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7.xml" ContentType="application/vnd.openxmlformats-officedocument.drawingml.chartshapes+xml"/>
  <Override PartName="/xl/drawings/drawing14.xml" ContentType="application/vnd.openxmlformats-officedocument.drawingml.chartshapes+xml"/>
  <Override PartName="/xl/drawings/drawing8.xml" ContentType="application/vnd.openxmlformats-officedocument.drawingml.chartshapes+xml"/>
  <Override PartName="/xl/drawings/drawing9.xml" ContentType="application/vnd.openxmlformats-officedocument.drawingml.chartshapes+xml"/>
  <Override PartName="/xl/drawings/drawing15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6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6.xml" ContentType="application/vnd.openxmlformats-officedocument.drawingml.chartshapes+xml"/>
  <Override PartName="/xl/drawings/drawing17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9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0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1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2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3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24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25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26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27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drawings/drawing28.xml" ContentType="application/vnd.openxmlformats-officedocument.drawing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29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30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31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drawings/drawing32.xml" ContentType="application/vnd.openxmlformats-officedocument.drawing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drawings/drawing33.xml" ContentType="application/vnd.openxmlformats-officedocument.drawing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drawings/drawing34.xml" ContentType="application/vnd.openxmlformats-officedocument.drawing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35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drawings/drawing37.xml" ContentType="application/vnd.openxmlformats-officedocument.drawing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38.xml" ContentType="application/vnd.openxmlformats-officedocument.drawing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drawings/drawing39.xml" ContentType="application/vnd.openxmlformats-officedocument.drawing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drawings/drawing40.xml" ContentType="application/vnd.openxmlformats-officedocument.drawing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drawings/drawing3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5.xml" ContentType="application/vnd.openxmlformats-officedocument.spreadsheetml.comments+xml"/>
  <Override PartName="/xl/comments8.xml" ContentType="application/vnd.openxmlformats-officedocument.spreadsheetml.comments+xml"/>
  <Override PartName="/xl/comments6.xml" ContentType="application/vnd.openxmlformats-officedocument.spreadsheetml.comments+xml"/>
  <Override PartName="/xl/comments10.xml" ContentType="application/vnd.openxmlformats-officedocument.spreadsheetml.comments+xml"/>
  <Override PartName="/xl/comments7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TORFE/"/>
    </mc:Choice>
  </mc:AlternateContent>
  <xr:revisionPtr revIDLastSave="40" documentId="8_{389E9557-7197-4050-8CED-1B4AC991B6F1}" xr6:coauthVersionLast="47" xr6:coauthVersionMax="47" xr10:uidLastSave="{B79B4249-E1C3-4EE7-9C6D-08EB4488599C}"/>
  <bookViews>
    <workbookView xWindow="-108" yWindow="-108" windowWidth="23256" windowHeight="12576" tabRatio="943" firstSheet="1" activeTab="1" xr2:uid="{00000000-000D-0000-FFFF-FFFF00000000}"/>
  </bookViews>
  <sheets>
    <sheet name="Ark1" sheetId="43" state="hidden" r:id="rId1"/>
    <sheet name="År" sheetId="2" r:id="rId2"/>
    <sheet name="Å" sheetId="72" r:id="rId3"/>
    <sheet name="Måned" sheetId="35" r:id="rId4"/>
    <sheet name="M" sheetId="73" r:id="rId5"/>
    <sheet name="Uke" sheetId="1" r:id="rId6"/>
    <sheet name="U" sheetId="70" r:id="rId7"/>
    <sheet name="Regioner" sheetId="6" r:id="rId8"/>
    <sheet name="R" sheetId="74" r:id="rId9"/>
    <sheet name="Organisasjon" sheetId="16" r:id="rId10"/>
    <sheet name="O" sheetId="75" r:id="rId11"/>
    <sheet name="Regorg" sheetId="44" r:id="rId12"/>
    <sheet name="RO" sheetId="85" r:id="rId13"/>
    <sheet name="Bedrifter" sheetId="45" r:id="rId14"/>
    <sheet name="B" sheetId="89" r:id="rId15"/>
    <sheet name="Slakteri" sheetId="46" r:id="rId16"/>
    <sheet name="S" sheetId="76" r:id="rId17"/>
    <sheet name="Klasse" sheetId="48" r:id="rId18"/>
    <sheet name="KL" sheetId="77" r:id="rId19"/>
    <sheet name="Klasse_mnd" sheetId="64" r:id="rId20"/>
    <sheet name="KL2" sheetId="96" r:id="rId21"/>
    <sheet name="KLM" sheetId="91" r:id="rId22"/>
    <sheet name="Klasse Rase" sheetId="66" r:id="rId23"/>
    <sheet name="Ark3" sheetId="100" r:id="rId24"/>
    <sheet name="Klasse Rase2" sheetId="71" r:id="rId25"/>
    <sheet name="Ark2" sheetId="99" r:id="rId26"/>
    <sheet name="KR2" sheetId="97" r:id="rId27"/>
    <sheet name="Fettgruppe" sheetId="49" r:id="rId28"/>
    <sheet name="FE" sheetId="83" r:id="rId29"/>
    <sheet name="Fett per mnd" sheetId="69" r:id="rId30"/>
    <sheet name="FEM" sheetId="93" r:id="rId31"/>
    <sheet name="FE2" sheetId="95" r:id="rId32"/>
    <sheet name="Vektgrupper" sheetId="50" r:id="rId33"/>
    <sheet name="VK" sheetId="88" r:id="rId34"/>
    <sheet name="Variant" sheetId="47" r:id="rId35"/>
    <sheet name="V" sheetId="86" r:id="rId36"/>
    <sheet name="Raser" sheetId="58" r:id="rId37"/>
    <sheet name="RA" sheetId="78" r:id="rId38"/>
    <sheet name="Typefe" sheetId="56" r:id="rId39"/>
    <sheet name="TF" sheetId="90" r:id="rId40"/>
    <sheet name="Rasetype" sheetId="57" r:id="rId41"/>
    <sheet name="RT" sheetId="80" r:id="rId42"/>
    <sheet name="Kvalitetstilskudd" sheetId="67" r:id="rId43"/>
    <sheet name="Fylker" sheetId="79" r:id="rId44"/>
    <sheet name="RNR" sheetId="98" state="hidden" r:id="rId45"/>
    <sheet name="FY" sheetId="51" r:id="rId46"/>
    <sheet name="Komm" sheetId="94" state="hidden" r:id="rId47"/>
    <sheet name="Alder" sheetId="59" r:id="rId48"/>
    <sheet name="A" sheetId="87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123Graph_ADIAGRAM1" localSheetId="48" hidden="1">Uke!#REF!</definedName>
    <definedName name="__123Graph_ADIAGRAM1" localSheetId="47" hidden="1">Uke!#REF!</definedName>
    <definedName name="__123Graph_ADIAGRAM1" localSheetId="14" hidden="1">Uke!#REF!</definedName>
    <definedName name="__123Graph_ADIAGRAM1" localSheetId="13" hidden="1">Uke!#REF!</definedName>
    <definedName name="__123Graph_ADIAGRAM1" localSheetId="28" hidden="1">Uke!#REF!</definedName>
    <definedName name="__123Graph_ADIAGRAM1" localSheetId="29" hidden="1">[1]Uke!#REF!</definedName>
    <definedName name="__123Graph_ADIAGRAM1" localSheetId="27" hidden="1">Uke!#REF!</definedName>
    <definedName name="__123Graph_ADIAGRAM1" localSheetId="45" hidden="1">Uke!#REF!</definedName>
    <definedName name="__123Graph_ADIAGRAM1" localSheetId="43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22" hidden="1">[2]Uke!#REF!</definedName>
    <definedName name="__123Graph_ADIAGRAM1" localSheetId="24" hidden="1">[2]Uke!#REF!</definedName>
    <definedName name="__123Graph_ADIAGRAM1" localSheetId="19" hidden="1">[3]Uke!#REF!</definedName>
    <definedName name="__123Graph_ADIAGRAM1" localSheetId="42" hidden="1">[4]Uke!#REF!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37" hidden="1">Uke!#REF!</definedName>
    <definedName name="__123Graph_ADIAGRAM1" localSheetId="36" hidden="1">Uke!#REF!</definedName>
    <definedName name="__123Graph_ADIAGRAM1" localSheetId="40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41" hidden="1">[5]Uke!#REF!</definedName>
    <definedName name="__123Graph_ADIAGRAM1" localSheetId="16" hidden="1">Uke!#REF!</definedName>
    <definedName name="__123Graph_ADIAGRAM1" localSheetId="15" hidden="1">Uke!#REF!</definedName>
    <definedName name="__123Graph_ADIAGRAM1" localSheetId="39" hidden="1">Uke!#REF!</definedName>
    <definedName name="__123Graph_ADIAGRAM1" localSheetId="6" hidden="1">U!#REF!</definedName>
    <definedName name="__123Graph_ADIAGRAM1" localSheetId="35" hidden="1">[6]Uke!#REF!</definedName>
    <definedName name="__123Graph_ADIAGRAM1" localSheetId="34" hidden="1">Uke!#REF!</definedName>
    <definedName name="__123Graph_ADIAGRAM1" localSheetId="32" hidden="1">Uke!#REF!</definedName>
    <definedName name="__123Graph_ADIAGRAM1" localSheetId="33" hidden="1">Uke!#REF!</definedName>
    <definedName name="__123Graph_ADIAGRAM1" localSheetId="2" hidden="1">Uke!#REF!</definedName>
    <definedName name="__123Graph_ADIAGRAM1" hidden="1">Uke!#REF!</definedName>
    <definedName name="__123Graph_ADIAGRAM2" localSheetId="48" hidden="1">Uke!#REF!</definedName>
    <definedName name="__123Graph_ADIAGRAM2" localSheetId="47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28" hidden="1">Uke!#REF!</definedName>
    <definedName name="__123Graph_ADIAGRAM2" localSheetId="29" hidden="1">[1]Uke!#REF!</definedName>
    <definedName name="__123Graph_ADIAGRAM2" localSheetId="27" hidden="1">Uke!#REF!</definedName>
    <definedName name="__123Graph_ADIAGRAM2" localSheetId="45" hidden="1">Uke!#REF!</definedName>
    <definedName name="__123Graph_ADIAGRAM2" localSheetId="43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22" hidden="1">[2]Uke!#REF!</definedName>
    <definedName name="__123Graph_ADIAGRAM2" localSheetId="24" hidden="1">[2]Uke!#REF!</definedName>
    <definedName name="__123Graph_ADIAGRAM2" localSheetId="19" hidden="1">[3]Uke!#REF!</definedName>
    <definedName name="__123Graph_ADIAGRAM2" localSheetId="42" hidden="1">[4]Uke!#REF!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37" hidden="1">Uke!#REF!</definedName>
    <definedName name="__123Graph_ADIAGRAM2" localSheetId="36" hidden="1">Uke!#REF!</definedName>
    <definedName name="__123Graph_ADIAGRAM2" localSheetId="40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41" hidden="1">[5]Uke!#REF!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9" hidden="1">Uke!#REF!</definedName>
    <definedName name="__123Graph_ADIAGRAM2" localSheetId="6" hidden="1">U!#REF!</definedName>
    <definedName name="__123Graph_ADIAGRAM2" localSheetId="35" hidden="1">[6]Uke!#REF!</definedName>
    <definedName name="__123Graph_ADIAGRAM2" localSheetId="34" hidden="1">Uke!#REF!</definedName>
    <definedName name="__123Graph_ADIAGRAM2" localSheetId="32" hidden="1">Uke!#REF!</definedName>
    <definedName name="__123Graph_ADIAGRAM2" localSheetId="33" hidden="1">Uke!#REF!</definedName>
    <definedName name="__123Graph_ADIAGRAM2" localSheetId="2" hidden="1">Uke!#REF!</definedName>
    <definedName name="__123Graph_ADIAGRAM2" hidden="1">Uke!#REF!</definedName>
    <definedName name="__123Graph_ADIAGRAM3" localSheetId="48" hidden="1">Uke!#REF!</definedName>
    <definedName name="__123Graph_ADIAGRAM3" localSheetId="14" hidden="1">Uke!#REF!</definedName>
    <definedName name="__123Graph_ADIAGRAM3" localSheetId="28" hidden="1">Uke!#REF!</definedName>
    <definedName name="__123Graph_ADIAGRAM3" localSheetId="29" hidden="1">[1]Uke!#REF!</definedName>
    <definedName name="__123Graph_ADIAGRAM3" localSheetId="43" hidden="1">Uke!#REF!</definedName>
    <definedName name="__123Graph_ADIAGRAM3" localSheetId="18" hidden="1">Uke!#REF!</definedName>
    <definedName name="__123Graph_ADIAGRAM3" localSheetId="22" hidden="1">[2]Uke!#REF!</definedName>
    <definedName name="__123Graph_ADIAGRAM3" localSheetId="24" hidden="1">[2]Uke!#REF!</definedName>
    <definedName name="__123Graph_ADIAGRAM3" localSheetId="19" hidden="1">[3]Uke!#REF!</definedName>
    <definedName name="__123Graph_ADIAGRAM3" localSheetId="42" hidden="1">[4]Uke!#REF!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37" hidden="1">Uke!#REF!</definedName>
    <definedName name="__123Graph_ADIAGRAM3" localSheetId="12" hidden="1">Uke!#REF!</definedName>
    <definedName name="__123Graph_ADIAGRAM3" localSheetId="41" hidden="1">[5]Uke!#REF!</definedName>
    <definedName name="__123Graph_ADIAGRAM3" localSheetId="16" hidden="1">Uke!#REF!</definedName>
    <definedName name="__123Graph_ADIAGRAM3" localSheetId="39" hidden="1">Uke!#REF!</definedName>
    <definedName name="__123Graph_ADIAGRAM3" localSheetId="6" hidden="1">U!#REF!</definedName>
    <definedName name="__123Graph_ADIAGRAM3" localSheetId="35" hidden="1">[6]Uke!#REF!</definedName>
    <definedName name="__123Graph_ADIAGRAM3" localSheetId="33" hidden="1">Uke!#REF!</definedName>
    <definedName name="__123Graph_ADIAGRAM3" localSheetId="2" hidden="1">Uke!#REF!</definedName>
    <definedName name="__123Graph_ADIAGRAM3" hidden="1">Uke!#REF!</definedName>
    <definedName name="__123Graph_ADIAGRAM4" localSheetId="48" hidden="1">Uke!#REF!</definedName>
    <definedName name="__123Graph_ADIAGRAM4" localSheetId="47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28" hidden="1">Uke!#REF!</definedName>
    <definedName name="__123Graph_ADIAGRAM4" localSheetId="29" hidden="1">[1]Uke!#REF!</definedName>
    <definedName name="__123Graph_ADIAGRAM4" localSheetId="27" hidden="1">Uke!#REF!</definedName>
    <definedName name="__123Graph_ADIAGRAM4" localSheetId="45" hidden="1">Uke!#REF!</definedName>
    <definedName name="__123Graph_ADIAGRAM4" localSheetId="43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22" hidden="1">[2]Uke!#REF!</definedName>
    <definedName name="__123Graph_ADIAGRAM4" localSheetId="24" hidden="1">[2]Uke!#REF!</definedName>
    <definedName name="__123Graph_ADIAGRAM4" localSheetId="19" hidden="1">[3]Uke!#REF!</definedName>
    <definedName name="__123Graph_ADIAGRAM4" localSheetId="42" hidden="1">[4]Uke!#REF!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37" hidden="1">Uke!#REF!</definedName>
    <definedName name="__123Graph_ADIAGRAM4" localSheetId="36" hidden="1">Uke!#REF!</definedName>
    <definedName name="__123Graph_ADIAGRAM4" localSheetId="40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41" hidden="1">[5]Uke!#REF!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9" hidden="1">Uke!#REF!</definedName>
    <definedName name="__123Graph_ADIAGRAM4" localSheetId="6" hidden="1">U!#REF!</definedName>
    <definedName name="__123Graph_ADIAGRAM4" localSheetId="35" hidden="1">[6]Uke!#REF!</definedName>
    <definedName name="__123Graph_ADIAGRAM4" localSheetId="34" hidden="1">Uke!#REF!</definedName>
    <definedName name="__123Graph_ADIAGRAM4" localSheetId="32" hidden="1">Uke!#REF!</definedName>
    <definedName name="__123Graph_ADIAGRAM4" localSheetId="33" hidden="1">Uke!#REF!</definedName>
    <definedName name="__123Graph_ADIAGRAM4" localSheetId="2" hidden="1">Uke!#REF!</definedName>
    <definedName name="__123Graph_ADIAGRAM4" hidden="1">Uke!#REF!</definedName>
    <definedName name="__123Graph_ADIAGRAM5" localSheetId="48" hidden="1">Uke!#REF!</definedName>
    <definedName name="__123Graph_ADIAGRAM5" localSheetId="47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28" hidden="1">Uke!#REF!</definedName>
    <definedName name="__123Graph_ADIAGRAM5" localSheetId="29" hidden="1">[1]Uke!#REF!</definedName>
    <definedName name="__123Graph_ADIAGRAM5" localSheetId="27" hidden="1">Uke!#REF!</definedName>
    <definedName name="__123Graph_ADIAGRAM5" localSheetId="45" hidden="1">Uke!#REF!</definedName>
    <definedName name="__123Graph_ADIAGRAM5" localSheetId="43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22" hidden="1">[2]Uke!#REF!</definedName>
    <definedName name="__123Graph_ADIAGRAM5" localSheetId="24" hidden="1">[2]Uke!#REF!</definedName>
    <definedName name="__123Graph_ADIAGRAM5" localSheetId="19" hidden="1">[3]Uke!#REF!</definedName>
    <definedName name="__123Graph_ADIAGRAM5" localSheetId="42" hidden="1">[4]Uke!#REF!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37" hidden="1">Uke!#REF!</definedName>
    <definedName name="__123Graph_ADIAGRAM5" localSheetId="36" hidden="1">Uke!#REF!</definedName>
    <definedName name="__123Graph_ADIAGRAM5" localSheetId="40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41" hidden="1">[5]Uke!#REF!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9" hidden="1">Uke!#REF!</definedName>
    <definedName name="__123Graph_ADIAGRAM5" localSheetId="6" hidden="1">U!#REF!</definedName>
    <definedName name="__123Graph_ADIAGRAM5" localSheetId="35" hidden="1">[6]Uke!#REF!</definedName>
    <definedName name="__123Graph_ADIAGRAM5" localSheetId="34" hidden="1">Uke!#REF!</definedName>
    <definedName name="__123Graph_ADIAGRAM5" localSheetId="32" hidden="1">Uke!#REF!</definedName>
    <definedName name="__123Graph_ADIAGRAM5" localSheetId="33" hidden="1">Uke!#REF!</definedName>
    <definedName name="__123Graph_ADIAGRAM5" localSheetId="2" hidden="1">Uke!#REF!</definedName>
    <definedName name="__123Graph_ADIAGRAM5" hidden="1">Uke!#REF!</definedName>
    <definedName name="__123Graph_BDIAGRAM1" localSheetId="48" hidden="1">Uke!#REF!</definedName>
    <definedName name="__123Graph_BDIAGRAM1" localSheetId="47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28" hidden="1">Uke!#REF!</definedName>
    <definedName name="__123Graph_BDIAGRAM1" localSheetId="29" hidden="1">[1]Uke!#REF!</definedName>
    <definedName name="__123Graph_BDIAGRAM1" localSheetId="27" hidden="1">Uke!#REF!</definedName>
    <definedName name="__123Graph_BDIAGRAM1" localSheetId="45" hidden="1">Uke!#REF!</definedName>
    <definedName name="__123Graph_BDIAGRAM1" localSheetId="43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22" hidden="1">[2]Uke!#REF!</definedName>
    <definedName name="__123Graph_BDIAGRAM1" localSheetId="24" hidden="1">[2]Uke!#REF!</definedName>
    <definedName name="__123Graph_BDIAGRAM1" localSheetId="19" hidden="1">[3]Uke!#REF!</definedName>
    <definedName name="__123Graph_BDIAGRAM1" localSheetId="42" hidden="1">[4]Uke!#REF!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37" hidden="1">Uke!#REF!</definedName>
    <definedName name="__123Graph_BDIAGRAM1" localSheetId="36" hidden="1">Uke!#REF!</definedName>
    <definedName name="__123Graph_BDIAGRAM1" localSheetId="40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41" hidden="1">[5]Uke!#REF!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9" hidden="1">Uke!#REF!</definedName>
    <definedName name="__123Graph_BDIAGRAM1" localSheetId="6" hidden="1">U!#REF!</definedName>
    <definedName name="__123Graph_BDIAGRAM1" localSheetId="35" hidden="1">[6]Uke!#REF!</definedName>
    <definedName name="__123Graph_BDIAGRAM1" localSheetId="34" hidden="1">Uke!#REF!</definedName>
    <definedName name="__123Graph_BDIAGRAM1" localSheetId="32" hidden="1">Uke!#REF!</definedName>
    <definedName name="__123Graph_BDIAGRAM1" localSheetId="33" hidden="1">Uke!#REF!</definedName>
    <definedName name="__123Graph_BDIAGRAM1" localSheetId="2" hidden="1">Uke!#REF!</definedName>
    <definedName name="__123Graph_BDIAGRAM1" hidden="1">Uke!#REF!</definedName>
    <definedName name="__123Graph_BDIAGRAM2" localSheetId="48" hidden="1">Uke!#REF!</definedName>
    <definedName name="__123Graph_BDIAGRAM2" localSheetId="47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28" hidden="1">Uke!#REF!</definedName>
    <definedName name="__123Graph_BDIAGRAM2" localSheetId="29" hidden="1">[1]Uke!#REF!</definedName>
    <definedName name="__123Graph_BDIAGRAM2" localSheetId="27" hidden="1">Uke!#REF!</definedName>
    <definedName name="__123Graph_BDIAGRAM2" localSheetId="45" hidden="1">Uke!#REF!</definedName>
    <definedName name="__123Graph_BDIAGRAM2" localSheetId="43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22" hidden="1">[2]Uke!#REF!</definedName>
    <definedName name="__123Graph_BDIAGRAM2" localSheetId="24" hidden="1">[2]Uke!#REF!</definedName>
    <definedName name="__123Graph_BDIAGRAM2" localSheetId="19" hidden="1">[3]Uke!#REF!</definedName>
    <definedName name="__123Graph_BDIAGRAM2" localSheetId="42" hidden="1">[4]Uke!#REF!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37" hidden="1">Uke!#REF!</definedName>
    <definedName name="__123Graph_BDIAGRAM2" localSheetId="36" hidden="1">Uke!#REF!</definedName>
    <definedName name="__123Graph_BDIAGRAM2" localSheetId="40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41" hidden="1">[5]Uke!#REF!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9" hidden="1">Uke!#REF!</definedName>
    <definedName name="__123Graph_BDIAGRAM2" localSheetId="6" hidden="1">U!#REF!</definedName>
    <definedName name="__123Graph_BDIAGRAM2" localSheetId="35" hidden="1">[6]Uke!#REF!</definedName>
    <definedName name="__123Graph_BDIAGRAM2" localSheetId="34" hidden="1">Uke!#REF!</definedName>
    <definedName name="__123Graph_BDIAGRAM2" localSheetId="32" hidden="1">Uke!#REF!</definedName>
    <definedName name="__123Graph_BDIAGRAM2" localSheetId="33" hidden="1">Uke!#REF!</definedName>
    <definedName name="__123Graph_BDIAGRAM2" localSheetId="2" hidden="1">Uke!#REF!</definedName>
    <definedName name="__123Graph_BDIAGRAM2" hidden="1">Uke!#REF!</definedName>
    <definedName name="__123Graph_BDIAGRAM3" localSheetId="48" hidden="1">Uke!#REF!</definedName>
    <definedName name="__123Graph_BDIAGRAM3" localSheetId="14" hidden="1">Uke!#REF!</definedName>
    <definedName name="__123Graph_BDIAGRAM3" localSheetId="28" hidden="1">Uke!#REF!</definedName>
    <definedName name="__123Graph_BDIAGRAM3" localSheetId="29" hidden="1">[1]Uke!#REF!</definedName>
    <definedName name="__123Graph_BDIAGRAM3" localSheetId="43" hidden="1">Uke!#REF!</definedName>
    <definedName name="__123Graph_BDIAGRAM3" localSheetId="18" hidden="1">Uke!#REF!</definedName>
    <definedName name="__123Graph_BDIAGRAM3" localSheetId="22" hidden="1">[2]Uke!#REF!</definedName>
    <definedName name="__123Graph_BDIAGRAM3" localSheetId="24" hidden="1">[2]Uke!#REF!</definedName>
    <definedName name="__123Graph_BDIAGRAM3" localSheetId="19" hidden="1">[3]Uke!#REF!</definedName>
    <definedName name="__123Graph_BDIAGRAM3" localSheetId="42" hidden="1">[4]Uke!#REF!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37" hidden="1">Uke!#REF!</definedName>
    <definedName name="__123Graph_BDIAGRAM3" localSheetId="12" hidden="1">Uke!#REF!</definedName>
    <definedName name="__123Graph_BDIAGRAM3" localSheetId="41" hidden="1">[5]Uke!#REF!</definedName>
    <definedName name="__123Graph_BDIAGRAM3" localSheetId="16" hidden="1">Uke!#REF!</definedName>
    <definedName name="__123Graph_BDIAGRAM3" localSheetId="39" hidden="1">Uke!#REF!</definedName>
    <definedName name="__123Graph_BDIAGRAM3" localSheetId="6" hidden="1">U!#REF!</definedName>
    <definedName name="__123Graph_BDIAGRAM3" localSheetId="35" hidden="1">[6]Uke!#REF!</definedName>
    <definedName name="__123Graph_BDIAGRAM3" localSheetId="33" hidden="1">Uke!#REF!</definedName>
    <definedName name="__123Graph_BDIAGRAM3" localSheetId="2" hidden="1">Uke!#REF!</definedName>
    <definedName name="__123Graph_BDIAGRAM3" hidden="1">Uke!#REF!</definedName>
    <definedName name="__123Graph_BDIAGRAM4" localSheetId="48" hidden="1">Uke!#REF!</definedName>
    <definedName name="__123Graph_BDIAGRAM4" localSheetId="47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28" hidden="1">Uke!#REF!</definedName>
    <definedName name="__123Graph_BDIAGRAM4" localSheetId="29" hidden="1">[1]Uke!#REF!</definedName>
    <definedName name="__123Graph_BDIAGRAM4" localSheetId="27" hidden="1">Uke!#REF!</definedName>
    <definedName name="__123Graph_BDIAGRAM4" localSheetId="45" hidden="1">Uke!#REF!</definedName>
    <definedName name="__123Graph_BDIAGRAM4" localSheetId="43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22" hidden="1">[2]Uke!#REF!</definedName>
    <definedName name="__123Graph_BDIAGRAM4" localSheetId="24" hidden="1">[2]Uke!#REF!</definedName>
    <definedName name="__123Graph_BDIAGRAM4" localSheetId="19" hidden="1">[3]Uke!#REF!</definedName>
    <definedName name="__123Graph_BDIAGRAM4" localSheetId="42" hidden="1">[4]Uke!#REF!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37" hidden="1">Uke!#REF!</definedName>
    <definedName name="__123Graph_BDIAGRAM4" localSheetId="36" hidden="1">Uke!#REF!</definedName>
    <definedName name="__123Graph_BDIAGRAM4" localSheetId="40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41" hidden="1">[5]Uke!#REF!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9" hidden="1">Uke!#REF!</definedName>
    <definedName name="__123Graph_BDIAGRAM4" localSheetId="6" hidden="1">U!#REF!</definedName>
    <definedName name="__123Graph_BDIAGRAM4" localSheetId="35" hidden="1">[6]Uke!#REF!</definedName>
    <definedName name="__123Graph_BDIAGRAM4" localSheetId="34" hidden="1">Uke!#REF!</definedName>
    <definedName name="__123Graph_BDIAGRAM4" localSheetId="32" hidden="1">Uke!#REF!</definedName>
    <definedName name="__123Graph_BDIAGRAM4" localSheetId="33" hidden="1">Uke!#REF!</definedName>
    <definedName name="__123Graph_BDIAGRAM4" localSheetId="2" hidden="1">Uke!#REF!</definedName>
    <definedName name="__123Graph_BDIAGRAM4" hidden="1">Uke!#REF!</definedName>
    <definedName name="__123Graph_CDIAGRAM5" localSheetId="48" hidden="1">Uke!#REF!</definedName>
    <definedName name="__123Graph_CDIAGRAM5" localSheetId="47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28" hidden="1">Uke!#REF!</definedName>
    <definedName name="__123Graph_CDIAGRAM5" localSheetId="29" hidden="1">[1]Uke!#REF!</definedName>
    <definedName name="__123Graph_CDIAGRAM5" localSheetId="27" hidden="1">Uke!#REF!</definedName>
    <definedName name="__123Graph_CDIAGRAM5" localSheetId="45" hidden="1">Uke!#REF!</definedName>
    <definedName name="__123Graph_CDIAGRAM5" localSheetId="43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22" hidden="1">[2]Uke!#REF!</definedName>
    <definedName name="__123Graph_CDIAGRAM5" localSheetId="24" hidden="1">[2]Uke!#REF!</definedName>
    <definedName name="__123Graph_CDIAGRAM5" localSheetId="19" hidden="1">[3]Uke!#REF!</definedName>
    <definedName name="__123Graph_CDIAGRAM5" localSheetId="42" hidden="1">[4]Uke!#REF!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37" hidden="1">Uke!#REF!</definedName>
    <definedName name="__123Graph_CDIAGRAM5" localSheetId="36" hidden="1">Uke!#REF!</definedName>
    <definedName name="__123Graph_CDIAGRAM5" localSheetId="40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41" hidden="1">[5]Uke!#REF!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9" hidden="1">Uke!#REF!</definedName>
    <definedName name="__123Graph_CDIAGRAM5" localSheetId="6" hidden="1">U!#REF!</definedName>
    <definedName name="__123Graph_CDIAGRAM5" localSheetId="35" hidden="1">[6]Uke!#REF!</definedName>
    <definedName name="__123Graph_CDIAGRAM5" localSheetId="34" hidden="1">Uke!#REF!</definedName>
    <definedName name="__123Graph_CDIAGRAM5" localSheetId="32" hidden="1">Uke!#REF!</definedName>
    <definedName name="__123Graph_CDIAGRAM5" localSheetId="33" hidden="1">Uke!#REF!</definedName>
    <definedName name="__123Graph_CDIAGRAM5" localSheetId="2" hidden="1">Uke!#REF!</definedName>
    <definedName name="__123Graph_CDIAGRAM5" hidden="1">Uke!#REF!</definedName>
    <definedName name="__123Graph_XDIAGRAM1" localSheetId="48" hidden="1">Uke!#REF!</definedName>
    <definedName name="__123Graph_XDIAGRAM1" localSheetId="14" hidden="1">Uke!#REF!</definedName>
    <definedName name="__123Graph_XDIAGRAM1" localSheetId="28" hidden="1">Uke!#REF!</definedName>
    <definedName name="__123Graph_XDIAGRAM1" localSheetId="29" hidden="1">[1]Uke!#REF!</definedName>
    <definedName name="__123Graph_XDIAGRAM1" localSheetId="43" hidden="1">Uke!#REF!</definedName>
    <definedName name="__123Graph_XDIAGRAM1" localSheetId="18" hidden="1">Uke!#REF!</definedName>
    <definedName name="__123Graph_XDIAGRAM1" localSheetId="22" hidden="1">[2]Uke!#REF!</definedName>
    <definedName name="__123Graph_XDIAGRAM1" localSheetId="24" hidden="1">[2]Uke!#REF!</definedName>
    <definedName name="__123Graph_XDIAGRAM1" localSheetId="19" hidden="1">[3]Uke!#REF!</definedName>
    <definedName name="__123Graph_XDIAGRAM1" localSheetId="42" hidden="1">[4]Uke!#REF!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37" hidden="1">Uke!#REF!</definedName>
    <definedName name="__123Graph_XDIAGRAM1" localSheetId="12" hidden="1">Uke!#REF!</definedName>
    <definedName name="__123Graph_XDIAGRAM1" localSheetId="41" hidden="1">[5]Uke!#REF!</definedName>
    <definedName name="__123Graph_XDIAGRAM1" localSheetId="16" hidden="1">Uke!#REF!</definedName>
    <definedName name="__123Graph_XDIAGRAM1" localSheetId="39" hidden="1">Uke!#REF!</definedName>
    <definedName name="__123Graph_XDIAGRAM1" localSheetId="6" hidden="1">U!#REF!</definedName>
    <definedName name="__123Graph_XDIAGRAM1" localSheetId="35" hidden="1">[6]Uke!#REF!</definedName>
    <definedName name="__123Graph_XDIAGRAM1" localSheetId="33" hidden="1">Uke!#REF!</definedName>
    <definedName name="__123Graph_XDIAGRAM1" localSheetId="2" hidden="1">Uke!#REF!</definedName>
    <definedName name="__123Graph_XDIAGRAM1" hidden="1">Uke!#REF!</definedName>
    <definedName name="__123Graph_XDIAGRAM2" localSheetId="48" hidden="1">Uke!#REF!</definedName>
    <definedName name="__123Graph_XDIAGRAM2" localSheetId="14" hidden="1">Uke!#REF!</definedName>
    <definedName name="__123Graph_XDIAGRAM2" localSheetId="28" hidden="1">Uke!#REF!</definedName>
    <definedName name="__123Graph_XDIAGRAM2" localSheetId="29" hidden="1">[1]Uke!#REF!</definedName>
    <definedName name="__123Graph_XDIAGRAM2" localSheetId="43" hidden="1">Uke!#REF!</definedName>
    <definedName name="__123Graph_XDIAGRAM2" localSheetId="18" hidden="1">Uke!#REF!</definedName>
    <definedName name="__123Graph_XDIAGRAM2" localSheetId="22" hidden="1">[2]Uke!#REF!</definedName>
    <definedName name="__123Graph_XDIAGRAM2" localSheetId="24" hidden="1">[2]Uke!#REF!</definedName>
    <definedName name="__123Graph_XDIAGRAM2" localSheetId="19" hidden="1">[3]Uke!#REF!</definedName>
    <definedName name="__123Graph_XDIAGRAM2" localSheetId="42" hidden="1">[4]Uke!#REF!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37" hidden="1">Uke!#REF!</definedName>
    <definedName name="__123Graph_XDIAGRAM2" localSheetId="12" hidden="1">Uke!#REF!</definedName>
    <definedName name="__123Graph_XDIAGRAM2" localSheetId="41" hidden="1">[5]Uke!#REF!</definedName>
    <definedName name="__123Graph_XDIAGRAM2" localSheetId="16" hidden="1">Uke!#REF!</definedName>
    <definedName name="__123Graph_XDIAGRAM2" localSheetId="39" hidden="1">Uke!#REF!</definedName>
    <definedName name="__123Graph_XDIAGRAM2" localSheetId="6" hidden="1">U!#REF!</definedName>
    <definedName name="__123Graph_XDIAGRAM2" localSheetId="35" hidden="1">[6]Uke!#REF!</definedName>
    <definedName name="__123Graph_XDIAGRAM2" localSheetId="33" hidden="1">Uke!#REF!</definedName>
    <definedName name="__123Graph_XDIAGRAM2" localSheetId="2" hidden="1">Uke!#REF!</definedName>
    <definedName name="__123Graph_XDIAGRAM2" hidden="1">Uke!#REF!</definedName>
    <definedName name="__123Graph_XDIAGRAM3" localSheetId="48" hidden="1">Uke!#REF!</definedName>
    <definedName name="__123Graph_XDIAGRAM3" localSheetId="14" hidden="1">Uke!#REF!</definedName>
    <definedName name="__123Graph_XDIAGRAM3" localSheetId="28" hidden="1">Uke!#REF!</definedName>
    <definedName name="__123Graph_XDIAGRAM3" localSheetId="29" hidden="1">[1]Uke!#REF!</definedName>
    <definedName name="__123Graph_XDIAGRAM3" localSheetId="43" hidden="1">Uke!#REF!</definedName>
    <definedName name="__123Graph_XDIAGRAM3" localSheetId="18" hidden="1">Uke!#REF!</definedName>
    <definedName name="__123Graph_XDIAGRAM3" localSheetId="22" hidden="1">[2]Uke!#REF!</definedName>
    <definedName name="__123Graph_XDIAGRAM3" localSheetId="24" hidden="1">[2]Uke!#REF!</definedName>
    <definedName name="__123Graph_XDIAGRAM3" localSheetId="19" hidden="1">[3]Uke!#REF!</definedName>
    <definedName name="__123Graph_XDIAGRAM3" localSheetId="42" hidden="1">[4]Uke!#REF!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37" hidden="1">Uke!#REF!</definedName>
    <definedName name="__123Graph_XDIAGRAM3" localSheetId="12" hidden="1">Uke!#REF!</definedName>
    <definedName name="__123Graph_XDIAGRAM3" localSheetId="41" hidden="1">[5]Uke!#REF!</definedName>
    <definedName name="__123Graph_XDIAGRAM3" localSheetId="16" hidden="1">Uke!#REF!</definedName>
    <definedName name="__123Graph_XDIAGRAM3" localSheetId="39" hidden="1">Uke!#REF!</definedName>
    <definedName name="__123Graph_XDIAGRAM3" localSheetId="6" hidden="1">U!#REF!</definedName>
    <definedName name="__123Graph_XDIAGRAM3" localSheetId="35" hidden="1">[6]Uke!#REF!</definedName>
    <definedName name="__123Graph_XDIAGRAM3" localSheetId="33" hidden="1">Uke!#REF!</definedName>
    <definedName name="__123Graph_XDIAGRAM3" localSheetId="2" hidden="1">Uke!#REF!</definedName>
    <definedName name="__123Graph_XDIAGRAM3" hidden="1">Uke!#REF!</definedName>
    <definedName name="__123Graph_XDIAGRAM4" localSheetId="48" hidden="1">Uke!#REF!</definedName>
    <definedName name="__123Graph_XDIAGRAM4" localSheetId="14" hidden="1">Uke!#REF!</definedName>
    <definedName name="__123Graph_XDIAGRAM4" localSheetId="28" hidden="1">Uke!#REF!</definedName>
    <definedName name="__123Graph_XDIAGRAM4" localSheetId="29" hidden="1">[1]Uke!#REF!</definedName>
    <definedName name="__123Graph_XDIAGRAM4" localSheetId="43" hidden="1">Uke!#REF!</definedName>
    <definedName name="__123Graph_XDIAGRAM4" localSheetId="18" hidden="1">Uke!#REF!</definedName>
    <definedName name="__123Graph_XDIAGRAM4" localSheetId="22" hidden="1">[2]Uke!#REF!</definedName>
    <definedName name="__123Graph_XDIAGRAM4" localSheetId="24" hidden="1">[2]Uke!#REF!</definedName>
    <definedName name="__123Graph_XDIAGRAM4" localSheetId="19" hidden="1">[3]Uke!#REF!</definedName>
    <definedName name="__123Graph_XDIAGRAM4" localSheetId="42" hidden="1">[4]Uke!#REF!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37" hidden="1">Uke!#REF!</definedName>
    <definedName name="__123Graph_XDIAGRAM4" localSheetId="12" hidden="1">Uke!#REF!</definedName>
    <definedName name="__123Graph_XDIAGRAM4" localSheetId="41" hidden="1">[5]Uke!#REF!</definedName>
    <definedName name="__123Graph_XDIAGRAM4" localSheetId="16" hidden="1">Uke!#REF!</definedName>
    <definedName name="__123Graph_XDIAGRAM4" localSheetId="39" hidden="1">Uke!#REF!</definedName>
    <definedName name="__123Graph_XDIAGRAM4" localSheetId="6" hidden="1">U!#REF!</definedName>
    <definedName name="__123Graph_XDIAGRAM4" localSheetId="35" hidden="1">[6]Uke!#REF!</definedName>
    <definedName name="__123Graph_XDIAGRAM4" localSheetId="33" hidden="1">Uke!#REF!</definedName>
    <definedName name="__123Graph_XDIAGRAM4" localSheetId="2" hidden="1">Uke!#REF!</definedName>
    <definedName name="__123Graph_XDIAGRAM4" hidden="1">Uke!#REF!</definedName>
    <definedName name="__123Graph_XDIAGRAM5" localSheetId="48" hidden="1">Uke!#REF!</definedName>
    <definedName name="__123Graph_XDIAGRAM5" localSheetId="14" hidden="1">Uke!#REF!</definedName>
    <definedName name="__123Graph_XDIAGRAM5" localSheetId="28" hidden="1">Uke!#REF!</definedName>
    <definedName name="__123Graph_XDIAGRAM5" localSheetId="29" hidden="1">[1]Uke!#REF!</definedName>
    <definedName name="__123Graph_XDIAGRAM5" localSheetId="43" hidden="1">Uke!#REF!</definedName>
    <definedName name="__123Graph_XDIAGRAM5" localSheetId="18" hidden="1">Uke!#REF!</definedName>
    <definedName name="__123Graph_XDIAGRAM5" localSheetId="22" hidden="1">[2]Uke!#REF!</definedName>
    <definedName name="__123Graph_XDIAGRAM5" localSheetId="24" hidden="1">[2]Uke!#REF!</definedName>
    <definedName name="__123Graph_XDIAGRAM5" localSheetId="19" hidden="1">[3]Uke!#REF!</definedName>
    <definedName name="__123Graph_XDIAGRAM5" localSheetId="42" hidden="1">[4]Uke!#REF!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37" hidden="1">Uke!#REF!</definedName>
    <definedName name="__123Graph_XDIAGRAM5" localSheetId="12" hidden="1">Uke!#REF!</definedName>
    <definedName name="__123Graph_XDIAGRAM5" localSheetId="41" hidden="1">[5]Uke!#REF!</definedName>
    <definedName name="__123Graph_XDIAGRAM5" localSheetId="16" hidden="1">Uke!#REF!</definedName>
    <definedName name="__123Graph_XDIAGRAM5" localSheetId="39" hidden="1">Uke!#REF!</definedName>
    <definedName name="__123Graph_XDIAGRAM5" localSheetId="6" hidden="1">U!#REF!</definedName>
    <definedName name="__123Graph_XDIAGRAM5" localSheetId="35" hidden="1">[6]Uke!#REF!</definedName>
    <definedName name="__123Graph_XDIAGRAM5" localSheetId="33" hidden="1">Uke!#REF!</definedName>
    <definedName name="__123Graph_XDIAGRAM5" localSheetId="2" hidden="1">Uke!#REF!</definedName>
    <definedName name="__123Graph_XDIAGRAM5" hidden="1">Uke!#REF!</definedName>
    <definedName name="a" localSheetId="48" hidden="1">Uke!#REF!</definedName>
    <definedName name="a" localSheetId="47" hidden="1">Uke!#REF!</definedName>
    <definedName name="a" localSheetId="14" hidden="1">Uke!#REF!</definedName>
    <definedName name="a" localSheetId="28" hidden="1">Uke!#REF!</definedName>
    <definedName name="a" localSheetId="29" hidden="1">[1]Uke!#REF!</definedName>
    <definedName name="a" localSheetId="43" hidden="1">Uke!#REF!</definedName>
    <definedName name="a" localSheetId="18" hidden="1">Uke!#REF!</definedName>
    <definedName name="a" localSheetId="22" hidden="1">[2]Uke!#REF!</definedName>
    <definedName name="a" localSheetId="24" hidden="1">[2]Uke!#REF!</definedName>
    <definedName name="a" localSheetId="19" hidden="1">[3]Uke!#REF!</definedName>
    <definedName name="a" localSheetId="42" hidden="1">[4]Uke!#REF!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37" hidden="1">Uke!#REF!</definedName>
    <definedName name="a" localSheetId="36" hidden="1">Uke!#REF!</definedName>
    <definedName name="a" localSheetId="40" hidden="1">Uke!#REF!</definedName>
    <definedName name="a" localSheetId="12" hidden="1">Uke!#REF!</definedName>
    <definedName name="a" localSheetId="41" hidden="1">[5]Uke!#REF!</definedName>
    <definedName name="a" localSheetId="16" hidden="1">Uke!#REF!</definedName>
    <definedName name="a" localSheetId="39" hidden="1">Uke!#REF!</definedName>
    <definedName name="a" localSheetId="6" hidden="1">U!#REF!</definedName>
    <definedName name="a" localSheetId="35" hidden="1">[6]Uke!#REF!</definedName>
    <definedName name="a" localSheetId="33" hidden="1">Uke!#REF!</definedName>
    <definedName name="a" localSheetId="2" hidden="1">Uke!#REF!</definedName>
    <definedName name="a" hidden="1">Uke!#REF!</definedName>
    <definedName name="Ark1">'Ark1'!$A$1:$AQ$1595</definedName>
    <definedName name="BBB" localSheetId="48" hidden="1">Uke!#REF!</definedName>
    <definedName name="BBB" localSheetId="47" hidden="1">Uke!#REF!</definedName>
    <definedName name="BBB" localSheetId="14" hidden="1">Uke!#REF!</definedName>
    <definedName name="BBB" localSheetId="28" hidden="1">Uke!#REF!</definedName>
    <definedName name="BBB" localSheetId="29" hidden="1">[1]Uke!#REF!</definedName>
    <definedName name="BBB" localSheetId="27" hidden="1">Uke!#REF!</definedName>
    <definedName name="BBB" localSheetId="45" hidden="1">Uke!#REF!</definedName>
    <definedName name="BBB" localSheetId="43" hidden="1">Uke!#REF!</definedName>
    <definedName name="BBB" localSheetId="18" hidden="1">Uke!#REF!</definedName>
    <definedName name="BBB" localSheetId="22" hidden="1">[2]Uke!#REF!</definedName>
    <definedName name="BBB" localSheetId="24" hidden="1">[2]Uke!#REF!</definedName>
    <definedName name="BBB" localSheetId="19" hidden="1">[3]Uke!#REF!</definedName>
    <definedName name="BBB" localSheetId="42" hidden="1">[4]Uke!#REF!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37" hidden="1">Uke!#REF!</definedName>
    <definedName name="BBB" localSheetId="36" hidden="1">Uke!#REF!</definedName>
    <definedName name="BBB" localSheetId="40" hidden="1">Uke!#REF!</definedName>
    <definedName name="BBB" localSheetId="12" hidden="1">Uke!#REF!</definedName>
    <definedName name="BBB" localSheetId="41" hidden="1">[5]Uke!#REF!</definedName>
    <definedName name="BBB" localSheetId="16" hidden="1">Uke!#REF!</definedName>
    <definedName name="BBB" localSheetId="39" hidden="1">Uke!#REF!</definedName>
    <definedName name="BBB" localSheetId="6" hidden="1">U!#REF!</definedName>
    <definedName name="BBB" localSheetId="35" hidden="1">[6]Uke!#REF!</definedName>
    <definedName name="BBB" localSheetId="32" hidden="1">Uke!#REF!</definedName>
    <definedName name="BBB" localSheetId="33" hidden="1">Uke!#REF!</definedName>
    <definedName name="BBB" localSheetId="2" hidden="1">Uke!#REF!</definedName>
    <definedName name="BBB" hidden="1">Uke!#REF!</definedName>
    <definedName name="BNM" localSheetId="48" hidden="1">Uke!#REF!</definedName>
    <definedName name="BNM" localSheetId="47" hidden="1">Uke!#REF!</definedName>
    <definedName name="BNM" localSheetId="14" hidden="1">Uke!#REF!</definedName>
    <definedName name="BNM" localSheetId="28" hidden="1">Uke!#REF!</definedName>
    <definedName name="BNM" localSheetId="29" hidden="1">[1]Uke!#REF!</definedName>
    <definedName name="BNM" localSheetId="43" hidden="1">Uke!#REF!</definedName>
    <definedName name="BNM" localSheetId="18" hidden="1">Uke!#REF!</definedName>
    <definedName name="BNM" localSheetId="22" hidden="1">[2]Uke!#REF!</definedName>
    <definedName name="BNM" localSheetId="24" hidden="1">[2]Uke!#REF!</definedName>
    <definedName name="BNM" localSheetId="19" hidden="1">[3]Uke!#REF!</definedName>
    <definedName name="BNM" localSheetId="42" hidden="1">[4]Uke!#REF!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37" hidden="1">Uke!#REF!</definedName>
    <definedName name="BNM" localSheetId="36" hidden="1">Uke!#REF!</definedName>
    <definedName name="BNM" localSheetId="40" hidden="1">Uke!#REF!</definedName>
    <definedName name="BNM" localSheetId="12" hidden="1">Uke!#REF!</definedName>
    <definedName name="BNM" localSheetId="41" hidden="1">[5]Uke!#REF!</definedName>
    <definedName name="BNM" localSheetId="16" hidden="1">Uke!#REF!</definedName>
    <definedName name="BNM" localSheetId="39" hidden="1">Uke!#REF!</definedName>
    <definedName name="BNM" localSheetId="6" hidden="1">U!#REF!</definedName>
    <definedName name="BNM" localSheetId="35" hidden="1">[6]Uke!#REF!</definedName>
    <definedName name="BNM" localSheetId="33" hidden="1">Uke!#REF!</definedName>
    <definedName name="BNM" localSheetId="2" hidden="1">Uke!#REF!</definedName>
    <definedName name="BNM" hidden="1">Uke!#REF!</definedName>
    <definedName name="cc" localSheetId="48" hidden="1">Uke!#REF!</definedName>
    <definedName name="cc" localSheetId="47" hidden="1">Uke!#REF!</definedName>
    <definedName name="cc" localSheetId="14" hidden="1">Uke!#REF!</definedName>
    <definedName name="cc" localSheetId="28" hidden="1">Uke!#REF!</definedName>
    <definedName name="cc" localSheetId="29" hidden="1">[1]Uke!#REF!</definedName>
    <definedName name="cc" localSheetId="43" hidden="1">Uke!#REF!</definedName>
    <definedName name="cc" localSheetId="18" hidden="1">Uke!#REF!</definedName>
    <definedName name="cc" localSheetId="22" hidden="1">[2]Uke!#REF!</definedName>
    <definedName name="cc" localSheetId="24" hidden="1">[2]Uke!#REF!</definedName>
    <definedName name="cc" localSheetId="19" hidden="1">[3]Uke!#REF!</definedName>
    <definedName name="cc" localSheetId="42" hidden="1">[4]Uke!#REF!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37" hidden="1">Uke!#REF!</definedName>
    <definedName name="cc" localSheetId="36" hidden="1">Uke!#REF!</definedName>
    <definedName name="cc" localSheetId="40" hidden="1">Uke!#REF!</definedName>
    <definedName name="cc" localSheetId="12" hidden="1">Uke!#REF!</definedName>
    <definedName name="cc" localSheetId="41" hidden="1">[5]Uke!#REF!</definedName>
    <definedName name="cc" localSheetId="16" hidden="1">Uke!#REF!</definedName>
    <definedName name="cc" localSheetId="39" hidden="1">Uke!#REF!</definedName>
    <definedName name="cc" localSheetId="6" hidden="1">U!#REF!</definedName>
    <definedName name="cc" localSheetId="35" hidden="1">[6]Uke!#REF!</definedName>
    <definedName name="cc" localSheetId="33" hidden="1">Uke!#REF!</definedName>
    <definedName name="cc" localSheetId="2" hidden="1">Uke!#REF!</definedName>
    <definedName name="cc" hidden="1">Uke!#REF!</definedName>
    <definedName name="CFE" localSheetId="48" hidden="1">Uke!#REF!</definedName>
    <definedName name="CFE" localSheetId="47" hidden="1">Uke!#REF!</definedName>
    <definedName name="CFE" localSheetId="14" hidden="1">Uke!#REF!</definedName>
    <definedName name="CFE" localSheetId="28" hidden="1">Uke!#REF!</definedName>
    <definedName name="CFE" localSheetId="29" hidden="1">[1]Uke!#REF!</definedName>
    <definedName name="CFE" localSheetId="45" hidden="1">Uke!#REF!</definedName>
    <definedName name="CFE" localSheetId="43" hidden="1">Uke!#REF!</definedName>
    <definedName name="CFE" localSheetId="18" hidden="1">Uke!#REF!</definedName>
    <definedName name="CFE" localSheetId="22" hidden="1">[2]Uke!#REF!</definedName>
    <definedName name="CFE" localSheetId="24" hidden="1">[2]Uke!#REF!</definedName>
    <definedName name="CFE" localSheetId="19" hidden="1">[3]Uke!#REF!</definedName>
    <definedName name="CFE" localSheetId="42" hidden="1">[4]Uke!#REF!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37" hidden="1">Uke!#REF!</definedName>
    <definedName name="CFE" localSheetId="36" hidden="1">Uke!#REF!</definedName>
    <definedName name="CFE" localSheetId="40" hidden="1">Uke!#REF!</definedName>
    <definedName name="CFE" localSheetId="12" hidden="1">Uke!#REF!</definedName>
    <definedName name="CFE" localSheetId="41" hidden="1">[5]Uke!#REF!</definedName>
    <definedName name="CFE" localSheetId="16" hidden="1">Uke!#REF!</definedName>
    <definedName name="CFE" localSheetId="39" hidden="1">Uke!#REF!</definedName>
    <definedName name="CFE" localSheetId="6" hidden="1">U!#REF!</definedName>
    <definedName name="CFE" localSheetId="35" hidden="1">[6]Uke!#REF!</definedName>
    <definedName name="CFE" localSheetId="32" hidden="1">Uke!#REF!</definedName>
    <definedName name="CFE" localSheetId="33" hidden="1">Uke!#REF!</definedName>
    <definedName name="CFE" localSheetId="2" hidden="1">Uke!#REF!</definedName>
    <definedName name="CFE" hidden="1">Uke!#REF!</definedName>
    <definedName name="d" localSheetId="48" hidden="1">Uke!#REF!</definedName>
    <definedName name="d" localSheetId="47" hidden="1">Uke!#REF!</definedName>
    <definedName name="d" localSheetId="14" hidden="1">Uke!#REF!</definedName>
    <definedName name="d" localSheetId="28" hidden="1">Uke!#REF!</definedName>
    <definedName name="d" localSheetId="29" hidden="1">[1]Uke!#REF!</definedName>
    <definedName name="d" localSheetId="43" hidden="1">Uke!#REF!</definedName>
    <definedName name="d" localSheetId="18" hidden="1">Uke!#REF!</definedName>
    <definedName name="d" localSheetId="22" hidden="1">[2]Uke!#REF!</definedName>
    <definedName name="d" localSheetId="24" hidden="1">[2]Uke!#REF!</definedName>
    <definedName name="d" localSheetId="19" hidden="1">[3]Uke!#REF!</definedName>
    <definedName name="d" localSheetId="42" hidden="1">[4]Uke!#REF!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37" hidden="1">Uke!#REF!</definedName>
    <definedName name="d" localSheetId="36" hidden="1">Uke!#REF!</definedName>
    <definedName name="d" localSheetId="40" hidden="1">Uke!#REF!</definedName>
    <definedName name="d" localSheetId="12" hidden="1">Uke!#REF!</definedName>
    <definedName name="d" localSheetId="41" hidden="1">[5]Uke!#REF!</definedName>
    <definedName name="d" localSheetId="16" hidden="1">Uke!#REF!</definedName>
    <definedName name="d" localSheetId="39" hidden="1">Uke!#REF!</definedName>
    <definedName name="d" localSheetId="6" hidden="1">U!#REF!</definedName>
    <definedName name="d" localSheetId="35" hidden="1">[6]Uke!#REF!</definedName>
    <definedName name="d" localSheetId="33" hidden="1">Uke!#REF!</definedName>
    <definedName name="d" localSheetId="2" hidden="1">Uke!#REF!</definedName>
    <definedName name="d" hidden="1">Uke!#REF!</definedName>
    <definedName name="DDD" localSheetId="48" hidden="1">Uke!#REF!</definedName>
    <definedName name="DDD" localSheetId="47" hidden="1">Uke!#REF!</definedName>
    <definedName name="DDD" localSheetId="14" hidden="1">Uke!#REF!</definedName>
    <definedName name="DDD" localSheetId="28" hidden="1">Uke!#REF!</definedName>
    <definedName name="DDD" localSheetId="29" hidden="1">[1]Uke!#REF!</definedName>
    <definedName name="DDD" localSheetId="27" hidden="1">Uke!#REF!</definedName>
    <definedName name="DDD" localSheetId="45" hidden="1">Uke!#REF!</definedName>
    <definedName name="DDD" localSheetId="43" hidden="1">Uke!#REF!</definedName>
    <definedName name="DDD" localSheetId="18" hidden="1">Uke!#REF!</definedName>
    <definedName name="DDD" localSheetId="17" hidden="1">Uke!#REF!</definedName>
    <definedName name="DDD" localSheetId="22" hidden="1">[2]Uke!#REF!</definedName>
    <definedName name="DDD" localSheetId="24" hidden="1">[2]Uke!#REF!</definedName>
    <definedName name="DDD" localSheetId="19" hidden="1">[3]Uke!#REF!</definedName>
    <definedName name="DDD" localSheetId="42" hidden="1">[4]Uke!#REF!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37" hidden="1">Uke!#REF!</definedName>
    <definedName name="DDD" localSheetId="36" hidden="1">Uke!#REF!</definedName>
    <definedName name="DDD" localSheetId="40" hidden="1">Uke!#REF!</definedName>
    <definedName name="DDD" localSheetId="12" hidden="1">Uke!#REF!</definedName>
    <definedName name="DDD" localSheetId="41" hidden="1">[5]Uke!#REF!</definedName>
    <definedName name="DDD" localSheetId="16" hidden="1">Uke!#REF!</definedName>
    <definedName name="DDD" localSheetId="15" hidden="1">Uke!#REF!</definedName>
    <definedName name="DDD" localSheetId="39" hidden="1">Uke!#REF!</definedName>
    <definedName name="DDD" localSheetId="6" hidden="1">U!#REF!</definedName>
    <definedName name="DDD" localSheetId="35" hidden="1">[6]Uke!#REF!</definedName>
    <definedName name="DDD" localSheetId="34" hidden="1">Uke!#REF!</definedName>
    <definedName name="DDD" localSheetId="32" hidden="1">Uke!#REF!</definedName>
    <definedName name="DDD" localSheetId="33" hidden="1">Uke!#REF!</definedName>
    <definedName name="DDD" localSheetId="2" hidden="1">Uke!#REF!</definedName>
    <definedName name="DDD" hidden="1">Uke!#REF!</definedName>
    <definedName name="EEE" localSheetId="48" hidden="1">Uke!#REF!</definedName>
    <definedName name="EEE" localSheetId="47" hidden="1">Uke!#REF!</definedName>
    <definedName name="EEE" localSheetId="14" hidden="1">Uke!#REF!</definedName>
    <definedName name="EEE" localSheetId="28" hidden="1">Uke!#REF!</definedName>
    <definedName name="EEE" localSheetId="29" hidden="1">[1]Uke!#REF!</definedName>
    <definedName name="EEE" localSheetId="27" hidden="1">Uke!#REF!</definedName>
    <definedName name="EEE" localSheetId="45" hidden="1">Uke!#REF!</definedName>
    <definedName name="EEE" localSheetId="43" hidden="1">Uke!#REF!</definedName>
    <definedName name="EEE" localSheetId="18" hidden="1">Uke!#REF!</definedName>
    <definedName name="EEE" localSheetId="22" hidden="1">[2]Uke!#REF!</definedName>
    <definedName name="EEE" localSheetId="24" hidden="1">[2]Uke!#REF!</definedName>
    <definedName name="EEE" localSheetId="19" hidden="1">[3]Uke!#REF!</definedName>
    <definedName name="EEE" localSheetId="42" hidden="1">[4]Uke!#REF!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37" hidden="1">Uke!#REF!</definedName>
    <definedName name="EEE" localSheetId="36" hidden="1">Uke!#REF!</definedName>
    <definedName name="EEE" localSheetId="40" hidden="1">Uke!#REF!</definedName>
    <definedName name="EEE" localSheetId="12" hidden="1">Uke!#REF!</definedName>
    <definedName name="EEE" localSheetId="41" hidden="1">[5]Uke!#REF!</definedName>
    <definedName name="EEE" localSheetId="16" hidden="1">Uke!#REF!</definedName>
    <definedName name="EEE" localSheetId="39" hidden="1">Uke!#REF!</definedName>
    <definedName name="EEE" localSheetId="6" hidden="1">U!#REF!</definedName>
    <definedName name="EEE" localSheetId="35" hidden="1">[6]Uke!#REF!</definedName>
    <definedName name="EEE" localSheetId="32" hidden="1">Uke!#REF!</definedName>
    <definedName name="EEE" localSheetId="33" hidden="1">Uke!#REF!</definedName>
    <definedName name="EEE" localSheetId="2" hidden="1">Uke!#REF!</definedName>
    <definedName name="EEE" hidden="1">Uke!#REF!</definedName>
    <definedName name="f" localSheetId="48" hidden="1">Uke!#REF!</definedName>
    <definedName name="f" localSheetId="47" hidden="1">Uke!#REF!</definedName>
    <definedName name="f" localSheetId="14" hidden="1">Uke!#REF!</definedName>
    <definedName name="f" localSheetId="28" hidden="1">Uke!#REF!</definedName>
    <definedName name="f" localSheetId="29" hidden="1">[1]Uke!#REF!</definedName>
    <definedName name="f" localSheetId="43" hidden="1">Uke!#REF!</definedName>
    <definedName name="f" localSheetId="18" hidden="1">Uke!#REF!</definedName>
    <definedName name="f" localSheetId="22" hidden="1">[2]Uke!#REF!</definedName>
    <definedName name="f" localSheetId="24" hidden="1">[2]Uke!#REF!</definedName>
    <definedName name="f" localSheetId="19" hidden="1">[3]Uke!#REF!</definedName>
    <definedName name="f" localSheetId="42" hidden="1">[4]Uke!#REF!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37" hidden="1">Uke!#REF!</definedName>
    <definedName name="f" localSheetId="36" hidden="1">Uke!#REF!</definedName>
    <definedName name="f" localSheetId="40" hidden="1">Uke!#REF!</definedName>
    <definedName name="f" localSheetId="12" hidden="1">Uke!#REF!</definedName>
    <definedName name="f" localSheetId="41" hidden="1">[5]Uke!#REF!</definedName>
    <definedName name="f" localSheetId="16" hidden="1">Uke!#REF!</definedName>
    <definedName name="f" localSheetId="39" hidden="1">Uke!#REF!</definedName>
    <definedName name="f" localSheetId="6" hidden="1">U!#REF!</definedName>
    <definedName name="f" localSheetId="35" hidden="1">[6]Uke!#REF!</definedName>
    <definedName name="f" localSheetId="33" hidden="1">Uke!#REF!</definedName>
    <definedName name="f" localSheetId="2" hidden="1">Uke!#REF!</definedName>
    <definedName name="f" hidden="1">Uke!#REF!</definedName>
    <definedName name="FF" localSheetId="48" hidden="1">Uke!#REF!</definedName>
    <definedName name="FF" localSheetId="47" hidden="1">Uke!#REF!</definedName>
    <definedName name="FF" localSheetId="14" hidden="1">Uke!#REF!</definedName>
    <definedName name="FF" localSheetId="28" hidden="1">Uke!#REF!</definedName>
    <definedName name="FF" localSheetId="29" hidden="1">[1]Uke!#REF!</definedName>
    <definedName name="FF" localSheetId="43" hidden="1">Uke!#REF!</definedName>
    <definedName name="FF" localSheetId="18" hidden="1">Uke!#REF!</definedName>
    <definedName name="FF" localSheetId="22" hidden="1">[2]Uke!#REF!</definedName>
    <definedName name="FF" localSheetId="24" hidden="1">[2]Uke!#REF!</definedName>
    <definedName name="FF" localSheetId="19" hidden="1">[3]Uke!#REF!</definedName>
    <definedName name="FF" localSheetId="42" hidden="1">[4]Uke!#REF!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37" hidden="1">Uke!#REF!</definedName>
    <definedName name="FF" localSheetId="36" hidden="1">Uke!#REF!</definedName>
    <definedName name="FF" localSheetId="40" hidden="1">Uke!#REF!</definedName>
    <definedName name="FF" localSheetId="12" hidden="1">Uke!#REF!</definedName>
    <definedName name="FF" localSheetId="41" hidden="1">[5]Uke!#REF!</definedName>
    <definedName name="FF" localSheetId="16" hidden="1">Uke!#REF!</definedName>
    <definedName name="FF" localSheetId="39" hidden="1">Uke!#REF!</definedName>
    <definedName name="FF" localSheetId="6" hidden="1">U!#REF!</definedName>
    <definedName name="FF" localSheetId="35" hidden="1">[6]Uke!#REF!</definedName>
    <definedName name="FF" localSheetId="33" hidden="1">Uke!#REF!</definedName>
    <definedName name="FF" localSheetId="2" hidden="1">Uke!#REF!</definedName>
    <definedName name="FF" hidden="1">Uke!#REF!</definedName>
    <definedName name="fgfhg" localSheetId="48" hidden="1">Uke!#REF!</definedName>
    <definedName name="fgfhg" localSheetId="47" hidden="1">Uke!#REF!</definedName>
    <definedName name="fgfhg" localSheetId="14" hidden="1">Uke!#REF!</definedName>
    <definedName name="fgfhg" localSheetId="28" hidden="1">Uke!#REF!</definedName>
    <definedName name="fgfhg" localSheetId="29" hidden="1">[1]Uke!#REF!</definedName>
    <definedName name="fgfhg" localSheetId="43" hidden="1">Uke!#REF!</definedName>
    <definedName name="fgfhg" localSheetId="18" hidden="1">Uke!#REF!</definedName>
    <definedName name="fgfhg" localSheetId="22" hidden="1">[2]Uke!#REF!</definedName>
    <definedName name="fgfhg" localSheetId="24" hidden="1">[2]Uke!#REF!</definedName>
    <definedName name="fgfhg" localSheetId="19" hidden="1">[3]Uke!#REF!</definedName>
    <definedName name="fgfhg" localSheetId="42" hidden="1">[4]Uke!#REF!</definedName>
    <definedName name="fgfhg" localSheetId="4" hidden="1">Uke!#REF!</definedName>
    <definedName name="fgfhg" localSheetId="10" hidden="1">Uke!#REF!</definedName>
    <definedName name="fgfhg" localSheetId="8" hidden="1">Uke!#REF!</definedName>
    <definedName name="fgfhg" localSheetId="37" hidden="1">Uke!#REF!</definedName>
    <definedName name="fgfhg" localSheetId="12" hidden="1">Uke!#REF!</definedName>
    <definedName name="fgfhg" localSheetId="41" hidden="1">[5]Uke!#REF!</definedName>
    <definedName name="fgfhg" localSheetId="16" hidden="1">Uke!#REF!</definedName>
    <definedName name="fgfhg" localSheetId="39" hidden="1">Uke!#REF!</definedName>
    <definedName name="fgfhg" localSheetId="6" hidden="1">U!#REF!</definedName>
    <definedName name="fgfhg" localSheetId="35" hidden="1">[6]Uke!#REF!</definedName>
    <definedName name="fgfhg" localSheetId="33" hidden="1">Uke!#REF!</definedName>
    <definedName name="fgfhg" localSheetId="2" hidden="1">Uke!#REF!</definedName>
    <definedName name="fgfhg" hidden="1">Uke!#REF!</definedName>
    <definedName name="GGG" localSheetId="48" hidden="1">Uke!#REF!</definedName>
    <definedName name="GGG" localSheetId="47" hidden="1">Uke!#REF!</definedName>
    <definedName name="GGG" localSheetId="14" hidden="1">Uke!#REF!</definedName>
    <definedName name="GGG" localSheetId="28" hidden="1">Uke!#REF!</definedName>
    <definedName name="GGG" localSheetId="29" hidden="1">[1]Uke!#REF!</definedName>
    <definedName name="GGG" localSheetId="27" hidden="1">Uke!#REF!</definedName>
    <definedName name="GGG" localSheetId="45" hidden="1">Uke!#REF!</definedName>
    <definedName name="GGG" localSheetId="43" hidden="1">Uke!#REF!</definedName>
    <definedName name="GGG" localSheetId="18" hidden="1">Uke!#REF!</definedName>
    <definedName name="GGG" localSheetId="22" hidden="1">[2]Uke!#REF!</definedName>
    <definedName name="GGG" localSheetId="24" hidden="1">[2]Uke!#REF!</definedName>
    <definedName name="GGG" localSheetId="19" hidden="1">[3]Uke!#REF!</definedName>
    <definedName name="GGG" localSheetId="42" hidden="1">[4]Uke!#REF!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37" hidden="1">Uke!#REF!</definedName>
    <definedName name="GGG" localSheetId="36" hidden="1">Uke!#REF!</definedName>
    <definedName name="GGG" localSheetId="40" hidden="1">Uke!#REF!</definedName>
    <definedName name="GGG" localSheetId="12" hidden="1">Uke!#REF!</definedName>
    <definedName name="GGG" localSheetId="41" hidden="1">[5]Uke!#REF!</definedName>
    <definedName name="GGG" localSheetId="16" hidden="1">Uke!#REF!</definedName>
    <definedName name="GGG" localSheetId="39" hidden="1">Uke!#REF!</definedName>
    <definedName name="GGG" localSheetId="6" hidden="1">U!#REF!</definedName>
    <definedName name="GGG" localSheetId="35" hidden="1">[6]Uke!#REF!</definedName>
    <definedName name="GGG" localSheetId="32" hidden="1">Uke!#REF!</definedName>
    <definedName name="GGG" localSheetId="33" hidden="1">Uke!#REF!</definedName>
    <definedName name="GGG" localSheetId="2" hidden="1">Uke!#REF!</definedName>
    <definedName name="GGG" hidden="1">Uke!#REF!</definedName>
    <definedName name="GH" localSheetId="48" hidden="1">Uke!#REF!</definedName>
    <definedName name="GH" localSheetId="47" hidden="1">Uke!#REF!</definedName>
    <definedName name="GH" localSheetId="14" hidden="1">Uke!#REF!</definedName>
    <definedName name="GH" localSheetId="28" hidden="1">Uke!#REF!</definedName>
    <definedName name="GH" localSheetId="29" hidden="1">[1]Uke!#REF!</definedName>
    <definedName name="GH" localSheetId="43" hidden="1">Uke!#REF!</definedName>
    <definedName name="GH" localSheetId="18" hidden="1">Uke!#REF!</definedName>
    <definedName name="GH" localSheetId="22" hidden="1">[2]Uke!#REF!</definedName>
    <definedName name="GH" localSheetId="24" hidden="1">[2]Uke!#REF!</definedName>
    <definedName name="GH" localSheetId="19" hidden="1">[3]Uke!#REF!</definedName>
    <definedName name="GH" localSheetId="42" hidden="1">[4]Uke!#REF!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37" hidden="1">Uke!#REF!</definedName>
    <definedName name="GH" localSheetId="36" hidden="1">Uke!#REF!</definedName>
    <definedName name="GH" localSheetId="40" hidden="1">Uke!#REF!</definedName>
    <definedName name="GH" localSheetId="12" hidden="1">Uke!#REF!</definedName>
    <definedName name="GH" localSheetId="41" hidden="1">[5]Uke!#REF!</definedName>
    <definedName name="GH" localSheetId="16" hidden="1">Uke!#REF!</definedName>
    <definedName name="GH" localSheetId="39" hidden="1">Uke!#REF!</definedName>
    <definedName name="GH" localSheetId="6" hidden="1">U!#REF!</definedName>
    <definedName name="GH" localSheetId="35" hidden="1">[6]Uke!#REF!</definedName>
    <definedName name="GH" localSheetId="33" hidden="1">Uke!#REF!</definedName>
    <definedName name="GH" localSheetId="2" hidden="1">Uke!#REF!</definedName>
    <definedName name="GH" hidden="1">Uke!#REF!</definedName>
    <definedName name="ghj" localSheetId="48" hidden="1">[7]Uke!#REF!</definedName>
    <definedName name="ghj" localSheetId="14" hidden="1">[7]Uke!#REF!</definedName>
    <definedName name="ghj" localSheetId="28" hidden="1">[7]Uke!#REF!</definedName>
    <definedName name="ghj" localSheetId="29" hidden="1">[1]Uke!#REF!</definedName>
    <definedName name="ghj" localSheetId="43" hidden="1">[7]Uke!#REF!</definedName>
    <definedName name="ghj" localSheetId="18" hidden="1">[7]Uke!#REF!</definedName>
    <definedName name="ghj" localSheetId="22" hidden="1">[2]Uke!#REF!</definedName>
    <definedName name="ghj" localSheetId="24" hidden="1">[2]Uke!#REF!</definedName>
    <definedName name="ghj" localSheetId="19" hidden="1">[3]Uke!#REF!</definedName>
    <definedName name="ghj" localSheetId="42" hidden="1">[4]Uke!#REF!</definedName>
    <definedName name="ghj" localSheetId="4" hidden="1">[7]Uke!#REF!</definedName>
    <definedName name="ghj" localSheetId="10" hidden="1">[7]Uke!#REF!</definedName>
    <definedName name="ghj" localSheetId="8" hidden="1">[7]Uke!#REF!</definedName>
    <definedName name="ghj" localSheetId="37" hidden="1">[7]Uke!#REF!</definedName>
    <definedName name="ghj" localSheetId="12" hidden="1">[7]Uke!#REF!</definedName>
    <definedName name="ghj" localSheetId="41" hidden="1">[5]Uke!#REF!</definedName>
    <definedName name="ghj" localSheetId="16" hidden="1">[7]Uke!#REF!</definedName>
    <definedName name="ghj" localSheetId="39" hidden="1">[7]Uke!#REF!</definedName>
    <definedName name="ghj" localSheetId="6" hidden="1">U!#REF!</definedName>
    <definedName name="ghj" localSheetId="35" hidden="1">[8]Uke!#REF!</definedName>
    <definedName name="ghj" localSheetId="33" hidden="1">[7]Uke!#REF!</definedName>
    <definedName name="ghj" localSheetId="2" hidden="1">[7]Uke!#REF!</definedName>
    <definedName name="ghj" hidden="1">[7]Uke!#REF!</definedName>
    <definedName name="GI" localSheetId="48" hidden="1">Uke!#REF!</definedName>
    <definedName name="GI" localSheetId="47" hidden="1">Uke!#REF!</definedName>
    <definedName name="GI" localSheetId="14" hidden="1">Uke!#REF!</definedName>
    <definedName name="GI" localSheetId="28" hidden="1">Uke!#REF!</definedName>
    <definedName name="GI" localSheetId="29" hidden="1">[1]Uke!#REF!</definedName>
    <definedName name="GI" localSheetId="43" hidden="1">Uke!#REF!</definedName>
    <definedName name="GI" localSheetId="18" hidden="1">Uke!#REF!</definedName>
    <definedName name="GI" localSheetId="22" hidden="1">[2]Uke!#REF!</definedName>
    <definedName name="GI" localSheetId="24" hidden="1">[2]Uke!#REF!</definedName>
    <definedName name="GI" localSheetId="19" hidden="1">[3]Uke!#REF!</definedName>
    <definedName name="GI" localSheetId="42" hidden="1">[4]Uke!#REF!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37" hidden="1">Uke!#REF!</definedName>
    <definedName name="GI" localSheetId="36" hidden="1">Uke!#REF!</definedName>
    <definedName name="GI" localSheetId="40" hidden="1">Uke!#REF!</definedName>
    <definedName name="GI" localSheetId="12" hidden="1">Uke!#REF!</definedName>
    <definedName name="GI" localSheetId="41" hidden="1">[5]Uke!#REF!</definedName>
    <definedName name="GI" localSheetId="16" hidden="1">Uke!#REF!</definedName>
    <definedName name="GI" localSheetId="39" hidden="1">Uke!#REF!</definedName>
    <definedName name="GI" localSheetId="6" hidden="1">U!#REF!</definedName>
    <definedName name="GI" localSheetId="35" hidden="1">[6]Uke!#REF!</definedName>
    <definedName name="GI" localSheetId="33" hidden="1">Uke!#REF!</definedName>
    <definedName name="GI" localSheetId="2" hidden="1">Uke!#REF!</definedName>
    <definedName name="GI" hidden="1">Uke!#REF!</definedName>
    <definedName name="HG" localSheetId="48" hidden="1">Uke!#REF!</definedName>
    <definedName name="HG" localSheetId="47" hidden="1">Uke!#REF!</definedName>
    <definedName name="HG" localSheetId="14" hidden="1">Uke!#REF!</definedName>
    <definedName name="HG" localSheetId="28" hidden="1">Uke!#REF!</definedName>
    <definedName name="HG" localSheetId="29" hidden="1">[1]Uke!#REF!</definedName>
    <definedName name="HG" localSheetId="43" hidden="1">Uke!#REF!</definedName>
    <definedName name="HG" localSheetId="18" hidden="1">Uke!#REF!</definedName>
    <definedName name="HG" localSheetId="22" hidden="1">[2]Uke!#REF!</definedName>
    <definedName name="HG" localSheetId="24" hidden="1">[2]Uke!#REF!</definedName>
    <definedName name="HG" localSheetId="19" hidden="1">[3]Uke!#REF!</definedName>
    <definedName name="HG" localSheetId="42" hidden="1">[4]Uke!#REF!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37" hidden="1">Uke!#REF!</definedName>
    <definedName name="HG" localSheetId="36" hidden="1">Uke!#REF!</definedName>
    <definedName name="HG" localSheetId="40" hidden="1">Uke!#REF!</definedName>
    <definedName name="HG" localSheetId="12" hidden="1">Uke!#REF!</definedName>
    <definedName name="HG" localSheetId="41" hidden="1">[5]Uke!#REF!</definedName>
    <definedName name="HG" localSheetId="16" hidden="1">Uke!#REF!</definedName>
    <definedName name="HG" localSheetId="39" hidden="1">Uke!#REF!</definedName>
    <definedName name="HG" localSheetId="6" hidden="1">U!#REF!</definedName>
    <definedName name="HG" localSheetId="35" hidden="1">[6]Uke!#REF!</definedName>
    <definedName name="HG" localSheetId="33" hidden="1">Uke!#REF!</definedName>
    <definedName name="HG" localSheetId="2" hidden="1">Uke!#REF!</definedName>
    <definedName name="HG" hidden="1">Uke!#REF!</definedName>
    <definedName name="HKJHKJH" localSheetId="48" hidden="1">Uke!#REF!</definedName>
    <definedName name="HKJHKJH" localSheetId="14" hidden="1">Uke!#REF!</definedName>
    <definedName name="HKJHKJH" localSheetId="28" hidden="1">Uke!#REF!</definedName>
    <definedName name="HKJHKJH" localSheetId="29" hidden="1">[1]Uke!#REF!</definedName>
    <definedName name="HKJHKJH" localSheetId="43" hidden="1">Uke!#REF!</definedName>
    <definedName name="HKJHKJH" localSheetId="18" hidden="1">Uke!#REF!</definedName>
    <definedName name="HKJHKJH" localSheetId="22" hidden="1">[2]Uke!#REF!</definedName>
    <definedName name="HKJHKJH" localSheetId="24" hidden="1">[2]Uke!#REF!</definedName>
    <definedName name="HKJHKJH" localSheetId="19" hidden="1">[3]Uke!#REF!</definedName>
    <definedName name="HKJHKJH" localSheetId="42" hidden="1">[4]Uke!#REF!</definedName>
    <definedName name="HKJHKJH" localSheetId="4" hidden="1">Uke!#REF!</definedName>
    <definedName name="HKJHKJH" localSheetId="10" hidden="1">Uke!#REF!</definedName>
    <definedName name="HKJHKJH" localSheetId="8" hidden="1">Uke!#REF!</definedName>
    <definedName name="HKJHKJH" localSheetId="37" hidden="1">Uke!#REF!</definedName>
    <definedName name="HKJHKJH" localSheetId="12" hidden="1">Uke!#REF!</definedName>
    <definedName name="HKJHKJH" localSheetId="41" hidden="1">[5]Uke!#REF!</definedName>
    <definedName name="HKJHKJH" localSheetId="16" hidden="1">Uke!#REF!</definedName>
    <definedName name="HKJHKJH" localSheetId="39" hidden="1">Uke!#REF!</definedName>
    <definedName name="HKJHKJH" localSheetId="6" hidden="1">U!#REF!</definedName>
    <definedName name="HKJHKJH" localSheetId="35" hidden="1">[6]Uke!#REF!</definedName>
    <definedName name="HKJHKJH" localSheetId="33" hidden="1">Uke!#REF!</definedName>
    <definedName name="HKJHKJH" localSheetId="2" hidden="1">Uke!#REF!</definedName>
    <definedName name="HKJHKJH" hidden="1">Uke!#REF!</definedName>
    <definedName name="HT" localSheetId="48" hidden="1">Uke!#REF!</definedName>
    <definedName name="HT" localSheetId="47" hidden="1">Uke!#REF!</definedName>
    <definedName name="HT" localSheetId="14" hidden="1">Uke!#REF!</definedName>
    <definedName name="HT" localSheetId="28" hidden="1">Uke!#REF!</definedName>
    <definedName name="HT" localSheetId="29" hidden="1">[1]Uke!#REF!</definedName>
    <definedName name="HT" localSheetId="43" hidden="1">Uke!#REF!</definedName>
    <definedName name="HT" localSheetId="18" hidden="1">Uke!#REF!</definedName>
    <definedName name="HT" localSheetId="22" hidden="1">[2]Uke!#REF!</definedName>
    <definedName name="HT" localSheetId="24" hidden="1">[2]Uke!#REF!</definedName>
    <definedName name="HT" localSheetId="19" hidden="1">[3]Uke!#REF!</definedName>
    <definedName name="HT" localSheetId="42" hidden="1">[4]Uke!#REF!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37" hidden="1">Uke!#REF!</definedName>
    <definedName name="HT" localSheetId="36" hidden="1">Uke!#REF!</definedName>
    <definedName name="HT" localSheetId="40" hidden="1">Uke!#REF!</definedName>
    <definedName name="HT" localSheetId="12" hidden="1">Uke!#REF!</definedName>
    <definedName name="HT" localSheetId="41" hidden="1">[5]Uke!#REF!</definedName>
    <definedName name="HT" localSheetId="16" hidden="1">Uke!#REF!</definedName>
    <definedName name="HT" localSheetId="39" hidden="1">Uke!#REF!</definedName>
    <definedName name="HT" localSheetId="6" hidden="1">U!#REF!</definedName>
    <definedName name="HT" localSheetId="35" hidden="1">[6]Uke!#REF!</definedName>
    <definedName name="HT" localSheetId="33" hidden="1">Uke!#REF!</definedName>
    <definedName name="HT" localSheetId="2" hidden="1">Uke!#REF!</definedName>
    <definedName name="HT" hidden="1">Uke!#REF!</definedName>
    <definedName name="JHK" localSheetId="48" hidden="1">Uke!#REF!</definedName>
    <definedName name="JHK" localSheetId="47" hidden="1">Uke!#REF!</definedName>
    <definedName name="JHK" localSheetId="14" hidden="1">Uke!#REF!</definedName>
    <definedName name="JHK" localSheetId="28" hidden="1">Uke!#REF!</definedName>
    <definedName name="JHK" localSheetId="29" hidden="1">[1]Uke!#REF!</definedName>
    <definedName name="JHK" localSheetId="43" hidden="1">Uke!#REF!</definedName>
    <definedName name="JHK" localSheetId="18" hidden="1">Uke!#REF!</definedName>
    <definedName name="JHK" localSheetId="22" hidden="1">[2]Uke!#REF!</definedName>
    <definedName name="JHK" localSheetId="24" hidden="1">[2]Uke!#REF!</definedName>
    <definedName name="JHK" localSheetId="19" hidden="1">[3]Uke!#REF!</definedName>
    <definedName name="JHK" localSheetId="42" hidden="1">[4]Uke!#REF!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37" hidden="1">Uke!#REF!</definedName>
    <definedName name="JHK" localSheetId="36" hidden="1">Uke!#REF!</definedName>
    <definedName name="JHK" localSheetId="40" hidden="1">Uke!#REF!</definedName>
    <definedName name="JHK" localSheetId="12" hidden="1">Uke!#REF!</definedName>
    <definedName name="JHK" localSheetId="41" hidden="1">[5]Uke!#REF!</definedName>
    <definedName name="JHK" localSheetId="16" hidden="1">Uke!#REF!</definedName>
    <definedName name="JHK" localSheetId="39" hidden="1">Uke!#REF!</definedName>
    <definedName name="JHK" localSheetId="6" hidden="1">U!#REF!</definedName>
    <definedName name="JHK" localSheetId="35" hidden="1">[6]Uke!#REF!</definedName>
    <definedName name="JHK" localSheetId="33" hidden="1">Uke!#REF!</definedName>
    <definedName name="JHK" localSheetId="2" hidden="1">Uke!#REF!</definedName>
    <definedName name="JHK" hidden="1">Uke!#REF!</definedName>
    <definedName name="JK" localSheetId="48" hidden="1">Uke!#REF!</definedName>
    <definedName name="JK" localSheetId="14" hidden="1">Uke!#REF!</definedName>
    <definedName name="JK" localSheetId="28" hidden="1">Uke!#REF!</definedName>
    <definedName name="JK" localSheetId="29" hidden="1">[1]Uke!#REF!</definedName>
    <definedName name="JK" localSheetId="43" hidden="1">Uke!#REF!</definedName>
    <definedName name="JK" localSheetId="18" hidden="1">Uke!#REF!</definedName>
    <definedName name="JK" localSheetId="22" hidden="1">[2]Uke!#REF!</definedName>
    <definedName name="JK" localSheetId="24" hidden="1">[2]Uke!#REF!</definedName>
    <definedName name="JK" localSheetId="19" hidden="1">[3]Uke!#REF!</definedName>
    <definedName name="JK" localSheetId="42" hidden="1">[4]Uke!#REF!</definedName>
    <definedName name="JK" localSheetId="4" hidden="1">Uke!#REF!</definedName>
    <definedName name="JK" localSheetId="10" hidden="1">Uke!#REF!</definedName>
    <definedName name="JK" localSheetId="8" hidden="1">Uke!#REF!</definedName>
    <definedName name="JK" localSheetId="37" hidden="1">Uke!#REF!</definedName>
    <definedName name="JK" localSheetId="12" hidden="1">Uke!#REF!</definedName>
    <definedName name="JK" localSheetId="41" hidden="1">[5]Uke!#REF!</definedName>
    <definedName name="JK" localSheetId="16" hidden="1">Uke!#REF!</definedName>
    <definedName name="JK" localSheetId="39" hidden="1">Uke!#REF!</definedName>
    <definedName name="JK" localSheetId="6" hidden="1">U!#REF!</definedName>
    <definedName name="JK" localSheetId="35" hidden="1">[6]Uke!#REF!</definedName>
    <definedName name="JK" localSheetId="33" hidden="1">Uke!#REF!</definedName>
    <definedName name="JK" localSheetId="2" hidden="1">Uke!#REF!</definedName>
    <definedName name="JK" hidden="1">Uke!#REF!</definedName>
    <definedName name="JLK" localSheetId="48" hidden="1">Uke!#REF!</definedName>
    <definedName name="JLK" localSheetId="47" hidden="1">Uke!#REF!</definedName>
    <definedName name="JLK" localSheetId="14" hidden="1">Uke!#REF!</definedName>
    <definedName name="JLK" localSheetId="28" hidden="1">Uke!#REF!</definedName>
    <definedName name="JLK" localSheetId="29" hidden="1">[1]Uke!#REF!</definedName>
    <definedName name="JLK" localSheetId="43" hidden="1">Uke!#REF!</definedName>
    <definedName name="JLK" localSheetId="18" hidden="1">Uke!#REF!</definedName>
    <definedName name="JLK" localSheetId="22" hidden="1">[2]Uke!#REF!</definedName>
    <definedName name="JLK" localSheetId="24" hidden="1">[2]Uke!#REF!</definedName>
    <definedName name="JLK" localSheetId="19" hidden="1">[3]Uke!#REF!</definedName>
    <definedName name="JLK" localSheetId="42" hidden="1">[4]Uke!#REF!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37" hidden="1">Uke!#REF!</definedName>
    <definedName name="JLK" localSheetId="36" hidden="1">Uke!#REF!</definedName>
    <definedName name="JLK" localSheetId="40" hidden="1">Uke!#REF!</definedName>
    <definedName name="JLK" localSheetId="12" hidden="1">Uke!#REF!</definedName>
    <definedName name="JLK" localSheetId="41" hidden="1">[5]Uke!#REF!</definedName>
    <definedName name="JLK" localSheetId="16" hidden="1">Uke!#REF!</definedName>
    <definedName name="JLK" localSheetId="39" hidden="1">Uke!#REF!</definedName>
    <definedName name="JLK" localSheetId="6" hidden="1">U!#REF!</definedName>
    <definedName name="JLK" localSheetId="35" hidden="1">[6]Uke!#REF!</definedName>
    <definedName name="JLK" localSheetId="33" hidden="1">Uke!#REF!</definedName>
    <definedName name="JLK" localSheetId="2" hidden="1">Uke!#REF!</definedName>
    <definedName name="JLK" hidden="1">Uke!#REF!</definedName>
    <definedName name="JLKJ" localSheetId="48" hidden="1">Uke!#REF!</definedName>
    <definedName name="JLKJ" localSheetId="47" hidden="1">Uke!#REF!</definedName>
    <definedName name="JLKJ" localSheetId="14" hidden="1">Uke!#REF!</definedName>
    <definedName name="JLKJ" localSheetId="28" hidden="1">Uke!#REF!</definedName>
    <definedName name="JLKJ" localSheetId="29" hidden="1">[1]Uke!#REF!</definedName>
    <definedName name="JLKJ" localSheetId="43" hidden="1">Uke!#REF!</definedName>
    <definedName name="JLKJ" localSheetId="18" hidden="1">Uke!#REF!</definedName>
    <definedName name="JLKJ" localSheetId="22" hidden="1">[2]Uke!#REF!</definedName>
    <definedName name="JLKJ" localSheetId="24" hidden="1">[2]Uke!#REF!</definedName>
    <definedName name="JLKJ" localSheetId="19" hidden="1">[3]Uke!#REF!</definedName>
    <definedName name="JLKJ" localSheetId="42" hidden="1">[4]Uke!#REF!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37" hidden="1">Uke!#REF!</definedName>
    <definedName name="JLKJ" localSheetId="36" hidden="1">Uke!#REF!</definedName>
    <definedName name="JLKJ" localSheetId="40" hidden="1">Uke!#REF!</definedName>
    <definedName name="JLKJ" localSheetId="12" hidden="1">Uke!#REF!</definedName>
    <definedName name="JLKJ" localSheetId="41" hidden="1">[5]Uke!#REF!</definedName>
    <definedName name="JLKJ" localSheetId="16" hidden="1">Uke!#REF!</definedName>
    <definedName name="JLKJ" localSheetId="39" hidden="1">Uke!#REF!</definedName>
    <definedName name="JLKJ" localSheetId="6" hidden="1">U!#REF!</definedName>
    <definedName name="JLKJ" localSheetId="35" hidden="1">[6]Uke!#REF!</definedName>
    <definedName name="JLKJ" localSheetId="33" hidden="1">Uke!#REF!</definedName>
    <definedName name="JLKJ" localSheetId="2" hidden="1">Uke!#REF!</definedName>
    <definedName name="JLKJ" hidden="1">Uke!#REF!</definedName>
    <definedName name="JLKJL" localSheetId="48" hidden="1">Uke!#REF!</definedName>
    <definedName name="JLKJL" localSheetId="14" hidden="1">Uke!#REF!</definedName>
    <definedName name="JLKJL" localSheetId="28" hidden="1">Uke!#REF!</definedName>
    <definedName name="JLKJL" localSheetId="29" hidden="1">[1]Uke!#REF!</definedName>
    <definedName name="JLKJL" localSheetId="43" hidden="1">Uke!#REF!</definedName>
    <definedName name="JLKJL" localSheetId="18" hidden="1">Uke!#REF!</definedName>
    <definedName name="JLKJL" localSheetId="22" hidden="1">[2]Uke!#REF!</definedName>
    <definedName name="JLKJL" localSheetId="24" hidden="1">[2]Uke!#REF!</definedName>
    <definedName name="JLKJL" localSheetId="19" hidden="1">[3]Uke!#REF!</definedName>
    <definedName name="JLKJL" localSheetId="42" hidden="1">[4]Uke!#REF!</definedName>
    <definedName name="JLKJL" localSheetId="4" hidden="1">Uke!#REF!</definedName>
    <definedName name="JLKJL" localSheetId="10" hidden="1">Uke!#REF!</definedName>
    <definedName name="JLKJL" localSheetId="8" hidden="1">Uke!#REF!</definedName>
    <definedName name="JLKJL" localSheetId="37" hidden="1">Uke!#REF!</definedName>
    <definedName name="JLKJL" localSheetId="12" hidden="1">Uke!#REF!</definedName>
    <definedName name="JLKJL" localSheetId="41" hidden="1">[5]Uke!#REF!</definedName>
    <definedName name="JLKJL" localSheetId="16" hidden="1">Uke!#REF!</definedName>
    <definedName name="JLKJL" localSheetId="39" hidden="1">Uke!#REF!</definedName>
    <definedName name="JLKJL" localSheetId="6" hidden="1">U!#REF!</definedName>
    <definedName name="JLKJL" localSheetId="35" hidden="1">[6]Uke!#REF!</definedName>
    <definedName name="JLKJL" localSheetId="33" hidden="1">Uke!#REF!</definedName>
    <definedName name="JLKJL" localSheetId="2" hidden="1">Uke!#REF!</definedName>
    <definedName name="JLKJL" hidden="1">Uke!#REF!</definedName>
    <definedName name="JLKJLK" localSheetId="48" hidden="1">Uke!#REF!</definedName>
    <definedName name="JLKJLK" localSheetId="47" hidden="1">Uke!#REF!</definedName>
    <definedName name="JLKJLK" localSheetId="14" hidden="1">Uke!#REF!</definedName>
    <definedName name="JLKJLK" localSheetId="28" hidden="1">Uke!#REF!</definedName>
    <definedName name="JLKJLK" localSheetId="29" hidden="1">[1]Uke!#REF!</definedName>
    <definedName name="JLKJLK" localSheetId="43" hidden="1">Uke!#REF!</definedName>
    <definedName name="JLKJLK" localSheetId="18" hidden="1">Uke!#REF!</definedName>
    <definedName name="JLKJLK" localSheetId="22" hidden="1">[2]Uke!#REF!</definedName>
    <definedName name="JLKJLK" localSheetId="24" hidden="1">[2]Uke!#REF!</definedName>
    <definedName name="JLKJLK" localSheetId="19" hidden="1">[3]Uke!#REF!</definedName>
    <definedName name="JLKJLK" localSheetId="42" hidden="1">[4]Uke!#REF!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37" hidden="1">Uke!#REF!</definedName>
    <definedName name="JLKJLK" localSheetId="36" hidden="1">Uke!#REF!</definedName>
    <definedName name="JLKJLK" localSheetId="40" hidden="1">Uke!#REF!</definedName>
    <definedName name="JLKJLK" localSheetId="12" hidden="1">Uke!#REF!</definedName>
    <definedName name="JLKJLK" localSheetId="41" hidden="1">[5]Uke!#REF!</definedName>
    <definedName name="JLKJLK" localSheetId="16" hidden="1">Uke!#REF!</definedName>
    <definedName name="JLKJLK" localSheetId="39" hidden="1">Uke!#REF!</definedName>
    <definedName name="JLKJLK" localSheetId="6" hidden="1">U!#REF!</definedName>
    <definedName name="JLKJLK" localSheetId="35" hidden="1">[6]Uke!#REF!</definedName>
    <definedName name="JLKJLK" localSheetId="33" hidden="1">Uke!#REF!</definedName>
    <definedName name="JLKJLK" localSheetId="2" hidden="1">Uke!#REF!</definedName>
    <definedName name="JLKJLK" hidden="1">Uke!#REF!</definedName>
    <definedName name="KJH" localSheetId="48" hidden="1">Uke!#REF!</definedName>
    <definedName name="KJH" localSheetId="47" hidden="1">Uke!#REF!</definedName>
    <definedName name="KJH" localSheetId="14" hidden="1">Uke!#REF!</definedName>
    <definedName name="KJH" localSheetId="28" hidden="1">Uke!#REF!</definedName>
    <definedName name="KJH" localSheetId="29" hidden="1">[1]Uke!#REF!</definedName>
    <definedName name="KJH" localSheetId="45" hidden="1">Uke!#REF!</definedName>
    <definedName name="KJH" localSheetId="43" hidden="1">Uke!#REF!</definedName>
    <definedName name="KJH" localSheetId="18" hidden="1">Uke!#REF!</definedName>
    <definedName name="KJH" localSheetId="22" hidden="1">[2]Uke!#REF!</definedName>
    <definedName name="KJH" localSheetId="24" hidden="1">[2]Uke!#REF!</definedName>
    <definedName name="KJH" localSheetId="19" hidden="1">[3]Uke!#REF!</definedName>
    <definedName name="KJH" localSheetId="42" hidden="1">[4]Uke!#REF!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37" hidden="1">Uke!#REF!</definedName>
    <definedName name="KJH" localSheetId="36" hidden="1">Uke!#REF!</definedName>
    <definedName name="KJH" localSheetId="40" hidden="1">Uke!#REF!</definedName>
    <definedName name="KJH" localSheetId="12" hidden="1">Uke!#REF!</definedName>
    <definedName name="KJH" localSheetId="41" hidden="1">[5]Uke!#REF!</definedName>
    <definedName name="KJH" localSheetId="16" hidden="1">Uke!#REF!</definedName>
    <definedName name="KJH" localSheetId="39" hidden="1">Uke!#REF!</definedName>
    <definedName name="KJH" localSheetId="6" hidden="1">U!#REF!</definedName>
    <definedName name="KJH" localSheetId="35" hidden="1">[6]Uke!#REF!</definedName>
    <definedName name="KJH" localSheetId="32" hidden="1">Uke!#REF!</definedName>
    <definedName name="KJH" localSheetId="33" hidden="1">Uke!#REF!</definedName>
    <definedName name="KJH" localSheetId="2" hidden="1">Uke!#REF!</definedName>
    <definedName name="KJH" hidden="1">Uke!#REF!</definedName>
    <definedName name="KJHK" localSheetId="48" hidden="1">Uke!#REF!</definedName>
    <definedName name="KJHK" localSheetId="47" hidden="1">Uke!#REF!</definedName>
    <definedName name="KJHK" localSheetId="14" hidden="1">Uke!#REF!</definedName>
    <definedName name="KJHK" localSheetId="28" hidden="1">Uke!#REF!</definedName>
    <definedName name="KJHK" localSheetId="29" hidden="1">[1]Uke!#REF!</definedName>
    <definedName name="KJHK" localSheetId="43" hidden="1">Uke!#REF!</definedName>
    <definedName name="KJHK" localSheetId="18" hidden="1">Uke!#REF!</definedName>
    <definedName name="KJHK" localSheetId="22" hidden="1">[2]Uke!#REF!</definedName>
    <definedName name="KJHK" localSheetId="24" hidden="1">[2]Uke!#REF!</definedName>
    <definedName name="KJHK" localSheetId="19" hidden="1">[3]Uke!#REF!</definedName>
    <definedName name="KJHK" localSheetId="42" hidden="1">[4]Uke!#REF!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37" hidden="1">Uke!#REF!</definedName>
    <definedName name="KJHK" localSheetId="36" hidden="1">Uke!#REF!</definedName>
    <definedName name="KJHK" localSheetId="40" hidden="1">Uke!#REF!</definedName>
    <definedName name="KJHK" localSheetId="12" hidden="1">Uke!#REF!</definedName>
    <definedName name="KJHK" localSheetId="41" hidden="1">[5]Uke!#REF!</definedName>
    <definedName name="KJHK" localSheetId="16" hidden="1">Uke!#REF!</definedName>
    <definedName name="KJHK" localSheetId="39" hidden="1">Uke!#REF!</definedName>
    <definedName name="KJHK" localSheetId="6" hidden="1">U!#REF!</definedName>
    <definedName name="KJHK" localSheetId="35" hidden="1">[6]Uke!#REF!</definedName>
    <definedName name="KJHK" localSheetId="33" hidden="1">Uke!#REF!</definedName>
    <definedName name="KJHK" localSheetId="2" hidden="1">Uke!#REF!</definedName>
    <definedName name="KJHK" hidden="1">Uke!#REF!</definedName>
    <definedName name="KJLKJ" localSheetId="48" hidden="1">Uke!#REF!</definedName>
    <definedName name="KJLKJ" localSheetId="14" hidden="1">Uke!#REF!</definedName>
    <definedName name="KJLKJ" localSheetId="28" hidden="1">Uke!#REF!</definedName>
    <definedName name="KJLKJ" localSheetId="29" hidden="1">[1]Uke!#REF!</definedName>
    <definedName name="KJLKJ" localSheetId="43" hidden="1">Uke!#REF!</definedName>
    <definedName name="KJLKJ" localSheetId="18" hidden="1">Uke!#REF!</definedName>
    <definedName name="KJLKJ" localSheetId="22" hidden="1">[2]Uke!#REF!</definedName>
    <definedName name="KJLKJ" localSheetId="24" hidden="1">[2]Uke!#REF!</definedName>
    <definedName name="KJLKJ" localSheetId="19" hidden="1">[3]Uke!#REF!</definedName>
    <definedName name="KJLKJ" localSheetId="42" hidden="1">[4]Uke!#REF!</definedName>
    <definedName name="KJLKJ" localSheetId="4" hidden="1">Uke!#REF!</definedName>
    <definedName name="KJLKJ" localSheetId="10" hidden="1">Uke!#REF!</definedName>
    <definedName name="KJLKJ" localSheetId="8" hidden="1">Uke!#REF!</definedName>
    <definedName name="KJLKJ" localSheetId="37" hidden="1">Uke!#REF!</definedName>
    <definedName name="KJLKJ" localSheetId="12" hidden="1">Uke!#REF!</definedName>
    <definedName name="KJLKJ" localSheetId="41" hidden="1">[5]Uke!#REF!</definedName>
    <definedName name="KJLKJ" localSheetId="16" hidden="1">Uke!#REF!</definedName>
    <definedName name="KJLKJ" localSheetId="39" hidden="1">Uke!#REF!</definedName>
    <definedName name="KJLKJ" localSheetId="6" hidden="1">U!#REF!</definedName>
    <definedName name="KJLKJ" localSheetId="35" hidden="1">[6]Uke!#REF!</definedName>
    <definedName name="KJLKJ" localSheetId="33" hidden="1">Uke!#REF!</definedName>
    <definedName name="KJLKJ" localSheetId="2" hidden="1">Uke!#REF!</definedName>
    <definedName name="KJLKJ" hidden="1">Uke!#REF!</definedName>
    <definedName name="kkk" localSheetId="48" hidden="1">Uke!#REF!</definedName>
    <definedName name="kkk" localSheetId="47" hidden="1">Uke!#REF!</definedName>
    <definedName name="kkk" localSheetId="14" hidden="1">Uke!#REF!</definedName>
    <definedName name="kkk" localSheetId="28" hidden="1">Uke!#REF!</definedName>
    <definedName name="kkk" localSheetId="29" hidden="1">[1]Uke!#REF!</definedName>
    <definedName name="kkk" localSheetId="43" hidden="1">Uke!#REF!</definedName>
    <definedName name="kkk" localSheetId="18" hidden="1">Uke!#REF!</definedName>
    <definedName name="kkk" localSheetId="22" hidden="1">[2]Uke!#REF!</definedName>
    <definedName name="kkk" localSheetId="24" hidden="1">[2]Uke!#REF!</definedName>
    <definedName name="kkk" localSheetId="19" hidden="1">[3]Uke!#REF!</definedName>
    <definedName name="kkk" localSheetId="42" hidden="1">[4]Uke!#REF!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37" hidden="1">Uke!#REF!</definedName>
    <definedName name="kkk" localSheetId="36" hidden="1">Uke!#REF!</definedName>
    <definedName name="kkk" localSheetId="40" hidden="1">Uke!#REF!</definedName>
    <definedName name="kkk" localSheetId="12" hidden="1">Uke!#REF!</definedName>
    <definedName name="kkk" localSheetId="41" hidden="1">[5]Uke!#REF!</definedName>
    <definedName name="kkk" localSheetId="16" hidden="1">Uke!#REF!</definedName>
    <definedName name="kkk" localSheetId="39" hidden="1">Uke!#REF!</definedName>
    <definedName name="kkk" localSheetId="6" hidden="1">U!#REF!</definedName>
    <definedName name="kkk" localSheetId="35" hidden="1">[6]Uke!#REF!</definedName>
    <definedName name="kkk" localSheetId="33" hidden="1">Uke!#REF!</definedName>
    <definedName name="kkk" localSheetId="2" hidden="1">Uke!#REF!</definedName>
    <definedName name="kkk" hidden="1">Uke!#REF!</definedName>
    <definedName name="LKH" localSheetId="48" hidden="1">Uke!#REF!</definedName>
    <definedName name="LKH" localSheetId="47" hidden="1">Uke!#REF!</definedName>
    <definedName name="LKH" localSheetId="14" hidden="1">Uke!#REF!</definedName>
    <definedName name="LKH" localSheetId="28" hidden="1">Uke!#REF!</definedName>
    <definedName name="LKH" localSheetId="29" hidden="1">[1]Uke!#REF!</definedName>
    <definedName name="LKH" localSheetId="45" hidden="1">Uke!#REF!</definedName>
    <definedName name="LKH" localSheetId="43" hidden="1">Uke!#REF!</definedName>
    <definedName name="LKH" localSheetId="18" hidden="1">Uke!#REF!</definedName>
    <definedName name="LKH" localSheetId="22" hidden="1">[2]Uke!#REF!</definedName>
    <definedName name="LKH" localSheetId="24" hidden="1">[2]Uke!#REF!</definedName>
    <definedName name="LKH" localSheetId="19" hidden="1">[3]Uke!#REF!</definedName>
    <definedName name="LKH" localSheetId="42" hidden="1">[4]Uke!#REF!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37" hidden="1">Uke!#REF!</definedName>
    <definedName name="LKH" localSheetId="36" hidden="1">Uke!#REF!</definedName>
    <definedName name="LKH" localSheetId="40" hidden="1">Uke!#REF!</definedName>
    <definedName name="LKH" localSheetId="12" hidden="1">Uke!#REF!</definedName>
    <definedName name="LKH" localSheetId="41" hidden="1">[5]Uke!#REF!</definedName>
    <definedName name="LKH" localSheetId="16" hidden="1">Uke!#REF!</definedName>
    <definedName name="LKH" localSheetId="39" hidden="1">Uke!#REF!</definedName>
    <definedName name="LKH" localSheetId="6" hidden="1">U!#REF!</definedName>
    <definedName name="LKH" localSheetId="35" hidden="1">[6]Uke!#REF!</definedName>
    <definedName name="LKH" localSheetId="32" hidden="1">Uke!#REF!</definedName>
    <definedName name="LKH" localSheetId="33" hidden="1">Uke!#REF!</definedName>
    <definedName name="LKH" localSheetId="2" hidden="1">Uke!#REF!</definedName>
    <definedName name="LKH" hidden="1">Uke!#REF!</definedName>
    <definedName name="lll" localSheetId="48" hidden="1">Uke!#REF!</definedName>
    <definedName name="lll" localSheetId="47" hidden="1">Uke!#REF!</definedName>
    <definedName name="lll" localSheetId="14" hidden="1">Uke!#REF!</definedName>
    <definedName name="lll" localSheetId="28" hidden="1">Uke!#REF!</definedName>
    <definedName name="lll" localSheetId="29" hidden="1">[1]Uke!#REF!</definedName>
    <definedName name="lll" localSheetId="43" hidden="1">Uke!#REF!</definedName>
    <definedName name="lll" localSheetId="18" hidden="1">Uke!#REF!</definedName>
    <definedName name="lll" localSheetId="22" hidden="1">[2]Uke!#REF!</definedName>
    <definedName name="lll" localSheetId="24" hidden="1">[2]Uke!#REF!</definedName>
    <definedName name="lll" localSheetId="19" hidden="1">[3]Uke!#REF!</definedName>
    <definedName name="lll" localSheetId="42" hidden="1">[4]Uke!#REF!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37" hidden="1">Uke!#REF!</definedName>
    <definedName name="lll" localSheetId="36" hidden="1">Uke!#REF!</definedName>
    <definedName name="lll" localSheetId="40" hidden="1">Uke!#REF!</definedName>
    <definedName name="lll" localSheetId="12" hidden="1">Uke!#REF!</definedName>
    <definedName name="lll" localSheetId="41" hidden="1">[5]Uke!#REF!</definedName>
    <definedName name="lll" localSheetId="16" hidden="1">Uke!#REF!</definedName>
    <definedName name="lll" localSheetId="39" hidden="1">Uke!#REF!</definedName>
    <definedName name="lll" localSheetId="6" hidden="1">U!#REF!</definedName>
    <definedName name="lll" localSheetId="35" hidden="1">[6]Uke!#REF!</definedName>
    <definedName name="lll" localSheetId="33" hidden="1">Uke!#REF!</definedName>
    <definedName name="lll" localSheetId="2" hidden="1">Uke!#REF!</definedName>
    <definedName name="lll" hidden="1">Uke!#REF!</definedName>
    <definedName name="MM" localSheetId="48" hidden="1">Uke!#REF!</definedName>
    <definedName name="MM" localSheetId="47" hidden="1">Uke!#REF!</definedName>
    <definedName name="MM" localSheetId="14" hidden="1">Uke!#REF!</definedName>
    <definedName name="MM" localSheetId="28" hidden="1">Uke!#REF!</definedName>
    <definedName name="MM" localSheetId="29" hidden="1">[1]Uke!#REF!</definedName>
    <definedName name="MM" localSheetId="43" hidden="1">Uke!#REF!</definedName>
    <definedName name="MM" localSheetId="18" hidden="1">Uke!#REF!</definedName>
    <definedName name="MM" localSheetId="22" hidden="1">[2]Uke!#REF!</definedName>
    <definedName name="MM" localSheetId="24" hidden="1">[2]Uke!#REF!</definedName>
    <definedName name="MM" localSheetId="19" hidden="1">[3]Uke!#REF!</definedName>
    <definedName name="MM" localSheetId="42" hidden="1">[4]Uke!#REF!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37" hidden="1">Uke!#REF!</definedName>
    <definedName name="MM" localSheetId="36" hidden="1">Uke!#REF!</definedName>
    <definedName name="MM" localSheetId="40" hidden="1">Uke!#REF!</definedName>
    <definedName name="MM" localSheetId="12" hidden="1">Uke!#REF!</definedName>
    <definedName name="MM" localSheetId="41" hidden="1">[5]Uke!#REF!</definedName>
    <definedName name="MM" localSheetId="16" hidden="1">Uke!#REF!</definedName>
    <definedName name="MM" localSheetId="39" hidden="1">Uke!#REF!</definedName>
    <definedName name="MM" localSheetId="6" hidden="1">U!#REF!</definedName>
    <definedName name="MM" localSheetId="35" hidden="1">[6]Uke!#REF!</definedName>
    <definedName name="MM" localSheetId="33" hidden="1">Uke!#REF!</definedName>
    <definedName name="MM" localSheetId="2" hidden="1">Uke!#REF!</definedName>
    <definedName name="MM" hidden="1">Uke!#REF!</definedName>
    <definedName name="mmm" localSheetId="48" hidden="1">Uke!#REF!</definedName>
    <definedName name="mmm" localSheetId="47" hidden="1">Uke!#REF!</definedName>
    <definedName name="mmm" localSheetId="14" hidden="1">Uke!#REF!</definedName>
    <definedName name="mmm" localSheetId="28" hidden="1">Uke!#REF!</definedName>
    <definedName name="mmm" localSheetId="29" hidden="1">[1]Uke!#REF!</definedName>
    <definedName name="mmm" localSheetId="43" hidden="1">Uke!#REF!</definedName>
    <definedName name="mmm" localSheetId="18" hidden="1">Uke!#REF!</definedName>
    <definedName name="mmm" localSheetId="22" hidden="1">[2]Uke!#REF!</definedName>
    <definedName name="mmm" localSheetId="24" hidden="1">[2]Uke!#REF!</definedName>
    <definedName name="mmm" localSheetId="19" hidden="1">[3]Uke!#REF!</definedName>
    <definedName name="mmm" localSheetId="42" hidden="1">[4]Uke!#REF!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37" hidden="1">Uke!#REF!</definedName>
    <definedName name="mmm" localSheetId="36" hidden="1">Uke!#REF!</definedName>
    <definedName name="mmm" localSheetId="40" hidden="1">Uke!#REF!</definedName>
    <definedName name="mmm" localSheetId="12" hidden="1">Uke!#REF!</definedName>
    <definedName name="mmm" localSheetId="41" hidden="1">[5]Uke!#REF!</definedName>
    <definedName name="mmm" localSheetId="16" hidden="1">Uke!#REF!</definedName>
    <definedName name="mmm" localSheetId="39" hidden="1">Uke!#REF!</definedName>
    <definedName name="mmm" localSheetId="6" hidden="1">U!#REF!</definedName>
    <definedName name="mmm" localSheetId="35" hidden="1">[6]Uke!#REF!</definedName>
    <definedName name="mmm" localSheetId="33" hidden="1">Uke!#REF!</definedName>
    <definedName name="mmm" localSheetId="2" hidden="1">Uke!#REF!</definedName>
    <definedName name="mmm" hidden="1">Uke!#REF!</definedName>
    <definedName name="nn" localSheetId="48" hidden="1">Uke!#REF!</definedName>
    <definedName name="nn" localSheetId="47" hidden="1">Uke!#REF!</definedName>
    <definedName name="nn" localSheetId="14" hidden="1">Uke!#REF!</definedName>
    <definedName name="nn" localSheetId="28" hidden="1">Uke!#REF!</definedName>
    <definedName name="nn" localSheetId="29" hidden="1">[1]Uke!#REF!</definedName>
    <definedName name="nn" localSheetId="43" hidden="1">Uke!#REF!</definedName>
    <definedName name="nn" localSheetId="18" hidden="1">Uke!#REF!</definedName>
    <definedName name="nn" localSheetId="22" hidden="1">[2]Uke!#REF!</definedName>
    <definedName name="nn" localSheetId="24" hidden="1">[2]Uke!#REF!</definedName>
    <definedName name="nn" localSheetId="19" hidden="1">[3]Uke!#REF!</definedName>
    <definedName name="nn" localSheetId="42" hidden="1">[4]Uke!#REF!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37" hidden="1">Uke!#REF!</definedName>
    <definedName name="nn" localSheetId="36" hidden="1">Uke!#REF!</definedName>
    <definedName name="nn" localSheetId="40" hidden="1">Uke!#REF!</definedName>
    <definedName name="nn" localSheetId="12" hidden="1">Uke!#REF!</definedName>
    <definedName name="nn" localSheetId="41" hidden="1">[5]Uke!#REF!</definedName>
    <definedName name="nn" localSheetId="16" hidden="1">Uke!#REF!</definedName>
    <definedName name="nn" localSheetId="39" hidden="1">Uke!#REF!</definedName>
    <definedName name="nn" localSheetId="6" hidden="1">U!#REF!</definedName>
    <definedName name="nn" localSheetId="35" hidden="1">[6]Uke!#REF!</definedName>
    <definedName name="nn" localSheetId="33" hidden="1">Uke!#REF!</definedName>
    <definedName name="nn" localSheetId="2" hidden="1">Uke!#REF!</definedName>
    <definedName name="nn" hidden="1">Uke!#REF!</definedName>
    <definedName name="NVN" localSheetId="48" hidden="1">Uke!#REF!</definedName>
    <definedName name="NVN" localSheetId="47" hidden="1">Uke!#REF!</definedName>
    <definedName name="NVN" localSheetId="14" hidden="1">Uke!#REF!</definedName>
    <definedName name="NVN" localSheetId="28" hidden="1">Uke!#REF!</definedName>
    <definedName name="NVN" localSheetId="29" hidden="1">[1]Uke!#REF!</definedName>
    <definedName name="NVN" localSheetId="43" hidden="1">Uke!#REF!</definedName>
    <definedName name="NVN" localSheetId="18" hidden="1">Uke!#REF!</definedName>
    <definedName name="NVN" localSheetId="22" hidden="1">[2]Uke!#REF!</definedName>
    <definedName name="NVN" localSheetId="24" hidden="1">[2]Uke!#REF!</definedName>
    <definedName name="NVN" localSheetId="19" hidden="1">[3]Uke!#REF!</definedName>
    <definedName name="NVN" localSheetId="42" hidden="1">[4]Uke!#REF!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37" hidden="1">Uke!#REF!</definedName>
    <definedName name="NVN" localSheetId="36" hidden="1">Uke!#REF!</definedName>
    <definedName name="NVN" localSheetId="40" hidden="1">Uke!#REF!</definedName>
    <definedName name="NVN" localSheetId="12" hidden="1">Uke!#REF!</definedName>
    <definedName name="NVN" localSheetId="41" hidden="1">[5]Uke!#REF!</definedName>
    <definedName name="NVN" localSheetId="16" hidden="1">Uke!#REF!</definedName>
    <definedName name="NVN" localSheetId="39" hidden="1">Uke!#REF!</definedName>
    <definedName name="NVN" localSheetId="6" hidden="1">U!#REF!</definedName>
    <definedName name="NVN" localSheetId="35" hidden="1">[6]Uke!#REF!</definedName>
    <definedName name="NVN" localSheetId="33" hidden="1">Uke!#REF!</definedName>
    <definedName name="NVN" localSheetId="2" hidden="1">Uke!#REF!</definedName>
    <definedName name="NVN" hidden="1">Uke!#REF!</definedName>
    <definedName name="q" localSheetId="48" hidden="1">Uke!#REF!</definedName>
    <definedName name="q" localSheetId="47" hidden="1">Uke!#REF!</definedName>
    <definedName name="q" localSheetId="14" hidden="1">Uke!#REF!</definedName>
    <definedName name="q" localSheetId="28" hidden="1">Uke!#REF!</definedName>
    <definedName name="q" localSheetId="29" hidden="1">[1]Uke!#REF!</definedName>
    <definedName name="q" localSheetId="43" hidden="1">Uke!#REF!</definedName>
    <definedName name="q" localSheetId="18" hidden="1">Uke!#REF!</definedName>
    <definedName name="q" localSheetId="22" hidden="1">[2]Uke!#REF!</definedName>
    <definedName name="q" localSheetId="24" hidden="1">[2]Uke!#REF!</definedName>
    <definedName name="q" localSheetId="19" hidden="1">[3]Uke!#REF!</definedName>
    <definedName name="q" localSheetId="42" hidden="1">[4]Uke!#REF!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37" hidden="1">Uke!#REF!</definedName>
    <definedName name="q" localSheetId="36" hidden="1">Uke!#REF!</definedName>
    <definedName name="q" localSheetId="40" hidden="1">Uke!#REF!</definedName>
    <definedName name="q" localSheetId="12" hidden="1">Uke!#REF!</definedName>
    <definedName name="q" localSheetId="41" hidden="1">[5]Uke!#REF!</definedName>
    <definedName name="q" localSheetId="16" hidden="1">Uke!#REF!</definedName>
    <definedName name="q" localSheetId="39" hidden="1">Uke!#REF!</definedName>
    <definedName name="q" localSheetId="6" hidden="1">U!#REF!</definedName>
    <definedName name="q" localSheetId="35" hidden="1">[6]Uke!#REF!</definedName>
    <definedName name="q" localSheetId="33" hidden="1">Uke!#REF!</definedName>
    <definedName name="q" localSheetId="2" hidden="1">Uke!#REF!</definedName>
    <definedName name="q" hidden="1">Uke!#REF!</definedName>
    <definedName name="rr" localSheetId="48" hidden="1">Uke!#REF!</definedName>
    <definedName name="rr" localSheetId="47" hidden="1">Uke!#REF!</definedName>
    <definedName name="rr" localSheetId="14" hidden="1">Uke!#REF!</definedName>
    <definedName name="rr" localSheetId="28" hidden="1">Uke!#REF!</definedName>
    <definedName name="rr" localSheetId="29" hidden="1">[1]Uke!#REF!</definedName>
    <definedName name="rr" localSheetId="43" hidden="1">Uke!#REF!</definedName>
    <definedName name="rr" localSheetId="18" hidden="1">Uke!#REF!</definedName>
    <definedName name="rr" localSheetId="22" hidden="1">[2]Uke!#REF!</definedName>
    <definedName name="rr" localSheetId="24" hidden="1">[2]Uke!#REF!</definedName>
    <definedName name="rr" localSheetId="19" hidden="1">[3]Uke!#REF!</definedName>
    <definedName name="rr" localSheetId="42" hidden="1">[4]Uke!#REF!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37" hidden="1">Uke!#REF!</definedName>
    <definedName name="rr" localSheetId="36" hidden="1">Uke!#REF!</definedName>
    <definedName name="rr" localSheetId="40" hidden="1">Uke!#REF!</definedName>
    <definedName name="rr" localSheetId="12" hidden="1">Uke!#REF!</definedName>
    <definedName name="rr" localSheetId="41" hidden="1">[5]Uke!#REF!</definedName>
    <definedName name="rr" localSheetId="16" hidden="1">Uke!#REF!</definedName>
    <definedName name="rr" localSheetId="39" hidden="1">Uke!#REF!</definedName>
    <definedName name="rr" localSheetId="6" hidden="1">U!#REF!</definedName>
    <definedName name="rr" localSheetId="35" hidden="1">[6]Uke!#REF!</definedName>
    <definedName name="rr" localSheetId="33" hidden="1">Uke!#REF!</definedName>
    <definedName name="rr" localSheetId="2" hidden="1">Uke!#REF!</definedName>
    <definedName name="rr" hidden="1">Uke!#REF!</definedName>
    <definedName name="SSS" localSheetId="48" hidden="1">Uke!#REF!</definedName>
    <definedName name="SSS" localSheetId="47" hidden="1">Uke!#REF!</definedName>
    <definedName name="SSS" localSheetId="14" hidden="1">Uke!#REF!</definedName>
    <definedName name="SSS" localSheetId="28" hidden="1">Uke!#REF!</definedName>
    <definedName name="SSS" localSheetId="29" hidden="1">[1]Uke!#REF!</definedName>
    <definedName name="SSS" localSheetId="27" hidden="1">Uke!#REF!</definedName>
    <definedName name="SSS" localSheetId="45" hidden="1">Uke!#REF!</definedName>
    <definedName name="SSS" localSheetId="43" hidden="1">Uke!#REF!</definedName>
    <definedName name="SSS" localSheetId="18" hidden="1">Uke!#REF!</definedName>
    <definedName name="SSS" localSheetId="22" hidden="1">[2]Uke!#REF!</definedName>
    <definedName name="SSS" localSheetId="24" hidden="1">[2]Uke!#REF!</definedName>
    <definedName name="SSS" localSheetId="19" hidden="1">[3]Uke!#REF!</definedName>
    <definedName name="SSS" localSheetId="42" hidden="1">[4]Uke!#REF!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37" hidden="1">Uke!#REF!</definedName>
    <definedName name="SSS" localSheetId="36" hidden="1">Uke!#REF!</definedName>
    <definedName name="SSS" localSheetId="40" hidden="1">Uke!#REF!</definedName>
    <definedName name="SSS" localSheetId="12" hidden="1">Uke!#REF!</definedName>
    <definedName name="SSS" localSheetId="41" hidden="1">[5]Uke!#REF!</definedName>
    <definedName name="SSS" localSheetId="16" hidden="1">Uke!#REF!</definedName>
    <definedName name="SSS" localSheetId="39" hidden="1">Uke!#REF!</definedName>
    <definedName name="SSS" localSheetId="6" hidden="1">U!#REF!</definedName>
    <definedName name="SSS" localSheetId="35" hidden="1">[6]Uke!#REF!</definedName>
    <definedName name="SSS" localSheetId="32" hidden="1">Uke!#REF!</definedName>
    <definedName name="SSS" localSheetId="33" hidden="1">Uke!#REF!</definedName>
    <definedName name="SSS" localSheetId="2" hidden="1">Uke!#REF!</definedName>
    <definedName name="SSS" hidden="1">Uke!#REF!</definedName>
    <definedName name="SSSS" localSheetId="48" hidden="1">Uke!#REF!</definedName>
    <definedName name="SSSS" localSheetId="47" hidden="1">Uke!#REF!</definedName>
    <definedName name="SSSS" localSheetId="14" hidden="1">Uke!#REF!</definedName>
    <definedName name="SSSS" localSheetId="28" hidden="1">Uke!#REF!</definedName>
    <definedName name="SSSS" localSheetId="29" hidden="1">[1]Uke!#REF!</definedName>
    <definedName name="SSSS" localSheetId="43" hidden="1">Uke!#REF!</definedName>
    <definedName name="SSSS" localSheetId="18" hidden="1">Uke!#REF!</definedName>
    <definedName name="SSSS" localSheetId="22" hidden="1">[2]Uke!#REF!</definedName>
    <definedName name="SSSS" localSheetId="24" hidden="1">[2]Uke!#REF!</definedName>
    <definedName name="SSSS" localSheetId="19" hidden="1">[3]Uke!#REF!</definedName>
    <definedName name="SSSS" localSheetId="42" hidden="1">[4]Uke!#REF!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37" hidden="1">Uke!#REF!</definedName>
    <definedName name="SSSS" localSheetId="36" hidden="1">Uke!#REF!</definedName>
    <definedName name="SSSS" localSheetId="40" hidden="1">Uke!#REF!</definedName>
    <definedName name="SSSS" localSheetId="12" hidden="1">Uke!#REF!</definedName>
    <definedName name="SSSS" localSheetId="41" hidden="1">[5]Uke!#REF!</definedName>
    <definedName name="SSSS" localSheetId="16" hidden="1">Uke!#REF!</definedName>
    <definedName name="SSSS" localSheetId="39" hidden="1">Uke!#REF!</definedName>
    <definedName name="SSSS" localSheetId="6" hidden="1">U!#REF!</definedName>
    <definedName name="SSSS" localSheetId="35" hidden="1">[6]Uke!#REF!</definedName>
    <definedName name="SSSS" localSheetId="33" hidden="1">Uke!#REF!</definedName>
    <definedName name="SSSS" localSheetId="2" hidden="1">Uke!#REF!</definedName>
    <definedName name="SSSS" hidden="1">Uke!#REF!</definedName>
    <definedName name="T" localSheetId="48" hidden="1">Uke!#REF!</definedName>
    <definedName name="T" localSheetId="47" hidden="1">Uke!#REF!</definedName>
    <definedName name="T" localSheetId="14" hidden="1">Uke!#REF!</definedName>
    <definedName name="T" localSheetId="28" hidden="1">Uke!#REF!</definedName>
    <definedName name="T" localSheetId="29" hidden="1">[1]Uke!#REF!</definedName>
    <definedName name="T" localSheetId="43" hidden="1">Uke!#REF!</definedName>
    <definedName name="T" localSheetId="18" hidden="1">Uke!#REF!</definedName>
    <definedName name="T" localSheetId="22" hidden="1">[2]Uke!#REF!</definedName>
    <definedName name="T" localSheetId="24" hidden="1">[2]Uke!#REF!</definedName>
    <definedName name="T" localSheetId="19" hidden="1">[3]Uke!#REF!</definedName>
    <definedName name="T" localSheetId="42" hidden="1">[4]Uke!#REF!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37" hidden="1">Uke!#REF!</definedName>
    <definedName name="T" localSheetId="36" hidden="1">Uke!#REF!</definedName>
    <definedName name="T" localSheetId="40" hidden="1">Uke!#REF!</definedName>
    <definedName name="T" localSheetId="12" hidden="1">Uke!#REF!</definedName>
    <definedName name="T" localSheetId="41" hidden="1">[5]Uke!#REF!</definedName>
    <definedName name="T" localSheetId="16" hidden="1">Uke!#REF!</definedName>
    <definedName name="T" localSheetId="39" hidden="1">Uke!#REF!</definedName>
    <definedName name="T" localSheetId="6" hidden="1">U!#REF!</definedName>
    <definedName name="T" localSheetId="35" hidden="1">[6]Uke!#REF!</definedName>
    <definedName name="T" localSheetId="33" hidden="1">Uke!#REF!</definedName>
    <definedName name="T" localSheetId="2" hidden="1">Uke!#REF!</definedName>
    <definedName name="T" hidden="1">Uke!#REF!</definedName>
    <definedName name="TT" localSheetId="48" hidden="1">Uke!#REF!</definedName>
    <definedName name="TT" localSheetId="47" hidden="1">Uke!#REF!</definedName>
    <definedName name="TT" localSheetId="14" hidden="1">Uke!#REF!</definedName>
    <definedName name="TT" localSheetId="28" hidden="1">Uke!#REF!</definedName>
    <definedName name="TT" localSheetId="29" hidden="1">[1]Uke!#REF!</definedName>
    <definedName name="TT" localSheetId="43" hidden="1">Uke!#REF!</definedName>
    <definedName name="TT" localSheetId="18" hidden="1">Uke!#REF!</definedName>
    <definedName name="TT" localSheetId="22" hidden="1">[2]Uke!#REF!</definedName>
    <definedName name="TT" localSheetId="24" hidden="1">[2]Uke!#REF!</definedName>
    <definedName name="TT" localSheetId="19" hidden="1">[3]Uke!#REF!</definedName>
    <definedName name="TT" localSheetId="42" hidden="1">[4]Uke!#REF!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37" hidden="1">Uke!#REF!</definedName>
    <definedName name="TT" localSheetId="36" hidden="1">Uke!#REF!</definedName>
    <definedName name="TT" localSheetId="40" hidden="1">Uke!#REF!</definedName>
    <definedName name="TT" localSheetId="12" hidden="1">Uke!#REF!</definedName>
    <definedName name="TT" localSheetId="41" hidden="1">[5]Uke!#REF!</definedName>
    <definedName name="TT" localSheetId="16" hidden="1">Uke!#REF!</definedName>
    <definedName name="TT" localSheetId="39" hidden="1">Uke!#REF!</definedName>
    <definedName name="TT" localSheetId="6" hidden="1">U!#REF!</definedName>
    <definedName name="TT" localSheetId="35" hidden="1">[6]Uke!#REF!</definedName>
    <definedName name="TT" localSheetId="33" hidden="1">Uke!#REF!</definedName>
    <definedName name="TT" localSheetId="2" hidden="1">Uke!#REF!</definedName>
    <definedName name="TT" hidden="1">Uke!#REF!</definedName>
    <definedName name="TTT" localSheetId="48" hidden="1">Uke!#REF!</definedName>
    <definedName name="TTT" localSheetId="47" hidden="1">Uke!#REF!</definedName>
    <definedName name="TTT" localSheetId="14" hidden="1">Uke!#REF!</definedName>
    <definedName name="TTT" localSheetId="28" hidden="1">Uke!#REF!</definedName>
    <definedName name="TTT" localSheetId="29" hidden="1">[1]Uke!#REF!</definedName>
    <definedName name="TTT" localSheetId="27" hidden="1">Uke!#REF!</definedName>
    <definedName name="TTT" localSheetId="45" hidden="1">Uke!#REF!</definedName>
    <definedName name="TTT" localSheetId="43" hidden="1">Uke!#REF!</definedName>
    <definedName name="TTT" localSheetId="18" hidden="1">Uke!#REF!</definedName>
    <definedName name="TTT" localSheetId="22" hidden="1">[2]Uke!#REF!</definedName>
    <definedName name="TTT" localSheetId="24" hidden="1">[2]Uke!#REF!</definedName>
    <definedName name="TTT" localSheetId="19" hidden="1">[3]Uke!#REF!</definedName>
    <definedName name="TTT" localSheetId="42" hidden="1">[4]Uke!#REF!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37" hidden="1">Uke!#REF!</definedName>
    <definedName name="TTT" localSheetId="36" hidden="1">Uke!#REF!</definedName>
    <definedName name="TTT" localSheetId="40" hidden="1">Uke!#REF!</definedName>
    <definedName name="TTT" localSheetId="12" hidden="1">Uke!#REF!</definedName>
    <definedName name="TTT" localSheetId="41" hidden="1">[5]Uke!#REF!</definedName>
    <definedName name="TTT" localSheetId="16" hidden="1">Uke!#REF!</definedName>
    <definedName name="TTT" localSheetId="39" hidden="1">Uke!#REF!</definedName>
    <definedName name="TTT" localSheetId="6" hidden="1">U!#REF!</definedName>
    <definedName name="TTT" localSheetId="35" hidden="1">[6]Uke!#REF!</definedName>
    <definedName name="TTT" localSheetId="32" hidden="1">Uke!#REF!</definedName>
    <definedName name="TTT" localSheetId="33" hidden="1">Uke!#REF!</definedName>
    <definedName name="TTT" localSheetId="2" hidden="1">Uke!#REF!</definedName>
    <definedName name="TTT" hidden="1">Uke!#REF!</definedName>
    <definedName name="u" localSheetId="48" hidden="1">Uke!#REF!</definedName>
    <definedName name="u" localSheetId="47" hidden="1">Uke!#REF!</definedName>
    <definedName name="u" localSheetId="14" hidden="1">Uke!#REF!</definedName>
    <definedName name="u" localSheetId="28" hidden="1">Uke!#REF!</definedName>
    <definedName name="u" localSheetId="29" hidden="1">[1]Uke!#REF!</definedName>
    <definedName name="u" localSheetId="43" hidden="1">Uke!#REF!</definedName>
    <definedName name="u" localSheetId="18" hidden="1">Uke!#REF!</definedName>
    <definedName name="u" localSheetId="22" hidden="1">[2]Uke!#REF!</definedName>
    <definedName name="u" localSheetId="24" hidden="1">[2]Uke!#REF!</definedName>
    <definedName name="u" localSheetId="19" hidden="1">[3]Uke!#REF!</definedName>
    <definedName name="u" localSheetId="42" hidden="1">[4]Uke!#REF!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37" hidden="1">Uke!#REF!</definedName>
    <definedName name="u" localSheetId="36" hidden="1">Uke!#REF!</definedName>
    <definedName name="u" localSheetId="40" hidden="1">Uke!#REF!</definedName>
    <definedName name="u" localSheetId="12" hidden="1">Uke!#REF!</definedName>
    <definedName name="u" localSheetId="41" hidden="1">[5]Uke!#REF!</definedName>
    <definedName name="u" localSheetId="16" hidden="1">Uke!#REF!</definedName>
    <definedName name="u" localSheetId="39" hidden="1">Uke!#REF!</definedName>
    <definedName name="u" localSheetId="6" hidden="1">U!#REF!</definedName>
    <definedName name="u" localSheetId="35" hidden="1">[6]Uke!#REF!</definedName>
    <definedName name="u" localSheetId="33" hidden="1">Uke!#REF!</definedName>
    <definedName name="u" localSheetId="2" hidden="1">Uke!#REF!</definedName>
    <definedName name="u" hidden="1">Uke!#REF!</definedName>
    <definedName name="_xlnm.Print_Area" localSheetId="38">Typefe!$A$1:$AI$31</definedName>
    <definedName name="_xlnm.Print_Area" localSheetId="2">Å!$A$1:$G$27</definedName>
    <definedName name="_xlnm.Print_Area" localSheetId="1">År!$A$2:$AI$37</definedName>
    <definedName name="v" localSheetId="48" hidden="1">Uke!#REF!</definedName>
    <definedName name="v" localSheetId="47" hidden="1">Uke!#REF!</definedName>
    <definedName name="v" localSheetId="14" hidden="1">Uke!#REF!</definedName>
    <definedName name="v" localSheetId="28" hidden="1">Uke!#REF!</definedName>
    <definedName name="v" localSheetId="29" hidden="1">[1]Uke!#REF!</definedName>
    <definedName name="v" localSheetId="43" hidden="1">Uke!#REF!</definedName>
    <definedName name="v" localSheetId="18" hidden="1">Uke!#REF!</definedName>
    <definedName name="v" localSheetId="22" hidden="1">[2]Uke!#REF!</definedName>
    <definedName name="v" localSheetId="24" hidden="1">[2]Uke!#REF!</definedName>
    <definedName name="v" localSheetId="19" hidden="1">[3]Uke!#REF!</definedName>
    <definedName name="v" localSheetId="42" hidden="1">[4]Uke!#REF!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37" hidden="1">Uke!#REF!</definedName>
    <definedName name="v" localSheetId="36" hidden="1">Uke!#REF!</definedName>
    <definedName name="v" localSheetId="40" hidden="1">Uke!#REF!</definedName>
    <definedName name="v" localSheetId="12" hidden="1">Uke!#REF!</definedName>
    <definedName name="v" localSheetId="41" hidden="1">[5]Uke!#REF!</definedName>
    <definedName name="v" localSheetId="16" hidden="1">Uke!#REF!</definedName>
    <definedName name="v" localSheetId="39" hidden="1">Uke!#REF!</definedName>
    <definedName name="v" localSheetId="6" hidden="1">U!#REF!</definedName>
    <definedName name="v" localSheetId="35" hidden="1">[6]Uke!#REF!</definedName>
    <definedName name="v" localSheetId="33" hidden="1">Uke!#REF!</definedName>
    <definedName name="v" localSheetId="2" hidden="1">Uke!#REF!</definedName>
    <definedName name="v" hidden="1">Uke!#REF!</definedName>
    <definedName name="vv" localSheetId="48" hidden="1">Uke!#REF!</definedName>
    <definedName name="vv" localSheetId="47" hidden="1">Uke!#REF!</definedName>
    <definedName name="vv" localSheetId="14" hidden="1">Uke!#REF!</definedName>
    <definedName name="vv" localSheetId="28" hidden="1">Uke!#REF!</definedName>
    <definedName name="vv" localSheetId="29" hidden="1">[1]Uke!#REF!</definedName>
    <definedName name="vv" localSheetId="43" hidden="1">Uke!#REF!</definedName>
    <definedName name="vv" localSheetId="18" hidden="1">Uke!#REF!</definedName>
    <definedName name="vv" localSheetId="22" hidden="1">[2]Uke!#REF!</definedName>
    <definedName name="vv" localSheetId="24" hidden="1">[2]Uke!#REF!</definedName>
    <definedName name="vv" localSheetId="19" hidden="1">[3]Uke!#REF!</definedName>
    <definedName name="vv" localSheetId="42" hidden="1">[4]Uke!#REF!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37" hidden="1">Uke!#REF!</definedName>
    <definedName name="vv" localSheetId="36" hidden="1">Uke!#REF!</definedName>
    <definedName name="vv" localSheetId="40" hidden="1">Uke!#REF!</definedName>
    <definedName name="vv" localSheetId="12" hidden="1">Uke!#REF!</definedName>
    <definedName name="vv" localSheetId="41" hidden="1">[5]Uke!#REF!</definedName>
    <definedName name="vv" localSheetId="16" hidden="1">Uke!#REF!</definedName>
    <definedName name="vv" localSheetId="39" hidden="1">Uke!#REF!</definedName>
    <definedName name="vv" localSheetId="6" hidden="1">U!#REF!</definedName>
    <definedName name="vv" localSheetId="35" hidden="1">[6]Uke!#REF!</definedName>
    <definedName name="vv" localSheetId="33" hidden="1">Uke!#REF!</definedName>
    <definedName name="vv" localSheetId="2" hidden="1">Uke!#REF!</definedName>
    <definedName name="vv" hidden="1">Uke!#REF!</definedName>
    <definedName name="VVV" localSheetId="48" hidden="1">Uke!#REF!</definedName>
    <definedName name="VVV" localSheetId="47" hidden="1">Uke!#REF!</definedName>
    <definedName name="VVV" localSheetId="14" hidden="1">Uke!#REF!</definedName>
    <definedName name="VVV" localSheetId="28" hidden="1">Uke!#REF!</definedName>
    <definedName name="VVV" localSheetId="29" hidden="1">[1]Uke!#REF!</definedName>
    <definedName name="VVV" localSheetId="27" hidden="1">Uke!#REF!</definedName>
    <definedName name="VVV" localSheetId="45" hidden="1">Uke!#REF!</definedName>
    <definedName name="VVV" localSheetId="43" hidden="1">Uke!#REF!</definedName>
    <definedName name="VVV" localSheetId="18" hidden="1">Uke!#REF!</definedName>
    <definedName name="VVV" localSheetId="22" hidden="1">[2]Uke!#REF!</definedName>
    <definedName name="VVV" localSheetId="24" hidden="1">[2]Uke!#REF!</definedName>
    <definedName name="VVV" localSheetId="19" hidden="1">[3]Uke!#REF!</definedName>
    <definedName name="VVV" localSheetId="42" hidden="1">[4]Uke!#REF!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37" hidden="1">Uke!#REF!</definedName>
    <definedName name="VVV" localSheetId="36" hidden="1">Uke!#REF!</definedName>
    <definedName name="VVV" localSheetId="40" hidden="1">Uke!#REF!</definedName>
    <definedName name="VVV" localSheetId="12" hidden="1">Uke!#REF!</definedName>
    <definedName name="VVV" localSheetId="41" hidden="1">[5]Uke!#REF!</definedName>
    <definedName name="VVV" localSheetId="16" hidden="1">Uke!#REF!</definedName>
    <definedName name="VVV" localSheetId="39" hidden="1">Uke!#REF!</definedName>
    <definedName name="VVV" localSheetId="6" hidden="1">U!#REF!</definedName>
    <definedName name="VVV" localSheetId="35" hidden="1">[6]Uke!#REF!</definedName>
    <definedName name="VVV" localSheetId="32" hidden="1">Uke!#REF!</definedName>
    <definedName name="VVV" localSheetId="33" hidden="1">Uke!#REF!</definedName>
    <definedName name="VVV" localSheetId="2" hidden="1">Uke!#REF!</definedName>
    <definedName name="VVV" hidden="1">Uke!#REF!</definedName>
    <definedName name="w" localSheetId="48" hidden="1">Uke!#REF!</definedName>
    <definedName name="w" localSheetId="47" hidden="1">Uke!#REF!</definedName>
    <definedName name="w" localSheetId="14" hidden="1">Uke!#REF!</definedName>
    <definedName name="w" localSheetId="28" hidden="1">Uke!#REF!</definedName>
    <definedName name="w" localSheetId="29" hidden="1">[1]Uke!#REF!</definedName>
    <definedName name="w" localSheetId="43" hidden="1">Uke!#REF!</definedName>
    <definedName name="w" localSheetId="18" hidden="1">Uke!#REF!</definedName>
    <definedName name="w" localSheetId="22" hidden="1">[2]Uke!#REF!</definedName>
    <definedName name="w" localSheetId="24" hidden="1">[2]Uke!#REF!</definedName>
    <definedName name="w" localSheetId="19" hidden="1">[3]Uke!#REF!</definedName>
    <definedName name="w" localSheetId="42" hidden="1">[4]Uke!#REF!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37" hidden="1">Uke!#REF!</definedName>
    <definedName name="w" localSheetId="36" hidden="1">Uke!#REF!</definedName>
    <definedName name="w" localSheetId="40" hidden="1">Uke!#REF!</definedName>
    <definedName name="w" localSheetId="12" hidden="1">Uke!#REF!</definedName>
    <definedName name="w" localSheetId="41" hidden="1">[5]Uke!#REF!</definedName>
    <definedName name="w" localSheetId="16" hidden="1">Uke!#REF!</definedName>
    <definedName name="w" localSheetId="39" hidden="1">Uke!#REF!</definedName>
    <definedName name="w" localSheetId="6" hidden="1">U!#REF!</definedName>
    <definedName name="w" localSheetId="35" hidden="1">[6]Uke!#REF!</definedName>
    <definedName name="w" localSheetId="33" hidden="1">Uke!#REF!</definedName>
    <definedName name="w" localSheetId="2" hidden="1">Uke!#REF!</definedName>
    <definedName name="w" hidden="1">Uke!#REF!</definedName>
    <definedName name="XCV" localSheetId="48" hidden="1">Uke!#REF!</definedName>
    <definedName name="XCV" localSheetId="47" hidden="1">Uke!#REF!</definedName>
    <definedName name="XCV" localSheetId="14" hidden="1">Uke!#REF!</definedName>
    <definedName name="XCV" localSheetId="28" hidden="1">Uke!#REF!</definedName>
    <definedName name="XCV" localSheetId="29" hidden="1">[1]Uke!#REF!</definedName>
    <definedName name="XCV" localSheetId="45" hidden="1">Uke!#REF!</definedName>
    <definedName name="XCV" localSheetId="43" hidden="1">Uke!#REF!</definedName>
    <definedName name="XCV" localSheetId="18" hidden="1">Uke!#REF!</definedName>
    <definedName name="XCV" localSheetId="22" hidden="1">[2]Uke!#REF!</definedName>
    <definedName name="XCV" localSheetId="24" hidden="1">[2]Uke!#REF!</definedName>
    <definedName name="XCV" localSheetId="19" hidden="1">[3]Uke!#REF!</definedName>
    <definedName name="XCV" localSheetId="42" hidden="1">[4]Uke!#REF!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37" hidden="1">Uke!#REF!</definedName>
    <definedName name="XCV" localSheetId="36" hidden="1">Uke!#REF!</definedName>
    <definedName name="XCV" localSheetId="40" hidden="1">Uke!#REF!</definedName>
    <definedName name="XCV" localSheetId="12" hidden="1">Uke!#REF!</definedName>
    <definedName name="XCV" localSheetId="41" hidden="1">[5]Uke!#REF!</definedName>
    <definedName name="XCV" localSheetId="16" hidden="1">Uke!#REF!</definedName>
    <definedName name="XCV" localSheetId="39" hidden="1">Uke!#REF!</definedName>
    <definedName name="XCV" localSheetId="6" hidden="1">U!#REF!</definedName>
    <definedName name="XCV" localSheetId="35" hidden="1">[6]Uke!#REF!</definedName>
    <definedName name="XCV" localSheetId="32" hidden="1">Uke!#REF!</definedName>
    <definedName name="XCV" localSheetId="33" hidden="1">Uke!#REF!</definedName>
    <definedName name="XCV" localSheetId="2" hidden="1">Uke!#REF!</definedName>
    <definedName name="XCV" hidden="1">Uke!#REF!</definedName>
    <definedName name="XGXGF" localSheetId="48" hidden="1">Uke!#REF!</definedName>
    <definedName name="XGXGF" localSheetId="47" hidden="1">Uke!#REF!</definedName>
    <definedName name="XGXGF" localSheetId="14" hidden="1">Uke!#REF!</definedName>
    <definedName name="XGXGF" localSheetId="28" hidden="1">Uke!#REF!</definedName>
    <definedName name="XGXGF" localSheetId="29" hidden="1">[1]Uke!#REF!</definedName>
    <definedName name="XGXGF" localSheetId="43" hidden="1">Uke!#REF!</definedName>
    <definedName name="XGXGF" localSheetId="18" hidden="1">Uke!#REF!</definedName>
    <definedName name="XGXGF" localSheetId="22" hidden="1">[2]Uke!#REF!</definedName>
    <definedName name="XGXGF" localSheetId="24" hidden="1">[2]Uke!#REF!</definedName>
    <definedName name="XGXGF" localSheetId="19" hidden="1">[3]Uke!#REF!</definedName>
    <definedName name="XGXGF" localSheetId="42" hidden="1">[4]Uke!#REF!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37" hidden="1">Uke!#REF!</definedName>
    <definedName name="XGXGF" localSheetId="36" hidden="1">Uke!#REF!</definedName>
    <definedName name="XGXGF" localSheetId="40" hidden="1">Uke!#REF!</definedName>
    <definedName name="XGXGF" localSheetId="12" hidden="1">Uke!#REF!</definedName>
    <definedName name="XGXGF" localSheetId="41" hidden="1">[5]Uke!#REF!</definedName>
    <definedName name="XGXGF" localSheetId="16" hidden="1">Uke!#REF!</definedName>
    <definedName name="XGXGF" localSheetId="39" hidden="1">Uke!#REF!</definedName>
    <definedName name="XGXGF" localSheetId="6" hidden="1">U!#REF!</definedName>
    <definedName name="XGXGF" localSheetId="35" hidden="1">[6]Uke!#REF!</definedName>
    <definedName name="XGXGF" localSheetId="33" hidden="1">Uke!#REF!</definedName>
    <definedName name="XGXGF" localSheetId="2" hidden="1">Uke!#REF!</definedName>
    <definedName name="XGXGF" hidden="1">Uke!#REF!</definedName>
    <definedName name="XXX" localSheetId="48" hidden="1">Uke!#REF!</definedName>
    <definedName name="XXX" localSheetId="47" hidden="1">Uke!#REF!</definedName>
    <definedName name="XXX" localSheetId="14" hidden="1">Uke!#REF!</definedName>
    <definedName name="XXX" localSheetId="28" hidden="1">Uke!#REF!</definedName>
    <definedName name="XXX" localSheetId="29" hidden="1">[1]Uke!#REF!</definedName>
    <definedName name="XXX" localSheetId="27" hidden="1">Uke!#REF!</definedName>
    <definedName name="XXX" localSheetId="45" hidden="1">Uke!#REF!</definedName>
    <definedName name="XXX" localSheetId="43" hidden="1">Uke!#REF!</definedName>
    <definedName name="XXX" localSheetId="18" hidden="1">Uke!#REF!</definedName>
    <definedName name="XXX" localSheetId="17" hidden="1">Uke!#REF!</definedName>
    <definedName name="XXX" localSheetId="22" hidden="1">[2]Uke!#REF!</definedName>
    <definedName name="XXX" localSheetId="24" hidden="1">[2]Uke!#REF!</definedName>
    <definedName name="XXX" localSheetId="19" hidden="1">[3]Uke!#REF!</definedName>
    <definedName name="XXX" localSheetId="42" hidden="1">[4]Uke!#REF!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37" hidden="1">Uke!#REF!</definedName>
    <definedName name="XXX" localSheetId="36" hidden="1">Uke!#REF!</definedName>
    <definedName name="XXX" localSheetId="40" hidden="1">Uke!#REF!</definedName>
    <definedName name="XXX" localSheetId="12" hidden="1">Uke!#REF!</definedName>
    <definedName name="XXX" localSheetId="41" hidden="1">[5]Uke!#REF!</definedName>
    <definedName name="XXX" localSheetId="16" hidden="1">Uke!#REF!</definedName>
    <definedName name="XXX" localSheetId="15" hidden="1">Uke!#REF!</definedName>
    <definedName name="XXX" localSheetId="39" hidden="1">Uke!#REF!</definedName>
    <definedName name="XXX" localSheetId="6" hidden="1">U!#REF!</definedName>
    <definedName name="XXX" localSheetId="35" hidden="1">[6]Uke!#REF!</definedName>
    <definedName name="XXX" localSheetId="34" hidden="1">Uke!#REF!</definedName>
    <definedName name="XXX" localSheetId="32" hidden="1">Uke!#REF!</definedName>
    <definedName name="XXX" localSheetId="33" hidden="1">Uke!#REF!</definedName>
    <definedName name="XXX" localSheetId="2" hidden="1">Uke!#REF!</definedName>
    <definedName name="XXX" hidden="1">Uke!#REF!</definedName>
    <definedName name="YUT" localSheetId="48" hidden="1">Uke!#REF!</definedName>
    <definedName name="YUT" localSheetId="47" hidden="1">Uke!#REF!</definedName>
    <definedName name="YUT" localSheetId="14" hidden="1">Uke!#REF!</definedName>
    <definedName name="YUT" localSheetId="28" hidden="1">Uke!#REF!</definedName>
    <definedName name="YUT" localSheetId="29" hidden="1">[1]Uke!#REF!</definedName>
    <definedName name="YUT" localSheetId="43" hidden="1">Uke!#REF!</definedName>
    <definedName name="YUT" localSheetId="18" hidden="1">Uke!#REF!</definedName>
    <definedName name="YUT" localSheetId="22" hidden="1">[2]Uke!#REF!</definedName>
    <definedName name="YUT" localSheetId="24" hidden="1">[2]Uke!#REF!</definedName>
    <definedName name="YUT" localSheetId="19" hidden="1">[3]Uke!#REF!</definedName>
    <definedName name="YUT" localSheetId="42" hidden="1">[4]Uke!#REF!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37" hidden="1">Uke!#REF!</definedName>
    <definedName name="YUT" localSheetId="36" hidden="1">Uke!#REF!</definedName>
    <definedName name="YUT" localSheetId="40" hidden="1">Uke!#REF!</definedName>
    <definedName name="YUT" localSheetId="12" hidden="1">Uke!#REF!</definedName>
    <definedName name="YUT" localSheetId="41" hidden="1">[5]Uke!#REF!</definedName>
    <definedName name="YUT" localSheetId="16" hidden="1">Uke!#REF!</definedName>
    <definedName name="YUT" localSheetId="39" hidden="1">Uke!#REF!</definedName>
    <definedName name="YUT" localSheetId="6" hidden="1">U!#REF!</definedName>
    <definedName name="YUT" localSheetId="35" hidden="1">[6]Uke!#REF!</definedName>
    <definedName name="YUT" localSheetId="33" hidden="1">Uke!#REF!</definedName>
    <definedName name="YUT" localSheetId="2" hidden="1">Uke!#REF!</definedName>
    <definedName name="YUT" hidden="1">Uke!#REF!</definedName>
    <definedName name="YY" localSheetId="48" hidden="1">Uke!#REF!</definedName>
    <definedName name="YY" localSheetId="47" hidden="1">Uke!#REF!</definedName>
    <definedName name="YY" localSheetId="14" hidden="1">Uke!#REF!</definedName>
    <definedName name="YY" localSheetId="28" hidden="1">Uke!#REF!</definedName>
    <definedName name="YY" localSheetId="29" hidden="1">[1]Uke!#REF!</definedName>
    <definedName name="YY" localSheetId="43" hidden="1">Uke!#REF!</definedName>
    <definedName name="YY" localSheetId="18" hidden="1">Uke!#REF!</definedName>
    <definedName name="YY" localSheetId="22" hidden="1">[2]Uke!#REF!</definedName>
    <definedName name="YY" localSheetId="24" hidden="1">[2]Uke!#REF!</definedName>
    <definedName name="YY" localSheetId="19" hidden="1">[3]Uke!#REF!</definedName>
    <definedName name="YY" localSheetId="42" hidden="1">[4]Uke!#REF!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37" hidden="1">Uke!#REF!</definedName>
    <definedName name="YY" localSheetId="36" hidden="1">Uke!#REF!</definedName>
    <definedName name="YY" localSheetId="40" hidden="1">Uke!#REF!</definedName>
    <definedName name="YY" localSheetId="12" hidden="1">Uke!#REF!</definedName>
    <definedName name="YY" localSheetId="41" hidden="1">[5]Uke!#REF!</definedName>
    <definedName name="YY" localSheetId="16" hidden="1">Uke!#REF!</definedName>
    <definedName name="YY" localSheetId="39" hidden="1">Uke!#REF!</definedName>
    <definedName name="YY" localSheetId="6" hidden="1">U!#REF!</definedName>
    <definedName name="YY" localSheetId="35" hidden="1">[6]Uke!#REF!</definedName>
    <definedName name="YY" localSheetId="33" hidden="1">Uke!#REF!</definedName>
    <definedName name="YY" localSheetId="2" hidden="1">Uke!#REF!</definedName>
    <definedName name="YY" hidden="1">Uke!#REF!</definedName>
    <definedName name="YYY" localSheetId="48" hidden="1">Uke!#REF!</definedName>
    <definedName name="YYY" localSheetId="47" hidden="1">Uke!#REF!</definedName>
    <definedName name="YYY" localSheetId="14" hidden="1">Uke!#REF!</definedName>
    <definedName name="YYY" localSheetId="28" hidden="1">Uke!#REF!</definedName>
    <definedName name="YYY" localSheetId="29" hidden="1">[1]Uke!#REF!</definedName>
    <definedName name="YYY" localSheetId="43" hidden="1">Uke!#REF!</definedName>
    <definedName name="YYY" localSheetId="18" hidden="1">Uke!#REF!</definedName>
    <definedName name="YYY" localSheetId="22" hidden="1">[2]Uke!#REF!</definedName>
    <definedName name="YYY" localSheetId="24" hidden="1">[2]Uke!#REF!</definedName>
    <definedName name="YYY" localSheetId="19" hidden="1">[3]Uke!#REF!</definedName>
    <definedName name="YYY" localSheetId="42" hidden="1">[4]Uke!#REF!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37" hidden="1">Uke!#REF!</definedName>
    <definedName name="YYY" localSheetId="36" hidden="1">Uke!#REF!</definedName>
    <definedName name="YYY" localSheetId="40" hidden="1">Uke!#REF!</definedName>
    <definedName name="YYY" localSheetId="12" hidden="1">Uke!#REF!</definedName>
    <definedName name="YYY" localSheetId="41" hidden="1">[5]Uke!#REF!</definedName>
    <definedName name="YYY" localSheetId="16" hidden="1">Uke!#REF!</definedName>
    <definedName name="YYY" localSheetId="39" hidden="1">Uke!#REF!</definedName>
    <definedName name="YYY" localSheetId="6" hidden="1">U!#REF!</definedName>
    <definedName name="YYY" localSheetId="35" hidden="1">[6]Uke!#REF!</definedName>
    <definedName name="YYY" localSheetId="33" hidden="1">Uke!#REF!</definedName>
    <definedName name="YYY" localSheetId="2" hidden="1">Uke!#REF!</definedName>
    <definedName name="YYY" hidden="1">Uke!#REF!</definedName>
    <definedName name="YYYY" localSheetId="48" hidden="1">Uke!#REF!</definedName>
    <definedName name="YYYY" localSheetId="47" hidden="1">Uke!#REF!</definedName>
    <definedName name="YYYY" localSheetId="14" hidden="1">Uke!#REF!</definedName>
    <definedName name="YYYY" localSheetId="28" hidden="1">Uke!#REF!</definedName>
    <definedName name="YYYY" localSheetId="29" hidden="1">[1]Uke!#REF!</definedName>
    <definedName name="YYYY" localSheetId="43" hidden="1">Uke!#REF!</definedName>
    <definedName name="YYYY" localSheetId="18" hidden="1">Uke!#REF!</definedName>
    <definedName name="YYYY" localSheetId="22" hidden="1">[2]Uke!#REF!</definedName>
    <definedName name="YYYY" localSheetId="24" hidden="1">[2]Uke!#REF!</definedName>
    <definedName name="YYYY" localSheetId="19" hidden="1">[3]Uke!#REF!</definedName>
    <definedName name="YYYY" localSheetId="42" hidden="1">[4]Uke!#REF!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37" hidden="1">Uke!#REF!</definedName>
    <definedName name="YYYY" localSheetId="36" hidden="1">Uke!#REF!</definedName>
    <definedName name="YYYY" localSheetId="40" hidden="1">Uke!#REF!</definedName>
    <definedName name="YYYY" localSheetId="12" hidden="1">Uke!#REF!</definedName>
    <definedName name="YYYY" localSheetId="41" hidden="1">[5]Uke!#REF!</definedName>
    <definedName name="YYYY" localSheetId="16" hidden="1">Uke!#REF!</definedName>
    <definedName name="YYYY" localSheetId="39" hidden="1">Uke!#REF!</definedName>
    <definedName name="YYYY" localSheetId="6" hidden="1">U!#REF!</definedName>
    <definedName name="YYYY" localSheetId="35" hidden="1">[6]Uke!#REF!</definedName>
    <definedName name="YYYY" localSheetId="33" hidden="1">Uke!#REF!</definedName>
    <definedName name="YYYY" localSheetId="2" hidden="1">Uke!#REF!</definedName>
    <definedName name="YYYY" hidden="1">Uke!#REF!</definedName>
    <definedName name="zz" localSheetId="48" hidden="1">Uke!#REF!</definedName>
    <definedName name="zz" localSheetId="47" hidden="1">Uke!#REF!</definedName>
    <definedName name="zz" localSheetId="14" hidden="1">Uke!#REF!</definedName>
    <definedName name="zz" localSheetId="28" hidden="1">Uke!#REF!</definedName>
    <definedName name="zz" localSheetId="29" hidden="1">[1]Uke!#REF!</definedName>
    <definedName name="zz" localSheetId="43" hidden="1">Uke!#REF!</definedName>
    <definedName name="zz" localSheetId="18" hidden="1">Uke!#REF!</definedName>
    <definedName name="zz" localSheetId="22" hidden="1">[2]Uke!#REF!</definedName>
    <definedName name="zz" localSheetId="24" hidden="1">[2]Uke!#REF!</definedName>
    <definedName name="zz" localSheetId="19" hidden="1">[3]Uke!#REF!</definedName>
    <definedName name="zz" localSheetId="42" hidden="1">[4]Uke!#REF!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37" hidden="1">Uke!#REF!</definedName>
    <definedName name="zz" localSheetId="36" hidden="1">Uke!#REF!</definedName>
    <definedName name="zz" localSheetId="40" hidden="1">Uke!#REF!</definedName>
    <definedName name="zz" localSheetId="12" hidden="1">Uke!#REF!</definedName>
    <definedName name="zz" localSheetId="41" hidden="1">[5]Uke!#REF!</definedName>
    <definedName name="zz" localSheetId="16" hidden="1">Uke!#REF!</definedName>
    <definedName name="zz" localSheetId="39" hidden="1">Uke!#REF!</definedName>
    <definedName name="zz" localSheetId="6" hidden="1">U!#REF!</definedName>
    <definedName name="zz" localSheetId="35" hidden="1">[6]Uke!#REF!</definedName>
    <definedName name="zz" localSheetId="33" hidden="1">Uke!#REF!</definedName>
    <definedName name="zz" localSheetId="2" hidden="1">Uke!#REF!</definedName>
    <definedName name="zz" hidden="1">Uke!#REF!</definedName>
    <definedName name="øøø" localSheetId="48" hidden="1">Uke!#REF!</definedName>
    <definedName name="øøø" localSheetId="47" hidden="1">Uke!#REF!</definedName>
    <definedName name="øøø" localSheetId="14" hidden="1">Uke!#REF!</definedName>
    <definedName name="øøø" localSheetId="28" hidden="1">Uke!#REF!</definedName>
    <definedName name="øøø" localSheetId="29" hidden="1">[1]Uke!#REF!</definedName>
    <definedName name="øøø" localSheetId="43" hidden="1">Uke!#REF!</definedName>
    <definedName name="øøø" localSheetId="18" hidden="1">Uke!#REF!</definedName>
    <definedName name="øøø" localSheetId="22" hidden="1">[2]Uke!#REF!</definedName>
    <definedName name="øøø" localSheetId="24" hidden="1">[2]Uke!#REF!</definedName>
    <definedName name="øøø" localSheetId="19" hidden="1">[3]Uke!#REF!</definedName>
    <definedName name="øøø" localSheetId="42" hidden="1">[4]Uke!#REF!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37" hidden="1">Uke!#REF!</definedName>
    <definedName name="øøø" localSheetId="36" hidden="1">Uke!#REF!</definedName>
    <definedName name="øøø" localSheetId="40" hidden="1">Uke!#REF!</definedName>
    <definedName name="øøø" localSheetId="12" hidden="1">Uke!#REF!</definedName>
    <definedName name="øøø" localSheetId="41" hidden="1">[5]Uke!#REF!</definedName>
    <definedName name="øøø" localSheetId="16" hidden="1">Uke!#REF!</definedName>
    <definedName name="øøø" localSheetId="39" hidden="1">Uke!#REF!</definedName>
    <definedName name="øøø" localSheetId="6" hidden="1">U!#REF!</definedName>
    <definedName name="øøø" localSheetId="35" hidden="1">[6]Uke!#REF!</definedName>
    <definedName name="øøø" localSheetId="33" hidden="1">Uke!#REF!</definedName>
    <definedName name="øøø" localSheetId="2" hidden="1">Uke!#REF!</definedName>
    <definedName name="øøø" hidden="1">Uke!#REF!</definedName>
    <definedName name="aa" localSheetId="48" hidden="1">Uke!#REF!</definedName>
    <definedName name="aa" localSheetId="47" hidden="1">Uke!#REF!</definedName>
    <definedName name="aa" localSheetId="14" hidden="1">Uke!#REF!</definedName>
    <definedName name="aa" localSheetId="28" hidden="1">Uke!#REF!</definedName>
    <definedName name="aa" localSheetId="29" hidden="1">[1]Uke!#REF!</definedName>
    <definedName name="aa" localSheetId="27" hidden="1">Uke!#REF!</definedName>
    <definedName name="aa" localSheetId="45" hidden="1">Uke!#REF!</definedName>
    <definedName name="aa" localSheetId="43" hidden="1">Uke!#REF!</definedName>
    <definedName name="aa" localSheetId="18" hidden="1">Uke!#REF!</definedName>
    <definedName name="aa" localSheetId="17" hidden="1">Uke!#REF!</definedName>
    <definedName name="aa" localSheetId="22" hidden="1">[2]Uke!#REF!</definedName>
    <definedName name="aa" localSheetId="24" hidden="1">[2]Uke!#REF!</definedName>
    <definedName name="aa" localSheetId="19" hidden="1">[3]Uke!#REF!</definedName>
    <definedName name="aa" localSheetId="42" hidden="1">[4]Uke!#REF!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37" hidden="1">Uke!#REF!</definedName>
    <definedName name="aa" localSheetId="36" hidden="1">Uke!#REF!</definedName>
    <definedName name="aa" localSheetId="40" hidden="1">Uke!#REF!</definedName>
    <definedName name="aa" localSheetId="12" hidden="1">Uke!#REF!</definedName>
    <definedName name="aa" localSheetId="41" hidden="1">[5]Uke!#REF!</definedName>
    <definedName name="aa" localSheetId="16" hidden="1">Uke!#REF!</definedName>
    <definedName name="aa" localSheetId="39" hidden="1">Uke!#REF!</definedName>
    <definedName name="aa" localSheetId="6" hidden="1">U!#REF!</definedName>
    <definedName name="aa" localSheetId="35" hidden="1">[6]Uke!#REF!</definedName>
    <definedName name="aa" localSheetId="34" hidden="1">Uke!#REF!</definedName>
    <definedName name="aa" localSheetId="32" hidden="1">Uke!#REF!</definedName>
    <definedName name="aa" localSheetId="33" hidden="1">Uke!#REF!</definedName>
    <definedName name="aa" localSheetId="2" hidden="1">Uke!#REF!</definedName>
    <definedName name="aa" hidden="1">Uke!#REF!</definedName>
    <definedName name="aaa" localSheetId="48" hidden="1">Uke!#REF!</definedName>
    <definedName name="aaa" localSheetId="47" hidden="1">Uke!#REF!</definedName>
    <definedName name="aaa" localSheetId="14" hidden="1">Uke!#REF!</definedName>
    <definedName name="aaa" localSheetId="28" hidden="1">Uke!#REF!</definedName>
    <definedName name="aaa" localSheetId="29" hidden="1">[1]Uke!#REF!</definedName>
    <definedName name="aaa" localSheetId="27" hidden="1">Uke!#REF!</definedName>
    <definedName name="aaa" localSheetId="45" hidden="1">Uke!#REF!</definedName>
    <definedName name="aaa" localSheetId="43" hidden="1">Uke!#REF!</definedName>
    <definedName name="aaa" localSheetId="18" hidden="1">Uke!#REF!</definedName>
    <definedName name="aaa" localSheetId="17" hidden="1">Uke!#REF!</definedName>
    <definedName name="aaa" localSheetId="22" hidden="1">[2]Uke!#REF!</definedName>
    <definedName name="aaa" localSheetId="24" hidden="1">[2]Uke!#REF!</definedName>
    <definedName name="aaa" localSheetId="19" hidden="1">[3]Uke!#REF!</definedName>
    <definedName name="aaa" localSheetId="42" hidden="1">[4]Uke!#REF!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37" hidden="1">Uke!#REF!</definedName>
    <definedName name="aaa" localSheetId="36" hidden="1">Uke!#REF!</definedName>
    <definedName name="aaa" localSheetId="40" hidden="1">Uke!#REF!</definedName>
    <definedName name="aaa" localSheetId="12" hidden="1">Uke!#REF!</definedName>
    <definedName name="aaa" localSheetId="41" hidden="1">[5]Uke!#REF!</definedName>
    <definedName name="aaa" localSheetId="16" hidden="1">Uke!#REF!</definedName>
    <definedName name="aaa" localSheetId="39" hidden="1">Uke!#REF!</definedName>
    <definedName name="aaa" localSheetId="6" hidden="1">U!#REF!</definedName>
    <definedName name="aaa" localSheetId="35" hidden="1">[6]Uke!#REF!</definedName>
    <definedName name="aaa" localSheetId="32" hidden="1">Uke!#REF!</definedName>
    <definedName name="aaa" localSheetId="33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4" i="46" l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B54" i="46"/>
  <c r="C54" i="46"/>
  <c r="D54" i="46"/>
  <c r="E54" i="46" s="1"/>
  <c r="F54" i="46"/>
  <c r="G54" i="46"/>
  <c r="P54" i="46" s="1"/>
  <c r="J54" i="46"/>
  <c r="L54" i="46"/>
  <c r="M54" i="46"/>
  <c r="Q54" i="46"/>
  <c r="S54" i="46"/>
  <c r="U54" i="46"/>
  <c r="W54" i="46"/>
  <c r="X54" i="46"/>
  <c r="Y54" i="46"/>
  <c r="AF54" i="46" s="1"/>
  <c r="AA54" i="46"/>
  <c r="AB54" i="46"/>
  <c r="AC54" i="46"/>
  <c r="AD54" i="46"/>
  <c r="AE54" i="46"/>
  <c r="AG54" i="46"/>
  <c r="B55" i="46"/>
  <c r="C55" i="46"/>
  <c r="D55" i="46"/>
  <c r="E55" i="46" s="1"/>
  <c r="F55" i="46"/>
  <c r="G55" i="46"/>
  <c r="J55" i="46"/>
  <c r="L55" i="46"/>
  <c r="M55" i="46"/>
  <c r="P55" i="46"/>
  <c r="Q55" i="46"/>
  <c r="S55" i="46"/>
  <c r="U55" i="46"/>
  <c r="W55" i="46"/>
  <c r="X55" i="46"/>
  <c r="Y55" i="46"/>
  <c r="AF55" i="46" s="1"/>
  <c r="AA55" i="46"/>
  <c r="AB55" i="46"/>
  <c r="AC55" i="46"/>
  <c r="AD55" i="46"/>
  <c r="AE55" i="46"/>
  <c r="AG55" i="46"/>
  <c r="B56" i="46"/>
  <c r="C56" i="46"/>
  <c r="D56" i="46"/>
  <c r="E56" i="46" s="1"/>
  <c r="F56" i="46"/>
  <c r="G56" i="46"/>
  <c r="J56" i="46"/>
  <c r="L56" i="46"/>
  <c r="M56" i="46"/>
  <c r="P56" i="46"/>
  <c r="Q56" i="46"/>
  <c r="S56" i="46"/>
  <c r="U56" i="46"/>
  <c r="W56" i="46"/>
  <c r="X56" i="46"/>
  <c r="Y56" i="46"/>
  <c r="AF56" i="46" s="1"/>
  <c r="AA56" i="46"/>
  <c r="AB56" i="46"/>
  <c r="AC56" i="46"/>
  <c r="AD56" i="46"/>
  <c r="AE56" i="46"/>
  <c r="AG56" i="46"/>
  <c r="B57" i="46"/>
  <c r="C57" i="46"/>
  <c r="D57" i="46"/>
  <c r="E57" i="46" s="1"/>
  <c r="F57" i="46"/>
  <c r="G57" i="46"/>
  <c r="J57" i="46"/>
  <c r="L57" i="46"/>
  <c r="M57" i="46"/>
  <c r="P57" i="46"/>
  <c r="Q57" i="46"/>
  <c r="S57" i="46"/>
  <c r="U57" i="46"/>
  <c r="W57" i="46"/>
  <c r="X57" i="46"/>
  <c r="Y57" i="46"/>
  <c r="AF57" i="46" s="1"/>
  <c r="AA57" i="46"/>
  <c r="AB57" i="46"/>
  <c r="AC57" i="46"/>
  <c r="AD57" i="46"/>
  <c r="AE57" i="46"/>
  <c r="AG57" i="46"/>
  <c r="B58" i="46"/>
  <c r="C58" i="46"/>
  <c r="D58" i="46"/>
  <c r="E58" i="46" s="1"/>
  <c r="F58" i="46"/>
  <c r="G58" i="46"/>
  <c r="J58" i="46"/>
  <c r="L58" i="46"/>
  <c r="M58" i="46"/>
  <c r="P58" i="46"/>
  <c r="Q58" i="46"/>
  <c r="S58" i="46"/>
  <c r="U58" i="46"/>
  <c r="W58" i="46"/>
  <c r="X58" i="46"/>
  <c r="Y58" i="46"/>
  <c r="AF58" i="46" s="1"/>
  <c r="AA58" i="46"/>
  <c r="AB58" i="46"/>
  <c r="AC58" i="46"/>
  <c r="AD58" i="46"/>
  <c r="AE58" i="46"/>
  <c r="AG58" i="46"/>
  <c r="B59" i="46"/>
  <c r="C59" i="46"/>
  <c r="D59" i="46"/>
  <c r="E59" i="46" s="1"/>
  <c r="F59" i="46"/>
  <c r="G59" i="46"/>
  <c r="J59" i="46"/>
  <c r="L59" i="46"/>
  <c r="M59" i="46"/>
  <c r="P59" i="46"/>
  <c r="Q59" i="46"/>
  <c r="S59" i="46"/>
  <c r="U59" i="46"/>
  <c r="W59" i="46"/>
  <c r="X59" i="46"/>
  <c r="Y59" i="46"/>
  <c r="AF59" i="46" s="1"/>
  <c r="AA59" i="46"/>
  <c r="AB59" i="46"/>
  <c r="AC59" i="46"/>
  <c r="AD59" i="46"/>
  <c r="AE59" i="46"/>
  <c r="AG59" i="46"/>
  <c r="B60" i="46"/>
  <c r="C60" i="46"/>
  <c r="D60" i="46"/>
  <c r="E60" i="46" s="1"/>
  <c r="F60" i="46"/>
  <c r="G60" i="46"/>
  <c r="J60" i="46"/>
  <c r="L60" i="46"/>
  <c r="M60" i="46"/>
  <c r="P60" i="46"/>
  <c r="Q60" i="46"/>
  <c r="S60" i="46"/>
  <c r="U60" i="46"/>
  <c r="W60" i="46"/>
  <c r="X60" i="46"/>
  <c r="Y60" i="46"/>
  <c r="AF60" i="46" s="1"/>
  <c r="AA60" i="46"/>
  <c r="AB60" i="46"/>
  <c r="AC60" i="46"/>
  <c r="AD60" i="46"/>
  <c r="AE60" i="46"/>
  <c r="AG60" i="46"/>
  <c r="B61" i="46"/>
  <c r="C61" i="46"/>
  <c r="D61" i="46"/>
  <c r="E61" i="46" s="1"/>
  <c r="F61" i="46"/>
  <c r="G61" i="46"/>
  <c r="J61" i="46"/>
  <c r="L61" i="46"/>
  <c r="M61" i="46"/>
  <c r="P61" i="46"/>
  <c r="Q61" i="46"/>
  <c r="S61" i="46"/>
  <c r="U61" i="46"/>
  <c r="W61" i="46"/>
  <c r="X61" i="46"/>
  <c r="Y61" i="46"/>
  <c r="AF61" i="46" s="1"/>
  <c r="AA61" i="46"/>
  <c r="AB61" i="46"/>
  <c r="AC61" i="46"/>
  <c r="AD61" i="46"/>
  <c r="AE61" i="46"/>
  <c r="AG61" i="46"/>
  <c r="B62" i="46"/>
  <c r="C62" i="46"/>
  <c r="D62" i="46"/>
  <c r="E62" i="46" s="1"/>
  <c r="F62" i="46"/>
  <c r="G62" i="46"/>
  <c r="J62" i="46"/>
  <c r="L62" i="46"/>
  <c r="M62" i="46"/>
  <c r="P62" i="46"/>
  <c r="Q62" i="46"/>
  <c r="S62" i="46"/>
  <c r="U62" i="46"/>
  <c r="W62" i="46"/>
  <c r="X62" i="46"/>
  <c r="Y62" i="46"/>
  <c r="AF62" i="46" s="1"/>
  <c r="AA62" i="46"/>
  <c r="AB62" i="46"/>
  <c r="AC62" i="46"/>
  <c r="AD62" i="46"/>
  <c r="AE62" i="46"/>
  <c r="AG62" i="46"/>
  <c r="B63" i="46"/>
  <c r="C63" i="46"/>
  <c r="D63" i="46"/>
  <c r="E63" i="46" s="1"/>
  <c r="F63" i="46"/>
  <c r="G63" i="46"/>
  <c r="J63" i="46"/>
  <c r="L63" i="46"/>
  <c r="M63" i="46"/>
  <c r="P63" i="46"/>
  <c r="Q63" i="46"/>
  <c r="S63" i="46"/>
  <c r="U63" i="46"/>
  <c r="W63" i="46"/>
  <c r="X63" i="46"/>
  <c r="Y63" i="46"/>
  <c r="AF63" i="46" s="1"/>
  <c r="AA63" i="46"/>
  <c r="AB63" i="46"/>
  <c r="AC63" i="46"/>
  <c r="AD63" i="46"/>
  <c r="AE63" i="46"/>
  <c r="AG63" i="46"/>
  <c r="B64" i="46"/>
  <c r="C64" i="46"/>
  <c r="D64" i="46"/>
  <c r="E64" i="46" s="1"/>
  <c r="F64" i="46"/>
  <c r="G64" i="46"/>
  <c r="J64" i="46"/>
  <c r="L64" i="46"/>
  <c r="M64" i="46"/>
  <c r="P64" i="46"/>
  <c r="Q64" i="46"/>
  <c r="S64" i="46"/>
  <c r="U64" i="46"/>
  <c r="W64" i="46"/>
  <c r="X64" i="46"/>
  <c r="Y64" i="46"/>
  <c r="AF64" i="46" s="1"/>
  <c r="AA64" i="46"/>
  <c r="AB64" i="46"/>
  <c r="AC64" i="46"/>
  <c r="AD64" i="46"/>
  <c r="AE64" i="46"/>
  <c r="AG64" i="46"/>
  <c r="B65" i="46"/>
  <c r="C65" i="46"/>
  <c r="D65" i="46"/>
  <c r="E65" i="46" s="1"/>
  <c r="F65" i="46"/>
  <c r="G65" i="46"/>
  <c r="J65" i="46"/>
  <c r="L65" i="46"/>
  <c r="M65" i="46"/>
  <c r="P65" i="46"/>
  <c r="Q65" i="46"/>
  <c r="S65" i="46"/>
  <c r="U65" i="46"/>
  <c r="W65" i="46"/>
  <c r="X65" i="46"/>
  <c r="Y65" i="46"/>
  <c r="AF65" i="46" s="1"/>
  <c r="AA65" i="46"/>
  <c r="AB65" i="46"/>
  <c r="AC65" i="46"/>
  <c r="AD65" i="46"/>
  <c r="AE65" i="46"/>
  <c r="AG65" i="46"/>
  <c r="B66" i="46"/>
  <c r="C66" i="46"/>
  <c r="D66" i="46"/>
  <c r="E66" i="46" s="1"/>
  <c r="F66" i="46"/>
  <c r="G66" i="46"/>
  <c r="J66" i="46"/>
  <c r="L66" i="46"/>
  <c r="M66" i="46"/>
  <c r="P66" i="46"/>
  <c r="Q66" i="46"/>
  <c r="S66" i="46"/>
  <c r="U66" i="46"/>
  <c r="W66" i="46"/>
  <c r="X66" i="46"/>
  <c r="Y66" i="46"/>
  <c r="AF66" i="46" s="1"/>
  <c r="AA66" i="46"/>
  <c r="AB66" i="46"/>
  <c r="AC66" i="46"/>
  <c r="AD66" i="46"/>
  <c r="AE66" i="46"/>
  <c r="AG66" i="46"/>
  <c r="B25" i="46"/>
  <c r="C25" i="46"/>
  <c r="D25" i="46"/>
  <c r="E25" i="46" s="1"/>
  <c r="F25" i="46"/>
  <c r="G25" i="46"/>
  <c r="J25" i="46"/>
  <c r="L25" i="46"/>
  <c r="S25" i="46"/>
  <c r="W25" i="46"/>
  <c r="X25" i="46"/>
  <c r="Y25" i="46"/>
  <c r="AF25" i="46" s="1"/>
  <c r="AA25" i="46"/>
  <c r="AB25" i="46"/>
  <c r="AC25" i="46"/>
  <c r="AD25" i="46"/>
  <c r="AE25" i="46"/>
  <c r="B26" i="46"/>
  <c r="C26" i="46"/>
  <c r="D26" i="46"/>
  <c r="E26" i="46" s="1"/>
  <c r="F26" i="46"/>
  <c r="G26" i="46"/>
  <c r="U26" i="46" s="1"/>
  <c r="J26" i="46"/>
  <c r="L26" i="46"/>
  <c r="S26" i="46"/>
  <c r="W26" i="46"/>
  <c r="X26" i="46"/>
  <c r="Y26" i="46"/>
  <c r="AA26" i="46"/>
  <c r="AB26" i="46"/>
  <c r="AC26" i="46"/>
  <c r="AD26" i="46"/>
  <c r="AE26" i="46"/>
  <c r="B27" i="46"/>
  <c r="C27" i="46"/>
  <c r="D27" i="46"/>
  <c r="E27" i="46" s="1"/>
  <c r="F27" i="46"/>
  <c r="G27" i="46"/>
  <c r="M27" i="46" s="1"/>
  <c r="J27" i="46"/>
  <c r="L27" i="46"/>
  <c r="S27" i="46"/>
  <c r="W27" i="46"/>
  <c r="X27" i="46"/>
  <c r="Y27" i="46"/>
  <c r="AA27" i="46"/>
  <c r="AB27" i="46"/>
  <c r="AC27" i="46"/>
  <c r="AD27" i="46"/>
  <c r="AE27" i="46"/>
  <c r="B28" i="46"/>
  <c r="C28" i="46"/>
  <c r="D28" i="46"/>
  <c r="E28" i="46"/>
  <c r="F28" i="46"/>
  <c r="G28" i="46"/>
  <c r="J28" i="46"/>
  <c r="L28" i="46"/>
  <c r="Q28" i="46"/>
  <c r="S28" i="46"/>
  <c r="W28" i="46"/>
  <c r="X28" i="46"/>
  <c r="Y28" i="46"/>
  <c r="AA28" i="46"/>
  <c r="AB28" i="46"/>
  <c r="AC28" i="46"/>
  <c r="AD28" i="46"/>
  <c r="AE28" i="46"/>
  <c r="B29" i="46"/>
  <c r="C29" i="46"/>
  <c r="D29" i="46"/>
  <c r="E29" i="46" s="1"/>
  <c r="F29" i="46"/>
  <c r="G29" i="46"/>
  <c r="Q29" i="46" s="1"/>
  <c r="J29" i="46"/>
  <c r="L29" i="46"/>
  <c r="S29" i="46"/>
  <c r="W29" i="46"/>
  <c r="X29" i="46"/>
  <c r="Y29" i="46"/>
  <c r="AA29" i="46"/>
  <c r="AB29" i="46"/>
  <c r="AC29" i="46"/>
  <c r="AD29" i="46"/>
  <c r="AE29" i="46"/>
  <c r="B30" i="46"/>
  <c r="C30" i="46"/>
  <c r="D30" i="46"/>
  <c r="E30" i="46" s="1"/>
  <c r="F30" i="46"/>
  <c r="G30" i="46"/>
  <c r="U30" i="46" s="1"/>
  <c r="J30" i="46"/>
  <c r="L30" i="46"/>
  <c r="S30" i="46"/>
  <c r="W30" i="46"/>
  <c r="X30" i="46"/>
  <c r="Y30" i="46"/>
  <c r="AA30" i="46"/>
  <c r="AB30" i="46"/>
  <c r="AC30" i="46"/>
  <c r="AD30" i="46"/>
  <c r="AE30" i="46"/>
  <c r="B31" i="46"/>
  <c r="C31" i="46"/>
  <c r="D31" i="46"/>
  <c r="E31" i="46" s="1"/>
  <c r="F31" i="46"/>
  <c r="G31" i="46"/>
  <c r="N31" i="46" s="1"/>
  <c r="J31" i="46"/>
  <c r="L31" i="46"/>
  <c r="S31" i="46"/>
  <c r="W31" i="46"/>
  <c r="X31" i="46"/>
  <c r="Y31" i="46"/>
  <c r="AF31" i="46" s="1"/>
  <c r="AA31" i="46"/>
  <c r="AB31" i="46"/>
  <c r="AC31" i="46"/>
  <c r="AD31" i="46"/>
  <c r="AE31" i="46"/>
  <c r="B32" i="46"/>
  <c r="C32" i="46"/>
  <c r="D32" i="46"/>
  <c r="E32" i="46" s="1"/>
  <c r="F32" i="46"/>
  <c r="G32" i="46"/>
  <c r="M32" i="46" s="1"/>
  <c r="J32" i="46"/>
  <c r="L32" i="46"/>
  <c r="S32" i="46"/>
  <c r="W32" i="46"/>
  <c r="X32" i="46"/>
  <c r="Y32" i="46"/>
  <c r="AA32" i="46"/>
  <c r="AB32" i="46"/>
  <c r="AC32" i="46"/>
  <c r="AD32" i="46"/>
  <c r="AE32" i="46"/>
  <c r="B33" i="46"/>
  <c r="C33" i="46"/>
  <c r="D33" i="46"/>
  <c r="E33" i="46" s="1"/>
  <c r="F33" i="46"/>
  <c r="G33" i="46"/>
  <c r="T33" i="46" s="1"/>
  <c r="J33" i="46"/>
  <c r="L33" i="46"/>
  <c r="Q33" i="46"/>
  <c r="S33" i="46"/>
  <c r="W33" i="46"/>
  <c r="X33" i="46"/>
  <c r="Y33" i="46"/>
  <c r="AF33" i="46" s="1"/>
  <c r="AA33" i="46"/>
  <c r="AB33" i="46"/>
  <c r="AC33" i="46"/>
  <c r="AD33" i="46"/>
  <c r="AE33" i="46"/>
  <c r="B34" i="46"/>
  <c r="C34" i="46"/>
  <c r="D34" i="46"/>
  <c r="E34" i="46" s="1"/>
  <c r="F34" i="46"/>
  <c r="G34" i="46"/>
  <c r="J34" i="46"/>
  <c r="L34" i="46"/>
  <c r="Q34" i="46"/>
  <c r="S34" i="46"/>
  <c r="W34" i="46"/>
  <c r="X34" i="46"/>
  <c r="Y34" i="46"/>
  <c r="AA34" i="46"/>
  <c r="AB34" i="46"/>
  <c r="AC34" i="46"/>
  <c r="AD34" i="46"/>
  <c r="AE34" i="46"/>
  <c r="B35" i="46"/>
  <c r="C35" i="46"/>
  <c r="D35" i="46"/>
  <c r="E35" i="46" s="1"/>
  <c r="F35" i="46"/>
  <c r="G35" i="46"/>
  <c r="N35" i="46" s="1"/>
  <c r="J35" i="46"/>
  <c r="L35" i="46"/>
  <c r="S35" i="46"/>
  <c r="W35" i="46"/>
  <c r="X35" i="46"/>
  <c r="Y35" i="46"/>
  <c r="AF35" i="46" s="1"/>
  <c r="AA35" i="46"/>
  <c r="AB35" i="46"/>
  <c r="AC35" i="46"/>
  <c r="AD35" i="46"/>
  <c r="AE35" i="46"/>
  <c r="B36" i="46"/>
  <c r="C36" i="46"/>
  <c r="D36" i="46"/>
  <c r="E36" i="46" s="1"/>
  <c r="F36" i="46"/>
  <c r="G36" i="46"/>
  <c r="J36" i="46"/>
  <c r="L36" i="46"/>
  <c r="S36" i="46"/>
  <c r="W36" i="46"/>
  <c r="X36" i="46"/>
  <c r="Y36" i="46"/>
  <c r="AF36" i="46" s="1"/>
  <c r="AA36" i="46"/>
  <c r="AB36" i="46"/>
  <c r="AC36" i="46"/>
  <c r="AD36" i="46"/>
  <c r="AE36" i="46"/>
  <c r="B37" i="46"/>
  <c r="C37" i="46"/>
  <c r="D37" i="46"/>
  <c r="E37" i="46" s="1"/>
  <c r="F37" i="46"/>
  <c r="G37" i="46"/>
  <c r="H37" i="46"/>
  <c r="J37" i="46"/>
  <c r="K37" i="46" s="1"/>
  <c r="L37" i="46"/>
  <c r="S37" i="46"/>
  <c r="W37" i="46"/>
  <c r="X37" i="46"/>
  <c r="Y37" i="46"/>
  <c r="Z37" i="46"/>
  <c r="AA37" i="46"/>
  <c r="AB37" i="46"/>
  <c r="AC37" i="46"/>
  <c r="AD37" i="46"/>
  <c r="AE37" i="46"/>
  <c r="P10" i="6"/>
  <c r="Q10" i="6"/>
  <c r="P11" i="6"/>
  <c r="Q11" i="6"/>
  <c r="P12" i="6"/>
  <c r="Q12" i="6"/>
  <c r="P14" i="6"/>
  <c r="Q14" i="6"/>
  <c r="P15" i="6"/>
  <c r="Q15" i="6"/>
  <c r="P16" i="6"/>
  <c r="Q16" i="6"/>
  <c r="P17" i="6"/>
  <c r="Q17" i="6"/>
  <c r="P19" i="6"/>
  <c r="Q19" i="6"/>
  <c r="P20" i="6"/>
  <c r="Q20" i="6"/>
  <c r="P21" i="6"/>
  <c r="Q21" i="6"/>
  <c r="P22" i="6"/>
  <c r="Q22" i="6"/>
  <c r="P24" i="6"/>
  <c r="Q24" i="6"/>
  <c r="P25" i="6"/>
  <c r="Q25" i="6"/>
  <c r="P26" i="6"/>
  <c r="Q26" i="6"/>
  <c r="P27" i="6"/>
  <c r="Q27" i="6"/>
  <c r="P51" i="50"/>
  <c r="B83" i="58"/>
  <c r="C83" i="58" s="1"/>
  <c r="D83" i="58"/>
  <c r="E83" i="58"/>
  <c r="G83" i="58"/>
  <c r="R83" i="58" s="1"/>
  <c r="I83" i="58"/>
  <c r="K83" i="58"/>
  <c r="L83" i="58"/>
  <c r="T83" i="58"/>
  <c r="V83" i="58"/>
  <c r="Z83" i="58"/>
  <c r="AA83" i="58"/>
  <c r="AB83" i="58"/>
  <c r="AC83" i="58"/>
  <c r="AD83" i="58"/>
  <c r="AE83" i="58"/>
  <c r="B84" i="58"/>
  <c r="C84" i="58" s="1"/>
  <c r="D84" i="58"/>
  <c r="E84" i="58"/>
  <c r="G84" i="58"/>
  <c r="O84" i="58" s="1"/>
  <c r="I84" i="58"/>
  <c r="K84" i="58"/>
  <c r="L84" i="58"/>
  <c r="T84" i="58"/>
  <c r="V84" i="58"/>
  <c r="Z84" i="58"/>
  <c r="AA84" i="58"/>
  <c r="AB84" i="58"/>
  <c r="AC84" i="58"/>
  <c r="AD84" i="58"/>
  <c r="AE84" i="58"/>
  <c r="B121" i="58"/>
  <c r="C121" i="58" s="1"/>
  <c r="D121" i="58"/>
  <c r="E121" i="58"/>
  <c r="G121" i="58"/>
  <c r="O121" i="58" s="1"/>
  <c r="I121" i="58"/>
  <c r="K121" i="58"/>
  <c r="L121" i="58"/>
  <c r="R121" i="58"/>
  <c r="T121" i="58"/>
  <c r="V121" i="58"/>
  <c r="Z121" i="58"/>
  <c r="AA121" i="58"/>
  <c r="AB121" i="58"/>
  <c r="AC121" i="58"/>
  <c r="AD121" i="58"/>
  <c r="AE121" i="58"/>
  <c r="B122" i="58"/>
  <c r="C122" i="58" s="1"/>
  <c r="D122" i="58"/>
  <c r="E122" i="58"/>
  <c r="G122" i="58"/>
  <c r="P122" i="58" s="1"/>
  <c r="I122" i="58"/>
  <c r="K122" i="58"/>
  <c r="L122" i="58"/>
  <c r="R122" i="58"/>
  <c r="T122" i="58"/>
  <c r="V122" i="58"/>
  <c r="Z122" i="58"/>
  <c r="AA122" i="58"/>
  <c r="AB122" i="58"/>
  <c r="AC122" i="58"/>
  <c r="AD122" i="58"/>
  <c r="AE122" i="58"/>
  <c r="H25" i="46" l="1"/>
  <c r="V31" i="46"/>
  <c r="Q25" i="46"/>
  <c r="T31" i="46"/>
  <c r="Q30" i="46"/>
  <c r="AF30" i="46"/>
  <c r="AG32" i="46"/>
  <c r="Q31" i="46"/>
  <c r="U27" i="46"/>
  <c r="AF27" i="46" s="1"/>
  <c r="K25" i="46"/>
  <c r="Z31" i="46"/>
  <c r="P31" i="46"/>
  <c r="Z25" i="46"/>
  <c r="Q32" i="46"/>
  <c r="M31" i="46"/>
  <c r="T25" i="46"/>
  <c r="V35" i="46"/>
  <c r="Z33" i="46"/>
  <c r="Q27" i="46"/>
  <c r="T35" i="46"/>
  <c r="AG31" i="46"/>
  <c r="P27" i="46"/>
  <c r="Z36" i="46"/>
  <c r="P28" i="46"/>
  <c r="AG36" i="46"/>
  <c r="N36" i="46"/>
  <c r="M36" i="46"/>
  <c r="Q35" i="46"/>
  <c r="U32" i="46"/>
  <c r="M28" i="46"/>
  <c r="P36" i="46"/>
  <c r="AG28" i="46"/>
  <c r="T37" i="46"/>
  <c r="V36" i="46"/>
  <c r="Z35" i="46"/>
  <c r="P35" i="46"/>
  <c r="Q36" i="46"/>
  <c r="U36" i="46"/>
  <c r="M35" i="46"/>
  <c r="T36" i="46"/>
  <c r="AG35" i="46"/>
  <c r="P32" i="46"/>
  <c r="U28" i="46"/>
  <c r="AG27" i="46"/>
  <c r="AF26" i="46"/>
  <c r="Q37" i="46"/>
  <c r="U34" i="46"/>
  <c r="AF34" i="46" s="1"/>
  <c r="AF28" i="46"/>
  <c r="AG37" i="46"/>
  <c r="P37" i="46"/>
  <c r="U35" i="46"/>
  <c r="AG33" i="46"/>
  <c r="P33" i="46"/>
  <c r="U31" i="46"/>
  <c r="AG29" i="46"/>
  <c r="P29" i="46"/>
  <c r="AG25" i="46"/>
  <c r="P25" i="46"/>
  <c r="AG30" i="46"/>
  <c r="M29" i="46"/>
  <c r="P26" i="46"/>
  <c r="M25" i="46"/>
  <c r="N25" i="46" s="1"/>
  <c r="V33" i="46"/>
  <c r="N33" i="46"/>
  <c r="Q26" i="46"/>
  <c r="M37" i="46"/>
  <c r="N37" i="46" s="1"/>
  <c r="AG34" i="46"/>
  <c r="M33" i="46"/>
  <c r="U37" i="46"/>
  <c r="AF37" i="46" s="1"/>
  <c r="M34" i="46"/>
  <c r="U33" i="46"/>
  <c r="M30" i="46"/>
  <c r="U29" i="46"/>
  <c r="AF29" i="46" s="1"/>
  <c r="M26" i="46"/>
  <c r="U25" i="46"/>
  <c r="V25" i="46" s="1"/>
  <c r="AF32" i="46"/>
  <c r="P34" i="46"/>
  <c r="P30" i="46"/>
  <c r="AG26" i="46"/>
  <c r="P83" i="58"/>
  <c r="O83" i="58"/>
  <c r="X83" i="58"/>
  <c r="P84" i="58"/>
  <c r="X84" i="58"/>
  <c r="R84" i="58"/>
  <c r="X122" i="58"/>
  <c r="X121" i="58"/>
  <c r="P121" i="58"/>
  <c r="O122" i="58"/>
  <c r="I26" i="79"/>
  <c r="K26" i="79"/>
  <c r="Q26" i="79"/>
  <c r="T26" i="79"/>
  <c r="V26" i="79"/>
  <c r="W26" i="79"/>
  <c r="X26" i="79"/>
  <c r="I27" i="79"/>
  <c r="K27" i="79"/>
  <c r="Q27" i="79"/>
  <c r="T27" i="79"/>
  <c r="V27" i="79"/>
  <c r="W27" i="79"/>
  <c r="X27" i="79"/>
  <c r="I28" i="79"/>
  <c r="K28" i="79"/>
  <c r="Q28" i="79"/>
  <c r="T28" i="79"/>
  <c r="V28" i="79"/>
  <c r="W28" i="79"/>
  <c r="X28" i="79"/>
  <c r="I29" i="79"/>
  <c r="K29" i="79"/>
  <c r="Q29" i="79"/>
  <c r="T29" i="79"/>
  <c r="V29" i="79"/>
  <c r="W29" i="79"/>
  <c r="X29" i="79"/>
  <c r="I30" i="79"/>
  <c r="K30" i="79"/>
  <c r="Q30" i="79"/>
  <c r="T30" i="79"/>
  <c r="V30" i="79"/>
  <c r="W30" i="79"/>
  <c r="X30" i="79"/>
  <c r="I31" i="79"/>
  <c r="K31" i="79"/>
  <c r="Q31" i="79"/>
  <c r="T31" i="79"/>
  <c r="V31" i="79"/>
  <c r="W31" i="79"/>
  <c r="X31" i="79"/>
  <c r="I32" i="79"/>
  <c r="K32" i="79"/>
  <c r="Q32" i="79"/>
  <c r="T32" i="79"/>
  <c r="V32" i="79"/>
  <c r="W32" i="79"/>
  <c r="X32" i="79"/>
  <c r="I33" i="79"/>
  <c r="K33" i="79"/>
  <c r="Q33" i="79"/>
  <c r="T33" i="79"/>
  <c r="V33" i="79"/>
  <c r="W33" i="79"/>
  <c r="X33" i="79"/>
  <c r="I34" i="79"/>
  <c r="K34" i="79"/>
  <c r="Q34" i="79"/>
  <c r="T34" i="79"/>
  <c r="V34" i="79"/>
  <c r="W34" i="79"/>
  <c r="X34" i="79"/>
  <c r="I35" i="79"/>
  <c r="K35" i="79"/>
  <c r="Q35" i="79"/>
  <c r="T35" i="79"/>
  <c r="V35" i="79"/>
  <c r="W35" i="79"/>
  <c r="X35" i="79"/>
  <c r="I36" i="79"/>
  <c r="K36" i="79"/>
  <c r="Q36" i="79"/>
  <c r="T36" i="79"/>
  <c r="V36" i="79"/>
  <c r="W36" i="79"/>
  <c r="X36" i="79"/>
  <c r="I37" i="79"/>
  <c r="K37" i="79"/>
  <c r="Q37" i="79"/>
  <c r="T37" i="79"/>
  <c r="V37" i="79"/>
  <c r="W37" i="79"/>
  <c r="X37" i="79"/>
  <c r="I38" i="79"/>
  <c r="K38" i="79"/>
  <c r="Q38" i="79"/>
  <c r="T38" i="79"/>
  <c r="V38" i="79"/>
  <c r="W38" i="79"/>
  <c r="X38" i="79"/>
  <c r="B46" i="79"/>
  <c r="C46" i="79"/>
  <c r="D46" i="79" s="1"/>
  <c r="E46" i="79"/>
  <c r="F46" i="79"/>
  <c r="N46" i="79" s="1"/>
  <c r="G46" i="79"/>
  <c r="I46" i="79"/>
  <c r="K46" i="79"/>
  <c r="Q46" i="79"/>
  <c r="T46" i="79"/>
  <c r="V46" i="79"/>
  <c r="W46" i="79"/>
  <c r="X46" i="79"/>
  <c r="Z46" i="79"/>
  <c r="AA46" i="79"/>
  <c r="AC46" i="79"/>
  <c r="AD46" i="79"/>
  <c r="AE46" i="79"/>
  <c r="B47" i="79"/>
  <c r="C47" i="79"/>
  <c r="D47" i="79" s="1"/>
  <c r="E47" i="79"/>
  <c r="F47" i="79"/>
  <c r="O47" i="79" s="1"/>
  <c r="G47" i="79"/>
  <c r="I47" i="79"/>
  <c r="K47" i="79"/>
  <c r="Q47" i="79"/>
  <c r="T47" i="79"/>
  <c r="V47" i="79"/>
  <c r="W47" i="79"/>
  <c r="X47" i="79"/>
  <c r="Z47" i="79"/>
  <c r="AA47" i="79"/>
  <c r="AC47" i="79"/>
  <c r="AD47" i="79"/>
  <c r="AE47" i="79"/>
  <c r="B48" i="79"/>
  <c r="C48" i="79"/>
  <c r="D48" i="79" s="1"/>
  <c r="E48" i="79"/>
  <c r="F48" i="79"/>
  <c r="N48" i="79" s="1"/>
  <c r="G48" i="79"/>
  <c r="I48" i="79"/>
  <c r="K48" i="79"/>
  <c r="Q48" i="79"/>
  <c r="T48" i="79"/>
  <c r="V48" i="79"/>
  <c r="W48" i="79"/>
  <c r="X48" i="79"/>
  <c r="Z48" i="79"/>
  <c r="AA48" i="79"/>
  <c r="AC48" i="79"/>
  <c r="AD48" i="79"/>
  <c r="AE48" i="79"/>
  <c r="B49" i="79"/>
  <c r="C49" i="79"/>
  <c r="D49" i="79" s="1"/>
  <c r="E49" i="79"/>
  <c r="F49" i="79"/>
  <c r="G49" i="79"/>
  <c r="I49" i="79"/>
  <c r="K49" i="79"/>
  <c r="Q49" i="79"/>
  <c r="T49" i="79"/>
  <c r="V49" i="79"/>
  <c r="W49" i="79"/>
  <c r="X49" i="79"/>
  <c r="Z49" i="79"/>
  <c r="AA49" i="79"/>
  <c r="AC49" i="79"/>
  <c r="AD49" i="79"/>
  <c r="AE49" i="79"/>
  <c r="B50" i="79"/>
  <c r="C50" i="79"/>
  <c r="D50" i="79" s="1"/>
  <c r="E50" i="79"/>
  <c r="F50" i="79"/>
  <c r="G50" i="79"/>
  <c r="I50" i="79"/>
  <c r="K50" i="79"/>
  <c r="Q50" i="79"/>
  <c r="T50" i="79"/>
  <c r="V50" i="79"/>
  <c r="W50" i="79"/>
  <c r="X50" i="79"/>
  <c r="Z50" i="79"/>
  <c r="AA50" i="79"/>
  <c r="AC50" i="79"/>
  <c r="AD50" i="79"/>
  <c r="AE50" i="79"/>
  <c r="B51" i="79"/>
  <c r="C51" i="79"/>
  <c r="D51" i="79" s="1"/>
  <c r="E51" i="79"/>
  <c r="F51" i="79"/>
  <c r="N51" i="79" s="1"/>
  <c r="G51" i="79"/>
  <c r="I51" i="79"/>
  <c r="K51" i="79"/>
  <c r="Q51" i="79"/>
  <c r="T51" i="79"/>
  <c r="V51" i="79"/>
  <c r="W51" i="79"/>
  <c r="X51" i="79"/>
  <c r="Z51" i="79"/>
  <c r="AA51" i="79"/>
  <c r="AC51" i="79"/>
  <c r="AD51" i="79"/>
  <c r="AE51" i="79"/>
  <c r="B52" i="79"/>
  <c r="C52" i="79"/>
  <c r="D52" i="79" s="1"/>
  <c r="E52" i="79"/>
  <c r="F52" i="79"/>
  <c r="N52" i="79" s="1"/>
  <c r="G52" i="79"/>
  <c r="I52" i="79"/>
  <c r="K52" i="79"/>
  <c r="Q52" i="79"/>
  <c r="T52" i="79"/>
  <c r="V52" i="79"/>
  <c r="W52" i="79"/>
  <c r="X52" i="79"/>
  <c r="Z52" i="79"/>
  <c r="AA52" i="79"/>
  <c r="AC52" i="79"/>
  <c r="AD52" i="79"/>
  <c r="AE52" i="79"/>
  <c r="B53" i="79"/>
  <c r="C53" i="79"/>
  <c r="D53" i="79" s="1"/>
  <c r="E53" i="79"/>
  <c r="F53" i="79"/>
  <c r="O53" i="79" s="1"/>
  <c r="G53" i="79"/>
  <c r="I53" i="79"/>
  <c r="K53" i="79"/>
  <c r="Q53" i="79"/>
  <c r="T53" i="79"/>
  <c r="V53" i="79"/>
  <c r="W53" i="79"/>
  <c r="X53" i="79"/>
  <c r="Z53" i="79"/>
  <c r="AA53" i="79"/>
  <c r="AC53" i="79"/>
  <c r="AD53" i="79"/>
  <c r="AE53" i="79"/>
  <c r="B26" i="79"/>
  <c r="C26" i="79"/>
  <c r="D26" i="79" s="1"/>
  <c r="E26" i="79"/>
  <c r="F26" i="79"/>
  <c r="N26" i="79" s="1"/>
  <c r="G26" i="79"/>
  <c r="Z26" i="79"/>
  <c r="AA26" i="79"/>
  <c r="AC26" i="79"/>
  <c r="AD26" i="79"/>
  <c r="AE26" i="79"/>
  <c r="B27" i="79"/>
  <c r="C27" i="79"/>
  <c r="D27" i="79" s="1"/>
  <c r="E27" i="79"/>
  <c r="F27" i="79"/>
  <c r="N27" i="79" s="1"/>
  <c r="G27" i="79"/>
  <c r="Z27" i="79"/>
  <c r="AA27" i="79"/>
  <c r="AC27" i="79"/>
  <c r="AD27" i="79"/>
  <c r="AE27" i="79"/>
  <c r="B28" i="79"/>
  <c r="C28" i="79"/>
  <c r="D28" i="79" s="1"/>
  <c r="E28" i="79"/>
  <c r="F28" i="79"/>
  <c r="N28" i="79" s="1"/>
  <c r="G28" i="79"/>
  <c r="Z28" i="79"/>
  <c r="AA28" i="79"/>
  <c r="AC28" i="79"/>
  <c r="AD28" i="79"/>
  <c r="AE28" i="79"/>
  <c r="B29" i="79"/>
  <c r="C29" i="79"/>
  <c r="D29" i="79" s="1"/>
  <c r="E29" i="79"/>
  <c r="F29" i="79"/>
  <c r="O29" i="79" s="1"/>
  <c r="G29" i="79"/>
  <c r="Z29" i="79"/>
  <c r="AA29" i="79"/>
  <c r="AC29" i="79"/>
  <c r="AD29" i="79"/>
  <c r="AE29" i="79"/>
  <c r="B30" i="79"/>
  <c r="C30" i="79"/>
  <c r="D30" i="79" s="1"/>
  <c r="E30" i="79"/>
  <c r="F30" i="79"/>
  <c r="O30" i="79" s="1"/>
  <c r="G30" i="79"/>
  <c r="Z30" i="79"/>
  <c r="AA30" i="79"/>
  <c r="AC30" i="79"/>
  <c r="AD30" i="79"/>
  <c r="AE30" i="79"/>
  <c r="B31" i="79"/>
  <c r="C31" i="79"/>
  <c r="D31" i="79" s="1"/>
  <c r="E31" i="79"/>
  <c r="F31" i="79"/>
  <c r="O31" i="79" s="1"/>
  <c r="G31" i="79"/>
  <c r="Z31" i="79"/>
  <c r="AA31" i="79"/>
  <c r="AC31" i="79"/>
  <c r="AD31" i="79"/>
  <c r="AE31" i="79"/>
  <c r="B32" i="79"/>
  <c r="C32" i="79"/>
  <c r="D32" i="79" s="1"/>
  <c r="E32" i="79"/>
  <c r="F32" i="79"/>
  <c r="N32" i="79" s="1"/>
  <c r="G32" i="79"/>
  <c r="Z32" i="79"/>
  <c r="AA32" i="79"/>
  <c r="AC32" i="79"/>
  <c r="AD32" i="79"/>
  <c r="AE32" i="79"/>
  <c r="B33" i="79"/>
  <c r="C33" i="79"/>
  <c r="D33" i="79" s="1"/>
  <c r="E33" i="79"/>
  <c r="F33" i="79"/>
  <c r="N33" i="79" s="1"/>
  <c r="G33" i="79"/>
  <c r="Z33" i="79"/>
  <c r="AA33" i="79"/>
  <c r="AC33" i="79"/>
  <c r="AD33" i="79"/>
  <c r="AE33" i="79"/>
  <c r="B34" i="79"/>
  <c r="C34" i="79"/>
  <c r="D34" i="79" s="1"/>
  <c r="E34" i="79"/>
  <c r="F34" i="79"/>
  <c r="O34" i="79" s="1"/>
  <c r="G34" i="79"/>
  <c r="Z34" i="79"/>
  <c r="AA34" i="79"/>
  <c r="AC34" i="79"/>
  <c r="AD34" i="79"/>
  <c r="AE34" i="79"/>
  <c r="B35" i="79"/>
  <c r="C35" i="79"/>
  <c r="D35" i="79" s="1"/>
  <c r="E35" i="79"/>
  <c r="F35" i="79"/>
  <c r="O35" i="79" s="1"/>
  <c r="G35" i="79"/>
  <c r="Z35" i="79"/>
  <c r="AA35" i="79"/>
  <c r="AC35" i="79"/>
  <c r="AD35" i="79"/>
  <c r="AE35" i="79"/>
  <c r="B36" i="79"/>
  <c r="C36" i="79"/>
  <c r="D36" i="79" s="1"/>
  <c r="E36" i="79"/>
  <c r="F36" i="79"/>
  <c r="N36" i="79" s="1"/>
  <c r="G36" i="79"/>
  <c r="Z36" i="79"/>
  <c r="AA36" i="79"/>
  <c r="AC36" i="79"/>
  <c r="AD36" i="79"/>
  <c r="AE36" i="79"/>
  <c r="B37" i="79"/>
  <c r="C37" i="79"/>
  <c r="D37" i="79" s="1"/>
  <c r="E37" i="79"/>
  <c r="F37" i="79"/>
  <c r="O37" i="79" s="1"/>
  <c r="G37" i="79"/>
  <c r="H37" i="79" s="1"/>
  <c r="Z37" i="79"/>
  <c r="AA37" i="79"/>
  <c r="AC37" i="79"/>
  <c r="AD37" i="79"/>
  <c r="AE37" i="79"/>
  <c r="B38" i="79"/>
  <c r="C38" i="79"/>
  <c r="D38" i="79" s="1"/>
  <c r="E38" i="79"/>
  <c r="F38" i="79"/>
  <c r="O38" i="79" s="1"/>
  <c r="G38" i="79"/>
  <c r="Z38" i="79"/>
  <c r="AA38" i="79"/>
  <c r="AC38" i="79"/>
  <c r="AD38" i="79"/>
  <c r="AE38" i="79"/>
  <c r="B45" i="48"/>
  <c r="C45" i="48"/>
  <c r="D45" i="48" s="1"/>
  <c r="E45" i="48"/>
  <c r="F45" i="48"/>
  <c r="L45" i="48" s="1"/>
  <c r="H45" i="48"/>
  <c r="I45" i="48" s="1"/>
  <c r="J45" i="48"/>
  <c r="O45" i="48"/>
  <c r="P45" i="48" s="1"/>
  <c r="Q45" i="48"/>
  <c r="R45" i="48" s="1"/>
  <c r="S45" i="48"/>
  <c r="U45" i="48"/>
  <c r="V45" i="48"/>
  <c r="W45" i="48"/>
  <c r="X45" i="48"/>
  <c r="Y45" i="48"/>
  <c r="Z45" i="48"/>
  <c r="V37" i="46" l="1"/>
  <c r="U38" i="79"/>
  <c r="AG50" i="79"/>
  <c r="H32" i="79"/>
  <c r="H31" i="79"/>
  <c r="AG51" i="79"/>
  <c r="AG47" i="79"/>
  <c r="AF49" i="79"/>
  <c r="H33" i="79"/>
  <c r="AF47" i="79"/>
  <c r="U34" i="79"/>
  <c r="Y37" i="79"/>
  <c r="Y36" i="79"/>
  <c r="H35" i="79"/>
  <c r="H38" i="79"/>
  <c r="N37" i="79"/>
  <c r="AH53" i="79"/>
  <c r="AG48" i="79"/>
  <c r="AH50" i="79"/>
  <c r="L32" i="79"/>
  <c r="L35" i="79"/>
  <c r="R37" i="79"/>
  <c r="H34" i="79"/>
  <c r="O52" i="79"/>
  <c r="AH51" i="79"/>
  <c r="O48" i="79"/>
  <c r="R38" i="79"/>
  <c r="U36" i="79"/>
  <c r="U35" i="79"/>
  <c r="R33" i="79"/>
  <c r="O27" i="79"/>
  <c r="AH26" i="79"/>
  <c r="L36" i="79"/>
  <c r="N35" i="79"/>
  <c r="R34" i="79"/>
  <c r="O33" i="79"/>
  <c r="N29" i="79"/>
  <c r="U31" i="79"/>
  <c r="O51" i="79"/>
  <c r="Y33" i="79"/>
  <c r="AG46" i="79"/>
  <c r="N31" i="79"/>
  <c r="AH48" i="79"/>
  <c r="N50" i="79"/>
  <c r="AF51" i="79"/>
  <c r="H36" i="79"/>
  <c r="U37" i="79"/>
  <c r="Y34" i="79"/>
  <c r="Y31" i="79"/>
  <c r="AF46" i="79"/>
  <c r="Y38" i="79"/>
  <c r="N38" i="79"/>
  <c r="N34" i="79"/>
  <c r="U33" i="79"/>
  <c r="Y32" i="79"/>
  <c r="N30" i="79"/>
  <c r="AF52" i="79"/>
  <c r="AF50" i="79"/>
  <c r="L38" i="79"/>
  <c r="R35" i="79"/>
  <c r="L34" i="79"/>
  <c r="R31" i="79"/>
  <c r="O28" i="79"/>
  <c r="O26" i="79"/>
  <c r="Y35" i="79"/>
  <c r="U32" i="79"/>
  <c r="L31" i="79"/>
  <c r="N53" i="79"/>
  <c r="AH52" i="79"/>
  <c r="AH49" i="79"/>
  <c r="L37" i="79"/>
  <c r="R36" i="79"/>
  <c r="L33" i="79"/>
  <c r="R32" i="79"/>
  <c r="AB45" i="48"/>
  <c r="AF53" i="79"/>
  <c r="AF48" i="79"/>
  <c r="O36" i="79"/>
  <c r="O32" i="79"/>
  <c r="AG52" i="79"/>
  <c r="N47" i="79"/>
  <c r="AG53" i="79"/>
  <c r="O49" i="79"/>
  <c r="AH46" i="79"/>
  <c r="O50" i="79"/>
  <c r="N49" i="79"/>
  <c r="AH47" i="79"/>
  <c r="AG49" i="79"/>
  <c r="O46" i="79"/>
  <c r="AH38" i="79"/>
  <c r="AH35" i="79"/>
  <c r="AH27" i="79"/>
  <c r="AG37" i="79"/>
  <c r="AF38" i="79"/>
  <c r="AF26" i="79"/>
  <c r="AF27" i="79"/>
  <c r="AG34" i="79"/>
  <c r="AG28" i="79"/>
  <c r="AH32" i="79"/>
  <c r="AF36" i="79"/>
  <c r="AF37" i="79"/>
  <c r="AG32" i="79"/>
  <c r="AF31" i="79"/>
  <c r="AG36" i="79"/>
  <c r="AF35" i="79"/>
  <c r="AH33" i="79"/>
  <c r="AF30" i="79"/>
  <c r="AF32" i="79"/>
  <c r="AG35" i="79"/>
  <c r="AG26" i="79"/>
  <c r="AG38" i="79"/>
  <c r="AH34" i="79"/>
  <c r="AH37" i="79"/>
  <c r="AF34" i="79"/>
  <c r="AF33" i="79"/>
  <c r="AF28" i="79"/>
  <c r="AH36" i="79"/>
  <c r="AG29" i="79"/>
  <c r="AH31" i="79"/>
  <c r="AG33" i="79"/>
  <c r="AH30" i="79"/>
  <c r="AG30" i="79"/>
  <c r="AG27" i="79"/>
  <c r="AH29" i="79"/>
  <c r="AG31" i="79"/>
  <c r="AF29" i="79"/>
  <c r="AH28" i="79"/>
  <c r="AC45" i="48"/>
  <c r="M45" i="48"/>
  <c r="B14" i="79" l="1"/>
  <c r="C14" i="79"/>
  <c r="D14" i="79" s="1"/>
  <c r="E14" i="79"/>
  <c r="F14" i="79"/>
  <c r="N14" i="79" s="1"/>
  <c r="G14" i="79"/>
  <c r="I14" i="79"/>
  <c r="Q14" i="79"/>
  <c r="T14" i="79"/>
  <c r="K14" i="79"/>
  <c r="V14" i="79"/>
  <c r="W14" i="79"/>
  <c r="X14" i="79"/>
  <c r="Z14" i="79"/>
  <c r="AA14" i="79"/>
  <c r="AC14" i="79"/>
  <c r="AD14" i="79"/>
  <c r="AE14" i="79"/>
  <c r="B15" i="79"/>
  <c r="C15" i="79"/>
  <c r="D15" i="79" s="1"/>
  <c r="E15" i="79"/>
  <c r="F15" i="79"/>
  <c r="O15" i="79" s="1"/>
  <c r="G15" i="79"/>
  <c r="I15" i="79"/>
  <c r="Q15" i="79"/>
  <c r="T15" i="79"/>
  <c r="K15" i="79"/>
  <c r="V15" i="79"/>
  <c r="W15" i="79"/>
  <c r="X15" i="79"/>
  <c r="Z15" i="79"/>
  <c r="AA15" i="79"/>
  <c r="AC15" i="79"/>
  <c r="AD15" i="79"/>
  <c r="AE15" i="79"/>
  <c r="B16" i="79"/>
  <c r="C16" i="79"/>
  <c r="D16" i="79" s="1"/>
  <c r="E16" i="79"/>
  <c r="F16" i="79"/>
  <c r="N16" i="79" s="1"/>
  <c r="G16" i="79"/>
  <c r="I16" i="79"/>
  <c r="Q16" i="79"/>
  <c r="T16" i="79"/>
  <c r="K16" i="79"/>
  <c r="V16" i="79"/>
  <c r="W16" i="79"/>
  <c r="X16" i="79"/>
  <c r="Z16" i="79"/>
  <c r="AA16" i="79"/>
  <c r="AC16" i="79"/>
  <c r="AD16" i="79"/>
  <c r="AE16" i="79"/>
  <c r="B17" i="79"/>
  <c r="C17" i="79"/>
  <c r="D17" i="79" s="1"/>
  <c r="E17" i="79"/>
  <c r="F17" i="79"/>
  <c r="O17" i="79" s="1"/>
  <c r="G17" i="79"/>
  <c r="I17" i="79"/>
  <c r="Q17" i="79"/>
  <c r="T17" i="79"/>
  <c r="K17" i="79"/>
  <c r="V17" i="79"/>
  <c r="W17" i="79"/>
  <c r="X17" i="79"/>
  <c r="Z17" i="79"/>
  <c r="AA17" i="79"/>
  <c r="AC17" i="79"/>
  <c r="AD17" i="79"/>
  <c r="AE17" i="79"/>
  <c r="B18" i="79"/>
  <c r="C18" i="79"/>
  <c r="D18" i="79" s="1"/>
  <c r="E18" i="79"/>
  <c r="F18" i="79"/>
  <c r="N18" i="79" s="1"/>
  <c r="G18" i="79"/>
  <c r="I18" i="79"/>
  <c r="Q18" i="79"/>
  <c r="T18" i="79"/>
  <c r="K18" i="79"/>
  <c r="V18" i="79"/>
  <c r="W18" i="79"/>
  <c r="X18" i="79"/>
  <c r="Z18" i="79"/>
  <c r="AA18" i="79"/>
  <c r="AC18" i="79"/>
  <c r="AD18" i="79"/>
  <c r="AE18" i="79"/>
  <c r="B19" i="79"/>
  <c r="C19" i="79"/>
  <c r="D19" i="79" s="1"/>
  <c r="E19" i="79"/>
  <c r="F19" i="79"/>
  <c r="O19" i="79" s="1"/>
  <c r="G19" i="79"/>
  <c r="I19" i="79"/>
  <c r="Q19" i="79"/>
  <c r="T19" i="79"/>
  <c r="K19" i="79"/>
  <c r="V19" i="79"/>
  <c r="W19" i="79"/>
  <c r="X19" i="79"/>
  <c r="Z19" i="79"/>
  <c r="AA19" i="79"/>
  <c r="AC19" i="79"/>
  <c r="AD19" i="79"/>
  <c r="AE19" i="79"/>
  <c r="B20" i="79"/>
  <c r="C20" i="79"/>
  <c r="D20" i="79" s="1"/>
  <c r="E20" i="79"/>
  <c r="F20" i="79"/>
  <c r="N20" i="79" s="1"/>
  <c r="G20" i="79"/>
  <c r="H20" i="79" s="1"/>
  <c r="I20" i="79"/>
  <c r="Q20" i="79"/>
  <c r="R20" i="79" s="1"/>
  <c r="T20" i="79"/>
  <c r="U20" i="79" s="1"/>
  <c r="K20" i="79"/>
  <c r="V20" i="79"/>
  <c r="W20" i="79"/>
  <c r="X20" i="79"/>
  <c r="Z20" i="79"/>
  <c r="AA20" i="79"/>
  <c r="AC20" i="79"/>
  <c r="AD20" i="79"/>
  <c r="AE20" i="79"/>
  <c r="B21" i="79"/>
  <c r="C21" i="79"/>
  <c r="D21" i="79" s="1"/>
  <c r="E21" i="79"/>
  <c r="F21" i="79"/>
  <c r="N21" i="79" s="1"/>
  <c r="G21" i="79"/>
  <c r="I21" i="79"/>
  <c r="Q21" i="79"/>
  <c r="T21" i="79"/>
  <c r="K21" i="79"/>
  <c r="V21" i="79"/>
  <c r="W21" i="79"/>
  <c r="X21" i="79"/>
  <c r="Z21" i="79"/>
  <c r="AA21" i="79"/>
  <c r="AC21" i="79"/>
  <c r="AD21" i="79"/>
  <c r="AE21" i="79"/>
  <c r="B22" i="79"/>
  <c r="C22" i="79"/>
  <c r="D22" i="79" s="1"/>
  <c r="E22" i="79"/>
  <c r="F22" i="79"/>
  <c r="N22" i="79" s="1"/>
  <c r="G22" i="79"/>
  <c r="I22" i="79"/>
  <c r="Q22" i="79"/>
  <c r="T22" i="79"/>
  <c r="K22" i="79"/>
  <c r="V22" i="79"/>
  <c r="W22" i="79"/>
  <c r="X22" i="79"/>
  <c r="Z22" i="79"/>
  <c r="AA22" i="79"/>
  <c r="AC22" i="79"/>
  <c r="AD22" i="79"/>
  <c r="AE22" i="79"/>
  <c r="B23" i="79"/>
  <c r="C23" i="79"/>
  <c r="D23" i="79" s="1"/>
  <c r="E23" i="79"/>
  <c r="F23" i="79"/>
  <c r="N23" i="79" s="1"/>
  <c r="G23" i="79"/>
  <c r="I23" i="79"/>
  <c r="Q23" i="79"/>
  <c r="T23" i="79"/>
  <c r="K23" i="79"/>
  <c r="V23" i="79"/>
  <c r="W23" i="79"/>
  <c r="X23" i="79"/>
  <c r="Z23" i="79"/>
  <c r="AA23" i="79"/>
  <c r="AC23" i="79"/>
  <c r="AD23" i="79"/>
  <c r="AE23" i="79"/>
  <c r="R15" i="79" l="1"/>
  <c r="O22" i="79"/>
  <c r="N15" i="79"/>
  <c r="AG14" i="79"/>
  <c r="O14" i="79"/>
  <c r="N17" i="79"/>
  <c r="AH15" i="79"/>
  <c r="AF14" i="79"/>
  <c r="AH23" i="79"/>
  <c r="H18" i="79"/>
  <c r="AH17" i="79"/>
  <c r="AH14" i="79"/>
  <c r="AF15" i="79"/>
  <c r="AF22" i="79"/>
  <c r="L18" i="79"/>
  <c r="AF20" i="79"/>
  <c r="AF23" i="79"/>
  <c r="N19" i="79"/>
  <c r="AH18" i="79"/>
  <c r="AF17" i="79"/>
  <c r="H19" i="79"/>
  <c r="O18" i="79"/>
  <c r="O16" i="79"/>
  <c r="R18" i="79"/>
  <c r="R16" i="79"/>
  <c r="L15" i="79"/>
  <c r="O23" i="79"/>
  <c r="AH19" i="79"/>
  <c r="U15" i="79"/>
  <c r="L19" i="79"/>
  <c r="U17" i="79"/>
  <c r="H16" i="79"/>
  <c r="U19" i="79"/>
  <c r="U16" i="79"/>
  <c r="AH16" i="79"/>
  <c r="U18" i="79"/>
  <c r="L20" i="79"/>
  <c r="R19" i="79"/>
  <c r="R17" i="79"/>
  <c r="L16" i="79"/>
  <c r="AG23" i="79"/>
  <c r="O21" i="79"/>
  <c r="AF18" i="79"/>
  <c r="L17" i="79"/>
  <c r="AG15" i="79"/>
  <c r="AH22" i="79"/>
  <c r="AH21" i="79"/>
  <c r="AF21" i="79"/>
  <c r="O20" i="79"/>
  <c r="H17" i="79"/>
  <c r="AG21" i="79"/>
  <c r="AF16" i="79"/>
  <c r="AH20" i="79"/>
  <c r="AF19" i="79"/>
  <c r="H15" i="79"/>
  <c r="AG19" i="79"/>
  <c r="AG17" i="79"/>
  <c r="AG22" i="79"/>
  <c r="AG20" i="79"/>
  <c r="AG18" i="79"/>
  <c r="AG16" i="79"/>
  <c r="B25" i="48" l="1"/>
  <c r="C25" i="48"/>
  <c r="D25" i="48" s="1"/>
  <c r="E25" i="48"/>
  <c r="F25" i="48"/>
  <c r="L25" i="48" s="1"/>
  <c r="H25" i="48"/>
  <c r="J25" i="48"/>
  <c r="Q25" i="48"/>
  <c r="S25" i="48"/>
  <c r="U25" i="48"/>
  <c r="V25" i="48"/>
  <c r="W25" i="48"/>
  <c r="X25" i="48"/>
  <c r="Y25" i="48"/>
  <c r="Z25" i="48"/>
  <c r="B27" i="48"/>
  <c r="C27" i="48"/>
  <c r="D27" i="48" s="1"/>
  <c r="E27" i="48"/>
  <c r="F27" i="48"/>
  <c r="L27" i="48" s="1"/>
  <c r="H27" i="48"/>
  <c r="I27" i="48" s="1"/>
  <c r="J27" i="48"/>
  <c r="Q27" i="48"/>
  <c r="R27" i="48" s="1"/>
  <c r="S27" i="48"/>
  <c r="T27" i="48" s="1"/>
  <c r="U27" i="48"/>
  <c r="V27" i="48"/>
  <c r="W27" i="48"/>
  <c r="X27" i="48"/>
  <c r="Y27" i="48"/>
  <c r="Z27" i="48"/>
  <c r="AA9" i="16"/>
  <c r="Z9" i="16"/>
  <c r="Y9" i="16"/>
  <c r="X9" i="16"/>
  <c r="W9" i="16"/>
  <c r="V9" i="16"/>
  <c r="U9" i="16"/>
  <c r="T9" i="16"/>
  <c r="R9" i="16"/>
  <c r="Q9" i="16"/>
  <c r="O9" i="16"/>
  <c r="N9" i="16"/>
  <c r="K9" i="16"/>
  <c r="I9" i="16"/>
  <c r="G9" i="16"/>
  <c r="F9" i="16"/>
  <c r="E9" i="16"/>
  <c r="C9" i="16"/>
  <c r="B9" i="16"/>
  <c r="B43" i="16"/>
  <c r="C43" i="16"/>
  <c r="E43" i="16"/>
  <c r="F43" i="16"/>
  <c r="G43" i="16"/>
  <c r="I43" i="16"/>
  <c r="K43" i="16"/>
  <c r="N43" i="16"/>
  <c r="O43" i="16"/>
  <c r="Q43" i="16"/>
  <c r="R43" i="16"/>
  <c r="T43" i="16"/>
  <c r="U43" i="16"/>
  <c r="V43" i="16"/>
  <c r="W43" i="16"/>
  <c r="X43" i="16"/>
  <c r="Y43" i="16"/>
  <c r="Z43" i="16"/>
  <c r="AA43" i="16"/>
  <c r="B44" i="16"/>
  <c r="C44" i="16"/>
  <c r="E44" i="16"/>
  <c r="F44" i="16"/>
  <c r="G44" i="16"/>
  <c r="I44" i="16"/>
  <c r="K44" i="16"/>
  <c r="N44" i="16"/>
  <c r="O44" i="16"/>
  <c r="Q44" i="16"/>
  <c r="R44" i="16"/>
  <c r="T44" i="16"/>
  <c r="U44" i="16"/>
  <c r="V44" i="16"/>
  <c r="W44" i="16"/>
  <c r="X44" i="16"/>
  <c r="Y44" i="16"/>
  <c r="Z44" i="16"/>
  <c r="AA44" i="16"/>
  <c r="AA10" i="16"/>
  <c r="Z10" i="16"/>
  <c r="Y10" i="16"/>
  <c r="X10" i="16"/>
  <c r="W10" i="16"/>
  <c r="V10" i="16"/>
  <c r="U10" i="16"/>
  <c r="T10" i="16"/>
  <c r="R10" i="16"/>
  <c r="Q10" i="16"/>
  <c r="O10" i="16"/>
  <c r="N10" i="16"/>
  <c r="K10" i="16"/>
  <c r="I10" i="16"/>
  <c r="G10" i="16"/>
  <c r="F10" i="16"/>
  <c r="E10" i="16"/>
  <c r="C10" i="16"/>
  <c r="B10" i="16"/>
  <c r="B71" i="16"/>
  <c r="C71" i="16"/>
  <c r="E71" i="16"/>
  <c r="F71" i="16"/>
  <c r="G71" i="16"/>
  <c r="I71" i="16"/>
  <c r="K71" i="16"/>
  <c r="N71" i="16"/>
  <c r="O71" i="16"/>
  <c r="Q71" i="16"/>
  <c r="R71" i="16"/>
  <c r="T71" i="16"/>
  <c r="U71" i="16"/>
  <c r="V71" i="16"/>
  <c r="W71" i="16"/>
  <c r="X71" i="16"/>
  <c r="Y71" i="16"/>
  <c r="Z71" i="16"/>
  <c r="AA71" i="16"/>
  <c r="B72" i="16"/>
  <c r="C72" i="16"/>
  <c r="E72" i="16"/>
  <c r="F72" i="16"/>
  <c r="G72" i="16"/>
  <c r="I72" i="16"/>
  <c r="K72" i="16"/>
  <c r="N72" i="16"/>
  <c r="O72" i="16"/>
  <c r="Q72" i="16"/>
  <c r="R72" i="16"/>
  <c r="T72" i="16"/>
  <c r="U72" i="16"/>
  <c r="V72" i="16"/>
  <c r="W72" i="16"/>
  <c r="X72" i="16"/>
  <c r="Y72" i="16"/>
  <c r="Z72" i="16"/>
  <c r="AA72" i="16"/>
  <c r="B73" i="16"/>
  <c r="C73" i="16"/>
  <c r="E73" i="16"/>
  <c r="F73" i="16"/>
  <c r="G73" i="16"/>
  <c r="I73" i="16"/>
  <c r="K73" i="16"/>
  <c r="N73" i="16"/>
  <c r="O73" i="16"/>
  <c r="Q73" i="16"/>
  <c r="R73" i="16"/>
  <c r="T73" i="16"/>
  <c r="U73" i="16"/>
  <c r="V73" i="16"/>
  <c r="W73" i="16"/>
  <c r="X73" i="16"/>
  <c r="Y73" i="16"/>
  <c r="Z73" i="16"/>
  <c r="AA73" i="16"/>
  <c r="B74" i="16"/>
  <c r="C74" i="16"/>
  <c r="E74" i="16"/>
  <c r="F74" i="16"/>
  <c r="G74" i="16"/>
  <c r="I74" i="16"/>
  <c r="K74" i="16"/>
  <c r="N74" i="16"/>
  <c r="O74" i="16"/>
  <c r="Q74" i="16"/>
  <c r="R74" i="16"/>
  <c r="T74" i="16"/>
  <c r="U74" i="16"/>
  <c r="V74" i="16"/>
  <c r="W74" i="16"/>
  <c r="X74" i="16"/>
  <c r="Y74" i="16"/>
  <c r="Z74" i="16"/>
  <c r="AA74" i="16"/>
  <c r="A34" i="2"/>
  <c r="B34" i="2"/>
  <c r="G34" i="2"/>
  <c r="N34" i="2"/>
  <c r="J34" i="2"/>
  <c r="L34" i="2"/>
  <c r="Q34" i="2"/>
  <c r="S34" i="2"/>
  <c r="U34" i="2"/>
  <c r="W34" i="2"/>
  <c r="Y34" i="2"/>
  <c r="AA34" i="2"/>
  <c r="AB34" i="2"/>
  <c r="AF34" i="2"/>
  <c r="A35" i="2"/>
  <c r="B35" i="2"/>
  <c r="G35" i="2"/>
  <c r="N35" i="2"/>
  <c r="J35" i="2"/>
  <c r="L35" i="2"/>
  <c r="Q35" i="2"/>
  <c r="S35" i="2"/>
  <c r="U35" i="2"/>
  <c r="W35" i="2"/>
  <c r="Y35" i="2"/>
  <c r="AA35" i="2"/>
  <c r="AB35" i="2"/>
  <c r="AF35" i="2"/>
  <c r="A36" i="2"/>
  <c r="B36" i="2"/>
  <c r="G36" i="2"/>
  <c r="N36" i="2"/>
  <c r="J36" i="2"/>
  <c r="L36" i="2"/>
  <c r="Q36" i="2"/>
  <c r="S36" i="2"/>
  <c r="U36" i="2"/>
  <c r="W36" i="2"/>
  <c r="Y36" i="2"/>
  <c r="AA36" i="2"/>
  <c r="AB36" i="2"/>
  <c r="AF36" i="2"/>
  <c r="P60" i="64"/>
  <c r="Q60" i="64"/>
  <c r="P61" i="64"/>
  <c r="Q61" i="64"/>
  <c r="P62" i="64"/>
  <c r="Q62" i="64"/>
  <c r="P63" i="64"/>
  <c r="Q63" i="64"/>
  <c r="P64" i="64"/>
  <c r="Q64" i="64"/>
  <c r="P65" i="64"/>
  <c r="Q65" i="64"/>
  <c r="P66" i="64"/>
  <c r="Q66" i="64"/>
  <c r="P67" i="64"/>
  <c r="Q67" i="64"/>
  <c r="P77" i="64"/>
  <c r="Q77" i="64"/>
  <c r="P78" i="64"/>
  <c r="Q78" i="64"/>
  <c r="P79" i="64"/>
  <c r="Q79" i="64"/>
  <c r="P80" i="64"/>
  <c r="Q80" i="64"/>
  <c r="P81" i="64"/>
  <c r="Q81" i="64"/>
  <c r="P82" i="64"/>
  <c r="Q82" i="64"/>
  <c r="P17" i="64"/>
  <c r="Q17" i="64"/>
  <c r="P18" i="64"/>
  <c r="Q18" i="64"/>
  <c r="P19" i="64"/>
  <c r="Q19" i="64"/>
  <c r="P20" i="64"/>
  <c r="Q20" i="64"/>
  <c r="P21" i="64"/>
  <c r="Q21" i="64"/>
  <c r="P22" i="64"/>
  <c r="Q22" i="64"/>
  <c r="P107" i="64"/>
  <c r="Q107" i="64"/>
  <c r="P108" i="64"/>
  <c r="Q108" i="64"/>
  <c r="P109" i="64"/>
  <c r="Q109" i="64"/>
  <c r="P110" i="64"/>
  <c r="Q110" i="64"/>
  <c r="P111" i="64"/>
  <c r="Q111" i="64"/>
  <c r="P112" i="64"/>
  <c r="Q112" i="64"/>
  <c r="P92" i="64"/>
  <c r="Q92" i="64"/>
  <c r="P93" i="64"/>
  <c r="Q93" i="64"/>
  <c r="P94" i="64"/>
  <c r="Q94" i="64"/>
  <c r="P95" i="64"/>
  <c r="Q95" i="64"/>
  <c r="P96" i="64"/>
  <c r="Q96" i="64"/>
  <c r="P97" i="64"/>
  <c r="Q97" i="64"/>
  <c r="P13" i="64"/>
  <c r="P14" i="64"/>
  <c r="P15" i="64"/>
  <c r="P16" i="64"/>
  <c r="P58" i="64"/>
  <c r="P59" i="64"/>
  <c r="P73" i="64"/>
  <c r="P74" i="64"/>
  <c r="P75" i="64"/>
  <c r="P76" i="64"/>
  <c r="P88" i="64"/>
  <c r="P89" i="64"/>
  <c r="P90" i="64"/>
  <c r="P91" i="64"/>
  <c r="P103" i="64"/>
  <c r="P104" i="64"/>
  <c r="P105" i="64"/>
  <c r="P106" i="64"/>
  <c r="P118" i="64"/>
  <c r="P119" i="64"/>
  <c r="P120" i="64"/>
  <c r="P121" i="64"/>
  <c r="P133" i="64"/>
  <c r="P134" i="64"/>
  <c r="P135" i="64"/>
  <c r="P136" i="64"/>
  <c r="P148" i="64"/>
  <c r="P149" i="64"/>
  <c r="P150" i="64"/>
  <c r="P151" i="64"/>
  <c r="P163" i="64"/>
  <c r="P164" i="64"/>
  <c r="P165" i="64"/>
  <c r="P166" i="64"/>
  <c r="P178" i="64"/>
  <c r="P179" i="64"/>
  <c r="P180" i="64"/>
  <c r="P181" i="64"/>
  <c r="P193" i="64"/>
  <c r="P194" i="64"/>
  <c r="P195" i="64"/>
  <c r="P196" i="64"/>
  <c r="P208" i="64"/>
  <c r="P209" i="64"/>
  <c r="P210" i="64"/>
  <c r="P211" i="64"/>
  <c r="P223" i="64"/>
  <c r="P224" i="64"/>
  <c r="P225" i="64"/>
  <c r="P226" i="64"/>
  <c r="P240" i="64"/>
  <c r="P241" i="64"/>
  <c r="P242" i="64"/>
  <c r="P243" i="64"/>
  <c r="P255" i="64"/>
  <c r="P256" i="64"/>
  <c r="P257" i="64"/>
  <c r="P258" i="64"/>
  <c r="P270" i="64"/>
  <c r="P271" i="64"/>
  <c r="P272" i="64"/>
  <c r="P273" i="64"/>
  <c r="C120" i="58"/>
  <c r="O27" i="48" l="1"/>
  <c r="P27" i="48" s="1"/>
  <c r="AB43" i="16"/>
  <c r="P25" i="48"/>
  <c r="O36" i="2"/>
  <c r="AB74" i="16"/>
  <c r="O25" i="48"/>
  <c r="AC72" i="16"/>
  <c r="AC25" i="48"/>
  <c r="AC43" i="16"/>
  <c r="M25" i="48"/>
  <c r="AB27" i="48"/>
  <c r="AB25" i="48"/>
  <c r="AC27" i="48"/>
  <c r="G27" i="48"/>
  <c r="M27" i="48"/>
  <c r="AB71" i="16"/>
  <c r="AC71" i="16"/>
  <c r="T36" i="2"/>
  <c r="AB44" i="16"/>
  <c r="O35" i="2"/>
  <c r="E36" i="2"/>
  <c r="T35" i="2"/>
  <c r="AG34" i="2"/>
  <c r="AG35" i="2"/>
  <c r="R36" i="2"/>
  <c r="AD36" i="2"/>
  <c r="AB72" i="16"/>
  <c r="Z35" i="2"/>
  <c r="AG36" i="2"/>
  <c r="H35" i="2"/>
  <c r="AC44" i="16"/>
  <c r="AC73" i="16"/>
  <c r="AB73" i="16"/>
  <c r="AC74" i="16"/>
  <c r="Z34" i="2"/>
  <c r="C35" i="2"/>
  <c r="H36" i="2"/>
  <c r="V36" i="2"/>
  <c r="V35" i="2"/>
  <c r="AD35" i="2"/>
  <c r="AD34" i="2"/>
  <c r="Z36" i="2"/>
  <c r="C36" i="2"/>
  <c r="R35" i="2"/>
  <c r="E35" i="2"/>
  <c r="AH35" i="2" l="1"/>
  <c r="AH36" i="2"/>
  <c r="D403" i="64"/>
  <c r="D418" i="64"/>
  <c r="D433" i="64"/>
  <c r="Q271" i="64" l="1"/>
  <c r="Q272" i="64"/>
  <c r="Q273" i="64"/>
  <c r="Q270" i="64"/>
  <c r="Q256" i="64"/>
  <c r="Q257" i="64"/>
  <c r="Q258" i="64"/>
  <c r="Q255" i="64"/>
  <c r="Q241" i="64"/>
  <c r="Q242" i="64"/>
  <c r="Q243" i="64"/>
  <c r="Q240" i="64"/>
  <c r="Q224" i="64"/>
  <c r="Q225" i="64"/>
  <c r="Q226" i="64"/>
  <c r="Q223" i="64"/>
  <c r="Q210" i="64"/>
  <c r="Q211" i="64"/>
  <c r="Q195" i="64"/>
  <c r="Q196" i="64"/>
  <c r="Q180" i="64"/>
  <c r="Q181" i="64"/>
  <c r="Q165" i="64"/>
  <c r="Q166" i="64"/>
  <c r="Q150" i="64"/>
  <c r="Q151" i="64"/>
  <c r="Q135" i="64"/>
  <c r="Q136" i="64"/>
  <c r="Q120" i="64"/>
  <c r="Q121" i="64"/>
  <c r="Q105" i="64"/>
  <c r="Q106" i="64"/>
  <c r="Q90" i="64"/>
  <c r="Q91" i="64"/>
  <c r="Q75" i="64"/>
  <c r="Q76" i="64"/>
  <c r="Q15" i="64"/>
  <c r="Q16" i="64"/>
  <c r="P37" i="44" l="1"/>
  <c r="Q37" i="44"/>
  <c r="P38" i="44"/>
  <c r="Q38" i="44"/>
  <c r="P39" i="44"/>
  <c r="Q39" i="44"/>
  <c r="P40" i="44"/>
  <c r="Q40" i="44"/>
  <c r="P41" i="44"/>
  <c r="Q41" i="44"/>
  <c r="P42" i="44"/>
  <c r="Q42" i="44"/>
  <c r="P43" i="44"/>
  <c r="Q43" i="44"/>
  <c r="P44" i="44"/>
  <c r="Q44" i="44"/>
  <c r="P46" i="44"/>
  <c r="Q46" i="44"/>
  <c r="P47" i="44"/>
  <c r="Q47" i="44"/>
  <c r="P48" i="44"/>
  <c r="Q48" i="44"/>
  <c r="P49" i="44"/>
  <c r="Q49" i="44"/>
  <c r="P50" i="44"/>
  <c r="Q50" i="44"/>
  <c r="P51" i="44"/>
  <c r="Q51" i="44"/>
  <c r="P52" i="44"/>
  <c r="Q52" i="44"/>
  <c r="P53" i="44"/>
  <c r="Q53" i="44"/>
  <c r="P29" i="44"/>
  <c r="Q29" i="44"/>
  <c r="P30" i="44"/>
  <c r="Q30" i="44"/>
  <c r="P31" i="44"/>
  <c r="Q31" i="44"/>
  <c r="P32" i="44"/>
  <c r="Q32" i="44"/>
  <c r="P33" i="44"/>
  <c r="Q33" i="44"/>
  <c r="P34" i="44"/>
  <c r="Q34" i="44"/>
  <c r="P35" i="44"/>
  <c r="Q35" i="44"/>
  <c r="N25" i="45"/>
  <c r="O25" i="45"/>
  <c r="N26" i="45"/>
  <c r="O26" i="45"/>
  <c r="N27" i="45"/>
  <c r="O27" i="45"/>
  <c r="N28" i="45"/>
  <c r="O28" i="45"/>
  <c r="N29" i="45"/>
  <c r="O29" i="45"/>
  <c r="D448" i="64"/>
  <c r="T2" i="66"/>
  <c r="D11" i="66"/>
  <c r="B13" i="66"/>
  <c r="C13" i="66"/>
  <c r="E13" i="66"/>
  <c r="F13" i="66" s="1"/>
  <c r="H13" i="66"/>
  <c r="K13" i="66" s="1"/>
  <c r="AA10" i="71"/>
  <c r="B65" i="57"/>
  <c r="C65" i="57" s="1"/>
  <c r="D65" i="57"/>
  <c r="E65" i="57"/>
  <c r="F65" i="57"/>
  <c r="G65" i="57"/>
  <c r="I65" i="57"/>
  <c r="J65" i="57"/>
  <c r="P65" i="57"/>
  <c r="Q65" i="57"/>
  <c r="S65" i="57"/>
  <c r="W65" i="57"/>
  <c r="X65" i="57"/>
  <c r="Y65" i="57"/>
  <c r="Z65" i="57"/>
  <c r="AA65" i="57"/>
  <c r="AB65" i="57"/>
  <c r="AC65" i="57"/>
  <c r="B66" i="57"/>
  <c r="C66" i="57" s="1"/>
  <c r="D66" i="57"/>
  <c r="E66" i="57"/>
  <c r="F66" i="57"/>
  <c r="G66" i="57"/>
  <c r="I66" i="57"/>
  <c r="J66" i="57"/>
  <c r="P66" i="57"/>
  <c r="Q66" i="57"/>
  <c r="S66" i="57"/>
  <c r="W66" i="57"/>
  <c r="X66" i="57"/>
  <c r="Y66" i="57"/>
  <c r="Z66" i="57"/>
  <c r="AA66" i="57"/>
  <c r="AB66" i="57"/>
  <c r="AC66" i="57"/>
  <c r="B67" i="57"/>
  <c r="C67" i="57" s="1"/>
  <c r="D67" i="57"/>
  <c r="E67" i="57"/>
  <c r="F67" i="57"/>
  <c r="G67" i="57"/>
  <c r="I67" i="57"/>
  <c r="J67" i="57"/>
  <c r="P67" i="57"/>
  <c r="Q67" i="57"/>
  <c r="S67" i="57"/>
  <c r="W67" i="57"/>
  <c r="X67" i="57"/>
  <c r="Y67" i="57"/>
  <c r="Z67" i="57"/>
  <c r="AA67" i="57"/>
  <c r="AB67" i="57"/>
  <c r="AC67" i="57"/>
  <c r="B68" i="57"/>
  <c r="C68" i="57" s="1"/>
  <c r="D68" i="57"/>
  <c r="E68" i="57"/>
  <c r="F68" i="57"/>
  <c r="G68" i="57"/>
  <c r="I68" i="57"/>
  <c r="J68" i="57"/>
  <c r="P68" i="57"/>
  <c r="Q68" i="57"/>
  <c r="S68" i="57"/>
  <c r="W68" i="57"/>
  <c r="X68" i="57"/>
  <c r="Y68" i="57"/>
  <c r="Z68" i="57"/>
  <c r="AA68" i="57"/>
  <c r="AB68" i="57"/>
  <c r="AC68" i="57"/>
  <c r="B69" i="57"/>
  <c r="C69" i="57" s="1"/>
  <c r="D69" i="57"/>
  <c r="E69" i="57"/>
  <c r="F69" i="57"/>
  <c r="G69" i="57"/>
  <c r="I69" i="57"/>
  <c r="J69" i="57"/>
  <c r="P69" i="57"/>
  <c r="Q69" i="57"/>
  <c r="S69" i="57"/>
  <c r="W69" i="57"/>
  <c r="X69" i="57"/>
  <c r="Y69" i="57"/>
  <c r="Z69" i="57"/>
  <c r="AA69" i="57"/>
  <c r="AB69" i="57"/>
  <c r="AC69" i="57"/>
  <c r="B70" i="57"/>
  <c r="C70" i="57" s="1"/>
  <c r="D70" i="57"/>
  <c r="E70" i="57"/>
  <c r="F70" i="57"/>
  <c r="G70" i="57"/>
  <c r="I70" i="57"/>
  <c r="J70" i="57"/>
  <c r="P70" i="57"/>
  <c r="Q70" i="57"/>
  <c r="S70" i="57"/>
  <c r="W70" i="57"/>
  <c r="X70" i="57"/>
  <c r="Y70" i="57"/>
  <c r="Z70" i="57"/>
  <c r="AA70" i="57"/>
  <c r="AB70" i="57"/>
  <c r="AC70" i="57"/>
  <c r="W2" i="56"/>
  <c r="G11" i="58"/>
  <c r="P11" i="58" s="1"/>
  <c r="G12" i="58"/>
  <c r="P12" i="58" s="1"/>
  <c r="G13" i="58"/>
  <c r="G14" i="58"/>
  <c r="L14" i="58" s="1"/>
  <c r="G15" i="58"/>
  <c r="I15" i="58" s="1"/>
  <c r="G16" i="58"/>
  <c r="K16" i="58" s="1"/>
  <c r="G17" i="58"/>
  <c r="P17" i="58" s="1"/>
  <c r="G18" i="58"/>
  <c r="L18" i="58" s="1"/>
  <c r="G19" i="58"/>
  <c r="I19" i="58" s="1"/>
  <c r="G20" i="58"/>
  <c r="L20" i="58" s="1"/>
  <c r="G21" i="58"/>
  <c r="R21" i="58" s="1"/>
  <c r="G22" i="58"/>
  <c r="L22" i="58" s="1"/>
  <c r="G23" i="58"/>
  <c r="P23" i="58" s="1"/>
  <c r="G24" i="58"/>
  <c r="L24" i="58" s="1"/>
  <c r="G25" i="58"/>
  <c r="G26" i="58"/>
  <c r="L26" i="58" s="1"/>
  <c r="G27" i="58"/>
  <c r="J27" i="58" s="1"/>
  <c r="G28" i="58"/>
  <c r="L28" i="58" s="1"/>
  <c r="G29" i="58"/>
  <c r="R29" i="58" s="1"/>
  <c r="G30" i="58"/>
  <c r="L30" i="58" s="1"/>
  <c r="G31" i="58"/>
  <c r="O31" i="58" s="1"/>
  <c r="G32" i="58"/>
  <c r="L32" i="58" s="1"/>
  <c r="G33" i="58"/>
  <c r="P33" i="58" s="1"/>
  <c r="G34" i="58"/>
  <c r="L34" i="58" s="1"/>
  <c r="G35" i="58"/>
  <c r="O35" i="58" s="1"/>
  <c r="G36" i="58"/>
  <c r="K36" i="58" s="1"/>
  <c r="G37" i="58"/>
  <c r="R37" i="58" s="1"/>
  <c r="G38" i="58"/>
  <c r="L38" i="58" s="1"/>
  <c r="G39" i="58"/>
  <c r="O39" i="58" s="1"/>
  <c r="G40" i="58"/>
  <c r="P40" i="58" s="1"/>
  <c r="G41" i="58"/>
  <c r="J41" i="58" s="1"/>
  <c r="G42" i="58"/>
  <c r="L42" i="58" s="1"/>
  <c r="G43" i="58"/>
  <c r="J43" i="58" s="1"/>
  <c r="G44" i="58"/>
  <c r="O44" i="58" s="1"/>
  <c r="G45" i="58"/>
  <c r="G46" i="58"/>
  <c r="L46" i="58" s="1"/>
  <c r="U11" i="58" l="1"/>
  <c r="T67" i="57"/>
  <c r="R36" i="58"/>
  <c r="T36" i="58"/>
  <c r="P36" i="58"/>
  <c r="O24" i="58"/>
  <c r="L36" i="58"/>
  <c r="I36" i="58"/>
  <c r="T65" i="57"/>
  <c r="O16" i="58"/>
  <c r="I12" i="58"/>
  <c r="M44" i="58"/>
  <c r="R41" i="58"/>
  <c r="O36" i="58"/>
  <c r="P14" i="58"/>
  <c r="R44" i="58"/>
  <c r="P24" i="58"/>
  <c r="O12" i="58"/>
  <c r="P16" i="58"/>
  <c r="L12" i="58"/>
  <c r="R32" i="58"/>
  <c r="O27" i="58"/>
  <c r="O32" i="58"/>
  <c r="K27" i="58"/>
  <c r="I24" i="58"/>
  <c r="I18" i="58"/>
  <c r="I35" i="58"/>
  <c r="I34" i="58"/>
  <c r="I39" i="58"/>
  <c r="R33" i="58"/>
  <c r="S20" i="58"/>
  <c r="P44" i="58"/>
  <c r="P32" i="58"/>
  <c r="S26" i="58"/>
  <c r="I16" i="58"/>
  <c r="K12" i="58"/>
  <c r="L44" i="58"/>
  <c r="R39" i="58"/>
  <c r="K32" i="58"/>
  <c r="U27" i="58"/>
  <c r="P39" i="58"/>
  <c r="S27" i="58"/>
  <c r="R17" i="58"/>
  <c r="T46" i="58"/>
  <c r="I46" i="58"/>
  <c r="L39" i="58"/>
  <c r="P31" i="58"/>
  <c r="P27" i="58"/>
  <c r="T24" i="58"/>
  <c r="P15" i="58"/>
  <c r="R19" i="58"/>
  <c r="O15" i="58"/>
  <c r="T12" i="58"/>
  <c r="H45" i="58"/>
  <c r="L31" i="58"/>
  <c r="O28" i="58"/>
  <c r="I27" i="58"/>
  <c r="P19" i="58"/>
  <c r="L15" i="58"/>
  <c r="R12" i="58"/>
  <c r="R28" i="58"/>
  <c r="P28" i="58"/>
  <c r="T44" i="58"/>
  <c r="R35" i="58"/>
  <c r="T32" i="58"/>
  <c r="I28" i="58"/>
  <c r="R24" i="58"/>
  <c r="P22" i="58"/>
  <c r="K19" i="58"/>
  <c r="T16" i="58"/>
  <c r="K15" i="58"/>
  <c r="I42" i="58"/>
  <c r="K35" i="58"/>
  <c r="P30" i="58"/>
  <c r="T26" i="58"/>
  <c r="R23" i="58"/>
  <c r="J46" i="58"/>
  <c r="U44" i="58"/>
  <c r="K44" i="58"/>
  <c r="R43" i="58"/>
  <c r="T42" i="58"/>
  <c r="M40" i="58"/>
  <c r="I32" i="58"/>
  <c r="K31" i="58"/>
  <c r="I30" i="58"/>
  <c r="T28" i="58"/>
  <c r="L27" i="58"/>
  <c r="P26" i="58"/>
  <c r="K24" i="58"/>
  <c r="T22" i="58"/>
  <c r="P21" i="58"/>
  <c r="P20" i="58"/>
  <c r="R16" i="58"/>
  <c r="I14" i="58"/>
  <c r="S11" i="58"/>
  <c r="J44" i="58"/>
  <c r="P43" i="58"/>
  <c r="L40" i="58"/>
  <c r="I31" i="58"/>
  <c r="J26" i="58"/>
  <c r="O23" i="58"/>
  <c r="O20" i="58"/>
  <c r="R11" i="58"/>
  <c r="O40" i="58"/>
  <c r="S44" i="58"/>
  <c r="I44" i="58"/>
  <c r="L43" i="58"/>
  <c r="U40" i="58"/>
  <c r="K40" i="58"/>
  <c r="T38" i="58"/>
  <c r="I26" i="58"/>
  <c r="L23" i="58"/>
  <c r="M20" i="58"/>
  <c r="K43" i="58"/>
  <c r="T40" i="58"/>
  <c r="J40" i="58"/>
  <c r="P38" i="58"/>
  <c r="T34" i="58"/>
  <c r="K23" i="58"/>
  <c r="K20" i="58"/>
  <c r="T18" i="58"/>
  <c r="R13" i="58"/>
  <c r="O11" i="58"/>
  <c r="U43" i="58"/>
  <c r="T11" i="58"/>
  <c r="L10" i="71" s="1"/>
  <c r="R45" i="58"/>
  <c r="I43" i="58"/>
  <c r="S40" i="58"/>
  <c r="I40" i="58"/>
  <c r="P35" i="58"/>
  <c r="P34" i="58"/>
  <c r="I23" i="58"/>
  <c r="I22" i="58"/>
  <c r="U20" i="58"/>
  <c r="J20" i="58"/>
  <c r="O19" i="58"/>
  <c r="P18" i="58"/>
  <c r="L16" i="58"/>
  <c r="R15" i="58"/>
  <c r="P13" i="58"/>
  <c r="L11" i="58"/>
  <c r="S43" i="58"/>
  <c r="R20" i="58"/>
  <c r="R40" i="58"/>
  <c r="K39" i="58"/>
  <c r="I38" i="58"/>
  <c r="L35" i="58"/>
  <c r="R31" i="58"/>
  <c r="T30" i="58"/>
  <c r="K28" i="58"/>
  <c r="R27" i="58"/>
  <c r="R25" i="58"/>
  <c r="T20" i="58"/>
  <c r="I20" i="58"/>
  <c r="L19" i="58"/>
  <c r="T14" i="58"/>
  <c r="K11" i="58"/>
  <c r="X13" i="66"/>
  <c r="W13" i="66"/>
  <c r="I13" i="66"/>
  <c r="N13" i="66"/>
  <c r="M13" i="66"/>
  <c r="U13" i="66"/>
  <c r="G13" i="66"/>
  <c r="AA13" i="66" s="1"/>
  <c r="T13" i="66"/>
  <c r="S13" i="66"/>
  <c r="Q13" i="66"/>
  <c r="P13" i="66"/>
  <c r="V13" i="66"/>
  <c r="T69" i="57"/>
  <c r="T70" i="57"/>
  <c r="T68" i="57"/>
  <c r="T66" i="57"/>
  <c r="P46" i="58"/>
  <c r="T45" i="58"/>
  <c r="O43" i="58"/>
  <c r="K46" i="58"/>
  <c r="I45" i="58"/>
  <c r="J45" i="58" s="1"/>
  <c r="M43" i="58"/>
  <c r="K42" i="58"/>
  <c r="S41" i="58"/>
  <c r="I41" i="58"/>
  <c r="K38" i="58"/>
  <c r="I37" i="58"/>
  <c r="K34" i="58"/>
  <c r="I33" i="58"/>
  <c r="K30" i="58"/>
  <c r="I29" i="58"/>
  <c r="M27" i="58"/>
  <c r="U26" i="58"/>
  <c r="K26" i="58"/>
  <c r="I25" i="58"/>
  <c r="K22" i="58"/>
  <c r="I21" i="58"/>
  <c r="K18" i="58"/>
  <c r="I17" i="58"/>
  <c r="K14" i="58"/>
  <c r="I13" i="58"/>
  <c r="P41" i="58"/>
  <c r="P37" i="58"/>
  <c r="P25" i="58"/>
  <c r="P29" i="58"/>
  <c r="R46" i="58"/>
  <c r="H46" i="58"/>
  <c r="O45" i="58"/>
  <c r="T43" i="58"/>
  <c r="R42" i="58"/>
  <c r="O41" i="58"/>
  <c r="T39" i="58"/>
  <c r="R38" i="58"/>
  <c r="O37" i="58"/>
  <c r="T35" i="58"/>
  <c r="R34" i="58"/>
  <c r="O33" i="58"/>
  <c r="T31" i="58"/>
  <c r="R30" i="58"/>
  <c r="O29" i="58"/>
  <c r="T27" i="58"/>
  <c r="R26" i="58"/>
  <c r="O25" i="58"/>
  <c r="T23" i="58"/>
  <c r="R22" i="58"/>
  <c r="O21" i="58"/>
  <c r="T19" i="58"/>
  <c r="R18" i="58"/>
  <c r="O17" i="58"/>
  <c r="T15" i="58"/>
  <c r="R14" i="58"/>
  <c r="O13" i="58"/>
  <c r="I11" i="58"/>
  <c r="M41" i="58"/>
  <c r="O42" i="58"/>
  <c r="L41" i="58"/>
  <c r="O38" i="58"/>
  <c r="L37" i="58"/>
  <c r="O34" i="58"/>
  <c r="L33" i="58"/>
  <c r="O30" i="58"/>
  <c r="L29" i="58"/>
  <c r="O26" i="58"/>
  <c r="L25" i="58"/>
  <c r="O22" i="58"/>
  <c r="L21" i="58"/>
  <c r="O18" i="58"/>
  <c r="L17" i="58"/>
  <c r="O14" i="58"/>
  <c r="L13" i="58"/>
  <c r="P45" i="58"/>
  <c r="O46" i="58"/>
  <c r="L45" i="58"/>
  <c r="M45" i="58" s="1"/>
  <c r="M46" i="58"/>
  <c r="K45" i="58"/>
  <c r="U41" i="58"/>
  <c r="K41" i="58"/>
  <c r="K37" i="58"/>
  <c r="K33" i="58"/>
  <c r="K29" i="58"/>
  <c r="M26" i="58"/>
  <c r="K25" i="58"/>
  <c r="K21" i="58"/>
  <c r="K17" i="58"/>
  <c r="K13" i="58"/>
  <c r="P42" i="58"/>
  <c r="T41" i="58"/>
  <c r="T37" i="58"/>
  <c r="T33" i="58"/>
  <c r="T29" i="58"/>
  <c r="T25" i="58"/>
  <c r="T21" i="58"/>
  <c r="T17" i="58"/>
  <c r="T13" i="58"/>
  <c r="Y13" i="66" l="1"/>
  <c r="Z13" i="66"/>
  <c r="B11" i="58" l="1"/>
  <c r="C11" i="58" s="1"/>
  <c r="D11" i="58"/>
  <c r="E11" i="58"/>
  <c r="Z11" i="58"/>
  <c r="AA11" i="58"/>
  <c r="AB11" i="58"/>
  <c r="AC11" i="58"/>
  <c r="AD11" i="58"/>
  <c r="AE11" i="58"/>
  <c r="V11" i="58" l="1"/>
  <c r="B45" i="58"/>
  <c r="C45" i="58" s="1"/>
  <c r="D45" i="58"/>
  <c r="E45" i="58"/>
  <c r="F45" i="58" s="1"/>
  <c r="Z45" i="58"/>
  <c r="AA45" i="58"/>
  <c r="AB45" i="58"/>
  <c r="AC45" i="58"/>
  <c r="AD45" i="58"/>
  <c r="AE45" i="58"/>
  <c r="B46" i="58"/>
  <c r="C46" i="58" s="1"/>
  <c r="D46" i="58"/>
  <c r="E46" i="58"/>
  <c r="F46" i="58" s="1"/>
  <c r="Z46" i="58"/>
  <c r="AA46" i="58"/>
  <c r="AB46" i="58"/>
  <c r="AC46" i="58"/>
  <c r="AD46" i="58"/>
  <c r="AE46" i="58"/>
  <c r="V45" i="58" l="1"/>
  <c r="Y11" i="58"/>
  <c r="V46" i="58"/>
  <c r="X45" i="58" l="1"/>
  <c r="Y45" i="58"/>
  <c r="Y46" i="58"/>
  <c r="X46" i="58"/>
  <c r="B39" i="46"/>
  <c r="C39" i="46"/>
  <c r="D39" i="46"/>
  <c r="E39" i="46" s="1"/>
  <c r="F39" i="46"/>
  <c r="G39" i="46"/>
  <c r="Q39" i="46" s="1"/>
  <c r="J39" i="46"/>
  <c r="L39" i="46"/>
  <c r="M39" i="46"/>
  <c r="S39" i="46"/>
  <c r="U39" i="46"/>
  <c r="W39" i="46"/>
  <c r="X39" i="46"/>
  <c r="Y39" i="46"/>
  <c r="AA39" i="46"/>
  <c r="AB39" i="46"/>
  <c r="AC39" i="46"/>
  <c r="AD39" i="46"/>
  <c r="AE39" i="46"/>
  <c r="B40" i="46"/>
  <c r="C40" i="46"/>
  <c r="D40" i="46"/>
  <c r="E40" i="46" s="1"/>
  <c r="F40" i="46"/>
  <c r="G40" i="46"/>
  <c r="P40" i="46" s="1"/>
  <c r="J40" i="46"/>
  <c r="L40" i="46"/>
  <c r="M40" i="46"/>
  <c r="S40" i="46"/>
  <c r="U40" i="46"/>
  <c r="W40" i="46"/>
  <c r="X40" i="46"/>
  <c r="Y40" i="46"/>
  <c r="AA40" i="46"/>
  <c r="AB40" i="46"/>
  <c r="AC40" i="46"/>
  <c r="AD40" i="46"/>
  <c r="AE40" i="46"/>
  <c r="B41" i="46"/>
  <c r="C41" i="46"/>
  <c r="D41" i="46"/>
  <c r="E41" i="46" s="1"/>
  <c r="F41" i="46"/>
  <c r="G41" i="46"/>
  <c r="J41" i="46"/>
  <c r="L41" i="46"/>
  <c r="M41" i="46"/>
  <c r="S41" i="46"/>
  <c r="U41" i="46"/>
  <c r="W41" i="46"/>
  <c r="X41" i="46"/>
  <c r="Y41" i="46"/>
  <c r="AA41" i="46"/>
  <c r="AB41" i="46"/>
  <c r="AC41" i="46"/>
  <c r="AD41" i="46"/>
  <c r="AE41" i="46"/>
  <c r="B42" i="46"/>
  <c r="C42" i="46"/>
  <c r="D42" i="46"/>
  <c r="E42" i="46" s="1"/>
  <c r="F42" i="46"/>
  <c r="G42" i="46"/>
  <c r="P42" i="46" s="1"/>
  <c r="J42" i="46"/>
  <c r="L42" i="46"/>
  <c r="M42" i="46"/>
  <c r="S42" i="46"/>
  <c r="U42" i="46"/>
  <c r="W42" i="46"/>
  <c r="X42" i="46"/>
  <c r="Y42" i="46"/>
  <c r="AA42" i="46"/>
  <c r="AB42" i="46"/>
  <c r="AC42" i="46"/>
  <c r="AD42" i="46"/>
  <c r="AE42" i="46"/>
  <c r="B43" i="46"/>
  <c r="C43" i="46"/>
  <c r="D43" i="46"/>
  <c r="E43" i="46" s="1"/>
  <c r="F43" i="46"/>
  <c r="G43" i="46"/>
  <c r="J43" i="46"/>
  <c r="L43" i="46"/>
  <c r="M43" i="46"/>
  <c r="S43" i="46"/>
  <c r="U43" i="46"/>
  <c r="W43" i="46"/>
  <c r="X43" i="46"/>
  <c r="Y43" i="46"/>
  <c r="AA43" i="46"/>
  <c r="AB43" i="46"/>
  <c r="AC43" i="46"/>
  <c r="AD43" i="46"/>
  <c r="AE43" i="46"/>
  <c r="B44" i="46"/>
  <c r="C44" i="46"/>
  <c r="D44" i="46"/>
  <c r="E44" i="46" s="1"/>
  <c r="F44" i="46"/>
  <c r="G44" i="46"/>
  <c r="Q44" i="46" s="1"/>
  <c r="J44" i="46"/>
  <c r="L44" i="46"/>
  <c r="M44" i="46"/>
  <c r="S44" i="46"/>
  <c r="U44" i="46"/>
  <c r="W44" i="46"/>
  <c r="X44" i="46"/>
  <c r="Y44" i="46"/>
  <c r="AA44" i="46"/>
  <c r="AB44" i="46"/>
  <c r="AC44" i="46"/>
  <c r="AD44" i="46"/>
  <c r="AE44" i="46"/>
  <c r="B45" i="46"/>
  <c r="C45" i="46"/>
  <c r="D45" i="46"/>
  <c r="E45" i="46" s="1"/>
  <c r="F45" i="46"/>
  <c r="G45" i="46"/>
  <c r="J45" i="46"/>
  <c r="L45" i="46"/>
  <c r="M45" i="46"/>
  <c r="S45" i="46"/>
  <c r="U45" i="46"/>
  <c r="W45" i="46"/>
  <c r="X45" i="46"/>
  <c r="Y45" i="46"/>
  <c r="AA45" i="46"/>
  <c r="AB45" i="46"/>
  <c r="AC45" i="46"/>
  <c r="AD45" i="46"/>
  <c r="AE45" i="46"/>
  <c r="B46" i="46"/>
  <c r="C46" i="46"/>
  <c r="D46" i="46"/>
  <c r="E46" i="46" s="1"/>
  <c r="F46" i="46"/>
  <c r="G46" i="46"/>
  <c r="Q46" i="46" s="1"/>
  <c r="J46" i="46"/>
  <c r="L46" i="46"/>
  <c r="M46" i="46"/>
  <c r="S46" i="46"/>
  <c r="U46" i="46"/>
  <c r="W46" i="46"/>
  <c r="X46" i="46"/>
  <c r="Y46" i="46"/>
  <c r="AA46" i="46"/>
  <c r="AB46" i="46"/>
  <c r="AC46" i="46"/>
  <c r="AD46" i="46"/>
  <c r="AE46" i="46"/>
  <c r="A11" i="46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B10" i="46"/>
  <c r="C10" i="46"/>
  <c r="D10" i="46"/>
  <c r="E10" i="46" s="1"/>
  <c r="F10" i="46"/>
  <c r="G10" i="46"/>
  <c r="J10" i="46"/>
  <c r="L10" i="46"/>
  <c r="W10" i="46"/>
  <c r="X10" i="46"/>
  <c r="Y10" i="46"/>
  <c r="AA10" i="46"/>
  <c r="AB10" i="46"/>
  <c r="AC10" i="46"/>
  <c r="AD10" i="46"/>
  <c r="AE10" i="46"/>
  <c r="B11" i="46"/>
  <c r="C11" i="46"/>
  <c r="D11" i="46"/>
  <c r="E11" i="46" s="1"/>
  <c r="F11" i="46"/>
  <c r="G11" i="46"/>
  <c r="J11" i="46"/>
  <c r="L11" i="46"/>
  <c r="W11" i="46"/>
  <c r="X11" i="46"/>
  <c r="Y11" i="46"/>
  <c r="AA11" i="46"/>
  <c r="AB11" i="46"/>
  <c r="AC11" i="46"/>
  <c r="AD11" i="46"/>
  <c r="AE11" i="46"/>
  <c r="B65" i="16"/>
  <c r="C65" i="16"/>
  <c r="E65" i="16"/>
  <c r="F65" i="16"/>
  <c r="G65" i="16"/>
  <c r="I65" i="16"/>
  <c r="K65" i="16"/>
  <c r="Q65" i="16"/>
  <c r="R65" i="16"/>
  <c r="T65" i="16"/>
  <c r="U65" i="16"/>
  <c r="V65" i="16"/>
  <c r="W65" i="16"/>
  <c r="X65" i="16"/>
  <c r="Y65" i="16"/>
  <c r="Z65" i="16"/>
  <c r="AA65" i="16"/>
  <c r="N65" i="16"/>
  <c r="O65" i="16"/>
  <c r="B66" i="16"/>
  <c r="C66" i="16"/>
  <c r="E66" i="16"/>
  <c r="F66" i="16"/>
  <c r="G66" i="16"/>
  <c r="I66" i="16"/>
  <c r="K66" i="16"/>
  <c r="Q66" i="16"/>
  <c r="R66" i="16"/>
  <c r="T66" i="16"/>
  <c r="U66" i="16"/>
  <c r="V66" i="16"/>
  <c r="W66" i="16"/>
  <c r="X66" i="16"/>
  <c r="Y66" i="16"/>
  <c r="Z66" i="16"/>
  <c r="AA66" i="16"/>
  <c r="N66" i="16"/>
  <c r="O66" i="16"/>
  <c r="B67" i="16"/>
  <c r="C67" i="16"/>
  <c r="E67" i="16"/>
  <c r="F67" i="16"/>
  <c r="G67" i="16"/>
  <c r="I67" i="16"/>
  <c r="K67" i="16"/>
  <c r="Q67" i="16"/>
  <c r="R67" i="16"/>
  <c r="T67" i="16"/>
  <c r="U67" i="16"/>
  <c r="V67" i="16"/>
  <c r="W67" i="16"/>
  <c r="X67" i="16"/>
  <c r="Y67" i="16"/>
  <c r="Z67" i="16"/>
  <c r="AA67" i="16"/>
  <c r="N67" i="16"/>
  <c r="O67" i="16"/>
  <c r="B68" i="16"/>
  <c r="C68" i="16"/>
  <c r="E68" i="16"/>
  <c r="F68" i="16"/>
  <c r="G68" i="16"/>
  <c r="I68" i="16"/>
  <c r="K68" i="16"/>
  <c r="Q68" i="16"/>
  <c r="R68" i="16"/>
  <c r="T68" i="16"/>
  <c r="U68" i="16"/>
  <c r="V68" i="16"/>
  <c r="W68" i="16"/>
  <c r="X68" i="16"/>
  <c r="Y68" i="16"/>
  <c r="Z68" i="16"/>
  <c r="AA68" i="16"/>
  <c r="N68" i="16"/>
  <c r="O68" i="16"/>
  <c r="B69" i="16"/>
  <c r="C69" i="16"/>
  <c r="E69" i="16"/>
  <c r="F69" i="16"/>
  <c r="G69" i="16"/>
  <c r="I69" i="16"/>
  <c r="K69" i="16"/>
  <c r="Q69" i="16"/>
  <c r="R69" i="16"/>
  <c r="T69" i="16"/>
  <c r="U69" i="16"/>
  <c r="V69" i="16"/>
  <c r="W69" i="16"/>
  <c r="X69" i="16"/>
  <c r="Y69" i="16"/>
  <c r="Z69" i="16"/>
  <c r="AA69" i="16"/>
  <c r="N69" i="16"/>
  <c r="O69" i="16"/>
  <c r="B70" i="16"/>
  <c r="C70" i="16"/>
  <c r="E70" i="16"/>
  <c r="F70" i="16"/>
  <c r="G70" i="16"/>
  <c r="I70" i="16"/>
  <c r="K70" i="16"/>
  <c r="Q70" i="16"/>
  <c r="R70" i="16"/>
  <c r="T70" i="16"/>
  <c r="U70" i="16"/>
  <c r="V70" i="16"/>
  <c r="W70" i="16"/>
  <c r="X70" i="16"/>
  <c r="Y70" i="16"/>
  <c r="Z70" i="16"/>
  <c r="AA70" i="16"/>
  <c r="N70" i="16"/>
  <c r="O70" i="16"/>
  <c r="B42" i="16"/>
  <c r="C42" i="16"/>
  <c r="E42" i="16"/>
  <c r="F42" i="16"/>
  <c r="G42" i="16"/>
  <c r="I42" i="16"/>
  <c r="K42" i="16"/>
  <c r="Q42" i="16"/>
  <c r="R42" i="16"/>
  <c r="T42" i="16"/>
  <c r="U42" i="16"/>
  <c r="V42" i="16"/>
  <c r="W42" i="16"/>
  <c r="X42" i="16"/>
  <c r="Y42" i="16"/>
  <c r="Z42" i="16"/>
  <c r="AA42" i="16"/>
  <c r="N42" i="16"/>
  <c r="O42" i="16"/>
  <c r="B40" i="2"/>
  <c r="H10" i="16" l="1"/>
  <c r="H9" i="16"/>
  <c r="L9" i="16"/>
  <c r="Q40" i="46"/>
  <c r="K11" i="46"/>
  <c r="H11" i="46"/>
  <c r="AC70" i="16"/>
  <c r="AF41" i="46"/>
  <c r="K10" i="46"/>
  <c r="AF44" i="46"/>
  <c r="AC67" i="16"/>
  <c r="AB65" i="16"/>
  <c r="AB42" i="16"/>
  <c r="AC65" i="16"/>
  <c r="M11" i="46"/>
  <c r="N11" i="46" s="1"/>
  <c r="Z11" i="46"/>
  <c r="H10" i="46"/>
  <c r="Z10" i="46"/>
  <c r="AG45" i="46"/>
  <c r="AG41" i="46"/>
  <c r="AF39" i="46"/>
  <c r="AG42" i="46"/>
  <c r="AF40" i="46"/>
  <c r="AB66" i="16"/>
  <c r="AB68" i="16"/>
  <c r="AB67" i="16"/>
  <c r="AC66" i="16"/>
  <c r="AG39" i="46"/>
  <c r="P39" i="46"/>
  <c r="AB70" i="16"/>
  <c r="AF45" i="46"/>
  <c r="AG44" i="46"/>
  <c r="AF43" i="46"/>
  <c r="AG40" i="46"/>
  <c r="AC68" i="16"/>
  <c r="AB69" i="16"/>
  <c r="U11" i="46"/>
  <c r="AF11" i="46" s="1"/>
  <c r="Q42" i="46"/>
  <c r="AC69" i="16"/>
  <c r="AG11" i="46"/>
  <c r="Q11" i="46"/>
  <c r="S11" i="46"/>
  <c r="T11" i="46" s="1"/>
  <c r="AF42" i="46"/>
  <c r="P11" i="46"/>
  <c r="AF46" i="46"/>
  <c r="P46" i="46"/>
  <c r="AG43" i="46"/>
  <c r="Q41" i="46"/>
  <c r="P44" i="46"/>
  <c r="AG46" i="46"/>
  <c r="P41" i="46"/>
  <c r="Q43" i="46"/>
  <c r="P43" i="46"/>
  <c r="Q45" i="46"/>
  <c r="P45" i="46"/>
  <c r="Q10" i="46"/>
  <c r="U10" i="46"/>
  <c r="AF10" i="46" s="1"/>
  <c r="P10" i="46"/>
  <c r="S10" i="46"/>
  <c r="T10" i="46" s="1"/>
  <c r="M10" i="46"/>
  <c r="N10" i="46" s="1"/>
  <c r="AG10" i="46"/>
  <c r="N40" i="2"/>
  <c r="AC42" i="16"/>
  <c r="D373" i="64"/>
  <c r="D358" i="64"/>
  <c r="V11" i="46" l="1"/>
  <c r="V10" i="46"/>
  <c r="D268" i="64"/>
  <c r="D253" i="64"/>
  <c r="B253" i="64"/>
  <c r="B268" i="64" s="1"/>
  <c r="B283" i="64" s="1"/>
  <c r="P298" i="73" l="1"/>
  <c r="Q298" i="73" s="1"/>
  <c r="Q297" i="73"/>
  <c r="P299" i="73" l="1"/>
  <c r="V2" i="69"/>
  <c r="W2" i="64"/>
  <c r="A40" i="46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F15" i="46"/>
  <c r="G15" i="46"/>
  <c r="J15" i="46"/>
  <c r="K15" i="46" s="1"/>
  <c r="L15" i="46"/>
  <c r="W15" i="46"/>
  <c r="X15" i="46"/>
  <c r="Y15" i="46"/>
  <c r="AA15" i="46"/>
  <c r="AB15" i="46"/>
  <c r="AC15" i="46"/>
  <c r="AD15" i="46"/>
  <c r="AE15" i="46"/>
  <c r="F16" i="46"/>
  <c r="G16" i="46"/>
  <c r="J16" i="46"/>
  <c r="K16" i="46" s="1"/>
  <c r="L16" i="46"/>
  <c r="W16" i="46"/>
  <c r="X16" i="46"/>
  <c r="Y16" i="46"/>
  <c r="AA16" i="46"/>
  <c r="AB16" i="46"/>
  <c r="AC16" i="46"/>
  <c r="AD16" i="46"/>
  <c r="AE16" i="46"/>
  <c r="B41" i="16"/>
  <c r="C41" i="16"/>
  <c r="E41" i="16"/>
  <c r="F41" i="16"/>
  <c r="G41" i="16"/>
  <c r="I41" i="16"/>
  <c r="K41" i="16"/>
  <c r="Q41" i="16"/>
  <c r="R41" i="16"/>
  <c r="T41" i="16"/>
  <c r="U41" i="16"/>
  <c r="V41" i="16"/>
  <c r="W41" i="16"/>
  <c r="X41" i="16"/>
  <c r="Y41" i="16"/>
  <c r="Z41" i="16"/>
  <c r="AA41" i="16"/>
  <c r="N41" i="16"/>
  <c r="O41" i="16"/>
  <c r="A33" i="2"/>
  <c r="B33" i="2"/>
  <c r="G33" i="2"/>
  <c r="H34" i="2" s="1"/>
  <c r="N33" i="2"/>
  <c r="O34" i="2" s="1"/>
  <c r="Q33" i="2"/>
  <c r="R34" i="2" s="1"/>
  <c r="S33" i="2"/>
  <c r="T34" i="2" s="1"/>
  <c r="U33" i="2"/>
  <c r="V34" i="2" s="1"/>
  <c r="W33" i="2"/>
  <c r="Y33" i="2"/>
  <c r="J33" i="2"/>
  <c r="L33" i="2"/>
  <c r="AA33" i="2"/>
  <c r="AB33" i="2"/>
  <c r="AF33" i="2"/>
  <c r="B42" i="2"/>
  <c r="N42" i="2"/>
  <c r="Q299" i="73" l="1"/>
  <c r="P300" i="73"/>
  <c r="C34" i="2"/>
  <c r="E34" i="2"/>
  <c r="H15" i="46"/>
  <c r="H16" i="46"/>
  <c r="Z16" i="46"/>
  <c r="Z15" i="46"/>
  <c r="AO9" i="1"/>
  <c r="AO10" i="1" s="1"/>
  <c r="AO11" i="1" s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AO50" i="1" s="1"/>
  <c r="AO51" i="1" s="1"/>
  <c r="AO52" i="1" s="1"/>
  <c r="AO53" i="1" s="1"/>
  <c r="AO54" i="1" s="1"/>
  <c r="AO55" i="1" s="1"/>
  <c r="AO56" i="1" s="1"/>
  <c r="AO57" i="1" s="1"/>
  <c r="AO58" i="1" s="1"/>
  <c r="AO59" i="1" s="1"/>
  <c r="AO60" i="1" s="1"/>
  <c r="Z33" i="2"/>
  <c r="S15" i="46"/>
  <c r="T15" i="46" s="1"/>
  <c r="M16" i="46"/>
  <c r="N16" i="46" s="1"/>
  <c r="AD33" i="2"/>
  <c r="AG33" i="2"/>
  <c r="AH34" i="2" s="1"/>
  <c r="AB41" i="16"/>
  <c r="Q15" i="46"/>
  <c r="P16" i="46"/>
  <c r="U16" i="46"/>
  <c r="AF16" i="46" s="1"/>
  <c r="Q16" i="46"/>
  <c r="S16" i="46"/>
  <c r="T16" i="46" s="1"/>
  <c r="AG16" i="46"/>
  <c r="AG15" i="46"/>
  <c r="M15" i="46"/>
  <c r="N15" i="46" s="1"/>
  <c r="P15" i="46"/>
  <c r="U15" i="46"/>
  <c r="AF15" i="46" s="1"/>
  <c r="AC41" i="16"/>
  <c r="P301" i="73" l="1"/>
  <c r="Q300" i="73"/>
  <c r="V15" i="46"/>
  <c r="V16" i="46"/>
  <c r="H240" i="69"/>
  <c r="P302" i="73" l="1"/>
  <c r="Q301" i="73"/>
  <c r="D51" i="50"/>
  <c r="B41" i="50"/>
  <c r="C41" i="50"/>
  <c r="D41" i="50" s="1"/>
  <c r="E41" i="50"/>
  <c r="F41" i="50"/>
  <c r="G41" i="50"/>
  <c r="I41" i="50"/>
  <c r="J41" i="50"/>
  <c r="P41" i="50"/>
  <c r="R41" i="50"/>
  <c r="S41" i="50"/>
  <c r="T41" i="50"/>
  <c r="U41" i="50"/>
  <c r="V41" i="50"/>
  <c r="X41" i="50"/>
  <c r="Y41" i="50"/>
  <c r="Z41" i="50"/>
  <c r="B42" i="50"/>
  <c r="C42" i="50"/>
  <c r="D42" i="50" s="1"/>
  <c r="E42" i="50"/>
  <c r="F42" i="50"/>
  <c r="G42" i="50"/>
  <c r="I42" i="50"/>
  <c r="J42" i="50"/>
  <c r="P42" i="50"/>
  <c r="R42" i="50"/>
  <c r="S42" i="50"/>
  <c r="T42" i="50"/>
  <c r="U42" i="50"/>
  <c r="V42" i="50"/>
  <c r="X42" i="50"/>
  <c r="Y42" i="50"/>
  <c r="Z42" i="50"/>
  <c r="B43" i="50"/>
  <c r="C43" i="50"/>
  <c r="D43" i="50" s="1"/>
  <c r="E43" i="50"/>
  <c r="F43" i="50"/>
  <c r="G43" i="50"/>
  <c r="I43" i="50"/>
  <c r="J43" i="50"/>
  <c r="P43" i="50"/>
  <c r="R43" i="50"/>
  <c r="S43" i="50"/>
  <c r="T43" i="50"/>
  <c r="U43" i="50"/>
  <c r="V43" i="50"/>
  <c r="X43" i="50"/>
  <c r="Y43" i="50"/>
  <c r="Z43" i="50"/>
  <c r="B44" i="50"/>
  <c r="C44" i="50"/>
  <c r="D44" i="50" s="1"/>
  <c r="E44" i="50"/>
  <c r="F44" i="50"/>
  <c r="G44" i="50"/>
  <c r="I44" i="50"/>
  <c r="J44" i="50"/>
  <c r="P44" i="50"/>
  <c r="R44" i="50"/>
  <c r="S44" i="50"/>
  <c r="T44" i="50"/>
  <c r="U44" i="50"/>
  <c r="V44" i="50"/>
  <c r="X44" i="50"/>
  <c r="Y44" i="50"/>
  <c r="Z44" i="50"/>
  <c r="B45" i="50"/>
  <c r="C45" i="50"/>
  <c r="D45" i="50" s="1"/>
  <c r="E45" i="50"/>
  <c r="F45" i="50"/>
  <c r="G45" i="50"/>
  <c r="I45" i="50"/>
  <c r="J45" i="50"/>
  <c r="P45" i="50"/>
  <c r="R45" i="50"/>
  <c r="S45" i="50"/>
  <c r="T45" i="50"/>
  <c r="U45" i="50"/>
  <c r="V45" i="50"/>
  <c r="X45" i="50"/>
  <c r="Y45" i="50"/>
  <c r="Z45" i="50"/>
  <c r="B46" i="50"/>
  <c r="C46" i="50"/>
  <c r="D46" i="50" s="1"/>
  <c r="E46" i="50"/>
  <c r="F46" i="50"/>
  <c r="G46" i="50"/>
  <c r="I46" i="50"/>
  <c r="J46" i="50"/>
  <c r="P46" i="50"/>
  <c r="R46" i="50"/>
  <c r="S46" i="50"/>
  <c r="T46" i="50"/>
  <c r="U46" i="50"/>
  <c r="V46" i="50"/>
  <c r="X46" i="50"/>
  <c r="Y46" i="50"/>
  <c r="Z46" i="50"/>
  <c r="B47" i="50"/>
  <c r="C47" i="50"/>
  <c r="D47" i="50" s="1"/>
  <c r="E47" i="50"/>
  <c r="F47" i="50"/>
  <c r="G47" i="50"/>
  <c r="I47" i="50"/>
  <c r="J47" i="50"/>
  <c r="P47" i="50"/>
  <c r="R47" i="50"/>
  <c r="S47" i="50"/>
  <c r="T47" i="50"/>
  <c r="U47" i="50"/>
  <c r="V47" i="50"/>
  <c r="X47" i="50"/>
  <c r="Y47" i="50"/>
  <c r="Z47" i="50"/>
  <c r="B48" i="50"/>
  <c r="C48" i="50"/>
  <c r="D48" i="50" s="1"/>
  <c r="E48" i="50"/>
  <c r="F48" i="50"/>
  <c r="G48" i="50"/>
  <c r="I48" i="50"/>
  <c r="J48" i="50"/>
  <c r="P48" i="50"/>
  <c r="R48" i="50"/>
  <c r="S48" i="50"/>
  <c r="T48" i="50"/>
  <c r="U48" i="50"/>
  <c r="V48" i="50"/>
  <c r="X48" i="50"/>
  <c r="Y48" i="50"/>
  <c r="Z48" i="50"/>
  <c r="B49" i="50"/>
  <c r="C49" i="50"/>
  <c r="D49" i="50" s="1"/>
  <c r="E49" i="50"/>
  <c r="F49" i="50"/>
  <c r="G49" i="50"/>
  <c r="I49" i="50"/>
  <c r="J49" i="50"/>
  <c r="P49" i="50"/>
  <c r="R49" i="50"/>
  <c r="S49" i="50"/>
  <c r="T49" i="50"/>
  <c r="U49" i="50"/>
  <c r="V49" i="50"/>
  <c r="X49" i="50"/>
  <c r="Y49" i="50"/>
  <c r="Z49" i="50"/>
  <c r="B50" i="50"/>
  <c r="C50" i="50"/>
  <c r="D50" i="50" s="1"/>
  <c r="E50" i="50"/>
  <c r="F50" i="50"/>
  <c r="G50" i="50"/>
  <c r="I50" i="50"/>
  <c r="J50" i="50"/>
  <c r="P50" i="50"/>
  <c r="R50" i="50"/>
  <c r="S50" i="50"/>
  <c r="T50" i="50"/>
  <c r="U50" i="50"/>
  <c r="V50" i="50"/>
  <c r="X50" i="50"/>
  <c r="Y50" i="50"/>
  <c r="Z50" i="50"/>
  <c r="B51" i="50"/>
  <c r="C51" i="50"/>
  <c r="E51" i="50"/>
  <c r="F51" i="50"/>
  <c r="G51" i="50"/>
  <c r="I51" i="50"/>
  <c r="J51" i="50"/>
  <c r="R51" i="50"/>
  <c r="S51" i="50"/>
  <c r="T51" i="50"/>
  <c r="U51" i="50"/>
  <c r="V51" i="50"/>
  <c r="X51" i="50"/>
  <c r="Y51" i="50"/>
  <c r="Z51" i="50"/>
  <c r="B28" i="50"/>
  <c r="C28" i="50"/>
  <c r="D28" i="50" s="1"/>
  <c r="E28" i="50"/>
  <c r="F28" i="50"/>
  <c r="G28" i="50"/>
  <c r="I28" i="50"/>
  <c r="J28" i="50"/>
  <c r="K28" i="50" s="1"/>
  <c r="P28" i="50"/>
  <c r="Q28" i="50" s="1"/>
  <c r="R28" i="50"/>
  <c r="S28" i="50"/>
  <c r="T28" i="50"/>
  <c r="U28" i="50"/>
  <c r="V28" i="50"/>
  <c r="X28" i="50"/>
  <c r="Y28" i="50"/>
  <c r="Z28" i="50"/>
  <c r="B29" i="50"/>
  <c r="C29" i="50"/>
  <c r="E29" i="50"/>
  <c r="F29" i="50"/>
  <c r="G29" i="50"/>
  <c r="I29" i="50"/>
  <c r="J29" i="50"/>
  <c r="K29" i="50" s="1"/>
  <c r="P29" i="50"/>
  <c r="Q29" i="50" s="1"/>
  <c r="R29" i="50"/>
  <c r="S29" i="50"/>
  <c r="T29" i="50"/>
  <c r="U29" i="50"/>
  <c r="V29" i="50"/>
  <c r="X29" i="50"/>
  <c r="Y29" i="50"/>
  <c r="Z29" i="50"/>
  <c r="B27" i="50"/>
  <c r="C27" i="50"/>
  <c r="D27" i="50" s="1"/>
  <c r="E27" i="50"/>
  <c r="F27" i="50"/>
  <c r="G27" i="50"/>
  <c r="I27" i="50"/>
  <c r="J27" i="50"/>
  <c r="K27" i="50" s="1"/>
  <c r="P27" i="50"/>
  <c r="Q27" i="50" s="1"/>
  <c r="R27" i="50"/>
  <c r="S27" i="50"/>
  <c r="T27" i="50"/>
  <c r="U27" i="50"/>
  <c r="V27" i="50"/>
  <c r="X27" i="50"/>
  <c r="Y27" i="50"/>
  <c r="Z27" i="50"/>
  <c r="B22" i="50"/>
  <c r="C22" i="50"/>
  <c r="D22" i="50" s="1"/>
  <c r="E22" i="50"/>
  <c r="F22" i="50"/>
  <c r="G22" i="50"/>
  <c r="I22" i="50"/>
  <c r="J22" i="50"/>
  <c r="K22" i="50" s="1"/>
  <c r="P22" i="50"/>
  <c r="Q22" i="50" s="1"/>
  <c r="R22" i="50"/>
  <c r="S22" i="50"/>
  <c r="T22" i="50"/>
  <c r="U22" i="50"/>
  <c r="V22" i="50"/>
  <c r="X22" i="50"/>
  <c r="Y22" i="50"/>
  <c r="Z22" i="50"/>
  <c r="B23" i="50"/>
  <c r="C23" i="50"/>
  <c r="D23" i="50" s="1"/>
  <c r="E23" i="50"/>
  <c r="F23" i="50"/>
  <c r="G23" i="50"/>
  <c r="I23" i="50"/>
  <c r="J23" i="50"/>
  <c r="K23" i="50" s="1"/>
  <c r="P23" i="50"/>
  <c r="Q23" i="50" s="1"/>
  <c r="R23" i="50"/>
  <c r="S23" i="50"/>
  <c r="T23" i="50"/>
  <c r="U23" i="50"/>
  <c r="V23" i="50"/>
  <c r="X23" i="50"/>
  <c r="Y23" i="50"/>
  <c r="Z23" i="50"/>
  <c r="B24" i="50"/>
  <c r="C24" i="50"/>
  <c r="D24" i="50" s="1"/>
  <c r="E24" i="50"/>
  <c r="F24" i="50"/>
  <c r="G24" i="50"/>
  <c r="I24" i="50"/>
  <c r="J24" i="50"/>
  <c r="K24" i="50" s="1"/>
  <c r="P24" i="50"/>
  <c r="Q24" i="50" s="1"/>
  <c r="R24" i="50"/>
  <c r="S24" i="50"/>
  <c r="T24" i="50"/>
  <c r="U24" i="50"/>
  <c r="V24" i="50"/>
  <c r="X24" i="50"/>
  <c r="Y24" i="50"/>
  <c r="Z24" i="50"/>
  <c r="B25" i="50"/>
  <c r="C25" i="50"/>
  <c r="D25" i="50" s="1"/>
  <c r="E25" i="50"/>
  <c r="F25" i="50"/>
  <c r="G25" i="50"/>
  <c r="I25" i="50"/>
  <c r="J25" i="50"/>
  <c r="K25" i="50" s="1"/>
  <c r="P25" i="50"/>
  <c r="Q25" i="50" s="1"/>
  <c r="R25" i="50"/>
  <c r="S25" i="50"/>
  <c r="T25" i="50"/>
  <c r="U25" i="50"/>
  <c r="V25" i="50"/>
  <c r="X25" i="50"/>
  <c r="Y25" i="50"/>
  <c r="Z25" i="50"/>
  <c r="B26" i="50"/>
  <c r="C26" i="50"/>
  <c r="D26" i="50" s="1"/>
  <c r="E26" i="50"/>
  <c r="F26" i="50"/>
  <c r="G26" i="50"/>
  <c r="I26" i="50"/>
  <c r="J26" i="50"/>
  <c r="K26" i="50" s="1"/>
  <c r="P26" i="50"/>
  <c r="Q26" i="50" s="1"/>
  <c r="R26" i="50"/>
  <c r="S26" i="50"/>
  <c r="T26" i="50"/>
  <c r="U26" i="50"/>
  <c r="V26" i="50"/>
  <c r="X26" i="50"/>
  <c r="Y26" i="50"/>
  <c r="Z26" i="50"/>
  <c r="H23" i="50" l="1"/>
  <c r="H22" i="50"/>
  <c r="H27" i="50"/>
  <c r="H29" i="50"/>
  <c r="H28" i="50"/>
  <c r="H24" i="50"/>
  <c r="H25" i="50"/>
  <c r="H26" i="50"/>
  <c r="P303" i="73"/>
  <c r="Q302" i="73"/>
  <c r="M48" i="50"/>
  <c r="N48" i="50"/>
  <c r="M45" i="50"/>
  <c r="N45" i="50"/>
  <c r="N42" i="50"/>
  <c r="M42" i="50"/>
  <c r="N50" i="50"/>
  <c r="M50" i="50"/>
  <c r="N43" i="50"/>
  <c r="M43" i="50"/>
  <c r="M41" i="50"/>
  <c r="N41" i="50"/>
  <c r="M26" i="50"/>
  <c r="N26" i="50"/>
  <c r="M27" i="50"/>
  <c r="N27" i="50"/>
  <c r="N28" i="50"/>
  <c r="M28" i="50"/>
  <c r="N51" i="50"/>
  <c r="M51" i="50"/>
  <c r="N47" i="50"/>
  <c r="M47" i="50"/>
  <c r="M44" i="50"/>
  <c r="N44" i="50"/>
  <c r="N25" i="50"/>
  <c r="M25" i="50"/>
  <c r="M23" i="50"/>
  <c r="N23" i="50"/>
  <c r="N29" i="50"/>
  <c r="M29" i="50"/>
  <c r="M49" i="50"/>
  <c r="N49" i="50"/>
  <c r="M46" i="50"/>
  <c r="N46" i="50"/>
  <c r="N24" i="50"/>
  <c r="M24" i="50"/>
  <c r="M22" i="50"/>
  <c r="N22" i="50"/>
  <c r="AB48" i="50"/>
  <c r="AB44" i="50"/>
  <c r="AB41" i="50"/>
  <c r="AB28" i="50"/>
  <c r="AD49" i="50"/>
  <c r="AB45" i="50"/>
  <c r="AB49" i="50"/>
  <c r="AB43" i="50"/>
  <c r="AD29" i="50"/>
  <c r="AD45" i="50"/>
  <c r="AB42" i="50"/>
  <c r="AB25" i="50"/>
  <c r="AD41" i="50"/>
  <c r="AD28" i="50"/>
  <c r="AB29" i="50"/>
  <c r="AB47" i="50"/>
  <c r="AD47" i="50"/>
  <c r="AD44" i="50"/>
  <c r="AD42" i="50"/>
  <c r="AD46" i="50"/>
  <c r="AB51" i="50"/>
  <c r="AD51" i="50"/>
  <c r="AD50" i="50"/>
  <c r="AD48" i="50"/>
  <c r="AB46" i="50"/>
  <c r="AD43" i="50"/>
  <c r="AB50" i="50"/>
  <c r="AB24" i="50"/>
  <c r="AD26" i="50"/>
  <c r="AB27" i="50"/>
  <c r="AD22" i="50"/>
  <c r="AD27" i="50"/>
  <c r="AB26" i="50"/>
  <c r="AB22" i="50"/>
  <c r="AD25" i="50"/>
  <c r="AD24" i="50"/>
  <c r="AB23" i="50"/>
  <c r="AD23" i="50"/>
  <c r="P304" i="73" l="1"/>
  <c r="Q303" i="73"/>
  <c r="P305" i="73" l="1"/>
  <c r="Q305" i="73" s="1"/>
  <c r="Q304" i="73"/>
  <c r="R295" i="75"/>
  <c r="R294" i="75"/>
  <c r="Q293" i="73"/>
  <c r="Q294" i="73"/>
  <c r="Q295" i="73"/>
  <c r="Q296" i="73"/>
  <c r="Q292" i="73"/>
  <c r="P257" i="77" l="1"/>
  <c r="P258" i="77" s="1"/>
  <c r="P259" i="77" s="1"/>
  <c r="P260" i="77" s="1"/>
  <c r="P261" i="77" s="1"/>
  <c r="P262" i="77" s="1"/>
  <c r="P263" i="77" s="1"/>
  <c r="P264" i="77" s="1"/>
  <c r="P265" i="77" s="1"/>
  <c r="P266" i="77" s="1"/>
  <c r="P267" i="77" s="1"/>
  <c r="P268" i="77" s="1"/>
  <c r="P269" i="77" s="1"/>
  <c r="P270" i="77" s="1"/>
  <c r="Y2" i="71" l="1"/>
  <c r="B30" i="56" l="1"/>
  <c r="D30" i="56"/>
  <c r="E30" i="56"/>
  <c r="F30" i="56"/>
  <c r="H30" i="56"/>
  <c r="J30" i="56"/>
  <c r="R30" i="56"/>
  <c r="U30" i="56"/>
  <c r="L30" i="56"/>
  <c r="W30" i="56"/>
  <c r="Z30" i="56"/>
  <c r="AA30" i="56"/>
  <c r="AC30" i="56"/>
  <c r="AD30" i="56"/>
  <c r="AE30" i="56"/>
  <c r="AF30" i="56"/>
  <c r="AG30" i="56"/>
  <c r="B31" i="56"/>
  <c r="D31" i="56"/>
  <c r="E31" i="56"/>
  <c r="F31" i="56"/>
  <c r="H31" i="56"/>
  <c r="J31" i="56"/>
  <c r="R31" i="56"/>
  <c r="U31" i="56"/>
  <c r="L31" i="56"/>
  <c r="W31" i="56"/>
  <c r="Z31" i="56"/>
  <c r="AA31" i="56"/>
  <c r="AC31" i="56"/>
  <c r="AD31" i="56"/>
  <c r="AE31" i="56"/>
  <c r="AF31" i="56"/>
  <c r="AG31" i="56"/>
  <c r="B33" i="56"/>
  <c r="D33" i="56"/>
  <c r="E33" i="56"/>
  <c r="F33" i="56"/>
  <c r="H33" i="56"/>
  <c r="J33" i="56"/>
  <c r="R33" i="56"/>
  <c r="U33" i="56"/>
  <c r="L33" i="56"/>
  <c r="W33" i="56"/>
  <c r="Z33" i="56"/>
  <c r="AA33" i="56"/>
  <c r="AC33" i="56"/>
  <c r="AD33" i="56"/>
  <c r="AE33" i="56"/>
  <c r="AF33" i="56"/>
  <c r="AG33" i="56"/>
  <c r="B34" i="56"/>
  <c r="D34" i="56"/>
  <c r="E34" i="56"/>
  <c r="F34" i="56"/>
  <c r="H34" i="56"/>
  <c r="J34" i="56"/>
  <c r="R34" i="56"/>
  <c r="U34" i="56"/>
  <c r="L34" i="56"/>
  <c r="W34" i="56"/>
  <c r="Z34" i="56"/>
  <c r="AA34" i="56"/>
  <c r="AC34" i="56"/>
  <c r="AD34" i="56"/>
  <c r="AE34" i="56"/>
  <c r="AF34" i="56"/>
  <c r="AG34" i="56"/>
  <c r="B36" i="56"/>
  <c r="D36" i="56"/>
  <c r="E36" i="56"/>
  <c r="F36" i="56"/>
  <c r="H36" i="56"/>
  <c r="J36" i="56"/>
  <c r="R36" i="56"/>
  <c r="U36" i="56"/>
  <c r="L36" i="56"/>
  <c r="W36" i="56"/>
  <c r="Z36" i="56"/>
  <c r="AA36" i="56"/>
  <c r="AC36" i="56"/>
  <c r="AD36" i="56"/>
  <c r="AE36" i="56"/>
  <c r="AF36" i="56"/>
  <c r="AG36" i="56"/>
  <c r="B37" i="56"/>
  <c r="D37" i="56"/>
  <c r="E37" i="56"/>
  <c r="F37" i="56"/>
  <c r="H37" i="56"/>
  <c r="J37" i="56"/>
  <c r="R37" i="56"/>
  <c r="U37" i="56"/>
  <c r="L37" i="56"/>
  <c r="W37" i="56"/>
  <c r="Z37" i="56"/>
  <c r="AA37" i="56"/>
  <c r="AC37" i="56"/>
  <c r="AD37" i="56"/>
  <c r="AE37" i="56"/>
  <c r="AF37" i="56"/>
  <c r="AG37" i="56"/>
  <c r="B39" i="56"/>
  <c r="D39" i="56"/>
  <c r="E39" i="56"/>
  <c r="F39" i="56"/>
  <c r="H39" i="56"/>
  <c r="J39" i="56"/>
  <c r="R39" i="56"/>
  <c r="U39" i="56"/>
  <c r="L39" i="56"/>
  <c r="W39" i="56"/>
  <c r="Z39" i="56"/>
  <c r="AA39" i="56"/>
  <c r="AC39" i="56"/>
  <c r="AD39" i="56"/>
  <c r="AE39" i="56"/>
  <c r="AF39" i="56"/>
  <c r="AG39" i="56"/>
  <c r="B40" i="56"/>
  <c r="D40" i="56"/>
  <c r="E40" i="56"/>
  <c r="F40" i="56"/>
  <c r="H40" i="56"/>
  <c r="J40" i="56"/>
  <c r="R40" i="56"/>
  <c r="U40" i="56"/>
  <c r="L40" i="56"/>
  <c r="W40" i="56"/>
  <c r="Z40" i="56"/>
  <c r="AA40" i="56"/>
  <c r="AC40" i="56"/>
  <c r="AD40" i="56"/>
  <c r="AE40" i="56"/>
  <c r="AF40" i="56"/>
  <c r="AG40" i="56"/>
  <c r="B40" i="16"/>
  <c r="C40" i="16"/>
  <c r="E40" i="16"/>
  <c r="F40" i="16"/>
  <c r="G40" i="16"/>
  <c r="I40" i="16"/>
  <c r="K40" i="16"/>
  <c r="Q40" i="16"/>
  <c r="R40" i="16"/>
  <c r="T40" i="16"/>
  <c r="U40" i="16"/>
  <c r="V40" i="16"/>
  <c r="W40" i="16"/>
  <c r="X40" i="16"/>
  <c r="Y40" i="16"/>
  <c r="Z40" i="16"/>
  <c r="AA40" i="16"/>
  <c r="N40" i="16"/>
  <c r="O40" i="16"/>
  <c r="A32" i="2"/>
  <c r="B32" i="2"/>
  <c r="G32" i="2"/>
  <c r="H33" i="2" s="1"/>
  <c r="N32" i="2"/>
  <c r="O33" i="2" s="1"/>
  <c r="Q32" i="2"/>
  <c r="R33" i="2" s="1"/>
  <c r="S32" i="2"/>
  <c r="T33" i="2" s="1"/>
  <c r="U32" i="2"/>
  <c r="V33" i="2" s="1"/>
  <c r="W32" i="2"/>
  <c r="Y32" i="2"/>
  <c r="J32" i="2"/>
  <c r="L32" i="2"/>
  <c r="AA32" i="2"/>
  <c r="AB32" i="2"/>
  <c r="AF32" i="2"/>
  <c r="V15" i="72"/>
  <c r="AU8" i="2"/>
  <c r="AU9" i="2" s="1"/>
  <c r="AU10" i="2" s="1"/>
  <c r="AU11" i="2" s="1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U36" i="2" s="1"/>
  <c r="T281" i="72"/>
  <c r="V307" i="72"/>
  <c r="C33" i="2" l="1"/>
  <c r="E33" i="2"/>
  <c r="S10" i="16"/>
  <c r="L10" i="16"/>
  <c r="S9" i="16"/>
  <c r="AT8" i="2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AT36" i="2" s="1"/>
  <c r="U176" i="72"/>
  <c r="U75" i="7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AS36" i="2" s="1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V44" i="72"/>
  <c r="AG32" i="2"/>
  <c r="AH33" i="2" s="1"/>
  <c r="AB40" i="16"/>
  <c r="AC40" i="16"/>
  <c r="AQ8" i="2"/>
  <c r="Z32" i="2"/>
  <c r="AD32" i="2"/>
  <c r="X30" i="56"/>
  <c r="AH36" i="56"/>
  <c r="X37" i="56"/>
  <c r="X31" i="56"/>
  <c r="AH30" i="56"/>
  <c r="X40" i="56"/>
  <c r="X39" i="56"/>
  <c r="AH37" i="56"/>
  <c r="X33" i="56"/>
  <c r="AH39" i="56"/>
  <c r="X34" i="56"/>
  <c r="AH33" i="56"/>
  <c r="AH31" i="56"/>
  <c r="AH40" i="56"/>
  <c r="X36" i="56"/>
  <c r="AH34" i="56"/>
  <c r="AQ9" i="2" l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N64" i="16" l="1"/>
  <c r="O64" i="16"/>
  <c r="V269" i="72" l="1"/>
  <c r="U270" i="72"/>
  <c r="U271" i="72" s="1"/>
  <c r="U272" i="72" l="1"/>
  <c r="V271" i="72"/>
  <c r="V270" i="72"/>
  <c r="U273" i="72" l="1"/>
  <c r="V272" i="72"/>
  <c r="U274" i="72" l="1"/>
  <c r="V273" i="72"/>
  <c r="U275" i="72" l="1"/>
  <c r="V274" i="72"/>
  <c r="U276" i="72" l="1"/>
  <c r="V275" i="72"/>
  <c r="U28" i="44"/>
  <c r="U277" i="72" l="1"/>
  <c r="V276" i="72"/>
  <c r="N24" i="45"/>
  <c r="N22" i="45"/>
  <c r="N21" i="45"/>
  <c r="N20" i="45"/>
  <c r="N19" i="45"/>
  <c r="N18" i="45"/>
  <c r="N17" i="45"/>
  <c r="N15" i="45"/>
  <c r="N14" i="45"/>
  <c r="N13" i="45"/>
  <c r="N12" i="45"/>
  <c r="N11" i="45"/>
  <c r="N10" i="45"/>
  <c r="O24" i="45"/>
  <c r="O22" i="45"/>
  <c r="O21" i="45"/>
  <c r="O20" i="45"/>
  <c r="O19" i="45"/>
  <c r="O18" i="45"/>
  <c r="O17" i="45"/>
  <c r="O15" i="45"/>
  <c r="O14" i="45"/>
  <c r="O13" i="45"/>
  <c r="O12" i="45"/>
  <c r="O11" i="45"/>
  <c r="O10" i="45"/>
  <c r="U278" i="72" l="1"/>
  <c r="V278" i="72" s="1"/>
  <c r="V277" i="72"/>
  <c r="B40" i="59"/>
  <c r="C40" i="59"/>
  <c r="D40" i="59" s="1"/>
  <c r="F40" i="59"/>
  <c r="H40" i="59"/>
  <c r="I40" i="59"/>
  <c r="K40" i="59"/>
  <c r="L40" i="59"/>
  <c r="R40" i="59"/>
  <c r="S40" i="59"/>
  <c r="T40" i="59"/>
  <c r="U40" i="59"/>
  <c r="V40" i="59"/>
  <c r="W40" i="59"/>
  <c r="X40" i="59"/>
  <c r="B41" i="59"/>
  <c r="C41" i="59"/>
  <c r="E41" i="59" s="1"/>
  <c r="F41" i="59"/>
  <c r="H41" i="59"/>
  <c r="O41" i="59" s="1"/>
  <c r="I41" i="59"/>
  <c r="K41" i="59"/>
  <c r="L41" i="59"/>
  <c r="R41" i="59"/>
  <c r="S41" i="59"/>
  <c r="T41" i="59"/>
  <c r="U41" i="59"/>
  <c r="V41" i="59"/>
  <c r="W41" i="59"/>
  <c r="X41" i="59"/>
  <c r="B42" i="59"/>
  <c r="C42" i="59"/>
  <c r="D42" i="59" s="1"/>
  <c r="F42" i="59"/>
  <c r="H42" i="59"/>
  <c r="O42" i="59" s="1"/>
  <c r="I42" i="59"/>
  <c r="K42" i="59"/>
  <c r="L42" i="59"/>
  <c r="R42" i="59"/>
  <c r="S42" i="59"/>
  <c r="T42" i="59"/>
  <c r="U42" i="59"/>
  <c r="V42" i="59"/>
  <c r="W42" i="59"/>
  <c r="X42" i="59"/>
  <c r="B43" i="59"/>
  <c r="C43" i="59"/>
  <c r="D43" i="59" s="1"/>
  <c r="F43" i="59"/>
  <c r="H43" i="59"/>
  <c r="P43" i="59" s="1"/>
  <c r="I43" i="59"/>
  <c r="K43" i="59"/>
  <c r="L43" i="59"/>
  <c r="R43" i="59"/>
  <c r="S43" i="59"/>
  <c r="T43" i="59"/>
  <c r="U43" i="59"/>
  <c r="V43" i="59"/>
  <c r="W43" i="59"/>
  <c r="X43" i="59"/>
  <c r="B44" i="59"/>
  <c r="C44" i="59"/>
  <c r="D44" i="59" s="1"/>
  <c r="F44" i="59"/>
  <c r="H44" i="59"/>
  <c r="O44" i="59" s="1"/>
  <c r="I44" i="59"/>
  <c r="K44" i="59"/>
  <c r="L44" i="59"/>
  <c r="R44" i="59"/>
  <c r="S44" i="59"/>
  <c r="T44" i="59"/>
  <c r="U44" i="59"/>
  <c r="V44" i="59"/>
  <c r="W44" i="59"/>
  <c r="X44" i="59"/>
  <c r="B45" i="59"/>
  <c r="C45" i="59"/>
  <c r="E45" i="59" s="1"/>
  <c r="F45" i="59"/>
  <c r="H45" i="59"/>
  <c r="O45" i="59" s="1"/>
  <c r="I45" i="59"/>
  <c r="K45" i="59"/>
  <c r="L45" i="59"/>
  <c r="R45" i="59"/>
  <c r="S45" i="59"/>
  <c r="T45" i="59"/>
  <c r="U45" i="59"/>
  <c r="V45" i="59"/>
  <c r="W45" i="59"/>
  <c r="X45" i="59"/>
  <c r="B33" i="59"/>
  <c r="C33" i="59"/>
  <c r="E33" i="59" s="1"/>
  <c r="F33" i="59"/>
  <c r="H33" i="59"/>
  <c r="O33" i="59" s="1"/>
  <c r="I33" i="59"/>
  <c r="K33" i="59"/>
  <c r="L33" i="59"/>
  <c r="R33" i="59"/>
  <c r="S33" i="59"/>
  <c r="T33" i="59"/>
  <c r="U33" i="59"/>
  <c r="V33" i="59"/>
  <c r="W33" i="59"/>
  <c r="X33" i="59"/>
  <c r="B34" i="59"/>
  <c r="C34" i="59"/>
  <c r="E34" i="59" s="1"/>
  <c r="F34" i="59"/>
  <c r="H34" i="59"/>
  <c r="O34" i="59" s="1"/>
  <c r="I34" i="59"/>
  <c r="K34" i="59"/>
  <c r="L34" i="59"/>
  <c r="R34" i="59"/>
  <c r="S34" i="59"/>
  <c r="T34" i="59"/>
  <c r="U34" i="59"/>
  <c r="V34" i="59"/>
  <c r="W34" i="59"/>
  <c r="X34" i="59"/>
  <c r="B35" i="59"/>
  <c r="C35" i="59"/>
  <c r="D35" i="59" s="1"/>
  <c r="F35" i="59"/>
  <c r="H35" i="59"/>
  <c r="O35" i="59" s="1"/>
  <c r="I35" i="59"/>
  <c r="K35" i="59"/>
  <c r="L35" i="59"/>
  <c r="R35" i="59"/>
  <c r="S35" i="59"/>
  <c r="T35" i="59"/>
  <c r="U35" i="59"/>
  <c r="V35" i="59"/>
  <c r="W35" i="59"/>
  <c r="X35" i="59"/>
  <c r="B36" i="59"/>
  <c r="C36" i="59"/>
  <c r="D36" i="59" s="1"/>
  <c r="F36" i="59"/>
  <c r="H36" i="59"/>
  <c r="I36" i="59"/>
  <c r="K36" i="59"/>
  <c r="L36" i="59"/>
  <c r="R36" i="59"/>
  <c r="S36" i="59"/>
  <c r="T36" i="59"/>
  <c r="U36" i="59"/>
  <c r="V36" i="59"/>
  <c r="W36" i="59"/>
  <c r="X36" i="59"/>
  <c r="B37" i="59"/>
  <c r="C37" i="59"/>
  <c r="D37" i="59" s="1"/>
  <c r="F37" i="59"/>
  <c r="H37" i="59"/>
  <c r="O37" i="59" s="1"/>
  <c r="I37" i="59"/>
  <c r="K37" i="59"/>
  <c r="L37" i="59"/>
  <c r="R37" i="59"/>
  <c r="S37" i="59"/>
  <c r="T37" i="59"/>
  <c r="U37" i="59"/>
  <c r="V37" i="59"/>
  <c r="W37" i="59"/>
  <c r="X37" i="59"/>
  <c r="B38" i="59"/>
  <c r="C38" i="59"/>
  <c r="E38" i="59" s="1"/>
  <c r="F38" i="59"/>
  <c r="H38" i="59"/>
  <c r="O38" i="59" s="1"/>
  <c r="I38" i="59"/>
  <c r="K38" i="59"/>
  <c r="L38" i="59"/>
  <c r="R38" i="59"/>
  <c r="S38" i="59"/>
  <c r="T38" i="59"/>
  <c r="U38" i="59"/>
  <c r="V38" i="59"/>
  <c r="W38" i="59"/>
  <c r="X38" i="59"/>
  <c r="B39" i="59"/>
  <c r="C39" i="59"/>
  <c r="D39" i="59" s="1"/>
  <c r="F39" i="59"/>
  <c r="H39" i="59"/>
  <c r="O39" i="59" s="1"/>
  <c r="I39" i="59"/>
  <c r="K39" i="59"/>
  <c r="L39" i="59"/>
  <c r="R39" i="59"/>
  <c r="S39" i="59"/>
  <c r="T39" i="59"/>
  <c r="U39" i="59"/>
  <c r="V39" i="59"/>
  <c r="W39" i="59"/>
  <c r="X39" i="59"/>
  <c r="B30" i="59"/>
  <c r="C30" i="59"/>
  <c r="E30" i="59" s="1"/>
  <c r="F30" i="59"/>
  <c r="H30" i="59"/>
  <c r="O30" i="59" s="1"/>
  <c r="I30" i="59"/>
  <c r="K30" i="59"/>
  <c r="L30" i="59"/>
  <c r="R30" i="59"/>
  <c r="S30" i="59"/>
  <c r="T30" i="59"/>
  <c r="U30" i="59"/>
  <c r="V30" i="59"/>
  <c r="W30" i="59"/>
  <c r="X30" i="59"/>
  <c r="B31" i="59"/>
  <c r="C31" i="59"/>
  <c r="E31" i="59" s="1"/>
  <c r="F31" i="59"/>
  <c r="H31" i="59"/>
  <c r="O31" i="59" s="1"/>
  <c r="I31" i="59"/>
  <c r="K31" i="59"/>
  <c r="L31" i="59"/>
  <c r="R31" i="59"/>
  <c r="S31" i="59"/>
  <c r="T31" i="59"/>
  <c r="U31" i="59"/>
  <c r="V31" i="59"/>
  <c r="W31" i="59"/>
  <c r="X31" i="59"/>
  <c r="B32" i="59"/>
  <c r="C32" i="59"/>
  <c r="D32" i="59" s="1"/>
  <c r="F32" i="59"/>
  <c r="H32" i="59"/>
  <c r="I32" i="59"/>
  <c r="K32" i="59"/>
  <c r="L32" i="59"/>
  <c r="R32" i="59"/>
  <c r="S32" i="59"/>
  <c r="T32" i="59"/>
  <c r="U32" i="59"/>
  <c r="V32" i="59"/>
  <c r="W32" i="59"/>
  <c r="X32" i="59"/>
  <c r="X29" i="59"/>
  <c r="W29" i="59"/>
  <c r="V29" i="59"/>
  <c r="U29" i="59"/>
  <c r="T29" i="59"/>
  <c r="S29" i="59"/>
  <c r="R29" i="59"/>
  <c r="L29" i="59"/>
  <c r="K29" i="59"/>
  <c r="I29" i="59"/>
  <c r="H29" i="59"/>
  <c r="P29" i="59" s="1"/>
  <c r="F29" i="59"/>
  <c r="C29" i="59"/>
  <c r="D29" i="59" s="1"/>
  <c r="B29" i="59"/>
  <c r="B26" i="59"/>
  <c r="C26" i="59"/>
  <c r="D26" i="59" s="1"/>
  <c r="F26" i="59"/>
  <c r="H26" i="59"/>
  <c r="O26" i="59" s="1"/>
  <c r="I26" i="59"/>
  <c r="K26" i="59"/>
  <c r="L26" i="59"/>
  <c r="R26" i="59"/>
  <c r="S26" i="59"/>
  <c r="T26" i="59"/>
  <c r="U26" i="59"/>
  <c r="V26" i="59"/>
  <c r="W26" i="59"/>
  <c r="X26" i="59"/>
  <c r="B27" i="59"/>
  <c r="C27" i="59"/>
  <c r="D27" i="59" s="1"/>
  <c r="F27" i="59"/>
  <c r="H27" i="59"/>
  <c r="O27" i="59" s="1"/>
  <c r="I27" i="59"/>
  <c r="K27" i="59"/>
  <c r="L27" i="59"/>
  <c r="R27" i="59"/>
  <c r="S27" i="59"/>
  <c r="T27" i="59"/>
  <c r="U27" i="59"/>
  <c r="V27" i="59"/>
  <c r="W27" i="59"/>
  <c r="X27" i="59"/>
  <c r="B25" i="59"/>
  <c r="C25" i="59"/>
  <c r="E25" i="59" s="1"/>
  <c r="F25" i="59"/>
  <c r="H25" i="59"/>
  <c r="I25" i="59"/>
  <c r="K25" i="59"/>
  <c r="L25" i="59"/>
  <c r="R25" i="59"/>
  <c r="S25" i="59"/>
  <c r="T25" i="59"/>
  <c r="U25" i="59"/>
  <c r="V25" i="59"/>
  <c r="W25" i="59"/>
  <c r="X25" i="59"/>
  <c r="B22" i="59"/>
  <c r="C22" i="59"/>
  <c r="E22" i="59" s="1"/>
  <c r="F22" i="59"/>
  <c r="H22" i="59"/>
  <c r="O22" i="59" s="1"/>
  <c r="I22" i="59"/>
  <c r="K22" i="59"/>
  <c r="L22" i="59"/>
  <c r="R22" i="59"/>
  <c r="S22" i="59"/>
  <c r="T22" i="59"/>
  <c r="U22" i="59"/>
  <c r="V22" i="59"/>
  <c r="W22" i="59"/>
  <c r="X22" i="59"/>
  <c r="B23" i="59"/>
  <c r="C23" i="59"/>
  <c r="D23" i="59" s="1"/>
  <c r="F23" i="59"/>
  <c r="H23" i="59"/>
  <c r="O23" i="59" s="1"/>
  <c r="I23" i="59"/>
  <c r="K23" i="59"/>
  <c r="L23" i="59"/>
  <c r="R23" i="59"/>
  <c r="S23" i="59"/>
  <c r="T23" i="59"/>
  <c r="U23" i="59"/>
  <c r="V23" i="59"/>
  <c r="W23" i="59"/>
  <c r="X23" i="59"/>
  <c r="B24" i="59"/>
  <c r="C24" i="59"/>
  <c r="D24" i="59" s="1"/>
  <c r="F24" i="59"/>
  <c r="H24" i="59"/>
  <c r="O24" i="59" s="1"/>
  <c r="I24" i="59"/>
  <c r="K24" i="59"/>
  <c r="L24" i="59"/>
  <c r="R24" i="59"/>
  <c r="S24" i="59"/>
  <c r="T24" i="59"/>
  <c r="U24" i="59"/>
  <c r="V24" i="59"/>
  <c r="W24" i="59"/>
  <c r="X24" i="59"/>
  <c r="B16" i="59"/>
  <c r="C16" i="59"/>
  <c r="D16" i="59" s="1"/>
  <c r="F16" i="59"/>
  <c r="H16" i="59"/>
  <c r="O16" i="59" s="1"/>
  <c r="I16" i="59"/>
  <c r="K16" i="59"/>
  <c r="L16" i="59"/>
  <c r="R16" i="59"/>
  <c r="S16" i="59"/>
  <c r="T16" i="59"/>
  <c r="U16" i="59"/>
  <c r="V16" i="59"/>
  <c r="W16" i="59"/>
  <c r="X16" i="59"/>
  <c r="B17" i="59"/>
  <c r="C17" i="59"/>
  <c r="D17" i="59" s="1"/>
  <c r="F17" i="59"/>
  <c r="H17" i="59"/>
  <c r="O17" i="59" s="1"/>
  <c r="I17" i="59"/>
  <c r="K17" i="59"/>
  <c r="L17" i="59"/>
  <c r="R17" i="59"/>
  <c r="S17" i="59"/>
  <c r="T17" i="59"/>
  <c r="U17" i="59"/>
  <c r="V17" i="59"/>
  <c r="W17" i="59"/>
  <c r="X17" i="59"/>
  <c r="B18" i="59"/>
  <c r="C18" i="59"/>
  <c r="E18" i="59" s="1"/>
  <c r="F18" i="59"/>
  <c r="H18" i="59"/>
  <c r="P18" i="59" s="1"/>
  <c r="I18" i="59"/>
  <c r="K18" i="59"/>
  <c r="L18" i="59"/>
  <c r="R18" i="59"/>
  <c r="S18" i="59"/>
  <c r="T18" i="59"/>
  <c r="U18" i="59"/>
  <c r="V18" i="59"/>
  <c r="W18" i="59"/>
  <c r="X18" i="59"/>
  <c r="B19" i="59"/>
  <c r="C19" i="59"/>
  <c r="D19" i="59" s="1"/>
  <c r="F19" i="59"/>
  <c r="H19" i="59"/>
  <c r="O19" i="59" s="1"/>
  <c r="I19" i="59"/>
  <c r="J19" i="59" s="1"/>
  <c r="K19" i="59"/>
  <c r="L19" i="59"/>
  <c r="R19" i="59"/>
  <c r="S19" i="59"/>
  <c r="T19" i="59"/>
  <c r="U19" i="59"/>
  <c r="V19" i="59"/>
  <c r="W19" i="59"/>
  <c r="X19" i="59"/>
  <c r="B20" i="59"/>
  <c r="C20" i="59"/>
  <c r="D20" i="59" s="1"/>
  <c r="F20" i="59"/>
  <c r="H20" i="59"/>
  <c r="O20" i="59" s="1"/>
  <c r="I20" i="59"/>
  <c r="K20" i="59"/>
  <c r="L20" i="59"/>
  <c r="R20" i="59"/>
  <c r="S20" i="59"/>
  <c r="T20" i="59"/>
  <c r="U20" i="59"/>
  <c r="V20" i="59"/>
  <c r="W20" i="59"/>
  <c r="X20" i="59"/>
  <c r="B21" i="59"/>
  <c r="C21" i="59"/>
  <c r="D21" i="59" s="1"/>
  <c r="F21" i="59"/>
  <c r="H21" i="59"/>
  <c r="O21" i="59" s="1"/>
  <c r="I21" i="59"/>
  <c r="K21" i="59"/>
  <c r="L21" i="59"/>
  <c r="R21" i="59"/>
  <c r="S21" i="59"/>
  <c r="T21" i="59"/>
  <c r="U21" i="59"/>
  <c r="V21" i="59"/>
  <c r="W21" i="59"/>
  <c r="X21" i="59"/>
  <c r="B12" i="59"/>
  <c r="C12" i="59"/>
  <c r="D12" i="59" s="1"/>
  <c r="F12" i="59"/>
  <c r="H12" i="59"/>
  <c r="I12" i="59"/>
  <c r="K12" i="59"/>
  <c r="L12" i="59"/>
  <c r="R12" i="59"/>
  <c r="S12" i="59"/>
  <c r="T12" i="59"/>
  <c r="U12" i="59"/>
  <c r="V12" i="59"/>
  <c r="W12" i="59"/>
  <c r="X12" i="59"/>
  <c r="B13" i="59"/>
  <c r="C13" i="59"/>
  <c r="D13" i="59" s="1"/>
  <c r="F13" i="59"/>
  <c r="H13" i="59"/>
  <c r="O13" i="59" s="1"/>
  <c r="I13" i="59"/>
  <c r="K13" i="59"/>
  <c r="L13" i="59"/>
  <c r="R13" i="59"/>
  <c r="S13" i="59"/>
  <c r="T13" i="59"/>
  <c r="U13" i="59"/>
  <c r="V13" i="59"/>
  <c r="W13" i="59"/>
  <c r="X13" i="59"/>
  <c r="B14" i="59"/>
  <c r="C14" i="59"/>
  <c r="D14" i="59" s="1"/>
  <c r="F14" i="59"/>
  <c r="H14" i="59"/>
  <c r="O14" i="59" s="1"/>
  <c r="I14" i="59"/>
  <c r="K14" i="59"/>
  <c r="L14" i="59"/>
  <c r="R14" i="59"/>
  <c r="S14" i="59"/>
  <c r="T14" i="59"/>
  <c r="U14" i="59"/>
  <c r="V14" i="59"/>
  <c r="W14" i="59"/>
  <c r="X14" i="59"/>
  <c r="B15" i="59"/>
  <c r="C15" i="59"/>
  <c r="E15" i="59" s="1"/>
  <c r="F15" i="59"/>
  <c r="H15" i="59"/>
  <c r="P15" i="59" s="1"/>
  <c r="I15" i="59"/>
  <c r="K15" i="59"/>
  <c r="L15" i="59"/>
  <c r="R15" i="59"/>
  <c r="S15" i="59"/>
  <c r="T15" i="59"/>
  <c r="U15" i="59"/>
  <c r="V15" i="59"/>
  <c r="W15" i="59"/>
  <c r="X15" i="59"/>
  <c r="P33" i="59" l="1"/>
  <c r="AA33" i="59"/>
  <c r="Y30" i="59"/>
  <c r="Y33" i="59"/>
  <c r="E37" i="59"/>
  <c r="D33" i="59"/>
  <c r="Y40" i="59"/>
  <c r="AA40" i="59"/>
  <c r="P37" i="59"/>
  <c r="E36" i="59"/>
  <c r="P44" i="59"/>
  <c r="AA44" i="59"/>
  <c r="P41" i="59"/>
  <c r="AA36" i="59"/>
  <c r="Y44" i="59"/>
  <c r="P40" i="59"/>
  <c r="AA25" i="59"/>
  <c r="AA32" i="59"/>
  <c r="AA37" i="59"/>
  <c r="D34" i="59"/>
  <c r="E44" i="59"/>
  <c r="E43" i="59"/>
  <c r="O40" i="59"/>
  <c r="Z40" i="59"/>
  <c r="Z33" i="59"/>
  <c r="E40" i="59"/>
  <c r="P36" i="59"/>
  <c r="D45" i="59"/>
  <c r="AA43" i="59"/>
  <c r="D41" i="59"/>
  <c r="P34" i="59"/>
  <c r="O43" i="59"/>
  <c r="P42" i="59"/>
  <c r="P26" i="59"/>
  <c r="Z26" i="59"/>
  <c r="Z41" i="59"/>
  <c r="Z25" i="59"/>
  <c r="Z44" i="59"/>
  <c r="Z42" i="59"/>
  <c r="O36" i="59"/>
  <c r="P27" i="59"/>
  <c r="AA26" i="59"/>
  <c r="P38" i="59"/>
  <c r="P35" i="59"/>
  <c r="Y18" i="59"/>
  <c r="E26" i="59"/>
  <c r="Y31" i="59"/>
  <c r="P39" i="59"/>
  <c r="Z39" i="59"/>
  <c r="D38" i="59"/>
  <c r="Y37" i="59"/>
  <c r="Z34" i="59"/>
  <c r="Z45" i="59"/>
  <c r="Y43" i="59"/>
  <c r="Y42" i="59"/>
  <c r="Y41" i="59"/>
  <c r="D22" i="59"/>
  <c r="D30" i="59"/>
  <c r="Z37" i="59"/>
  <c r="Z35" i="59"/>
  <c r="Z43" i="59"/>
  <c r="P45" i="59"/>
  <c r="AA42" i="59"/>
  <c r="Y45" i="59"/>
  <c r="AA45" i="59"/>
  <c r="E42" i="59"/>
  <c r="AA41" i="59"/>
  <c r="Y16" i="59"/>
  <c r="P22" i="59"/>
  <c r="Z24" i="59"/>
  <c r="E29" i="59"/>
  <c r="Y32" i="59"/>
  <c r="Z30" i="59"/>
  <c r="Z38" i="59"/>
  <c r="Y36" i="59"/>
  <c r="Y35" i="59"/>
  <c r="Y34" i="59"/>
  <c r="Y26" i="59"/>
  <c r="Z32" i="59"/>
  <c r="D31" i="59"/>
  <c r="Y39" i="59"/>
  <c r="Y38" i="59"/>
  <c r="Z36" i="59"/>
  <c r="AA39" i="59"/>
  <c r="AA35" i="59"/>
  <c r="E39" i="59"/>
  <c r="AA38" i="59"/>
  <c r="E35" i="59"/>
  <c r="AA34" i="59"/>
  <c r="Y27" i="59"/>
  <c r="P32" i="59"/>
  <c r="P31" i="59"/>
  <c r="P25" i="59"/>
  <c r="D25" i="59"/>
  <c r="Y23" i="59"/>
  <c r="O29" i="59"/>
  <c r="Z31" i="59"/>
  <c r="P30" i="59"/>
  <c r="O32" i="59"/>
  <c r="E32" i="59"/>
  <c r="AA31" i="59"/>
  <c r="AA30" i="59"/>
  <c r="Y20" i="59"/>
  <c r="AA19" i="59"/>
  <c r="P16" i="59"/>
  <c r="Y25" i="59"/>
  <c r="P20" i="59"/>
  <c r="Z18" i="59"/>
  <c r="Z22" i="59"/>
  <c r="AA22" i="59"/>
  <c r="O25" i="59"/>
  <c r="AA27" i="59"/>
  <c r="Z27" i="59"/>
  <c r="E27" i="59"/>
  <c r="Y12" i="59"/>
  <c r="AA12" i="59"/>
  <c r="Y24" i="59"/>
  <c r="Y22" i="59"/>
  <c r="E13" i="59"/>
  <c r="AA20" i="59"/>
  <c r="AA16" i="59"/>
  <c r="Z23" i="59"/>
  <c r="AA23" i="59"/>
  <c r="E20" i="59"/>
  <c r="Z19" i="59"/>
  <c r="P23" i="59"/>
  <c r="E23" i="59"/>
  <c r="Z15" i="59"/>
  <c r="Y21" i="59"/>
  <c r="Z20" i="59"/>
  <c r="O18" i="59"/>
  <c r="Y17" i="59"/>
  <c r="Z16" i="59"/>
  <c r="P24" i="59"/>
  <c r="E24" i="59"/>
  <c r="AA24" i="59"/>
  <c r="P14" i="59"/>
  <c r="Z21" i="59"/>
  <c r="P19" i="59"/>
  <c r="Y19" i="59"/>
  <c r="E19" i="59"/>
  <c r="AA18" i="59"/>
  <c r="Z17" i="59"/>
  <c r="Y15" i="59"/>
  <c r="E14" i="59"/>
  <c r="M19" i="59"/>
  <c r="D18" i="59"/>
  <c r="E16" i="59"/>
  <c r="P12" i="59"/>
  <c r="P21" i="59"/>
  <c r="P17" i="59"/>
  <c r="E17" i="59"/>
  <c r="E21" i="59"/>
  <c r="AA21" i="59"/>
  <c r="AA17" i="59"/>
  <c r="Z13" i="59"/>
  <c r="O12" i="59"/>
  <c r="Z14" i="59"/>
  <c r="P13" i="59"/>
  <c r="Y13" i="59"/>
  <c r="Z12" i="59"/>
  <c r="AA13" i="59"/>
  <c r="Y14" i="59"/>
  <c r="AA15" i="59"/>
  <c r="O15" i="59"/>
  <c r="D15" i="59"/>
  <c r="E12" i="59"/>
  <c r="AA14" i="59"/>
  <c r="X11" i="59" l="1"/>
  <c r="W11" i="59"/>
  <c r="V11" i="59"/>
  <c r="U11" i="59"/>
  <c r="T11" i="59"/>
  <c r="S11" i="59"/>
  <c r="R11" i="59"/>
  <c r="L11" i="59"/>
  <c r="K11" i="59"/>
  <c r="I11" i="59"/>
  <c r="H11" i="59"/>
  <c r="P11" i="59" s="1"/>
  <c r="F11" i="59"/>
  <c r="C11" i="59"/>
  <c r="B11" i="59"/>
  <c r="I10" i="50"/>
  <c r="J10" i="50"/>
  <c r="P10" i="50"/>
  <c r="I11" i="50"/>
  <c r="J11" i="50"/>
  <c r="P11" i="50"/>
  <c r="I12" i="50"/>
  <c r="J12" i="50"/>
  <c r="P12" i="50"/>
  <c r="I13" i="50"/>
  <c r="J13" i="50"/>
  <c r="P13" i="50"/>
  <c r="I14" i="50"/>
  <c r="J14" i="50"/>
  <c r="P14" i="50"/>
  <c r="I15" i="50"/>
  <c r="J15" i="50"/>
  <c r="P15" i="50"/>
  <c r="I16" i="50"/>
  <c r="J16" i="50"/>
  <c r="P16" i="50"/>
  <c r="I17" i="50"/>
  <c r="J17" i="50"/>
  <c r="P17" i="50"/>
  <c r="I18" i="50"/>
  <c r="J18" i="50"/>
  <c r="P18" i="50"/>
  <c r="I19" i="50"/>
  <c r="J19" i="50"/>
  <c r="K19" i="50" s="1"/>
  <c r="P19" i="50"/>
  <c r="Q19" i="50" s="1"/>
  <c r="I20" i="50"/>
  <c r="J20" i="50"/>
  <c r="K20" i="50" s="1"/>
  <c r="P20" i="50"/>
  <c r="Q20" i="50" s="1"/>
  <c r="I21" i="50"/>
  <c r="J21" i="50"/>
  <c r="K21" i="50" s="1"/>
  <c r="P21" i="50"/>
  <c r="Q21" i="50" s="1"/>
  <c r="E11" i="59" l="1"/>
  <c r="D11" i="59"/>
  <c r="O11" i="59"/>
  <c r="B39" i="50"/>
  <c r="C39" i="50"/>
  <c r="D39" i="50" s="1"/>
  <c r="E39" i="50"/>
  <c r="F39" i="50"/>
  <c r="G39" i="50"/>
  <c r="I39" i="50"/>
  <c r="J39" i="50"/>
  <c r="K17" i="50" s="1"/>
  <c r="P39" i="50"/>
  <c r="Q17" i="50" s="1"/>
  <c r="R39" i="50"/>
  <c r="S39" i="50"/>
  <c r="T39" i="50"/>
  <c r="U39" i="50"/>
  <c r="V39" i="50"/>
  <c r="X39" i="50"/>
  <c r="Y39" i="50"/>
  <c r="Z39" i="50"/>
  <c r="B40" i="50"/>
  <c r="C40" i="50"/>
  <c r="D40" i="50" s="1"/>
  <c r="E40" i="50"/>
  <c r="F40" i="50"/>
  <c r="G40" i="50"/>
  <c r="I40" i="50"/>
  <c r="J40" i="50"/>
  <c r="K18" i="50" s="1"/>
  <c r="P40" i="50"/>
  <c r="Q18" i="50" s="1"/>
  <c r="R40" i="50"/>
  <c r="S40" i="50"/>
  <c r="T40" i="50"/>
  <c r="U40" i="50"/>
  <c r="V40" i="50"/>
  <c r="X40" i="50"/>
  <c r="Y40" i="50"/>
  <c r="Z40" i="50"/>
  <c r="B21" i="50"/>
  <c r="C21" i="50"/>
  <c r="D21" i="50" s="1"/>
  <c r="E21" i="50"/>
  <c r="F21" i="50"/>
  <c r="G21" i="50"/>
  <c r="H21" i="50" s="1"/>
  <c r="R21" i="50"/>
  <c r="S21" i="50"/>
  <c r="T21" i="50"/>
  <c r="U21" i="50"/>
  <c r="V21" i="50"/>
  <c r="X21" i="50"/>
  <c r="Y21" i="50"/>
  <c r="Z21" i="50"/>
  <c r="B20" i="50"/>
  <c r="C20" i="50"/>
  <c r="D20" i="50" s="1"/>
  <c r="E20" i="50"/>
  <c r="F20" i="50"/>
  <c r="G20" i="50"/>
  <c r="H20" i="50" s="1"/>
  <c r="R20" i="50"/>
  <c r="S20" i="50"/>
  <c r="T20" i="50"/>
  <c r="U20" i="50"/>
  <c r="V20" i="50"/>
  <c r="X20" i="50"/>
  <c r="Y20" i="50"/>
  <c r="Z20" i="50"/>
  <c r="B18" i="50"/>
  <c r="C18" i="50"/>
  <c r="D18" i="50" s="1"/>
  <c r="E18" i="50"/>
  <c r="F18" i="50"/>
  <c r="G18" i="50"/>
  <c r="R18" i="50"/>
  <c r="S18" i="50"/>
  <c r="T18" i="50"/>
  <c r="U18" i="50"/>
  <c r="V18" i="50"/>
  <c r="X18" i="50"/>
  <c r="Y18" i="50"/>
  <c r="Z18" i="50"/>
  <c r="B19" i="50"/>
  <c r="C19" i="50"/>
  <c r="D19" i="50" s="1"/>
  <c r="E19" i="50"/>
  <c r="F19" i="50"/>
  <c r="G19" i="50"/>
  <c r="H19" i="50" s="1"/>
  <c r="R19" i="50"/>
  <c r="S19" i="50"/>
  <c r="T19" i="50"/>
  <c r="U19" i="50"/>
  <c r="V19" i="50"/>
  <c r="X19" i="50"/>
  <c r="Y19" i="50"/>
  <c r="Z19" i="50"/>
  <c r="H18" i="50" l="1"/>
  <c r="M18" i="50"/>
  <c r="N18" i="50"/>
  <c r="N21" i="50"/>
  <c r="M21" i="50"/>
  <c r="M19" i="50"/>
  <c r="N19" i="50"/>
  <c r="N20" i="50"/>
  <c r="M20" i="50"/>
  <c r="M40" i="50"/>
  <c r="N40" i="50"/>
  <c r="N39" i="50"/>
  <c r="M39" i="50"/>
  <c r="AD19" i="50"/>
  <c r="AD40" i="50"/>
  <c r="AB18" i="50"/>
  <c r="AB20" i="50"/>
  <c r="AD39" i="50"/>
  <c r="AB39" i="50"/>
  <c r="AB40" i="50"/>
  <c r="AD21" i="50"/>
  <c r="AB21" i="50"/>
  <c r="AD20" i="50"/>
  <c r="AD18" i="50"/>
  <c r="AB19" i="50"/>
  <c r="F47" i="46" l="1"/>
  <c r="F48" i="46"/>
  <c r="F49" i="46"/>
  <c r="F50" i="46"/>
  <c r="F51" i="46"/>
  <c r="F52" i="46"/>
  <c r="F53" i="46"/>
  <c r="Z25" i="79" l="1"/>
  <c r="M11" i="59"/>
  <c r="J12" i="59"/>
  <c r="M12" i="59"/>
  <c r="J13" i="59"/>
  <c r="M13" i="59"/>
  <c r="J14" i="59"/>
  <c r="M14" i="59"/>
  <c r="J15" i="59"/>
  <c r="M15" i="59"/>
  <c r="J16" i="59"/>
  <c r="M16" i="59"/>
  <c r="J17" i="59"/>
  <c r="M17" i="59"/>
  <c r="J18" i="59"/>
  <c r="M18" i="59"/>
  <c r="J20" i="59"/>
  <c r="M20" i="59"/>
  <c r="J21" i="59"/>
  <c r="M21" i="59"/>
  <c r="J22" i="59"/>
  <c r="M22" i="59"/>
  <c r="J23" i="59"/>
  <c r="M23" i="59"/>
  <c r="J24" i="59"/>
  <c r="M24" i="59"/>
  <c r="J25" i="59"/>
  <c r="M25" i="59"/>
  <c r="J26" i="59"/>
  <c r="M26" i="59"/>
  <c r="J27" i="59"/>
  <c r="M27" i="59"/>
  <c r="R14" i="79"/>
  <c r="U14" i="79"/>
  <c r="L14" i="79"/>
  <c r="I11" i="79"/>
  <c r="Q11" i="79"/>
  <c r="T11" i="79"/>
  <c r="K11" i="79"/>
  <c r="V11" i="79"/>
  <c r="W11" i="79"/>
  <c r="X11" i="79"/>
  <c r="I12" i="79"/>
  <c r="Q12" i="79"/>
  <c r="T12" i="79"/>
  <c r="K12" i="79"/>
  <c r="V12" i="79"/>
  <c r="W12" i="79"/>
  <c r="X12" i="79"/>
  <c r="I13" i="79"/>
  <c r="Q13" i="79"/>
  <c r="T13" i="79"/>
  <c r="K13" i="79"/>
  <c r="V13" i="79"/>
  <c r="W13" i="79"/>
  <c r="X13" i="79"/>
  <c r="Y13" i="79" s="1"/>
  <c r="U13" i="79" l="1"/>
  <c r="R12" i="79"/>
  <c r="R13" i="79"/>
  <c r="L12" i="79"/>
  <c r="L11" i="79"/>
  <c r="U12" i="79"/>
  <c r="AA29" i="59"/>
  <c r="R11" i="79"/>
  <c r="L13" i="79"/>
  <c r="Y11" i="79"/>
  <c r="Y29" i="59"/>
  <c r="Y12" i="79"/>
  <c r="U11" i="79"/>
  <c r="Z29" i="59"/>
  <c r="Q209" i="64"/>
  <c r="Q208" i="64"/>
  <c r="Q194" i="64"/>
  <c r="Q193" i="64"/>
  <c r="Q179" i="64"/>
  <c r="Q178" i="64"/>
  <c r="Q164" i="64"/>
  <c r="Q163" i="64"/>
  <c r="Q149" i="64"/>
  <c r="Q148" i="64"/>
  <c r="Q134" i="64"/>
  <c r="Q133" i="64"/>
  <c r="Q119" i="64"/>
  <c r="Q118" i="64"/>
  <c r="Q104" i="64"/>
  <c r="Q103" i="64"/>
  <c r="Q89" i="64"/>
  <c r="Q88" i="64"/>
  <c r="Q74" i="64"/>
  <c r="Q73" i="64"/>
  <c r="Q59" i="64"/>
  <c r="Q58" i="64"/>
  <c r="Q14" i="64"/>
  <c r="Q13" i="64"/>
  <c r="B47" i="46"/>
  <c r="C47" i="46"/>
  <c r="D47" i="46"/>
  <c r="E47" i="46" s="1"/>
  <c r="G47" i="46"/>
  <c r="J47" i="46"/>
  <c r="L47" i="46"/>
  <c r="M47" i="46"/>
  <c r="S47" i="46"/>
  <c r="U47" i="46"/>
  <c r="W47" i="46"/>
  <c r="X47" i="46"/>
  <c r="Y47" i="46"/>
  <c r="AA47" i="46"/>
  <c r="AB47" i="46"/>
  <c r="AC47" i="46"/>
  <c r="AD47" i="46"/>
  <c r="AE47" i="46"/>
  <c r="B48" i="46"/>
  <c r="C48" i="46"/>
  <c r="D48" i="46"/>
  <c r="E48" i="46" s="1"/>
  <c r="G48" i="46"/>
  <c r="J48" i="46"/>
  <c r="L48" i="46"/>
  <c r="M48" i="46"/>
  <c r="S48" i="46"/>
  <c r="U48" i="46"/>
  <c r="W48" i="46"/>
  <c r="X48" i="46"/>
  <c r="Y48" i="46"/>
  <c r="AA48" i="46"/>
  <c r="AB48" i="46"/>
  <c r="AC48" i="46"/>
  <c r="AD48" i="46"/>
  <c r="AE48" i="46"/>
  <c r="B49" i="46"/>
  <c r="C49" i="46"/>
  <c r="D49" i="46"/>
  <c r="E49" i="46" s="1"/>
  <c r="G49" i="46"/>
  <c r="J49" i="46"/>
  <c r="L49" i="46"/>
  <c r="M49" i="46"/>
  <c r="S49" i="46"/>
  <c r="U49" i="46"/>
  <c r="W49" i="46"/>
  <c r="X49" i="46"/>
  <c r="Y49" i="46"/>
  <c r="AA49" i="46"/>
  <c r="AB49" i="46"/>
  <c r="AC49" i="46"/>
  <c r="AD49" i="46"/>
  <c r="AE49" i="46"/>
  <c r="B50" i="46"/>
  <c r="C50" i="46"/>
  <c r="D50" i="46"/>
  <c r="E50" i="46" s="1"/>
  <c r="G50" i="46"/>
  <c r="J50" i="46"/>
  <c r="L50" i="46"/>
  <c r="M50" i="46"/>
  <c r="S50" i="46"/>
  <c r="U50" i="46"/>
  <c r="W50" i="46"/>
  <c r="X50" i="46"/>
  <c r="Y50" i="46"/>
  <c r="AA50" i="46"/>
  <c r="AB50" i="46"/>
  <c r="AC50" i="46"/>
  <c r="AD50" i="46"/>
  <c r="AE50" i="46"/>
  <c r="B51" i="46"/>
  <c r="C51" i="46"/>
  <c r="D51" i="46"/>
  <c r="E51" i="46" s="1"/>
  <c r="G51" i="46"/>
  <c r="J51" i="46"/>
  <c r="L51" i="46"/>
  <c r="M51" i="46"/>
  <c r="S51" i="46"/>
  <c r="U51" i="46"/>
  <c r="W51" i="46"/>
  <c r="X51" i="46"/>
  <c r="Y51" i="46"/>
  <c r="AA51" i="46"/>
  <c r="AB51" i="46"/>
  <c r="AC51" i="46"/>
  <c r="AD51" i="46"/>
  <c r="AE51" i="46"/>
  <c r="B52" i="46"/>
  <c r="C52" i="46"/>
  <c r="D52" i="46"/>
  <c r="E52" i="46" s="1"/>
  <c r="G52" i="46"/>
  <c r="J52" i="46"/>
  <c r="L52" i="46"/>
  <c r="M52" i="46"/>
  <c r="S52" i="46"/>
  <c r="U52" i="46"/>
  <c r="W52" i="46"/>
  <c r="X52" i="46"/>
  <c r="Y52" i="46"/>
  <c r="AA52" i="46"/>
  <c r="AB52" i="46"/>
  <c r="AC52" i="46"/>
  <c r="AD52" i="46"/>
  <c r="AE52" i="46"/>
  <c r="B53" i="46"/>
  <c r="C53" i="46"/>
  <c r="D53" i="46"/>
  <c r="E53" i="46" s="1"/>
  <c r="G53" i="46"/>
  <c r="J53" i="46"/>
  <c r="L53" i="46"/>
  <c r="M53" i="46"/>
  <c r="S53" i="46"/>
  <c r="U53" i="46"/>
  <c r="W53" i="46"/>
  <c r="X53" i="46"/>
  <c r="Y53" i="46"/>
  <c r="AA53" i="46"/>
  <c r="AB53" i="46"/>
  <c r="AC53" i="46"/>
  <c r="AD53" i="46"/>
  <c r="AE53" i="46"/>
  <c r="H26" i="46"/>
  <c r="K26" i="46"/>
  <c r="N26" i="46"/>
  <c r="T26" i="46"/>
  <c r="V26" i="46"/>
  <c r="Z26" i="46"/>
  <c r="H27" i="46"/>
  <c r="K27" i="46"/>
  <c r="N27" i="46"/>
  <c r="T27" i="46"/>
  <c r="V27" i="46"/>
  <c r="Z27" i="46"/>
  <c r="H28" i="46"/>
  <c r="K28" i="46"/>
  <c r="N28" i="46"/>
  <c r="T28" i="46"/>
  <c r="V28" i="46"/>
  <c r="Z28" i="46"/>
  <c r="H29" i="46"/>
  <c r="K29" i="46"/>
  <c r="N29" i="46"/>
  <c r="T29" i="46"/>
  <c r="V29" i="46"/>
  <c r="Z29" i="46"/>
  <c r="H30" i="46"/>
  <c r="K30" i="46"/>
  <c r="N30" i="46"/>
  <c r="T30" i="46"/>
  <c r="V30" i="46"/>
  <c r="Z30" i="46"/>
  <c r="H31" i="46"/>
  <c r="K31" i="46"/>
  <c r="H32" i="46"/>
  <c r="K32" i="46"/>
  <c r="N32" i="46"/>
  <c r="T32" i="46"/>
  <c r="V32" i="46"/>
  <c r="Z32" i="46"/>
  <c r="H33" i="46"/>
  <c r="K33" i="46"/>
  <c r="H34" i="46"/>
  <c r="K34" i="46"/>
  <c r="N34" i="46"/>
  <c r="T34" i="46"/>
  <c r="V34" i="46"/>
  <c r="Z34" i="46"/>
  <c r="H35" i="46"/>
  <c r="K35" i="46"/>
  <c r="H36" i="46"/>
  <c r="K36" i="46"/>
  <c r="Q28" i="44"/>
  <c r="P28" i="44"/>
  <c r="P20" i="44"/>
  <c r="Q20" i="44"/>
  <c r="P21" i="44"/>
  <c r="Q21" i="44"/>
  <c r="P22" i="44"/>
  <c r="Q22" i="44"/>
  <c r="P23" i="44"/>
  <c r="Q23" i="44"/>
  <c r="P24" i="44"/>
  <c r="Q24" i="44"/>
  <c r="P25" i="44"/>
  <c r="Q25" i="44"/>
  <c r="P26" i="44"/>
  <c r="Q26" i="44"/>
  <c r="Q19" i="44"/>
  <c r="P19" i="44"/>
  <c r="P11" i="44"/>
  <c r="Q11" i="44"/>
  <c r="P12" i="44"/>
  <c r="Q12" i="44"/>
  <c r="P13" i="44"/>
  <c r="Q13" i="44"/>
  <c r="P14" i="44"/>
  <c r="Q14" i="44"/>
  <c r="P15" i="44"/>
  <c r="Q15" i="44"/>
  <c r="P16" i="44"/>
  <c r="Q16" i="44"/>
  <c r="P17" i="44"/>
  <c r="Q17" i="44"/>
  <c r="Q10" i="44"/>
  <c r="P10" i="44"/>
  <c r="N39" i="16"/>
  <c r="O39" i="16"/>
  <c r="O38" i="16"/>
  <c r="N38" i="16"/>
  <c r="Q9" i="6"/>
  <c r="P9" i="6"/>
  <c r="P9" i="50"/>
  <c r="P51" i="46" l="1"/>
  <c r="Q51" i="46"/>
  <c r="Q49" i="46"/>
  <c r="P49" i="46"/>
  <c r="Q53" i="46"/>
  <c r="P53" i="46"/>
  <c r="P47" i="46"/>
  <c r="Q47" i="46"/>
  <c r="P52" i="46"/>
  <c r="Q52" i="46"/>
  <c r="AG50" i="46"/>
  <c r="Q50" i="46"/>
  <c r="P50" i="46"/>
  <c r="P48" i="46"/>
  <c r="Q48" i="46"/>
  <c r="AG51" i="46"/>
  <c r="AG48" i="46"/>
  <c r="AF52" i="46"/>
  <c r="AF51" i="46"/>
  <c r="AG49" i="46"/>
  <c r="AG47" i="46"/>
  <c r="AG53" i="46"/>
  <c r="AF53" i="46"/>
  <c r="AF49" i="46"/>
  <c r="AG52" i="46"/>
  <c r="AF50" i="46"/>
  <c r="AF48" i="46"/>
  <c r="AF47" i="46"/>
  <c r="L30" i="2" l="1"/>
  <c r="L31" i="2"/>
  <c r="J30" i="2"/>
  <c r="J31" i="2"/>
  <c r="V56" i="16" l="1"/>
  <c r="W56" i="16"/>
  <c r="X56" i="16"/>
  <c r="V57" i="16"/>
  <c r="W57" i="16"/>
  <c r="X57" i="16"/>
  <c r="V58" i="16"/>
  <c r="W58" i="16"/>
  <c r="X58" i="16"/>
  <c r="V59" i="16"/>
  <c r="W59" i="16"/>
  <c r="X59" i="16"/>
  <c r="V60" i="16"/>
  <c r="W60" i="16"/>
  <c r="X60" i="16"/>
  <c r="V61" i="16"/>
  <c r="W61" i="16"/>
  <c r="X61" i="16"/>
  <c r="V62" i="16"/>
  <c r="W62" i="16"/>
  <c r="X62" i="16"/>
  <c r="V63" i="16"/>
  <c r="W63" i="16"/>
  <c r="X63" i="16"/>
  <c r="V64" i="16"/>
  <c r="W64" i="16"/>
  <c r="X64" i="16"/>
  <c r="Y21" i="79" l="1"/>
  <c r="Y23" i="79"/>
  <c r="Y22" i="79"/>
  <c r="B46" i="16" l="1"/>
  <c r="C46" i="16"/>
  <c r="E46" i="16"/>
  <c r="F46" i="16"/>
  <c r="G46" i="16"/>
  <c r="I46" i="16"/>
  <c r="K46" i="16"/>
  <c r="Q46" i="16"/>
  <c r="R46" i="16"/>
  <c r="T46" i="16"/>
  <c r="U46" i="16"/>
  <c r="Y46" i="16"/>
  <c r="Z46" i="16"/>
  <c r="AA46" i="16"/>
  <c r="B47" i="16"/>
  <c r="C47" i="16"/>
  <c r="E47" i="16"/>
  <c r="F47" i="16"/>
  <c r="G47" i="16"/>
  <c r="I47" i="16"/>
  <c r="K47" i="16"/>
  <c r="Q47" i="16"/>
  <c r="R47" i="16"/>
  <c r="T47" i="16"/>
  <c r="U47" i="16"/>
  <c r="Y47" i="16"/>
  <c r="Z47" i="16"/>
  <c r="AA47" i="16"/>
  <c r="B48" i="16"/>
  <c r="C48" i="16"/>
  <c r="E48" i="16"/>
  <c r="F48" i="16"/>
  <c r="G48" i="16"/>
  <c r="I48" i="16"/>
  <c r="K48" i="16"/>
  <c r="Q48" i="16"/>
  <c r="R48" i="16"/>
  <c r="T48" i="16"/>
  <c r="U48" i="16"/>
  <c r="Y48" i="16"/>
  <c r="Z48" i="16"/>
  <c r="AA48" i="16"/>
  <c r="B49" i="16"/>
  <c r="C49" i="16"/>
  <c r="E49" i="16"/>
  <c r="F49" i="16"/>
  <c r="G49" i="16"/>
  <c r="I49" i="16"/>
  <c r="K49" i="16"/>
  <c r="Q49" i="16"/>
  <c r="R49" i="16"/>
  <c r="T49" i="16"/>
  <c r="U49" i="16"/>
  <c r="Y49" i="16"/>
  <c r="Z49" i="16"/>
  <c r="AA49" i="16"/>
  <c r="B50" i="16"/>
  <c r="C50" i="16"/>
  <c r="E50" i="16"/>
  <c r="F50" i="16"/>
  <c r="G50" i="16"/>
  <c r="I50" i="16"/>
  <c r="K50" i="16"/>
  <c r="Q50" i="16"/>
  <c r="R50" i="16"/>
  <c r="T50" i="16"/>
  <c r="U50" i="16"/>
  <c r="Y50" i="16"/>
  <c r="Z50" i="16"/>
  <c r="AA50" i="16"/>
  <c r="B51" i="16"/>
  <c r="C51" i="16"/>
  <c r="E51" i="16"/>
  <c r="F51" i="16"/>
  <c r="G51" i="16"/>
  <c r="I51" i="16"/>
  <c r="K51" i="16"/>
  <c r="Q51" i="16"/>
  <c r="R51" i="16"/>
  <c r="T51" i="16"/>
  <c r="U51" i="16"/>
  <c r="Y51" i="16"/>
  <c r="Z51" i="16"/>
  <c r="AA51" i="16"/>
  <c r="B52" i="16"/>
  <c r="C52" i="16"/>
  <c r="E52" i="16"/>
  <c r="F52" i="16"/>
  <c r="G52" i="16"/>
  <c r="I52" i="16"/>
  <c r="K52" i="16"/>
  <c r="Q52" i="16"/>
  <c r="R52" i="16"/>
  <c r="T52" i="16"/>
  <c r="U52" i="16"/>
  <c r="Y52" i="16"/>
  <c r="Z52" i="16"/>
  <c r="AA52" i="16"/>
  <c r="B53" i="16"/>
  <c r="C53" i="16"/>
  <c r="E53" i="16"/>
  <c r="F53" i="16"/>
  <c r="G53" i="16"/>
  <c r="I53" i="16"/>
  <c r="K53" i="16"/>
  <c r="Q53" i="16"/>
  <c r="R53" i="16"/>
  <c r="T53" i="16"/>
  <c r="U53" i="16"/>
  <c r="Y53" i="16"/>
  <c r="Z53" i="16"/>
  <c r="AA53" i="16"/>
  <c r="B54" i="16"/>
  <c r="C54" i="16"/>
  <c r="E54" i="16"/>
  <c r="F54" i="16"/>
  <c r="G54" i="16"/>
  <c r="I54" i="16"/>
  <c r="K54" i="16"/>
  <c r="Q54" i="16"/>
  <c r="R54" i="16"/>
  <c r="T54" i="16"/>
  <c r="U54" i="16"/>
  <c r="Y54" i="16"/>
  <c r="Z54" i="16"/>
  <c r="AA54" i="16"/>
  <c r="B55" i="16"/>
  <c r="C55" i="16"/>
  <c r="E55" i="16"/>
  <c r="F55" i="16"/>
  <c r="G55" i="16"/>
  <c r="I55" i="16"/>
  <c r="K55" i="16"/>
  <c r="Q55" i="16"/>
  <c r="R55" i="16"/>
  <c r="T55" i="16"/>
  <c r="U55" i="16"/>
  <c r="Y55" i="16"/>
  <c r="Z55" i="16"/>
  <c r="AA55" i="16"/>
  <c r="B56" i="16"/>
  <c r="C56" i="16"/>
  <c r="E56" i="16"/>
  <c r="F56" i="16"/>
  <c r="G56" i="16"/>
  <c r="I56" i="16"/>
  <c r="K56" i="16"/>
  <c r="Q56" i="16"/>
  <c r="R56" i="16"/>
  <c r="AB56" i="16" s="1"/>
  <c r="T56" i="16"/>
  <c r="U56" i="16"/>
  <c r="Y56" i="16"/>
  <c r="Z56" i="16"/>
  <c r="AA56" i="16"/>
  <c r="B57" i="16"/>
  <c r="C57" i="16"/>
  <c r="E57" i="16"/>
  <c r="F57" i="16"/>
  <c r="G57" i="16"/>
  <c r="I57" i="16"/>
  <c r="K57" i="16"/>
  <c r="Q57" i="16"/>
  <c r="R57" i="16"/>
  <c r="AB57" i="16" s="1"/>
  <c r="T57" i="16"/>
  <c r="U57" i="16"/>
  <c r="Y57" i="16"/>
  <c r="Z57" i="16"/>
  <c r="AA57" i="16"/>
  <c r="B58" i="16"/>
  <c r="C58" i="16"/>
  <c r="E58" i="16"/>
  <c r="F58" i="16"/>
  <c r="G58" i="16"/>
  <c r="I58" i="16"/>
  <c r="K58" i="16"/>
  <c r="Q58" i="16"/>
  <c r="R58" i="16"/>
  <c r="AB58" i="16" s="1"/>
  <c r="T58" i="16"/>
  <c r="U58" i="16"/>
  <c r="Y58" i="16"/>
  <c r="Z58" i="16"/>
  <c r="AA58" i="16"/>
  <c r="B59" i="16"/>
  <c r="C59" i="16"/>
  <c r="E59" i="16"/>
  <c r="F59" i="16"/>
  <c r="G59" i="16"/>
  <c r="I59" i="16"/>
  <c r="K59" i="16"/>
  <c r="Q59" i="16"/>
  <c r="R59" i="16"/>
  <c r="AB59" i="16" s="1"/>
  <c r="T59" i="16"/>
  <c r="U59" i="16"/>
  <c r="Y59" i="16"/>
  <c r="Z59" i="16"/>
  <c r="AA59" i="16"/>
  <c r="B60" i="16"/>
  <c r="C60" i="16"/>
  <c r="E60" i="16"/>
  <c r="F60" i="16"/>
  <c r="G60" i="16"/>
  <c r="I60" i="16"/>
  <c r="K60" i="16"/>
  <c r="Q60" i="16"/>
  <c r="R60" i="16"/>
  <c r="AB60" i="16" s="1"/>
  <c r="T60" i="16"/>
  <c r="U60" i="16"/>
  <c r="Y60" i="16"/>
  <c r="Z60" i="16"/>
  <c r="AA60" i="16"/>
  <c r="B61" i="16"/>
  <c r="C61" i="16"/>
  <c r="E61" i="16"/>
  <c r="F61" i="16"/>
  <c r="G61" i="16"/>
  <c r="I61" i="16"/>
  <c r="K61" i="16"/>
  <c r="Q61" i="16"/>
  <c r="R61" i="16"/>
  <c r="AB61" i="16" s="1"/>
  <c r="T61" i="16"/>
  <c r="U61" i="16"/>
  <c r="Y61" i="16"/>
  <c r="Z61" i="16"/>
  <c r="AA61" i="16"/>
  <c r="B62" i="16"/>
  <c r="C62" i="16"/>
  <c r="E62" i="16"/>
  <c r="F62" i="16"/>
  <c r="G62" i="16"/>
  <c r="I62" i="16"/>
  <c r="K62" i="16"/>
  <c r="Q62" i="16"/>
  <c r="R62" i="16"/>
  <c r="AB62" i="16" s="1"/>
  <c r="T62" i="16"/>
  <c r="U62" i="16"/>
  <c r="Y62" i="16"/>
  <c r="Z62" i="16"/>
  <c r="AA62" i="16"/>
  <c r="B63" i="16"/>
  <c r="C63" i="16"/>
  <c r="E63" i="16"/>
  <c r="F63" i="16"/>
  <c r="G63" i="16"/>
  <c r="I63" i="16"/>
  <c r="K63" i="16"/>
  <c r="Q63" i="16"/>
  <c r="R63" i="16"/>
  <c r="AB63" i="16" s="1"/>
  <c r="T63" i="16"/>
  <c r="U63" i="16"/>
  <c r="Y63" i="16"/>
  <c r="Z63" i="16"/>
  <c r="AA63" i="16"/>
  <c r="B64" i="16"/>
  <c r="C64" i="16"/>
  <c r="E64" i="16"/>
  <c r="F64" i="16"/>
  <c r="G64" i="16"/>
  <c r="I64" i="16"/>
  <c r="K64" i="16"/>
  <c r="Q64" i="16"/>
  <c r="R64" i="16"/>
  <c r="AB64" i="16" s="1"/>
  <c r="T64" i="16"/>
  <c r="U64" i="16"/>
  <c r="Y64" i="16"/>
  <c r="Z64" i="16"/>
  <c r="AA64" i="16"/>
  <c r="B38" i="16"/>
  <c r="C38" i="16"/>
  <c r="E38" i="16"/>
  <c r="F38" i="16"/>
  <c r="G38" i="16"/>
  <c r="I38" i="16"/>
  <c r="K38" i="16"/>
  <c r="Q38" i="16"/>
  <c r="R38" i="16"/>
  <c r="T38" i="16"/>
  <c r="U38" i="16"/>
  <c r="V38" i="16"/>
  <c r="W38" i="16"/>
  <c r="X38" i="16"/>
  <c r="Y38" i="16"/>
  <c r="Z38" i="16"/>
  <c r="AA38" i="16"/>
  <c r="B39" i="16"/>
  <c r="C39" i="16"/>
  <c r="E39" i="16"/>
  <c r="F39" i="16"/>
  <c r="G39" i="16"/>
  <c r="I39" i="16"/>
  <c r="K39" i="16"/>
  <c r="Q39" i="16"/>
  <c r="R39" i="16"/>
  <c r="T39" i="16"/>
  <c r="U39" i="16"/>
  <c r="V39" i="16"/>
  <c r="W39" i="16"/>
  <c r="X39" i="16"/>
  <c r="Y39" i="16"/>
  <c r="Z39" i="16"/>
  <c r="AA39" i="16"/>
  <c r="A31" i="2"/>
  <c r="B31" i="2"/>
  <c r="G31" i="2"/>
  <c r="H32" i="2" s="1"/>
  <c r="N31" i="2"/>
  <c r="O32" i="2" s="1"/>
  <c r="Q31" i="2"/>
  <c r="R32" i="2" s="1"/>
  <c r="S31" i="2"/>
  <c r="T32" i="2" s="1"/>
  <c r="U31" i="2"/>
  <c r="V32" i="2" s="1"/>
  <c r="W31" i="2"/>
  <c r="Y31" i="2"/>
  <c r="AA31" i="2"/>
  <c r="AB31" i="2"/>
  <c r="AF31" i="2"/>
  <c r="E32" i="2" l="1"/>
  <c r="C32" i="2"/>
  <c r="S42" i="2"/>
  <c r="S40" i="2"/>
  <c r="U40" i="2" s="1"/>
  <c r="Y40" i="2" s="1"/>
  <c r="AC61" i="16"/>
  <c r="AC62" i="16"/>
  <c r="AC38" i="16"/>
  <c r="AC49" i="16"/>
  <c r="AC39" i="16"/>
  <c r="AB38" i="16"/>
  <c r="AC59" i="16"/>
  <c r="AC63" i="16"/>
  <c r="AC60" i="16"/>
  <c r="AC64" i="16"/>
  <c r="AC56" i="16"/>
  <c r="AC46" i="16"/>
  <c r="AC50" i="16"/>
  <c r="AC57" i="16"/>
  <c r="AC54" i="16"/>
  <c r="AC51" i="16"/>
  <c r="AC47" i="16"/>
  <c r="AC53" i="16"/>
  <c r="AC58" i="16"/>
  <c r="AC55" i="16"/>
  <c r="AC52" i="16"/>
  <c r="AC48" i="16"/>
  <c r="AB39" i="16"/>
  <c r="AD31" i="2"/>
  <c r="Z31" i="2"/>
  <c r="AG31" i="2"/>
  <c r="AH32" i="2" s="1"/>
  <c r="U42" i="2" l="1"/>
  <c r="Y42" i="2" s="1"/>
  <c r="A30" i="2" l="1"/>
  <c r="B30" i="2"/>
  <c r="G30" i="2"/>
  <c r="H31" i="2" s="1"/>
  <c r="N30" i="2"/>
  <c r="O31" i="2" s="1"/>
  <c r="Q30" i="2"/>
  <c r="R31" i="2" s="1"/>
  <c r="S30" i="2"/>
  <c r="T31" i="2" s="1"/>
  <c r="U30" i="2"/>
  <c r="V31" i="2" s="1"/>
  <c r="W30" i="2"/>
  <c r="Y30" i="2"/>
  <c r="AA30" i="2"/>
  <c r="AB30" i="2"/>
  <c r="AF30" i="2"/>
  <c r="C31" i="2" l="1"/>
  <c r="E31" i="2"/>
  <c r="AD30" i="2"/>
  <c r="Z30" i="2"/>
  <c r="AG30" i="2"/>
  <c r="AH31" i="2" s="1"/>
  <c r="B14" i="64"/>
  <c r="B15" i="64"/>
  <c r="B16" i="64"/>
  <c r="B17" i="64"/>
  <c r="B18" i="64"/>
  <c r="B19" i="64"/>
  <c r="B20" i="64"/>
  <c r="B21" i="64"/>
  <c r="B22" i="64"/>
  <c r="B23" i="64"/>
  <c r="B24" i="64"/>
  <c r="B13" i="64"/>
  <c r="H14" i="64"/>
  <c r="H15" i="64"/>
  <c r="H16" i="64"/>
  <c r="H17" i="64"/>
  <c r="H18" i="64"/>
  <c r="H19" i="64"/>
  <c r="H20" i="64"/>
  <c r="H21" i="64"/>
  <c r="H22" i="64"/>
  <c r="H23" i="64"/>
  <c r="H24" i="64"/>
  <c r="Y4" i="16"/>
  <c r="D20" i="44" l="1"/>
  <c r="D29" i="44" s="1"/>
  <c r="D38" i="44" s="1"/>
  <c r="D47" i="44" s="1"/>
  <c r="D21" i="44"/>
  <c r="D30" i="44" s="1"/>
  <c r="D39" i="44" s="1"/>
  <c r="D48" i="44" s="1"/>
  <c r="D22" i="44"/>
  <c r="D31" i="44" s="1"/>
  <c r="D40" i="44" s="1"/>
  <c r="D49" i="44" s="1"/>
  <c r="D23" i="44"/>
  <c r="D32" i="44" s="1"/>
  <c r="D41" i="44" s="1"/>
  <c r="D50" i="44" s="1"/>
  <c r="D24" i="44"/>
  <c r="D33" i="44" s="1"/>
  <c r="D42" i="44" s="1"/>
  <c r="D51" i="44" s="1"/>
  <c r="D25" i="44"/>
  <c r="D34" i="44" s="1"/>
  <c r="D43" i="44" s="1"/>
  <c r="D52" i="44" s="1"/>
  <c r="D26" i="44"/>
  <c r="D35" i="44" s="1"/>
  <c r="D44" i="44" s="1"/>
  <c r="D53" i="44" s="1"/>
  <c r="D19" i="44"/>
  <c r="D28" i="44" s="1"/>
  <c r="D37" i="44" s="1"/>
  <c r="D46" i="44" s="1"/>
  <c r="D15" i="6" l="1"/>
  <c r="D25" i="6" s="1"/>
  <c r="D16" i="6"/>
  <c r="D26" i="6" s="1"/>
  <c r="D17" i="6"/>
  <c r="D27" i="6" s="1"/>
  <c r="D14" i="6"/>
  <c r="D24" i="6" s="1"/>
  <c r="D20" i="6" l="1"/>
  <c r="D19" i="6"/>
  <c r="D22" i="6"/>
  <c r="D21" i="6"/>
  <c r="D15" i="47" l="1"/>
  <c r="D20" i="47" s="1"/>
  <c r="D16" i="47"/>
  <c r="D21" i="47" s="1"/>
  <c r="D17" i="47"/>
  <c r="D22" i="47" s="1"/>
  <c r="D14" i="47"/>
  <c r="D19" i="47" s="1"/>
  <c r="B20" i="47" l="1"/>
  <c r="C20" i="47"/>
  <c r="E20" i="47"/>
  <c r="F20" i="47"/>
  <c r="G20" i="47"/>
  <c r="I20" i="47"/>
  <c r="J20" i="47"/>
  <c r="P20" i="47"/>
  <c r="Q20" i="47"/>
  <c r="S20" i="47"/>
  <c r="T20" i="47"/>
  <c r="U20" i="47"/>
  <c r="V20" i="47"/>
  <c r="W20" i="47"/>
  <c r="X20" i="47"/>
  <c r="Y20" i="47"/>
  <c r="Z20" i="47"/>
  <c r="AA20" i="47"/>
  <c r="B14" i="47"/>
  <c r="C14" i="47"/>
  <c r="E14" i="47"/>
  <c r="F14" i="47"/>
  <c r="G14" i="47"/>
  <c r="I14" i="47"/>
  <c r="J14" i="47"/>
  <c r="P14" i="47"/>
  <c r="Q14" i="47"/>
  <c r="S14" i="47"/>
  <c r="T14" i="47"/>
  <c r="U14" i="47"/>
  <c r="V14" i="47"/>
  <c r="W14" i="47"/>
  <c r="X14" i="47"/>
  <c r="Y14" i="47"/>
  <c r="Z14" i="47"/>
  <c r="AA14" i="47"/>
  <c r="N20" i="47" l="1"/>
  <c r="M20" i="47"/>
  <c r="M14" i="47"/>
  <c r="N14" i="47"/>
  <c r="AB20" i="47"/>
  <c r="AD20" i="47"/>
  <c r="AB14" i="47"/>
  <c r="AD14" i="47"/>
  <c r="AA12" i="46" l="1"/>
  <c r="AA13" i="46"/>
  <c r="AA14" i="46"/>
  <c r="AA17" i="46"/>
  <c r="AA18" i="46"/>
  <c r="AA19" i="46"/>
  <c r="AA20" i="46"/>
  <c r="AA21" i="46"/>
  <c r="AA22" i="46"/>
  <c r="AA23" i="46"/>
  <c r="AA24" i="46"/>
  <c r="G4" i="71" l="1"/>
  <c r="O141" i="76" l="1"/>
  <c r="O142" i="76" s="1"/>
  <c r="O143" i="76" s="1"/>
  <c r="O144" i="76" s="1"/>
  <c r="O145" i="76" s="1"/>
  <c r="O146" i="76" s="1"/>
  <c r="O108" i="76"/>
  <c r="O109" i="76" s="1"/>
  <c r="O110" i="76" s="1"/>
  <c r="O111" i="76" s="1"/>
  <c r="O112" i="76" s="1"/>
  <c r="O113" i="76" s="1"/>
  <c r="B36" i="16" l="1"/>
  <c r="C36" i="16"/>
  <c r="E36" i="16"/>
  <c r="F36" i="16"/>
  <c r="G36" i="16"/>
  <c r="I36" i="16"/>
  <c r="K36" i="16"/>
  <c r="Q36" i="16"/>
  <c r="R36" i="16"/>
  <c r="T36" i="16"/>
  <c r="U36" i="16"/>
  <c r="V36" i="16"/>
  <c r="W36" i="16"/>
  <c r="X36" i="16"/>
  <c r="Y36" i="16"/>
  <c r="Z36" i="16"/>
  <c r="AA36" i="16"/>
  <c r="B37" i="16"/>
  <c r="C37" i="16"/>
  <c r="E37" i="16"/>
  <c r="F37" i="16"/>
  <c r="G37" i="16"/>
  <c r="I37" i="16"/>
  <c r="K37" i="16"/>
  <c r="Q37" i="16"/>
  <c r="R37" i="16"/>
  <c r="T37" i="16"/>
  <c r="U37" i="16"/>
  <c r="V37" i="16"/>
  <c r="W37" i="16"/>
  <c r="X37" i="16"/>
  <c r="Y37" i="16"/>
  <c r="Z37" i="16"/>
  <c r="AA37" i="16"/>
  <c r="AC36" i="16" l="1"/>
  <c r="AC37" i="16"/>
  <c r="AB36" i="16"/>
  <c r="AB37" i="16"/>
  <c r="H240" i="64"/>
  <c r="E240" i="64"/>
  <c r="C240" i="64"/>
  <c r="B240" i="64"/>
  <c r="C21" i="64"/>
  <c r="E21" i="64"/>
  <c r="C22" i="64"/>
  <c r="E22" i="64"/>
  <c r="J22" i="64"/>
  <c r="C23" i="64"/>
  <c r="E23" i="64"/>
  <c r="G23" i="64"/>
  <c r="C24" i="64"/>
  <c r="E24" i="64"/>
  <c r="W24" i="64"/>
  <c r="C14" i="64"/>
  <c r="E14" i="64"/>
  <c r="G14" i="64"/>
  <c r="C15" i="64"/>
  <c r="E15" i="64"/>
  <c r="G15" i="64"/>
  <c r="C16" i="64"/>
  <c r="E16" i="64"/>
  <c r="G16" i="64"/>
  <c r="C17" i="64"/>
  <c r="E17" i="64"/>
  <c r="J17" i="64"/>
  <c r="C18" i="64"/>
  <c r="E18" i="64"/>
  <c r="G18" i="64"/>
  <c r="C19" i="64"/>
  <c r="E19" i="64"/>
  <c r="G19" i="64"/>
  <c r="C20" i="64"/>
  <c r="E20" i="64"/>
  <c r="H13" i="64"/>
  <c r="E13" i="64"/>
  <c r="C13" i="64"/>
  <c r="AE45" i="79"/>
  <c r="AD45" i="79"/>
  <c r="AC45" i="79"/>
  <c r="AA45" i="79"/>
  <c r="Z45" i="79"/>
  <c r="X45" i="79"/>
  <c r="Y30" i="79" s="1"/>
  <c r="W45" i="79"/>
  <c r="V45" i="79"/>
  <c r="K45" i="79"/>
  <c r="L30" i="79" s="1"/>
  <c r="T45" i="79"/>
  <c r="U30" i="79" s="1"/>
  <c r="Q45" i="79"/>
  <c r="R30" i="79" s="1"/>
  <c r="I45" i="79"/>
  <c r="G45" i="79"/>
  <c r="H30" i="79" s="1"/>
  <c r="F45" i="79"/>
  <c r="E45" i="79"/>
  <c r="C45" i="79"/>
  <c r="B45" i="79"/>
  <c r="AE44" i="79"/>
  <c r="AD44" i="79"/>
  <c r="AC44" i="79"/>
  <c r="AA44" i="79"/>
  <c r="Z44" i="79"/>
  <c r="X44" i="79"/>
  <c r="Y29" i="79" s="1"/>
  <c r="W44" i="79"/>
  <c r="V44" i="79"/>
  <c r="K44" i="79"/>
  <c r="L29" i="79" s="1"/>
  <c r="T44" i="79"/>
  <c r="U29" i="79" s="1"/>
  <c r="Q44" i="79"/>
  <c r="R29" i="79" s="1"/>
  <c r="I44" i="79"/>
  <c r="G44" i="79"/>
  <c r="H29" i="79" s="1"/>
  <c r="F44" i="79"/>
  <c r="E44" i="79"/>
  <c r="C44" i="79"/>
  <c r="D44" i="79" s="1"/>
  <c r="B44" i="79"/>
  <c r="AE43" i="79"/>
  <c r="AD43" i="79"/>
  <c r="AC43" i="79"/>
  <c r="AA43" i="79"/>
  <c r="Z43" i="79"/>
  <c r="X43" i="79"/>
  <c r="Y28" i="79" s="1"/>
  <c r="W43" i="79"/>
  <c r="V43" i="79"/>
  <c r="K43" i="79"/>
  <c r="L28" i="79" s="1"/>
  <c r="T43" i="79"/>
  <c r="U28" i="79" s="1"/>
  <c r="Q43" i="79"/>
  <c r="R28" i="79" s="1"/>
  <c r="I43" i="79"/>
  <c r="G43" i="79"/>
  <c r="H28" i="79" s="1"/>
  <c r="F43" i="79"/>
  <c r="E43" i="79"/>
  <c r="C43" i="79"/>
  <c r="D43" i="79" s="1"/>
  <c r="B43" i="79"/>
  <c r="AE42" i="79"/>
  <c r="AD42" i="79"/>
  <c r="AC42" i="79"/>
  <c r="AA42" i="79"/>
  <c r="Z42" i="79"/>
  <c r="X42" i="79"/>
  <c r="Y27" i="79" s="1"/>
  <c r="W42" i="79"/>
  <c r="V42" i="79"/>
  <c r="K42" i="79"/>
  <c r="L27" i="79" s="1"/>
  <c r="T42" i="79"/>
  <c r="U27" i="79" s="1"/>
  <c r="Q42" i="79"/>
  <c r="R27" i="79" s="1"/>
  <c r="I42" i="79"/>
  <c r="G42" i="79"/>
  <c r="H27" i="79" s="1"/>
  <c r="F42" i="79"/>
  <c r="E42" i="79"/>
  <c r="C42" i="79"/>
  <c r="D42" i="79" s="1"/>
  <c r="B42" i="79"/>
  <c r="AE41" i="79"/>
  <c r="AD41" i="79"/>
  <c r="AC41" i="79"/>
  <c r="AA41" i="79"/>
  <c r="Z41" i="79"/>
  <c r="X41" i="79"/>
  <c r="Y26" i="79" s="1"/>
  <c r="W41" i="79"/>
  <c r="V41" i="79"/>
  <c r="K41" i="79"/>
  <c r="L26" i="79" s="1"/>
  <c r="T41" i="79"/>
  <c r="U26" i="79" s="1"/>
  <c r="Q41" i="79"/>
  <c r="R26" i="79" s="1"/>
  <c r="I41" i="79"/>
  <c r="G41" i="79"/>
  <c r="H26" i="79" s="1"/>
  <c r="F41" i="79"/>
  <c r="E41" i="79"/>
  <c r="C41" i="79"/>
  <c r="D41" i="79" s="1"/>
  <c r="B41" i="79"/>
  <c r="AE40" i="79"/>
  <c r="AD40" i="79"/>
  <c r="AC40" i="79"/>
  <c r="AA40" i="79"/>
  <c r="Z40" i="79"/>
  <c r="X40" i="79"/>
  <c r="Y14" i="79" s="1"/>
  <c r="W40" i="79"/>
  <c r="V40" i="79"/>
  <c r="K40" i="79"/>
  <c r="L21" i="79" s="1"/>
  <c r="T40" i="79"/>
  <c r="U21" i="79" s="1"/>
  <c r="Q40" i="79"/>
  <c r="R21" i="79" s="1"/>
  <c r="I40" i="79"/>
  <c r="G40" i="79"/>
  <c r="H21" i="79" s="1"/>
  <c r="F40" i="79"/>
  <c r="E40" i="79"/>
  <c r="C40" i="79"/>
  <c r="D40" i="79" s="1"/>
  <c r="B40" i="79"/>
  <c r="H14" i="79"/>
  <c r="AE25" i="79"/>
  <c r="AD25" i="79"/>
  <c r="AC25" i="79"/>
  <c r="AA25" i="79"/>
  <c r="X25" i="79"/>
  <c r="W25" i="79"/>
  <c r="V25" i="79"/>
  <c r="K25" i="79"/>
  <c r="T25" i="79"/>
  <c r="Q25" i="79"/>
  <c r="I25" i="79"/>
  <c r="G25" i="79"/>
  <c r="F25" i="79"/>
  <c r="E25" i="79"/>
  <c r="C25" i="79"/>
  <c r="B25" i="79"/>
  <c r="AE13" i="79"/>
  <c r="AD13" i="79"/>
  <c r="AC13" i="79"/>
  <c r="AA13" i="79"/>
  <c r="Z13" i="79"/>
  <c r="G13" i="79"/>
  <c r="F13" i="79"/>
  <c r="E13" i="79"/>
  <c r="C13" i="79"/>
  <c r="D13" i="79" s="1"/>
  <c r="B13" i="79"/>
  <c r="AE12" i="79"/>
  <c r="AD12" i="79"/>
  <c r="AC12" i="79"/>
  <c r="AA12" i="79"/>
  <c r="Z12" i="79"/>
  <c r="G12" i="79"/>
  <c r="F12" i="79"/>
  <c r="E12" i="79"/>
  <c r="C12" i="79"/>
  <c r="D12" i="79" s="1"/>
  <c r="B12" i="79"/>
  <c r="AE11" i="79"/>
  <c r="AD11" i="79"/>
  <c r="AC11" i="79"/>
  <c r="AA11" i="79"/>
  <c r="Z11" i="79"/>
  <c r="G11" i="79"/>
  <c r="F11" i="79"/>
  <c r="E11" i="79"/>
  <c r="C11" i="79"/>
  <c r="D11" i="79" s="1"/>
  <c r="B11" i="79"/>
  <c r="AE10" i="79"/>
  <c r="AD10" i="79"/>
  <c r="AC10" i="79"/>
  <c r="AA10" i="79"/>
  <c r="Z10" i="79"/>
  <c r="X10" i="79"/>
  <c r="W10" i="79"/>
  <c r="V10" i="79"/>
  <c r="K10" i="79"/>
  <c r="T10" i="79"/>
  <c r="Q10" i="79"/>
  <c r="I10" i="79"/>
  <c r="G10" i="79"/>
  <c r="F10" i="79"/>
  <c r="E10" i="79"/>
  <c r="C10" i="79"/>
  <c r="D10" i="79" s="1"/>
  <c r="B10" i="79"/>
  <c r="K4" i="79"/>
  <c r="W2" i="79"/>
  <c r="D45" i="79" l="1"/>
  <c r="D25" i="79"/>
  <c r="Y15" i="79"/>
  <c r="H22" i="79"/>
  <c r="Y16" i="79"/>
  <c r="H23" i="79"/>
  <c r="Y17" i="79"/>
  <c r="Y18" i="79"/>
  <c r="H13" i="79"/>
  <c r="U23" i="79"/>
  <c r="L23" i="79"/>
  <c r="Y20" i="79"/>
  <c r="L22" i="79"/>
  <c r="R22" i="79"/>
  <c r="U22" i="79"/>
  <c r="R23" i="79"/>
  <c r="Y19" i="79"/>
  <c r="AA240" i="64"/>
  <c r="R25" i="79"/>
  <c r="Y25" i="79"/>
  <c r="H25" i="79"/>
  <c r="U25" i="79"/>
  <c r="L25" i="79"/>
  <c r="H12" i="79"/>
  <c r="U10" i="79"/>
  <c r="L10" i="79"/>
  <c r="H11" i="79"/>
  <c r="H10" i="79"/>
  <c r="R10" i="79"/>
  <c r="O12" i="79"/>
  <c r="N12" i="79"/>
  <c r="O42" i="79"/>
  <c r="N42" i="79"/>
  <c r="N45" i="79"/>
  <c r="O45" i="79"/>
  <c r="N25" i="79"/>
  <c r="O25" i="79"/>
  <c r="N13" i="79"/>
  <c r="O13" i="79"/>
  <c r="N43" i="79"/>
  <c r="O43" i="79"/>
  <c r="N11" i="79"/>
  <c r="O11" i="79"/>
  <c r="N41" i="79"/>
  <c r="O41" i="79"/>
  <c r="N10" i="79"/>
  <c r="O10" i="79"/>
  <c r="O40" i="79"/>
  <c r="N40" i="79"/>
  <c r="O44" i="79"/>
  <c r="N44" i="79"/>
  <c r="Y4" i="79"/>
  <c r="AF41" i="79"/>
  <c r="AF45" i="79"/>
  <c r="AF40" i="79"/>
  <c r="AF44" i="79"/>
  <c r="AF42" i="79"/>
  <c r="AA13" i="64"/>
  <c r="H11" i="64"/>
  <c r="AF43" i="79"/>
  <c r="Y22" i="64"/>
  <c r="AA19" i="64"/>
  <c r="X22" i="64"/>
  <c r="U22" i="64"/>
  <c r="T22" i="64"/>
  <c r="X21" i="64"/>
  <c r="T21" i="64"/>
  <c r="S21" i="64"/>
  <c r="Y10" i="79"/>
  <c r="Y19" i="64"/>
  <c r="W19" i="64"/>
  <c r="M19" i="64"/>
  <c r="AD19" i="64" s="1"/>
  <c r="AE15" i="64"/>
  <c r="V19" i="64"/>
  <c r="X18" i="64"/>
  <c r="Y17" i="64"/>
  <c r="AA15" i="64"/>
  <c r="V15" i="64"/>
  <c r="AF10" i="79"/>
  <c r="AG11" i="79"/>
  <c r="AF12" i="79"/>
  <c r="AF25" i="79"/>
  <c r="AH40" i="79"/>
  <c r="Y23" i="64"/>
  <c r="AE19" i="64"/>
  <c r="Z19" i="64"/>
  <c r="U19" i="64"/>
  <c r="J19" i="64"/>
  <c r="Z15" i="64"/>
  <c r="U23" i="64"/>
  <c r="T17" i="64"/>
  <c r="M15" i="64"/>
  <c r="X19" i="64"/>
  <c r="T19" i="64"/>
  <c r="S19" i="64"/>
  <c r="X15" i="64"/>
  <c r="T15" i="64"/>
  <c r="J15" i="64"/>
  <c r="AE23" i="64"/>
  <c r="AA23" i="64"/>
  <c r="W23" i="64"/>
  <c r="M23" i="64"/>
  <c r="AH44" i="79"/>
  <c r="W15" i="64"/>
  <c r="Z23" i="64"/>
  <c r="V23" i="64"/>
  <c r="V18" i="64"/>
  <c r="Y15" i="64"/>
  <c r="U15" i="64"/>
  <c r="S15" i="64"/>
  <c r="X23" i="64"/>
  <c r="T23" i="64"/>
  <c r="AH41" i="79"/>
  <c r="G20" i="64"/>
  <c r="AE20" i="64" s="1"/>
  <c r="S20" i="64"/>
  <c r="S24" i="64"/>
  <c r="Z24" i="64"/>
  <c r="AA24" i="64"/>
  <c r="V24" i="64"/>
  <c r="AG13" i="79"/>
  <c r="K19" i="64"/>
  <c r="M18" i="64"/>
  <c r="AD18" i="64" s="1"/>
  <c r="M14" i="64"/>
  <c r="AD14" i="64" s="1"/>
  <c r="AH13" i="79"/>
  <c r="G24" i="64"/>
  <c r="AE24" i="64" s="1"/>
  <c r="AH43" i="79"/>
  <c r="AG44" i="79"/>
  <c r="X16" i="64"/>
  <c r="Y24" i="64"/>
  <c r="T24" i="64"/>
  <c r="K24" i="64"/>
  <c r="S23" i="64"/>
  <c r="M22" i="64"/>
  <c r="AD22" i="64" s="1"/>
  <c r="AH11" i="79"/>
  <c r="AG45" i="79"/>
  <c r="V14" i="64"/>
  <c r="X24" i="64"/>
  <c r="J24" i="64"/>
  <c r="J23" i="64"/>
  <c r="S22" i="64"/>
  <c r="AH10" i="79"/>
  <c r="AG10" i="79"/>
  <c r="AF11" i="79"/>
  <c r="AH12" i="79"/>
  <c r="AG12" i="79"/>
  <c r="AF13" i="79"/>
  <c r="AH25" i="79"/>
  <c r="AG25" i="79"/>
  <c r="AG40" i="79"/>
  <c r="AH42" i="79"/>
  <c r="AH45" i="79"/>
  <c r="AG41" i="79"/>
  <c r="AG42" i="79"/>
  <c r="X13" i="64"/>
  <c r="T20" i="64"/>
  <c r="Y18" i="64"/>
  <c r="T18" i="64"/>
  <c r="J18" i="64"/>
  <c r="AA17" i="64"/>
  <c r="U17" i="64"/>
  <c r="AE16" i="64"/>
  <c r="Z16" i="64"/>
  <c r="S16" i="64"/>
  <c r="K15" i="64"/>
  <c r="X14" i="64"/>
  <c r="K23" i="64"/>
  <c r="G240" i="64"/>
  <c r="T240" i="64"/>
  <c r="U240" i="64"/>
  <c r="K13" i="64"/>
  <c r="X17" i="64"/>
  <c r="M17" i="64"/>
  <c r="AD17" i="64" s="1"/>
  <c r="W16" i="64"/>
  <c r="Z14" i="64"/>
  <c r="U14" i="64"/>
  <c r="S14" i="64"/>
  <c r="K240" i="64"/>
  <c r="X240" i="64"/>
  <c r="T13" i="64"/>
  <c r="X20" i="64"/>
  <c r="Z18" i="64"/>
  <c r="U18" i="64"/>
  <c r="S18" i="64"/>
  <c r="W17" i="64"/>
  <c r="S17" i="64"/>
  <c r="AA16" i="64"/>
  <c r="T16" i="64"/>
  <c r="Y14" i="64"/>
  <c r="T14" i="64"/>
  <c r="J14" i="64"/>
  <c r="S240" i="64"/>
  <c r="Y240" i="64"/>
  <c r="M240" i="64"/>
  <c r="V240" i="64"/>
  <c r="Z240" i="64"/>
  <c r="J240" i="64"/>
  <c r="W240" i="64"/>
  <c r="AA21" i="64"/>
  <c r="W21" i="64"/>
  <c r="K21" i="64"/>
  <c r="U24" i="64"/>
  <c r="M24" i="64"/>
  <c r="AD24" i="64" s="1"/>
  <c r="AA22" i="64"/>
  <c r="W22" i="64"/>
  <c r="K22" i="64"/>
  <c r="G22" i="64"/>
  <c r="AE22" i="64" s="1"/>
  <c r="Z21" i="64"/>
  <c r="V21" i="64"/>
  <c r="J21" i="64"/>
  <c r="G21" i="64"/>
  <c r="AE21" i="64" s="1"/>
  <c r="Z22" i="64"/>
  <c r="V22" i="64"/>
  <c r="Y21" i="64"/>
  <c r="U21" i="64"/>
  <c r="M21" i="64"/>
  <c r="Z20" i="64"/>
  <c r="V20" i="64"/>
  <c r="J20" i="64"/>
  <c r="K17" i="64"/>
  <c r="G17" i="64"/>
  <c r="AE17" i="64" s="1"/>
  <c r="V16" i="64"/>
  <c r="J16" i="64"/>
  <c r="Y20" i="64"/>
  <c r="U20" i="64"/>
  <c r="M20" i="64"/>
  <c r="AE18" i="64"/>
  <c r="AA18" i="64"/>
  <c r="W18" i="64"/>
  <c r="K18" i="64"/>
  <c r="Z17" i="64"/>
  <c r="V17" i="64"/>
  <c r="Y16" i="64"/>
  <c r="U16" i="64"/>
  <c r="M16" i="64"/>
  <c r="AE14" i="64"/>
  <c r="AA14" i="64"/>
  <c r="W14" i="64"/>
  <c r="K14" i="64"/>
  <c r="AA20" i="64"/>
  <c r="W20" i="64"/>
  <c r="K20" i="64"/>
  <c r="K16" i="64"/>
  <c r="G13" i="64"/>
  <c r="S13" i="64"/>
  <c r="U13" i="64"/>
  <c r="Y13" i="64"/>
  <c r="M13" i="64"/>
  <c r="V13" i="64"/>
  <c r="Z13" i="64"/>
  <c r="J13" i="64"/>
  <c r="W13" i="64"/>
  <c r="AG43" i="79"/>
  <c r="AB19" i="64" l="1"/>
  <c r="AB24" i="64"/>
  <c r="AB23" i="64"/>
  <c r="AD23" i="64"/>
  <c r="AB22" i="64"/>
  <c r="AB21" i="64"/>
  <c r="AD21" i="64"/>
  <c r="AD20" i="64"/>
  <c r="AB20" i="64"/>
  <c r="AB18" i="64"/>
  <c r="AB17" i="64"/>
  <c r="AB16" i="64"/>
  <c r="AD16" i="64"/>
  <c r="AB15" i="64"/>
  <c r="AD15" i="64"/>
  <c r="AB14" i="64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8" i="2"/>
  <c r="B28" i="2"/>
  <c r="G28" i="2"/>
  <c r="N28" i="2"/>
  <c r="Q28" i="2"/>
  <c r="S28" i="2"/>
  <c r="U28" i="2"/>
  <c r="W28" i="2"/>
  <c r="Y28" i="2"/>
  <c r="AA28" i="2"/>
  <c r="AB28" i="2"/>
  <c r="AF28" i="2"/>
  <c r="B29" i="2"/>
  <c r="G29" i="2"/>
  <c r="H30" i="2" s="1"/>
  <c r="N29" i="2"/>
  <c r="O30" i="2" s="1"/>
  <c r="Q29" i="2"/>
  <c r="R30" i="2" s="1"/>
  <c r="S29" i="2"/>
  <c r="T30" i="2" s="1"/>
  <c r="U29" i="2"/>
  <c r="V30" i="2" s="1"/>
  <c r="W29" i="2"/>
  <c r="Y29" i="2"/>
  <c r="AA29" i="2"/>
  <c r="AB29" i="2"/>
  <c r="AF29" i="2"/>
  <c r="E30" i="2" l="1"/>
  <c r="C30" i="2"/>
  <c r="AD28" i="2"/>
  <c r="T29" i="2"/>
  <c r="C29" i="2"/>
  <c r="H29" i="2"/>
  <c r="V29" i="2"/>
  <c r="AD29" i="2"/>
  <c r="R29" i="2"/>
  <c r="Z28" i="2"/>
  <c r="O29" i="2"/>
  <c r="Z29" i="2"/>
  <c r="E29" i="2"/>
  <c r="AG28" i="2"/>
  <c r="AG29" i="2"/>
  <c r="AH30" i="2" s="1"/>
  <c r="B464" i="71"/>
  <c r="D464" i="71"/>
  <c r="B465" i="71"/>
  <c r="D465" i="71"/>
  <c r="B466" i="71"/>
  <c r="D466" i="71"/>
  <c r="B467" i="71"/>
  <c r="D467" i="71"/>
  <c r="B468" i="71"/>
  <c r="D468" i="71"/>
  <c r="B469" i="71"/>
  <c r="D469" i="71"/>
  <c r="B470" i="71"/>
  <c r="D470" i="71"/>
  <c r="B471" i="71"/>
  <c r="D471" i="71"/>
  <c r="B472" i="71"/>
  <c r="D472" i="71"/>
  <c r="B473" i="71"/>
  <c r="D473" i="71"/>
  <c r="B474" i="71"/>
  <c r="D474" i="71"/>
  <c r="B475" i="71"/>
  <c r="D475" i="71"/>
  <c r="B476" i="71"/>
  <c r="D476" i="71"/>
  <c r="B477" i="71"/>
  <c r="D477" i="71"/>
  <c r="D463" i="71"/>
  <c r="C463" i="71"/>
  <c r="C464" i="71" s="1"/>
  <c r="C465" i="71" s="1"/>
  <c r="C466" i="71" s="1"/>
  <c r="C467" i="71" s="1"/>
  <c r="C468" i="71" s="1"/>
  <c r="C469" i="71" s="1"/>
  <c r="C470" i="71" s="1"/>
  <c r="C471" i="71" s="1"/>
  <c r="C472" i="71" s="1"/>
  <c r="C473" i="71" s="1"/>
  <c r="C474" i="71" s="1"/>
  <c r="C475" i="71" s="1"/>
  <c r="C476" i="71" s="1"/>
  <c r="C477" i="71" s="1"/>
  <c r="AH29" i="2" l="1"/>
  <c r="AO2" i="78"/>
  <c r="C25" i="35" l="1"/>
  <c r="C38" i="35" s="1"/>
  <c r="C26" i="35"/>
  <c r="C39" i="35" s="1"/>
  <c r="C27" i="35"/>
  <c r="C40" i="35" s="1"/>
  <c r="C28" i="35"/>
  <c r="C41" i="35" s="1"/>
  <c r="C29" i="35"/>
  <c r="C42" i="35" s="1"/>
  <c r="C30" i="35"/>
  <c r="C43" i="35" s="1"/>
  <c r="C31" i="35"/>
  <c r="C44" i="35" s="1"/>
  <c r="C32" i="35"/>
  <c r="C45" i="35" s="1"/>
  <c r="C33" i="35"/>
  <c r="C46" i="35" s="1"/>
  <c r="C34" i="35"/>
  <c r="C47" i="35" s="1"/>
  <c r="C35" i="35"/>
  <c r="C48" i="35" s="1"/>
  <c r="C24" i="35"/>
  <c r="C37" i="35" s="1"/>
  <c r="B16" i="46" l="1"/>
  <c r="C16" i="46"/>
  <c r="D16" i="46"/>
  <c r="E16" i="46" s="1"/>
  <c r="AC10" i="16" l="1"/>
  <c r="AC9" i="16"/>
  <c r="B234" i="71" l="1"/>
  <c r="B235" i="71"/>
  <c r="B236" i="71"/>
  <c r="B237" i="71"/>
  <c r="B238" i="71"/>
  <c r="B239" i="71"/>
  <c r="B240" i="71"/>
  <c r="B241" i="71"/>
  <c r="B242" i="71"/>
  <c r="B243" i="71"/>
  <c r="B244" i="71"/>
  <c r="B245" i="71"/>
  <c r="B246" i="71"/>
  <c r="B247" i="71"/>
  <c r="B189" i="71"/>
  <c r="B190" i="71"/>
  <c r="B191" i="71"/>
  <c r="B192" i="71"/>
  <c r="B193" i="71"/>
  <c r="B194" i="71"/>
  <c r="B195" i="71"/>
  <c r="B196" i="71"/>
  <c r="B197" i="71"/>
  <c r="B198" i="71"/>
  <c r="B199" i="71"/>
  <c r="B200" i="71"/>
  <c r="B201" i="71"/>
  <c r="B202" i="71"/>
  <c r="B166" i="71"/>
  <c r="B167" i="71"/>
  <c r="B168" i="71"/>
  <c r="B169" i="71"/>
  <c r="B170" i="71"/>
  <c r="B171" i="71"/>
  <c r="B172" i="71"/>
  <c r="B173" i="71"/>
  <c r="B174" i="71"/>
  <c r="B175" i="71"/>
  <c r="B176" i="71"/>
  <c r="B177" i="71"/>
  <c r="B178" i="71"/>
  <c r="B179" i="71"/>
  <c r="B149" i="71" l="1"/>
  <c r="H4" i="66" l="1"/>
  <c r="B256" i="71"/>
  <c r="C256" i="71"/>
  <c r="E256" i="71"/>
  <c r="G256" i="71"/>
  <c r="B257" i="71"/>
  <c r="C257" i="71"/>
  <c r="E257" i="71"/>
  <c r="G257" i="71"/>
  <c r="B258" i="71"/>
  <c r="C258" i="71"/>
  <c r="E258" i="71"/>
  <c r="G258" i="71"/>
  <c r="B259" i="71"/>
  <c r="C259" i="71"/>
  <c r="E259" i="71"/>
  <c r="G259" i="71"/>
  <c r="B260" i="71"/>
  <c r="C260" i="71"/>
  <c r="E260" i="71"/>
  <c r="G260" i="71"/>
  <c r="H260" i="71"/>
  <c r="B261" i="71"/>
  <c r="C261" i="71"/>
  <c r="E261" i="71"/>
  <c r="G261" i="71"/>
  <c r="B262" i="71"/>
  <c r="C262" i="71"/>
  <c r="E262" i="71"/>
  <c r="G262" i="71"/>
  <c r="B263" i="71"/>
  <c r="C263" i="71"/>
  <c r="E263" i="71"/>
  <c r="G263" i="71"/>
  <c r="B119" i="71"/>
  <c r="C119" i="71"/>
  <c r="C142" i="71" s="1"/>
  <c r="E119" i="71"/>
  <c r="G119" i="71"/>
  <c r="B120" i="71"/>
  <c r="C120" i="71"/>
  <c r="C143" i="71" s="1"/>
  <c r="G120" i="71"/>
  <c r="B121" i="71"/>
  <c r="C121" i="71"/>
  <c r="C144" i="71" s="1"/>
  <c r="G121" i="71"/>
  <c r="B122" i="71"/>
  <c r="C122" i="71"/>
  <c r="C145" i="71" s="1"/>
  <c r="G122" i="71"/>
  <c r="B123" i="71"/>
  <c r="C123" i="71"/>
  <c r="C146" i="71" s="1"/>
  <c r="G123" i="71"/>
  <c r="H123" i="71"/>
  <c r="B124" i="71"/>
  <c r="C124" i="71"/>
  <c r="C147" i="71" s="1"/>
  <c r="G124" i="71"/>
  <c r="B125" i="71"/>
  <c r="C125" i="71"/>
  <c r="C148" i="71" s="1"/>
  <c r="G125" i="71"/>
  <c r="B126" i="71"/>
  <c r="C126" i="71"/>
  <c r="C149" i="71" s="1"/>
  <c r="G126" i="71"/>
  <c r="G799" i="71"/>
  <c r="E799" i="71"/>
  <c r="C799" i="71"/>
  <c r="B799" i="71"/>
  <c r="G776" i="71"/>
  <c r="C776" i="71"/>
  <c r="B776" i="71"/>
  <c r="G753" i="71"/>
  <c r="E753" i="71"/>
  <c r="C753" i="71"/>
  <c r="B753" i="71"/>
  <c r="G730" i="71"/>
  <c r="C730" i="71"/>
  <c r="B730" i="71"/>
  <c r="G707" i="71"/>
  <c r="C707" i="71"/>
  <c r="B707" i="71"/>
  <c r="G684" i="71"/>
  <c r="E684" i="71"/>
  <c r="C684" i="71"/>
  <c r="B684" i="71"/>
  <c r="G661" i="71"/>
  <c r="E661" i="71"/>
  <c r="C661" i="71"/>
  <c r="B661" i="71"/>
  <c r="G638" i="71"/>
  <c r="E638" i="71"/>
  <c r="C638" i="71"/>
  <c r="B638" i="71"/>
  <c r="G615" i="71"/>
  <c r="E615" i="71"/>
  <c r="C615" i="71"/>
  <c r="B615" i="71"/>
  <c r="G592" i="71"/>
  <c r="E592" i="71"/>
  <c r="C592" i="71"/>
  <c r="B592" i="71"/>
  <c r="G569" i="71"/>
  <c r="E569" i="71"/>
  <c r="C569" i="71"/>
  <c r="B569" i="71"/>
  <c r="G546" i="71"/>
  <c r="E546" i="71"/>
  <c r="C546" i="71"/>
  <c r="B546" i="71"/>
  <c r="G523" i="71"/>
  <c r="E523" i="71"/>
  <c r="C523" i="71"/>
  <c r="B523" i="71"/>
  <c r="G500" i="71"/>
  <c r="E500" i="71"/>
  <c r="C500" i="71"/>
  <c r="B500" i="71"/>
  <c r="G477" i="71"/>
  <c r="G454" i="71"/>
  <c r="C454" i="71"/>
  <c r="B454" i="71"/>
  <c r="G431" i="71"/>
  <c r="E431" i="71"/>
  <c r="C431" i="71"/>
  <c r="B431" i="71"/>
  <c r="G408" i="71"/>
  <c r="C408" i="71"/>
  <c r="B408" i="71"/>
  <c r="G385" i="71"/>
  <c r="E385" i="71"/>
  <c r="C385" i="71"/>
  <c r="B385" i="71"/>
  <c r="G362" i="71"/>
  <c r="E362" i="71"/>
  <c r="C362" i="71"/>
  <c r="B362" i="71"/>
  <c r="G339" i="71"/>
  <c r="E339" i="71"/>
  <c r="C339" i="71"/>
  <c r="B339" i="71"/>
  <c r="G316" i="71"/>
  <c r="E316" i="71"/>
  <c r="C316" i="71"/>
  <c r="B316" i="71"/>
  <c r="G293" i="71"/>
  <c r="E293" i="71"/>
  <c r="C293" i="71"/>
  <c r="B293" i="71"/>
  <c r="G270" i="71"/>
  <c r="E270" i="71"/>
  <c r="C270" i="71"/>
  <c r="B270" i="71"/>
  <c r="G247" i="71"/>
  <c r="E247" i="71"/>
  <c r="C247" i="71"/>
  <c r="G224" i="71"/>
  <c r="C224" i="71"/>
  <c r="B224" i="71"/>
  <c r="G202" i="71"/>
  <c r="C202" i="71"/>
  <c r="G179" i="71"/>
  <c r="C179" i="71"/>
  <c r="G156" i="71"/>
  <c r="B156" i="71"/>
  <c r="G133" i="71"/>
  <c r="C133" i="71"/>
  <c r="C156" i="71" s="1"/>
  <c r="B133" i="71"/>
  <c r="G110" i="71"/>
  <c r="C110" i="71"/>
  <c r="B110" i="71"/>
  <c r="G87" i="71"/>
  <c r="C87" i="71"/>
  <c r="G62" i="71"/>
  <c r="G44" i="71"/>
  <c r="G26" i="71"/>
  <c r="C26" i="71"/>
  <c r="C44" i="71" s="1"/>
  <c r="C62" i="71" s="1"/>
  <c r="G798" i="71"/>
  <c r="E798" i="71"/>
  <c r="C798" i="71"/>
  <c r="B798" i="71"/>
  <c r="G775" i="71"/>
  <c r="E775" i="71"/>
  <c r="C775" i="71"/>
  <c r="B775" i="71"/>
  <c r="G752" i="71"/>
  <c r="E752" i="71"/>
  <c r="C752" i="71"/>
  <c r="B752" i="71"/>
  <c r="G729" i="71"/>
  <c r="C729" i="71"/>
  <c r="B729" i="71"/>
  <c r="G706" i="71"/>
  <c r="C706" i="71"/>
  <c r="B706" i="71"/>
  <c r="G683" i="71"/>
  <c r="E683" i="71"/>
  <c r="C683" i="71"/>
  <c r="B683" i="71"/>
  <c r="G660" i="71"/>
  <c r="E660" i="71"/>
  <c r="C660" i="71"/>
  <c r="B660" i="71"/>
  <c r="G637" i="71"/>
  <c r="E637" i="71"/>
  <c r="C637" i="71"/>
  <c r="B637" i="71"/>
  <c r="G614" i="71"/>
  <c r="E614" i="71"/>
  <c r="C614" i="71"/>
  <c r="B614" i="71"/>
  <c r="G591" i="71"/>
  <c r="E591" i="71"/>
  <c r="C591" i="71"/>
  <c r="B591" i="71"/>
  <c r="G568" i="71"/>
  <c r="E568" i="71"/>
  <c r="C568" i="71"/>
  <c r="B568" i="71"/>
  <c r="G545" i="71"/>
  <c r="E545" i="71"/>
  <c r="C545" i="71"/>
  <c r="B545" i="71"/>
  <c r="G522" i="71"/>
  <c r="E522" i="71"/>
  <c r="C522" i="71"/>
  <c r="B522" i="71"/>
  <c r="G499" i="71"/>
  <c r="E499" i="71"/>
  <c r="C499" i="71"/>
  <c r="B499" i="71"/>
  <c r="G476" i="71"/>
  <c r="G453" i="71"/>
  <c r="C453" i="71"/>
  <c r="B453" i="71"/>
  <c r="G430" i="71"/>
  <c r="E430" i="71"/>
  <c r="C430" i="71"/>
  <c r="B430" i="71"/>
  <c r="G407" i="71"/>
  <c r="C407" i="71"/>
  <c r="B407" i="71"/>
  <c r="G384" i="71"/>
  <c r="E384" i="71"/>
  <c r="C384" i="71"/>
  <c r="B384" i="71"/>
  <c r="G361" i="71"/>
  <c r="E361" i="71"/>
  <c r="C361" i="71"/>
  <c r="B361" i="71"/>
  <c r="G338" i="71"/>
  <c r="E338" i="71"/>
  <c r="C338" i="71"/>
  <c r="B338" i="71"/>
  <c r="G315" i="71"/>
  <c r="E315" i="71"/>
  <c r="C315" i="71"/>
  <c r="B315" i="71"/>
  <c r="G292" i="71"/>
  <c r="E292" i="71"/>
  <c r="C292" i="71"/>
  <c r="B292" i="71"/>
  <c r="G269" i="71"/>
  <c r="E269" i="71"/>
  <c r="C269" i="71"/>
  <c r="B269" i="71"/>
  <c r="G246" i="71"/>
  <c r="E246" i="71"/>
  <c r="C246" i="71"/>
  <c r="G223" i="71"/>
  <c r="C223" i="71"/>
  <c r="B223" i="71"/>
  <c r="G201" i="71"/>
  <c r="C201" i="71"/>
  <c r="G178" i="71"/>
  <c r="C178" i="71"/>
  <c r="G155" i="71"/>
  <c r="B155" i="71"/>
  <c r="G132" i="71"/>
  <c r="C132" i="71"/>
  <c r="C155" i="71" s="1"/>
  <c r="B132" i="71"/>
  <c r="G109" i="71"/>
  <c r="C109" i="71"/>
  <c r="B109" i="71"/>
  <c r="G86" i="71"/>
  <c r="C86" i="71"/>
  <c r="G61" i="71"/>
  <c r="G43" i="71"/>
  <c r="G25" i="71"/>
  <c r="C25" i="71"/>
  <c r="C43" i="71" s="1"/>
  <c r="C61" i="71" s="1"/>
  <c r="G797" i="71"/>
  <c r="E797" i="71"/>
  <c r="C797" i="71"/>
  <c r="B797" i="71"/>
  <c r="G774" i="71"/>
  <c r="E774" i="71"/>
  <c r="E776" i="71" s="1"/>
  <c r="C774" i="71"/>
  <c r="B774" i="71"/>
  <c r="G751" i="71"/>
  <c r="E751" i="71"/>
  <c r="C751" i="71"/>
  <c r="B751" i="71"/>
  <c r="G728" i="71"/>
  <c r="C728" i="71"/>
  <c r="B728" i="71"/>
  <c r="G705" i="71"/>
  <c r="C705" i="71"/>
  <c r="B705" i="71"/>
  <c r="G682" i="71"/>
  <c r="E682" i="71"/>
  <c r="C682" i="71"/>
  <c r="B682" i="71"/>
  <c r="G659" i="71"/>
  <c r="E659" i="71"/>
  <c r="C659" i="71"/>
  <c r="B659" i="71"/>
  <c r="G636" i="71"/>
  <c r="E636" i="71"/>
  <c r="C636" i="71"/>
  <c r="B636" i="71"/>
  <c r="G613" i="71"/>
  <c r="E613" i="71"/>
  <c r="C613" i="71"/>
  <c r="B613" i="71"/>
  <c r="G590" i="71"/>
  <c r="E590" i="71"/>
  <c r="C590" i="71"/>
  <c r="B590" i="71"/>
  <c r="G567" i="71"/>
  <c r="E567" i="71"/>
  <c r="C567" i="71"/>
  <c r="B567" i="71"/>
  <c r="G544" i="71"/>
  <c r="E544" i="71"/>
  <c r="C544" i="71"/>
  <c r="B544" i="71"/>
  <c r="G521" i="71"/>
  <c r="E521" i="71"/>
  <c r="C521" i="71"/>
  <c r="B521" i="71"/>
  <c r="G498" i="71"/>
  <c r="E498" i="71"/>
  <c r="C498" i="71"/>
  <c r="B498" i="71"/>
  <c r="G475" i="71"/>
  <c r="G452" i="71"/>
  <c r="C452" i="71"/>
  <c r="B452" i="71"/>
  <c r="G429" i="71"/>
  <c r="E429" i="71"/>
  <c r="C429" i="71"/>
  <c r="B429" i="71"/>
  <c r="G406" i="71"/>
  <c r="C406" i="71"/>
  <c r="B406" i="71"/>
  <c r="G383" i="71"/>
  <c r="E383" i="71"/>
  <c r="C383" i="71"/>
  <c r="B383" i="71"/>
  <c r="G360" i="71"/>
  <c r="E360" i="71"/>
  <c r="C360" i="71"/>
  <c r="B360" i="71"/>
  <c r="G337" i="71"/>
  <c r="E337" i="71"/>
  <c r="C337" i="71"/>
  <c r="B337" i="71"/>
  <c r="G314" i="71"/>
  <c r="E314" i="71"/>
  <c r="C314" i="71"/>
  <c r="B314" i="71"/>
  <c r="G291" i="71"/>
  <c r="E291" i="71"/>
  <c r="C291" i="71"/>
  <c r="B291" i="71"/>
  <c r="G268" i="71"/>
  <c r="E268" i="71"/>
  <c r="C268" i="71"/>
  <c r="B268" i="71"/>
  <c r="G245" i="71"/>
  <c r="E245" i="71"/>
  <c r="C245" i="71"/>
  <c r="G222" i="71"/>
  <c r="C222" i="71"/>
  <c r="B222" i="71"/>
  <c r="G200" i="71"/>
  <c r="C200" i="71"/>
  <c r="G177" i="71"/>
  <c r="C177" i="71"/>
  <c r="G154" i="71"/>
  <c r="B154" i="71"/>
  <c r="G131" i="71"/>
  <c r="C131" i="71"/>
  <c r="C154" i="71" s="1"/>
  <c r="B131" i="71"/>
  <c r="G108" i="71"/>
  <c r="C108" i="71"/>
  <c r="B108" i="71"/>
  <c r="G85" i="71"/>
  <c r="C85" i="71"/>
  <c r="G60" i="71"/>
  <c r="G42" i="71"/>
  <c r="G24" i="71"/>
  <c r="C24" i="71"/>
  <c r="C42" i="71" s="1"/>
  <c r="C60" i="71" s="1"/>
  <c r="G796" i="71"/>
  <c r="E796" i="71"/>
  <c r="C796" i="71"/>
  <c r="B796" i="71"/>
  <c r="G773" i="71"/>
  <c r="E773" i="71"/>
  <c r="C773" i="71"/>
  <c r="B773" i="71"/>
  <c r="G750" i="71"/>
  <c r="E750" i="71"/>
  <c r="C750" i="71"/>
  <c r="B750" i="71"/>
  <c r="G727" i="71"/>
  <c r="C727" i="71"/>
  <c r="B727" i="71"/>
  <c r="G704" i="71"/>
  <c r="C704" i="71"/>
  <c r="B704" i="71"/>
  <c r="G681" i="71"/>
  <c r="E681" i="71"/>
  <c r="C681" i="71"/>
  <c r="B681" i="71"/>
  <c r="G658" i="71"/>
  <c r="E658" i="71"/>
  <c r="C658" i="71"/>
  <c r="B658" i="71"/>
  <c r="G635" i="71"/>
  <c r="E635" i="71"/>
  <c r="C635" i="71"/>
  <c r="B635" i="71"/>
  <c r="G612" i="71"/>
  <c r="E612" i="71"/>
  <c r="C612" i="71"/>
  <c r="B612" i="71"/>
  <c r="G589" i="71"/>
  <c r="E589" i="71"/>
  <c r="C589" i="71"/>
  <c r="B589" i="71"/>
  <c r="G566" i="71"/>
  <c r="E566" i="71"/>
  <c r="C566" i="71"/>
  <c r="B566" i="71"/>
  <c r="G543" i="71"/>
  <c r="E543" i="71"/>
  <c r="C543" i="71"/>
  <c r="B543" i="71"/>
  <c r="G520" i="71"/>
  <c r="E520" i="71"/>
  <c r="C520" i="71"/>
  <c r="B520" i="71"/>
  <c r="G497" i="71"/>
  <c r="E497" i="71"/>
  <c r="C497" i="71"/>
  <c r="B497" i="71"/>
  <c r="G474" i="71"/>
  <c r="G451" i="71"/>
  <c r="C451" i="71"/>
  <c r="B451" i="71"/>
  <c r="G428" i="71"/>
  <c r="E428" i="71"/>
  <c r="C428" i="71"/>
  <c r="B428" i="71"/>
  <c r="G405" i="71"/>
  <c r="C405" i="71"/>
  <c r="B405" i="71"/>
  <c r="G382" i="71"/>
  <c r="E382" i="71"/>
  <c r="C382" i="71"/>
  <c r="B382" i="71"/>
  <c r="G359" i="71"/>
  <c r="E359" i="71"/>
  <c r="C359" i="71"/>
  <c r="B359" i="71"/>
  <c r="G336" i="71"/>
  <c r="E336" i="71"/>
  <c r="C336" i="71"/>
  <c r="B336" i="71"/>
  <c r="G313" i="71"/>
  <c r="E313" i="71"/>
  <c r="C313" i="71"/>
  <c r="B313" i="71"/>
  <c r="G290" i="71"/>
  <c r="E290" i="71"/>
  <c r="C290" i="71"/>
  <c r="B290" i="71"/>
  <c r="G267" i="71"/>
  <c r="E267" i="71"/>
  <c r="C267" i="71"/>
  <c r="B267" i="71"/>
  <c r="G244" i="71"/>
  <c r="E244" i="71"/>
  <c r="C244" i="71"/>
  <c r="G221" i="71"/>
  <c r="C221" i="71"/>
  <c r="B221" i="71"/>
  <c r="G199" i="71"/>
  <c r="C199" i="71"/>
  <c r="G176" i="71"/>
  <c r="C176" i="71"/>
  <c r="G153" i="71"/>
  <c r="B153" i="71"/>
  <c r="G130" i="71"/>
  <c r="C130" i="71"/>
  <c r="C153" i="71" s="1"/>
  <c r="B130" i="71"/>
  <c r="G107" i="71"/>
  <c r="C107" i="71"/>
  <c r="B107" i="71"/>
  <c r="G84" i="71"/>
  <c r="C84" i="71"/>
  <c r="G59" i="71"/>
  <c r="G41" i="71"/>
  <c r="G23" i="71"/>
  <c r="C23" i="71"/>
  <c r="C41" i="71" s="1"/>
  <c r="C59" i="71" s="1"/>
  <c r="G795" i="71"/>
  <c r="E795" i="71"/>
  <c r="C795" i="71"/>
  <c r="B795" i="71"/>
  <c r="G772" i="71"/>
  <c r="E772" i="71"/>
  <c r="C772" i="71"/>
  <c r="B772" i="71"/>
  <c r="G749" i="71"/>
  <c r="E749" i="71"/>
  <c r="C749" i="71"/>
  <c r="B749" i="71"/>
  <c r="G726" i="71"/>
  <c r="C726" i="71"/>
  <c r="B726" i="71"/>
  <c r="G703" i="71"/>
  <c r="C703" i="71"/>
  <c r="B703" i="71"/>
  <c r="G680" i="71"/>
  <c r="E680" i="71"/>
  <c r="C680" i="71"/>
  <c r="B680" i="71"/>
  <c r="G657" i="71"/>
  <c r="E657" i="71"/>
  <c r="C657" i="71"/>
  <c r="B657" i="71"/>
  <c r="G634" i="71"/>
  <c r="E634" i="71"/>
  <c r="C634" i="71"/>
  <c r="B634" i="71"/>
  <c r="G611" i="71"/>
  <c r="E611" i="71"/>
  <c r="C611" i="71"/>
  <c r="B611" i="71"/>
  <c r="G588" i="71"/>
  <c r="E588" i="71"/>
  <c r="C588" i="71"/>
  <c r="B588" i="71"/>
  <c r="G565" i="71"/>
  <c r="E565" i="71"/>
  <c r="C565" i="71"/>
  <c r="B565" i="71"/>
  <c r="G542" i="71"/>
  <c r="E542" i="71"/>
  <c r="C542" i="71"/>
  <c r="B542" i="71"/>
  <c r="G519" i="71"/>
  <c r="E519" i="71"/>
  <c r="C519" i="71"/>
  <c r="B519" i="71"/>
  <c r="G496" i="71"/>
  <c r="E496" i="71"/>
  <c r="C496" i="71"/>
  <c r="B496" i="71"/>
  <c r="G473" i="71"/>
  <c r="G450" i="71"/>
  <c r="C450" i="71"/>
  <c r="B450" i="71"/>
  <c r="G427" i="71"/>
  <c r="E427" i="71"/>
  <c r="C427" i="71"/>
  <c r="B427" i="71"/>
  <c r="G404" i="71"/>
  <c r="C404" i="71"/>
  <c r="B404" i="71"/>
  <c r="G381" i="71"/>
  <c r="E381" i="71"/>
  <c r="C381" i="71"/>
  <c r="B381" i="71"/>
  <c r="G358" i="71"/>
  <c r="E358" i="71"/>
  <c r="C358" i="71"/>
  <c r="B358" i="71"/>
  <c r="G335" i="71"/>
  <c r="E335" i="71"/>
  <c r="C335" i="71"/>
  <c r="B335" i="71"/>
  <c r="G312" i="71"/>
  <c r="E312" i="71"/>
  <c r="C312" i="71"/>
  <c r="B312" i="71"/>
  <c r="G289" i="71"/>
  <c r="E289" i="71"/>
  <c r="C289" i="71"/>
  <c r="B289" i="71"/>
  <c r="G266" i="71"/>
  <c r="E266" i="71"/>
  <c r="C266" i="71"/>
  <c r="B266" i="71"/>
  <c r="G243" i="71"/>
  <c r="E243" i="71"/>
  <c r="C243" i="71"/>
  <c r="G220" i="71"/>
  <c r="C220" i="71"/>
  <c r="B220" i="71"/>
  <c r="G198" i="71"/>
  <c r="C198" i="71"/>
  <c r="G175" i="71"/>
  <c r="C175" i="71"/>
  <c r="G152" i="71"/>
  <c r="B152" i="71"/>
  <c r="G129" i="71"/>
  <c r="C129" i="71"/>
  <c r="C152" i="71" s="1"/>
  <c r="B129" i="71"/>
  <c r="G106" i="71"/>
  <c r="C106" i="71"/>
  <c r="B106" i="71"/>
  <c r="G83" i="71"/>
  <c r="C83" i="71"/>
  <c r="G58" i="71"/>
  <c r="G40" i="71"/>
  <c r="G22" i="71"/>
  <c r="C22" i="71"/>
  <c r="C40" i="71" s="1"/>
  <c r="C58" i="71" s="1"/>
  <c r="G794" i="71"/>
  <c r="E794" i="71"/>
  <c r="C794" i="71"/>
  <c r="B794" i="71"/>
  <c r="G771" i="71"/>
  <c r="E771" i="71"/>
  <c r="C771" i="71"/>
  <c r="B771" i="71"/>
  <c r="G748" i="71"/>
  <c r="E748" i="71"/>
  <c r="C748" i="71"/>
  <c r="B748" i="71"/>
  <c r="G725" i="71"/>
  <c r="C725" i="71"/>
  <c r="B725" i="71"/>
  <c r="G702" i="71"/>
  <c r="C702" i="71"/>
  <c r="B702" i="71"/>
  <c r="G679" i="71"/>
  <c r="E679" i="71"/>
  <c r="C679" i="71"/>
  <c r="B679" i="71"/>
  <c r="G656" i="71"/>
  <c r="E656" i="71"/>
  <c r="C656" i="71"/>
  <c r="B656" i="71"/>
  <c r="G633" i="71"/>
  <c r="E633" i="71"/>
  <c r="C633" i="71"/>
  <c r="B633" i="71"/>
  <c r="G610" i="71"/>
  <c r="E610" i="71"/>
  <c r="C610" i="71"/>
  <c r="B610" i="71"/>
  <c r="G587" i="71"/>
  <c r="E587" i="71"/>
  <c r="C587" i="71"/>
  <c r="B587" i="71"/>
  <c r="G564" i="71"/>
  <c r="E564" i="71"/>
  <c r="C564" i="71"/>
  <c r="B564" i="71"/>
  <c r="G541" i="71"/>
  <c r="E541" i="71"/>
  <c r="C541" i="71"/>
  <c r="B541" i="71"/>
  <c r="G518" i="71"/>
  <c r="E518" i="71"/>
  <c r="C518" i="71"/>
  <c r="B518" i="71"/>
  <c r="G495" i="71"/>
  <c r="E495" i="71"/>
  <c r="C495" i="71"/>
  <c r="B495" i="71"/>
  <c r="G472" i="71"/>
  <c r="G449" i="71"/>
  <c r="C449" i="71"/>
  <c r="B449" i="71"/>
  <c r="G426" i="71"/>
  <c r="E426" i="71"/>
  <c r="C426" i="71"/>
  <c r="B426" i="71"/>
  <c r="G403" i="71"/>
  <c r="C403" i="71"/>
  <c r="B403" i="71"/>
  <c r="G380" i="71"/>
  <c r="E380" i="71"/>
  <c r="C380" i="71"/>
  <c r="B380" i="71"/>
  <c r="G357" i="71"/>
  <c r="E357" i="71"/>
  <c r="C357" i="71"/>
  <c r="B357" i="71"/>
  <c r="G334" i="71"/>
  <c r="E334" i="71"/>
  <c r="C334" i="71"/>
  <c r="B334" i="71"/>
  <c r="G311" i="71"/>
  <c r="E311" i="71"/>
  <c r="C311" i="71"/>
  <c r="B311" i="71"/>
  <c r="G288" i="71"/>
  <c r="E288" i="71"/>
  <c r="C288" i="71"/>
  <c r="B288" i="71"/>
  <c r="G265" i="71"/>
  <c r="E265" i="71"/>
  <c r="C265" i="71"/>
  <c r="B265" i="71"/>
  <c r="G242" i="71"/>
  <c r="E242" i="71"/>
  <c r="C242" i="71"/>
  <c r="G219" i="71"/>
  <c r="C219" i="71"/>
  <c r="B219" i="71"/>
  <c r="G197" i="71"/>
  <c r="C197" i="71"/>
  <c r="G174" i="71"/>
  <c r="C174" i="71"/>
  <c r="G151" i="71"/>
  <c r="B151" i="71"/>
  <c r="G128" i="71"/>
  <c r="C128" i="71"/>
  <c r="C151" i="71" s="1"/>
  <c r="B128" i="71"/>
  <c r="G105" i="71"/>
  <c r="C105" i="71"/>
  <c r="B105" i="71"/>
  <c r="G82" i="71"/>
  <c r="C82" i="71"/>
  <c r="G57" i="71"/>
  <c r="G39" i="71"/>
  <c r="G21" i="71"/>
  <c r="C21" i="71"/>
  <c r="C39" i="71" s="1"/>
  <c r="C57" i="71" s="1"/>
  <c r="G793" i="71"/>
  <c r="E793" i="71"/>
  <c r="C793" i="71"/>
  <c r="B793" i="71"/>
  <c r="G770" i="71"/>
  <c r="E770" i="71"/>
  <c r="C770" i="71"/>
  <c r="B770" i="71"/>
  <c r="G747" i="71"/>
  <c r="E747" i="71"/>
  <c r="C747" i="71"/>
  <c r="B747" i="71"/>
  <c r="G724" i="71"/>
  <c r="C724" i="71"/>
  <c r="B724" i="71"/>
  <c r="G701" i="71"/>
  <c r="C701" i="71"/>
  <c r="B701" i="71"/>
  <c r="G678" i="71"/>
  <c r="E678" i="71"/>
  <c r="C678" i="71"/>
  <c r="B678" i="71"/>
  <c r="G655" i="71"/>
  <c r="E655" i="71"/>
  <c r="C655" i="71"/>
  <c r="B655" i="71"/>
  <c r="G632" i="71"/>
  <c r="E632" i="71"/>
  <c r="C632" i="71"/>
  <c r="B632" i="71"/>
  <c r="G609" i="71"/>
  <c r="E609" i="71"/>
  <c r="C609" i="71"/>
  <c r="B609" i="71"/>
  <c r="G586" i="71"/>
  <c r="E586" i="71"/>
  <c r="C586" i="71"/>
  <c r="B586" i="71"/>
  <c r="G563" i="71"/>
  <c r="E563" i="71"/>
  <c r="C563" i="71"/>
  <c r="B563" i="71"/>
  <c r="G540" i="71"/>
  <c r="E540" i="71"/>
  <c r="C540" i="71"/>
  <c r="B540" i="71"/>
  <c r="G517" i="71"/>
  <c r="E517" i="71"/>
  <c r="C517" i="71"/>
  <c r="B517" i="71"/>
  <c r="G494" i="71"/>
  <c r="E494" i="71"/>
  <c r="C494" i="71"/>
  <c r="B494" i="71"/>
  <c r="G471" i="71"/>
  <c r="G448" i="71"/>
  <c r="C448" i="71"/>
  <c r="B448" i="71"/>
  <c r="G425" i="71"/>
  <c r="E425" i="71"/>
  <c r="C425" i="71"/>
  <c r="B425" i="71"/>
  <c r="G402" i="71"/>
  <c r="C402" i="71"/>
  <c r="B402" i="71"/>
  <c r="G379" i="71"/>
  <c r="E379" i="71"/>
  <c r="C379" i="71"/>
  <c r="B379" i="71"/>
  <c r="G356" i="71"/>
  <c r="E356" i="71"/>
  <c r="C356" i="71"/>
  <c r="B356" i="71"/>
  <c r="G333" i="71"/>
  <c r="E333" i="71"/>
  <c r="C333" i="71"/>
  <c r="B333" i="71"/>
  <c r="G310" i="71"/>
  <c r="E310" i="71"/>
  <c r="C310" i="71"/>
  <c r="B310" i="71"/>
  <c r="G287" i="71"/>
  <c r="E287" i="71"/>
  <c r="C287" i="71"/>
  <c r="B287" i="71"/>
  <c r="G264" i="71"/>
  <c r="E264" i="71"/>
  <c r="C264" i="71"/>
  <c r="B264" i="71"/>
  <c r="G241" i="71"/>
  <c r="E241" i="71"/>
  <c r="C241" i="71"/>
  <c r="G218" i="71"/>
  <c r="C218" i="71"/>
  <c r="B218" i="71"/>
  <c r="G196" i="71"/>
  <c r="C196" i="71"/>
  <c r="G173" i="71"/>
  <c r="C173" i="71"/>
  <c r="G150" i="71"/>
  <c r="B150" i="71"/>
  <c r="G127" i="71"/>
  <c r="C127" i="71"/>
  <c r="C150" i="71" s="1"/>
  <c r="B127" i="71"/>
  <c r="G104" i="71"/>
  <c r="C104" i="71"/>
  <c r="B104" i="71"/>
  <c r="G81" i="71"/>
  <c r="C81" i="71"/>
  <c r="G56" i="71"/>
  <c r="G38" i="71"/>
  <c r="G20" i="71"/>
  <c r="C20" i="71"/>
  <c r="C38" i="71" s="1"/>
  <c r="C56" i="71" s="1"/>
  <c r="G792" i="71"/>
  <c r="E792" i="71"/>
  <c r="C792" i="71"/>
  <c r="B792" i="71"/>
  <c r="G769" i="71"/>
  <c r="E769" i="71"/>
  <c r="C769" i="71"/>
  <c r="B769" i="71"/>
  <c r="G746" i="71"/>
  <c r="E746" i="71"/>
  <c r="C746" i="71"/>
  <c r="B746" i="71"/>
  <c r="G723" i="71"/>
  <c r="C723" i="71"/>
  <c r="B723" i="71"/>
  <c r="G700" i="71"/>
  <c r="C700" i="71"/>
  <c r="B700" i="71"/>
  <c r="G677" i="71"/>
  <c r="E677" i="71"/>
  <c r="C677" i="71"/>
  <c r="B677" i="71"/>
  <c r="G654" i="71"/>
  <c r="E654" i="71"/>
  <c r="C654" i="71"/>
  <c r="B654" i="71"/>
  <c r="G631" i="71"/>
  <c r="E631" i="71"/>
  <c r="C631" i="71"/>
  <c r="B631" i="71"/>
  <c r="G608" i="71"/>
  <c r="E608" i="71"/>
  <c r="C608" i="71"/>
  <c r="B608" i="71"/>
  <c r="G585" i="71"/>
  <c r="E585" i="71"/>
  <c r="C585" i="71"/>
  <c r="B585" i="71"/>
  <c r="G562" i="71"/>
  <c r="E562" i="71"/>
  <c r="C562" i="71"/>
  <c r="B562" i="71"/>
  <c r="G539" i="71"/>
  <c r="E539" i="71"/>
  <c r="C539" i="71"/>
  <c r="B539" i="71"/>
  <c r="G516" i="71"/>
  <c r="E516" i="71"/>
  <c r="C516" i="71"/>
  <c r="B516" i="71"/>
  <c r="G493" i="71"/>
  <c r="E493" i="71"/>
  <c r="C493" i="71"/>
  <c r="B493" i="71"/>
  <c r="G470" i="71"/>
  <c r="G447" i="71"/>
  <c r="C447" i="71"/>
  <c r="B447" i="71"/>
  <c r="G424" i="71"/>
  <c r="E424" i="71"/>
  <c r="C424" i="71"/>
  <c r="B424" i="71"/>
  <c r="G401" i="71"/>
  <c r="C401" i="71"/>
  <c r="B401" i="71"/>
  <c r="G378" i="71"/>
  <c r="E378" i="71"/>
  <c r="C378" i="71"/>
  <c r="B378" i="71"/>
  <c r="G355" i="71"/>
  <c r="E355" i="71"/>
  <c r="C355" i="71"/>
  <c r="B355" i="71"/>
  <c r="G332" i="71"/>
  <c r="E332" i="71"/>
  <c r="C332" i="71"/>
  <c r="B332" i="71"/>
  <c r="G309" i="71"/>
  <c r="E309" i="71"/>
  <c r="C309" i="71"/>
  <c r="B309" i="71"/>
  <c r="G286" i="71"/>
  <c r="E286" i="71"/>
  <c r="C286" i="71"/>
  <c r="B286" i="71"/>
  <c r="G240" i="71"/>
  <c r="E240" i="71"/>
  <c r="C240" i="71"/>
  <c r="G217" i="71"/>
  <c r="C217" i="71"/>
  <c r="B217" i="71"/>
  <c r="G195" i="71"/>
  <c r="C195" i="71"/>
  <c r="G172" i="71"/>
  <c r="C172" i="71"/>
  <c r="G149" i="71"/>
  <c r="G103" i="71"/>
  <c r="C103" i="71"/>
  <c r="B103" i="71"/>
  <c r="G80" i="71"/>
  <c r="C80" i="71"/>
  <c r="G55" i="71"/>
  <c r="G37" i="71"/>
  <c r="G19" i="71"/>
  <c r="C19" i="71"/>
  <c r="C37" i="71" s="1"/>
  <c r="C55" i="71" s="1"/>
  <c r="G791" i="71"/>
  <c r="E791" i="71"/>
  <c r="C791" i="71"/>
  <c r="B791" i="71"/>
  <c r="G768" i="71"/>
  <c r="E768" i="71"/>
  <c r="C768" i="71"/>
  <c r="B768" i="71"/>
  <c r="G745" i="71"/>
  <c r="E745" i="71"/>
  <c r="C745" i="71"/>
  <c r="B745" i="71"/>
  <c r="G722" i="71"/>
  <c r="C722" i="71"/>
  <c r="B722" i="71"/>
  <c r="G699" i="71"/>
  <c r="C699" i="71"/>
  <c r="B699" i="71"/>
  <c r="G676" i="71"/>
  <c r="E676" i="71"/>
  <c r="C676" i="71"/>
  <c r="B676" i="71"/>
  <c r="G653" i="71"/>
  <c r="E653" i="71"/>
  <c r="C653" i="71"/>
  <c r="B653" i="71"/>
  <c r="G630" i="71"/>
  <c r="E630" i="71"/>
  <c r="C630" i="71"/>
  <c r="B630" i="71"/>
  <c r="G607" i="71"/>
  <c r="E607" i="71"/>
  <c r="C607" i="71"/>
  <c r="B607" i="71"/>
  <c r="G584" i="71"/>
  <c r="E584" i="71"/>
  <c r="C584" i="71"/>
  <c r="B584" i="71"/>
  <c r="G561" i="71"/>
  <c r="E561" i="71"/>
  <c r="C561" i="71"/>
  <c r="B561" i="71"/>
  <c r="G538" i="71"/>
  <c r="E538" i="71"/>
  <c r="C538" i="71"/>
  <c r="B538" i="71"/>
  <c r="G515" i="71"/>
  <c r="E515" i="71"/>
  <c r="C515" i="71"/>
  <c r="B515" i="71"/>
  <c r="G492" i="71"/>
  <c r="E492" i="71"/>
  <c r="C492" i="71"/>
  <c r="B492" i="71"/>
  <c r="G469" i="71"/>
  <c r="G446" i="71"/>
  <c r="C446" i="71"/>
  <c r="B446" i="71"/>
  <c r="G423" i="71"/>
  <c r="E423" i="71"/>
  <c r="C423" i="71"/>
  <c r="B423" i="71"/>
  <c r="G400" i="71"/>
  <c r="C400" i="71"/>
  <c r="B400" i="71"/>
  <c r="G377" i="71"/>
  <c r="E377" i="71"/>
  <c r="C377" i="71"/>
  <c r="B377" i="71"/>
  <c r="G354" i="71"/>
  <c r="E354" i="71"/>
  <c r="C354" i="71"/>
  <c r="B354" i="71"/>
  <c r="G331" i="71"/>
  <c r="E331" i="71"/>
  <c r="C331" i="71"/>
  <c r="B331" i="71"/>
  <c r="G308" i="71"/>
  <c r="E308" i="71"/>
  <c r="C308" i="71"/>
  <c r="B308" i="71"/>
  <c r="G285" i="71"/>
  <c r="E285" i="71"/>
  <c r="C285" i="71"/>
  <c r="B285" i="71"/>
  <c r="G239" i="71"/>
  <c r="E239" i="71"/>
  <c r="C239" i="71"/>
  <c r="G216" i="71"/>
  <c r="C216" i="71"/>
  <c r="B216" i="71"/>
  <c r="G194" i="71"/>
  <c r="C194" i="71"/>
  <c r="G171" i="71"/>
  <c r="C171" i="71"/>
  <c r="G148" i="71"/>
  <c r="B148" i="71"/>
  <c r="G102" i="71"/>
  <c r="C102" i="71"/>
  <c r="B102" i="71"/>
  <c r="G79" i="71"/>
  <c r="C79" i="71"/>
  <c r="G54" i="71"/>
  <c r="G36" i="71"/>
  <c r="G18" i="71"/>
  <c r="C18" i="71"/>
  <c r="C36" i="71" s="1"/>
  <c r="C54" i="71" s="1"/>
  <c r="G790" i="71"/>
  <c r="E790" i="71"/>
  <c r="C790" i="71"/>
  <c r="B790" i="71"/>
  <c r="G767" i="71"/>
  <c r="E767" i="71"/>
  <c r="C767" i="71"/>
  <c r="B767" i="71"/>
  <c r="G744" i="71"/>
  <c r="E744" i="71"/>
  <c r="C744" i="71"/>
  <c r="B744" i="71"/>
  <c r="G721" i="71"/>
  <c r="C721" i="71"/>
  <c r="B721" i="71"/>
  <c r="G698" i="71"/>
  <c r="C698" i="71"/>
  <c r="B698" i="71"/>
  <c r="G675" i="71"/>
  <c r="E675" i="71"/>
  <c r="C675" i="71"/>
  <c r="B675" i="71"/>
  <c r="G652" i="71"/>
  <c r="E652" i="71"/>
  <c r="C652" i="71"/>
  <c r="B652" i="71"/>
  <c r="G629" i="71"/>
  <c r="E629" i="71"/>
  <c r="C629" i="71"/>
  <c r="B629" i="71"/>
  <c r="G606" i="71"/>
  <c r="E606" i="71"/>
  <c r="C606" i="71"/>
  <c r="B606" i="71"/>
  <c r="G583" i="71"/>
  <c r="E583" i="71"/>
  <c r="C583" i="71"/>
  <c r="B583" i="71"/>
  <c r="G560" i="71"/>
  <c r="E560" i="71"/>
  <c r="C560" i="71"/>
  <c r="B560" i="71"/>
  <c r="G537" i="71"/>
  <c r="E537" i="71"/>
  <c r="C537" i="71"/>
  <c r="B537" i="71"/>
  <c r="G514" i="71"/>
  <c r="E514" i="71"/>
  <c r="C514" i="71"/>
  <c r="B514" i="71"/>
  <c r="G491" i="71"/>
  <c r="E491" i="71"/>
  <c r="C491" i="71"/>
  <c r="B491" i="71"/>
  <c r="G468" i="71"/>
  <c r="G445" i="71"/>
  <c r="C445" i="71"/>
  <c r="B445" i="71"/>
  <c r="G422" i="71"/>
  <c r="E422" i="71"/>
  <c r="C422" i="71"/>
  <c r="B422" i="71"/>
  <c r="G399" i="71"/>
  <c r="C399" i="71"/>
  <c r="B399" i="71"/>
  <c r="G376" i="71"/>
  <c r="E376" i="71"/>
  <c r="C376" i="71"/>
  <c r="B376" i="71"/>
  <c r="G353" i="71"/>
  <c r="E353" i="71"/>
  <c r="C353" i="71"/>
  <c r="B353" i="71"/>
  <c r="G330" i="71"/>
  <c r="E330" i="71"/>
  <c r="C330" i="71"/>
  <c r="B330" i="71"/>
  <c r="G307" i="71"/>
  <c r="E307" i="71"/>
  <c r="C307" i="71"/>
  <c r="B307" i="71"/>
  <c r="G284" i="71"/>
  <c r="E284" i="71"/>
  <c r="C284" i="71"/>
  <c r="B284" i="71"/>
  <c r="G238" i="71"/>
  <c r="E238" i="71"/>
  <c r="C238" i="71"/>
  <c r="G215" i="71"/>
  <c r="C215" i="71"/>
  <c r="B215" i="71"/>
  <c r="G193" i="71"/>
  <c r="C193" i="71"/>
  <c r="G170" i="71"/>
  <c r="C170" i="71"/>
  <c r="G147" i="71"/>
  <c r="B147" i="71"/>
  <c r="G101" i="71"/>
  <c r="C101" i="71"/>
  <c r="B101" i="71"/>
  <c r="G78" i="71"/>
  <c r="C78" i="71"/>
  <c r="G53" i="71"/>
  <c r="G35" i="71"/>
  <c r="G17" i="71"/>
  <c r="C17" i="71"/>
  <c r="C35" i="71" s="1"/>
  <c r="C53" i="71" s="1"/>
  <c r="H789" i="71"/>
  <c r="G789" i="71"/>
  <c r="E789" i="71"/>
  <c r="C789" i="71"/>
  <c r="B789" i="71"/>
  <c r="H766" i="71"/>
  <c r="G766" i="71"/>
  <c r="E766" i="71"/>
  <c r="C766" i="71"/>
  <c r="B766" i="71"/>
  <c r="H743" i="71"/>
  <c r="G743" i="71"/>
  <c r="E743" i="71"/>
  <c r="C743" i="71"/>
  <c r="B743" i="71"/>
  <c r="H720" i="71"/>
  <c r="G720" i="71"/>
  <c r="C720" i="71"/>
  <c r="B720" i="71"/>
  <c r="H697" i="71"/>
  <c r="G697" i="71"/>
  <c r="C697" i="71"/>
  <c r="B697" i="71"/>
  <c r="H674" i="71"/>
  <c r="G674" i="71"/>
  <c r="E674" i="71"/>
  <c r="C674" i="71"/>
  <c r="B674" i="71"/>
  <c r="H651" i="71"/>
  <c r="G651" i="71"/>
  <c r="E651" i="71"/>
  <c r="C651" i="71"/>
  <c r="B651" i="71"/>
  <c r="H628" i="71"/>
  <c r="G628" i="71"/>
  <c r="E628" i="71"/>
  <c r="C628" i="71"/>
  <c r="B628" i="71"/>
  <c r="H605" i="71"/>
  <c r="G605" i="71"/>
  <c r="E605" i="71"/>
  <c r="C605" i="71"/>
  <c r="B605" i="71"/>
  <c r="H582" i="71"/>
  <c r="G582" i="71"/>
  <c r="E582" i="71"/>
  <c r="C582" i="71"/>
  <c r="B582" i="71"/>
  <c r="H559" i="71"/>
  <c r="G559" i="71"/>
  <c r="E559" i="71"/>
  <c r="C559" i="71"/>
  <c r="B559" i="71"/>
  <c r="H536" i="71"/>
  <c r="G536" i="71"/>
  <c r="E536" i="71"/>
  <c r="C536" i="71"/>
  <c r="B536" i="71"/>
  <c r="H513" i="71"/>
  <c r="G513" i="71"/>
  <c r="E513" i="71"/>
  <c r="C513" i="71"/>
  <c r="B513" i="71"/>
  <c r="H490" i="71"/>
  <c r="G490" i="71"/>
  <c r="E490" i="71"/>
  <c r="C490" i="71"/>
  <c r="B490" i="71"/>
  <c r="H467" i="71"/>
  <c r="G467" i="71"/>
  <c r="H444" i="71"/>
  <c r="G444" i="71"/>
  <c r="C444" i="71"/>
  <c r="B444" i="71"/>
  <c r="H421" i="71"/>
  <c r="G421" i="71"/>
  <c r="E421" i="71"/>
  <c r="C421" i="71"/>
  <c r="B421" i="71"/>
  <c r="H398" i="71"/>
  <c r="G398" i="71"/>
  <c r="C398" i="71"/>
  <c r="B398" i="71"/>
  <c r="H375" i="71"/>
  <c r="G375" i="71"/>
  <c r="E375" i="71"/>
  <c r="C375" i="71"/>
  <c r="B375" i="71"/>
  <c r="H352" i="71"/>
  <c r="G352" i="71"/>
  <c r="E352" i="71"/>
  <c r="C352" i="71"/>
  <c r="B352" i="71"/>
  <c r="H329" i="71"/>
  <c r="G329" i="71"/>
  <c r="E329" i="71"/>
  <c r="C329" i="71"/>
  <c r="B329" i="71"/>
  <c r="H306" i="71"/>
  <c r="G306" i="71"/>
  <c r="E306" i="71"/>
  <c r="C306" i="71"/>
  <c r="B306" i="71"/>
  <c r="H283" i="71"/>
  <c r="G283" i="71"/>
  <c r="E283" i="71"/>
  <c r="C283" i="71"/>
  <c r="B283" i="71"/>
  <c r="H237" i="71"/>
  <c r="G237" i="71"/>
  <c r="E237" i="71"/>
  <c r="C237" i="71"/>
  <c r="H214" i="71"/>
  <c r="G214" i="71"/>
  <c r="C214" i="71"/>
  <c r="B214" i="71"/>
  <c r="H192" i="71"/>
  <c r="G192" i="71"/>
  <c r="C192" i="71"/>
  <c r="H169" i="71"/>
  <c r="G169" i="71"/>
  <c r="C169" i="71"/>
  <c r="H146" i="71"/>
  <c r="G146" i="71"/>
  <c r="B146" i="71"/>
  <c r="H100" i="71"/>
  <c r="G100" i="71"/>
  <c r="C100" i="71"/>
  <c r="B100" i="71"/>
  <c r="H77" i="71"/>
  <c r="G77" i="71"/>
  <c r="C77" i="71"/>
  <c r="H52" i="71"/>
  <c r="G52" i="71"/>
  <c r="H34" i="71"/>
  <c r="G34" i="71"/>
  <c r="H16" i="71"/>
  <c r="G16" i="71"/>
  <c r="C16" i="71"/>
  <c r="C34" i="71" s="1"/>
  <c r="C52" i="71" s="1"/>
  <c r="G788" i="71"/>
  <c r="E788" i="71"/>
  <c r="C788" i="71"/>
  <c r="B788" i="71"/>
  <c r="G765" i="71"/>
  <c r="E765" i="71"/>
  <c r="C765" i="71"/>
  <c r="B765" i="71"/>
  <c r="G742" i="71"/>
  <c r="E742" i="71"/>
  <c r="C742" i="71"/>
  <c r="B742" i="71"/>
  <c r="G719" i="71"/>
  <c r="C719" i="71"/>
  <c r="B719" i="71"/>
  <c r="G696" i="71"/>
  <c r="C696" i="71"/>
  <c r="B696" i="71"/>
  <c r="G673" i="71"/>
  <c r="E673" i="71"/>
  <c r="C673" i="71"/>
  <c r="B673" i="71"/>
  <c r="G650" i="71"/>
  <c r="E650" i="71"/>
  <c r="C650" i="71"/>
  <c r="B650" i="71"/>
  <c r="G627" i="71"/>
  <c r="E627" i="71"/>
  <c r="C627" i="71"/>
  <c r="B627" i="71"/>
  <c r="G604" i="71"/>
  <c r="E604" i="71"/>
  <c r="C604" i="71"/>
  <c r="B604" i="71"/>
  <c r="G581" i="71"/>
  <c r="E581" i="71"/>
  <c r="C581" i="71"/>
  <c r="B581" i="71"/>
  <c r="G558" i="71"/>
  <c r="E558" i="71"/>
  <c r="C558" i="71"/>
  <c r="B558" i="71"/>
  <c r="G535" i="71"/>
  <c r="E535" i="71"/>
  <c r="C535" i="71"/>
  <c r="B535" i="71"/>
  <c r="G512" i="71"/>
  <c r="E512" i="71"/>
  <c r="C512" i="71"/>
  <c r="B512" i="71"/>
  <c r="G489" i="71"/>
  <c r="E489" i="71"/>
  <c r="C489" i="71"/>
  <c r="B489" i="71"/>
  <c r="G466" i="71"/>
  <c r="G443" i="71"/>
  <c r="C443" i="71"/>
  <c r="B443" i="71"/>
  <c r="G420" i="71"/>
  <c r="E420" i="71"/>
  <c r="C420" i="71"/>
  <c r="B420" i="71"/>
  <c r="G397" i="71"/>
  <c r="C397" i="71"/>
  <c r="B397" i="71"/>
  <c r="G374" i="71"/>
  <c r="E374" i="71"/>
  <c r="C374" i="71"/>
  <c r="B374" i="71"/>
  <c r="G351" i="71"/>
  <c r="E351" i="71"/>
  <c r="C351" i="71"/>
  <c r="B351" i="71"/>
  <c r="G328" i="71"/>
  <c r="E328" i="71"/>
  <c r="C328" i="71"/>
  <c r="B328" i="71"/>
  <c r="G305" i="71"/>
  <c r="E305" i="71"/>
  <c r="C305" i="71"/>
  <c r="B305" i="71"/>
  <c r="G282" i="71"/>
  <c r="E282" i="71"/>
  <c r="C282" i="71"/>
  <c r="B282" i="71"/>
  <c r="G236" i="71"/>
  <c r="E236" i="71"/>
  <c r="C236" i="71"/>
  <c r="G213" i="71"/>
  <c r="C213" i="71"/>
  <c r="B213" i="71"/>
  <c r="G191" i="71"/>
  <c r="C191" i="71"/>
  <c r="G168" i="71"/>
  <c r="C168" i="71"/>
  <c r="G145" i="71"/>
  <c r="B145" i="71"/>
  <c r="G99" i="71"/>
  <c r="C99" i="71"/>
  <c r="B99" i="71"/>
  <c r="G76" i="71"/>
  <c r="C76" i="71"/>
  <c r="G51" i="71"/>
  <c r="G33" i="71"/>
  <c r="G15" i="71"/>
  <c r="C15" i="71"/>
  <c r="C33" i="71" s="1"/>
  <c r="C51" i="71" s="1"/>
  <c r="G787" i="71"/>
  <c r="E787" i="71"/>
  <c r="C787" i="71"/>
  <c r="B787" i="71"/>
  <c r="G764" i="71"/>
  <c r="E764" i="71"/>
  <c r="C764" i="71"/>
  <c r="B764" i="71"/>
  <c r="G741" i="71"/>
  <c r="E741" i="71"/>
  <c r="C741" i="71"/>
  <c r="B741" i="71"/>
  <c r="G718" i="71"/>
  <c r="C718" i="71"/>
  <c r="B718" i="71"/>
  <c r="G695" i="71"/>
  <c r="C695" i="71"/>
  <c r="B695" i="71"/>
  <c r="G672" i="71"/>
  <c r="E672" i="71"/>
  <c r="C672" i="71"/>
  <c r="B672" i="71"/>
  <c r="G649" i="71"/>
  <c r="E649" i="71"/>
  <c r="C649" i="71"/>
  <c r="B649" i="71"/>
  <c r="G626" i="71"/>
  <c r="E626" i="71"/>
  <c r="C626" i="71"/>
  <c r="B626" i="71"/>
  <c r="G603" i="71"/>
  <c r="E603" i="71"/>
  <c r="C603" i="71"/>
  <c r="B603" i="71"/>
  <c r="G580" i="71"/>
  <c r="E580" i="71"/>
  <c r="C580" i="71"/>
  <c r="B580" i="71"/>
  <c r="G557" i="71"/>
  <c r="E557" i="71"/>
  <c r="C557" i="71"/>
  <c r="B557" i="71"/>
  <c r="G534" i="71"/>
  <c r="E534" i="71"/>
  <c r="C534" i="71"/>
  <c r="B534" i="71"/>
  <c r="G511" i="71"/>
  <c r="E511" i="71"/>
  <c r="C511" i="71"/>
  <c r="B511" i="71"/>
  <c r="G488" i="71"/>
  <c r="E488" i="71"/>
  <c r="C488" i="71"/>
  <c r="B488" i="71"/>
  <c r="G465" i="71"/>
  <c r="G442" i="71"/>
  <c r="C442" i="71"/>
  <c r="B442" i="71"/>
  <c r="G419" i="71"/>
  <c r="E419" i="71"/>
  <c r="C419" i="71"/>
  <c r="B419" i="71"/>
  <c r="G396" i="71"/>
  <c r="C396" i="71"/>
  <c r="B396" i="71"/>
  <c r="G373" i="71"/>
  <c r="E373" i="71"/>
  <c r="C373" i="71"/>
  <c r="B373" i="71"/>
  <c r="G350" i="71"/>
  <c r="E350" i="71"/>
  <c r="C350" i="71"/>
  <c r="B350" i="71"/>
  <c r="G327" i="71"/>
  <c r="E327" i="71"/>
  <c r="C327" i="71"/>
  <c r="B327" i="71"/>
  <c r="G304" i="71"/>
  <c r="E304" i="71"/>
  <c r="C304" i="71"/>
  <c r="B304" i="71"/>
  <c r="G281" i="71"/>
  <c r="E281" i="71"/>
  <c r="C281" i="71"/>
  <c r="B281" i="71"/>
  <c r="G235" i="71"/>
  <c r="E235" i="71"/>
  <c r="C235" i="71"/>
  <c r="G212" i="71"/>
  <c r="C212" i="71"/>
  <c r="B212" i="71"/>
  <c r="G190" i="71"/>
  <c r="C190" i="71"/>
  <c r="G167" i="71"/>
  <c r="C167" i="71"/>
  <c r="G144" i="71"/>
  <c r="B144" i="71"/>
  <c r="G98" i="71"/>
  <c r="C98" i="71"/>
  <c r="B98" i="71"/>
  <c r="G75" i="71"/>
  <c r="C75" i="71"/>
  <c r="G50" i="71"/>
  <c r="G32" i="71"/>
  <c r="G14" i="71"/>
  <c r="C14" i="71"/>
  <c r="C32" i="71" s="1"/>
  <c r="C50" i="71" s="1"/>
  <c r="G786" i="71"/>
  <c r="E786" i="71"/>
  <c r="C786" i="71"/>
  <c r="B786" i="71"/>
  <c r="G763" i="71"/>
  <c r="E763" i="71"/>
  <c r="C763" i="71"/>
  <c r="B763" i="71"/>
  <c r="G740" i="71"/>
  <c r="E740" i="71"/>
  <c r="C740" i="71"/>
  <c r="B740" i="71"/>
  <c r="G717" i="71"/>
  <c r="C717" i="71"/>
  <c r="B717" i="71"/>
  <c r="G694" i="71"/>
  <c r="C694" i="71"/>
  <c r="B694" i="71"/>
  <c r="G671" i="71"/>
  <c r="E671" i="71"/>
  <c r="C671" i="71"/>
  <c r="B671" i="71"/>
  <c r="G648" i="71"/>
  <c r="E648" i="71"/>
  <c r="C648" i="71"/>
  <c r="B648" i="71"/>
  <c r="G625" i="71"/>
  <c r="E625" i="71"/>
  <c r="C625" i="71"/>
  <c r="B625" i="71"/>
  <c r="G602" i="71"/>
  <c r="E602" i="71"/>
  <c r="C602" i="71"/>
  <c r="B602" i="71"/>
  <c r="G579" i="71"/>
  <c r="E579" i="71"/>
  <c r="C579" i="71"/>
  <c r="B579" i="71"/>
  <c r="G556" i="71"/>
  <c r="E556" i="71"/>
  <c r="C556" i="71"/>
  <c r="B556" i="71"/>
  <c r="G533" i="71"/>
  <c r="E533" i="71"/>
  <c r="C533" i="71"/>
  <c r="B533" i="71"/>
  <c r="G510" i="71"/>
  <c r="E510" i="71"/>
  <c r="C510" i="71"/>
  <c r="B510" i="71"/>
  <c r="G487" i="71"/>
  <c r="E487" i="71"/>
  <c r="C487" i="71"/>
  <c r="B487" i="71"/>
  <c r="G464" i="71"/>
  <c r="G441" i="71"/>
  <c r="C441" i="71"/>
  <c r="B441" i="71"/>
  <c r="G418" i="71"/>
  <c r="E418" i="71"/>
  <c r="C418" i="71"/>
  <c r="B418" i="71"/>
  <c r="G395" i="71"/>
  <c r="C395" i="71"/>
  <c r="B395" i="71"/>
  <c r="G372" i="71"/>
  <c r="E372" i="71"/>
  <c r="C372" i="71"/>
  <c r="B372" i="71"/>
  <c r="G349" i="71"/>
  <c r="E349" i="71"/>
  <c r="C349" i="71"/>
  <c r="B349" i="71"/>
  <c r="G326" i="71"/>
  <c r="E326" i="71"/>
  <c r="C326" i="71"/>
  <c r="B326" i="71"/>
  <c r="G303" i="71"/>
  <c r="E303" i="71"/>
  <c r="C303" i="71"/>
  <c r="B303" i="71"/>
  <c r="G280" i="71"/>
  <c r="E280" i="71"/>
  <c r="C280" i="71"/>
  <c r="B280" i="71"/>
  <c r="G234" i="71"/>
  <c r="E234" i="71"/>
  <c r="C234" i="71"/>
  <c r="G211" i="71"/>
  <c r="C211" i="71"/>
  <c r="B211" i="71"/>
  <c r="G189" i="71"/>
  <c r="C189" i="71"/>
  <c r="G166" i="71"/>
  <c r="C166" i="71"/>
  <c r="G143" i="71"/>
  <c r="B143" i="71"/>
  <c r="G97" i="71"/>
  <c r="C97" i="71"/>
  <c r="B97" i="71"/>
  <c r="G74" i="71"/>
  <c r="C74" i="71"/>
  <c r="G49" i="71"/>
  <c r="G31" i="71"/>
  <c r="G13" i="71"/>
  <c r="C13" i="71"/>
  <c r="C31" i="71" s="1"/>
  <c r="C49" i="71" s="1"/>
  <c r="G785" i="71"/>
  <c r="E785" i="71"/>
  <c r="C785" i="71"/>
  <c r="B785" i="71"/>
  <c r="G762" i="71"/>
  <c r="E762" i="71"/>
  <c r="C762" i="71"/>
  <c r="B762" i="71"/>
  <c r="G739" i="71"/>
  <c r="E739" i="71"/>
  <c r="C739" i="71"/>
  <c r="B739" i="71"/>
  <c r="G716" i="71"/>
  <c r="E716" i="71"/>
  <c r="C716" i="71"/>
  <c r="B716" i="71"/>
  <c r="G693" i="71"/>
  <c r="E693" i="71"/>
  <c r="C693" i="71"/>
  <c r="B693" i="71"/>
  <c r="G670" i="71"/>
  <c r="E670" i="71"/>
  <c r="C670" i="71"/>
  <c r="B670" i="71"/>
  <c r="G647" i="71"/>
  <c r="E647" i="71"/>
  <c r="C647" i="71"/>
  <c r="B647" i="71"/>
  <c r="G624" i="71"/>
  <c r="E624" i="71"/>
  <c r="C624" i="71"/>
  <c r="B624" i="71"/>
  <c r="G601" i="71"/>
  <c r="E601" i="71"/>
  <c r="C601" i="71"/>
  <c r="B601" i="71"/>
  <c r="G578" i="71"/>
  <c r="E578" i="71"/>
  <c r="C578" i="71"/>
  <c r="B578" i="71"/>
  <c r="G555" i="71"/>
  <c r="E555" i="71"/>
  <c r="C555" i="71"/>
  <c r="B555" i="71"/>
  <c r="G532" i="71"/>
  <c r="E532" i="71"/>
  <c r="C532" i="71"/>
  <c r="B532" i="71"/>
  <c r="G509" i="71"/>
  <c r="E509" i="71"/>
  <c r="C509" i="71"/>
  <c r="B509" i="71"/>
  <c r="G486" i="71"/>
  <c r="E486" i="71"/>
  <c r="C486" i="71"/>
  <c r="B486" i="71"/>
  <c r="G463" i="71"/>
  <c r="E463" i="71"/>
  <c r="B463" i="71"/>
  <c r="G440" i="71"/>
  <c r="E440" i="71"/>
  <c r="C440" i="71"/>
  <c r="B440" i="71"/>
  <c r="G417" i="71"/>
  <c r="E417" i="71"/>
  <c r="C417" i="71"/>
  <c r="B417" i="71"/>
  <c r="G394" i="71"/>
  <c r="E394" i="71"/>
  <c r="C394" i="71"/>
  <c r="B394" i="71"/>
  <c r="G371" i="71"/>
  <c r="E371" i="71"/>
  <c r="C371" i="71"/>
  <c r="B371" i="71"/>
  <c r="G348" i="71"/>
  <c r="E348" i="71"/>
  <c r="C348" i="71"/>
  <c r="B348" i="71"/>
  <c r="G325" i="71"/>
  <c r="E325" i="71"/>
  <c r="C325" i="71"/>
  <c r="B325" i="71"/>
  <c r="G302" i="71"/>
  <c r="E302" i="71"/>
  <c r="C302" i="71"/>
  <c r="B302" i="71"/>
  <c r="G279" i="71"/>
  <c r="E279" i="71"/>
  <c r="C279" i="71"/>
  <c r="B279" i="71"/>
  <c r="G233" i="71"/>
  <c r="E233" i="71"/>
  <c r="C233" i="71"/>
  <c r="B233" i="71"/>
  <c r="G210" i="71"/>
  <c r="E210" i="71"/>
  <c r="C210" i="71"/>
  <c r="B210" i="71"/>
  <c r="G188" i="71"/>
  <c r="E188" i="71"/>
  <c r="C188" i="71"/>
  <c r="B188" i="71"/>
  <c r="G165" i="71"/>
  <c r="E165" i="71"/>
  <c r="C165" i="71"/>
  <c r="B165" i="71"/>
  <c r="G142" i="71"/>
  <c r="E142" i="71"/>
  <c r="B142" i="71"/>
  <c r="G96" i="71"/>
  <c r="E96" i="71"/>
  <c r="C96" i="71"/>
  <c r="B96" i="71"/>
  <c r="G73" i="71"/>
  <c r="E73" i="71"/>
  <c r="C73" i="71"/>
  <c r="B73" i="71"/>
  <c r="G48" i="71"/>
  <c r="E48" i="71"/>
  <c r="B48" i="71"/>
  <c r="G30" i="71"/>
  <c r="E30" i="71"/>
  <c r="B30" i="71"/>
  <c r="G12" i="71"/>
  <c r="E12" i="71"/>
  <c r="C12" i="71"/>
  <c r="C30" i="71" s="1"/>
  <c r="C48" i="71" s="1"/>
  <c r="B12" i="71"/>
  <c r="O48" i="71" l="1"/>
  <c r="N48" i="71"/>
  <c r="O142" i="71"/>
  <c r="N142" i="71"/>
  <c r="O348" i="71"/>
  <c r="N348" i="71"/>
  <c r="O509" i="71"/>
  <c r="N509" i="71"/>
  <c r="O601" i="71"/>
  <c r="N601" i="71"/>
  <c r="O49" i="71"/>
  <c r="N49" i="71"/>
  <c r="O395" i="71"/>
  <c r="N395" i="71"/>
  <c r="O487" i="71"/>
  <c r="N487" i="71"/>
  <c r="O556" i="71"/>
  <c r="N556" i="71"/>
  <c r="O671" i="71"/>
  <c r="N671" i="71"/>
  <c r="O75" i="71"/>
  <c r="N75" i="71"/>
  <c r="O741" i="71"/>
  <c r="N741" i="71"/>
  <c r="O787" i="71"/>
  <c r="N787" i="71"/>
  <c r="O420" i="71"/>
  <c r="N420" i="71"/>
  <c r="O489" i="71"/>
  <c r="N489" i="71"/>
  <c r="O558" i="71"/>
  <c r="N558" i="71"/>
  <c r="O214" i="71"/>
  <c r="N214" i="71"/>
  <c r="O559" i="71"/>
  <c r="N559" i="71"/>
  <c r="O35" i="71"/>
  <c r="N35" i="71"/>
  <c r="O193" i="71"/>
  <c r="N193" i="71"/>
  <c r="O445" i="71"/>
  <c r="N445" i="71"/>
  <c r="O698" i="71"/>
  <c r="N698" i="71"/>
  <c r="O102" i="71"/>
  <c r="N102" i="71"/>
  <c r="O239" i="71"/>
  <c r="N239" i="71"/>
  <c r="O308" i="71"/>
  <c r="N308" i="71"/>
  <c r="O354" i="71"/>
  <c r="N354" i="71"/>
  <c r="O37" i="71"/>
  <c r="N37" i="71"/>
  <c r="O401" i="71"/>
  <c r="N401" i="71"/>
  <c r="O424" i="71"/>
  <c r="N424" i="71"/>
  <c r="O516" i="71"/>
  <c r="N516" i="71"/>
  <c r="O585" i="71"/>
  <c r="N585" i="71"/>
  <c r="O631" i="71"/>
  <c r="N631" i="71"/>
  <c r="O677" i="71"/>
  <c r="N677" i="71"/>
  <c r="O20" i="71"/>
  <c r="N20" i="71"/>
  <c r="O196" i="71"/>
  <c r="N196" i="71"/>
  <c r="O105" i="71"/>
  <c r="N105" i="71"/>
  <c r="O748" i="71"/>
  <c r="N748" i="71"/>
  <c r="O794" i="71"/>
  <c r="N794" i="71"/>
  <c r="O129" i="71"/>
  <c r="N129" i="71"/>
  <c r="O266" i="71"/>
  <c r="N266" i="71"/>
  <c r="O312" i="71"/>
  <c r="N312" i="71"/>
  <c r="O358" i="71"/>
  <c r="N358" i="71"/>
  <c r="O41" i="71"/>
  <c r="N41" i="71"/>
  <c r="O428" i="71"/>
  <c r="N428" i="71"/>
  <c r="O497" i="71"/>
  <c r="N497" i="71"/>
  <c r="O543" i="71"/>
  <c r="N543" i="71"/>
  <c r="O566" i="71"/>
  <c r="N566" i="71"/>
  <c r="O612" i="71"/>
  <c r="N612" i="71"/>
  <c r="O658" i="71"/>
  <c r="N658" i="71"/>
  <c r="O24" i="71"/>
  <c r="N24" i="71"/>
  <c r="O154" i="71"/>
  <c r="N154" i="71"/>
  <c r="O452" i="71"/>
  <c r="N452" i="71"/>
  <c r="O729" i="71"/>
  <c r="N729" i="71"/>
  <c r="O775" i="71"/>
  <c r="N775" i="71"/>
  <c r="O62" i="71"/>
  <c r="N62" i="71"/>
  <c r="O133" i="71"/>
  <c r="N133" i="71"/>
  <c r="O270" i="71"/>
  <c r="N270" i="71"/>
  <c r="O316" i="71"/>
  <c r="N316" i="71"/>
  <c r="O362" i="71"/>
  <c r="N362" i="71"/>
  <c r="O799" i="71"/>
  <c r="N799" i="71"/>
  <c r="O30" i="71"/>
  <c r="N30" i="71"/>
  <c r="O96" i="71"/>
  <c r="N96" i="71"/>
  <c r="O165" i="71"/>
  <c r="N165" i="71"/>
  <c r="O279" i="71"/>
  <c r="N279" i="71"/>
  <c r="O371" i="71"/>
  <c r="N371" i="71"/>
  <c r="O394" i="71"/>
  <c r="N394" i="71"/>
  <c r="O417" i="71"/>
  <c r="N417" i="71"/>
  <c r="O532" i="71"/>
  <c r="N532" i="71"/>
  <c r="O624" i="71"/>
  <c r="N624" i="71"/>
  <c r="O716" i="71"/>
  <c r="N716" i="71"/>
  <c r="O97" i="71"/>
  <c r="N97" i="71"/>
  <c r="O166" i="71"/>
  <c r="N166" i="71"/>
  <c r="O234" i="71"/>
  <c r="N234" i="71"/>
  <c r="O280" i="71"/>
  <c r="N280" i="71"/>
  <c r="O303" i="71"/>
  <c r="N303" i="71"/>
  <c r="O326" i="71"/>
  <c r="N326" i="71"/>
  <c r="O349" i="71"/>
  <c r="N349" i="71"/>
  <c r="O372" i="71"/>
  <c r="N372" i="71"/>
  <c r="O32" i="71"/>
  <c r="N32" i="71"/>
  <c r="O144" i="71"/>
  <c r="N144" i="71"/>
  <c r="O190" i="71"/>
  <c r="N190" i="71"/>
  <c r="O442" i="71"/>
  <c r="N442" i="71"/>
  <c r="O695" i="71"/>
  <c r="N695" i="71"/>
  <c r="O99" i="71"/>
  <c r="N99" i="71"/>
  <c r="O168" i="71"/>
  <c r="N168" i="71"/>
  <c r="O236" i="71"/>
  <c r="N236" i="71"/>
  <c r="O282" i="71"/>
  <c r="N282" i="71"/>
  <c r="O305" i="71"/>
  <c r="N305" i="71"/>
  <c r="O328" i="71"/>
  <c r="N328" i="71"/>
  <c r="O351" i="71"/>
  <c r="N351" i="71"/>
  <c r="O374" i="71"/>
  <c r="N374" i="71"/>
  <c r="O169" i="71"/>
  <c r="N169" i="71"/>
  <c r="O283" i="71"/>
  <c r="N283" i="71"/>
  <c r="O375" i="71"/>
  <c r="N375" i="71"/>
  <c r="O398" i="71"/>
  <c r="N398" i="71"/>
  <c r="O490" i="71"/>
  <c r="N490" i="71"/>
  <c r="O582" i="71"/>
  <c r="N582" i="71"/>
  <c r="O674" i="71"/>
  <c r="N674" i="71"/>
  <c r="O697" i="71"/>
  <c r="N697" i="71"/>
  <c r="O720" i="71"/>
  <c r="N720" i="71"/>
  <c r="O53" i="71"/>
  <c r="N53" i="71"/>
  <c r="O399" i="71"/>
  <c r="N399" i="71"/>
  <c r="O422" i="71"/>
  <c r="N422" i="71"/>
  <c r="O468" i="71"/>
  <c r="N468" i="71"/>
  <c r="O491" i="71"/>
  <c r="N491" i="71"/>
  <c r="O514" i="71"/>
  <c r="N514" i="71"/>
  <c r="O537" i="71"/>
  <c r="N537" i="71"/>
  <c r="O560" i="71"/>
  <c r="N560" i="71"/>
  <c r="O583" i="71"/>
  <c r="N583" i="71"/>
  <c r="O606" i="71"/>
  <c r="N606" i="71"/>
  <c r="O629" i="71"/>
  <c r="N629" i="71"/>
  <c r="O652" i="71"/>
  <c r="N652" i="71"/>
  <c r="O675" i="71"/>
  <c r="N675" i="71"/>
  <c r="O18" i="71"/>
  <c r="N18" i="71"/>
  <c r="O79" i="71"/>
  <c r="N79" i="71"/>
  <c r="O216" i="71"/>
  <c r="N216" i="71"/>
  <c r="O722" i="71"/>
  <c r="N722" i="71"/>
  <c r="O745" i="71"/>
  <c r="N745" i="71"/>
  <c r="O768" i="71"/>
  <c r="N768" i="71"/>
  <c r="O791" i="71"/>
  <c r="N791" i="71"/>
  <c r="O55" i="71"/>
  <c r="N55" i="71"/>
  <c r="O172" i="71"/>
  <c r="N172" i="71"/>
  <c r="O240" i="71"/>
  <c r="N240" i="71"/>
  <c r="O286" i="71"/>
  <c r="N286" i="71"/>
  <c r="O309" i="71"/>
  <c r="N309" i="71"/>
  <c r="O332" i="71"/>
  <c r="N332" i="71"/>
  <c r="O355" i="71"/>
  <c r="N355" i="71"/>
  <c r="O378" i="71"/>
  <c r="N378" i="71"/>
  <c r="O38" i="71"/>
  <c r="N38" i="71"/>
  <c r="O402" i="71"/>
  <c r="N402" i="71"/>
  <c r="O425" i="71"/>
  <c r="N425" i="71"/>
  <c r="O471" i="71"/>
  <c r="N471" i="71"/>
  <c r="O494" i="71"/>
  <c r="N494" i="71"/>
  <c r="O517" i="71"/>
  <c r="N517" i="71"/>
  <c r="O540" i="71"/>
  <c r="N540" i="71"/>
  <c r="O563" i="71"/>
  <c r="N563" i="71"/>
  <c r="O586" i="71"/>
  <c r="N586" i="71"/>
  <c r="O609" i="71"/>
  <c r="N609" i="71"/>
  <c r="O632" i="71"/>
  <c r="N632" i="71"/>
  <c r="O655" i="71"/>
  <c r="N655" i="71"/>
  <c r="O678" i="71"/>
  <c r="N678" i="71"/>
  <c r="O21" i="71"/>
  <c r="N21" i="71"/>
  <c r="O82" i="71"/>
  <c r="N82" i="71"/>
  <c r="O151" i="71"/>
  <c r="N151" i="71"/>
  <c r="O197" i="71"/>
  <c r="N197" i="71"/>
  <c r="O449" i="71"/>
  <c r="N449" i="71"/>
  <c r="O702" i="71"/>
  <c r="N702" i="71"/>
  <c r="O106" i="71"/>
  <c r="N106" i="71"/>
  <c r="O220" i="71"/>
  <c r="N220" i="71"/>
  <c r="O726" i="71"/>
  <c r="N726" i="71"/>
  <c r="O749" i="71"/>
  <c r="N749" i="71"/>
  <c r="O772" i="71"/>
  <c r="N772" i="71"/>
  <c r="O795" i="71"/>
  <c r="N795" i="71"/>
  <c r="O59" i="71"/>
  <c r="N59" i="71"/>
  <c r="O130" i="71"/>
  <c r="N130" i="71"/>
  <c r="O176" i="71"/>
  <c r="N176" i="71"/>
  <c r="O244" i="71"/>
  <c r="N244" i="71"/>
  <c r="O267" i="71"/>
  <c r="N267" i="71"/>
  <c r="O290" i="71"/>
  <c r="N290" i="71"/>
  <c r="O313" i="71"/>
  <c r="N313" i="71"/>
  <c r="O336" i="71"/>
  <c r="N336" i="71"/>
  <c r="O359" i="71"/>
  <c r="N359" i="71"/>
  <c r="O382" i="71"/>
  <c r="N382" i="71"/>
  <c r="O42" i="71"/>
  <c r="N42" i="71"/>
  <c r="O406" i="71"/>
  <c r="N406" i="71"/>
  <c r="O429" i="71"/>
  <c r="N429" i="71"/>
  <c r="O475" i="71"/>
  <c r="N475" i="71"/>
  <c r="O498" i="71"/>
  <c r="N498" i="71"/>
  <c r="O521" i="71"/>
  <c r="N521" i="71"/>
  <c r="O544" i="71"/>
  <c r="N544" i="71"/>
  <c r="O567" i="71"/>
  <c r="N567" i="71"/>
  <c r="O590" i="71"/>
  <c r="N590" i="71"/>
  <c r="O613" i="71"/>
  <c r="N613" i="71"/>
  <c r="O636" i="71"/>
  <c r="N636" i="71"/>
  <c r="O659" i="71"/>
  <c r="N659" i="71"/>
  <c r="O682" i="71"/>
  <c r="N682" i="71"/>
  <c r="O25" i="71"/>
  <c r="N25" i="71"/>
  <c r="O86" i="71"/>
  <c r="N86" i="71"/>
  <c r="O155" i="71"/>
  <c r="N155" i="71"/>
  <c r="O201" i="71"/>
  <c r="N201" i="71"/>
  <c r="O453" i="71"/>
  <c r="N453" i="71"/>
  <c r="O706" i="71"/>
  <c r="N706" i="71"/>
  <c r="O110" i="71"/>
  <c r="N110" i="71"/>
  <c r="O224" i="71"/>
  <c r="N224" i="71"/>
  <c r="O730" i="71"/>
  <c r="N730" i="71"/>
  <c r="O753" i="71"/>
  <c r="N753" i="71"/>
  <c r="O124" i="71"/>
  <c r="N124" i="71"/>
  <c r="O123" i="71"/>
  <c r="N123" i="71"/>
  <c r="O119" i="71"/>
  <c r="N119" i="71"/>
  <c r="O73" i="71"/>
  <c r="N73" i="71"/>
  <c r="O233" i="71"/>
  <c r="N233" i="71"/>
  <c r="O693" i="71"/>
  <c r="N693" i="71"/>
  <c r="O785" i="71"/>
  <c r="N785" i="71"/>
  <c r="O418" i="71"/>
  <c r="N418" i="71"/>
  <c r="O510" i="71"/>
  <c r="N510" i="71"/>
  <c r="O602" i="71"/>
  <c r="N602" i="71"/>
  <c r="O648" i="71"/>
  <c r="N648" i="71"/>
  <c r="O14" i="71"/>
  <c r="N14" i="71"/>
  <c r="O212" i="71"/>
  <c r="N212" i="71"/>
  <c r="O718" i="71"/>
  <c r="N718" i="71"/>
  <c r="O397" i="71"/>
  <c r="N397" i="71"/>
  <c r="O535" i="71"/>
  <c r="N535" i="71"/>
  <c r="O604" i="71"/>
  <c r="N604" i="71"/>
  <c r="O673" i="71"/>
  <c r="N673" i="71"/>
  <c r="O52" i="71"/>
  <c r="N52" i="71"/>
  <c r="O237" i="71"/>
  <c r="N237" i="71"/>
  <c r="O352" i="71"/>
  <c r="N352" i="71"/>
  <c r="O789" i="71"/>
  <c r="N789" i="71"/>
  <c r="O147" i="71"/>
  <c r="N147" i="71"/>
  <c r="O285" i="71"/>
  <c r="N285" i="71"/>
  <c r="O331" i="71"/>
  <c r="N331" i="71"/>
  <c r="O377" i="71"/>
  <c r="N377" i="71"/>
  <c r="O470" i="71"/>
  <c r="N470" i="71"/>
  <c r="O493" i="71"/>
  <c r="N493" i="71"/>
  <c r="O562" i="71"/>
  <c r="N562" i="71"/>
  <c r="O608" i="71"/>
  <c r="N608" i="71"/>
  <c r="O654" i="71"/>
  <c r="N654" i="71"/>
  <c r="O81" i="71"/>
  <c r="N81" i="71"/>
  <c r="O150" i="71"/>
  <c r="N150" i="71"/>
  <c r="O448" i="71"/>
  <c r="N448" i="71"/>
  <c r="O701" i="71"/>
  <c r="N701" i="71"/>
  <c r="O219" i="71"/>
  <c r="N219" i="71"/>
  <c r="O725" i="71"/>
  <c r="N725" i="71"/>
  <c r="O771" i="71"/>
  <c r="N771" i="71"/>
  <c r="O58" i="71"/>
  <c r="N58" i="71"/>
  <c r="O175" i="71"/>
  <c r="N175" i="71"/>
  <c r="O243" i="71"/>
  <c r="N243" i="71"/>
  <c r="O289" i="71"/>
  <c r="N289" i="71"/>
  <c r="O335" i="71"/>
  <c r="N335" i="71"/>
  <c r="O381" i="71"/>
  <c r="N381" i="71"/>
  <c r="O405" i="71"/>
  <c r="N405" i="71"/>
  <c r="O474" i="71"/>
  <c r="N474" i="71"/>
  <c r="O520" i="71"/>
  <c r="N520" i="71"/>
  <c r="O589" i="71"/>
  <c r="N589" i="71"/>
  <c r="O635" i="71"/>
  <c r="N635" i="71"/>
  <c r="O681" i="71"/>
  <c r="N681" i="71"/>
  <c r="O85" i="71"/>
  <c r="N85" i="71"/>
  <c r="O200" i="71"/>
  <c r="N200" i="71"/>
  <c r="O705" i="71"/>
  <c r="N705" i="71"/>
  <c r="O109" i="71"/>
  <c r="N109" i="71"/>
  <c r="O223" i="71"/>
  <c r="N223" i="71"/>
  <c r="O752" i="71"/>
  <c r="N752" i="71"/>
  <c r="O798" i="71"/>
  <c r="N798" i="71"/>
  <c r="O179" i="71"/>
  <c r="N179" i="71"/>
  <c r="O247" i="71"/>
  <c r="N247" i="71"/>
  <c r="O293" i="71"/>
  <c r="N293" i="71"/>
  <c r="O339" i="71"/>
  <c r="N339" i="71"/>
  <c r="O385" i="71"/>
  <c r="N385" i="71"/>
  <c r="O776" i="71"/>
  <c r="N776" i="71"/>
  <c r="O122" i="71"/>
  <c r="N122" i="71"/>
  <c r="O12" i="71"/>
  <c r="N12" i="71"/>
  <c r="O188" i="71"/>
  <c r="N188" i="71"/>
  <c r="O302" i="71"/>
  <c r="N302" i="71"/>
  <c r="O440" i="71"/>
  <c r="N440" i="71"/>
  <c r="O463" i="71"/>
  <c r="N463" i="71"/>
  <c r="O555" i="71"/>
  <c r="N555" i="71"/>
  <c r="O647" i="71"/>
  <c r="N647" i="71"/>
  <c r="O739" i="71"/>
  <c r="N739" i="71"/>
  <c r="O13" i="71"/>
  <c r="N13" i="71"/>
  <c r="O74" i="71"/>
  <c r="N74" i="71"/>
  <c r="O211" i="71"/>
  <c r="N211" i="71"/>
  <c r="O717" i="71"/>
  <c r="N717" i="71"/>
  <c r="O740" i="71"/>
  <c r="N740" i="71"/>
  <c r="O763" i="71"/>
  <c r="N763" i="71"/>
  <c r="O786" i="71"/>
  <c r="N786" i="71"/>
  <c r="O50" i="71"/>
  <c r="N50" i="71"/>
  <c r="O396" i="71"/>
  <c r="N396" i="71"/>
  <c r="O419" i="71"/>
  <c r="N419" i="71"/>
  <c r="O465" i="71"/>
  <c r="N465" i="71"/>
  <c r="O488" i="71"/>
  <c r="N488" i="71"/>
  <c r="O511" i="71"/>
  <c r="N511" i="71"/>
  <c r="O534" i="71"/>
  <c r="N534" i="71"/>
  <c r="O557" i="71"/>
  <c r="N557" i="71"/>
  <c r="O580" i="71"/>
  <c r="N580" i="71"/>
  <c r="O603" i="71"/>
  <c r="N603" i="71"/>
  <c r="O626" i="71"/>
  <c r="N626" i="71"/>
  <c r="O649" i="71"/>
  <c r="N649" i="71"/>
  <c r="O672" i="71"/>
  <c r="N672" i="71"/>
  <c r="O15" i="71"/>
  <c r="N15" i="71"/>
  <c r="O76" i="71"/>
  <c r="N76" i="71"/>
  <c r="O213" i="71"/>
  <c r="N213" i="71"/>
  <c r="O719" i="71"/>
  <c r="N719" i="71"/>
  <c r="O742" i="71"/>
  <c r="N742" i="71"/>
  <c r="O765" i="71"/>
  <c r="N765" i="71"/>
  <c r="O788" i="71"/>
  <c r="N788" i="71"/>
  <c r="O34" i="71"/>
  <c r="N34" i="71"/>
  <c r="O146" i="71"/>
  <c r="N146" i="71"/>
  <c r="O306" i="71"/>
  <c r="N306" i="71"/>
  <c r="O421" i="71"/>
  <c r="N421" i="71"/>
  <c r="O444" i="71"/>
  <c r="N444" i="71"/>
  <c r="O513" i="71"/>
  <c r="N513" i="71"/>
  <c r="O605" i="71"/>
  <c r="N605" i="71"/>
  <c r="O743" i="71"/>
  <c r="N743" i="71"/>
  <c r="O101" i="71"/>
  <c r="N101" i="71"/>
  <c r="O170" i="71"/>
  <c r="N170" i="71"/>
  <c r="O238" i="71"/>
  <c r="N238" i="71"/>
  <c r="O284" i="71"/>
  <c r="N284" i="71"/>
  <c r="O307" i="71"/>
  <c r="N307" i="71"/>
  <c r="O330" i="71"/>
  <c r="N330" i="71"/>
  <c r="O353" i="71"/>
  <c r="N353" i="71"/>
  <c r="O376" i="71"/>
  <c r="N376" i="71"/>
  <c r="O36" i="71"/>
  <c r="N36" i="71"/>
  <c r="O148" i="71"/>
  <c r="N148" i="71"/>
  <c r="O194" i="71"/>
  <c r="N194" i="71"/>
  <c r="O446" i="71"/>
  <c r="N446" i="71"/>
  <c r="O699" i="71"/>
  <c r="N699" i="71"/>
  <c r="O103" i="71"/>
  <c r="N103" i="71"/>
  <c r="O217" i="71"/>
  <c r="N217" i="71"/>
  <c r="O723" i="71"/>
  <c r="N723" i="71"/>
  <c r="O746" i="71"/>
  <c r="N746" i="71"/>
  <c r="O769" i="71"/>
  <c r="N769" i="71"/>
  <c r="O792" i="71"/>
  <c r="N792" i="71"/>
  <c r="O56" i="71"/>
  <c r="N56" i="71"/>
  <c r="O127" i="71"/>
  <c r="N127" i="71"/>
  <c r="O173" i="71"/>
  <c r="N173" i="71"/>
  <c r="O241" i="71"/>
  <c r="N241" i="71"/>
  <c r="O264" i="71"/>
  <c r="N264" i="71"/>
  <c r="O287" i="71"/>
  <c r="N287" i="71"/>
  <c r="O310" i="71"/>
  <c r="N310" i="71"/>
  <c r="O333" i="71"/>
  <c r="N333" i="71"/>
  <c r="O356" i="71"/>
  <c r="N356" i="71"/>
  <c r="O379" i="71"/>
  <c r="N379" i="71"/>
  <c r="O39" i="71"/>
  <c r="N39" i="71"/>
  <c r="O403" i="71"/>
  <c r="N403" i="71"/>
  <c r="O426" i="71"/>
  <c r="N426" i="71"/>
  <c r="O472" i="71"/>
  <c r="N472" i="71"/>
  <c r="O495" i="71"/>
  <c r="N495" i="71"/>
  <c r="O518" i="71"/>
  <c r="N518" i="71"/>
  <c r="O541" i="71"/>
  <c r="N541" i="71"/>
  <c r="O564" i="71"/>
  <c r="N564" i="71"/>
  <c r="O587" i="71"/>
  <c r="N587" i="71"/>
  <c r="O610" i="71"/>
  <c r="N610" i="71"/>
  <c r="O633" i="71"/>
  <c r="N633" i="71"/>
  <c r="O656" i="71"/>
  <c r="N656" i="71"/>
  <c r="O679" i="71"/>
  <c r="N679" i="71"/>
  <c r="O22" i="71"/>
  <c r="N22" i="71"/>
  <c r="O83" i="71"/>
  <c r="N83" i="71"/>
  <c r="O152" i="71"/>
  <c r="N152" i="71"/>
  <c r="O198" i="71"/>
  <c r="N198" i="71"/>
  <c r="O450" i="71"/>
  <c r="N450" i="71"/>
  <c r="O703" i="71"/>
  <c r="N703" i="71"/>
  <c r="O107" i="71"/>
  <c r="N107" i="71"/>
  <c r="O221" i="71"/>
  <c r="N221" i="71"/>
  <c r="O727" i="71"/>
  <c r="N727" i="71"/>
  <c r="O750" i="71"/>
  <c r="N750" i="71"/>
  <c r="O773" i="71"/>
  <c r="N773" i="71"/>
  <c r="O796" i="71"/>
  <c r="N796" i="71"/>
  <c r="O60" i="71"/>
  <c r="N60" i="71"/>
  <c r="O131" i="71"/>
  <c r="N131" i="71"/>
  <c r="O177" i="71"/>
  <c r="N177" i="71"/>
  <c r="O245" i="71"/>
  <c r="N245" i="71"/>
  <c r="O268" i="71"/>
  <c r="N268" i="71"/>
  <c r="O291" i="71"/>
  <c r="N291" i="71"/>
  <c r="O314" i="71"/>
  <c r="N314" i="71"/>
  <c r="O337" i="71"/>
  <c r="N337" i="71"/>
  <c r="O360" i="71"/>
  <c r="N360" i="71"/>
  <c r="O383" i="71"/>
  <c r="N383" i="71"/>
  <c r="O43" i="71"/>
  <c r="N43" i="71"/>
  <c r="O407" i="71"/>
  <c r="N407" i="71"/>
  <c r="O430" i="71"/>
  <c r="N430" i="71"/>
  <c r="O476" i="71"/>
  <c r="N476" i="71"/>
  <c r="O499" i="71"/>
  <c r="N499" i="71"/>
  <c r="O522" i="71"/>
  <c r="N522" i="71"/>
  <c r="O545" i="71"/>
  <c r="N545" i="71"/>
  <c r="O568" i="71"/>
  <c r="N568" i="71"/>
  <c r="O591" i="71"/>
  <c r="N591" i="71"/>
  <c r="O614" i="71"/>
  <c r="N614" i="71"/>
  <c r="O637" i="71"/>
  <c r="N637" i="71"/>
  <c r="O660" i="71"/>
  <c r="N660" i="71"/>
  <c r="O683" i="71"/>
  <c r="N683" i="71"/>
  <c r="O26" i="71"/>
  <c r="N26" i="71"/>
  <c r="O87" i="71"/>
  <c r="N87" i="71"/>
  <c r="O156" i="71"/>
  <c r="N156" i="71"/>
  <c r="O202" i="71"/>
  <c r="N202" i="71"/>
  <c r="O454" i="71"/>
  <c r="N454" i="71"/>
  <c r="O707" i="71"/>
  <c r="N707" i="71"/>
  <c r="O125" i="71"/>
  <c r="N125" i="71"/>
  <c r="O120" i="71"/>
  <c r="N120" i="71"/>
  <c r="O263" i="71"/>
  <c r="N263" i="71"/>
  <c r="O262" i="71"/>
  <c r="N262" i="71"/>
  <c r="O261" i="71"/>
  <c r="N261" i="71"/>
  <c r="O464" i="71"/>
  <c r="N464" i="71"/>
  <c r="O533" i="71"/>
  <c r="N533" i="71"/>
  <c r="O579" i="71"/>
  <c r="N579" i="71"/>
  <c r="O625" i="71"/>
  <c r="N625" i="71"/>
  <c r="O764" i="71"/>
  <c r="N764" i="71"/>
  <c r="O51" i="71"/>
  <c r="N51" i="71"/>
  <c r="O466" i="71"/>
  <c r="N466" i="71"/>
  <c r="O512" i="71"/>
  <c r="N512" i="71"/>
  <c r="O581" i="71"/>
  <c r="N581" i="71"/>
  <c r="O627" i="71"/>
  <c r="N627" i="71"/>
  <c r="O650" i="71"/>
  <c r="N650" i="71"/>
  <c r="O16" i="71"/>
  <c r="N16" i="71"/>
  <c r="O192" i="71"/>
  <c r="N192" i="71"/>
  <c r="O467" i="71"/>
  <c r="N467" i="71"/>
  <c r="O651" i="71"/>
  <c r="N651" i="71"/>
  <c r="O171" i="71"/>
  <c r="N171" i="71"/>
  <c r="O539" i="71"/>
  <c r="N539" i="71"/>
  <c r="O210" i="71"/>
  <c r="N210" i="71"/>
  <c r="O325" i="71"/>
  <c r="N325" i="71"/>
  <c r="O486" i="71"/>
  <c r="N486" i="71"/>
  <c r="O578" i="71"/>
  <c r="N578" i="71"/>
  <c r="O670" i="71"/>
  <c r="N670" i="71"/>
  <c r="O762" i="71"/>
  <c r="N762" i="71"/>
  <c r="O31" i="71"/>
  <c r="N31" i="71"/>
  <c r="O143" i="71"/>
  <c r="N143" i="71"/>
  <c r="O189" i="71"/>
  <c r="N189" i="71"/>
  <c r="O441" i="71"/>
  <c r="N441" i="71"/>
  <c r="O694" i="71"/>
  <c r="N694" i="71"/>
  <c r="O98" i="71"/>
  <c r="N98" i="71"/>
  <c r="O167" i="71"/>
  <c r="N167" i="71"/>
  <c r="O235" i="71"/>
  <c r="N235" i="71"/>
  <c r="O281" i="71"/>
  <c r="N281" i="71"/>
  <c r="O304" i="71"/>
  <c r="N304" i="71"/>
  <c r="O327" i="71"/>
  <c r="N327" i="71"/>
  <c r="O350" i="71"/>
  <c r="N350" i="71"/>
  <c r="O373" i="71"/>
  <c r="N373" i="71"/>
  <c r="O33" i="71"/>
  <c r="N33" i="71"/>
  <c r="O145" i="71"/>
  <c r="N145" i="71"/>
  <c r="O191" i="71"/>
  <c r="N191" i="71"/>
  <c r="O443" i="71"/>
  <c r="N443" i="71"/>
  <c r="O696" i="71"/>
  <c r="N696" i="71"/>
  <c r="O77" i="71"/>
  <c r="N77" i="71"/>
  <c r="O100" i="71"/>
  <c r="N100" i="71"/>
  <c r="O329" i="71"/>
  <c r="N329" i="71"/>
  <c r="O536" i="71"/>
  <c r="N536" i="71"/>
  <c r="O628" i="71"/>
  <c r="N628" i="71"/>
  <c r="O766" i="71"/>
  <c r="N766" i="71"/>
  <c r="O17" i="71"/>
  <c r="N17" i="71"/>
  <c r="O78" i="71"/>
  <c r="N78" i="71"/>
  <c r="O215" i="71"/>
  <c r="N215" i="71"/>
  <c r="O721" i="71"/>
  <c r="N721" i="71"/>
  <c r="O744" i="71"/>
  <c r="N744" i="71"/>
  <c r="O767" i="71"/>
  <c r="N767" i="71"/>
  <c r="O790" i="71"/>
  <c r="N790" i="71"/>
  <c r="O54" i="71"/>
  <c r="N54" i="71"/>
  <c r="O400" i="71"/>
  <c r="N400" i="71"/>
  <c r="O423" i="71"/>
  <c r="N423" i="71"/>
  <c r="O469" i="71"/>
  <c r="N469" i="71"/>
  <c r="O492" i="71"/>
  <c r="N492" i="71"/>
  <c r="O515" i="71"/>
  <c r="N515" i="71"/>
  <c r="O538" i="71"/>
  <c r="N538" i="71"/>
  <c r="O561" i="71"/>
  <c r="N561" i="71"/>
  <c r="O584" i="71"/>
  <c r="N584" i="71"/>
  <c r="O607" i="71"/>
  <c r="N607" i="71"/>
  <c r="O630" i="71"/>
  <c r="N630" i="71"/>
  <c r="O653" i="71"/>
  <c r="N653" i="71"/>
  <c r="O676" i="71"/>
  <c r="N676" i="71"/>
  <c r="O19" i="71"/>
  <c r="N19" i="71"/>
  <c r="O80" i="71"/>
  <c r="N80" i="71"/>
  <c r="O149" i="71"/>
  <c r="N149" i="71"/>
  <c r="O195" i="71"/>
  <c r="N195" i="71"/>
  <c r="O447" i="71"/>
  <c r="N447" i="71"/>
  <c r="O700" i="71"/>
  <c r="N700" i="71"/>
  <c r="O104" i="71"/>
  <c r="N104" i="71"/>
  <c r="O218" i="71"/>
  <c r="N218" i="71"/>
  <c r="O724" i="71"/>
  <c r="N724" i="71"/>
  <c r="O747" i="71"/>
  <c r="N747" i="71"/>
  <c r="O770" i="71"/>
  <c r="N770" i="71"/>
  <c r="O793" i="71"/>
  <c r="N793" i="71"/>
  <c r="O57" i="71"/>
  <c r="N57" i="71"/>
  <c r="O128" i="71"/>
  <c r="N128" i="71"/>
  <c r="O174" i="71"/>
  <c r="N174" i="71"/>
  <c r="O242" i="71"/>
  <c r="N242" i="71"/>
  <c r="O265" i="71"/>
  <c r="N265" i="71"/>
  <c r="O288" i="71"/>
  <c r="N288" i="71"/>
  <c r="O311" i="71"/>
  <c r="N311" i="71"/>
  <c r="O334" i="71"/>
  <c r="N334" i="71"/>
  <c r="O357" i="71"/>
  <c r="N357" i="71"/>
  <c r="O380" i="71"/>
  <c r="N380" i="71"/>
  <c r="O40" i="71"/>
  <c r="N40" i="71"/>
  <c r="O404" i="71"/>
  <c r="N404" i="71"/>
  <c r="O427" i="71"/>
  <c r="N427" i="71"/>
  <c r="O473" i="71"/>
  <c r="N473" i="71"/>
  <c r="O496" i="71"/>
  <c r="N496" i="71"/>
  <c r="O519" i="71"/>
  <c r="N519" i="71"/>
  <c r="O542" i="71"/>
  <c r="N542" i="71"/>
  <c r="O565" i="71"/>
  <c r="N565" i="71"/>
  <c r="O588" i="71"/>
  <c r="N588" i="71"/>
  <c r="O611" i="71"/>
  <c r="N611" i="71"/>
  <c r="O634" i="71"/>
  <c r="N634" i="71"/>
  <c r="O657" i="71"/>
  <c r="N657" i="71"/>
  <c r="O680" i="71"/>
  <c r="N680" i="71"/>
  <c r="O23" i="71"/>
  <c r="N23" i="71"/>
  <c r="O84" i="71"/>
  <c r="N84" i="71"/>
  <c r="O153" i="71"/>
  <c r="N153" i="71"/>
  <c r="O199" i="71"/>
  <c r="N199" i="71"/>
  <c r="O451" i="71"/>
  <c r="N451" i="71"/>
  <c r="O704" i="71"/>
  <c r="N704" i="71"/>
  <c r="O108" i="71"/>
  <c r="N108" i="71"/>
  <c r="O222" i="71"/>
  <c r="N222" i="71"/>
  <c r="O728" i="71"/>
  <c r="N728" i="71"/>
  <c r="O751" i="71"/>
  <c r="N751" i="71"/>
  <c r="O774" i="71"/>
  <c r="N774" i="71"/>
  <c r="O797" i="71"/>
  <c r="N797" i="71"/>
  <c r="O61" i="71"/>
  <c r="N61" i="71"/>
  <c r="O132" i="71"/>
  <c r="N132" i="71"/>
  <c r="O178" i="71"/>
  <c r="N178" i="71"/>
  <c r="O246" i="71"/>
  <c r="N246" i="71"/>
  <c r="O269" i="71"/>
  <c r="N269" i="71"/>
  <c r="O292" i="71"/>
  <c r="N292" i="71"/>
  <c r="O315" i="71"/>
  <c r="N315" i="71"/>
  <c r="O338" i="71"/>
  <c r="N338" i="71"/>
  <c r="O361" i="71"/>
  <c r="N361" i="71"/>
  <c r="O384" i="71"/>
  <c r="N384" i="71"/>
  <c r="O44" i="71"/>
  <c r="N44" i="71"/>
  <c r="O408" i="71"/>
  <c r="N408" i="71"/>
  <c r="O431" i="71"/>
  <c r="N431" i="71"/>
  <c r="O477" i="71"/>
  <c r="N477" i="71"/>
  <c r="O500" i="71"/>
  <c r="N500" i="71"/>
  <c r="O523" i="71"/>
  <c r="N523" i="71"/>
  <c r="O546" i="71"/>
  <c r="N546" i="71"/>
  <c r="O569" i="71"/>
  <c r="N569" i="71"/>
  <c r="O592" i="71"/>
  <c r="N592" i="71"/>
  <c r="O615" i="71"/>
  <c r="N615" i="71"/>
  <c r="O638" i="71"/>
  <c r="N638" i="71"/>
  <c r="O661" i="71"/>
  <c r="N661" i="71"/>
  <c r="O684" i="71"/>
  <c r="N684" i="71"/>
  <c r="O126" i="71"/>
  <c r="N126" i="71"/>
  <c r="O121" i="71"/>
  <c r="N121" i="71"/>
  <c r="O260" i="71"/>
  <c r="N260" i="71"/>
  <c r="O259" i="71"/>
  <c r="N259" i="71"/>
  <c r="O258" i="71"/>
  <c r="N258" i="71"/>
  <c r="O257" i="71"/>
  <c r="N257" i="71"/>
  <c r="O256" i="71"/>
  <c r="N256" i="71"/>
  <c r="Y739" i="71"/>
  <c r="X578" i="71"/>
  <c r="L694" i="71"/>
  <c r="Z233" i="71"/>
  <c r="Z348" i="71"/>
  <c r="H509" i="71"/>
  <c r="Y533" i="71"/>
  <c r="Z602" i="71"/>
  <c r="X212" i="71"/>
  <c r="Z397" i="71"/>
  <c r="Z466" i="71"/>
  <c r="T239" i="71"/>
  <c r="X308" i="71"/>
  <c r="Z354" i="71"/>
  <c r="L377" i="71"/>
  <c r="X401" i="71"/>
  <c r="T424" i="71"/>
  <c r="Q470" i="71"/>
  <c r="Z539" i="71"/>
  <c r="W562" i="71"/>
  <c r="X585" i="71"/>
  <c r="Z631" i="71"/>
  <c r="W654" i="71"/>
  <c r="X677" i="71"/>
  <c r="Y748" i="71"/>
  <c r="T289" i="71"/>
  <c r="L312" i="71"/>
  <c r="F335" i="71"/>
  <c r="S358" i="71"/>
  <c r="AB405" i="71"/>
  <c r="T520" i="71"/>
  <c r="AA543" i="71"/>
  <c r="T612" i="71"/>
  <c r="AA635" i="71"/>
  <c r="AA658" i="71"/>
  <c r="T705" i="71"/>
  <c r="Z729" i="71"/>
  <c r="T247" i="71"/>
  <c r="Z316" i="71"/>
  <c r="T339" i="71"/>
  <c r="J362" i="71"/>
  <c r="Z776" i="71"/>
  <c r="AB799" i="71"/>
  <c r="T440" i="71"/>
  <c r="U325" i="71"/>
  <c r="Z486" i="71"/>
  <c r="H670" i="71"/>
  <c r="U762" i="71"/>
  <c r="Q441" i="71"/>
  <c r="F281" i="71"/>
  <c r="AB281" i="71" s="1"/>
  <c r="Y601" i="71"/>
  <c r="Z418" i="71"/>
  <c r="Z464" i="71"/>
  <c r="L510" i="71"/>
  <c r="W579" i="71"/>
  <c r="Y625" i="71"/>
  <c r="Y787" i="71"/>
  <c r="Z581" i="71"/>
  <c r="H650" i="71"/>
  <c r="Y237" i="71"/>
  <c r="Y467" i="71"/>
  <c r="Z285" i="71"/>
  <c r="T371" i="71"/>
  <c r="Q394" i="71"/>
  <c r="U417" i="71"/>
  <c r="F532" i="71"/>
  <c r="AB532" i="71" s="1"/>
  <c r="Z234" i="71"/>
  <c r="AB326" i="71"/>
  <c r="S372" i="71"/>
  <c r="T442" i="71"/>
  <c r="Y695" i="71"/>
  <c r="Y282" i="71"/>
  <c r="T283" i="71"/>
  <c r="L375" i="71"/>
  <c r="Z398" i="71"/>
  <c r="Y697" i="71"/>
  <c r="S399" i="71"/>
  <c r="Z491" i="71"/>
  <c r="Z537" i="71"/>
  <c r="Z583" i="71"/>
  <c r="W652" i="71"/>
  <c r="X675" i="71"/>
  <c r="Z216" i="71"/>
  <c r="Z722" i="71"/>
  <c r="H745" i="71"/>
  <c r="Y332" i="71"/>
  <c r="Z355" i="71"/>
  <c r="X402" i="71"/>
  <c r="W425" i="71"/>
  <c r="U494" i="71"/>
  <c r="W609" i="71"/>
  <c r="S632" i="71"/>
  <c r="AB678" i="71"/>
  <c r="L449" i="71"/>
  <c r="T702" i="71"/>
  <c r="AA267" i="71"/>
  <c r="Y290" i="71"/>
  <c r="AA336" i="71"/>
  <c r="AA359" i="71"/>
  <c r="Q382" i="71"/>
  <c r="Q475" i="71"/>
  <c r="W706" i="71"/>
  <c r="Z224" i="71"/>
  <c r="AA211" i="71"/>
  <c r="W717" i="71"/>
  <c r="W740" i="71"/>
  <c r="Z763" i="71"/>
  <c r="Z786" i="71"/>
  <c r="W465" i="71"/>
  <c r="Y603" i="71"/>
  <c r="T626" i="71"/>
  <c r="L649" i="71"/>
  <c r="T213" i="71"/>
  <c r="T719" i="71"/>
  <c r="T742" i="71"/>
  <c r="Z306" i="71"/>
  <c r="Y421" i="71"/>
  <c r="Y605" i="71"/>
  <c r="Z284" i="71"/>
  <c r="F307" i="71"/>
  <c r="X330" i="71"/>
  <c r="Z353" i="71"/>
  <c r="U446" i="71"/>
  <c r="L699" i="71"/>
  <c r="AA217" i="71"/>
  <c r="Z723" i="71"/>
  <c r="S769" i="71"/>
  <c r="S264" i="71"/>
  <c r="L287" i="71"/>
  <c r="AB310" i="71"/>
  <c r="AA379" i="71"/>
  <c r="X403" i="71"/>
  <c r="S541" i="71"/>
  <c r="Z564" i="71"/>
  <c r="S587" i="71"/>
  <c r="X656" i="71"/>
  <c r="J679" i="71"/>
  <c r="J703" i="71"/>
  <c r="AB221" i="71"/>
  <c r="AA727" i="71"/>
  <c r="X773" i="71"/>
  <c r="Q796" i="71"/>
  <c r="X314" i="71"/>
  <c r="Z337" i="71"/>
  <c r="U360" i="71"/>
  <c r="W407" i="71"/>
  <c r="S683" i="71"/>
  <c r="F263" i="71"/>
  <c r="F262" i="71"/>
  <c r="AB262" i="71" s="1"/>
  <c r="L261" i="71"/>
  <c r="Z536" i="71"/>
  <c r="Z628" i="71"/>
  <c r="Z766" i="71"/>
  <c r="AA215" i="71"/>
  <c r="U721" i="71"/>
  <c r="AB744" i="71"/>
  <c r="Z767" i="71"/>
  <c r="X400" i="71"/>
  <c r="T423" i="71"/>
  <c r="Z630" i="71"/>
  <c r="Z447" i="71"/>
  <c r="T700" i="71"/>
  <c r="Z218" i="71"/>
  <c r="AB747" i="71"/>
  <c r="H288" i="71"/>
  <c r="Q334" i="71"/>
  <c r="AA588" i="71"/>
  <c r="AA680" i="71"/>
  <c r="AA704" i="71"/>
  <c r="AB222" i="71"/>
  <c r="S797" i="71"/>
  <c r="Q292" i="71"/>
  <c r="X315" i="71"/>
  <c r="S384" i="71"/>
  <c r="Z408" i="71"/>
  <c r="Z500" i="71"/>
  <c r="Z592" i="71"/>
  <c r="Z684" i="71"/>
  <c r="L260" i="71"/>
  <c r="J259" i="71"/>
  <c r="F258" i="71"/>
  <c r="AB258" i="71" s="1"/>
  <c r="J257" i="71"/>
  <c r="U49" i="71"/>
  <c r="T192" i="71"/>
  <c r="Y102" i="71"/>
  <c r="U129" i="71"/>
  <c r="F24" i="71"/>
  <c r="AB62" i="71"/>
  <c r="F166" i="71"/>
  <c r="AB166" i="71" s="1"/>
  <c r="X32" i="71"/>
  <c r="T144" i="71"/>
  <c r="Y99" i="71"/>
  <c r="Y168" i="71"/>
  <c r="Z79" i="71"/>
  <c r="T55" i="71"/>
  <c r="Z172" i="71"/>
  <c r="Z38" i="71"/>
  <c r="S82" i="71"/>
  <c r="H151" i="71"/>
  <c r="X197" i="71"/>
  <c r="AA176" i="71"/>
  <c r="Q42" i="71"/>
  <c r="Q201" i="71"/>
  <c r="F124" i="71"/>
  <c r="AB124" i="71" s="1"/>
  <c r="Q123" i="71"/>
  <c r="J119" i="71"/>
  <c r="S35" i="71"/>
  <c r="Q171" i="71"/>
  <c r="AA150" i="71"/>
  <c r="L200" i="71"/>
  <c r="Z133" i="71"/>
  <c r="H122" i="71"/>
  <c r="Q48" i="71"/>
  <c r="H142" i="71"/>
  <c r="H76" i="71"/>
  <c r="U34" i="71"/>
  <c r="W146" i="71"/>
  <c r="L101" i="71"/>
  <c r="H170" i="71"/>
  <c r="Z36" i="71"/>
  <c r="W194" i="71"/>
  <c r="Z103" i="71"/>
  <c r="Z127" i="71"/>
  <c r="X173" i="71"/>
  <c r="F22" i="71"/>
  <c r="AB22" i="71" s="1"/>
  <c r="S83" i="71"/>
  <c r="AB107" i="71"/>
  <c r="AB60" i="71"/>
  <c r="F131" i="71"/>
  <c r="F125" i="71"/>
  <c r="AB125" i="71" s="1"/>
  <c r="H120" i="71"/>
  <c r="T188" i="71"/>
  <c r="T75" i="71"/>
  <c r="U52" i="71"/>
  <c r="X41" i="71"/>
  <c r="F165" i="71"/>
  <c r="AB165" i="71" s="1"/>
  <c r="U143" i="71"/>
  <c r="S189" i="71"/>
  <c r="U98" i="71"/>
  <c r="L167" i="71"/>
  <c r="L100" i="71"/>
  <c r="Y17" i="71"/>
  <c r="F54" i="71"/>
  <c r="AB54" i="71" s="1"/>
  <c r="Z80" i="71"/>
  <c r="Y149" i="71"/>
  <c r="F104" i="71"/>
  <c r="F23" i="71"/>
  <c r="AB23" i="71" s="1"/>
  <c r="AA84" i="71"/>
  <c r="T199" i="71"/>
  <c r="AB108" i="71"/>
  <c r="X132" i="71"/>
  <c r="H126" i="71"/>
  <c r="J121" i="71"/>
  <c r="H664" i="71"/>
  <c r="H687" i="71"/>
  <c r="H710" i="71"/>
  <c r="H733" i="71"/>
  <c r="H779" i="71"/>
  <c r="H756" i="71"/>
  <c r="H618" i="71"/>
  <c r="H641" i="71"/>
  <c r="H595" i="71"/>
  <c r="H572" i="71"/>
  <c r="H549" i="71"/>
  <c r="H526" i="71"/>
  <c r="H503" i="71"/>
  <c r="H480" i="71"/>
  <c r="W263" i="71"/>
  <c r="S262" i="71"/>
  <c r="L259" i="71"/>
  <c r="H457" i="71"/>
  <c r="U257" i="71"/>
  <c r="H434" i="71"/>
  <c r="H411" i="71"/>
  <c r="U263" i="71"/>
  <c r="H388" i="71"/>
  <c r="L263" i="71"/>
  <c r="Z263" i="71"/>
  <c r="H263" i="71"/>
  <c r="X261" i="71"/>
  <c r="L126" i="71"/>
  <c r="Y258" i="71"/>
  <c r="H365" i="71"/>
  <c r="T258" i="71"/>
  <c r="S258" i="71"/>
  <c r="Z257" i="71"/>
  <c r="L257" i="71"/>
  <c r="AA257" i="71" s="1"/>
  <c r="Y262" i="71"/>
  <c r="Z258" i="71"/>
  <c r="H258" i="71"/>
  <c r="W257" i="71"/>
  <c r="H257" i="71"/>
  <c r="H342" i="71"/>
  <c r="H296" i="71"/>
  <c r="T261" i="71"/>
  <c r="Q261" i="71"/>
  <c r="X258" i="71"/>
  <c r="L258" i="71"/>
  <c r="Y257" i="71"/>
  <c r="T257" i="71"/>
  <c r="Q257" i="71"/>
  <c r="F257" i="71"/>
  <c r="AB257" i="71" s="1"/>
  <c r="H261" i="71"/>
  <c r="U258" i="71"/>
  <c r="Q258" i="71"/>
  <c r="X257" i="71"/>
  <c r="S257" i="71"/>
  <c r="H319" i="71"/>
  <c r="X260" i="71"/>
  <c r="Z259" i="71"/>
  <c r="S261" i="71"/>
  <c r="Q260" i="71"/>
  <c r="U259" i="71"/>
  <c r="H250" i="71"/>
  <c r="H273" i="71"/>
  <c r="X262" i="71"/>
  <c r="H121" i="71"/>
  <c r="X263" i="71"/>
  <c r="S263" i="71"/>
  <c r="J263" i="71"/>
  <c r="Z262" i="71"/>
  <c r="T262" i="71"/>
  <c r="H262" i="71"/>
  <c r="Y261" i="71"/>
  <c r="S260" i="71"/>
  <c r="W259" i="71"/>
  <c r="H259" i="71"/>
  <c r="L256" i="71"/>
  <c r="L262" i="71"/>
  <c r="Y259" i="71"/>
  <c r="T259" i="71"/>
  <c r="Q259" i="71"/>
  <c r="F259" i="71"/>
  <c r="AB259" i="71" s="1"/>
  <c r="Z256" i="71"/>
  <c r="U121" i="71"/>
  <c r="AB263" i="71"/>
  <c r="Y263" i="71"/>
  <c r="T263" i="71"/>
  <c r="Q263" i="71"/>
  <c r="U262" i="71"/>
  <c r="Q262" i="71"/>
  <c r="X259" i="71"/>
  <c r="S259" i="71"/>
  <c r="U256" i="71"/>
  <c r="W260" i="71"/>
  <c r="J260" i="71"/>
  <c r="F260" i="71"/>
  <c r="AB260" i="71" s="1"/>
  <c r="Y256" i="71"/>
  <c r="T256" i="71"/>
  <c r="Q256" i="71"/>
  <c r="F256" i="71"/>
  <c r="AB256" i="71" s="1"/>
  <c r="W261" i="71"/>
  <c r="J261" i="71"/>
  <c r="F261" i="71"/>
  <c r="AB261" i="71" s="1"/>
  <c r="Z260" i="71"/>
  <c r="U260" i="71"/>
  <c r="X256" i="71"/>
  <c r="S256" i="71"/>
  <c r="J256" i="71"/>
  <c r="W262" i="71"/>
  <c r="J262" i="71"/>
  <c r="Z261" i="71"/>
  <c r="U261" i="71"/>
  <c r="Y260" i="71"/>
  <c r="T260" i="71"/>
  <c r="W258" i="71"/>
  <c r="J258" i="71"/>
  <c r="W256" i="71"/>
  <c r="H256" i="71"/>
  <c r="H227" i="71"/>
  <c r="H124" i="71"/>
  <c r="U119" i="71"/>
  <c r="H204" i="71"/>
  <c r="U126" i="71"/>
  <c r="W121" i="71"/>
  <c r="Z124" i="71"/>
  <c r="Y124" i="71"/>
  <c r="Z121" i="71"/>
  <c r="L121" i="71"/>
  <c r="H182" i="71"/>
  <c r="T123" i="71"/>
  <c r="H159" i="71"/>
  <c r="T124" i="71"/>
  <c r="S123" i="71"/>
  <c r="Y121" i="71"/>
  <c r="T121" i="71"/>
  <c r="Q121" i="71"/>
  <c r="F121" i="71"/>
  <c r="AB121" i="71" s="1"/>
  <c r="Y125" i="71"/>
  <c r="S124" i="71"/>
  <c r="X121" i="71"/>
  <c r="S121" i="71"/>
  <c r="S125" i="71"/>
  <c r="U125" i="71"/>
  <c r="Q125" i="71"/>
  <c r="Q122" i="71"/>
  <c r="G90" i="71"/>
  <c r="Z125" i="71"/>
  <c r="T125" i="71"/>
  <c r="H125" i="71"/>
  <c r="X125" i="71"/>
  <c r="L125" i="71"/>
  <c r="X124" i="71"/>
  <c r="L124" i="71"/>
  <c r="Y123" i="71"/>
  <c r="L123" i="71"/>
  <c r="X122" i="71"/>
  <c r="U124" i="71"/>
  <c r="Q124" i="71"/>
  <c r="X123" i="71"/>
  <c r="S122" i="71"/>
  <c r="H136" i="71"/>
  <c r="Z120" i="71"/>
  <c r="U120" i="71"/>
  <c r="Z119" i="71"/>
  <c r="L119" i="71"/>
  <c r="Z126" i="71"/>
  <c r="W125" i="71"/>
  <c r="J125" i="71"/>
  <c r="L120" i="71"/>
  <c r="W119" i="71"/>
  <c r="H119" i="71"/>
  <c r="G113" i="71"/>
  <c r="Y126" i="71"/>
  <c r="T126" i="71"/>
  <c r="Q126" i="71"/>
  <c r="F126" i="71"/>
  <c r="AB126" i="71" s="1"/>
  <c r="W122" i="71"/>
  <c r="J122" i="71"/>
  <c r="F122" i="71"/>
  <c r="AB122" i="71" s="1"/>
  <c r="Y120" i="71"/>
  <c r="T120" i="71"/>
  <c r="Q120" i="71"/>
  <c r="F120" i="71"/>
  <c r="AB120" i="71" s="1"/>
  <c r="X126" i="71"/>
  <c r="S126" i="71"/>
  <c r="J126" i="71"/>
  <c r="W123" i="71"/>
  <c r="J123" i="71"/>
  <c r="F123" i="71"/>
  <c r="AB123" i="71" s="1"/>
  <c r="Z122" i="71"/>
  <c r="U122" i="71"/>
  <c r="X120" i="71"/>
  <c r="S120" i="71"/>
  <c r="J120" i="71"/>
  <c r="Y119" i="71"/>
  <c r="T119" i="71"/>
  <c r="Q119" i="71"/>
  <c r="F119" i="71"/>
  <c r="AB119" i="71" s="1"/>
  <c r="W126" i="71"/>
  <c r="W124" i="71"/>
  <c r="J124" i="71"/>
  <c r="Z123" i="71"/>
  <c r="U123" i="71"/>
  <c r="Y122" i="71"/>
  <c r="T122" i="71"/>
  <c r="L122" i="71"/>
  <c r="W120" i="71"/>
  <c r="X119" i="71"/>
  <c r="S119" i="71"/>
  <c r="G67" i="71"/>
  <c r="G28" i="71"/>
  <c r="G46" i="71"/>
  <c r="G10" i="71"/>
  <c r="I214" i="71"/>
  <c r="AA699" i="71"/>
  <c r="U578" i="71"/>
  <c r="F284" i="71"/>
  <c r="AB284" i="71" s="1"/>
  <c r="X587" i="71"/>
  <c r="Y144" i="71"/>
  <c r="S221" i="71"/>
  <c r="Y305" i="71"/>
  <c r="L284" i="71"/>
  <c r="F48" i="71"/>
  <c r="AB48" i="71" s="1"/>
  <c r="L465" i="71"/>
  <c r="F649" i="71"/>
  <c r="T382" i="71"/>
  <c r="U48" i="71"/>
  <c r="U649" i="71"/>
  <c r="F382" i="71"/>
  <c r="J440" i="71"/>
  <c r="Q472" i="71"/>
  <c r="H337" i="71"/>
  <c r="H649" i="71"/>
  <c r="F699" i="71"/>
  <c r="X472" i="71"/>
  <c r="Y58" i="71"/>
  <c r="T337" i="71"/>
  <c r="Z338" i="71"/>
  <c r="F441" i="71"/>
  <c r="AB441" i="71" s="1"/>
  <c r="F562" i="71"/>
  <c r="AB562" i="71" s="1"/>
  <c r="Y57" i="71"/>
  <c r="J221" i="71"/>
  <c r="F658" i="71"/>
  <c r="F371" i="71"/>
  <c r="J417" i="71"/>
  <c r="F555" i="71"/>
  <c r="H762" i="71"/>
  <c r="Y650" i="71"/>
  <c r="X721" i="71"/>
  <c r="H285" i="71"/>
  <c r="H562" i="71"/>
  <c r="S150" i="71"/>
  <c r="F402" i="71"/>
  <c r="AB402" i="71" s="1"/>
  <c r="Q611" i="71"/>
  <c r="F199" i="71"/>
  <c r="AA362" i="71"/>
  <c r="X762" i="71"/>
  <c r="X35" i="71"/>
  <c r="U285" i="71"/>
  <c r="Q562" i="71"/>
  <c r="Y233" i="71"/>
  <c r="AB670" i="71"/>
  <c r="T787" i="71"/>
  <c r="H238" i="71"/>
  <c r="Z376" i="71"/>
  <c r="U194" i="71"/>
  <c r="J607" i="71"/>
  <c r="AA332" i="71"/>
  <c r="W264" i="71"/>
  <c r="Z82" i="71"/>
  <c r="J564" i="71"/>
  <c r="Z312" i="71"/>
  <c r="J405" i="71"/>
  <c r="Y704" i="71"/>
  <c r="T24" i="71"/>
  <c r="T523" i="71"/>
  <c r="F348" i="71"/>
  <c r="Y555" i="71"/>
  <c r="H74" i="71"/>
  <c r="T717" i="71"/>
  <c r="L144" i="71"/>
  <c r="Y238" i="71"/>
  <c r="AA151" i="71"/>
  <c r="T564" i="71"/>
  <c r="Q199" i="71"/>
  <c r="S405" i="71"/>
  <c r="J132" i="71"/>
  <c r="J315" i="71"/>
  <c r="W683" i="71"/>
  <c r="F339" i="71"/>
  <c r="X74" i="71"/>
  <c r="F625" i="71"/>
  <c r="AB625" i="71" s="1"/>
  <c r="U398" i="71"/>
  <c r="Q57" i="71"/>
  <c r="F612" i="71"/>
  <c r="AB612" i="71" s="1"/>
  <c r="Z653" i="71"/>
  <c r="Y647" i="71"/>
  <c r="W395" i="71"/>
  <c r="Z281" i="71"/>
  <c r="L99" i="71"/>
  <c r="L282" i="71"/>
  <c r="L34" i="71"/>
  <c r="L52" i="71"/>
  <c r="T100" i="71"/>
  <c r="J146" i="71"/>
  <c r="L192" i="71"/>
  <c r="Y607" i="71"/>
  <c r="J653" i="71"/>
  <c r="X288" i="71"/>
  <c r="J450" i="71"/>
  <c r="X450" i="71"/>
  <c r="T473" i="71"/>
  <c r="F473" i="71"/>
  <c r="AB473" i="71" s="1"/>
  <c r="X519" i="71"/>
  <c r="Q519" i="71"/>
  <c r="Q474" i="71"/>
  <c r="F474" i="71"/>
  <c r="AB474" i="71" s="1"/>
  <c r="S544" i="71"/>
  <c r="W544" i="71"/>
  <c r="H430" i="71"/>
  <c r="F615" i="71"/>
  <c r="Z394" i="71"/>
  <c r="H440" i="71"/>
  <c r="F647" i="71"/>
  <c r="Q74" i="71"/>
  <c r="H763" i="71"/>
  <c r="T99" i="71"/>
  <c r="U282" i="71"/>
  <c r="Z34" i="71"/>
  <c r="F52" i="71"/>
  <c r="AB52" i="71" s="1"/>
  <c r="Z52" i="71"/>
  <c r="F146" i="71"/>
  <c r="AB146" i="71" s="1"/>
  <c r="U146" i="71"/>
  <c r="L306" i="71"/>
  <c r="T421" i="71"/>
  <c r="Q238" i="71"/>
  <c r="F377" i="71"/>
  <c r="H607" i="71"/>
  <c r="F653" i="71"/>
  <c r="W653" i="71"/>
  <c r="Z745" i="71"/>
  <c r="F103" i="71"/>
  <c r="J562" i="71"/>
  <c r="Q150" i="71"/>
  <c r="AB702" i="71"/>
  <c r="U312" i="71"/>
  <c r="T565" i="71"/>
  <c r="F565" i="71"/>
  <c r="AB565" i="71" s="1"/>
  <c r="F107" i="71"/>
  <c r="X107" i="71"/>
  <c r="F154" i="71"/>
  <c r="W177" i="71"/>
  <c r="S177" i="71"/>
  <c r="W201" i="71"/>
  <c r="F201" i="71"/>
  <c r="AB201" i="71"/>
  <c r="H201" i="71"/>
  <c r="W430" i="71"/>
  <c r="J62" i="71"/>
  <c r="J454" i="71"/>
  <c r="X454" i="71"/>
  <c r="X775" i="71"/>
  <c r="H775" i="71"/>
  <c r="S179" i="71"/>
  <c r="X546" i="71"/>
  <c r="W546" i="71"/>
  <c r="U440" i="71"/>
  <c r="Z601" i="71"/>
  <c r="W763" i="71"/>
  <c r="U465" i="71"/>
  <c r="H99" i="71"/>
  <c r="H282" i="71"/>
  <c r="F17" i="71"/>
  <c r="AB17" i="71" s="1"/>
  <c r="F698" i="71"/>
  <c r="J285" i="71"/>
  <c r="Z446" i="71"/>
  <c r="F607" i="71"/>
  <c r="AB607" i="71" s="1"/>
  <c r="L607" i="71"/>
  <c r="Y103" i="71"/>
  <c r="Y562" i="71"/>
  <c r="T104" i="71"/>
  <c r="F150" i="71"/>
  <c r="F241" i="71"/>
  <c r="Y793" i="71"/>
  <c r="T288" i="71"/>
  <c r="F289" i="71"/>
  <c r="AB749" i="71"/>
  <c r="T749" i="71"/>
  <c r="F749" i="71"/>
  <c r="X60" i="71"/>
  <c r="F60" i="71"/>
  <c r="Y201" i="71"/>
  <c r="Y269" i="71"/>
  <c r="F269" i="71"/>
  <c r="Y292" i="71"/>
  <c r="J292" i="71"/>
  <c r="AA292" i="71"/>
  <c r="W775" i="71"/>
  <c r="Y615" i="71"/>
  <c r="S730" i="71"/>
  <c r="AB24" i="71"/>
  <c r="J337" i="71"/>
  <c r="T30" i="71"/>
  <c r="Y30" i="71"/>
  <c r="Z73" i="71"/>
  <c r="Z487" i="71"/>
  <c r="H487" i="71"/>
  <c r="Y235" i="71"/>
  <c r="H235" i="71"/>
  <c r="U718" i="71"/>
  <c r="J333" i="71"/>
  <c r="S448" i="71"/>
  <c r="L448" i="71"/>
  <c r="S517" i="71"/>
  <c r="F517" i="71"/>
  <c r="AB517" i="71" s="1"/>
  <c r="Q517" i="71"/>
  <c r="X311" i="71"/>
  <c r="S311" i="71"/>
  <c r="U452" i="71"/>
  <c r="J452" i="71"/>
  <c r="U728" i="71"/>
  <c r="J728" i="71"/>
  <c r="H728" i="71"/>
  <c r="Q476" i="71"/>
  <c r="F476" i="71"/>
  <c r="AB476" i="71" s="1"/>
  <c r="Y431" i="71"/>
  <c r="X431" i="71"/>
  <c r="Z693" i="71"/>
  <c r="J693" i="71"/>
  <c r="Y214" i="71"/>
  <c r="Z445" i="71"/>
  <c r="U445" i="71"/>
  <c r="J378" i="71"/>
  <c r="X378" i="71"/>
  <c r="Y657" i="71"/>
  <c r="Q657" i="71"/>
  <c r="H657" i="71"/>
  <c r="X795" i="71"/>
  <c r="W567" i="71"/>
  <c r="F567" i="71"/>
  <c r="J578" i="71"/>
  <c r="Y719" i="71"/>
  <c r="AA652" i="71"/>
  <c r="U652" i="71"/>
  <c r="U744" i="71"/>
  <c r="F790" i="71"/>
  <c r="AB790" i="71" s="1"/>
  <c r="Y54" i="71"/>
  <c r="L54" i="71"/>
  <c r="J54" i="71"/>
  <c r="T194" i="71"/>
  <c r="L194" i="71"/>
  <c r="F194" i="71"/>
  <c r="AB194" i="71" s="1"/>
  <c r="Z194" i="71"/>
  <c r="J194" i="71"/>
  <c r="X37" i="71"/>
  <c r="J425" i="71"/>
  <c r="H425" i="71"/>
  <c r="Y517" i="71"/>
  <c r="T197" i="71"/>
  <c r="F426" i="71"/>
  <c r="AB426" i="71" s="1"/>
  <c r="T426" i="71"/>
  <c r="AA657" i="71"/>
  <c r="Q795" i="71"/>
  <c r="Y244" i="71"/>
  <c r="H244" i="71"/>
  <c r="T244" i="71"/>
  <c r="Q244" i="71"/>
  <c r="T567" i="71"/>
  <c r="H613" i="71"/>
  <c r="X613" i="71"/>
  <c r="Q613" i="71"/>
  <c r="Z25" i="71"/>
  <c r="J25" i="71"/>
  <c r="T25" i="71"/>
  <c r="H25" i="71"/>
  <c r="X210" i="71"/>
  <c r="Q210" i="71"/>
  <c r="T279" i="71"/>
  <c r="Q279" i="71"/>
  <c r="AB302" i="71"/>
  <c r="H302" i="71"/>
  <c r="X509" i="71"/>
  <c r="Q509" i="71"/>
  <c r="Z509" i="71"/>
  <c r="T76" i="71"/>
  <c r="L76" i="71"/>
  <c r="U397" i="71"/>
  <c r="L397" i="71"/>
  <c r="F489" i="71"/>
  <c r="AB489" i="71" s="1"/>
  <c r="U214" i="71"/>
  <c r="X674" i="71"/>
  <c r="J674" i="71"/>
  <c r="F674" i="71"/>
  <c r="Z193" i="71"/>
  <c r="U193" i="71"/>
  <c r="U36" i="71"/>
  <c r="X36" i="71"/>
  <c r="Q36" i="71"/>
  <c r="F515" i="71"/>
  <c r="AB515" i="71" s="1"/>
  <c r="Z149" i="71"/>
  <c r="F149" i="71"/>
  <c r="AB149" i="71" s="1"/>
  <c r="Q149" i="71"/>
  <c r="AA677" i="71"/>
  <c r="S677" i="71"/>
  <c r="J677" i="71"/>
  <c r="S589" i="71"/>
  <c r="S109" i="71"/>
  <c r="AA109" i="71"/>
  <c r="T361" i="71"/>
  <c r="Y361" i="71"/>
  <c r="L361" i="71"/>
  <c r="AA569" i="71"/>
  <c r="Q73" i="71"/>
  <c r="Z210" i="71"/>
  <c r="J279" i="71"/>
  <c r="J302" i="71"/>
  <c r="Y166" i="71"/>
  <c r="Q166" i="71"/>
  <c r="L235" i="71"/>
  <c r="H718" i="71"/>
  <c r="J397" i="71"/>
  <c r="U650" i="71"/>
  <c r="W237" i="71"/>
  <c r="U237" i="71"/>
  <c r="F237" i="71"/>
  <c r="AB237" i="71" s="1"/>
  <c r="U421" i="71"/>
  <c r="H376" i="71"/>
  <c r="AB376" i="71"/>
  <c r="Z171" i="71"/>
  <c r="X171" i="71"/>
  <c r="U171" i="71"/>
  <c r="AB745" i="71"/>
  <c r="H149" i="71"/>
  <c r="Z470" i="71"/>
  <c r="F470" i="71"/>
  <c r="AB470" i="71" s="1"/>
  <c r="Y470" i="71"/>
  <c r="AB333" i="71"/>
  <c r="J517" i="71"/>
  <c r="T655" i="71"/>
  <c r="L655" i="71"/>
  <c r="S679" i="71"/>
  <c r="X23" i="71"/>
  <c r="Q428" i="71"/>
  <c r="T428" i="71"/>
  <c r="L131" i="71"/>
  <c r="AB131" i="71"/>
  <c r="X476" i="71"/>
  <c r="Y568" i="71"/>
  <c r="S568" i="71"/>
  <c r="AA110" i="71"/>
  <c r="Z339" i="71"/>
  <c r="W339" i="71"/>
  <c r="H339" i="71"/>
  <c r="Q339" i="71"/>
  <c r="J339" i="71"/>
  <c r="J431" i="71"/>
  <c r="F12" i="71"/>
  <c r="AB12" i="71" s="1"/>
  <c r="T48" i="71"/>
  <c r="Z48" i="71"/>
  <c r="J48" i="71"/>
  <c r="X48" i="71"/>
  <c r="U233" i="71"/>
  <c r="J233" i="71"/>
  <c r="Y279" i="71"/>
  <c r="U302" i="71"/>
  <c r="T417" i="71"/>
  <c r="Q417" i="71"/>
  <c r="F417" i="71"/>
  <c r="AB417" i="71" s="1"/>
  <c r="X417" i="71"/>
  <c r="S280" i="71"/>
  <c r="Z717" i="71"/>
  <c r="J717" i="71"/>
  <c r="T327" i="71"/>
  <c r="T419" i="71"/>
  <c r="F30" i="71"/>
  <c r="AB30" i="71" s="1"/>
  <c r="H48" i="71"/>
  <c r="F73" i="71"/>
  <c r="AB73" i="71" s="1"/>
  <c r="F210" i="71"/>
  <c r="H233" i="71"/>
  <c r="X302" i="71"/>
  <c r="T394" i="71"/>
  <c r="F394" i="71"/>
  <c r="AB394" i="71" s="1"/>
  <c r="H417" i="71"/>
  <c r="Z417" i="71"/>
  <c r="F509" i="71"/>
  <c r="AB509" i="71" s="1"/>
  <c r="Y509" i="71"/>
  <c r="H578" i="71"/>
  <c r="S670" i="71"/>
  <c r="Y693" i="71"/>
  <c r="T762" i="71"/>
  <c r="J762" i="71"/>
  <c r="Z13" i="71"/>
  <c r="X166" i="71"/>
  <c r="X441" i="71"/>
  <c r="H717" i="71"/>
  <c r="AB649" i="71"/>
  <c r="AA649" i="71"/>
  <c r="J649" i="71"/>
  <c r="W649" i="71"/>
  <c r="Y718" i="71"/>
  <c r="L466" i="71"/>
  <c r="L214" i="71"/>
  <c r="L237" i="71"/>
  <c r="J421" i="71"/>
  <c r="Z674" i="71"/>
  <c r="Y170" i="71"/>
  <c r="F193" i="71"/>
  <c r="AB193" i="71" s="1"/>
  <c r="Q307" i="71"/>
  <c r="Z307" i="71"/>
  <c r="T376" i="71"/>
  <c r="H652" i="71"/>
  <c r="Z721" i="71"/>
  <c r="Q721" i="71"/>
  <c r="H194" i="71"/>
  <c r="F469" i="71"/>
  <c r="AB469" i="71" s="1"/>
  <c r="T745" i="71"/>
  <c r="J37" i="71"/>
  <c r="X217" i="71"/>
  <c r="Z332" i="71"/>
  <c r="Q332" i="71"/>
  <c r="H332" i="71"/>
  <c r="S425" i="71"/>
  <c r="L632" i="71"/>
  <c r="H632" i="71"/>
  <c r="Y151" i="71"/>
  <c r="Q151" i="71"/>
  <c r="F610" i="71"/>
  <c r="AB610" i="71" s="1"/>
  <c r="T22" i="71"/>
  <c r="Y22" i="71"/>
  <c r="Q22" i="71"/>
  <c r="H22" i="71"/>
  <c r="F381" i="71"/>
  <c r="X703" i="71"/>
  <c r="J726" i="71"/>
  <c r="W107" i="71"/>
  <c r="Y107" i="71"/>
  <c r="H107" i="71"/>
  <c r="Q107" i="71"/>
  <c r="AB244" i="71"/>
  <c r="Y613" i="71"/>
  <c r="F682" i="71"/>
  <c r="X682" i="71"/>
  <c r="W25" i="71"/>
  <c r="F361" i="71"/>
  <c r="J752" i="71"/>
  <c r="Y752" i="71"/>
  <c r="H752" i="71"/>
  <c r="Y339" i="71"/>
  <c r="S638" i="71"/>
  <c r="AA638" i="71"/>
  <c r="AB653" i="71"/>
  <c r="Y150" i="71"/>
  <c r="AA57" i="71"/>
  <c r="Y472" i="71"/>
  <c r="W564" i="71"/>
  <c r="U404" i="71"/>
  <c r="Z404" i="71"/>
  <c r="X427" i="71"/>
  <c r="F427" i="71"/>
  <c r="AB427" i="71" s="1"/>
  <c r="X611" i="71"/>
  <c r="AB41" i="71"/>
  <c r="J41" i="71"/>
  <c r="Z199" i="71"/>
  <c r="Y199" i="71"/>
  <c r="J199" i="71"/>
  <c r="W199" i="71"/>
  <c r="Z382" i="71"/>
  <c r="Y382" i="71"/>
  <c r="J382" i="71"/>
  <c r="W382" i="71"/>
  <c r="Q704" i="71"/>
  <c r="Z132" i="71"/>
  <c r="AA132" i="71"/>
  <c r="Z315" i="71"/>
  <c r="AA315" i="71"/>
  <c r="X440" i="71"/>
  <c r="Y74" i="71"/>
  <c r="Z99" i="71"/>
  <c r="Z282" i="71"/>
  <c r="L148" i="71"/>
  <c r="W285" i="71"/>
  <c r="W607" i="71"/>
  <c r="H653" i="71"/>
  <c r="T653" i="71"/>
  <c r="Q55" i="71"/>
  <c r="Q103" i="71"/>
  <c r="H150" i="71"/>
  <c r="Y241" i="71"/>
  <c r="H57" i="71"/>
  <c r="H472" i="71"/>
  <c r="H564" i="71"/>
  <c r="L587" i="71"/>
  <c r="J656" i="71"/>
  <c r="H702" i="71"/>
  <c r="Q335" i="71"/>
  <c r="X335" i="71"/>
  <c r="J611" i="71"/>
  <c r="S41" i="71"/>
  <c r="H199" i="71"/>
  <c r="H382" i="71"/>
  <c r="Z474" i="71"/>
  <c r="Y474" i="71"/>
  <c r="H704" i="71"/>
  <c r="H132" i="71"/>
  <c r="Z155" i="71"/>
  <c r="AB269" i="71"/>
  <c r="H315" i="71"/>
  <c r="H338" i="71"/>
  <c r="Q384" i="71"/>
  <c r="AB384" i="71"/>
  <c r="W660" i="71"/>
  <c r="S660" i="71"/>
  <c r="S270" i="71"/>
  <c r="H362" i="71"/>
  <c r="Q615" i="71"/>
  <c r="X615" i="71"/>
  <c r="W337" i="71"/>
  <c r="X201" i="71"/>
  <c r="S463" i="71"/>
  <c r="Y142" i="71"/>
  <c r="H188" i="71"/>
  <c r="S210" i="71"/>
  <c r="Q142" i="71"/>
  <c r="Z142" i="71"/>
  <c r="J188" i="71"/>
  <c r="X188" i="71"/>
  <c r="H210" i="71"/>
  <c r="U210" i="71"/>
  <c r="AB210" i="71"/>
  <c r="F279" i="71"/>
  <c r="AB279" i="71" s="1"/>
  <c r="F302" i="71"/>
  <c r="Q302" i="71"/>
  <c r="Z302" i="71"/>
  <c r="H325" i="71"/>
  <c r="Y325" i="71"/>
  <c r="J371" i="71"/>
  <c r="Y371" i="71"/>
  <c r="H394" i="71"/>
  <c r="U394" i="71"/>
  <c r="S417" i="71"/>
  <c r="F440" i="71"/>
  <c r="AB440" i="71" s="1"/>
  <c r="Q440" i="71"/>
  <c r="Z440" i="71"/>
  <c r="J463" i="71"/>
  <c r="X463" i="71"/>
  <c r="Q555" i="71"/>
  <c r="F578" i="71"/>
  <c r="AB578" i="71" s="1"/>
  <c r="Q578" i="71"/>
  <c r="Z578" i="71"/>
  <c r="J601" i="71"/>
  <c r="X670" i="71"/>
  <c r="J670" i="71"/>
  <c r="Z670" i="71"/>
  <c r="Q670" i="71"/>
  <c r="F670" i="71"/>
  <c r="Q739" i="71"/>
  <c r="L557" i="71"/>
  <c r="Y557" i="71"/>
  <c r="F557" i="71"/>
  <c r="AB557" i="71" s="1"/>
  <c r="AB305" i="71"/>
  <c r="T305" i="71"/>
  <c r="Z305" i="71"/>
  <c r="H305" i="71"/>
  <c r="W305" i="71"/>
  <c r="J305" i="71"/>
  <c r="F305" i="71"/>
  <c r="U558" i="71"/>
  <c r="H558" i="71"/>
  <c r="Z558" i="71"/>
  <c r="L581" i="71"/>
  <c r="Y581" i="71"/>
  <c r="F581" i="71"/>
  <c r="AB581" i="71" s="1"/>
  <c r="Y765" i="71"/>
  <c r="F765" i="71"/>
  <c r="AB765" i="71" s="1"/>
  <c r="X53" i="71"/>
  <c r="F195" i="71"/>
  <c r="AB195" i="71" s="1"/>
  <c r="Q608" i="71"/>
  <c r="T608" i="71"/>
  <c r="H608" i="71"/>
  <c r="Y608" i="71"/>
  <c r="Z654" i="71"/>
  <c r="T654" i="71"/>
  <c r="H654" i="71"/>
  <c r="AA654" i="71"/>
  <c r="Q654" i="71"/>
  <c r="Y654" i="71"/>
  <c r="J654" i="71"/>
  <c r="S654" i="71"/>
  <c r="F654" i="71"/>
  <c r="X218" i="71"/>
  <c r="J218" i="71"/>
  <c r="L218" i="71"/>
  <c r="AB218" i="71"/>
  <c r="Q218" i="71"/>
  <c r="U218" i="71"/>
  <c r="F218" i="71"/>
  <c r="Z609" i="71"/>
  <c r="T609" i="71"/>
  <c r="H609" i="71"/>
  <c r="Q609" i="71"/>
  <c r="Y609" i="71"/>
  <c r="J609" i="71"/>
  <c r="S609" i="71"/>
  <c r="F609" i="71"/>
  <c r="AB609" i="71" s="1"/>
  <c r="Z174" i="71"/>
  <c r="J174" i="71"/>
  <c r="S174" i="71"/>
  <c r="X174" i="71"/>
  <c r="Y380" i="71"/>
  <c r="F380" i="71"/>
  <c r="W560" i="71"/>
  <c r="J560" i="71"/>
  <c r="U560" i="71"/>
  <c r="H560" i="71"/>
  <c r="Z560" i="71"/>
  <c r="L560" i="71"/>
  <c r="F560" i="71"/>
  <c r="AB560" i="71" s="1"/>
  <c r="Z538" i="71"/>
  <c r="U538" i="71"/>
  <c r="X493" i="71"/>
  <c r="S493" i="71"/>
  <c r="F242" i="71"/>
  <c r="T242" i="71"/>
  <c r="Z566" i="71"/>
  <c r="W566" i="71"/>
  <c r="J566" i="71"/>
  <c r="T566" i="71"/>
  <c r="H566" i="71"/>
  <c r="Y566" i="71"/>
  <c r="Q566" i="71"/>
  <c r="F566" i="71"/>
  <c r="AB566" i="71" s="1"/>
  <c r="S566" i="71"/>
  <c r="Z499" i="71"/>
  <c r="J499" i="71"/>
  <c r="AA499" i="71"/>
  <c r="H499" i="71"/>
  <c r="W499" i="71"/>
  <c r="X499" i="71"/>
  <c r="Q30" i="71"/>
  <c r="H73" i="71"/>
  <c r="U73" i="71"/>
  <c r="S48" i="71"/>
  <c r="J73" i="71"/>
  <c r="X73" i="71"/>
  <c r="F142" i="71"/>
  <c r="AB142" i="71" s="1"/>
  <c r="F188" i="71"/>
  <c r="AB188" i="71" s="1"/>
  <c r="Q188" i="71"/>
  <c r="Z188" i="71"/>
  <c r="J210" i="71"/>
  <c r="X279" i="71"/>
  <c r="S302" i="71"/>
  <c r="J325" i="71"/>
  <c r="Z325" i="71"/>
  <c r="Q371" i="71"/>
  <c r="J394" i="71"/>
  <c r="X394" i="71"/>
  <c r="S440" i="71"/>
  <c r="F463" i="71"/>
  <c r="AB463" i="71" s="1"/>
  <c r="Q463" i="71"/>
  <c r="Z463" i="71"/>
  <c r="S578" i="71"/>
  <c r="Y213" i="71"/>
  <c r="J213" i="71"/>
  <c r="U213" i="71"/>
  <c r="I213" i="71"/>
  <c r="L213" i="71"/>
  <c r="F213" i="71"/>
  <c r="AB213" i="71" s="1"/>
  <c r="T443" i="71"/>
  <c r="H443" i="71"/>
  <c r="Y443" i="71"/>
  <c r="L627" i="71"/>
  <c r="H627" i="71"/>
  <c r="T627" i="71"/>
  <c r="AA330" i="71"/>
  <c r="AB330" i="71"/>
  <c r="J330" i="71"/>
  <c r="Y330" i="71"/>
  <c r="H330" i="71"/>
  <c r="F468" i="71"/>
  <c r="AB468" i="71" s="1"/>
  <c r="Y239" i="71"/>
  <c r="J239" i="71"/>
  <c r="W239" i="71"/>
  <c r="H239" i="71"/>
  <c r="L239" i="71"/>
  <c r="F239" i="71"/>
  <c r="AB239" i="71" s="1"/>
  <c r="Y423" i="71"/>
  <c r="J423" i="71"/>
  <c r="W423" i="71"/>
  <c r="H423" i="71"/>
  <c r="L423" i="71"/>
  <c r="F423" i="71"/>
  <c r="AB423" i="71" s="1"/>
  <c r="T240" i="71"/>
  <c r="Q240" i="71"/>
  <c r="Y286" i="71"/>
  <c r="F286" i="71"/>
  <c r="AB286" i="71" s="1"/>
  <c r="Z245" i="71"/>
  <c r="W245" i="71"/>
  <c r="J245" i="71"/>
  <c r="T245" i="71"/>
  <c r="H245" i="71"/>
  <c r="Y245" i="71"/>
  <c r="Q245" i="71"/>
  <c r="F245" i="71"/>
  <c r="AA245" i="71"/>
  <c r="S245" i="71"/>
  <c r="X142" i="71"/>
  <c r="S188" i="71"/>
  <c r="AA671" i="71"/>
  <c r="W671" i="71"/>
  <c r="L50" i="71"/>
  <c r="H50" i="71"/>
  <c r="Y50" i="71"/>
  <c r="Y331" i="71"/>
  <c r="J331" i="71"/>
  <c r="W331" i="71"/>
  <c r="H331" i="71"/>
  <c r="AB331" i="71"/>
  <c r="L331" i="71"/>
  <c r="F331" i="71"/>
  <c r="Q20" i="71"/>
  <c r="T20" i="71"/>
  <c r="F20" i="71"/>
  <c r="AB20" i="71" s="1"/>
  <c r="S73" i="71"/>
  <c r="U188" i="71"/>
  <c r="AA210" i="71"/>
  <c r="T210" i="71"/>
  <c r="X371" i="71"/>
  <c r="S394" i="71"/>
  <c r="H463" i="71"/>
  <c r="U463" i="71"/>
  <c r="U670" i="71"/>
  <c r="F739" i="71"/>
  <c r="F785" i="71"/>
  <c r="AB785" i="71" s="1"/>
  <c r="Z740" i="71"/>
  <c r="J740" i="71"/>
  <c r="X740" i="71"/>
  <c r="H740" i="71"/>
  <c r="Z98" i="71"/>
  <c r="J98" i="71"/>
  <c r="Y98" i="71"/>
  <c r="H98" i="71"/>
  <c r="Y742" i="71"/>
  <c r="U742" i="71"/>
  <c r="H742" i="71"/>
  <c r="AB742" i="71"/>
  <c r="L742" i="71"/>
  <c r="L16" i="71"/>
  <c r="T16" i="71"/>
  <c r="Z582" i="71"/>
  <c r="X582" i="71"/>
  <c r="T560" i="71"/>
  <c r="T102" i="71"/>
  <c r="Z102" i="71"/>
  <c r="H102" i="71"/>
  <c r="W102" i="71"/>
  <c r="J102" i="71"/>
  <c r="F102" i="71"/>
  <c r="AB102" i="71" s="1"/>
  <c r="T331" i="71"/>
  <c r="T106" i="71"/>
  <c r="AB106" i="71"/>
  <c r="F106" i="71"/>
  <c r="Y152" i="71"/>
  <c r="Q152" i="71"/>
  <c r="X152" i="71"/>
  <c r="H152" i="71"/>
  <c r="AB152" i="71"/>
  <c r="F152" i="71"/>
  <c r="W152" i="71"/>
  <c r="Z429" i="71"/>
  <c r="W429" i="71"/>
  <c r="J429" i="71"/>
  <c r="T429" i="71"/>
  <c r="H429" i="71"/>
  <c r="Y429" i="71"/>
  <c r="Q429" i="71"/>
  <c r="F429" i="71"/>
  <c r="AB429" i="71" s="1"/>
  <c r="S429" i="71"/>
  <c r="Q647" i="71"/>
  <c r="S762" i="71"/>
  <c r="J13" i="71"/>
  <c r="W74" i="71"/>
  <c r="S97" i="71"/>
  <c r="J464" i="71"/>
  <c r="S717" i="71"/>
  <c r="T167" i="71"/>
  <c r="L327" i="71"/>
  <c r="L419" i="71"/>
  <c r="T718" i="71"/>
  <c r="W397" i="71"/>
  <c r="T650" i="71"/>
  <c r="Y34" i="71"/>
  <c r="J52" i="71"/>
  <c r="W52" i="71"/>
  <c r="L398" i="71"/>
  <c r="Z421" i="71"/>
  <c r="W674" i="71"/>
  <c r="L17" i="71"/>
  <c r="W101" i="71"/>
  <c r="X170" i="71"/>
  <c r="L193" i="71"/>
  <c r="X238" i="71"/>
  <c r="Y376" i="71"/>
  <c r="J514" i="71"/>
  <c r="AB652" i="71"/>
  <c r="L744" i="71"/>
  <c r="U216" i="71"/>
  <c r="T285" i="71"/>
  <c r="W377" i="71"/>
  <c r="Y745" i="71"/>
  <c r="J103" i="71"/>
  <c r="W103" i="71"/>
  <c r="S217" i="71"/>
  <c r="W332" i="71"/>
  <c r="S401" i="71"/>
  <c r="J470" i="71"/>
  <c r="W470" i="71"/>
  <c r="AA333" i="71"/>
  <c r="Q333" i="71"/>
  <c r="X333" i="71"/>
  <c r="T334" i="71"/>
  <c r="AB334" i="71"/>
  <c r="S771" i="71"/>
  <c r="L771" i="71"/>
  <c r="J771" i="71"/>
  <c r="X771" i="71"/>
  <c r="X313" i="71"/>
  <c r="J313" i="71"/>
  <c r="AB336" i="71"/>
  <c r="Q336" i="71"/>
  <c r="T336" i="71"/>
  <c r="F336" i="71"/>
  <c r="X497" i="71"/>
  <c r="S497" i="71"/>
  <c r="J497" i="71"/>
  <c r="AA360" i="71"/>
  <c r="Z360" i="71"/>
  <c r="J360" i="71"/>
  <c r="W360" i="71"/>
  <c r="H360" i="71"/>
  <c r="L360" i="71"/>
  <c r="Q521" i="71"/>
  <c r="X521" i="71"/>
  <c r="F521" i="71"/>
  <c r="AB521" i="71" s="1"/>
  <c r="Y705" i="71"/>
  <c r="J705" i="71"/>
  <c r="X705" i="71"/>
  <c r="H705" i="71"/>
  <c r="AB705" i="71"/>
  <c r="J591" i="71"/>
  <c r="S591" i="71"/>
  <c r="Q156" i="71"/>
  <c r="X156" i="71"/>
  <c r="Y156" i="71"/>
  <c r="F156" i="71"/>
  <c r="W13" i="71"/>
  <c r="W464" i="71"/>
  <c r="T52" i="71"/>
  <c r="Y398" i="71"/>
  <c r="W17" i="71"/>
  <c r="W193" i="71"/>
  <c r="W514" i="71"/>
  <c r="W744" i="71"/>
  <c r="AB699" i="71"/>
  <c r="S103" i="71"/>
  <c r="AA103" i="71"/>
  <c r="Y378" i="71"/>
  <c r="S470" i="71"/>
  <c r="Z173" i="71"/>
  <c r="J173" i="71"/>
  <c r="W655" i="71"/>
  <c r="X770" i="71"/>
  <c r="F770" i="71"/>
  <c r="AB770" i="71" s="1"/>
  <c r="Y197" i="71"/>
  <c r="J197" i="71"/>
  <c r="J265" i="71"/>
  <c r="S265" i="71"/>
  <c r="H223" i="71"/>
  <c r="W223" i="71"/>
  <c r="T453" i="71"/>
  <c r="Y453" i="71"/>
  <c r="AB453" i="71"/>
  <c r="F453" i="71"/>
  <c r="X87" i="71"/>
  <c r="W87" i="71"/>
  <c r="Z385" i="71"/>
  <c r="H385" i="71"/>
  <c r="W385" i="71"/>
  <c r="F762" i="71"/>
  <c r="AB762" i="71" s="1"/>
  <c r="Q762" i="71"/>
  <c r="Z762" i="71"/>
  <c r="H13" i="71"/>
  <c r="X13" i="71"/>
  <c r="F74" i="71"/>
  <c r="AB74" i="71" s="1"/>
  <c r="H464" i="71"/>
  <c r="X464" i="71"/>
  <c r="W487" i="71"/>
  <c r="F717" i="71"/>
  <c r="AB717" i="71" s="1"/>
  <c r="Q717" i="71"/>
  <c r="Y717" i="71"/>
  <c r="H327" i="71"/>
  <c r="H419" i="71"/>
  <c r="T649" i="71"/>
  <c r="L718" i="71"/>
  <c r="F397" i="71"/>
  <c r="AB397" i="71" s="1"/>
  <c r="L650" i="71"/>
  <c r="T214" i="71"/>
  <c r="F421" i="71"/>
  <c r="AB421" i="71" s="1"/>
  <c r="L421" i="71"/>
  <c r="S674" i="71"/>
  <c r="J17" i="71"/>
  <c r="J193" i="71"/>
  <c r="F238" i="71"/>
  <c r="AB238" i="71" s="1"/>
  <c r="F376" i="71"/>
  <c r="J376" i="71"/>
  <c r="W376" i="71"/>
  <c r="X399" i="71"/>
  <c r="H514" i="71"/>
  <c r="L652" i="71"/>
  <c r="F148" i="71"/>
  <c r="AB148" i="71" s="1"/>
  <c r="I216" i="71"/>
  <c r="F285" i="71"/>
  <c r="AB285" i="71" s="1"/>
  <c r="L285" i="71"/>
  <c r="T607" i="71"/>
  <c r="Y653" i="71"/>
  <c r="F745" i="71"/>
  <c r="J745" i="71"/>
  <c r="W745" i="71"/>
  <c r="F55" i="71"/>
  <c r="AB55" i="71" s="1"/>
  <c r="H103" i="71"/>
  <c r="T103" i="71"/>
  <c r="W149" i="71"/>
  <c r="J217" i="71"/>
  <c r="F332" i="71"/>
  <c r="J401" i="71"/>
  <c r="H470" i="71"/>
  <c r="T470" i="71"/>
  <c r="Z562" i="71"/>
  <c r="T562" i="71"/>
  <c r="S562" i="71"/>
  <c r="Z150" i="71"/>
  <c r="W150" i="71"/>
  <c r="J150" i="71"/>
  <c r="T150" i="71"/>
  <c r="S173" i="71"/>
  <c r="W287" i="71"/>
  <c r="F333" i="71"/>
  <c r="W333" i="71"/>
  <c r="Z425" i="71"/>
  <c r="Y425" i="71"/>
  <c r="Q425" i="71"/>
  <c r="F425" i="71"/>
  <c r="AB425" i="71" s="1"/>
  <c r="T425" i="71"/>
  <c r="Z517" i="71"/>
  <c r="T517" i="71"/>
  <c r="H517" i="71"/>
  <c r="W517" i="71"/>
  <c r="F655" i="71"/>
  <c r="T770" i="71"/>
  <c r="X82" i="71"/>
  <c r="J82" i="71"/>
  <c r="L82" i="71"/>
  <c r="H197" i="71"/>
  <c r="X265" i="71"/>
  <c r="Y288" i="71"/>
  <c r="J288" i="71"/>
  <c r="J748" i="71"/>
  <c r="X748" i="71"/>
  <c r="Q290" i="71"/>
  <c r="X290" i="71"/>
  <c r="F290" i="71"/>
  <c r="X681" i="71"/>
  <c r="U43" i="71"/>
  <c r="J43" i="71"/>
  <c r="AA43" i="71"/>
  <c r="Z109" i="71"/>
  <c r="W109" i="71"/>
  <c r="J109" i="71"/>
  <c r="T109" i="71"/>
  <c r="H109" i="71"/>
  <c r="Y109" i="71"/>
  <c r="Q109" i="71"/>
  <c r="F109" i="71"/>
  <c r="AA707" i="71"/>
  <c r="F707" i="71"/>
  <c r="T707" i="71"/>
  <c r="W57" i="71"/>
  <c r="W151" i="71"/>
  <c r="W472" i="71"/>
  <c r="S564" i="71"/>
  <c r="Q610" i="71"/>
  <c r="Y656" i="71"/>
  <c r="AA702" i="71"/>
  <c r="X358" i="71"/>
  <c r="Q381" i="71"/>
  <c r="AA381" i="71"/>
  <c r="Q427" i="71"/>
  <c r="Y427" i="71"/>
  <c r="Y519" i="71"/>
  <c r="Q565" i="71"/>
  <c r="W611" i="71"/>
  <c r="W657" i="71"/>
  <c r="S726" i="71"/>
  <c r="Q23" i="71"/>
  <c r="J474" i="71"/>
  <c r="W474" i="71"/>
  <c r="W704" i="71"/>
  <c r="U796" i="71"/>
  <c r="Q60" i="71"/>
  <c r="AA60" i="71"/>
  <c r="Q131" i="71"/>
  <c r="Z131" i="71"/>
  <c r="Y154" i="71"/>
  <c r="W200" i="71"/>
  <c r="S337" i="71"/>
  <c r="AA337" i="71"/>
  <c r="U475" i="71"/>
  <c r="L567" i="71"/>
  <c r="W613" i="71"/>
  <c r="AA728" i="71"/>
  <c r="S25" i="71"/>
  <c r="AA25" i="71"/>
  <c r="Z292" i="71"/>
  <c r="T292" i="71"/>
  <c r="H292" i="71"/>
  <c r="W292" i="71"/>
  <c r="AA706" i="71"/>
  <c r="AB752" i="71"/>
  <c r="X752" i="71"/>
  <c r="AA26" i="71"/>
  <c r="X62" i="71"/>
  <c r="H62" i="71"/>
  <c r="Y62" i="71"/>
  <c r="H179" i="71"/>
  <c r="Z362" i="71"/>
  <c r="X362" i="71"/>
  <c r="S454" i="71"/>
  <c r="W610" i="71"/>
  <c r="AA335" i="71"/>
  <c r="W381" i="71"/>
  <c r="W427" i="71"/>
  <c r="W565" i="71"/>
  <c r="Y703" i="71"/>
  <c r="AA749" i="71"/>
  <c r="W23" i="71"/>
  <c r="S474" i="71"/>
  <c r="W60" i="71"/>
  <c r="U131" i="71"/>
  <c r="Z567" i="71"/>
  <c r="W155" i="71"/>
  <c r="L155" i="71"/>
  <c r="AA155" i="71"/>
  <c r="L522" i="71"/>
  <c r="X523" i="71"/>
  <c r="H523" i="71"/>
  <c r="Y523" i="71"/>
  <c r="H638" i="71"/>
  <c r="Z632" i="71"/>
  <c r="F57" i="71"/>
  <c r="F151" i="71"/>
  <c r="F472" i="71"/>
  <c r="AB472" i="71" s="1"/>
  <c r="X541" i="71"/>
  <c r="F564" i="71"/>
  <c r="AB564" i="71" s="1"/>
  <c r="Q564" i="71"/>
  <c r="Y564" i="71"/>
  <c r="H610" i="71"/>
  <c r="Y610" i="71"/>
  <c r="F702" i="71"/>
  <c r="W22" i="71"/>
  <c r="H381" i="71"/>
  <c r="Y381" i="71"/>
  <c r="H427" i="71"/>
  <c r="F519" i="71"/>
  <c r="AB519" i="71" s="1"/>
  <c r="H565" i="71"/>
  <c r="Y565" i="71"/>
  <c r="F611" i="71"/>
  <c r="AB611" i="71" s="1"/>
  <c r="F657" i="71"/>
  <c r="H749" i="71"/>
  <c r="F795" i="71"/>
  <c r="AB795" i="71" s="1"/>
  <c r="J23" i="71"/>
  <c r="S199" i="71"/>
  <c r="AA199" i="71"/>
  <c r="X221" i="71"/>
  <c r="S382" i="71"/>
  <c r="AA382" i="71"/>
  <c r="X405" i="71"/>
  <c r="H474" i="71"/>
  <c r="T474" i="71"/>
  <c r="F704" i="71"/>
  <c r="J60" i="71"/>
  <c r="J131" i="71"/>
  <c r="X131" i="71"/>
  <c r="F337" i="71"/>
  <c r="Q337" i="71"/>
  <c r="Y337" i="71"/>
  <c r="H567" i="71"/>
  <c r="AB567" i="71"/>
  <c r="F613" i="71"/>
  <c r="AB613" i="71" s="1"/>
  <c r="F25" i="71"/>
  <c r="Q25" i="71"/>
  <c r="Y25" i="71"/>
  <c r="H155" i="71"/>
  <c r="F292" i="71"/>
  <c r="S292" i="71"/>
  <c r="W338" i="71"/>
  <c r="L338" i="71"/>
  <c r="AA338" i="71"/>
  <c r="Z522" i="71"/>
  <c r="H706" i="71"/>
  <c r="T752" i="71"/>
  <c r="T62" i="71"/>
  <c r="AA179" i="71"/>
  <c r="AA247" i="71"/>
  <c r="F247" i="71"/>
  <c r="W362" i="71"/>
  <c r="H454" i="71"/>
  <c r="J523" i="71"/>
  <c r="AB523" i="71"/>
  <c r="W132" i="71"/>
  <c r="W315" i="71"/>
  <c r="S339" i="71"/>
  <c r="AA339" i="71"/>
  <c r="T96" i="71"/>
  <c r="X96" i="71"/>
  <c r="Q96" i="71"/>
  <c r="F96" i="71"/>
  <c r="AB96" i="71" s="1"/>
  <c r="S96" i="71"/>
  <c r="U624" i="71"/>
  <c r="J624" i="71"/>
  <c r="S624" i="71"/>
  <c r="AA716" i="71"/>
  <c r="T716" i="71"/>
  <c r="U716" i="71"/>
  <c r="J716" i="71"/>
  <c r="S716" i="71"/>
  <c r="AB716" i="71"/>
  <c r="Z31" i="71"/>
  <c r="Z303" i="71"/>
  <c r="Z349" i="71"/>
  <c r="Y349" i="71"/>
  <c r="S349" i="71"/>
  <c r="H349" i="71"/>
  <c r="T349" i="71"/>
  <c r="Z556" i="71"/>
  <c r="X556" i="71"/>
  <c r="J556" i="71"/>
  <c r="W556" i="71"/>
  <c r="Z648" i="71"/>
  <c r="W648" i="71"/>
  <c r="H648" i="71"/>
  <c r="X648" i="71"/>
  <c r="Z14" i="71"/>
  <c r="T14" i="71"/>
  <c r="H14" i="71"/>
  <c r="U14" i="71"/>
  <c r="Z190" i="71"/>
  <c r="T190" i="71"/>
  <c r="H190" i="71"/>
  <c r="U190" i="71"/>
  <c r="Y350" i="71"/>
  <c r="L350" i="71"/>
  <c r="T350" i="71"/>
  <c r="W373" i="71"/>
  <c r="H373" i="71"/>
  <c r="Z373" i="71"/>
  <c r="L511" i="71"/>
  <c r="U534" i="71"/>
  <c r="H534" i="71"/>
  <c r="Y534" i="71"/>
  <c r="Y741" i="71"/>
  <c r="Z741" i="71"/>
  <c r="Z15" i="71"/>
  <c r="L15" i="71"/>
  <c r="Y15" i="71"/>
  <c r="U33" i="71"/>
  <c r="J33" i="71"/>
  <c r="F33" i="71"/>
  <c r="AB33" i="71" s="1"/>
  <c r="Z33" i="71"/>
  <c r="U191" i="71"/>
  <c r="T191" i="71"/>
  <c r="T351" i="71"/>
  <c r="AB351" i="71"/>
  <c r="U374" i="71"/>
  <c r="T374" i="71"/>
  <c r="T535" i="71"/>
  <c r="Y673" i="71"/>
  <c r="Z673" i="71"/>
  <c r="U329" i="71"/>
  <c r="J329" i="71"/>
  <c r="F329" i="71"/>
  <c r="AB329" i="71" s="1"/>
  <c r="Z329" i="71"/>
  <c r="Z490" i="71"/>
  <c r="L490" i="71"/>
  <c r="U490" i="71"/>
  <c r="U559" i="71"/>
  <c r="J559" i="71"/>
  <c r="T559" i="71"/>
  <c r="Y651" i="71"/>
  <c r="L651" i="71"/>
  <c r="W651" i="71"/>
  <c r="W697" i="71"/>
  <c r="AB743" i="71"/>
  <c r="W743" i="71"/>
  <c r="L743" i="71"/>
  <c r="Y743" i="71"/>
  <c r="Y789" i="71"/>
  <c r="J789" i="71"/>
  <c r="X789" i="71"/>
  <c r="Z78" i="71"/>
  <c r="S78" i="71"/>
  <c r="X78" i="71"/>
  <c r="W606" i="71"/>
  <c r="J606" i="71"/>
  <c r="T606" i="71"/>
  <c r="W18" i="71"/>
  <c r="L18" i="71"/>
  <c r="F18" i="71"/>
  <c r="AB18" i="71" s="1"/>
  <c r="T18" i="71"/>
  <c r="W561" i="71"/>
  <c r="L561" i="71"/>
  <c r="F561" i="71"/>
  <c r="AB561" i="71" s="1"/>
  <c r="T561" i="71"/>
  <c r="W791" i="71"/>
  <c r="J791" i="71"/>
  <c r="T791" i="71"/>
  <c r="Z19" i="71"/>
  <c r="W19" i="71"/>
  <c r="Q19" i="71"/>
  <c r="F19" i="71"/>
  <c r="AB19" i="71" s="1"/>
  <c r="S19" i="71"/>
  <c r="AA309" i="71"/>
  <c r="J309" i="71"/>
  <c r="Z516" i="71"/>
  <c r="F516" i="71"/>
  <c r="AB516" i="71" s="1"/>
  <c r="W516" i="71"/>
  <c r="Z746" i="71"/>
  <c r="AA746" i="71"/>
  <c r="T746" i="71"/>
  <c r="J746" i="71"/>
  <c r="S746" i="71"/>
  <c r="Z792" i="71"/>
  <c r="Y792" i="71"/>
  <c r="Q792" i="71"/>
  <c r="W792" i="71"/>
  <c r="Z56" i="71"/>
  <c r="T56" i="71"/>
  <c r="J56" i="71"/>
  <c r="S56" i="71"/>
  <c r="J356" i="71"/>
  <c r="W471" i="71"/>
  <c r="Q471" i="71"/>
  <c r="U471" i="71"/>
  <c r="X586" i="71"/>
  <c r="Q586" i="71"/>
  <c r="U586" i="71"/>
  <c r="Z701" i="71"/>
  <c r="AA701" i="71"/>
  <c r="T701" i="71"/>
  <c r="J701" i="71"/>
  <c r="S701" i="71"/>
  <c r="Z21" i="71"/>
  <c r="T21" i="71"/>
  <c r="J21" i="71"/>
  <c r="S21" i="71"/>
  <c r="Z105" i="71"/>
  <c r="Y105" i="71"/>
  <c r="S105" i="71"/>
  <c r="H105" i="71"/>
  <c r="T105" i="71"/>
  <c r="Y518" i="71"/>
  <c r="Q518" i="71"/>
  <c r="W518" i="71"/>
  <c r="W794" i="71"/>
  <c r="H794" i="71"/>
  <c r="Y794" i="71"/>
  <c r="U40" i="71"/>
  <c r="Z40" i="71"/>
  <c r="AB175" i="71"/>
  <c r="S175" i="71"/>
  <c r="W198" i="71"/>
  <c r="H198" i="71"/>
  <c r="Y198" i="71"/>
  <c r="Z243" i="71"/>
  <c r="AA243" i="71"/>
  <c r="T243" i="71"/>
  <c r="J243" i="71"/>
  <c r="S243" i="71"/>
  <c r="AB634" i="71"/>
  <c r="J634" i="71"/>
  <c r="AA59" i="71"/>
  <c r="F59" i="71"/>
  <c r="W59" i="71"/>
  <c r="AB130" i="71"/>
  <c r="S130" i="71"/>
  <c r="W153" i="71"/>
  <c r="H153" i="71"/>
  <c r="Y153" i="71"/>
  <c r="Z750" i="71"/>
  <c r="W750" i="71"/>
  <c r="Q750" i="71"/>
  <c r="F750" i="71"/>
  <c r="S750" i="71"/>
  <c r="AA750" i="71"/>
  <c r="W383" i="71"/>
  <c r="Q383" i="71"/>
  <c r="U383" i="71"/>
  <c r="U498" i="71"/>
  <c r="J498" i="71"/>
  <c r="X498" i="71"/>
  <c r="AB590" i="71"/>
  <c r="U590" i="71"/>
  <c r="AB751" i="71"/>
  <c r="U751" i="71"/>
  <c r="H751" i="71"/>
  <c r="T751" i="71"/>
  <c r="F751" i="71"/>
  <c r="Z751" i="71"/>
  <c r="Q86" i="71"/>
  <c r="Y86" i="71"/>
  <c r="Z178" i="71"/>
  <c r="Q178" i="71"/>
  <c r="L178" i="71"/>
  <c r="H246" i="71"/>
  <c r="T624" i="71"/>
  <c r="Z12" i="71"/>
  <c r="S12" i="71"/>
  <c r="H12" i="71"/>
  <c r="U12" i="71"/>
  <c r="H96" i="71"/>
  <c r="U96" i="71"/>
  <c r="T165" i="71"/>
  <c r="Z165" i="71"/>
  <c r="S165" i="71"/>
  <c r="H165" i="71"/>
  <c r="U165" i="71"/>
  <c r="AA348" i="71"/>
  <c r="T348" i="71"/>
  <c r="U348" i="71"/>
  <c r="J348" i="71"/>
  <c r="S348" i="71"/>
  <c r="AB348" i="71"/>
  <c r="X486" i="71"/>
  <c r="Q486" i="71"/>
  <c r="F486" i="71"/>
  <c r="AB486" i="71" s="1"/>
  <c r="T486" i="71"/>
  <c r="S486" i="71"/>
  <c r="T532" i="71"/>
  <c r="Z532" i="71"/>
  <c r="S532" i="71"/>
  <c r="H532" i="71"/>
  <c r="U532" i="71"/>
  <c r="H624" i="71"/>
  <c r="X624" i="71"/>
  <c r="H716" i="71"/>
  <c r="X716" i="71"/>
  <c r="T785" i="71"/>
  <c r="Z785" i="71"/>
  <c r="S785" i="71"/>
  <c r="H785" i="71"/>
  <c r="U785" i="71"/>
  <c r="H31" i="71"/>
  <c r="Z189" i="71"/>
  <c r="W189" i="71"/>
  <c r="H189" i="71"/>
  <c r="X189" i="71"/>
  <c r="Z211" i="71"/>
  <c r="W211" i="71"/>
  <c r="H303" i="71"/>
  <c r="J349" i="71"/>
  <c r="W349" i="71"/>
  <c r="AB349" i="71"/>
  <c r="Z372" i="71"/>
  <c r="W372" i="71"/>
  <c r="H372" i="71"/>
  <c r="X372" i="71"/>
  <c r="Z533" i="71"/>
  <c r="W533" i="71"/>
  <c r="Q533" i="71"/>
  <c r="F533" i="71"/>
  <c r="AB533" i="71" s="1"/>
  <c r="S533" i="71"/>
  <c r="H556" i="71"/>
  <c r="Z625" i="71"/>
  <c r="T625" i="71"/>
  <c r="J625" i="71"/>
  <c r="S625" i="71"/>
  <c r="J648" i="71"/>
  <c r="AA648" i="71"/>
  <c r="J14" i="71"/>
  <c r="W14" i="71"/>
  <c r="J190" i="71"/>
  <c r="W190" i="71"/>
  <c r="U281" i="71"/>
  <c r="J281" i="71"/>
  <c r="T281" i="71"/>
  <c r="H350" i="71"/>
  <c r="U350" i="71"/>
  <c r="T373" i="71"/>
  <c r="Z442" i="71"/>
  <c r="L442" i="71"/>
  <c r="U442" i="71"/>
  <c r="H511" i="71"/>
  <c r="Z534" i="71"/>
  <c r="T603" i="71"/>
  <c r="AB603" i="71"/>
  <c r="Y626" i="71"/>
  <c r="U626" i="71"/>
  <c r="AB695" i="71"/>
  <c r="H695" i="71"/>
  <c r="H741" i="71"/>
  <c r="T741" i="71"/>
  <c r="AA741" i="71"/>
  <c r="H15" i="71"/>
  <c r="H33" i="71"/>
  <c r="T33" i="71"/>
  <c r="L168" i="71"/>
  <c r="H191" i="71"/>
  <c r="Y191" i="71"/>
  <c r="H351" i="71"/>
  <c r="H374" i="71"/>
  <c r="Y374" i="71"/>
  <c r="Z489" i="71"/>
  <c r="T489" i="71"/>
  <c r="H489" i="71"/>
  <c r="U489" i="71"/>
  <c r="H535" i="71"/>
  <c r="H673" i="71"/>
  <c r="T673" i="71"/>
  <c r="AA673" i="71"/>
  <c r="Z765" i="71"/>
  <c r="T765" i="71"/>
  <c r="J765" i="71"/>
  <c r="Y283" i="71"/>
  <c r="T306" i="71"/>
  <c r="T329" i="71"/>
  <c r="T467" i="71"/>
  <c r="Y490" i="71"/>
  <c r="X513" i="71"/>
  <c r="L513" i="71"/>
  <c r="F513" i="71"/>
  <c r="AB513" i="71" s="1"/>
  <c r="S513" i="71"/>
  <c r="W559" i="71"/>
  <c r="Z651" i="71"/>
  <c r="Z720" i="71"/>
  <c r="X720" i="71"/>
  <c r="S720" i="71"/>
  <c r="Z743" i="71"/>
  <c r="H78" i="71"/>
  <c r="Y78" i="71"/>
  <c r="Z101" i="71"/>
  <c r="T101" i="71"/>
  <c r="J101" i="71"/>
  <c r="F101" i="71"/>
  <c r="AB101" i="71" s="1"/>
  <c r="Y101" i="71"/>
  <c r="Y284" i="71"/>
  <c r="H284" i="71"/>
  <c r="T284" i="71"/>
  <c r="Z399" i="71"/>
  <c r="Z468" i="71"/>
  <c r="T468" i="71"/>
  <c r="H468" i="71"/>
  <c r="U468" i="71"/>
  <c r="H606" i="71"/>
  <c r="Y606" i="71"/>
  <c r="Z675" i="71"/>
  <c r="Q675" i="71"/>
  <c r="AB698" i="71"/>
  <c r="T698" i="71"/>
  <c r="H698" i="71"/>
  <c r="W698" i="71"/>
  <c r="T790" i="71"/>
  <c r="H790" i="71"/>
  <c r="W790" i="71"/>
  <c r="H18" i="71"/>
  <c r="U18" i="71"/>
  <c r="Q308" i="71"/>
  <c r="AB354" i="71"/>
  <c r="U354" i="71"/>
  <c r="Y377" i="71"/>
  <c r="Z377" i="71"/>
  <c r="Z469" i="71"/>
  <c r="T469" i="71"/>
  <c r="H469" i="71"/>
  <c r="U469" i="71"/>
  <c r="W515" i="71"/>
  <c r="J515" i="71"/>
  <c r="T515" i="71"/>
  <c r="H561" i="71"/>
  <c r="U561" i="71"/>
  <c r="U630" i="71"/>
  <c r="H791" i="71"/>
  <c r="Y791" i="71"/>
  <c r="H19" i="71"/>
  <c r="T19" i="71"/>
  <c r="Z195" i="71"/>
  <c r="Y195" i="71"/>
  <c r="S195" i="71"/>
  <c r="H195" i="71"/>
  <c r="T195" i="71"/>
  <c r="Z286" i="71"/>
  <c r="T286" i="71"/>
  <c r="J286" i="71"/>
  <c r="S286" i="71"/>
  <c r="S309" i="71"/>
  <c r="Z424" i="71"/>
  <c r="F424" i="71"/>
  <c r="AB424" i="71" s="1"/>
  <c r="W424" i="71"/>
  <c r="H516" i="71"/>
  <c r="Y516" i="71"/>
  <c r="Z700" i="71"/>
  <c r="AA700" i="71"/>
  <c r="F700" i="71"/>
  <c r="W700" i="71"/>
  <c r="H746" i="71"/>
  <c r="W746" i="71"/>
  <c r="AB746" i="71"/>
  <c r="H792" i="71"/>
  <c r="H56" i="71"/>
  <c r="W56" i="71"/>
  <c r="AA81" i="71"/>
  <c r="S81" i="71"/>
  <c r="Z104" i="71"/>
  <c r="W104" i="71"/>
  <c r="H104" i="71"/>
  <c r="Y104" i="71"/>
  <c r="Z241" i="71"/>
  <c r="AA241" i="71"/>
  <c r="T241" i="71"/>
  <c r="J241" i="71"/>
  <c r="S241" i="71"/>
  <c r="U356" i="71"/>
  <c r="L402" i="71"/>
  <c r="Z402" i="71"/>
  <c r="H471" i="71"/>
  <c r="Z471" i="71"/>
  <c r="J586" i="71"/>
  <c r="Z586" i="71"/>
  <c r="H701" i="71"/>
  <c r="W701" i="71"/>
  <c r="AB701" i="71"/>
  <c r="Z793" i="71"/>
  <c r="W793" i="71"/>
  <c r="Q793" i="71"/>
  <c r="F793" i="71"/>
  <c r="AB793" i="71" s="1"/>
  <c r="S793" i="71"/>
  <c r="H21" i="71"/>
  <c r="W21" i="71"/>
  <c r="J105" i="71"/>
  <c r="W105" i="71"/>
  <c r="AB105" i="71"/>
  <c r="Y242" i="71"/>
  <c r="Q242" i="71"/>
  <c r="W242" i="71"/>
  <c r="Z380" i="71"/>
  <c r="AA380" i="71"/>
  <c r="T380" i="71"/>
  <c r="J380" i="71"/>
  <c r="S380" i="71"/>
  <c r="Y426" i="71"/>
  <c r="Q426" i="71"/>
  <c r="W426" i="71"/>
  <c r="H518" i="71"/>
  <c r="Z541" i="71"/>
  <c r="Z725" i="71"/>
  <c r="Q794" i="71"/>
  <c r="L40" i="71"/>
  <c r="Z58" i="71"/>
  <c r="W58" i="71"/>
  <c r="Q58" i="71"/>
  <c r="F58" i="71"/>
  <c r="S58" i="71"/>
  <c r="AA58" i="71"/>
  <c r="L129" i="71"/>
  <c r="J175" i="71"/>
  <c r="Q198" i="71"/>
  <c r="AA198" i="71"/>
  <c r="H243" i="71"/>
  <c r="W243" i="71"/>
  <c r="AB243" i="71"/>
  <c r="AB266" i="71"/>
  <c r="S266" i="71"/>
  <c r="W289" i="71"/>
  <c r="H289" i="71"/>
  <c r="Y289" i="71"/>
  <c r="W473" i="71"/>
  <c r="H473" i="71"/>
  <c r="Y473" i="71"/>
  <c r="AB542" i="71"/>
  <c r="J542" i="71"/>
  <c r="S634" i="71"/>
  <c r="H59" i="71"/>
  <c r="Y59" i="71"/>
  <c r="J130" i="71"/>
  <c r="Q153" i="71"/>
  <c r="AA153" i="71"/>
  <c r="F520" i="71"/>
  <c r="AB520" i="71" s="1"/>
  <c r="W520" i="71"/>
  <c r="Z658" i="71"/>
  <c r="Y658" i="71"/>
  <c r="S658" i="71"/>
  <c r="H658" i="71"/>
  <c r="T658" i="71"/>
  <c r="H750" i="71"/>
  <c r="T750" i="71"/>
  <c r="AB750" i="71"/>
  <c r="W24" i="71"/>
  <c r="Q24" i="71"/>
  <c r="U24" i="71"/>
  <c r="U42" i="71"/>
  <c r="Z154" i="71"/>
  <c r="AA154" i="71"/>
  <c r="T154" i="71"/>
  <c r="J154" i="71"/>
  <c r="S154" i="71"/>
  <c r="T314" i="71"/>
  <c r="F314" i="71"/>
  <c r="Z314" i="71"/>
  <c r="H383" i="71"/>
  <c r="Z383" i="71"/>
  <c r="Q498" i="71"/>
  <c r="Z498" i="71"/>
  <c r="Z544" i="71"/>
  <c r="Q590" i="71"/>
  <c r="AB682" i="71"/>
  <c r="Z682" i="71"/>
  <c r="J682" i="71"/>
  <c r="Q751" i="71"/>
  <c r="AA751" i="71"/>
  <c r="Z797" i="71"/>
  <c r="W797" i="71"/>
  <c r="Q797" i="71"/>
  <c r="F797" i="71"/>
  <c r="AB797" i="71"/>
  <c r="T797" i="71"/>
  <c r="H797" i="71"/>
  <c r="X797" i="71"/>
  <c r="T86" i="71"/>
  <c r="T178" i="71"/>
  <c r="W246" i="71"/>
  <c r="Z407" i="71"/>
  <c r="X407" i="71"/>
  <c r="J407" i="71"/>
  <c r="AA407" i="71"/>
  <c r="AB545" i="71"/>
  <c r="Z545" i="71"/>
  <c r="Z614" i="71"/>
  <c r="W614" i="71"/>
  <c r="Z202" i="71"/>
  <c r="W202" i="71"/>
  <c r="H202" i="71"/>
  <c r="Z661" i="71"/>
  <c r="W661" i="71"/>
  <c r="H661" i="71"/>
  <c r="I169" i="71"/>
  <c r="T12" i="71"/>
  <c r="J12" i="71"/>
  <c r="X12" i="71"/>
  <c r="Z30" i="71"/>
  <c r="S30" i="71"/>
  <c r="H30" i="71"/>
  <c r="U30" i="71"/>
  <c r="J96" i="71"/>
  <c r="Y96" i="71"/>
  <c r="J165" i="71"/>
  <c r="X165" i="71"/>
  <c r="H348" i="71"/>
  <c r="X348" i="71"/>
  <c r="H486" i="71"/>
  <c r="U486" i="71"/>
  <c r="J532" i="71"/>
  <c r="X532" i="71"/>
  <c r="T555" i="71"/>
  <c r="Z555" i="71"/>
  <c r="S555" i="71"/>
  <c r="H555" i="71"/>
  <c r="U555" i="71"/>
  <c r="AB555" i="71"/>
  <c r="AA601" i="71"/>
  <c r="T601" i="71"/>
  <c r="AB601" i="71"/>
  <c r="X601" i="71"/>
  <c r="Q601" i="71"/>
  <c r="F601" i="71"/>
  <c r="S601" i="71"/>
  <c r="Q624" i="71"/>
  <c r="Y624" i="71"/>
  <c r="AA647" i="71"/>
  <c r="Z647" i="71"/>
  <c r="S647" i="71"/>
  <c r="H647" i="71"/>
  <c r="U647" i="71"/>
  <c r="AB647" i="71"/>
  <c r="AA693" i="71"/>
  <c r="T693" i="71"/>
  <c r="AB693" i="71"/>
  <c r="X693" i="71"/>
  <c r="Q693" i="71"/>
  <c r="F693" i="71"/>
  <c r="S693" i="71"/>
  <c r="Q716" i="71"/>
  <c r="Y716" i="71"/>
  <c r="AA739" i="71"/>
  <c r="T739" i="71"/>
  <c r="Z739" i="71"/>
  <c r="S739" i="71"/>
  <c r="H739" i="71"/>
  <c r="U739" i="71"/>
  <c r="AB739" i="71"/>
  <c r="J785" i="71"/>
  <c r="X785" i="71"/>
  <c r="W31" i="71"/>
  <c r="Z97" i="71"/>
  <c r="W97" i="71"/>
  <c r="H97" i="71"/>
  <c r="X97" i="71"/>
  <c r="Z166" i="71"/>
  <c r="T166" i="71"/>
  <c r="J166" i="71"/>
  <c r="S166" i="71"/>
  <c r="J189" i="71"/>
  <c r="H211" i="71"/>
  <c r="Z280" i="71"/>
  <c r="X280" i="71"/>
  <c r="J280" i="71"/>
  <c r="W280" i="71"/>
  <c r="W303" i="71"/>
  <c r="Q349" i="71"/>
  <c r="X349" i="71"/>
  <c r="J372" i="71"/>
  <c r="AA372" i="71"/>
  <c r="Z441" i="71"/>
  <c r="Y441" i="71"/>
  <c r="S441" i="71"/>
  <c r="H441" i="71"/>
  <c r="T441" i="71"/>
  <c r="H533" i="71"/>
  <c r="T533" i="71"/>
  <c r="Z579" i="71"/>
  <c r="H625" i="71"/>
  <c r="W625" i="71"/>
  <c r="Z671" i="71"/>
  <c r="H671" i="71"/>
  <c r="L14" i="71"/>
  <c r="Y14" i="71"/>
  <c r="Z75" i="71"/>
  <c r="L75" i="71"/>
  <c r="U75" i="71"/>
  <c r="U167" i="71"/>
  <c r="H167" i="71"/>
  <c r="Y167" i="71"/>
  <c r="L190" i="71"/>
  <c r="Y190" i="71"/>
  <c r="H281" i="71"/>
  <c r="W281" i="71"/>
  <c r="Z350" i="71"/>
  <c r="J373" i="71"/>
  <c r="U373" i="71"/>
  <c r="H442" i="71"/>
  <c r="Y442" i="71"/>
  <c r="Z465" i="71"/>
  <c r="T465" i="71"/>
  <c r="J465" i="71"/>
  <c r="F465" i="71"/>
  <c r="AB465" i="71" s="1"/>
  <c r="Y465" i="71"/>
  <c r="T511" i="71"/>
  <c r="L534" i="71"/>
  <c r="Z557" i="71"/>
  <c r="T557" i="71"/>
  <c r="H557" i="71"/>
  <c r="U557" i="71"/>
  <c r="H603" i="71"/>
  <c r="H626" i="71"/>
  <c r="Z626" i="71"/>
  <c r="L695" i="71"/>
  <c r="J741" i="71"/>
  <c r="U741" i="71"/>
  <c r="AB741" i="71"/>
  <c r="H787" i="71"/>
  <c r="T15" i="71"/>
  <c r="W33" i="71"/>
  <c r="H168" i="71"/>
  <c r="L191" i="71"/>
  <c r="Z191" i="71"/>
  <c r="L351" i="71"/>
  <c r="L374" i="71"/>
  <c r="Z374" i="71"/>
  <c r="U466" i="71"/>
  <c r="T466" i="71"/>
  <c r="J489" i="71"/>
  <c r="W489" i="71"/>
  <c r="L535" i="71"/>
  <c r="U581" i="71"/>
  <c r="J581" i="71"/>
  <c r="T581" i="71"/>
  <c r="J673" i="71"/>
  <c r="U673" i="71"/>
  <c r="AB673" i="71"/>
  <c r="H719" i="71"/>
  <c r="H765" i="71"/>
  <c r="U765" i="71"/>
  <c r="Y146" i="71"/>
  <c r="L146" i="71"/>
  <c r="Z146" i="71"/>
  <c r="U306" i="71"/>
  <c r="W329" i="71"/>
  <c r="AB375" i="71"/>
  <c r="T375" i="71"/>
  <c r="W513" i="71"/>
  <c r="L559" i="71"/>
  <c r="Y559" i="71"/>
  <c r="T651" i="71"/>
  <c r="AA651" i="71"/>
  <c r="Y720" i="71"/>
  <c r="T743" i="71"/>
  <c r="AA743" i="71"/>
  <c r="Z35" i="71"/>
  <c r="Q78" i="71"/>
  <c r="H101" i="71"/>
  <c r="U284" i="71"/>
  <c r="AA307" i="71"/>
  <c r="S307" i="71"/>
  <c r="U307" i="71"/>
  <c r="J399" i="71"/>
  <c r="H422" i="71"/>
  <c r="J468" i="71"/>
  <c r="W468" i="71"/>
  <c r="L606" i="71"/>
  <c r="J698" i="71"/>
  <c r="Y698" i="71"/>
  <c r="Z744" i="71"/>
  <c r="T744" i="71"/>
  <c r="J744" i="71"/>
  <c r="F744" i="71"/>
  <c r="Y744" i="71"/>
  <c r="J790" i="71"/>
  <c r="Y790" i="71"/>
  <c r="J18" i="71"/>
  <c r="Y18" i="71"/>
  <c r="T148" i="71"/>
  <c r="H148" i="71"/>
  <c r="W148" i="71"/>
  <c r="H377" i="71"/>
  <c r="T377" i="71"/>
  <c r="AA377" i="71"/>
  <c r="J469" i="71"/>
  <c r="W469" i="71"/>
  <c r="H515" i="71"/>
  <c r="Y515" i="71"/>
  <c r="J561" i="71"/>
  <c r="Y561" i="71"/>
  <c r="W699" i="71"/>
  <c r="J699" i="71"/>
  <c r="T699" i="71"/>
  <c r="L791" i="71"/>
  <c r="J19" i="71"/>
  <c r="X19" i="71"/>
  <c r="J195" i="71"/>
  <c r="W195" i="71"/>
  <c r="Z240" i="71"/>
  <c r="F240" i="71"/>
  <c r="AB240" i="71" s="1"/>
  <c r="W240" i="71"/>
  <c r="H286" i="71"/>
  <c r="W286" i="71"/>
  <c r="X309" i="71"/>
  <c r="Z378" i="71"/>
  <c r="W378" i="71"/>
  <c r="Q378" i="71"/>
  <c r="F378" i="71"/>
  <c r="S378" i="71"/>
  <c r="AA378" i="71"/>
  <c r="H424" i="71"/>
  <c r="Y424" i="71"/>
  <c r="Q516" i="71"/>
  <c r="J585" i="71"/>
  <c r="H700" i="71"/>
  <c r="Y700" i="71"/>
  <c r="Q746" i="71"/>
  <c r="X746" i="71"/>
  <c r="J769" i="71"/>
  <c r="Q56" i="71"/>
  <c r="X56" i="71"/>
  <c r="J81" i="71"/>
  <c r="Q104" i="71"/>
  <c r="AA104" i="71"/>
  <c r="H241" i="71"/>
  <c r="W241" i="71"/>
  <c r="AB241" i="71"/>
  <c r="AA264" i="71"/>
  <c r="L264" i="71"/>
  <c r="Z264" i="71"/>
  <c r="T287" i="71"/>
  <c r="F287" i="71"/>
  <c r="AB287" i="71" s="1"/>
  <c r="Z287" i="71"/>
  <c r="AA356" i="71"/>
  <c r="AB379" i="71"/>
  <c r="U379" i="71"/>
  <c r="J402" i="71"/>
  <c r="W448" i="71"/>
  <c r="J448" i="71"/>
  <c r="U448" i="71"/>
  <c r="L471" i="71"/>
  <c r="Q494" i="71"/>
  <c r="L586" i="71"/>
  <c r="Q701" i="71"/>
  <c r="X701" i="71"/>
  <c r="Z770" i="71"/>
  <c r="J770" i="71"/>
  <c r="H793" i="71"/>
  <c r="T793" i="71"/>
  <c r="Q21" i="71"/>
  <c r="X21" i="71"/>
  <c r="Q105" i="71"/>
  <c r="X105" i="71"/>
  <c r="H242" i="71"/>
  <c r="AA242" i="71"/>
  <c r="L311" i="71"/>
  <c r="Z311" i="71"/>
  <c r="AA334" i="71"/>
  <c r="F334" i="71"/>
  <c r="W334" i="71"/>
  <c r="H380" i="71"/>
  <c r="W380" i="71"/>
  <c r="AB380" i="71"/>
  <c r="Z403" i="71"/>
  <c r="S403" i="71"/>
  <c r="H426" i="71"/>
  <c r="L495" i="71"/>
  <c r="J541" i="71"/>
  <c r="Z587" i="71"/>
  <c r="Z656" i="71"/>
  <c r="W656" i="71"/>
  <c r="Q656" i="71"/>
  <c r="F656" i="71"/>
  <c r="S656" i="71"/>
  <c r="AA656" i="71"/>
  <c r="L725" i="71"/>
  <c r="Z748" i="71"/>
  <c r="W748" i="71"/>
  <c r="Q748" i="71"/>
  <c r="F748" i="71"/>
  <c r="S748" i="71"/>
  <c r="AA748" i="71"/>
  <c r="H58" i="71"/>
  <c r="T58" i="71"/>
  <c r="AB58" i="71"/>
  <c r="AB83" i="71"/>
  <c r="X83" i="71"/>
  <c r="Y106" i="71"/>
  <c r="Q106" i="71"/>
  <c r="W106" i="71"/>
  <c r="Z129" i="71"/>
  <c r="X175" i="71"/>
  <c r="AB198" i="71"/>
  <c r="U220" i="71"/>
  <c r="L220" i="71"/>
  <c r="Q243" i="71"/>
  <c r="X243" i="71"/>
  <c r="J266" i="71"/>
  <c r="Q289" i="71"/>
  <c r="AA289" i="71"/>
  <c r="Z335" i="71"/>
  <c r="Y335" i="71"/>
  <c r="S335" i="71"/>
  <c r="H335" i="71"/>
  <c r="T335" i="71"/>
  <c r="Q473" i="71"/>
  <c r="Z519" i="71"/>
  <c r="T519" i="71"/>
  <c r="J519" i="71"/>
  <c r="S519" i="71"/>
  <c r="S542" i="71"/>
  <c r="X634" i="71"/>
  <c r="Z703" i="71"/>
  <c r="W703" i="71"/>
  <c r="Q703" i="71"/>
  <c r="F703" i="71"/>
  <c r="S703" i="71"/>
  <c r="AA703" i="71"/>
  <c r="Z795" i="71"/>
  <c r="Y795" i="71"/>
  <c r="S795" i="71"/>
  <c r="H795" i="71"/>
  <c r="T795" i="71"/>
  <c r="Q59" i="71"/>
  <c r="AB59" i="71"/>
  <c r="X130" i="71"/>
  <c r="AB153" i="71"/>
  <c r="Z290" i="71"/>
  <c r="AA290" i="71"/>
  <c r="T290" i="71"/>
  <c r="J290" i="71"/>
  <c r="S290" i="71"/>
  <c r="F428" i="71"/>
  <c r="AB428" i="71" s="1"/>
  <c r="W428" i="71"/>
  <c r="H520" i="71"/>
  <c r="Y520" i="71"/>
  <c r="AB589" i="71"/>
  <c r="X589" i="71"/>
  <c r="Y612" i="71"/>
  <c r="Q612" i="71"/>
  <c r="W612" i="71"/>
  <c r="J658" i="71"/>
  <c r="W658" i="71"/>
  <c r="AB658" i="71"/>
  <c r="AB681" i="71"/>
  <c r="J681" i="71"/>
  <c r="J750" i="71"/>
  <c r="X750" i="71"/>
  <c r="J773" i="71"/>
  <c r="H24" i="71"/>
  <c r="Z24" i="71"/>
  <c r="H154" i="71"/>
  <c r="W154" i="71"/>
  <c r="AB154" i="71"/>
  <c r="L177" i="71"/>
  <c r="Z177" i="71"/>
  <c r="T200" i="71"/>
  <c r="F200" i="71"/>
  <c r="Z200" i="71"/>
  <c r="J314" i="71"/>
  <c r="AB314" i="71"/>
  <c r="L383" i="71"/>
  <c r="AA383" i="71"/>
  <c r="L498" i="71"/>
  <c r="Z521" i="71"/>
  <c r="Y521" i="71"/>
  <c r="S521" i="71"/>
  <c r="H521" i="71"/>
  <c r="T521" i="71"/>
  <c r="H544" i="71"/>
  <c r="L682" i="71"/>
  <c r="L751" i="71"/>
  <c r="J797" i="71"/>
  <c r="Y797" i="71"/>
  <c r="W61" i="71"/>
  <c r="Q61" i="71"/>
  <c r="U61" i="71"/>
  <c r="AB86" i="71"/>
  <c r="Y178" i="71"/>
  <c r="AA246" i="71"/>
  <c r="Z384" i="71"/>
  <c r="AA384" i="71"/>
  <c r="T384" i="71"/>
  <c r="J384" i="71"/>
  <c r="Y384" i="71"/>
  <c r="F384" i="71"/>
  <c r="W384" i="71"/>
  <c r="H407" i="71"/>
  <c r="L545" i="71"/>
  <c r="Z568" i="71"/>
  <c r="W568" i="71"/>
  <c r="Q568" i="71"/>
  <c r="F568" i="71"/>
  <c r="X568" i="71"/>
  <c r="J568" i="71"/>
  <c r="AB568" i="71"/>
  <c r="T568" i="71"/>
  <c r="H568" i="71"/>
  <c r="AA568" i="71"/>
  <c r="H614" i="71"/>
  <c r="Z660" i="71"/>
  <c r="AA660" i="71"/>
  <c r="T660" i="71"/>
  <c r="J660" i="71"/>
  <c r="Y660" i="71"/>
  <c r="F660" i="71"/>
  <c r="X660" i="71"/>
  <c r="Q660" i="71"/>
  <c r="Z798" i="71"/>
  <c r="H798" i="71"/>
  <c r="W798" i="71"/>
  <c r="Z87" i="71"/>
  <c r="AA87" i="71"/>
  <c r="S87" i="71"/>
  <c r="J87" i="71"/>
  <c r="AA202" i="71"/>
  <c r="Z293" i="71"/>
  <c r="H293" i="71"/>
  <c r="AA293" i="71"/>
  <c r="W293" i="71"/>
  <c r="Z546" i="71"/>
  <c r="AA546" i="71"/>
  <c r="S546" i="71"/>
  <c r="J546" i="71"/>
  <c r="AA661" i="71"/>
  <c r="Z753" i="71"/>
  <c r="H753" i="71"/>
  <c r="AA753" i="71"/>
  <c r="W753" i="71"/>
  <c r="Q12" i="71"/>
  <c r="Y12" i="71"/>
  <c r="J30" i="71"/>
  <c r="X30" i="71"/>
  <c r="Z96" i="71"/>
  <c r="T142" i="71"/>
  <c r="U142" i="71"/>
  <c r="J142" i="71"/>
  <c r="S142" i="71"/>
  <c r="Q165" i="71"/>
  <c r="Y165" i="71"/>
  <c r="T233" i="71"/>
  <c r="X233" i="71"/>
  <c r="Q233" i="71"/>
  <c r="F233" i="71"/>
  <c r="AB233" i="71" s="1"/>
  <c r="S233" i="71"/>
  <c r="Z279" i="71"/>
  <c r="S279" i="71"/>
  <c r="H279" i="71"/>
  <c r="U279" i="71"/>
  <c r="AA325" i="71"/>
  <c r="T325" i="71"/>
  <c r="AB325" i="71"/>
  <c r="X325" i="71"/>
  <c r="Q325" i="71"/>
  <c r="F325" i="71"/>
  <c r="S325" i="71"/>
  <c r="Q348" i="71"/>
  <c r="Y348" i="71"/>
  <c r="AA371" i="71"/>
  <c r="Z371" i="71"/>
  <c r="S371" i="71"/>
  <c r="H371" i="71"/>
  <c r="U371" i="71"/>
  <c r="AB371" i="71"/>
  <c r="J486" i="71"/>
  <c r="Y486" i="71"/>
  <c r="T509" i="71"/>
  <c r="U509" i="71"/>
  <c r="J509" i="71"/>
  <c r="S509" i="71"/>
  <c r="Q532" i="71"/>
  <c r="Y532" i="71"/>
  <c r="J555" i="71"/>
  <c r="X555" i="71"/>
  <c r="H601" i="71"/>
  <c r="U601" i="71"/>
  <c r="F624" i="71"/>
  <c r="AB624" i="71" s="1"/>
  <c r="Z624" i="71"/>
  <c r="J647" i="71"/>
  <c r="X647" i="71"/>
  <c r="H693" i="71"/>
  <c r="U693" i="71"/>
  <c r="F716" i="71"/>
  <c r="Z716" i="71"/>
  <c r="J739" i="71"/>
  <c r="X739" i="71"/>
  <c r="Q785" i="71"/>
  <c r="Y785" i="71"/>
  <c r="Z74" i="71"/>
  <c r="T74" i="71"/>
  <c r="J74" i="71"/>
  <c r="S74" i="71"/>
  <c r="J97" i="71"/>
  <c r="H166" i="71"/>
  <c r="W166" i="71"/>
  <c r="H280" i="71"/>
  <c r="F349" i="71"/>
  <c r="AA349" i="71"/>
  <c r="Z395" i="71"/>
  <c r="H395" i="71"/>
  <c r="J441" i="71"/>
  <c r="W441" i="71"/>
  <c r="J533" i="71"/>
  <c r="X533" i="71"/>
  <c r="S556" i="71"/>
  <c r="H579" i="71"/>
  <c r="Q625" i="71"/>
  <c r="X625" i="71"/>
  <c r="S648" i="71"/>
  <c r="F14" i="71"/>
  <c r="AB14" i="71" s="1"/>
  <c r="T50" i="71"/>
  <c r="H75" i="71"/>
  <c r="Y75" i="71"/>
  <c r="W98" i="71"/>
  <c r="L98" i="71"/>
  <c r="F98" i="71"/>
  <c r="AB98" i="71" s="1"/>
  <c r="T98" i="71"/>
  <c r="H144" i="71"/>
  <c r="Z167" i="71"/>
  <c r="F190" i="71"/>
  <c r="AB190" i="71" s="1"/>
  <c r="T235" i="71"/>
  <c r="L281" i="71"/>
  <c r="Y281" i="71"/>
  <c r="R350" i="71"/>
  <c r="AB350" i="71"/>
  <c r="F373" i="71"/>
  <c r="AB373" i="71" s="1"/>
  <c r="L373" i="71"/>
  <c r="Y373" i="71"/>
  <c r="H465" i="71"/>
  <c r="Y511" i="71"/>
  <c r="T534" i="71"/>
  <c r="J557" i="71"/>
  <c r="W557" i="71"/>
  <c r="L603" i="71"/>
  <c r="L626" i="71"/>
  <c r="Y649" i="71"/>
  <c r="Z649" i="71"/>
  <c r="T695" i="71"/>
  <c r="F741" i="71"/>
  <c r="L741" i="71"/>
  <c r="W741" i="71"/>
  <c r="L787" i="71"/>
  <c r="U15" i="71"/>
  <c r="L33" i="71"/>
  <c r="Y33" i="71"/>
  <c r="T168" i="71"/>
  <c r="W213" i="71"/>
  <c r="R213" i="71"/>
  <c r="H213" i="71"/>
  <c r="Z213" i="71"/>
  <c r="Y351" i="71"/>
  <c r="Y397" i="71"/>
  <c r="H397" i="71"/>
  <c r="T397" i="71"/>
  <c r="L443" i="71"/>
  <c r="H466" i="71"/>
  <c r="Y466" i="71"/>
  <c r="L489" i="71"/>
  <c r="Y489" i="71"/>
  <c r="Y535" i="71"/>
  <c r="Y558" i="71"/>
  <c r="L558" i="71"/>
  <c r="T558" i="71"/>
  <c r="H581" i="71"/>
  <c r="W581" i="71"/>
  <c r="F673" i="71"/>
  <c r="L673" i="71"/>
  <c r="W673" i="71"/>
  <c r="L719" i="71"/>
  <c r="L765" i="71"/>
  <c r="W765" i="71"/>
  <c r="Y100" i="71"/>
  <c r="T146" i="71"/>
  <c r="Z237" i="71"/>
  <c r="T237" i="71"/>
  <c r="J237" i="71"/>
  <c r="L283" i="71"/>
  <c r="Y306" i="71"/>
  <c r="L329" i="71"/>
  <c r="Y329" i="71"/>
  <c r="Y375" i="71"/>
  <c r="L467" i="71"/>
  <c r="T490" i="71"/>
  <c r="J513" i="71"/>
  <c r="Y513" i="71"/>
  <c r="F559" i="71"/>
  <c r="AB559" i="71" s="1"/>
  <c r="Z559" i="71"/>
  <c r="X628" i="71"/>
  <c r="F651" i="71"/>
  <c r="J651" i="71"/>
  <c r="U651" i="71"/>
  <c r="AB651" i="71"/>
  <c r="L697" i="71"/>
  <c r="F743" i="71"/>
  <c r="J743" i="71"/>
  <c r="U743" i="71"/>
  <c r="S789" i="71"/>
  <c r="Z17" i="71"/>
  <c r="T17" i="71"/>
  <c r="H17" i="71"/>
  <c r="U17" i="71"/>
  <c r="J35" i="71"/>
  <c r="H53" i="71"/>
  <c r="T78" i="71"/>
  <c r="U101" i="71"/>
  <c r="AA101" i="71" s="1"/>
  <c r="Z170" i="71"/>
  <c r="S170" i="71"/>
  <c r="Y193" i="71"/>
  <c r="H193" i="71"/>
  <c r="T193" i="71"/>
  <c r="T238" i="71"/>
  <c r="J238" i="71"/>
  <c r="S238" i="71"/>
  <c r="J284" i="71"/>
  <c r="W284" i="71"/>
  <c r="J307" i="71"/>
  <c r="X307" i="71"/>
  <c r="Y422" i="71"/>
  <c r="L468" i="71"/>
  <c r="Y468" i="71"/>
  <c r="Y514" i="71"/>
  <c r="L514" i="71"/>
  <c r="F514" i="71"/>
  <c r="AB514" i="71" s="1"/>
  <c r="T514" i="71"/>
  <c r="U537" i="71"/>
  <c r="F606" i="71"/>
  <c r="AB606" i="71" s="1"/>
  <c r="Z629" i="71"/>
  <c r="U629" i="71"/>
  <c r="Z652" i="71"/>
  <c r="T652" i="71"/>
  <c r="J652" i="71"/>
  <c r="F652" i="71"/>
  <c r="Y652" i="71"/>
  <c r="U675" i="71"/>
  <c r="L698" i="71"/>
  <c r="AA698" i="71"/>
  <c r="H744" i="71"/>
  <c r="AA744" i="71"/>
  <c r="L790" i="71"/>
  <c r="Z18" i="71"/>
  <c r="T54" i="71"/>
  <c r="H54" i="71"/>
  <c r="W54" i="71"/>
  <c r="J148" i="71"/>
  <c r="Y148" i="71"/>
  <c r="R354" i="71"/>
  <c r="J377" i="71"/>
  <c r="U377" i="71"/>
  <c r="AB377" i="71"/>
  <c r="L469" i="71"/>
  <c r="Y469" i="71"/>
  <c r="L515" i="71"/>
  <c r="Z561" i="71"/>
  <c r="H699" i="71"/>
  <c r="Y699" i="71"/>
  <c r="U722" i="71"/>
  <c r="F791" i="71"/>
  <c r="AB791" i="71" s="1"/>
  <c r="Y19" i="71"/>
  <c r="S37" i="71"/>
  <c r="Z55" i="71"/>
  <c r="W55" i="71"/>
  <c r="H55" i="71"/>
  <c r="Y55" i="71"/>
  <c r="Q195" i="71"/>
  <c r="X195" i="71"/>
  <c r="H240" i="71"/>
  <c r="Y240" i="71"/>
  <c r="Q286" i="71"/>
  <c r="X286" i="71"/>
  <c r="H378" i="71"/>
  <c r="T378" i="71"/>
  <c r="AB378" i="71"/>
  <c r="Q424" i="71"/>
  <c r="J493" i="71"/>
  <c r="T516" i="71"/>
  <c r="S585" i="71"/>
  <c r="Z608" i="71"/>
  <c r="F608" i="71"/>
  <c r="AB608" i="71" s="1"/>
  <c r="W608" i="71"/>
  <c r="Q700" i="71"/>
  <c r="AB700" i="71"/>
  <c r="F746" i="71"/>
  <c r="Y746" i="71"/>
  <c r="X769" i="71"/>
  <c r="F792" i="71"/>
  <c r="AB792" i="71" s="1"/>
  <c r="T792" i="71"/>
  <c r="Z20" i="71"/>
  <c r="W20" i="71"/>
  <c r="H20" i="71"/>
  <c r="Y20" i="71"/>
  <c r="F56" i="71"/>
  <c r="AB56" i="71" s="1"/>
  <c r="Y56" i="71"/>
  <c r="X81" i="71"/>
  <c r="AB104" i="71"/>
  <c r="Q241" i="71"/>
  <c r="X241" i="71"/>
  <c r="H264" i="71"/>
  <c r="H287" i="71"/>
  <c r="Z333" i="71"/>
  <c r="Y333" i="71"/>
  <c r="S333" i="71"/>
  <c r="H333" i="71"/>
  <c r="T333" i="71"/>
  <c r="Q379" i="71"/>
  <c r="T402" i="71"/>
  <c r="H448" i="71"/>
  <c r="Z448" i="71"/>
  <c r="F471" i="71"/>
  <c r="AB471" i="71" s="1"/>
  <c r="T471" i="71"/>
  <c r="F586" i="71"/>
  <c r="AB586" i="71" s="1"/>
  <c r="T586" i="71"/>
  <c r="AA655" i="71"/>
  <c r="Z655" i="71"/>
  <c r="H655" i="71"/>
  <c r="AB655" i="71"/>
  <c r="F701" i="71"/>
  <c r="Y701" i="71"/>
  <c r="L770" i="71"/>
  <c r="J793" i="71"/>
  <c r="X793" i="71"/>
  <c r="F21" i="71"/>
  <c r="AB21" i="71" s="1"/>
  <c r="Y21" i="71"/>
  <c r="F105" i="71"/>
  <c r="AA105" i="71"/>
  <c r="Z197" i="71"/>
  <c r="W197" i="71"/>
  <c r="Q197" i="71"/>
  <c r="F197" i="71"/>
  <c r="AB197" i="71" s="1"/>
  <c r="S197" i="71"/>
  <c r="AB242" i="71"/>
  <c r="L265" i="71"/>
  <c r="Z265" i="71"/>
  <c r="Z288" i="71"/>
  <c r="W288" i="71"/>
  <c r="Q288" i="71"/>
  <c r="F288" i="71"/>
  <c r="AB288" i="71" s="1"/>
  <c r="S288" i="71"/>
  <c r="J311" i="71"/>
  <c r="H334" i="71"/>
  <c r="Y334" i="71"/>
  <c r="Q380" i="71"/>
  <c r="X380" i="71"/>
  <c r="J403" i="71"/>
  <c r="Z472" i="71"/>
  <c r="T472" i="71"/>
  <c r="J472" i="71"/>
  <c r="S472" i="71"/>
  <c r="Z495" i="71"/>
  <c r="F518" i="71"/>
  <c r="AB518" i="71" s="1"/>
  <c r="T518" i="71"/>
  <c r="L541" i="71"/>
  <c r="J587" i="71"/>
  <c r="H656" i="71"/>
  <c r="T656" i="71"/>
  <c r="AB656" i="71"/>
  <c r="Z679" i="71"/>
  <c r="X679" i="71"/>
  <c r="Y702" i="71"/>
  <c r="Q702" i="71"/>
  <c r="W702" i="71"/>
  <c r="H748" i="71"/>
  <c r="T748" i="71"/>
  <c r="AB748" i="71"/>
  <c r="Z771" i="71"/>
  <c r="F794" i="71"/>
  <c r="AB794" i="71" s="1"/>
  <c r="T794" i="71"/>
  <c r="J58" i="71"/>
  <c r="X58" i="71"/>
  <c r="J83" i="71"/>
  <c r="H106" i="71"/>
  <c r="AA106" i="71"/>
  <c r="Z152" i="71"/>
  <c r="AA152" i="71"/>
  <c r="T152" i="71"/>
  <c r="J152" i="71"/>
  <c r="S152" i="71"/>
  <c r="F198" i="71"/>
  <c r="T198" i="71"/>
  <c r="Z220" i="71"/>
  <c r="F243" i="71"/>
  <c r="Y243" i="71"/>
  <c r="X266" i="71"/>
  <c r="AB289" i="71"/>
  <c r="J335" i="71"/>
  <c r="W335" i="71"/>
  <c r="AB335" i="71"/>
  <c r="AB358" i="71"/>
  <c r="J358" i="71"/>
  <c r="Z427" i="71"/>
  <c r="T427" i="71"/>
  <c r="J427" i="71"/>
  <c r="S427" i="71"/>
  <c r="S450" i="71"/>
  <c r="H519" i="71"/>
  <c r="W519" i="71"/>
  <c r="X542" i="71"/>
  <c r="Z611" i="71"/>
  <c r="Y611" i="71"/>
  <c r="S611" i="71"/>
  <c r="H611" i="71"/>
  <c r="T611" i="71"/>
  <c r="H703" i="71"/>
  <c r="T703" i="71"/>
  <c r="AB703" i="71"/>
  <c r="AB726" i="71"/>
  <c r="X726" i="71"/>
  <c r="Y749" i="71"/>
  <c r="Q749" i="71"/>
  <c r="W749" i="71"/>
  <c r="J795" i="71"/>
  <c r="W795" i="71"/>
  <c r="Z23" i="71"/>
  <c r="Y23" i="71"/>
  <c r="S23" i="71"/>
  <c r="H23" i="71"/>
  <c r="T23" i="71"/>
  <c r="T59" i="71"/>
  <c r="Z107" i="71"/>
  <c r="AA107" i="71"/>
  <c r="T107" i="71"/>
  <c r="J107" i="71"/>
  <c r="S107" i="71"/>
  <c r="F153" i="71"/>
  <c r="T153" i="71"/>
  <c r="AA244" i="71"/>
  <c r="F244" i="71"/>
  <c r="W244" i="71"/>
  <c r="H290" i="71"/>
  <c r="W290" i="71"/>
  <c r="AB290" i="71"/>
  <c r="AB313" i="71"/>
  <c r="S313" i="71"/>
  <c r="W336" i="71"/>
  <c r="H336" i="71"/>
  <c r="Y336" i="71"/>
  <c r="H428" i="71"/>
  <c r="Y428" i="71"/>
  <c r="Q520" i="71"/>
  <c r="J589" i="71"/>
  <c r="H612" i="71"/>
  <c r="Q658" i="71"/>
  <c r="X658" i="71"/>
  <c r="S681" i="71"/>
  <c r="Y750" i="71"/>
  <c r="S773" i="71"/>
  <c r="L24" i="71"/>
  <c r="AA24" i="71"/>
  <c r="Z60" i="71"/>
  <c r="Y60" i="71"/>
  <c r="S60" i="71"/>
  <c r="H60" i="71"/>
  <c r="T60" i="71"/>
  <c r="Q154" i="71"/>
  <c r="X154" i="71"/>
  <c r="H177" i="71"/>
  <c r="H200" i="71"/>
  <c r="AB200" i="71"/>
  <c r="L314" i="71"/>
  <c r="F383" i="71"/>
  <c r="T383" i="71"/>
  <c r="AB383" i="71"/>
  <c r="F498" i="71"/>
  <c r="AB498" i="71" s="1"/>
  <c r="T498" i="71"/>
  <c r="J521" i="71"/>
  <c r="W521" i="71"/>
  <c r="L544" i="71"/>
  <c r="Z613" i="71"/>
  <c r="T613" i="71"/>
  <c r="J613" i="71"/>
  <c r="S613" i="71"/>
  <c r="T682" i="71"/>
  <c r="Z728" i="71"/>
  <c r="L728" i="71"/>
  <c r="S728" i="71"/>
  <c r="W728" i="71"/>
  <c r="W751" i="71"/>
  <c r="AA797" i="71"/>
  <c r="AA61" i="71"/>
  <c r="F86" i="71"/>
  <c r="F178" i="71"/>
  <c r="AB178" i="71"/>
  <c r="Z223" i="71"/>
  <c r="X223" i="71"/>
  <c r="J223" i="71"/>
  <c r="S223" i="71"/>
  <c r="AA223" i="71"/>
  <c r="Q269" i="71"/>
  <c r="T269" i="71"/>
  <c r="H384" i="71"/>
  <c r="X384" i="71"/>
  <c r="S407" i="71"/>
  <c r="H660" i="71"/>
  <c r="AB660" i="71"/>
  <c r="Z683" i="71"/>
  <c r="X683" i="71"/>
  <c r="J683" i="71"/>
  <c r="AA683" i="71"/>
  <c r="H683" i="71"/>
  <c r="Z775" i="71"/>
  <c r="S775" i="71"/>
  <c r="J775" i="71"/>
  <c r="AA798" i="71"/>
  <c r="Z44" i="71"/>
  <c r="U44" i="71"/>
  <c r="L44" i="71"/>
  <c r="H87" i="71"/>
  <c r="Z247" i="71"/>
  <c r="Y247" i="71"/>
  <c r="S247" i="71"/>
  <c r="H247" i="71"/>
  <c r="X247" i="71"/>
  <c r="Q247" i="71"/>
  <c r="AB247" i="71"/>
  <c r="W247" i="71"/>
  <c r="J247" i="71"/>
  <c r="Z477" i="71"/>
  <c r="W477" i="71"/>
  <c r="H477" i="71"/>
  <c r="H546" i="71"/>
  <c r="Z707" i="71"/>
  <c r="Y707" i="71"/>
  <c r="S707" i="71"/>
  <c r="H707" i="71"/>
  <c r="X707" i="71"/>
  <c r="Q707" i="71"/>
  <c r="AB707" i="71"/>
  <c r="W707" i="71"/>
  <c r="J707" i="71"/>
  <c r="T647" i="71"/>
  <c r="Z476" i="71"/>
  <c r="Y476" i="71"/>
  <c r="S476" i="71"/>
  <c r="H476" i="71"/>
  <c r="T476" i="71"/>
  <c r="Z591" i="71"/>
  <c r="AA591" i="71"/>
  <c r="W591" i="71"/>
  <c r="Z26" i="71"/>
  <c r="W26" i="71"/>
  <c r="Z110" i="71"/>
  <c r="W110" i="71"/>
  <c r="Z156" i="71"/>
  <c r="AA156" i="71"/>
  <c r="T156" i="71"/>
  <c r="J156" i="71"/>
  <c r="S156" i="71"/>
  <c r="Z270" i="71"/>
  <c r="W270" i="71"/>
  <c r="H270" i="71"/>
  <c r="X270" i="71"/>
  <c r="Z431" i="71"/>
  <c r="W431" i="71"/>
  <c r="Q431" i="71"/>
  <c r="F431" i="71"/>
  <c r="S431" i="71"/>
  <c r="AA431" i="71"/>
  <c r="Z569" i="71"/>
  <c r="W569" i="71"/>
  <c r="Z615" i="71"/>
  <c r="AA615" i="71"/>
  <c r="T615" i="71"/>
  <c r="J615" i="71"/>
  <c r="S615" i="71"/>
  <c r="Z730" i="71"/>
  <c r="W730" i="71"/>
  <c r="H730" i="71"/>
  <c r="X730" i="71"/>
  <c r="Y48" i="71"/>
  <c r="T73" i="71"/>
  <c r="Y73" i="71"/>
  <c r="Y188" i="71"/>
  <c r="Y210" i="71"/>
  <c r="AA302" i="71"/>
  <c r="T302" i="71"/>
  <c r="Y302" i="71"/>
  <c r="Y394" i="71"/>
  <c r="Y417" i="71"/>
  <c r="Y440" i="71"/>
  <c r="Y463" i="71"/>
  <c r="T578" i="71"/>
  <c r="Y578" i="71"/>
  <c r="AA670" i="71"/>
  <c r="T670" i="71"/>
  <c r="Y670" i="71"/>
  <c r="Y762" i="71"/>
  <c r="S13" i="71"/>
  <c r="S464" i="71"/>
  <c r="X717" i="71"/>
  <c r="S740" i="71"/>
  <c r="Y327" i="71"/>
  <c r="Y419" i="71"/>
  <c r="Z718" i="71"/>
  <c r="Y76" i="71"/>
  <c r="U99" i="71"/>
  <c r="T282" i="71"/>
  <c r="L305" i="71"/>
  <c r="U305" i="71"/>
  <c r="AA305" i="71"/>
  <c r="Y627" i="71"/>
  <c r="Z650" i="71"/>
  <c r="Z742" i="71"/>
  <c r="Y16" i="71"/>
  <c r="T34" i="71"/>
  <c r="Y52" i="71"/>
  <c r="Y192" i="71"/>
  <c r="Z214" i="71"/>
  <c r="T398" i="71"/>
  <c r="W421" i="71"/>
  <c r="W582" i="71"/>
  <c r="S330" i="71"/>
  <c r="L376" i="71"/>
  <c r="U376" i="71"/>
  <c r="AA376" i="71"/>
  <c r="Y560" i="71"/>
  <c r="L102" i="71"/>
  <c r="U102" i="71"/>
  <c r="Y194" i="71"/>
  <c r="Y285" i="71"/>
  <c r="AA331" i="71"/>
  <c r="L653" i="71"/>
  <c r="U653" i="71"/>
  <c r="AA653" i="71"/>
  <c r="L745" i="71"/>
  <c r="U745" i="71"/>
  <c r="AA745" i="71"/>
  <c r="X103" i="71"/>
  <c r="AB103" i="71"/>
  <c r="T149" i="71"/>
  <c r="T332" i="71"/>
  <c r="AB332" i="71"/>
  <c r="X470" i="71"/>
  <c r="X562" i="71"/>
  <c r="X654" i="71"/>
  <c r="AB654" i="71"/>
  <c r="X150" i="71"/>
  <c r="AB150" i="71"/>
  <c r="T218" i="71"/>
  <c r="X425" i="71"/>
  <c r="X517" i="71"/>
  <c r="X609" i="71"/>
  <c r="W632" i="71"/>
  <c r="T57" i="71"/>
  <c r="AB57" i="71"/>
  <c r="T151" i="71"/>
  <c r="AB151" i="71"/>
  <c r="X564" i="71"/>
  <c r="T610" i="71"/>
  <c r="T381" i="71"/>
  <c r="AB381" i="71"/>
  <c r="T657" i="71"/>
  <c r="AB657" i="71"/>
  <c r="X199" i="71"/>
  <c r="AB199" i="71"/>
  <c r="X382" i="71"/>
  <c r="AB382" i="71"/>
  <c r="X474" i="71"/>
  <c r="X566" i="71"/>
  <c r="T704" i="71"/>
  <c r="AB704" i="71"/>
  <c r="T131" i="71"/>
  <c r="X245" i="71"/>
  <c r="AB245" i="71"/>
  <c r="X337" i="71"/>
  <c r="AB337" i="71"/>
  <c r="S360" i="71"/>
  <c r="X429" i="71"/>
  <c r="Z705" i="71"/>
  <c r="W705" i="71"/>
  <c r="Q705" i="71"/>
  <c r="F705" i="71"/>
  <c r="S705" i="71"/>
  <c r="AA705" i="71"/>
  <c r="Z201" i="71"/>
  <c r="AA201" i="71"/>
  <c r="T201" i="71"/>
  <c r="J201" i="71"/>
  <c r="S201" i="71"/>
  <c r="Z361" i="71"/>
  <c r="Q361" i="71"/>
  <c r="AB361" i="71"/>
  <c r="Q453" i="71"/>
  <c r="J476" i="71"/>
  <c r="W476" i="71"/>
  <c r="H591" i="71"/>
  <c r="X591" i="71"/>
  <c r="Z706" i="71"/>
  <c r="L729" i="71"/>
  <c r="Z752" i="71"/>
  <c r="W752" i="71"/>
  <c r="Q752" i="71"/>
  <c r="F752" i="71"/>
  <c r="S752" i="71"/>
  <c r="AA752" i="71"/>
  <c r="H26" i="71"/>
  <c r="Z62" i="71"/>
  <c r="W62" i="71"/>
  <c r="Q62" i="71"/>
  <c r="F62" i="71"/>
  <c r="S62" i="71"/>
  <c r="AA62" i="71"/>
  <c r="H110" i="71"/>
  <c r="H156" i="71"/>
  <c r="W156" i="71"/>
  <c r="AB156" i="71"/>
  <c r="Z179" i="71"/>
  <c r="X179" i="71"/>
  <c r="J179" i="71"/>
  <c r="W179" i="71"/>
  <c r="J270" i="71"/>
  <c r="AA270" i="71"/>
  <c r="H431" i="71"/>
  <c r="T431" i="71"/>
  <c r="AB431" i="71"/>
  <c r="Z454" i="71"/>
  <c r="AA454" i="71"/>
  <c r="W454" i="71"/>
  <c r="Z523" i="71"/>
  <c r="W523" i="71"/>
  <c r="Q523" i="71"/>
  <c r="F523" i="71"/>
  <c r="S523" i="71"/>
  <c r="AA523" i="71"/>
  <c r="H569" i="71"/>
  <c r="H615" i="71"/>
  <c r="W615" i="71"/>
  <c r="AB615" i="71"/>
  <c r="Z638" i="71"/>
  <c r="X638" i="71"/>
  <c r="J638" i="71"/>
  <c r="W638" i="71"/>
  <c r="J730" i="71"/>
  <c r="AA730" i="71"/>
  <c r="T463" i="71"/>
  <c r="X25" i="71"/>
  <c r="AB25" i="71"/>
  <c r="X109" i="71"/>
  <c r="AB109" i="71"/>
  <c r="S132" i="71"/>
  <c r="X292" i="71"/>
  <c r="AB292" i="71"/>
  <c r="S315" i="71"/>
  <c r="S499" i="71"/>
  <c r="X339" i="71"/>
  <c r="AB339" i="71"/>
  <c r="S362" i="71"/>
  <c r="AA385" i="71"/>
  <c r="L49" i="71"/>
  <c r="Z49" i="71"/>
  <c r="L143" i="71"/>
  <c r="Z143" i="71"/>
  <c r="L234" i="71"/>
  <c r="L326" i="71"/>
  <c r="U326" i="71"/>
  <c r="Z326" i="71"/>
  <c r="L418" i="71"/>
  <c r="U418" i="71"/>
  <c r="U510" i="71"/>
  <c r="Z510" i="71"/>
  <c r="U602" i="71"/>
  <c r="U694" i="71"/>
  <c r="Z694" i="71"/>
  <c r="Q32" i="71"/>
  <c r="S32" i="71"/>
  <c r="S212" i="71"/>
  <c r="Q304" i="71"/>
  <c r="X304" i="71"/>
  <c r="L12" i="71"/>
  <c r="W12" i="71"/>
  <c r="L30" i="71"/>
  <c r="W30" i="71"/>
  <c r="L48" i="71"/>
  <c r="W48" i="71"/>
  <c r="L73" i="71"/>
  <c r="W73" i="71"/>
  <c r="L96" i="71"/>
  <c r="W96" i="71"/>
  <c r="L142" i="71"/>
  <c r="W142" i="71"/>
  <c r="L165" i="71"/>
  <c r="W165" i="71"/>
  <c r="L188" i="71"/>
  <c r="W188" i="71"/>
  <c r="L210" i="71"/>
  <c r="W210" i="71"/>
  <c r="L233" i="71"/>
  <c r="W233" i="71"/>
  <c r="L279" i="71"/>
  <c r="W279" i="71"/>
  <c r="L302" i="71"/>
  <c r="W302" i="71"/>
  <c r="L325" i="71"/>
  <c r="W325" i="71"/>
  <c r="L348" i="71"/>
  <c r="W348" i="71"/>
  <c r="L371" i="71"/>
  <c r="W371" i="71"/>
  <c r="L394" i="71"/>
  <c r="W394" i="71"/>
  <c r="L417" i="71"/>
  <c r="W417" i="71"/>
  <c r="L440" i="71"/>
  <c r="W440" i="71"/>
  <c r="L463" i="71"/>
  <c r="W463" i="71"/>
  <c r="L486" i="71"/>
  <c r="W486" i="71"/>
  <c r="L509" i="71"/>
  <c r="W509" i="71"/>
  <c r="L532" i="71"/>
  <c r="W532" i="71"/>
  <c r="L555" i="71"/>
  <c r="W555" i="71"/>
  <c r="L578" i="71"/>
  <c r="W578" i="71"/>
  <c r="L601" i="71"/>
  <c r="W601" i="71"/>
  <c r="L624" i="71"/>
  <c r="W624" i="71"/>
  <c r="L647" i="71"/>
  <c r="W647" i="71"/>
  <c r="L670" i="71"/>
  <c r="W670" i="71"/>
  <c r="L693" i="71"/>
  <c r="W693" i="71"/>
  <c r="L716" i="71"/>
  <c r="W716" i="71"/>
  <c r="L739" i="71"/>
  <c r="W739" i="71"/>
  <c r="L762" i="71"/>
  <c r="W762" i="71"/>
  <c r="L785" i="71"/>
  <c r="W785" i="71"/>
  <c r="F13" i="71"/>
  <c r="AB13" i="71" s="1"/>
  <c r="Q13" i="71"/>
  <c r="T13" i="71"/>
  <c r="Y13" i="71"/>
  <c r="J31" i="71"/>
  <c r="S31" i="71"/>
  <c r="X31" i="71"/>
  <c r="H49" i="71"/>
  <c r="W49" i="71"/>
  <c r="L74" i="71"/>
  <c r="U74" i="71"/>
  <c r="F97" i="71"/>
  <c r="AB97" i="71" s="1"/>
  <c r="Q97" i="71"/>
  <c r="T97" i="71"/>
  <c r="Y97" i="71"/>
  <c r="H143" i="71"/>
  <c r="W143" i="71"/>
  <c r="L166" i="71"/>
  <c r="U166" i="71"/>
  <c r="F189" i="71"/>
  <c r="AB189" i="71" s="1"/>
  <c r="Q189" i="71"/>
  <c r="T189" i="71"/>
  <c r="Y189" i="71"/>
  <c r="J211" i="71"/>
  <c r="S211" i="71"/>
  <c r="X211" i="71"/>
  <c r="H234" i="71"/>
  <c r="W234" i="71"/>
  <c r="F280" i="71"/>
  <c r="AB280" i="71" s="1"/>
  <c r="Q280" i="71"/>
  <c r="T280" i="71"/>
  <c r="Y280" i="71"/>
  <c r="J303" i="71"/>
  <c r="S303" i="71"/>
  <c r="X303" i="71"/>
  <c r="H326" i="71"/>
  <c r="W326" i="71"/>
  <c r="AA326" i="71"/>
  <c r="L349" i="71"/>
  <c r="U349" i="71"/>
  <c r="F372" i="71"/>
  <c r="Q372" i="71"/>
  <c r="T372" i="71"/>
  <c r="Y372" i="71"/>
  <c r="AB372" i="71"/>
  <c r="J395" i="71"/>
  <c r="S395" i="71"/>
  <c r="X395" i="71"/>
  <c r="H418" i="71"/>
  <c r="W418" i="71"/>
  <c r="L441" i="71"/>
  <c r="U441" i="71"/>
  <c r="F464" i="71"/>
  <c r="AB464" i="71" s="1"/>
  <c r="Q464" i="71"/>
  <c r="T464" i="71"/>
  <c r="Y464" i="71"/>
  <c r="J487" i="71"/>
  <c r="S487" i="71"/>
  <c r="X487" i="71"/>
  <c r="H510" i="71"/>
  <c r="W510" i="71"/>
  <c r="L533" i="71"/>
  <c r="U533" i="71"/>
  <c r="F556" i="71"/>
  <c r="AB556" i="71" s="1"/>
  <c r="Q556" i="71"/>
  <c r="T556" i="71"/>
  <c r="Y556" i="71"/>
  <c r="J579" i="71"/>
  <c r="S579" i="71"/>
  <c r="X579" i="71"/>
  <c r="H602" i="71"/>
  <c r="W602" i="71"/>
  <c r="AA602" i="71"/>
  <c r="L625" i="71"/>
  <c r="U625" i="71"/>
  <c r="F648" i="71"/>
  <c r="Q648" i="71"/>
  <c r="T648" i="71"/>
  <c r="Y648" i="71"/>
  <c r="AB648" i="71"/>
  <c r="J671" i="71"/>
  <c r="S671" i="71"/>
  <c r="X671" i="71"/>
  <c r="H694" i="71"/>
  <c r="W694" i="71"/>
  <c r="AA694" i="71"/>
  <c r="L717" i="71"/>
  <c r="U717" i="71"/>
  <c r="F740" i="71"/>
  <c r="AB740" i="71" s="1"/>
  <c r="Q740" i="71"/>
  <c r="T740" i="71"/>
  <c r="Y740" i="71"/>
  <c r="J763" i="71"/>
  <c r="S763" i="71"/>
  <c r="X763" i="71"/>
  <c r="H786" i="71"/>
  <c r="W786" i="71"/>
  <c r="Q14" i="71"/>
  <c r="S14" i="71"/>
  <c r="X14" i="71"/>
  <c r="H32" i="71"/>
  <c r="L32" i="71"/>
  <c r="T32" i="71"/>
  <c r="Y32" i="71"/>
  <c r="U50" i="71"/>
  <c r="Z50" i="71"/>
  <c r="F75" i="71"/>
  <c r="AB75" i="71" s="1"/>
  <c r="J75" i="71"/>
  <c r="W75" i="71"/>
  <c r="Q98" i="71"/>
  <c r="S98" i="71"/>
  <c r="X98" i="71"/>
  <c r="U144" i="71"/>
  <c r="Z144" i="71"/>
  <c r="F167" i="71"/>
  <c r="AB167" i="71" s="1"/>
  <c r="J167" i="71"/>
  <c r="W167" i="71"/>
  <c r="Q190" i="71"/>
  <c r="S190" i="71"/>
  <c r="X190" i="71"/>
  <c r="H212" i="71"/>
  <c r="I212" i="71" s="1"/>
  <c r="L212" i="71"/>
  <c r="T212" i="71"/>
  <c r="Y212" i="71"/>
  <c r="U235" i="71"/>
  <c r="Z235" i="71"/>
  <c r="Q281" i="71"/>
  <c r="S281" i="71"/>
  <c r="X281" i="71"/>
  <c r="H304" i="71"/>
  <c r="L304" i="71"/>
  <c r="T304" i="71"/>
  <c r="Y304" i="71"/>
  <c r="U327" i="71"/>
  <c r="Z327" i="71"/>
  <c r="F350" i="71"/>
  <c r="J350" i="71"/>
  <c r="W350" i="71"/>
  <c r="AA350" i="71"/>
  <c r="Q373" i="71"/>
  <c r="S373" i="71"/>
  <c r="X373" i="71"/>
  <c r="H396" i="71"/>
  <c r="L396" i="71"/>
  <c r="T396" i="71"/>
  <c r="Y396" i="71"/>
  <c r="U419" i="71"/>
  <c r="Z419" i="71"/>
  <c r="F442" i="71"/>
  <c r="AB442" i="71" s="1"/>
  <c r="J442" i="71"/>
  <c r="W442" i="71"/>
  <c r="Q465" i="71"/>
  <c r="S465" i="71"/>
  <c r="X465" i="71"/>
  <c r="H488" i="71"/>
  <c r="L488" i="71"/>
  <c r="T488" i="71"/>
  <c r="Y488" i="71"/>
  <c r="U511" i="71"/>
  <c r="AA511" i="71" s="1"/>
  <c r="Z511" i="71"/>
  <c r="F534" i="71"/>
  <c r="AB534" i="71" s="1"/>
  <c r="J534" i="71"/>
  <c r="W534" i="71"/>
  <c r="Q557" i="71"/>
  <c r="S557" i="71"/>
  <c r="X557" i="71"/>
  <c r="H580" i="71"/>
  <c r="L580" i="71"/>
  <c r="T580" i="71"/>
  <c r="Y580" i="71"/>
  <c r="U603" i="71"/>
  <c r="Z603" i="71"/>
  <c r="F626" i="71"/>
  <c r="AB626" i="71" s="1"/>
  <c r="J626" i="71"/>
  <c r="W626" i="71"/>
  <c r="Q649" i="71"/>
  <c r="S649" i="71"/>
  <c r="X649" i="71"/>
  <c r="H672" i="71"/>
  <c r="L672" i="71"/>
  <c r="T672" i="71"/>
  <c r="Y672" i="71"/>
  <c r="AB672" i="71"/>
  <c r="U695" i="71"/>
  <c r="Z695" i="71"/>
  <c r="F718" i="71"/>
  <c r="AB718" i="71" s="1"/>
  <c r="J718" i="71"/>
  <c r="W718" i="71"/>
  <c r="Q741" i="71"/>
  <c r="S741" i="71"/>
  <c r="X741" i="71"/>
  <c r="H764" i="71"/>
  <c r="L764" i="71"/>
  <c r="T764" i="71"/>
  <c r="Y764" i="71"/>
  <c r="U787" i="71"/>
  <c r="Z787" i="71"/>
  <c r="F15" i="71"/>
  <c r="AB15" i="71" s="1"/>
  <c r="J15" i="71"/>
  <c r="W15" i="71"/>
  <c r="Q33" i="71"/>
  <c r="S33" i="71"/>
  <c r="X33" i="71"/>
  <c r="H51" i="71"/>
  <c r="L51" i="71"/>
  <c r="T51" i="71"/>
  <c r="Y51" i="71"/>
  <c r="U76" i="71"/>
  <c r="Z76" i="71"/>
  <c r="F99" i="71"/>
  <c r="AB99" i="71" s="1"/>
  <c r="J99" i="71"/>
  <c r="W99" i="71"/>
  <c r="H145" i="71"/>
  <c r="L145" i="71"/>
  <c r="T145" i="71"/>
  <c r="Y145" i="71"/>
  <c r="U168" i="71"/>
  <c r="Z168" i="71"/>
  <c r="F191" i="71"/>
  <c r="AB191" i="71" s="1"/>
  <c r="J191" i="71"/>
  <c r="W191" i="71"/>
  <c r="Q213" i="71"/>
  <c r="S213" i="71"/>
  <c r="X213" i="71"/>
  <c r="H236" i="71"/>
  <c r="L236" i="71"/>
  <c r="T236" i="71"/>
  <c r="Y236" i="71"/>
  <c r="F282" i="71"/>
  <c r="AB282" i="71" s="1"/>
  <c r="J282" i="71"/>
  <c r="W282" i="71"/>
  <c r="Q305" i="71"/>
  <c r="S305" i="71"/>
  <c r="X305" i="71"/>
  <c r="H328" i="71"/>
  <c r="L328" i="71"/>
  <c r="T328" i="71"/>
  <c r="Y328" i="71"/>
  <c r="R351" i="71"/>
  <c r="U351" i="71"/>
  <c r="Z351" i="71"/>
  <c r="F374" i="71"/>
  <c r="AB374" i="71" s="1"/>
  <c r="J374" i="71"/>
  <c r="W374" i="71"/>
  <c r="Q397" i="71"/>
  <c r="S397" i="71"/>
  <c r="X397" i="71"/>
  <c r="H420" i="71"/>
  <c r="L420" i="71"/>
  <c r="T420" i="71"/>
  <c r="Y420" i="71"/>
  <c r="U443" i="71"/>
  <c r="Z443" i="71"/>
  <c r="F466" i="71"/>
  <c r="AB466" i="71" s="1"/>
  <c r="J466" i="71"/>
  <c r="W466" i="71"/>
  <c r="Q489" i="71"/>
  <c r="S489" i="71"/>
  <c r="X489" i="71"/>
  <c r="H512" i="71"/>
  <c r="L512" i="71"/>
  <c r="T512" i="71"/>
  <c r="Y512" i="71"/>
  <c r="U535" i="71"/>
  <c r="Z535" i="71"/>
  <c r="F558" i="71"/>
  <c r="AB558" i="71" s="1"/>
  <c r="J558" i="71"/>
  <c r="W558" i="71"/>
  <c r="Q581" i="71"/>
  <c r="S581" i="71"/>
  <c r="X581" i="71"/>
  <c r="H604" i="71"/>
  <c r="L604" i="71"/>
  <c r="T604" i="71"/>
  <c r="Y604" i="71"/>
  <c r="U627" i="71"/>
  <c r="Z627" i="71"/>
  <c r="F650" i="71"/>
  <c r="AB650" i="71" s="1"/>
  <c r="J650" i="71"/>
  <c r="W650" i="71"/>
  <c r="AA650" i="71"/>
  <c r="Q673" i="71"/>
  <c r="S673" i="71"/>
  <c r="X673" i="71"/>
  <c r="H696" i="71"/>
  <c r="L696" i="71"/>
  <c r="T696" i="71"/>
  <c r="Y696" i="71"/>
  <c r="AB696" i="71"/>
  <c r="U719" i="71"/>
  <c r="Z719" i="71"/>
  <c r="F742" i="71"/>
  <c r="J742" i="71"/>
  <c r="W742" i="71"/>
  <c r="AA742" i="71"/>
  <c r="Q765" i="71"/>
  <c r="S765" i="71"/>
  <c r="X765" i="71"/>
  <c r="H788" i="71"/>
  <c r="L788" i="71"/>
  <c r="T788" i="71"/>
  <c r="Y788" i="71"/>
  <c r="U16" i="71"/>
  <c r="Z16" i="71"/>
  <c r="F34" i="71"/>
  <c r="AB34" i="71" s="1"/>
  <c r="J34" i="71"/>
  <c r="W34" i="71"/>
  <c r="Q52" i="71"/>
  <c r="S52" i="71"/>
  <c r="X52" i="71"/>
  <c r="L77" i="71"/>
  <c r="T77" i="71"/>
  <c r="Y77" i="71"/>
  <c r="U100" i="71"/>
  <c r="Z100" i="71"/>
  <c r="Q146" i="71"/>
  <c r="S146" i="71"/>
  <c r="X146" i="71"/>
  <c r="L169" i="71"/>
  <c r="T169" i="71"/>
  <c r="Y169" i="71"/>
  <c r="U192" i="71"/>
  <c r="Z192" i="71"/>
  <c r="F214" i="71"/>
  <c r="AB214" i="71" s="1"/>
  <c r="J214" i="71"/>
  <c r="W214" i="71"/>
  <c r="Q237" i="71"/>
  <c r="S237" i="71"/>
  <c r="X237" i="71"/>
  <c r="U283" i="71"/>
  <c r="Z283" i="71"/>
  <c r="F306" i="71"/>
  <c r="AB306" i="71" s="1"/>
  <c r="J306" i="71"/>
  <c r="W306" i="71"/>
  <c r="Q329" i="71"/>
  <c r="S329" i="71"/>
  <c r="X329" i="71"/>
  <c r="L352" i="71"/>
  <c r="T352" i="71"/>
  <c r="Y352" i="71"/>
  <c r="AB352" i="71"/>
  <c r="U375" i="71"/>
  <c r="Z375" i="71"/>
  <c r="F398" i="71"/>
  <c r="AB398" i="71" s="1"/>
  <c r="J398" i="71"/>
  <c r="W398" i="71"/>
  <c r="Q421" i="71"/>
  <c r="S421" i="71"/>
  <c r="X421" i="71"/>
  <c r="L444" i="71"/>
  <c r="T444" i="71"/>
  <c r="Y444" i="71"/>
  <c r="U467" i="71"/>
  <c r="Z467" i="71"/>
  <c r="F490" i="71"/>
  <c r="AB490" i="71" s="1"/>
  <c r="J490" i="71"/>
  <c r="W490" i="71"/>
  <c r="Z513" i="71"/>
  <c r="U513" i="71"/>
  <c r="Q513" i="71"/>
  <c r="T513" i="71"/>
  <c r="X536" i="71"/>
  <c r="F582" i="71"/>
  <c r="AB582" i="71" s="1"/>
  <c r="J582" i="71"/>
  <c r="S582" i="71"/>
  <c r="L605" i="71"/>
  <c r="W605" i="71"/>
  <c r="S628" i="71"/>
  <c r="Y628" i="71"/>
  <c r="AB674" i="71"/>
  <c r="Y674" i="71"/>
  <c r="T674" i="71"/>
  <c r="L674" i="71"/>
  <c r="Q674" i="71"/>
  <c r="U674" i="71"/>
  <c r="AA674" i="71"/>
  <c r="X697" i="71"/>
  <c r="AB697" i="71"/>
  <c r="Q720" i="71"/>
  <c r="T720" i="71"/>
  <c r="W766" i="71"/>
  <c r="F789" i="71"/>
  <c r="AB789" i="71" s="1"/>
  <c r="Q789" i="71"/>
  <c r="T789" i="71"/>
  <c r="F35" i="71"/>
  <c r="AB35" i="71" s="1"/>
  <c r="Q35" i="71"/>
  <c r="U35" i="71"/>
  <c r="J53" i="71"/>
  <c r="S53" i="71"/>
  <c r="Y53" i="71"/>
  <c r="W78" i="71"/>
  <c r="J78" i="71"/>
  <c r="F78" i="71"/>
  <c r="AB78" i="71" s="1"/>
  <c r="L78" i="71"/>
  <c r="U78" i="71"/>
  <c r="H147" i="71"/>
  <c r="X147" i="71"/>
  <c r="Q170" i="71"/>
  <c r="T170" i="71"/>
  <c r="I215" i="71"/>
  <c r="X215" i="71"/>
  <c r="Z238" i="71"/>
  <c r="U238" i="71"/>
  <c r="L238" i="71"/>
  <c r="W238" i="71"/>
  <c r="AB307" i="71"/>
  <c r="Y307" i="71"/>
  <c r="T307" i="71"/>
  <c r="L307" i="71"/>
  <c r="H307" i="71"/>
  <c r="W307" i="71"/>
  <c r="F330" i="71"/>
  <c r="Q330" i="71"/>
  <c r="T330" i="71"/>
  <c r="H353" i="71"/>
  <c r="R353" i="71"/>
  <c r="X353" i="71"/>
  <c r="AB353" i="71"/>
  <c r="F399" i="71"/>
  <c r="AB399" i="71" s="1"/>
  <c r="Q399" i="71"/>
  <c r="U399" i="71"/>
  <c r="J422" i="71"/>
  <c r="S422" i="71"/>
  <c r="Q445" i="71"/>
  <c r="X445" i="71"/>
  <c r="U491" i="71"/>
  <c r="Q537" i="71"/>
  <c r="X537" i="71"/>
  <c r="U583" i="71"/>
  <c r="Q629" i="71"/>
  <c r="X629" i="71"/>
  <c r="Y721" i="71"/>
  <c r="T721" i="71"/>
  <c r="L721" i="71"/>
  <c r="AA721" i="71" s="1"/>
  <c r="H721" i="71"/>
  <c r="W721" i="71"/>
  <c r="J721" i="71"/>
  <c r="F721" i="71"/>
  <c r="AB721" i="71" s="1"/>
  <c r="S721" i="71"/>
  <c r="U767" i="71"/>
  <c r="W36" i="71"/>
  <c r="J36" i="71"/>
  <c r="F36" i="71"/>
  <c r="AB36" i="71" s="1"/>
  <c r="Y36" i="71"/>
  <c r="T36" i="71"/>
  <c r="L36" i="71"/>
  <c r="H36" i="71"/>
  <c r="S36" i="71"/>
  <c r="U79" i="71"/>
  <c r="Q216" i="71"/>
  <c r="X216" i="71"/>
  <c r="S308" i="71"/>
  <c r="Q400" i="71"/>
  <c r="L13" i="71"/>
  <c r="U13" i="71"/>
  <c r="F31" i="71"/>
  <c r="AB31" i="71" s="1"/>
  <c r="Q31" i="71"/>
  <c r="T31" i="71"/>
  <c r="Y31" i="71"/>
  <c r="J49" i="71"/>
  <c r="S49" i="71"/>
  <c r="X49" i="71"/>
  <c r="L97" i="71"/>
  <c r="U97" i="71"/>
  <c r="J143" i="71"/>
  <c r="S143" i="71"/>
  <c r="X143" i="71"/>
  <c r="L189" i="71"/>
  <c r="U189" i="71"/>
  <c r="F211" i="71"/>
  <c r="Q211" i="71"/>
  <c r="T211" i="71"/>
  <c r="Y211" i="71"/>
  <c r="AB211" i="71"/>
  <c r="J234" i="71"/>
  <c r="S234" i="71"/>
  <c r="X234" i="71"/>
  <c r="L280" i="71"/>
  <c r="U280" i="71"/>
  <c r="F303" i="71"/>
  <c r="AB303" i="71" s="1"/>
  <c r="Q303" i="71"/>
  <c r="T303" i="71"/>
  <c r="Y303" i="71"/>
  <c r="J326" i="71"/>
  <c r="S326" i="71"/>
  <c r="X326" i="71"/>
  <c r="L372" i="71"/>
  <c r="U372" i="71"/>
  <c r="F395" i="71"/>
  <c r="AB395" i="71" s="1"/>
  <c r="Q395" i="71"/>
  <c r="T395" i="71"/>
  <c r="Y395" i="71"/>
  <c r="J418" i="71"/>
  <c r="S418" i="71"/>
  <c r="X418" i="71"/>
  <c r="L464" i="71"/>
  <c r="U464" i="71"/>
  <c r="F487" i="71"/>
  <c r="AB487" i="71" s="1"/>
  <c r="Q487" i="71"/>
  <c r="T487" i="71"/>
  <c r="Y487" i="71"/>
  <c r="J510" i="71"/>
  <c r="S510" i="71"/>
  <c r="X510" i="71"/>
  <c r="L556" i="71"/>
  <c r="U556" i="71"/>
  <c r="F579" i="71"/>
  <c r="AB579" i="71" s="1"/>
  <c r="Q579" i="71"/>
  <c r="T579" i="71"/>
  <c r="Y579" i="71"/>
  <c r="J602" i="71"/>
  <c r="S602" i="71"/>
  <c r="X602" i="71"/>
  <c r="L648" i="71"/>
  <c r="U648" i="71"/>
  <c r="F671" i="71"/>
  <c r="Q671" i="71"/>
  <c r="T671" i="71"/>
  <c r="Y671" i="71"/>
  <c r="AB671" i="71"/>
  <c r="J694" i="71"/>
  <c r="S694" i="71"/>
  <c r="X694" i="71"/>
  <c r="L740" i="71"/>
  <c r="U740" i="71"/>
  <c r="F763" i="71"/>
  <c r="AB763" i="71" s="1"/>
  <c r="Q763" i="71"/>
  <c r="T763" i="71"/>
  <c r="Y763" i="71"/>
  <c r="J786" i="71"/>
  <c r="S786" i="71"/>
  <c r="X786" i="71"/>
  <c r="U32" i="71"/>
  <c r="Z32" i="71"/>
  <c r="F50" i="71"/>
  <c r="AB50" i="71" s="1"/>
  <c r="J50" i="71"/>
  <c r="W50" i="71"/>
  <c r="Q75" i="71"/>
  <c r="S75" i="71"/>
  <c r="X75" i="71"/>
  <c r="F144" i="71"/>
  <c r="AB144" i="71" s="1"/>
  <c r="J144" i="71"/>
  <c r="W144" i="71"/>
  <c r="Q167" i="71"/>
  <c r="S167" i="71"/>
  <c r="X167" i="71"/>
  <c r="U212" i="71"/>
  <c r="Z212" i="71"/>
  <c r="F235" i="71"/>
  <c r="AB235" i="71" s="1"/>
  <c r="J235" i="71"/>
  <c r="W235" i="71"/>
  <c r="U304" i="71"/>
  <c r="Z304" i="71"/>
  <c r="F327" i="71"/>
  <c r="AB327" i="71" s="1"/>
  <c r="J327" i="71"/>
  <c r="W327" i="71"/>
  <c r="Q350" i="71"/>
  <c r="S350" i="71"/>
  <c r="X350" i="71"/>
  <c r="U396" i="71"/>
  <c r="Z396" i="71"/>
  <c r="F419" i="71"/>
  <c r="AB419" i="71" s="1"/>
  <c r="J419" i="71"/>
  <c r="W419" i="71"/>
  <c r="Q442" i="71"/>
  <c r="S442" i="71"/>
  <c r="X442" i="71"/>
  <c r="U488" i="71"/>
  <c r="Z488" i="71"/>
  <c r="F511" i="71"/>
  <c r="AB511" i="71" s="1"/>
  <c r="J511" i="71"/>
  <c r="W511" i="71"/>
  <c r="Q534" i="71"/>
  <c r="S534" i="71"/>
  <c r="X534" i="71"/>
  <c r="U580" i="71"/>
  <c r="Z580" i="71"/>
  <c r="F603" i="71"/>
  <c r="J603" i="71"/>
  <c r="W603" i="71"/>
  <c r="AA603" i="71"/>
  <c r="Q626" i="71"/>
  <c r="S626" i="71"/>
  <c r="X626" i="71"/>
  <c r="U672" i="71"/>
  <c r="Z672" i="71"/>
  <c r="F695" i="71"/>
  <c r="J695" i="71"/>
  <c r="W695" i="71"/>
  <c r="AA695" i="71"/>
  <c r="Q718" i="71"/>
  <c r="S718" i="71"/>
  <c r="X718" i="71"/>
  <c r="U764" i="71"/>
  <c r="Z764" i="71"/>
  <c r="F787" i="71"/>
  <c r="AB787" i="71" s="1"/>
  <c r="J787" i="71"/>
  <c r="W787" i="71"/>
  <c r="Q15" i="71"/>
  <c r="S15" i="71"/>
  <c r="X15" i="71"/>
  <c r="U51" i="71"/>
  <c r="Z51" i="71"/>
  <c r="F76" i="71"/>
  <c r="AB76" i="71" s="1"/>
  <c r="J76" i="71"/>
  <c r="W76" i="71"/>
  <c r="Q99" i="71"/>
  <c r="S99" i="71"/>
  <c r="X99" i="71"/>
  <c r="U145" i="71"/>
  <c r="Z145" i="71"/>
  <c r="F168" i="71"/>
  <c r="AB168" i="71" s="1"/>
  <c r="J168" i="71"/>
  <c r="W168" i="71"/>
  <c r="Q191" i="71"/>
  <c r="S191" i="71"/>
  <c r="X191" i="71"/>
  <c r="U236" i="71"/>
  <c r="Z236" i="71"/>
  <c r="Q282" i="71"/>
  <c r="S282" i="71"/>
  <c r="X282" i="71"/>
  <c r="U328" i="71"/>
  <c r="Z328" i="71"/>
  <c r="F351" i="71"/>
  <c r="J351" i="71"/>
  <c r="W351" i="71"/>
  <c r="AA351" i="71"/>
  <c r="Q374" i="71"/>
  <c r="S374" i="71"/>
  <c r="X374" i="71"/>
  <c r="U420" i="71"/>
  <c r="Z420" i="71"/>
  <c r="F443" i="71"/>
  <c r="AB443" i="71" s="1"/>
  <c r="J443" i="71"/>
  <c r="W443" i="71"/>
  <c r="Q466" i="71"/>
  <c r="S466" i="71"/>
  <c r="X466" i="71"/>
  <c r="U512" i="71"/>
  <c r="Z512" i="71"/>
  <c r="F535" i="71"/>
  <c r="AB535" i="71" s="1"/>
  <c r="J535" i="71"/>
  <c r="W535" i="71"/>
  <c r="Q558" i="71"/>
  <c r="S558" i="71"/>
  <c r="X558" i="71"/>
  <c r="U604" i="71"/>
  <c r="Z604" i="71"/>
  <c r="F627" i="71"/>
  <c r="AB627" i="71" s="1"/>
  <c r="J627" i="71"/>
  <c r="W627" i="71"/>
  <c r="Q650" i="71"/>
  <c r="S650" i="71"/>
  <c r="X650" i="71"/>
  <c r="U696" i="71"/>
  <c r="Z696" i="71"/>
  <c r="F719" i="71"/>
  <c r="AB719" i="71" s="1"/>
  <c r="J719" i="71"/>
  <c r="W719" i="71"/>
  <c r="Q742" i="71"/>
  <c r="S742" i="71"/>
  <c r="X742" i="71"/>
  <c r="U788" i="71"/>
  <c r="Z788" i="71"/>
  <c r="F16" i="71"/>
  <c r="AB16" i="71" s="1"/>
  <c r="J16" i="71"/>
  <c r="W16" i="71"/>
  <c r="Q34" i="71"/>
  <c r="S34" i="71"/>
  <c r="X34" i="71"/>
  <c r="U77" i="71"/>
  <c r="Z77" i="71"/>
  <c r="F100" i="71"/>
  <c r="AB100" i="71" s="1"/>
  <c r="J100" i="71"/>
  <c r="W100" i="71"/>
  <c r="U169" i="71"/>
  <c r="Z169" i="71"/>
  <c r="F192" i="71"/>
  <c r="AB192" i="71" s="1"/>
  <c r="J192" i="71"/>
  <c r="W192" i="71"/>
  <c r="Q214" i="71"/>
  <c r="S214" i="71"/>
  <c r="X214" i="71"/>
  <c r="F283" i="71"/>
  <c r="AB283" i="71" s="1"/>
  <c r="J283" i="71"/>
  <c r="W283" i="71"/>
  <c r="Q306" i="71"/>
  <c r="S306" i="71"/>
  <c r="X306" i="71"/>
  <c r="R352" i="71"/>
  <c r="U352" i="71"/>
  <c r="Z352" i="71"/>
  <c r="F375" i="71"/>
  <c r="J375" i="71"/>
  <c r="W375" i="71"/>
  <c r="AA375" i="71"/>
  <c r="Q398" i="71"/>
  <c r="S398" i="71"/>
  <c r="X398" i="71"/>
  <c r="U444" i="71"/>
  <c r="Z444" i="71"/>
  <c r="F467" i="71"/>
  <c r="AB467" i="71" s="1"/>
  <c r="J467" i="71"/>
  <c r="W467" i="71"/>
  <c r="Q490" i="71"/>
  <c r="S490" i="71"/>
  <c r="X490" i="71"/>
  <c r="S536" i="71"/>
  <c r="Y536" i="71"/>
  <c r="Y582" i="71"/>
  <c r="T582" i="71"/>
  <c r="L582" i="71"/>
  <c r="Q582" i="71"/>
  <c r="U582" i="71"/>
  <c r="X605" i="71"/>
  <c r="Q628" i="71"/>
  <c r="T628" i="71"/>
  <c r="F697" i="71"/>
  <c r="J697" i="71"/>
  <c r="S697" i="71"/>
  <c r="W720" i="71"/>
  <c r="J720" i="71"/>
  <c r="F720" i="71"/>
  <c r="AB720" i="71" s="1"/>
  <c r="L720" i="71"/>
  <c r="U720" i="71"/>
  <c r="X766" i="71"/>
  <c r="Z789" i="71"/>
  <c r="U789" i="71"/>
  <c r="L789" i="71"/>
  <c r="W789" i="71"/>
  <c r="Y35" i="71"/>
  <c r="T35" i="71"/>
  <c r="L35" i="71"/>
  <c r="H35" i="71"/>
  <c r="W35" i="71"/>
  <c r="F53" i="71"/>
  <c r="AB53" i="71" s="1"/>
  <c r="Q53" i="71"/>
  <c r="T53" i="71"/>
  <c r="J147" i="71"/>
  <c r="S147" i="71"/>
  <c r="Y147" i="71"/>
  <c r="W170" i="71"/>
  <c r="J170" i="71"/>
  <c r="F170" i="71"/>
  <c r="AB170" i="71" s="1"/>
  <c r="L170" i="71"/>
  <c r="U170" i="71"/>
  <c r="J215" i="71"/>
  <c r="S215" i="71"/>
  <c r="Z215" i="71"/>
  <c r="Z330" i="71"/>
  <c r="U330" i="71"/>
  <c r="L330" i="71"/>
  <c r="W330" i="71"/>
  <c r="S353" i="71"/>
  <c r="Y353" i="71"/>
  <c r="Y399" i="71"/>
  <c r="T399" i="71"/>
  <c r="L399" i="71"/>
  <c r="H399" i="71"/>
  <c r="W399" i="71"/>
  <c r="F422" i="71"/>
  <c r="AB422" i="71" s="1"/>
  <c r="Q422" i="71"/>
  <c r="T422" i="71"/>
  <c r="Q491" i="71"/>
  <c r="X491" i="71"/>
  <c r="Q583" i="71"/>
  <c r="X583" i="71"/>
  <c r="AA675" i="71"/>
  <c r="W675" i="71"/>
  <c r="J675" i="71"/>
  <c r="F675" i="71"/>
  <c r="AB675" i="71"/>
  <c r="Y675" i="71"/>
  <c r="T675" i="71"/>
  <c r="L675" i="71"/>
  <c r="H675" i="71"/>
  <c r="S675" i="71"/>
  <c r="Q767" i="71"/>
  <c r="X767" i="71"/>
  <c r="Q79" i="71"/>
  <c r="X79" i="71"/>
  <c r="Y171" i="71"/>
  <c r="T171" i="71"/>
  <c r="L171" i="71"/>
  <c r="H171" i="71"/>
  <c r="W171" i="71"/>
  <c r="J171" i="71"/>
  <c r="F171" i="71"/>
  <c r="AB171" i="71" s="1"/>
  <c r="S171" i="71"/>
  <c r="R216" i="71"/>
  <c r="S400" i="71"/>
  <c r="L31" i="71"/>
  <c r="U31" i="71"/>
  <c r="F49" i="71"/>
  <c r="AB49" i="71" s="1"/>
  <c r="Q49" i="71"/>
  <c r="T49" i="71"/>
  <c r="Y49" i="71"/>
  <c r="F143" i="71"/>
  <c r="AB143" i="71" s="1"/>
  <c r="Q143" i="71"/>
  <c r="T143" i="71"/>
  <c r="Y143" i="71"/>
  <c r="L211" i="71"/>
  <c r="U211" i="71"/>
  <c r="F234" i="71"/>
  <c r="AB234" i="71" s="1"/>
  <c r="Q234" i="71"/>
  <c r="T234" i="71"/>
  <c r="Y234" i="71"/>
  <c r="L303" i="71"/>
  <c r="U303" i="71"/>
  <c r="F326" i="71"/>
  <c r="Q326" i="71"/>
  <c r="T326" i="71"/>
  <c r="Y326" i="71"/>
  <c r="L395" i="71"/>
  <c r="U395" i="71"/>
  <c r="F418" i="71"/>
  <c r="AB418" i="71" s="1"/>
  <c r="Q418" i="71"/>
  <c r="T418" i="71"/>
  <c r="Y418" i="71"/>
  <c r="L487" i="71"/>
  <c r="U487" i="71"/>
  <c r="F510" i="71"/>
  <c r="AB510" i="71" s="1"/>
  <c r="Q510" i="71"/>
  <c r="T510" i="71"/>
  <c r="Y510" i="71"/>
  <c r="L579" i="71"/>
  <c r="U579" i="71"/>
  <c r="F602" i="71"/>
  <c r="Q602" i="71"/>
  <c r="T602" i="71"/>
  <c r="Y602" i="71"/>
  <c r="AB602" i="71"/>
  <c r="L671" i="71"/>
  <c r="U671" i="71"/>
  <c r="F694" i="71"/>
  <c r="Q694" i="71"/>
  <c r="T694" i="71"/>
  <c r="Y694" i="71"/>
  <c r="AB694" i="71"/>
  <c r="L763" i="71"/>
  <c r="U763" i="71"/>
  <c r="F786" i="71"/>
  <c r="AB786" i="71" s="1"/>
  <c r="Q786" i="71"/>
  <c r="T786" i="71"/>
  <c r="Y786" i="71"/>
  <c r="F32" i="71"/>
  <c r="AB32" i="71" s="1"/>
  <c r="J32" i="71"/>
  <c r="W32" i="71"/>
  <c r="Q50" i="71"/>
  <c r="S50" i="71"/>
  <c r="X50" i="71"/>
  <c r="Q144" i="71"/>
  <c r="S144" i="71"/>
  <c r="X144" i="71"/>
  <c r="F212" i="71"/>
  <c r="AB212" i="71" s="1"/>
  <c r="J212" i="71"/>
  <c r="W212" i="71"/>
  <c r="Q235" i="71"/>
  <c r="S235" i="71"/>
  <c r="X235" i="71"/>
  <c r="F304" i="71"/>
  <c r="AB304" i="71" s="1"/>
  <c r="J304" i="71"/>
  <c r="W304" i="71"/>
  <c r="Q327" i="71"/>
  <c r="S327" i="71"/>
  <c r="X327" i="71"/>
  <c r="F396" i="71"/>
  <c r="AB396" i="71" s="1"/>
  <c r="J396" i="71"/>
  <c r="W396" i="71"/>
  <c r="Q419" i="71"/>
  <c r="S419" i="71"/>
  <c r="X419" i="71"/>
  <c r="F488" i="71"/>
  <c r="AB488" i="71" s="1"/>
  <c r="J488" i="71"/>
  <c r="W488" i="71"/>
  <c r="Q511" i="71"/>
  <c r="S511" i="71"/>
  <c r="X511" i="71"/>
  <c r="F580" i="71"/>
  <c r="AB580" i="71" s="1"/>
  <c r="J580" i="71"/>
  <c r="W580" i="71"/>
  <c r="Q603" i="71"/>
  <c r="S603" i="71"/>
  <c r="X603" i="71"/>
  <c r="F672" i="71"/>
  <c r="J672" i="71"/>
  <c r="W672" i="71"/>
  <c r="AA672" i="71"/>
  <c r="Q695" i="71"/>
  <c r="S695" i="71"/>
  <c r="X695" i="71"/>
  <c r="F764" i="71"/>
  <c r="AB764" i="71" s="1"/>
  <c r="J764" i="71"/>
  <c r="W764" i="71"/>
  <c r="Q787" i="71"/>
  <c r="S787" i="71"/>
  <c r="X787" i="71"/>
  <c r="F51" i="71"/>
  <c r="AB51" i="71" s="1"/>
  <c r="J51" i="71"/>
  <c r="W51" i="71"/>
  <c r="Q76" i="71"/>
  <c r="S76" i="71"/>
  <c r="X76" i="71"/>
  <c r="F145" i="71"/>
  <c r="AB145" i="71" s="1"/>
  <c r="J145" i="71"/>
  <c r="W145" i="71"/>
  <c r="Q168" i="71"/>
  <c r="S168" i="71"/>
  <c r="X168" i="71"/>
  <c r="F236" i="71"/>
  <c r="AB236" i="71" s="1"/>
  <c r="J236" i="71"/>
  <c r="W236" i="71"/>
  <c r="F328" i="71"/>
  <c r="AB328" i="71" s="1"/>
  <c r="J328" i="71"/>
  <c r="W328" i="71"/>
  <c r="Q351" i="71"/>
  <c r="S351" i="71"/>
  <c r="X351" i="71"/>
  <c r="F420" i="71"/>
  <c r="AB420" i="71" s="1"/>
  <c r="J420" i="71"/>
  <c r="W420" i="71"/>
  <c r="Q443" i="71"/>
  <c r="S443" i="71"/>
  <c r="X443" i="71"/>
  <c r="F512" i="71"/>
  <c r="AB512" i="71" s="1"/>
  <c r="J512" i="71"/>
  <c r="W512" i="71"/>
  <c r="Q535" i="71"/>
  <c r="S535" i="71"/>
  <c r="X535" i="71"/>
  <c r="F604" i="71"/>
  <c r="AB604" i="71" s="1"/>
  <c r="J604" i="71"/>
  <c r="W604" i="71"/>
  <c r="Q627" i="71"/>
  <c r="S627" i="71"/>
  <c r="X627" i="71"/>
  <c r="F696" i="71"/>
  <c r="J696" i="71"/>
  <c r="W696" i="71"/>
  <c r="AA696" i="71"/>
  <c r="Q719" i="71"/>
  <c r="S719" i="71"/>
  <c r="X719" i="71"/>
  <c r="F788" i="71"/>
  <c r="AB788" i="71" s="1"/>
  <c r="J788" i="71"/>
  <c r="W788" i="71"/>
  <c r="Q16" i="71"/>
  <c r="S16" i="71"/>
  <c r="X16" i="71"/>
  <c r="F77" i="71"/>
  <c r="AB77" i="71" s="1"/>
  <c r="J77" i="71"/>
  <c r="W77" i="71"/>
  <c r="Q100" i="71"/>
  <c r="S100" i="71"/>
  <c r="X100" i="71"/>
  <c r="F169" i="71"/>
  <c r="AB169" i="71" s="1"/>
  <c r="J169" i="71"/>
  <c r="W169" i="71"/>
  <c r="Q192" i="71"/>
  <c r="S192" i="71"/>
  <c r="X192" i="71"/>
  <c r="Q283" i="71"/>
  <c r="S283" i="71"/>
  <c r="X283" i="71"/>
  <c r="F352" i="71"/>
  <c r="J352" i="71"/>
  <c r="W352" i="71"/>
  <c r="AA352" i="71"/>
  <c r="Q375" i="71"/>
  <c r="S375" i="71"/>
  <c r="X375" i="71"/>
  <c r="F444" i="71"/>
  <c r="AB444" i="71" s="1"/>
  <c r="J444" i="71"/>
  <c r="W444" i="71"/>
  <c r="Q467" i="71"/>
  <c r="S467" i="71"/>
  <c r="X467" i="71"/>
  <c r="Q536" i="71"/>
  <c r="T536" i="71"/>
  <c r="F605" i="71"/>
  <c r="AB605" i="71" s="1"/>
  <c r="J605" i="71"/>
  <c r="S605" i="71"/>
  <c r="W628" i="71"/>
  <c r="J628" i="71"/>
  <c r="F628" i="71"/>
  <c r="AB628" i="71" s="1"/>
  <c r="L628" i="71"/>
  <c r="U628" i="71"/>
  <c r="Z697" i="71"/>
  <c r="U697" i="71"/>
  <c r="Q697" i="71"/>
  <c r="T697" i="71"/>
  <c r="AA697" i="71"/>
  <c r="F766" i="71"/>
  <c r="AB766" i="71" s="1"/>
  <c r="J766" i="71"/>
  <c r="S766" i="71"/>
  <c r="Z53" i="71"/>
  <c r="U53" i="71"/>
  <c r="L53" i="71"/>
  <c r="W53" i="71"/>
  <c r="F147" i="71"/>
  <c r="AB147" i="71" s="1"/>
  <c r="Q147" i="71"/>
  <c r="T147" i="71"/>
  <c r="F215" i="71"/>
  <c r="Q215" i="71"/>
  <c r="U215" i="71"/>
  <c r="Q353" i="71"/>
  <c r="T353" i="71"/>
  <c r="X422" i="71"/>
  <c r="Z422" i="71"/>
  <c r="U422" i="71"/>
  <c r="L422" i="71"/>
  <c r="W422" i="71"/>
  <c r="Y445" i="71"/>
  <c r="T445" i="71"/>
  <c r="L445" i="71"/>
  <c r="H445" i="71"/>
  <c r="W445" i="71"/>
  <c r="J445" i="71"/>
  <c r="F445" i="71"/>
  <c r="AB445" i="71" s="1"/>
  <c r="S445" i="71"/>
  <c r="Y537" i="71"/>
  <c r="T537" i="71"/>
  <c r="L537" i="71"/>
  <c r="H537" i="71"/>
  <c r="W537" i="71"/>
  <c r="J537" i="71"/>
  <c r="F537" i="71"/>
  <c r="AB537" i="71" s="1"/>
  <c r="S537" i="71"/>
  <c r="Y629" i="71"/>
  <c r="T629" i="71"/>
  <c r="L629" i="71"/>
  <c r="H629" i="71"/>
  <c r="W629" i="71"/>
  <c r="J629" i="71"/>
  <c r="F629" i="71"/>
  <c r="AB629" i="71" s="1"/>
  <c r="S629" i="71"/>
  <c r="AA216" i="71"/>
  <c r="W216" i="71"/>
  <c r="J216" i="71"/>
  <c r="F216" i="71"/>
  <c r="AB216" i="71"/>
  <c r="Y216" i="71"/>
  <c r="T216" i="71"/>
  <c r="L216" i="71"/>
  <c r="H216" i="71"/>
  <c r="S216" i="71"/>
  <c r="W308" i="71"/>
  <c r="J308" i="71"/>
  <c r="F308" i="71"/>
  <c r="AB308" i="71" s="1"/>
  <c r="Z308" i="71"/>
  <c r="U308" i="71"/>
  <c r="Y308" i="71"/>
  <c r="T308" i="71"/>
  <c r="L308" i="71"/>
  <c r="H308" i="71"/>
  <c r="U234" i="71"/>
  <c r="L602" i="71"/>
  <c r="L786" i="71"/>
  <c r="U786" i="71"/>
  <c r="Q212" i="71"/>
  <c r="S304" i="71"/>
  <c r="Q396" i="71"/>
  <c r="S396" i="71"/>
  <c r="X396" i="71"/>
  <c r="Q488" i="71"/>
  <c r="S488" i="71"/>
  <c r="X488" i="71"/>
  <c r="Q580" i="71"/>
  <c r="S580" i="71"/>
  <c r="X580" i="71"/>
  <c r="Q672" i="71"/>
  <c r="S672" i="71"/>
  <c r="X672" i="71"/>
  <c r="Q764" i="71"/>
  <c r="S764" i="71"/>
  <c r="X764" i="71"/>
  <c r="Q51" i="71"/>
  <c r="S51" i="71"/>
  <c r="X51" i="71"/>
  <c r="Q145" i="71"/>
  <c r="S145" i="71"/>
  <c r="X145" i="71"/>
  <c r="Q236" i="71"/>
  <c r="S236" i="71"/>
  <c r="X236" i="71"/>
  <c r="Q328" i="71"/>
  <c r="S328" i="71"/>
  <c r="X328" i="71"/>
  <c r="Q420" i="71"/>
  <c r="S420" i="71"/>
  <c r="X420" i="71"/>
  <c r="Q512" i="71"/>
  <c r="S512" i="71"/>
  <c r="X512" i="71"/>
  <c r="Q604" i="71"/>
  <c r="S604" i="71"/>
  <c r="X604" i="71"/>
  <c r="Q696" i="71"/>
  <c r="S696" i="71"/>
  <c r="X696" i="71"/>
  <c r="Q788" i="71"/>
  <c r="S788" i="71"/>
  <c r="X788" i="71"/>
  <c r="Q77" i="71"/>
  <c r="S77" i="71"/>
  <c r="X77" i="71"/>
  <c r="Q169" i="71"/>
  <c r="S169" i="71"/>
  <c r="X169" i="71"/>
  <c r="Q352" i="71"/>
  <c r="S352" i="71"/>
  <c r="X352" i="71"/>
  <c r="Q444" i="71"/>
  <c r="S444" i="71"/>
  <c r="X444" i="71"/>
  <c r="W536" i="71"/>
  <c r="J536" i="71"/>
  <c r="F536" i="71"/>
  <c r="AB536" i="71" s="1"/>
  <c r="L536" i="71"/>
  <c r="U536" i="71"/>
  <c r="Z605" i="71"/>
  <c r="U605" i="71"/>
  <c r="Q605" i="71"/>
  <c r="T605" i="71"/>
  <c r="Y766" i="71"/>
  <c r="T766" i="71"/>
  <c r="L766" i="71"/>
  <c r="Q766" i="71"/>
  <c r="U766" i="71"/>
  <c r="Z147" i="71"/>
  <c r="U147" i="71"/>
  <c r="L147" i="71"/>
  <c r="W147" i="71"/>
  <c r="AB215" i="71"/>
  <c r="Y215" i="71"/>
  <c r="T215" i="71"/>
  <c r="L215" i="71"/>
  <c r="H215" i="71"/>
  <c r="R215" i="71"/>
  <c r="W215" i="71"/>
  <c r="AA353" i="71"/>
  <c r="W353" i="71"/>
  <c r="J353" i="71"/>
  <c r="F353" i="71"/>
  <c r="L353" i="71"/>
  <c r="U353" i="71"/>
  <c r="W491" i="71"/>
  <c r="J491" i="71"/>
  <c r="F491" i="71"/>
  <c r="AB491" i="71" s="1"/>
  <c r="Y491" i="71"/>
  <c r="T491" i="71"/>
  <c r="L491" i="71"/>
  <c r="H491" i="71"/>
  <c r="S491" i="71"/>
  <c r="W583" i="71"/>
  <c r="J583" i="71"/>
  <c r="F583" i="71"/>
  <c r="AB583" i="71" s="1"/>
  <c r="Y583" i="71"/>
  <c r="T583" i="71"/>
  <c r="L583" i="71"/>
  <c r="H583" i="71"/>
  <c r="S583" i="71"/>
  <c r="W767" i="71"/>
  <c r="J767" i="71"/>
  <c r="F767" i="71"/>
  <c r="AB767" i="71" s="1"/>
  <c r="Y767" i="71"/>
  <c r="T767" i="71"/>
  <c r="L767" i="71"/>
  <c r="H767" i="71"/>
  <c r="S767" i="71"/>
  <c r="Y79" i="71"/>
  <c r="T79" i="71"/>
  <c r="L79" i="71"/>
  <c r="H79" i="71"/>
  <c r="W79" i="71"/>
  <c r="J79" i="71"/>
  <c r="F79" i="71"/>
  <c r="AB79" i="71" s="1"/>
  <c r="S79" i="71"/>
  <c r="W400" i="71"/>
  <c r="J400" i="71"/>
  <c r="F400" i="71"/>
  <c r="AB400" i="71" s="1"/>
  <c r="Z400" i="71"/>
  <c r="U400" i="71"/>
  <c r="Y400" i="71"/>
  <c r="T400" i="71"/>
  <c r="L400" i="71"/>
  <c r="H400" i="71"/>
  <c r="Q559" i="71"/>
  <c r="S559" i="71"/>
  <c r="X559" i="71"/>
  <c r="Q651" i="71"/>
  <c r="S651" i="71"/>
  <c r="X651" i="71"/>
  <c r="Q743" i="71"/>
  <c r="S743" i="71"/>
  <c r="X743" i="71"/>
  <c r="Q17" i="71"/>
  <c r="S17" i="71"/>
  <c r="X17" i="71"/>
  <c r="Q101" i="71"/>
  <c r="S101" i="71"/>
  <c r="X101" i="71"/>
  <c r="Q193" i="71"/>
  <c r="S193" i="71"/>
  <c r="X193" i="71"/>
  <c r="Q284" i="71"/>
  <c r="S284" i="71"/>
  <c r="X284" i="71"/>
  <c r="Q376" i="71"/>
  <c r="S376" i="71"/>
  <c r="X376" i="71"/>
  <c r="Q468" i="71"/>
  <c r="S468" i="71"/>
  <c r="X468" i="71"/>
  <c r="U514" i="71"/>
  <c r="Z514" i="71"/>
  <c r="Q560" i="71"/>
  <c r="S560" i="71"/>
  <c r="X560" i="71"/>
  <c r="U606" i="71"/>
  <c r="Z606" i="71"/>
  <c r="Q652" i="71"/>
  <c r="S652" i="71"/>
  <c r="X652" i="71"/>
  <c r="U698" i="71"/>
  <c r="Z698" i="71"/>
  <c r="Q744" i="71"/>
  <c r="S744" i="71"/>
  <c r="X744" i="71"/>
  <c r="U790" i="71"/>
  <c r="Z790" i="71"/>
  <c r="Q18" i="71"/>
  <c r="S18" i="71"/>
  <c r="X18" i="71"/>
  <c r="U54" i="71"/>
  <c r="Z54" i="71"/>
  <c r="Q102" i="71"/>
  <c r="S102" i="71"/>
  <c r="X102" i="71"/>
  <c r="U148" i="71"/>
  <c r="Z148" i="71"/>
  <c r="Q194" i="71"/>
  <c r="S194" i="71"/>
  <c r="X194" i="71"/>
  <c r="U239" i="71"/>
  <c r="Z239" i="71"/>
  <c r="Q285" i="71"/>
  <c r="S285" i="71"/>
  <c r="X285" i="71"/>
  <c r="U331" i="71"/>
  <c r="Z331" i="71"/>
  <c r="F354" i="71"/>
  <c r="J354" i="71"/>
  <c r="W354" i="71"/>
  <c r="AA354" i="71"/>
  <c r="Q377" i="71"/>
  <c r="S377" i="71"/>
  <c r="X377" i="71"/>
  <c r="U423" i="71"/>
  <c r="Z423" i="71"/>
  <c r="F446" i="71"/>
  <c r="AB446" i="71" s="1"/>
  <c r="J446" i="71"/>
  <c r="W446" i="71"/>
  <c r="Q469" i="71"/>
  <c r="S469" i="71"/>
  <c r="X469" i="71"/>
  <c r="H492" i="71"/>
  <c r="L492" i="71"/>
  <c r="T492" i="71"/>
  <c r="Y492" i="71"/>
  <c r="U515" i="71"/>
  <c r="Z515" i="71"/>
  <c r="F538" i="71"/>
  <c r="AB538" i="71" s="1"/>
  <c r="J538" i="71"/>
  <c r="W538" i="71"/>
  <c r="Q561" i="71"/>
  <c r="S561" i="71"/>
  <c r="X561" i="71"/>
  <c r="H584" i="71"/>
  <c r="L584" i="71"/>
  <c r="T584" i="71"/>
  <c r="Y584" i="71"/>
  <c r="U607" i="71"/>
  <c r="Z607" i="71"/>
  <c r="F630" i="71"/>
  <c r="AB630" i="71" s="1"/>
  <c r="J630" i="71"/>
  <c r="W630" i="71"/>
  <c r="Q653" i="71"/>
  <c r="S653" i="71"/>
  <c r="X653" i="71"/>
  <c r="H676" i="71"/>
  <c r="L676" i="71"/>
  <c r="T676" i="71"/>
  <c r="Y676" i="71"/>
  <c r="AB676" i="71"/>
  <c r="U699" i="71"/>
  <c r="Z699" i="71"/>
  <c r="F722" i="71"/>
  <c r="AB722" i="71" s="1"/>
  <c r="J722" i="71"/>
  <c r="W722" i="71"/>
  <c r="Q745" i="71"/>
  <c r="S745" i="71"/>
  <c r="X745" i="71"/>
  <c r="H768" i="71"/>
  <c r="L768" i="71"/>
  <c r="T768" i="71"/>
  <c r="Y768" i="71"/>
  <c r="U791" i="71"/>
  <c r="Z791" i="71"/>
  <c r="L19" i="71"/>
  <c r="U19" i="71"/>
  <c r="F37" i="71"/>
  <c r="AB37" i="71" s="1"/>
  <c r="Q37" i="71"/>
  <c r="T37" i="71"/>
  <c r="Y37" i="71"/>
  <c r="J55" i="71"/>
  <c r="S55" i="71"/>
  <c r="X55" i="71"/>
  <c r="H80" i="71"/>
  <c r="W80" i="71"/>
  <c r="AA80" i="71"/>
  <c r="L103" i="71"/>
  <c r="U103" i="71"/>
  <c r="J149" i="71"/>
  <c r="S149" i="71"/>
  <c r="X149" i="71"/>
  <c r="H172" i="71"/>
  <c r="W172" i="71"/>
  <c r="L195" i="71"/>
  <c r="U195" i="71"/>
  <c r="F217" i="71"/>
  <c r="Q217" i="71"/>
  <c r="T217" i="71"/>
  <c r="Y217" i="71"/>
  <c r="AB217" i="71"/>
  <c r="J240" i="71"/>
  <c r="S240" i="71"/>
  <c r="X240" i="71"/>
  <c r="L286" i="71"/>
  <c r="U286" i="71"/>
  <c r="F309" i="71"/>
  <c r="Q309" i="71"/>
  <c r="T309" i="71"/>
  <c r="Y309" i="71"/>
  <c r="AB309" i="71"/>
  <c r="J332" i="71"/>
  <c r="S332" i="71"/>
  <c r="X332" i="71"/>
  <c r="H355" i="71"/>
  <c r="W355" i="71"/>
  <c r="AA355" i="71"/>
  <c r="L378" i="71"/>
  <c r="U378" i="71"/>
  <c r="F401" i="71"/>
  <c r="AB401" i="71" s="1"/>
  <c r="Q401" i="71"/>
  <c r="T401" i="71"/>
  <c r="Y401" i="71"/>
  <c r="J424" i="71"/>
  <c r="S424" i="71"/>
  <c r="X424" i="71"/>
  <c r="H447" i="71"/>
  <c r="W447" i="71"/>
  <c r="L470" i="71"/>
  <c r="U470" i="71"/>
  <c r="F493" i="71"/>
  <c r="AB493" i="71" s="1"/>
  <c r="Q493" i="71"/>
  <c r="T493" i="71"/>
  <c r="Y493" i="71"/>
  <c r="J516" i="71"/>
  <c r="S516" i="71"/>
  <c r="X516" i="71"/>
  <c r="H539" i="71"/>
  <c r="W539" i="71"/>
  <c r="L562" i="71"/>
  <c r="U562" i="71"/>
  <c r="F585" i="71"/>
  <c r="AB585" i="71" s="1"/>
  <c r="Q585" i="71"/>
  <c r="T585" i="71"/>
  <c r="Y585" i="71"/>
  <c r="J608" i="71"/>
  <c r="S608" i="71"/>
  <c r="X608" i="71"/>
  <c r="H631" i="71"/>
  <c r="W631" i="71"/>
  <c r="L654" i="71"/>
  <c r="U654" i="71"/>
  <c r="F677" i="71"/>
  <c r="Q677" i="71"/>
  <c r="T677" i="71"/>
  <c r="Y677" i="71"/>
  <c r="AB677" i="71"/>
  <c r="J700" i="71"/>
  <c r="S700" i="71"/>
  <c r="X700" i="71"/>
  <c r="H723" i="71"/>
  <c r="W723" i="71"/>
  <c r="L746" i="71"/>
  <c r="U746" i="71"/>
  <c r="F769" i="71"/>
  <c r="AB769" i="71" s="1"/>
  <c r="Q769" i="71"/>
  <c r="T769" i="71"/>
  <c r="Y769" i="71"/>
  <c r="J792" i="71"/>
  <c r="S792" i="71"/>
  <c r="X792" i="71"/>
  <c r="J20" i="71"/>
  <c r="S20" i="71"/>
  <c r="X20" i="71"/>
  <c r="H38" i="71"/>
  <c r="W38" i="71"/>
  <c r="L56" i="71"/>
  <c r="U56" i="71"/>
  <c r="F81" i="71"/>
  <c r="Q81" i="71"/>
  <c r="T81" i="71"/>
  <c r="Y81" i="71"/>
  <c r="AB81" i="71"/>
  <c r="J104" i="71"/>
  <c r="S104" i="71"/>
  <c r="X104" i="71"/>
  <c r="H127" i="71"/>
  <c r="W127" i="71"/>
  <c r="AA127" i="71"/>
  <c r="L150" i="71"/>
  <c r="U150" i="71"/>
  <c r="F173" i="71"/>
  <c r="Q173" i="71"/>
  <c r="T173" i="71"/>
  <c r="H196" i="71"/>
  <c r="T196" i="71"/>
  <c r="Z196" i="71"/>
  <c r="AA218" i="71"/>
  <c r="W218" i="71"/>
  <c r="H218" i="71"/>
  <c r="S218" i="71"/>
  <c r="Y218" i="71"/>
  <c r="J264" i="71"/>
  <c r="U264" i="71"/>
  <c r="Q287" i="71"/>
  <c r="U287" i="71"/>
  <c r="J310" i="71"/>
  <c r="T310" i="71"/>
  <c r="Z310" i="71"/>
  <c r="L356" i="71"/>
  <c r="W356" i="71"/>
  <c r="F379" i="71"/>
  <c r="L379" i="71"/>
  <c r="W379" i="71"/>
  <c r="Q402" i="71"/>
  <c r="U402" i="71"/>
  <c r="Y448" i="71"/>
  <c r="T448" i="71"/>
  <c r="Q448" i="71"/>
  <c r="F448" i="71"/>
  <c r="AB448" i="71" s="1"/>
  <c r="X448" i="71"/>
  <c r="X471" i="71"/>
  <c r="S471" i="71"/>
  <c r="J471" i="71"/>
  <c r="Y471" i="71"/>
  <c r="F494" i="71"/>
  <c r="AB494" i="71" s="1"/>
  <c r="L494" i="71"/>
  <c r="X494" i="71"/>
  <c r="H540" i="71"/>
  <c r="S540" i="71"/>
  <c r="Z540" i="71"/>
  <c r="H563" i="71"/>
  <c r="T563" i="71"/>
  <c r="Z563" i="71"/>
  <c r="W586" i="71"/>
  <c r="H586" i="71"/>
  <c r="S586" i="71"/>
  <c r="Y586" i="71"/>
  <c r="J632" i="71"/>
  <c r="U632" i="71"/>
  <c r="Q655" i="71"/>
  <c r="U655" i="71"/>
  <c r="J678" i="71"/>
  <c r="T678" i="71"/>
  <c r="Z678" i="71"/>
  <c r="L724" i="71"/>
  <c r="W724" i="71"/>
  <c r="F747" i="71"/>
  <c r="L747" i="71"/>
  <c r="W747" i="71"/>
  <c r="Q770" i="71"/>
  <c r="U770" i="71"/>
  <c r="J39" i="71"/>
  <c r="X39" i="71"/>
  <c r="AA82" i="71"/>
  <c r="W82" i="71"/>
  <c r="H82" i="71"/>
  <c r="AB82" i="71"/>
  <c r="Y82" i="71"/>
  <c r="T82" i="71"/>
  <c r="Q82" i="71"/>
  <c r="F82" i="71"/>
  <c r="U82" i="71"/>
  <c r="S128" i="71"/>
  <c r="L174" i="71"/>
  <c r="J219" i="71"/>
  <c r="X219" i="71"/>
  <c r="AA265" i="71"/>
  <c r="W265" i="71"/>
  <c r="H265" i="71"/>
  <c r="AB265" i="71"/>
  <c r="Y265" i="71"/>
  <c r="T265" i="71"/>
  <c r="Q265" i="71"/>
  <c r="F265" i="71"/>
  <c r="U265" i="71"/>
  <c r="AB311" i="71"/>
  <c r="Y311" i="71"/>
  <c r="T311" i="71"/>
  <c r="Q311" i="71"/>
  <c r="F311" i="71"/>
  <c r="AA311" i="71"/>
  <c r="W311" i="71"/>
  <c r="H311" i="71"/>
  <c r="U311" i="71"/>
  <c r="S357" i="71"/>
  <c r="L403" i="71"/>
  <c r="J449" i="71"/>
  <c r="X449" i="71"/>
  <c r="J495" i="71"/>
  <c r="X495" i="71"/>
  <c r="AA541" i="71"/>
  <c r="W541" i="71"/>
  <c r="H541" i="71"/>
  <c r="AB541" i="71"/>
  <c r="Y541" i="71"/>
  <c r="T541" i="71"/>
  <c r="Q541" i="71"/>
  <c r="F541" i="71"/>
  <c r="U541" i="71"/>
  <c r="AB587" i="71"/>
  <c r="Y587" i="71"/>
  <c r="T587" i="71"/>
  <c r="Q587" i="71"/>
  <c r="F587" i="71"/>
  <c r="AA587" i="71"/>
  <c r="W587" i="71"/>
  <c r="H587" i="71"/>
  <c r="U587" i="71"/>
  <c r="S633" i="71"/>
  <c r="L679" i="71"/>
  <c r="J725" i="71"/>
  <c r="X725" i="71"/>
  <c r="Y771" i="71"/>
  <c r="T771" i="71"/>
  <c r="Q771" i="71"/>
  <c r="F771" i="71"/>
  <c r="AB771" i="71" s="1"/>
  <c r="W771" i="71"/>
  <c r="H771" i="71"/>
  <c r="U771" i="71"/>
  <c r="AA129" i="71"/>
  <c r="W129" i="71"/>
  <c r="H129" i="71"/>
  <c r="AB129" i="71"/>
  <c r="Y129" i="71"/>
  <c r="T129" i="71"/>
  <c r="Q129" i="71"/>
  <c r="F129" i="71"/>
  <c r="X129" i="71"/>
  <c r="S129" i="71"/>
  <c r="J129" i="71"/>
  <c r="AA312" i="71"/>
  <c r="W312" i="71"/>
  <c r="H312" i="71"/>
  <c r="AB312" i="71"/>
  <c r="Y312" i="71"/>
  <c r="T312" i="71"/>
  <c r="Q312" i="71"/>
  <c r="F312" i="71"/>
  <c r="X312" i="71"/>
  <c r="S312" i="71"/>
  <c r="J312" i="71"/>
  <c r="Q354" i="71"/>
  <c r="S354" i="71"/>
  <c r="X354" i="71"/>
  <c r="Q446" i="71"/>
  <c r="S446" i="71"/>
  <c r="X446" i="71"/>
  <c r="U492" i="71"/>
  <c r="Z492" i="71"/>
  <c r="Q538" i="71"/>
  <c r="S538" i="71"/>
  <c r="X538" i="71"/>
  <c r="U584" i="71"/>
  <c r="Z584" i="71"/>
  <c r="Q630" i="71"/>
  <c r="S630" i="71"/>
  <c r="X630" i="71"/>
  <c r="U676" i="71"/>
  <c r="Z676" i="71"/>
  <c r="Q722" i="71"/>
  <c r="S722" i="71"/>
  <c r="X722" i="71"/>
  <c r="U768" i="71"/>
  <c r="Z768" i="71"/>
  <c r="L37" i="71"/>
  <c r="U37" i="71"/>
  <c r="Z37" i="71"/>
  <c r="J80" i="71"/>
  <c r="S80" i="71"/>
  <c r="X80" i="71"/>
  <c r="J172" i="71"/>
  <c r="S172" i="71"/>
  <c r="X172" i="71"/>
  <c r="L217" i="71"/>
  <c r="U217" i="71"/>
  <c r="Z217" i="71"/>
  <c r="L309" i="71"/>
  <c r="U309" i="71"/>
  <c r="Z309" i="71"/>
  <c r="J355" i="71"/>
  <c r="S355" i="71"/>
  <c r="X355" i="71"/>
  <c r="L401" i="71"/>
  <c r="U401" i="71"/>
  <c r="Z401" i="71"/>
  <c r="J447" i="71"/>
  <c r="S447" i="71"/>
  <c r="X447" i="71"/>
  <c r="L493" i="71"/>
  <c r="U493" i="71"/>
  <c r="Z493" i="71"/>
  <c r="J539" i="71"/>
  <c r="S539" i="71"/>
  <c r="X539" i="71"/>
  <c r="L585" i="71"/>
  <c r="U585" i="71"/>
  <c r="Z585" i="71"/>
  <c r="J631" i="71"/>
  <c r="S631" i="71"/>
  <c r="X631" i="71"/>
  <c r="L677" i="71"/>
  <c r="U677" i="71"/>
  <c r="Z677" i="71"/>
  <c r="J723" i="71"/>
  <c r="S723" i="71"/>
  <c r="X723" i="71"/>
  <c r="L769" i="71"/>
  <c r="U769" i="71"/>
  <c r="Z769" i="71"/>
  <c r="J38" i="71"/>
  <c r="S38" i="71"/>
  <c r="X38" i="71"/>
  <c r="L81" i="71"/>
  <c r="U81" i="71"/>
  <c r="Z81" i="71"/>
  <c r="J127" i="71"/>
  <c r="S127" i="71"/>
  <c r="X127" i="71"/>
  <c r="AB173" i="71"/>
  <c r="Y173" i="71"/>
  <c r="L173" i="71"/>
  <c r="U173" i="71"/>
  <c r="AA173" i="71"/>
  <c r="Q196" i="71"/>
  <c r="U196" i="71"/>
  <c r="Q310" i="71"/>
  <c r="U310" i="71"/>
  <c r="AB356" i="71"/>
  <c r="Y356" i="71"/>
  <c r="T356" i="71"/>
  <c r="Q356" i="71"/>
  <c r="F356" i="71"/>
  <c r="X356" i="71"/>
  <c r="X379" i="71"/>
  <c r="S379" i="71"/>
  <c r="J379" i="71"/>
  <c r="Y379" i="71"/>
  <c r="W494" i="71"/>
  <c r="H494" i="71"/>
  <c r="S494" i="71"/>
  <c r="Y494" i="71"/>
  <c r="J540" i="71"/>
  <c r="U540" i="71"/>
  <c r="Q563" i="71"/>
  <c r="U563" i="71"/>
  <c r="Q678" i="71"/>
  <c r="U678" i="71"/>
  <c r="Y724" i="71"/>
  <c r="T724" i="71"/>
  <c r="Q724" i="71"/>
  <c r="F724" i="71"/>
  <c r="AB724" i="71" s="1"/>
  <c r="X724" i="71"/>
  <c r="X747" i="71"/>
  <c r="S747" i="71"/>
  <c r="J747" i="71"/>
  <c r="Y747" i="71"/>
  <c r="L39" i="71"/>
  <c r="Z39" i="71"/>
  <c r="AB128" i="71"/>
  <c r="Y128" i="71"/>
  <c r="T128" i="71"/>
  <c r="Q128" i="71"/>
  <c r="F128" i="71"/>
  <c r="AA128" i="71"/>
  <c r="W128" i="71"/>
  <c r="H128" i="71"/>
  <c r="U128" i="71"/>
  <c r="L219" i="71"/>
  <c r="Z219" i="71"/>
  <c r="AA357" i="71"/>
  <c r="W357" i="71"/>
  <c r="H357" i="71"/>
  <c r="AB357" i="71"/>
  <c r="Y357" i="71"/>
  <c r="T357" i="71"/>
  <c r="Q357" i="71"/>
  <c r="F357" i="71"/>
  <c r="U357" i="71"/>
  <c r="Z449" i="71"/>
  <c r="AA633" i="71"/>
  <c r="W633" i="71"/>
  <c r="H633" i="71"/>
  <c r="AB633" i="71"/>
  <c r="Y633" i="71"/>
  <c r="T633" i="71"/>
  <c r="Q633" i="71"/>
  <c r="F633" i="71"/>
  <c r="U633" i="71"/>
  <c r="Q514" i="71"/>
  <c r="S514" i="71"/>
  <c r="X514" i="71"/>
  <c r="Q606" i="71"/>
  <c r="S606" i="71"/>
  <c r="X606" i="71"/>
  <c r="Q698" i="71"/>
  <c r="S698" i="71"/>
  <c r="X698" i="71"/>
  <c r="Q790" i="71"/>
  <c r="S790" i="71"/>
  <c r="X790" i="71"/>
  <c r="Q54" i="71"/>
  <c r="S54" i="71"/>
  <c r="X54" i="71"/>
  <c r="Q148" i="71"/>
  <c r="S148" i="71"/>
  <c r="X148" i="71"/>
  <c r="Q239" i="71"/>
  <c r="S239" i="71"/>
  <c r="X239" i="71"/>
  <c r="Q331" i="71"/>
  <c r="S331" i="71"/>
  <c r="X331" i="71"/>
  <c r="H354" i="71"/>
  <c r="L354" i="71"/>
  <c r="T354" i="71"/>
  <c r="Y354" i="71"/>
  <c r="Q423" i="71"/>
  <c r="S423" i="71"/>
  <c r="X423" i="71"/>
  <c r="H446" i="71"/>
  <c r="L446" i="71"/>
  <c r="T446" i="71"/>
  <c r="Y446" i="71"/>
  <c r="F492" i="71"/>
  <c r="AB492" i="71" s="1"/>
  <c r="J492" i="71"/>
  <c r="W492" i="71"/>
  <c r="Q515" i="71"/>
  <c r="S515" i="71"/>
  <c r="X515" i="71"/>
  <c r="H538" i="71"/>
  <c r="L538" i="71"/>
  <c r="T538" i="71"/>
  <c r="Y538" i="71"/>
  <c r="F584" i="71"/>
  <c r="AB584" i="71" s="1"/>
  <c r="J584" i="71"/>
  <c r="W584" i="71"/>
  <c r="Q607" i="71"/>
  <c r="S607" i="71"/>
  <c r="X607" i="71"/>
  <c r="H630" i="71"/>
  <c r="L630" i="71"/>
  <c r="T630" i="71"/>
  <c r="Y630" i="71"/>
  <c r="F676" i="71"/>
  <c r="J676" i="71"/>
  <c r="W676" i="71"/>
  <c r="AA676" i="71"/>
  <c r="Q699" i="71"/>
  <c r="S699" i="71"/>
  <c r="X699" i="71"/>
  <c r="H722" i="71"/>
  <c r="L722" i="71"/>
  <c r="T722" i="71"/>
  <c r="Y722" i="71"/>
  <c r="F768" i="71"/>
  <c r="AB768" i="71" s="1"/>
  <c r="J768" i="71"/>
  <c r="W768" i="71"/>
  <c r="Q791" i="71"/>
  <c r="S791" i="71"/>
  <c r="X791" i="71"/>
  <c r="H37" i="71"/>
  <c r="W37" i="71"/>
  <c r="L55" i="71"/>
  <c r="U55" i="71"/>
  <c r="F80" i="71"/>
  <c r="Q80" i="71"/>
  <c r="T80" i="71"/>
  <c r="Y80" i="71"/>
  <c r="AB80" i="71"/>
  <c r="L149" i="71"/>
  <c r="U149" i="71"/>
  <c r="F172" i="71"/>
  <c r="AB172" i="71" s="1"/>
  <c r="Q172" i="71"/>
  <c r="T172" i="71"/>
  <c r="Y172" i="71"/>
  <c r="H217" i="71"/>
  <c r="W217" i="71"/>
  <c r="L240" i="71"/>
  <c r="U240" i="71"/>
  <c r="H309" i="71"/>
  <c r="W309" i="71"/>
  <c r="L332" i="71"/>
  <c r="U332" i="71"/>
  <c r="F355" i="71"/>
  <c r="Q355" i="71"/>
  <c r="T355" i="71"/>
  <c r="Y355" i="71"/>
  <c r="AB355" i="71"/>
  <c r="H401" i="71"/>
  <c r="W401" i="71"/>
  <c r="L424" i="71"/>
  <c r="U424" i="71"/>
  <c r="F447" i="71"/>
  <c r="AB447" i="71" s="1"/>
  <c r="Q447" i="71"/>
  <c r="T447" i="71"/>
  <c r="Y447" i="71"/>
  <c r="H493" i="71"/>
  <c r="W493" i="71"/>
  <c r="L516" i="71"/>
  <c r="U516" i="71"/>
  <c r="F539" i="71"/>
  <c r="AB539" i="71" s="1"/>
  <c r="Q539" i="71"/>
  <c r="T539" i="71"/>
  <c r="Y539" i="71"/>
  <c r="H585" i="71"/>
  <c r="W585" i="71"/>
  <c r="L608" i="71"/>
  <c r="U608" i="71"/>
  <c r="F631" i="71"/>
  <c r="AB631" i="71" s="1"/>
  <c r="Q631" i="71"/>
  <c r="T631" i="71"/>
  <c r="Y631" i="71"/>
  <c r="H677" i="71"/>
  <c r="W677" i="71"/>
  <c r="L700" i="71"/>
  <c r="U700" i="71"/>
  <c r="F723" i="71"/>
  <c r="AB723" i="71" s="1"/>
  <c r="Q723" i="71"/>
  <c r="T723" i="71"/>
  <c r="Y723" i="71"/>
  <c r="H769" i="71"/>
  <c r="W769" i="71"/>
  <c r="L792" i="71"/>
  <c r="U792" i="71"/>
  <c r="L20" i="71"/>
  <c r="U20" i="71"/>
  <c r="F38" i="71"/>
  <c r="AB38" i="71" s="1"/>
  <c r="Q38" i="71"/>
  <c r="T38" i="71"/>
  <c r="Y38" i="71"/>
  <c r="H81" i="71"/>
  <c r="W81" i="71"/>
  <c r="L104" i="71"/>
  <c r="U104" i="71"/>
  <c r="F127" i="71"/>
  <c r="Q127" i="71"/>
  <c r="T127" i="71"/>
  <c r="Y127" i="71"/>
  <c r="AB127" i="71"/>
  <c r="H173" i="71"/>
  <c r="W173" i="71"/>
  <c r="F196" i="71"/>
  <c r="AB196" i="71" s="1"/>
  <c r="L196" i="71"/>
  <c r="W196" i="71"/>
  <c r="AB264" i="71"/>
  <c r="Y264" i="71"/>
  <c r="T264" i="71"/>
  <c r="Q264" i="71"/>
  <c r="F264" i="71"/>
  <c r="X264" i="71"/>
  <c r="X287" i="71"/>
  <c r="S287" i="71"/>
  <c r="J287" i="71"/>
  <c r="Y287" i="71"/>
  <c r="F310" i="71"/>
  <c r="L310" i="71"/>
  <c r="X310" i="71"/>
  <c r="H356" i="71"/>
  <c r="S356" i="71"/>
  <c r="Z356" i="71"/>
  <c r="H379" i="71"/>
  <c r="T379" i="71"/>
  <c r="Z379" i="71"/>
  <c r="W402" i="71"/>
  <c r="H402" i="71"/>
  <c r="S402" i="71"/>
  <c r="Y402" i="71"/>
  <c r="J494" i="71"/>
  <c r="T494" i="71"/>
  <c r="Z494" i="71"/>
  <c r="L540" i="71"/>
  <c r="W540" i="71"/>
  <c r="F563" i="71"/>
  <c r="AB563" i="71" s="1"/>
  <c r="L563" i="71"/>
  <c r="W563" i="71"/>
  <c r="Y632" i="71"/>
  <c r="T632" i="71"/>
  <c r="Q632" i="71"/>
  <c r="F632" i="71"/>
  <c r="AB632" i="71" s="1"/>
  <c r="X632" i="71"/>
  <c r="X655" i="71"/>
  <c r="S655" i="71"/>
  <c r="J655" i="71"/>
  <c r="Y655" i="71"/>
  <c r="F678" i="71"/>
  <c r="L678" i="71"/>
  <c r="X678" i="71"/>
  <c r="H724" i="71"/>
  <c r="S724" i="71"/>
  <c r="Z724" i="71"/>
  <c r="H747" i="71"/>
  <c r="T747" i="71"/>
  <c r="Z747" i="71"/>
  <c r="W770" i="71"/>
  <c r="H770" i="71"/>
  <c r="S770" i="71"/>
  <c r="Y770" i="71"/>
  <c r="S39" i="71"/>
  <c r="J128" i="71"/>
  <c r="X128" i="71"/>
  <c r="AA174" i="71"/>
  <c r="W174" i="71"/>
  <c r="H174" i="71"/>
  <c r="AB174" i="71"/>
  <c r="Y174" i="71"/>
  <c r="T174" i="71"/>
  <c r="Q174" i="71"/>
  <c r="F174" i="71"/>
  <c r="U174" i="71"/>
  <c r="S219" i="71"/>
  <c r="J357" i="71"/>
  <c r="X357" i="71"/>
  <c r="Y403" i="71"/>
  <c r="T403" i="71"/>
  <c r="Q403" i="71"/>
  <c r="F403" i="71"/>
  <c r="AB403" i="71" s="1"/>
  <c r="W403" i="71"/>
  <c r="H403" i="71"/>
  <c r="U403" i="71"/>
  <c r="S449" i="71"/>
  <c r="S495" i="71"/>
  <c r="J633" i="71"/>
  <c r="X633" i="71"/>
  <c r="AB679" i="71"/>
  <c r="Y679" i="71"/>
  <c r="T679" i="71"/>
  <c r="Q679" i="71"/>
  <c r="F679" i="71"/>
  <c r="AA679" i="71"/>
  <c r="W679" i="71"/>
  <c r="H679" i="71"/>
  <c r="U679" i="71"/>
  <c r="S725" i="71"/>
  <c r="AA40" i="71"/>
  <c r="W40" i="71"/>
  <c r="H40" i="71"/>
  <c r="AB40" i="71"/>
  <c r="Y40" i="71"/>
  <c r="T40" i="71"/>
  <c r="Q40" i="71"/>
  <c r="F40" i="71"/>
  <c r="X40" i="71"/>
  <c r="S40" i="71"/>
  <c r="J40" i="71"/>
  <c r="AA220" i="71"/>
  <c r="W220" i="71"/>
  <c r="H220" i="71"/>
  <c r="AB220" i="71"/>
  <c r="Y220" i="71"/>
  <c r="T220" i="71"/>
  <c r="Q220" i="71"/>
  <c r="F220" i="71"/>
  <c r="X220" i="71"/>
  <c r="S220" i="71"/>
  <c r="J220" i="71"/>
  <c r="W404" i="71"/>
  <c r="H404" i="71"/>
  <c r="Y404" i="71"/>
  <c r="T404" i="71"/>
  <c r="Q404" i="71"/>
  <c r="F404" i="71"/>
  <c r="AB404" i="71" s="1"/>
  <c r="X404" i="71"/>
  <c r="S404" i="71"/>
  <c r="J404" i="71"/>
  <c r="Q492" i="71"/>
  <c r="S492" i="71"/>
  <c r="X492" i="71"/>
  <c r="Q584" i="71"/>
  <c r="S584" i="71"/>
  <c r="X584" i="71"/>
  <c r="Q676" i="71"/>
  <c r="S676" i="71"/>
  <c r="X676" i="71"/>
  <c r="Q768" i="71"/>
  <c r="S768" i="71"/>
  <c r="X768" i="71"/>
  <c r="L80" i="71"/>
  <c r="U80" i="71"/>
  <c r="L172" i="71"/>
  <c r="U172" i="71"/>
  <c r="L355" i="71"/>
  <c r="U355" i="71"/>
  <c r="L447" i="71"/>
  <c r="U447" i="71"/>
  <c r="L539" i="71"/>
  <c r="U539" i="71"/>
  <c r="L631" i="71"/>
  <c r="U631" i="71"/>
  <c r="L723" i="71"/>
  <c r="U723" i="71"/>
  <c r="L38" i="71"/>
  <c r="U38" i="71"/>
  <c r="L127" i="71"/>
  <c r="U127" i="71"/>
  <c r="X196" i="71"/>
  <c r="S196" i="71"/>
  <c r="J196" i="71"/>
  <c r="Y196" i="71"/>
  <c r="AA310" i="71"/>
  <c r="W310" i="71"/>
  <c r="H310" i="71"/>
  <c r="S310" i="71"/>
  <c r="Y310" i="71"/>
  <c r="Y540" i="71"/>
  <c r="T540" i="71"/>
  <c r="Q540" i="71"/>
  <c r="F540" i="71"/>
  <c r="AB540" i="71" s="1"/>
  <c r="X540" i="71"/>
  <c r="X563" i="71"/>
  <c r="S563" i="71"/>
  <c r="J563" i="71"/>
  <c r="Y563" i="71"/>
  <c r="AA678" i="71"/>
  <c r="W678" i="71"/>
  <c r="H678" i="71"/>
  <c r="S678" i="71"/>
  <c r="Y678" i="71"/>
  <c r="J724" i="71"/>
  <c r="U724" i="71"/>
  <c r="Q747" i="71"/>
  <c r="U747" i="71"/>
  <c r="AA747" i="71"/>
  <c r="Y39" i="71"/>
  <c r="T39" i="71"/>
  <c r="Q39" i="71"/>
  <c r="F39" i="71"/>
  <c r="AB39" i="71" s="1"/>
  <c r="W39" i="71"/>
  <c r="H39" i="71"/>
  <c r="U39" i="71"/>
  <c r="L128" i="71"/>
  <c r="Z128" i="71"/>
  <c r="AB219" i="71"/>
  <c r="Y219" i="71"/>
  <c r="T219" i="71"/>
  <c r="Q219" i="71"/>
  <c r="F219" i="71"/>
  <c r="AA219" i="71"/>
  <c r="W219" i="71"/>
  <c r="H219" i="71"/>
  <c r="U219" i="71"/>
  <c r="L357" i="71"/>
  <c r="Z357" i="71"/>
  <c r="W449" i="71"/>
  <c r="H449" i="71"/>
  <c r="Y449" i="71"/>
  <c r="T449" i="71"/>
  <c r="Q449" i="71"/>
  <c r="F449" i="71"/>
  <c r="AB449" i="71" s="1"/>
  <c r="U449" i="71"/>
  <c r="Y495" i="71"/>
  <c r="T495" i="71"/>
  <c r="Q495" i="71"/>
  <c r="F495" i="71"/>
  <c r="AB495" i="71" s="1"/>
  <c r="W495" i="71"/>
  <c r="H495" i="71"/>
  <c r="U495" i="71"/>
  <c r="L633" i="71"/>
  <c r="Z633" i="71"/>
  <c r="W725" i="71"/>
  <c r="H725" i="71"/>
  <c r="Y725" i="71"/>
  <c r="T725" i="71"/>
  <c r="Q725" i="71"/>
  <c r="F725" i="71"/>
  <c r="AB725" i="71" s="1"/>
  <c r="U725" i="71"/>
  <c r="L404" i="71"/>
  <c r="L83" i="71"/>
  <c r="U83" i="71"/>
  <c r="Z83" i="71"/>
  <c r="L175" i="71"/>
  <c r="U175" i="71"/>
  <c r="Z175" i="71"/>
  <c r="L266" i="71"/>
  <c r="U266" i="71"/>
  <c r="Z266" i="71"/>
  <c r="L358" i="71"/>
  <c r="U358" i="71"/>
  <c r="Z358" i="71"/>
  <c r="L450" i="71"/>
  <c r="U450" i="71"/>
  <c r="Z450" i="71"/>
  <c r="J496" i="71"/>
  <c r="S496" i="71"/>
  <c r="X496" i="71"/>
  <c r="L542" i="71"/>
  <c r="U542" i="71"/>
  <c r="Z542" i="71"/>
  <c r="J588" i="71"/>
  <c r="S588" i="71"/>
  <c r="X588" i="71"/>
  <c r="L634" i="71"/>
  <c r="U634" i="71"/>
  <c r="Z634" i="71"/>
  <c r="J680" i="71"/>
  <c r="S680" i="71"/>
  <c r="X680" i="71"/>
  <c r="L726" i="71"/>
  <c r="U726" i="71"/>
  <c r="Z726" i="71"/>
  <c r="J772" i="71"/>
  <c r="S772" i="71"/>
  <c r="X772" i="71"/>
  <c r="L41" i="71"/>
  <c r="U41" i="71"/>
  <c r="Z41" i="71"/>
  <c r="J84" i="71"/>
  <c r="S84" i="71"/>
  <c r="X84" i="71"/>
  <c r="L130" i="71"/>
  <c r="U130" i="71"/>
  <c r="Z130" i="71"/>
  <c r="J176" i="71"/>
  <c r="S176" i="71"/>
  <c r="X176" i="71"/>
  <c r="L221" i="71"/>
  <c r="U221" i="71"/>
  <c r="Z221" i="71"/>
  <c r="J267" i="71"/>
  <c r="S267" i="71"/>
  <c r="X267" i="71"/>
  <c r="L313" i="71"/>
  <c r="U313" i="71"/>
  <c r="Z313" i="71"/>
  <c r="J359" i="71"/>
  <c r="S359" i="71"/>
  <c r="X359" i="71"/>
  <c r="L405" i="71"/>
  <c r="U405" i="71"/>
  <c r="Z405" i="71"/>
  <c r="J451" i="71"/>
  <c r="S451" i="71"/>
  <c r="X451" i="71"/>
  <c r="L497" i="71"/>
  <c r="U497" i="71"/>
  <c r="Z497" i="71"/>
  <c r="J543" i="71"/>
  <c r="S543" i="71"/>
  <c r="X543" i="71"/>
  <c r="L589" i="71"/>
  <c r="U589" i="71"/>
  <c r="Z589" i="71"/>
  <c r="J635" i="71"/>
  <c r="S635" i="71"/>
  <c r="X635" i="71"/>
  <c r="L681" i="71"/>
  <c r="U681" i="71"/>
  <c r="Z681" i="71"/>
  <c r="J727" i="71"/>
  <c r="S727" i="71"/>
  <c r="X727" i="71"/>
  <c r="L773" i="71"/>
  <c r="U773" i="71"/>
  <c r="Z773" i="71"/>
  <c r="X796" i="71"/>
  <c r="S796" i="71"/>
  <c r="J796" i="71"/>
  <c r="Y796" i="71"/>
  <c r="AA42" i="71"/>
  <c r="W42" i="71"/>
  <c r="H42" i="71"/>
  <c r="S42" i="71"/>
  <c r="Y42" i="71"/>
  <c r="J85" i="71"/>
  <c r="U85" i="71"/>
  <c r="AA85" i="71"/>
  <c r="Q108" i="71"/>
  <c r="U108" i="71"/>
  <c r="AA108" i="71"/>
  <c r="Q222" i="71"/>
  <c r="U222" i="71"/>
  <c r="AB268" i="71"/>
  <c r="Y268" i="71"/>
  <c r="T268" i="71"/>
  <c r="Q268" i="71"/>
  <c r="F268" i="71"/>
  <c r="X268" i="71"/>
  <c r="X291" i="71"/>
  <c r="S291" i="71"/>
  <c r="J291" i="71"/>
  <c r="Y291" i="71"/>
  <c r="AA406" i="71"/>
  <c r="W406" i="71"/>
  <c r="H406" i="71"/>
  <c r="S406" i="71"/>
  <c r="Y406" i="71"/>
  <c r="AB636" i="71"/>
  <c r="Y636" i="71"/>
  <c r="T636" i="71"/>
  <c r="Q636" i="71"/>
  <c r="F636" i="71"/>
  <c r="X636" i="71"/>
  <c r="X659" i="71"/>
  <c r="S659" i="71"/>
  <c r="J659" i="71"/>
  <c r="Y659" i="71"/>
  <c r="W774" i="71"/>
  <c r="H774" i="71"/>
  <c r="S774" i="71"/>
  <c r="Y774" i="71"/>
  <c r="AB637" i="71"/>
  <c r="Y637" i="71"/>
  <c r="T637" i="71"/>
  <c r="Q637" i="71"/>
  <c r="F637" i="71"/>
  <c r="X637" i="71"/>
  <c r="S637" i="71"/>
  <c r="J637" i="71"/>
  <c r="AA637" i="71"/>
  <c r="W637" i="71"/>
  <c r="H637" i="71"/>
  <c r="L57" i="71"/>
  <c r="U57" i="71"/>
  <c r="Z57" i="71"/>
  <c r="L151" i="71"/>
  <c r="U151" i="71"/>
  <c r="Z151" i="71"/>
  <c r="L242" i="71"/>
  <c r="U242" i="71"/>
  <c r="Z242" i="71"/>
  <c r="L334" i="71"/>
  <c r="U334" i="71"/>
  <c r="Z334" i="71"/>
  <c r="L426" i="71"/>
  <c r="U426" i="71"/>
  <c r="Z426" i="71"/>
  <c r="L518" i="71"/>
  <c r="U518" i="71"/>
  <c r="Z518" i="71"/>
  <c r="L610" i="71"/>
  <c r="U610" i="71"/>
  <c r="Z610" i="71"/>
  <c r="L702" i="71"/>
  <c r="U702" i="71"/>
  <c r="Z702" i="71"/>
  <c r="L794" i="71"/>
  <c r="U794" i="71"/>
  <c r="Z794" i="71"/>
  <c r="L22" i="71"/>
  <c r="U22" i="71"/>
  <c r="Z22" i="71"/>
  <c r="H83" i="71"/>
  <c r="W83" i="71"/>
  <c r="AA83" i="71"/>
  <c r="L106" i="71"/>
  <c r="U106" i="71"/>
  <c r="Z106" i="71"/>
  <c r="H175" i="71"/>
  <c r="W175" i="71"/>
  <c r="AA175" i="71"/>
  <c r="L198" i="71"/>
  <c r="U198" i="71"/>
  <c r="Z198" i="71"/>
  <c r="H266" i="71"/>
  <c r="W266" i="71"/>
  <c r="AA266" i="71"/>
  <c r="L289" i="71"/>
  <c r="U289" i="71"/>
  <c r="Z289" i="71"/>
  <c r="H358" i="71"/>
  <c r="W358" i="71"/>
  <c r="AA358" i="71"/>
  <c r="L381" i="71"/>
  <c r="U381" i="71"/>
  <c r="Z381" i="71"/>
  <c r="H450" i="71"/>
  <c r="W450" i="71"/>
  <c r="L473" i="71"/>
  <c r="U473" i="71"/>
  <c r="Z473" i="71"/>
  <c r="F496" i="71"/>
  <c r="AB496" i="71" s="1"/>
  <c r="Q496" i="71"/>
  <c r="T496" i="71"/>
  <c r="Y496" i="71"/>
  <c r="H542" i="71"/>
  <c r="W542" i="71"/>
  <c r="AA542" i="71"/>
  <c r="L565" i="71"/>
  <c r="U565" i="71"/>
  <c r="Z565" i="71"/>
  <c r="F588" i="71"/>
  <c r="Q588" i="71"/>
  <c r="T588" i="71"/>
  <c r="Y588" i="71"/>
  <c r="AB588" i="71"/>
  <c r="H634" i="71"/>
  <c r="W634" i="71"/>
  <c r="AA634" i="71"/>
  <c r="L657" i="71"/>
  <c r="U657" i="71"/>
  <c r="Z657" i="71"/>
  <c r="F680" i="71"/>
  <c r="Q680" i="71"/>
  <c r="T680" i="71"/>
  <c r="Y680" i="71"/>
  <c r="AB680" i="71"/>
  <c r="H726" i="71"/>
  <c r="W726" i="71"/>
  <c r="AA726" i="71"/>
  <c r="L749" i="71"/>
  <c r="U749" i="71"/>
  <c r="Z749" i="71"/>
  <c r="F772" i="71"/>
  <c r="AB772" i="71" s="1"/>
  <c r="Q772" i="71"/>
  <c r="T772" i="71"/>
  <c r="Y772" i="71"/>
  <c r="H41" i="71"/>
  <c r="W41" i="71"/>
  <c r="AA41" i="71"/>
  <c r="L59" i="71"/>
  <c r="U59" i="71"/>
  <c r="Z59" i="71"/>
  <c r="F84" i="71"/>
  <c r="Q84" i="71"/>
  <c r="T84" i="71"/>
  <c r="Y84" i="71"/>
  <c r="AB84" i="71"/>
  <c r="H130" i="71"/>
  <c r="W130" i="71"/>
  <c r="AA130" i="71"/>
  <c r="L153" i="71"/>
  <c r="U153" i="71"/>
  <c r="Z153" i="71"/>
  <c r="F176" i="71"/>
  <c r="Q176" i="71"/>
  <c r="T176" i="71"/>
  <c r="Y176" i="71"/>
  <c r="AB176" i="71"/>
  <c r="H221" i="71"/>
  <c r="W221" i="71"/>
  <c r="AA221" i="71"/>
  <c r="L244" i="71"/>
  <c r="U244" i="71"/>
  <c r="Z244" i="71"/>
  <c r="F267" i="71"/>
  <c r="Q267" i="71"/>
  <c r="T267" i="71"/>
  <c r="Y267" i="71"/>
  <c r="AB267" i="71"/>
  <c r="H313" i="71"/>
  <c r="W313" i="71"/>
  <c r="AA313" i="71"/>
  <c r="L336" i="71"/>
  <c r="U336" i="71"/>
  <c r="Z336" i="71"/>
  <c r="F359" i="71"/>
  <c r="Q359" i="71"/>
  <c r="T359" i="71"/>
  <c r="Y359" i="71"/>
  <c r="AB359" i="71"/>
  <c r="H405" i="71"/>
  <c r="W405" i="71"/>
  <c r="AA405" i="71"/>
  <c r="L428" i="71"/>
  <c r="U428" i="71"/>
  <c r="Z428" i="71"/>
  <c r="F451" i="71"/>
  <c r="AB451" i="71" s="1"/>
  <c r="Q451" i="71"/>
  <c r="T451" i="71"/>
  <c r="Y451" i="71"/>
  <c r="H497" i="71"/>
  <c r="W497" i="71"/>
  <c r="L520" i="71"/>
  <c r="U520" i="71"/>
  <c r="Z520" i="71"/>
  <c r="F543" i="71"/>
  <c r="Q543" i="71"/>
  <c r="T543" i="71"/>
  <c r="Y543" i="71"/>
  <c r="AB543" i="71"/>
  <c r="H589" i="71"/>
  <c r="W589" i="71"/>
  <c r="AA589" i="71"/>
  <c r="L612" i="71"/>
  <c r="U612" i="71"/>
  <c r="Z612" i="71"/>
  <c r="F635" i="71"/>
  <c r="Q635" i="71"/>
  <c r="T635" i="71"/>
  <c r="Y635" i="71"/>
  <c r="AB635" i="71"/>
  <c r="H681" i="71"/>
  <c r="W681" i="71"/>
  <c r="AA681" i="71"/>
  <c r="L704" i="71"/>
  <c r="U704" i="71"/>
  <c r="Z704" i="71"/>
  <c r="F727" i="71"/>
  <c r="Q727" i="71"/>
  <c r="T727" i="71"/>
  <c r="Y727" i="71"/>
  <c r="AB727" i="71"/>
  <c r="H773" i="71"/>
  <c r="W773" i="71"/>
  <c r="H796" i="71"/>
  <c r="T796" i="71"/>
  <c r="Z796" i="71"/>
  <c r="J42" i="71"/>
  <c r="T42" i="71"/>
  <c r="Z42" i="71"/>
  <c r="L85" i="71"/>
  <c r="W85" i="71"/>
  <c r="F108" i="71"/>
  <c r="L108" i="71"/>
  <c r="W108" i="71"/>
  <c r="AB177" i="71"/>
  <c r="Y177" i="71"/>
  <c r="T177" i="71"/>
  <c r="Q177" i="71"/>
  <c r="F177" i="71"/>
  <c r="X177" i="71"/>
  <c r="X200" i="71"/>
  <c r="S200" i="71"/>
  <c r="J200" i="71"/>
  <c r="Y200" i="71"/>
  <c r="F222" i="71"/>
  <c r="L222" i="71"/>
  <c r="X222" i="71"/>
  <c r="H268" i="71"/>
  <c r="S268" i="71"/>
  <c r="Z268" i="71"/>
  <c r="H291" i="71"/>
  <c r="T291" i="71"/>
  <c r="Z291" i="71"/>
  <c r="AA314" i="71"/>
  <c r="W314" i="71"/>
  <c r="H314" i="71"/>
  <c r="S314" i="71"/>
  <c r="Y314" i="71"/>
  <c r="J406" i="71"/>
  <c r="T406" i="71"/>
  <c r="Z406" i="71"/>
  <c r="L452" i="71"/>
  <c r="AA452" i="71" s="1"/>
  <c r="W452" i="71"/>
  <c r="F475" i="71"/>
  <c r="AB475" i="71" s="1"/>
  <c r="L475" i="71"/>
  <c r="W475" i="71"/>
  <c r="AB544" i="71"/>
  <c r="Y544" i="71"/>
  <c r="T544" i="71"/>
  <c r="Q544" i="71"/>
  <c r="F544" i="71"/>
  <c r="X544" i="71"/>
  <c r="X567" i="71"/>
  <c r="S567" i="71"/>
  <c r="J567" i="71"/>
  <c r="Y567" i="71"/>
  <c r="F590" i="71"/>
  <c r="L590" i="71"/>
  <c r="X590" i="71"/>
  <c r="H636" i="71"/>
  <c r="S636" i="71"/>
  <c r="Z636" i="71"/>
  <c r="H659" i="71"/>
  <c r="T659" i="71"/>
  <c r="Z659" i="71"/>
  <c r="AA682" i="71"/>
  <c r="W682" i="71"/>
  <c r="H682" i="71"/>
  <c r="S682" i="71"/>
  <c r="Y682" i="71"/>
  <c r="J774" i="71"/>
  <c r="T774" i="71"/>
  <c r="Z774" i="71"/>
  <c r="L43" i="71"/>
  <c r="W43" i="71"/>
  <c r="F61" i="71"/>
  <c r="L61" i="71"/>
  <c r="X86" i="71"/>
  <c r="S86" i="71"/>
  <c r="J86" i="71"/>
  <c r="AA86" i="71"/>
  <c r="W86" i="71"/>
  <c r="H86" i="71"/>
  <c r="U86" i="71"/>
  <c r="AB246" i="71"/>
  <c r="Y246" i="71"/>
  <c r="T246" i="71"/>
  <c r="Q246" i="71"/>
  <c r="F246" i="71"/>
  <c r="X246" i="71"/>
  <c r="S246" i="71"/>
  <c r="J246" i="71"/>
  <c r="U246" i="71"/>
  <c r="X269" i="71"/>
  <c r="S269" i="71"/>
  <c r="J269" i="71"/>
  <c r="AA269" i="71"/>
  <c r="W269" i="71"/>
  <c r="H269" i="71"/>
  <c r="U269" i="71"/>
  <c r="Y430" i="71"/>
  <c r="T430" i="71"/>
  <c r="Q430" i="71"/>
  <c r="F430" i="71"/>
  <c r="AB430" i="71" s="1"/>
  <c r="X430" i="71"/>
  <c r="S430" i="71"/>
  <c r="J430" i="71"/>
  <c r="U430" i="71"/>
  <c r="X453" i="71"/>
  <c r="S453" i="71"/>
  <c r="J453" i="71"/>
  <c r="AA453" i="71"/>
  <c r="W453" i="71"/>
  <c r="H453" i="71"/>
  <c r="U453" i="71"/>
  <c r="F545" i="71"/>
  <c r="T545" i="71"/>
  <c r="L637" i="71"/>
  <c r="AB729" i="71"/>
  <c r="Y729" i="71"/>
  <c r="T729" i="71"/>
  <c r="Q729" i="71"/>
  <c r="F729" i="71"/>
  <c r="X729" i="71"/>
  <c r="S729" i="71"/>
  <c r="J729" i="71"/>
  <c r="AA729" i="71"/>
  <c r="W729" i="71"/>
  <c r="H729" i="71"/>
  <c r="L496" i="71"/>
  <c r="U496" i="71"/>
  <c r="Z496" i="71"/>
  <c r="L588" i="71"/>
  <c r="U588" i="71"/>
  <c r="Z588" i="71"/>
  <c r="L680" i="71"/>
  <c r="U680" i="71"/>
  <c r="Z680" i="71"/>
  <c r="L772" i="71"/>
  <c r="U772" i="71"/>
  <c r="Z772" i="71"/>
  <c r="L84" i="71"/>
  <c r="U84" i="71"/>
  <c r="Z84" i="71"/>
  <c r="L176" i="71"/>
  <c r="U176" i="71"/>
  <c r="Z176" i="71"/>
  <c r="L267" i="71"/>
  <c r="U267" i="71"/>
  <c r="Z267" i="71"/>
  <c r="L359" i="71"/>
  <c r="U359" i="71"/>
  <c r="Z359" i="71"/>
  <c r="L451" i="71"/>
  <c r="U451" i="71"/>
  <c r="Z451" i="71"/>
  <c r="L543" i="71"/>
  <c r="U543" i="71"/>
  <c r="Z543" i="71"/>
  <c r="L635" i="71"/>
  <c r="U635" i="71"/>
  <c r="Z635" i="71"/>
  <c r="L727" i="71"/>
  <c r="U727" i="71"/>
  <c r="Z727" i="71"/>
  <c r="AB85" i="71"/>
  <c r="Y85" i="71"/>
  <c r="T85" i="71"/>
  <c r="Q85" i="71"/>
  <c r="F85" i="71"/>
  <c r="X85" i="71"/>
  <c r="X108" i="71"/>
  <c r="S108" i="71"/>
  <c r="J108" i="71"/>
  <c r="Y108" i="71"/>
  <c r="AA222" i="71"/>
  <c r="W222" i="71"/>
  <c r="H222" i="71"/>
  <c r="S222" i="71"/>
  <c r="Y222" i="71"/>
  <c r="J268" i="71"/>
  <c r="U268" i="71"/>
  <c r="AA268" i="71"/>
  <c r="Q291" i="71"/>
  <c r="U291" i="71"/>
  <c r="AA291" i="71"/>
  <c r="Q406" i="71"/>
  <c r="U406" i="71"/>
  <c r="Y452" i="71"/>
  <c r="T452" i="71"/>
  <c r="Q452" i="71"/>
  <c r="F452" i="71"/>
  <c r="AB452" i="71" s="1"/>
  <c r="X452" i="71"/>
  <c r="X475" i="71"/>
  <c r="S475" i="71"/>
  <c r="J475" i="71"/>
  <c r="Y475" i="71"/>
  <c r="AA590" i="71"/>
  <c r="W590" i="71"/>
  <c r="H590" i="71"/>
  <c r="S590" i="71"/>
  <c r="Y590" i="71"/>
  <c r="J636" i="71"/>
  <c r="U636" i="71"/>
  <c r="AA636" i="71"/>
  <c r="Q659" i="71"/>
  <c r="U659" i="71"/>
  <c r="AA659" i="71"/>
  <c r="Q774" i="71"/>
  <c r="U774" i="71"/>
  <c r="AB43" i="71"/>
  <c r="Y43" i="71"/>
  <c r="T43" i="71"/>
  <c r="Q43" i="71"/>
  <c r="F43" i="71"/>
  <c r="X43" i="71"/>
  <c r="AB61" i="71"/>
  <c r="X61" i="71"/>
  <c r="S61" i="71"/>
  <c r="J61" i="71"/>
  <c r="Y61" i="71"/>
  <c r="Y522" i="71"/>
  <c r="T522" i="71"/>
  <c r="Q522" i="71"/>
  <c r="F522" i="71"/>
  <c r="AB522" i="71" s="1"/>
  <c r="X522" i="71"/>
  <c r="S522" i="71"/>
  <c r="J522" i="71"/>
  <c r="U522" i="71"/>
  <c r="X545" i="71"/>
  <c r="S545" i="71"/>
  <c r="J545" i="71"/>
  <c r="AA545" i="71"/>
  <c r="W545" i="71"/>
  <c r="H545" i="71"/>
  <c r="U545" i="71"/>
  <c r="U637" i="71"/>
  <c r="L241" i="71"/>
  <c r="U241" i="71"/>
  <c r="L333" i="71"/>
  <c r="U333" i="71"/>
  <c r="L425" i="71"/>
  <c r="U425" i="71"/>
  <c r="L517" i="71"/>
  <c r="U517" i="71"/>
  <c r="L609" i="71"/>
  <c r="U609" i="71"/>
  <c r="L701" i="71"/>
  <c r="U701" i="71"/>
  <c r="L793" i="71"/>
  <c r="U793" i="71"/>
  <c r="L21" i="71"/>
  <c r="U21" i="71"/>
  <c r="J57" i="71"/>
  <c r="S57" i="71"/>
  <c r="X57" i="71"/>
  <c r="L105" i="71"/>
  <c r="U105" i="71"/>
  <c r="J151" i="71"/>
  <c r="S151" i="71"/>
  <c r="X151" i="71"/>
  <c r="L197" i="71"/>
  <c r="U197" i="71"/>
  <c r="J242" i="71"/>
  <c r="S242" i="71"/>
  <c r="X242" i="71"/>
  <c r="L288" i="71"/>
  <c r="U288" i="71"/>
  <c r="J334" i="71"/>
  <c r="S334" i="71"/>
  <c r="X334" i="71"/>
  <c r="L380" i="71"/>
  <c r="U380" i="71"/>
  <c r="J426" i="71"/>
  <c r="S426" i="71"/>
  <c r="X426" i="71"/>
  <c r="L472" i="71"/>
  <c r="U472" i="71"/>
  <c r="J518" i="71"/>
  <c r="S518" i="71"/>
  <c r="X518" i="71"/>
  <c r="L564" i="71"/>
  <c r="U564" i="71"/>
  <c r="J610" i="71"/>
  <c r="S610" i="71"/>
  <c r="X610" i="71"/>
  <c r="L656" i="71"/>
  <c r="U656" i="71"/>
  <c r="J702" i="71"/>
  <c r="S702" i="71"/>
  <c r="X702" i="71"/>
  <c r="L748" i="71"/>
  <c r="U748" i="71"/>
  <c r="J794" i="71"/>
  <c r="S794" i="71"/>
  <c r="X794" i="71"/>
  <c r="J22" i="71"/>
  <c r="S22" i="71"/>
  <c r="X22" i="71"/>
  <c r="L58" i="71"/>
  <c r="U58" i="71"/>
  <c r="F83" i="71"/>
  <c r="Q83" i="71"/>
  <c r="T83" i="71"/>
  <c r="Y83" i="71"/>
  <c r="J106" i="71"/>
  <c r="S106" i="71"/>
  <c r="X106" i="71"/>
  <c r="L152" i="71"/>
  <c r="U152" i="71"/>
  <c r="F175" i="71"/>
  <c r="Q175" i="71"/>
  <c r="T175" i="71"/>
  <c r="Y175" i="71"/>
  <c r="J198" i="71"/>
  <c r="S198" i="71"/>
  <c r="X198" i="71"/>
  <c r="L243" i="71"/>
  <c r="U243" i="71"/>
  <c r="F266" i="71"/>
  <c r="Q266" i="71"/>
  <c r="T266" i="71"/>
  <c r="Y266" i="71"/>
  <c r="J289" i="71"/>
  <c r="S289" i="71"/>
  <c r="X289" i="71"/>
  <c r="L335" i="71"/>
  <c r="U335" i="71"/>
  <c r="F358" i="71"/>
  <c r="Q358" i="71"/>
  <c r="T358" i="71"/>
  <c r="Y358" i="71"/>
  <c r="J381" i="71"/>
  <c r="S381" i="71"/>
  <c r="X381" i="71"/>
  <c r="L427" i="71"/>
  <c r="U427" i="71"/>
  <c r="F450" i="71"/>
  <c r="AB450" i="71" s="1"/>
  <c r="Q450" i="71"/>
  <c r="T450" i="71"/>
  <c r="Y450" i="71"/>
  <c r="J473" i="71"/>
  <c r="S473" i="71"/>
  <c r="X473" i="71"/>
  <c r="H496" i="71"/>
  <c r="W496" i="71"/>
  <c r="L519" i="71"/>
  <c r="U519" i="71"/>
  <c r="F542" i="71"/>
  <c r="Q542" i="71"/>
  <c r="T542" i="71"/>
  <c r="Y542" i="71"/>
  <c r="J565" i="71"/>
  <c r="S565" i="71"/>
  <c r="X565" i="71"/>
  <c r="H588" i="71"/>
  <c r="W588" i="71"/>
  <c r="L611" i="71"/>
  <c r="U611" i="71"/>
  <c r="F634" i="71"/>
  <c r="Q634" i="71"/>
  <c r="T634" i="71"/>
  <c r="Y634" i="71"/>
  <c r="J657" i="71"/>
  <c r="S657" i="71"/>
  <c r="X657" i="71"/>
  <c r="H680" i="71"/>
  <c r="W680" i="71"/>
  <c r="L703" i="71"/>
  <c r="U703" i="71"/>
  <c r="F726" i="71"/>
  <c r="Q726" i="71"/>
  <c r="T726" i="71"/>
  <c r="Y726" i="71"/>
  <c r="J749" i="71"/>
  <c r="S749" i="71"/>
  <c r="X749" i="71"/>
  <c r="H772" i="71"/>
  <c r="W772" i="71"/>
  <c r="L795" i="71"/>
  <c r="U795" i="71"/>
  <c r="L23" i="71"/>
  <c r="U23" i="71"/>
  <c r="F41" i="71"/>
  <c r="Q41" i="71"/>
  <c r="T41" i="71"/>
  <c r="Y41" i="71"/>
  <c r="J59" i="71"/>
  <c r="S59" i="71"/>
  <c r="X59" i="71"/>
  <c r="H84" i="71"/>
  <c r="W84" i="71"/>
  <c r="L107" i="71"/>
  <c r="U107" i="71"/>
  <c r="F130" i="71"/>
  <c r="Q130" i="71"/>
  <c r="T130" i="71"/>
  <c r="Y130" i="71"/>
  <c r="J153" i="71"/>
  <c r="S153" i="71"/>
  <c r="X153" i="71"/>
  <c r="H176" i="71"/>
  <c r="W176" i="71"/>
  <c r="L199" i="71"/>
  <c r="U199" i="71"/>
  <c r="F221" i="71"/>
  <c r="Q221" i="71"/>
  <c r="T221" i="71"/>
  <c r="Y221" i="71"/>
  <c r="J244" i="71"/>
  <c r="S244" i="71"/>
  <c r="X244" i="71"/>
  <c r="H267" i="71"/>
  <c r="W267" i="71"/>
  <c r="L290" i="71"/>
  <c r="U290" i="71"/>
  <c r="F313" i="71"/>
  <c r="Q313" i="71"/>
  <c r="T313" i="71"/>
  <c r="Y313" i="71"/>
  <c r="J336" i="71"/>
  <c r="S336" i="71"/>
  <c r="X336" i="71"/>
  <c r="H359" i="71"/>
  <c r="W359" i="71"/>
  <c r="L382" i="71"/>
  <c r="U382" i="71"/>
  <c r="F405" i="71"/>
  <c r="Q405" i="71"/>
  <c r="T405" i="71"/>
  <c r="Y405" i="71"/>
  <c r="J428" i="71"/>
  <c r="S428" i="71"/>
  <c r="X428" i="71"/>
  <c r="H451" i="71"/>
  <c r="W451" i="71"/>
  <c r="L474" i="71"/>
  <c r="U474" i="71"/>
  <c r="F497" i="71"/>
  <c r="AB497" i="71" s="1"/>
  <c r="Q497" i="71"/>
  <c r="T497" i="71"/>
  <c r="Y497" i="71"/>
  <c r="J520" i="71"/>
  <c r="S520" i="71"/>
  <c r="X520" i="71"/>
  <c r="H543" i="71"/>
  <c r="W543" i="71"/>
  <c r="L566" i="71"/>
  <c r="U566" i="71"/>
  <c r="F589" i="71"/>
  <c r="Q589" i="71"/>
  <c r="T589" i="71"/>
  <c r="Y589" i="71"/>
  <c r="J612" i="71"/>
  <c r="S612" i="71"/>
  <c r="X612" i="71"/>
  <c r="H635" i="71"/>
  <c r="W635" i="71"/>
  <c r="L658" i="71"/>
  <c r="U658" i="71"/>
  <c r="F681" i="71"/>
  <c r="Q681" i="71"/>
  <c r="T681" i="71"/>
  <c r="Y681" i="71"/>
  <c r="J704" i="71"/>
  <c r="S704" i="71"/>
  <c r="X704" i="71"/>
  <c r="H727" i="71"/>
  <c r="W727" i="71"/>
  <c r="L750" i="71"/>
  <c r="U750" i="71"/>
  <c r="F773" i="71"/>
  <c r="AB773" i="71" s="1"/>
  <c r="Q773" i="71"/>
  <c r="T773" i="71"/>
  <c r="Y773" i="71"/>
  <c r="F796" i="71"/>
  <c r="AB796" i="71" s="1"/>
  <c r="L796" i="71"/>
  <c r="W796" i="71"/>
  <c r="X24" i="71"/>
  <c r="S24" i="71"/>
  <c r="J24" i="71"/>
  <c r="Y24" i="71"/>
  <c r="F42" i="71"/>
  <c r="L42" i="71"/>
  <c r="X42" i="71"/>
  <c r="AB42" i="71"/>
  <c r="H85" i="71"/>
  <c r="S85" i="71"/>
  <c r="Z85" i="71"/>
  <c r="H108" i="71"/>
  <c r="T108" i="71"/>
  <c r="Z108" i="71"/>
  <c r="AA131" i="71"/>
  <c r="W131" i="71"/>
  <c r="H131" i="71"/>
  <c r="S131" i="71"/>
  <c r="Y131" i="71"/>
  <c r="J177" i="71"/>
  <c r="U177" i="71"/>
  <c r="AA177" i="71"/>
  <c r="Q200" i="71"/>
  <c r="U200" i="71"/>
  <c r="AA200" i="71"/>
  <c r="J222" i="71"/>
  <c r="T222" i="71"/>
  <c r="Z222" i="71"/>
  <c r="L268" i="71"/>
  <c r="W268" i="71"/>
  <c r="F291" i="71"/>
  <c r="L291" i="71"/>
  <c r="W291" i="71"/>
  <c r="AB291" i="71"/>
  <c r="Q314" i="71"/>
  <c r="U314" i="71"/>
  <c r="AB360" i="71"/>
  <c r="Y360" i="71"/>
  <c r="T360" i="71"/>
  <c r="Q360" i="71"/>
  <c r="F360" i="71"/>
  <c r="X360" i="71"/>
  <c r="X383" i="71"/>
  <c r="S383" i="71"/>
  <c r="J383" i="71"/>
  <c r="Y383" i="71"/>
  <c r="F406" i="71"/>
  <c r="L406" i="71"/>
  <c r="X406" i="71"/>
  <c r="AB406" i="71"/>
  <c r="H452" i="71"/>
  <c r="S452" i="71"/>
  <c r="Z452" i="71"/>
  <c r="H475" i="71"/>
  <c r="T475" i="71"/>
  <c r="Z475" i="71"/>
  <c r="W498" i="71"/>
  <c r="H498" i="71"/>
  <c r="S498" i="71"/>
  <c r="Y498" i="71"/>
  <c r="J544" i="71"/>
  <c r="U544" i="71"/>
  <c r="AA544" i="71"/>
  <c r="Q567" i="71"/>
  <c r="U567" i="71"/>
  <c r="AA567" i="71"/>
  <c r="J590" i="71"/>
  <c r="T590" i="71"/>
  <c r="Z590" i="71"/>
  <c r="L636" i="71"/>
  <c r="W636" i="71"/>
  <c r="F659" i="71"/>
  <c r="L659" i="71"/>
  <c r="W659" i="71"/>
  <c r="AB659" i="71"/>
  <c r="Q682" i="71"/>
  <c r="U682" i="71"/>
  <c r="AB728" i="71"/>
  <c r="Y728" i="71"/>
  <c r="T728" i="71"/>
  <c r="Q728" i="71"/>
  <c r="F728" i="71"/>
  <c r="X728" i="71"/>
  <c r="X751" i="71"/>
  <c r="S751" i="71"/>
  <c r="J751" i="71"/>
  <c r="Y751" i="71"/>
  <c r="F774" i="71"/>
  <c r="AB774" i="71" s="1"/>
  <c r="L774" i="71"/>
  <c r="X774" i="71"/>
  <c r="H43" i="71"/>
  <c r="S43" i="71"/>
  <c r="Z43" i="71"/>
  <c r="H61" i="71"/>
  <c r="T61" i="71"/>
  <c r="Z61" i="71"/>
  <c r="L86" i="71"/>
  <c r="Z86" i="71"/>
  <c r="AB155" i="71"/>
  <c r="Y155" i="71"/>
  <c r="T155" i="71"/>
  <c r="Q155" i="71"/>
  <c r="F155" i="71"/>
  <c r="X155" i="71"/>
  <c r="S155" i="71"/>
  <c r="J155" i="71"/>
  <c r="U155" i="71"/>
  <c r="X178" i="71"/>
  <c r="S178" i="71"/>
  <c r="J178" i="71"/>
  <c r="AA178" i="71"/>
  <c r="W178" i="71"/>
  <c r="H178" i="71"/>
  <c r="U178" i="71"/>
  <c r="L246" i="71"/>
  <c r="Z246" i="71"/>
  <c r="L269" i="71"/>
  <c r="Z269" i="71"/>
  <c r="AB338" i="71"/>
  <c r="Y338" i="71"/>
  <c r="T338" i="71"/>
  <c r="Q338" i="71"/>
  <c r="F338" i="71"/>
  <c r="X338" i="71"/>
  <c r="S338" i="71"/>
  <c r="J338" i="71"/>
  <c r="U338" i="71"/>
  <c r="X361" i="71"/>
  <c r="S361" i="71"/>
  <c r="J361" i="71"/>
  <c r="AA361" i="71"/>
  <c r="W361" i="71"/>
  <c r="H361" i="71"/>
  <c r="U361" i="71"/>
  <c r="L430" i="71"/>
  <c r="Z430" i="71"/>
  <c r="L453" i="71"/>
  <c r="Z453" i="71"/>
  <c r="H522" i="71"/>
  <c r="W522" i="71"/>
  <c r="Q545" i="71"/>
  <c r="Y545" i="71"/>
  <c r="Z637" i="71"/>
  <c r="U729" i="71"/>
  <c r="AB44" i="71"/>
  <c r="Y44" i="71"/>
  <c r="T44" i="71"/>
  <c r="Q44" i="71"/>
  <c r="F44" i="71"/>
  <c r="X44" i="71"/>
  <c r="S44" i="71"/>
  <c r="J44" i="71"/>
  <c r="AA44" i="71"/>
  <c r="W44" i="71"/>
  <c r="H44" i="71"/>
  <c r="L60" i="71"/>
  <c r="U60" i="71"/>
  <c r="L154" i="71"/>
  <c r="U154" i="71"/>
  <c r="L245" i="71"/>
  <c r="U245" i="71"/>
  <c r="L337" i="71"/>
  <c r="U337" i="71"/>
  <c r="L429" i="71"/>
  <c r="U429" i="71"/>
  <c r="L521" i="71"/>
  <c r="U521" i="71"/>
  <c r="L613" i="71"/>
  <c r="U613" i="71"/>
  <c r="L705" i="71"/>
  <c r="U705" i="71"/>
  <c r="L797" i="71"/>
  <c r="U797" i="71"/>
  <c r="L25" i="71"/>
  <c r="U25" i="71"/>
  <c r="L109" i="71"/>
  <c r="U109" i="71"/>
  <c r="F132" i="71"/>
  <c r="Q132" i="71"/>
  <c r="T132" i="71"/>
  <c r="Y132" i="71"/>
  <c r="AB132" i="71"/>
  <c r="L201" i="71"/>
  <c r="U201" i="71"/>
  <c r="F223" i="71"/>
  <c r="Q223" i="71"/>
  <c r="T223" i="71"/>
  <c r="Y223" i="71"/>
  <c r="AB223" i="71"/>
  <c r="L292" i="71"/>
  <c r="U292" i="71"/>
  <c r="F315" i="71"/>
  <c r="Q315" i="71"/>
  <c r="T315" i="71"/>
  <c r="Y315" i="71"/>
  <c r="AB315" i="71"/>
  <c r="L384" i="71"/>
  <c r="U384" i="71"/>
  <c r="F407" i="71"/>
  <c r="Q407" i="71"/>
  <c r="T407" i="71"/>
  <c r="Y407" i="71"/>
  <c r="AB407" i="71"/>
  <c r="L476" i="71"/>
  <c r="U476" i="71"/>
  <c r="F499" i="71"/>
  <c r="Q499" i="71"/>
  <c r="T499" i="71"/>
  <c r="Y499" i="71"/>
  <c r="AB499" i="71"/>
  <c r="L568" i="71"/>
  <c r="U568" i="71"/>
  <c r="F591" i="71"/>
  <c r="Q591" i="71"/>
  <c r="T591" i="71"/>
  <c r="Y591" i="71"/>
  <c r="AB591" i="71"/>
  <c r="J614" i="71"/>
  <c r="S614" i="71"/>
  <c r="X614" i="71"/>
  <c r="L660" i="71"/>
  <c r="U660" i="71"/>
  <c r="F683" i="71"/>
  <c r="Q683" i="71"/>
  <c r="T683" i="71"/>
  <c r="Y683" i="71"/>
  <c r="AB683" i="71"/>
  <c r="J706" i="71"/>
  <c r="S706" i="71"/>
  <c r="X706" i="71"/>
  <c r="L752" i="71"/>
  <c r="U752" i="71"/>
  <c r="F775" i="71"/>
  <c r="AB775" i="71" s="1"/>
  <c r="Q775" i="71"/>
  <c r="T775" i="71"/>
  <c r="Y775" i="71"/>
  <c r="J798" i="71"/>
  <c r="S798" i="71"/>
  <c r="X798" i="71"/>
  <c r="J26" i="71"/>
  <c r="S26" i="71"/>
  <c r="X26" i="71"/>
  <c r="L62" i="71"/>
  <c r="U62" i="71"/>
  <c r="F87" i="71"/>
  <c r="Q87" i="71"/>
  <c r="T87" i="71"/>
  <c r="Y87" i="71"/>
  <c r="AB87" i="71"/>
  <c r="J110" i="71"/>
  <c r="S110" i="71"/>
  <c r="X110" i="71"/>
  <c r="H133" i="71"/>
  <c r="W133" i="71"/>
  <c r="AA133" i="71"/>
  <c r="L156" i="71"/>
  <c r="U156" i="71"/>
  <c r="F179" i="71"/>
  <c r="Q179" i="71"/>
  <c r="T179" i="71"/>
  <c r="Y179" i="71"/>
  <c r="AB179" i="71"/>
  <c r="J202" i="71"/>
  <c r="S202" i="71"/>
  <c r="X202" i="71"/>
  <c r="H224" i="71"/>
  <c r="W224" i="71"/>
  <c r="AA224" i="71"/>
  <c r="L247" i="71"/>
  <c r="U247" i="71"/>
  <c r="F270" i="71"/>
  <c r="Q270" i="71"/>
  <c r="T270" i="71"/>
  <c r="Y270" i="71"/>
  <c r="AB270" i="71"/>
  <c r="J293" i="71"/>
  <c r="S293" i="71"/>
  <c r="X293" i="71"/>
  <c r="H316" i="71"/>
  <c r="W316" i="71"/>
  <c r="AA316" i="71"/>
  <c r="L339" i="71"/>
  <c r="U339" i="71"/>
  <c r="F362" i="71"/>
  <c r="Q362" i="71"/>
  <c r="T362" i="71"/>
  <c r="Y362" i="71"/>
  <c r="AB362" i="71"/>
  <c r="J385" i="71"/>
  <c r="S385" i="71"/>
  <c r="X385" i="71"/>
  <c r="H408" i="71"/>
  <c r="W408" i="71"/>
  <c r="AA408" i="71"/>
  <c r="L431" i="71"/>
  <c r="U431" i="71"/>
  <c r="F454" i="71"/>
  <c r="Q454" i="71"/>
  <c r="T454" i="71"/>
  <c r="Y454" i="71"/>
  <c r="AB454" i="71"/>
  <c r="J477" i="71"/>
  <c r="S477" i="71"/>
  <c r="X477" i="71"/>
  <c r="H500" i="71"/>
  <c r="W500" i="71"/>
  <c r="AA500" i="71"/>
  <c r="L523" i="71"/>
  <c r="U523" i="71"/>
  <c r="F546" i="71"/>
  <c r="Q546" i="71"/>
  <c r="T546" i="71"/>
  <c r="Y546" i="71"/>
  <c r="AB546" i="71"/>
  <c r="J569" i="71"/>
  <c r="S569" i="71"/>
  <c r="X569" i="71"/>
  <c r="H592" i="71"/>
  <c r="W592" i="71"/>
  <c r="AA592" i="71"/>
  <c r="L615" i="71"/>
  <c r="U615" i="71"/>
  <c r="F638" i="71"/>
  <c r="Q638" i="71"/>
  <c r="T638" i="71"/>
  <c r="Y638" i="71"/>
  <c r="AB638" i="71"/>
  <c r="J661" i="71"/>
  <c r="S661" i="71"/>
  <c r="X661" i="71"/>
  <c r="H684" i="71"/>
  <c r="W684" i="71"/>
  <c r="AA684" i="71"/>
  <c r="L707" i="71"/>
  <c r="U707" i="71"/>
  <c r="F730" i="71"/>
  <c r="Q730" i="71"/>
  <c r="T730" i="71"/>
  <c r="Y730" i="71"/>
  <c r="AB730" i="71"/>
  <c r="J753" i="71"/>
  <c r="S753" i="71"/>
  <c r="X753" i="71"/>
  <c r="H776" i="71"/>
  <c r="W776" i="71"/>
  <c r="H799" i="71"/>
  <c r="T799" i="71"/>
  <c r="Z799" i="71"/>
  <c r="L132" i="71"/>
  <c r="U132" i="71"/>
  <c r="L223" i="71"/>
  <c r="U223" i="71"/>
  <c r="L315" i="71"/>
  <c r="U315" i="71"/>
  <c r="L407" i="71"/>
  <c r="U407" i="71"/>
  <c r="L499" i="71"/>
  <c r="U499" i="71"/>
  <c r="L591" i="71"/>
  <c r="U591" i="71"/>
  <c r="F614" i="71"/>
  <c r="AB614" i="71" s="1"/>
  <c r="Q614" i="71"/>
  <c r="T614" i="71"/>
  <c r="Y614" i="71"/>
  <c r="L683" i="71"/>
  <c r="U683" i="71"/>
  <c r="F706" i="71"/>
  <c r="Q706" i="71"/>
  <c r="T706" i="71"/>
  <c r="Y706" i="71"/>
  <c r="AB706" i="71"/>
  <c r="L775" i="71"/>
  <c r="U775" i="71"/>
  <c r="F798" i="71"/>
  <c r="Q798" i="71"/>
  <c r="T798" i="71"/>
  <c r="Y798" i="71"/>
  <c r="AB798" i="71"/>
  <c r="F26" i="71"/>
  <c r="Q26" i="71"/>
  <c r="T26" i="71"/>
  <c r="Y26" i="71"/>
  <c r="AB26" i="71"/>
  <c r="L87" i="71"/>
  <c r="U87" i="71"/>
  <c r="F110" i="71"/>
  <c r="Q110" i="71"/>
  <c r="T110" i="71"/>
  <c r="Y110" i="71"/>
  <c r="AB110" i="71"/>
  <c r="J133" i="71"/>
  <c r="S133" i="71"/>
  <c r="X133" i="71"/>
  <c r="L179" i="71"/>
  <c r="U179" i="71"/>
  <c r="F202" i="71"/>
  <c r="Q202" i="71"/>
  <c r="T202" i="71"/>
  <c r="Y202" i="71"/>
  <c r="AB202" i="71"/>
  <c r="J224" i="71"/>
  <c r="S224" i="71"/>
  <c r="X224" i="71"/>
  <c r="L270" i="71"/>
  <c r="U270" i="71"/>
  <c r="F293" i="71"/>
  <c r="Q293" i="71"/>
  <c r="T293" i="71"/>
  <c r="Y293" i="71"/>
  <c r="AB293" i="71"/>
  <c r="J316" i="71"/>
  <c r="S316" i="71"/>
  <c r="X316" i="71"/>
  <c r="L362" i="71"/>
  <c r="U362" i="71"/>
  <c r="F385" i="71"/>
  <c r="Q385" i="71"/>
  <c r="T385" i="71"/>
  <c r="Y385" i="71"/>
  <c r="AB385" i="71"/>
  <c r="J408" i="71"/>
  <c r="S408" i="71"/>
  <c r="X408" i="71"/>
  <c r="L454" i="71"/>
  <c r="U454" i="71"/>
  <c r="F477" i="71"/>
  <c r="AB477" i="71" s="1"/>
  <c r="Q477" i="71"/>
  <c r="T477" i="71"/>
  <c r="Y477" i="71"/>
  <c r="J500" i="71"/>
  <c r="S500" i="71"/>
  <c r="X500" i="71"/>
  <c r="L546" i="71"/>
  <c r="U546" i="71"/>
  <c r="F569" i="71"/>
  <c r="Q569" i="71"/>
  <c r="T569" i="71"/>
  <c r="Y569" i="71"/>
  <c r="AB569" i="71"/>
  <c r="J592" i="71"/>
  <c r="S592" i="71"/>
  <c r="X592" i="71"/>
  <c r="L638" i="71"/>
  <c r="U638" i="71"/>
  <c r="F661" i="71"/>
  <c r="Q661" i="71"/>
  <c r="T661" i="71"/>
  <c r="Y661" i="71"/>
  <c r="AB661" i="71"/>
  <c r="J684" i="71"/>
  <c r="S684" i="71"/>
  <c r="X684" i="71"/>
  <c r="L730" i="71"/>
  <c r="U730" i="71"/>
  <c r="F753" i="71"/>
  <c r="Q753" i="71"/>
  <c r="T753" i="71"/>
  <c r="Y753" i="71"/>
  <c r="AB753" i="71"/>
  <c r="J776" i="71"/>
  <c r="S776" i="71"/>
  <c r="X776" i="71"/>
  <c r="Q799" i="71"/>
  <c r="U799" i="71"/>
  <c r="AA799" i="71"/>
  <c r="L614" i="71"/>
  <c r="U614" i="71"/>
  <c r="L706" i="71"/>
  <c r="U706" i="71"/>
  <c r="L798" i="71"/>
  <c r="U798" i="71"/>
  <c r="L26" i="71"/>
  <c r="U26" i="71"/>
  <c r="L110" i="71"/>
  <c r="U110" i="71"/>
  <c r="F133" i="71"/>
  <c r="Q133" i="71"/>
  <c r="T133" i="71"/>
  <c r="Y133" i="71"/>
  <c r="AB133" i="71"/>
  <c r="L202" i="71"/>
  <c r="U202" i="71"/>
  <c r="F224" i="71"/>
  <c r="Q224" i="71"/>
  <c r="T224" i="71"/>
  <c r="Y224" i="71"/>
  <c r="AB224" i="71"/>
  <c r="L293" i="71"/>
  <c r="U293" i="71"/>
  <c r="F316" i="71"/>
  <c r="Q316" i="71"/>
  <c r="T316" i="71"/>
  <c r="Y316" i="71"/>
  <c r="AB316" i="71"/>
  <c r="L385" i="71"/>
  <c r="U385" i="71"/>
  <c r="F408" i="71"/>
  <c r="Q408" i="71"/>
  <c r="T408" i="71"/>
  <c r="Y408" i="71"/>
  <c r="AB408" i="71"/>
  <c r="L477" i="71"/>
  <c r="U477" i="71"/>
  <c r="F500" i="71"/>
  <c r="Q500" i="71"/>
  <c r="T500" i="71"/>
  <c r="Y500" i="71"/>
  <c r="AB500" i="71"/>
  <c r="L569" i="71"/>
  <c r="U569" i="71"/>
  <c r="F592" i="71"/>
  <c r="Q592" i="71"/>
  <c r="T592" i="71"/>
  <c r="Y592" i="71"/>
  <c r="AB592" i="71"/>
  <c r="L661" i="71"/>
  <c r="U661" i="71"/>
  <c r="F684" i="71"/>
  <c r="Q684" i="71"/>
  <c r="T684" i="71"/>
  <c r="Y684" i="71"/>
  <c r="AB684" i="71"/>
  <c r="L753" i="71"/>
  <c r="U753" i="71"/>
  <c r="F776" i="71"/>
  <c r="AB776" i="71" s="1"/>
  <c r="Q776" i="71"/>
  <c r="T776" i="71"/>
  <c r="Y776" i="71"/>
  <c r="F799" i="71"/>
  <c r="L799" i="71"/>
  <c r="W799" i="71"/>
  <c r="L133" i="71"/>
  <c r="U133" i="71"/>
  <c r="L224" i="71"/>
  <c r="U224" i="71"/>
  <c r="L316" i="71"/>
  <c r="U316" i="71"/>
  <c r="L408" i="71"/>
  <c r="U408" i="71"/>
  <c r="L500" i="71"/>
  <c r="U500" i="71"/>
  <c r="L592" i="71"/>
  <c r="U592" i="71"/>
  <c r="L684" i="71"/>
  <c r="U684" i="71"/>
  <c r="L776" i="71"/>
  <c r="U776" i="71"/>
  <c r="X799" i="71"/>
  <c r="S799" i="71"/>
  <c r="J799" i="71"/>
  <c r="Y799" i="71"/>
  <c r="AA449" i="71" l="1"/>
  <c r="AA510" i="71"/>
  <c r="AA279" i="71"/>
  <c r="AA304" i="71"/>
  <c r="AA306" i="71"/>
  <c r="AA308" i="71"/>
  <c r="AA327" i="71"/>
  <c r="AA303" i="71"/>
  <c r="AA49" i="71"/>
  <c r="AA261" i="71"/>
  <c r="AA463" i="71"/>
  <c r="AA143" i="71"/>
  <c r="AA79" i="71"/>
  <c r="AA287" i="71"/>
  <c r="AA167" i="71"/>
  <c r="AA578" i="71"/>
  <c r="AA102" i="71"/>
  <c r="AA148" i="71"/>
  <c r="AA260" i="71"/>
  <c r="AA52" i="71"/>
  <c r="AA100" i="71"/>
  <c r="AA98" i="71"/>
  <c r="AA725" i="71"/>
  <c r="R212" i="71"/>
  <c r="AA213" i="71"/>
  <c r="AA328" i="71"/>
  <c r="AA214" i="71"/>
  <c r="R214" i="71"/>
  <c r="AA212" i="71"/>
  <c r="AA606" i="71"/>
  <c r="AA419" i="71"/>
  <c r="AA604" i="71"/>
  <c r="AA624" i="71"/>
  <c r="AA30" i="71"/>
  <c r="AA613" i="71"/>
  <c r="AA451" i="71"/>
  <c r="AA718" i="71"/>
  <c r="AA119" i="71"/>
  <c r="AA465" i="71"/>
  <c r="AA614" i="71"/>
  <c r="AA522" i="71"/>
  <c r="AA73" i="71"/>
  <c r="AA717" i="71"/>
  <c r="AA555" i="71"/>
  <c r="AA240" i="71"/>
  <c r="AA373" i="71"/>
  <c r="AA586" i="71"/>
  <c r="AA612" i="71"/>
  <c r="AA607" i="71"/>
  <c r="AA165" i="71"/>
  <c r="AA719" i="71"/>
  <c r="AA256" i="71"/>
  <c r="AA56" i="71"/>
  <c r="AA142" i="71"/>
  <c r="AA724" i="71"/>
  <c r="AA512" i="71"/>
  <c r="AA509" i="71"/>
  <c r="AA263" i="71"/>
  <c r="AA720" i="71"/>
  <c r="AA172" i="71"/>
  <c r="AA556" i="71"/>
  <c r="AA120" i="71"/>
  <c r="AA605" i="71"/>
  <c r="AA486" i="71"/>
  <c r="AA540" i="71"/>
  <c r="AA234" i="71"/>
  <c r="AA55" i="71"/>
  <c r="AA514" i="71"/>
  <c r="AA513" i="71"/>
  <c r="AA609" i="71"/>
  <c r="AA464" i="71"/>
  <c r="AA632" i="71"/>
  <c r="AA487" i="71"/>
  <c r="AA280" i="71"/>
  <c r="AA233" i="71"/>
  <c r="AA740" i="71"/>
  <c r="AA235" i="71"/>
  <c r="AA37" i="71"/>
  <c r="AA610" i="71"/>
  <c r="AA611" i="71"/>
  <c r="AA197" i="71"/>
  <c r="AA196" i="71"/>
  <c r="AA259" i="71"/>
  <c r="I171" i="71"/>
  <c r="AA126" i="71"/>
  <c r="AA258" i="71"/>
  <c r="AA262" i="71"/>
  <c r="AA124" i="71"/>
  <c r="AA121" i="71"/>
  <c r="AA123" i="71"/>
  <c r="AA125" i="71"/>
  <c r="AA285" i="71"/>
  <c r="AA122" i="71"/>
  <c r="AA237" i="71"/>
  <c r="I170" i="71"/>
  <c r="AA284" i="71"/>
  <c r="AA16" i="71"/>
  <c r="AA771" i="71"/>
  <c r="AA169" i="71"/>
  <c r="AA144" i="71"/>
  <c r="AA282" i="71"/>
  <c r="AA494" i="71"/>
  <c r="AA628" i="71"/>
  <c r="AA76" i="71"/>
  <c r="AA192" i="71"/>
  <c r="AA764" i="71"/>
  <c r="AA490" i="71"/>
  <c r="AA374" i="71"/>
  <c r="AA788" i="71"/>
  <c r="AA420" i="71"/>
  <c r="AA34" i="71"/>
  <c r="AA443" i="71"/>
  <c r="AA145" i="71"/>
  <c r="AA489" i="71"/>
  <c r="AA194" i="71"/>
  <c r="AA772" i="71"/>
  <c r="AA475" i="71"/>
  <c r="AA38" i="71"/>
  <c r="AA631" i="71"/>
  <c r="AA447" i="71"/>
  <c r="AA448" i="71"/>
  <c r="AA471" i="71"/>
  <c r="AA581" i="71"/>
  <c r="AA560" i="71"/>
  <c r="AA537" i="71"/>
  <c r="AA444" i="71"/>
  <c r="AA168" i="71"/>
  <c r="AA450" i="71"/>
  <c r="AA722" i="71"/>
  <c r="AA492" i="71"/>
  <c r="AA402" i="71"/>
  <c r="R168" i="71"/>
  <c r="AA99" i="71"/>
  <c r="AA54" i="71"/>
  <c r="AA17" i="71"/>
  <c r="AA442" i="71"/>
  <c r="AA193" i="71"/>
  <c r="AA796" i="71"/>
  <c r="AA404" i="71"/>
  <c r="AA35" i="71"/>
  <c r="AA398" i="71"/>
  <c r="AA397" i="71"/>
  <c r="AA495" i="71"/>
  <c r="AA78" i="71"/>
  <c r="AA467" i="71"/>
  <c r="AA535" i="71"/>
  <c r="AA50" i="71"/>
  <c r="AA329" i="71"/>
  <c r="AA627" i="71"/>
  <c r="AA558" i="71"/>
  <c r="AA466" i="71"/>
  <c r="AA53" i="71"/>
  <c r="AA77" i="71"/>
  <c r="AA538" i="71"/>
  <c r="AA791" i="71"/>
  <c r="AA629" i="71"/>
  <c r="AA582" i="71"/>
  <c r="AA191" i="71"/>
  <c r="AA15" i="71"/>
  <c r="AA468" i="71"/>
  <c r="AA190" i="71"/>
  <c r="AA421" i="71"/>
  <c r="AA768" i="71"/>
  <c r="AA239" i="71"/>
  <c r="AA170" i="71"/>
  <c r="AA146" i="71"/>
  <c r="I167" i="71"/>
  <c r="AA147" i="71"/>
  <c r="AA763" i="71"/>
  <c r="AA395" i="71"/>
  <c r="I168" i="71"/>
  <c r="AA557" i="71"/>
  <c r="AA14" i="71"/>
  <c r="AA770" i="71"/>
  <c r="AA563" i="71"/>
  <c r="AA584" i="71"/>
  <c r="AA790" i="71"/>
  <c r="AA787" i="71"/>
  <c r="AA238" i="71"/>
  <c r="AA418" i="71"/>
  <c r="AA283" i="71"/>
  <c r="AA626" i="71"/>
  <c r="AA22" i="71"/>
  <c r="AA518" i="71"/>
  <c r="AA423" i="71"/>
  <c r="AA236" i="71"/>
  <c r="AA786" i="71"/>
  <c r="AA51" i="71"/>
  <c r="AA32" i="71"/>
  <c r="AA534" i="71"/>
  <c r="AA776" i="71"/>
  <c r="AA498" i="71"/>
  <c r="AA773" i="71"/>
  <c r="AA497" i="71"/>
  <c r="AA723" i="71"/>
  <c r="AA539" i="71"/>
  <c r="AA403" i="71"/>
  <c r="AA20" i="71"/>
  <c r="AA515" i="71"/>
  <c r="AA422" i="71"/>
  <c r="AA399" i="71"/>
  <c r="AA75" i="71"/>
  <c r="AA281" i="71"/>
  <c r="AA561" i="71"/>
  <c r="AA33" i="71"/>
  <c r="AA18" i="71"/>
  <c r="AA580" i="71"/>
  <c r="AA488" i="71"/>
  <c r="AA396" i="71"/>
  <c r="R171" i="71"/>
  <c r="AA430" i="71"/>
  <c r="AA774" i="71"/>
  <c r="AA794" i="71"/>
  <c r="AA426" i="71"/>
  <c r="AA39" i="71"/>
  <c r="AA516" i="71"/>
  <c r="AA149" i="71"/>
  <c r="AA630" i="71"/>
  <c r="AA31" i="71"/>
  <c r="AA171" i="71"/>
  <c r="AA469" i="71"/>
  <c r="AA559" i="71"/>
  <c r="AA765" i="71"/>
  <c r="AA477" i="71"/>
  <c r="AA566" i="71"/>
  <c r="AA474" i="71"/>
  <c r="AA23" i="71"/>
  <c r="AA288" i="71"/>
  <c r="AA792" i="71"/>
  <c r="AA608" i="71"/>
  <c r="AA424" i="71"/>
  <c r="AA286" i="71"/>
  <c r="AA401" i="71"/>
  <c r="AA767" i="71"/>
  <c r="AA583" i="71"/>
  <c r="AA491" i="71"/>
  <c r="AA766" i="71"/>
  <c r="AA536" i="71"/>
  <c r="AA579" i="71"/>
  <c r="R170" i="71"/>
  <c r="R169" i="71"/>
  <c r="AA97" i="71"/>
  <c r="AA769" i="71"/>
  <c r="AA625" i="71"/>
  <c r="AA394" i="71"/>
  <c r="AA12" i="71"/>
  <c r="AA476" i="71"/>
  <c r="AA429" i="71"/>
  <c r="AA564" i="71"/>
  <c r="AA793" i="71"/>
  <c r="AA425" i="71"/>
  <c r="AA19" i="71"/>
  <c r="AA400" i="71"/>
  <c r="AA189" i="71"/>
  <c r="AA762" i="71"/>
  <c r="AA188" i="71"/>
  <c r="AA789" i="71"/>
  <c r="AA472" i="71"/>
  <c r="AA496" i="71"/>
  <c r="AA470" i="71"/>
  <c r="AA446" i="71"/>
  <c r="AA585" i="71"/>
  <c r="AA36" i="71"/>
  <c r="AA441" i="71"/>
  <c r="AA74" i="71"/>
  <c r="AA96" i="71"/>
  <c r="AA440" i="71"/>
  <c r="AA48" i="71"/>
  <c r="AA785" i="71"/>
  <c r="R167" i="71"/>
  <c r="AA775" i="71"/>
  <c r="AA521" i="71"/>
  <c r="AA795" i="71"/>
  <c r="AA519" i="71"/>
  <c r="AA427" i="71"/>
  <c r="AA21" i="71"/>
  <c r="AA517" i="71"/>
  <c r="AA520" i="71"/>
  <c r="AA428" i="71"/>
  <c r="AA565" i="71"/>
  <c r="AA473" i="71"/>
  <c r="AA562" i="71"/>
  <c r="AA195" i="71"/>
  <c r="AA493" i="71"/>
  <c r="AA445" i="71"/>
  <c r="AA13" i="71"/>
  <c r="AA533" i="71"/>
  <c r="AA166" i="71"/>
  <c r="AA417" i="71"/>
  <c r="AA532" i="71"/>
  <c r="H465" i="69" l="1"/>
  <c r="U465" i="69" s="1"/>
  <c r="E465" i="69"/>
  <c r="C465" i="69"/>
  <c r="B465" i="69"/>
  <c r="H464" i="69"/>
  <c r="E464" i="69"/>
  <c r="C464" i="69"/>
  <c r="B464" i="69"/>
  <c r="H463" i="69"/>
  <c r="E463" i="69"/>
  <c r="C463" i="69"/>
  <c r="B463" i="69"/>
  <c r="H462" i="69"/>
  <c r="W462" i="69" s="1"/>
  <c r="E462" i="69"/>
  <c r="C462" i="69"/>
  <c r="B462" i="69"/>
  <c r="H461" i="69"/>
  <c r="Q461" i="69" s="1"/>
  <c r="E461" i="69"/>
  <c r="C461" i="69"/>
  <c r="B461" i="69"/>
  <c r="H460" i="69"/>
  <c r="E460" i="69"/>
  <c r="C460" i="69"/>
  <c r="B460" i="69"/>
  <c r="H459" i="69"/>
  <c r="E459" i="69"/>
  <c r="C459" i="69"/>
  <c r="B459" i="69"/>
  <c r="H458" i="69"/>
  <c r="E458" i="69"/>
  <c r="C458" i="69"/>
  <c r="B458" i="69"/>
  <c r="H457" i="69"/>
  <c r="E457" i="69"/>
  <c r="C457" i="69"/>
  <c r="B457" i="69"/>
  <c r="H456" i="69"/>
  <c r="E456" i="69"/>
  <c r="C456" i="69"/>
  <c r="B456" i="69"/>
  <c r="H455" i="69"/>
  <c r="E455" i="69"/>
  <c r="C455" i="69"/>
  <c r="B455" i="69"/>
  <c r="H454" i="69"/>
  <c r="S454" i="69" s="1"/>
  <c r="E454" i="69"/>
  <c r="C454" i="69"/>
  <c r="B454" i="69"/>
  <c r="H450" i="69"/>
  <c r="Q450" i="69" s="1"/>
  <c r="E450" i="69"/>
  <c r="C450" i="69"/>
  <c r="B450" i="69"/>
  <c r="H449" i="69"/>
  <c r="E449" i="69"/>
  <c r="C449" i="69"/>
  <c r="B449" i="69"/>
  <c r="H448" i="69"/>
  <c r="E448" i="69"/>
  <c r="C448" i="69"/>
  <c r="B448" i="69"/>
  <c r="H447" i="69"/>
  <c r="S447" i="69" s="1"/>
  <c r="E447" i="69"/>
  <c r="C447" i="69"/>
  <c r="B447" i="69"/>
  <c r="H446" i="69"/>
  <c r="E446" i="69"/>
  <c r="C446" i="69"/>
  <c r="B446" i="69"/>
  <c r="H445" i="69"/>
  <c r="E445" i="69"/>
  <c r="C445" i="69"/>
  <c r="B445" i="69"/>
  <c r="H444" i="69"/>
  <c r="E444" i="69"/>
  <c r="C444" i="69"/>
  <c r="B444" i="69"/>
  <c r="H443" i="69"/>
  <c r="S443" i="69" s="1"/>
  <c r="E443" i="69"/>
  <c r="C443" i="69"/>
  <c r="B443" i="69"/>
  <c r="H442" i="69"/>
  <c r="E442" i="69"/>
  <c r="C442" i="69"/>
  <c r="B442" i="69"/>
  <c r="H441" i="69"/>
  <c r="U441" i="69" s="1"/>
  <c r="E441" i="69"/>
  <c r="C441" i="69"/>
  <c r="B441" i="69"/>
  <c r="H440" i="69"/>
  <c r="E440" i="69"/>
  <c r="C440" i="69"/>
  <c r="B440" i="69"/>
  <c r="H439" i="69"/>
  <c r="E439" i="69"/>
  <c r="C439" i="69"/>
  <c r="B439" i="69"/>
  <c r="H435" i="69"/>
  <c r="W435" i="69" s="1"/>
  <c r="E435" i="69"/>
  <c r="C435" i="69"/>
  <c r="B435" i="69"/>
  <c r="H434" i="69"/>
  <c r="E434" i="69"/>
  <c r="C434" i="69"/>
  <c r="B434" i="69"/>
  <c r="H433" i="69"/>
  <c r="U433" i="69" s="1"/>
  <c r="E433" i="69"/>
  <c r="C433" i="69"/>
  <c r="B433" i="69"/>
  <c r="H432" i="69"/>
  <c r="E432" i="69"/>
  <c r="C432" i="69"/>
  <c r="B432" i="69"/>
  <c r="H431" i="69"/>
  <c r="E431" i="69"/>
  <c r="C431" i="69"/>
  <c r="B431" i="69"/>
  <c r="H430" i="69"/>
  <c r="S430" i="69" s="1"/>
  <c r="E430" i="69"/>
  <c r="C430" i="69"/>
  <c r="B430" i="69"/>
  <c r="H429" i="69"/>
  <c r="T429" i="69" s="1"/>
  <c r="E429" i="69"/>
  <c r="C429" i="69"/>
  <c r="B429" i="69"/>
  <c r="H428" i="69"/>
  <c r="E428" i="69"/>
  <c r="C428" i="69"/>
  <c r="B428" i="69"/>
  <c r="H427" i="69"/>
  <c r="E427" i="69"/>
  <c r="C427" i="69"/>
  <c r="B427" i="69"/>
  <c r="H426" i="69"/>
  <c r="E426" i="69"/>
  <c r="C426" i="69"/>
  <c r="B426" i="69"/>
  <c r="H425" i="69"/>
  <c r="E425" i="69"/>
  <c r="C425" i="69"/>
  <c r="B425" i="69"/>
  <c r="H424" i="69"/>
  <c r="W424" i="69" s="1"/>
  <c r="E424" i="69"/>
  <c r="C424" i="69"/>
  <c r="B424" i="69"/>
  <c r="H420" i="69"/>
  <c r="E420" i="69"/>
  <c r="C420" i="69"/>
  <c r="B420" i="69"/>
  <c r="H419" i="69"/>
  <c r="W419" i="69" s="1"/>
  <c r="E419" i="69"/>
  <c r="C419" i="69"/>
  <c r="B419" i="69"/>
  <c r="H418" i="69"/>
  <c r="E418" i="69"/>
  <c r="C418" i="69"/>
  <c r="B418" i="69"/>
  <c r="H417" i="69"/>
  <c r="E417" i="69"/>
  <c r="C417" i="69"/>
  <c r="B417" i="69"/>
  <c r="H416" i="69"/>
  <c r="E416" i="69"/>
  <c r="C416" i="69"/>
  <c r="B416" i="69"/>
  <c r="H415" i="69"/>
  <c r="E415" i="69"/>
  <c r="C415" i="69"/>
  <c r="B415" i="69"/>
  <c r="H414" i="69"/>
  <c r="E414" i="69"/>
  <c r="C414" i="69"/>
  <c r="B414" i="69"/>
  <c r="H413" i="69"/>
  <c r="V413" i="69" s="1"/>
  <c r="E413" i="69"/>
  <c r="C413" i="69"/>
  <c r="B413" i="69"/>
  <c r="H412" i="69"/>
  <c r="E412" i="69"/>
  <c r="C412" i="69"/>
  <c r="B412" i="69"/>
  <c r="H411" i="69"/>
  <c r="E411" i="69"/>
  <c r="C411" i="69"/>
  <c r="B411" i="69"/>
  <c r="H410" i="69"/>
  <c r="T410" i="69" s="1"/>
  <c r="E410" i="69"/>
  <c r="C410" i="69"/>
  <c r="B410" i="69"/>
  <c r="H409" i="69"/>
  <c r="E409" i="69"/>
  <c r="C409" i="69"/>
  <c r="B409" i="69"/>
  <c r="H405" i="69"/>
  <c r="R405" i="69" s="1"/>
  <c r="E405" i="69"/>
  <c r="C405" i="69"/>
  <c r="B405" i="69"/>
  <c r="H404" i="69"/>
  <c r="E404" i="69"/>
  <c r="C404" i="69"/>
  <c r="B404" i="69"/>
  <c r="H403" i="69"/>
  <c r="E403" i="69"/>
  <c r="C403" i="69"/>
  <c r="B403" i="69"/>
  <c r="H402" i="69"/>
  <c r="T402" i="69" s="1"/>
  <c r="E402" i="69"/>
  <c r="C402" i="69"/>
  <c r="B402" i="69"/>
  <c r="H401" i="69"/>
  <c r="W401" i="69" s="1"/>
  <c r="E401" i="69"/>
  <c r="C401" i="69"/>
  <c r="B401" i="69"/>
  <c r="H400" i="69"/>
  <c r="E400" i="69"/>
  <c r="C400" i="69"/>
  <c r="B400" i="69"/>
  <c r="H399" i="69"/>
  <c r="W399" i="69" s="1"/>
  <c r="E399" i="69"/>
  <c r="C399" i="69"/>
  <c r="B399" i="69"/>
  <c r="H398" i="69"/>
  <c r="E398" i="69"/>
  <c r="C398" i="69"/>
  <c r="B398" i="69"/>
  <c r="H397" i="69"/>
  <c r="E397" i="69"/>
  <c r="C397" i="69"/>
  <c r="B397" i="69"/>
  <c r="H396" i="69"/>
  <c r="J396" i="69" s="1"/>
  <c r="E396" i="69"/>
  <c r="C396" i="69"/>
  <c r="B396" i="69"/>
  <c r="H395" i="69"/>
  <c r="E395" i="69"/>
  <c r="C395" i="69"/>
  <c r="B395" i="69"/>
  <c r="H394" i="69"/>
  <c r="E394" i="69"/>
  <c r="C394" i="69"/>
  <c r="B394" i="69"/>
  <c r="H386" i="69"/>
  <c r="E386" i="69"/>
  <c r="C386" i="69"/>
  <c r="B386" i="69"/>
  <c r="H385" i="69"/>
  <c r="E385" i="69"/>
  <c r="C385" i="69"/>
  <c r="B385" i="69"/>
  <c r="H384" i="69"/>
  <c r="V384" i="69" s="1"/>
  <c r="E384" i="69"/>
  <c r="C384" i="69"/>
  <c r="B384" i="69"/>
  <c r="H383" i="69"/>
  <c r="S383" i="69" s="1"/>
  <c r="E383" i="69"/>
  <c r="C383" i="69"/>
  <c r="B383" i="69"/>
  <c r="H382" i="69"/>
  <c r="T382" i="69" s="1"/>
  <c r="E382" i="69"/>
  <c r="C382" i="69"/>
  <c r="B382" i="69"/>
  <c r="H381" i="69"/>
  <c r="E381" i="69"/>
  <c r="C381" i="69"/>
  <c r="B381" i="69"/>
  <c r="H380" i="69"/>
  <c r="E380" i="69"/>
  <c r="C380" i="69"/>
  <c r="B380" i="69"/>
  <c r="H379" i="69"/>
  <c r="S379" i="69" s="1"/>
  <c r="E379" i="69"/>
  <c r="C379" i="69"/>
  <c r="B379" i="69"/>
  <c r="H378" i="69"/>
  <c r="E378" i="69"/>
  <c r="C378" i="69"/>
  <c r="B378" i="69"/>
  <c r="H377" i="69"/>
  <c r="K377" i="69" s="1"/>
  <c r="E377" i="69"/>
  <c r="C377" i="69"/>
  <c r="B377" i="69"/>
  <c r="H376" i="69"/>
  <c r="G376" i="69" s="1"/>
  <c r="E376" i="69"/>
  <c r="C376" i="69"/>
  <c r="B376" i="69"/>
  <c r="H375" i="69"/>
  <c r="T375" i="69" s="1"/>
  <c r="E375" i="69"/>
  <c r="C375" i="69"/>
  <c r="B375" i="69"/>
  <c r="H371" i="69"/>
  <c r="W371" i="69" s="1"/>
  <c r="E371" i="69"/>
  <c r="C371" i="69"/>
  <c r="B371" i="69"/>
  <c r="H370" i="69"/>
  <c r="E370" i="69"/>
  <c r="C370" i="69"/>
  <c r="B370" i="69"/>
  <c r="H369" i="69"/>
  <c r="Q369" i="69" s="1"/>
  <c r="E369" i="69"/>
  <c r="C369" i="69"/>
  <c r="B369" i="69"/>
  <c r="H368" i="69"/>
  <c r="R368" i="69" s="1"/>
  <c r="E368" i="69"/>
  <c r="C368" i="69"/>
  <c r="B368" i="69"/>
  <c r="H367" i="69"/>
  <c r="Q367" i="69" s="1"/>
  <c r="E367" i="69"/>
  <c r="C367" i="69"/>
  <c r="B367" i="69"/>
  <c r="H366" i="69"/>
  <c r="G366" i="69" s="1"/>
  <c r="E366" i="69"/>
  <c r="C366" i="69"/>
  <c r="B366" i="69"/>
  <c r="H365" i="69"/>
  <c r="E365" i="69"/>
  <c r="C365" i="69"/>
  <c r="B365" i="69"/>
  <c r="H364" i="69"/>
  <c r="G364" i="69" s="1"/>
  <c r="Z364" i="69" s="1"/>
  <c r="E364" i="69"/>
  <c r="C364" i="69"/>
  <c r="B364" i="69"/>
  <c r="H363" i="69"/>
  <c r="W363" i="69" s="1"/>
  <c r="E363" i="69"/>
  <c r="C363" i="69"/>
  <c r="B363" i="69"/>
  <c r="H362" i="69"/>
  <c r="E362" i="69"/>
  <c r="C362" i="69"/>
  <c r="B362" i="69"/>
  <c r="H361" i="69"/>
  <c r="Q361" i="69" s="1"/>
  <c r="E361" i="69"/>
  <c r="C361" i="69"/>
  <c r="B361" i="69"/>
  <c r="H360" i="69"/>
  <c r="E360" i="69"/>
  <c r="C360" i="69"/>
  <c r="B360" i="69"/>
  <c r="H356" i="69"/>
  <c r="R356" i="69" s="1"/>
  <c r="E356" i="69"/>
  <c r="C356" i="69"/>
  <c r="B356" i="69"/>
  <c r="H355" i="69"/>
  <c r="Q355" i="69" s="1"/>
  <c r="E355" i="69"/>
  <c r="C355" i="69"/>
  <c r="B355" i="69"/>
  <c r="H354" i="69"/>
  <c r="E354" i="69"/>
  <c r="C354" i="69"/>
  <c r="B354" i="69"/>
  <c r="H353" i="69"/>
  <c r="R353" i="69" s="1"/>
  <c r="E353" i="69"/>
  <c r="C353" i="69"/>
  <c r="B353" i="69"/>
  <c r="H352" i="69"/>
  <c r="E352" i="69"/>
  <c r="C352" i="69"/>
  <c r="B352" i="69"/>
  <c r="H351" i="69"/>
  <c r="W351" i="69" s="1"/>
  <c r="E351" i="69"/>
  <c r="C351" i="69"/>
  <c r="B351" i="69"/>
  <c r="H350" i="69"/>
  <c r="E350" i="69"/>
  <c r="C350" i="69"/>
  <c r="B350" i="69"/>
  <c r="H349" i="69"/>
  <c r="E349" i="69"/>
  <c r="C349" i="69"/>
  <c r="B349" i="69"/>
  <c r="H348" i="69"/>
  <c r="E348" i="69"/>
  <c r="C348" i="69"/>
  <c r="B348" i="69"/>
  <c r="H347" i="69"/>
  <c r="E347" i="69"/>
  <c r="C347" i="69"/>
  <c r="B347" i="69"/>
  <c r="H346" i="69"/>
  <c r="G346" i="69" s="1"/>
  <c r="Z346" i="69" s="1"/>
  <c r="E346" i="69"/>
  <c r="C346" i="69"/>
  <c r="B346" i="69"/>
  <c r="H345" i="69"/>
  <c r="E345" i="69"/>
  <c r="C345" i="69"/>
  <c r="B345" i="69"/>
  <c r="H341" i="69"/>
  <c r="W341" i="69" s="1"/>
  <c r="E341" i="69"/>
  <c r="C341" i="69"/>
  <c r="B341" i="69"/>
  <c r="H340" i="69"/>
  <c r="E340" i="69"/>
  <c r="C340" i="69"/>
  <c r="B340" i="69"/>
  <c r="H339" i="69"/>
  <c r="R339" i="69" s="1"/>
  <c r="E339" i="69"/>
  <c r="C339" i="69"/>
  <c r="B339" i="69"/>
  <c r="H338" i="69"/>
  <c r="R338" i="69" s="1"/>
  <c r="E338" i="69"/>
  <c r="C338" i="69"/>
  <c r="B338" i="69"/>
  <c r="H337" i="69"/>
  <c r="W337" i="69" s="1"/>
  <c r="E337" i="69"/>
  <c r="C337" i="69"/>
  <c r="B337" i="69"/>
  <c r="H336" i="69"/>
  <c r="R336" i="69" s="1"/>
  <c r="E336" i="69"/>
  <c r="C336" i="69"/>
  <c r="B336" i="69"/>
  <c r="H335" i="69"/>
  <c r="V335" i="69" s="1"/>
  <c r="E335" i="69"/>
  <c r="C335" i="69"/>
  <c r="B335" i="69"/>
  <c r="H334" i="69"/>
  <c r="E334" i="69"/>
  <c r="C334" i="69"/>
  <c r="B334" i="69"/>
  <c r="H333" i="69"/>
  <c r="W333" i="69" s="1"/>
  <c r="E333" i="69"/>
  <c r="C333" i="69"/>
  <c r="B333" i="69"/>
  <c r="H332" i="69"/>
  <c r="K332" i="69" s="1"/>
  <c r="E332" i="69"/>
  <c r="C332" i="69"/>
  <c r="B332" i="69"/>
  <c r="H331" i="69"/>
  <c r="E331" i="69"/>
  <c r="C331" i="69"/>
  <c r="B331" i="69"/>
  <c r="H330" i="69"/>
  <c r="W330" i="69" s="1"/>
  <c r="E330" i="69"/>
  <c r="C330" i="69"/>
  <c r="B330" i="69"/>
  <c r="H326" i="69"/>
  <c r="E326" i="69"/>
  <c r="C326" i="69"/>
  <c r="B326" i="69"/>
  <c r="H325" i="69"/>
  <c r="E325" i="69"/>
  <c r="C325" i="69"/>
  <c r="B325" i="69"/>
  <c r="H324" i="69"/>
  <c r="E324" i="69"/>
  <c r="C324" i="69"/>
  <c r="B324" i="69"/>
  <c r="H323" i="69"/>
  <c r="E323" i="69"/>
  <c r="C323" i="69"/>
  <c r="B323" i="69"/>
  <c r="H322" i="69"/>
  <c r="E322" i="69"/>
  <c r="C322" i="69"/>
  <c r="B322" i="69"/>
  <c r="H321" i="69"/>
  <c r="Q321" i="69" s="1"/>
  <c r="E321" i="69"/>
  <c r="C321" i="69"/>
  <c r="B321" i="69"/>
  <c r="H320" i="69"/>
  <c r="E320" i="69"/>
  <c r="C320" i="69"/>
  <c r="B320" i="69"/>
  <c r="H319" i="69"/>
  <c r="V319" i="69" s="1"/>
  <c r="E319" i="69"/>
  <c r="C319" i="69"/>
  <c r="B319" i="69"/>
  <c r="H318" i="69"/>
  <c r="E318" i="69"/>
  <c r="C318" i="69"/>
  <c r="B318" i="69"/>
  <c r="H317" i="69"/>
  <c r="E317" i="69"/>
  <c r="C317" i="69"/>
  <c r="B317" i="69"/>
  <c r="H316" i="69"/>
  <c r="E316" i="69"/>
  <c r="C316" i="69"/>
  <c r="B316" i="69"/>
  <c r="H315" i="69"/>
  <c r="E315" i="69"/>
  <c r="C315" i="69"/>
  <c r="B315" i="69"/>
  <c r="H311" i="69"/>
  <c r="R311" i="69" s="1"/>
  <c r="E311" i="69"/>
  <c r="C311" i="69"/>
  <c r="B311" i="69"/>
  <c r="H310" i="69"/>
  <c r="T310" i="69" s="1"/>
  <c r="E310" i="69"/>
  <c r="C310" i="69"/>
  <c r="B310" i="69"/>
  <c r="H309" i="69"/>
  <c r="K309" i="69" s="1"/>
  <c r="E309" i="69"/>
  <c r="C309" i="69"/>
  <c r="B309" i="69"/>
  <c r="H308" i="69"/>
  <c r="T308" i="69" s="1"/>
  <c r="E308" i="69"/>
  <c r="C308" i="69"/>
  <c r="B308" i="69"/>
  <c r="H307" i="69"/>
  <c r="E307" i="69"/>
  <c r="C307" i="69"/>
  <c r="B307" i="69"/>
  <c r="H306" i="69"/>
  <c r="E306" i="69"/>
  <c r="C306" i="69"/>
  <c r="B306" i="69"/>
  <c r="H305" i="69"/>
  <c r="E305" i="69"/>
  <c r="C305" i="69"/>
  <c r="B305" i="69"/>
  <c r="H304" i="69"/>
  <c r="U304" i="69" s="1"/>
  <c r="E304" i="69"/>
  <c r="C304" i="69"/>
  <c r="B304" i="69"/>
  <c r="H303" i="69"/>
  <c r="E303" i="69"/>
  <c r="C303" i="69"/>
  <c r="B303" i="69"/>
  <c r="H302" i="69"/>
  <c r="E302" i="69"/>
  <c r="C302" i="69"/>
  <c r="B302" i="69"/>
  <c r="H301" i="69"/>
  <c r="R301" i="69" s="1"/>
  <c r="E301" i="69"/>
  <c r="C301" i="69"/>
  <c r="B301" i="69"/>
  <c r="H300" i="69"/>
  <c r="G300" i="69" s="1"/>
  <c r="E300" i="69"/>
  <c r="C300" i="69"/>
  <c r="B300" i="69"/>
  <c r="H296" i="69"/>
  <c r="V296" i="69" s="1"/>
  <c r="E296" i="69"/>
  <c r="C296" i="69"/>
  <c r="B296" i="69"/>
  <c r="H295" i="69"/>
  <c r="E295" i="69"/>
  <c r="C295" i="69"/>
  <c r="B295" i="69"/>
  <c r="H294" i="69"/>
  <c r="W294" i="69" s="1"/>
  <c r="E294" i="69"/>
  <c r="C294" i="69"/>
  <c r="B294" i="69"/>
  <c r="H293" i="69"/>
  <c r="E293" i="69"/>
  <c r="C293" i="69"/>
  <c r="B293" i="69"/>
  <c r="H292" i="69"/>
  <c r="E292" i="69"/>
  <c r="C292" i="69"/>
  <c r="B292" i="69"/>
  <c r="H291" i="69"/>
  <c r="E291" i="69"/>
  <c r="C291" i="69"/>
  <c r="B291" i="69"/>
  <c r="H290" i="69"/>
  <c r="E290" i="69"/>
  <c r="C290" i="69"/>
  <c r="B290" i="69"/>
  <c r="H289" i="69"/>
  <c r="W289" i="69" s="1"/>
  <c r="E289" i="69"/>
  <c r="C289" i="69"/>
  <c r="B289" i="69"/>
  <c r="H288" i="69"/>
  <c r="P288" i="69" s="1"/>
  <c r="E288" i="69"/>
  <c r="C288" i="69"/>
  <c r="B288" i="69"/>
  <c r="H287" i="69"/>
  <c r="E287" i="69"/>
  <c r="C287" i="69"/>
  <c r="B287" i="69"/>
  <c r="H286" i="69"/>
  <c r="S286" i="69" s="1"/>
  <c r="E286" i="69"/>
  <c r="C286" i="69"/>
  <c r="B286" i="69"/>
  <c r="H285" i="69"/>
  <c r="E285" i="69"/>
  <c r="C285" i="69"/>
  <c r="B285" i="69"/>
  <c r="H281" i="69"/>
  <c r="E281" i="69"/>
  <c r="C281" i="69"/>
  <c r="B281" i="69"/>
  <c r="H280" i="69"/>
  <c r="S280" i="69" s="1"/>
  <c r="E280" i="69"/>
  <c r="C280" i="69"/>
  <c r="B280" i="69"/>
  <c r="H279" i="69"/>
  <c r="E279" i="69"/>
  <c r="C279" i="69"/>
  <c r="B279" i="69"/>
  <c r="H278" i="69"/>
  <c r="E278" i="69"/>
  <c r="C278" i="69"/>
  <c r="B278" i="69"/>
  <c r="H277" i="69"/>
  <c r="E277" i="69"/>
  <c r="C277" i="69"/>
  <c r="B277" i="69"/>
  <c r="H276" i="69"/>
  <c r="P276" i="69" s="1"/>
  <c r="E276" i="69"/>
  <c r="C276" i="69"/>
  <c r="B276" i="69"/>
  <c r="H275" i="69"/>
  <c r="V275" i="69" s="1"/>
  <c r="E275" i="69"/>
  <c r="C275" i="69"/>
  <c r="B275" i="69"/>
  <c r="H274" i="69"/>
  <c r="E274" i="69"/>
  <c r="C274" i="69"/>
  <c r="B274" i="69"/>
  <c r="H273" i="69"/>
  <c r="E273" i="69"/>
  <c r="C273" i="69"/>
  <c r="B273" i="69"/>
  <c r="H272" i="69"/>
  <c r="S272" i="69" s="1"/>
  <c r="E272" i="69"/>
  <c r="C272" i="69"/>
  <c r="B272" i="69"/>
  <c r="H271" i="69"/>
  <c r="W271" i="69" s="1"/>
  <c r="E271" i="69"/>
  <c r="C271" i="69"/>
  <c r="B271" i="69"/>
  <c r="H270" i="69"/>
  <c r="E270" i="69"/>
  <c r="C270" i="69"/>
  <c r="B270" i="69"/>
  <c r="H266" i="69"/>
  <c r="P266" i="69" s="1"/>
  <c r="E266" i="69"/>
  <c r="C266" i="69"/>
  <c r="B266" i="69"/>
  <c r="H265" i="69"/>
  <c r="U265" i="69" s="1"/>
  <c r="E265" i="69"/>
  <c r="C265" i="69"/>
  <c r="B265" i="69"/>
  <c r="H264" i="69"/>
  <c r="W264" i="69" s="1"/>
  <c r="E264" i="69"/>
  <c r="C264" i="69"/>
  <c r="B264" i="69"/>
  <c r="H263" i="69"/>
  <c r="R263" i="69" s="1"/>
  <c r="E263" i="69"/>
  <c r="C263" i="69"/>
  <c r="B263" i="69"/>
  <c r="H262" i="69"/>
  <c r="P262" i="69" s="1"/>
  <c r="E262" i="69"/>
  <c r="C262" i="69"/>
  <c r="B262" i="69"/>
  <c r="H261" i="69"/>
  <c r="K261" i="69" s="1"/>
  <c r="E261" i="69"/>
  <c r="C261" i="69"/>
  <c r="B261" i="69"/>
  <c r="H260" i="69"/>
  <c r="E260" i="69"/>
  <c r="C260" i="69"/>
  <c r="B260" i="69"/>
  <c r="H259" i="69"/>
  <c r="E259" i="69"/>
  <c r="C259" i="69"/>
  <c r="B259" i="69"/>
  <c r="H258" i="69"/>
  <c r="P258" i="69" s="1"/>
  <c r="E258" i="69"/>
  <c r="C258" i="69"/>
  <c r="B258" i="69"/>
  <c r="H257" i="69"/>
  <c r="R257" i="69" s="1"/>
  <c r="E257" i="69"/>
  <c r="C257" i="69"/>
  <c r="B257" i="69"/>
  <c r="H256" i="69"/>
  <c r="S256" i="69" s="1"/>
  <c r="E256" i="69"/>
  <c r="C256" i="69"/>
  <c r="B256" i="69"/>
  <c r="H255" i="69"/>
  <c r="E255" i="69"/>
  <c r="C255" i="69"/>
  <c r="B255" i="69"/>
  <c r="H251" i="69"/>
  <c r="Q251" i="69" s="1"/>
  <c r="E251" i="69"/>
  <c r="C251" i="69"/>
  <c r="B251" i="69"/>
  <c r="H250" i="69"/>
  <c r="S250" i="69" s="1"/>
  <c r="E250" i="69"/>
  <c r="C250" i="69"/>
  <c r="B250" i="69"/>
  <c r="H249" i="69"/>
  <c r="W249" i="69" s="1"/>
  <c r="E249" i="69"/>
  <c r="C249" i="69"/>
  <c r="B249" i="69"/>
  <c r="H248" i="69"/>
  <c r="S248" i="69" s="1"/>
  <c r="E248" i="69"/>
  <c r="C248" i="69"/>
  <c r="B248" i="69"/>
  <c r="H247" i="69"/>
  <c r="R247" i="69" s="1"/>
  <c r="E247" i="69"/>
  <c r="C247" i="69"/>
  <c r="B247" i="69"/>
  <c r="H246" i="69"/>
  <c r="T246" i="69" s="1"/>
  <c r="E246" i="69"/>
  <c r="C246" i="69"/>
  <c r="B246" i="69"/>
  <c r="H245" i="69"/>
  <c r="W245" i="69" s="1"/>
  <c r="E245" i="69"/>
  <c r="C245" i="69"/>
  <c r="B245" i="69"/>
  <c r="H244" i="69"/>
  <c r="S244" i="69" s="1"/>
  <c r="E244" i="69"/>
  <c r="C244" i="69"/>
  <c r="B244" i="69"/>
  <c r="H243" i="69"/>
  <c r="E243" i="69"/>
  <c r="C243" i="69"/>
  <c r="B243" i="69"/>
  <c r="H242" i="69"/>
  <c r="E242" i="69"/>
  <c r="C242" i="69"/>
  <c r="B242" i="69"/>
  <c r="H241" i="69"/>
  <c r="E241" i="69"/>
  <c r="C241" i="69"/>
  <c r="B241" i="69"/>
  <c r="E240" i="69"/>
  <c r="C240" i="69"/>
  <c r="B240" i="69"/>
  <c r="H235" i="69"/>
  <c r="E235" i="69"/>
  <c r="C235" i="69"/>
  <c r="B235" i="69"/>
  <c r="H234" i="69"/>
  <c r="E234" i="69"/>
  <c r="C234" i="69"/>
  <c r="B234" i="69"/>
  <c r="H233" i="69"/>
  <c r="E233" i="69"/>
  <c r="C233" i="69"/>
  <c r="B233" i="69"/>
  <c r="H232" i="69"/>
  <c r="E232" i="69"/>
  <c r="C232" i="69"/>
  <c r="B232" i="69"/>
  <c r="H231" i="69"/>
  <c r="E231" i="69"/>
  <c r="C231" i="69"/>
  <c r="B231" i="69"/>
  <c r="H230" i="69"/>
  <c r="E230" i="69"/>
  <c r="C230" i="69"/>
  <c r="B230" i="69"/>
  <c r="H229" i="69"/>
  <c r="E229" i="69"/>
  <c r="C229" i="69"/>
  <c r="B229" i="69"/>
  <c r="H228" i="69"/>
  <c r="E228" i="69"/>
  <c r="C228" i="69"/>
  <c r="B228" i="69"/>
  <c r="H227" i="69"/>
  <c r="E227" i="69"/>
  <c r="C227" i="69"/>
  <c r="B227" i="69"/>
  <c r="H226" i="69"/>
  <c r="E226" i="69"/>
  <c r="C226" i="69"/>
  <c r="B226" i="69"/>
  <c r="H225" i="69"/>
  <c r="E225" i="69"/>
  <c r="C225" i="69"/>
  <c r="B225" i="69"/>
  <c r="H224" i="69"/>
  <c r="E224" i="69"/>
  <c r="C224" i="69"/>
  <c r="B224" i="69"/>
  <c r="H220" i="69"/>
  <c r="E220" i="69"/>
  <c r="C220" i="69"/>
  <c r="B220" i="69"/>
  <c r="H219" i="69"/>
  <c r="E219" i="69"/>
  <c r="C219" i="69"/>
  <c r="B219" i="69"/>
  <c r="H218" i="69"/>
  <c r="E218" i="69"/>
  <c r="C218" i="69"/>
  <c r="B218" i="69"/>
  <c r="H217" i="69"/>
  <c r="E217" i="69"/>
  <c r="C217" i="69"/>
  <c r="B217" i="69"/>
  <c r="H216" i="69"/>
  <c r="E216" i="69"/>
  <c r="C216" i="69"/>
  <c r="B216" i="69"/>
  <c r="H215" i="69"/>
  <c r="E215" i="69"/>
  <c r="C215" i="69"/>
  <c r="B215" i="69"/>
  <c r="H214" i="69"/>
  <c r="E214" i="69"/>
  <c r="C214" i="69"/>
  <c r="B214" i="69"/>
  <c r="H213" i="69"/>
  <c r="E213" i="69"/>
  <c r="C213" i="69"/>
  <c r="B213" i="69"/>
  <c r="H212" i="69"/>
  <c r="E212" i="69"/>
  <c r="C212" i="69"/>
  <c r="B212" i="69"/>
  <c r="H211" i="69"/>
  <c r="E211" i="69"/>
  <c r="C211" i="69"/>
  <c r="B211" i="69"/>
  <c r="H210" i="69"/>
  <c r="E210" i="69"/>
  <c r="C210" i="69"/>
  <c r="B210" i="69"/>
  <c r="H209" i="69"/>
  <c r="E209" i="69"/>
  <c r="C209" i="69"/>
  <c r="B209" i="69"/>
  <c r="H205" i="69"/>
  <c r="E205" i="69"/>
  <c r="C205" i="69"/>
  <c r="B205" i="69"/>
  <c r="H204" i="69"/>
  <c r="E204" i="69"/>
  <c r="C204" i="69"/>
  <c r="B204" i="69"/>
  <c r="H203" i="69"/>
  <c r="E203" i="69"/>
  <c r="C203" i="69"/>
  <c r="B203" i="69"/>
  <c r="H202" i="69"/>
  <c r="E202" i="69"/>
  <c r="C202" i="69"/>
  <c r="B202" i="69"/>
  <c r="H201" i="69"/>
  <c r="E201" i="69"/>
  <c r="C201" i="69"/>
  <c r="B201" i="69"/>
  <c r="H200" i="69"/>
  <c r="E200" i="69"/>
  <c r="C200" i="69"/>
  <c r="B200" i="69"/>
  <c r="H199" i="69"/>
  <c r="E199" i="69"/>
  <c r="C199" i="69"/>
  <c r="B199" i="69"/>
  <c r="H198" i="69"/>
  <c r="E198" i="69"/>
  <c r="C198" i="69"/>
  <c r="B198" i="69"/>
  <c r="H197" i="69"/>
  <c r="E197" i="69"/>
  <c r="C197" i="69"/>
  <c r="B197" i="69"/>
  <c r="H196" i="69"/>
  <c r="E196" i="69"/>
  <c r="C196" i="69"/>
  <c r="B196" i="69"/>
  <c r="H195" i="69"/>
  <c r="E195" i="69"/>
  <c r="C195" i="69"/>
  <c r="B195" i="69"/>
  <c r="H194" i="69"/>
  <c r="E194" i="69"/>
  <c r="C194" i="69"/>
  <c r="B194" i="69"/>
  <c r="H190" i="69"/>
  <c r="E190" i="69"/>
  <c r="C190" i="69"/>
  <c r="B190" i="69"/>
  <c r="H189" i="69"/>
  <c r="E189" i="69"/>
  <c r="C189" i="69"/>
  <c r="B189" i="69"/>
  <c r="H188" i="69"/>
  <c r="E188" i="69"/>
  <c r="C188" i="69"/>
  <c r="B188" i="69"/>
  <c r="H187" i="69"/>
  <c r="E187" i="69"/>
  <c r="C187" i="69"/>
  <c r="B187" i="69"/>
  <c r="H186" i="69"/>
  <c r="E186" i="69"/>
  <c r="C186" i="69"/>
  <c r="B186" i="69"/>
  <c r="H185" i="69"/>
  <c r="E185" i="69"/>
  <c r="C185" i="69"/>
  <c r="B185" i="69"/>
  <c r="H184" i="69"/>
  <c r="E184" i="69"/>
  <c r="C184" i="69"/>
  <c r="B184" i="69"/>
  <c r="H183" i="69"/>
  <c r="E183" i="69"/>
  <c r="C183" i="69"/>
  <c r="B183" i="69"/>
  <c r="H182" i="69"/>
  <c r="E182" i="69"/>
  <c r="C182" i="69"/>
  <c r="B182" i="69"/>
  <c r="H181" i="69"/>
  <c r="E181" i="69"/>
  <c r="C181" i="69"/>
  <c r="B181" i="69"/>
  <c r="H180" i="69"/>
  <c r="E180" i="69"/>
  <c r="C180" i="69"/>
  <c r="B180" i="69"/>
  <c r="H179" i="69"/>
  <c r="E179" i="69"/>
  <c r="C179" i="69"/>
  <c r="B179" i="69"/>
  <c r="H174" i="69"/>
  <c r="E174" i="69"/>
  <c r="C174" i="69"/>
  <c r="B174" i="69"/>
  <c r="H173" i="69"/>
  <c r="E173" i="69"/>
  <c r="C173" i="69"/>
  <c r="B173" i="69"/>
  <c r="H172" i="69"/>
  <c r="E172" i="69"/>
  <c r="C172" i="69"/>
  <c r="B172" i="69"/>
  <c r="H171" i="69"/>
  <c r="E171" i="69"/>
  <c r="C171" i="69"/>
  <c r="B171" i="69"/>
  <c r="H170" i="69"/>
  <c r="E170" i="69"/>
  <c r="C170" i="69"/>
  <c r="B170" i="69"/>
  <c r="H169" i="69"/>
  <c r="E169" i="69"/>
  <c r="C169" i="69"/>
  <c r="B169" i="69"/>
  <c r="H168" i="69"/>
  <c r="E168" i="69"/>
  <c r="C168" i="69"/>
  <c r="B168" i="69"/>
  <c r="H167" i="69"/>
  <c r="E167" i="69"/>
  <c r="C167" i="69"/>
  <c r="B167" i="69"/>
  <c r="H166" i="69"/>
  <c r="E166" i="69"/>
  <c r="C166" i="69"/>
  <c r="B166" i="69"/>
  <c r="H165" i="69"/>
  <c r="E165" i="69"/>
  <c r="C165" i="69"/>
  <c r="B165" i="69"/>
  <c r="H164" i="69"/>
  <c r="E164" i="69"/>
  <c r="C164" i="69"/>
  <c r="B164" i="69"/>
  <c r="H163" i="69"/>
  <c r="E163" i="69"/>
  <c r="C163" i="69"/>
  <c r="B163" i="69"/>
  <c r="H159" i="69"/>
  <c r="E159" i="69"/>
  <c r="C159" i="69"/>
  <c r="B159" i="69"/>
  <c r="H158" i="69"/>
  <c r="E158" i="69"/>
  <c r="C158" i="69"/>
  <c r="B158" i="69"/>
  <c r="H157" i="69"/>
  <c r="E157" i="69"/>
  <c r="C157" i="69"/>
  <c r="B157" i="69"/>
  <c r="H156" i="69"/>
  <c r="E156" i="69"/>
  <c r="C156" i="69"/>
  <c r="B156" i="69"/>
  <c r="H155" i="69"/>
  <c r="E155" i="69"/>
  <c r="C155" i="69"/>
  <c r="B155" i="69"/>
  <c r="H154" i="69"/>
  <c r="E154" i="69"/>
  <c r="C154" i="69"/>
  <c r="B154" i="69"/>
  <c r="H153" i="69"/>
  <c r="E153" i="69"/>
  <c r="C153" i="69"/>
  <c r="B153" i="69"/>
  <c r="H152" i="69"/>
  <c r="E152" i="69"/>
  <c r="C152" i="69"/>
  <c r="B152" i="69"/>
  <c r="H151" i="69"/>
  <c r="E151" i="69"/>
  <c r="C151" i="69"/>
  <c r="B151" i="69"/>
  <c r="H150" i="69"/>
  <c r="E150" i="69"/>
  <c r="C150" i="69"/>
  <c r="B150" i="69"/>
  <c r="H149" i="69"/>
  <c r="E149" i="69"/>
  <c r="C149" i="69"/>
  <c r="B149" i="69"/>
  <c r="H148" i="69"/>
  <c r="E148" i="69"/>
  <c r="C148" i="69"/>
  <c r="B148" i="69"/>
  <c r="H144" i="69"/>
  <c r="E144" i="69"/>
  <c r="C144" i="69"/>
  <c r="B144" i="69"/>
  <c r="H143" i="69"/>
  <c r="E143" i="69"/>
  <c r="C143" i="69"/>
  <c r="B143" i="69"/>
  <c r="H142" i="69"/>
  <c r="E142" i="69"/>
  <c r="C142" i="69"/>
  <c r="B142" i="69"/>
  <c r="H141" i="69"/>
  <c r="E141" i="69"/>
  <c r="C141" i="69"/>
  <c r="B141" i="69"/>
  <c r="H140" i="69"/>
  <c r="E140" i="69"/>
  <c r="C140" i="69"/>
  <c r="B140" i="69"/>
  <c r="H139" i="69"/>
  <c r="E139" i="69"/>
  <c r="C139" i="69"/>
  <c r="B139" i="69"/>
  <c r="H138" i="69"/>
  <c r="E138" i="69"/>
  <c r="C138" i="69"/>
  <c r="B138" i="69"/>
  <c r="H137" i="69"/>
  <c r="E137" i="69"/>
  <c r="C137" i="69"/>
  <c r="B137" i="69"/>
  <c r="H136" i="69"/>
  <c r="E136" i="69"/>
  <c r="C136" i="69"/>
  <c r="B136" i="69"/>
  <c r="H135" i="69"/>
  <c r="E135" i="69"/>
  <c r="C135" i="69"/>
  <c r="B135" i="69"/>
  <c r="H134" i="69"/>
  <c r="E134" i="69"/>
  <c r="C134" i="69"/>
  <c r="B134" i="69"/>
  <c r="H133" i="69"/>
  <c r="E133" i="69"/>
  <c r="C133" i="69"/>
  <c r="B133" i="69"/>
  <c r="H129" i="69"/>
  <c r="E129" i="69"/>
  <c r="C129" i="69"/>
  <c r="B129" i="69"/>
  <c r="H128" i="69"/>
  <c r="E128" i="69"/>
  <c r="C128" i="69"/>
  <c r="B128" i="69"/>
  <c r="H127" i="69"/>
  <c r="E127" i="69"/>
  <c r="C127" i="69"/>
  <c r="B127" i="69"/>
  <c r="H126" i="69"/>
  <c r="E126" i="69"/>
  <c r="C126" i="69"/>
  <c r="B126" i="69"/>
  <c r="H125" i="69"/>
  <c r="E125" i="69"/>
  <c r="C125" i="69"/>
  <c r="B125" i="69"/>
  <c r="H124" i="69"/>
  <c r="E124" i="69"/>
  <c r="C124" i="69"/>
  <c r="B124" i="69"/>
  <c r="H123" i="69"/>
  <c r="E123" i="69"/>
  <c r="C123" i="69"/>
  <c r="B123" i="69"/>
  <c r="H122" i="69"/>
  <c r="E122" i="69"/>
  <c r="C122" i="69"/>
  <c r="B122" i="69"/>
  <c r="H121" i="69"/>
  <c r="E121" i="69"/>
  <c r="C121" i="69"/>
  <c r="B121" i="69"/>
  <c r="H120" i="69"/>
  <c r="E120" i="69"/>
  <c r="C120" i="69"/>
  <c r="B120" i="69"/>
  <c r="H119" i="69"/>
  <c r="E119" i="69"/>
  <c r="C119" i="69"/>
  <c r="B119" i="69"/>
  <c r="H118" i="69"/>
  <c r="E118" i="69"/>
  <c r="C118" i="69"/>
  <c r="B118" i="69"/>
  <c r="H114" i="69"/>
  <c r="E114" i="69"/>
  <c r="C114" i="69"/>
  <c r="B114" i="69"/>
  <c r="H113" i="69"/>
  <c r="E113" i="69"/>
  <c r="C113" i="69"/>
  <c r="B113" i="69"/>
  <c r="H112" i="69"/>
  <c r="E112" i="69"/>
  <c r="C112" i="69"/>
  <c r="B112" i="69"/>
  <c r="H111" i="69"/>
  <c r="E111" i="69"/>
  <c r="C111" i="69"/>
  <c r="B111" i="69"/>
  <c r="H110" i="69"/>
  <c r="E110" i="69"/>
  <c r="C110" i="69"/>
  <c r="B110" i="69"/>
  <c r="H109" i="69"/>
  <c r="E109" i="69"/>
  <c r="C109" i="69"/>
  <c r="B109" i="69"/>
  <c r="H108" i="69"/>
  <c r="E108" i="69"/>
  <c r="C108" i="69"/>
  <c r="B108" i="69"/>
  <c r="H107" i="69"/>
  <c r="E107" i="69"/>
  <c r="C107" i="69"/>
  <c r="B107" i="69"/>
  <c r="H106" i="69"/>
  <c r="E106" i="69"/>
  <c r="C106" i="69"/>
  <c r="B106" i="69"/>
  <c r="H105" i="69"/>
  <c r="E105" i="69"/>
  <c r="C105" i="69"/>
  <c r="B105" i="69"/>
  <c r="H104" i="69"/>
  <c r="E104" i="69"/>
  <c r="C104" i="69"/>
  <c r="B104" i="69"/>
  <c r="H103" i="69"/>
  <c r="E103" i="69"/>
  <c r="C103" i="69"/>
  <c r="B103" i="69"/>
  <c r="H99" i="69"/>
  <c r="E99" i="69"/>
  <c r="C99" i="69"/>
  <c r="B99" i="69"/>
  <c r="H98" i="69"/>
  <c r="E98" i="69"/>
  <c r="C98" i="69"/>
  <c r="B98" i="69"/>
  <c r="H97" i="69"/>
  <c r="E97" i="69"/>
  <c r="C97" i="69"/>
  <c r="B97" i="69"/>
  <c r="H96" i="69"/>
  <c r="E96" i="69"/>
  <c r="C96" i="69"/>
  <c r="B96" i="69"/>
  <c r="H95" i="69"/>
  <c r="E95" i="69"/>
  <c r="C95" i="69"/>
  <c r="B95" i="69"/>
  <c r="H94" i="69"/>
  <c r="E94" i="69"/>
  <c r="C94" i="69"/>
  <c r="B94" i="69"/>
  <c r="H93" i="69"/>
  <c r="E93" i="69"/>
  <c r="C93" i="69"/>
  <c r="B93" i="69"/>
  <c r="H92" i="69"/>
  <c r="E92" i="69"/>
  <c r="C92" i="69"/>
  <c r="B92" i="69"/>
  <c r="H91" i="69"/>
  <c r="E91" i="69"/>
  <c r="C91" i="69"/>
  <c r="B91" i="69"/>
  <c r="H90" i="69"/>
  <c r="E90" i="69"/>
  <c r="C90" i="69"/>
  <c r="B90" i="69"/>
  <c r="H89" i="69"/>
  <c r="E89" i="69"/>
  <c r="C89" i="69"/>
  <c r="B89" i="69"/>
  <c r="H88" i="69"/>
  <c r="E88" i="69"/>
  <c r="C88" i="69"/>
  <c r="B88" i="69"/>
  <c r="H84" i="69"/>
  <c r="E84" i="69"/>
  <c r="C84" i="69"/>
  <c r="B84" i="69"/>
  <c r="H83" i="69"/>
  <c r="E83" i="69"/>
  <c r="C83" i="69"/>
  <c r="B83" i="69"/>
  <c r="H82" i="69"/>
  <c r="E82" i="69"/>
  <c r="C82" i="69"/>
  <c r="B82" i="69"/>
  <c r="H81" i="69"/>
  <c r="E81" i="69"/>
  <c r="C81" i="69"/>
  <c r="B81" i="69"/>
  <c r="H80" i="69"/>
  <c r="E80" i="69"/>
  <c r="C80" i="69"/>
  <c r="B80" i="69"/>
  <c r="H79" i="69"/>
  <c r="E79" i="69"/>
  <c r="C79" i="69"/>
  <c r="B79" i="69"/>
  <c r="H78" i="69"/>
  <c r="E78" i="69"/>
  <c r="C78" i="69"/>
  <c r="B78" i="69"/>
  <c r="H77" i="69"/>
  <c r="E77" i="69"/>
  <c r="C77" i="69"/>
  <c r="B77" i="69"/>
  <c r="H76" i="69"/>
  <c r="E76" i="69"/>
  <c r="C76" i="69"/>
  <c r="B76" i="69"/>
  <c r="H75" i="69"/>
  <c r="E75" i="69"/>
  <c r="C75" i="69"/>
  <c r="B75" i="69"/>
  <c r="H74" i="69"/>
  <c r="E74" i="69"/>
  <c r="C74" i="69"/>
  <c r="B74" i="69"/>
  <c r="H73" i="69"/>
  <c r="E73" i="69"/>
  <c r="C73" i="69"/>
  <c r="B73" i="69"/>
  <c r="H69" i="69"/>
  <c r="E69" i="69"/>
  <c r="C69" i="69"/>
  <c r="B69" i="69"/>
  <c r="H68" i="69"/>
  <c r="E68" i="69"/>
  <c r="C68" i="69"/>
  <c r="B68" i="69"/>
  <c r="H67" i="69"/>
  <c r="E67" i="69"/>
  <c r="C67" i="69"/>
  <c r="B67" i="69"/>
  <c r="H66" i="69"/>
  <c r="E66" i="69"/>
  <c r="C66" i="69"/>
  <c r="B66" i="69"/>
  <c r="H65" i="69"/>
  <c r="E65" i="69"/>
  <c r="C65" i="69"/>
  <c r="B65" i="69"/>
  <c r="H64" i="69"/>
  <c r="E64" i="69"/>
  <c r="C64" i="69"/>
  <c r="B64" i="69"/>
  <c r="H63" i="69"/>
  <c r="E63" i="69"/>
  <c r="C63" i="69"/>
  <c r="B63" i="69"/>
  <c r="H62" i="69"/>
  <c r="E62" i="69"/>
  <c r="C62" i="69"/>
  <c r="B62" i="69"/>
  <c r="H61" i="69"/>
  <c r="E61" i="69"/>
  <c r="C61" i="69"/>
  <c r="B61" i="69"/>
  <c r="H60" i="69"/>
  <c r="E60" i="69"/>
  <c r="C60" i="69"/>
  <c r="B60" i="69"/>
  <c r="H59" i="69"/>
  <c r="E59" i="69"/>
  <c r="C59" i="69"/>
  <c r="B59" i="69"/>
  <c r="H58" i="69"/>
  <c r="E58" i="69"/>
  <c r="C58" i="69"/>
  <c r="B58" i="69"/>
  <c r="H54" i="69"/>
  <c r="E54" i="69"/>
  <c r="C54" i="69"/>
  <c r="B54" i="69"/>
  <c r="H53" i="69"/>
  <c r="E53" i="69"/>
  <c r="C53" i="69"/>
  <c r="B53" i="69"/>
  <c r="H52" i="69"/>
  <c r="E52" i="69"/>
  <c r="C52" i="69"/>
  <c r="B52" i="69"/>
  <c r="H51" i="69"/>
  <c r="E51" i="69"/>
  <c r="C51" i="69"/>
  <c r="B51" i="69"/>
  <c r="H50" i="69"/>
  <c r="E50" i="69"/>
  <c r="C50" i="69"/>
  <c r="B50" i="69"/>
  <c r="H49" i="69"/>
  <c r="E49" i="69"/>
  <c r="C49" i="69"/>
  <c r="B49" i="69"/>
  <c r="H48" i="69"/>
  <c r="E48" i="69"/>
  <c r="C48" i="69"/>
  <c r="B48" i="69"/>
  <c r="H47" i="69"/>
  <c r="E47" i="69"/>
  <c r="C47" i="69"/>
  <c r="B47" i="69"/>
  <c r="H46" i="69"/>
  <c r="E46" i="69"/>
  <c r="C46" i="69"/>
  <c r="B46" i="69"/>
  <c r="H45" i="69"/>
  <c r="E45" i="69"/>
  <c r="C45" i="69"/>
  <c r="B45" i="69"/>
  <c r="H44" i="69"/>
  <c r="E44" i="69"/>
  <c r="C44" i="69"/>
  <c r="B44" i="69"/>
  <c r="H43" i="69"/>
  <c r="E43" i="69"/>
  <c r="C43" i="69"/>
  <c r="B43" i="69"/>
  <c r="H39" i="69"/>
  <c r="E39" i="69"/>
  <c r="C39" i="69"/>
  <c r="B39" i="69"/>
  <c r="H38" i="69"/>
  <c r="E38" i="69"/>
  <c r="C38" i="69"/>
  <c r="B38" i="69"/>
  <c r="H37" i="69"/>
  <c r="E37" i="69"/>
  <c r="C37" i="69"/>
  <c r="B37" i="69"/>
  <c r="H36" i="69"/>
  <c r="E36" i="69"/>
  <c r="C36" i="69"/>
  <c r="B36" i="69"/>
  <c r="H35" i="69"/>
  <c r="E35" i="69"/>
  <c r="C35" i="69"/>
  <c r="B35" i="69"/>
  <c r="H34" i="69"/>
  <c r="E34" i="69"/>
  <c r="C34" i="69"/>
  <c r="B34" i="69"/>
  <c r="H33" i="69"/>
  <c r="E33" i="69"/>
  <c r="C33" i="69"/>
  <c r="B33" i="69"/>
  <c r="H32" i="69"/>
  <c r="E32" i="69"/>
  <c r="C32" i="69"/>
  <c r="B32" i="69"/>
  <c r="H31" i="69"/>
  <c r="E31" i="69"/>
  <c r="C31" i="69"/>
  <c r="B31" i="69"/>
  <c r="H30" i="69"/>
  <c r="E30" i="69"/>
  <c r="C30" i="69"/>
  <c r="B30" i="69"/>
  <c r="H29" i="69"/>
  <c r="E29" i="69"/>
  <c r="C29" i="69"/>
  <c r="B29" i="69"/>
  <c r="H28" i="69"/>
  <c r="E28" i="69"/>
  <c r="C28" i="69"/>
  <c r="B28" i="69"/>
  <c r="H24" i="69"/>
  <c r="E24" i="69"/>
  <c r="C24" i="69"/>
  <c r="B24" i="69"/>
  <c r="H23" i="69"/>
  <c r="E23" i="69"/>
  <c r="C23" i="69"/>
  <c r="B23" i="69"/>
  <c r="H22" i="69"/>
  <c r="E22" i="69"/>
  <c r="C22" i="69"/>
  <c r="B22" i="69"/>
  <c r="H21" i="69"/>
  <c r="E21" i="69"/>
  <c r="C21" i="69"/>
  <c r="B21" i="69"/>
  <c r="H20" i="69"/>
  <c r="E20" i="69"/>
  <c r="C20" i="69"/>
  <c r="B20" i="69"/>
  <c r="H19" i="69"/>
  <c r="E19" i="69"/>
  <c r="C19" i="69"/>
  <c r="B19" i="69"/>
  <c r="H18" i="69"/>
  <c r="E18" i="69"/>
  <c r="C18" i="69"/>
  <c r="B18" i="69"/>
  <c r="H17" i="69"/>
  <c r="E17" i="69"/>
  <c r="C17" i="69"/>
  <c r="B17" i="69"/>
  <c r="H16" i="69"/>
  <c r="E16" i="69"/>
  <c r="C16" i="69"/>
  <c r="B16" i="69"/>
  <c r="H15" i="69"/>
  <c r="E15" i="69"/>
  <c r="C15" i="69"/>
  <c r="B15" i="69"/>
  <c r="H14" i="69"/>
  <c r="E14" i="69"/>
  <c r="C14" i="69"/>
  <c r="B14" i="69"/>
  <c r="H13" i="69"/>
  <c r="E13" i="69"/>
  <c r="C13" i="69"/>
  <c r="B13" i="69"/>
  <c r="H4" i="69"/>
  <c r="BE452" i="69"/>
  <c r="BF452" i="69" s="1"/>
  <c r="BG452" i="69" s="1"/>
  <c r="BH452" i="69" s="1"/>
  <c r="BI452" i="69" s="1"/>
  <c r="BJ452" i="69" s="1"/>
  <c r="BK452" i="69" s="1"/>
  <c r="BL452" i="69" s="1"/>
  <c r="BM452" i="69" s="1"/>
  <c r="BN452" i="69" s="1"/>
  <c r="BO452" i="69" s="1"/>
  <c r="D452" i="69"/>
  <c r="BC452" i="69"/>
  <c r="BE437" i="69"/>
  <c r="BF437" i="69" s="1"/>
  <c r="BG437" i="69" s="1"/>
  <c r="BH437" i="69" s="1"/>
  <c r="BI437" i="69" s="1"/>
  <c r="BJ437" i="69" s="1"/>
  <c r="BK437" i="69" s="1"/>
  <c r="BL437" i="69" s="1"/>
  <c r="BM437" i="69" s="1"/>
  <c r="BN437" i="69" s="1"/>
  <c r="BO437" i="69" s="1"/>
  <c r="D437" i="69"/>
  <c r="BC437" i="69"/>
  <c r="F435" i="69"/>
  <c r="F450" i="69" s="1"/>
  <c r="F434" i="69"/>
  <c r="F449" i="69" s="1"/>
  <c r="F433" i="69"/>
  <c r="F448" i="69" s="1"/>
  <c r="F432" i="69"/>
  <c r="F447" i="69" s="1"/>
  <c r="F431" i="69"/>
  <c r="F446" i="69" s="1"/>
  <c r="F430" i="69"/>
  <c r="F445" i="69" s="1"/>
  <c r="F429" i="69"/>
  <c r="F444" i="69" s="1"/>
  <c r="F428" i="69"/>
  <c r="F443" i="69" s="1"/>
  <c r="F427" i="69"/>
  <c r="F442" i="69" s="1"/>
  <c r="F426" i="69"/>
  <c r="F441" i="69" s="1"/>
  <c r="F425" i="69"/>
  <c r="F440" i="69" s="1"/>
  <c r="F424" i="69"/>
  <c r="F439" i="69" s="1"/>
  <c r="BE422" i="69"/>
  <c r="BF422" i="69" s="1"/>
  <c r="BG422" i="69" s="1"/>
  <c r="BH422" i="69" s="1"/>
  <c r="BI422" i="69" s="1"/>
  <c r="BJ422" i="69" s="1"/>
  <c r="BK422" i="69" s="1"/>
  <c r="BL422" i="69" s="1"/>
  <c r="BM422" i="69" s="1"/>
  <c r="BN422" i="69" s="1"/>
  <c r="BO422" i="69" s="1"/>
  <c r="D422" i="69"/>
  <c r="BC422" i="69"/>
  <c r="BE407" i="69"/>
  <c r="BF407" i="69" s="1"/>
  <c r="BG407" i="69" s="1"/>
  <c r="BH407" i="69" s="1"/>
  <c r="BI407" i="69" s="1"/>
  <c r="BJ407" i="69" s="1"/>
  <c r="BK407" i="69" s="1"/>
  <c r="BL407" i="69" s="1"/>
  <c r="BM407" i="69" s="1"/>
  <c r="BN407" i="69" s="1"/>
  <c r="BO407" i="69" s="1"/>
  <c r="D407" i="69"/>
  <c r="BE406" i="69"/>
  <c r="BF406" i="69" s="1"/>
  <c r="BG406" i="69" s="1"/>
  <c r="BH406" i="69" s="1"/>
  <c r="BI406" i="69" s="1"/>
  <c r="BJ406" i="69" s="1"/>
  <c r="BK406" i="69" s="1"/>
  <c r="BL406" i="69" s="1"/>
  <c r="BM406" i="69" s="1"/>
  <c r="BN406" i="69" s="1"/>
  <c r="BO406" i="69" s="1"/>
  <c r="BC406" i="69"/>
  <c r="BC407" i="69" s="1"/>
  <c r="BE393" i="69"/>
  <c r="BF393" i="69" s="1"/>
  <c r="BG393" i="69" s="1"/>
  <c r="BH393" i="69" s="1"/>
  <c r="BI393" i="69" s="1"/>
  <c r="BJ393" i="69" s="1"/>
  <c r="BK393" i="69" s="1"/>
  <c r="BL393" i="69" s="1"/>
  <c r="BM393" i="69" s="1"/>
  <c r="BN393" i="69" s="1"/>
  <c r="BO393" i="69" s="1"/>
  <c r="BE392" i="69"/>
  <c r="BF392" i="69" s="1"/>
  <c r="BG392" i="69" s="1"/>
  <c r="BH392" i="69" s="1"/>
  <c r="BI392" i="69" s="1"/>
  <c r="BJ392" i="69" s="1"/>
  <c r="BK392" i="69" s="1"/>
  <c r="BL392" i="69" s="1"/>
  <c r="BM392" i="69" s="1"/>
  <c r="BN392" i="69" s="1"/>
  <c r="BO392" i="69" s="1"/>
  <c r="BE391" i="69"/>
  <c r="BF391" i="69" s="1"/>
  <c r="BG391" i="69" s="1"/>
  <c r="BH391" i="69" s="1"/>
  <c r="BI391" i="69" s="1"/>
  <c r="BJ391" i="69" s="1"/>
  <c r="BK391" i="69" s="1"/>
  <c r="BL391" i="69" s="1"/>
  <c r="BM391" i="69" s="1"/>
  <c r="BN391" i="69" s="1"/>
  <c r="BO391" i="69" s="1"/>
  <c r="BE389" i="69"/>
  <c r="BF389" i="69" s="1"/>
  <c r="BG389" i="69" s="1"/>
  <c r="BH389" i="69" s="1"/>
  <c r="BI389" i="69" s="1"/>
  <c r="BJ389" i="69" s="1"/>
  <c r="BK389" i="69" s="1"/>
  <c r="BL389" i="69" s="1"/>
  <c r="BM389" i="69" s="1"/>
  <c r="BN389" i="69" s="1"/>
  <c r="BO389" i="69" s="1"/>
  <c r="D389" i="69"/>
  <c r="BE387" i="69"/>
  <c r="BF387" i="69" s="1"/>
  <c r="BG387" i="69" s="1"/>
  <c r="BH387" i="69" s="1"/>
  <c r="BI387" i="69" s="1"/>
  <c r="BJ387" i="69" s="1"/>
  <c r="BK387" i="69" s="1"/>
  <c r="BL387" i="69" s="1"/>
  <c r="BM387" i="69" s="1"/>
  <c r="BN387" i="69" s="1"/>
  <c r="BO387" i="69" s="1"/>
  <c r="BC387" i="69"/>
  <c r="BC389" i="69" s="1"/>
  <c r="BC391" i="69" s="1"/>
  <c r="BC392" i="69" s="1"/>
  <c r="BC393" i="69" s="1"/>
  <c r="BE373" i="69"/>
  <c r="BF373" i="69" s="1"/>
  <c r="BG373" i="69" s="1"/>
  <c r="BH373" i="69" s="1"/>
  <c r="BI373" i="69" s="1"/>
  <c r="BJ373" i="69" s="1"/>
  <c r="BK373" i="69" s="1"/>
  <c r="BL373" i="69" s="1"/>
  <c r="BM373" i="69" s="1"/>
  <c r="BN373" i="69" s="1"/>
  <c r="BO373" i="69" s="1"/>
  <c r="D373" i="69"/>
  <c r="BC373" i="69"/>
  <c r="BE358" i="69"/>
  <c r="BF358" i="69" s="1"/>
  <c r="BG358" i="69" s="1"/>
  <c r="BH358" i="69" s="1"/>
  <c r="BI358" i="69" s="1"/>
  <c r="BJ358" i="69" s="1"/>
  <c r="BK358" i="69" s="1"/>
  <c r="BL358" i="69" s="1"/>
  <c r="BM358" i="69" s="1"/>
  <c r="BN358" i="69" s="1"/>
  <c r="BO358" i="69" s="1"/>
  <c r="D358" i="69"/>
  <c r="BC358" i="69"/>
  <c r="BE343" i="69"/>
  <c r="BF343" i="69" s="1"/>
  <c r="BG343" i="69" s="1"/>
  <c r="BH343" i="69" s="1"/>
  <c r="BI343" i="69" s="1"/>
  <c r="BJ343" i="69" s="1"/>
  <c r="BK343" i="69" s="1"/>
  <c r="BL343" i="69" s="1"/>
  <c r="BM343" i="69" s="1"/>
  <c r="BN343" i="69" s="1"/>
  <c r="BO343" i="69" s="1"/>
  <c r="D343" i="69"/>
  <c r="BC343" i="69"/>
  <c r="BE328" i="69"/>
  <c r="BF328" i="69" s="1"/>
  <c r="BG328" i="69" s="1"/>
  <c r="BH328" i="69" s="1"/>
  <c r="BI328" i="69" s="1"/>
  <c r="BJ328" i="69" s="1"/>
  <c r="BK328" i="69" s="1"/>
  <c r="BL328" i="69" s="1"/>
  <c r="BM328" i="69" s="1"/>
  <c r="BN328" i="69" s="1"/>
  <c r="BO328" i="69" s="1"/>
  <c r="D328" i="69"/>
  <c r="BC328" i="69"/>
  <c r="BE313" i="69"/>
  <c r="BF313" i="69" s="1"/>
  <c r="BG313" i="69" s="1"/>
  <c r="BH313" i="69" s="1"/>
  <c r="BI313" i="69" s="1"/>
  <c r="BJ313" i="69" s="1"/>
  <c r="BK313" i="69" s="1"/>
  <c r="BL313" i="69" s="1"/>
  <c r="BM313" i="69" s="1"/>
  <c r="BN313" i="69" s="1"/>
  <c r="BO313" i="69" s="1"/>
  <c r="D313" i="69"/>
  <c r="BC313" i="69"/>
  <c r="BE298" i="69"/>
  <c r="BF298" i="69" s="1"/>
  <c r="BG298" i="69" s="1"/>
  <c r="BH298" i="69" s="1"/>
  <c r="BI298" i="69" s="1"/>
  <c r="BJ298" i="69" s="1"/>
  <c r="BK298" i="69" s="1"/>
  <c r="BL298" i="69" s="1"/>
  <c r="BM298" i="69" s="1"/>
  <c r="BN298" i="69" s="1"/>
  <c r="BO298" i="69" s="1"/>
  <c r="D298" i="69"/>
  <c r="BC298" i="69"/>
  <c r="BE283" i="69"/>
  <c r="BF283" i="69" s="1"/>
  <c r="BG283" i="69" s="1"/>
  <c r="BH283" i="69" s="1"/>
  <c r="BI283" i="69" s="1"/>
  <c r="BJ283" i="69" s="1"/>
  <c r="BK283" i="69" s="1"/>
  <c r="BL283" i="69" s="1"/>
  <c r="BM283" i="69" s="1"/>
  <c r="BN283" i="69" s="1"/>
  <c r="BO283" i="69" s="1"/>
  <c r="D283" i="69"/>
  <c r="BC283" i="69"/>
  <c r="BE268" i="69"/>
  <c r="BF268" i="69" s="1"/>
  <c r="BG268" i="69" s="1"/>
  <c r="BH268" i="69" s="1"/>
  <c r="BI268" i="69" s="1"/>
  <c r="BJ268" i="69" s="1"/>
  <c r="BK268" i="69" s="1"/>
  <c r="BL268" i="69" s="1"/>
  <c r="BM268" i="69" s="1"/>
  <c r="BN268" i="69" s="1"/>
  <c r="BO268" i="69" s="1"/>
  <c r="D268" i="69"/>
  <c r="BC268" i="69"/>
  <c r="BE253" i="69"/>
  <c r="BF253" i="69" s="1"/>
  <c r="BG253" i="69" s="1"/>
  <c r="BH253" i="69" s="1"/>
  <c r="BI253" i="69" s="1"/>
  <c r="BJ253" i="69" s="1"/>
  <c r="BK253" i="69" s="1"/>
  <c r="BL253" i="69" s="1"/>
  <c r="BM253" i="69" s="1"/>
  <c r="BN253" i="69" s="1"/>
  <c r="BO253" i="69" s="1"/>
  <c r="D253" i="69"/>
  <c r="BC253" i="69"/>
  <c r="BE238" i="69"/>
  <c r="BF238" i="69" s="1"/>
  <c r="BG238" i="69" s="1"/>
  <c r="BH238" i="69" s="1"/>
  <c r="BI238" i="69" s="1"/>
  <c r="BJ238" i="69" s="1"/>
  <c r="BK238" i="69" s="1"/>
  <c r="BL238" i="69" s="1"/>
  <c r="BM238" i="69" s="1"/>
  <c r="BN238" i="69" s="1"/>
  <c r="BO238" i="69" s="1"/>
  <c r="D238" i="69"/>
  <c r="BE237" i="69"/>
  <c r="BF237" i="69" s="1"/>
  <c r="BG237" i="69" s="1"/>
  <c r="BH237" i="69" s="1"/>
  <c r="BI237" i="69" s="1"/>
  <c r="BJ237" i="69" s="1"/>
  <c r="BK237" i="69" s="1"/>
  <c r="BL237" i="69" s="1"/>
  <c r="BM237" i="69" s="1"/>
  <c r="BN237" i="69" s="1"/>
  <c r="BO237" i="69" s="1"/>
  <c r="BC237" i="69"/>
  <c r="BC238" i="69" s="1"/>
  <c r="D222" i="69"/>
  <c r="D207" i="69"/>
  <c r="D192" i="69"/>
  <c r="D177" i="69"/>
  <c r="D161" i="69"/>
  <c r="D146" i="69"/>
  <c r="D131" i="69"/>
  <c r="D116" i="69"/>
  <c r="D101" i="69"/>
  <c r="D86" i="69"/>
  <c r="D71" i="69"/>
  <c r="D56" i="69"/>
  <c r="D41" i="69"/>
  <c r="D26" i="69"/>
  <c r="D11" i="69"/>
  <c r="N13" i="69" l="1"/>
  <c r="M13" i="69"/>
  <c r="N14" i="69"/>
  <c r="M14" i="69"/>
  <c r="N15" i="69"/>
  <c r="M15" i="69"/>
  <c r="N16" i="69"/>
  <c r="M16" i="69"/>
  <c r="N17" i="69"/>
  <c r="M17" i="69"/>
  <c r="N18" i="69"/>
  <c r="M18" i="69"/>
  <c r="N19" i="69"/>
  <c r="M19" i="69"/>
  <c r="N20" i="69"/>
  <c r="M20" i="69"/>
  <c r="N21" i="69"/>
  <c r="M21" i="69"/>
  <c r="N22" i="69"/>
  <c r="M22" i="69"/>
  <c r="N23" i="69"/>
  <c r="M23" i="69"/>
  <c r="N24" i="69"/>
  <c r="M24" i="69"/>
  <c r="N28" i="69"/>
  <c r="M28" i="69"/>
  <c r="N29" i="69"/>
  <c r="M29" i="69"/>
  <c r="N30" i="69"/>
  <c r="M30" i="69"/>
  <c r="N31" i="69"/>
  <c r="M31" i="69"/>
  <c r="N32" i="69"/>
  <c r="M32" i="69"/>
  <c r="N33" i="69"/>
  <c r="M33" i="69"/>
  <c r="N34" i="69"/>
  <c r="M34" i="69"/>
  <c r="N35" i="69"/>
  <c r="M35" i="69"/>
  <c r="N36" i="69"/>
  <c r="M36" i="69"/>
  <c r="N37" i="69"/>
  <c r="M37" i="69"/>
  <c r="N38" i="69"/>
  <c r="M38" i="69"/>
  <c r="N39" i="69"/>
  <c r="M39" i="69"/>
  <c r="N43" i="69"/>
  <c r="M43" i="69"/>
  <c r="N44" i="69"/>
  <c r="M44" i="69"/>
  <c r="N45" i="69"/>
  <c r="M45" i="69"/>
  <c r="N46" i="69"/>
  <c r="M46" i="69"/>
  <c r="N47" i="69"/>
  <c r="M47" i="69"/>
  <c r="N48" i="69"/>
  <c r="M48" i="69"/>
  <c r="N49" i="69"/>
  <c r="M49" i="69"/>
  <c r="N50" i="69"/>
  <c r="M50" i="69"/>
  <c r="N51" i="69"/>
  <c r="M51" i="69"/>
  <c r="N52" i="69"/>
  <c r="M52" i="69"/>
  <c r="N53" i="69"/>
  <c r="M53" i="69"/>
  <c r="N54" i="69"/>
  <c r="M54" i="69"/>
  <c r="N58" i="69"/>
  <c r="M58" i="69"/>
  <c r="N59" i="69"/>
  <c r="M59" i="69"/>
  <c r="N60" i="69"/>
  <c r="M60" i="69"/>
  <c r="N61" i="69"/>
  <c r="M61" i="69"/>
  <c r="N62" i="69"/>
  <c r="M62" i="69"/>
  <c r="N63" i="69"/>
  <c r="M63" i="69"/>
  <c r="N64" i="69"/>
  <c r="M64" i="69"/>
  <c r="N65" i="69"/>
  <c r="M65" i="69"/>
  <c r="N66" i="69"/>
  <c r="M66" i="69"/>
  <c r="N67" i="69"/>
  <c r="M67" i="69"/>
  <c r="N68" i="69"/>
  <c r="M68" i="69"/>
  <c r="N69" i="69"/>
  <c r="M69" i="69"/>
  <c r="N73" i="69"/>
  <c r="M73" i="69"/>
  <c r="N74" i="69"/>
  <c r="M74" i="69"/>
  <c r="N75" i="69"/>
  <c r="M75" i="69"/>
  <c r="N76" i="69"/>
  <c r="M76" i="69"/>
  <c r="N77" i="69"/>
  <c r="M77" i="69"/>
  <c r="N78" i="69"/>
  <c r="M78" i="69"/>
  <c r="N79" i="69"/>
  <c r="M79" i="69"/>
  <c r="N80" i="69"/>
  <c r="M80" i="69"/>
  <c r="N81" i="69"/>
  <c r="M81" i="69"/>
  <c r="N82" i="69"/>
  <c r="M82" i="69"/>
  <c r="N83" i="69"/>
  <c r="M83" i="69"/>
  <c r="N84" i="69"/>
  <c r="M84" i="69"/>
  <c r="N88" i="69"/>
  <c r="M88" i="69"/>
  <c r="N89" i="69"/>
  <c r="M89" i="69"/>
  <c r="N90" i="69"/>
  <c r="M90" i="69"/>
  <c r="N91" i="69"/>
  <c r="M91" i="69"/>
  <c r="N92" i="69"/>
  <c r="M92" i="69"/>
  <c r="N93" i="69"/>
  <c r="M93" i="69"/>
  <c r="N94" i="69"/>
  <c r="M94" i="69"/>
  <c r="N95" i="69"/>
  <c r="M95" i="69"/>
  <c r="N96" i="69"/>
  <c r="M96" i="69"/>
  <c r="N97" i="69"/>
  <c r="M97" i="69"/>
  <c r="N98" i="69"/>
  <c r="M98" i="69"/>
  <c r="N99" i="69"/>
  <c r="M99" i="69"/>
  <c r="N103" i="69"/>
  <c r="M103" i="69"/>
  <c r="N104" i="69"/>
  <c r="M104" i="69"/>
  <c r="N105" i="69"/>
  <c r="M105" i="69"/>
  <c r="N106" i="69"/>
  <c r="M106" i="69"/>
  <c r="N107" i="69"/>
  <c r="M107" i="69"/>
  <c r="N108" i="69"/>
  <c r="M108" i="69"/>
  <c r="N109" i="69"/>
  <c r="M109" i="69"/>
  <c r="N110" i="69"/>
  <c r="M110" i="69"/>
  <c r="N111" i="69"/>
  <c r="M111" i="69"/>
  <c r="N112" i="69"/>
  <c r="M112" i="69"/>
  <c r="N113" i="69"/>
  <c r="M113" i="69"/>
  <c r="N114" i="69"/>
  <c r="M114" i="69"/>
  <c r="N118" i="69"/>
  <c r="M118" i="69"/>
  <c r="N119" i="69"/>
  <c r="M119" i="69"/>
  <c r="N120" i="69"/>
  <c r="M120" i="69"/>
  <c r="N121" i="69"/>
  <c r="M121" i="69"/>
  <c r="N122" i="69"/>
  <c r="M122" i="69"/>
  <c r="N123" i="69"/>
  <c r="M123" i="69"/>
  <c r="N124" i="69"/>
  <c r="M124" i="69"/>
  <c r="N125" i="69"/>
  <c r="M125" i="69"/>
  <c r="N126" i="69"/>
  <c r="M126" i="69"/>
  <c r="N127" i="69"/>
  <c r="M127" i="69"/>
  <c r="N128" i="69"/>
  <c r="M128" i="69"/>
  <c r="N129" i="69"/>
  <c r="M129" i="69"/>
  <c r="N133" i="69"/>
  <c r="M133" i="69"/>
  <c r="N134" i="69"/>
  <c r="M134" i="69"/>
  <c r="N135" i="69"/>
  <c r="M135" i="69"/>
  <c r="N136" i="69"/>
  <c r="M136" i="69"/>
  <c r="N137" i="69"/>
  <c r="M137" i="69"/>
  <c r="N138" i="69"/>
  <c r="M138" i="69"/>
  <c r="N139" i="69"/>
  <c r="M139" i="69"/>
  <c r="N140" i="69"/>
  <c r="M140" i="69"/>
  <c r="N141" i="69"/>
  <c r="M141" i="69"/>
  <c r="N142" i="69"/>
  <c r="M142" i="69"/>
  <c r="N143" i="69"/>
  <c r="M143" i="69"/>
  <c r="N144" i="69"/>
  <c r="M144" i="69"/>
  <c r="N148" i="69"/>
  <c r="M148" i="69"/>
  <c r="N149" i="69"/>
  <c r="M149" i="69"/>
  <c r="N150" i="69"/>
  <c r="M150" i="69"/>
  <c r="N151" i="69"/>
  <c r="M151" i="69"/>
  <c r="N152" i="69"/>
  <c r="M152" i="69"/>
  <c r="N153" i="69"/>
  <c r="M153" i="69"/>
  <c r="N154" i="69"/>
  <c r="M154" i="69"/>
  <c r="N155" i="69"/>
  <c r="M155" i="69"/>
  <c r="N156" i="69"/>
  <c r="M156" i="69"/>
  <c r="N157" i="69"/>
  <c r="M157" i="69"/>
  <c r="N158" i="69"/>
  <c r="M158" i="69"/>
  <c r="N159" i="69"/>
  <c r="M159" i="69"/>
  <c r="N163" i="69"/>
  <c r="M163" i="69"/>
  <c r="N164" i="69"/>
  <c r="M164" i="69"/>
  <c r="N165" i="69"/>
  <c r="M165" i="69"/>
  <c r="N166" i="69"/>
  <c r="M166" i="69"/>
  <c r="N167" i="69"/>
  <c r="M167" i="69"/>
  <c r="N168" i="69"/>
  <c r="M168" i="69"/>
  <c r="N169" i="69"/>
  <c r="M169" i="69"/>
  <c r="N170" i="69"/>
  <c r="M170" i="69"/>
  <c r="N171" i="69"/>
  <c r="M171" i="69"/>
  <c r="N172" i="69"/>
  <c r="M172" i="69"/>
  <c r="N173" i="69"/>
  <c r="M173" i="69"/>
  <c r="N174" i="69"/>
  <c r="M174" i="69"/>
  <c r="N179" i="69"/>
  <c r="M179" i="69"/>
  <c r="N180" i="69"/>
  <c r="M180" i="69"/>
  <c r="N181" i="69"/>
  <c r="M181" i="69"/>
  <c r="N182" i="69"/>
  <c r="M182" i="69"/>
  <c r="N183" i="69"/>
  <c r="M183" i="69"/>
  <c r="N184" i="69"/>
  <c r="M184" i="69"/>
  <c r="N185" i="69"/>
  <c r="M185" i="69"/>
  <c r="N186" i="69"/>
  <c r="M186" i="69"/>
  <c r="N187" i="69"/>
  <c r="M187" i="69"/>
  <c r="N188" i="69"/>
  <c r="M188" i="69"/>
  <c r="N189" i="69"/>
  <c r="M189" i="69"/>
  <c r="N190" i="69"/>
  <c r="M190" i="69"/>
  <c r="N194" i="69"/>
  <c r="M194" i="69"/>
  <c r="N195" i="69"/>
  <c r="M195" i="69"/>
  <c r="N196" i="69"/>
  <c r="M196" i="69"/>
  <c r="N197" i="69"/>
  <c r="M197" i="69"/>
  <c r="N198" i="69"/>
  <c r="M198" i="69"/>
  <c r="N199" i="69"/>
  <c r="M199" i="69"/>
  <c r="N200" i="69"/>
  <c r="M200" i="69"/>
  <c r="N201" i="69"/>
  <c r="M201" i="69"/>
  <c r="N202" i="69"/>
  <c r="M202" i="69"/>
  <c r="N203" i="69"/>
  <c r="M203" i="69"/>
  <c r="N204" i="69"/>
  <c r="M204" i="69"/>
  <c r="N205" i="69"/>
  <c r="M205" i="69"/>
  <c r="N209" i="69"/>
  <c r="M209" i="69"/>
  <c r="N210" i="69"/>
  <c r="M210" i="69"/>
  <c r="N211" i="69"/>
  <c r="M211" i="69"/>
  <c r="N212" i="69"/>
  <c r="M212" i="69"/>
  <c r="N213" i="69"/>
  <c r="M213" i="69"/>
  <c r="N214" i="69"/>
  <c r="M214" i="69"/>
  <c r="N215" i="69"/>
  <c r="M215" i="69"/>
  <c r="N216" i="69"/>
  <c r="M216" i="69"/>
  <c r="N217" i="69"/>
  <c r="M217" i="69"/>
  <c r="N218" i="69"/>
  <c r="M218" i="69"/>
  <c r="N219" i="69"/>
  <c r="M219" i="69"/>
  <c r="N220" i="69"/>
  <c r="M220" i="69"/>
  <c r="N224" i="69"/>
  <c r="M224" i="69"/>
  <c r="N225" i="69"/>
  <c r="M225" i="69"/>
  <c r="N226" i="69"/>
  <c r="M226" i="69"/>
  <c r="N227" i="69"/>
  <c r="M227" i="69"/>
  <c r="N228" i="69"/>
  <c r="M228" i="69"/>
  <c r="N229" i="69"/>
  <c r="M229" i="69"/>
  <c r="N230" i="69"/>
  <c r="M230" i="69"/>
  <c r="N231" i="69"/>
  <c r="M231" i="69"/>
  <c r="N232" i="69"/>
  <c r="M232" i="69"/>
  <c r="N233" i="69"/>
  <c r="M233" i="69"/>
  <c r="N234" i="69"/>
  <c r="M234" i="69"/>
  <c r="N235" i="69"/>
  <c r="M235" i="69"/>
  <c r="W22" i="69"/>
  <c r="G14" i="69"/>
  <c r="Z14" i="69" s="1"/>
  <c r="W17" i="69"/>
  <c r="R15" i="69"/>
  <c r="W18" i="69"/>
  <c r="W21" i="69"/>
  <c r="W29" i="69"/>
  <c r="W33" i="69"/>
  <c r="W35" i="69"/>
  <c r="W37" i="69"/>
  <c r="W39" i="69"/>
  <c r="W43" i="69"/>
  <c r="S44" i="69"/>
  <c r="W45" i="69"/>
  <c r="W46" i="69"/>
  <c r="W47" i="69"/>
  <c r="S48" i="69"/>
  <c r="W49" i="69"/>
  <c r="W50" i="69"/>
  <c r="W51" i="69"/>
  <c r="S52" i="69"/>
  <c r="W53" i="69"/>
  <c r="S58" i="69"/>
  <c r="W59" i="69"/>
  <c r="W60" i="69"/>
  <c r="W61" i="69"/>
  <c r="S62" i="69"/>
  <c r="W63" i="69"/>
  <c r="S64" i="69"/>
  <c r="W65" i="69"/>
  <c r="S66" i="69"/>
  <c r="W67" i="69"/>
  <c r="W69" i="69"/>
  <c r="W73" i="69"/>
  <c r="S74" i="69"/>
  <c r="W75" i="69"/>
  <c r="W76" i="69"/>
  <c r="R77" i="69"/>
  <c r="S80" i="69"/>
  <c r="S82" i="69"/>
  <c r="J83" i="69"/>
  <c r="W84" i="69"/>
  <c r="G89" i="69"/>
  <c r="W90" i="69"/>
  <c r="W92" i="69"/>
  <c r="W93" i="69"/>
  <c r="S94" i="69"/>
  <c r="G95" i="69"/>
  <c r="Z95" i="69" s="1"/>
  <c r="V98" i="69"/>
  <c r="T103" i="69"/>
  <c r="W107" i="69"/>
  <c r="K108" i="69"/>
  <c r="P111" i="69"/>
  <c r="Y111" i="69" s="1"/>
  <c r="T119" i="69"/>
  <c r="R123" i="69"/>
  <c r="V124" i="69"/>
  <c r="G125" i="69"/>
  <c r="Z125" i="69" s="1"/>
  <c r="T126" i="69"/>
  <c r="S129" i="69"/>
  <c r="K134" i="69"/>
  <c r="V138" i="69"/>
  <c r="T140" i="69"/>
  <c r="V148" i="69"/>
  <c r="V150" i="69"/>
  <c r="S151" i="69"/>
  <c r="T152" i="69"/>
  <c r="S153" i="69"/>
  <c r="W154" i="69"/>
  <c r="S155" i="69"/>
  <c r="S159" i="69"/>
  <c r="J164" i="69"/>
  <c r="W168" i="69"/>
  <c r="V170" i="69"/>
  <c r="R174" i="69"/>
  <c r="W179" i="69"/>
  <c r="S180" i="69"/>
  <c r="P186" i="69"/>
  <c r="Y186" i="69" s="1"/>
  <c r="W187" i="69"/>
  <c r="S188" i="69"/>
  <c r="W189" i="69"/>
  <c r="S190" i="69"/>
  <c r="K195" i="69"/>
  <c r="P196" i="69"/>
  <c r="V203" i="69"/>
  <c r="S210" i="69"/>
  <c r="P212" i="69"/>
  <c r="S214" i="69"/>
  <c r="W215" i="69"/>
  <c r="S216" i="69"/>
  <c r="V217" i="69"/>
  <c r="S218" i="69"/>
  <c r="V219" i="69"/>
  <c r="T227" i="69"/>
  <c r="R228" i="69"/>
  <c r="W229" i="69"/>
  <c r="R230" i="69"/>
  <c r="I231" i="69"/>
  <c r="W233" i="69"/>
  <c r="K97" i="69"/>
  <c r="T333" i="69"/>
  <c r="U412" i="69"/>
  <c r="K429" i="69"/>
  <c r="V429" i="69"/>
  <c r="Q249" i="69"/>
  <c r="I429" i="69"/>
  <c r="K168" i="69"/>
  <c r="R261" i="69"/>
  <c r="R362" i="69"/>
  <c r="U201" i="69"/>
  <c r="U301" i="69"/>
  <c r="G261" i="69"/>
  <c r="Z261" i="69" s="1"/>
  <c r="G59" i="69"/>
  <c r="Z59" i="69" s="1"/>
  <c r="V126" i="69"/>
  <c r="V309" i="69"/>
  <c r="Q386" i="69"/>
  <c r="V59" i="69"/>
  <c r="G308" i="69"/>
  <c r="Z308" i="69" s="1"/>
  <c r="U13" i="69"/>
  <c r="G33" i="69"/>
  <c r="Z33" i="69" s="1"/>
  <c r="R119" i="69"/>
  <c r="K179" i="69"/>
  <c r="W216" i="69"/>
  <c r="G217" i="69"/>
  <c r="Z217" i="69" s="1"/>
  <c r="V249" i="69"/>
  <c r="P294" i="69"/>
  <c r="K367" i="69"/>
  <c r="J419" i="69"/>
  <c r="R179" i="69"/>
  <c r="G249" i="69"/>
  <c r="Z249" i="69" s="1"/>
  <c r="S294" i="69"/>
  <c r="T419" i="69"/>
  <c r="Q33" i="69"/>
  <c r="G45" i="69"/>
  <c r="Z45" i="69" s="1"/>
  <c r="P94" i="69"/>
  <c r="T187" i="69"/>
  <c r="G294" i="69"/>
  <c r="Z294" i="69" s="1"/>
  <c r="G304" i="69"/>
  <c r="Z304" i="69" s="1"/>
  <c r="T309" i="69"/>
  <c r="G416" i="69"/>
  <c r="Z416" i="69" s="1"/>
  <c r="I119" i="69"/>
  <c r="G179" i="69"/>
  <c r="Z179" i="69" s="1"/>
  <c r="J187" i="69"/>
  <c r="V336" i="69"/>
  <c r="G337" i="69"/>
  <c r="Z337" i="69" s="1"/>
  <c r="U382" i="69"/>
  <c r="G15" i="69"/>
  <c r="Z15" i="69" s="1"/>
  <c r="K33" i="69"/>
  <c r="G63" i="69"/>
  <c r="Z63" i="69" s="1"/>
  <c r="G103" i="69"/>
  <c r="Z103" i="69" s="1"/>
  <c r="G123" i="69"/>
  <c r="Z123" i="69" s="1"/>
  <c r="G136" i="69"/>
  <c r="Z136" i="69" s="1"/>
  <c r="G154" i="69"/>
  <c r="Z154" i="69" s="1"/>
  <c r="G189" i="69"/>
  <c r="Z189" i="69" s="1"/>
  <c r="U219" i="69"/>
  <c r="G230" i="69"/>
  <c r="Z230" i="69" s="1"/>
  <c r="G336" i="69"/>
  <c r="Z336" i="69" s="1"/>
  <c r="W15" i="69"/>
  <c r="G126" i="69"/>
  <c r="Z126" i="69" s="1"/>
  <c r="G140" i="69"/>
  <c r="Z140" i="69" s="1"/>
  <c r="V156" i="69"/>
  <c r="R189" i="69"/>
  <c r="G201" i="69"/>
  <c r="Z201" i="69" s="1"/>
  <c r="G219" i="69"/>
  <c r="Z219" i="69" s="1"/>
  <c r="T231" i="69"/>
  <c r="G245" i="69"/>
  <c r="Z245" i="69" s="1"/>
  <c r="G251" i="69"/>
  <c r="W286" i="69"/>
  <c r="G289" i="69"/>
  <c r="Z289" i="69" s="1"/>
  <c r="K336" i="69"/>
  <c r="Q349" i="69"/>
  <c r="S462" i="69"/>
  <c r="Q53" i="69"/>
  <c r="Q83" i="69"/>
  <c r="V333" i="69"/>
  <c r="K378" i="69"/>
  <c r="J379" i="69"/>
  <c r="K401" i="69"/>
  <c r="Q457" i="69"/>
  <c r="Y262" i="69"/>
  <c r="J13" i="69"/>
  <c r="J15" i="69"/>
  <c r="P24" i="69"/>
  <c r="Y24" i="69" s="1"/>
  <c r="K37" i="69"/>
  <c r="V63" i="69"/>
  <c r="P84" i="69"/>
  <c r="Y84" i="69" s="1"/>
  <c r="S107" i="69"/>
  <c r="V122" i="69"/>
  <c r="I126" i="69"/>
  <c r="V134" i="69"/>
  <c r="T164" i="69"/>
  <c r="W196" i="69"/>
  <c r="I215" i="69"/>
  <c r="W218" i="69"/>
  <c r="V245" i="69"/>
  <c r="J275" i="69"/>
  <c r="V289" i="69"/>
  <c r="W302" i="69"/>
  <c r="U311" i="69"/>
  <c r="I333" i="69"/>
  <c r="Q335" i="69"/>
  <c r="K341" i="69"/>
  <c r="T363" i="69"/>
  <c r="I371" i="69"/>
  <c r="V376" i="69"/>
  <c r="R378" i="69"/>
  <c r="K379" i="69"/>
  <c r="I384" i="69"/>
  <c r="P416" i="69"/>
  <c r="Y416" i="69" s="1"/>
  <c r="P424" i="69"/>
  <c r="J435" i="69"/>
  <c r="U459" i="69"/>
  <c r="U21" i="69"/>
  <c r="V43" i="69"/>
  <c r="K107" i="69"/>
  <c r="T134" i="69"/>
  <c r="S212" i="69"/>
  <c r="I227" i="69"/>
  <c r="K271" i="69"/>
  <c r="I341" i="69"/>
  <c r="J363" i="69"/>
  <c r="K376" i="69"/>
  <c r="R433" i="69"/>
  <c r="K15" i="69"/>
  <c r="G43" i="69"/>
  <c r="Z43" i="69" s="1"/>
  <c r="Q45" i="69"/>
  <c r="G53" i="69"/>
  <c r="Z53" i="69" s="1"/>
  <c r="K59" i="69"/>
  <c r="Q75" i="69"/>
  <c r="G107" i="69"/>
  <c r="Z107" i="69" s="1"/>
  <c r="U140" i="69"/>
  <c r="R154" i="69"/>
  <c r="I168" i="69"/>
  <c r="I179" i="69"/>
  <c r="V183" i="69"/>
  <c r="K189" i="69"/>
  <c r="K215" i="69"/>
  <c r="R251" i="69"/>
  <c r="G257" i="69"/>
  <c r="Z257" i="69" s="1"/>
  <c r="Q261" i="69"/>
  <c r="R275" i="69"/>
  <c r="I301" i="69"/>
  <c r="J333" i="69"/>
  <c r="R337" i="69"/>
  <c r="G378" i="69"/>
  <c r="Z378" i="69" s="1"/>
  <c r="V378" i="69"/>
  <c r="G379" i="69"/>
  <c r="Z379" i="69" s="1"/>
  <c r="P379" i="69"/>
  <c r="U384" i="69"/>
  <c r="T416" i="69"/>
  <c r="Q427" i="69"/>
  <c r="P430" i="69"/>
  <c r="X430" i="69" s="1"/>
  <c r="G433" i="69"/>
  <c r="Z433" i="69" s="1"/>
  <c r="G81" i="69"/>
  <c r="Z81" i="69" s="1"/>
  <c r="R81" i="69"/>
  <c r="W281" i="69"/>
  <c r="V281" i="69"/>
  <c r="G281" i="69"/>
  <c r="Z281" i="69" s="1"/>
  <c r="Q281" i="69"/>
  <c r="J281" i="69"/>
  <c r="V315" i="69"/>
  <c r="J315" i="69"/>
  <c r="W54" i="69"/>
  <c r="S54" i="69"/>
  <c r="G120" i="69"/>
  <c r="Z120" i="69" s="1"/>
  <c r="U120" i="69"/>
  <c r="K120" i="69"/>
  <c r="W213" i="69"/>
  <c r="T213" i="69"/>
  <c r="J213" i="69"/>
  <c r="V243" i="69"/>
  <c r="W287" i="69"/>
  <c r="Q287" i="69"/>
  <c r="G287" i="69"/>
  <c r="Z287" i="69" s="1"/>
  <c r="K287" i="69"/>
  <c r="J287" i="69"/>
  <c r="R350" i="69"/>
  <c r="V352" i="69"/>
  <c r="G352" i="69"/>
  <c r="Z352" i="69" s="1"/>
  <c r="R352" i="69"/>
  <c r="V411" i="69"/>
  <c r="G411" i="69"/>
  <c r="Z411" i="69" s="1"/>
  <c r="R411" i="69"/>
  <c r="K411" i="69"/>
  <c r="W220" i="69"/>
  <c r="S220" i="69"/>
  <c r="P220" i="69"/>
  <c r="Q241" i="69"/>
  <c r="G241" i="69"/>
  <c r="Z241" i="69" s="1"/>
  <c r="R241" i="69"/>
  <c r="K241" i="69"/>
  <c r="J255" i="69"/>
  <c r="K255" i="69"/>
  <c r="P68" i="69"/>
  <c r="Y68" i="69" s="1"/>
  <c r="S68" i="69"/>
  <c r="V166" i="69"/>
  <c r="J166" i="69"/>
  <c r="S260" i="69"/>
  <c r="W260" i="69"/>
  <c r="V287" i="69"/>
  <c r="V324" i="69"/>
  <c r="V325" i="69"/>
  <c r="G340" i="69"/>
  <c r="Z340" i="69" s="1"/>
  <c r="V340" i="69"/>
  <c r="K340" i="69"/>
  <c r="T394" i="69"/>
  <c r="I394" i="69"/>
  <c r="G397" i="69"/>
  <c r="Z397" i="69" s="1"/>
  <c r="P397" i="69"/>
  <c r="Y397" i="69" s="1"/>
  <c r="U415" i="69"/>
  <c r="Q415" i="69"/>
  <c r="J415" i="69"/>
  <c r="I415" i="69"/>
  <c r="R417" i="69"/>
  <c r="J417" i="69"/>
  <c r="V417" i="69"/>
  <c r="I417" i="69"/>
  <c r="V425" i="69"/>
  <c r="U425" i="69"/>
  <c r="I425" i="69"/>
  <c r="P16" i="69"/>
  <c r="Y16" i="69" s="1"/>
  <c r="T127" i="69"/>
  <c r="W127" i="69"/>
  <c r="P127" i="69"/>
  <c r="Y127" i="69" s="1"/>
  <c r="V158" i="69"/>
  <c r="K158" i="69"/>
  <c r="G226" i="69"/>
  <c r="Z226" i="69" s="1"/>
  <c r="R226" i="69"/>
  <c r="Q226" i="69"/>
  <c r="W243" i="69"/>
  <c r="Q243" i="69"/>
  <c r="G243" i="69"/>
  <c r="Z243" i="69" s="1"/>
  <c r="K243" i="69"/>
  <c r="J243" i="69"/>
  <c r="G285" i="69"/>
  <c r="Z285" i="69" s="1"/>
  <c r="R285" i="69"/>
  <c r="Q285" i="69"/>
  <c r="V293" i="69"/>
  <c r="V403" i="69"/>
  <c r="G403" i="69"/>
  <c r="Z403" i="69" s="1"/>
  <c r="K403" i="69"/>
  <c r="R79" i="69"/>
  <c r="K79" i="69"/>
  <c r="J96" i="69"/>
  <c r="U112" i="69"/>
  <c r="G112" i="69"/>
  <c r="Z112" i="69" s="1"/>
  <c r="J112" i="69"/>
  <c r="V142" i="69"/>
  <c r="T142" i="69"/>
  <c r="K142" i="69"/>
  <c r="G144" i="69"/>
  <c r="Z144" i="69" s="1"/>
  <c r="K185" i="69"/>
  <c r="G331" i="69"/>
  <c r="Z331" i="69" s="1"/>
  <c r="Q331" i="69"/>
  <c r="G370" i="69"/>
  <c r="Z370" i="69" s="1"/>
  <c r="V370" i="69"/>
  <c r="K370" i="69"/>
  <c r="U417" i="69"/>
  <c r="S428" i="69"/>
  <c r="W428" i="69"/>
  <c r="S432" i="69"/>
  <c r="W432" i="69"/>
  <c r="V45" i="69"/>
  <c r="G97" i="69"/>
  <c r="Z97" i="69" s="1"/>
  <c r="P97" i="69"/>
  <c r="Y97" i="69" s="1"/>
  <c r="K119" i="69"/>
  <c r="K126" i="69"/>
  <c r="V154" i="69"/>
  <c r="V189" i="69"/>
  <c r="V304" i="69"/>
  <c r="V337" i="69"/>
  <c r="K371" i="69"/>
  <c r="W379" i="69"/>
  <c r="G399" i="69"/>
  <c r="Z399" i="69" s="1"/>
  <c r="V401" i="69"/>
  <c r="G429" i="69"/>
  <c r="Z429" i="69" s="1"/>
  <c r="T435" i="69"/>
  <c r="U457" i="69"/>
  <c r="P15" i="69"/>
  <c r="P20" i="69"/>
  <c r="Y20" i="69" s="1"/>
  <c r="V33" i="69"/>
  <c r="J43" i="69"/>
  <c r="J45" i="69"/>
  <c r="W52" i="69"/>
  <c r="J63" i="69"/>
  <c r="W74" i="69"/>
  <c r="G75" i="69"/>
  <c r="Z75" i="69" s="1"/>
  <c r="T97" i="69"/>
  <c r="J140" i="69"/>
  <c r="I154" i="69"/>
  <c r="P155" i="69"/>
  <c r="G168" i="69"/>
  <c r="Z168" i="69" s="1"/>
  <c r="R168" i="69"/>
  <c r="V179" i="69"/>
  <c r="S186" i="69"/>
  <c r="I189" i="69"/>
  <c r="P190" i="69"/>
  <c r="Y190" i="69" s="1"/>
  <c r="K201" i="69"/>
  <c r="G215" i="69"/>
  <c r="Z215" i="69" s="1"/>
  <c r="R215" i="69"/>
  <c r="K219" i="69"/>
  <c r="J245" i="69"/>
  <c r="P280" i="69"/>
  <c r="X280" i="69" s="1"/>
  <c r="J289" i="69"/>
  <c r="I304" i="69"/>
  <c r="R308" i="69"/>
  <c r="I311" i="69"/>
  <c r="V316" i="69"/>
  <c r="S332" i="69"/>
  <c r="G333" i="69"/>
  <c r="Z333" i="69" s="1"/>
  <c r="K333" i="69"/>
  <c r="J335" i="69"/>
  <c r="I337" i="69"/>
  <c r="G341" i="69"/>
  <c r="Z341" i="69" s="1"/>
  <c r="R341" i="69"/>
  <c r="J351" i="69"/>
  <c r="K368" i="69"/>
  <c r="G371" i="69"/>
  <c r="Z371" i="69" s="1"/>
  <c r="R371" i="69"/>
  <c r="I416" i="69"/>
  <c r="U429" i="69"/>
  <c r="U15" i="69"/>
  <c r="J33" i="69"/>
  <c r="Q43" i="69"/>
  <c r="K45" i="69"/>
  <c r="Q63" i="69"/>
  <c r="I97" i="69"/>
  <c r="W97" i="69"/>
  <c r="T111" i="69"/>
  <c r="J122" i="69"/>
  <c r="U126" i="69"/>
  <c r="K154" i="69"/>
  <c r="V168" i="69"/>
  <c r="V215" i="69"/>
  <c r="P242" i="69"/>
  <c r="Y242" i="69" s="1"/>
  <c r="Q245" i="69"/>
  <c r="J249" i="69"/>
  <c r="J251" i="69"/>
  <c r="Q257" i="69"/>
  <c r="W280" i="69"/>
  <c r="Q289" i="69"/>
  <c r="K294" i="69"/>
  <c r="K302" i="69"/>
  <c r="K304" i="69"/>
  <c r="R333" i="69"/>
  <c r="K337" i="69"/>
  <c r="V341" i="69"/>
  <c r="T351" i="69"/>
  <c r="V371" i="69"/>
  <c r="J386" i="69"/>
  <c r="R399" i="69"/>
  <c r="T110" i="69"/>
  <c r="R124" i="69"/>
  <c r="G431" i="69"/>
  <c r="Z431" i="69" s="1"/>
  <c r="T431" i="69"/>
  <c r="J17" i="69"/>
  <c r="V17" i="69"/>
  <c r="J21" i="69"/>
  <c r="V21" i="69"/>
  <c r="J29" i="69"/>
  <c r="V29" i="69"/>
  <c r="G37" i="69"/>
  <c r="Z37" i="69" s="1"/>
  <c r="Q37" i="69"/>
  <c r="U43" i="69"/>
  <c r="S50" i="69"/>
  <c r="G51" i="69"/>
  <c r="Z51" i="69" s="1"/>
  <c r="U63" i="69"/>
  <c r="Q65" i="69"/>
  <c r="K69" i="69"/>
  <c r="Q73" i="69"/>
  <c r="P76" i="69"/>
  <c r="W82" i="69"/>
  <c r="G83" i="69"/>
  <c r="Z83" i="69" s="1"/>
  <c r="R83" i="69"/>
  <c r="Q89" i="69"/>
  <c r="J93" i="69"/>
  <c r="V93" i="69"/>
  <c r="Q95" i="69"/>
  <c r="U96" i="69"/>
  <c r="P99" i="69"/>
  <c r="Y99" i="69" s="1"/>
  <c r="G108" i="69"/>
  <c r="Z108" i="69" s="1"/>
  <c r="U108" i="69"/>
  <c r="I110" i="69"/>
  <c r="U110" i="69"/>
  <c r="T112" i="69"/>
  <c r="V120" i="69"/>
  <c r="G122" i="69"/>
  <c r="Z122" i="69" s="1"/>
  <c r="K122" i="69"/>
  <c r="I124" i="69"/>
  <c r="G138" i="69"/>
  <c r="Z138" i="69" s="1"/>
  <c r="G148" i="69"/>
  <c r="Z148" i="69" s="1"/>
  <c r="W152" i="69"/>
  <c r="R152" i="69"/>
  <c r="I152" i="69"/>
  <c r="V152" i="69"/>
  <c r="K152" i="69"/>
  <c r="G152" i="69"/>
  <c r="Z152" i="69" s="1"/>
  <c r="S157" i="69"/>
  <c r="W157" i="69"/>
  <c r="G158" i="69"/>
  <c r="Z158" i="69" s="1"/>
  <c r="U158" i="69"/>
  <c r="I158" i="69"/>
  <c r="W164" i="69"/>
  <c r="R164" i="69"/>
  <c r="I164" i="69"/>
  <c r="V164" i="69"/>
  <c r="K164" i="69"/>
  <c r="G164" i="69"/>
  <c r="Z164" i="69" s="1"/>
  <c r="U166" i="69"/>
  <c r="I166" i="69"/>
  <c r="S184" i="69"/>
  <c r="W184" i="69"/>
  <c r="P200" i="69"/>
  <c r="Y200" i="69" s="1"/>
  <c r="W200" i="69"/>
  <c r="S200" i="69"/>
  <c r="P204" i="69"/>
  <c r="Y204" i="69" s="1"/>
  <c r="W204" i="69"/>
  <c r="S204" i="69"/>
  <c r="G211" i="69"/>
  <c r="Z211" i="69" s="1"/>
  <c r="V211" i="69"/>
  <c r="T235" i="69"/>
  <c r="I235" i="69"/>
  <c r="R273" i="69"/>
  <c r="G273" i="69"/>
  <c r="Z273" i="69" s="1"/>
  <c r="Q273" i="69"/>
  <c r="J273" i="69"/>
  <c r="W305" i="69"/>
  <c r="Q305" i="69"/>
  <c r="T305" i="69"/>
  <c r="K305" i="69"/>
  <c r="G305" i="69"/>
  <c r="Z305" i="69" s="1"/>
  <c r="J305" i="69"/>
  <c r="V305" i="69"/>
  <c r="I305" i="69"/>
  <c r="T380" i="69"/>
  <c r="I380" i="69"/>
  <c r="V398" i="69"/>
  <c r="J398" i="69"/>
  <c r="U398" i="69"/>
  <c r="I398" i="69"/>
  <c r="T398" i="69"/>
  <c r="W124" i="69"/>
  <c r="T124" i="69"/>
  <c r="J124" i="69"/>
  <c r="P159" i="69"/>
  <c r="X159" i="69" s="1"/>
  <c r="W159" i="69"/>
  <c r="K17" i="69"/>
  <c r="K21" i="69"/>
  <c r="K29" i="69"/>
  <c r="U37" i="69"/>
  <c r="Q69" i="69"/>
  <c r="S76" i="69"/>
  <c r="R89" i="69"/>
  <c r="K93" i="69"/>
  <c r="R95" i="69"/>
  <c r="V96" i="69"/>
  <c r="T99" i="69"/>
  <c r="V108" i="69"/>
  <c r="K110" i="69"/>
  <c r="V110" i="69"/>
  <c r="W122" i="69"/>
  <c r="R122" i="69"/>
  <c r="Q122" i="69"/>
  <c r="K124" i="69"/>
  <c r="P135" i="69"/>
  <c r="Y135" i="69" s="1"/>
  <c r="S135" i="69"/>
  <c r="P139" i="69"/>
  <c r="S139" i="69"/>
  <c r="P143" i="69"/>
  <c r="S143" i="69"/>
  <c r="S149" i="69"/>
  <c r="W149" i="69"/>
  <c r="K150" i="69"/>
  <c r="U150" i="69"/>
  <c r="G150" i="69"/>
  <c r="Z150" i="69" s="1"/>
  <c r="J152" i="69"/>
  <c r="W172" i="69"/>
  <c r="V172" i="69"/>
  <c r="K172" i="69"/>
  <c r="G172" i="69"/>
  <c r="Z172" i="69" s="1"/>
  <c r="T172" i="69"/>
  <c r="J172" i="69"/>
  <c r="R172" i="69"/>
  <c r="I172" i="69"/>
  <c r="W181" i="69"/>
  <c r="V181" i="69"/>
  <c r="K181" i="69"/>
  <c r="G181" i="69"/>
  <c r="Z181" i="69" s="1"/>
  <c r="T181" i="69"/>
  <c r="J181" i="69"/>
  <c r="R181" i="69"/>
  <c r="I181" i="69"/>
  <c r="U291" i="69"/>
  <c r="J291" i="69"/>
  <c r="R305" i="69"/>
  <c r="T326" i="69"/>
  <c r="K326" i="69"/>
  <c r="S326" i="69"/>
  <c r="R365" i="69"/>
  <c r="G365" i="69"/>
  <c r="Z365" i="69" s="1"/>
  <c r="J365" i="69"/>
  <c r="U17" i="69"/>
  <c r="U29" i="69"/>
  <c r="U93" i="69"/>
  <c r="P151" i="69"/>
  <c r="W151" i="69"/>
  <c r="V174" i="69"/>
  <c r="J174" i="69"/>
  <c r="U174" i="69"/>
  <c r="I174" i="69"/>
  <c r="S182" i="69"/>
  <c r="W182" i="69"/>
  <c r="U203" i="69"/>
  <c r="G203" i="69"/>
  <c r="Z203" i="69" s="1"/>
  <c r="K203" i="69"/>
  <c r="S15" i="69"/>
  <c r="T16" i="69"/>
  <c r="G17" i="69"/>
  <c r="Z17" i="69" s="1"/>
  <c r="Q17" i="69"/>
  <c r="T20" i="69"/>
  <c r="G21" i="69"/>
  <c r="Z21" i="69" s="1"/>
  <c r="Q21" i="69"/>
  <c r="T24" i="69"/>
  <c r="G29" i="69"/>
  <c r="Z29" i="69" s="1"/>
  <c r="Q29" i="69"/>
  <c r="U33" i="69"/>
  <c r="J37" i="69"/>
  <c r="V37" i="69"/>
  <c r="K43" i="69"/>
  <c r="U45" i="69"/>
  <c r="Q51" i="69"/>
  <c r="P54" i="69"/>
  <c r="Y54" i="69" s="1"/>
  <c r="Q59" i="69"/>
  <c r="K63" i="69"/>
  <c r="W64" i="69"/>
  <c r="G65" i="69"/>
  <c r="Z65" i="69" s="1"/>
  <c r="W68" i="69"/>
  <c r="G69" i="69"/>
  <c r="Z69" i="69" s="1"/>
  <c r="V69" i="69"/>
  <c r="G73" i="69"/>
  <c r="Z73" i="69" s="1"/>
  <c r="S84" i="69"/>
  <c r="S90" i="69"/>
  <c r="G93" i="69"/>
  <c r="Z93" i="69" s="1"/>
  <c r="Q93" i="69"/>
  <c r="W94" i="69"/>
  <c r="S97" i="69"/>
  <c r="G99" i="69"/>
  <c r="Z99" i="69" s="1"/>
  <c r="P107" i="69"/>
  <c r="Y107" i="69" s="1"/>
  <c r="G110" i="69"/>
  <c r="Z110" i="69" s="1"/>
  <c r="K112" i="69"/>
  <c r="I122" i="69"/>
  <c r="T122" i="69"/>
  <c r="G124" i="69"/>
  <c r="Z124" i="69" s="1"/>
  <c r="Q124" i="69"/>
  <c r="V128" i="69"/>
  <c r="W133" i="69"/>
  <c r="U134" i="69"/>
  <c r="I134" i="69"/>
  <c r="G134" i="69"/>
  <c r="Z134" i="69" s="1"/>
  <c r="W135" i="69"/>
  <c r="W139" i="69"/>
  <c r="U142" i="69"/>
  <c r="I142" i="69"/>
  <c r="G142" i="69"/>
  <c r="Z142" i="69" s="1"/>
  <c r="W143" i="69"/>
  <c r="Q152" i="69"/>
  <c r="K156" i="69"/>
  <c r="U156" i="69"/>
  <c r="G156" i="69"/>
  <c r="Z156" i="69" s="1"/>
  <c r="T158" i="69"/>
  <c r="Q164" i="69"/>
  <c r="R166" i="69"/>
  <c r="Q172" i="69"/>
  <c r="Q181" i="69"/>
  <c r="W265" i="69"/>
  <c r="Q265" i="69"/>
  <c r="G265" i="69"/>
  <c r="Z265" i="69" s="1"/>
  <c r="K265" i="69"/>
  <c r="V265" i="69"/>
  <c r="J265" i="69"/>
  <c r="R277" i="69"/>
  <c r="G277" i="69"/>
  <c r="Z277" i="69" s="1"/>
  <c r="Q277" i="69"/>
  <c r="K277" i="69"/>
  <c r="V291" i="69"/>
  <c r="U293" i="69"/>
  <c r="J293" i="69"/>
  <c r="Q347" i="69"/>
  <c r="K347" i="69"/>
  <c r="I347" i="69"/>
  <c r="U347" i="69"/>
  <c r="K140" i="69"/>
  <c r="J154" i="69"/>
  <c r="T154" i="69"/>
  <c r="W155" i="69"/>
  <c r="Q168" i="69"/>
  <c r="J179" i="69"/>
  <c r="T179" i="69"/>
  <c r="G183" i="69"/>
  <c r="Z183" i="69" s="1"/>
  <c r="G185" i="69"/>
  <c r="Z185" i="69" s="1"/>
  <c r="U185" i="69"/>
  <c r="W186" i="69"/>
  <c r="G187" i="69"/>
  <c r="Z187" i="69" s="1"/>
  <c r="K187" i="69"/>
  <c r="V187" i="69"/>
  <c r="J189" i="69"/>
  <c r="T189" i="69"/>
  <c r="W190" i="69"/>
  <c r="G195" i="69"/>
  <c r="Z195" i="69" s="1"/>
  <c r="U195" i="69"/>
  <c r="W212" i="69"/>
  <c r="G213" i="69"/>
  <c r="Z213" i="69" s="1"/>
  <c r="K213" i="69"/>
  <c r="V213" i="69"/>
  <c r="J215" i="69"/>
  <c r="T215" i="69"/>
  <c r="G228" i="69"/>
  <c r="Z228" i="69" s="1"/>
  <c r="T242" i="69"/>
  <c r="U245" i="69"/>
  <c r="U249" i="69"/>
  <c r="R255" i="69"/>
  <c r="G263" i="69"/>
  <c r="Z263" i="69" s="1"/>
  <c r="G271" i="69"/>
  <c r="Z271" i="69" s="1"/>
  <c r="Q271" i="69"/>
  <c r="K275" i="69"/>
  <c r="K281" i="69"/>
  <c r="U287" i="69"/>
  <c r="K289" i="69"/>
  <c r="J301" i="69"/>
  <c r="V301" i="69"/>
  <c r="G302" i="69"/>
  <c r="Z302" i="69" s="1"/>
  <c r="P302" i="69"/>
  <c r="Y302" i="69" s="1"/>
  <c r="T304" i="69"/>
  <c r="R306" i="69"/>
  <c r="G306" i="69"/>
  <c r="Z306" i="69" s="1"/>
  <c r="K306" i="69"/>
  <c r="G309" i="69"/>
  <c r="Z309" i="69" s="1"/>
  <c r="U309" i="69"/>
  <c r="I309" i="69"/>
  <c r="R315" i="69"/>
  <c r="T330" i="69"/>
  <c r="R330" i="69"/>
  <c r="G330" i="69"/>
  <c r="Z330" i="69" s="1"/>
  <c r="I330" i="69"/>
  <c r="P334" i="69"/>
  <c r="Y334" i="69" s="1"/>
  <c r="V334" i="69"/>
  <c r="G334" i="69"/>
  <c r="Z334" i="69" s="1"/>
  <c r="R348" i="69"/>
  <c r="K348" i="69"/>
  <c r="V385" i="69"/>
  <c r="W385" i="69"/>
  <c r="G385" i="69"/>
  <c r="Z385" i="69" s="1"/>
  <c r="R385" i="69"/>
  <c r="P385" i="69"/>
  <c r="Y385" i="69" s="1"/>
  <c r="V185" i="69"/>
  <c r="Q187" i="69"/>
  <c r="V195" i="69"/>
  <c r="Q213" i="69"/>
  <c r="V255" i="69"/>
  <c r="U271" i="69"/>
  <c r="S302" i="69"/>
  <c r="R323" i="69"/>
  <c r="G323" i="69"/>
  <c r="Z323" i="69" s="1"/>
  <c r="Q325" i="69"/>
  <c r="G325" i="69"/>
  <c r="Z325" i="69" s="1"/>
  <c r="I325" i="69"/>
  <c r="P330" i="69"/>
  <c r="Y330" i="69" s="1"/>
  <c r="R334" i="69"/>
  <c r="G375" i="69"/>
  <c r="Z375" i="69" s="1"/>
  <c r="K375" i="69"/>
  <c r="U375" i="69"/>
  <c r="J375" i="69"/>
  <c r="V410" i="69"/>
  <c r="J410" i="69"/>
  <c r="U410" i="69"/>
  <c r="I410" i="69"/>
  <c r="W444" i="69"/>
  <c r="Q444" i="69"/>
  <c r="J444" i="69"/>
  <c r="Q154" i="69"/>
  <c r="J168" i="69"/>
  <c r="T168" i="69"/>
  <c r="Q179" i="69"/>
  <c r="I187" i="69"/>
  <c r="R187" i="69"/>
  <c r="Q189" i="69"/>
  <c r="S196" i="69"/>
  <c r="W210" i="69"/>
  <c r="I213" i="69"/>
  <c r="R213" i="69"/>
  <c r="Q215" i="69"/>
  <c r="I242" i="69"/>
  <c r="U243" i="69"/>
  <c r="K245" i="69"/>
  <c r="K249" i="69"/>
  <c r="J271" i="69"/>
  <c r="V271" i="69"/>
  <c r="U281" i="69"/>
  <c r="U289" i="69"/>
  <c r="I302" i="69"/>
  <c r="T302" i="69"/>
  <c r="T315" i="69"/>
  <c r="I315" i="69"/>
  <c r="K315" i="69"/>
  <c r="G315" i="69"/>
  <c r="Z315" i="69" s="1"/>
  <c r="J319" i="69"/>
  <c r="Q319" i="69"/>
  <c r="V339" i="69"/>
  <c r="J339" i="69"/>
  <c r="U339" i="69"/>
  <c r="I339" i="69"/>
  <c r="G354" i="69"/>
  <c r="Z354" i="69" s="1"/>
  <c r="V354" i="69"/>
  <c r="T400" i="69"/>
  <c r="J400" i="69"/>
  <c r="I400" i="69"/>
  <c r="P426" i="69"/>
  <c r="Y426" i="69" s="1"/>
  <c r="G426" i="69"/>
  <c r="Z426" i="69" s="1"/>
  <c r="R426" i="69"/>
  <c r="J311" i="69"/>
  <c r="V311" i="69"/>
  <c r="Q333" i="69"/>
  <c r="J337" i="69"/>
  <c r="T337" i="69"/>
  <c r="R340" i="69"/>
  <c r="J341" i="69"/>
  <c r="T341" i="69"/>
  <c r="G350" i="69"/>
  <c r="Z350" i="69" s="1"/>
  <c r="V350" i="69"/>
  <c r="G351" i="69"/>
  <c r="Z351" i="69" s="1"/>
  <c r="K351" i="69"/>
  <c r="V351" i="69"/>
  <c r="G353" i="69"/>
  <c r="Z353" i="69" s="1"/>
  <c r="G355" i="69"/>
  <c r="Z355" i="69" s="1"/>
  <c r="G362" i="69"/>
  <c r="Z362" i="69" s="1"/>
  <c r="V362" i="69"/>
  <c r="G363" i="69"/>
  <c r="Z363" i="69" s="1"/>
  <c r="K363" i="69"/>
  <c r="V363" i="69"/>
  <c r="R370" i="69"/>
  <c r="J371" i="69"/>
  <c r="T371" i="69"/>
  <c r="G377" i="69"/>
  <c r="Z377" i="69" s="1"/>
  <c r="Q377" i="69"/>
  <c r="T384" i="69"/>
  <c r="Q396" i="69"/>
  <c r="G413" i="69"/>
  <c r="Z413" i="69" s="1"/>
  <c r="S416" i="69"/>
  <c r="G419" i="69"/>
  <c r="Z419" i="69" s="1"/>
  <c r="K419" i="69"/>
  <c r="V419" i="69"/>
  <c r="V424" i="69"/>
  <c r="R425" i="69"/>
  <c r="G427" i="69"/>
  <c r="Z427" i="69" s="1"/>
  <c r="U427" i="69"/>
  <c r="G435" i="69"/>
  <c r="Z435" i="69" s="1"/>
  <c r="K435" i="69"/>
  <c r="V435" i="69"/>
  <c r="Q351" i="69"/>
  <c r="Q363" i="69"/>
  <c r="Q419" i="69"/>
  <c r="Q435" i="69"/>
  <c r="J459" i="69"/>
  <c r="Q337" i="69"/>
  <c r="Q341" i="69"/>
  <c r="K350" i="69"/>
  <c r="I351" i="69"/>
  <c r="R351" i="69"/>
  <c r="K362" i="69"/>
  <c r="I363" i="69"/>
  <c r="R363" i="69"/>
  <c r="Q371" i="69"/>
  <c r="V379" i="69"/>
  <c r="J384" i="69"/>
  <c r="K416" i="69"/>
  <c r="W416" i="69"/>
  <c r="I419" i="69"/>
  <c r="R419" i="69"/>
  <c r="K424" i="69"/>
  <c r="J425" i="69"/>
  <c r="I435" i="69"/>
  <c r="R435" i="69"/>
  <c r="J457" i="69"/>
  <c r="Q459" i="69"/>
  <c r="W31" i="69"/>
  <c r="Q31" i="69"/>
  <c r="G31" i="69"/>
  <c r="Z31" i="69" s="1"/>
  <c r="V31" i="69"/>
  <c r="K31" i="69"/>
  <c r="U31" i="69"/>
  <c r="J31" i="69"/>
  <c r="R31" i="69"/>
  <c r="T14" i="69"/>
  <c r="Q14" i="69"/>
  <c r="J14" i="69"/>
  <c r="W14" i="69"/>
  <c r="I14" i="69"/>
  <c r="W19" i="69"/>
  <c r="Q19" i="69"/>
  <c r="G19" i="69"/>
  <c r="Z19" i="69" s="1"/>
  <c r="V19" i="69"/>
  <c r="K19" i="69"/>
  <c r="U19" i="69"/>
  <c r="J19" i="69"/>
  <c r="S14" i="69"/>
  <c r="R19" i="69"/>
  <c r="W23" i="69"/>
  <c r="Q23" i="69"/>
  <c r="G23" i="69"/>
  <c r="Z23" i="69" s="1"/>
  <c r="V23" i="69"/>
  <c r="K23" i="69"/>
  <c r="U23" i="69"/>
  <c r="J23" i="69"/>
  <c r="R23" i="69"/>
  <c r="R35" i="69"/>
  <c r="R39" i="69"/>
  <c r="R47" i="69"/>
  <c r="R49" i="69"/>
  <c r="R61" i="69"/>
  <c r="R67" i="69"/>
  <c r="W91" i="69"/>
  <c r="Q91" i="69"/>
  <c r="G91" i="69"/>
  <c r="Z91" i="69" s="1"/>
  <c r="U91" i="69"/>
  <c r="W104" i="69"/>
  <c r="T104" i="69"/>
  <c r="K104" i="69"/>
  <c r="G104" i="69"/>
  <c r="Z104" i="69" s="1"/>
  <c r="Q104" i="69"/>
  <c r="V105" i="69"/>
  <c r="W106" i="69"/>
  <c r="T106" i="69"/>
  <c r="K106" i="69"/>
  <c r="G106" i="69"/>
  <c r="Z106" i="69" s="1"/>
  <c r="Q106" i="69"/>
  <c r="W114" i="69"/>
  <c r="V114" i="69"/>
  <c r="Q114" i="69"/>
  <c r="I114" i="69"/>
  <c r="R114" i="69"/>
  <c r="W118" i="69"/>
  <c r="R118" i="69"/>
  <c r="J118" i="69"/>
  <c r="Q118" i="69"/>
  <c r="P169" i="69"/>
  <c r="Y169" i="69" s="1"/>
  <c r="W169" i="69"/>
  <c r="W197" i="69"/>
  <c r="V197" i="69"/>
  <c r="Q197" i="69"/>
  <c r="I197" i="69"/>
  <c r="R197" i="69"/>
  <c r="W199" i="69"/>
  <c r="R199" i="69"/>
  <c r="J199" i="69"/>
  <c r="Q199" i="69"/>
  <c r="W205" i="69"/>
  <c r="V205" i="69"/>
  <c r="Q205" i="69"/>
  <c r="I205" i="69"/>
  <c r="R205" i="69"/>
  <c r="W209" i="69"/>
  <c r="R209" i="69"/>
  <c r="J209" i="69"/>
  <c r="Q209" i="69"/>
  <c r="W232" i="69"/>
  <c r="U232" i="69"/>
  <c r="J232" i="69"/>
  <c r="V232" i="69"/>
  <c r="W234" i="69"/>
  <c r="V234" i="69"/>
  <c r="K234" i="69"/>
  <c r="U234" i="69"/>
  <c r="W259" i="69"/>
  <c r="V259" i="69"/>
  <c r="K259" i="69"/>
  <c r="U259" i="69"/>
  <c r="W279" i="69"/>
  <c r="V279" i="69"/>
  <c r="K279" i="69"/>
  <c r="U279" i="69"/>
  <c r="W295" i="69"/>
  <c r="R295" i="69"/>
  <c r="J295" i="69"/>
  <c r="U295" i="69"/>
  <c r="K295" i="69"/>
  <c r="T295" i="69"/>
  <c r="W303" i="69"/>
  <c r="T303" i="69"/>
  <c r="K303" i="69"/>
  <c r="G303" i="69"/>
  <c r="Z303" i="69" s="1"/>
  <c r="R303" i="69"/>
  <c r="I303" i="69"/>
  <c r="U303" i="69"/>
  <c r="W307" i="69"/>
  <c r="V307" i="69"/>
  <c r="Q307" i="69"/>
  <c r="I307" i="69"/>
  <c r="U307" i="69"/>
  <c r="K307" i="69"/>
  <c r="T307" i="69"/>
  <c r="W317" i="69"/>
  <c r="V317" i="69"/>
  <c r="Q317" i="69"/>
  <c r="I317" i="69"/>
  <c r="U317" i="69"/>
  <c r="K317" i="69"/>
  <c r="T317" i="69"/>
  <c r="W345" i="69"/>
  <c r="V345" i="69"/>
  <c r="Q345" i="69"/>
  <c r="I345" i="69"/>
  <c r="U345" i="69"/>
  <c r="K345" i="69"/>
  <c r="T345" i="69"/>
  <c r="V360" i="69"/>
  <c r="G360" i="69"/>
  <c r="Z360" i="69" s="1"/>
  <c r="K360" i="69"/>
  <c r="V404" i="69"/>
  <c r="J404" i="69"/>
  <c r="Q404" i="69"/>
  <c r="V409" i="69"/>
  <c r="G409" i="69"/>
  <c r="Z409" i="69" s="1"/>
  <c r="K409" i="69"/>
  <c r="W414" i="69"/>
  <c r="J414" i="69"/>
  <c r="R414" i="69"/>
  <c r="V414" i="69"/>
  <c r="W439" i="69"/>
  <c r="V439" i="69"/>
  <c r="Q439" i="69"/>
  <c r="I439" i="69"/>
  <c r="U439" i="69"/>
  <c r="K439" i="69"/>
  <c r="W440" i="69"/>
  <c r="P440" i="69"/>
  <c r="Y440" i="69" s="1"/>
  <c r="Q448" i="69"/>
  <c r="U448" i="69"/>
  <c r="P448" i="69"/>
  <c r="T30" i="69"/>
  <c r="T34" i="69"/>
  <c r="J35" i="69"/>
  <c r="U35" i="69"/>
  <c r="T38" i="69"/>
  <c r="J39" i="69"/>
  <c r="U39" i="69"/>
  <c r="J47" i="69"/>
  <c r="U47" i="69"/>
  <c r="J49" i="69"/>
  <c r="U49" i="69"/>
  <c r="R51" i="69"/>
  <c r="R53" i="69"/>
  <c r="P60" i="69"/>
  <c r="Y60" i="69" s="1"/>
  <c r="J61" i="69"/>
  <c r="U61" i="69"/>
  <c r="R65" i="69"/>
  <c r="J67" i="69"/>
  <c r="U67" i="69"/>
  <c r="R73" i="69"/>
  <c r="R75" i="69"/>
  <c r="W77" i="69"/>
  <c r="Q77" i="69"/>
  <c r="G77" i="69"/>
  <c r="Z77" i="69" s="1"/>
  <c r="U77" i="69"/>
  <c r="W81" i="69"/>
  <c r="V81" i="69"/>
  <c r="K81" i="69"/>
  <c r="U81" i="69"/>
  <c r="J91" i="69"/>
  <c r="V91" i="69"/>
  <c r="W98" i="69"/>
  <c r="T98" i="69"/>
  <c r="K98" i="69"/>
  <c r="G98" i="69"/>
  <c r="Z98" i="69" s="1"/>
  <c r="Q98" i="69"/>
  <c r="W103" i="69"/>
  <c r="K103" i="69"/>
  <c r="I104" i="69"/>
  <c r="R104" i="69"/>
  <c r="I106" i="69"/>
  <c r="R106" i="69"/>
  <c r="J114" i="69"/>
  <c r="T114" i="69"/>
  <c r="I118" i="69"/>
  <c r="T118" i="69"/>
  <c r="G121" i="69"/>
  <c r="Z121" i="69" s="1"/>
  <c r="S123" i="69"/>
  <c r="I123" i="69"/>
  <c r="T123" i="69"/>
  <c r="P125" i="69"/>
  <c r="W128" i="69"/>
  <c r="T128" i="69"/>
  <c r="K128" i="69"/>
  <c r="G128" i="69"/>
  <c r="Z128" i="69" s="1"/>
  <c r="Q128" i="69"/>
  <c r="W136" i="69"/>
  <c r="V136" i="69"/>
  <c r="Q136" i="69"/>
  <c r="I136" i="69"/>
  <c r="R136" i="69"/>
  <c r="W138" i="69"/>
  <c r="R138" i="69"/>
  <c r="J138" i="69"/>
  <c r="Q138" i="69"/>
  <c r="W144" i="69"/>
  <c r="V144" i="69"/>
  <c r="Q144" i="69"/>
  <c r="I144" i="69"/>
  <c r="R144" i="69"/>
  <c r="W148" i="69"/>
  <c r="R148" i="69"/>
  <c r="J148" i="69"/>
  <c r="Q148" i="69"/>
  <c r="S169" i="69"/>
  <c r="W170" i="69"/>
  <c r="T170" i="69"/>
  <c r="K170" i="69"/>
  <c r="G170" i="69"/>
  <c r="Z170" i="69" s="1"/>
  <c r="Q170" i="69"/>
  <c r="W180" i="69"/>
  <c r="W183" i="69"/>
  <c r="R183" i="69"/>
  <c r="J183" i="69"/>
  <c r="Q183" i="69"/>
  <c r="J197" i="69"/>
  <c r="T197" i="69"/>
  <c r="I199" i="69"/>
  <c r="T199" i="69"/>
  <c r="J205" i="69"/>
  <c r="T205" i="69"/>
  <c r="I209" i="69"/>
  <c r="T209" i="69"/>
  <c r="W211" i="69"/>
  <c r="R211" i="69"/>
  <c r="J211" i="69"/>
  <c r="Q211" i="69"/>
  <c r="W214" i="69"/>
  <c r="W217" i="69"/>
  <c r="R217" i="69"/>
  <c r="J217" i="69"/>
  <c r="Q217" i="69"/>
  <c r="W228" i="69"/>
  <c r="U228" i="69"/>
  <c r="J228" i="69"/>
  <c r="V228" i="69"/>
  <c r="W230" i="69"/>
  <c r="V230" i="69"/>
  <c r="K230" i="69"/>
  <c r="U230" i="69"/>
  <c r="K232" i="69"/>
  <c r="P233" i="69"/>
  <c r="Y233" i="69" s="1"/>
  <c r="J234" i="69"/>
  <c r="P246" i="69"/>
  <c r="Y246" i="69" s="1"/>
  <c r="W246" i="69"/>
  <c r="W247" i="69"/>
  <c r="Q247" i="69"/>
  <c r="G247" i="69"/>
  <c r="Z247" i="69" s="1"/>
  <c r="U247" i="69"/>
  <c r="P250" i="69"/>
  <c r="Y250" i="69" s="1"/>
  <c r="W256" i="69"/>
  <c r="J259" i="69"/>
  <c r="W263" i="69"/>
  <c r="U263" i="69"/>
  <c r="J263" i="69"/>
  <c r="V263" i="69"/>
  <c r="P272" i="69"/>
  <c r="X272" i="69" s="1"/>
  <c r="S276" i="69"/>
  <c r="X276" i="69" s="1"/>
  <c r="J279" i="69"/>
  <c r="I295" i="69"/>
  <c r="V295" i="69"/>
  <c r="J303" i="69"/>
  <c r="V303" i="69"/>
  <c r="J307" i="69"/>
  <c r="U310" i="69"/>
  <c r="G310" i="69"/>
  <c r="Z310" i="69" s="1"/>
  <c r="V310" i="69"/>
  <c r="I310" i="69"/>
  <c r="J317" i="69"/>
  <c r="T318" i="69"/>
  <c r="V320" i="69"/>
  <c r="W321" i="69"/>
  <c r="T321" i="69"/>
  <c r="K321" i="69"/>
  <c r="G321" i="69"/>
  <c r="Z321" i="69" s="1"/>
  <c r="R321" i="69"/>
  <c r="I321" i="69"/>
  <c r="U321" i="69"/>
  <c r="W323" i="69"/>
  <c r="V323" i="69"/>
  <c r="Q323" i="69"/>
  <c r="I323" i="69"/>
  <c r="U323" i="69"/>
  <c r="K323" i="69"/>
  <c r="T323" i="69"/>
  <c r="W331" i="69"/>
  <c r="R331" i="69"/>
  <c r="J331" i="69"/>
  <c r="U331" i="69"/>
  <c r="K331" i="69"/>
  <c r="T331" i="69"/>
  <c r="J345" i="69"/>
  <c r="W353" i="69"/>
  <c r="V353" i="69"/>
  <c r="Q353" i="69"/>
  <c r="I353" i="69"/>
  <c r="T353" i="69"/>
  <c r="J353" i="69"/>
  <c r="U353" i="69"/>
  <c r="W355" i="69"/>
  <c r="R355" i="69"/>
  <c r="J355" i="69"/>
  <c r="U355" i="69"/>
  <c r="K355" i="69"/>
  <c r="T355" i="69"/>
  <c r="R360" i="69"/>
  <c r="W361" i="69"/>
  <c r="T361" i="69"/>
  <c r="K361" i="69"/>
  <c r="G361" i="69"/>
  <c r="Z361" i="69" s="1"/>
  <c r="V361" i="69"/>
  <c r="R361" i="69"/>
  <c r="K364" i="69"/>
  <c r="R364" i="69"/>
  <c r="R366" i="69"/>
  <c r="V366" i="69"/>
  <c r="W369" i="69"/>
  <c r="T369" i="69"/>
  <c r="K369" i="69"/>
  <c r="G369" i="69"/>
  <c r="Z369" i="69" s="1"/>
  <c r="U369" i="69"/>
  <c r="J369" i="69"/>
  <c r="R369" i="69"/>
  <c r="V381" i="69"/>
  <c r="R381" i="69"/>
  <c r="P381" i="69"/>
  <c r="Y381" i="69" s="1"/>
  <c r="G381" i="69"/>
  <c r="Z381" i="69" s="1"/>
  <c r="I404" i="69"/>
  <c r="R409" i="69"/>
  <c r="I414" i="69"/>
  <c r="W420" i="69"/>
  <c r="K420" i="69"/>
  <c r="R420" i="69"/>
  <c r="G420" i="69"/>
  <c r="Z420" i="69" s="1"/>
  <c r="W431" i="69"/>
  <c r="V431" i="69"/>
  <c r="Q431" i="69"/>
  <c r="I431" i="69"/>
  <c r="U431" i="69"/>
  <c r="K431" i="69"/>
  <c r="J431" i="69"/>
  <c r="J439" i="69"/>
  <c r="S440" i="69"/>
  <c r="V441" i="69"/>
  <c r="T441" i="69"/>
  <c r="K441" i="69"/>
  <c r="G441" i="69"/>
  <c r="Z441" i="69" s="1"/>
  <c r="R441" i="69"/>
  <c r="I441" i="69"/>
  <c r="Q441" i="69"/>
  <c r="W441" i="69"/>
  <c r="R442" i="69"/>
  <c r="W442" i="69"/>
  <c r="J448" i="69"/>
  <c r="U455" i="69"/>
  <c r="Q455" i="69"/>
  <c r="W458" i="69"/>
  <c r="S458" i="69"/>
  <c r="H71" i="69"/>
  <c r="Q13" i="69"/>
  <c r="W16" i="69"/>
  <c r="W20" i="69"/>
  <c r="W24" i="69"/>
  <c r="I30" i="69"/>
  <c r="W30" i="69"/>
  <c r="I34" i="69"/>
  <c r="W34" i="69"/>
  <c r="K35" i="69"/>
  <c r="V35" i="69"/>
  <c r="I38" i="69"/>
  <c r="W38" i="69"/>
  <c r="K39" i="69"/>
  <c r="V39" i="69"/>
  <c r="W44" i="69"/>
  <c r="P46" i="69"/>
  <c r="K47" i="69"/>
  <c r="V47" i="69"/>
  <c r="K49" i="69"/>
  <c r="V49" i="69"/>
  <c r="J51" i="69"/>
  <c r="U51" i="69"/>
  <c r="J53" i="69"/>
  <c r="U53" i="69"/>
  <c r="R59" i="69"/>
  <c r="S60" i="69"/>
  <c r="K61" i="69"/>
  <c r="V61" i="69"/>
  <c r="P64" i="69"/>
  <c r="J65" i="69"/>
  <c r="U65" i="69"/>
  <c r="K67" i="69"/>
  <c r="V67" i="69"/>
  <c r="R69" i="69"/>
  <c r="J73" i="69"/>
  <c r="U73" i="69"/>
  <c r="J75" i="69"/>
  <c r="U75" i="69"/>
  <c r="J77" i="69"/>
  <c r="V77" i="69"/>
  <c r="S78" i="69"/>
  <c r="W78" i="69"/>
  <c r="W79" i="69"/>
  <c r="Q79" i="69"/>
  <c r="G79" i="69"/>
  <c r="Z79" i="69" s="1"/>
  <c r="U79" i="69"/>
  <c r="J81" i="69"/>
  <c r="W89" i="69"/>
  <c r="U89" i="69"/>
  <c r="J89" i="69"/>
  <c r="V89" i="69"/>
  <c r="K91" i="69"/>
  <c r="W95" i="69"/>
  <c r="V95" i="69"/>
  <c r="K95" i="69"/>
  <c r="U95" i="69"/>
  <c r="W96" i="69"/>
  <c r="T96" i="69"/>
  <c r="K96" i="69"/>
  <c r="G96" i="69"/>
  <c r="Z96" i="69" s="1"/>
  <c r="Q96" i="69"/>
  <c r="I98" i="69"/>
  <c r="R98" i="69"/>
  <c r="P103" i="69"/>
  <c r="J104" i="69"/>
  <c r="U104" i="69"/>
  <c r="J106" i="69"/>
  <c r="U106" i="69"/>
  <c r="W108" i="69"/>
  <c r="R108" i="69"/>
  <c r="J108" i="69"/>
  <c r="Q108" i="69"/>
  <c r="W111" i="69"/>
  <c r="S111" i="69"/>
  <c r="G111" i="69"/>
  <c r="Z111" i="69" s="1"/>
  <c r="K114" i="69"/>
  <c r="U114" i="69"/>
  <c r="K118" i="69"/>
  <c r="U118" i="69"/>
  <c r="W120" i="69"/>
  <c r="R120" i="69"/>
  <c r="J120" i="69"/>
  <c r="Q120" i="69"/>
  <c r="P121" i="69"/>
  <c r="K123" i="69"/>
  <c r="W123" i="69"/>
  <c r="T125" i="69"/>
  <c r="I128" i="69"/>
  <c r="R128" i="69"/>
  <c r="J136" i="69"/>
  <c r="T136" i="69"/>
  <c r="I138" i="69"/>
  <c r="T138" i="69"/>
  <c r="J144" i="69"/>
  <c r="T144" i="69"/>
  <c r="I148" i="69"/>
  <c r="T148" i="69"/>
  <c r="W150" i="69"/>
  <c r="R150" i="69"/>
  <c r="J150" i="69"/>
  <c r="Q150" i="69"/>
  <c r="W153" i="69"/>
  <c r="W156" i="69"/>
  <c r="R156" i="69"/>
  <c r="J156" i="69"/>
  <c r="Q156" i="69"/>
  <c r="P165" i="69"/>
  <c r="Y165" i="69" s="1"/>
  <c r="W165" i="69"/>
  <c r="I170" i="69"/>
  <c r="R170" i="69"/>
  <c r="P173" i="69"/>
  <c r="Y173" i="69" s="1"/>
  <c r="W173" i="69"/>
  <c r="I183" i="69"/>
  <c r="T183" i="69"/>
  <c r="W185" i="69"/>
  <c r="R185" i="69"/>
  <c r="J185" i="69"/>
  <c r="Q185" i="69"/>
  <c r="W188" i="69"/>
  <c r="W195" i="69"/>
  <c r="R195" i="69"/>
  <c r="J195" i="69"/>
  <c r="Q195" i="69"/>
  <c r="K197" i="69"/>
  <c r="U197" i="69"/>
  <c r="K199" i="69"/>
  <c r="U199" i="69"/>
  <c r="W201" i="69"/>
  <c r="V201" i="69"/>
  <c r="Q201" i="69"/>
  <c r="I201" i="69"/>
  <c r="R201" i="69"/>
  <c r="W203" i="69"/>
  <c r="R203" i="69"/>
  <c r="J203" i="69"/>
  <c r="Q203" i="69"/>
  <c r="K205" i="69"/>
  <c r="U205" i="69"/>
  <c r="K209" i="69"/>
  <c r="U209" i="69"/>
  <c r="I211" i="69"/>
  <c r="T211" i="69"/>
  <c r="I217" i="69"/>
  <c r="T217" i="69"/>
  <c r="W219" i="69"/>
  <c r="R219" i="69"/>
  <c r="J219" i="69"/>
  <c r="Q219" i="69"/>
  <c r="W226" i="69"/>
  <c r="V226" i="69"/>
  <c r="K226" i="69"/>
  <c r="U226" i="69"/>
  <c r="K228" i="69"/>
  <c r="P229" i="69"/>
  <c r="Y229" i="69" s="1"/>
  <c r="J230" i="69"/>
  <c r="Q232" i="69"/>
  <c r="Q234" i="69"/>
  <c r="I246" i="69"/>
  <c r="J247" i="69"/>
  <c r="V247" i="69"/>
  <c r="W250" i="69"/>
  <c r="W257" i="69"/>
  <c r="V257" i="69"/>
  <c r="K257" i="69"/>
  <c r="U257" i="69"/>
  <c r="Q259" i="69"/>
  <c r="K263" i="69"/>
  <c r="S264" i="69"/>
  <c r="W272" i="69"/>
  <c r="W276" i="69"/>
  <c r="Q279" i="69"/>
  <c r="W285" i="69"/>
  <c r="U285" i="69"/>
  <c r="J285" i="69"/>
  <c r="V285" i="69"/>
  <c r="S290" i="69"/>
  <c r="W291" i="69"/>
  <c r="T291" i="69"/>
  <c r="K291" i="69"/>
  <c r="G291" i="69"/>
  <c r="Z291" i="69" s="1"/>
  <c r="Q291" i="69"/>
  <c r="W293" i="69"/>
  <c r="T293" i="69"/>
  <c r="K293" i="69"/>
  <c r="G293" i="69"/>
  <c r="Z293" i="69" s="1"/>
  <c r="Q293" i="69"/>
  <c r="U308" i="69"/>
  <c r="V308" i="69"/>
  <c r="K308" i="69"/>
  <c r="K310" i="69"/>
  <c r="K318" i="69"/>
  <c r="J321" i="69"/>
  <c r="V321" i="69"/>
  <c r="J323" i="69"/>
  <c r="I331" i="69"/>
  <c r="V331" i="69"/>
  <c r="P332" i="69"/>
  <c r="G332" i="69"/>
  <c r="Z332" i="69" s="1"/>
  <c r="R332" i="69"/>
  <c r="V332" i="69"/>
  <c r="W338" i="69"/>
  <c r="K338" i="69"/>
  <c r="V338" i="69"/>
  <c r="G338" i="69"/>
  <c r="Z338" i="69" s="1"/>
  <c r="R346" i="69"/>
  <c r="V346" i="69"/>
  <c r="W349" i="69"/>
  <c r="T349" i="69"/>
  <c r="K349" i="69"/>
  <c r="G349" i="69"/>
  <c r="Z349" i="69" s="1"/>
  <c r="U349" i="69"/>
  <c r="J349" i="69"/>
  <c r="R349" i="69"/>
  <c r="K353" i="69"/>
  <c r="I355" i="69"/>
  <c r="V355" i="69"/>
  <c r="V356" i="69"/>
  <c r="G356" i="69"/>
  <c r="Z356" i="69" s="1"/>
  <c r="I361" i="69"/>
  <c r="U361" i="69"/>
  <c r="V364" i="69"/>
  <c r="K366" i="69"/>
  <c r="W367" i="69"/>
  <c r="R367" i="69"/>
  <c r="J367" i="69"/>
  <c r="V367" i="69"/>
  <c r="G367" i="69"/>
  <c r="Z367" i="69" s="1"/>
  <c r="T367" i="69"/>
  <c r="I369" i="69"/>
  <c r="V369" i="69"/>
  <c r="W381" i="69"/>
  <c r="V382" i="69"/>
  <c r="Q382" i="69"/>
  <c r="J382" i="69"/>
  <c r="W395" i="69"/>
  <c r="R395" i="69"/>
  <c r="G395" i="69"/>
  <c r="Z395" i="69" s="1"/>
  <c r="V402" i="69"/>
  <c r="U402" i="69"/>
  <c r="J402" i="69"/>
  <c r="I402" i="69"/>
  <c r="T404" i="69"/>
  <c r="P420" i="69"/>
  <c r="W433" i="69"/>
  <c r="V433" i="69"/>
  <c r="Q433" i="69"/>
  <c r="I433" i="69"/>
  <c r="T433" i="69"/>
  <c r="J433" i="69"/>
  <c r="S434" i="69"/>
  <c r="P434" i="69"/>
  <c r="Y434" i="69" s="1"/>
  <c r="R439" i="69"/>
  <c r="J441" i="69"/>
  <c r="J442" i="69"/>
  <c r="W446" i="69"/>
  <c r="J446" i="69"/>
  <c r="U446" i="69"/>
  <c r="P446" i="69"/>
  <c r="Y446" i="69" s="1"/>
  <c r="W448" i="69"/>
  <c r="P450" i="69"/>
  <c r="Y450" i="69" s="1"/>
  <c r="U450" i="69"/>
  <c r="W450" i="69"/>
  <c r="J455" i="69"/>
  <c r="J463" i="69"/>
  <c r="U463" i="69"/>
  <c r="H41" i="69"/>
  <c r="H101" i="69"/>
  <c r="I13" i="69"/>
  <c r="T13" i="69"/>
  <c r="I16" i="69"/>
  <c r="R17" i="69"/>
  <c r="I20" i="69"/>
  <c r="R21" i="69"/>
  <c r="I24" i="69"/>
  <c r="R29" i="69"/>
  <c r="P30" i="69"/>
  <c r="R33" i="69"/>
  <c r="P34" i="69"/>
  <c r="Y34" i="69" s="1"/>
  <c r="G35" i="69"/>
  <c r="Z35" i="69" s="1"/>
  <c r="Q35" i="69"/>
  <c r="R37" i="69"/>
  <c r="P38" i="69"/>
  <c r="G39" i="69"/>
  <c r="Z39" i="69" s="1"/>
  <c r="Q39" i="69"/>
  <c r="R43" i="69"/>
  <c r="R45" i="69"/>
  <c r="S46" i="69"/>
  <c r="G47" i="69"/>
  <c r="Z47" i="69" s="1"/>
  <c r="Q47" i="69"/>
  <c r="W48" i="69"/>
  <c r="G49" i="69"/>
  <c r="Z49" i="69" s="1"/>
  <c r="Q49" i="69"/>
  <c r="P50" i="69"/>
  <c r="K51" i="69"/>
  <c r="V51" i="69"/>
  <c r="K53" i="69"/>
  <c r="V53" i="69"/>
  <c r="J59" i="69"/>
  <c r="U59" i="69"/>
  <c r="G61" i="69"/>
  <c r="Z61" i="69" s="1"/>
  <c r="Q61" i="69"/>
  <c r="R63" i="69"/>
  <c r="K65" i="69"/>
  <c r="V65" i="69"/>
  <c r="G67" i="69"/>
  <c r="Z67" i="69" s="1"/>
  <c r="Q67" i="69"/>
  <c r="J69" i="69"/>
  <c r="U69" i="69"/>
  <c r="K73" i="69"/>
  <c r="V73" i="69"/>
  <c r="K75" i="69"/>
  <c r="V75" i="69"/>
  <c r="K77" i="69"/>
  <c r="J79" i="69"/>
  <c r="V79" i="69"/>
  <c r="W80" i="69"/>
  <c r="P80" i="69"/>
  <c r="Q81" i="69"/>
  <c r="W83" i="69"/>
  <c r="V83" i="69"/>
  <c r="K83" i="69"/>
  <c r="U83" i="69"/>
  <c r="K89" i="69"/>
  <c r="P90" i="69"/>
  <c r="R91" i="69"/>
  <c r="J95" i="69"/>
  <c r="I96" i="69"/>
  <c r="R96" i="69"/>
  <c r="J98" i="69"/>
  <c r="U98" i="69"/>
  <c r="S103" i="69"/>
  <c r="V104" i="69"/>
  <c r="V106" i="69"/>
  <c r="I108" i="69"/>
  <c r="T108" i="69"/>
  <c r="W110" i="69"/>
  <c r="R110" i="69"/>
  <c r="J110" i="69"/>
  <c r="Q110" i="69"/>
  <c r="K111" i="69"/>
  <c r="W112" i="69"/>
  <c r="V112" i="69"/>
  <c r="Q112" i="69"/>
  <c r="I112" i="69"/>
  <c r="R112" i="69"/>
  <c r="V113" i="69"/>
  <c r="G114" i="69"/>
  <c r="Z114" i="69" s="1"/>
  <c r="G118" i="69"/>
  <c r="Z118" i="69" s="1"/>
  <c r="V118" i="69"/>
  <c r="W119" i="69"/>
  <c r="P119" i="69"/>
  <c r="Y119" i="69" s="1"/>
  <c r="G119" i="69"/>
  <c r="Z119" i="69" s="1"/>
  <c r="S119" i="69"/>
  <c r="I120" i="69"/>
  <c r="T120" i="69"/>
  <c r="T121" i="69"/>
  <c r="P123" i="69"/>
  <c r="Y123" i="69" s="1"/>
  <c r="W126" i="69"/>
  <c r="R126" i="69"/>
  <c r="J126" i="69"/>
  <c r="Q126" i="69"/>
  <c r="J128" i="69"/>
  <c r="U128" i="69"/>
  <c r="W134" i="69"/>
  <c r="R134" i="69"/>
  <c r="J134" i="69"/>
  <c r="Q134" i="69"/>
  <c r="K136" i="69"/>
  <c r="U136" i="69"/>
  <c r="K138" i="69"/>
  <c r="U138" i="69"/>
  <c r="W140" i="69"/>
  <c r="V140" i="69"/>
  <c r="Q140" i="69"/>
  <c r="I140" i="69"/>
  <c r="R140" i="69"/>
  <c r="W142" i="69"/>
  <c r="R142" i="69"/>
  <c r="J142" i="69"/>
  <c r="Q142" i="69"/>
  <c r="K144" i="69"/>
  <c r="U144" i="69"/>
  <c r="K148" i="69"/>
  <c r="U148" i="69"/>
  <c r="I150" i="69"/>
  <c r="T150" i="69"/>
  <c r="I156" i="69"/>
  <c r="T156" i="69"/>
  <c r="W158" i="69"/>
  <c r="R158" i="69"/>
  <c r="J158" i="69"/>
  <c r="Q158" i="69"/>
  <c r="S165" i="69"/>
  <c r="W166" i="69"/>
  <c r="T166" i="69"/>
  <c r="K166" i="69"/>
  <c r="G166" i="69"/>
  <c r="Z166" i="69" s="1"/>
  <c r="Q166" i="69"/>
  <c r="J170" i="69"/>
  <c r="U170" i="69"/>
  <c r="S173" i="69"/>
  <c r="W174" i="69"/>
  <c r="T174" i="69"/>
  <c r="K174" i="69"/>
  <c r="G174" i="69"/>
  <c r="Z174" i="69" s="1"/>
  <c r="Q174" i="69"/>
  <c r="P182" i="69"/>
  <c r="K183" i="69"/>
  <c r="U183" i="69"/>
  <c r="I185" i="69"/>
  <c r="T185" i="69"/>
  <c r="I195" i="69"/>
  <c r="T195" i="69"/>
  <c r="G197" i="69"/>
  <c r="Z197" i="69" s="1"/>
  <c r="G199" i="69"/>
  <c r="Z199" i="69" s="1"/>
  <c r="V199" i="69"/>
  <c r="J201" i="69"/>
  <c r="T201" i="69"/>
  <c r="I203" i="69"/>
  <c r="T203" i="69"/>
  <c r="G205" i="69"/>
  <c r="Z205" i="69" s="1"/>
  <c r="G209" i="69"/>
  <c r="Z209" i="69" s="1"/>
  <c r="V209" i="69"/>
  <c r="K211" i="69"/>
  <c r="U211" i="69"/>
  <c r="P216" i="69"/>
  <c r="K217" i="69"/>
  <c r="U217" i="69"/>
  <c r="I219" i="69"/>
  <c r="T219" i="69"/>
  <c r="J226" i="69"/>
  <c r="Q228" i="69"/>
  <c r="Q230" i="69"/>
  <c r="G232" i="69"/>
  <c r="Z232" i="69" s="1"/>
  <c r="R232" i="69"/>
  <c r="G234" i="69"/>
  <c r="Z234" i="69" s="1"/>
  <c r="R234" i="69"/>
  <c r="W241" i="69"/>
  <c r="U241" i="69"/>
  <c r="J241" i="69"/>
  <c r="V241" i="69"/>
  <c r="W242" i="69"/>
  <c r="K247" i="69"/>
  <c r="W251" i="69"/>
  <c r="V251" i="69"/>
  <c r="K251" i="69"/>
  <c r="U251" i="69"/>
  <c r="W255" i="69"/>
  <c r="Q255" i="69"/>
  <c r="G255" i="69"/>
  <c r="Z255" i="69" s="1"/>
  <c r="U255" i="69"/>
  <c r="J257" i="69"/>
  <c r="G259" i="69"/>
  <c r="Z259" i="69" s="1"/>
  <c r="R259" i="69"/>
  <c r="W261" i="69"/>
  <c r="U261" i="69"/>
  <c r="J261" i="69"/>
  <c r="V261" i="69"/>
  <c r="Q263" i="69"/>
  <c r="W273" i="69"/>
  <c r="V273" i="69"/>
  <c r="K273" i="69"/>
  <c r="U273" i="69"/>
  <c r="W275" i="69"/>
  <c r="Q275" i="69"/>
  <c r="G275" i="69"/>
  <c r="Z275" i="69" s="1"/>
  <c r="U275" i="69"/>
  <c r="W277" i="69"/>
  <c r="U277" i="69"/>
  <c r="J277" i="69"/>
  <c r="V277" i="69"/>
  <c r="G279" i="69"/>
  <c r="Z279" i="69" s="1"/>
  <c r="R279" i="69"/>
  <c r="K285" i="69"/>
  <c r="I291" i="69"/>
  <c r="R291" i="69"/>
  <c r="I293" i="69"/>
  <c r="R293" i="69"/>
  <c r="G295" i="69"/>
  <c r="Z295" i="69" s="1"/>
  <c r="Q295" i="69"/>
  <c r="T300" i="69"/>
  <c r="P300" i="69"/>
  <c r="Q303" i="69"/>
  <c r="G307" i="69"/>
  <c r="Z307" i="69" s="1"/>
  <c r="R307" i="69"/>
  <c r="I308" i="69"/>
  <c r="R310" i="69"/>
  <c r="G317" i="69"/>
  <c r="Z317" i="69" s="1"/>
  <c r="R317" i="69"/>
  <c r="S318" i="69"/>
  <c r="W319" i="69"/>
  <c r="T319" i="69"/>
  <c r="K319" i="69"/>
  <c r="G319" i="69"/>
  <c r="Z319" i="69" s="1"/>
  <c r="R319" i="69"/>
  <c r="I319" i="69"/>
  <c r="U319" i="69"/>
  <c r="T322" i="69"/>
  <c r="K322" i="69"/>
  <c r="S322" i="69"/>
  <c r="W325" i="69"/>
  <c r="R325" i="69"/>
  <c r="J325" i="69"/>
  <c r="U325" i="69"/>
  <c r="K325" i="69"/>
  <c r="T325" i="69"/>
  <c r="I332" i="69"/>
  <c r="W335" i="69"/>
  <c r="T335" i="69"/>
  <c r="K335" i="69"/>
  <c r="G335" i="69"/>
  <c r="Z335" i="69" s="1"/>
  <c r="R335" i="69"/>
  <c r="I335" i="69"/>
  <c r="U335" i="69"/>
  <c r="P338" i="69"/>
  <c r="Y338" i="69" s="1"/>
  <c r="G345" i="69"/>
  <c r="Z345" i="69" s="1"/>
  <c r="R345" i="69"/>
  <c r="K346" i="69"/>
  <c r="W347" i="69"/>
  <c r="R347" i="69"/>
  <c r="J347" i="69"/>
  <c r="V347" i="69"/>
  <c r="G347" i="69"/>
  <c r="Z347" i="69" s="1"/>
  <c r="T347" i="69"/>
  <c r="I349" i="69"/>
  <c r="V349" i="69"/>
  <c r="R354" i="69"/>
  <c r="K354" i="69"/>
  <c r="K356" i="69"/>
  <c r="J361" i="69"/>
  <c r="W365" i="69"/>
  <c r="V365" i="69"/>
  <c r="Q365" i="69"/>
  <c r="I365" i="69"/>
  <c r="U365" i="69"/>
  <c r="K365" i="69"/>
  <c r="T365" i="69"/>
  <c r="I367" i="69"/>
  <c r="U367" i="69"/>
  <c r="W377" i="69"/>
  <c r="T377" i="69"/>
  <c r="R377" i="69"/>
  <c r="J377" i="69"/>
  <c r="U377" i="69"/>
  <c r="I377" i="69"/>
  <c r="V377" i="69"/>
  <c r="I382" i="69"/>
  <c r="W397" i="69"/>
  <c r="K397" i="69"/>
  <c r="R397" i="69"/>
  <c r="V397" i="69"/>
  <c r="Q402" i="69"/>
  <c r="U404" i="69"/>
  <c r="V405" i="69"/>
  <c r="G405" i="69"/>
  <c r="Z405" i="69" s="1"/>
  <c r="K405" i="69"/>
  <c r="V412" i="69"/>
  <c r="T412" i="69"/>
  <c r="I412" i="69"/>
  <c r="Q412" i="69"/>
  <c r="J412" i="69"/>
  <c r="V420" i="69"/>
  <c r="W427" i="69"/>
  <c r="R427" i="69"/>
  <c r="J427" i="69"/>
  <c r="T427" i="69"/>
  <c r="I427" i="69"/>
  <c r="V427" i="69"/>
  <c r="K427" i="69"/>
  <c r="R431" i="69"/>
  <c r="K433" i="69"/>
  <c r="G439" i="69"/>
  <c r="Z439" i="69" s="1"/>
  <c r="T439" i="69"/>
  <c r="Q446" i="69"/>
  <c r="J450" i="69"/>
  <c r="Q463" i="69"/>
  <c r="R93" i="69"/>
  <c r="R97" i="69"/>
  <c r="T107" i="69"/>
  <c r="U122" i="69"/>
  <c r="U124" i="69"/>
  <c r="U152" i="69"/>
  <c r="U154" i="69"/>
  <c r="U164" i="69"/>
  <c r="U168" i="69"/>
  <c r="U172" i="69"/>
  <c r="U179" i="69"/>
  <c r="U181" i="69"/>
  <c r="U187" i="69"/>
  <c r="U189" i="69"/>
  <c r="U213" i="69"/>
  <c r="U215" i="69"/>
  <c r="R243" i="69"/>
  <c r="R245" i="69"/>
  <c r="R249" i="69"/>
  <c r="R265" i="69"/>
  <c r="R271" i="69"/>
  <c r="R281" i="69"/>
  <c r="R287" i="69"/>
  <c r="R289" i="69"/>
  <c r="T294" i="69"/>
  <c r="W301" i="69"/>
  <c r="T301" i="69"/>
  <c r="K301" i="69"/>
  <c r="G301" i="69"/>
  <c r="Z301" i="69" s="1"/>
  <c r="Q301" i="69"/>
  <c r="U306" i="69"/>
  <c r="T306" i="69"/>
  <c r="I306" i="69"/>
  <c r="V306" i="69"/>
  <c r="W309" i="69"/>
  <c r="R309" i="69"/>
  <c r="J309" i="69"/>
  <c r="Q309" i="69"/>
  <c r="W311" i="69"/>
  <c r="T311" i="69"/>
  <c r="K311" i="69"/>
  <c r="G311" i="69"/>
  <c r="Z311" i="69" s="1"/>
  <c r="Q311" i="69"/>
  <c r="W334" i="69"/>
  <c r="K334" i="69"/>
  <c r="W339" i="69"/>
  <c r="T339" i="69"/>
  <c r="K339" i="69"/>
  <c r="G339" i="69"/>
  <c r="Z339" i="69" s="1"/>
  <c r="Q339" i="69"/>
  <c r="V348" i="69"/>
  <c r="G348" i="69"/>
  <c r="Z348" i="69" s="1"/>
  <c r="K352" i="69"/>
  <c r="V368" i="69"/>
  <c r="G368" i="69"/>
  <c r="Z368" i="69" s="1"/>
  <c r="W375" i="69"/>
  <c r="V375" i="69"/>
  <c r="Q375" i="69"/>
  <c r="I375" i="69"/>
  <c r="R375" i="69"/>
  <c r="R376" i="69"/>
  <c r="V380" i="69"/>
  <c r="U380" i="69"/>
  <c r="J380" i="69"/>
  <c r="Q380" i="69"/>
  <c r="V394" i="69"/>
  <c r="U394" i="69"/>
  <c r="J394" i="69"/>
  <c r="Q394" i="69"/>
  <c r="V400" i="69"/>
  <c r="Q400" i="69"/>
  <c r="U400" i="69"/>
  <c r="R401" i="69"/>
  <c r="G401" i="69"/>
  <c r="Z401" i="69" s="1"/>
  <c r="P401" i="69"/>
  <c r="Y401" i="69" s="1"/>
  <c r="K413" i="69"/>
  <c r="R413" i="69"/>
  <c r="W415" i="69"/>
  <c r="T415" i="69"/>
  <c r="K415" i="69"/>
  <c r="G415" i="69"/>
  <c r="Z415" i="69" s="1"/>
  <c r="V415" i="69"/>
  <c r="R415" i="69"/>
  <c r="P444" i="69"/>
  <c r="Y444" i="69" s="1"/>
  <c r="U444" i="69"/>
  <c r="W454" i="69"/>
  <c r="P454" i="69"/>
  <c r="X454" i="69" s="1"/>
  <c r="J461" i="69"/>
  <c r="U461" i="69"/>
  <c r="Q465" i="69"/>
  <c r="J465" i="69"/>
  <c r="R302" i="69"/>
  <c r="R304" i="69"/>
  <c r="U305" i="69"/>
  <c r="Q315" i="69"/>
  <c r="U333" i="69"/>
  <c r="U337" i="69"/>
  <c r="U341" i="69"/>
  <c r="U351" i="69"/>
  <c r="U363" i="69"/>
  <c r="U371" i="69"/>
  <c r="V386" i="69"/>
  <c r="T386" i="69"/>
  <c r="I386" i="69"/>
  <c r="U386" i="69"/>
  <c r="V396" i="69"/>
  <c r="T396" i="69"/>
  <c r="I396" i="69"/>
  <c r="U396" i="69"/>
  <c r="R403" i="69"/>
  <c r="W417" i="69"/>
  <c r="T417" i="69"/>
  <c r="K417" i="69"/>
  <c r="G417" i="69"/>
  <c r="Z417" i="69" s="1"/>
  <c r="Q417" i="69"/>
  <c r="W425" i="69"/>
  <c r="T425" i="69"/>
  <c r="K425" i="69"/>
  <c r="G425" i="69"/>
  <c r="Z425" i="69" s="1"/>
  <c r="Q425" i="69"/>
  <c r="W429" i="69"/>
  <c r="R429" i="69"/>
  <c r="J429" i="69"/>
  <c r="Q429" i="69"/>
  <c r="Q384" i="69"/>
  <c r="Q398" i="69"/>
  <c r="Q410" i="69"/>
  <c r="R416" i="69"/>
  <c r="U419" i="69"/>
  <c r="U435" i="69"/>
  <c r="U28" i="69"/>
  <c r="Q28" i="69"/>
  <c r="J28" i="69"/>
  <c r="V28" i="69"/>
  <c r="R28" i="69"/>
  <c r="K28" i="69"/>
  <c r="G28" i="69"/>
  <c r="Z28" i="69" s="1"/>
  <c r="U36" i="69"/>
  <c r="Q36" i="69"/>
  <c r="J36" i="69"/>
  <c r="V36" i="69"/>
  <c r="R36" i="69"/>
  <c r="K36" i="69"/>
  <c r="G36" i="69"/>
  <c r="Z36" i="69" s="1"/>
  <c r="U88" i="69"/>
  <c r="Q88" i="69"/>
  <c r="J88" i="69"/>
  <c r="T88" i="69"/>
  <c r="I88" i="69"/>
  <c r="V88" i="69"/>
  <c r="R88" i="69"/>
  <c r="K88" i="69"/>
  <c r="G88" i="69"/>
  <c r="Z88" i="69" s="1"/>
  <c r="G13" i="69"/>
  <c r="Z13" i="69" s="1"/>
  <c r="K13" i="69"/>
  <c r="R13" i="69"/>
  <c r="V13" i="69"/>
  <c r="P14" i="69"/>
  <c r="T15" i="69"/>
  <c r="I15" i="69"/>
  <c r="Q15" i="69"/>
  <c r="V15" i="69"/>
  <c r="I18" i="69"/>
  <c r="T18" i="69"/>
  <c r="I22" i="69"/>
  <c r="T22" i="69"/>
  <c r="P28" i="69"/>
  <c r="W28" i="69"/>
  <c r="U30" i="69"/>
  <c r="Q30" i="69"/>
  <c r="J30" i="69"/>
  <c r="V30" i="69"/>
  <c r="R30" i="69"/>
  <c r="K30" i="69"/>
  <c r="G30" i="69"/>
  <c r="Z30" i="69" s="1"/>
  <c r="S30" i="69"/>
  <c r="P32" i="69"/>
  <c r="Y32" i="69" s="1"/>
  <c r="W32" i="69"/>
  <c r="U34" i="69"/>
  <c r="Q34" i="69"/>
  <c r="J34" i="69"/>
  <c r="V34" i="69"/>
  <c r="R34" i="69"/>
  <c r="K34" i="69"/>
  <c r="G34" i="69"/>
  <c r="Z34" i="69" s="1"/>
  <c r="S34" i="69"/>
  <c r="P36" i="69"/>
  <c r="Y36" i="69" s="1"/>
  <c r="W36" i="69"/>
  <c r="U38" i="69"/>
  <c r="Q38" i="69"/>
  <c r="J38" i="69"/>
  <c r="V38" i="69"/>
  <c r="R38" i="69"/>
  <c r="K38" i="69"/>
  <c r="G38" i="69"/>
  <c r="Z38" i="69" s="1"/>
  <c r="S38" i="69"/>
  <c r="P44" i="69"/>
  <c r="Y44" i="69" s="1"/>
  <c r="P48" i="69"/>
  <c r="Y48" i="69" s="1"/>
  <c r="P52" i="69"/>
  <c r="Y52" i="69" s="1"/>
  <c r="U60" i="69"/>
  <c r="Q60" i="69"/>
  <c r="J60" i="69"/>
  <c r="T60" i="69"/>
  <c r="I60" i="69"/>
  <c r="V60" i="69"/>
  <c r="R60" i="69"/>
  <c r="K60" i="69"/>
  <c r="G60" i="69"/>
  <c r="Z60" i="69" s="1"/>
  <c r="U64" i="69"/>
  <c r="Q64" i="69"/>
  <c r="J64" i="69"/>
  <c r="T64" i="69"/>
  <c r="I64" i="69"/>
  <c r="V64" i="69"/>
  <c r="R64" i="69"/>
  <c r="K64" i="69"/>
  <c r="G64" i="69"/>
  <c r="Z64" i="69" s="1"/>
  <c r="U68" i="69"/>
  <c r="Q68" i="69"/>
  <c r="J68" i="69"/>
  <c r="T68" i="69"/>
  <c r="I68" i="69"/>
  <c r="V68" i="69"/>
  <c r="R68" i="69"/>
  <c r="K68" i="69"/>
  <c r="G68" i="69"/>
  <c r="Z68" i="69" s="1"/>
  <c r="P74" i="69"/>
  <c r="Y74" i="69" s="1"/>
  <c r="P78" i="69"/>
  <c r="Y78" i="69" s="1"/>
  <c r="P82" i="69"/>
  <c r="Y82" i="69" s="1"/>
  <c r="S88" i="69"/>
  <c r="U90" i="69"/>
  <c r="Q90" i="69"/>
  <c r="J90" i="69"/>
  <c r="T90" i="69"/>
  <c r="I90" i="69"/>
  <c r="V90" i="69"/>
  <c r="R90" i="69"/>
  <c r="K90" i="69"/>
  <c r="G90" i="69"/>
  <c r="Z90" i="69" s="1"/>
  <c r="S92" i="69"/>
  <c r="U94" i="69"/>
  <c r="Q94" i="69"/>
  <c r="J94" i="69"/>
  <c r="T94" i="69"/>
  <c r="I94" i="69"/>
  <c r="V94" i="69"/>
  <c r="R94" i="69"/>
  <c r="K94" i="69"/>
  <c r="G94" i="69"/>
  <c r="Z94" i="69" s="1"/>
  <c r="U129" i="69"/>
  <c r="Q129" i="69"/>
  <c r="J129" i="69"/>
  <c r="V129" i="69"/>
  <c r="R129" i="69"/>
  <c r="K129" i="69"/>
  <c r="G129" i="69"/>
  <c r="Z129" i="69" s="1"/>
  <c r="W129" i="69"/>
  <c r="P129" i="69"/>
  <c r="X129" i="69" s="1"/>
  <c r="T129" i="69"/>
  <c r="I129" i="69"/>
  <c r="U137" i="69"/>
  <c r="Q137" i="69"/>
  <c r="J137" i="69"/>
  <c r="T137" i="69"/>
  <c r="I137" i="69"/>
  <c r="V137" i="69"/>
  <c r="R137" i="69"/>
  <c r="K137" i="69"/>
  <c r="G137" i="69"/>
  <c r="Z137" i="69" s="1"/>
  <c r="S137" i="69"/>
  <c r="P137" i="69"/>
  <c r="Y137" i="69" s="1"/>
  <c r="W137" i="69"/>
  <c r="U141" i="69"/>
  <c r="Q141" i="69"/>
  <c r="J141" i="69"/>
  <c r="T141" i="69"/>
  <c r="I141" i="69"/>
  <c r="V141" i="69"/>
  <c r="R141" i="69"/>
  <c r="K141" i="69"/>
  <c r="G141" i="69"/>
  <c r="Z141" i="69" s="1"/>
  <c r="S141" i="69"/>
  <c r="P141" i="69"/>
  <c r="Y141" i="69" s="1"/>
  <c r="W141" i="69"/>
  <c r="U194" i="69"/>
  <c r="Q194" i="69"/>
  <c r="J194" i="69"/>
  <c r="T194" i="69"/>
  <c r="I194" i="69"/>
  <c r="V194" i="69"/>
  <c r="R194" i="69"/>
  <c r="K194" i="69"/>
  <c r="G194" i="69"/>
  <c r="Z194" i="69" s="1"/>
  <c r="S194" i="69"/>
  <c r="P194" i="69"/>
  <c r="Y194" i="69" s="1"/>
  <c r="W194" i="69"/>
  <c r="U198" i="69"/>
  <c r="Q198" i="69"/>
  <c r="J198" i="69"/>
  <c r="T198" i="69"/>
  <c r="I198" i="69"/>
  <c r="V198" i="69"/>
  <c r="R198" i="69"/>
  <c r="K198" i="69"/>
  <c r="G198" i="69"/>
  <c r="Z198" i="69" s="1"/>
  <c r="S198" i="69"/>
  <c r="P198" i="69"/>
  <c r="W198" i="69"/>
  <c r="U202" i="69"/>
  <c r="Q202" i="69"/>
  <c r="J202" i="69"/>
  <c r="T202" i="69"/>
  <c r="I202" i="69"/>
  <c r="V202" i="69"/>
  <c r="R202" i="69"/>
  <c r="K202" i="69"/>
  <c r="G202" i="69"/>
  <c r="Z202" i="69" s="1"/>
  <c r="S202" i="69"/>
  <c r="P202" i="69"/>
  <c r="Y202" i="69" s="1"/>
  <c r="W202" i="69"/>
  <c r="S28" i="69"/>
  <c r="S32" i="69"/>
  <c r="S36" i="69"/>
  <c r="U58" i="69"/>
  <c r="Q58" i="69"/>
  <c r="J58" i="69"/>
  <c r="T58" i="69"/>
  <c r="I58" i="69"/>
  <c r="V58" i="69"/>
  <c r="R58" i="69"/>
  <c r="K58" i="69"/>
  <c r="G58" i="69"/>
  <c r="Z58" i="69" s="1"/>
  <c r="U62" i="69"/>
  <c r="Q62" i="69"/>
  <c r="J62" i="69"/>
  <c r="T62" i="69"/>
  <c r="I62" i="69"/>
  <c r="V62" i="69"/>
  <c r="R62" i="69"/>
  <c r="K62" i="69"/>
  <c r="G62" i="69"/>
  <c r="Z62" i="69" s="1"/>
  <c r="U66" i="69"/>
  <c r="Q66" i="69"/>
  <c r="J66" i="69"/>
  <c r="T66" i="69"/>
  <c r="I66" i="69"/>
  <c r="V66" i="69"/>
  <c r="R66" i="69"/>
  <c r="K66" i="69"/>
  <c r="G66" i="69"/>
  <c r="Z66" i="69" s="1"/>
  <c r="U163" i="69"/>
  <c r="Q163" i="69"/>
  <c r="J163" i="69"/>
  <c r="T163" i="69"/>
  <c r="I163" i="69"/>
  <c r="V163" i="69"/>
  <c r="R163" i="69"/>
  <c r="K163" i="69"/>
  <c r="G163" i="69"/>
  <c r="Z163" i="69" s="1"/>
  <c r="S163" i="69"/>
  <c r="P163" i="69"/>
  <c r="Y163" i="69" s="1"/>
  <c r="W163" i="69"/>
  <c r="P13" i="69"/>
  <c r="S13" i="69"/>
  <c r="W13" i="69"/>
  <c r="V14" i="69"/>
  <c r="R14" i="69"/>
  <c r="K14" i="69"/>
  <c r="U14" i="69"/>
  <c r="U16" i="69"/>
  <c r="Q16" i="69"/>
  <c r="J16" i="69"/>
  <c r="V16" i="69"/>
  <c r="R16" i="69"/>
  <c r="K16" i="69"/>
  <c r="G16" i="69"/>
  <c r="Z16" i="69" s="1"/>
  <c r="S16" i="69"/>
  <c r="P18" i="69"/>
  <c r="U20" i="69"/>
  <c r="Q20" i="69"/>
  <c r="J20" i="69"/>
  <c r="V20" i="69"/>
  <c r="R20" i="69"/>
  <c r="K20" i="69"/>
  <c r="G20" i="69"/>
  <c r="Z20" i="69" s="1"/>
  <c r="S20" i="69"/>
  <c r="P22" i="69"/>
  <c r="Y22" i="69" s="1"/>
  <c r="U24" i="69"/>
  <c r="Q24" i="69"/>
  <c r="J24" i="69"/>
  <c r="V24" i="69"/>
  <c r="R24" i="69"/>
  <c r="K24" i="69"/>
  <c r="G24" i="69"/>
  <c r="Z24" i="69" s="1"/>
  <c r="S24" i="69"/>
  <c r="U46" i="69"/>
  <c r="Q46" i="69"/>
  <c r="J46" i="69"/>
  <c r="T46" i="69"/>
  <c r="I46" i="69"/>
  <c r="V46" i="69"/>
  <c r="R46" i="69"/>
  <c r="K46" i="69"/>
  <c r="G46" i="69"/>
  <c r="Z46" i="69" s="1"/>
  <c r="U50" i="69"/>
  <c r="Q50" i="69"/>
  <c r="J50" i="69"/>
  <c r="T50" i="69"/>
  <c r="I50" i="69"/>
  <c r="V50" i="69"/>
  <c r="R50" i="69"/>
  <c r="K50" i="69"/>
  <c r="G50" i="69"/>
  <c r="Z50" i="69" s="1"/>
  <c r="U54" i="69"/>
  <c r="Q54" i="69"/>
  <c r="J54" i="69"/>
  <c r="T54" i="69"/>
  <c r="I54" i="69"/>
  <c r="V54" i="69"/>
  <c r="R54" i="69"/>
  <c r="K54" i="69"/>
  <c r="G54" i="69"/>
  <c r="Z54" i="69" s="1"/>
  <c r="W58" i="69"/>
  <c r="W62" i="69"/>
  <c r="W66" i="69"/>
  <c r="U76" i="69"/>
  <c r="Q76" i="69"/>
  <c r="J76" i="69"/>
  <c r="T76" i="69"/>
  <c r="I76" i="69"/>
  <c r="V76" i="69"/>
  <c r="R76" i="69"/>
  <c r="K76" i="69"/>
  <c r="G76" i="69"/>
  <c r="Z76" i="69" s="1"/>
  <c r="U80" i="69"/>
  <c r="Q80" i="69"/>
  <c r="J80" i="69"/>
  <c r="T80" i="69"/>
  <c r="I80" i="69"/>
  <c r="V80" i="69"/>
  <c r="R80" i="69"/>
  <c r="K80" i="69"/>
  <c r="G80" i="69"/>
  <c r="Z80" i="69" s="1"/>
  <c r="U84" i="69"/>
  <c r="Q84" i="69"/>
  <c r="J84" i="69"/>
  <c r="T84" i="69"/>
  <c r="I84" i="69"/>
  <c r="V84" i="69"/>
  <c r="R84" i="69"/>
  <c r="K84" i="69"/>
  <c r="G84" i="69"/>
  <c r="Z84" i="69" s="1"/>
  <c r="W88" i="69"/>
  <c r="U109" i="69"/>
  <c r="Q109" i="69"/>
  <c r="J109" i="69"/>
  <c r="S109" i="69"/>
  <c r="K109" i="69"/>
  <c r="W109" i="69"/>
  <c r="R109" i="69"/>
  <c r="I109" i="69"/>
  <c r="T109" i="69"/>
  <c r="P109" i="69"/>
  <c r="Y109" i="69" s="1"/>
  <c r="G109" i="69"/>
  <c r="Z109" i="69" s="1"/>
  <c r="U274" i="69"/>
  <c r="Q274" i="69"/>
  <c r="J274" i="69"/>
  <c r="T274" i="69"/>
  <c r="I274" i="69"/>
  <c r="V274" i="69"/>
  <c r="R274" i="69"/>
  <c r="K274" i="69"/>
  <c r="G274" i="69"/>
  <c r="Z274" i="69" s="1"/>
  <c r="S274" i="69"/>
  <c r="P274" i="69"/>
  <c r="Y274" i="69" s="1"/>
  <c r="W274" i="69"/>
  <c r="V460" i="69"/>
  <c r="R460" i="69"/>
  <c r="K460" i="69"/>
  <c r="G460" i="69"/>
  <c r="Z460" i="69" s="1"/>
  <c r="U460" i="69"/>
  <c r="Q460" i="69"/>
  <c r="J460" i="69"/>
  <c r="T460" i="69"/>
  <c r="I460" i="69"/>
  <c r="S460" i="69"/>
  <c r="P460" i="69"/>
  <c r="Y460" i="69" s="1"/>
  <c r="W460" i="69"/>
  <c r="U32" i="69"/>
  <c r="Q32" i="69"/>
  <c r="J32" i="69"/>
  <c r="V32" i="69"/>
  <c r="R32" i="69"/>
  <c r="K32" i="69"/>
  <c r="G32" i="69"/>
  <c r="Z32" i="69" s="1"/>
  <c r="U92" i="69"/>
  <c r="Q92" i="69"/>
  <c r="J92" i="69"/>
  <c r="T92" i="69"/>
  <c r="I92" i="69"/>
  <c r="V92" i="69"/>
  <c r="R92" i="69"/>
  <c r="K92" i="69"/>
  <c r="G92" i="69"/>
  <c r="Z92" i="69" s="1"/>
  <c r="U167" i="69"/>
  <c r="Q167" i="69"/>
  <c r="J167" i="69"/>
  <c r="T167" i="69"/>
  <c r="I167" i="69"/>
  <c r="V167" i="69"/>
  <c r="R167" i="69"/>
  <c r="K167" i="69"/>
  <c r="G167" i="69"/>
  <c r="Z167" i="69" s="1"/>
  <c r="S167" i="69"/>
  <c r="P167" i="69"/>
  <c r="Y167" i="69" s="1"/>
  <c r="W167" i="69"/>
  <c r="U171" i="69"/>
  <c r="Q171" i="69"/>
  <c r="J171" i="69"/>
  <c r="T171" i="69"/>
  <c r="I171" i="69"/>
  <c r="V171" i="69"/>
  <c r="R171" i="69"/>
  <c r="K171" i="69"/>
  <c r="G171" i="69"/>
  <c r="Z171" i="69" s="1"/>
  <c r="S171" i="69"/>
  <c r="P171" i="69"/>
  <c r="Y171" i="69" s="1"/>
  <c r="W171" i="69"/>
  <c r="U224" i="69"/>
  <c r="Q224" i="69"/>
  <c r="J224" i="69"/>
  <c r="T224" i="69"/>
  <c r="I224" i="69"/>
  <c r="V224" i="69"/>
  <c r="R224" i="69"/>
  <c r="K224" i="69"/>
  <c r="G224" i="69"/>
  <c r="Z224" i="69" s="1"/>
  <c r="S224" i="69"/>
  <c r="P224" i="69"/>
  <c r="W224" i="69"/>
  <c r="U18" i="69"/>
  <c r="Q18" i="69"/>
  <c r="J18" i="69"/>
  <c r="V18" i="69"/>
  <c r="R18" i="69"/>
  <c r="K18" i="69"/>
  <c r="G18" i="69"/>
  <c r="Z18" i="69" s="1"/>
  <c r="S18" i="69"/>
  <c r="U22" i="69"/>
  <c r="Q22" i="69"/>
  <c r="J22" i="69"/>
  <c r="V22" i="69"/>
  <c r="R22" i="69"/>
  <c r="K22" i="69"/>
  <c r="G22" i="69"/>
  <c r="Z22" i="69" s="1"/>
  <c r="S22" i="69"/>
  <c r="I28" i="69"/>
  <c r="T28" i="69"/>
  <c r="I32" i="69"/>
  <c r="T32" i="69"/>
  <c r="I36" i="69"/>
  <c r="T36" i="69"/>
  <c r="U44" i="69"/>
  <c r="Q44" i="69"/>
  <c r="J44" i="69"/>
  <c r="T44" i="69"/>
  <c r="I44" i="69"/>
  <c r="V44" i="69"/>
  <c r="R44" i="69"/>
  <c r="K44" i="69"/>
  <c r="G44" i="69"/>
  <c r="Z44" i="69" s="1"/>
  <c r="U48" i="69"/>
  <c r="Q48" i="69"/>
  <c r="J48" i="69"/>
  <c r="T48" i="69"/>
  <c r="I48" i="69"/>
  <c r="V48" i="69"/>
  <c r="R48" i="69"/>
  <c r="K48" i="69"/>
  <c r="G48" i="69"/>
  <c r="Z48" i="69" s="1"/>
  <c r="U52" i="69"/>
  <c r="Q52" i="69"/>
  <c r="J52" i="69"/>
  <c r="T52" i="69"/>
  <c r="I52" i="69"/>
  <c r="V52" i="69"/>
  <c r="R52" i="69"/>
  <c r="K52" i="69"/>
  <c r="G52" i="69"/>
  <c r="P58" i="69"/>
  <c r="Y58" i="69" s="1"/>
  <c r="P62" i="69"/>
  <c r="X62" i="69" s="1"/>
  <c r="P66" i="69"/>
  <c r="U74" i="69"/>
  <c r="Q74" i="69"/>
  <c r="J74" i="69"/>
  <c r="T74" i="69"/>
  <c r="I74" i="69"/>
  <c r="V74" i="69"/>
  <c r="R74" i="69"/>
  <c r="K74" i="69"/>
  <c r="G74" i="69"/>
  <c r="Z74" i="69" s="1"/>
  <c r="U78" i="69"/>
  <c r="Q78" i="69"/>
  <c r="J78" i="69"/>
  <c r="T78" i="69"/>
  <c r="I78" i="69"/>
  <c r="V78" i="69"/>
  <c r="R78" i="69"/>
  <c r="K78" i="69"/>
  <c r="G78" i="69"/>
  <c r="Z78" i="69" s="1"/>
  <c r="U82" i="69"/>
  <c r="Q82" i="69"/>
  <c r="J82" i="69"/>
  <c r="T82" i="69"/>
  <c r="I82" i="69"/>
  <c r="V82" i="69"/>
  <c r="R82" i="69"/>
  <c r="K82" i="69"/>
  <c r="G82" i="69"/>
  <c r="Z82" i="69" s="1"/>
  <c r="P88" i="69"/>
  <c r="Y88" i="69" s="1"/>
  <c r="P92" i="69"/>
  <c r="Y92" i="69" s="1"/>
  <c r="U105" i="69"/>
  <c r="Q105" i="69"/>
  <c r="J105" i="69"/>
  <c r="S105" i="69"/>
  <c r="K105" i="69"/>
  <c r="W105" i="69"/>
  <c r="R105" i="69"/>
  <c r="I105" i="69"/>
  <c r="T105" i="69"/>
  <c r="P105" i="69"/>
  <c r="Y105" i="69" s="1"/>
  <c r="G105" i="69"/>
  <c r="Z105" i="69" s="1"/>
  <c r="V109" i="69"/>
  <c r="U113" i="69"/>
  <c r="Q113" i="69"/>
  <c r="J113" i="69"/>
  <c r="S113" i="69"/>
  <c r="K113" i="69"/>
  <c r="W113" i="69"/>
  <c r="R113" i="69"/>
  <c r="I113" i="69"/>
  <c r="T113" i="69"/>
  <c r="P113" i="69"/>
  <c r="Y113" i="69" s="1"/>
  <c r="G113" i="69"/>
  <c r="Z113" i="69" s="1"/>
  <c r="U240" i="69"/>
  <c r="Q240" i="69"/>
  <c r="J240" i="69"/>
  <c r="V240" i="69"/>
  <c r="R240" i="69"/>
  <c r="K240" i="69"/>
  <c r="G240" i="69"/>
  <c r="Z240" i="69" s="1"/>
  <c r="W240" i="69"/>
  <c r="P240" i="69"/>
  <c r="T240" i="69"/>
  <c r="I240" i="69"/>
  <c r="S240" i="69"/>
  <c r="I17" i="69"/>
  <c r="T17" i="69"/>
  <c r="I19" i="69"/>
  <c r="T19" i="69"/>
  <c r="I21" i="69"/>
  <c r="T21" i="69"/>
  <c r="I23" i="69"/>
  <c r="T23" i="69"/>
  <c r="I29" i="69"/>
  <c r="T29" i="69"/>
  <c r="I31" i="69"/>
  <c r="T31" i="69"/>
  <c r="I33" i="69"/>
  <c r="T33" i="69"/>
  <c r="I35" i="69"/>
  <c r="T35" i="69"/>
  <c r="I37" i="69"/>
  <c r="T37" i="69"/>
  <c r="I39" i="69"/>
  <c r="T39" i="69"/>
  <c r="I43" i="69"/>
  <c r="T43" i="69"/>
  <c r="I45" i="69"/>
  <c r="T45" i="69"/>
  <c r="I47" i="69"/>
  <c r="T47" i="69"/>
  <c r="I49" i="69"/>
  <c r="T49" i="69"/>
  <c r="I51" i="69"/>
  <c r="T51" i="69"/>
  <c r="I53" i="69"/>
  <c r="T53" i="69"/>
  <c r="I59" i="69"/>
  <c r="T59" i="69"/>
  <c r="I61" i="69"/>
  <c r="T61" i="69"/>
  <c r="I63" i="69"/>
  <c r="T63" i="69"/>
  <c r="I65" i="69"/>
  <c r="T65" i="69"/>
  <c r="I67" i="69"/>
  <c r="T67" i="69"/>
  <c r="I69" i="69"/>
  <c r="T69" i="69"/>
  <c r="I73" i="69"/>
  <c r="T73" i="69"/>
  <c r="I75" i="69"/>
  <c r="T75" i="69"/>
  <c r="I77" i="69"/>
  <c r="T77" i="69"/>
  <c r="I79" i="69"/>
  <c r="T79" i="69"/>
  <c r="I81" i="69"/>
  <c r="T81" i="69"/>
  <c r="I83" i="69"/>
  <c r="T83" i="69"/>
  <c r="I89" i="69"/>
  <c r="T89" i="69"/>
  <c r="I91" i="69"/>
  <c r="T91" i="69"/>
  <c r="I93" i="69"/>
  <c r="T93" i="69"/>
  <c r="I95" i="69"/>
  <c r="T95" i="69"/>
  <c r="U97" i="69"/>
  <c r="Q97" i="69"/>
  <c r="J97" i="69"/>
  <c r="V97" i="69"/>
  <c r="K99" i="69"/>
  <c r="S99" i="69"/>
  <c r="I103" i="69"/>
  <c r="R103" i="69"/>
  <c r="I107" i="69"/>
  <c r="R107" i="69"/>
  <c r="I111" i="69"/>
  <c r="R111" i="69"/>
  <c r="U119" i="69"/>
  <c r="Q119" i="69"/>
  <c r="J119" i="69"/>
  <c r="V119" i="69"/>
  <c r="K121" i="69"/>
  <c r="S121" i="69"/>
  <c r="U123" i="69"/>
  <c r="Q123" i="69"/>
  <c r="J123" i="69"/>
  <c r="V123" i="69"/>
  <c r="K125" i="69"/>
  <c r="S125" i="69"/>
  <c r="I127" i="69"/>
  <c r="P133" i="69"/>
  <c r="Y133" i="69" s="1"/>
  <c r="U151" i="69"/>
  <c r="Q151" i="69"/>
  <c r="J151" i="69"/>
  <c r="T151" i="69"/>
  <c r="I151" i="69"/>
  <c r="V151" i="69"/>
  <c r="R151" i="69"/>
  <c r="K151" i="69"/>
  <c r="G151" i="69"/>
  <c r="Z151" i="69" s="1"/>
  <c r="U155" i="69"/>
  <c r="Q155" i="69"/>
  <c r="J155" i="69"/>
  <c r="T155" i="69"/>
  <c r="I155" i="69"/>
  <c r="V155" i="69"/>
  <c r="R155" i="69"/>
  <c r="K155" i="69"/>
  <c r="G155" i="69"/>
  <c r="Z155" i="69" s="1"/>
  <c r="U159" i="69"/>
  <c r="Q159" i="69"/>
  <c r="J159" i="69"/>
  <c r="T159" i="69"/>
  <c r="I159" i="69"/>
  <c r="V159" i="69"/>
  <c r="R159" i="69"/>
  <c r="K159" i="69"/>
  <c r="G159" i="69"/>
  <c r="Z159" i="69" s="1"/>
  <c r="U182" i="69"/>
  <c r="Q182" i="69"/>
  <c r="J182" i="69"/>
  <c r="T182" i="69"/>
  <c r="I182" i="69"/>
  <c r="V182" i="69"/>
  <c r="R182" i="69"/>
  <c r="K182" i="69"/>
  <c r="G182" i="69"/>
  <c r="Z182" i="69" s="1"/>
  <c r="U186" i="69"/>
  <c r="Q186" i="69"/>
  <c r="J186" i="69"/>
  <c r="T186" i="69"/>
  <c r="I186" i="69"/>
  <c r="V186" i="69"/>
  <c r="R186" i="69"/>
  <c r="K186" i="69"/>
  <c r="G186" i="69"/>
  <c r="Z186" i="69" s="1"/>
  <c r="U190" i="69"/>
  <c r="Q190" i="69"/>
  <c r="J190" i="69"/>
  <c r="T190" i="69"/>
  <c r="I190" i="69"/>
  <c r="V190" i="69"/>
  <c r="R190" i="69"/>
  <c r="K190" i="69"/>
  <c r="G190" i="69"/>
  <c r="Z190" i="69" s="1"/>
  <c r="U212" i="69"/>
  <c r="Q212" i="69"/>
  <c r="J212" i="69"/>
  <c r="T212" i="69"/>
  <c r="I212" i="69"/>
  <c r="V212" i="69"/>
  <c r="R212" i="69"/>
  <c r="K212" i="69"/>
  <c r="G212" i="69"/>
  <c r="Z212" i="69" s="1"/>
  <c r="U216" i="69"/>
  <c r="Q216" i="69"/>
  <c r="J216" i="69"/>
  <c r="T216" i="69"/>
  <c r="I216" i="69"/>
  <c r="V216" i="69"/>
  <c r="R216" i="69"/>
  <c r="K216" i="69"/>
  <c r="G216" i="69"/>
  <c r="Z216" i="69" s="1"/>
  <c r="U220" i="69"/>
  <c r="Q220" i="69"/>
  <c r="J220" i="69"/>
  <c r="T220" i="69"/>
  <c r="I220" i="69"/>
  <c r="V220" i="69"/>
  <c r="R220" i="69"/>
  <c r="K220" i="69"/>
  <c r="G220" i="69"/>
  <c r="Z220" i="69" s="1"/>
  <c r="U225" i="69"/>
  <c r="Q225" i="69"/>
  <c r="V225" i="69"/>
  <c r="R225" i="69"/>
  <c r="K225" i="69"/>
  <c r="G225" i="69"/>
  <c r="Z225" i="69" s="1"/>
  <c r="T225" i="69"/>
  <c r="J225" i="69"/>
  <c r="S225" i="69"/>
  <c r="I225" i="69"/>
  <c r="W225" i="69"/>
  <c r="P225" i="69"/>
  <c r="U270" i="69"/>
  <c r="Q270" i="69"/>
  <c r="J270" i="69"/>
  <c r="T270" i="69"/>
  <c r="I270" i="69"/>
  <c r="V270" i="69"/>
  <c r="R270" i="69"/>
  <c r="K270" i="69"/>
  <c r="G270" i="69"/>
  <c r="Z270" i="69" s="1"/>
  <c r="S270" i="69"/>
  <c r="P270" i="69"/>
  <c r="Y270" i="69" s="1"/>
  <c r="W270" i="69"/>
  <c r="U99" i="69"/>
  <c r="Q99" i="69"/>
  <c r="J99" i="69"/>
  <c r="V99" i="69"/>
  <c r="U121" i="69"/>
  <c r="Q121" i="69"/>
  <c r="J121" i="69"/>
  <c r="V121" i="69"/>
  <c r="U125" i="69"/>
  <c r="Q125" i="69"/>
  <c r="J125" i="69"/>
  <c r="V125" i="69"/>
  <c r="U133" i="69"/>
  <c r="Q133" i="69"/>
  <c r="J133" i="69"/>
  <c r="V133" i="69"/>
  <c r="R133" i="69"/>
  <c r="K133" i="69"/>
  <c r="G133" i="69"/>
  <c r="Z133" i="69" s="1"/>
  <c r="S133" i="69"/>
  <c r="U149" i="69"/>
  <c r="Q149" i="69"/>
  <c r="J149" i="69"/>
  <c r="T149" i="69"/>
  <c r="I149" i="69"/>
  <c r="V149" i="69"/>
  <c r="R149" i="69"/>
  <c r="K149" i="69"/>
  <c r="G149" i="69"/>
  <c r="Z149" i="69" s="1"/>
  <c r="U153" i="69"/>
  <c r="Q153" i="69"/>
  <c r="J153" i="69"/>
  <c r="T153" i="69"/>
  <c r="I153" i="69"/>
  <c r="V153" i="69"/>
  <c r="R153" i="69"/>
  <c r="K153" i="69"/>
  <c r="G153" i="69"/>
  <c r="Z153" i="69" s="1"/>
  <c r="U157" i="69"/>
  <c r="Q157" i="69"/>
  <c r="J157" i="69"/>
  <c r="T157" i="69"/>
  <c r="I157" i="69"/>
  <c r="V157" i="69"/>
  <c r="R157" i="69"/>
  <c r="K157" i="69"/>
  <c r="G157" i="69"/>
  <c r="Z157" i="69" s="1"/>
  <c r="U180" i="69"/>
  <c r="Q180" i="69"/>
  <c r="J180" i="69"/>
  <c r="T180" i="69"/>
  <c r="I180" i="69"/>
  <c r="V180" i="69"/>
  <c r="R180" i="69"/>
  <c r="K180" i="69"/>
  <c r="G180" i="69"/>
  <c r="Z180" i="69" s="1"/>
  <c r="U184" i="69"/>
  <c r="Q184" i="69"/>
  <c r="J184" i="69"/>
  <c r="T184" i="69"/>
  <c r="I184" i="69"/>
  <c r="V184" i="69"/>
  <c r="R184" i="69"/>
  <c r="K184" i="69"/>
  <c r="G184" i="69"/>
  <c r="Z184" i="69" s="1"/>
  <c r="U188" i="69"/>
  <c r="Q188" i="69"/>
  <c r="J188" i="69"/>
  <c r="T188" i="69"/>
  <c r="I188" i="69"/>
  <c r="V188" i="69"/>
  <c r="R188" i="69"/>
  <c r="K188" i="69"/>
  <c r="G188" i="69"/>
  <c r="Z188" i="69" s="1"/>
  <c r="U210" i="69"/>
  <c r="Q210" i="69"/>
  <c r="J210" i="69"/>
  <c r="T210" i="69"/>
  <c r="I210" i="69"/>
  <c r="V210" i="69"/>
  <c r="R210" i="69"/>
  <c r="K210" i="69"/>
  <c r="G210" i="69"/>
  <c r="Z210" i="69" s="1"/>
  <c r="U214" i="69"/>
  <c r="Q214" i="69"/>
  <c r="J214" i="69"/>
  <c r="T214" i="69"/>
  <c r="I214" i="69"/>
  <c r="V214" i="69"/>
  <c r="R214" i="69"/>
  <c r="K214" i="69"/>
  <c r="G214" i="69"/>
  <c r="Z214" i="69" s="1"/>
  <c r="U218" i="69"/>
  <c r="Q218" i="69"/>
  <c r="J218" i="69"/>
  <c r="T218" i="69"/>
  <c r="I218" i="69"/>
  <c r="V218" i="69"/>
  <c r="R218" i="69"/>
  <c r="K218" i="69"/>
  <c r="G218" i="69"/>
  <c r="Z218" i="69" s="1"/>
  <c r="U244" i="69"/>
  <c r="Q244" i="69"/>
  <c r="J244" i="69"/>
  <c r="V244" i="69"/>
  <c r="R244" i="69"/>
  <c r="K244" i="69"/>
  <c r="G244" i="69"/>
  <c r="Z244" i="69" s="1"/>
  <c r="W244" i="69"/>
  <c r="P244" i="69"/>
  <c r="X244" i="69" s="1"/>
  <c r="T244" i="69"/>
  <c r="I244" i="69"/>
  <c r="U278" i="69"/>
  <c r="Q278" i="69"/>
  <c r="J278" i="69"/>
  <c r="T278" i="69"/>
  <c r="I278" i="69"/>
  <c r="V278" i="69"/>
  <c r="R278" i="69"/>
  <c r="K278" i="69"/>
  <c r="G278" i="69"/>
  <c r="Z278" i="69" s="1"/>
  <c r="S278" i="69"/>
  <c r="P278" i="69"/>
  <c r="Y278" i="69" s="1"/>
  <c r="W278" i="69"/>
  <c r="P17" i="69"/>
  <c r="S17" i="69"/>
  <c r="P19" i="69"/>
  <c r="Y19" i="69" s="1"/>
  <c r="S19" i="69"/>
  <c r="P21" i="69"/>
  <c r="S21" i="69"/>
  <c r="P23" i="69"/>
  <c r="Y23" i="69" s="1"/>
  <c r="S23" i="69"/>
  <c r="P29" i="69"/>
  <c r="Y29" i="69" s="1"/>
  <c r="S29" i="69"/>
  <c r="P31" i="69"/>
  <c r="S31" i="69"/>
  <c r="P33" i="69"/>
  <c r="Y33" i="69" s="1"/>
  <c r="S33" i="69"/>
  <c r="P35" i="69"/>
  <c r="Y35" i="69" s="1"/>
  <c r="S35" i="69"/>
  <c r="P37" i="69"/>
  <c r="Y37" i="69" s="1"/>
  <c r="S37" i="69"/>
  <c r="P39" i="69"/>
  <c r="S39" i="69"/>
  <c r="P43" i="69"/>
  <c r="Y43" i="69" s="1"/>
  <c r="S43" i="69"/>
  <c r="P45" i="69"/>
  <c r="S45" i="69"/>
  <c r="P47" i="69"/>
  <c r="Y47" i="69" s="1"/>
  <c r="S47" i="69"/>
  <c r="P49" i="69"/>
  <c r="S49" i="69"/>
  <c r="P51" i="69"/>
  <c r="S51" i="69"/>
  <c r="P53" i="69"/>
  <c r="Y53" i="69" s="1"/>
  <c r="S53" i="69"/>
  <c r="P59" i="69"/>
  <c r="Y59" i="69" s="1"/>
  <c r="S59" i="69"/>
  <c r="P61" i="69"/>
  <c r="S61" i="69"/>
  <c r="P63" i="69"/>
  <c r="Y63" i="69" s="1"/>
  <c r="S63" i="69"/>
  <c r="P65" i="69"/>
  <c r="Y65" i="69" s="1"/>
  <c r="S65" i="69"/>
  <c r="P67" i="69"/>
  <c r="Y67" i="69" s="1"/>
  <c r="S67" i="69"/>
  <c r="P69" i="69"/>
  <c r="Y69" i="69" s="1"/>
  <c r="S69" i="69"/>
  <c r="P73" i="69"/>
  <c r="Y73" i="69" s="1"/>
  <c r="S73" i="69"/>
  <c r="P75" i="69"/>
  <c r="Y75" i="69" s="1"/>
  <c r="S75" i="69"/>
  <c r="P77" i="69"/>
  <c r="Y77" i="69" s="1"/>
  <c r="S77" i="69"/>
  <c r="P79" i="69"/>
  <c r="Y79" i="69" s="1"/>
  <c r="S79" i="69"/>
  <c r="P81" i="69"/>
  <c r="Y81" i="69" s="1"/>
  <c r="S81" i="69"/>
  <c r="P83" i="69"/>
  <c r="Y83" i="69" s="1"/>
  <c r="S83" i="69"/>
  <c r="P89" i="69"/>
  <c r="Y89" i="69" s="1"/>
  <c r="S89" i="69"/>
  <c r="P91" i="69"/>
  <c r="S91" i="69"/>
  <c r="P93" i="69"/>
  <c r="S93" i="69"/>
  <c r="P95" i="69"/>
  <c r="Y95" i="69" s="1"/>
  <c r="S95" i="69"/>
  <c r="I99" i="69"/>
  <c r="R99" i="69"/>
  <c r="W99" i="69"/>
  <c r="U103" i="69"/>
  <c r="Q103" i="69"/>
  <c r="J103" i="69"/>
  <c r="V103" i="69"/>
  <c r="U107" i="69"/>
  <c r="Q107" i="69"/>
  <c r="J107" i="69"/>
  <c r="V107" i="69"/>
  <c r="U111" i="69"/>
  <c r="Q111" i="69"/>
  <c r="J111" i="69"/>
  <c r="V111" i="69"/>
  <c r="I121" i="69"/>
  <c r="R121" i="69"/>
  <c r="W121" i="69"/>
  <c r="I125" i="69"/>
  <c r="R125" i="69"/>
  <c r="W125" i="69"/>
  <c r="U127" i="69"/>
  <c r="Q127" i="69"/>
  <c r="J127" i="69"/>
  <c r="V127" i="69"/>
  <c r="R127" i="69"/>
  <c r="K127" i="69"/>
  <c r="G127" i="69"/>
  <c r="Z127" i="69" s="1"/>
  <c r="S127" i="69"/>
  <c r="I133" i="69"/>
  <c r="T133" i="69"/>
  <c r="U135" i="69"/>
  <c r="Q135" i="69"/>
  <c r="J135" i="69"/>
  <c r="T135" i="69"/>
  <c r="I135" i="69"/>
  <c r="V135" i="69"/>
  <c r="R135" i="69"/>
  <c r="K135" i="69"/>
  <c r="G135" i="69"/>
  <c r="Z135" i="69" s="1"/>
  <c r="U139" i="69"/>
  <c r="Q139" i="69"/>
  <c r="J139" i="69"/>
  <c r="T139" i="69"/>
  <c r="I139" i="69"/>
  <c r="V139" i="69"/>
  <c r="R139" i="69"/>
  <c r="K139" i="69"/>
  <c r="G139" i="69"/>
  <c r="Z139" i="69" s="1"/>
  <c r="U143" i="69"/>
  <c r="Q143" i="69"/>
  <c r="J143" i="69"/>
  <c r="T143" i="69"/>
  <c r="I143" i="69"/>
  <c r="V143" i="69"/>
  <c r="R143" i="69"/>
  <c r="K143" i="69"/>
  <c r="G143" i="69"/>
  <c r="Z143" i="69" s="1"/>
  <c r="P149" i="69"/>
  <c r="Y149" i="69" s="1"/>
  <c r="P153" i="69"/>
  <c r="X153" i="69" s="1"/>
  <c r="P157" i="69"/>
  <c r="U165" i="69"/>
  <c r="Q165" i="69"/>
  <c r="J165" i="69"/>
  <c r="T165" i="69"/>
  <c r="I165" i="69"/>
  <c r="V165" i="69"/>
  <c r="R165" i="69"/>
  <c r="K165" i="69"/>
  <c r="G165" i="69"/>
  <c r="Z165" i="69" s="1"/>
  <c r="U169" i="69"/>
  <c r="Q169" i="69"/>
  <c r="J169" i="69"/>
  <c r="T169" i="69"/>
  <c r="I169" i="69"/>
  <c r="V169" i="69"/>
  <c r="R169" i="69"/>
  <c r="K169" i="69"/>
  <c r="G169" i="69"/>
  <c r="Z169" i="69" s="1"/>
  <c r="U173" i="69"/>
  <c r="Q173" i="69"/>
  <c r="J173" i="69"/>
  <c r="T173" i="69"/>
  <c r="I173" i="69"/>
  <c r="V173" i="69"/>
  <c r="R173" i="69"/>
  <c r="K173" i="69"/>
  <c r="G173" i="69"/>
  <c r="Z173" i="69" s="1"/>
  <c r="P180" i="69"/>
  <c r="Y180" i="69" s="1"/>
  <c r="P184" i="69"/>
  <c r="Y184" i="69" s="1"/>
  <c r="P188" i="69"/>
  <c r="Y188" i="69" s="1"/>
  <c r="U196" i="69"/>
  <c r="Q196" i="69"/>
  <c r="J196" i="69"/>
  <c r="T196" i="69"/>
  <c r="I196" i="69"/>
  <c r="V196" i="69"/>
  <c r="R196" i="69"/>
  <c r="K196" i="69"/>
  <c r="G196" i="69"/>
  <c r="Z196" i="69" s="1"/>
  <c r="U200" i="69"/>
  <c r="Q200" i="69"/>
  <c r="J200" i="69"/>
  <c r="T200" i="69"/>
  <c r="I200" i="69"/>
  <c r="V200" i="69"/>
  <c r="R200" i="69"/>
  <c r="K200" i="69"/>
  <c r="G200" i="69"/>
  <c r="Z200" i="69" s="1"/>
  <c r="U204" i="69"/>
  <c r="Q204" i="69"/>
  <c r="J204" i="69"/>
  <c r="T204" i="69"/>
  <c r="I204" i="69"/>
  <c r="V204" i="69"/>
  <c r="R204" i="69"/>
  <c r="K204" i="69"/>
  <c r="G204" i="69"/>
  <c r="Z204" i="69" s="1"/>
  <c r="P210" i="69"/>
  <c r="Y210" i="69" s="1"/>
  <c r="P214" i="69"/>
  <c r="P218" i="69"/>
  <c r="Y218" i="69" s="1"/>
  <c r="U248" i="69"/>
  <c r="Q248" i="69"/>
  <c r="J248" i="69"/>
  <c r="V248" i="69"/>
  <c r="R248" i="69"/>
  <c r="K248" i="69"/>
  <c r="G248" i="69"/>
  <c r="Z248" i="69" s="1"/>
  <c r="W248" i="69"/>
  <c r="P248" i="69"/>
  <c r="X248" i="69" s="1"/>
  <c r="T248" i="69"/>
  <c r="I248" i="69"/>
  <c r="U227" i="69"/>
  <c r="Q227" i="69"/>
  <c r="J227" i="69"/>
  <c r="V227" i="69"/>
  <c r="R227" i="69"/>
  <c r="K227" i="69"/>
  <c r="G227" i="69"/>
  <c r="Z227" i="69" s="1"/>
  <c r="S227" i="69"/>
  <c r="U231" i="69"/>
  <c r="Q231" i="69"/>
  <c r="J231" i="69"/>
  <c r="V231" i="69"/>
  <c r="R231" i="69"/>
  <c r="K231" i="69"/>
  <c r="G231" i="69"/>
  <c r="Z231" i="69" s="1"/>
  <c r="S231" i="69"/>
  <c r="U235" i="69"/>
  <c r="Q235" i="69"/>
  <c r="J235" i="69"/>
  <c r="V235" i="69"/>
  <c r="R235" i="69"/>
  <c r="K235" i="69"/>
  <c r="G235" i="69"/>
  <c r="Z235" i="69" s="1"/>
  <c r="S235" i="69"/>
  <c r="U258" i="69"/>
  <c r="Q258" i="69"/>
  <c r="J258" i="69"/>
  <c r="T258" i="69"/>
  <c r="I258" i="69"/>
  <c r="V258" i="69"/>
  <c r="R258" i="69"/>
  <c r="K258" i="69"/>
  <c r="G258" i="69"/>
  <c r="Z258" i="69" s="1"/>
  <c r="U262" i="69"/>
  <c r="Q262" i="69"/>
  <c r="J262" i="69"/>
  <c r="T262" i="69"/>
  <c r="I262" i="69"/>
  <c r="V262" i="69"/>
  <c r="R262" i="69"/>
  <c r="K262" i="69"/>
  <c r="G262" i="69"/>
  <c r="Z262" i="69" s="1"/>
  <c r="U266" i="69"/>
  <c r="Q266" i="69"/>
  <c r="J266" i="69"/>
  <c r="T266" i="69"/>
  <c r="I266" i="69"/>
  <c r="V266" i="69"/>
  <c r="R266" i="69"/>
  <c r="K266" i="69"/>
  <c r="G266" i="69"/>
  <c r="Z266" i="69" s="1"/>
  <c r="U288" i="69"/>
  <c r="Q288" i="69"/>
  <c r="J288" i="69"/>
  <c r="T288" i="69"/>
  <c r="I288" i="69"/>
  <c r="V288" i="69"/>
  <c r="R288" i="69"/>
  <c r="K288" i="69"/>
  <c r="G288" i="69"/>
  <c r="Z288" i="69" s="1"/>
  <c r="U292" i="69"/>
  <c r="Q292" i="69"/>
  <c r="J292" i="69"/>
  <c r="S292" i="69"/>
  <c r="K292" i="69"/>
  <c r="W292" i="69"/>
  <c r="R292" i="69"/>
  <c r="I292" i="69"/>
  <c r="T292" i="69"/>
  <c r="P292" i="69"/>
  <c r="Y292" i="69" s="1"/>
  <c r="G292" i="69"/>
  <c r="Z292" i="69" s="1"/>
  <c r="P227" i="69"/>
  <c r="W227" i="69"/>
  <c r="U229" i="69"/>
  <c r="Q229" i="69"/>
  <c r="J229" i="69"/>
  <c r="V229" i="69"/>
  <c r="R229" i="69"/>
  <c r="K229" i="69"/>
  <c r="G229" i="69"/>
  <c r="Z229" i="69" s="1"/>
  <c r="S229" i="69"/>
  <c r="P231" i="69"/>
  <c r="Y231" i="69" s="1"/>
  <c r="W231" i="69"/>
  <c r="U233" i="69"/>
  <c r="Q233" i="69"/>
  <c r="J233" i="69"/>
  <c r="V233" i="69"/>
  <c r="R233" i="69"/>
  <c r="K233" i="69"/>
  <c r="G233" i="69"/>
  <c r="Z233" i="69" s="1"/>
  <c r="S233" i="69"/>
  <c r="P235" i="69"/>
  <c r="Y235" i="69" s="1"/>
  <c r="W235" i="69"/>
  <c r="U256" i="69"/>
  <c r="Q256" i="69"/>
  <c r="J256" i="69"/>
  <c r="T256" i="69"/>
  <c r="I256" i="69"/>
  <c r="V256" i="69"/>
  <c r="R256" i="69"/>
  <c r="K256" i="69"/>
  <c r="G256" i="69"/>
  <c r="Z256" i="69" s="1"/>
  <c r="S258" i="69"/>
  <c r="X258" i="69" s="1"/>
  <c r="U260" i="69"/>
  <c r="Q260" i="69"/>
  <c r="J260" i="69"/>
  <c r="T260" i="69"/>
  <c r="I260" i="69"/>
  <c r="V260" i="69"/>
  <c r="R260" i="69"/>
  <c r="K260" i="69"/>
  <c r="G260" i="69"/>
  <c r="Z260" i="69" s="1"/>
  <c r="S262" i="69"/>
  <c r="X262" i="69" s="1"/>
  <c r="U264" i="69"/>
  <c r="Q264" i="69"/>
  <c r="J264" i="69"/>
  <c r="T264" i="69"/>
  <c r="I264" i="69"/>
  <c r="V264" i="69"/>
  <c r="R264" i="69"/>
  <c r="K264" i="69"/>
  <c r="G264" i="69"/>
  <c r="Z264" i="69" s="1"/>
  <c r="S266" i="69"/>
  <c r="X266" i="69" s="1"/>
  <c r="U286" i="69"/>
  <c r="Q286" i="69"/>
  <c r="J286" i="69"/>
  <c r="T286" i="69"/>
  <c r="I286" i="69"/>
  <c r="V286" i="69"/>
  <c r="R286" i="69"/>
  <c r="K286" i="69"/>
  <c r="G286" i="69"/>
  <c r="Z286" i="69" s="1"/>
  <c r="S288" i="69"/>
  <c r="X288" i="69" s="1"/>
  <c r="U290" i="69"/>
  <c r="V290" i="69"/>
  <c r="Q290" i="69"/>
  <c r="J290" i="69"/>
  <c r="T290" i="69"/>
  <c r="I290" i="69"/>
  <c r="W290" i="69"/>
  <c r="R290" i="69"/>
  <c r="K290" i="69"/>
  <c r="G290" i="69"/>
  <c r="Z290" i="69" s="1"/>
  <c r="V292" i="69"/>
  <c r="U296" i="69"/>
  <c r="Q296" i="69"/>
  <c r="J296" i="69"/>
  <c r="S296" i="69"/>
  <c r="K296" i="69"/>
  <c r="W296" i="69"/>
  <c r="R296" i="69"/>
  <c r="I296" i="69"/>
  <c r="T296" i="69"/>
  <c r="P296" i="69"/>
  <c r="Y296" i="69" s="1"/>
  <c r="G296" i="69"/>
  <c r="Z296" i="69" s="1"/>
  <c r="P96" i="69"/>
  <c r="Y96" i="69" s="1"/>
  <c r="S96" i="69"/>
  <c r="P98" i="69"/>
  <c r="Y98" i="69" s="1"/>
  <c r="S98" i="69"/>
  <c r="P104" i="69"/>
  <c r="Y104" i="69" s="1"/>
  <c r="S104" i="69"/>
  <c r="P106" i="69"/>
  <c r="S106" i="69"/>
  <c r="P108" i="69"/>
  <c r="Y108" i="69" s="1"/>
  <c r="S108" i="69"/>
  <c r="P110" i="69"/>
  <c r="Y110" i="69" s="1"/>
  <c r="S110" i="69"/>
  <c r="P112" i="69"/>
  <c r="S112" i="69"/>
  <c r="P114" i="69"/>
  <c r="Y114" i="69" s="1"/>
  <c r="S114" i="69"/>
  <c r="P118" i="69"/>
  <c r="Y118" i="69" s="1"/>
  <c r="S118" i="69"/>
  <c r="P120" i="69"/>
  <c r="S120" i="69"/>
  <c r="P122" i="69"/>
  <c r="Y122" i="69" s="1"/>
  <c r="S122" i="69"/>
  <c r="P124" i="69"/>
  <c r="Y124" i="69" s="1"/>
  <c r="S124" i="69"/>
  <c r="P126" i="69"/>
  <c r="Y126" i="69" s="1"/>
  <c r="S126" i="69"/>
  <c r="P128" i="69"/>
  <c r="Y128" i="69" s="1"/>
  <c r="S128" i="69"/>
  <c r="P134" i="69"/>
  <c r="S134" i="69"/>
  <c r="P136" i="69"/>
  <c r="S136" i="69"/>
  <c r="P138" i="69"/>
  <c r="Y138" i="69" s="1"/>
  <c r="S138" i="69"/>
  <c r="P140" i="69"/>
  <c r="S140" i="69"/>
  <c r="P142" i="69"/>
  <c r="S142" i="69"/>
  <c r="P144" i="69"/>
  <c r="S144" i="69"/>
  <c r="P148" i="69"/>
  <c r="S148" i="69"/>
  <c r="P150" i="69"/>
  <c r="Y150" i="69" s="1"/>
  <c r="S150" i="69"/>
  <c r="P152" i="69"/>
  <c r="Y152" i="69" s="1"/>
  <c r="S152" i="69"/>
  <c r="P154" i="69"/>
  <c r="S154" i="69"/>
  <c r="P156" i="69"/>
  <c r="Y156" i="69" s="1"/>
  <c r="S156" i="69"/>
  <c r="P158" i="69"/>
  <c r="Y158" i="69" s="1"/>
  <c r="S158" i="69"/>
  <c r="P164" i="69"/>
  <c r="S164" i="69"/>
  <c r="P166" i="69"/>
  <c r="S166" i="69"/>
  <c r="P168" i="69"/>
  <c r="S168" i="69"/>
  <c r="P170" i="69"/>
  <c r="S170" i="69"/>
  <c r="P172" i="69"/>
  <c r="S172" i="69"/>
  <c r="P174" i="69"/>
  <c r="Y174" i="69" s="1"/>
  <c r="S174" i="69"/>
  <c r="P179" i="69"/>
  <c r="S179" i="69"/>
  <c r="P181" i="69"/>
  <c r="Y181" i="69" s="1"/>
  <c r="S181" i="69"/>
  <c r="P183" i="69"/>
  <c r="Y183" i="69" s="1"/>
  <c r="S183" i="69"/>
  <c r="P185" i="69"/>
  <c r="S185" i="69"/>
  <c r="P187" i="69"/>
  <c r="Y187" i="69" s="1"/>
  <c r="S187" i="69"/>
  <c r="P189" i="69"/>
  <c r="Y189" i="69" s="1"/>
  <c r="S189" i="69"/>
  <c r="P195" i="69"/>
  <c r="S195" i="69"/>
  <c r="P197" i="69"/>
  <c r="S197" i="69"/>
  <c r="P199" i="69"/>
  <c r="Y199" i="69" s="1"/>
  <c r="S199" i="69"/>
  <c r="P201" i="69"/>
  <c r="S201" i="69"/>
  <c r="P203" i="69"/>
  <c r="S203" i="69"/>
  <c r="P205" i="69"/>
  <c r="Y205" i="69" s="1"/>
  <c r="S205" i="69"/>
  <c r="P209" i="69"/>
  <c r="Y209" i="69" s="1"/>
  <c r="S209" i="69"/>
  <c r="P211" i="69"/>
  <c r="Y211" i="69" s="1"/>
  <c r="S211" i="69"/>
  <c r="P213" i="69"/>
  <c r="Y213" i="69" s="1"/>
  <c r="S213" i="69"/>
  <c r="P215" i="69"/>
  <c r="Y215" i="69" s="1"/>
  <c r="S215" i="69"/>
  <c r="P217" i="69"/>
  <c r="Y217" i="69" s="1"/>
  <c r="S217" i="69"/>
  <c r="P219" i="69"/>
  <c r="Y219" i="69" s="1"/>
  <c r="S219" i="69"/>
  <c r="I229" i="69"/>
  <c r="T229" i="69"/>
  <c r="I233" i="69"/>
  <c r="T233" i="69"/>
  <c r="U242" i="69"/>
  <c r="Q242" i="69"/>
  <c r="J242" i="69"/>
  <c r="V242" i="69"/>
  <c r="R242" i="69"/>
  <c r="K242" i="69"/>
  <c r="G242" i="69"/>
  <c r="Z242" i="69" s="1"/>
  <c r="S242" i="69"/>
  <c r="U246" i="69"/>
  <c r="Q246" i="69"/>
  <c r="J246" i="69"/>
  <c r="V246" i="69"/>
  <c r="R246" i="69"/>
  <c r="K246" i="69"/>
  <c r="G246" i="69"/>
  <c r="Z246" i="69" s="1"/>
  <c r="S246" i="69"/>
  <c r="U250" i="69"/>
  <c r="Q250" i="69"/>
  <c r="J250" i="69"/>
  <c r="T250" i="69"/>
  <c r="I250" i="69"/>
  <c r="V250" i="69"/>
  <c r="R250" i="69"/>
  <c r="K250" i="69"/>
  <c r="G250" i="69"/>
  <c r="Z250" i="69" s="1"/>
  <c r="P256" i="69"/>
  <c r="W258" i="69"/>
  <c r="P260" i="69"/>
  <c r="W262" i="69"/>
  <c r="P264" i="69"/>
  <c r="Y264" i="69" s="1"/>
  <c r="W266" i="69"/>
  <c r="U272" i="69"/>
  <c r="Q272" i="69"/>
  <c r="J272" i="69"/>
  <c r="T272" i="69"/>
  <c r="I272" i="69"/>
  <c r="V272" i="69"/>
  <c r="R272" i="69"/>
  <c r="K272" i="69"/>
  <c r="G272" i="69"/>
  <c r="Z272" i="69" s="1"/>
  <c r="U276" i="69"/>
  <c r="Q276" i="69"/>
  <c r="J276" i="69"/>
  <c r="T276" i="69"/>
  <c r="I276" i="69"/>
  <c r="V276" i="69"/>
  <c r="R276" i="69"/>
  <c r="K276" i="69"/>
  <c r="G276" i="69"/>
  <c r="Z276" i="69" s="1"/>
  <c r="U280" i="69"/>
  <c r="Q280" i="69"/>
  <c r="J280" i="69"/>
  <c r="T280" i="69"/>
  <c r="I280" i="69"/>
  <c r="V280" i="69"/>
  <c r="R280" i="69"/>
  <c r="K280" i="69"/>
  <c r="G280" i="69"/>
  <c r="Z280" i="69" s="1"/>
  <c r="P286" i="69"/>
  <c r="W288" i="69"/>
  <c r="P290" i="69"/>
  <c r="I226" i="69"/>
  <c r="T226" i="69"/>
  <c r="I228" i="69"/>
  <c r="T228" i="69"/>
  <c r="I230" i="69"/>
  <c r="T230" i="69"/>
  <c r="I232" i="69"/>
  <c r="T232" i="69"/>
  <c r="I234" i="69"/>
  <c r="T234" i="69"/>
  <c r="I241" i="69"/>
  <c r="T241" i="69"/>
  <c r="I243" i="69"/>
  <c r="T243" i="69"/>
  <c r="I245" i="69"/>
  <c r="T245" i="69"/>
  <c r="I247" i="69"/>
  <c r="T247" i="69"/>
  <c r="I249" i="69"/>
  <c r="T249" i="69"/>
  <c r="I251" i="69"/>
  <c r="T251" i="69"/>
  <c r="I255" i="69"/>
  <c r="T255" i="69"/>
  <c r="I257" i="69"/>
  <c r="T257" i="69"/>
  <c r="I259" i="69"/>
  <c r="T259" i="69"/>
  <c r="I261" i="69"/>
  <c r="T261" i="69"/>
  <c r="I263" i="69"/>
  <c r="T263" i="69"/>
  <c r="I265" i="69"/>
  <c r="T265" i="69"/>
  <c r="I271" i="69"/>
  <c r="T271" i="69"/>
  <c r="I273" i="69"/>
  <c r="T273" i="69"/>
  <c r="I275" i="69"/>
  <c r="T275" i="69"/>
  <c r="I277" i="69"/>
  <c r="T277" i="69"/>
  <c r="I279" i="69"/>
  <c r="T279" i="69"/>
  <c r="I281" i="69"/>
  <c r="T281" i="69"/>
  <c r="I285" i="69"/>
  <c r="T285" i="69"/>
  <c r="I287" i="69"/>
  <c r="T287" i="69"/>
  <c r="I289" i="69"/>
  <c r="T289" i="69"/>
  <c r="I294" i="69"/>
  <c r="R294" i="69"/>
  <c r="K300" i="69"/>
  <c r="S300" i="69"/>
  <c r="U302" i="69"/>
  <c r="Q302" i="69"/>
  <c r="J302" i="69"/>
  <c r="V302" i="69"/>
  <c r="U316" i="69"/>
  <c r="Q316" i="69"/>
  <c r="J316" i="69"/>
  <c r="S316" i="69"/>
  <c r="K316" i="69"/>
  <c r="W316" i="69"/>
  <c r="R316" i="69"/>
  <c r="I316" i="69"/>
  <c r="T316" i="69"/>
  <c r="P316" i="69"/>
  <c r="G316" i="69"/>
  <c r="Z316" i="69" s="1"/>
  <c r="U300" i="69"/>
  <c r="Q300" i="69"/>
  <c r="J300" i="69"/>
  <c r="V300" i="69"/>
  <c r="U324" i="69"/>
  <c r="Q324" i="69"/>
  <c r="J324" i="69"/>
  <c r="S324" i="69"/>
  <c r="K324" i="69"/>
  <c r="W324" i="69"/>
  <c r="R324" i="69"/>
  <c r="I324" i="69"/>
  <c r="T324" i="69"/>
  <c r="P324" i="69"/>
  <c r="G324" i="69"/>
  <c r="Z324" i="69" s="1"/>
  <c r="P226" i="69"/>
  <c r="Y226" i="69" s="1"/>
  <c r="S226" i="69"/>
  <c r="P228" i="69"/>
  <c r="S228" i="69"/>
  <c r="P230" i="69"/>
  <c r="Y230" i="69" s="1"/>
  <c r="S230" i="69"/>
  <c r="P232" i="69"/>
  <c r="Y232" i="69" s="1"/>
  <c r="S232" i="69"/>
  <c r="P234" i="69"/>
  <c r="S234" i="69"/>
  <c r="P241" i="69"/>
  <c r="Y241" i="69" s="1"/>
  <c r="S241" i="69"/>
  <c r="P243" i="69"/>
  <c r="S243" i="69"/>
  <c r="P245" i="69"/>
  <c r="Y245" i="69" s="1"/>
  <c r="S245" i="69"/>
  <c r="P247" i="69"/>
  <c r="Y247" i="69" s="1"/>
  <c r="S247" i="69"/>
  <c r="P249" i="69"/>
  <c r="S249" i="69"/>
  <c r="P251" i="69"/>
  <c r="S251" i="69"/>
  <c r="P255" i="69"/>
  <c r="Y255" i="69" s="1"/>
  <c r="S255" i="69"/>
  <c r="P257" i="69"/>
  <c r="S257" i="69"/>
  <c r="P259" i="69"/>
  <c r="Y259" i="69" s="1"/>
  <c r="S259" i="69"/>
  <c r="P261" i="69"/>
  <c r="Y261" i="69" s="1"/>
  <c r="S261" i="69"/>
  <c r="P263" i="69"/>
  <c r="Y263" i="69" s="1"/>
  <c r="S263" i="69"/>
  <c r="P265" i="69"/>
  <c r="Y265" i="69" s="1"/>
  <c r="S265" i="69"/>
  <c r="P271" i="69"/>
  <c r="S271" i="69"/>
  <c r="P273" i="69"/>
  <c r="S273" i="69"/>
  <c r="P275" i="69"/>
  <c r="S275" i="69"/>
  <c r="P277" i="69"/>
  <c r="Y277" i="69" s="1"/>
  <c r="S277" i="69"/>
  <c r="P279" i="69"/>
  <c r="S279" i="69"/>
  <c r="P281" i="69"/>
  <c r="Y281" i="69" s="1"/>
  <c r="S281" i="69"/>
  <c r="P285" i="69"/>
  <c r="Y285" i="69" s="1"/>
  <c r="S285" i="69"/>
  <c r="P287" i="69"/>
  <c r="S287" i="69"/>
  <c r="P289" i="69"/>
  <c r="S289" i="69"/>
  <c r="U294" i="69"/>
  <c r="Q294" i="69"/>
  <c r="J294" i="69"/>
  <c r="V294" i="69"/>
  <c r="I300" i="69"/>
  <c r="R300" i="69"/>
  <c r="W300" i="69"/>
  <c r="U320" i="69"/>
  <c r="Q320" i="69"/>
  <c r="J320" i="69"/>
  <c r="S320" i="69"/>
  <c r="K320" i="69"/>
  <c r="W320" i="69"/>
  <c r="R320" i="69"/>
  <c r="I320" i="69"/>
  <c r="T320" i="69"/>
  <c r="P320" i="69"/>
  <c r="G320" i="69"/>
  <c r="Z320" i="69" s="1"/>
  <c r="P304" i="69"/>
  <c r="Y304" i="69" s="1"/>
  <c r="S304" i="69"/>
  <c r="W304" i="69"/>
  <c r="P306" i="69"/>
  <c r="Y306" i="69" s="1"/>
  <c r="S306" i="69"/>
  <c r="W306" i="69"/>
  <c r="P308" i="69"/>
  <c r="Y308" i="69" s="1"/>
  <c r="S308" i="69"/>
  <c r="W308" i="69"/>
  <c r="P310" i="69"/>
  <c r="Y310" i="69" s="1"/>
  <c r="S310" i="69"/>
  <c r="W310" i="69"/>
  <c r="I318" i="69"/>
  <c r="R318" i="69"/>
  <c r="W318" i="69"/>
  <c r="I322" i="69"/>
  <c r="R322" i="69"/>
  <c r="W322" i="69"/>
  <c r="I326" i="69"/>
  <c r="R326" i="69"/>
  <c r="W326" i="69"/>
  <c r="U330" i="69"/>
  <c r="Q330" i="69"/>
  <c r="J330" i="69"/>
  <c r="V330" i="69"/>
  <c r="T336" i="69"/>
  <c r="I336" i="69"/>
  <c r="U336" i="69"/>
  <c r="Q336" i="69"/>
  <c r="J336" i="69"/>
  <c r="S336" i="69"/>
  <c r="P291" i="69"/>
  <c r="Y291" i="69" s="1"/>
  <c r="S291" i="69"/>
  <c r="P293" i="69"/>
  <c r="Y293" i="69" s="1"/>
  <c r="S293" i="69"/>
  <c r="P295" i="69"/>
  <c r="S295" i="69"/>
  <c r="P301" i="69"/>
  <c r="S301" i="69"/>
  <c r="P303" i="69"/>
  <c r="S303" i="69"/>
  <c r="J304" i="69"/>
  <c r="Q304" i="69"/>
  <c r="P305" i="69"/>
  <c r="S305" i="69"/>
  <c r="J306" i="69"/>
  <c r="Q306" i="69"/>
  <c r="P307" i="69"/>
  <c r="Y307" i="69" s="1"/>
  <c r="S307" i="69"/>
  <c r="J308" i="69"/>
  <c r="Q308" i="69"/>
  <c r="P309" i="69"/>
  <c r="Y309" i="69" s="1"/>
  <c r="S309" i="69"/>
  <c r="J310" i="69"/>
  <c r="Q310" i="69"/>
  <c r="P311" i="69"/>
  <c r="Y311" i="69" s="1"/>
  <c r="S311" i="69"/>
  <c r="W315" i="69"/>
  <c r="S315" i="69"/>
  <c r="P315" i="69"/>
  <c r="Y315" i="69" s="1"/>
  <c r="U315" i="69"/>
  <c r="G318" i="69"/>
  <c r="Z318" i="69" s="1"/>
  <c r="P318" i="69"/>
  <c r="Y318" i="69" s="1"/>
  <c r="G322" i="69"/>
  <c r="Z322" i="69" s="1"/>
  <c r="P322" i="69"/>
  <c r="Y322" i="69" s="1"/>
  <c r="G326" i="69"/>
  <c r="Z326" i="69" s="1"/>
  <c r="P326" i="69"/>
  <c r="K330" i="69"/>
  <c r="S330" i="69"/>
  <c r="T332" i="69"/>
  <c r="U332" i="69"/>
  <c r="Q332" i="69"/>
  <c r="J332" i="69"/>
  <c r="W332" i="69"/>
  <c r="T334" i="69"/>
  <c r="I334" i="69"/>
  <c r="U334" i="69"/>
  <c r="Q334" i="69"/>
  <c r="J334" i="69"/>
  <c r="S334" i="69"/>
  <c r="P336" i="69"/>
  <c r="W336" i="69"/>
  <c r="T338" i="69"/>
  <c r="I338" i="69"/>
  <c r="U338" i="69"/>
  <c r="Q338" i="69"/>
  <c r="J338" i="69"/>
  <c r="S338" i="69"/>
  <c r="U318" i="69"/>
  <c r="Q318" i="69"/>
  <c r="J318" i="69"/>
  <c r="V318" i="69"/>
  <c r="U322" i="69"/>
  <c r="Q322" i="69"/>
  <c r="J322" i="69"/>
  <c r="V322" i="69"/>
  <c r="U326" i="69"/>
  <c r="Q326" i="69"/>
  <c r="J326" i="69"/>
  <c r="V326" i="69"/>
  <c r="T383" i="69"/>
  <c r="I383" i="69"/>
  <c r="U383" i="69"/>
  <c r="Q383" i="69"/>
  <c r="J383" i="69"/>
  <c r="W383" i="69"/>
  <c r="P383" i="69"/>
  <c r="Y383" i="69" s="1"/>
  <c r="V383" i="69"/>
  <c r="K383" i="69"/>
  <c r="R383" i="69"/>
  <c r="G383" i="69"/>
  <c r="Z383" i="69" s="1"/>
  <c r="U418" i="69"/>
  <c r="Q418" i="69"/>
  <c r="J418" i="69"/>
  <c r="S418" i="69"/>
  <c r="K418" i="69"/>
  <c r="W418" i="69"/>
  <c r="R418" i="69"/>
  <c r="I418" i="69"/>
  <c r="T418" i="69"/>
  <c r="P418" i="69"/>
  <c r="Y418" i="69" s="1"/>
  <c r="G418" i="69"/>
  <c r="Z418" i="69" s="1"/>
  <c r="V418" i="69"/>
  <c r="P317" i="69"/>
  <c r="Y317" i="69" s="1"/>
  <c r="S317" i="69"/>
  <c r="P319" i="69"/>
  <c r="S319" i="69"/>
  <c r="P321" i="69"/>
  <c r="Y321" i="69" s="1"/>
  <c r="S321" i="69"/>
  <c r="P323" i="69"/>
  <c r="S323" i="69"/>
  <c r="P325" i="69"/>
  <c r="Y325" i="69" s="1"/>
  <c r="S325" i="69"/>
  <c r="P331" i="69"/>
  <c r="S331" i="69"/>
  <c r="P333" i="69"/>
  <c r="Y333" i="69" s="1"/>
  <c r="S333" i="69"/>
  <c r="P335" i="69"/>
  <c r="S335" i="69"/>
  <c r="P337" i="69"/>
  <c r="Y337" i="69" s="1"/>
  <c r="S337" i="69"/>
  <c r="P339" i="69"/>
  <c r="S339" i="69"/>
  <c r="J340" i="69"/>
  <c r="Q340" i="69"/>
  <c r="U340" i="69"/>
  <c r="P341" i="69"/>
  <c r="Y341" i="69" s="1"/>
  <c r="S341" i="69"/>
  <c r="P345" i="69"/>
  <c r="Y345" i="69" s="1"/>
  <c r="S345" i="69"/>
  <c r="J346" i="69"/>
  <c r="Q346" i="69"/>
  <c r="U346" i="69"/>
  <c r="P347" i="69"/>
  <c r="Y347" i="69" s="1"/>
  <c r="S347" i="69"/>
  <c r="J348" i="69"/>
  <c r="Q348" i="69"/>
  <c r="U348" i="69"/>
  <c r="P349" i="69"/>
  <c r="S349" i="69"/>
  <c r="J350" i="69"/>
  <c r="Q350" i="69"/>
  <c r="U350" i="69"/>
  <c r="P351" i="69"/>
  <c r="Y351" i="69" s="1"/>
  <c r="S351" i="69"/>
  <c r="J352" i="69"/>
  <c r="Q352" i="69"/>
  <c r="U352" i="69"/>
  <c r="P353" i="69"/>
  <c r="Y353" i="69" s="1"/>
  <c r="S353" i="69"/>
  <c r="J354" i="69"/>
  <c r="Q354" i="69"/>
  <c r="U354" i="69"/>
  <c r="P355" i="69"/>
  <c r="Y355" i="69" s="1"/>
  <c r="S355" i="69"/>
  <c r="J356" i="69"/>
  <c r="Q356" i="69"/>
  <c r="U356" i="69"/>
  <c r="J360" i="69"/>
  <c r="Q360" i="69"/>
  <c r="U360" i="69"/>
  <c r="P361" i="69"/>
  <c r="Y361" i="69" s="1"/>
  <c r="S361" i="69"/>
  <c r="J362" i="69"/>
  <c r="Q362" i="69"/>
  <c r="U362" i="69"/>
  <c r="P363" i="69"/>
  <c r="Y363" i="69" s="1"/>
  <c r="S363" i="69"/>
  <c r="J364" i="69"/>
  <c r="Q364" i="69"/>
  <c r="U364" i="69"/>
  <c r="P365" i="69"/>
  <c r="S365" i="69"/>
  <c r="J366" i="69"/>
  <c r="Q366" i="69"/>
  <c r="U366" i="69"/>
  <c r="P367" i="69"/>
  <c r="Y367" i="69" s="1"/>
  <c r="S367" i="69"/>
  <c r="J368" i="69"/>
  <c r="Q368" i="69"/>
  <c r="U368" i="69"/>
  <c r="P369" i="69"/>
  <c r="Y369" i="69" s="1"/>
  <c r="S369" i="69"/>
  <c r="J370" i="69"/>
  <c r="Q370" i="69"/>
  <c r="U370" i="69"/>
  <c r="P371" i="69"/>
  <c r="S371" i="69"/>
  <c r="P375" i="69"/>
  <c r="S375" i="69"/>
  <c r="J376" i="69"/>
  <c r="Q376" i="69"/>
  <c r="U376" i="69"/>
  <c r="P377" i="69"/>
  <c r="Y377" i="69" s="1"/>
  <c r="S377" i="69"/>
  <c r="J378" i="69"/>
  <c r="Q378" i="69"/>
  <c r="U378" i="69"/>
  <c r="T379" i="69"/>
  <c r="I379" i="69"/>
  <c r="U379" i="69"/>
  <c r="Q379" i="69"/>
  <c r="R379" i="69"/>
  <c r="K381" i="69"/>
  <c r="K385" i="69"/>
  <c r="P395" i="69"/>
  <c r="T397" i="69"/>
  <c r="I397" i="69"/>
  <c r="U397" i="69"/>
  <c r="Q397" i="69"/>
  <c r="J397" i="69"/>
  <c r="S397" i="69"/>
  <c r="P399" i="69"/>
  <c r="Y399" i="69" s="1"/>
  <c r="T401" i="69"/>
  <c r="I401" i="69"/>
  <c r="U401" i="69"/>
  <c r="Q401" i="69"/>
  <c r="J401" i="69"/>
  <c r="S401" i="69"/>
  <c r="P340" i="69"/>
  <c r="S340" i="69"/>
  <c r="W340" i="69"/>
  <c r="P346" i="69"/>
  <c r="S346" i="69"/>
  <c r="W346" i="69"/>
  <c r="P348" i="69"/>
  <c r="S348" i="69"/>
  <c r="W348" i="69"/>
  <c r="P350" i="69"/>
  <c r="S350" i="69"/>
  <c r="W350" i="69"/>
  <c r="P352" i="69"/>
  <c r="S352" i="69"/>
  <c r="W352" i="69"/>
  <c r="P354" i="69"/>
  <c r="Y354" i="69" s="1"/>
  <c r="S354" i="69"/>
  <c r="W354" i="69"/>
  <c r="P356" i="69"/>
  <c r="Y356" i="69" s="1"/>
  <c r="S356" i="69"/>
  <c r="W356" i="69"/>
  <c r="P360" i="69"/>
  <c r="Y360" i="69" s="1"/>
  <c r="S360" i="69"/>
  <c r="W360" i="69"/>
  <c r="P362" i="69"/>
  <c r="S362" i="69"/>
  <c r="W362" i="69"/>
  <c r="P364" i="69"/>
  <c r="S364" i="69"/>
  <c r="W364" i="69"/>
  <c r="P366" i="69"/>
  <c r="S366" i="69"/>
  <c r="W366" i="69"/>
  <c r="P368" i="69"/>
  <c r="Y368" i="69" s="1"/>
  <c r="S368" i="69"/>
  <c r="W368" i="69"/>
  <c r="P370" i="69"/>
  <c r="S370" i="69"/>
  <c r="W370" i="69"/>
  <c r="P376" i="69"/>
  <c r="Y376" i="69" s="1"/>
  <c r="S376" i="69"/>
  <c r="W376" i="69"/>
  <c r="P378" i="69"/>
  <c r="Y378" i="69" s="1"/>
  <c r="S378" i="69"/>
  <c r="W378" i="69"/>
  <c r="T395" i="69"/>
  <c r="I395" i="69"/>
  <c r="U395" i="69"/>
  <c r="Q395" i="69"/>
  <c r="J395" i="69"/>
  <c r="S395" i="69"/>
  <c r="T399" i="69"/>
  <c r="I399" i="69"/>
  <c r="U399" i="69"/>
  <c r="Q399" i="69"/>
  <c r="J399" i="69"/>
  <c r="S399" i="69"/>
  <c r="T449" i="69"/>
  <c r="I449" i="69"/>
  <c r="V449" i="69"/>
  <c r="R449" i="69"/>
  <c r="K449" i="69"/>
  <c r="G449" i="69"/>
  <c r="Z449" i="69" s="1"/>
  <c r="W449" i="69"/>
  <c r="P449" i="69"/>
  <c r="U449" i="69"/>
  <c r="J449" i="69"/>
  <c r="Q449" i="69"/>
  <c r="S449" i="69"/>
  <c r="I340" i="69"/>
  <c r="T340" i="69"/>
  <c r="I346" i="69"/>
  <c r="T346" i="69"/>
  <c r="I348" i="69"/>
  <c r="T348" i="69"/>
  <c r="I350" i="69"/>
  <c r="T350" i="69"/>
  <c r="I352" i="69"/>
  <c r="T352" i="69"/>
  <c r="I354" i="69"/>
  <c r="T354" i="69"/>
  <c r="I356" i="69"/>
  <c r="T356" i="69"/>
  <c r="I360" i="69"/>
  <c r="T360" i="69"/>
  <c r="I362" i="69"/>
  <c r="T362" i="69"/>
  <c r="I364" i="69"/>
  <c r="T364" i="69"/>
  <c r="I366" i="69"/>
  <c r="T366" i="69"/>
  <c r="I368" i="69"/>
  <c r="T368" i="69"/>
  <c r="I370" i="69"/>
  <c r="T370" i="69"/>
  <c r="I376" i="69"/>
  <c r="T376" i="69"/>
  <c r="I378" i="69"/>
  <c r="T378" i="69"/>
  <c r="T381" i="69"/>
  <c r="I381" i="69"/>
  <c r="U381" i="69"/>
  <c r="Q381" i="69"/>
  <c r="J381" i="69"/>
  <c r="S381" i="69"/>
  <c r="T385" i="69"/>
  <c r="I385" i="69"/>
  <c r="U385" i="69"/>
  <c r="Q385" i="69"/>
  <c r="J385" i="69"/>
  <c r="S385" i="69"/>
  <c r="K395" i="69"/>
  <c r="V395" i="69"/>
  <c r="K399" i="69"/>
  <c r="V399" i="69"/>
  <c r="T445" i="69"/>
  <c r="I445" i="69"/>
  <c r="V445" i="69"/>
  <c r="R445" i="69"/>
  <c r="K445" i="69"/>
  <c r="G445" i="69"/>
  <c r="Z445" i="69" s="1"/>
  <c r="W445" i="69"/>
  <c r="P445" i="69"/>
  <c r="U445" i="69"/>
  <c r="J445" i="69"/>
  <c r="Q445" i="69"/>
  <c r="S445" i="69"/>
  <c r="P380" i="69"/>
  <c r="Y380" i="69" s="1"/>
  <c r="S380" i="69"/>
  <c r="W380" i="69"/>
  <c r="P382" i="69"/>
  <c r="S382" i="69"/>
  <c r="W382" i="69"/>
  <c r="P384" i="69"/>
  <c r="Y384" i="69" s="1"/>
  <c r="S384" i="69"/>
  <c r="W384" i="69"/>
  <c r="P386" i="69"/>
  <c r="Y386" i="69" s="1"/>
  <c r="S386" i="69"/>
  <c r="W386" i="69"/>
  <c r="P394" i="69"/>
  <c r="S394" i="69"/>
  <c r="W394" i="69"/>
  <c r="P396" i="69"/>
  <c r="Y396" i="69" s="1"/>
  <c r="S396" i="69"/>
  <c r="W396" i="69"/>
  <c r="P398" i="69"/>
  <c r="S398" i="69"/>
  <c r="W398" i="69"/>
  <c r="P400" i="69"/>
  <c r="Y400" i="69" s="1"/>
  <c r="S400" i="69"/>
  <c r="W400" i="69"/>
  <c r="P402" i="69"/>
  <c r="S402" i="69"/>
  <c r="W402" i="69"/>
  <c r="J403" i="69"/>
  <c r="Q403" i="69"/>
  <c r="U403" i="69"/>
  <c r="P404" i="69"/>
  <c r="S404" i="69"/>
  <c r="W404" i="69"/>
  <c r="J405" i="69"/>
  <c r="Q405" i="69"/>
  <c r="U405" i="69"/>
  <c r="J409" i="69"/>
  <c r="Q409" i="69"/>
  <c r="U409" i="69"/>
  <c r="P410" i="69"/>
  <c r="Y410" i="69" s="1"/>
  <c r="S410" i="69"/>
  <c r="W410" i="69"/>
  <c r="J411" i="69"/>
  <c r="Q411" i="69"/>
  <c r="U411" i="69"/>
  <c r="P412" i="69"/>
  <c r="S412" i="69"/>
  <c r="W412" i="69"/>
  <c r="J413" i="69"/>
  <c r="Q413" i="69"/>
  <c r="U413" i="69"/>
  <c r="U414" i="69"/>
  <c r="Q414" i="69"/>
  <c r="P414" i="69"/>
  <c r="Y414" i="69" s="1"/>
  <c r="T414" i="69"/>
  <c r="U424" i="69"/>
  <c r="Q424" i="69"/>
  <c r="J424" i="69"/>
  <c r="T424" i="69"/>
  <c r="I424" i="69"/>
  <c r="S424" i="69"/>
  <c r="U430" i="69"/>
  <c r="Q430" i="69"/>
  <c r="J430" i="69"/>
  <c r="T430" i="69"/>
  <c r="I430" i="69"/>
  <c r="V430" i="69"/>
  <c r="R430" i="69"/>
  <c r="K430" i="69"/>
  <c r="G430" i="69"/>
  <c r="Z430" i="69" s="1"/>
  <c r="U434" i="69"/>
  <c r="Q434" i="69"/>
  <c r="J434" i="69"/>
  <c r="T434" i="69"/>
  <c r="I434" i="69"/>
  <c r="V434" i="69"/>
  <c r="R434" i="69"/>
  <c r="K434" i="69"/>
  <c r="G434" i="69"/>
  <c r="Z434" i="69" s="1"/>
  <c r="V464" i="69"/>
  <c r="R464" i="69"/>
  <c r="K464" i="69"/>
  <c r="G464" i="69"/>
  <c r="Z464" i="69" s="1"/>
  <c r="U464" i="69"/>
  <c r="Q464" i="69"/>
  <c r="J464" i="69"/>
  <c r="T464" i="69"/>
  <c r="I464" i="69"/>
  <c r="S464" i="69"/>
  <c r="P464" i="69"/>
  <c r="Y464" i="69" s="1"/>
  <c r="W464" i="69"/>
  <c r="P403" i="69"/>
  <c r="Y403" i="69" s="1"/>
  <c r="S403" i="69"/>
  <c r="W403" i="69"/>
  <c r="P405" i="69"/>
  <c r="Y405" i="69" s="1"/>
  <c r="S405" i="69"/>
  <c r="W405" i="69"/>
  <c r="P409" i="69"/>
  <c r="S409" i="69"/>
  <c r="W409" i="69"/>
  <c r="P411" i="69"/>
  <c r="S411" i="69"/>
  <c r="W411" i="69"/>
  <c r="P413" i="69"/>
  <c r="S413" i="69"/>
  <c r="W413" i="69"/>
  <c r="U426" i="69"/>
  <c r="Q426" i="69"/>
  <c r="J426" i="69"/>
  <c r="T426" i="69"/>
  <c r="I426" i="69"/>
  <c r="V426" i="69"/>
  <c r="S426" i="69"/>
  <c r="U428" i="69"/>
  <c r="Q428" i="69"/>
  <c r="J428" i="69"/>
  <c r="T428" i="69"/>
  <c r="I428" i="69"/>
  <c r="V428" i="69"/>
  <c r="R428" i="69"/>
  <c r="K428" i="69"/>
  <c r="G428" i="69"/>
  <c r="Z428" i="69" s="1"/>
  <c r="U432" i="69"/>
  <c r="Q432" i="69"/>
  <c r="J432" i="69"/>
  <c r="T432" i="69"/>
  <c r="I432" i="69"/>
  <c r="V432" i="69"/>
  <c r="R432" i="69"/>
  <c r="K432" i="69"/>
  <c r="G432" i="69"/>
  <c r="Z432" i="69" s="1"/>
  <c r="V456" i="69"/>
  <c r="R456" i="69"/>
  <c r="K456" i="69"/>
  <c r="G456" i="69"/>
  <c r="Z456" i="69" s="1"/>
  <c r="U456" i="69"/>
  <c r="Q456" i="69"/>
  <c r="J456" i="69"/>
  <c r="T456" i="69"/>
  <c r="I456" i="69"/>
  <c r="S456" i="69"/>
  <c r="P456" i="69"/>
  <c r="Y456" i="69" s="1"/>
  <c r="W456" i="69"/>
  <c r="G380" i="69"/>
  <c r="Z380" i="69" s="1"/>
  <c r="K380" i="69"/>
  <c r="R380" i="69"/>
  <c r="G382" i="69"/>
  <c r="Z382" i="69" s="1"/>
  <c r="K382" i="69"/>
  <c r="R382" i="69"/>
  <c r="G384" i="69"/>
  <c r="Z384" i="69" s="1"/>
  <c r="K384" i="69"/>
  <c r="R384" i="69"/>
  <c r="G386" i="69"/>
  <c r="Z386" i="69" s="1"/>
  <c r="K386" i="69"/>
  <c r="R386" i="69"/>
  <c r="G394" i="69"/>
  <c r="Z394" i="69" s="1"/>
  <c r="K394" i="69"/>
  <c r="R394" i="69"/>
  <c r="G396" i="69"/>
  <c r="Z396" i="69" s="1"/>
  <c r="K396" i="69"/>
  <c r="R396" i="69"/>
  <c r="G398" i="69"/>
  <c r="Z398" i="69" s="1"/>
  <c r="K398" i="69"/>
  <c r="R398" i="69"/>
  <c r="G400" i="69"/>
  <c r="Z400" i="69" s="1"/>
  <c r="K400" i="69"/>
  <c r="R400" i="69"/>
  <c r="G402" i="69"/>
  <c r="Z402" i="69" s="1"/>
  <c r="K402" i="69"/>
  <c r="R402" i="69"/>
  <c r="I403" i="69"/>
  <c r="T403" i="69"/>
  <c r="G404" i="69"/>
  <c r="Z404" i="69" s="1"/>
  <c r="K404" i="69"/>
  <c r="R404" i="69"/>
  <c r="I405" i="69"/>
  <c r="T405" i="69"/>
  <c r="I409" i="69"/>
  <c r="T409" i="69"/>
  <c r="G410" i="69"/>
  <c r="Z410" i="69" s="1"/>
  <c r="K410" i="69"/>
  <c r="R410" i="69"/>
  <c r="I411" i="69"/>
  <c r="T411" i="69"/>
  <c r="G412" i="69"/>
  <c r="Z412" i="69" s="1"/>
  <c r="K412" i="69"/>
  <c r="R412" i="69"/>
  <c r="I413" i="69"/>
  <c r="T413" i="69"/>
  <c r="G414" i="69"/>
  <c r="Z414" i="69" s="1"/>
  <c r="K414" i="69"/>
  <c r="S414" i="69"/>
  <c r="U416" i="69"/>
  <c r="Q416" i="69"/>
  <c r="J416" i="69"/>
  <c r="V416" i="69"/>
  <c r="U420" i="69"/>
  <c r="Q420" i="69"/>
  <c r="J420" i="69"/>
  <c r="T420" i="69"/>
  <c r="I420" i="69"/>
  <c r="S420" i="69"/>
  <c r="G424" i="69"/>
  <c r="Z424" i="69" s="1"/>
  <c r="R424" i="69"/>
  <c r="K426" i="69"/>
  <c r="W426" i="69"/>
  <c r="P428" i="69"/>
  <c r="Y428" i="69" s="1"/>
  <c r="W430" i="69"/>
  <c r="P432" i="69"/>
  <c r="Y432" i="69" s="1"/>
  <c r="W434" i="69"/>
  <c r="U440" i="69"/>
  <c r="Q440" i="69"/>
  <c r="J440" i="69"/>
  <c r="T440" i="69"/>
  <c r="I440" i="69"/>
  <c r="V440" i="69"/>
  <c r="R440" i="69"/>
  <c r="K440" i="69"/>
  <c r="G440" i="69"/>
  <c r="Z440" i="69" s="1"/>
  <c r="T443" i="69"/>
  <c r="I443" i="69"/>
  <c r="V443" i="69"/>
  <c r="R443" i="69"/>
  <c r="K443" i="69"/>
  <c r="G443" i="69"/>
  <c r="Z443" i="69" s="1"/>
  <c r="W443" i="69"/>
  <c r="P443" i="69"/>
  <c r="U443" i="69"/>
  <c r="J443" i="69"/>
  <c r="Q443" i="69"/>
  <c r="T447" i="69"/>
  <c r="I447" i="69"/>
  <c r="V447" i="69"/>
  <c r="R447" i="69"/>
  <c r="K447" i="69"/>
  <c r="G447" i="69"/>
  <c r="Z447" i="69" s="1"/>
  <c r="W447" i="69"/>
  <c r="P447" i="69"/>
  <c r="U447" i="69"/>
  <c r="J447" i="69"/>
  <c r="Q447" i="69"/>
  <c r="T442" i="69"/>
  <c r="I442" i="69"/>
  <c r="Q442" i="69"/>
  <c r="V442" i="69"/>
  <c r="P458" i="69"/>
  <c r="P462" i="69"/>
  <c r="K442" i="69"/>
  <c r="S442" i="69"/>
  <c r="P415" i="69"/>
  <c r="Y415" i="69" s="1"/>
  <c r="S415" i="69"/>
  <c r="P417" i="69"/>
  <c r="Y417" i="69" s="1"/>
  <c r="S417" i="69"/>
  <c r="P419" i="69"/>
  <c r="Y419" i="69" s="1"/>
  <c r="S419" i="69"/>
  <c r="P425" i="69"/>
  <c r="Y425" i="69" s="1"/>
  <c r="S425" i="69"/>
  <c r="P427" i="69"/>
  <c r="S427" i="69"/>
  <c r="P429" i="69"/>
  <c r="S429" i="69"/>
  <c r="P431" i="69"/>
  <c r="Y431" i="69" s="1"/>
  <c r="S431" i="69"/>
  <c r="P433" i="69"/>
  <c r="Y433" i="69" s="1"/>
  <c r="S433" i="69"/>
  <c r="P435" i="69"/>
  <c r="S435" i="69"/>
  <c r="P439" i="69"/>
  <c r="Y439" i="69" s="1"/>
  <c r="S439" i="69"/>
  <c r="P441" i="69"/>
  <c r="Y441" i="69" s="1"/>
  <c r="S441" i="69"/>
  <c r="G442" i="69"/>
  <c r="Z442" i="69" s="1"/>
  <c r="P442" i="69"/>
  <c r="Y442" i="69" s="1"/>
  <c r="U442" i="69"/>
  <c r="V444" i="69"/>
  <c r="R444" i="69"/>
  <c r="K444" i="69"/>
  <c r="G444" i="69"/>
  <c r="Z444" i="69" s="1"/>
  <c r="T444" i="69"/>
  <c r="I444" i="69"/>
  <c r="S444" i="69"/>
  <c r="V446" i="69"/>
  <c r="R446" i="69"/>
  <c r="K446" i="69"/>
  <c r="G446" i="69"/>
  <c r="Z446" i="69" s="1"/>
  <c r="T446" i="69"/>
  <c r="I446" i="69"/>
  <c r="S446" i="69"/>
  <c r="V448" i="69"/>
  <c r="R448" i="69"/>
  <c r="K448" i="69"/>
  <c r="G448" i="69"/>
  <c r="Z448" i="69" s="1"/>
  <c r="T448" i="69"/>
  <c r="I448" i="69"/>
  <c r="S448" i="69"/>
  <c r="V450" i="69"/>
  <c r="R450" i="69"/>
  <c r="K450" i="69"/>
  <c r="G450" i="69"/>
  <c r="Z450" i="69" s="1"/>
  <c r="T450" i="69"/>
  <c r="I450" i="69"/>
  <c r="S450" i="69"/>
  <c r="V454" i="69"/>
  <c r="R454" i="69"/>
  <c r="K454" i="69"/>
  <c r="G454" i="69"/>
  <c r="Z454" i="69" s="1"/>
  <c r="U454" i="69"/>
  <c r="Q454" i="69"/>
  <c r="J454" i="69"/>
  <c r="T454" i="69"/>
  <c r="I454" i="69"/>
  <c r="V458" i="69"/>
  <c r="R458" i="69"/>
  <c r="K458" i="69"/>
  <c r="G458" i="69"/>
  <c r="Z458" i="69" s="1"/>
  <c r="U458" i="69"/>
  <c r="Q458" i="69"/>
  <c r="J458" i="69"/>
  <c r="T458" i="69"/>
  <c r="I458" i="69"/>
  <c r="V462" i="69"/>
  <c r="R462" i="69"/>
  <c r="K462" i="69"/>
  <c r="G462" i="69"/>
  <c r="Z462" i="69" s="1"/>
  <c r="U462" i="69"/>
  <c r="Q462" i="69"/>
  <c r="J462" i="69"/>
  <c r="T462" i="69"/>
  <c r="I462" i="69"/>
  <c r="G455" i="69"/>
  <c r="Z455" i="69" s="1"/>
  <c r="K455" i="69"/>
  <c r="R455" i="69"/>
  <c r="V455" i="69"/>
  <c r="G457" i="69"/>
  <c r="Z457" i="69" s="1"/>
  <c r="K457" i="69"/>
  <c r="R457" i="69"/>
  <c r="V457" i="69"/>
  <c r="G459" i="69"/>
  <c r="Z459" i="69" s="1"/>
  <c r="K459" i="69"/>
  <c r="R459" i="69"/>
  <c r="V459" i="69"/>
  <c r="G461" i="69"/>
  <c r="Z461" i="69" s="1"/>
  <c r="K461" i="69"/>
  <c r="R461" i="69"/>
  <c r="V461" i="69"/>
  <c r="G463" i="69"/>
  <c r="Z463" i="69" s="1"/>
  <c r="K463" i="69"/>
  <c r="R463" i="69"/>
  <c r="V463" i="69"/>
  <c r="G465" i="69"/>
  <c r="Z465" i="69" s="1"/>
  <c r="K465" i="69"/>
  <c r="R465" i="69"/>
  <c r="V465" i="69"/>
  <c r="P455" i="69"/>
  <c r="S455" i="69"/>
  <c r="W455" i="69"/>
  <c r="P457" i="69"/>
  <c r="Y457" i="69" s="1"/>
  <c r="S457" i="69"/>
  <c r="W457" i="69"/>
  <c r="P459" i="69"/>
  <c r="S459" i="69"/>
  <c r="W459" i="69"/>
  <c r="P461" i="69"/>
  <c r="S461" i="69"/>
  <c r="W461" i="69"/>
  <c r="P463" i="69"/>
  <c r="Y463" i="69" s="1"/>
  <c r="S463" i="69"/>
  <c r="W463" i="69"/>
  <c r="P465" i="69"/>
  <c r="Y465" i="69" s="1"/>
  <c r="S465" i="69"/>
  <c r="W465" i="69"/>
  <c r="I455" i="69"/>
  <c r="T455" i="69"/>
  <c r="I457" i="69"/>
  <c r="T457" i="69"/>
  <c r="I459" i="69"/>
  <c r="T459" i="69"/>
  <c r="I461" i="69"/>
  <c r="T461" i="69"/>
  <c r="I463" i="69"/>
  <c r="T463" i="69"/>
  <c r="I465" i="69"/>
  <c r="T465" i="69"/>
  <c r="Z52" i="69"/>
  <c r="H56" i="69"/>
  <c r="H86" i="69"/>
  <c r="Z89" i="69"/>
  <c r="H116" i="69"/>
  <c r="H131" i="69"/>
  <c r="H146" i="69"/>
  <c r="H192" i="69"/>
  <c r="Z251" i="69"/>
  <c r="Y288" i="69"/>
  <c r="H389" i="69"/>
  <c r="H11" i="69"/>
  <c r="H26" i="69"/>
  <c r="H161" i="69"/>
  <c r="H177" i="69"/>
  <c r="H207" i="69"/>
  <c r="Y258" i="69"/>
  <c r="H373" i="69"/>
  <c r="Z376" i="69"/>
  <c r="Y196" i="69"/>
  <c r="H222" i="69"/>
  <c r="Y266" i="69"/>
  <c r="Y276" i="69"/>
  <c r="H238" i="69"/>
  <c r="H298" i="69"/>
  <c r="Z300" i="69"/>
  <c r="H253" i="69"/>
  <c r="H268" i="69"/>
  <c r="X250" i="69"/>
  <c r="H283" i="69"/>
  <c r="H313" i="69"/>
  <c r="H328" i="69"/>
  <c r="H358" i="69"/>
  <c r="H407" i="69"/>
  <c r="H437" i="69"/>
  <c r="H343" i="69"/>
  <c r="H422" i="69"/>
  <c r="Z366" i="69"/>
  <c r="H452" i="69"/>
  <c r="X385" i="69" l="1"/>
  <c r="X111" i="69"/>
  <c r="X218" i="69"/>
  <c r="X66" i="69"/>
  <c r="X214" i="69"/>
  <c r="X64" i="69"/>
  <c r="X196" i="69"/>
  <c r="X99" i="69"/>
  <c r="X186" i="69"/>
  <c r="X450" i="69"/>
  <c r="X462" i="69"/>
  <c r="Y430" i="69"/>
  <c r="X233" i="69"/>
  <c r="X326" i="69"/>
  <c r="X336" i="69"/>
  <c r="X52" i="69"/>
  <c r="Y248" i="69"/>
  <c r="X251" i="69"/>
  <c r="X220" i="69"/>
  <c r="Y220" i="69"/>
  <c r="Y326" i="69"/>
  <c r="X19" i="69"/>
  <c r="Y251" i="69"/>
  <c r="X219" i="69"/>
  <c r="X235" i="69"/>
  <c r="X23" i="69"/>
  <c r="X458" i="69"/>
  <c r="X246" i="69"/>
  <c r="X464" i="69"/>
  <c r="X463" i="69"/>
  <c r="X213" i="69"/>
  <c r="Y244" i="69"/>
  <c r="X247" i="69"/>
  <c r="Y458" i="69"/>
  <c r="X230" i="69"/>
  <c r="X456" i="69"/>
  <c r="X445" i="69"/>
  <c r="X215" i="69"/>
  <c r="Y445" i="69"/>
  <c r="X228" i="69"/>
  <c r="X460" i="69"/>
  <c r="Y228" i="69"/>
  <c r="X245" i="69"/>
  <c r="X457" i="69"/>
  <c r="X226" i="69"/>
  <c r="X241" i="69"/>
  <c r="X242" i="69"/>
  <c r="X240" i="69"/>
  <c r="X211" i="69"/>
  <c r="X424" i="69"/>
  <c r="X439" i="69"/>
  <c r="Y424" i="69"/>
  <c r="X224" i="69"/>
  <c r="Y224" i="69"/>
  <c r="Y454" i="69"/>
  <c r="X341" i="69"/>
  <c r="Y159" i="69"/>
  <c r="X386" i="69"/>
  <c r="X435" i="69"/>
  <c r="X281" i="69"/>
  <c r="X144" i="69"/>
  <c r="X296" i="69"/>
  <c r="X311" i="69"/>
  <c r="X24" i="69"/>
  <c r="X356" i="69"/>
  <c r="X465" i="69"/>
  <c r="X39" i="69"/>
  <c r="X205" i="69"/>
  <c r="Y435" i="69"/>
  <c r="X371" i="69"/>
  <c r="Y39" i="69"/>
  <c r="X174" i="69"/>
  <c r="X190" i="69"/>
  <c r="X405" i="69"/>
  <c r="X420" i="69"/>
  <c r="X69" i="69"/>
  <c r="X114" i="69"/>
  <c r="Y371" i="69"/>
  <c r="X54" i="69"/>
  <c r="X84" i="69"/>
  <c r="Y420" i="69"/>
  <c r="Y144" i="69"/>
  <c r="Y129" i="69"/>
  <c r="X143" i="69"/>
  <c r="X234" i="69"/>
  <c r="X173" i="69"/>
  <c r="X68" i="69"/>
  <c r="X204" i="69"/>
  <c r="Y234" i="69"/>
  <c r="X449" i="69"/>
  <c r="X189" i="69"/>
  <c r="Y449" i="69"/>
  <c r="X295" i="69"/>
  <c r="X419" i="69"/>
  <c r="Y280" i="69"/>
  <c r="X128" i="69"/>
  <c r="X38" i="69"/>
  <c r="Y295" i="69"/>
  <c r="X82" i="69"/>
  <c r="X444" i="69"/>
  <c r="X325" i="69"/>
  <c r="X404" i="69"/>
  <c r="X370" i="69"/>
  <c r="X340" i="69"/>
  <c r="X83" i="69"/>
  <c r="X53" i="69"/>
  <c r="X434" i="69"/>
  <c r="Y38" i="69"/>
  <c r="Y143" i="69"/>
  <c r="Y404" i="69"/>
  <c r="Y370" i="69"/>
  <c r="X158" i="69"/>
  <c r="Y340" i="69"/>
  <c r="X98" i="69"/>
  <c r="X310" i="69"/>
  <c r="X265" i="69"/>
  <c r="X355" i="69"/>
  <c r="X22" i="69"/>
  <c r="X188" i="69"/>
  <c r="X113" i="69"/>
  <c r="X446" i="69"/>
  <c r="X249" i="69"/>
  <c r="X203" i="69"/>
  <c r="X157" i="69"/>
  <c r="X16" i="69"/>
  <c r="X20" i="69"/>
  <c r="Y203" i="69"/>
  <c r="X51" i="69"/>
  <c r="X448" i="69"/>
  <c r="Y448" i="69"/>
  <c r="X384" i="69"/>
  <c r="X369" i="69"/>
  <c r="Y51" i="69"/>
  <c r="X127" i="69"/>
  <c r="Y249" i="69"/>
  <c r="X433" i="69"/>
  <c r="X397" i="69"/>
  <c r="X418" i="69"/>
  <c r="X279" i="69"/>
  <c r="X324" i="69"/>
  <c r="X172" i="69"/>
  <c r="X142" i="69"/>
  <c r="X112" i="69"/>
  <c r="X37" i="69"/>
  <c r="Y324" i="69"/>
  <c r="Y279" i="69"/>
  <c r="X294" i="69"/>
  <c r="Y172" i="69"/>
  <c r="Y142" i="69"/>
  <c r="X97" i="69"/>
  <c r="Y462" i="69"/>
  <c r="Y112" i="69"/>
  <c r="X264" i="69"/>
  <c r="X403" i="69"/>
  <c r="X232" i="69"/>
  <c r="Y66" i="69"/>
  <c r="Y157" i="69"/>
  <c r="X81" i="69"/>
  <c r="X67" i="69"/>
  <c r="X48" i="69"/>
  <c r="X337" i="69"/>
  <c r="X338" i="69"/>
  <c r="X263" i="69"/>
  <c r="X354" i="69"/>
  <c r="Y214" i="69"/>
  <c r="X47" i="69"/>
  <c r="X141" i="69"/>
  <c r="X44" i="69"/>
  <c r="X156" i="69"/>
  <c r="X416" i="69"/>
  <c r="X229" i="69"/>
  <c r="Y294" i="69"/>
  <c r="X309" i="69"/>
  <c r="X278" i="69"/>
  <c r="X461" i="69"/>
  <c r="X353" i="69"/>
  <c r="X339" i="69"/>
  <c r="Y339" i="69"/>
  <c r="X323" i="69"/>
  <c r="X308" i="69"/>
  <c r="X109" i="69"/>
  <c r="X202" i="69"/>
  <c r="X50" i="69"/>
  <c r="X432" i="69"/>
  <c r="X171" i="69"/>
  <c r="X293" i="69"/>
  <c r="X21" i="69"/>
  <c r="X217" i="69"/>
  <c r="X187" i="69"/>
  <c r="X36" i="69"/>
  <c r="Y21" i="69"/>
  <c r="X402" i="69"/>
  <c r="X126" i="69"/>
  <c r="X96" i="69"/>
  <c r="Y461" i="69"/>
  <c r="X321" i="69"/>
  <c r="X259" i="69"/>
  <c r="X168" i="69"/>
  <c r="X417" i="69"/>
  <c r="X368" i="69"/>
  <c r="Y323" i="69"/>
  <c r="Y447" i="69"/>
  <c r="X447" i="69"/>
  <c r="Y402" i="69"/>
  <c r="X210" i="69"/>
  <c r="X139" i="69"/>
  <c r="X383" i="69"/>
  <c r="X200" i="69"/>
  <c r="X94" i="69"/>
  <c r="Y94" i="69"/>
  <c r="X103" i="69"/>
  <c r="X123" i="69"/>
  <c r="X107" i="69"/>
  <c r="X169" i="69"/>
  <c r="Y103" i="69"/>
  <c r="X170" i="69"/>
  <c r="X270" i="69"/>
  <c r="X225" i="69"/>
  <c r="X194" i="69"/>
  <c r="X137" i="69"/>
  <c r="X216" i="69"/>
  <c r="Y216" i="69"/>
  <c r="Y64" i="69"/>
  <c r="X184" i="69"/>
  <c r="X15" i="69"/>
  <c r="X231" i="69"/>
  <c r="X165" i="69"/>
  <c r="X135" i="69"/>
  <c r="Y139" i="69"/>
  <c r="X376" i="69"/>
  <c r="X362" i="69"/>
  <c r="X352" i="69"/>
  <c r="X367" i="69"/>
  <c r="X307" i="69"/>
  <c r="X287" i="69"/>
  <c r="X273" i="69"/>
  <c r="X257" i="69"/>
  <c r="X201" i="69"/>
  <c r="Y201" i="69"/>
  <c r="X154" i="69"/>
  <c r="X292" i="69"/>
  <c r="X95" i="69"/>
  <c r="X79" i="69"/>
  <c r="X322" i="69"/>
  <c r="X318" i="69"/>
  <c r="X300" i="69"/>
  <c r="Y170" i="69"/>
  <c r="X366" i="69"/>
  <c r="X34" i="69"/>
  <c r="X332" i="69"/>
  <c r="Y80" i="69"/>
  <c r="X80" i="69"/>
  <c r="X410" i="69"/>
  <c r="X360" i="69"/>
  <c r="X93" i="69"/>
  <c r="X89" i="69"/>
  <c r="X73" i="69"/>
  <c r="X63" i="69"/>
  <c r="X59" i="69"/>
  <c r="X43" i="69"/>
  <c r="X33" i="69"/>
  <c r="X29" i="69"/>
  <c r="Y50" i="69"/>
  <c r="Y352" i="69"/>
  <c r="X149" i="69"/>
  <c r="X377" i="69"/>
  <c r="X431" i="69"/>
  <c r="X277" i="69"/>
  <c r="Y257" i="69"/>
  <c r="X150" i="69"/>
  <c r="X382" i="69"/>
  <c r="Y382" i="69"/>
  <c r="X35" i="69"/>
  <c r="X125" i="69"/>
  <c r="Y125" i="69"/>
  <c r="X65" i="69"/>
  <c r="Y155" i="69"/>
  <c r="X155" i="69"/>
  <c r="X140" i="69"/>
  <c r="Y140" i="69"/>
  <c r="X110" i="69"/>
  <c r="Y287" i="69"/>
  <c r="X49" i="69"/>
  <c r="X401" i="69"/>
  <c r="X90" i="69"/>
  <c r="Y49" i="69"/>
  <c r="X415" i="69"/>
  <c r="X330" i="69"/>
  <c r="X180" i="69"/>
  <c r="X58" i="69"/>
  <c r="X442" i="69"/>
  <c r="X400" i="69"/>
  <c r="X317" i="69"/>
  <c r="X303" i="69"/>
  <c r="X199" i="69"/>
  <c r="X274" i="69"/>
  <c r="X198" i="69"/>
  <c r="Y272" i="69"/>
  <c r="X395" i="69"/>
  <c r="X105" i="69"/>
  <c r="X119" i="69"/>
  <c r="X124" i="69"/>
  <c r="X185" i="69"/>
  <c r="Y185" i="69"/>
  <c r="X306" i="69"/>
  <c r="X261" i="69"/>
  <c r="Y154" i="69"/>
  <c r="X396" i="69"/>
  <c r="X92" i="69"/>
  <c r="X32" i="69"/>
  <c r="X381" i="69"/>
  <c r="X302" i="69"/>
  <c r="X28" i="69"/>
  <c r="X345" i="69"/>
  <c r="X315" i="69"/>
  <c r="X291" i="69"/>
  <c r="X411" i="69"/>
  <c r="X348" i="69"/>
  <c r="X365" i="69"/>
  <c r="X351" i="69"/>
  <c r="X209" i="69"/>
  <c r="X195" i="69"/>
  <c r="X183" i="69"/>
  <c r="X179" i="69"/>
  <c r="X164" i="69"/>
  <c r="X148" i="69"/>
  <c r="X134" i="69"/>
  <c r="Y90" i="69"/>
  <c r="X60" i="69"/>
  <c r="Y332" i="69"/>
  <c r="Y195" i="69"/>
  <c r="X78" i="69"/>
  <c r="X167" i="69"/>
  <c r="Y366" i="69"/>
  <c r="Y365" i="69"/>
  <c r="Y336" i="69"/>
  <c r="Y62" i="69"/>
  <c r="X441" i="69"/>
  <c r="X361" i="69"/>
  <c r="Y411" i="69"/>
  <c r="Y395" i="69"/>
  <c r="X380" i="69"/>
  <c r="Y348" i="69"/>
  <c r="Y198" i="69"/>
  <c r="X138" i="69"/>
  <c r="X104" i="69"/>
  <c r="Y164" i="69"/>
  <c r="X118" i="69"/>
  <c r="X108" i="69"/>
  <c r="X349" i="69"/>
  <c r="Y349" i="69"/>
  <c r="X77" i="69"/>
  <c r="X133" i="69"/>
  <c r="X333" i="69"/>
  <c r="Y179" i="69"/>
  <c r="X427" i="69"/>
  <c r="Y427" i="69"/>
  <c r="Y319" i="69"/>
  <c r="X319" i="69"/>
  <c r="X120" i="69"/>
  <c r="Y120" i="69"/>
  <c r="X289" i="69"/>
  <c r="Y289" i="69"/>
  <c r="Y28" i="69"/>
  <c r="X414" i="69"/>
  <c r="X290" i="69"/>
  <c r="Y290" i="69"/>
  <c r="Y271" i="69"/>
  <c r="X271" i="69"/>
  <c r="Q4" i="69"/>
  <c r="X425" i="69"/>
  <c r="X399" i="69"/>
  <c r="X334" i="69"/>
  <c r="Y273" i="69"/>
  <c r="X255" i="69"/>
  <c r="Y166" i="69"/>
  <c r="X166" i="69"/>
  <c r="Y300" i="69"/>
  <c r="Y240" i="69"/>
  <c r="Y106" i="69"/>
  <c r="X106" i="69"/>
  <c r="X74" i="69"/>
  <c r="X152" i="69"/>
  <c r="Y31" i="69"/>
  <c r="X31" i="69"/>
  <c r="Y18" i="69"/>
  <c r="X18" i="69"/>
  <c r="Y15" i="69"/>
  <c r="X17" i="69"/>
  <c r="Y17" i="69"/>
  <c r="Y148" i="69"/>
  <c r="X75" i="69"/>
  <c r="Y413" i="69"/>
  <c r="X413" i="69"/>
  <c r="Y394" i="69"/>
  <c r="X394" i="69"/>
  <c r="Y331" i="69"/>
  <c r="X331" i="69"/>
  <c r="X412" i="69"/>
  <c r="Y182" i="69"/>
  <c r="X182" i="69"/>
  <c r="X121" i="69"/>
  <c r="Y121" i="69"/>
  <c r="Y61" i="69"/>
  <c r="X61" i="69"/>
  <c r="Y46" i="69"/>
  <c r="X46" i="69"/>
  <c r="Y14" i="69"/>
  <c r="X14" i="69"/>
  <c r="X45" i="69"/>
  <c r="Y45" i="69"/>
  <c r="X455" i="69"/>
  <c r="Y455" i="69"/>
  <c r="Y443" i="69"/>
  <c r="X443" i="69"/>
  <c r="X398" i="69"/>
  <c r="Y398" i="69"/>
  <c r="X375" i="69"/>
  <c r="Y375" i="69"/>
  <c r="Y335" i="69"/>
  <c r="X335" i="69"/>
  <c r="X316" i="69"/>
  <c r="Y316" i="69"/>
  <c r="X275" i="69"/>
  <c r="Y275" i="69"/>
  <c r="Y256" i="69"/>
  <c r="X256" i="69"/>
  <c r="X347" i="69"/>
  <c r="X227" i="69"/>
  <c r="Y227" i="69"/>
  <c r="Y459" i="69"/>
  <c r="X459" i="69"/>
  <c r="Y379" i="69"/>
  <c r="X379" i="69"/>
  <c r="X320" i="69"/>
  <c r="Y320" i="69"/>
  <c r="Y301" i="69"/>
  <c r="X301" i="69"/>
  <c r="X260" i="69"/>
  <c r="Y260" i="69"/>
  <c r="X426" i="69"/>
  <c r="Y362" i="69"/>
  <c r="X428" i="69"/>
  <c r="X440" i="69"/>
  <c r="X378" i="69"/>
  <c r="Y303" i="69"/>
  <c r="Y412" i="69"/>
  <c r="X304" i="69"/>
  <c r="Y212" i="69"/>
  <c r="X212" i="69"/>
  <c r="X151" i="69"/>
  <c r="Y151" i="69"/>
  <c r="Y91" i="69"/>
  <c r="X91" i="69"/>
  <c r="Y225" i="69"/>
  <c r="X163" i="69"/>
  <c r="X363" i="69"/>
  <c r="X181" i="69"/>
  <c r="Y168" i="69"/>
  <c r="X122" i="69"/>
  <c r="Y134" i="69"/>
  <c r="Y93" i="69"/>
  <c r="X88" i="69"/>
  <c r="Y350" i="69"/>
  <c r="X350" i="69"/>
  <c r="X243" i="69"/>
  <c r="Y243" i="69"/>
  <c r="X409" i="69"/>
  <c r="Y409" i="69"/>
  <c r="Y364" i="69"/>
  <c r="X364" i="69"/>
  <c r="X346" i="69"/>
  <c r="Y346" i="69"/>
  <c r="Y305" i="69"/>
  <c r="X305" i="69"/>
  <c r="X286" i="69"/>
  <c r="Y286" i="69"/>
  <c r="X429" i="69"/>
  <c r="Y429" i="69"/>
  <c r="X285" i="69"/>
  <c r="Y197" i="69"/>
  <c r="X197" i="69"/>
  <c r="X136" i="69"/>
  <c r="Y136" i="69"/>
  <c r="Y76" i="69"/>
  <c r="X76" i="69"/>
  <c r="Y153" i="69"/>
  <c r="X30" i="69"/>
  <c r="Y30" i="69"/>
  <c r="X13" i="69"/>
  <c r="Y13" i="69"/>
  <c r="D163" i="66" l="1"/>
  <c r="B165" i="66"/>
  <c r="C165" i="66"/>
  <c r="E165" i="66"/>
  <c r="F165" i="66" s="1"/>
  <c r="H165" i="66"/>
  <c r="I165" i="66"/>
  <c r="B166" i="66"/>
  <c r="C166" i="66"/>
  <c r="E166" i="66"/>
  <c r="F166" i="66" s="1"/>
  <c r="H166" i="66"/>
  <c r="I166" i="66"/>
  <c r="B167" i="66"/>
  <c r="C167" i="66"/>
  <c r="E167" i="66"/>
  <c r="F167" i="66" s="1"/>
  <c r="H167" i="66"/>
  <c r="I167" i="66"/>
  <c r="B168" i="66"/>
  <c r="C168" i="66"/>
  <c r="E168" i="66"/>
  <c r="F168" i="66" s="1"/>
  <c r="H168" i="66"/>
  <c r="I168" i="66"/>
  <c r="B169" i="66"/>
  <c r="C169" i="66"/>
  <c r="E169" i="66"/>
  <c r="F169" i="66" s="1"/>
  <c r="H169" i="66"/>
  <c r="I169" i="66"/>
  <c r="B170" i="66"/>
  <c r="C170" i="66"/>
  <c r="E170" i="66"/>
  <c r="F170" i="66" s="1"/>
  <c r="H170" i="66"/>
  <c r="I170" i="66"/>
  <c r="B171" i="66"/>
  <c r="C171" i="66"/>
  <c r="E171" i="66"/>
  <c r="F171" i="66" s="1"/>
  <c r="H171" i="66"/>
  <c r="I171" i="66"/>
  <c r="D125" i="66"/>
  <c r="D87" i="66"/>
  <c r="N168" i="66" l="1"/>
  <c r="M168" i="66"/>
  <c r="N171" i="66"/>
  <c r="M171" i="66"/>
  <c r="N167" i="66"/>
  <c r="M167" i="66"/>
  <c r="N170" i="66"/>
  <c r="M170" i="66"/>
  <c r="N166" i="66"/>
  <c r="M166" i="66"/>
  <c r="N169" i="66"/>
  <c r="M169" i="66"/>
  <c r="N165" i="66"/>
  <c r="M165" i="66"/>
  <c r="G167" i="66"/>
  <c r="AA167" i="66" s="1"/>
  <c r="G170" i="66"/>
  <c r="AA170" i="66" s="1"/>
  <c r="G166" i="66"/>
  <c r="AA166" i="66" s="1"/>
  <c r="G168" i="66"/>
  <c r="AA168" i="66" s="1"/>
  <c r="G171" i="66"/>
  <c r="AA171" i="66" s="1"/>
  <c r="G169" i="66"/>
  <c r="AA169" i="66" s="1"/>
  <c r="G165" i="66"/>
  <c r="AA165" i="66" s="1"/>
  <c r="U165" i="66"/>
  <c r="S165" i="66"/>
  <c r="K165" i="66"/>
  <c r="W165" i="66"/>
  <c r="U167" i="66"/>
  <c r="X167" i="66"/>
  <c r="Q165" i="66"/>
  <c r="Z165" i="66" s="1"/>
  <c r="P167" i="66"/>
  <c r="X171" i="66"/>
  <c r="V165" i="66"/>
  <c r="X165" i="66"/>
  <c r="T165" i="66"/>
  <c r="P165" i="66"/>
  <c r="X169" i="66"/>
  <c r="S171" i="66"/>
  <c r="X170" i="66"/>
  <c r="S169" i="66"/>
  <c r="S170" i="66"/>
  <c r="P169" i="66"/>
  <c r="P168" i="66"/>
  <c r="X166" i="66"/>
  <c r="P166" i="66"/>
  <c r="X168" i="66"/>
  <c r="S167" i="66"/>
  <c r="U166" i="66"/>
  <c r="P171" i="66"/>
  <c r="P170" i="66"/>
  <c r="S168" i="66"/>
  <c r="S166" i="66"/>
  <c r="U171" i="66"/>
  <c r="U170" i="66"/>
  <c r="U169" i="66"/>
  <c r="U168" i="66"/>
  <c r="W171" i="66"/>
  <c r="T171" i="66"/>
  <c r="Q171" i="66"/>
  <c r="W170" i="66"/>
  <c r="T170" i="66"/>
  <c r="Q170" i="66"/>
  <c r="W169" i="66"/>
  <c r="T169" i="66"/>
  <c r="Q169" i="66"/>
  <c r="W168" i="66"/>
  <c r="T168" i="66"/>
  <c r="Q168" i="66"/>
  <c r="W167" i="66"/>
  <c r="T167" i="66"/>
  <c r="Q167" i="66"/>
  <c r="W166" i="66"/>
  <c r="T166" i="66"/>
  <c r="Q166" i="66"/>
  <c r="V171" i="66"/>
  <c r="K171" i="66"/>
  <c r="V170" i="66"/>
  <c r="K170" i="66"/>
  <c r="V169" i="66"/>
  <c r="K169" i="66"/>
  <c r="V168" i="66"/>
  <c r="K168" i="66"/>
  <c r="V167" i="66"/>
  <c r="K167" i="66"/>
  <c r="V166" i="66"/>
  <c r="K166" i="66"/>
  <c r="Y165" i="66" l="1"/>
  <c r="Y166" i="66"/>
  <c r="Y167" i="66"/>
  <c r="Y170" i="66"/>
  <c r="Y171" i="66"/>
  <c r="Y168" i="66"/>
  <c r="Y169" i="66"/>
  <c r="Z166" i="66"/>
  <c r="Z167" i="66"/>
  <c r="Z168" i="66"/>
  <c r="Z169" i="66"/>
  <c r="Z170" i="66"/>
  <c r="Z171" i="66"/>
  <c r="D49" i="66"/>
  <c r="F286" i="64" l="1"/>
  <c r="F301" i="64" s="1"/>
  <c r="F316" i="64" s="1"/>
  <c r="F331" i="64" s="1"/>
  <c r="F346" i="64" s="1"/>
  <c r="F287" i="64"/>
  <c r="F302" i="64" s="1"/>
  <c r="F317" i="64" s="1"/>
  <c r="F332" i="64" s="1"/>
  <c r="F347" i="64" s="1"/>
  <c r="F288" i="64"/>
  <c r="F303" i="64" s="1"/>
  <c r="F318" i="64" s="1"/>
  <c r="F333" i="64" s="1"/>
  <c r="F348" i="64" s="1"/>
  <c r="F289" i="64"/>
  <c r="F304" i="64" s="1"/>
  <c r="F319" i="64" s="1"/>
  <c r="F334" i="64" s="1"/>
  <c r="F349" i="64" s="1"/>
  <c r="F290" i="64"/>
  <c r="F305" i="64" s="1"/>
  <c r="F320" i="64" s="1"/>
  <c r="F335" i="64" s="1"/>
  <c r="F350" i="64" s="1"/>
  <c r="F291" i="64"/>
  <c r="F306" i="64" s="1"/>
  <c r="F321" i="64" s="1"/>
  <c r="F336" i="64" s="1"/>
  <c r="F351" i="64" s="1"/>
  <c r="F292" i="64"/>
  <c r="F307" i="64" s="1"/>
  <c r="F322" i="64" s="1"/>
  <c r="F337" i="64" s="1"/>
  <c r="F352" i="64" s="1"/>
  <c r="F293" i="64"/>
  <c r="F308" i="64" s="1"/>
  <c r="F323" i="64" s="1"/>
  <c r="F338" i="64" s="1"/>
  <c r="F353" i="64" s="1"/>
  <c r="F294" i="64"/>
  <c r="F309" i="64" s="1"/>
  <c r="F324" i="64" s="1"/>
  <c r="F339" i="64" s="1"/>
  <c r="F354" i="64" s="1"/>
  <c r="F295" i="64"/>
  <c r="F310" i="64" s="1"/>
  <c r="F325" i="64" s="1"/>
  <c r="F340" i="64" s="1"/>
  <c r="F355" i="64" s="1"/>
  <c r="F296" i="64"/>
  <c r="F311" i="64" s="1"/>
  <c r="F326" i="64" s="1"/>
  <c r="F341" i="64" s="1"/>
  <c r="F356" i="64" s="1"/>
  <c r="F285" i="64"/>
  <c r="F300" i="64" s="1"/>
  <c r="F315" i="64" s="1"/>
  <c r="F330" i="64" s="1"/>
  <c r="F345" i="64" s="1"/>
  <c r="B19" i="47" l="1"/>
  <c r="C19" i="47"/>
  <c r="E19" i="47"/>
  <c r="F19" i="47"/>
  <c r="G19" i="47"/>
  <c r="I19" i="47"/>
  <c r="J19" i="47"/>
  <c r="P19" i="47"/>
  <c r="Q19" i="47"/>
  <c r="S19" i="47"/>
  <c r="T19" i="47"/>
  <c r="U19" i="47"/>
  <c r="V19" i="47"/>
  <c r="W19" i="47"/>
  <c r="X19" i="47"/>
  <c r="Y19" i="47"/>
  <c r="Z19" i="47"/>
  <c r="AA19" i="47"/>
  <c r="M19" i="47" l="1"/>
  <c r="N19" i="47"/>
  <c r="AD19" i="47"/>
  <c r="AB19" i="47"/>
  <c r="D221" i="64"/>
  <c r="D206" i="64"/>
  <c r="D191" i="64"/>
  <c r="D176" i="64"/>
  <c r="D401" i="64"/>
  <c r="D391" i="64"/>
  <c r="D392" i="64"/>
  <c r="D393" i="64"/>
  <c r="D394" i="64"/>
  <c r="D395" i="64"/>
  <c r="D396" i="64"/>
  <c r="D397" i="64"/>
  <c r="D398" i="64"/>
  <c r="D399" i="64"/>
  <c r="D400" i="64"/>
  <c r="D390" i="64"/>
  <c r="D388" i="64" s="1"/>
  <c r="D161" i="64"/>
  <c r="D11" i="64"/>
  <c r="D26" i="64"/>
  <c r="D41" i="64"/>
  <c r="D56" i="64"/>
  <c r="D71" i="64"/>
  <c r="D146" i="64"/>
  <c r="D361" i="64"/>
  <c r="D362" i="64" s="1"/>
  <c r="D363" i="64" s="1"/>
  <c r="D364" i="64" s="1"/>
  <c r="D365" i="64" s="1"/>
  <c r="D366" i="64" s="1"/>
  <c r="D367" i="64" s="1"/>
  <c r="D368" i="64" s="1"/>
  <c r="D369" i="64" s="1"/>
  <c r="D370" i="64" s="1"/>
  <c r="D371" i="64" s="1"/>
  <c r="D131" i="64"/>
  <c r="B133" i="64"/>
  <c r="C133" i="64"/>
  <c r="E133" i="64"/>
  <c r="H133" i="64"/>
  <c r="B134" i="64"/>
  <c r="C134" i="64"/>
  <c r="E134" i="64"/>
  <c r="H134" i="64"/>
  <c r="D116" i="64"/>
  <c r="D101" i="64"/>
  <c r="D86" i="64"/>
  <c r="G133" i="64" l="1"/>
  <c r="AE133" i="64" s="1"/>
  <c r="G134" i="64"/>
  <c r="AE134" i="64" s="1"/>
  <c r="V134" i="64"/>
  <c r="Z134" i="64"/>
  <c r="M134" i="64"/>
  <c r="AD134" i="64" s="1"/>
  <c r="Y133" i="64"/>
  <c r="X134" i="64"/>
  <c r="T134" i="64"/>
  <c r="K134" i="64"/>
  <c r="AA133" i="64"/>
  <c r="V133" i="64"/>
  <c r="K133" i="64"/>
  <c r="AA134" i="64"/>
  <c r="W134" i="64"/>
  <c r="J134" i="64"/>
  <c r="Z133" i="64"/>
  <c r="U133" i="64"/>
  <c r="J133" i="64"/>
  <c r="Y134" i="64"/>
  <c r="U134" i="64"/>
  <c r="S134" i="64"/>
  <c r="W133" i="64"/>
  <c r="M133" i="64"/>
  <c r="AD133" i="64" s="1"/>
  <c r="X133" i="64"/>
  <c r="T133" i="64"/>
  <c r="S133" i="64"/>
  <c r="AB134" i="64" l="1"/>
  <c r="AB133" i="64"/>
  <c r="B546" i="66" l="1"/>
  <c r="B547" i="66"/>
  <c r="B548" i="66"/>
  <c r="B549" i="66"/>
  <c r="B550" i="66"/>
  <c r="B551" i="66"/>
  <c r="B552" i="66"/>
  <c r="B553" i="66"/>
  <c r="B554" i="66"/>
  <c r="B555" i="66"/>
  <c r="B556" i="66"/>
  <c r="B557" i="66"/>
  <c r="B558" i="66"/>
  <c r="B559" i="66"/>
  <c r="B560" i="66"/>
  <c r="B561" i="66"/>
  <c r="B562" i="66"/>
  <c r="B563" i="66"/>
  <c r="B564" i="66"/>
  <c r="B565" i="66"/>
  <c r="B566" i="66"/>
  <c r="B567" i="66"/>
  <c r="B568" i="66"/>
  <c r="B569" i="66"/>
  <c r="B570" i="66"/>
  <c r="B571" i="66"/>
  <c r="B572" i="66"/>
  <c r="B573" i="66"/>
  <c r="B574" i="66"/>
  <c r="B575" i="66"/>
  <c r="B576" i="66"/>
  <c r="B577" i="66"/>
  <c r="B578" i="66"/>
  <c r="B579" i="66"/>
  <c r="B545" i="66"/>
  <c r="B508" i="66"/>
  <c r="B509" i="66"/>
  <c r="B510" i="66"/>
  <c r="B511" i="66"/>
  <c r="B512" i="66"/>
  <c r="B513" i="66"/>
  <c r="B514" i="66"/>
  <c r="B515" i="66"/>
  <c r="B516" i="66"/>
  <c r="B517" i="66"/>
  <c r="B518" i="66"/>
  <c r="B519" i="66"/>
  <c r="B520" i="66"/>
  <c r="B521" i="66"/>
  <c r="B522" i="66"/>
  <c r="B523" i="66"/>
  <c r="B524" i="66"/>
  <c r="B525" i="66"/>
  <c r="B526" i="66"/>
  <c r="B527" i="66"/>
  <c r="B528" i="66"/>
  <c r="B529" i="66"/>
  <c r="B530" i="66"/>
  <c r="B531" i="66"/>
  <c r="B532" i="66"/>
  <c r="B533" i="66"/>
  <c r="B534" i="66"/>
  <c r="B535" i="66"/>
  <c r="B536" i="66"/>
  <c r="B537" i="66"/>
  <c r="B538" i="66"/>
  <c r="B539" i="66"/>
  <c r="B540" i="66"/>
  <c r="B541" i="66"/>
  <c r="B507" i="66"/>
  <c r="B470" i="66"/>
  <c r="B471" i="66"/>
  <c r="B472" i="66"/>
  <c r="B473" i="66"/>
  <c r="B474" i="66"/>
  <c r="B475" i="66"/>
  <c r="B476" i="66"/>
  <c r="B477" i="66"/>
  <c r="B478" i="66"/>
  <c r="B479" i="66"/>
  <c r="B480" i="66"/>
  <c r="B481" i="66"/>
  <c r="B482" i="66"/>
  <c r="B483" i="66"/>
  <c r="B484" i="66"/>
  <c r="B485" i="66"/>
  <c r="B486" i="66"/>
  <c r="B487" i="66"/>
  <c r="B488" i="66"/>
  <c r="B489" i="66"/>
  <c r="B490" i="66"/>
  <c r="B491" i="66"/>
  <c r="B492" i="66"/>
  <c r="B493" i="66"/>
  <c r="B494" i="66"/>
  <c r="B495" i="66"/>
  <c r="B496" i="66"/>
  <c r="B497" i="66"/>
  <c r="B498" i="66"/>
  <c r="B499" i="66"/>
  <c r="B500" i="66"/>
  <c r="B501" i="66"/>
  <c r="B502" i="66"/>
  <c r="B503" i="66"/>
  <c r="B469" i="66"/>
  <c r="B432" i="66"/>
  <c r="B433" i="66"/>
  <c r="B434" i="66"/>
  <c r="B435" i="66"/>
  <c r="B436" i="66"/>
  <c r="B437" i="66"/>
  <c r="B438" i="66"/>
  <c r="B439" i="66"/>
  <c r="B440" i="66"/>
  <c r="B441" i="66"/>
  <c r="B442" i="66"/>
  <c r="B443" i="66"/>
  <c r="B444" i="66"/>
  <c r="B445" i="66"/>
  <c r="B446" i="66"/>
  <c r="B447" i="66"/>
  <c r="B448" i="66"/>
  <c r="B449" i="66"/>
  <c r="B450" i="66"/>
  <c r="B451" i="66"/>
  <c r="B452" i="66"/>
  <c r="B453" i="66"/>
  <c r="B454" i="66"/>
  <c r="B455" i="66"/>
  <c r="B456" i="66"/>
  <c r="B457" i="66"/>
  <c r="B458" i="66"/>
  <c r="B459" i="66"/>
  <c r="B460" i="66"/>
  <c r="B461" i="66"/>
  <c r="B462" i="66"/>
  <c r="B463" i="66"/>
  <c r="B464" i="66"/>
  <c r="B465" i="66"/>
  <c r="B431" i="66"/>
  <c r="B394" i="66"/>
  <c r="B395" i="66"/>
  <c r="B396" i="66"/>
  <c r="B397" i="66"/>
  <c r="B398" i="66"/>
  <c r="B399" i="66"/>
  <c r="B400" i="66"/>
  <c r="B401" i="66"/>
  <c r="B402" i="66"/>
  <c r="B403" i="66"/>
  <c r="B404" i="66"/>
  <c r="B405" i="66"/>
  <c r="B406" i="66"/>
  <c r="B407" i="66"/>
  <c r="B408" i="66"/>
  <c r="B409" i="66"/>
  <c r="B410" i="66"/>
  <c r="B411" i="66"/>
  <c r="B412" i="66"/>
  <c r="B413" i="66"/>
  <c r="B414" i="66"/>
  <c r="B415" i="66"/>
  <c r="B416" i="66"/>
  <c r="B417" i="66"/>
  <c r="B418" i="66"/>
  <c r="B419" i="66"/>
  <c r="B420" i="66"/>
  <c r="B421" i="66"/>
  <c r="B422" i="66"/>
  <c r="B423" i="66"/>
  <c r="B424" i="66"/>
  <c r="B425" i="66"/>
  <c r="B426" i="66"/>
  <c r="B427" i="66"/>
  <c r="B393" i="66"/>
  <c r="B356" i="66"/>
  <c r="B357" i="66"/>
  <c r="B358" i="66"/>
  <c r="B359" i="66"/>
  <c r="B360" i="66"/>
  <c r="B361" i="66"/>
  <c r="B362" i="66"/>
  <c r="B363" i="66"/>
  <c r="B364" i="66"/>
  <c r="B365" i="66"/>
  <c r="B366" i="66"/>
  <c r="B367" i="66"/>
  <c r="B368" i="66"/>
  <c r="B369" i="66"/>
  <c r="B370" i="66"/>
  <c r="B371" i="66"/>
  <c r="B372" i="66"/>
  <c r="B373" i="66"/>
  <c r="B374" i="66"/>
  <c r="B375" i="66"/>
  <c r="B376" i="66"/>
  <c r="B377" i="66"/>
  <c r="B378" i="66"/>
  <c r="B379" i="66"/>
  <c r="B380" i="66"/>
  <c r="B381" i="66"/>
  <c r="B382" i="66"/>
  <c r="B383" i="66"/>
  <c r="B384" i="66"/>
  <c r="B385" i="66"/>
  <c r="B386" i="66"/>
  <c r="B387" i="66"/>
  <c r="B388" i="66"/>
  <c r="B389" i="66"/>
  <c r="B355" i="66"/>
  <c r="B318" i="66"/>
  <c r="B319" i="66"/>
  <c r="B320" i="66"/>
  <c r="B321" i="66"/>
  <c r="B322" i="66"/>
  <c r="B323" i="66"/>
  <c r="B324" i="66"/>
  <c r="B325" i="66"/>
  <c r="B326" i="66"/>
  <c r="B327" i="66"/>
  <c r="B328" i="66"/>
  <c r="B329" i="66"/>
  <c r="B330" i="66"/>
  <c r="B331" i="66"/>
  <c r="B332" i="66"/>
  <c r="B333" i="66"/>
  <c r="B334" i="66"/>
  <c r="B335" i="66"/>
  <c r="B336" i="66"/>
  <c r="B337" i="66"/>
  <c r="B338" i="66"/>
  <c r="B339" i="66"/>
  <c r="B340" i="66"/>
  <c r="B341" i="66"/>
  <c r="B342" i="66"/>
  <c r="B343" i="66"/>
  <c r="B344" i="66"/>
  <c r="B345" i="66"/>
  <c r="B346" i="66"/>
  <c r="B347" i="66"/>
  <c r="B348" i="66"/>
  <c r="B349" i="66"/>
  <c r="B350" i="66"/>
  <c r="B351" i="66"/>
  <c r="B317" i="66"/>
  <c r="B280" i="66"/>
  <c r="B281" i="66"/>
  <c r="B282" i="66"/>
  <c r="B283" i="66"/>
  <c r="B284" i="66"/>
  <c r="B285" i="66"/>
  <c r="B286" i="66"/>
  <c r="B287" i="66"/>
  <c r="B288" i="66"/>
  <c r="B289" i="66"/>
  <c r="B290" i="66"/>
  <c r="B291" i="66"/>
  <c r="B292" i="66"/>
  <c r="B293" i="66"/>
  <c r="B294" i="66"/>
  <c r="B295" i="66"/>
  <c r="B296" i="66"/>
  <c r="B297" i="66"/>
  <c r="B298" i="66"/>
  <c r="B299" i="66"/>
  <c r="B300" i="66"/>
  <c r="B301" i="66"/>
  <c r="B302" i="66"/>
  <c r="B303" i="66"/>
  <c r="B304" i="66"/>
  <c r="B305" i="66"/>
  <c r="B306" i="66"/>
  <c r="B307" i="66"/>
  <c r="B308" i="66"/>
  <c r="B309" i="66"/>
  <c r="B310" i="66"/>
  <c r="B311" i="66"/>
  <c r="B312" i="66"/>
  <c r="B313" i="66"/>
  <c r="B279" i="66"/>
  <c r="B242" i="66"/>
  <c r="B243" i="66"/>
  <c r="B244" i="66"/>
  <c r="B245" i="66"/>
  <c r="B246" i="66"/>
  <c r="B247" i="66"/>
  <c r="B248" i="66"/>
  <c r="B249" i="66"/>
  <c r="B250" i="66"/>
  <c r="B251" i="66"/>
  <c r="B252" i="66"/>
  <c r="B253" i="66"/>
  <c r="B254" i="66"/>
  <c r="B255" i="66"/>
  <c r="B256" i="66"/>
  <c r="B257" i="66"/>
  <c r="B258" i="66"/>
  <c r="B259" i="66"/>
  <c r="B260" i="66"/>
  <c r="B261" i="66"/>
  <c r="B262" i="66"/>
  <c r="B263" i="66"/>
  <c r="B264" i="66"/>
  <c r="B265" i="66"/>
  <c r="B266" i="66"/>
  <c r="B267" i="66"/>
  <c r="B268" i="66"/>
  <c r="B269" i="66"/>
  <c r="B270" i="66"/>
  <c r="B271" i="66"/>
  <c r="B272" i="66"/>
  <c r="B273" i="66"/>
  <c r="B274" i="66"/>
  <c r="B275" i="66"/>
  <c r="B241" i="66"/>
  <c r="B204" i="66"/>
  <c r="B205" i="66"/>
  <c r="B206" i="66"/>
  <c r="B207" i="66"/>
  <c r="B208" i="66"/>
  <c r="B209" i="66"/>
  <c r="B210" i="66"/>
  <c r="B211" i="66"/>
  <c r="B212" i="66"/>
  <c r="B213" i="66"/>
  <c r="B214" i="66"/>
  <c r="B215" i="66"/>
  <c r="B216" i="66"/>
  <c r="B217" i="66"/>
  <c r="B218" i="66"/>
  <c r="B219" i="66"/>
  <c r="B220" i="66"/>
  <c r="B221" i="66"/>
  <c r="B222" i="66"/>
  <c r="B223" i="66"/>
  <c r="B224" i="66"/>
  <c r="B225" i="66"/>
  <c r="B226" i="66"/>
  <c r="B227" i="66"/>
  <c r="B228" i="66"/>
  <c r="B229" i="66"/>
  <c r="B230" i="66"/>
  <c r="B231" i="66"/>
  <c r="B232" i="66"/>
  <c r="B233" i="66"/>
  <c r="B234" i="66"/>
  <c r="B235" i="66"/>
  <c r="B236" i="66"/>
  <c r="B237" i="66"/>
  <c r="B203" i="66"/>
  <c r="C576" i="66"/>
  <c r="E576" i="66"/>
  <c r="F576" i="66" s="1"/>
  <c r="H576" i="66"/>
  <c r="C577" i="66"/>
  <c r="E577" i="66"/>
  <c r="F577" i="66" s="1"/>
  <c r="H577" i="66"/>
  <c r="C578" i="66"/>
  <c r="E578" i="66"/>
  <c r="F578" i="66" s="1"/>
  <c r="H578" i="66"/>
  <c r="C579" i="66"/>
  <c r="E579" i="66"/>
  <c r="F579" i="66" s="1"/>
  <c r="H579" i="66"/>
  <c r="J178" i="66"/>
  <c r="J181" i="66"/>
  <c r="J194" i="66"/>
  <c r="J195" i="66"/>
  <c r="J197" i="66"/>
  <c r="N579" i="66" l="1"/>
  <c r="M579" i="66"/>
  <c r="N576" i="66"/>
  <c r="M576" i="66"/>
  <c r="N578" i="66"/>
  <c r="M578" i="66"/>
  <c r="N577" i="66"/>
  <c r="M577" i="66"/>
  <c r="W579" i="66"/>
  <c r="K576" i="66"/>
  <c r="X577" i="66"/>
  <c r="J193" i="66"/>
  <c r="J180" i="66"/>
  <c r="V576" i="66"/>
  <c r="U576" i="66"/>
  <c r="AA576" i="66"/>
  <c r="Q576" i="66"/>
  <c r="X576" i="66"/>
  <c r="I576" i="66"/>
  <c r="Y37" i="67" s="1"/>
  <c r="T579" i="66"/>
  <c r="Z576" i="66"/>
  <c r="W576" i="66"/>
  <c r="T576" i="66"/>
  <c r="P576" i="66"/>
  <c r="G576" i="66"/>
  <c r="Y576" i="66"/>
  <c r="S576" i="66"/>
  <c r="G577" i="66"/>
  <c r="AA577" i="66"/>
  <c r="U577" i="66"/>
  <c r="Q577" i="66"/>
  <c r="K578" i="66"/>
  <c r="Q578" i="66"/>
  <c r="Z578" i="66" s="1"/>
  <c r="U578" i="66"/>
  <c r="X578" i="66"/>
  <c r="I579" i="66"/>
  <c r="Y40" i="67" s="1"/>
  <c r="P579" i="66"/>
  <c r="U579" i="66"/>
  <c r="Y579" i="66"/>
  <c r="G579" i="66"/>
  <c r="Q579" i="66"/>
  <c r="Z579" i="66"/>
  <c r="K579" i="66"/>
  <c r="X579" i="66"/>
  <c r="S579" i="66"/>
  <c r="AA579" i="66"/>
  <c r="V577" i="66"/>
  <c r="I577" i="66"/>
  <c r="Y38" i="67" s="1"/>
  <c r="V578" i="66"/>
  <c r="I578" i="66"/>
  <c r="Y39" i="67" s="1"/>
  <c r="Y577" i="66"/>
  <c r="S577" i="66"/>
  <c r="K577" i="66"/>
  <c r="W578" i="66"/>
  <c r="T578" i="66"/>
  <c r="P578" i="66"/>
  <c r="G578" i="66"/>
  <c r="AA578" i="66" s="1"/>
  <c r="V579" i="66"/>
  <c r="S578" i="66"/>
  <c r="Z577" i="66"/>
  <c r="W577" i="66"/>
  <c r="T577" i="66"/>
  <c r="P577" i="66"/>
  <c r="J168" i="66"/>
  <c r="R168" i="66"/>
  <c r="J169" i="66"/>
  <c r="J166" i="66"/>
  <c r="J165" i="66"/>
  <c r="J170" i="66"/>
  <c r="J167" i="66"/>
  <c r="J171" i="66"/>
  <c r="B172" i="66"/>
  <c r="B173" i="66"/>
  <c r="B174" i="66"/>
  <c r="B175" i="66"/>
  <c r="B176" i="66"/>
  <c r="B177" i="66"/>
  <c r="B178" i="66"/>
  <c r="B179" i="66"/>
  <c r="B180" i="66"/>
  <c r="B181" i="66"/>
  <c r="B182" i="66"/>
  <c r="B183" i="66"/>
  <c r="B184" i="66"/>
  <c r="B185" i="66"/>
  <c r="B186" i="66"/>
  <c r="B187" i="66"/>
  <c r="B188" i="66"/>
  <c r="B189" i="66"/>
  <c r="B190" i="66"/>
  <c r="B191" i="66"/>
  <c r="B192" i="66"/>
  <c r="B193" i="66"/>
  <c r="B194" i="66"/>
  <c r="B195" i="66"/>
  <c r="B196" i="66"/>
  <c r="B197" i="66"/>
  <c r="B198" i="66"/>
  <c r="B199" i="66"/>
  <c r="R167" i="66" l="1"/>
  <c r="R166" i="66"/>
  <c r="R170" i="66"/>
  <c r="R171" i="66"/>
  <c r="R169" i="66"/>
  <c r="R165" i="66"/>
  <c r="Y578" i="66"/>
  <c r="J11" i="59"/>
  <c r="D5" i="59"/>
  <c r="V2" i="59"/>
  <c r="AE119" i="58"/>
  <c r="AD119" i="58"/>
  <c r="AC119" i="58"/>
  <c r="AB119" i="58"/>
  <c r="AA119" i="58"/>
  <c r="Z119" i="58"/>
  <c r="V119" i="58"/>
  <c r="T119" i="58"/>
  <c r="R119" i="58"/>
  <c r="L119" i="58"/>
  <c r="K119" i="58"/>
  <c r="I119" i="58"/>
  <c r="G119" i="58"/>
  <c r="E119" i="58"/>
  <c r="D119" i="58"/>
  <c r="B119" i="58"/>
  <c r="C119" i="58" s="1"/>
  <c r="AE118" i="58"/>
  <c r="AD118" i="58"/>
  <c r="AC118" i="58"/>
  <c r="AB118" i="58"/>
  <c r="AA118" i="58"/>
  <c r="Z118" i="58"/>
  <c r="V118" i="58"/>
  <c r="T118" i="58"/>
  <c r="R118" i="58"/>
  <c r="L118" i="58"/>
  <c r="K118" i="58"/>
  <c r="I118" i="58"/>
  <c r="G118" i="58"/>
  <c r="E118" i="58"/>
  <c r="D118" i="58"/>
  <c r="B118" i="58"/>
  <c r="C118" i="58" s="1"/>
  <c r="AE117" i="58"/>
  <c r="AD117" i="58"/>
  <c r="AC117" i="58"/>
  <c r="AB117" i="58"/>
  <c r="AA117" i="58"/>
  <c r="Z117" i="58"/>
  <c r="V117" i="58"/>
  <c r="T117" i="58"/>
  <c r="R117" i="58"/>
  <c r="L117" i="58"/>
  <c r="K117" i="58"/>
  <c r="I117" i="58"/>
  <c r="G117" i="58"/>
  <c r="E117" i="58"/>
  <c r="D117" i="58"/>
  <c r="B117" i="58"/>
  <c r="C117" i="58" s="1"/>
  <c r="AE116" i="58"/>
  <c r="AD116" i="58"/>
  <c r="AC116" i="58"/>
  <c r="AB116" i="58"/>
  <c r="AA116" i="58"/>
  <c r="Z116" i="58"/>
  <c r="V116" i="58"/>
  <c r="T116" i="58"/>
  <c r="R116" i="58"/>
  <c r="L116" i="58"/>
  <c r="K116" i="58"/>
  <c r="I116" i="58"/>
  <c r="G116" i="58"/>
  <c r="E116" i="58"/>
  <c r="D116" i="58"/>
  <c r="B116" i="58"/>
  <c r="C116" i="58" s="1"/>
  <c r="AE115" i="58"/>
  <c r="AD115" i="58"/>
  <c r="AC115" i="58"/>
  <c r="AB115" i="58"/>
  <c r="AA115" i="58"/>
  <c r="Z115" i="58"/>
  <c r="V115" i="58"/>
  <c r="T115" i="58"/>
  <c r="R115" i="58"/>
  <c r="L115" i="58"/>
  <c r="K115" i="58"/>
  <c r="I115" i="58"/>
  <c r="G115" i="58"/>
  <c r="E115" i="58"/>
  <c r="D115" i="58"/>
  <c r="B115" i="58"/>
  <c r="C115" i="58" s="1"/>
  <c r="AE114" i="58"/>
  <c r="AD114" i="58"/>
  <c r="AC114" i="58"/>
  <c r="AB114" i="58"/>
  <c r="AA114" i="58"/>
  <c r="Z114" i="58"/>
  <c r="V114" i="58"/>
  <c r="T114" i="58"/>
  <c r="R114" i="58"/>
  <c r="L114" i="58"/>
  <c r="K114" i="58"/>
  <c r="I114" i="58"/>
  <c r="G114" i="58"/>
  <c r="E114" i="58"/>
  <c r="D114" i="58"/>
  <c r="B114" i="58"/>
  <c r="C114" i="58" s="1"/>
  <c r="AE113" i="58"/>
  <c r="AD113" i="58"/>
  <c r="AC113" i="58"/>
  <c r="AB113" i="58"/>
  <c r="AA113" i="58"/>
  <c r="Z113" i="58"/>
  <c r="V113" i="58"/>
  <c r="T113" i="58"/>
  <c r="R113" i="58"/>
  <c r="L113" i="58"/>
  <c r="K113" i="58"/>
  <c r="I113" i="58"/>
  <c r="G113" i="58"/>
  <c r="E113" i="58"/>
  <c r="D113" i="58"/>
  <c r="B113" i="58"/>
  <c r="C113" i="58" s="1"/>
  <c r="AE112" i="58"/>
  <c r="AD112" i="58"/>
  <c r="AC112" i="58"/>
  <c r="AB112" i="58"/>
  <c r="AA112" i="58"/>
  <c r="Z112" i="58"/>
  <c r="V112" i="58"/>
  <c r="T112" i="58"/>
  <c r="R112" i="58"/>
  <c r="L112" i="58"/>
  <c r="K112" i="58"/>
  <c r="I112" i="58"/>
  <c r="G112" i="58"/>
  <c r="E112" i="58"/>
  <c r="D112" i="58"/>
  <c r="B112" i="58"/>
  <c r="C112" i="58" s="1"/>
  <c r="AE111" i="58"/>
  <c r="AD111" i="58"/>
  <c r="AC111" i="58"/>
  <c r="AB111" i="58"/>
  <c r="AA111" i="58"/>
  <c r="Z111" i="58"/>
  <c r="V111" i="58"/>
  <c r="T111" i="58"/>
  <c r="R111" i="58"/>
  <c r="L111" i="58"/>
  <c r="K111" i="58"/>
  <c r="I111" i="58"/>
  <c r="G111" i="58"/>
  <c r="E111" i="58"/>
  <c r="D111" i="58"/>
  <c r="B111" i="58"/>
  <c r="C111" i="58" s="1"/>
  <c r="AE110" i="58"/>
  <c r="AD110" i="58"/>
  <c r="AC110" i="58"/>
  <c r="AB110" i="58"/>
  <c r="AA110" i="58"/>
  <c r="Z110" i="58"/>
  <c r="V110" i="58"/>
  <c r="T110" i="58"/>
  <c r="R110" i="58"/>
  <c r="L110" i="58"/>
  <c r="K110" i="58"/>
  <c r="I110" i="58"/>
  <c r="G110" i="58"/>
  <c r="E110" i="58"/>
  <c r="D110" i="58"/>
  <c r="B110" i="58"/>
  <c r="C110" i="58" s="1"/>
  <c r="AE109" i="58"/>
  <c r="AD109" i="58"/>
  <c r="AC109" i="58"/>
  <c r="AB109" i="58"/>
  <c r="AA109" i="58"/>
  <c r="Z109" i="58"/>
  <c r="V109" i="58"/>
  <c r="T109" i="58"/>
  <c r="R109" i="58"/>
  <c r="L109" i="58"/>
  <c r="K109" i="58"/>
  <c r="I109" i="58"/>
  <c r="G109" i="58"/>
  <c r="E109" i="58"/>
  <c r="D109" i="58"/>
  <c r="B109" i="58"/>
  <c r="C109" i="58" s="1"/>
  <c r="AE108" i="58"/>
  <c r="AD108" i="58"/>
  <c r="AC108" i="58"/>
  <c r="AB108" i="58"/>
  <c r="AA108" i="58"/>
  <c r="Z108" i="58"/>
  <c r="V108" i="58"/>
  <c r="T108" i="58"/>
  <c r="R108" i="58"/>
  <c r="L108" i="58"/>
  <c r="K108" i="58"/>
  <c r="I108" i="58"/>
  <c r="G108" i="58"/>
  <c r="E108" i="58"/>
  <c r="D108" i="58"/>
  <c r="B108" i="58"/>
  <c r="C108" i="58" s="1"/>
  <c r="AE107" i="58"/>
  <c r="AD107" i="58"/>
  <c r="AC107" i="58"/>
  <c r="AB107" i="58"/>
  <c r="AA107" i="58"/>
  <c r="Z107" i="58"/>
  <c r="V107" i="58"/>
  <c r="T107" i="58"/>
  <c r="R107" i="58"/>
  <c r="L107" i="58"/>
  <c r="K107" i="58"/>
  <c r="I107" i="58"/>
  <c r="G107" i="58"/>
  <c r="E107" i="58"/>
  <c r="D107" i="58"/>
  <c r="B107" i="58"/>
  <c r="C107" i="58" s="1"/>
  <c r="AE106" i="58"/>
  <c r="AD106" i="58"/>
  <c r="AC106" i="58"/>
  <c r="AB106" i="58"/>
  <c r="AA106" i="58"/>
  <c r="Z106" i="58"/>
  <c r="V106" i="58"/>
  <c r="T106" i="58"/>
  <c r="R106" i="58"/>
  <c r="L106" i="58"/>
  <c r="K106" i="58"/>
  <c r="I106" i="58"/>
  <c r="G106" i="58"/>
  <c r="E106" i="58"/>
  <c r="D106" i="58"/>
  <c r="B106" i="58"/>
  <c r="C106" i="58" s="1"/>
  <c r="AE105" i="58"/>
  <c r="AD105" i="58"/>
  <c r="AC105" i="58"/>
  <c r="AB105" i="58"/>
  <c r="AA105" i="58"/>
  <c r="Z105" i="58"/>
  <c r="V105" i="58"/>
  <c r="T105" i="58"/>
  <c r="R105" i="58"/>
  <c r="L105" i="58"/>
  <c r="K105" i="58"/>
  <c r="I105" i="58"/>
  <c r="G105" i="58"/>
  <c r="E105" i="58"/>
  <c r="D105" i="58"/>
  <c r="B105" i="58"/>
  <c r="C105" i="58" s="1"/>
  <c r="AE104" i="58"/>
  <c r="AD104" i="58"/>
  <c r="AC104" i="58"/>
  <c r="AB104" i="58"/>
  <c r="AA104" i="58"/>
  <c r="Z104" i="58"/>
  <c r="V104" i="58"/>
  <c r="T104" i="58"/>
  <c r="R104" i="58"/>
  <c r="L104" i="58"/>
  <c r="K104" i="58"/>
  <c r="I104" i="58"/>
  <c r="G104" i="58"/>
  <c r="E104" i="58"/>
  <c r="D104" i="58"/>
  <c r="B104" i="58"/>
  <c r="C104" i="58" s="1"/>
  <c r="AE103" i="58"/>
  <c r="AD103" i="58"/>
  <c r="AC103" i="58"/>
  <c r="AB103" i="58"/>
  <c r="AA103" i="58"/>
  <c r="Z103" i="58"/>
  <c r="V103" i="58"/>
  <c r="T103" i="58"/>
  <c r="R103" i="58"/>
  <c r="L103" i="58"/>
  <c r="K103" i="58"/>
  <c r="I103" i="58"/>
  <c r="G103" i="58"/>
  <c r="E103" i="58"/>
  <c r="D103" i="58"/>
  <c r="B103" i="58"/>
  <c r="C103" i="58" s="1"/>
  <c r="AE102" i="58"/>
  <c r="AD102" i="58"/>
  <c r="AC102" i="58"/>
  <c r="AB102" i="58"/>
  <c r="AA102" i="58"/>
  <c r="Z102" i="58"/>
  <c r="V102" i="58"/>
  <c r="T102" i="58"/>
  <c r="R102" i="58"/>
  <c r="L102" i="58"/>
  <c r="K102" i="58"/>
  <c r="I102" i="58"/>
  <c r="G102" i="58"/>
  <c r="E102" i="58"/>
  <c r="D102" i="58"/>
  <c r="B102" i="58"/>
  <c r="C102" i="58" s="1"/>
  <c r="AE101" i="58"/>
  <c r="AD101" i="58"/>
  <c r="AC101" i="58"/>
  <c r="AB101" i="58"/>
  <c r="AA101" i="58"/>
  <c r="Z101" i="58"/>
  <c r="V101" i="58"/>
  <c r="T101" i="58"/>
  <c r="R101" i="58"/>
  <c r="L101" i="58"/>
  <c r="K101" i="58"/>
  <c r="I101" i="58"/>
  <c r="G101" i="58"/>
  <c r="E101" i="58"/>
  <c r="D101" i="58"/>
  <c r="B101" i="58"/>
  <c r="C101" i="58" s="1"/>
  <c r="AE100" i="58"/>
  <c r="AD100" i="58"/>
  <c r="AC100" i="58"/>
  <c r="AB100" i="58"/>
  <c r="AA100" i="58"/>
  <c r="Z100" i="58"/>
  <c r="V100" i="58"/>
  <c r="T100" i="58"/>
  <c r="R100" i="58"/>
  <c r="L100" i="58"/>
  <c r="K100" i="58"/>
  <c r="I100" i="58"/>
  <c r="G100" i="58"/>
  <c r="E100" i="58"/>
  <c r="D100" i="58"/>
  <c r="B100" i="58"/>
  <c r="C100" i="58" s="1"/>
  <c r="AE99" i="58"/>
  <c r="AD99" i="58"/>
  <c r="AC99" i="58"/>
  <c r="AB99" i="58"/>
  <c r="AA99" i="58"/>
  <c r="Z99" i="58"/>
  <c r="V99" i="58"/>
  <c r="T99" i="58"/>
  <c r="R99" i="58"/>
  <c r="L99" i="58"/>
  <c r="K99" i="58"/>
  <c r="I99" i="58"/>
  <c r="G99" i="58"/>
  <c r="E99" i="58"/>
  <c r="D99" i="58"/>
  <c r="B99" i="58"/>
  <c r="C99" i="58" s="1"/>
  <c r="AE98" i="58"/>
  <c r="AD98" i="58"/>
  <c r="AC98" i="58"/>
  <c r="AB98" i="58"/>
  <c r="AA98" i="58"/>
  <c r="Z98" i="58"/>
  <c r="V98" i="58"/>
  <c r="T98" i="58"/>
  <c r="R98" i="58"/>
  <c r="L98" i="58"/>
  <c r="K98" i="58"/>
  <c r="I98" i="58"/>
  <c r="G98" i="58"/>
  <c r="E98" i="58"/>
  <c r="D98" i="58"/>
  <c r="B98" i="58"/>
  <c r="C98" i="58" s="1"/>
  <c r="AE97" i="58"/>
  <c r="AD97" i="58"/>
  <c r="AC97" i="58"/>
  <c r="AB97" i="58"/>
  <c r="AA97" i="58"/>
  <c r="Z97" i="58"/>
  <c r="V97" i="58"/>
  <c r="T97" i="58"/>
  <c r="R97" i="58"/>
  <c r="L97" i="58"/>
  <c r="K97" i="58"/>
  <c r="I97" i="58"/>
  <c r="G97" i="58"/>
  <c r="E97" i="58"/>
  <c r="D97" i="58"/>
  <c r="B97" i="58"/>
  <c r="C97" i="58" s="1"/>
  <c r="AE96" i="58"/>
  <c r="AD96" i="58"/>
  <c r="AC96" i="58"/>
  <c r="AB96" i="58"/>
  <c r="AA96" i="58"/>
  <c r="Z96" i="58"/>
  <c r="V96" i="58"/>
  <c r="T96" i="58"/>
  <c r="R96" i="58"/>
  <c r="L96" i="58"/>
  <c r="K96" i="58"/>
  <c r="I96" i="58"/>
  <c r="G96" i="58"/>
  <c r="E96" i="58"/>
  <c r="D96" i="58"/>
  <c r="B96" i="58"/>
  <c r="C96" i="58" s="1"/>
  <c r="AE95" i="58"/>
  <c r="AD95" i="58"/>
  <c r="AC95" i="58"/>
  <c r="AB95" i="58"/>
  <c r="AA95" i="58"/>
  <c r="Z95" i="58"/>
  <c r="V95" i="58"/>
  <c r="T95" i="58"/>
  <c r="R95" i="58"/>
  <c r="L95" i="58"/>
  <c r="K95" i="58"/>
  <c r="I95" i="58"/>
  <c r="G95" i="58"/>
  <c r="E95" i="58"/>
  <c r="D95" i="58"/>
  <c r="B95" i="58"/>
  <c r="C95" i="58" s="1"/>
  <c r="AE94" i="58"/>
  <c r="AD94" i="58"/>
  <c r="AC94" i="58"/>
  <c r="AB94" i="58"/>
  <c r="AA94" i="58"/>
  <c r="Z94" i="58"/>
  <c r="V94" i="58"/>
  <c r="T94" i="58"/>
  <c r="R94" i="58"/>
  <c r="L94" i="58"/>
  <c r="K94" i="58"/>
  <c r="I94" i="58"/>
  <c r="G94" i="58"/>
  <c r="E94" i="58"/>
  <c r="D94" i="58"/>
  <c r="B94" i="58"/>
  <c r="C94" i="58" s="1"/>
  <c r="AE93" i="58"/>
  <c r="AD93" i="58"/>
  <c r="AC93" i="58"/>
  <c r="AB93" i="58"/>
  <c r="AA93" i="58"/>
  <c r="Z93" i="58"/>
  <c r="V93" i="58"/>
  <c r="T93" i="58"/>
  <c r="R93" i="58"/>
  <c r="L93" i="58"/>
  <c r="K93" i="58"/>
  <c r="I93" i="58"/>
  <c r="G93" i="58"/>
  <c r="E93" i="58"/>
  <c r="D93" i="58"/>
  <c r="B93" i="58"/>
  <c r="C93" i="58" s="1"/>
  <c r="AE92" i="58"/>
  <c r="AD92" i="58"/>
  <c r="AC92" i="58"/>
  <c r="AB92" i="58"/>
  <c r="AA92" i="58"/>
  <c r="Z92" i="58"/>
  <c r="V92" i="58"/>
  <c r="T92" i="58"/>
  <c r="R92" i="58"/>
  <c r="L92" i="58"/>
  <c r="K92" i="58"/>
  <c r="I92" i="58"/>
  <c r="G92" i="58"/>
  <c r="E92" i="58"/>
  <c r="D92" i="58"/>
  <c r="B92" i="58"/>
  <c r="C92" i="58" s="1"/>
  <c r="AE91" i="58"/>
  <c r="AD91" i="58"/>
  <c r="AC91" i="58"/>
  <c r="AB91" i="58"/>
  <c r="AA91" i="58"/>
  <c r="Z91" i="58"/>
  <c r="V91" i="58"/>
  <c r="T91" i="58"/>
  <c r="R91" i="58"/>
  <c r="L91" i="58"/>
  <c r="K91" i="58"/>
  <c r="I91" i="58"/>
  <c r="G91" i="58"/>
  <c r="E91" i="58"/>
  <c r="D91" i="58"/>
  <c r="B91" i="58"/>
  <c r="C91" i="58" s="1"/>
  <c r="AE90" i="58"/>
  <c r="AD90" i="58"/>
  <c r="AC90" i="58"/>
  <c r="AB90" i="58"/>
  <c r="AA90" i="58"/>
  <c r="Z90" i="58"/>
  <c r="V90" i="58"/>
  <c r="T90" i="58"/>
  <c r="R90" i="58"/>
  <c r="L90" i="58"/>
  <c r="K90" i="58"/>
  <c r="I90" i="58"/>
  <c r="G90" i="58"/>
  <c r="E90" i="58"/>
  <c r="D90" i="58"/>
  <c r="B90" i="58"/>
  <c r="C90" i="58" s="1"/>
  <c r="AE89" i="58"/>
  <c r="AD89" i="58"/>
  <c r="AC89" i="58"/>
  <c r="AB89" i="58"/>
  <c r="AA89" i="58"/>
  <c r="Z89" i="58"/>
  <c r="V89" i="58"/>
  <c r="T89" i="58"/>
  <c r="R89" i="58"/>
  <c r="L89" i="58"/>
  <c r="K89" i="58"/>
  <c r="I89" i="58"/>
  <c r="G89" i="58"/>
  <c r="E89" i="58"/>
  <c r="D89" i="58"/>
  <c r="B89" i="58"/>
  <c r="C89" i="58" s="1"/>
  <c r="AE88" i="58"/>
  <c r="AD88" i="58"/>
  <c r="AC88" i="58"/>
  <c r="AB88" i="58"/>
  <c r="AA88" i="58"/>
  <c r="Z88" i="58"/>
  <c r="V88" i="58"/>
  <c r="T88" i="58"/>
  <c r="R88" i="58"/>
  <c r="L88" i="58"/>
  <c r="K88" i="58"/>
  <c r="I88" i="58"/>
  <c r="G88" i="58"/>
  <c r="E88" i="58"/>
  <c r="D88" i="58"/>
  <c r="B88" i="58"/>
  <c r="C88" i="58" s="1"/>
  <c r="AE87" i="58"/>
  <c r="AD87" i="58"/>
  <c r="AC87" i="58"/>
  <c r="AB87" i="58"/>
  <c r="AA87" i="58"/>
  <c r="Z87" i="58"/>
  <c r="V87" i="58"/>
  <c r="T87" i="58"/>
  <c r="R87" i="58"/>
  <c r="L87" i="58"/>
  <c r="K87" i="58"/>
  <c r="I87" i="58"/>
  <c r="G87" i="58"/>
  <c r="E87" i="58"/>
  <c r="D87" i="58"/>
  <c r="B87" i="58"/>
  <c r="C87" i="58" s="1"/>
  <c r="AE86" i="58"/>
  <c r="AD86" i="58"/>
  <c r="AC86" i="58"/>
  <c r="AB86" i="58"/>
  <c r="AA86" i="58"/>
  <c r="Z86" i="58"/>
  <c r="V86" i="58"/>
  <c r="T86" i="58"/>
  <c r="R86" i="58"/>
  <c r="L86" i="58"/>
  <c r="K86" i="58"/>
  <c r="I86" i="58"/>
  <c r="G86" i="58"/>
  <c r="E86" i="58"/>
  <c r="D86" i="58"/>
  <c r="B86" i="58"/>
  <c r="C86" i="58" s="1"/>
  <c r="AE82" i="58"/>
  <c r="AD82" i="58"/>
  <c r="AC82" i="58"/>
  <c r="AB82" i="58"/>
  <c r="AA82" i="58"/>
  <c r="Z82" i="58"/>
  <c r="V82" i="58"/>
  <c r="T82" i="58"/>
  <c r="L82" i="58"/>
  <c r="K82" i="58"/>
  <c r="I82" i="58"/>
  <c r="G82" i="58"/>
  <c r="E82" i="58"/>
  <c r="D82" i="58"/>
  <c r="B82" i="58"/>
  <c r="C82" i="58" s="1"/>
  <c r="AE81" i="58"/>
  <c r="AD81" i="58"/>
  <c r="AC81" i="58"/>
  <c r="AB81" i="58"/>
  <c r="AA81" i="58"/>
  <c r="Z81" i="58"/>
  <c r="V81" i="58"/>
  <c r="T81" i="58"/>
  <c r="L81" i="58"/>
  <c r="K81" i="58"/>
  <c r="I81" i="58"/>
  <c r="G81" i="58"/>
  <c r="E81" i="58"/>
  <c r="D81" i="58"/>
  <c r="B81" i="58"/>
  <c r="C81" i="58" s="1"/>
  <c r="AE80" i="58"/>
  <c r="AD80" i="58"/>
  <c r="AC80" i="58"/>
  <c r="AB80" i="58"/>
  <c r="AA80" i="58"/>
  <c r="Z80" i="58"/>
  <c r="V80" i="58"/>
  <c r="T80" i="58"/>
  <c r="L80" i="58"/>
  <c r="K80" i="58"/>
  <c r="I80" i="58"/>
  <c r="G80" i="58"/>
  <c r="E80" i="58"/>
  <c r="D80" i="58"/>
  <c r="B80" i="58"/>
  <c r="C80" i="58" s="1"/>
  <c r="AE79" i="58"/>
  <c r="AD79" i="58"/>
  <c r="AC79" i="58"/>
  <c r="AB79" i="58"/>
  <c r="AA79" i="58"/>
  <c r="Z79" i="58"/>
  <c r="V79" i="58"/>
  <c r="T79" i="58"/>
  <c r="L79" i="58"/>
  <c r="K79" i="58"/>
  <c r="I79" i="58"/>
  <c r="G79" i="58"/>
  <c r="H41" i="58" s="1"/>
  <c r="E79" i="58"/>
  <c r="D79" i="58"/>
  <c r="B79" i="58"/>
  <c r="C79" i="58" s="1"/>
  <c r="AE78" i="58"/>
  <c r="AD78" i="58"/>
  <c r="AC78" i="58"/>
  <c r="AB78" i="58"/>
  <c r="AA78" i="58"/>
  <c r="Z78" i="58"/>
  <c r="V78" i="58"/>
  <c r="T78" i="58"/>
  <c r="L78" i="58"/>
  <c r="K78" i="58"/>
  <c r="I78" i="58"/>
  <c r="G78" i="58"/>
  <c r="E78" i="58"/>
  <c r="D78" i="58"/>
  <c r="B78" i="58"/>
  <c r="C78" i="58" s="1"/>
  <c r="AE77" i="58"/>
  <c r="AD77" i="58"/>
  <c r="AC77" i="58"/>
  <c r="AB77" i="58"/>
  <c r="AA77" i="58"/>
  <c r="Z77" i="58"/>
  <c r="V77" i="58"/>
  <c r="T77" i="58"/>
  <c r="L77" i="58"/>
  <c r="K77" i="58"/>
  <c r="I77" i="58"/>
  <c r="G77" i="58"/>
  <c r="E77" i="58"/>
  <c r="D77" i="58"/>
  <c r="B77" i="58"/>
  <c r="C77" i="58" s="1"/>
  <c r="AE76" i="58"/>
  <c r="AD76" i="58"/>
  <c r="AC76" i="58"/>
  <c r="AB76" i="58"/>
  <c r="AA76" i="58"/>
  <c r="Z76" i="58"/>
  <c r="V76" i="58"/>
  <c r="T76" i="58"/>
  <c r="L76" i="58"/>
  <c r="K76" i="58"/>
  <c r="I76" i="58"/>
  <c r="G76" i="58"/>
  <c r="E76" i="58"/>
  <c r="D76" i="58"/>
  <c r="B76" i="58"/>
  <c r="C76" i="58" s="1"/>
  <c r="AE75" i="58"/>
  <c r="AD75" i="58"/>
  <c r="AC75" i="58"/>
  <c r="AB75" i="58"/>
  <c r="AA75" i="58"/>
  <c r="Z75" i="58"/>
  <c r="V75" i="58"/>
  <c r="T75" i="58"/>
  <c r="L75" i="58"/>
  <c r="K75" i="58"/>
  <c r="I75" i="58"/>
  <c r="G75" i="58"/>
  <c r="E75" i="58"/>
  <c r="D75" i="58"/>
  <c r="B75" i="58"/>
  <c r="C75" i="58" s="1"/>
  <c r="AE74" i="58"/>
  <c r="AD74" i="58"/>
  <c r="AC74" i="58"/>
  <c r="AB74" i="58"/>
  <c r="AA74" i="58"/>
  <c r="Z74" i="58"/>
  <c r="V74" i="58"/>
  <c r="T74" i="58"/>
  <c r="L74" i="58"/>
  <c r="K74" i="58"/>
  <c r="I74" i="58"/>
  <c r="G74" i="58"/>
  <c r="E74" i="58"/>
  <c r="D74" i="58"/>
  <c r="B74" i="58"/>
  <c r="C74" i="58" s="1"/>
  <c r="AE73" i="58"/>
  <c r="AD73" i="58"/>
  <c r="AC73" i="58"/>
  <c r="AB73" i="58"/>
  <c r="AA73" i="58"/>
  <c r="Z73" i="58"/>
  <c r="V73" i="58"/>
  <c r="T73" i="58"/>
  <c r="L73" i="58"/>
  <c r="K73" i="58"/>
  <c r="I73" i="58"/>
  <c r="G73" i="58"/>
  <c r="E73" i="58"/>
  <c r="D73" i="58"/>
  <c r="B73" i="58"/>
  <c r="C73" i="58" s="1"/>
  <c r="AE72" i="58"/>
  <c r="AD72" i="58"/>
  <c r="AC72" i="58"/>
  <c r="AB72" i="58"/>
  <c r="AA72" i="58"/>
  <c r="Z72" i="58"/>
  <c r="V72" i="58"/>
  <c r="T72" i="58"/>
  <c r="L72" i="58"/>
  <c r="K72" i="58"/>
  <c r="I72" i="58"/>
  <c r="G72" i="58"/>
  <c r="E72" i="58"/>
  <c r="D72" i="58"/>
  <c r="B72" i="58"/>
  <c r="C72" i="58" s="1"/>
  <c r="AE71" i="58"/>
  <c r="AD71" i="58"/>
  <c r="AC71" i="58"/>
  <c r="AB71" i="58"/>
  <c r="AA71" i="58"/>
  <c r="Z71" i="58"/>
  <c r="V71" i="58"/>
  <c r="T71" i="58"/>
  <c r="L71" i="58"/>
  <c r="K71" i="58"/>
  <c r="I71" i="58"/>
  <c r="G71" i="58"/>
  <c r="E71" i="58"/>
  <c r="D71" i="58"/>
  <c r="B71" i="58"/>
  <c r="C71" i="58" s="1"/>
  <c r="AE70" i="58"/>
  <c r="AD70" i="58"/>
  <c r="AC70" i="58"/>
  <c r="AB70" i="58"/>
  <c r="AA70" i="58"/>
  <c r="Z70" i="58"/>
  <c r="V70" i="58"/>
  <c r="T70" i="58"/>
  <c r="L70" i="58"/>
  <c r="K70" i="58"/>
  <c r="I70" i="58"/>
  <c r="G70" i="58"/>
  <c r="E70" i="58"/>
  <c r="D70" i="58"/>
  <c r="B70" i="58"/>
  <c r="C70" i="58" s="1"/>
  <c r="AE69" i="58"/>
  <c r="AD69" i="58"/>
  <c r="AC69" i="58"/>
  <c r="AB69" i="58"/>
  <c r="AA69" i="58"/>
  <c r="Z69" i="58"/>
  <c r="V69" i="58"/>
  <c r="T69" i="58"/>
  <c r="L69" i="58"/>
  <c r="K69" i="58"/>
  <c r="I69" i="58"/>
  <c r="G69" i="58"/>
  <c r="E69" i="58"/>
  <c r="D69" i="58"/>
  <c r="B69" i="58"/>
  <c r="C69" i="58" s="1"/>
  <c r="AE68" i="58"/>
  <c r="AD68" i="58"/>
  <c r="AC68" i="58"/>
  <c r="AB68" i="58"/>
  <c r="AA68" i="58"/>
  <c r="Z68" i="58"/>
  <c r="V68" i="58"/>
  <c r="T68" i="58"/>
  <c r="L68" i="58"/>
  <c r="K68" i="58"/>
  <c r="I68" i="58"/>
  <c r="G68" i="58"/>
  <c r="E68" i="58"/>
  <c r="D68" i="58"/>
  <c r="B68" i="58"/>
  <c r="C68" i="58" s="1"/>
  <c r="AE67" i="58"/>
  <c r="AD67" i="58"/>
  <c r="AC67" i="58"/>
  <c r="AB67" i="58"/>
  <c r="AA67" i="58"/>
  <c r="Z67" i="58"/>
  <c r="V67" i="58"/>
  <c r="T67" i="58"/>
  <c r="L67" i="58"/>
  <c r="K67" i="58"/>
  <c r="I67" i="58"/>
  <c r="G67" i="58"/>
  <c r="E67" i="58"/>
  <c r="D67" i="58"/>
  <c r="B67" i="58"/>
  <c r="C67" i="58" s="1"/>
  <c r="AE66" i="58"/>
  <c r="AD66" i="58"/>
  <c r="AC66" i="58"/>
  <c r="AB66" i="58"/>
  <c r="AA66" i="58"/>
  <c r="Z66" i="58"/>
  <c r="V66" i="58"/>
  <c r="T66" i="58"/>
  <c r="L66" i="58"/>
  <c r="K66" i="58"/>
  <c r="I66" i="58"/>
  <c r="G66" i="58"/>
  <c r="E66" i="58"/>
  <c r="D66" i="58"/>
  <c r="B66" i="58"/>
  <c r="C66" i="58" s="1"/>
  <c r="AE65" i="58"/>
  <c r="AD65" i="58"/>
  <c r="AC65" i="58"/>
  <c r="AB65" i="58"/>
  <c r="AA65" i="58"/>
  <c r="Z65" i="58"/>
  <c r="V65" i="58"/>
  <c r="T65" i="58"/>
  <c r="L65" i="58"/>
  <c r="K65" i="58"/>
  <c r="I65" i="58"/>
  <c r="G65" i="58"/>
  <c r="E65" i="58"/>
  <c r="D65" i="58"/>
  <c r="B65" i="58"/>
  <c r="C65" i="58" s="1"/>
  <c r="AE64" i="58"/>
  <c r="AD64" i="58"/>
  <c r="AC64" i="58"/>
  <c r="AB64" i="58"/>
  <c r="AA64" i="58"/>
  <c r="Z64" i="58"/>
  <c r="V64" i="58"/>
  <c r="T64" i="58"/>
  <c r="L64" i="58"/>
  <c r="K64" i="58"/>
  <c r="I64" i="58"/>
  <c r="G64" i="58"/>
  <c r="E64" i="58"/>
  <c r="D64" i="58"/>
  <c r="B64" i="58"/>
  <c r="C64" i="58" s="1"/>
  <c r="AE63" i="58"/>
  <c r="AD63" i="58"/>
  <c r="AC63" i="58"/>
  <c r="AB63" i="58"/>
  <c r="AA63" i="58"/>
  <c r="Z63" i="58"/>
  <c r="V63" i="58"/>
  <c r="T63" i="58"/>
  <c r="L63" i="58"/>
  <c r="K63" i="58"/>
  <c r="I63" i="58"/>
  <c r="G63" i="58"/>
  <c r="E63" i="58"/>
  <c r="D63" i="58"/>
  <c r="B63" i="58"/>
  <c r="C63" i="58" s="1"/>
  <c r="AE62" i="58"/>
  <c r="AD62" i="58"/>
  <c r="AC62" i="58"/>
  <c r="AB62" i="58"/>
  <c r="AA62" i="58"/>
  <c r="Z62" i="58"/>
  <c r="V62" i="58"/>
  <c r="T62" i="58"/>
  <c r="L62" i="58"/>
  <c r="K62" i="58"/>
  <c r="I62" i="58"/>
  <c r="G62" i="58"/>
  <c r="E62" i="58"/>
  <c r="D62" i="58"/>
  <c r="B62" i="58"/>
  <c r="C62" i="58" s="1"/>
  <c r="AE61" i="58"/>
  <c r="AD61" i="58"/>
  <c r="AC61" i="58"/>
  <c r="AB61" i="58"/>
  <c r="AA61" i="58"/>
  <c r="Z61" i="58"/>
  <c r="V61" i="58"/>
  <c r="T61" i="58"/>
  <c r="L61" i="58"/>
  <c r="K61" i="58"/>
  <c r="I61" i="58"/>
  <c r="G61" i="58"/>
  <c r="E61" i="58"/>
  <c r="D61" i="58"/>
  <c r="B61" i="58"/>
  <c r="C61" i="58" s="1"/>
  <c r="AE60" i="58"/>
  <c r="AD60" i="58"/>
  <c r="AC60" i="58"/>
  <c r="AB60" i="58"/>
  <c r="AA60" i="58"/>
  <c r="Z60" i="58"/>
  <c r="V60" i="58"/>
  <c r="T60" i="58"/>
  <c r="L60" i="58"/>
  <c r="K60" i="58"/>
  <c r="I60" i="58"/>
  <c r="G60" i="58"/>
  <c r="E60" i="58"/>
  <c r="D60" i="58"/>
  <c r="B60" i="58"/>
  <c r="C60" i="58" s="1"/>
  <c r="AE59" i="58"/>
  <c r="AD59" i="58"/>
  <c r="AC59" i="58"/>
  <c r="AB59" i="58"/>
  <c r="AA59" i="58"/>
  <c r="Z59" i="58"/>
  <c r="V59" i="58"/>
  <c r="T59" i="58"/>
  <c r="L59" i="58"/>
  <c r="K59" i="58"/>
  <c r="I59" i="58"/>
  <c r="G59" i="58"/>
  <c r="E59" i="58"/>
  <c r="D59" i="58"/>
  <c r="B59" i="58"/>
  <c r="C59" i="58" s="1"/>
  <c r="AE58" i="58"/>
  <c r="AD58" i="58"/>
  <c r="AC58" i="58"/>
  <c r="AB58" i="58"/>
  <c r="AA58" i="58"/>
  <c r="Z58" i="58"/>
  <c r="V58" i="58"/>
  <c r="T58" i="58"/>
  <c r="L58" i="58"/>
  <c r="K58" i="58"/>
  <c r="I58" i="58"/>
  <c r="G58" i="58"/>
  <c r="E58" i="58"/>
  <c r="D58" i="58"/>
  <c r="B58" i="58"/>
  <c r="C58" i="58" s="1"/>
  <c r="AE57" i="58"/>
  <c r="AD57" i="58"/>
  <c r="AC57" i="58"/>
  <c r="AB57" i="58"/>
  <c r="AA57" i="58"/>
  <c r="Z57" i="58"/>
  <c r="V57" i="58"/>
  <c r="T57" i="58"/>
  <c r="L57" i="58"/>
  <c r="K57" i="58"/>
  <c r="I57" i="58"/>
  <c r="G57" i="58"/>
  <c r="E57" i="58"/>
  <c r="D57" i="58"/>
  <c r="B57" i="58"/>
  <c r="C57" i="58" s="1"/>
  <c r="AE56" i="58"/>
  <c r="AD56" i="58"/>
  <c r="AC56" i="58"/>
  <c r="AB56" i="58"/>
  <c r="AA56" i="58"/>
  <c r="Z56" i="58"/>
  <c r="V56" i="58"/>
  <c r="T56" i="58"/>
  <c r="L56" i="58"/>
  <c r="K56" i="58"/>
  <c r="I56" i="58"/>
  <c r="G56" i="58"/>
  <c r="E56" i="58"/>
  <c r="D56" i="58"/>
  <c r="B56" i="58"/>
  <c r="C56" i="58" s="1"/>
  <c r="AE55" i="58"/>
  <c r="AD55" i="58"/>
  <c r="AC55" i="58"/>
  <c r="AB55" i="58"/>
  <c r="AA55" i="58"/>
  <c r="Z55" i="58"/>
  <c r="V55" i="58"/>
  <c r="T55" i="58"/>
  <c r="L55" i="58"/>
  <c r="K55" i="58"/>
  <c r="I55" i="58"/>
  <c r="G55" i="58"/>
  <c r="E55" i="58"/>
  <c r="D55" i="58"/>
  <c r="B55" i="58"/>
  <c r="C55" i="58" s="1"/>
  <c r="AE54" i="58"/>
  <c r="AD54" i="58"/>
  <c r="AC54" i="58"/>
  <c r="AB54" i="58"/>
  <c r="AA54" i="58"/>
  <c r="Z54" i="58"/>
  <c r="V54" i="58"/>
  <c r="T54" i="58"/>
  <c r="L54" i="58"/>
  <c r="K54" i="58"/>
  <c r="I54" i="58"/>
  <c r="G54" i="58"/>
  <c r="E54" i="58"/>
  <c r="D54" i="58"/>
  <c r="B54" i="58"/>
  <c r="C54" i="58" s="1"/>
  <c r="AE53" i="58"/>
  <c r="AD53" i="58"/>
  <c r="AC53" i="58"/>
  <c r="AB53" i="58"/>
  <c r="AA53" i="58"/>
  <c r="Z53" i="58"/>
  <c r="V53" i="58"/>
  <c r="T53" i="58"/>
  <c r="L53" i="58"/>
  <c r="K53" i="58"/>
  <c r="I53" i="58"/>
  <c r="G53" i="58"/>
  <c r="E53" i="58"/>
  <c r="D53" i="58"/>
  <c r="B53" i="58"/>
  <c r="C53" i="58" s="1"/>
  <c r="AE52" i="58"/>
  <c r="AD52" i="58"/>
  <c r="AC52" i="58"/>
  <c r="AB52" i="58"/>
  <c r="AA52" i="58"/>
  <c r="Z52" i="58"/>
  <c r="V52" i="58"/>
  <c r="T52" i="58"/>
  <c r="L52" i="58"/>
  <c r="K52" i="58"/>
  <c r="I52" i="58"/>
  <c r="G52" i="58"/>
  <c r="E52" i="58"/>
  <c r="D52" i="58"/>
  <c r="B52" i="58"/>
  <c r="C52" i="58" s="1"/>
  <c r="AE51" i="58"/>
  <c r="AD51" i="58"/>
  <c r="AC51" i="58"/>
  <c r="AB51" i="58"/>
  <c r="AA51" i="58"/>
  <c r="Z51" i="58"/>
  <c r="V51" i="58"/>
  <c r="T51" i="58"/>
  <c r="L51" i="58"/>
  <c r="K51" i="58"/>
  <c r="I51" i="58"/>
  <c r="G51" i="58"/>
  <c r="E51" i="58"/>
  <c r="D51" i="58"/>
  <c r="B51" i="58"/>
  <c r="C51" i="58" s="1"/>
  <c r="AE50" i="58"/>
  <c r="AD50" i="58"/>
  <c r="AC50" i="58"/>
  <c r="AB50" i="58"/>
  <c r="AA50" i="58"/>
  <c r="Z50" i="58"/>
  <c r="V50" i="58"/>
  <c r="T50" i="58"/>
  <c r="L50" i="58"/>
  <c r="K50" i="58"/>
  <c r="I50" i="58"/>
  <c r="G50" i="58"/>
  <c r="E50" i="58"/>
  <c r="D50" i="58"/>
  <c r="B50" i="58"/>
  <c r="C50" i="58" s="1"/>
  <c r="AE49" i="58"/>
  <c r="AD49" i="58"/>
  <c r="AC49" i="58"/>
  <c r="AB49" i="58"/>
  <c r="AA49" i="58"/>
  <c r="Z49" i="58"/>
  <c r="V49" i="58"/>
  <c r="T49" i="58"/>
  <c r="L49" i="58"/>
  <c r="K49" i="58"/>
  <c r="I49" i="58"/>
  <c r="G49" i="58"/>
  <c r="E49" i="58"/>
  <c r="F11" i="58" s="1"/>
  <c r="D49" i="58"/>
  <c r="B49" i="58"/>
  <c r="C49" i="58" s="1"/>
  <c r="AE48" i="58"/>
  <c r="AD48" i="58"/>
  <c r="AC48" i="58"/>
  <c r="AB48" i="58"/>
  <c r="AA48" i="58"/>
  <c r="Z48" i="58"/>
  <c r="V48" i="58"/>
  <c r="T48" i="58"/>
  <c r="L48" i="58"/>
  <c r="K48" i="58"/>
  <c r="I48" i="58"/>
  <c r="G48" i="58"/>
  <c r="E48" i="58"/>
  <c r="D48" i="58"/>
  <c r="B48" i="58"/>
  <c r="C48" i="58" s="1"/>
  <c r="AE44" i="58"/>
  <c r="AD44" i="58"/>
  <c r="AC44" i="58"/>
  <c r="AB44" i="58"/>
  <c r="AA44" i="58"/>
  <c r="Z44" i="58"/>
  <c r="E44" i="58"/>
  <c r="D44" i="58"/>
  <c r="B44" i="58"/>
  <c r="AE43" i="58"/>
  <c r="AD43" i="58"/>
  <c r="AC43" i="58"/>
  <c r="AB43" i="58"/>
  <c r="AA43" i="58"/>
  <c r="Z43" i="58"/>
  <c r="E43" i="58"/>
  <c r="D43" i="58"/>
  <c r="B43" i="58"/>
  <c r="AE42" i="58"/>
  <c r="AD42" i="58"/>
  <c r="AC42" i="58"/>
  <c r="AB42" i="58"/>
  <c r="AA42" i="58"/>
  <c r="Z42" i="58"/>
  <c r="E42" i="58"/>
  <c r="D42" i="58"/>
  <c r="B42" i="58"/>
  <c r="AE41" i="58"/>
  <c r="AD41" i="58"/>
  <c r="AC41" i="58"/>
  <c r="AB41" i="58"/>
  <c r="AA41" i="58"/>
  <c r="Z41" i="58"/>
  <c r="E41" i="58"/>
  <c r="D41" i="58"/>
  <c r="B41" i="58"/>
  <c r="AE40" i="58"/>
  <c r="AD40" i="58"/>
  <c r="AC40" i="58"/>
  <c r="AB40" i="58"/>
  <c r="AA40" i="58"/>
  <c r="Z40" i="58"/>
  <c r="E40" i="58"/>
  <c r="D40" i="58"/>
  <c r="B40" i="58"/>
  <c r="AE39" i="58"/>
  <c r="AD39" i="58"/>
  <c r="AC39" i="58"/>
  <c r="AB39" i="58"/>
  <c r="AA39" i="58"/>
  <c r="Z39" i="58"/>
  <c r="E39" i="58"/>
  <c r="D39" i="58"/>
  <c r="B39" i="58"/>
  <c r="AE38" i="58"/>
  <c r="AD38" i="58"/>
  <c r="AC38" i="58"/>
  <c r="AB38" i="58"/>
  <c r="AA38" i="58"/>
  <c r="Z38" i="58"/>
  <c r="E38" i="58"/>
  <c r="D38" i="58"/>
  <c r="B38" i="58"/>
  <c r="AE37" i="58"/>
  <c r="AD37" i="58"/>
  <c r="AC37" i="58"/>
  <c r="AB37" i="58"/>
  <c r="AA37" i="58"/>
  <c r="Z37" i="58"/>
  <c r="E37" i="58"/>
  <c r="D37" i="58"/>
  <c r="B37" i="58"/>
  <c r="AE36" i="58"/>
  <c r="AD36" i="58"/>
  <c r="AC36" i="58"/>
  <c r="AB36" i="58"/>
  <c r="AA36" i="58"/>
  <c r="Z36" i="58"/>
  <c r="E36" i="58"/>
  <c r="D36" i="58"/>
  <c r="B36" i="58"/>
  <c r="AE35" i="58"/>
  <c r="AD35" i="58"/>
  <c r="AC35" i="58"/>
  <c r="AB35" i="58"/>
  <c r="AA35" i="58"/>
  <c r="Z35" i="58"/>
  <c r="E35" i="58"/>
  <c r="D35" i="58"/>
  <c r="B35" i="58"/>
  <c r="AE34" i="58"/>
  <c r="AD34" i="58"/>
  <c r="AC34" i="58"/>
  <c r="AB34" i="58"/>
  <c r="AA34" i="58"/>
  <c r="Z34" i="58"/>
  <c r="E34" i="58"/>
  <c r="D34" i="58"/>
  <c r="B34" i="58"/>
  <c r="AE33" i="58"/>
  <c r="AD33" i="58"/>
  <c r="AC33" i="58"/>
  <c r="AB33" i="58"/>
  <c r="AA33" i="58"/>
  <c r="Z33" i="58"/>
  <c r="E33" i="58"/>
  <c r="D33" i="58"/>
  <c r="B33" i="58"/>
  <c r="AE32" i="58"/>
  <c r="AD32" i="58"/>
  <c r="AC32" i="58"/>
  <c r="AB32" i="58"/>
  <c r="AA32" i="58"/>
  <c r="Z32" i="58"/>
  <c r="E32" i="58"/>
  <c r="D32" i="58"/>
  <c r="B32" i="58"/>
  <c r="AE31" i="58"/>
  <c r="AD31" i="58"/>
  <c r="AC31" i="58"/>
  <c r="AB31" i="58"/>
  <c r="AA31" i="58"/>
  <c r="Z31" i="58"/>
  <c r="E31" i="58"/>
  <c r="D31" i="58"/>
  <c r="B31" i="58"/>
  <c r="AE30" i="58"/>
  <c r="AD30" i="58"/>
  <c r="AC30" i="58"/>
  <c r="AB30" i="58"/>
  <c r="AA30" i="58"/>
  <c r="Z30" i="58"/>
  <c r="E30" i="58"/>
  <c r="D30" i="58"/>
  <c r="B30" i="58"/>
  <c r="AE29" i="58"/>
  <c r="AD29" i="58"/>
  <c r="AC29" i="58"/>
  <c r="AB29" i="58"/>
  <c r="AA29" i="58"/>
  <c r="Z29" i="58"/>
  <c r="E29" i="58"/>
  <c r="D29" i="58"/>
  <c r="B29" i="58"/>
  <c r="AE28" i="58"/>
  <c r="AD28" i="58"/>
  <c r="AC28" i="58"/>
  <c r="AB28" i="58"/>
  <c r="AA28" i="58"/>
  <c r="Z28" i="58"/>
  <c r="E28" i="58"/>
  <c r="D28" i="58"/>
  <c r="B28" i="58"/>
  <c r="AE27" i="58"/>
  <c r="AD27" i="58"/>
  <c r="AC27" i="58"/>
  <c r="AB27" i="58"/>
  <c r="AA27" i="58"/>
  <c r="Z27" i="58"/>
  <c r="E27" i="58"/>
  <c r="D27" i="58"/>
  <c r="B27" i="58"/>
  <c r="AE26" i="58"/>
  <c r="AD26" i="58"/>
  <c r="AC26" i="58"/>
  <c r="AB26" i="58"/>
  <c r="AA26" i="58"/>
  <c r="Z26" i="58"/>
  <c r="E26" i="58"/>
  <c r="D26" i="58"/>
  <c r="B26" i="58"/>
  <c r="AE25" i="58"/>
  <c r="AD25" i="58"/>
  <c r="AC25" i="58"/>
  <c r="AB25" i="58"/>
  <c r="AA25" i="58"/>
  <c r="Z25" i="58"/>
  <c r="E25" i="58"/>
  <c r="D25" i="58"/>
  <c r="B25" i="58"/>
  <c r="AE24" i="58"/>
  <c r="AD24" i="58"/>
  <c r="AC24" i="58"/>
  <c r="AB24" i="58"/>
  <c r="AA24" i="58"/>
  <c r="Z24" i="58"/>
  <c r="E24" i="58"/>
  <c r="D24" i="58"/>
  <c r="B24" i="58"/>
  <c r="AE23" i="58"/>
  <c r="AD23" i="58"/>
  <c r="AC23" i="58"/>
  <c r="AB23" i="58"/>
  <c r="AA23" i="58"/>
  <c r="Z23" i="58"/>
  <c r="E23" i="58"/>
  <c r="D23" i="58"/>
  <c r="B23" i="58"/>
  <c r="AE22" i="58"/>
  <c r="AD22" i="58"/>
  <c r="AC22" i="58"/>
  <c r="AB22" i="58"/>
  <c r="AA22" i="58"/>
  <c r="Z22" i="58"/>
  <c r="E22" i="58"/>
  <c r="D22" i="58"/>
  <c r="B22" i="58"/>
  <c r="C22" i="58" s="1"/>
  <c r="AE21" i="58"/>
  <c r="AD21" i="58"/>
  <c r="AC21" i="58"/>
  <c r="AB21" i="58"/>
  <c r="AA21" i="58"/>
  <c r="Z21" i="58"/>
  <c r="E21" i="58"/>
  <c r="D21" i="58"/>
  <c r="B21" i="58"/>
  <c r="C21" i="58" s="1"/>
  <c r="AE20" i="58"/>
  <c r="AD20" i="58"/>
  <c r="AC20" i="58"/>
  <c r="AB20" i="58"/>
  <c r="AA20" i="58"/>
  <c r="Z20" i="58"/>
  <c r="E20" i="58"/>
  <c r="D20" i="58"/>
  <c r="B20" i="58"/>
  <c r="AE19" i="58"/>
  <c r="AD19" i="58"/>
  <c r="AC19" i="58"/>
  <c r="AB19" i="58"/>
  <c r="AA19" i="58"/>
  <c r="Z19" i="58"/>
  <c r="E19" i="58"/>
  <c r="D19" i="58"/>
  <c r="B19" i="58"/>
  <c r="C19" i="58" s="1"/>
  <c r="AE18" i="58"/>
  <c r="AD18" i="58"/>
  <c r="AC18" i="58"/>
  <c r="AB18" i="58"/>
  <c r="AA18" i="58"/>
  <c r="Z18" i="58"/>
  <c r="E18" i="58"/>
  <c r="D18" i="58"/>
  <c r="B18" i="58"/>
  <c r="C18" i="58" s="1"/>
  <c r="AE17" i="58"/>
  <c r="AD17" i="58"/>
  <c r="AC17" i="58"/>
  <c r="AB17" i="58"/>
  <c r="AA17" i="58"/>
  <c r="Z17" i="58"/>
  <c r="E17" i="58"/>
  <c r="D17" i="58"/>
  <c r="B17" i="58"/>
  <c r="AE16" i="58"/>
  <c r="AD16" i="58"/>
  <c r="AC16" i="58"/>
  <c r="AB16" i="58"/>
  <c r="AA16" i="58"/>
  <c r="Z16" i="58"/>
  <c r="E16" i="58"/>
  <c r="D16" i="58"/>
  <c r="B16" i="58"/>
  <c r="AE15" i="58"/>
  <c r="AD15" i="58"/>
  <c r="AC15" i="58"/>
  <c r="AB15" i="58"/>
  <c r="AA15" i="58"/>
  <c r="Z15" i="58"/>
  <c r="E15" i="58"/>
  <c r="D15" i="58"/>
  <c r="B15" i="58"/>
  <c r="C15" i="58" s="1"/>
  <c r="AE14" i="58"/>
  <c r="AD14" i="58"/>
  <c r="AC14" i="58"/>
  <c r="AB14" i="58"/>
  <c r="AA14" i="58"/>
  <c r="Z14" i="58"/>
  <c r="E14" i="58"/>
  <c r="D14" i="58"/>
  <c r="B14" i="58"/>
  <c r="C14" i="58" s="1"/>
  <c r="AE13" i="58"/>
  <c r="AD13" i="58"/>
  <c r="AC13" i="58"/>
  <c r="AB13" i="58"/>
  <c r="AA13" i="58"/>
  <c r="Z13" i="58"/>
  <c r="E13" i="58"/>
  <c r="D13" i="58"/>
  <c r="B13" i="58"/>
  <c r="C13" i="58" s="1"/>
  <c r="AE12" i="58"/>
  <c r="AD12" i="58"/>
  <c r="AC12" i="58"/>
  <c r="AB12" i="58"/>
  <c r="AA12" i="58"/>
  <c r="Z12" i="58"/>
  <c r="E12" i="58"/>
  <c r="D12" i="58"/>
  <c r="B12" i="58"/>
  <c r="C12" i="58" s="1"/>
  <c r="AE10" i="58"/>
  <c r="AD10" i="58"/>
  <c r="AC10" i="58"/>
  <c r="AB10" i="58"/>
  <c r="AA10" i="58"/>
  <c r="Z10" i="58"/>
  <c r="G10" i="58"/>
  <c r="E10" i="58"/>
  <c r="D10" i="58"/>
  <c r="B10" i="58"/>
  <c r="C10" i="58" s="1"/>
  <c r="E4" i="58"/>
  <c r="K2" i="58"/>
  <c r="AC64" i="57"/>
  <c r="AB64" i="57"/>
  <c r="AA64" i="57"/>
  <c r="Z64" i="57"/>
  <c r="Y64" i="57"/>
  <c r="X64" i="57"/>
  <c r="W64" i="57"/>
  <c r="S64" i="57"/>
  <c r="Q64" i="57"/>
  <c r="P64" i="57"/>
  <c r="J64" i="57"/>
  <c r="I64" i="57"/>
  <c r="G64" i="57"/>
  <c r="F64" i="57"/>
  <c r="E64" i="57"/>
  <c r="D64" i="57"/>
  <c r="B64" i="57"/>
  <c r="C64" i="57" s="1"/>
  <c r="AC63" i="57"/>
  <c r="AB63" i="57"/>
  <c r="AA63" i="57"/>
  <c r="Z63" i="57"/>
  <c r="Y63" i="57"/>
  <c r="X63" i="57"/>
  <c r="W63" i="57"/>
  <c r="S63" i="57"/>
  <c r="Q63" i="57"/>
  <c r="P63" i="57"/>
  <c r="J63" i="57"/>
  <c r="I63" i="57"/>
  <c r="G63" i="57"/>
  <c r="F63" i="57"/>
  <c r="E63" i="57"/>
  <c r="D63" i="57"/>
  <c r="B63" i="57"/>
  <c r="C63" i="57" s="1"/>
  <c r="AC61" i="57"/>
  <c r="AB61" i="57"/>
  <c r="AA61" i="57"/>
  <c r="Z61" i="57"/>
  <c r="Y61" i="57"/>
  <c r="X61" i="57"/>
  <c r="W61" i="57"/>
  <c r="S61" i="57"/>
  <c r="Q61" i="57"/>
  <c r="P61" i="57"/>
  <c r="J61" i="57"/>
  <c r="I61" i="57"/>
  <c r="G61" i="57"/>
  <c r="F61" i="57"/>
  <c r="E61" i="57"/>
  <c r="D61" i="57"/>
  <c r="B61" i="57"/>
  <c r="C61" i="57" s="1"/>
  <c r="AC60" i="57"/>
  <c r="AB60" i="57"/>
  <c r="AA60" i="57"/>
  <c r="Z60" i="57"/>
  <c r="Y60" i="57"/>
  <c r="X60" i="57"/>
  <c r="W60" i="57"/>
  <c r="S60" i="57"/>
  <c r="Q60" i="57"/>
  <c r="P60" i="57"/>
  <c r="J60" i="57"/>
  <c r="I60" i="57"/>
  <c r="G60" i="57"/>
  <c r="F60" i="57"/>
  <c r="E60" i="57"/>
  <c r="D60" i="57"/>
  <c r="B60" i="57"/>
  <c r="C60" i="57" s="1"/>
  <c r="AC59" i="57"/>
  <c r="AB59" i="57"/>
  <c r="AA59" i="57"/>
  <c r="Z59" i="57"/>
  <c r="Y59" i="57"/>
  <c r="X59" i="57"/>
  <c r="W59" i="57"/>
  <c r="S59" i="57"/>
  <c r="Q59" i="57"/>
  <c r="P59" i="57"/>
  <c r="J59" i="57"/>
  <c r="I59" i="57"/>
  <c r="G59" i="57"/>
  <c r="F59" i="57"/>
  <c r="E59" i="57"/>
  <c r="D59" i="57"/>
  <c r="B59" i="57"/>
  <c r="C59" i="57" s="1"/>
  <c r="AC58" i="57"/>
  <c r="AB58" i="57"/>
  <c r="AA58" i="57"/>
  <c r="Z58" i="57"/>
  <c r="Y58" i="57"/>
  <c r="X58" i="57"/>
  <c r="W58" i="57"/>
  <c r="S58" i="57"/>
  <c r="Q58" i="57"/>
  <c r="P58" i="57"/>
  <c r="J58" i="57"/>
  <c r="I58" i="57"/>
  <c r="G58" i="57"/>
  <c r="F58" i="57"/>
  <c r="E58" i="57"/>
  <c r="D58" i="57"/>
  <c r="B58" i="57"/>
  <c r="C58" i="57" s="1"/>
  <c r="AC57" i="57"/>
  <c r="AB57" i="57"/>
  <c r="AA57" i="57"/>
  <c r="Z57" i="57"/>
  <c r="Y57" i="57"/>
  <c r="X57" i="57"/>
  <c r="W57" i="57"/>
  <c r="S57" i="57"/>
  <c r="Q57" i="57"/>
  <c r="P57" i="57"/>
  <c r="J57" i="57"/>
  <c r="I57" i="57"/>
  <c r="G57" i="57"/>
  <c r="F57" i="57"/>
  <c r="E57" i="57"/>
  <c r="D57" i="57"/>
  <c r="B57" i="57"/>
  <c r="C57" i="57" s="1"/>
  <c r="AC56" i="57"/>
  <c r="AB56" i="57"/>
  <c r="AA56" i="57"/>
  <c r="Z56" i="57"/>
  <c r="Y56" i="57"/>
  <c r="X56" i="57"/>
  <c r="W56" i="57"/>
  <c r="S56" i="57"/>
  <c r="Q56" i="57"/>
  <c r="P56" i="57"/>
  <c r="J56" i="57"/>
  <c r="I56" i="57"/>
  <c r="G56" i="57"/>
  <c r="F56" i="57"/>
  <c r="E56" i="57"/>
  <c r="D56" i="57"/>
  <c r="B56" i="57"/>
  <c r="C56" i="57" s="1"/>
  <c r="AC55" i="57"/>
  <c r="AB55" i="57"/>
  <c r="AA55" i="57"/>
  <c r="Z55" i="57"/>
  <c r="Y55" i="57"/>
  <c r="X55" i="57"/>
  <c r="W55" i="57"/>
  <c r="S55" i="57"/>
  <c r="Q55" i="57"/>
  <c r="P55" i="57"/>
  <c r="J55" i="57"/>
  <c r="I55" i="57"/>
  <c r="G55" i="57"/>
  <c r="F55" i="57"/>
  <c r="E55" i="57"/>
  <c r="D55" i="57"/>
  <c r="B55" i="57"/>
  <c r="C55" i="57" s="1"/>
  <c r="AC54" i="57"/>
  <c r="AB54" i="57"/>
  <c r="AA54" i="57"/>
  <c r="Z54" i="57"/>
  <c r="Y54" i="57"/>
  <c r="X54" i="57"/>
  <c r="W54" i="57"/>
  <c r="S54" i="57"/>
  <c r="Q54" i="57"/>
  <c r="P54" i="57"/>
  <c r="J54" i="57"/>
  <c r="I54" i="57"/>
  <c r="G54" i="57"/>
  <c r="F54" i="57"/>
  <c r="E54" i="57"/>
  <c r="D54" i="57"/>
  <c r="B54" i="57"/>
  <c r="C54" i="57" s="1"/>
  <c r="AC52" i="57"/>
  <c r="AB52" i="57"/>
  <c r="AA52" i="57"/>
  <c r="Z52" i="57"/>
  <c r="Y52" i="57"/>
  <c r="X52" i="57"/>
  <c r="W52" i="57"/>
  <c r="S52" i="57"/>
  <c r="Q52" i="57"/>
  <c r="P52" i="57"/>
  <c r="J52" i="57"/>
  <c r="I52" i="57"/>
  <c r="G52" i="57"/>
  <c r="F52" i="57"/>
  <c r="E52" i="57"/>
  <c r="D52" i="57"/>
  <c r="B52" i="57"/>
  <c r="C52" i="57" s="1"/>
  <c r="AC51" i="57"/>
  <c r="AB51" i="57"/>
  <c r="AA51" i="57"/>
  <c r="Z51" i="57"/>
  <c r="Y51" i="57"/>
  <c r="X51" i="57"/>
  <c r="W51" i="57"/>
  <c r="S51" i="57"/>
  <c r="Q51" i="57"/>
  <c r="P51" i="57"/>
  <c r="J51" i="57"/>
  <c r="I51" i="57"/>
  <c r="G51" i="57"/>
  <c r="F51" i="57"/>
  <c r="E51" i="57"/>
  <c r="D51" i="57"/>
  <c r="B51" i="57"/>
  <c r="C51" i="57" s="1"/>
  <c r="AC50" i="57"/>
  <c r="AB50" i="57"/>
  <c r="AA50" i="57"/>
  <c r="Z50" i="57"/>
  <c r="Y50" i="57"/>
  <c r="X50" i="57"/>
  <c r="W50" i="57"/>
  <c r="S50" i="57"/>
  <c r="Q50" i="57"/>
  <c r="P50" i="57"/>
  <c r="J50" i="57"/>
  <c r="I50" i="57"/>
  <c r="G50" i="57"/>
  <c r="F50" i="57"/>
  <c r="E50" i="57"/>
  <c r="D50" i="57"/>
  <c r="B50" i="57"/>
  <c r="C50" i="57" s="1"/>
  <c r="AC49" i="57"/>
  <c r="AB49" i="57"/>
  <c r="AA49" i="57"/>
  <c r="Z49" i="57"/>
  <c r="Y49" i="57"/>
  <c r="X49" i="57"/>
  <c r="W49" i="57"/>
  <c r="S49" i="57"/>
  <c r="Q49" i="57"/>
  <c r="P49" i="57"/>
  <c r="J49" i="57"/>
  <c r="I49" i="57"/>
  <c r="G49" i="57"/>
  <c r="F49" i="57"/>
  <c r="E49" i="57"/>
  <c r="D49" i="57"/>
  <c r="B49" i="57"/>
  <c r="C49" i="57" s="1"/>
  <c r="AC48" i="57"/>
  <c r="AB48" i="57"/>
  <c r="AA48" i="57"/>
  <c r="Z48" i="57"/>
  <c r="Y48" i="57"/>
  <c r="X48" i="57"/>
  <c r="W48" i="57"/>
  <c r="S48" i="57"/>
  <c r="Q48" i="57"/>
  <c r="P48" i="57"/>
  <c r="J48" i="57"/>
  <c r="I48" i="57"/>
  <c r="G48" i="57"/>
  <c r="F48" i="57"/>
  <c r="E48" i="57"/>
  <c r="D48" i="57"/>
  <c r="B48" i="57"/>
  <c r="C48" i="57" s="1"/>
  <c r="AC47" i="57"/>
  <c r="AB47" i="57"/>
  <c r="AA47" i="57"/>
  <c r="Z47" i="57"/>
  <c r="Y47" i="57"/>
  <c r="X47" i="57"/>
  <c r="W47" i="57"/>
  <c r="S47" i="57"/>
  <c r="Q47" i="57"/>
  <c r="P47" i="57"/>
  <c r="J47" i="57"/>
  <c r="I47" i="57"/>
  <c r="G47" i="57"/>
  <c r="F47" i="57"/>
  <c r="E47" i="57"/>
  <c r="D47" i="57"/>
  <c r="B47" i="57"/>
  <c r="C47" i="57" s="1"/>
  <c r="AC46" i="57"/>
  <c r="AB46" i="57"/>
  <c r="AA46" i="57"/>
  <c r="Z46" i="57"/>
  <c r="Y46" i="57"/>
  <c r="X46" i="57"/>
  <c r="W46" i="57"/>
  <c r="S46" i="57"/>
  <c r="Q46" i="57"/>
  <c r="P46" i="57"/>
  <c r="J46" i="57"/>
  <c r="I46" i="57"/>
  <c r="G46" i="57"/>
  <c r="F46" i="57"/>
  <c r="E46" i="57"/>
  <c r="D46" i="57"/>
  <c r="B46" i="57"/>
  <c r="C46" i="57" s="1"/>
  <c r="AC45" i="57"/>
  <c r="AB45" i="57"/>
  <c r="AA45" i="57"/>
  <c r="Z45" i="57"/>
  <c r="Y45" i="57"/>
  <c r="X45" i="57"/>
  <c r="W45" i="57"/>
  <c r="S45" i="57"/>
  <c r="Q45" i="57"/>
  <c r="P45" i="57"/>
  <c r="J45" i="57"/>
  <c r="I45" i="57"/>
  <c r="G45" i="57"/>
  <c r="F45" i="57"/>
  <c r="E45" i="57"/>
  <c r="D45" i="57"/>
  <c r="B45" i="57"/>
  <c r="C45" i="57" s="1"/>
  <c r="AC43" i="57"/>
  <c r="AB43" i="57"/>
  <c r="AA43" i="57"/>
  <c r="Z43" i="57"/>
  <c r="Y43" i="57"/>
  <c r="X43" i="57"/>
  <c r="W43" i="57"/>
  <c r="S43" i="57"/>
  <c r="Q43" i="57"/>
  <c r="P43" i="57"/>
  <c r="J43" i="57"/>
  <c r="I43" i="57"/>
  <c r="G43" i="57"/>
  <c r="F43" i="57"/>
  <c r="E43" i="57"/>
  <c r="D43" i="57"/>
  <c r="B43" i="57"/>
  <c r="C43" i="57" s="1"/>
  <c r="AC42" i="57"/>
  <c r="AB42" i="57"/>
  <c r="AA42" i="57"/>
  <c r="Z42" i="57"/>
  <c r="Y42" i="57"/>
  <c r="X42" i="57"/>
  <c r="W42" i="57"/>
  <c r="S42" i="57"/>
  <c r="Q42" i="57"/>
  <c r="P42" i="57"/>
  <c r="J42" i="57"/>
  <c r="I42" i="57"/>
  <c r="G42" i="57"/>
  <c r="F42" i="57"/>
  <c r="E42" i="57"/>
  <c r="D42" i="57"/>
  <c r="B42" i="57"/>
  <c r="C42" i="57" s="1"/>
  <c r="AC41" i="57"/>
  <c r="AB41" i="57"/>
  <c r="AA41" i="57"/>
  <c r="Z41" i="57"/>
  <c r="Y41" i="57"/>
  <c r="X41" i="57"/>
  <c r="W41" i="57"/>
  <c r="S41" i="57"/>
  <c r="Q41" i="57"/>
  <c r="P41" i="57"/>
  <c r="J41" i="57"/>
  <c r="I41" i="57"/>
  <c r="G41" i="57"/>
  <c r="F41" i="57"/>
  <c r="E41" i="57"/>
  <c r="D41" i="57"/>
  <c r="B41" i="57"/>
  <c r="C41" i="57" s="1"/>
  <c r="AC40" i="57"/>
  <c r="AB40" i="57"/>
  <c r="AA40" i="57"/>
  <c r="Z40" i="57"/>
  <c r="Y40" i="57"/>
  <c r="X40" i="57"/>
  <c r="W40" i="57"/>
  <c r="S40" i="57"/>
  <c r="Q40" i="57"/>
  <c r="P40" i="57"/>
  <c r="J40" i="57"/>
  <c r="I40" i="57"/>
  <c r="G40" i="57"/>
  <c r="F40" i="57"/>
  <c r="E40" i="57"/>
  <c r="D40" i="57"/>
  <c r="B40" i="57"/>
  <c r="C40" i="57" s="1"/>
  <c r="AC39" i="57"/>
  <c r="AB39" i="57"/>
  <c r="AA39" i="57"/>
  <c r="Z39" i="57"/>
  <c r="Y39" i="57"/>
  <c r="X39" i="57"/>
  <c r="W39" i="57"/>
  <c r="S39" i="57"/>
  <c r="Q39" i="57"/>
  <c r="P39" i="57"/>
  <c r="J39" i="57"/>
  <c r="I39" i="57"/>
  <c r="G39" i="57"/>
  <c r="F39" i="57"/>
  <c r="E39" i="57"/>
  <c r="D39" i="57"/>
  <c r="B39" i="57"/>
  <c r="C39" i="57" s="1"/>
  <c r="AC38" i="57"/>
  <c r="AB38" i="57"/>
  <c r="AA38" i="57"/>
  <c r="Z38" i="57"/>
  <c r="Y38" i="57"/>
  <c r="X38" i="57"/>
  <c r="W38" i="57"/>
  <c r="S38" i="57"/>
  <c r="Q38" i="57"/>
  <c r="P38" i="57"/>
  <c r="J38" i="57"/>
  <c r="I38" i="57"/>
  <c r="G38" i="57"/>
  <c r="F38" i="57"/>
  <c r="E38" i="57"/>
  <c r="D38" i="57"/>
  <c r="B38" i="57"/>
  <c r="C38" i="57" s="1"/>
  <c r="AC37" i="57"/>
  <c r="AB37" i="57"/>
  <c r="AA37" i="57"/>
  <c r="Z37" i="57"/>
  <c r="Y37" i="57"/>
  <c r="X37" i="57"/>
  <c r="W37" i="57"/>
  <c r="S37" i="57"/>
  <c r="Q37" i="57"/>
  <c r="P37" i="57"/>
  <c r="J37" i="57"/>
  <c r="I37" i="57"/>
  <c r="G37" i="57"/>
  <c r="F37" i="57"/>
  <c r="E37" i="57"/>
  <c r="D37" i="57"/>
  <c r="B37" i="57"/>
  <c r="C37" i="57" s="1"/>
  <c r="AC36" i="57"/>
  <c r="AB36" i="57"/>
  <c r="AA36" i="57"/>
  <c r="Z36" i="57"/>
  <c r="Y36" i="57"/>
  <c r="X36" i="57"/>
  <c r="W36" i="57"/>
  <c r="S36" i="57"/>
  <c r="Q36" i="57"/>
  <c r="P36" i="57"/>
  <c r="J36" i="57"/>
  <c r="I36" i="57"/>
  <c r="G36" i="57"/>
  <c r="F36" i="57"/>
  <c r="E36" i="57"/>
  <c r="D36" i="57"/>
  <c r="B36" i="57"/>
  <c r="C36" i="57" s="1"/>
  <c r="AC34" i="57"/>
  <c r="AB34" i="57"/>
  <c r="AA34" i="57"/>
  <c r="Z34" i="57"/>
  <c r="Y34" i="57"/>
  <c r="X34" i="57"/>
  <c r="W34" i="57"/>
  <c r="S34" i="57"/>
  <c r="Q34" i="57"/>
  <c r="P34" i="57"/>
  <c r="J34" i="57"/>
  <c r="I34" i="57"/>
  <c r="G34" i="57"/>
  <c r="F34" i="57"/>
  <c r="E34" i="57"/>
  <c r="D34" i="57"/>
  <c r="B34" i="57"/>
  <c r="C34" i="57" s="1"/>
  <c r="AC33" i="57"/>
  <c r="AB33" i="57"/>
  <c r="AA33" i="57"/>
  <c r="Z33" i="57"/>
  <c r="Y33" i="57"/>
  <c r="X33" i="57"/>
  <c r="W33" i="57"/>
  <c r="S33" i="57"/>
  <c r="Q33" i="57"/>
  <c r="P33" i="57"/>
  <c r="J33" i="57"/>
  <c r="I33" i="57"/>
  <c r="G33" i="57"/>
  <c r="F33" i="57"/>
  <c r="E33" i="57"/>
  <c r="D33" i="57"/>
  <c r="B33" i="57"/>
  <c r="C33" i="57" s="1"/>
  <c r="AC32" i="57"/>
  <c r="AB32" i="57"/>
  <c r="AA32" i="57"/>
  <c r="Z32" i="57"/>
  <c r="Y32" i="57"/>
  <c r="X32" i="57"/>
  <c r="W32" i="57"/>
  <c r="S32" i="57"/>
  <c r="Q32" i="57"/>
  <c r="P32" i="57"/>
  <c r="J32" i="57"/>
  <c r="I32" i="57"/>
  <c r="G32" i="57"/>
  <c r="F32" i="57"/>
  <c r="E32" i="57"/>
  <c r="D32" i="57"/>
  <c r="B32" i="57"/>
  <c r="C32" i="57" s="1"/>
  <c r="AC31" i="57"/>
  <c r="AB31" i="57"/>
  <c r="AA31" i="57"/>
  <c r="Z31" i="57"/>
  <c r="Y31" i="57"/>
  <c r="X31" i="57"/>
  <c r="W31" i="57"/>
  <c r="S31" i="57"/>
  <c r="Q31" i="57"/>
  <c r="P31" i="57"/>
  <c r="J31" i="57"/>
  <c r="I31" i="57"/>
  <c r="G31" i="57"/>
  <c r="F31" i="57"/>
  <c r="E31" i="57"/>
  <c r="D31" i="57"/>
  <c r="B31" i="57"/>
  <c r="C31" i="57" s="1"/>
  <c r="AC30" i="57"/>
  <c r="AB30" i="57"/>
  <c r="AA30" i="57"/>
  <c r="Z30" i="57"/>
  <c r="Y30" i="57"/>
  <c r="X30" i="57"/>
  <c r="W30" i="57"/>
  <c r="S30" i="57"/>
  <c r="Q30" i="57"/>
  <c r="P30" i="57"/>
  <c r="J30" i="57"/>
  <c r="I30" i="57"/>
  <c r="G30" i="57"/>
  <c r="F30" i="57"/>
  <c r="E30" i="57"/>
  <c r="D30" i="57"/>
  <c r="B30" i="57"/>
  <c r="C30" i="57" s="1"/>
  <c r="AC29" i="57"/>
  <c r="AB29" i="57"/>
  <c r="AA29" i="57"/>
  <c r="Z29" i="57"/>
  <c r="Y29" i="57"/>
  <c r="X29" i="57"/>
  <c r="W29" i="57"/>
  <c r="S29" i="57"/>
  <c r="Q29" i="57"/>
  <c r="P29" i="57"/>
  <c r="J29" i="57"/>
  <c r="I29" i="57"/>
  <c r="G29" i="57"/>
  <c r="F29" i="57"/>
  <c r="E29" i="57"/>
  <c r="D29" i="57"/>
  <c r="B29" i="57"/>
  <c r="C29" i="57" s="1"/>
  <c r="AC28" i="57"/>
  <c r="AB28" i="57"/>
  <c r="AA28" i="57"/>
  <c r="Z28" i="57"/>
  <c r="Y28" i="57"/>
  <c r="X28" i="57"/>
  <c r="W28" i="57"/>
  <c r="S28" i="57"/>
  <c r="Q28" i="57"/>
  <c r="P28" i="57"/>
  <c r="J28" i="57"/>
  <c r="I28" i="57"/>
  <c r="G28" i="57"/>
  <c r="F28" i="57"/>
  <c r="E28" i="57"/>
  <c r="D28" i="57"/>
  <c r="B28" i="57"/>
  <c r="C28" i="57" s="1"/>
  <c r="AC27" i="57"/>
  <c r="AB27" i="57"/>
  <c r="AA27" i="57"/>
  <c r="Z27" i="57"/>
  <c r="Y27" i="57"/>
  <c r="X27" i="57"/>
  <c r="W27" i="57"/>
  <c r="S27" i="57"/>
  <c r="Q27" i="57"/>
  <c r="P27" i="57"/>
  <c r="J27" i="57"/>
  <c r="I27" i="57"/>
  <c r="G27" i="57"/>
  <c r="F27" i="57"/>
  <c r="E27" i="57"/>
  <c r="D27" i="57"/>
  <c r="B27" i="57"/>
  <c r="C27" i="57" s="1"/>
  <c r="AC25" i="57"/>
  <c r="AB25" i="57"/>
  <c r="AA25" i="57"/>
  <c r="Z25" i="57"/>
  <c r="Y25" i="57"/>
  <c r="X25" i="57"/>
  <c r="W25" i="57"/>
  <c r="S25" i="57"/>
  <c r="Q25" i="57"/>
  <c r="P25" i="57"/>
  <c r="J25" i="57"/>
  <c r="I25" i="57"/>
  <c r="G25" i="57"/>
  <c r="F25" i="57"/>
  <c r="E25" i="57"/>
  <c r="D25" i="57"/>
  <c r="B25" i="57"/>
  <c r="C25" i="57" s="1"/>
  <c r="AC24" i="57"/>
  <c r="AB24" i="57"/>
  <c r="AA24" i="57"/>
  <c r="Z24" i="57"/>
  <c r="Y24" i="57"/>
  <c r="X24" i="57"/>
  <c r="W24" i="57"/>
  <c r="S24" i="57"/>
  <c r="Q24" i="57"/>
  <c r="P24" i="57"/>
  <c r="J24" i="57"/>
  <c r="I24" i="57"/>
  <c r="G24" i="57"/>
  <c r="F24" i="57"/>
  <c r="E24" i="57"/>
  <c r="D24" i="57"/>
  <c r="B24" i="57"/>
  <c r="C24" i="57" s="1"/>
  <c r="AC23" i="57"/>
  <c r="AB23" i="57"/>
  <c r="AA23" i="57"/>
  <c r="Z23" i="57"/>
  <c r="Y23" i="57"/>
  <c r="X23" i="57"/>
  <c r="W23" i="57"/>
  <c r="S23" i="57"/>
  <c r="Q23" i="57"/>
  <c r="P23" i="57"/>
  <c r="J23" i="57"/>
  <c r="I23" i="57"/>
  <c r="G23" i="57"/>
  <c r="F23" i="57"/>
  <c r="E23" i="57"/>
  <c r="D23" i="57"/>
  <c r="B23" i="57"/>
  <c r="C23" i="57" s="1"/>
  <c r="AC22" i="57"/>
  <c r="AB22" i="57"/>
  <c r="AA22" i="57"/>
  <c r="Z22" i="57"/>
  <c r="Y22" i="57"/>
  <c r="X22" i="57"/>
  <c r="W22" i="57"/>
  <c r="S22" i="57"/>
  <c r="Q22" i="57"/>
  <c r="P22" i="57"/>
  <c r="J22" i="57"/>
  <c r="I22" i="57"/>
  <c r="G22" i="57"/>
  <c r="F22" i="57"/>
  <c r="E22" i="57"/>
  <c r="D22" i="57"/>
  <c r="B22" i="57"/>
  <c r="C22" i="57" s="1"/>
  <c r="AC21" i="57"/>
  <c r="AB21" i="57"/>
  <c r="AA21" i="57"/>
  <c r="Z21" i="57"/>
  <c r="Y21" i="57"/>
  <c r="X21" i="57"/>
  <c r="W21" i="57"/>
  <c r="S21" i="57"/>
  <c r="Q21" i="57"/>
  <c r="P21" i="57"/>
  <c r="J21" i="57"/>
  <c r="I21" i="57"/>
  <c r="G21" i="57"/>
  <c r="F21" i="57"/>
  <c r="E21" i="57"/>
  <c r="D21" i="57"/>
  <c r="B21" i="57"/>
  <c r="C21" i="57" s="1"/>
  <c r="AC20" i="57"/>
  <c r="AB20" i="57"/>
  <c r="AA20" i="57"/>
  <c r="Z20" i="57"/>
  <c r="Y20" i="57"/>
  <c r="X20" i="57"/>
  <c r="W20" i="57"/>
  <c r="S20" i="57"/>
  <c r="Q20" i="57"/>
  <c r="P20" i="57"/>
  <c r="J20" i="57"/>
  <c r="I20" i="57"/>
  <c r="G20" i="57"/>
  <c r="F20" i="57"/>
  <c r="E20" i="57"/>
  <c r="D20" i="57"/>
  <c r="B20" i="57"/>
  <c r="C20" i="57" s="1"/>
  <c r="AC19" i="57"/>
  <c r="AB19" i="57"/>
  <c r="AA19" i="57"/>
  <c r="Z19" i="57"/>
  <c r="Y19" i="57"/>
  <c r="X19" i="57"/>
  <c r="W19" i="57"/>
  <c r="S19" i="57"/>
  <c r="Q19" i="57"/>
  <c r="P19" i="57"/>
  <c r="J19" i="57"/>
  <c r="I19" i="57"/>
  <c r="G19" i="57"/>
  <c r="F19" i="57"/>
  <c r="E19" i="57"/>
  <c r="D19" i="57"/>
  <c r="B19" i="57"/>
  <c r="C19" i="57" s="1"/>
  <c r="AC18" i="57"/>
  <c r="AB18" i="57"/>
  <c r="AA18" i="57"/>
  <c r="Z18" i="57"/>
  <c r="Y18" i="57"/>
  <c r="X18" i="57"/>
  <c r="W18" i="57"/>
  <c r="S18" i="57"/>
  <c r="Q18" i="57"/>
  <c r="P18" i="57"/>
  <c r="J18" i="57"/>
  <c r="I18" i="57"/>
  <c r="G18" i="57"/>
  <c r="F18" i="57"/>
  <c r="E18" i="57"/>
  <c r="D18" i="57"/>
  <c r="B18" i="57"/>
  <c r="C18" i="57" s="1"/>
  <c r="AC16" i="57"/>
  <c r="AB16" i="57"/>
  <c r="AA16" i="57"/>
  <c r="Z16" i="57"/>
  <c r="Y16" i="57"/>
  <c r="X16" i="57"/>
  <c r="W16" i="57"/>
  <c r="S16" i="57"/>
  <c r="Q16" i="57"/>
  <c r="P16" i="57"/>
  <c r="J16" i="57"/>
  <c r="I16" i="57"/>
  <c r="G16" i="57"/>
  <c r="F16" i="57"/>
  <c r="E16" i="57"/>
  <c r="D16" i="57"/>
  <c r="B16" i="57"/>
  <c r="C16" i="57" s="1"/>
  <c r="AC15" i="57"/>
  <c r="AB15" i="57"/>
  <c r="AA15" i="57"/>
  <c r="Z15" i="57"/>
  <c r="Y15" i="57"/>
  <c r="X15" i="57"/>
  <c r="W15" i="57"/>
  <c r="S15" i="57"/>
  <c r="Q15" i="57"/>
  <c r="P15" i="57"/>
  <c r="J15" i="57"/>
  <c r="I15" i="57"/>
  <c r="G15" i="57"/>
  <c r="F15" i="57"/>
  <c r="E15" i="57"/>
  <c r="D15" i="57"/>
  <c r="B15" i="57"/>
  <c r="C15" i="57" s="1"/>
  <c r="AC14" i="57"/>
  <c r="AB14" i="57"/>
  <c r="AA14" i="57"/>
  <c r="Z14" i="57"/>
  <c r="Y14" i="57"/>
  <c r="X14" i="57"/>
  <c r="W14" i="57"/>
  <c r="S14" i="57"/>
  <c r="Q14" i="57"/>
  <c r="P14" i="57"/>
  <c r="J14" i="57"/>
  <c r="I14" i="57"/>
  <c r="G14" i="57"/>
  <c r="F14" i="57"/>
  <c r="E14" i="57"/>
  <c r="D14" i="57"/>
  <c r="B14" i="57"/>
  <c r="C14" i="57" s="1"/>
  <c r="AC13" i="57"/>
  <c r="AB13" i="57"/>
  <c r="AA13" i="57"/>
  <c r="Z13" i="57"/>
  <c r="Y13" i="57"/>
  <c r="X13" i="57"/>
  <c r="W13" i="57"/>
  <c r="S13" i="57"/>
  <c r="Q13" i="57"/>
  <c r="P13" i="57"/>
  <c r="J13" i="57"/>
  <c r="I13" i="57"/>
  <c r="G13" i="57"/>
  <c r="F13" i="57"/>
  <c r="E13" i="57"/>
  <c r="D13" i="57"/>
  <c r="B13" i="57"/>
  <c r="C13" i="57" s="1"/>
  <c r="AC12" i="57"/>
  <c r="AB12" i="57"/>
  <c r="AA12" i="57"/>
  <c r="Z12" i="57"/>
  <c r="Y12" i="57"/>
  <c r="X12" i="57"/>
  <c r="W12" i="57"/>
  <c r="S12" i="57"/>
  <c r="Q12" i="57"/>
  <c r="P12" i="57"/>
  <c r="J12" i="57"/>
  <c r="I12" i="57"/>
  <c r="G12" i="57"/>
  <c r="F12" i="57"/>
  <c r="E12" i="57"/>
  <c r="D12" i="57"/>
  <c r="B12" i="57"/>
  <c r="C12" i="57" s="1"/>
  <c r="AC11" i="57"/>
  <c r="AB11" i="57"/>
  <c r="AA11" i="57"/>
  <c r="Z11" i="57"/>
  <c r="Y11" i="57"/>
  <c r="X11" i="57"/>
  <c r="W11" i="57"/>
  <c r="S11" i="57"/>
  <c r="Q11" i="57"/>
  <c r="P11" i="57"/>
  <c r="J11" i="57"/>
  <c r="I11" i="57"/>
  <c r="G11" i="57"/>
  <c r="F11" i="57"/>
  <c r="E11" i="57"/>
  <c r="D11" i="57"/>
  <c r="B11" i="57"/>
  <c r="C11" i="57" s="1"/>
  <c r="AC10" i="57"/>
  <c r="AB10" i="57"/>
  <c r="AA10" i="57"/>
  <c r="Z10" i="57"/>
  <c r="Y10" i="57"/>
  <c r="X10" i="57"/>
  <c r="W10" i="57"/>
  <c r="S10" i="57"/>
  <c r="Q10" i="57"/>
  <c r="P10" i="57"/>
  <c r="J10" i="57"/>
  <c r="I10" i="57"/>
  <c r="G10" i="57"/>
  <c r="F10" i="57"/>
  <c r="E10" i="57"/>
  <c r="D10" i="57"/>
  <c r="B10" i="57"/>
  <c r="C10" i="57" s="1"/>
  <c r="AC9" i="57"/>
  <c r="AB9" i="57"/>
  <c r="AA9" i="57"/>
  <c r="Z9" i="57"/>
  <c r="Y9" i="57"/>
  <c r="X9" i="57"/>
  <c r="W9" i="57"/>
  <c r="S9" i="57"/>
  <c r="Q9" i="57"/>
  <c r="P9" i="57"/>
  <c r="J9" i="57"/>
  <c r="I9" i="57"/>
  <c r="G9" i="57"/>
  <c r="F9" i="57"/>
  <c r="E9" i="57"/>
  <c r="D9" i="57"/>
  <c r="B9" i="57"/>
  <c r="C9" i="57" s="1"/>
  <c r="H4" i="57"/>
  <c r="W2" i="57"/>
  <c r="AG28" i="56"/>
  <c r="AF28" i="56"/>
  <c r="AE28" i="56"/>
  <c r="AD28" i="56"/>
  <c r="AC28" i="56"/>
  <c r="AA28" i="56"/>
  <c r="Z28" i="56"/>
  <c r="W28" i="56"/>
  <c r="L28" i="56"/>
  <c r="U28" i="56"/>
  <c r="R28" i="56"/>
  <c r="J28" i="56"/>
  <c r="H28" i="56"/>
  <c r="F28" i="56"/>
  <c r="E28" i="56"/>
  <c r="D28" i="56"/>
  <c r="B28" i="56"/>
  <c r="AG27" i="56"/>
  <c r="AF27" i="56"/>
  <c r="AE27" i="56"/>
  <c r="AD27" i="56"/>
  <c r="AC27" i="56"/>
  <c r="AA27" i="56"/>
  <c r="Z27" i="56"/>
  <c r="W27" i="56"/>
  <c r="L27" i="56"/>
  <c r="U27" i="56"/>
  <c r="R27" i="56"/>
  <c r="J27" i="56"/>
  <c r="H27" i="56"/>
  <c r="F27" i="56"/>
  <c r="E27" i="56"/>
  <c r="D27" i="56"/>
  <c r="B27" i="56"/>
  <c r="AG25" i="56"/>
  <c r="AF25" i="56"/>
  <c r="AE25" i="56"/>
  <c r="AD25" i="56"/>
  <c r="AC25" i="56"/>
  <c r="AA25" i="56"/>
  <c r="Z25" i="56"/>
  <c r="W25" i="56"/>
  <c r="L25" i="56"/>
  <c r="U25" i="56"/>
  <c r="R25" i="56"/>
  <c r="J25" i="56"/>
  <c r="H25" i="56"/>
  <c r="F25" i="56"/>
  <c r="E25" i="56"/>
  <c r="D25" i="56"/>
  <c r="B25" i="56"/>
  <c r="AG24" i="56"/>
  <c r="AF24" i="56"/>
  <c r="AE24" i="56"/>
  <c r="AD24" i="56"/>
  <c r="AC24" i="56"/>
  <c r="AA24" i="56"/>
  <c r="Z24" i="56"/>
  <c r="W24" i="56"/>
  <c r="L24" i="56"/>
  <c r="U24" i="56"/>
  <c r="R24" i="56"/>
  <c r="J24" i="56"/>
  <c r="H24" i="56"/>
  <c r="F24" i="56"/>
  <c r="E24" i="56"/>
  <c r="D24" i="56"/>
  <c r="B24" i="56"/>
  <c r="AG22" i="56"/>
  <c r="AF22" i="56"/>
  <c r="AE22" i="56"/>
  <c r="AD22" i="56"/>
  <c r="AC22" i="56"/>
  <c r="AA22" i="56"/>
  <c r="Z22" i="56"/>
  <c r="W22" i="56"/>
  <c r="L22" i="56"/>
  <c r="U22" i="56"/>
  <c r="R22" i="56"/>
  <c r="J22" i="56"/>
  <c r="H22" i="56"/>
  <c r="F22" i="56"/>
  <c r="E22" i="56"/>
  <c r="D22" i="56"/>
  <c r="B22" i="56"/>
  <c r="AG21" i="56"/>
  <c r="AF21" i="56"/>
  <c r="AE21" i="56"/>
  <c r="AD21" i="56"/>
  <c r="AC21" i="56"/>
  <c r="AA21" i="56"/>
  <c r="Z21" i="56"/>
  <c r="W21" i="56"/>
  <c r="L21" i="56"/>
  <c r="U21" i="56"/>
  <c r="R21" i="56"/>
  <c r="J21" i="56"/>
  <c r="H21" i="56"/>
  <c r="F21" i="56"/>
  <c r="E21" i="56"/>
  <c r="D21" i="56"/>
  <c r="B21" i="56"/>
  <c r="AG19" i="56"/>
  <c r="AF19" i="56"/>
  <c r="AE19" i="56"/>
  <c r="AD19" i="56"/>
  <c r="AC19" i="56"/>
  <c r="AA19" i="56"/>
  <c r="Z19" i="56"/>
  <c r="W19" i="56"/>
  <c r="L19" i="56"/>
  <c r="U19" i="56"/>
  <c r="R19" i="56"/>
  <c r="J19" i="56"/>
  <c r="H19" i="56"/>
  <c r="F19" i="56"/>
  <c r="E19" i="56"/>
  <c r="D19" i="56"/>
  <c r="B19" i="56"/>
  <c r="AG18" i="56"/>
  <c r="AF18" i="56"/>
  <c r="AE18" i="56"/>
  <c r="AD18" i="56"/>
  <c r="AC18" i="56"/>
  <c r="AA18" i="56"/>
  <c r="Z18" i="56"/>
  <c r="W18" i="56"/>
  <c r="L18" i="56"/>
  <c r="U18" i="56"/>
  <c r="R18" i="56"/>
  <c r="J18" i="56"/>
  <c r="H18" i="56"/>
  <c r="F18" i="56"/>
  <c r="E18" i="56"/>
  <c r="D18" i="56"/>
  <c r="B18" i="56"/>
  <c r="AG16" i="56"/>
  <c r="AF16" i="56"/>
  <c r="AE16" i="56"/>
  <c r="AD16" i="56"/>
  <c r="AC16" i="56"/>
  <c r="AA16" i="56"/>
  <c r="Z16" i="56"/>
  <c r="W16" i="56"/>
  <c r="L16" i="56"/>
  <c r="U16" i="56"/>
  <c r="R16" i="56"/>
  <c r="J16" i="56"/>
  <c r="H16" i="56"/>
  <c r="F16" i="56"/>
  <c r="E16" i="56"/>
  <c r="D16" i="56"/>
  <c r="B16" i="56"/>
  <c r="AG15" i="56"/>
  <c r="AF15" i="56"/>
  <c r="AE15" i="56"/>
  <c r="AD15" i="56"/>
  <c r="AC15" i="56"/>
  <c r="AA15" i="56"/>
  <c r="Z15" i="56"/>
  <c r="W15" i="56"/>
  <c r="L15" i="56"/>
  <c r="U15" i="56"/>
  <c r="R15" i="56"/>
  <c r="J15" i="56"/>
  <c r="H15" i="56"/>
  <c r="F15" i="56"/>
  <c r="E15" i="56"/>
  <c r="D15" i="56"/>
  <c r="B15" i="56"/>
  <c r="AG13" i="56"/>
  <c r="AF13" i="56"/>
  <c r="AE13" i="56"/>
  <c r="AD13" i="56"/>
  <c r="AC13" i="56"/>
  <c r="AA13" i="56"/>
  <c r="Z13" i="56"/>
  <c r="W13" i="56"/>
  <c r="L13" i="56"/>
  <c r="U13" i="56"/>
  <c r="R13" i="56"/>
  <c r="J13" i="56"/>
  <c r="H13" i="56"/>
  <c r="F13" i="56"/>
  <c r="E13" i="56"/>
  <c r="D13" i="56"/>
  <c r="B13" i="56"/>
  <c r="AG12" i="56"/>
  <c r="AF12" i="56"/>
  <c r="AE12" i="56"/>
  <c r="AD12" i="56"/>
  <c r="AC12" i="56"/>
  <c r="AA12" i="56"/>
  <c r="Z12" i="56"/>
  <c r="W12" i="56"/>
  <c r="L12" i="56"/>
  <c r="U12" i="56"/>
  <c r="R12" i="56"/>
  <c r="J12" i="56"/>
  <c r="H12" i="56"/>
  <c r="F12" i="56"/>
  <c r="E12" i="56"/>
  <c r="D12" i="56"/>
  <c r="B12" i="56"/>
  <c r="AG10" i="56"/>
  <c r="AF10" i="56"/>
  <c r="AE10" i="56"/>
  <c r="AD10" i="56"/>
  <c r="AC10" i="56"/>
  <c r="AA10" i="56"/>
  <c r="Z10" i="56"/>
  <c r="W10" i="56"/>
  <c r="L10" i="56"/>
  <c r="U10" i="56"/>
  <c r="R10" i="56"/>
  <c r="J10" i="56"/>
  <c r="H10" i="56"/>
  <c r="F10" i="56"/>
  <c r="E10" i="56"/>
  <c r="D10" i="56"/>
  <c r="B10" i="56"/>
  <c r="AG9" i="56"/>
  <c r="AF9" i="56"/>
  <c r="AE9" i="56"/>
  <c r="AD9" i="56"/>
  <c r="AC9" i="56"/>
  <c r="AA9" i="56"/>
  <c r="Z9" i="56"/>
  <c r="W9" i="56"/>
  <c r="L9" i="56"/>
  <c r="U9" i="56"/>
  <c r="R9" i="56"/>
  <c r="J9" i="56"/>
  <c r="H9" i="56"/>
  <c r="F9" i="56"/>
  <c r="E9" i="56"/>
  <c r="D9" i="56"/>
  <c r="B9" i="56"/>
  <c r="G4" i="56"/>
  <c r="H461" i="64"/>
  <c r="M461" i="64" s="1"/>
  <c r="E461" i="64"/>
  <c r="C461" i="64"/>
  <c r="B461" i="64"/>
  <c r="H460" i="64"/>
  <c r="E460" i="64"/>
  <c r="C460" i="64"/>
  <c r="B460" i="64"/>
  <c r="H459" i="64"/>
  <c r="E459" i="64"/>
  <c r="C459" i="64"/>
  <c r="B459" i="64"/>
  <c r="H458" i="64"/>
  <c r="U458" i="64" s="1"/>
  <c r="E458" i="64"/>
  <c r="C458" i="64"/>
  <c r="B458" i="64"/>
  <c r="H457" i="64"/>
  <c r="T457" i="64" s="1"/>
  <c r="E457" i="64"/>
  <c r="C457" i="64"/>
  <c r="B457" i="64"/>
  <c r="H456" i="64"/>
  <c r="V456" i="64" s="1"/>
  <c r="E456" i="64"/>
  <c r="C456" i="64"/>
  <c r="B456" i="64"/>
  <c r="H455" i="64"/>
  <c r="Y455" i="64" s="1"/>
  <c r="E455" i="64"/>
  <c r="C455" i="64"/>
  <c r="B455" i="64"/>
  <c r="H454" i="64"/>
  <c r="E454" i="64"/>
  <c r="C454" i="64"/>
  <c r="B454" i="64"/>
  <c r="H453" i="64"/>
  <c r="E453" i="64"/>
  <c r="C453" i="64"/>
  <c r="B453" i="64"/>
  <c r="H452" i="64"/>
  <c r="G452" i="64" s="1"/>
  <c r="E452" i="64"/>
  <c r="C452" i="64"/>
  <c r="B452" i="64"/>
  <c r="H451" i="64"/>
  <c r="X451" i="64" s="1"/>
  <c r="E451" i="64"/>
  <c r="C451" i="64"/>
  <c r="B451" i="64"/>
  <c r="H450" i="64"/>
  <c r="E450" i="64"/>
  <c r="C450" i="64"/>
  <c r="B450" i="64"/>
  <c r="H446" i="64"/>
  <c r="K446" i="64" s="1"/>
  <c r="E446" i="64"/>
  <c r="C446" i="64"/>
  <c r="B446" i="64"/>
  <c r="H445" i="64"/>
  <c r="E445" i="64"/>
  <c r="C445" i="64"/>
  <c r="B445" i="64"/>
  <c r="H444" i="64"/>
  <c r="E444" i="64"/>
  <c r="C444" i="64"/>
  <c r="B444" i="64"/>
  <c r="H443" i="64"/>
  <c r="U443" i="64" s="1"/>
  <c r="E443" i="64"/>
  <c r="C443" i="64"/>
  <c r="B443" i="64"/>
  <c r="H442" i="64"/>
  <c r="T442" i="64" s="1"/>
  <c r="E442" i="64"/>
  <c r="C442" i="64"/>
  <c r="B442" i="64"/>
  <c r="H441" i="64"/>
  <c r="E441" i="64"/>
  <c r="C441" i="64"/>
  <c r="B441" i="64"/>
  <c r="H440" i="64"/>
  <c r="Y440" i="64" s="1"/>
  <c r="E440" i="64"/>
  <c r="C440" i="64"/>
  <c r="B440" i="64"/>
  <c r="H439" i="64"/>
  <c r="E439" i="64"/>
  <c r="C439" i="64"/>
  <c r="B439" i="64"/>
  <c r="H438" i="64"/>
  <c r="E438" i="64"/>
  <c r="C438" i="64"/>
  <c r="B438" i="64"/>
  <c r="H437" i="64"/>
  <c r="E437" i="64"/>
  <c r="C437" i="64"/>
  <c r="B437" i="64"/>
  <c r="H436" i="64"/>
  <c r="E436" i="64"/>
  <c r="C436" i="64"/>
  <c r="B436" i="64"/>
  <c r="H435" i="64"/>
  <c r="E435" i="64"/>
  <c r="C435" i="64"/>
  <c r="B435" i="64"/>
  <c r="H431" i="64"/>
  <c r="U431" i="64" s="1"/>
  <c r="E431" i="64"/>
  <c r="C431" i="64"/>
  <c r="B431" i="64"/>
  <c r="H430" i="64"/>
  <c r="M430" i="64" s="1"/>
  <c r="E430" i="64"/>
  <c r="C430" i="64"/>
  <c r="B430" i="64"/>
  <c r="H429" i="64"/>
  <c r="E429" i="64"/>
  <c r="C429" i="64"/>
  <c r="B429" i="64"/>
  <c r="H428" i="64"/>
  <c r="E428" i="64"/>
  <c r="C428" i="64"/>
  <c r="B428" i="64"/>
  <c r="H427" i="64"/>
  <c r="E427" i="64"/>
  <c r="C427" i="64"/>
  <c r="B427" i="64"/>
  <c r="H426" i="64"/>
  <c r="Z426" i="64" s="1"/>
  <c r="E426" i="64"/>
  <c r="C426" i="64"/>
  <c r="B426" i="64"/>
  <c r="H425" i="64"/>
  <c r="E425" i="64"/>
  <c r="C425" i="64"/>
  <c r="B425" i="64"/>
  <c r="H424" i="64"/>
  <c r="E424" i="64"/>
  <c r="C424" i="64"/>
  <c r="B424" i="64"/>
  <c r="H423" i="64"/>
  <c r="E423" i="64"/>
  <c r="C423" i="64"/>
  <c r="B423" i="64"/>
  <c r="H422" i="64"/>
  <c r="AA422" i="64" s="1"/>
  <c r="E422" i="64"/>
  <c r="C422" i="64"/>
  <c r="B422" i="64"/>
  <c r="H421" i="64"/>
  <c r="E421" i="64"/>
  <c r="C421" i="64"/>
  <c r="B421" i="64"/>
  <c r="H420" i="64"/>
  <c r="E420" i="64"/>
  <c r="C420" i="64"/>
  <c r="B420" i="64"/>
  <c r="H416" i="64"/>
  <c r="E416" i="64"/>
  <c r="C416" i="64"/>
  <c r="B416" i="64"/>
  <c r="H415" i="64"/>
  <c r="T415" i="64" s="1"/>
  <c r="E415" i="64"/>
  <c r="C415" i="64"/>
  <c r="B415" i="64"/>
  <c r="H414" i="64"/>
  <c r="V414" i="64" s="1"/>
  <c r="E414" i="64"/>
  <c r="C414" i="64"/>
  <c r="B414" i="64"/>
  <c r="H413" i="64"/>
  <c r="E413" i="64"/>
  <c r="C413" i="64"/>
  <c r="B413" i="64"/>
  <c r="H412" i="64"/>
  <c r="W412" i="64" s="1"/>
  <c r="E412" i="64"/>
  <c r="C412" i="64"/>
  <c r="B412" i="64"/>
  <c r="H411" i="64"/>
  <c r="E411" i="64"/>
  <c r="C411" i="64"/>
  <c r="B411" i="64"/>
  <c r="H410" i="64"/>
  <c r="Y410" i="64" s="1"/>
  <c r="E410" i="64"/>
  <c r="C410" i="64"/>
  <c r="B410" i="64"/>
  <c r="H409" i="64"/>
  <c r="E409" i="64"/>
  <c r="C409" i="64"/>
  <c r="B409" i="64"/>
  <c r="H408" i="64"/>
  <c r="U408" i="64" s="1"/>
  <c r="E408" i="64"/>
  <c r="C408" i="64"/>
  <c r="B408" i="64"/>
  <c r="H407" i="64"/>
  <c r="E407" i="64"/>
  <c r="C407" i="64"/>
  <c r="B407" i="64"/>
  <c r="H406" i="64"/>
  <c r="V406" i="64" s="1"/>
  <c r="E406" i="64"/>
  <c r="C406" i="64"/>
  <c r="B406" i="64"/>
  <c r="H405" i="64"/>
  <c r="E405" i="64"/>
  <c r="C405" i="64"/>
  <c r="B405" i="64"/>
  <c r="H401" i="64"/>
  <c r="E401" i="64"/>
  <c r="C401" i="64"/>
  <c r="B401" i="64"/>
  <c r="H400" i="64"/>
  <c r="X400" i="64" s="1"/>
  <c r="E400" i="64"/>
  <c r="C400" i="64"/>
  <c r="B400" i="64"/>
  <c r="H399" i="64"/>
  <c r="E399" i="64"/>
  <c r="C399" i="64"/>
  <c r="B399" i="64"/>
  <c r="H398" i="64"/>
  <c r="W398" i="64" s="1"/>
  <c r="E398" i="64"/>
  <c r="C398" i="64"/>
  <c r="B398" i="64"/>
  <c r="H397" i="64"/>
  <c r="E397" i="64"/>
  <c r="C397" i="64"/>
  <c r="B397" i="64"/>
  <c r="H396" i="64"/>
  <c r="E396" i="64"/>
  <c r="C396" i="64"/>
  <c r="B396" i="64"/>
  <c r="H395" i="64"/>
  <c r="W395" i="64" s="1"/>
  <c r="E395" i="64"/>
  <c r="C395" i="64"/>
  <c r="B395" i="64"/>
  <c r="H394" i="64"/>
  <c r="E394" i="64"/>
  <c r="C394" i="64"/>
  <c r="B394" i="64"/>
  <c r="H393" i="64"/>
  <c r="E393" i="64"/>
  <c r="C393" i="64"/>
  <c r="B393" i="64"/>
  <c r="H392" i="64"/>
  <c r="G392" i="64" s="1"/>
  <c r="E392" i="64"/>
  <c r="C392" i="64"/>
  <c r="B392" i="64"/>
  <c r="H391" i="64"/>
  <c r="J391" i="64" s="1"/>
  <c r="E391" i="64"/>
  <c r="C391" i="64"/>
  <c r="B391" i="64"/>
  <c r="H390" i="64"/>
  <c r="E390" i="64"/>
  <c r="C390" i="64"/>
  <c r="B390" i="64"/>
  <c r="H386" i="64"/>
  <c r="E386" i="64"/>
  <c r="C386" i="64"/>
  <c r="B386" i="64"/>
  <c r="H385" i="64"/>
  <c r="G385" i="64" s="1"/>
  <c r="E385" i="64"/>
  <c r="C385" i="64"/>
  <c r="B385" i="64"/>
  <c r="B388" i="64" s="1"/>
  <c r="H384" i="64"/>
  <c r="E384" i="64"/>
  <c r="C384" i="64"/>
  <c r="B384" i="64"/>
  <c r="H383" i="64"/>
  <c r="Z383" i="64" s="1"/>
  <c r="E383" i="64"/>
  <c r="C383" i="64"/>
  <c r="B383" i="64"/>
  <c r="H382" i="64"/>
  <c r="G382" i="64" s="1"/>
  <c r="E382" i="64"/>
  <c r="C382" i="64"/>
  <c r="B382" i="64"/>
  <c r="H381" i="64"/>
  <c r="T381" i="64" s="1"/>
  <c r="E381" i="64"/>
  <c r="C381" i="64"/>
  <c r="B381" i="64"/>
  <c r="H380" i="64"/>
  <c r="X380" i="64" s="1"/>
  <c r="E380" i="64"/>
  <c r="C380" i="64"/>
  <c r="B380" i="64"/>
  <c r="H379" i="64"/>
  <c r="AA379" i="64" s="1"/>
  <c r="E379" i="64"/>
  <c r="C379" i="64"/>
  <c r="B379" i="64"/>
  <c r="H378" i="64"/>
  <c r="Z378" i="64" s="1"/>
  <c r="E378" i="64"/>
  <c r="C378" i="64"/>
  <c r="B378" i="64"/>
  <c r="H377" i="64"/>
  <c r="E377" i="64"/>
  <c r="C377" i="64"/>
  <c r="B377" i="64"/>
  <c r="H376" i="64"/>
  <c r="E376" i="64"/>
  <c r="C376" i="64"/>
  <c r="B376" i="64"/>
  <c r="H375" i="64"/>
  <c r="E375" i="64"/>
  <c r="C375" i="64"/>
  <c r="B375" i="64"/>
  <c r="H371" i="64"/>
  <c r="E371" i="64"/>
  <c r="C371" i="64"/>
  <c r="B371" i="64"/>
  <c r="H370" i="64"/>
  <c r="E370" i="64"/>
  <c r="C370" i="64"/>
  <c r="B370" i="64"/>
  <c r="H369" i="64"/>
  <c r="E369" i="64"/>
  <c r="C369" i="64"/>
  <c r="B369" i="64"/>
  <c r="H368" i="64"/>
  <c r="E368" i="64"/>
  <c r="C368" i="64"/>
  <c r="B368" i="64"/>
  <c r="B373" i="64" s="1"/>
  <c r="H367" i="64"/>
  <c r="E367" i="64"/>
  <c r="C367" i="64"/>
  <c r="B367" i="64"/>
  <c r="H366" i="64"/>
  <c r="E366" i="64"/>
  <c r="C366" i="64"/>
  <c r="B366" i="64"/>
  <c r="H365" i="64"/>
  <c r="E365" i="64"/>
  <c r="C365" i="64"/>
  <c r="B365" i="64"/>
  <c r="H364" i="64"/>
  <c r="E364" i="64"/>
  <c r="C364" i="64"/>
  <c r="B364" i="64"/>
  <c r="H363" i="64"/>
  <c r="V363" i="64" s="1"/>
  <c r="E363" i="64"/>
  <c r="C363" i="64"/>
  <c r="B363" i="64"/>
  <c r="H362" i="64"/>
  <c r="E362" i="64"/>
  <c r="C362" i="64"/>
  <c r="B362" i="64"/>
  <c r="H361" i="64"/>
  <c r="I134" i="64" s="1"/>
  <c r="E361" i="64"/>
  <c r="C361" i="64"/>
  <c r="B361" i="64"/>
  <c r="H360" i="64"/>
  <c r="E360" i="64"/>
  <c r="C360" i="64"/>
  <c r="B360" i="64"/>
  <c r="H356" i="64"/>
  <c r="E356" i="64"/>
  <c r="C356" i="64"/>
  <c r="B356" i="64"/>
  <c r="H355" i="64"/>
  <c r="U355" i="64" s="1"/>
  <c r="E355" i="64"/>
  <c r="C355" i="64"/>
  <c r="B355" i="64"/>
  <c r="H354" i="64"/>
  <c r="E354" i="64"/>
  <c r="C354" i="64"/>
  <c r="B354" i="64"/>
  <c r="H353" i="64"/>
  <c r="E353" i="64"/>
  <c r="C353" i="64"/>
  <c r="B353" i="64"/>
  <c r="H352" i="64"/>
  <c r="E352" i="64"/>
  <c r="C352" i="64"/>
  <c r="B352" i="64"/>
  <c r="H351" i="64"/>
  <c r="E351" i="64"/>
  <c r="C351" i="64"/>
  <c r="B351" i="64"/>
  <c r="B358" i="64" s="1"/>
  <c r="H350" i="64"/>
  <c r="E350" i="64"/>
  <c r="C350" i="64"/>
  <c r="B350" i="64"/>
  <c r="H349" i="64"/>
  <c r="E349" i="64"/>
  <c r="C349" i="64"/>
  <c r="B349" i="64"/>
  <c r="H348" i="64"/>
  <c r="Y348" i="64" s="1"/>
  <c r="E348" i="64"/>
  <c r="C348" i="64"/>
  <c r="B348" i="64"/>
  <c r="H347" i="64"/>
  <c r="E347" i="64"/>
  <c r="C347" i="64"/>
  <c r="B347" i="64"/>
  <c r="H346" i="64"/>
  <c r="E346" i="64"/>
  <c r="C346" i="64"/>
  <c r="B346" i="64"/>
  <c r="H345" i="64"/>
  <c r="E345" i="64"/>
  <c r="D345" i="64"/>
  <c r="C345" i="64"/>
  <c r="B345" i="64"/>
  <c r="H341" i="64"/>
  <c r="E341" i="64"/>
  <c r="C341" i="64"/>
  <c r="B341" i="64"/>
  <c r="H340" i="64"/>
  <c r="E340" i="64"/>
  <c r="C340" i="64"/>
  <c r="B340" i="64"/>
  <c r="H339" i="64"/>
  <c r="Y339" i="64" s="1"/>
  <c r="E339" i="64"/>
  <c r="C339" i="64"/>
  <c r="B339" i="64"/>
  <c r="H338" i="64"/>
  <c r="E338" i="64"/>
  <c r="C338" i="64"/>
  <c r="B338" i="64"/>
  <c r="H337" i="64"/>
  <c r="E337" i="64"/>
  <c r="C337" i="64"/>
  <c r="B337" i="64"/>
  <c r="H336" i="64"/>
  <c r="X336" i="64" s="1"/>
  <c r="E336" i="64"/>
  <c r="C336" i="64"/>
  <c r="B336" i="64"/>
  <c r="B343" i="64" s="1"/>
  <c r="H335" i="64"/>
  <c r="AA335" i="64" s="1"/>
  <c r="E335" i="64"/>
  <c r="C335" i="64"/>
  <c r="B335" i="64"/>
  <c r="H334" i="64"/>
  <c r="W334" i="64" s="1"/>
  <c r="E334" i="64"/>
  <c r="C334" i="64"/>
  <c r="B334" i="64"/>
  <c r="H333" i="64"/>
  <c r="E333" i="64"/>
  <c r="C333" i="64"/>
  <c r="B333" i="64"/>
  <c r="H332" i="64"/>
  <c r="E332" i="64"/>
  <c r="C332" i="64"/>
  <c r="B332" i="64"/>
  <c r="H331" i="64"/>
  <c r="E331" i="64"/>
  <c r="C331" i="64"/>
  <c r="B331" i="64"/>
  <c r="H330" i="64"/>
  <c r="E330" i="64"/>
  <c r="D330" i="64"/>
  <c r="C330" i="64"/>
  <c r="B330" i="64"/>
  <c r="H326" i="64"/>
  <c r="Y326" i="64" s="1"/>
  <c r="E326" i="64"/>
  <c r="C326" i="64"/>
  <c r="B326" i="64"/>
  <c r="H325" i="64"/>
  <c r="E325" i="64"/>
  <c r="C325" i="64"/>
  <c r="B325" i="64"/>
  <c r="H324" i="64"/>
  <c r="E324" i="64"/>
  <c r="C324" i="64"/>
  <c r="B324" i="64"/>
  <c r="H323" i="64"/>
  <c r="E323" i="64"/>
  <c r="C323" i="64"/>
  <c r="B323" i="64"/>
  <c r="H322" i="64"/>
  <c r="E322" i="64"/>
  <c r="C322" i="64"/>
  <c r="B322" i="64"/>
  <c r="H321" i="64"/>
  <c r="E321" i="64"/>
  <c r="C321" i="64"/>
  <c r="B321" i="64"/>
  <c r="H320" i="64"/>
  <c r="E320" i="64"/>
  <c r="C320" i="64"/>
  <c r="B320" i="64"/>
  <c r="H319" i="64"/>
  <c r="Z319" i="64" s="1"/>
  <c r="E319" i="64"/>
  <c r="C319" i="64"/>
  <c r="B319" i="64"/>
  <c r="B328" i="64" s="1"/>
  <c r="H318" i="64"/>
  <c r="G318" i="64" s="1"/>
  <c r="E318" i="64"/>
  <c r="C318" i="64"/>
  <c r="B318" i="64"/>
  <c r="H317" i="64"/>
  <c r="T317" i="64" s="1"/>
  <c r="E317" i="64"/>
  <c r="C317" i="64"/>
  <c r="B317" i="64"/>
  <c r="H316" i="64"/>
  <c r="E316" i="64"/>
  <c r="C316" i="64"/>
  <c r="B316" i="64"/>
  <c r="H315" i="64"/>
  <c r="E315" i="64"/>
  <c r="D315" i="64"/>
  <c r="C315" i="64"/>
  <c r="B315" i="64"/>
  <c r="H311" i="64"/>
  <c r="G311" i="64" s="1"/>
  <c r="E311" i="64"/>
  <c r="C311" i="64"/>
  <c r="B311" i="64"/>
  <c r="H310" i="64"/>
  <c r="E310" i="64"/>
  <c r="C310" i="64"/>
  <c r="B310" i="64"/>
  <c r="H309" i="64"/>
  <c r="E309" i="64"/>
  <c r="C309" i="64"/>
  <c r="B309" i="64"/>
  <c r="H308" i="64"/>
  <c r="E308" i="64"/>
  <c r="C308" i="64"/>
  <c r="B308" i="64"/>
  <c r="H307" i="64"/>
  <c r="E307" i="64"/>
  <c r="C307" i="64"/>
  <c r="B307" i="64"/>
  <c r="H306" i="64"/>
  <c r="T306" i="64" s="1"/>
  <c r="E306" i="64"/>
  <c r="C306" i="64"/>
  <c r="B306" i="64"/>
  <c r="H305" i="64"/>
  <c r="E305" i="64"/>
  <c r="C305" i="64"/>
  <c r="B305" i="64"/>
  <c r="H304" i="64"/>
  <c r="M304" i="64" s="1"/>
  <c r="E304" i="64"/>
  <c r="C304" i="64"/>
  <c r="B304" i="64"/>
  <c r="H303" i="64"/>
  <c r="E303" i="64"/>
  <c r="C303" i="64"/>
  <c r="B303" i="64"/>
  <c r="H302" i="64"/>
  <c r="X302" i="64" s="1"/>
  <c r="E302" i="64"/>
  <c r="C302" i="64"/>
  <c r="B302" i="64"/>
  <c r="B313" i="64" s="1"/>
  <c r="H301" i="64"/>
  <c r="X301" i="64" s="1"/>
  <c r="E301" i="64"/>
  <c r="C301" i="64"/>
  <c r="B301" i="64"/>
  <c r="H300" i="64"/>
  <c r="E300" i="64"/>
  <c r="D300" i="64"/>
  <c r="C300" i="64"/>
  <c r="B300" i="64"/>
  <c r="H296" i="64"/>
  <c r="E296" i="64"/>
  <c r="C296" i="64"/>
  <c r="B296" i="64"/>
  <c r="H295" i="64"/>
  <c r="E295" i="64"/>
  <c r="C295" i="64"/>
  <c r="B295" i="64"/>
  <c r="H294" i="64"/>
  <c r="E294" i="64"/>
  <c r="C294" i="64"/>
  <c r="B294" i="64"/>
  <c r="H293" i="64"/>
  <c r="E293" i="64"/>
  <c r="C293" i="64"/>
  <c r="B293" i="64"/>
  <c r="H292" i="64"/>
  <c r="Z292" i="64" s="1"/>
  <c r="E292" i="64"/>
  <c r="C292" i="64"/>
  <c r="B292" i="64"/>
  <c r="H291" i="64"/>
  <c r="E291" i="64"/>
  <c r="C291" i="64"/>
  <c r="B291" i="64"/>
  <c r="H290" i="64"/>
  <c r="E290" i="64"/>
  <c r="C290" i="64"/>
  <c r="B290" i="64"/>
  <c r="H289" i="64"/>
  <c r="E289" i="64"/>
  <c r="C289" i="64"/>
  <c r="B289" i="64"/>
  <c r="H288" i="64"/>
  <c r="E288" i="64"/>
  <c r="C288" i="64"/>
  <c r="B288" i="64"/>
  <c r="H287" i="64"/>
  <c r="G287" i="64" s="1"/>
  <c r="E287" i="64"/>
  <c r="C287" i="64"/>
  <c r="B287" i="64"/>
  <c r="H286" i="64"/>
  <c r="E286" i="64"/>
  <c r="C286" i="64"/>
  <c r="B286" i="64"/>
  <c r="H285" i="64"/>
  <c r="E285" i="64"/>
  <c r="D285" i="64"/>
  <c r="C285" i="64"/>
  <c r="B285" i="64"/>
  <c r="B298" i="64" s="1"/>
  <c r="H281" i="64"/>
  <c r="E281" i="64"/>
  <c r="C281" i="64"/>
  <c r="B281" i="64"/>
  <c r="H280" i="64"/>
  <c r="S280" i="64" s="1"/>
  <c r="E280" i="64"/>
  <c r="C280" i="64"/>
  <c r="B280" i="64"/>
  <c r="H279" i="64"/>
  <c r="G279" i="64" s="1"/>
  <c r="E279" i="64"/>
  <c r="C279" i="64"/>
  <c r="B279" i="64"/>
  <c r="H278" i="64"/>
  <c r="E278" i="64"/>
  <c r="C278" i="64"/>
  <c r="B278" i="64"/>
  <c r="H277" i="64"/>
  <c r="E277" i="64"/>
  <c r="C277" i="64"/>
  <c r="B277" i="64"/>
  <c r="H276" i="64"/>
  <c r="T276" i="64" s="1"/>
  <c r="E276" i="64"/>
  <c r="C276" i="64"/>
  <c r="B276" i="64"/>
  <c r="H275" i="64"/>
  <c r="U275" i="64" s="1"/>
  <c r="E275" i="64"/>
  <c r="C275" i="64"/>
  <c r="B275" i="64"/>
  <c r="H274" i="64"/>
  <c r="E274" i="64"/>
  <c r="C274" i="64"/>
  <c r="B274" i="64"/>
  <c r="H273" i="64"/>
  <c r="V273" i="64" s="1"/>
  <c r="E273" i="64"/>
  <c r="C273" i="64"/>
  <c r="B273" i="64"/>
  <c r="H272" i="64"/>
  <c r="U272" i="64" s="1"/>
  <c r="E272" i="64"/>
  <c r="C272" i="64"/>
  <c r="B272" i="64"/>
  <c r="H271" i="64"/>
  <c r="T271" i="64" s="1"/>
  <c r="E271" i="64"/>
  <c r="C271" i="64"/>
  <c r="B271" i="64"/>
  <c r="H270" i="64"/>
  <c r="E270" i="64"/>
  <c r="C270" i="64"/>
  <c r="B270" i="64"/>
  <c r="H266" i="64"/>
  <c r="M266" i="64" s="1"/>
  <c r="E266" i="64"/>
  <c r="C266" i="64"/>
  <c r="B266" i="64"/>
  <c r="H265" i="64"/>
  <c r="X265" i="64" s="1"/>
  <c r="E265" i="64"/>
  <c r="C265" i="64"/>
  <c r="B265" i="64"/>
  <c r="H264" i="64"/>
  <c r="E264" i="64"/>
  <c r="C264" i="64"/>
  <c r="B264" i="64"/>
  <c r="H263" i="64"/>
  <c r="E263" i="64"/>
  <c r="C263" i="64"/>
  <c r="B263" i="64"/>
  <c r="H262" i="64"/>
  <c r="S262" i="64" s="1"/>
  <c r="E262" i="64"/>
  <c r="C262" i="64"/>
  <c r="B262" i="64"/>
  <c r="H261" i="64"/>
  <c r="U261" i="64" s="1"/>
  <c r="E261" i="64"/>
  <c r="C261" i="64"/>
  <c r="B261" i="64"/>
  <c r="H260" i="64"/>
  <c r="E260" i="64"/>
  <c r="C260" i="64"/>
  <c r="B260" i="64"/>
  <c r="H259" i="64"/>
  <c r="Z259" i="64" s="1"/>
  <c r="E259" i="64"/>
  <c r="C259" i="64"/>
  <c r="B259" i="64"/>
  <c r="H258" i="64"/>
  <c r="E258" i="64"/>
  <c r="C258" i="64"/>
  <c r="B258" i="64"/>
  <c r="H257" i="64"/>
  <c r="U257" i="64" s="1"/>
  <c r="E257" i="64"/>
  <c r="C257" i="64"/>
  <c r="B257" i="64"/>
  <c r="H256" i="64"/>
  <c r="E256" i="64"/>
  <c r="C256" i="64"/>
  <c r="B256" i="64"/>
  <c r="H255" i="64"/>
  <c r="E255" i="64"/>
  <c r="C255" i="64"/>
  <c r="B255" i="64"/>
  <c r="H251" i="64"/>
  <c r="E251" i="64"/>
  <c r="D251" i="64"/>
  <c r="C251" i="64"/>
  <c r="B251" i="64"/>
  <c r="H250" i="64"/>
  <c r="E250" i="64"/>
  <c r="D250" i="64"/>
  <c r="C250" i="64"/>
  <c r="B250" i="64"/>
  <c r="H249" i="64"/>
  <c r="E249" i="64"/>
  <c r="D249" i="64"/>
  <c r="C249" i="64"/>
  <c r="B249" i="64"/>
  <c r="H248" i="64"/>
  <c r="E248" i="64"/>
  <c r="D248" i="64"/>
  <c r="C248" i="64"/>
  <c r="B248" i="64"/>
  <c r="H247" i="64"/>
  <c r="E247" i="64"/>
  <c r="D247" i="64"/>
  <c r="C247" i="64"/>
  <c r="B247" i="64"/>
  <c r="H246" i="64"/>
  <c r="E246" i="64"/>
  <c r="D246" i="64"/>
  <c r="C246" i="64"/>
  <c r="B246" i="64"/>
  <c r="H245" i="64"/>
  <c r="E245" i="64"/>
  <c r="D245" i="64"/>
  <c r="C245" i="64"/>
  <c r="B245" i="64"/>
  <c r="H244" i="64"/>
  <c r="E244" i="64"/>
  <c r="D244" i="64"/>
  <c r="C244" i="64"/>
  <c r="B244" i="64"/>
  <c r="H243" i="64"/>
  <c r="E243" i="64"/>
  <c r="D243" i="64"/>
  <c r="C243" i="64"/>
  <c r="B243" i="64"/>
  <c r="H242" i="64"/>
  <c r="E242" i="64"/>
  <c r="D242" i="64"/>
  <c r="C242" i="64"/>
  <c r="B242" i="64"/>
  <c r="H241" i="64"/>
  <c r="E241" i="64"/>
  <c r="D241" i="64"/>
  <c r="C241" i="64"/>
  <c r="B241" i="64"/>
  <c r="D240" i="64"/>
  <c r="D238" i="64" s="1"/>
  <c r="H234" i="64"/>
  <c r="AC234" i="64" s="1"/>
  <c r="E234" i="64"/>
  <c r="C234" i="64"/>
  <c r="B234" i="64"/>
  <c r="H233" i="64"/>
  <c r="AC233" i="64" s="1"/>
  <c r="E233" i="64"/>
  <c r="C233" i="64"/>
  <c r="B233" i="64"/>
  <c r="H232" i="64"/>
  <c r="E232" i="64"/>
  <c r="C232" i="64"/>
  <c r="B232" i="64"/>
  <c r="H231" i="64"/>
  <c r="E231" i="64"/>
  <c r="C231" i="64"/>
  <c r="B231" i="64"/>
  <c r="H230" i="64"/>
  <c r="E230" i="64"/>
  <c r="C230" i="64"/>
  <c r="B230" i="64"/>
  <c r="H229" i="64"/>
  <c r="E229" i="64"/>
  <c r="C229" i="64"/>
  <c r="B229" i="64"/>
  <c r="H228" i="64"/>
  <c r="E228" i="64"/>
  <c r="C228" i="64"/>
  <c r="B228" i="64"/>
  <c r="H227" i="64"/>
  <c r="E227" i="64"/>
  <c r="C227" i="64"/>
  <c r="B227" i="64"/>
  <c r="H226" i="64"/>
  <c r="E226" i="64"/>
  <c r="C226" i="64"/>
  <c r="B226" i="64"/>
  <c r="H225" i="64"/>
  <c r="AC225" i="64" s="1"/>
  <c r="E225" i="64"/>
  <c r="C225" i="64"/>
  <c r="B225" i="64"/>
  <c r="H224" i="64"/>
  <c r="AC224" i="64" s="1"/>
  <c r="E224" i="64"/>
  <c r="C224" i="64"/>
  <c r="B224" i="64"/>
  <c r="H223" i="64"/>
  <c r="AC223" i="64" s="1"/>
  <c r="E223" i="64"/>
  <c r="C223" i="64"/>
  <c r="B223" i="64"/>
  <c r="H219" i="64"/>
  <c r="E219" i="64"/>
  <c r="C219" i="64"/>
  <c r="B219" i="64"/>
  <c r="H218" i="64"/>
  <c r="E218" i="64"/>
  <c r="C218" i="64"/>
  <c r="B218" i="64"/>
  <c r="H217" i="64"/>
  <c r="E217" i="64"/>
  <c r="C217" i="64"/>
  <c r="B217" i="64"/>
  <c r="H216" i="64"/>
  <c r="E216" i="64"/>
  <c r="C216" i="64"/>
  <c r="B216" i="64"/>
  <c r="H215" i="64"/>
  <c r="E215" i="64"/>
  <c r="C215" i="64"/>
  <c r="B215" i="64"/>
  <c r="H214" i="64"/>
  <c r="E214" i="64"/>
  <c r="C214" i="64"/>
  <c r="B214" i="64"/>
  <c r="H213" i="64"/>
  <c r="E213" i="64"/>
  <c r="C213" i="64"/>
  <c r="B213" i="64"/>
  <c r="H212" i="64"/>
  <c r="E212" i="64"/>
  <c r="C212" i="64"/>
  <c r="B212" i="64"/>
  <c r="H211" i="64"/>
  <c r="E211" i="64"/>
  <c r="C211" i="64"/>
  <c r="B211" i="64"/>
  <c r="H210" i="64"/>
  <c r="E210" i="64"/>
  <c r="C210" i="64"/>
  <c r="B210" i="64"/>
  <c r="H209" i="64"/>
  <c r="E209" i="64"/>
  <c r="C209" i="64"/>
  <c r="B209" i="64"/>
  <c r="H208" i="64"/>
  <c r="E208" i="64"/>
  <c r="C208" i="64"/>
  <c r="B208" i="64"/>
  <c r="H204" i="64"/>
  <c r="E204" i="64"/>
  <c r="C204" i="64"/>
  <c r="B204" i="64"/>
  <c r="H203" i="64"/>
  <c r="E203" i="64"/>
  <c r="C203" i="64"/>
  <c r="B203" i="64"/>
  <c r="H202" i="64"/>
  <c r="E202" i="64"/>
  <c r="C202" i="64"/>
  <c r="B202" i="64"/>
  <c r="H201" i="64"/>
  <c r="E201" i="64"/>
  <c r="C201" i="64"/>
  <c r="B201" i="64"/>
  <c r="H200" i="64"/>
  <c r="E200" i="64"/>
  <c r="C200" i="64"/>
  <c r="B200" i="64"/>
  <c r="H199" i="64"/>
  <c r="E199" i="64"/>
  <c r="C199" i="64"/>
  <c r="B199" i="64"/>
  <c r="H198" i="64"/>
  <c r="E198" i="64"/>
  <c r="C198" i="64"/>
  <c r="B198" i="64"/>
  <c r="H197" i="64"/>
  <c r="E197" i="64"/>
  <c r="C197" i="64"/>
  <c r="B197" i="64"/>
  <c r="H196" i="64"/>
  <c r="E196" i="64"/>
  <c r="C196" i="64"/>
  <c r="B196" i="64"/>
  <c r="H195" i="64"/>
  <c r="E195" i="64"/>
  <c r="C195" i="64"/>
  <c r="B195" i="64"/>
  <c r="H194" i="64"/>
  <c r="E194" i="64"/>
  <c r="C194" i="64"/>
  <c r="B194" i="64"/>
  <c r="H193" i="64"/>
  <c r="E193" i="64"/>
  <c r="C193" i="64"/>
  <c r="B193" i="64"/>
  <c r="H189" i="64"/>
  <c r="E189" i="64"/>
  <c r="C189" i="64"/>
  <c r="B189" i="64"/>
  <c r="H188" i="64"/>
  <c r="E188" i="64"/>
  <c r="C188" i="64"/>
  <c r="B188" i="64"/>
  <c r="H187" i="64"/>
  <c r="E187" i="64"/>
  <c r="C187" i="64"/>
  <c r="B187" i="64"/>
  <c r="H186" i="64"/>
  <c r="E186" i="64"/>
  <c r="C186" i="64"/>
  <c r="B186" i="64"/>
  <c r="H185" i="64"/>
  <c r="E185" i="64"/>
  <c r="C185" i="64"/>
  <c r="B185" i="64"/>
  <c r="H184" i="64"/>
  <c r="E184" i="64"/>
  <c r="C184" i="64"/>
  <c r="B184" i="64"/>
  <c r="H183" i="64"/>
  <c r="E183" i="64"/>
  <c r="C183" i="64"/>
  <c r="B183" i="64"/>
  <c r="H182" i="64"/>
  <c r="E182" i="64"/>
  <c r="C182" i="64"/>
  <c r="B182" i="64"/>
  <c r="H181" i="64"/>
  <c r="E181" i="64"/>
  <c r="C181" i="64"/>
  <c r="B181" i="64"/>
  <c r="H180" i="64"/>
  <c r="E180" i="64"/>
  <c r="C180" i="64"/>
  <c r="B180" i="64"/>
  <c r="H179" i="64"/>
  <c r="E179" i="64"/>
  <c r="C179" i="64"/>
  <c r="B179" i="64"/>
  <c r="H178" i="64"/>
  <c r="E178" i="64"/>
  <c r="C178" i="64"/>
  <c r="B178" i="64"/>
  <c r="H174" i="64"/>
  <c r="E174" i="64"/>
  <c r="C174" i="64"/>
  <c r="B174" i="64"/>
  <c r="H173" i="64"/>
  <c r="E173" i="64"/>
  <c r="C173" i="64"/>
  <c r="B173" i="64"/>
  <c r="H172" i="64"/>
  <c r="E172" i="64"/>
  <c r="C172" i="64"/>
  <c r="B172" i="64"/>
  <c r="H171" i="64"/>
  <c r="E171" i="64"/>
  <c r="C171" i="64"/>
  <c r="B171" i="64"/>
  <c r="H170" i="64"/>
  <c r="E170" i="64"/>
  <c r="C170" i="64"/>
  <c r="B170" i="64"/>
  <c r="H169" i="64"/>
  <c r="E169" i="64"/>
  <c r="C169" i="64"/>
  <c r="B169" i="64"/>
  <c r="H168" i="64"/>
  <c r="E168" i="64"/>
  <c r="C168" i="64"/>
  <c r="B168" i="64"/>
  <c r="H167" i="64"/>
  <c r="E167" i="64"/>
  <c r="C167" i="64"/>
  <c r="B167" i="64"/>
  <c r="H166" i="64"/>
  <c r="E166" i="64"/>
  <c r="C166" i="64"/>
  <c r="B166" i="64"/>
  <c r="H165" i="64"/>
  <c r="E165" i="64"/>
  <c r="C165" i="64"/>
  <c r="B165" i="64"/>
  <c r="H164" i="64"/>
  <c r="E164" i="64"/>
  <c r="C164" i="64"/>
  <c r="B164" i="64"/>
  <c r="H163" i="64"/>
  <c r="E163" i="64"/>
  <c r="C163" i="64"/>
  <c r="B163" i="64"/>
  <c r="H159" i="64"/>
  <c r="E159" i="64"/>
  <c r="C159" i="64"/>
  <c r="B159" i="64"/>
  <c r="H158" i="64"/>
  <c r="E158" i="64"/>
  <c r="C158" i="64"/>
  <c r="B158" i="64"/>
  <c r="H157" i="64"/>
  <c r="E157" i="64"/>
  <c r="C157" i="64"/>
  <c r="B157" i="64"/>
  <c r="H156" i="64"/>
  <c r="E156" i="64"/>
  <c r="C156" i="64"/>
  <c r="B156" i="64"/>
  <c r="H155" i="64"/>
  <c r="E155" i="64"/>
  <c r="C155" i="64"/>
  <c r="B155" i="64"/>
  <c r="H154" i="64"/>
  <c r="E154" i="64"/>
  <c r="C154" i="64"/>
  <c r="B154" i="64"/>
  <c r="H153" i="64"/>
  <c r="E153" i="64"/>
  <c r="C153" i="64"/>
  <c r="B153" i="64"/>
  <c r="H152" i="64"/>
  <c r="E152" i="64"/>
  <c r="C152" i="64"/>
  <c r="B152" i="64"/>
  <c r="H151" i="64"/>
  <c r="E151" i="64"/>
  <c r="C151" i="64"/>
  <c r="B151" i="64"/>
  <c r="H150" i="64"/>
  <c r="E150" i="64"/>
  <c r="C150" i="64"/>
  <c r="B150" i="64"/>
  <c r="H149" i="64"/>
  <c r="E149" i="64"/>
  <c r="C149" i="64"/>
  <c r="B149" i="64"/>
  <c r="H148" i="64"/>
  <c r="E148" i="64"/>
  <c r="C148" i="64"/>
  <c r="B148" i="64"/>
  <c r="H144" i="64"/>
  <c r="E144" i="64"/>
  <c r="C144" i="64"/>
  <c r="B144" i="64"/>
  <c r="H143" i="64"/>
  <c r="E143" i="64"/>
  <c r="C143" i="64"/>
  <c r="B143" i="64"/>
  <c r="H142" i="64"/>
  <c r="E142" i="64"/>
  <c r="C142" i="64"/>
  <c r="B142" i="64"/>
  <c r="H141" i="64"/>
  <c r="E141" i="64"/>
  <c r="C141" i="64"/>
  <c r="B141" i="64"/>
  <c r="H140" i="64"/>
  <c r="E140" i="64"/>
  <c r="C140" i="64"/>
  <c r="B140" i="64"/>
  <c r="H139" i="64"/>
  <c r="E139" i="64"/>
  <c r="C139" i="64"/>
  <c r="B139" i="64"/>
  <c r="H138" i="64"/>
  <c r="E138" i="64"/>
  <c r="C138" i="64"/>
  <c r="B138" i="64"/>
  <c r="H137" i="64"/>
  <c r="E137" i="64"/>
  <c r="C137" i="64"/>
  <c r="B137" i="64"/>
  <c r="H136" i="64"/>
  <c r="E136" i="64"/>
  <c r="C136" i="64"/>
  <c r="B136" i="64"/>
  <c r="H135" i="64"/>
  <c r="E135" i="64"/>
  <c r="C135" i="64"/>
  <c r="B135" i="64"/>
  <c r="H129" i="64"/>
  <c r="E129" i="64"/>
  <c r="C129" i="64"/>
  <c r="B129" i="64"/>
  <c r="H128" i="64"/>
  <c r="E128" i="64"/>
  <c r="C128" i="64"/>
  <c r="B128" i="64"/>
  <c r="H127" i="64"/>
  <c r="E127" i="64"/>
  <c r="C127" i="64"/>
  <c r="B127" i="64"/>
  <c r="H126" i="64"/>
  <c r="E126" i="64"/>
  <c r="C126" i="64"/>
  <c r="B126" i="64"/>
  <c r="H125" i="64"/>
  <c r="E125" i="64"/>
  <c r="C125" i="64"/>
  <c r="B125" i="64"/>
  <c r="H124" i="64"/>
  <c r="E124" i="64"/>
  <c r="C124" i="64"/>
  <c r="B124" i="64"/>
  <c r="H123" i="64"/>
  <c r="E123" i="64"/>
  <c r="C123" i="64"/>
  <c r="B123" i="64"/>
  <c r="H122" i="64"/>
  <c r="E122" i="64"/>
  <c r="C122" i="64"/>
  <c r="B122" i="64"/>
  <c r="H121" i="64"/>
  <c r="E121" i="64"/>
  <c r="C121" i="64"/>
  <c r="B121" i="64"/>
  <c r="H120" i="64"/>
  <c r="E120" i="64"/>
  <c r="C120" i="64"/>
  <c r="B120" i="64"/>
  <c r="H119" i="64"/>
  <c r="E119" i="64"/>
  <c r="C119" i="64"/>
  <c r="B119" i="64"/>
  <c r="H118" i="64"/>
  <c r="E118" i="64"/>
  <c r="C118" i="64"/>
  <c r="B118" i="64"/>
  <c r="H114" i="64"/>
  <c r="E114" i="64"/>
  <c r="C114" i="64"/>
  <c r="B114" i="64"/>
  <c r="H113" i="64"/>
  <c r="E113" i="64"/>
  <c r="C113" i="64"/>
  <c r="B113" i="64"/>
  <c r="H112" i="64"/>
  <c r="E112" i="64"/>
  <c r="C112" i="64"/>
  <c r="B112" i="64"/>
  <c r="H111" i="64"/>
  <c r="E111" i="64"/>
  <c r="C111" i="64"/>
  <c r="B111" i="64"/>
  <c r="H110" i="64"/>
  <c r="E110" i="64"/>
  <c r="C110" i="64"/>
  <c r="B110" i="64"/>
  <c r="H109" i="64"/>
  <c r="E109" i="64"/>
  <c r="C109" i="64"/>
  <c r="B109" i="64"/>
  <c r="H108" i="64"/>
  <c r="E108" i="64"/>
  <c r="C108" i="64"/>
  <c r="B108" i="64"/>
  <c r="H107" i="64"/>
  <c r="E107" i="64"/>
  <c r="C107" i="64"/>
  <c r="B107" i="64"/>
  <c r="H106" i="64"/>
  <c r="E106" i="64"/>
  <c r="C106" i="64"/>
  <c r="B106" i="64"/>
  <c r="H105" i="64"/>
  <c r="E105" i="64"/>
  <c r="C105" i="64"/>
  <c r="B105" i="64"/>
  <c r="H104" i="64"/>
  <c r="E104" i="64"/>
  <c r="C104" i="64"/>
  <c r="B104" i="64"/>
  <c r="H103" i="64"/>
  <c r="E103" i="64"/>
  <c r="C103" i="64"/>
  <c r="B103" i="64"/>
  <c r="H99" i="64"/>
  <c r="E99" i="64"/>
  <c r="C99" i="64"/>
  <c r="B99" i="64"/>
  <c r="H98" i="64"/>
  <c r="E98" i="64"/>
  <c r="C98" i="64"/>
  <c r="B98" i="64"/>
  <c r="H97" i="64"/>
  <c r="E97" i="64"/>
  <c r="C97" i="64"/>
  <c r="B97" i="64"/>
  <c r="H96" i="64"/>
  <c r="E96" i="64"/>
  <c r="C96" i="64"/>
  <c r="B96" i="64"/>
  <c r="H95" i="64"/>
  <c r="E95" i="64"/>
  <c r="C95" i="64"/>
  <c r="B95" i="64"/>
  <c r="H94" i="64"/>
  <c r="E94" i="64"/>
  <c r="C94" i="64"/>
  <c r="B94" i="64"/>
  <c r="H93" i="64"/>
  <c r="E93" i="64"/>
  <c r="C93" i="64"/>
  <c r="B93" i="64"/>
  <c r="H92" i="64"/>
  <c r="E92" i="64"/>
  <c r="C92" i="64"/>
  <c r="B92" i="64"/>
  <c r="H91" i="64"/>
  <c r="E91" i="64"/>
  <c r="C91" i="64"/>
  <c r="B91" i="64"/>
  <c r="H90" i="64"/>
  <c r="E90" i="64"/>
  <c r="C90" i="64"/>
  <c r="B90" i="64"/>
  <c r="H89" i="64"/>
  <c r="E89" i="64"/>
  <c r="C89" i="64"/>
  <c r="B89" i="64"/>
  <c r="H88" i="64"/>
  <c r="E88" i="64"/>
  <c r="C88" i="64"/>
  <c r="B88" i="64"/>
  <c r="H84" i="64"/>
  <c r="E84" i="64"/>
  <c r="C84" i="64"/>
  <c r="B84" i="64"/>
  <c r="H83" i="64"/>
  <c r="E83" i="64"/>
  <c r="C83" i="64"/>
  <c r="B83" i="64"/>
  <c r="H82" i="64"/>
  <c r="E82" i="64"/>
  <c r="C82" i="64"/>
  <c r="B82" i="64"/>
  <c r="H81" i="64"/>
  <c r="E81" i="64"/>
  <c r="C81" i="64"/>
  <c r="B81" i="64"/>
  <c r="H80" i="64"/>
  <c r="E80" i="64"/>
  <c r="C80" i="64"/>
  <c r="B80" i="64"/>
  <c r="H79" i="64"/>
  <c r="E79" i="64"/>
  <c r="C79" i="64"/>
  <c r="B79" i="64"/>
  <c r="H78" i="64"/>
  <c r="E78" i="64"/>
  <c r="C78" i="64"/>
  <c r="B78" i="64"/>
  <c r="H77" i="64"/>
  <c r="E77" i="64"/>
  <c r="C77" i="64"/>
  <c r="B77" i="64"/>
  <c r="H76" i="64"/>
  <c r="E76" i="64"/>
  <c r="C76" i="64"/>
  <c r="B76" i="64"/>
  <c r="H75" i="64"/>
  <c r="E75" i="64"/>
  <c r="C75" i="64"/>
  <c r="B75" i="64"/>
  <c r="H74" i="64"/>
  <c r="E74" i="64"/>
  <c r="C74" i="64"/>
  <c r="B74" i="64"/>
  <c r="H73" i="64"/>
  <c r="E73" i="64"/>
  <c r="C73" i="64"/>
  <c r="B73" i="64"/>
  <c r="H69" i="64"/>
  <c r="E69" i="64"/>
  <c r="C69" i="64"/>
  <c r="B69" i="64"/>
  <c r="H68" i="64"/>
  <c r="E68" i="64"/>
  <c r="C68" i="64"/>
  <c r="B68" i="64"/>
  <c r="H67" i="64"/>
  <c r="E67" i="64"/>
  <c r="C67" i="64"/>
  <c r="B67" i="64"/>
  <c r="H66" i="64"/>
  <c r="E66" i="64"/>
  <c r="C66" i="64"/>
  <c r="B66" i="64"/>
  <c r="H65" i="64"/>
  <c r="E65" i="64"/>
  <c r="C65" i="64"/>
  <c r="B65" i="64"/>
  <c r="H64" i="64"/>
  <c r="E64" i="64"/>
  <c r="C64" i="64"/>
  <c r="B64" i="64"/>
  <c r="H63" i="64"/>
  <c r="E63" i="64"/>
  <c r="C63" i="64"/>
  <c r="B63" i="64"/>
  <c r="H62" i="64"/>
  <c r="E62" i="64"/>
  <c r="C62" i="64"/>
  <c r="B62" i="64"/>
  <c r="H61" i="64"/>
  <c r="E61" i="64"/>
  <c r="C61" i="64"/>
  <c r="B61" i="64"/>
  <c r="H60" i="64"/>
  <c r="E60" i="64"/>
  <c r="C60" i="64"/>
  <c r="B60" i="64"/>
  <c r="H59" i="64"/>
  <c r="E59" i="64"/>
  <c r="C59" i="64"/>
  <c r="B59" i="64"/>
  <c r="H58" i="64"/>
  <c r="E58" i="64"/>
  <c r="C58" i="64"/>
  <c r="B58" i="64"/>
  <c r="H54" i="64"/>
  <c r="P54" i="64" s="1"/>
  <c r="E54" i="64"/>
  <c r="C54" i="64"/>
  <c r="B54" i="64"/>
  <c r="H53" i="64"/>
  <c r="P53" i="64" s="1"/>
  <c r="E53" i="64"/>
  <c r="C53" i="64"/>
  <c r="B53" i="64"/>
  <c r="H52" i="64"/>
  <c r="P52" i="64" s="1"/>
  <c r="E52" i="64"/>
  <c r="C52" i="64"/>
  <c r="B52" i="64"/>
  <c r="H51" i="64"/>
  <c r="P51" i="64" s="1"/>
  <c r="E51" i="64"/>
  <c r="C51" i="64"/>
  <c r="B51" i="64"/>
  <c r="H50" i="64"/>
  <c r="P50" i="64" s="1"/>
  <c r="E50" i="64"/>
  <c r="C50" i="64"/>
  <c r="B50" i="64"/>
  <c r="H49" i="64"/>
  <c r="P49" i="64" s="1"/>
  <c r="E49" i="64"/>
  <c r="C49" i="64"/>
  <c r="B49" i="64"/>
  <c r="H48" i="64"/>
  <c r="P48" i="64" s="1"/>
  <c r="E48" i="64"/>
  <c r="C48" i="64"/>
  <c r="B48" i="64"/>
  <c r="H47" i="64"/>
  <c r="P47" i="64" s="1"/>
  <c r="E47" i="64"/>
  <c r="C47" i="64"/>
  <c r="B47" i="64"/>
  <c r="H46" i="64"/>
  <c r="P46" i="64" s="1"/>
  <c r="E46" i="64"/>
  <c r="C46" i="64"/>
  <c r="B46" i="64"/>
  <c r="H45" i="64"/>
  <c r="P45" i="64" s="1"/>
  <c r="E45" i="64"/>
  <c r="C45" i="64"/>
  <c r="B45" i="64"/>
  <c r="H44" i="64"/>
  <c r="P44" i="64" s="1"/>
  <c r="E44" i="64"/>
  <c r="C44" i="64"/>
  <c r="B44" i="64"/>
  <c r="H43" i="64"/>
  <c r="P43" i="64" s="1"/>
  <c r="E43" i="64"/>
  <c r="C43" i="64"/>
  <c r="B43" i="64"/>
  <c r="H39" i="64"/>
  <c r="P39" i="64" s="1"/>
  <c r="F39" i="64"/>
  <c r="F54" i="64" s="1"/>
  <c r="F69" i="64" s="1"/>
  <c r="F84" i="64" s="1"/>
  <c r="F99" i="64" s="1"/>
  <c r="F114" i="64" s="1"/>
  <c r="F129" i="64" s="1"/>
  <c r="F144" i="64" s="1"/>
  <c r="E39" i="64"/>
  <c r="C39" i="64"/>
  <c r="B39" i="64"/>
  <c r="H38" i="64"/>
  <c r="P38" i="64" s="1"/>
  <c r="F38" i="64"/>
  <c r="F53" i="64" s="1"/>
  <c r="F68" i="64" s="1"/>
  <c r="F83" i="64" s="1"/>
  <c r="F98" i="64" s="1"/>
  <c r="F113" i="64" s="1"/>
  <c r="F128" i="64" s="1"/>
  <c r="F143" i="64" s="1"/>
  <c r="E38" i="64"/>
  <c r="C38" i="64"/>
  <c r="B38" i="64"/>
  <c r="H37" i="64"/>
  <c r="P37" i="64" s="1"/>
  <c r="F37" i="64"/>
  <c r="F52" i="64" s="1"/>
  <c r="F67" i="64" s="1"/>
  <c r="F82" i="64" s="1"/>
  <c r="F97" i="64" s="1"/>
  <c r="F112" i="64" s="1"/>
  <c r="F127" i="64" s="1"/>
  <c r="F142" i="64" s="1"/>
  <c r="E37" i="64"/>
  <c r="C37" i="64"/>
  <c r="B37" i="64"/>
  <c r="H36" i="64"/>
  <c r="P36" i="64" s="1"/>
  <c r="F36" i="64"/>
  <c r="F51" i="64" s="1"/>
  <c r="F66" i="64" s="1"/>
  <c r="F81" i="64" s="1"/>
  <c r="F96" i="64" s="1"/>
  <c r="F111" i="64" s="1"/>
  <c r="F126" i="64" s="1"/>
  <c r="F141" i="64" s="1"/>
  <c r="E36" i="64"/>
  <c r="C36" i="64"/>
  <c r="B36" i="64"/>
  <c r="H35" i="64"/>
  <c r="P35" i="64" s="1"/>
  <c r="F35" i="64"/>
  <c r="F50" i="64" s="1"/>
  <c r="F65" i="64" s="1"/>
  <c r="F80" i="64" s="1"/>
  <c r="F95" i="64" s="1"/>
  <c r="F110" i="64" s="1"/>
  <c r="F125" i="64" s="1"/>
  <c r="F140" i="64" s="1"/>
  <c r="E35" i="64"/>
  <c r="C35" i="64"/>
  <c r="B35" i="64"/>
  <c r="H34" i="64"/>
  <c r="P34" i="64" s="1"/>
  <c r="F34" i="64"/>
  <c r="F49" i="64" s="1"/>
  <c r="F64" i="64" s="1"/>
  <c r="F79" i="64" s="1"/>
  <c r="F94" i="64" s="1"/>
  <c r="F109" i="64" s="1"/>
  <c r="F124" i="64" s="1"/>
  <c r="F139" i="64" s="1"/>
  <c r="E34" i="64"/>
  <c r="C34" i="64"/>
  <c r="B34" i="64"/>
  <c r="H33" i="64"/>
  <c r="P33" i="64" s="1"/>
  <c r="F33" i="64"/>
  <c r="F48" i="64" s="1"/>
  <c r="F63" i="64" s="1"/>
  <c r="F78" i="64" s="1"/>
  <c r="F93" i="64" s="1"/>
  <c r="F108" i="64" s="1"/>
  <c r="F123" i="64" s="1"/>
  <c r="F138" i="64" s="1"/>
  <c r="E33" i="64"/>
  <c r="C33" i="64"/>
  <c r="B33" i="64"/>
  <c r="H32" i="64"/>
  <c r="P32" i="64" s="1"/>
  <c r="F32" i="64"/>
  <c r="F47" i="64" s="1"/>
  <c r="F62" i="64" s="1"/>
  <c r="F77" i="64" s="1"/>
  <c r="F92" i="64" s="1"/>
  <c r="F107" i="64" s="1"/>
  <c r="F122" i="64" s="1"/>
  <c r="F137" i="64" s="1"/>
  <c r="E32" i="64"/>
  <c r="C32" i="64"/>
  <c r="B32" i="64"/>
  <c r="H31" i="64"/>
  <c r="P31" i="64" s="1"/>
  <c r="F31" i="64"/>
  <c r="F46" i="64" s="1"/>
  <c r="F61" i="64" s="1"/>
  <c r="F76" i="64" s="1"/>
  <c r="F91" i="64" s="1"/>
  <c r="F106" i="64" s="1"/>
  <c r="F121" i="64" s="1"/>
  <c r="F136" i="64" s="1"/>
  <c r="E31" i="64"/>
  <c r="C31" i="64"/>
  <c r="B31" i="64"/>
  <c r="H30" i="64"/>
  <c r="P30" i="64" s="1"/>
  <c r="F30" i="64"/>
  <c r="F45" i="64" s="1"/>
  <c r="F60" i="64" s="1"/>
  <c r="F75" i="64" s="1"/>
  <c r="F90" i="64" s="1"/>
  <c r="F105" i="64" s="1"/>
  <c r="F120" i="64" s="1"/>
  <c r="F135" i="64" s="1"/>
  <c r="E30" i="64"/>
  <c r="C30" i="64"/>
  <c r="B30" i="64"/>
  <c r="H29" i="64"/>
  <c r="P29" i="64" s="1"/>
  <c r="F29" i="64"/>
  <c r="F44" i="64" s="1"/>
  <c r="F59" i="64" s="1"/>
  <c r="F74" i="64" s="1"/>
  <c r="F89" i="64" s="1"/>
  <c r="F104" i="64" s="1"/>
  <c r="F119" i="64" s="1"/>
  <c r="E29" i="64"/>
  <c r="C29" i="64"/>
  <c r="B29" i="64"/>
  <c r="H28" i="64"/>
  <c r="P28" i="64" s="1"/>
  <c r="F28" i="64"/>
  <c r="F43" i="64" s="1"/>
  <c r="F58" i="64" s="1"/>
  <c r="F73" i="64" s="1"/>
  <c r="F88" i="64" s="1"/>
  <c r="F103" i="64" s="1"/>
  <c r="F118" i="64" s="1"/>
  <c r="E28" i="64"/>
  <c r="C28" i="64"/>
  <c r="B28" i="64"/>
  <c r="Z38" i="50"/>
  <c r="Y38" i="50"/>
  <c r="X38" i="50"/>
  <c r="V38" i="50"/>
  <c r="U38" i="50"/>
  <c r="T38" i="50"/>
  <c r="S38" i="50"/>
  <c r="R38" i="50"/>
  <c r="P38" i="50"/>
  <c r="Q16" i="50" s="1"/>
  <c r="J38" i="50"/>
  <c r="K16" i="50" s="1"/>
  <c r="I38" i="50"/>
  <c r="G38" i="50"/>
  <c r="F38" i="50"/>
  <c r="E38" i="50"/>
  <c r="C38" i="50"/>
  <c r="D38" i="50" s="1"/>
  <c r="B38" i="50"/>
  <c r="Z37" i="50"/>
  <c r="Y37" i="50"/>
  <c r="X37" i="50"/>
  <c r="V37" i="50"/>
  <c r="U37" i="50"/>
  <c r="T37" i="50"/>
  <c r="S37" i="50"/>
  <c r="R37" i="50"/>
  <c r="P37" i="50"/>
  <c r="Q15" i="50" s="1"/>
  <c r="J37" i="50"/>
  <c r="K15" i="50" s="1"/>
  <c r="I37" i="50"/>
  <c r="G37" i="50"/>
  <c r="F37" i="50"/>
  <c r="E37" i="50"/>
  <c r="C37" i="50"/>
  <c r="D37" i="50" s="1"/>
  <c r="B37" i="50"/>
  <c r="Z36" i="50"/>
  <c r="Y36" i="50"/>
  <c r="X36" i="50"/>
  <c r="V36" i="50"/>
  <c r="U36" i="50"/>
  <c r="T36" i="50"/>
  <c r="S36" i="50"/>
  <c r="R36" i="50"/>
  <c r="P36" i="50"/>
  <c r="Q14" i="50" s="1"/>
  <c r="J36" i="50"/>
  <c r="K14" i="50" s="1"/>
  <c r="I36" i="50"/>
  <c r="G36" i="50"/>
  <c r="F36" i="50"/>
  <c r="E36" i="50"/>
  <c r="C36" i="50"/>
  <c r="D36" i="50" s="1"/>
  <c r="B36" i="50"/>
  <c r="Z35" i="50"/>
  <c r="Y35" i="50"/>
  <c r="X35" i="50"/>
  <c r="V35" i="50"/>
  <c r="U35" i="50"/>
  <c r="T35" i="50"/>
  <c r="S35" i="50"/>
  <c r="R35" i="50"/>
  <c r="P35" i="50"/>
  <c r="Q13" i="50" s="1"/>
  <c r="J35" i="50"/>
  <c r="K13" i="50" s="1"/>
  <c r="I35" i="50"/>
  <c r="G35" i="50"/>
  <c r="F35" i="50"/>
  <c r="E35" i="50"/>
  <c r="C35" i="50"/>
  <c r="D35" i="50" s="1"/>
  <c r="B35" i="50"/>
  <c r="Z34" i="50"/>
  <c r="Y34" i="50"/>
  <c r="X34" i="50"/>
  <c r="V34" i="50"/>
  <c r="U34" i="50"/>
  <c r="T34" i="50"/>
  <c r="S34" i="50"/>
  <c r="R34" i="50"/>
  <c r="P34" i="50"/>
  <c r="Q12" i="50" s="1"/>
  <c r="J34" i="50"/>
  <c r="K12" i="50" s="1"/>
  <c r="I34" i="50"/>
  <c r="G34" i="50"/>
  <c r="F34" i="50"/>
  <c r="E34" i="50"/>
  <c r="C34" i="50"/>
  <c r="D34" i="50" s="1"/>
  <c r="B34" i="50"/>
  <c r="Z33" i="50"/>
  <c r="Y33" i="50"/>
  <c r="X33" i="50"/>
  <c r="V33" i="50"/>
  <c r="U33" i="50"/>
  <c r="T33" i="50"/>
  <c r="S33" i="50"/>
  <c r="R33" i="50"/>
  <c r="P33" i="50"/>
  <c r="Q11" i="50" s="1"/>
  <c r="J33" i="50"/>
  <c r="K11" i="50" s="1"/>
  <c r="I33" i="50"/>
  <c r="G33" i="50"/>
  <c r="F33" i="50"/>
  <c r="E33" i="50"/>
  <c r="C33" i="50"/>
  <c r="D33" i="50" s="1"/>
  <c r="B33" i="50"/>
  <c r="Z32" i="50"/>
  <c r="Y32" i="50"/>
  <c r="X32" i="50"/>
  <c r="V32" i="50"/>
  <c r="U32" i="50"/>
  <c r="T32" i="50"/>
  <c r="S32" i="50"/>
  <c r="R32" i="50"/>
  <c r="P32" i="50"/>
  <c r="Q10" i="50" s="1"/>
  <c r="J32" i="50"/>
  <c r="K10" i="50" s="1"/>
  <c r="I32" i="50"/>
  <c r="G32" i="50"/>
  <c r="F32" i="50"/>
  <c r="E32" i="50"/>
  <c r="C32" i="50"/>
  <c r="D32" i="50" s="1"/>
  <c r="B32" i="50"/>
  <c r="Z31" i="50"/>
  <c r="Y31" i="50"/>
  <c r="X31" i="50"/>
  <c r="V31" i="50"/>
  <c r="U31" i="50"/>
  <c r="T31" i="50"/>
  <c r="S31" i="50"/>
  <c r="R31" i="50"/>
  <c r="P31" i="50"/>
  <c r="Q9" i="50" s="1"/>
  <c r="J31" i="50"/>
  <c r="I31" i="50"/>
  <c r="G31" i="50"/>
  <c r="F31" i="50"/>
  <c r="E31" i="50"/>
  <c r="C31" i="50"/>
  <c r="D31" i="50" s="1"/>
  <c r="B31" i="50"/>
  <c r="Z17" i="50"/>
  <c r="Y17" i="50"/>
  <c r="X17" i="50"/>
  <c r="V17" i="50"/>
  <c r="U17" i="50"/>
  <c r="T17" i="50"/>
  <c r="S17" i="50"/>
  <c r="R17" i="50"/>
  <c r="G17" i="50"/>
  <c r="H17" i="50" s="1"/>
  <c r="F17" i="50"/>
  <c r="E17" i="50"/>
  <c r="C17" i="50"/>
  <c r="D17" i="50" s="1"/>
  <c r="B17" i="50"/>
  <c r="Z16" i="50"/>
  <c r="Y16" i="50"/>
  <c r="X16" i="50"/>
  <c r="V16" i="50"/>
  <c r="U16" i="50"/>
  <c r="T16" i="50"/>
  <c r="S16" i="50"/>
  <c r="R16" i="50"/>
  <c r="G16" i="50"/>
  <c r="H16" i="50" s="1"/>
  <c r="F16" i="50"/>
  <c r="E16" i="50"/>
  <c r="C16" i="50"/>
  <c r="D16" i="50" s="1"/>
  <c r="B16" i="50"/>
  <c r="Z15" i="50"/>
  <c r="Y15" i="50"/>
  <c r="X15" i="50"/>
  <c r="V15" i="50"/>
  <c r="U15" i="50"/>
  <c r="T15" i="50"/>
  <c r="S15" i="50"/>
  <c r="R15" i="50"/>
  <c r="G15" i="50"/>
  <c r="H15" i="50" s="1"/>
  <c r="F15" i="50"/>
  <c r="E15" i="50"/>
  <c r="C15" i="50"/>
  <c r="D15" i="50" s="1"/>
  <c r="B15" i="50"/>
  <c r="Z14" i="50"/>
  <c r="Y14" i="50"/>
  <c r="X14" i="50"/>
  <c r="V14" i="50"/>
  <c r="U14" i="50"/>
  <c r="T14" i="50"/>
  <c r="S14" i="50"/>
  <c r="R14" i="50"/>
  <c r="G14" i="50"/>
  <c r="H14" i="50" s="1"/>
  <c r="F14" i="50"/>
  <c r="E14" i="50"/>
  <c r="C14" i="50"/>
  <c r="D14" i="50" s="1"/>
  <c r="B14" i="50"/>
  <c r="Z13" i="50"/>
  <c r="Y13" i="50"/>
  <c r="X13" i="50"/>
  <c r="V13" i="50"/>
  <c r="U13" i="50"/>
  <c r="T13" i="50"/>
  <c r="S13" i="50"/>
  <c r="R13" i="50"/>
  <c r="G13" i="50"/>
  <c r="H13" i="50" s="1"/>
  <c r="F13" i="50"/>
  <c r="E13" i="50"/>
  <c r="C13" i="50"/>
  <c r="D13" i="50" s="1"/>
  <c r="B13" i="50"/>
  <c r="Z12" i="50"/>
  <c r="Y12" i="50"/>
  <c r="X12" i="50"/>
  <c r="V12" i="50"/>
  <c r="U12" i="50"/>
  <c r="T12" i="50"/>
  <c r="S12" i="50"/>
  <c r="R12" i="50"/>
  <c r="G12" i="50"/>
  <c r="H12" i="50" s="1"/>
  <c r="F12" i="50"/>
  <c r="E12" i="50"/>
  <c r="C12" i="50"/>
  <c r="D12" i="50" s="1"/>
  <c r="B12" i="50"/>
  <c r="Z11" i="50"/>
  <c r="Y11" i="50"/>
  <c r="X11" i="50"/>
  <c r="V11" i="50"/>
  <c r="U11" i="50"/>
  <c r="T11" i="50"/>
  <c r="S11" i="50"/>
  <c r="R11" i="50"/>
  <c r="G11" i="50"/>
  <c r="H11" i="50" s="1"/>
  <c r="F11" i="50"/>
  <c r="E11" i="50"/>
  <c r="C11" i="50"/>
  <c r="D11" i="50" s="1"/>
  <c r="B11" i="50"/>
  <c r="Z10" i="50"/>
  <c r="Y10" i="50"/>
  <c r="X10" i="50"/>
  <c r="V10" i="50"/>
  <c r="U10" i="50"/>
  <c r="T10" i="50"/>
  <c r="S10" i="50"/>
  <c r="R10" i="50"/>
  <c r="G10" i="50"/>
  <c r="H10" i="50" s="1"/>
  <c r="F10" i="50"/>
  <c r="E10" i="50"/>
  <c r="C10" i="50"/>
  <c r="D10" i="50" s="1"/>
  <c r="B10" i="50"/>
  <c r="Z9" i="50"/>
  <c r="Y9" i="50"/>
  <c r="X9" i="50"/>
  <c r="V9" i="50"/>
  <c r="U9" i="50"/>
  <c r="T9" i="50"/>
  <c r="S9" i="50"/>
  <c r="R9" i="50"/>
  <c r="J9" i="50"/>
  <c r="I9" i="50"/>
  <c r="G9" i="50"/>
  <c r="F9" i="50"/>
  <c r="E9" i="50"/>
  <c r="C9" i="50"/>
  <c r="D9" i="50" s="1"/>
  <c r="B9" i="50"/>
  <c r="H4" i="50"/>
  <c r="T2" i="50"/>
  <c r="Y55" i="49"/>
  <c r="X55" i="49"/>
  <c r="W55" i="49"/>
  <c r="V55" i="49"/>
  <c r="U55" i="49"/>
  <c r="T55" i="49"/>
  <c r="R55" i="49"/>
  <c r="L55" i="49"/>
  <c r="K55" i="49"/>
  <c r="I55" i="49"/>
  <c r="G55" i="49"/>
  <c r="F55" i="49"/>
  <c r="C55" i="49"/>
  <c r="B55" i="49"/>
  <c r="Y54" i="49"/>
  <c r="X54" i="49"/>
  <c r="W54" i="49"/>
  <c r="V54" i="49"/>
  <c r="U54" i="49"/>
  <c r="T54" i="49"/>
  <c r="R54" i="49"/>
  <c r="L54" i="49"/>
  <c r="K54" i="49"/>
  <c r="I54" i="49"/>
  <c r="G54" i="49"/>
  <c r="F54" i="49"/>
  <c r="C54" i="49"/>
  <c r="B54" i="49"/>
  <c r="Y53" i="49"/>
  <c r="X53" i="49"/>
  <c r="W53" i="49"/>
  <c r="V53" i="49"/>
  <c r="U53" i="49"/>
  <c r="T53" i="49"/>
  <c r="R53" i="49"/>
  <c r="L53" i="49"/>
  <c r="K53" i="49"/>
  <c r="I53" i="49"/>
  <c r="G53" i="49"/>
  <c r="F53" i="49"/>
  <c r="C53" i="49"/>
  <c r="B53" i="49"/>
  <c r="Y52" i="49"/>
  <c r="X52" i="49"/>
  <c r="W52" i="49"/>
  <c r="V52" i="49"/>
  <c r="U52" i="49"/>
  <c r="T52" i="49"/>
  <c r="R52" i="49"/>
  <c r="L52" i="49"/>
  <c r="K52" i="49"/>
  <c r="I52" i="49"/>
  <c r="G52" i="49"/>
  <c r="F52" i="49"/>
  <c r="C52" i="49"/>
  <c r="B52" i="49"/>
  <c r="Y51" i="49"/>
  <c r="X51" i="49"/>
  <c r="W51" i="49"/>
  <c r="V51" i="49"/>
  <c r="U51" i="49"/>
  <c r="T51" i="49"/>
  <c r="R51" i="49"/>
  <c r="L51" i="49"/>
  <c r="K51" i="49"/>
  <c r="I51" i="49"/>
  <c r="G51" i="49"/>
  <c r="F51" i="49"/>
  <c r="C51" i="49"/>
  <c r="B51" i="49"/>
  <c r="Y50" i="49"/>
  <c r="X50" i="49"/>
  <c r="W50" i="49"/>
  <c r="V50" i="49"/>
  <c r="U50" i="49"/>
  <c r="T50" i="49"/>
  <c r="R50" i="49"/>
  <c r="L50" i="49"/>
  <c r="K50" i="49"/>
  <c r="I50" i="49"/>
  <c r="G50" i="49"/>
  <c r="F50" i="49"/>
  <c r="C50" i="49"/>
  <c r="B50" i="49"/>
  <c r="Y49" i="49"/>
  <c r="X49" i="49"/>
  <c r="W49" i="49"/>
  <c r="V49" i="49"/>
  <c r="U49" i="49"/>
  <c r="T49" i="49"/>
  <c r="R49" i="49"/>
  <c r="L49" i="49"/>
  <c r="K49" i="49"/>
  <c r="I49" i="49"/>
  <c r="G49" i="49"/>
  <c r="F49" i="49"/>
  <c r="C49" i="49"/>
  <c r="B49" i="49"/>
  <c r="Y48" i="49"/>
  <c r="X48" i="49"/>
  <c r="W48" i="49"/>
  <c r="V48" i="49"/>
  <c r="U48" i="49"/>
  <c r="T48" i="49"/>
  <c r="R48" i="49"/>
  <c r="L48" i="49"/>
  <c r="K48" i="49"/>
  <c r="I48" i="49"/>
  <c r="G48" i="49"/>
  <c r="F48" i="49"/>
  <c r="C48" i="49"/>
  <c r="B48" i="49"/>
  <c r="Y47" i="49"/>
  <c r="X47" i="49"/>
  <c r="W47" i="49"/>
  <c r="V47" i="49"/>
  <c r="U47" i="49"/>
  <c r="T47" i="49"/>
  <c r="R47" i="49"/>
  <c r="L47" i="49"/>
  <c r="K47" i="49"/>
  <c r="I47" i="49"/>
  <c r="G47" i="49"/>
  <c r="F47" i="49"/>
  <c r="C47" i="49"/>
  <c r="B47" i="49"/>
  <c r="Y46" i="49"/>
  <c r="X46" i="49"/>
  <c r="W46" i="49"/>
  <c r="V46" i="49"/>
  <c r="U46" i="49"/>
  <c r="T46" i="49"/>
  <c r="R46" i="49"/>
  <c r="L46" i="49"/>
  <c r="K46" i="49"/>
  <c r="I46" i="49"/>
  <c r="G46" i="49"/>
  <c r="F46" i="49"/>
  <c r="C46" i="49"/>
  <c r="B46" i="49"/>
  <c r="Y45" i="49"/>
  <c r="X45" i="49"/>
  <c r="W45" i="49"/>
  <c r="V45" i="49"/>
  <c r="U45" i="49"/>
  <c r="T45" i="49"/>
  <c r="R45" i="49"/>
  <c r="L45" i="49"/>
  <c r="K45" i="49"/>
  <c r="I45" i="49"/>
  <c r="G45" i="49"/>
  <c r="F45" i="49"/>
  <c r="C45" i="49"/>
  <c r="B45" i="49"/>
  <c r="Y44" i="49"/>
  <c r="X44" i="49"/>
  <c r="W44" i="49"/>
  <c r="V44" i="49"/>
  <c r="U44" i="49"/>
  <c r="T44" i="49"/>
  <c r="R44" i="49"/>
  <c r="L44" i="49"/>
  <c r="K44" i="49"/>
  <c r="I44" i="49"/>
  <c r="G44" i="49"/>
  <c r="F44" i="49"/>
  <c r="C44" i="49"/>
  <c r="B44" i="49"/>
  <c r="Y43" i="49"/>
  <c r="X43" i="49"/>
  <c r="W43" i="49"/>
  <c r="V43" i="49"/>
  <c r="U43" i="49"/>
  <c r="T43" i="49"/>
  <c r="R43" i="49"/>
  <c r="L43" i="49"/>
  <c r="K43" i="49"/>
  <c r="I43" i="49"/>
  <c r="G43" i="49"/>
  <c r="F43" i="49"/>
  <c r="C43" i="49"/>
  <c r="B43" i="49"/>
  <c r="Y42" i="49"/>
  <c r="X42" i="49"/>
  <c r="W42" i="49"/>
  <c r="V42" i="49"/>
  <c r="U42" i="49"/>
  <c r="T42" i="49"/>
  <c r="R42" i="49"/>
  <c r="L42" i="49"/>
  <c r="K42" i="49"/>
  <c r="I42" i="49"/>
  <c r="G42" i="49"/>
  <c r="F42" i="49"/>
  <c r="C42" i="49"/>
  <c r="B42" i="49"/>
  <c r="Y41" i="49"/>
  <c r="X41" i="49"/>
  <c r="W41" i="49"/>
  <c r="V41" i="49"/>
  <c r="U41" i="49"/>
  <c r="T41" i="49"/>
  <c r="R41" i="49"/>
  <c r="L41" i="49"/>
  <c r="K41" i="49"/>
  <c r="I41" i="49"/>
  <c r="G41" i="49"/>
  <c r="F41" i="49"/>
  <c r="C41" i="49"/>
  <c r="B41" i="49"/>
  <c r="Y39" i="49"/>
  <c r="X39" i="49"/>
  <c r="W39" i="49"/>
  <c r="V39" i="49"/>
  <c r="U39" i="49"/>
  <c r="T39" i="49"/>
  <c r="R39" i="49"/>
  <c r="P452" i="69" s="1"/>
  <c r="L39" i="49"/>
  <c r="K39" i="49"/>
  <c r="I39" i="49"/>
  <c r="G39" i="49"/>
  <c r="F39" i="49"/>
  <c r="C39" i="49"/>
  <c r="B39" i="49"/>
  <c r="Y38" i="49"/>
  <c r="X38" i="49"/>
  <c r="W38" i="49"/>
  <c r="V38" i="49"/>
  <c r="U38" i="49"/>
  <c r="T38" i="49"/>
  <c r="R38" i="49"/>
  <c r="P437" i="69" s="1"/>
  <c r="L38" i="49"/>
  <c r="K38" i="49"/>
  <c r="I38" i="49"/>
  <c r="G38" i="49"/>
  <c r="F38" i="49"/>
  <c r="C38" i="49"/>
  <c r="B38" i="49"/>
  <c r="Y37" i="49"/>
  <c r="X37" i="49"/>
  <c r="W37" i="49"/>
  <c r="V37" i="49"/>
  <c r="U37" i="49"/>
  <c r="T37" i="49"/>
  <c r="R37" i="49"/>
  <c r="P422" i="69" s="1"/>
  <c r="L37" i="49"/>
  <c r="K37" i="49"/>
  <c r="I37" i="49"/>
  <c r="G37" i="49"/>
  <c r="F37" i="49"/>
  <c r="C37" i="49"/>
  <c r="B37" i="49"/>
  <c r="Y36" i="49"/>
  <c r="X36" i="49"/>
  <c r="W36" i="49"/>
  <c r="V36" i="49"/>
  <c r="U36" i="49"/>
  <c r="T36" i="49"/>
  <c r="R36" i="49"/>
  <c r="P407" i="69" s="1"/>
  <c r="L36" i="49"/>
  <c r="K36" i="49"/>
  <c r="I36" i="49"/>
  <c r="G36" i="49"/>
  <c r="F36" i="49"/>
  <c r="C36" i="49"/>
  <c r="B36" i="49"/>
  <c r="Y35" i="49"/>
  <c r="X35" i="49"/>
  <c r="W35" i="49"/>
  <c r="V35" i="49"/>
  <c r="U35" i="49"/>
  <c r="T35" i="49"/>
  <c r="R35" i="49"/>
  <c r="P389" i="69" s="1"/>
  <c r="L35" i="49"/>
  <c r="K35" i="49"/>
  <c r="I35" i="49"/>
  <c r="G35" i="49"/>
  <c r="F35" i="49"/>
  <c r="C35" i="49"/>
  <c r="B35" i="49"/>
  <c r="Y34" i="49"/>
  <c r="X34" i="49"/>
  <c r="W34" i="49"/>
  <c r="V34" i="49"/>
  <c r="U34" i="49"/>
  <c r="T34" i="49"/>
  <c r="R34" i="49"/>
  <c r="P373" i="69" s="1"/>
  <c r="L34" i="49"/>
  <c r="K34" i="49"/>
  <c r="I34" i="49"/>
  <c r="G34" i="49"/>
  <c r="F34" i="49"/>
  <c r="C34" i="49"/>
  <c r="B34" i="49"/>
  <c r="Y33" i="49"/>
  <c r="X33" i="49"/>
  <c r="W33" i="49"/>
  <c r="V33" i="49"/>
  <c r="U33" i="49"/>
  <c r="T33" i="49"/>
  <c r="R33" i="49"/>
  <c r="P358" i="69" s="1"/>
  <c r="L33" i="49"/>
  <c r="K33" i="49"/>
  <c r="I33" i="49"/>
  <c r="G33" i="49"/>
  <c r="F33" i="49"/>
  <c r="C33" i="49"/>
  <c r="B33" i="49"/>
  <c r="Y32" i="49"/>
  <c r="X32" i="49"/>
  <c r="W32" i="49"/>
  <c r="V32" i="49"/>
  <c r="U32" i="49"/>
  <c r="T32" i="49"/>
  <c r="R32" i="49"/>
  <c r="P343" i="69" s="1"/>
  <c r="L32" i="49"/>
  <c r="K32" i="49"/>
  <c r="I32" i="49"/>
  <c r="G32" i="49"/>
  <c r="F32" i="49"/>
  <c r="C32" i="49"/>
  <c r="B32" i="49"/>
  <c r="Y31" i="49"/>
  <c r="X31" i="49"/>
  <c r="W31" i="49"/>
  <c r="V31" i="49"/>
  <c r="U31" i="49"/>
  <c r="T31" i="49"/>
  <c r="R31" i="49"/>
  <c r="P328" i="69" s="1"/>
  <c r="L31" i="49"/>
  <c r="K31" i="49"/>
  <c r="I31" i="49"/>
  <c r="G31" i="49"/>
  <c r="F31" i="49"/>
  <c r="C31" i="49"/>
  <c r="B31" i="49"/>
  <c r="Y30" i="49"/>
  <c r="X30" i="49"/>
  <c r="W30" i="49"/>
  <c r="V30" i="49"/>
  <c r="U30" i="49"/>
  <c r="T30" i="49"/>
  <c r="R30" i="49"/>
  <c r="P313" i="69" s="1"/>
  <c r="L30" i="49"/>
  <c r="K30" i="49"/>
  <c r="I30" i="49"/>
  <c r="G30" i="49"/>
  <c r="F30" i="49"/>
  <c r="C30" i="49"/>
  <c r="B30" i="49"/>
  <c r="Y29" i="49"/>
  <c r="X29" i="49"/>
  <c r="W29" i="49"/>
  <c r="V29" i="49"/>
  <c r="U29" i="49"/>
  <c r="T29" i="49"/>
  <c r="R29" i="49"/>
  <c r="P298" i="69" s="1"/>
  <c r="L29" i="49"/>
  <c r="K29" i="49"/>
  <c r="I29" i="49"/>
  <c r="G29" i="49"/>
  <c r="F29" i="49"/>
  <c r="C29" i="49"/>
  <c r="B29" i="49"/>
  <c r="Y28" i="49"/>
  <c r="X28" i="49"/>
  <c r="W28" i="49"/>
  <c r="V28" i="49"/>
  <c r="U28" i="49"/>
  <c r="T28" i="49"/>
  <c r="R28" i="49"/>
  <c r="P283" i="69" s="1"/>
  <c r="L28" i="49"/>
  <c r="K28" i="49"/>
  <c r="I28" i="49"/>
  <c r="G28" i="49"/>
  <c r="F28" i="49"/>
  <c r="C28" i="49"/>
  <c r="B28" i="49"/>
  <c r="Y27" i="49"/>
  <c r="X27" i="49"/>
  <c r="W27" i="49"/>
  <c r="V27" i="49"/>
  <c r="U27" i="49"/>
  <c r="T27" i="49"/>
  <c r="R27" i="49"/>
  <c r="P268" i="69" s="1"/>
  <c r="L27" i="49"/>
  <c r="K27" i="49"/>
  <c r="I27" i="49"/>
  <c r="G27" i="49"/>
  <c r="F27" i="49"/>
  <c r="C27" i="49"/>
  <c r="B27" i="49"/>
  <c r="Y26" i="49"/>
  <c r="X26" i="49"/>
  <c r="W26" i="49"/>
  <c r="V26" i="49"/>
  <c r="U26" i="49"/>
  <c r="T26" i="49"/>
  <c r="R26" i="49"/>
  <c r="P253" i="69" s="1"/>
  <c r="L26" i="49"/>
  <c r="K26" i="49"/>
  <c r="I26" i="49"/>
  <c r="G26" i="49"/>
  <c r="F26" i="49"/>
  <c r="C26" i="49"/>
  <c r="B26" i="49"/>
  <c r="Y25" i="49"/>
  <c r="X25" i="49"/>
  <c r="W25" i="49"/>
  <c r="V25" i="49"/>
  <c r="U25" i="49"/>
  <c r="T25" i="49"/>
  <c r="R25" i="49"/>
  <c r="P238" i="69" s="1"/>
  <c r="L25" i="49"/>
  <c r="K25" i="49"/>
  <c r="I25" i="49"/>
  <c r="G25" i="49"/>
  <c r="F25" i="49"/>
  <c r="C25" i="49"/>
  <c r="B25" i="49"/>
  <c r="Y23" i="49"/>
  <c r="X23" i="49"/>
  <c r="W23" i="49"/>
  <c r="V23" i="49"/>
  <c r="U23" i="49"/>
  <c r="T23" i="49"/>
  <c r="R23" i="49"/>
  <c r="P222" i="69" s="1"/>
  <c r="L23" i="49"/>
  <c r="K23" i="49"/>
  <c r="I23" i="49"/>
  <c r="G23" i="49"/>
  <c r="F23" i="49"/>
  <c r="C23" i="49"/>
  <c r="B23" i="49"/>
  <c r="Y22" i="49"/>
  <c r="X22" i="49"/>
  <c r="W22" i="49"/>
  <c r="V22" i="49"/>
  <c r="U22" i="49"/>
  <c r="T22" i="49"/>
  <c r="R22" i="49"/>
  <c r="P207" i="69" s="1"/>
  <c r="L22" i="49"/>
  <c r="K22" i="49"/>
  <c r="I22" i="49"/>
  <c r="G22" i="49"/>
  <c r="F22" i="49"/>
  <c r="C22" i="49"/>
  <c r="B22" i="49"/>
  <c r="Y21" i="49"/>
  <c r="X21" i="49"/>
  <c r="W21" i="49"/>
  <c r="V21" i="49"/>
  <c r="U21" i="49"/>
  <c r="T21" i="49"/>
  <c r="R21" i="49"/>
  <c r="P192" i="69" s="1"/>
  <c r="L21" i="49"/>
  <c r="K21" i="49"/>
  <c r="I21" i="49"/>
  <c r="G21" i="49"/>
  <c r="F21" i="49"/>
  <c r="C21" i="49"/>
  <c r="B21" i="49"/>
  <c r="Y20" i="49"/>
  <c r="X20" i="49"/>
  <c r="W20" i="49"/>
  <c r="V20" i="49"/>
  <c r="U20" i="49"/>
  <c r="T20" i="49"/>
  <c r="R20" i="49"/>
  <c r="P177" i="69" s="1"/>
  <c r="L20" i="49"/>
  <c r="K20" i="49"/>
  <c r="I20" i="49"/>
  <c r="G20" i="49"/>
  <c r="F20" i="49"/>
  <c r="C20" i="49"/>
  <c r="B20" i="49"/>
  <c r="Y19" i="49"/>
  <c r="X19" i="49"/>
  <c r="W19" i="49"/>
  <c r="V19" i="49"/>
  <c r="U19" i="49"/>
  <c r="T19" i="49"/>
  <c r="R19" i="49"/>
  <c r="P161" i="69" s="1"/>
  <c r="L19" i="49"/>
  <c r="K19" i="49"/>
  <c r="I19" i="49"/>
  <c r="G19" i="49"/>
  <c r="F19" i="49"/>
  <c r="C19" i="49"/>
  <c r="B19" i="49"/>
  <c r="Y18" i="49"/>
  <c r="X18" i="49"/>
  <c r="W18" i="49"/>
  <c r="V18" i="49"/>
  <c r="U18" i="49"/>
  <c r="T18" i="49"/>
  <c r="R18" i="49"/>
  <c r="P146" i="69" s="1"/>
  <c r="L18" i="49"/>
  <c r="K18" i="49"/>
  <c r="I18" i="49"/>
  <c r="G18" i="49"/>
  <c r="F18" i="49"/>
  <c r="C18" i="49"/>
  <c r="B18" i="49"/>
  <c r="Y17" i="49"/>
  <c r="X17" i="49"/>
  <c r="W17" i="49"/>
  <c r="V17" i="49"/>
  <c r="U17" i="49"/>
  <c r="T17" i="49"/>
  <c r="R17" i="49"/>
  <c r="P131" i="69" s="1"/>
  <c r="L17" i="49"/>
  <c r="K17" i="49"/>
  <c r="I17" i="49"/>
  <c r="G17" i="49"/>
  <c r="F17" i="49"/>
  <c r="C17" i="49"/>
  <c r="B17" i="49"/>
  <c r="Y16" i="49"/>
  <c r="X16" i="49"/>
  <c r="W16" i="49"/>
  <c r="V16" i="49"/>
  <c r="U16" i="49"/>
  <c r="T16" i="49"/>
  <c r="R16" i="49"/>
  <c r="P116" i="69" s="1"/>
  <c r="L16" i="49"/>
  <c r="K16" i="49"/>
  <c r="I16" i="49"/>
  <c r="G16" i="49"/>
  <c r="F16" i="49"/>
  <c r="C16" i="49"/>
  <c r="B16" i="49"/>
  <c r="Y15" i="49"/>
  <c r="X15" i="49"/>
  <c r="W15" i="49"/>
  <c r="V15" i="49"/>
  <c r="U15" i="49"/>
  <c r="T15" i="49"/>
  <c r="R15" i="49"/>
  <c r="P101" i="69" s="1"/>
  <c r="L15" i="49"/>
  <c r="K15" i="49"/>
  <c r="I15" i="49"/>
  <c r="G15" i="49"/>
  <c r="F15" i="49"/>
  <c r="C15" i="49"/>
  <c r="B15" i="49"/>
  <c r="Y14" i="49"/>
  <c r="X14" i="49"/>
  <c r="W14" i="49"/>
  <c r="V14" i="49"/>
  <c r="U14" i="49"/>
  <c r="T14" i="49"/>
  <c r="R14" i="49"/>
  <c r="P86" i="69" s="1"/>
  <c r="L14" i="49"/>
  <c r="K14" i="49"/>
  <c r="I14" i="49"/>
  <c r="G14" i="49"/>
  <c r="F14" i="49"/>
  <c r="C14" i="49"/>
  <c r="B14" i="49"/>
  <c r="Y13" i="49"/>
  <c r="X13" i="49"/>
  <c r="W13" i="49"/>
  <c r="V13" i="49"/>
  <c r="U13" i="49"/>
  <c r="T13" i="49"/>
  <c r="R13" i="49"/>
  <c r="P71" i="69" s="1"/>
  <c r="L13" i="49"/>
  <c r="K13" i="49"/>
  <c r="I13" i="49"/>
  <c r="G13" i="49"/>
  <c r="F13" i="49"/>
  <c r="C13" i="49"/>
  <c r="B13" i="49"/>
  <c r="Y12" i="49"/>
  <c r="X12" i="49"/>
  <c r="W12" i="49"/>
  <c r="V12" i="49"/>
  <c r="U12" i="49"/>
  <c r="T12" i="49"/>
  <c r="R12" i="49"/>
  <c r="P56" i="69" s="1"/>
  <c r="L12" i="49"/>
  <c r="K12" i="49"/>
  <c r="I12" i="49"/>
  <c r="G12" i="49"/>
  <c r="F12" i="49"/>
  <c r="C12" i="49"/>
  <c r="B12" i="49"/>
  <c r="Y11" i="49"/>
  <c r="X11" i="49"/>
  <c r="W11" i="49"/>
  <c r="V11" i="49"/>
  <c r="U11" i="49"/>
  <c r="T11" i="49"/>
  <c r="R11" i="49"/>
  <c r="P41" i="69" s="1"/>
  <c r="L11" i="49"/>
  <c r="K11" i="49"/>
  <c r="I11" i="49"/>
  <c r="G11" i="49"/>
  <c r="F11" i="49"/>
  <c r="C11" i="49"/>
  <c r="B11" i="49"/>
  <c r="Y10" i="49"/>
  <c r="X10" i="49"/>
  <c r="W10" i="49"/>
  <c r="V10" i="49"/>
  <c r="U10" i="49"/>
  <c r="T10" i="49"/>
  <c r="R10" i="49"/>
  <c r="P26" i="69" s="1"/>
  <c r="L10" i="49"/>
  <c r="K10" i="49"/>
  <c r="I10" i="49"/>
  <c r="G10" i="49"/>
  <c r="F10" i="49"/>
  <c r="C10" i="49"/>
  <c r="B10" i="49"/>
  <c r="Y9" i="49"/>
  <c r="X9" i="49"/>
  <c r="W9" i="49"/>
  <c r="V9" i="49"/>
  <c r="U9" i="49"/>
  <c r="T9" i="49"/>
  <c r="R9" i="49"/>
  <c r="P11" i="69" s="1"/>
  <c r="L9" i="49"/>
  <c r="K9" i="49"/>
  <c r="I9" i="49"/>
  <c r="G9" i="49"/>
  <c r="F9" i="49"/>
  <c r="C9" i="49"/>
  <c r="B9" i="49"/>
  <c r="G4" i="49"/>
  <c r="U2" i="49"/>
  <c r="H575" i="66"/>
  <c r="E575" i="66"/>
  <c r="F575" i="66" s="1"/>
  <c r="C575" i="66"/>
  <c r="H574" i="66"/>
  <c r="E574" i="66"/>
  <c r="F574" i="66" s="1"/>
  <c r="C574" i="66"/>
  <c r="H573" i="66"/>
  <c r="E573" i="66"/>
  <c r="F573" i="66" s="1"/>
  <c r="C573" i="66"/>
  <c r="H572" i="66"/>
  <c r="E572" i="66"/>
  <c r="F572" i="66" s="1"/>
  <c r="C572" i="66"/>
  <c r="H571" i="66"/>
  <c r="E571" i="66"/>
  <c r="F571" i="66" s="1"/>
  <c r="C571" i="66"/>
  <c r="H570" i="66"/>
  <c r="E570" i="66"/>
  <c r="F570" i="66" s="1"/>
  <c r="C570" i="66"/>
  <c r="H569" i="66"/>
  <c r="E569" i="66"/>
  <c r="F569" i="66" s="1"/>
  <c r="C569" i="66"/>
  <c r="H568" i="66"/>
  <c r="E568" i="66"/>
  <c r="F568" i="66" s="1"/>
  <c r="C568" i="66"/>
  <c r="H567" i="66"/>
  <c r="E567" i="66"/>
  <c r="F567" i="66" s="1"/>
  <c r="C567" i="66"/>
  <c r="H566" i="66"/>
  <c r="E566" i="66"/>
  <c r="F566" i="66" s="1"/>
  <c r="C566" i="66"/>
  <c r="H565" i="66"/>
  <c r="E565" i="66"/>
  <c r="F565" i="66" s="1"/>
  <c r="C565" i="66"/>
  <c r="H564" i="66"/>
  <c r="E564" i="66"/>
  <c r="F564" i="66" s="1"/>
  <c r="C564" i="66"/>
  <c r="H563" i="66"/>
  <c r="E563" i="66"/>
  <c r="F563" i="66" s="1"/>
  <c r="C563" i="66"/>
  <c r="H562" i="66"/>
  <c r="E562" i="66"/>
  <c r="F562" i="66" s="1"/>
  <c r="C562" i="66"/>
  <c r="H561" i="66"/>
  <c r="E561" i="66"/>
  <c r="F561" i="66" s="1"/>
  <c r="C561" i="66"/>
  <c r="H560" i="66"/>
  <c r="E560" i="66"/>
  <c r="F560" i="66" s="1"/>
  <c r="C560" i="66"/>
  <c r="H559" i="66"/>
  <c r="E559" i="66"/>
  <c r="F559" i="66" s="1"/>
  <c r="C559" i="66"/>
  <c r="H558" i="66"/>
  <c r="E558" i="66"/>
  <c r="F558" i="66" s="1"/>
  <c r="C558" i="66"/>
  <c r="H557" i="66"/>
  <c r="E557" i="66"/>
  <c r="F557" i="66" s="1"/>
  <c r="C557" i="66"/>
  <c r="H556" i="66"/>
  <c r="E556" i="66"/>
  <c r="F556" i="66" s="1"/>
  <c r="C556" i="66"/>
  <c r="H555" i="66"/>
  <c r="E555" i="66"/>
  <c r="F555" i="66" s="1"/>
  <c r="C555" i="66"/>
  <c r="H554" i="66"/>
  <c r="E554" i="66"/>
  <c r="F554" i="66" s="1"/>
  <c r="C554" i="66"/>
  <c r="H553" i="66"/>
  <c r="E553" i="66"/>
  <c r="F553" i="66" s="1"/>
  <c r="C553" i="66"/>
  <c r="H552" i="66"/>
  <c r="E552" i="66"/>
  <c r="F552" i="66" s="1"/>
  <c r="C552" i="66"/>
  <c r="H551" i="66"/>
  <c r="E551" i="66"/>
  <c r="F551" i="66" s="1"/>
  <c r="C551" i="66"/>
  <c r="H550" i="66"/>
  <c r="E550" i="66"/>
  <c r="F550" i="66" s="1"/>
  <c r="C550" i="66"/>
  <c r="H549" i="66"/>
  <c r="E549" i="66"/>
  <c r="F549" i="66" s="1"/>
  <c r="C549" i="66"/>
  <c r="H548" i="66"/>
  <c r="E548" i="66"/>
  <c r="F548" i="66" s="1"/>
  <c r="C548" i="66"/>
  <c r="H547" i="66"/>
  <c r="E547" i="66"/>
  <c r="F547" i="66" s="1"/>
  <c r="C547" i="66"/>
  <c r="H546" i="66"/>
  <c r="E546" i="66"/>
  <c r="F546" i="66" s="1"/>
  <c r="C546" i="66"/>
  <c r="H545" i="66"/>
  <c r="E545" i="66"/>
  <c r="F545" i="66" s="1"/>
  <c r="C545" i="66"/>
  <c r="H541" i="66"/>
  <c r="E541" i="66"/>
  <c r="F541" i="66" s="1"/>
  <c r="C541" i="66"/>
  <c r="H540" i="66"/>
  <c r="E540" i="66"/>
  <c r="F540" i="66" s="1"/>
  <c r="C540" i="66"/>
  <c r="H539" i="66"/>
  <c r="E539" i="66"/>
  <c r="F539" i="66" s="1"/>
  <c r="C539" i="66"/>
  <c r="H538" i="66"/>
  <c r="E538" i="66"/>
  <c r="F538" i="66" s="1"/>
  <c r="C538" i="66"/>
  <c r="H537" i="66"/>
  <c r="E537" i="66"/>
  <c r="F537" i="66" s="1"/>
  <c r="C537" i="66"/>
  <c r="H536" i="66"/>
  <c r="E536" i="66"/>
  <c r="F536" i="66" s="1"/>
  <c r="C536" i="66"/>
  <c r="H535" i="66"/>
  <c r="E535" i="66"/>
  <c r="F535" i="66" s="1"/>
  <c r="C535" i="66"/>
  <c r="H534" i="66"/>
  <c r="E534" i="66"/>
  <c r="F534" i="66" s="1"/>
  <c r="C534" i="66"/>
  <c r="H533" i="66"/>
  <c r="E533" i="66"/>
  <c r="F533" i="66" s="1"/>
  <c r="C533" i="66"/>
  <c r="H532" i="66"/>
  <c r="E532" i="66"/>
  <c r="F532" i="66" s="1"/>
  <c r="C532" i="66"/>
  <c r="H531" i="66"/>
  <c r="E531" i="66"/>
  <c r="F531" i="66" s="1"/>
  <c r="C531" i="66"/>
  <c r="H530" i="66"/>
  <c r="E530" i="66"/>
  <c r="F530" i="66" s="1"/>
  <c r="C530" i="66"/>
  <c r="H529" i="66"/>
  <c r="E529" i="66"/>
  <c r="F529" i="66" s="1"/>
  <c r="C529" i="66"/>
  <c r="H528" i="66"/>
  <c r="E528" i="66"/>
  <c r="F528" i="66" s="1"/>
  <c r="C528" i="66"/>
  <c r="H527" i="66"/>
  <c r="E527" i="66"/>
  <c r="F527" i="66" s="1"/>
  <c r="C527" i="66"/>
  <c r="H526" i="66"/>
  <c r="E526" i="66"/>
  <c r="F526" i="66" s="1"/>
  <c r="C526" i="66"/>
  <c r="H525" i="66"/>
  <c r="E525" i="66"/>
  <c r="F525" i="66" s="1"/>
  <c r="C525" i="66"/>
  <c r="H524" i="66"/>
  <c r="E524" i="66"/>
  <c r="F524" i="66" s="1"/>
  <c r="C524" i="66"/>
  <c r="H523" i="66"/>
  <c r="E523" i="66"/>
  <c r="F523" i="66" s="1"/>
  <c r="C523" i="66"/>
  <c r="H522" i="66"/>
  <c r="E522" i="66"/>
  <c r="F522" i="66" s="1"/>
  <c r="C522" i="66"/>
  <c r="H521" i="66"/>
  <c r="E521" i="66"/>
  <c r="F521" i="66" s="1"/>
  <c r="C521" i="66"/>
  <c r="H520" i="66"/>
  <c r="E520" i="66"/>
  <c r="F520" i="66" s="1"/>
  <c r="C520" i="66"/>
  <c r="H519" i="66"/>
  <c r="E519" i="66"/>
  <c r="F519" i="66" s="1"/>
  <c r="C519" i="66"/>
  <c r="H518" i="66"/>
  <c r="E518" i="66"/>
  <c r="F518" i="66" s="1"/>
  <c r="C518" i="66"/>
  <c r="H517" i="66"/>
  <c r="E517" i="66"/>
  <c r="F517" i="66" s="1"/>
  <c r="C517" i="66"/>
  <c r="H516" i="66"/>
  <c r="E516" i="66"/>
  <c r="F516" i="66" s="1"/>
  <c r="C516" i="66"/>
  <c r="H515" i="66"/>
  <c r="E515" i="66"/>
  <c r="F515" i="66" s="1"/>
  <c r="C515" i="66"/>
  <c r="H514" i="66"/>
  <c r="E514" i="66"/>
  <c r="F514" i="66" s="1"/>
  <c r="C514" i="66"/>
  <c r="H513" i="66"/>
  <c r="E513" i="66"/>
  <c r="F513" i="66" s="1"/>
  <c r="C513" i="66"/>
  <c r="H512" i="66"/>
  <c r="E512" i="66"/>
  <c r="F512" i="66" s="1"/>
  <c r="C512" i="66"/>
  <c r="H511" i="66"/>
  <c r="E511" i="66"/>
  <c r="F511" i="66" s="1"/>
  <c r="C511" i="66"/>
  <c r="H510" i="66"/>
  <c r="E510" i="66"/>
  <c r="F510" i="66" s="1"/>
  <c r="C510" i="66"/>
  <c r="H509" i="66"/>
  <c r="E509" i="66"/>
  <c r="F509" i="66" s="1"/>
  <c r="C509" i="66"/>
  <c r="H508" i="66"/>
  <c r="E508" i="66"/>
  <c r="F508" i="66" s="1"/>
  <c r="C508" i="66"/>
  <c r="H507" i="66"/>
  <c r="E507" i="66"/>
  <c r="F507" i="66" s="1"/>
  <c r="C507" i="66"/>
  <c r="H503" i="66"/>
  <c r="E503" i="66"/>
  <c r="F503" i="66" s="1"/>
  <c r="C503" i="66"/>
  <c r="H502" i="66"/>
  <c r="E502" i="66"/>
  <c r="F502" i="66" s="1"/>
  <c r="C502" i="66"/>
  <c r="H501" i="66"/>
  <c r="E501" i="66"/>
  <c r="F501" i="66" s="1"/>
  <c r="C501" i="66"/>
  <c r="H500" i="66"/>
  <c r="E500" i="66"/>
  <c r="F500" i="66" s="1"/>
  <c r="C500" i="66"/>
  <c r="H499" i="66"/>
  <c r="E499" i="66"/>
  <c r="F499" i="66" s="1"/>
  <c r="C499" i="66"/>
  <c r="H498" i="66"/>
  <c r="E498" i="66"/>
  <c r="F498" i="66" s="1"/>
  <c r="C498" i="66"/>
  <c r="H497" i="66"/>
  <c r="E497" i="66"/>
  <c r="F497" i="66" s="1"/>
  <c r="C497" i="66"/>
  <c r="H496" i="66"/>
  <c r="E496" i="66"/>
  <c r="F496" i="66" s="1"/>
  <c r="C496" i="66"/>
  <c r="H495" i="66"/>
  <c r="E495" i="66"/>
  <c r="F495" i="66" s="1"/>
  <c r="C495" i="66"/>
  <c r="H494" i="66"/>
  <c r="E494" i="66"/>
  <c r="F494" i="66" s="1"/>
  <c r="C494" i="66"/>
  <c r="H493" i="66"/>
  <c r="E493" i="66"/>
  <c r="F493" i="66" s="1"/>
  <c r="C493" i="66"/>
  <c r="H492" i="66"/>
  <c r="E492" i="66"/>
  <c r="F492" i="66" s="1"/>
  <c r="C492" i="66"/>
  <c r="H491" i="66"/>
  <c r="E491" i="66"/>
  <c r="F491" i="66" s="1"/>
  <c r="C491" i="66"/>
  <c r="H490" i="66"/>
  <c r="E490" i="66"/>
  <c r="F490" i="66" s="1"/>
  <c r="C490" i="66"/>
  <c r="H489" i="66"/>
  <c r="E489" i="66"/>
  <c r="F489" i="66" s="1"/>
  <c r="C489" i="66"/>
  <c r="H488" i="66"/>
  <c r="E488" i="66"/>
  <c r="F488" i="66" s="1"/>
  <c r="C488" i="66"/>
  <c r="H487" i="66"/>
  <c r="E487" i="66"/>
  <c r="F487" i="66" s="1"/>
  <c r="C487" i="66"/>
  <c r="H486" i="66"/>
  <c r="E486" i="66"/>
  <c r="F486" i="66" s="1"/>
  <c r="C486" i="66"/>
  <c r="H485" i="66"/>
  <c r="E485" i="66"/>
  <c r="F485" i="66" s="1"/>
  <c r="C485" i="66"/>
  <c r="H484" i="66"/>
  <c r="E484" i="66"/>
  <c r="F484" i="66" s="1"/>
  <c r="C484" i="66"/>
  <c r="H483" i="66"/>
  <c r="E483" i="66"/>
  <c r="F483" i="66" s="1"/>
  <c r="C483" i="66"/>
  <c r="H482" i="66"/>
  <c r="E482" i="66"/>
  <c r="F482" i="66" s="1"/>
  <c r="C482" i="66"/>
  <c r="H481" i="66"/>
  <c r="E481" i="66"/>
  <c r="F481" i="66" s="1"/>
  <c r="C481" i="66"/>
  <c r="H480" i="66"/>
  <c r="E480" i="66"/>
  <c r="F480" i="66" s="1"/>
  <c r="C480" i="66"/>
  <c r="H479" i="66"/>
  <c r="E479" i="66"/>
  <c r="F479" i="66" s="1"/>
  <c r="C479" i="66"/>
  <c r="H478" i="66"/>
  <c r="E478" i="66"/>
  <c r="F478" i="66" s="1"/>
  <c r="C478" i="66"/>
  <c r="H477" i="66"/>
  <c r="E477" i="66"/>
  <c r="F477" i="66" s="1"/>
  <c r="C477" i="66"/>
  <c r="H476" i="66"/>
  <c r="E476" i="66"/>
  <c r="F476" i="66" s="1"/>
  <c r="C476" i="66"/>
  <c r="H475" i="66"/>
  <c r="E475" i="66"/>
  <c r="F475" i="66" s="1"/>
  <c r="C475" i="66"/>
  <c r="H474" i="66"/>
  <c r="E474" i="66"/>
  <c r="F474" i="66" s="1"/>
  <c r="C474" i="66"/>
  <c r="H473" i="66"/>
  <c r="E473" i="66"/>
  <c r="F473" i="66" s="1"/>
  <c r="C473" i="66"/>
  <c r="H472" i="66"/>
  <c r="E472" i="66"/>
  <c r="F472" i="66" s="1"/>
  <c r="C472" i="66"/>
  <c r="H471" i="66"/>
  <c r="E471" i="66"/>
  <c r="F471" i="66" s="1"/>
  <c r="C471" i="66"/>
  <c r="H470" i="66"/>
  <c r="E470" i="66"/>
  <c r="F470" i="66" s="1"/>
  <c r="C470" i="66"/>
  <c r="H469" i="66"/>
  <c r="E469" i="66"/>
  <c r="F469" i="66" s="1"/>
  <c r="C469" i="66"/>
  <c r="H465" i="66"/>
  <c r="E465" i="66"/>
  <c r="F465" i="66" s="1"/>
  <c r="C465" i="66"/>
  <c r="H464" i="66"/>
  <c r="E464" i="66"/>
  <c r="F464" i="66" s="1"/>
  <c r="C464" i="66"/>
  <c r="H463" i="66"/>
  <c r="E463" i="66"/>
  <c r="F463" i="66" s="1"/>
  <c r="C463" i="66"/>
  <c r="H462" i="66"/>
  <c r="E462" i="66"/>
  <c r="F462" i="66" s="1"/>
  <c r="C462" i="66"/>
  <c r="H461" i="66"/>
  <c r="E461" i="66"/>
  <c r="F461" i="66" s="1"/>
  <c r="C461" i="66"/>
  <c r="H460" i="66"/>
  <c r="E460" i="66"/>
  <c r="F460" i="66" s="1"/>
  <c r="C460" i="66"/>
  <c r="H459" i="66"/>
  <c r="E459" i="66"/>
  <c r="F459" i="66" s="1"/>
  <c r="C459" i="66"/>
  <c r="H458" i="66"/>
  <c r="E458" i="66"/>
  <c r="F458" i="66" s="1"/>
  <c r="C458" i="66"/>
  <c r="H457" i="66"/>
  <c r="E457" i="66"/>
  <c r="F457" i="66" s="1"/>
  <c r="C457" i="66"/>
  <c r="H456" i="66"/>
  <c r="E456" i="66"/>
  <c r="F456" i="66" s="1"/>
  <c r="C456" i="66"/>
  <c r="H455" i="66"/>
  <c r="E455" i="66"/>
  <c r="F455" i="66" s="1"/>
  <c r="C455" i="66"/>
  <c r="H454" i="66"/>
  <c r="E454" i="66"/>
  <c r="F454" i="66" s="1"/>
  <c r="C454" i="66"/>
  <c r="H453" i="66"/>
  <c r="E453" i="66"/>
  <c r="F453" i="66" s="1"/>
  <c r="C453" i="66"/>
  <c r="H452" i="66"/>
  <c r="E452" i="66"/>
  <c r="F452" i="66" s="1"/>
  <c r="C452" i="66"/>
  <c r="H451" i="66"/>
  <c r="E451" i="66"/>
  <c r="F451" i="66" s="1"/>
  <c r="C451" i="66"/>
  <c r="H450" i="66"/>
  <c r="E450" i="66"/>
  <c r="F450" i="66" s="1"/>
  <c r="C450" i="66"/>
  <c r="H449" i="66"/>
  <c r="E449" i="66"/>
  <c r="F449" i="66" s="1"/>
  <c r="C449" i="66"/>
  <c r="H448" i="66"/>
  <c r="E448" i="66"/>
  <c r="F448" i="66" s="1"/>
  <c r="C448" i="66"/>
  <c r="H447" i="66"/>
  <c r="E447" i="66"/>
  <c r="F447" i="66" s="1"/>
  <c r="C447" i="66"/>
  <c r="H446" i="66"/>
  <c r="E446" i="66"/>
  <c r="F446" i="66" s="1"/>
  <c r="C446" i="66"/>
  <c r="H445" i="66"/>
  <c r="E445" i="66"/>
  <c r="F445" i="66" s="1"/>
  <c r="C445" i="66"/>
  <c r="H444" i="66"/>
  <c r="E444" i="66"/>
  <c r="F444" i="66" s="1"/>
  <c r="C444" i="66"/>
  <c r="H443" i="66"/>
  <c r="E443" i="66"/>
  <c r="F443" i="66" s="1"/>
  <c r="C443" i="66"/>
  <c r="H442" i="66"/>
  <c r="E442" i="66"/>
  <c r="F442" i="66" s="1"/>
  <c r="C442" i="66"/>
  <c r="H441" i="66"/>
  <c r="E441" i="66"/>
  <c r="F441" i="66" s="1"/>
  <c r="C441" i="66"/>
  <c r="H440" i="66"/>
  <c r="E440" i="66"/>
  <c r="F440" i="66" s="1"/>
  <c r="C440" i="66"/>
  <c r="H439" i="66"/>
  <c r="E439" i="66"/>
  <c r="F439" i="66" s="1"/>
  <c r="C439" i="66"/>
  <c r="H438" i="66"/>
  <c r="E438" i="66"/>
  <c r="F438" i="66" s="1"/>
  <c r="C438" i="66"/>
  <c r="H437" i="66"/>
  <c r="E437" i="66"/>
  <c r="F437" i="66" s="1"/>
  <c r="C437" i="66"/>
  <c r="H436" i="66"/>
  <c r="E436" i="66"/>
  <c r="F436" i="66" s="1"/>
  <c r="C436" i="66"/>
  <c r="H435" i="66"/>
  <c r="E435" i="66"/>
  <c r="F435" i="66" s="1"/>
  <c r="C435" i="66"/>
  <c r="H434" i="66"/>
  <c r="E434" i="66"/>
  <c r="F434" i="66" s="1"/>
  <c r="C434" i="66"/>
  <c r="H433" i="66"/>
  <c r="E433" i="66"/>
  <c r="F433" i="66" s="1"/>
  <c r="C433" i="66"/>
  <c r="H432" i="66"/>
  <c r="E432" i="66"/>
  <c r="F432" i="66" s="1"/>
  <c r="C432" i="66"/>
  <c r="H431" i="66"/>
  <c r="E431" i="66"/>
  <c r="F431" i="66" s="1"/>
  <c r="C431" i="66"/>
  <c r="H427" i="66"/>
  <c r="E427" i="66"/>
  <c r="F427" i="66" s="1"/>
  <c r="C427" i="66"/>
  <c r="H426" i="66"/>
  <c r="E426" i="66"/>
  <c r="F426" i="66" s="1"/>
  <c r="C426" i="66"/>
  <c r="H425" i="66"/>
  <c r="E425" i="66"/>
  <c r="F425" i="66" s="1"/>
  <c r="C425" i="66"/>
  <c r="H424" i="66"/>
  <c r="E424" i="66"/>
  <c r="F424" i="66" s="1"/>
  <c r="C424" i="66"/>
  <c r="H423" i="66"/>
  <c r="E423" i="66"/>
  <c r="F423" i="66" s="1"/>
  <c r="C423" i="66"/>
  <c r="H422" i="66"/>
  <c r="E422" i="66"/>
  <c r="F422" i="66" s="1"/>
  <c r="C422" i="66"/>
  <c r="H421" i="66"/>
  <c r="E421" i="66"/>
  <c r="F421" i="66" s="1"/>
  <c r="C421" i="66"/>
  <c r="H420" i="66"/>
  <c r="E420" i="66"/>
  <c r="F420" i="66" s="1"/>
  <c r="C420" i="66"/>
  <c r="H419" i="66"/>
  <c r="E419" i="66"/>
  <c r="F419" i="66" s="1"/>
  <c r="C419" i="66"/>
  <c r="H418" i="66"/>
  <c r="E418" i="66"/>
  <c r="F418" i="66" s="1"/>
  <c r="C418" i="66"/>
  <c r="H417" i="66"/>
  <c r="E417" i="66"/>
  <c r="F417" i="66" s="1"/>
  <c r="C417" i="66"/>
  <c r="H416" i="66"/>
  <c r="E416" i="66"/>
  <c r="F416" i="66" s="1"/>
  <c r="C416" i="66"/>
  <c r="H415" i="66"/>
  <c r="E415" i="66"/>
  <c r="F415" i="66" s="1"/>
  <c r="C415" i="66"/>
  <c r="H414" i="66"/>
  <c r="E414" i="66"/>
  <c r="F414" i="66" s="1"/>
  <c r="C414" i="66"/>
  <c r="H413" i="66"/>
  <c r="E413" i="66"/>
  <c r="F413" i="66" s="1"/>
  <c r="C413" i="66"/>
  <c r="H412" i="66"/>
  <c r="E412" i="66"/>
  <c r="F412" i="66" s="1"/>
  <c r="C412" i="66"/>
  <c r="H411" i="66"/>
  <c r="E411" i="66"/>
  <c r="F411" i="66" s="1"/>
  <c r="C411" i="66"/>
  <c r="H410" i="66"/>
  <c r="E410" i="66"/>
  <c r="F410" i="66" s="1"/>
  <c r="C410" i="66"/>
  <c r="H409" i="66"/>
  <c r="E409" i="66"/>
  <c r="F409" i="66" s="1"/>
  <c r="C409" i="66"/>
  <c r="H408" i="66"/>
  <c r="E408" i="66"/>
  <c r="F408" i="66" s="1"/>
  <c r="C408" i="66"/>
  <c r="H407" i="66"/>
  <c r="E407" i="66"/>
  <c r="F407" i="66" s="1"/>
  <c r="C407" i="66"/>
  <c r="H406" i="66"/>
  <c r="E406" i="66"/>
  <c r="F406" i="66" s="1"/>
  <c r="C406" i="66"/>
  <c r="H405" i="66"/>
  <c r="E405" i="66"/>
  <c r="F405" i="66" s="1"/>
  <c r="C405" i="66"/>
  <c r="H404" i="66"/>
  <c r="E404" i="66"/>
  <c r="F404" i="66" s="1"/>
  <c r="C404" i="66"/>
  <c r="H403" i="66"/>
  <c r="E403" i="66"/>
  <c r="F403" i="66" s="1"/>
  <c r="C403" i="66"/>
  <c r="H402" i="66"/>
  <c r="E402" i="66"/>
  <c r="F402" i="66" s="1"/>
  <c r="C402" i="66"/>
  <c r="H401" i="66"/>
  <c r="E401" i="66"/>
  <c r="F401" i="66" s="1"/>
  <c r="C401" i="66"/>
  <c r="H400" i="66"/>
  <c r="E400" i="66"/>
  <c r="F400" i="66" s="1"/>
  <c r="C400" i="66"/>
  <c r="H399" i="66"/>
  <c r="E399" i="66"/>
  <c r="F399" i="66" s="1"/>
  <c r="C399" i="66"/>
  <c r="H398" i="66"/>
  <c r="E398" i="66"/>
  <c r="F398" i="66" s="1"/>
  <c r="C398" i="66"/>
  <c r="H397" i="66"/>
  <c r="E397" i="66"/>
  <c r="F397" i="66" s="1"/>
  <c r="C397" i="66"/>
  <c r="H396" i="66"/>
  <c r="E396" i="66"/>
  <c r="F396" i="66" s="1"/>
  <c r="C396" i="66"/>
  <c r="H395" i="66"/>
  <c r="E395" i="66"/>
  <c r="F395" i="66" s="1"/>
  <c r="C395" i="66"/>
  <c r="H394" i="66"/>
  <c r="E394" i="66"/>
  <c r="F394" i="66" s="1"/>
  <c r="C394" i="66"/>
  <c r="H393" i="66"/>
  <c r="E393" i="66"/>
  <c r="F393" i="66" s="1"/>
  <c r="C393" i="66"/>
  <c r="H389" i="66"/>
  <c r="E389" i="66"/>
  <c r="F389" i="66" s="1"/>
  <c r="C389" i="66"/>
  <c r="H388" i="66"/>
  <c r="E388" i="66"/>
  <c r="F388" i="66" s="1"/>
  <c r="C388" i="66"/>
  <c r="H387" i="66"/>
  <c r="E387" i="66"/>
  <c r="F387" i="66" s="1"/>
  <c r="C387" i="66"/>
  <c r="H386" i="66"/>
  <c r="E386" i="66"/>
  <c r="F386" i="66" s="1"/>
  <c r="C386" i="66"/>
  <c r="H385" i="66"/>
  <c r="E385" i="66"/>
  <c r="F385" i="66" s="1"/>
  <c r="C385" i="66"/>
  <c r="H384" i="66"/>
  <c r="E384" i="66"/>
  <c r="F384" i="66" s="1"/>
  <c r="C384" i="66"/>
  <c r="H383" i="66"/>
  <c r="E383" i="66"/>
  <c r="F383" i="66" s="1"/>
  <c r="C383" i="66"/>
  <c r="H382" i="66"/>
  <c r="E382" i="66"/>
  <c r="F382" i="66" s="1"/>
  <c r="C382" i="66"/>
  <c r="H381" i="66"/>
  <c r="E381" i="66"/>
  <c r="F381" i="66" s="1"/>
  <c r="C381" i="66"/>
  <c r="H380" i="66"/>
  <c r="E380" i="66"/>
  <c r="F380" i="66" s="1"/>
  <c r="C380" i="66"/>
  <c r="H379" i="66"/>
  <c r="E379" i="66"/>
  <c r="F379" i="66" s="1"/>
  <c r="C379" i="66"/>
  <c r="H378" i="66"/>
  <c r="E378" i="66"/>
  <c r="F378" i="66" s="1"/>
  <c r="C378" i="66"/>
  <c r="H377" i="66"/>
  <c r="E377" i="66"/>
  <c r="F377" i="66" s="1"/>
  <c r="C377" i="66"/>
  <c r="H376" i="66"/>
  <c r="E376" i="66"/>
  <c r="F376" i="66" s="1"/>
  <c r="C376" i="66"/>
  <c r="H375" i="66"/>
  <c r="E375" i="66"/>
  <c r="F375" i="66" s="1"/>
  <c r="C375" i="66"/>
  <c r="H374" i="66"/>
  <c r="E374" i="66"/>
  <c r="F374" i="66" s="1"/>
  <c r="C374" i="66"/>
  <c r="H373" i="66"/>
  <c r="E373" i="66"/>
  <c r="F373" i="66" s="1"/>
  <c r="C373" i="66"/>
  <c r="H372" i="66"/>
  <c r="E372" i="66"/>
  <c r="F372" i="66" s="1"/>
  <c r="C372" i="66"/>
  <c r="H371" i="66"/>
  <c r="E371" i="66"/>
  <c r="F371" i="66" s="1"/>
  <c r="C371" i="66"/>
  <c r="H370" i="66"/>
  <c r="E370" i="66"/>
  <c r="F370" i="66" s="1"/>
  <c r="C370" i="66"/>
  <c r="H369" i="66"/>
  <c r="E369" i="66"/>
  <c r="F369" i="66" s="1"/>
  <c r="C369" i="66"/>
  <c r="H368" i="66"/>
  <c r="E368" i="66"/>
  <c r="F368" i="66" s="1"/>
  <c r="C368" i="66"/>
  <c r="H367" i="66"/>
  <c r="E367" i="66"/>
  <c r="F367" i="66" s="1"/>
  <c r="C367" i="66"/>
  <c r="H366" i="66"/>
  <c r="E366" i="66"/>
  <c r="F366" i="66" s="1"/>
  <c r="C366" i="66"/>
  <c r="H365" i="66"/>
  <c r="E365" i="66"/>
  <c r="F365" i="66" s="1"/>
  <c r="C365" i="66"/>
  <c r="H364" i="66"/>
  <c r="E364" i="66"/>
  <c r="F364" i="66" s="1"/>
  <c r="C364" i="66"/>
  <c r="H363" i="66"/>
  <c r="E363" i="66"/>
  <c r="F363" i="66" s="1"/>
  <c r="C363" i="66"/>
  <c r="H362" i="66"/>
  <c r="E362" i="66"/>
  <c r="F362" i="66" s="1"/>
  <c r="C362" i="66"/>
  <c r="H361" i="66"/>
  <c r="E361" i="66"/>
  <c r="F361" i="66" s="1"/>
  <c r="C361" i="66"/>
  <c r="H360" i="66"/>
  <c r="E360" i="66"/>
  <c r="F360" i="66" s="1"/>
  <c r="C360" i="66"/>
  <c r="H359" i="66"/>
  <c r="E359" i="66"/>
  <c r="F359" i="66" s="1"/>
  <c r="C359" i="66"/>
  <c r="H358" i="66"/>
  <c r="E358" i="66"/>
  <c r="F358" i="66" s="1"/>
  <c r="C358" i="66"/>
  <c r="H357" i="66"/>
  <c r="E357" i="66"/>
  <c r="F357" i="66" s="1"/>
  <c r="C357" i="66"/>
  <c r="H356" i="66"/>
  <c r="E356" i="66"/>
  <c r="F356" i="66" s="1"/>
  <c r="C356" i="66"/>
  <c r="H355" i="66"/>
  <c r="E355" i="66"/>
  <c r="F355" i="66" s="1"/>
  <c r="C355" i="66"/>
  <c r="H351" i="66"/>
  <c r="E351" i="66"/>
  <c r="F351" i="66" s="1"/>
  <c r="C351" i="66"/>
  <c r="H350" i="66"/>
  <c r="E350" i="66"/>
  <c r="F350" i="66" s="1"/>
  <c r="C350" i="66"/>
  <c r="H349" i="66"/>
  <c r="E349" i="66"/>
  <c r="F349" i="66" s="1"/>
  <c r="C349" i="66"/>
  <c r="H348" i="66"/>
  <c r="E348" i="66"/>
  <c r="F348" i="66" s="1"/>
  <c r="C348" i="66"/>
  <c r="H347" i="66"/>
  <c r="E347" i="66"/>
  <c r="F347" i="66" s="1"/>
  <c r="C347" i="66"/>
  <c r="H346" i="66"/>
  <c r="E346" i="66"/>
  <c r="F346" i="66" s="1"/>
  <c r="C346" i="66"/>
  <c r="H345" i="66"/>
  <c r="E345" i="66"/>
  <c r="F345" i="66" s="1"/>
  <c r="C345" i="66"/>
  <c r="H344" i="66"/>
  <c r="E344" i="66"/>
  <c r="F344" i="66" s="1"/>
  <c r="C344" i="66"/>
  <c r="H343" i="66"/>
  <c r="E343" i="66"/>
  <c r="F343" i="66" s="1"/>
  <c r="C343" i="66"/>
  <c r="H342" i="66"/>
  <c r="E342" i="66"/>
  <c r="F342" i="66" s="1"/>
  <c r="C342" i="66"/>
  <c r="H341" i="66"/>
  <c r="E341" i="66"/>
  <c r="F341" i="66" s="1"/>
  <c r="C341" i="66"/>
  <c r="H340" i="66"/>
  <c r="E340" i="66"/>
  <c r="F340" i="66" s="1"/>
  <c r="C340" i="66"/>
  <c r="H339" i="66"/>
  <c r="E339" i="66"/>
  <c r="F339" i="66" s="1"/>
  <c r="C339" i="66"/>
  <c r="H338" i="66"/>
  <c r="E338" i="66"/>
  <c r="F338" i="66" s="1"/>
  <c r="C338" i="66"/>
  <c r="H337" i="66"/>
  <c r="E337" i="66"/>
  <c r="F337" i="66" s="1"/>
  <c r="C337" i="66"/>
  <c r="H336" i="66"/>
  <c r="E336" i="66"/>
  <c r="F336" i="66" s="1"/>
  <c r="C336" i="66"/>
  <c r="H335" i="66"/>
  <c r="E335" i="66"/>
  <c r="F335" i="66" s="1"/>
  <c r="C335" i="66"/>
  <c r="H334" i="66"/>
  <c r="E334" i="66"/>
  <c r="F334" i="66" s="1"/>
  <c r="C334" i="66"/>
  <c r="H333" i="66"/>
  <c r="E333" i="66"/>
  <c r="F333" i="66" s="1"/>
  <c r="C333" i="66"/>
  <c r="H332" i="66"/>
  <c r="E332" i="66"/>
  <c r="F332" i="66" s="1"/>
  <c r="C332" i="66"/>
  <c r="H331" i="66"/>
  <c r="E331" i="66"/>
  <c r="F331" i="66" s="1"/>
  <c r="C331" i="66"/>
  <c r="H330" i="66"/>
  <c r="E330" i="66"/>
  <c r="F330" i="66" s="1"/>
  <c r="C330" i="66"/>
  <c r="H329" i="66"/>
  <c r="E329" i="66"/>
  <c r="F329" i="66" s="1"/>
  <c r="C329" i="66"/>
  <c r="H328" i="66"/>
  <c r="E328" i="66"/>
  <c r="F328" i="66" s="1"/>
  <c r="C328" i="66"/>
  <c r="H327" i="66"/>
  <c r="E327" i="66"/>
  <c r="F327" i="66" s="1"/>
  <c r="C327" i="66"/>
  <c r="H326" i="66"/>
  <c r="E326" i="66"/>
  <c r="F326" i="66" s="1"/>
  <c r="C326" i="66"/>
  <c r="H325" i="66"/>
  <c r="E325" i="66"/>
  <c r="F325" i="66" s="1"/>
  <c r="C325" i="66"/>
  <c r="H324" i="66"/>
  <c r="E324" i="66"/>
  <c r="F324" i="66" s="1"/>
  <c r="C324" i="66"/>
  <c r="H323" i="66"/>
  <c r="E323" i="66"/>
  <c r="F323" i="66" s="1"/>
  <c r="C323" i="66"/>
  <c r="H322" i="66"/>
  <c r="E322" i="66"/>
  <c r="F322" i="66" s="1"/>
  <c r="C322" i="66"/>
  <c r="H321" i="66"/>
  <c r="E321" i="66"/>
  <c r="F321" i="66" s="1"/>
  <c r="C321" i="66"/>
  <c r="H320" i="66"/>
  <c r="E320" i="66"/>
  <c r="F320" i="66" s="1"/>
  <c r="C320" i="66"/>
  <c r="H319" i="66"/>
  <c r="E319" i="66"/>
  <c r="F319" i="66" s="1"/>
  <c r="C319" i="66"/>
  <c r="H318" i="66"/>
  <c r="E318" i="66"/>
  <c r="F318" i="66" s="1"/>
  <c r="C318" i="66"/>
  <c r="H317" i="66"/>
  <c r="E317" i="66"/>
  <c r="F317" i="66" s="1"/>
  <c r="C317" i="66"/>
  <c r="H313" i="66"/>
  <c r="E313" i="66"/>
  <c r="F313" i="66" s="1"/>
  <c r="C313" i="66"/>
  <c r="H312" i="66"/>
  <c r="E312" i="66"/>
  <c r="F312" i="66" s="1"/>
  <c r="C312" i="66"/>
  <c r="H311" i="66"/>
  <c r="E311" i="66"/>
  <c r="F311" i="66" s="1"/>
  <c r="C311" i="66"/>
  <c r="H310" i="66"/>
  <c r="E310" i="66"/>
  <c r="F310" i="66" s="1"/>
  <c r="C310" i="66"/>
  <c r="H309" i="66"/>
  <c r="E309" i="66"/>
  <c r="F309" i="66" s="1"/>
  <c r="C309" i="66"/>
  <c r="H308" i="66"/>
  <c r="E308" i="66"/>
  <c r="F308" i="66" s="1"/>
  <c r="C308" i="66"/>
  <c r="H307" i="66"/>
  <c r="E307" i="66"/>
  <c r="F307" i="66" s="1"/>
  <c r="C307" i="66"/>
  <c r="H306" i="66"/>
  <c r="E306" i="66"/>
  <c r="F306" i="66" s="1"/>
  <c r="C306" i="66"/>
  <c r="H305" i="66"/>
  <c r="E305" i="66"/>
  <c r="F305" i="66" s="1"/>
  <c r="C305" i="66"/>
  <c r="H304" i="66"/>
  <c r="E304" i="66"/>
  <c r="F304" i="66" s="1"/>
  <c r="C304" i="66"/>
  <c r="H303" i="66"/>
  <c r="E303" i="66"/>
  <c r="F303" i="66" s="1"/>
  <c r="C303" i="66"/>
  <c r="H302" i="66"/>
  <c r="E302" i="66"/>
  <c r="F302" i="66" s="1"/>
  <c r="C302" i="66"/>
  <c r="H301" i="66"/>
  <c r="E301" i="66"/>
  <c r="F301" i="66" s="1"/>
  <c r="C301" i="66"/>
  <c r="H300" i="66"/>
  <c r="E300" i="66"/>
  <c r="F300" i="66" s="1"/>
  <c r="C300" i="66"/>
  <c r="H299" i="66"/>
  <c r="E299" i="66"/>
  <c r="F299" i="66" s="1"/>
  <c r="C299" i="66"/>
  <c r="H298" i="66"/>
  <c r="E298" i="66"/>
  <c r="F298" i="66" s="1"/>
  <c r="C298" i="66"/>
  <c r="H297" i="66"/>
  <c r="E297" i="66"/>
  <c r="F297" i="66" s="1"/>
  <c r="C297" i="66"/>
  <c r="H296" i="66"/>
  <c r="E296" i="66"/>
  <c r="F296" i="66" s="1"/>
  <c r="C296" i="66"/>
  <c r="H295" i="66"/>
  <c r="E295" i="66"/>
  <c r="F295" i="66" s="1"/>
  <c r="C295" i="66"/>
  <c r="H294" i="66"/>
  <c r="E294" i="66"/>
  <c r="F294" i="66" s="1"/>
  <c r="C294" i="66"/>
  <c r="H293" i="66"/>
  <c r="E293" i="66"/>
  <c r="F293" i="66" s="1"/>
  <c r="C293" i="66"/>
  <c r="H292" i="66"/>
  <c r="E292" i="66"/>
  <c r="F292" i="66" s="1"/>
  <c r="C292" i="66"/>
  <c r="H291" i="66"/>
  <c r="E291" i="66"/>
  <c r="F291" i="66" s="1"/>
  <c r="C291" i="66"/>
  <c r="H290" i="66"/>
  <c r="E290" i="66"/>
  <c r="F290" i="66" s="1"/>
  <c r="C290" i="66"/>
  <c r="H289" i="66"/>
  <c r="E289" i="66"/>
  <c r="F289" i="66" s="1"/>
  <c r="C289" i="66"/>
  <c r="H288" i="66"/>
  <c r="E288" i="66"/>
  <c r="F288" i="66" s="1"/>
  <c r="C288" i="66"/>
  <c r="H287" i="66"/>
  <c r="E287" i="66"/>
  <c r="F287" i="66" s="1"/>
  <c r="C287" i="66"/>
  <c r="H286" i="66"/>
  <c r="E286" i="66"/>
  <c r="F286" i="66" s="1"/>
  <c r="C286" i="66"/>
  <c r="H285" i="66"/>
  <c r="E285" i="66"/>
  <c r="F285" i="66" s="1"/>
  <c r="C285" i="66"/>
  <c r="H284" i="66"/>
  <c r="E284" i="66"/>
  <c r="F284" i="66" s="1"/>
  <c r="C284" i="66"/>
  <c r="H283" i="66"/>
  <c r="E283" i="66"/>
  <c r="F283" i="66" s="1"/>
  <c r="C283" i="66"/>
  <c r="H282" i="66"/>
  <c r="E282" i="66"/>
  <c r="F282" i="66" s="1"/>
  <c r="C282" i="66"/>
  <c r="H281" i="66"/>
  <c r="E281" i="66"/>
  <c r="F281" i="66" s="1"/>
  <c r="C281" i="66"/>
  <c r="H280" i="66"/>
  <c r="E280" i="66"/>
  <c r="F280" i="66" s="1"/>
  <c r="C280" i="66"/>
  <c r="H279" i="66"/>
  <c r="E279" i="66"/>
  <c r="F279" i="66" s="1"/>
  <c r="C279" i="66"/>
  <c r="H275" i="66"/>
  <c r="E275" i="66"/>
  <c r="F275" i="66" s="1"/>
  <c r="C275" i="66"/>
  <c r="H274" i="66"/>
  <c r="E274" i="66"/>
  <c r="F274" i="66" s="1"/>
  <c r="C274" i="66"/>
  <c r="H273" i="66"/>
  <c r="E273" i="66"/>
  <c r="F273" i="66" s="1"/>
  <c r="C273" i="66"/>
  <c r="H272" i="66"/>
  <c r="E272" i="66"/>
  <c r="F272" i="66" s="1"/>
  <c r="C272" i="66"/>
  <c r="H271" i="66"/>
  <c r="E271" i="66"/>
  <c r="F271" i="66" s="1"/>
  <c r="C271" i="66"/>
  <c r="H270" i="66"/>
  <c r="E270" i="66"/>
  <c r="F270" i="66" s="1"/>
  <c r="C270" i="66"/>
  <c r="H269" i="66"/>
  <c r="E269" i="66"/>
  <c r="F269" i="66" s="1"/>
  <c r="C269" i="66"/>
  <c r="H268" i="66"/>
  <c r="E268" i="66"/>
  <c r="F268" i="66" s="1"/>
  <c r="C268" i="66"/>
  <c r="H267" i="66"/>
  <c r="E267" i="66"/>
  <c r="F267" i="66" s="1"/>
  <c r="C267" i="66"/>
  <c r="H266" i="66"/>
  <c r="E266" i="66"/>
  <c r="F266" i="66" s="1"/>
  <c r="C266" i="66"/>
  <c r="H265" i="66"/>
  <c r="E265" i="66"/>
  <c r="F265" i="66" s="1"/>
  <c r="C265" i="66"/>
  <c r="H264" i="66"/>
  <c r="E264" i="66"/>
  <c r="F264" i="66" s="1"/>
  <c r="C264" i="66"/>
  <c r="H263" i="66"/>
  <c r="E263" i="66"/>
  <c r="F263" i="66" s="1"/>
  <c r="C263" i="66"/>
  <c r="H262" i="66"/>
  <c r="E262" i="66"/>
  <c r="F262" i="66" s="1"/>
  <c r="C262" i="66"/>
  <c r="H261" i="66"/>
  <c r="E261" i="66"/>
  <c r="F261" i="66" s="1"/>
  <c r="C261" i="66"/>
  <c r="H260" i="66"/>
  <c r="E260" i="66"/>
  <c r="F260" i="66" s="1"/>
  <c r="C260" i="66"/>
  <c r="H259" i="66"/>
  <c r="E259" i="66"/>
  <c r="F259" i="66" s="1"/>
  <c r="C259" i="66"/>
  <c r="H258" i="66"/>
  <c r="E258" i="66"/>
  <c r="F258" i="66" s="1"/>
  <c r="C258" i="66"/>
  <c r="H257" i="66"/>
  <c r="E257" i="66"/>
  <c r="F257" i="66" s="1"/>
  <c r="C257" i="66"/>
  <c r="H256" i="66"/>
  <c r="E256" i="66"/>
  <c r="F256" i="66" s="1"/>
  <c r="C256" i="66"/>
  <c r="H255" i="66"/>
  <c r="E255" i="66"/>
  <c r="F255" i="66" s="1"/>
  <c r="C255" i="66"/>
  <c r="H254" i="66"/>
  <c r="E254" i="66"/>
  <c r="F254" i="66" s="1"/>
  <c r="C254" i="66"/>
  <c r="H253" i="66"/>
  <c r="E253" i="66"/>
  <c r="F253" i="66" s="1"/>
  <c r="C253" i="66"/>
  <c r="H252" i="66"/>
  <c r="E252" i="66"/>
  <c r="F252" i="66" s="1"/>
  <c r="C252" i="66"/>
  <c r="H251" i="66"/>
  <c r="E251" i="66"/>
  <c r="F251" i="66" s="1"/>
  <c r="C251" i="66"/>
  <c r="H250" i="66"/>
  <c r="E250" i="66"/>
  <c r="F250" i="66" s="1"/>
  <c r="C250" i="66"/>
  <c r="H249" i="66"/>
  <c r="E249" i="66"/>
  <c r="F249" i="66" s="1"/>
  <c r="C249" i="66"/>
  <c r="H248" i="66"/>
  <c r="E248" i="66"/>
  <c r="F248" i="66" s="1"/>
  <c r="C248" i="66"/>
  <c r="H247" i="66"/>
  <c r="E247" i="66"/>
  <c r="F247" i="66" s="1"/>
  <c r="C247" i="66"/>
  <c r="H246" i="66"/>
  <c r="E246" i="66"/>
  <c r="F246" i="66" s="1"/>
  <c r="C246" i="66"/>
  <c r="H245" i="66"/>
  <c r="E245" i="66"/>
  <c r="F245" i="66" s="1"/>
  <c r="C245" i="66"/>
  <c r="H244" i="66"/>
  <c r="E244" i="66"/>
  <c r="F244" i="66" s="1"/>
  <c r="C244" i="66"/>
  <c r="H243" i="66"/>
  <c r="E243" i="66"/>
  <c r="F243" i="66" s="1"/>
  <c r="C243" i="66"/>
  <c r="H242" i="66"/>
  <c r="E242" i="66"/>
  <c r="F242" i="66" s="1"/>
  <c r="C242" i="66"/>
  <c r="H241" i="66"/>
  <c r="E241" i="66"/>
  <c r="F241" i="66" s="1"/>
  <c r="C241" i="66"/>
  <c r="H237" i="66"/>
  <c r="E237" i="66"/>
  <c r="F237" i="66" s="1"/>
  <c r="C237" i="66"/>
  <c r="H236" i="66"/>
  <c r="E236" i="66"/>
  <c r="F236" i="66" s="1"/>
  <c r="C236" i="66"/>
  <c r="H235" i="66"/>
  <c r="E235" i="66"/>
  <c r="F235" i="66" s="1"/>
  <c r="C235" i="66"/>
  <c r="H234" i="66"/>
  <c r="E234" i="66"/>
  <c r="F234" i="66" s="1"/>
  <c r="C234" i="66"/>
  <c r="H233" i="66"/>
  <c r="E233" i="66"/>
  <c r="F233" i="66" s="1"/>
  <c r="C233" i="66"/>
  <c r="H232" i="66"/>
  <c r="E232" i="66"/>
  <c r="F232" i="66" s="1"/>
  <c r="C232" i="66"/>
  <c r="H231" i="66"/>
  <c r="E231" i="66"/>
  <c r="F231" i="66" s="1"/>
  <c r="C231" i="66"/>
  <c r="H230" i="66"/>
  <c r="E230" i="66"/>
  <c r="F230" i="66" s="1"/>
  <c r="C230" i="66"/>
  <c r="H229" i="66"/>
  <c r="E229" i="66"/>
  <c r="F229" i="66" s="1"/>
  <c r="C229" i="66"/>
  <c r="H228" i="66"/>
  <c r="E228" i="66"/>
  <c r="F228" i="66" s="1"/>
  <c r="C228" i="66"/>
  <c r="H227" i="66"/>
  <c r="E227" i="66"/>
  <c r="F227" i="66" s="1"/>
  <c r="C227" i="66"/>
  <c r="H226" i="66"/>
  <c r="E226" i="66"/>
  <c r="F226" i="66" s="1"/>
  <c r="C226" i="66"/>
  <c r="H225" i="66"/>
  <c r="E225" i="66"/>
  <c r="F225" i="66" s="1"/>
  <c r="C225" i="66"/>
  <c r="H224" i="66"/>
  <c r="E224" i="66"/>
  <c r="F224" i="66" s="1"/>
  <c r="C224" i="66"/>
  <c r="H223" i="66"/>
  <c r="E223" i="66"/>
  <c r="F223" i="66" s="1"/>
  <c r="C223" i="66"/>
  <c r="H222" i="66"/>
  <c r="E222" i="66"/>
  <c r="F222" i="66" s="1"/>
  <c r="C222" i="66"/>
  <c r="H221" i="66"/>
  <c r="E221" i="66"/>
  <c r="F221" i="66" s="1"/>
  <c r="C221" i="66"/>
  <c r="H220" i="66"/>
  <c r="E220" i="66"/>
  <c r="F220" i="66" s="1"/>
  <c r="C220" i="66"/>
  <c r="H219" i="66"/>
  <c r="E219" i="66"/>
  <c r="F219" i="66" s="1"/>
  <c r="C219" i="66"/>
  <c r="H218" i="66"/>
  <c r="E218" i="66"/>
  <c r="F218" i="66" s="1"/>
  <c r="C218" i="66"/>
  <c r="H217" i="66"/>
  <c r="E217" i="66"/>
  <c r="F217" i="66" s="1"/>
  <c r="C217" i="66"/>
  <c r="H216" i="66"/>
  <c r="E216" i="66"/>
  <c r="F216" i="66" s="1"/>
  <c r="C216" i="66"/>
  <c r="H215" i="66"/>
  <c r="E215" i="66"/>
  <c r="F215" i="66" s="1"/>
  <c r="C215" i="66"/>
  <c r="H214" i="66"/>
  <c r="E214" i="66"/>
  <c r="F214" i="66" s="1"/>
  <c r="C214" i="66"/>
  <c r="H213" i="66"/>
  <c r="E213" i="66"/>
  <c r="F213" i="66" s="1"/>
  <c r="C213" i="66"/>
  <c r="H212" i="66"/>
  <c r="E212" i="66"/>
  <c r="F212" i="66" s="1"/>
  <c r="C212" i="66"/>
  <c r="H211" i="66"/>
  <c r="E211" i="66"/>
  <c r="F211" i="66" s="1"/>
  <c r="C211" i="66"/>
  <c r="H210" i="66"/>
  <c r="E210" i="66"/>
  <c r="F210" i="66" s="1"/>
  <c r="C210" i="66"/>
  <c r="H209" i="66"/>
  <c r="E209" i="66"/>
  <c r="F209" i="66" s="1"/>
  <c r="C209" i="66"/>
  <c r="H208" i="66"/>
  <c r="E208" i="66"/>
  <c r="F208" i="66" s="1"/>
  <c r="C208" i="66"/>
  <c r="H207" i="66"/>
  <c r="E207" i="66"/>
  <c r="F207" i="66" s="1"/>
  <c r="C207" i="66"/>
  <c r="H206" i="66"/>
  <c r="E206" i="66"/>
  <c r="F206" i="66" s="1"/>
  <c r="C206" i="66"/>
  <c r="H205" i="66"/>
  <c r="E205" i="66"/>
  <c r="F205" i="66" s="1"/>
  <c r="C205" i="66"/>
  <c r="H204" i="66"/>
  <c r="E204" i="66"/>
  <c r="F204" i="66" s="1"/>
  <c r="C204" i="66"/>
  <c r="H203" i="66"/>
  <c r="E203" i="66"/>
  <c r="F203" i="66" s="1"/>
  <c r="C203" i="66"/>
  <c r="I199" i="66"/>
  <c r="J199" i="66" s="1"/>
  <c r="H199" i="66"/>
  <c r="E199" i="66"/>
  <c r="F199" i="66" s="1"/>
  <c r="C199" i="66"/>
  <c r="I198" i="66"/>
  <c r="J198" i="66" s="1"/>
  <c r="H198" i="66"/>
  <c r="E198" i="66"/>
  <c r="F198" i="66" s="1"/>
  <c r="C198" i="66"/>
  <c r="I197" i="66"/>
  <c r="H197" i="66"/>
  <c r="E197" i="66"/>
  <c r="F197" i="66" s="1"/>
  <c r="C197" i="66"/>
  <c r="I196" i="66"/>
  <c r="J196" i="66" s="1"/>
  <c r="H196" i="66"/>
  <c r="E196" i="66"/>
  <c r="F196" i="66" s="1"/>
  <c r="C196" i="66"/>
  <c r="I195" i="66"/>
  <c r="H195" i="66"/>
  <c r="E195" i="66"/>
  <c r="F195" i="66" s="1"/>
  <c r="C195" i="66"/>
  <c r="I194" i="66"/>
  <c r="H194" i="66"/>
  <c r="E194" i="66"/>
  <c r="F194" i="66" s="1"/>
  <c r="C194" i="66"/>
  <c r="I193" i="66"/>
  <c r="H193" i="66"/>
  <c r="E193" i="66"/>
  <c r="F193" i="66" s="1"/>
  <c r="C193" i="66"/>
  <c r="I192" i="66"/>
  <c r="J192" i="66" s="1"/>
  <c r="H192" i="66"/>
  <c r="E192" i="66"/>
  <c r="F192" i="66" s="1"/>
  <c r="C192" i="66"/>
  <c r="I191" i="66"/>
  <c r="J191" i="66" s="1"/>
  <c r="H191" i="66"/>
  <c r="E191" i="66"/>
  <c r="F191" i="66" s="1"/>
  <c r="C191" i="66"/>
  <c r="I190" i="66"/>
  <c r="J190" i="66" s="1"/>
  <c r="H190" i="66"/>
  <c r="E190" i="66"/>
  <c r="F190" i="66" s="1"/>
  <c r="C190" i="66"/>
  <c r="I189" i="66"/>
  <c r="J189" i="66" s="1"/>
  <c r="H189" i="66"/>
  <c r="E189" i="66"/>
  <c r="F189" i="66" s="1"/>
  <c r="C189" i="66"/>
  <c r="I188" i="66"/>
  <c r="J188" i="66" s="1"/>
  <c r="H188" i="66"/>
  <c r="E188" i="66"/>
  <c r="F188" i="66" s="1"/>
  <c r="C188" i="66"/>
  <c r="I187" i="66"/>
  <c r="J187" i="66" s="1"/>
  <c r="H187" i="66"/>
  <c r="E187" i="66"/>
  <c r="F187" i="66" s="1"/>
  <c r="C187" i="66"/>
  <c r="I186" i="66"/>
  <c r="J186" i="66" s="1"/>
  <c r="H186" i="66"/>
  <c r="E186" i="66"/>
  <c r="F186" i="66" s="1"/>
  <c r="C186" i="66"/>
  <c r="I185" i="66"/>
  <c r="J185" i="66" s="1"/>
  <c r="H185" i="66"/>
  <c r="E185" i="66"/>
  <c r="F185" i="66" s="1"/>
  <c r="C185" i="66"/>
  <c r="I184" i="66"/>
  <c r="J184" i="66" s="1"/>
  <c r="H184" i="66"/>
  <c r="E184" i="66"/>
  <c r="F184" i="66" s="1"/>
  <c r="C184" i="66"/>
  <c r="I183" i="66"/>
  <c r="J183" i="66" s="1"/>
  <c r="H183" i="66"/>
  <c r="E183" i="66"/>
  <c r="F183" i="66" s="1"/>
  <c r="C183" i="66"/>
  <c r="I182" i="66"/>
  <c r="J182" i="66" s="1"/>
  <c r="H182" i="66"/>
  <c r="E182" i="66"/>
  <c r="F182" i="66" s="1"/>
  <c r="C182" i="66"/>
  <c r="I181" i="66"/>
  <c r="H181" i="66"/>
  <c r="E181" i="66"/>
  <c r="F181" i="66" s="1"/>
  <c r="C181" i="66"/>
  <c r="I180" i="66"/>
  <c r="H180" i="66"/>
  <c r="E180" i="66"/>
  <c r="F180" i="66" s="1"/>
  <c r="C180" i="66"/>
  <c r="I179" i="66"/>
  <c r="J179" i="66" s="1"/>
  <c r="H179" i="66"/>
  <c r="E179" i="66"/>
  <c r="F179" i="66" s="1"/>
  <c r="C179" i="66"/>
  <c r="I178" i="66"/>
  <c r="H178" i="66"/>
  <c r="E178" i="66"/>
  <c r="F178" i="66" s="1"/>
  <c r="C178" i="66"/>
  <c r="I177" i="66"/>
  <c r="J177" i="66" s="1"/>
  <c r="H177" i="66"/>
  <c r="E177" i="66"/>
  <c r="F177" i="66" s="1"/>
  <c r="C177" i="66"/>
  <c r="I176" i="66"/>
  <c r="J176" i="66" s="1"/>
  <c r="H176" i="66"/>
  <c r="E176" i="66"/>
  <c r="F176" i="66" s="1"/>
  <c r="C176" i="66"/>
  <c r="I175" i="66"/>
  <c r="J175" i="66" s="1"/>
  <c r="H175" i="66"/>
  <c r="E175" i="66"/>
  <c r="F175" i="66" s="1"/>
  <c r="C175" i="66"/>
  <c r="I174" i="66"/>
  <c r="J174" i="66" s="1"/>
  <c r="H174" i="66"/>
  <c r="E174" i="66"/>
  <c r="F174" i="66" s="1"/>
  <c r="C174" i="66"/>
  <c r="I173" i="66"/>
  <c r="J173" i="66" s="1"/>
  <c r="H173" i="66"/>
  <c r="E173" i="66"/>
  <c r="F173" i="66" s="1"/>
  <c r="C173" i="66"/>
  <c r="I172" i="66"/>
  <c r="J172" i="66" s="1"/>
  <c r="H172" i="66"/>
  <c r="E172" i="66"/>
  <c r="F172" i="66" s="1"/>
  <c r="C172" i="66"/>
  <c r="H161" i="66"/>
  <c r="E161" i="66"/>
  <c r="F161" i="66" s="1"/>
  <c r="C161" i="66"/>
  <c r="B161" i="66"/>
  <c r="H160" i="66"/>
  <c r="E160" i="66"/>
  <c r="F160" i="66" s="1"/>
  <c r="C160" i="66"/>
  <c r="B160" i="66"/>
  <c r="H159" i="66"/>
  <c r="E159" i="66"/>
  <c r="F159" i="66" s="1"/>
  <c r="C159" i="66"/>
  <c r="B159" i="66"/>
  <c r="H158" i="66"/>
  <c r="E158" i="66"/>
  <c r="F158" i="66" s="1"/>
  <c r="C158" i="66"/>
  <c r="B158" i="66"/>
  <c r="H157" i="66"/>
  <c r="E157" i="66"/>
  <c r="F157" i="66" s="1"/>
  <c r="C157" i="66"/>
  <c r="B157" i="66"/>
  <c r="H156" i="66"/>
  <c r="E156" i="66"/>
  <c r="F156" i="66" s="1"/>
  <c r="C156" i="66"/>
  <c r="B156" i="66"/>
  <c r="H155" i="66"/>
  <c r="E155" i="66"/>
  <c r="F155" i="66" s="1"/>
  <c r="C155" i="66"/>
  <c r="B155" i="66"/>
  <c r="H154" i="66"/>
  <c r="E154" i="66"/>
  <c r="F154" i="66" s="1"/>
  <c r="C154" i="66"/>
  <c r="B154" i="66"/>
  <c r="H153" i="66"/>
  <c r="E153" i="66"/>
  <c r="F153" i="66" s="1"/>
  <c r="C153" i="66"/>
  <c r="B153" i="66"/>
  <c r="H152" i="66"/>
  <c r="E152" i="66"/>
  <c r="F152" i="66" s="1"/>
  <c r="C152" i="66"/>
  <c r="B152" i="66"/>
  <c r="H151" i="66"/>
  <c r="E151" i="66"/>
  <c r="F151" i="66" s="1"/>
  <c r="C151" i="66"/>
  <c r="B151" i="66"/>
  <c r="H150" i="66"/>
  <c r="E150" i="66"/>
  <c r="F150" i="66" s="1"/>
  <c r="C150" i="66"/>
  <c r="B150" i="66"/>
  <c r="H149" i="66"/>
  <c r="E149" i="66"/>
  <c r="F149" i="66" s="1"/>
  <c r="C149" i="66"/>
  <c r="B149" i="66"/>
  <c r="H148" i="66"/>
  <c r="E148" i="66"/>
  <c r="F148" i="66" s="1"/>
  <c r="C148" i="66"/>
  <c r="B148" i="66"/>
  <c r="H147" i="66"/>
  <c r="E147" i="66"/>
  <c r="F147" i="66" s="1"/>
  <c r="C147" i="66"/>
  <c r="B147" i="66"/>
  <c r="H146" i="66"/>
  <c r="E146" i="66"/>
  <c r="F146" i="66" s="1"/>
  <c r="C146" i="66"/>
  <c r="B146" i="66"/>
  <c r="H145" i="66"/>
  <c r="E145" i="66"/>
  <c r="F145" i="66" s="1"/>
  <c r="C145" i="66"/>
  <c r="B145" i="66"/>
  <c r="H144" i="66"/>
  <c r="E144" i="66"/>
  <c r="F144" i="66" s="1"/>
  <c r="C144" i="66"/>
  <c r="B144" i="66"/>
  <c r="H143" i="66"/>
  <c r="E143" i="66"/>
  <c r="F143" i="66" s="1"/>
  <c r="C143" i="66"/>
  <c r="B143" i="66"/>
  <c r="H142" i="66"/>
  <c r="E142" i="66"/>
  <c r="F142" i="66" s="1"/>
  <c r="C142" i="66"/>
  <c r="B142" i="66"/>
  <c r="H141" i="66"/>
  <c r="E141" i="66"/>
  <c r="F141" i="66" s="1"/>
  <c r="C141" i="66"/>
  <c r="B141" i="66"/>
  <c r="H140" i="66"/>
  <c r="E140" i="66"/>
  <c r="F140" i="66" s="1"/>
  <c r="C140" i="66"/>
  <c r="B140" i="66"/>
  <c r="H139" i="66"/>
  <c r="E139" i="66"/>
  <c r="F139" i="66" s="1"/>
  <c r="C139" i="66"/>
  <c r="B139" i="66"/>
  <c r="H138" i="66"/>
  <c r="E138" i="66"/>
  <c r="F138" i="66" s="1"/>
  <c r="C138" i="66"/>
  <c r="B138" i="66"/>
  <c r="H137" i="66"/>
  <c r="E137" i="66"/>
  <c r="F137" i="66" s="1"/>
  <c r="C137" i="66"/>
  <c r="B137" i="66"/>
  <c r="H136" i="66"/>
  <c r="E136" i="66"/>
  <c r="F136" i="66" s="1"/>
  <c r="C136" i="66"/>
  <c r="B136" i="66"/>
  <c r="H135" i="66"/>
  <c r="E135" i="66"/>
  <c r="F135" i="66" s="1"/>
  <c r="C135" i="66"/>
  <c r="B135" i="66"/>
  <c r="H134" i="66"/>
  <c r="E134" i="66"/>
  <c r="F134" i="66" s="1"/>
  <c r="C134" i="66"/>
  <c r="B134" i="66"/>
  <c r="H133" i="66"/>
  <c r="E133" i="66"/>
  <c r="F133" i="66" s="1"/>
  <c r="C133" i="66"/>
  <c r="B133" i="66"/>
  <c r="H132" i="66"/>
  <c r="E132" i="66"/>
  <c r="F132" i="66" s="1"/>
  <c r="C132" i="66"/>
  <c r="B132" i="66"/>
  <c r="H131" i="66"/>
  <c r="E131" i="66"/>
  <c r="F131" i="66" s="1"/>
  <c r="C131" i="66"/>
  <c r="B131" i="66"/>
  <c r="H130" i="66"/>
  <c r="E130" i="66"/>
  <c r="F130" i="66" s="1"/>
  <c r="C130" i="66"/>
  <c r="B130" i="66"/>
  <c r="H129" i="66"/>
  <c r="E129" i="66"/>
  <c r="F129" i="66" s="1"/>
  <c r="C129" i="66"/>
  <c r="B129" i="66"/>
  <c r="H128" i="66"/>
  <c r="E128" i="66"/>
  <c r="F128" i="66" s="1"/>
  <c r="C128" i="66"/>
  <c r="B128" i="66"/>
  <c r="H127" i="66"/>
  <c r="E127" i="66"/>
  <c r="F127" i="66" s="1"/>
  <c r="C127" i="66"/>
  <c r="B127" i="66"/>
  <c r="H123" i="66"/>
  <c r="E123" i="66"/>
  <c r="F123" i="66" s="1"/>
  <c r="C123" i="66"/>
  <c r="B123" i="66"/>
  <c r="H122" i="66"/>
  <c r="E122" i="66"/>
  <c r="F122" i="66" s="1"/>
  <c r="C122" i="66"/>
  <c r="B122" i="66"/>
  <c r="H121" i="66"/>
  <c r="E121" i="66"/>
  <c r="F121" i="66" s="1"/>
  <c r="C121" i="66"/>
  <c r="B121" i="66"/>
  <c r="H120" i="66"/>
  <c r="E120" i="66"/>
  <c r="F120" i="66" s="1"/>
  <c r="C120" i="66"/>
  <c r="B120" i="66"/>
  <c r="H119" i="66"/>
  <c r="E119" i="66"/>
  <c r="F119" i="66" s="1"/>
  <c r="C119" i="66"/>
  <c r="B119" i="66"/>
  <c r="H118" i="66"/>
  <c r="E118" i="66"/>
  <c r="F118" i="66" s="1"/>
  <c r="C118" i="66"/>
  <c r="B118" i="66"/>
  <c r="H117" i="66"/>
  <c r="E117" i="66"/>
  <c r="F117" i="66" s="1"/>
  <c r="C117" i="66"/>
  <c r="B117" i="66"/>
  <c r="H116" i="66"/>
  <c r="E116" i="66"/>
  <c r="F116" i="66" s="1"/>
  <c r="C116" i="66"/>
  <c r="B116" i="66"/>
  <c r="H115" i="66"/>
  <c r="E115" i="66"/>
  <c r="F115" i="66" s="1"/>
  <c r="C115" i="66"/>
  <c r="B115" i="66"/>
  <c r="H114" i="66"/>
  <c r="E114" i="66"/>
  <c r="F114" i="66" s="1"/>
  <c r="C114" i="66"/>
  <c r="B114" i="66"/>
  <c r="H113" i="66"/>
  <c r="E113" i="66"/>
  <c r="F113" i="66" s="1"/>
  <c r="C113" i="66"/>
  <c r="B113" i="66"/>
  <c r="H112" i="66"/>
  <c r="E112" i="66"/>
  <c r="F112" i="66" s="1"/>
  <c r="C112" i="66"/>
  <c r="B112" i="66"/>
  <c r="H111" i="66"/>
  <c r="E111" i="66"/>
  <c r="F111" i="66" s="1"/>
  <c r="C111" i="66"/>
  <c r="B111" i="66"/>
  <c r="H110" i="66"/>
  <c r="E110" i="66"/>
  <c r="F110" i="66" s="1"/>
  <c r="C110" i="66"/>
  <c r="B110" i="66"/>
  <c r="H109" i="66"/>
  <c r="E109" i="66"/>
  <c r="F109" i="66" s="1"/>
  <c r="C109" i="66"/>
  <c r="B109" i="66"/>
  <c r="H108" i="66"/>
  <c r="E108" i="66"/>
  <c r="F108" i="66" s="1"/>
  <c r="C108" i="66"/>
  <c r="B108" i="66"/>
  <c r="H107" i="66"/>
  <c r="E107" i="66"/>
  <c r="F107" i="66" s="1"/>
  <c r="C107" i="66"/>
  <c r="B107" i="66"/>
  <c r="H106" i="66"/>
  <c r="E106" i="66"/>
  <c r="F106" i="66" s="1"/>
  <c r="C106" i="66"/>
  <c r="B106" i="66"/>
  <c r="H105" i="66"/>
  <c r="E105" i="66"/>
  <c r="F105" i="66" s="1"/>
  <c r="C105" i="66"/>
  <c r="B105" i="66"/>
  <c r="H104" i="66"/>
  <c r="E104" i="66"/>
  <c r="F104" i="66" s="1"/>
  <c r="C104" i="66"/>
  <c r="B104" i="66"/>
  <c r="H103" i="66"/>
  <c r="E103" i="66"/>
  <c r="F103" i="66" s="1"/>
  <c r="C103" i="66"/>
  <c r="B103" i="66"/>
  <c r="H102" i="66"/>
  <c r="E102" i="66"/>
  <c r="F102" i="66" s="1"/>
  <c r="C102" i="66"/>
  <c r="B102" i="66"/>
  <c r="H101" i="66"/>
  <c r="E101" i="66"/>
  <c r="F101" i="66" s="1"/>
  <c r="C101" i="66"/>
  <c r="B101" i="66"/>
  <c r="H100" i="66"/>
  <c r="E100" i="66"/>
  <c r="F100" i="66" s="1"/>
  <c r="C100" i="66"/>
  <c r="B100" i="66"/>
  <c r="H99" i="66"/>
  <c r="E99" i="66"/>
  <c r="F99" i="66" s="1"/>
  <c r="C99" i="66"/>
  <c r="B99" i="66"/>
  <c r="H98" i="66"/>
  <c r="E98" i="66"/>
  <c r="F98" i="66" s="1"/>
  <c r="C98" i="66"/>
  <c r="B98" i="66"/>
  <c r="H97" i="66"/>
  <c r="E97" i="66"/>
  <c r="F97" i="66" s="1"/>
  <c r="C97" i="66"/>
  <c r="B97" i="66"/>
  <c r="H96" i="66"/>
  <c r="E96" i="66"/>
  <c r="F96" i="66" s="1"/>
  <c r="C96" i="66"/>
  <c r="B96" i="66"/>
  <c r="H95" i="66"/>
  <c r="E95" i="66"/>
  <c r="F95" i="66" s="1"/>
  <c r="C95" i="66"/>
  <c r="B95" i="66"/>
  <c r="H94" i="66"/>
  <c r="E94" i="66"/>
  <c r="F94" i="66" s="1"/>
  <c r="C94" i="66"/>
  <c r="B94" i="66"/>
  <c r="H93" i="66"/>
  <c r="E93" i="66"/>
  <c r="F93" i="66" s="1"/>
  <c r="C93" i="66"/>
  <c r="B93" i="66"/>
  <c r="H92" i="66"/>
  <c r="E92" i="66"/>
  <c r="F92" i="66" s="1"/>
  <c r="C92" i="66"/>
  <c r="B92" i="66"/>
  <c r="H91" i="66"/>
  <c r="E91" i="66"/>
  <c r="F91" i="66" s="1"/>
  <c r="C91" i="66"/>
  <c r="B91" i="66"/>
  <c r="H90" i="66"/>
  <c r="E90" i="66"/>
  <c r="F90" i="66" s="1"/>
  <c r="C90" i="66"/>
  <c r="B90" i="66"/>
  <c r="H89" i="66"/>
  <c r="E89" i="66"/>
  <c r="F89" i="66" s="1"/>
  <c r="C89" i="66"/>
  <c r="B89" i="66"/>
  <c r="H85" i="66"/>
  <c r="E85" i="66"/>
  <c r="F85" i="66" s="1"/>
  <c r="C85" i="66"/>
  <c r="B85" i="66"/>
  <c r="H84" i="66"/>
  <c r="E84" i="66"/>
  <c r="F84" i="66" s="1"/>
  <c r="C84" i="66"/>
  <c r="B84" i="66"/>
  <c r="H83" i="66"/>
  <c r="E83" i="66"/>
  <c r="F83" i="66" s="1"/>
  <c r="C83" i="66"/>
  <c r="B83" i="66"/>
  <c r="H82" i="66"/>
  <c r="E82" i="66"/>
  <c r="F82" i="66" s="1"/>
  <c r="C82" i="66"/>
  <c r="B82" i="66"/>
  <c r="H81" i="66"/>
  <c r="E81" i="66"/>
  <c r="F81" i="66" s="1"/>
  <c r="C81" i="66"/>
  <c r="B81" i="66"/>
  <c r="H80" i="66"/>
  <c r="E80" i="66"/>
  <c r="F80" i="66" s="1"/>
  <c r="C80" i="66"/>
  <c r="B80" i="66"/>
  <c r="H79" i="66"/>
  <c r="E79" i="66"/>
  <c r="F79" i="66" s="1"/>
  <c r="C79" i="66"/>
  <c r="B79" i="66"/>
  <c r="H78" i="66"/>
  <c r="E78" i="66"/>
  <c r="F78" i="66" s="1"/>
  <c r="C78" i="66"/>
  <c r="B78" i="66"/>
  <c r="H77" i="66"/>
  <c r="E77" i="66"/>
  <c r="F77" i="66" s="1"/>
  <c r="C77" i="66"/>
  <c r="B77" i="66"/>
  <c r="H76" i="66"/>
  <c r="E76" i="66"/>
  <c r="F76" i="66" s="1"/>
  <c r="C76" i="66"/>
  <c r="B76" i="66"/>
  <c r="H75" i="66"/>
  <c r="E75" i="66"/>
  <c r="F75" i="66" s="1"/>
  <c r="C75" i="66"/>
  <c r="B75" i="66"/>
  <c r="H74" i="66"/>
  <c r="E74" i="66"/>
  <c r="F74" i="66" s="1"/>
  <c r="C74" i="66"/>
  <c r="B74" i="66"/>
  <c r="H73" i="66"/>
  <c r="E73" i="66"/>
  <c r="F73" i="66" s="1"/>
  <c r="C73" i="66"/>
  <c r="B73" i="66"/>
  <c r="H72" i="66"/>
  <c r="E72" i="66"/>
  <c r="F72" i="66" s="1"/>
  <c r="C72" i="66"/>
  <c r="B72" i="66"/>
  <c r="H71" i="66"/>
  <c r="E71" i="66"/>
  <c r="F71" i="66" s="1"/>
  <c r="C71" i="66"/>
  <c r="B71" i="66"/>
  <c r="H70" i="66"/>
  <c r="E70" i="66"/>
  <c r="F70" i="66" s="1"/>
  <c r="C70" i="66"/>
  <c r="B70" i="66"/>
  <c r="H69" i="66"/>
  <c r="E69" i="66"/>
  <c r="F69" i="66" s="1"/>
  <c r="C69" i="66"/>
  <c r="B69" i="66"/>
  <c r="H68" i="66"/>
  <c r="E68" i="66"/>
  <c r="F68" i="66" s="1"/>
  <c r="C68" i="66"/>
  <c r="B68" i="66"/>
  <c r="H67" i="66"/>
  <c r="E67" i="66"/>
  <c r="F67" i="66" s="1"/>
  <c r="C67" i="66"/>
  <c r="B67" i="66"/>
  <c r="H66" i="66"/>
  <c r="E66" i="66"/>
  <c r="F66" i="66" s="1"/>
  <c r="C66" i="66"/>
  <c r="B66" i="66"/>
  <c r="H65" i="66"/>
  <c r="E65" i="66"/>
  <c r="F65" i="66" s="1"/>
  <c r="C65" i="66"/>
  <c r="B65" i="66"/>
  <c r="H64" i="66"/>
  <c r="E64" i="66"/>
  <c r="F64" i="66" s="1"/>
  <c r="C64" i="66"/>
  <c r="B64" i="66"/>
  <c r="H63" i="66"/>
  <c r="E63" i="66"/>
  <c r="F63" i="66" s="1"/>
  <c r="C63" i="66"/>
  <c r="B63" i="66"/>
  <c r="H62" i="66"/>
  <c r="E62" i="66"/>
  <c r="F62" i="66" s="1"/>
  <c r="C62" i="66"/>
  <c r="B62" i="66"/>
  <c r="H61" i="66"/>
  <c r="E61" i="66"/>
  <c r="F61" i="66" s="1"/>
  <c r="C61" i="66"/>
  <c r="B61" i="66"/>
  <c r="H60" i="66"/>
  <c r="E60" i="66"/>
  <c r="F60" i="66" s="1"/>
  <c r="C60" i="66"/>
  <c r="B60" i="66"/>
  <c r="H59" i="66"/>
  <c r="E59" i="66"/>
  <c r="F59" i="66" s="1"/>
  <c r="C59" i="66"/>
  <c r="B59" i="66"/>
  <c r="H58" i="66"/>
  <c r="E58" i="66"/>
  <c r="F58" i="66" s="1"/>
  <c r="C58" i="66"/>
  <c r="B58" i="66"/>
  <c r="H57" i="66"/>
  <c r="E57" i="66"/>
  <c r="F57" i="66" s="1"/>
  <c r="C57" i="66"/>
  <c r="B57" i="66"/>
  <c r="H56" i="66"/>
  <c r="E56" i="66"/>
  <c r="F56" i="66" s="1"/>
  <c r="C56" i="66"/>
  <c r="B56" i="66"/>
  <c r="H55" i="66"/>
  <c r="E55" i="66"/>
  <c r="F55" i="66" s="1"/>
  <c r="C55" i="66"/>
  <c r="B55" i="66"/>
  <c r="H54" i="66"/>
  <c r="E54" i="66"/>
  <c r="F54" i="66" s="1"/>
  <c r="C54" i="66"/>
  <c r="B54" i="66"/>
  <c r="H53" i="66"/>
  <c r="E53" i="66"/>
  <c r="F53" i="66" s="1"/>
  <c r="C53" i="66"/>
  <c r="B53" i="66"/>
  <c r="H52" i="66"/>
  <c r="E52" i="66"/>
  <c r="F52" i="66" s="1"/>
  <c r="C52" i="66"/>
  <c r="B52" i="66"/>
  <c r="H51" i="66"/>
  <c r="E51" i="66"/>
  <c r="F51" i="66" s="1"/>
  <c r="C51" i="66"/>
  <c r="B51" i="66"/>
  <c r="H47" i="66"/>
  <c r="E47" i="66"/>
  <c r="F47" i="66" s="1"/>
  <c r="C47" i="66"/>
  <c r="B47" i="66"/>
  <c r="H46" i="66"/>
  <c r="E46" i="66"/>
  <c r="F46" i="66" s="1"/>
  <c r="C46" i="66"/>
  <c r="B46" i="66"/>
  <c r="H45" i="66"/>
  <c r="E45" i="66"/>
  <c r="F45" i="66" s="1"/>
  <c r="C45" i="66"/>
  <c r="B45" i="66"/>
  <c r="H44" i="66"/>
  <c r="E44" i="66"/>
  <c r="F44" i="66" s="1"/>
  <c r="C44" i="66"/>
  <c r="B44" i="66"/>
  <c r="H43" i="66"/>
  <c r="E43" i="66"/>
  <c r="F43" i="66" s="1"/>
  <c r="C43" i="66"/>
  <c r="B43" i="66"/>
  <c r="H42" i="66"/>
  <c r="E42" i="66"/>
  <c r="F42" i="66" s="1"/>
  <c r="C42" i="66"/>
  <c r="B42" i="66"/>
  <c r="H41" i="66"/>
  <c r="E41" i="66"/>
  <c r="F41" i="66" s="1"/>
  <c r="C41" i="66"/>
  <c r="B41" i="66"/>
  <c r="H40" i="66"/>
  <c r="E40" i="66"/>
  <c r="F40" i="66" s="1"/>
  <c r="C40" i="66"/>
  <c r="B40" i="66"/>
  <c r="H39" i="66"/>
  <c r="E39" i="66"/>
  <c r="F39" i="66" s="1"/>
  <c r="C39" i="66"/>
  <c r="B39" i="66"/>
  <c r="H38" i="66"/>
  <c r="E38" i="66"/>
  <c r="F38" i="66" s="1"/>
  <c r="C38" i="66"/>
  <c r="B38" i="66"/>
  <c r="H37" i="66"/>
  <c r="E37" i="66"/>
  <c r="F37" i="66" s="1"/>
  <c r="C37" i="66"/>
  <c r="B37" i="66"/>
  <c r="H36" i="66"/>
  <c r="E36" i="66"/>
  <c r="F36" i="66" s="1"/>
  <c r="C36" i="66"/>
  <c r="B36" i="66"/>
  <c r="H35" i="66"/>
  <c r="E35" i="66"/>
  <c r="F35" i="66" s="1"/>
  <c r="C35" i="66"/>
  <c r="B35" i="66"/>
  <c r="H34" i="66"/>
  <c r="E34" i="66"/>
  <c r="F34" i="66" s="1"/>
  <c r="C34" i="66"/>
  <c r="B34" i="66"/>
  <c r="H33" i="66"/>
  <c r="E33" i="66"/>
  <c r="F33" i="66" s="1"/>
  <c r="C33" i="66"/>
  <c r="B33" i="66"/>
  <c r="H32" i="66"/>
  <c r="E32" i="66"/>
  <c r="F32" i="66" s="1"/>
  <c r="C32" i="66"/>
  <c r="B32" i="66"/>
  <c r="H31" i="66"/>
  <c r="E31" i="66"/>
  <c r="F31" i="66" s="1"/>
  <c r="C31" i="66"/>
  <c r="B31" i="66"/>
  <c r="H30" i="66"/>
  <c r="E30" i="66"/>
  <c r="F30" i="66" s="1"/>
  <c r="C30" i="66"/>
  <c r="B30" i="66"/>
  <c r="H29" i="66"/>
  <c r="E29" i="66"/>
  <c r="F29" i="66" s="1"/>
  <c r="C29" i="66"/>
  <c r="B29" i="66"/>
  <c r="H28" i="66"/>
  <c r="E28" i="66"/>
  <c r="F28" i="66" s="1"/>
  <c r="C28" i="66"/>
  <c r="B28" i="66"/>
  <c r="H27" i="66"/>
  <c r="E27" i="66"/>
  <c r="F27" i="66" s="1"/>
  <c r="C27" i="66"/>
  <c r="B27" i="66"/>
  <c r="H26" i="66"/>
  <c r="E26" i="66"/>
  <c r="F26" i="66" s="1"/>
  <c r="C26" i="66"/>
  <c r="B26" i="66"/>
  <c r="H25" i="66"/>
  <c r="E25" i="66"/>
  <c r="F25" i="66" s="1"/>
  <c r="C25" i="66"/>
  <c r="B25" i="66"/>
  <c r="H24" i="66"/>
  <c r="E24" i="66"/>
  <c r="F24" i="66" s="1"/>
  <c r="C24" i="66"/>
  <c r="B24" i="66"/>
  <c r="H23" i="66"/>
  <c r="E23" i="66"/>
  <c r="F23" i="66" s="1"/>
  <c r="C23" i="66"/>
  <c r="B23" i="66"/>
  <c r="H22" i="66"/>
  <c r="E22" i="66"/>
  <c r="F22" i="66" s="1"/>
  <c r="C22" i="66"/>
  <c r="B22" i="66"/>
  <c r="H21" i="66"/>
  <c r="E21" i="66"/>
  <c r="F21" i="66" s="1"/>
  <c r="C21" i="66"/>
  <c r="B21" i="66"/>
  <c r="H20" i="66"/>
  <c r="E20" i="66"/>
  <c r="F20" i="66" s="1"/>
  <c r="C20" i="66"/>
  <c r="B20" i="66"/>
  <c r="H19" i="66"/>
  <c r="E19" i="66"/>
  <c r="F19" i="66" s="1"/>
  <c r="C19" i="66"/>
  <c r="B19" i="66"/>
  <c r="H18" i="66"/>
  <c r="E18" i="66"/>
  <c r="F18" i="66" s="1"/>
  <c r="C18" i="66"/>
  <c r="B18" i="66"/>
  <c r="H17" i="66"/>
  <c r="E17" i="66"/>
  <c r="F17" i="66" s="1"/>
  <c r="C17" i="66"/>
  <c r="B17" i="66"/>
  <c r="H16" i="66"/>
  <c r="E16" i="66"/>
  <c r="F16" i="66" s="1"/>
  <c r="C16" i="66"/>
  <c r="B16" i="66"/>
  <c r="H15" i="66"/>
  <c r="E15" i="66"/>
  <c r="F15" i="66" s="1"/>
  <c r="C15" i="66"/>
  <c r="B15" i="66"/>
  <c r="H14" i="66"/>
  <c r="E14" i="66"/>
  <c r="F14" i="66" s="1"/>
  <c r="C14" i="66"/>
  <c r="B14" i="66"/>
  <c r="B6" i="67"/>
  <c r="F36" i="67"/>
  <c r="F35" i="67"/>
  <c r="F34" i="67"/>
  <c r="F33" i="67"/>
  <c r="O2" i="67"/>
  <c r="AA22" i="47"/>
  <c r="Z22" i="47"/>
  <c r="Y22" i="47"/>
  <c r="X22" i="47"/>
  <c r="W22" i="47"/>
  <c r="V22" i="47"/>
  <c r="U22" i="47"/>
  <c r="T22" i="47"/>
  <c r="S22" i="47"/>
  <c r="Q22" i="47"/>
  <c r="P22" i="47"/>
  <c r="J22" i="47"/>
  <c r="I22" i="47"/>
  <c r="G22" i="47"/>
  <c r="F22" i="47"/>
  <c r="E22" i="47"/>
  <c r="C22" i="47"/>
  <c r="B22" i="47"/>
  <c r="AA21" i="47"/>
  <c r="Z21" i="47"/>
  <c r="Y21" i="47"/>
  <c r="X21" i="47"/>
  <c r="W21" i="47"/>
  <c r="V21" i="47"/>
  <c r="U21" i="47"/>
  <c r="T21" i="47"/>
  <c r="S21" i="47"/>
  <c r="Q21" i="47"/>
  <c r="P21" i="47"/>
  <c r="J21" i="47"/>
  <c r="I21" i="47"/>
  <c r="G21" i="47"/>
  <c r="F21" i="47"/>
  <c r="E21" i="47"/>
  <c r="C21" i="47"/>
  <c r="B21" i="47"/>
  <c r="AA17" i="47"/>
  <c r="Z17" i="47"/>
  <c r="Y17" i="47"/>
  <c r="X17" i="47"/>
  <c r="W17" i="47"/>
  <c r="V17" i="47"/>
  <c r="U17" i="47"/>
  <c r="T17" i="47"/>
  <c r="S17" i="47"/>
  <c r="Q17" i="47"/>
  <c r="P17" i="47"/>
  <c r="J17" i="47"/>
  <c r="I17" i="47"/>
  <c r="G17" i="47"/>
  <c r="F17" i="47"/>
  <c r="E17" i="47"/>
  <c r="C17" i="47"/>
  <c r="B17" i="47"/>
  <c r="AA16" i="47"/>
  <c r="Z16" i="47"/>
  <c r="Y16" i="47"/>
  <c r="X16" i="47"/>
  <c r="W16" i="47"/>
  <c r="V16" i="47"/>
  <c r="U16" i="47"/>
  <c r="T16" i="47"/>
  <c r="S16" i="47"/>
  <c r="Q16" i="47"/>
  <c r="P16" i="47"/>
  <c r="J16" i="47"/>
  <c r="I16" i="47"/>
  <c r="G16" i="47"/>
  <c r="F16" i="47"/>
  <c r="E16" i="47"/>
  <c r="C16" i="47"/>
  <c r="B16" i="47"/>
  <c r="AA15" i="47"/>
  <c r="Z15" i="47"/>
  <c r="Y15" i="47"/>
  <c r="X15" i="47"/>
  <c r="W15" i="47"/>
  <c r="V15" i="47"/>
  <c r="U15" i="47"/>
  <c r="T15" i="47"/>
  <c r="S15" i="47"/>
  <c r="Q15" i="47"/>
  <c r="P15" i="47"/>
  <c r="J15" i="47"/>
  <c r="I15" i="47"/>
  <c r="G15" i="47"/>
  <c r="F15" i="47"/>
  <c r="E15" i="47"/>
  <c r="C15" i="47"/>
  <c r="B15" i="47"/>
  <c r="AA12" i="47"/>
  <c r="Z12" i="47"/>
  <c r="Y12" i="47"/>
  <c r="X12" i="47"/>
  <c r="W12" i="47"/>
  <c r="V12" i="47"/>
  <c r="U12" i="47"/>
  <c r="T12" i="47"/>
  <c r="S12" i="47"/>
  <c r="Q12" i="47"/>
  <c r="P12" i="47"/>
  <c r="J12" i="47"/>
  <c r="I12" i="47"/>
  <c r="G12" i="47"/>
  <c r="F12" i="47"/>
  <c r="E12" i="47"/>
  <c r="C12" i="47"/>
  <c r="B12" i="47"/>
  <c r="AA11" i="47"/>
  <c r="Z11" i="47"/>
  <c r="Y11" i="47"/>
  <c r="X11" i="47"/>
  <c r="W11" i="47"/>
  <c r="V11" i="47"/>
  <c r="U11" i="47"/>
  <c r="T11" i="47"/>
  <c r="S11" i="47"/>
  <c r="Q11" i="47"/>
  <c r="P11" i="47"/>
  <c r="J11" i="47"/>
  <c r="I11" i="47"/>
  <c r="G11" i="47"/>
  <c r="F11" i="47"/>
  <c r="E11" i="47"/>
  <c r="C11" i="47"/>
  <c r="B11" i="47"/>
  <c r="AA10" i="47"/>
  <c r="Z10" i="47"/>
  <c r="Y10" i="47"/>
  <c r="X10" i="47"/>
  <c r="W10" i="47"/>
  <c r="V10" i="47"/>
  <c r="U10" i="47"/>
  <c r="T10" i="47"/>
  <c r="S10" i="47"/>
  <c r="Q10" i="47"/>
  <c r="P10" i="47"/>
  <c r="J10" i="47"/>
  <c r="I10" i="47"/>
  <c r="G10" i="47"/>
  <c r="F10" i="47"/>
  <c r="E10" i="47"/>
  <c r="C10" i="47"/>
  <c r="B10" i="47"/>
  <c r="AA9" i="47"/>
  <c r="Z9" i="47"/>
  <c r="Y9" i="47"/>
  <c r="X9" i="47"/>
  <c r="W9" i="47"/>
  <c r="V9" i="47"/>
  <c r="U9" i="47"/>
  <c r="T9" i="47"/>
  <c r="S9" i="47"/>
  <c r="Q9" i="47"/>
  <c r="R9" i="47" s="1"/>
  <c r="P9" i="47"/>
  <c r="J9" i="47"/>
  <c r="K9" i="47" s="1"/>
  <c r="I9" i="47"/>
  <c r="G9" i="47"/>
  <c r="H9" i="47" s="1"/>
  <c r="F9" i="47"/>
  <c r="N9" i="47" s="1"/>
  <c r="E9" i="47"/>
  <c r="C9" i="47"/>
  <c r="B9" i="47"/>
  <c r="G4" i="47"/>
  <c r="U2" i="47"/>
  <c r="Z77" i="48"/>
  <c r="Y77" i="48"/>
  <c r="X77" i="48"/>
  <c r="W77" i="48"/>
  <c r="V77" i="48"/>
  <c r="U77" i="48"/>
  <c r="S77" i="48"/>
  <c r="Q77" i="48"/>
  <c r="O77" i="48"/>
  <c r="J77" i="48"/>
  <c r="H77" i="48"/>
  <c r="F77" i="48"/>
  <c r="E77" i="48"/>
  <c r="C77" i="48"/>
  <c r="B77" i="48"/>
  <c r="Z76" i="48"/>
  <c r="Y76" i="48"/>
  <c r="X76" i="48"/>
  <c r="W76" i="48"/>
  <c r="V76" i="48"/>
  <c r="U76" i="48"/>
  <c r="S76" i="48"/>
  <c r="Q76" i="48"/>
  <c r="O76" i="48"/>
  <c r="J76" i="48"/>
  <c r="H76" i="48"/>
  <c r="F76" i="48"/>
  <c r="E76" i="48"/>
  <c r="C76" i="48"/>
  <c r="B76" i="48"/>
  <c r="Z75" i="48"/>
  <c r="Y75" i="48"/>
  <c r="X75" i="48"/>
  <c r="W75" i="48"/>
  <c r="V75" i="48"/>
  <c r="U75" i="48"/>
  <c r="S75" i="48"/>
  <c r="Q75" i="48"/>
  <c r="O75" i="48"/>
  <c r="J75" i="48"/>
  <c r="H75" i="48"/>
  <c r="F75" i="48"/>
  <c r="E75" i="48"/>
  <c r="C75" i="48"/>
  <c r="B75" i="48"/>
  <c r="Z74" i="48"/>
  <c r="Y74" i="48"/>
  <c r="X74" i="48"/>
  <c r="W74" i="48"/>
  <c r="V74" i="48"/>
  <c r="U74" i="48"/>
  <c r="S74" i="48"/>
  <c r="Q74" i="48"/>
  <c r="O74" i="48"/>
  <c r="J74" i="48"/>
  <c r="H74" i="48"/>
  <c r="F74" i="48"/>
  <c r="E74" i="48"/>
  <c r="C74" i="48"/>
  <c r="B74" i="48"/>
  <c r="Z73" i="48"/>
  <c r="Y73" i="48"/>
  <c r="X73" i="48"/>
  <c r="W73" i="48"/>
  <c r="V73" i="48"/>
  <c r="U73" i="48"/>
  <c r="S73" i="48"/>
  <c r="Q73" i="48"/>
  <c r="O73" i="48"/>
  <c r="J73" i="48"/>
  <c r="H73" i="48"/>
  <c r="F73" i="48"/>
  <c r="E73" i="48"/>
  <c r="C73" i="48"/>
  <c r="B73" i="48"/>
  <c r="Z72" i="48"/>
  <c r="Y72" i="48"/>
  <c r="X72" i="48"/>
  <c r="W72" i="48"/>
  <c r="V72" i="48"/>
  <c r="U72" i="48"/>
  <c r="S72" i="48"/>
  <c r="Q72" i="48"/>
  <c r="O72" i="48"/>
  <c r="J72" i="48"/>
  <c r="H72" i="48"/>
  <c r="F72" i="48"/>
  <c r="E72" i="48"/>
  <c r="C72" i="48"/>
  <c r="B72" i="48"/>
  <c r="Z71" i="48"/>
  <c r="Y71" i="48"/>
  <c r="X71" i="48"/>
  <c r="W71" i="48"/>
  <c r="V71" i="48"/>
  <c r="U71" i="48"/>
  <c r="S71" i="48"/>
  <c r="Q71" i="48"/>
  <c r="O71" i="48"/>
  <c r="J71" i="48"/>
  <c r="H71" i="48"/>
  <c r="F71" i="48"/>
  <c r="E71" i="48"/>
  <c r="C71" i="48"/>
  <c r="B71" i="48"/>
  <c r="Z70" i="48"/>
  <c r="Y70" i="48"/>
  <c r="X70" i="48"/>
  <c r="W70" i="48"/>
  <c r="V70" i="48"/>
  <c r="U70" i="48"/>
  <c r="S70" i="48"/>
  <c r="Q70" i="48"/>
  <c r="O70" i="48"/>
  <c r="J70" i="48"/>
  <c r="H70" i="48"/>
  <c r="F70" i="48"/>
  <c r="E70" i="48"/>
  <c r="C70" i="48"/>
  <c r="B70" i="48"/>
  <c r="Z69" i="48"/>
  <c r="Y69" i="48"/>
  <c r="X69" i="48"/>
  <c r="W69" i="48"/>
  <c r="V69" i="48"/>
  <c r="U69" i="48"/>
  <c r="S69" i="48"/>
  <c r="Q69" i="48"/>
  <c r="O69" i="48"/>
  <c r="J69" i="48"/>
  <c r="H69" i="48"/>
  <c r="F69" i="48"/>
  <c r="E69" i="48"/>
  <c r="C69" i="48"/>
  <c r="B69" i="48"/>
  <c r="Z68" i="48"/>
  <c r="Y68" i="48"/>
  <c r="X68" i="48"/>
  <c r="W68" i="48"/>
  <c r="V68" i="48"/>
  <c r="U68" i="48"/>
  <c r="S68" i="48"/>
  <c r="Q68" i="48"/>
  <c r="O68" i="48"/>
  <c r="J68" i="48"/>
  <c r="H68" i="48"/>
  <c r="F68" i="48"/>
  <c r="E68" i="48"/>
  <c r="C68" i="48"/>
  <c r="B68" i="48"/>
  <c r="Z67" i="48"/>
  <c r="Y67" i="48"/>
  <c r="X67" i="48"/>
  <c r="W67" i="48"/>
  <c r="V67" i="48"/>
  <c r="U67" i="48"/>
  <c r="S67" i="48"/>
  <c r="Q67" i="48"/>
  <c r="O67" i="48"/>
  <c r="J67" i="48"/>
  <c r="H67" i="48"/>
  <c r="F67" i="48"/>
  <c r="E67" i="48"/>
  <c r="C67" i="48"/>
  <c r="B67" i="48"/>
  <c r="Z66" i="48"/>
  <c r="Y66" i="48"/>
  <c r="X66" i="48"/>
  <c r="W66" i="48"/>
  <c r="V66" i="48"/>
  <c r="U66" i="48"/>
  <c r="S66" i="48"/>
  <c r="Q66" i="48"/>
  <c r="O66" i="48"/>
  <c r="J66" i="48"/>
  <c r="H66" i="48"/>
  <c r="F66" i="48"/>
  <c r="E66" i="48"/>
  <c r="C66" i="48"/>
  <c r="B66" i="48"/>
  <c r="Z65" i="48"/>
  <c r="Y65" i="48"/>
  <c r="X65" i="48"/>
  <c r="W65" i="48"/>
  <c r="V65" i="48"/>
  <c r="U65" i="48"/>
  <c r="S65" i="48"/>
  <c r="Q65" i="48"/>
  <c r="O65" i="48"/>
  <c r="J65" i="48"/>
  <c r="H65" i="48"/>
  <c r="F65" i="48"/>
  <c r="E65" i="48"/>
  <c r="C65" i="48"/>
  <c r="B65" i="48"/>
  <c r="Z64" i="48"/>
  <c r="Y64" i="48"/>
  <c r="X64" i="48"/>
  <c r="W64" i="48"/>
  <c r="V64" i="48"/>
  <c r="U64" i="48"/>
  <c r="S64" i="48"/>
  <c r="Q64" i="48"/>
  <c r="O64" i="48"/>
  <c r="J64" i="48"/>
  <c r="H64" i="48"/>
  <c r="F64" i="48"/>
  <c r="E64" i="48"/>
  <c r="C64" i="48"/>
  <c r="B64" i="48"/>
  <c r="Z63" i="48"/>
  <c r="Y63" i="48"/>
  <c r="X63" i="48"/>
  <c r="W63" i="48"/>
  <c r="V63" i="48"/>
  <c r="U63" i="48"/>
  <c r="S63" i="48"/>
  <c r="Q63" i="48"/>
  <c r="O63" i="48"/>
  <c r="J63" i="48"/>
  <c r="H63" i="48"/>
  <c r="F63" i="48"/>
  <c r="E63" i="48"/>
  <c r="C63" i="48"/>
  <c r="B63" i="48"/>
  <c r="Z61" i="48"/>
  <c r="Y61" i="48"/>
  <c r="X61" i="48"/>
  <c r="W61" i="48"/>
  <c r="V61" i="48"/>
  <c r="U61" i="48"/>
  <c r="S61" i="48"/>
  <c r="Q61" i="48"/>
  <c r="O61" i="48"/>
  <c r="J61" i="48"/>
  <c r="H61" i="48"/>
  <c r="F61" i="48"/>
  <c r="E61" i="48"/>
  <c r="C61" i="48"/>
  <c r="B61" i="48"/>
  <c r="Z60" i="48"/>
  <c r="Y60" i="48"/>
  <c r="X60" i="48"/>
  <c r="W60" i="48"/>
  <c r="V60" i="48"/>
  <c r="U60" i="48"/>
  <c r="S60" i="48"/>
  <c r="Q60" i="48"/>
  <c r="O60" i="48"/>
  <c r="J60" i="48"/>
  <c r="H60" i="48"/>
  <c r="F60" i="48"/>
  <c r="E60" i="48"/>
  <c r="C60" i="48"/>
  <c r="B60" i="48"/>
  <c r="Z59" i="48"/>
  <c r="Y59" i="48"/>
  <c r="X59" i="48"/>
  <c r="W59" i="48"/>
  <c r="V59" i="48"/>
  <c r="U59" i="48"/>
  <c r="S59" i="48"/>
  <c r="Q59" i="48"/>
  <c r="O59" i="48"/>
  <c r="J59" i="48"/>
  <c r="H59" i="48"/>
  <c r="F59" i="48"/>
  <c r="E59" i="48"/>
  <c r="C59" i="48"/>
  <c r="B59" i="48"/>
  <c r="Z58" i="48"/>
  <c r="Y58" i="48"/>
  <c r="X58" i="48"/>
  <c r="W58" i="48"/>
  <c r="V58" i="48"/>
  <c r="U58" i="48"/>
  <c r="S58" i="48"/>
  <c r="Q58" i="48"/>
  <c r="O58" i="48"/>
  <c r="J58" i="48"/>
  <c r="H58" i="48"/>
  <c r="F58" i="48"/>
  <c r="E58" i="48"/>
  <c r="C58" i="48"/>
  <c r="B58" i="48"/>
  <c r="Z57" i="48"/>
  <c r="Y57" i="48"/>
  <c r="X57" i="48"/>
  <c r="W57" i="48"/>
  <c r="V57" i="48"/>
  <c r="U57" i="48"/>
  <c r="S57" i="48"/>
  <c r="Q57" i="48"/>
  <c r="O57" i="48"/>
  <c r="J57" i="48"/>
  <c r="H57" i="48"/>
  <c r="F57" i="48"/>
  <c r="E57" i="48"/>
  <c r="C57" i="48"/>
  <c r="B57" i="48"/>
  <c r="Z56" i="48"/>
  <c r="Y56" i="48"/>
  <c r="X56" i="48"/>
  <c r="W56" i="48"/>
  <c r="V56" i="48"/>
  <c r="U56" i="48"/>
  <c r="S56" i="48"/>
  <c r="Q56" i="48"/>
  <c r="O56" i="48"/>
  <c r="J56" i="48"/>
  <c r="H56" i="48"/>
  <c r="F56" i="48"/>
  <c r="E56" i="48"/>
  <c r="C56" i="48"/>
  <c r="B56" i="48"/>
  <c r="Z55" i="48"/>
  <c r="Y55" i="48"/>
  <c r="X55" i="48"/>
  <c r="W55" i="48"/>
  <c r="V55" i="48"/>
  <c r="U55" i="48"/>
  <c r="S55" i="48"/>
  <c r="Q55" i="48"/>
  <c r="O55" i="48"/>
  <c r="J55" i="48"/>
  <c r="H55" i="48"/>
  <c r="F55" i="48"/>
  <c r="E55" i="48"/>
  <c r="C55" i="48"/>
  <c r="B55" i="48"/>
  <c r="Z54" i="48"/>
  <c r="Y54" i="48"/>
  <c r="X54" i="48"/>
  <c r="W54" i="48"/>
  <c r="V54" i="48"/>
  <c r="U54" i="48"/>
  <c r="S54" i="48"/>
  <c r="Q54" i="48"/>
  <c r="O54" i="48"/>
  <c r="J54" i="48"/>
  <c r="H54" i="48"/>
  <c r="F54" i="48"/>
  <c r="E54" i="48"/>
  <c r="C54" i="48"/>
  <c r="B54" i="48"/>
  <c r="Z53" i="48"/>
  <c r="Y53" i="48"/>
  <c r="X53" i="48"/>
  <c r="W53" i="48"/>
  <c r="V53" i="48"/>
  <c r="U53" i="48"/>
  <c r="S53" i="48"/>
  <c r="Q53" i="48"/>
  <c r="O53" i="48"/>
  <c r="J53" i="48"/>
  <c r="H53" i="48"/>
  <c r="F53" i="48"/>
  <c r="E53" i="48"/>
  <c r="C53" i="48"/>
  <c r="B53" i="48"/>
  <c r="Z52" i="48"/>
  <c r="Y52" i="48"/>
  <c r="X52" i="48"/>
  <c r="W52" i="48"/>
  <c r="V52" i="48"/>
  <c r="U52" i="48"/>
  <c r="S52" i="48"/>
  <c r="Q52" i="48"/>
  <c r="O52" i="48"/>
  <c r="J52" i="48"/>
  <c r="H52" i="48"/>
  <c r="F52" i="48"/>
  <c r="E52" i="48"/>
  <c r="C52" i="48"/>
  <c r="B52" i="48"/>
  <c r="Z51" i="48"/>
  <c r="Y51" i="48"/>
  <c r="X51" i="48"/>
  <c r="W51" i="48"/>
  <c r="V51" i="48"/>
  <c r="U51" i="48"/>
  <c r="S51" i="48"/>
  <c r="Q51" i="48"/>
  <c r="O51" i="48"/>
  <c r="J51" i="48"/>
  <c r="H51" i="48"/>
  <c r="F51" i="48"/>
  <c r="E51" i="48"/>
  <c r="C51" i="48"/>
  <c r="B51" i="48"/>
  <c r="Z50" i="48"/>
  <c r="Y50" i="48"/>
  <c r="X50" i="48"/>
  <c r="W50" i="48"/>
  <c r="V50" i="48"/>
  <c r="U50" i="48"/>
  <c r="S50" i="48"/>
  <c r="Q50" i="48"/>
  <c r="O50" i="48"/>
  <c r="J50" i="48"/>
  <c r="H50" i="48"/>
  <c r="F50" i="48"/>
  <c r="E50" i="48"/>
  <c r="C50" i="48"/>
  <c r="B50" i="48"/>
  <c r="Z49" i="48"/>
  <c r="Y49" i="48"/>
  <c r="X49" i="48"/>
  <c r="W49" i="48"/>
  <c r="V49" i="48"/>
  <c r="U49" i="48"/>
  <c r="S49" i="48"/>
  <c r="Q49" i="48"/>
  <c r="O49" i="48"/>
  <c r="J49" i="48"/>
  <c r="H49" i="48"/>
  <c r="F49" i="48"/>
  <c r="E49" i="48"/>
  <c r="C49" i="48"/>
  <c r="B49" i="48"/>
  <c r="Z48" i="48"/>
  <c r="Y48" i="48"/>
  <c r="X48" i="48"/>
  <c r="W48" i="48"/>
  <c r="V48" i="48"/>
  <c r="U48" i="48"/>
  <c r="S48" i="48"/>
  <c r="Q48" i="48"/>
  <c r="O48" i="48"/>
  <c r="J48" i="48"/>
  <c r="H48" i="48"/>
  <c r="F48" i="48"/>
  <c r="E48" i="48"/>
  <c r="C48" i="48"/>
  <c r="B48" i="48"/>
  <c r="Z47" i="48"/>
  <c r="Y47" i="48"/>
  <c r="X47" i="48"/>
  <c r="W47" i="48"/>
  <c r="V47" i="48"/>
  <c r="U47" i="48"/>
  <c r="S47" i="48"/>
  <c r="Q47" i="48"/>
  <c r="O47" i="48"/>
  <c r="J47" i="48"/>
  <c r="H47" i="48"/>
  <c r="F47" i="48"/>
  <c r="E47" i="48"/>
  <c r="C47" i="48"/>
  <c r="B47" i="48"/>
  <c r="Z43" i="48"/>
  <c r="Y43" i="48"/>
  <c r="X43" i="48"/>
  <c r="W43" i="48"/>
  <c r="V43" i="48"/>
  <c r="U43" i="48"/>
  <c r="S43" i="48"/>
  <c r="T25" i="48" s="1"/>
  <c r="Q43" i="48"/>
  <c r="R25" i="48" s="1"/>
  <c r="O43" i="48"/>
  <c r="J43" i="48"/>
  <c r="H43" i="48"/>
  <c r="I25" i="48" s="1"/>
  <c r="F43" i="48"/>
  <c r="G25" i="48" s="1"/>
  <c r="E43" i="48"/>
  <c r="C43" i="48"/>
  <c r="D43" i="48" s="1"/>
  <c r="D61" i="48" s="1"/>
  <c r="D77" i="48" s="1"/>
  <c r="B43" i="48"/>
  <c r="Z42" i="48"/>
  <c r="Y42" i="48"/>
  <c r="X42" i="48"/>
  <c r="W42" i="48"/>
  <c r="V42" i="48"/>
  <c r="U42" i="48"/>
  <c r="S42" i="48"/>
  <c r="Q42" i="48"/>
  <c r="M116" i="64" s="1"/>
  <c r="O42" i="48"/>
  <c r="J42" i="48"/>
  <c r="H42" i="48"/>
  <c r="F42" i="48"/>
  <c r="E42" i="48"/>
  <c r="C42" i="48"/>
  <c r="D42" i="48" s="1"/>
  <c r="D60" i="48" s="1"/>
  <c r="D76" i="48" s="1"/>
  <c r="B42" i="48"/>
  <c r="Z41" i="48"/>
  <c r="Y41" i="48"/>
  <c r="X41" i="48"/>
  <c r="W41" i="48"/>
  <c r="V41" i="48"/>
  <c r="U41" i="48"/>
  <c r="S41" i="48"/>
  <c r="Q41" i="48"/>
  <c r="O41" i="48"/>
  <c r="J41" i="48"/>
  <c r="H41" i="48"/>
  <c r="F41" i="48"/>
  <c r="E41" i="48"/>
  <c r="C41" i="48"/>
  <c r="D41" i="48" s="1"/>
  <c r="D59" i="48" s="1"/>
  <c r="D75" i="48" s="1"/>
  <c r="B41" i="48"/>
  <c r="Z40" i="48"/>
  <c r="Y40" i="48"/>
  <c r="X40" i="48"/>
  <c r="W40" i="48"/>
  <c r="V40" i="48"/>
  <c r="U40" i="48"/>
  <c r="S40" i="48"/>
  <c r="Q40" i="48"/>
  <c r="O40" i="48"/>
  <c r="J40" i="48"/>
  <c r="H40" i="48"/>
  <c r="F40" i="48"/>
  <c r="E40" i="48"/>
  <c r="C40" i="48"/>
  <c r="D40" i="48" s="1"/>
  <c r="D58" i="48" s="1"/>
  <c r="D74" i="48" s="1"/>
  <c r="B40" i="48"/>
  <c r="Z39" i="48"/>
  <c r="Y39" i="48"/>
  <c r="X39" i="48"/>
  <c r="W39" i="48"/>
  <c r="V39" i="48"/>
  <c r="U39" i="48"/>
  <c r="S39" i="48"/>
  <c r="Q39" i="48"/>
  <c r="O39" i="48"/>
  <c r="J39" i="48"/>
  <c r="H39" i="48"/>
  <c r="F39" i="48"/>
  <c r="E39" i="48"/>
  <c r="C39" i="48"/>
  <c r="D39" i="48" s="1"/>
  <c r="D57" i="48" s="1"/>
  <c r="D73" i="48" s="1"/>
  <c r="B39" i="48"/>
  <c r="Z38" i="48"/>
  <c r="Y38" i="48"/>
  <c r="X38" i="48"/>
  <c r="W38" i="48"/>
  <c r="V38" i="48"/>
  <c r="U38" i="48"/>
  <c r="S38" i="48"/>
  <c r="Q38" i="48"/>
  <c r="O38" i="48"/>
  <c r="J38" i="48"/>
  <c r="H38" i="48"/>
  <c r="F38" i="48"/>
  <c r="E38" i="48"/>
  <c r="C38" i="48"/>
  <c r="D38" i="48" s="1"/>
  <c r="D56" i="48" s="1"/>
  <c r="D72" i="48" s="1"/>
  <c r="B38" i="48"/>
  <c r="Z37" i="48"/>
  <c r="Y37" i="48"/>
  <c r="X37" i="48"/>
  <c r="W37" i="48"/>
  <c r="V37" i="48"/>
  <c r="U37" i="48"/>
  <c r="S37" i="48"/>
  <c r="Q37" i="48"/>
  <c r="O37" i="48"/>
  <c r="J37" i="48"/>
  <c r="H37" i="48"/>
  <c r="F37" i="48"/>
  <c r="E37" i="48"/>
  <c r="C37" i="48"/>
  <c r="D37" i="48" s="1"/>
  <c r="D55" i="48" s="1"/>
  <c r="D71" i="48" s="1"/>
  <c r="B37" i="48"/>
  <c r="Z36" i="48"/>
  <c r="Y36" i="48"/>
  <c r="X36" i="48"/>
  <c r="W36" i="48"/>
  <c r="V36" i="48"/>
  <c r="U36" i="48"/>
  <c r="S36" i="48"/>
  <c r="Q36" i="48"/>
  <c r="O36" i="48"/>
  <c r="J36" i="48"/>
  <c r="H36" i="48"/>
  <c r="F36" i="48"/>
  <c r="E36" i="48"/>
  <c r="C36" i="48"/>
  <c r="D36" i="48" s="1"/>
  <c r="D54" i="48" s="1"/>
  <c r="D70" i="48" s="1"/>
  <c r="B36" i="48"/>
  <c r="Z35" i="48"/>
  <c r="Y35" i="48"/>
  <c r="X35" i="48"/>
  <c r="W35" i="48"/>
  <c r="V35" i="48"/>
  <c r="U35" i="48"/>
  <c r="S35" i="48"/>
  <c r="Q35" i="48"/>
  <c r="O35" i="48"/>
  <c r="J35" i="48"/>
  <c r="H35" i="48"/>
  <c r="F35" i="48"/>
  <c r="E35" i="48"/>
  <c r="C35" i="48"/>
  <c r="D35" i="48" s="1"/>
  <c r="D53" i="48" s="1"/>
  <c r="D69" i="48" s="1"/>
  <c r="B35" i="48"/>
  <c r="Z34" i="48"/>
  <c r="Y34" i="48"/>
  <c r="X34" i="48"/>
  <c r="W34" i="48"/>
  <c r="V34" i="48"/>
  <c r="U34" i="48"/>
  <c r="S34" i="48"/>
  <c r="Q34" i="48"/>
  <c r="O34" i="48"/>
  <c r="J34" i="48"/>
  <c r="H34" i="48"/>
  <c r="F34" i="48"/>
  <c r="E34" i="48"/>
  <c r="C34" i="48"/>
  <c r="D34" i="48" s="1"/>
  <c r="D52" i="48" s="1"/>
  <c r="D68" i="48" s="1"/>
  <c r="B34" i="48"/>
  <c r="Z33" i="48"/>
  <c r="Y33" i="48"/>
  <c r="X33" i="48"/>
  <c r="W33" i="48"/>
  <c r="V33" i="48"/>
  <c r="U33" i="48"/>
  <c r="S33" i="48"/>
  <c r="Q33" i="48"/>
  <c r="O33" i="48"/>
  <c r="J33" i="48"/>
  <c r="H33" i="48"/>
  <c r="F33" i="48"/>
  <c r="E33" i="48"/>
  <c r="C33" i="48"/>
  <c r="D33" i="48" s="1"/>
  <c r="D51" i="48" s="1"/>
  <c r="D67" i="48" s="1"/>
  <c r="B33" i="48"/>
  <c r="Z32" i="48"/>
  <c r="Y32" i="48"/>
  <c r="X32" i="48"/>
  <c r="W32" i="48"/>
  <c r="V32" i="48"/>
  <c r="U32" i="48"/>
  <c r="S32" i="48"/>
  <c r="Q32" i="48"/>
  <c r="O32" i="48"/>
  <c r="J32" i="48"/>
  <c r="H32" i="48"/>
  <c r="F32" i="48"/>
  <c r="E32" i="48"/>
  <c r="C32" i="48"/>
  <c r="D32" i="48" s="1"/>
  <c r="D50" i="48" s="1"/>
  <c r="D66" i="48" s="1"/>
  <c r="B32" i="48"/>
  <c r="Z31" i="48"/>
  <c r="Y31" i="48"/>
  <c r="X31" i="48"/>
  <c r="W31" i="48"/>
  <c r="V31" i="48"/>
  <c r="U31" i="48"/>
  <c r="S31" i="48"/>
  <c r="Q31" i="48"/>
  <c r="O31" i="48"/>
  <c r="J31" i="48"/>
  <c r="H31" i="48"/>
  <c r="F31" i="48"/>
  <c r="E31" i="48"/>
  <c r="C31" i="48"/>
  <c r="D31" i="48" s="1"/>
  <c r="D49" i="48" s="1"/>
  <c r="D65" i="48" s="1"/>
  <c r="B31" i="48"/>
  <c r="Z30" i="48"/>
  <c r="Y30" i="48"/>
  <c r="X30" i="48"/>
  <c r="W30" i="48"/>
  <c r="V30" i="48"/>
  <c r="U30" i="48"/>
  <c r="S30" i="48"/>
  <c r="Q30" i="48"/>
  <c r="O30" i="48"/>
  <c r="J30" i="48"/>
  <c r="H30" i="48"/>
  <c r="F30" i="48"/>
  <c r="E30" i="48"/>
  <c r="C30" i="48"/>
  <c r="D30" i="48" s="1"/>
  <c r="D48" i="48" s="1"/>
  <c r="D64" i="48" s="1"/>
  <c r="B30" i="48"/>
  <c r="Z29" i="48"/>
  <c r="Y29" i="48"/>
  <c r="X29" i="48"/>
  <c r="W29" i="48"/>
  <c r="V29" i="48"/>
  <c r="U29" i="48"/>
  <c r="S29" i="48"/>
  <c r="Q29" i="48"/>
  <c r="O29" i="48"/>
  <c r="J29" i="48"/>
  <c r="H29" i="48"/>
  <c r="F29" i="48"/>
  <c r="E29" i="48"/>
  <c r="C29" i="48"/>
  <c r="D29" i="48" s="1"/>
  <c r="D47" i="48" s="1"/>
  <c r="D63" i="48" s="1"/>
  <c r="B29" i="48"/>
  <c r="Z24" i="48"/>
  <c r="Y24" i="48"/>
  <c r="X24" i="48"/>
  <c r="W24" i="48"/>
  <c r="V24" i="48"/>
  <c r="U24" i="48"/>
  <c r="S24" i="48"/>
  <c r="Q24" i="48"/>
  <c r="Q505" i="66" s="1"/>
  <c r="J24" i="48"/>
  <c r="H24" i="48"/>
  <c r="F24" i="48"/>
  <c r="E24" i="48"/>
  <c r="C24" i="48"/>
  <c r="D24" i="48" s="1"/>
  <c r="B24" i="48"/>
  <c r="Z23" i="48"/>
  <c r="Y23" i="48"/>
  <c r="X23" i="48"/>
  <c r="W23" i="48"/>
  <c r="V23" i="48"/>
  <c r="U23" i="48"/>
  <c r="S23" i="48"/>
  <c r="Q23" i="48"/>
  <c r="J23" i="48"/>
  <c r="H23" i="48"/>
  <c r="F23" i="48"/>
  <c r="E23" i="48"/>
  <c r="C23" i="48"/>
  <c r="D23" i="48" s="1"/>
  <c r="B23" i="48"/>
  <c r="Z22" i="48"/>
  <c r="Y22" i="48"/>
  <c r="X22" i="48"/>
  <c r="W22" i="48"/>
  <c r="V22" i="48"/>
  <c r="U22" i="48"/>
  <c r="S22" i="48"/>
  <c r="Q22" i="48"/>
  <c r="J22" i="48"/>
  <c r="H22" i="48"/>
  <c r="F22" i="48"/>
  <c r="E22" i="48"/>
  <c r="C22" i="48"/>
  <c r="D22" i="48" s="1"/>
  <c r="B22" i="48"/>
  <c r="Z21" i="48"/>
  <c r="Y21" i="48"/>
  <c r="X21" i="48"/>
  <c r="W21" i="48"/>
  <c r="V21" i="48"/>
  <c r="U21" i="48"/>
  <c r="S21" i="48"/>
  <c r="Q21" i="48"/>
  <c r="Q391" i="66" s="1"/>
  <c r="J21" i="48"/>
  <c r="H21" i="48"/>
  <c r="F21" i="48"/>
  <c r="O21" i="48" s="1"/>
  <c r="E21" i="48"/>
  <c r="C21" i="48"/>
  <c r="D21" i="48" s="1"/>
  <c r="B21" i="48"/>
  <c r="Z20" i="48"/>
  <c r="Y20" i="48"/>
  <c r="X20" i="48"/>
  <c r="W20" i="48"/>
  <c r="V20" i="48"/>
  <c r="U20" i="48"/>
  <c r="S20" i="48"/>
  <c r="Q20" i="48"/>
  <c r="Q353" i="66" s="1"/>
  <c r="J20" i="48"/>
  <c r="H20" i="48"/>
  <c r="F20" i="48"/>
  <c r="O20" i="48" s="1"/>
  <c r="E20" i="48"/>
  <c r="C20" i="48"/>
  <c r="D20" i="48" s="1"/>
  <c r="B20" i="48"/>
  <c r="Z19" i="48"/>
  <c r="Y19" i="48"/>
  <c r="X19" i="48"/>
  <c r="W19" i="48"/>
  <c r="V19" i="48"/>
  <c r="U19" i="48"/>
  <c r="S19" i="48"/>
  <c r="Q19" i="48"/>
  <c r="J19" i="48"/>
  <c r="H19" i="48"/>
  <c r="F19" i="48"/>
  <c r="O19" i="48" s="1"/>
  <c r="E19" i="48"/>
  <c r="C19" i="48"/>
  <c r="D19" i="48" s="1"/>
  <c r="B19" i="48"/>
  <c r="Z18" i="48"/>
  <c r="Y18" i="48"/>
  <c r="X18" i="48"/>
  <c r="W18" i="48"/>
  <c r="V18" i="48"/>
  <c r="U18" i="48"/>
  <c r="S18" i="48"/>
  <c r="Q18" i="48"/>
  <c r="Q277" i="66" s="1"/>
  <c r="J18" i="48"/>
  <c r="H18" i="48"/>
  <c r="F18" i="48"/>
  <c r="O18" i="48" s="1"/>
  <c r="E18" i="48"/>
  <c r="C18" i="48"/>
  <c r="D18" i="48" s="1"/>
  <c r="B18" i="48"/>
  <c r="Z17" i="48"/>
  <c r="Y17" i="48"/>
  <c r="X17" i="48"/>
  <c r="W17" i="48"/>
  <c r="V17" i="48"/>
  <c r="U17" i="48"/>
  <c r="S17" i="48"/>
  <c r="Q17" i="48"/>
  <c r="Q239" i="66" s="1"/>
  <c r="J17" i="48"/>
  <c r="H17" i="48"/>
  <c r="F17" i="48"/>
  <c r="O17" i="48" s="1"/>
  <c r="E17" i="48"/>
  <c r="C17" i="48"/>
  <c r="D17" i="48" s="1"/>
  <c r="B17" i="48"/>
  <c r="Z16" i="48"/>
  <c r="Y16" i="48"/>
  <c r="X16" i="48"/>
  <c r="W16" i="48"/>
  <c r="V16" i="48"/>
  <c r="U16" i="48"/>
  <c r="S16" i="48"/>
  <c r="Q16" i="48"/>
  <c r="Q201" i="66" s="1"/>
  <c r="J16" i="48"/>
  <c r="H16" i="48"/>
  <c r="F16" i="48"/>
  <c r="O16" i="48" s="1"/>
  <c r="E16" i="48"/>
  <c r="C16" i="48"/>
  <c r="D16" i="48" s="1"/>
  <c r="B16" i="48"/>
  <c r="Z15" i="48"/>
  <c r="Y15" i="48"/>
  <c r="X15" i="48"/>
  <c r="W15" i="48"/>
  <c r="V15" i="48"/>
  <c r="U15" i="48"/>
  <c r="S15" i="48"/>
  <c r="Q15" i="48"/>
  <c r="J15" i="48"/>
  <c r="H15" i="48"/>
  <c r="AB4" i="48" s="1"/>
  <c r="F15" i="48"/>
  <c r="O15" i="48" s="1"/>
  <c r="E15" i="48"/>
  <c r="C15" i="48"/>
  <c r="D15" i="48" s="1"/>
  <c r="B15" i="48"/>
  <c r="Z14" i="48"/>
  <c r="Y14" i="48"/>
  <c r="X14" i="48"/>
  <c r="W14" i="48"/>
  <c r="V14" i="48"/>
  <c r="U14" i="48"/>
  <c r="S14" i="48"/>
  <c r="Q14" i="48"/>
  <c r="J14" i="48"/>
  <c r="H14" i="48"/>
  <c r="F14" i="48"/>
  <c r="O14" i="48" s="1"/>
  <c r="E14" i="48"/>
  <c r="C14" i="48"/>
  <c r="D14" i="48" s="1"/>
  <c r="B14" i="48"/>
  <c r="Z13" i="48"/>
  <c r="Y13" i="48"/>
  <c r="X13" i="48"/>
  <c r="W13" i="48"/>
  <c r="V13" i="48"/>
  <c r="U13" i="48"/>
  <c r="S13" i="48"/>
  <c r="Q13" i="48"/>
  <c r="J13" i="48"/>
  <c r="H13" i="48"/>
  <c r="F13" i="48"/>
  <c r="O13" i="48" s="1"/>
  <c r="E13" i="48"/>
  <c r="C13" i="48"/>
  <c r="D13" i="48" s="1"/>
  <c r="B13" i="48"/>
  <c r="Z12" i="48"/>
  <c r="Y12" i="48"/>
  <c r="X12" i="48"/>
  <c r="W12" i="48"/>
  <c r="V12" i="48"/>
  <c r="U12" i="48"/>
  <c r="S12" i="48"/>
  <c r="Q12" i="48"/>
  <c r="Q49" i="66" s="1"/>
  <c r="J12" i="48"/>
  <c r="H12" i="48"/>
  <c r="F12" i="48"/>
  <c r="O12" i="48" s="1"/>
  <c r="E12" i="48"/>
  <c r="C12" i="48"/>
  <c r="D12" i="48" s="1"/>
  <c r="B12" i="48"/>
  <c r="Z11" i="48"/>
  <c r="Y11" i="48"/>
  <c r="X11" i="48"/>
  <c r="W11" i="48"/>
  <c r="V11" i="48"/>
  <c r="U11" i="48"/>
  <c r="S11" i="48"/>
  <c r="Q11" i="48"/>
  <c r="J11" i="48"/>
  <c r="H11" i="48"/>
  <c r="F11" i="48"/>
  <c r="E11" i="48"/>
  <c r="C11" i="48"/>
  <c r="D11" i="48" s="1"/>
  <c r="B11" i="48"/>
  <c r="H5" i="48"/>
  <c r="U2" i="48"/>
  <c r="AE24" i="46"/>
  <c r="AD24" i="46"/>
  <c r="AC24" i="46"/>
  <c r="AB24" i="46"/>
  <c r="Y24" i="46"/>
  <c r="X24" i="46"/>
  <c r="W24" i="46"/>
  <c r="S24" i="46"/>
  <c r="L24" i="46"/>
  <c r="J24" i="46"/>
  <c r="K24" i="46" s="1"/>
  <c r="G24" i="46"/>
  <c r="F24" i="46"/>
  <c r="D24" i="46"/>
  <c r="E24" i="46" s="1"/>
  <c r="C24" i="46"/>
  <c r="B24" i="46"/>
  <c r="AE23" i="46"/>
  <c r="AD23" i="46"/>
  <c r="AC23" i="46"/>
  <c r="AB23" i="46"/>
  <c r="Y23" i="46"/>
  <c r="X23" i="46"/>
  <c r="W23" i="46"/>
  <c r="S23" i="46"/>
  <c r="L23" i="46"/>
  <c r="J23" i="46"/>
  <c r="K23" i="46" s="1"/>
  <c r="G23" i="46"/>
  <c r="F23" i="46"/>
  <c r="D23" i="46"/>
  <c r="E23" i="46" s="1"/>
  <c r="C23" i="46"/>
  <c r="B23" i="46"/>
  <c r="AE22" i="46"/>
  <c r="AD22" i="46"/>
  <c r="AC22" i="46"/>
  <c r="AB22" i="46"/>
  <c r="Y22" i="46"/>
  <c r="X22" i="46"/>
  <c r="W22" i="46"/>
  <c r="S22" i="46"/>
  <c r="L22" i="46"/>
  <c r="J22" i="46"/>
  <c r="K22" i="46" s="1"/>
  <c r="G22" i="46"/>
  <c r="F22" i="46"/>
  <c r="D22" i="46"/>
  <c r="E22" i="46" s="1"/>
  <c r="C22" i="46"/>
  <c r="B22" i="46"/>
  <c r="AE21" i="46"/>
  <c r="AD21" i="46"/>
  <c r="AC21" i="46"/>
  <c r="AB21" i="46"/>
  <c r="Y21" i="46"/>
  <c r="X21" i="46"/>
  <c r="W21" i="46"/>
  <c r="S21" i="46"/>
  <c r="L21" i="46"/>
  <c r="J21" i="46"/>
  <c r="K21" i="46" s="1"/>
  <c r="G21" i="46"/>
  <c r="F21" i="46"/>
  <c r="D21" i="46"/>
  <c r="E21" i="46" s="1"/>
  <c r="C21" i="46"/>
  <c r="B21" i="46"/>
  <c r="AE20" i="46"/>
  <c r="AD20" i="46"/>
  <c r="AC20" i="46"/>
  <c r="AB20" i="46"/>
  <c r="Y20" i="46"/>
  <c r="X20" i="46"/>
  <c r="W20" i="46"/>
  <c r="S20" i="46"/>
  <c r="L20" i="46"/>
  <c r="J20" i="46"/>
  <c r="K20" i="46" s="1"/>
  <c r="G20" i="46"/>
  <c r="F20" i="46"/>
  <c r="D20" i="46"/>
  <c r="E20" i="46" s="1"/>
  <c r="C20" i="46"/>
  <c r="B20" i="46"/>
  <c r="AE19" i="46"/>
  <c r="AD19" i="46"/>
  <c r="AC19" i="46"/>
  <c r="AB19" i="46"/>
  <c r="Y19" i="46"/>
  <c r="X19" i="46"/>
  <c r="W19" i="46"/>
  <c r="S19" i="46"/>
  <c r="L19" i="46"/>
  <c r="J19" i="46"/>
  <c r="K19" i="46" s="1"/>
  <c r="G19" i="46"/>
  <c r="F19" i="46"/>
  <c r="D19" i="46"/>
  <c r="E19" i="46" s="1"/>
  <c r="C19" i="46"/>
  <c r="B19" i="46"/>
  <c r="AE18" i="46"/>
  <c r="AD18" i="46"/>
  <c r="AC18" i="46"/>
  <c r="AB18" i="46"/>
  <c r="Y18" i="46"/>
  <c r="X18" i="46"/>
  <c r="W18" i="46"/>
  <c r="S18" i="46"/>
  <c r="L18" i="46"/>
  <c r="J18" i="46"/>
  <c r="K18" i="46" s="1"/>
  <c r="G18" i="46"/>
  <c r="F18" i="46"/>
  <c r="D18" i="46"/>
  <c r="E18" i="46" s="1"/>
  <c r="C18" i="46"/>
  <c r="B18" i="46"/>
  <c r="AE17" i="46"/>
  <c r="AD17" i="46"/>
  <c r="AC17" i="46"/>
  <c r="AB17" i="46"/>
  <c r="Y17" i="46"/>
  <c r="X17" i="46"/>
  <c r="W17" i="46"/>
  <c r="S17" i="46"/>
  <c r="L17" i="46"/>
  <c r="J17" i="46"/>
  <c r="K17" i="46" s="1"/>
  <c r="G17" i="46"/>
  <c r="F17" i="46"/>
  <c r="D17" i="46"/>
  <c r="E17" i="46" s="1"/>
  <c r="C17" i="46"/>
  <c r="B17" i="46"/>
  <c r="D15" i="46"/>
  <c r="E15" i="46" s="1"/>
  <c r="C15" i="46"/>
  <c r="B15" i="46"/>
  <c r="AE14" i="46"/>
  <c r="AD14" i="46"/>
  <c r="AC14" i="46"/>
  <c r="AB14" i="46"/>
  <c r="Y14" i="46"/>
  <c r="X14" i="46"/>
  <c r="W14" i="46"/>
  <c r="L14" i="46"/>
  <c r="J14" i="46"/>
  <c r="K14" i="46" s="1"/>
  <c r="G14" i="46"/>
  <c r="F14" i="46"/>
  <c r="D14" i="46"/>
  <c r="E14" i="46" s="1"/>
  <c r="C14" i="46"/>
  <c r="B14" i="46"/>
  <c r="AE13" i="46"/>
  <c r="AD13" i="46"/>
  <c r="AC13" i="46"/>
  <c r="AB13" i="46"/>
  <c r="Y13" i="46"/>
  <c r="X13" i="46"/>
  <c r="W13" i="46"/>
  <c r="L13" i="46"/>
  <c r="J13" i="46"/>
  <c r="K13" i="46" s="1"/>
  <c r="G13" i="46"/>
  <c r="F13" i="46"/>
  <c r="D13" i="46"/>
  <c r="E13" i="46" s="1"/>
  <c r="C13" i="46"/>
  <c r="B13" i="46"/>
  <c r="AE12" i="46"/>
  <c r="AD12" i="46"/>
  <c r="AC12" i="46"/>
  <c r="AB12" i="46"/>
  <c r="Y12" i="46"/>
  <c r="X12" i="46"/>
  <c r="W12" i="46"/>
  <c r="L12" i="46"/>
  <c r="J12" i="46"/>
  <c r="K12" i="46" s="1"/>
  <c r="G12" i="46"/>
  <c r="F12" i="46"/>
  <c r="D12" i="46"/>
  <c r="E12" i="46" s="1"/>
  <c r="C12" i="46"/>
  <c r="B12" i="46"/>
  <c r="G4" i="46"/>
  <c r="T2" i="46"/>
  <c r="AE29" i="45"/>
  <c r="AD29" i="45"/>
  <c r="AC29" i="45"/>
  <c r="AB29" i="45"/>
  <c r="AA29" i="45"/>
  <c r="Z29" i="45"/>
  <c r="Y29" i="45"/>
  <c r="X29" i="45"/>
  <c r="W29" i="45"/>
  <c r="V29" i="45"/>
  <c r="U29" i="45"/>
  <c r="S29" i="45"/>
  <c r="Q29" i="45"/>
  <c r="K29" i="45"/>
  <c r="J29" i="45"/>
  <c r="I29" i="45"/>
  <c r="G29" i="45"/>
  <c r="F29" i="45"/>
  <c r="C29" i="45"/>
  <c r="B29" i="45"/>
  <c r="AE28" i="45"/>
  <c r="AD28" i="45"/>
  <c r="AC28" i="45"/>
  <c r="AB28" i="45"/>
  <c r="AA28" i="45"/>
  <c r="Z28" i="45"/>
  <c r="Y28" i="45"/>
  <c r="X28" i="45"/>
  <c r="W28" i="45"/>
  <c r="V28" i="45"/>
  <c r="U28" i="45"/>
  <c r="S28" i="45"/>
  <c r="Q28" i="45"/>
  <c r="K28" i="45"/>
  <c r="J28" i="45"/>
  <c r="I28" i="45"/>
  <c r="G28" i="45"/>
  <c r="F28" i="45"/>
  <c r="C28" i="45"/>
  <c r="B28" i="45"/>
  <c r="AE27" i="45"/>
  <c r="AD27" i="45"/>
  <c r="AC27" i="45"/>
  <c r="AB27" i="45"/>
  <c r="AA27" i="45"/>
  <c r="Z27" i="45"/>
  <c r="Y27" i="45"/>
  <c r="X27" i="45"/>
  <c r="W27" i="45"/>
  <c r="V27" i="45"/>
  <c r="U27" i="45"/>
  <c r="S27" i="45"/>
  <c r="Q27" i="45"/>
  <c r="K27" i="45"/>
  <c r="J27" i="45"/>
  <c r="I27" i="45"/>
  <c r="G27" i="45"/>
  <c r="F27" i="45"/>
  <c r="C27" i="45"/>
  <c r="B27" i="45"/>
  <c r="AE26" i="45"/>
  <c r="AD26" i="45"/>
  <c r="AC26" i="45"/>
  <c r="AB26" i="45"/>
  <c r="AA26" i="45"/>
  <c r="Z26" i="45"/>
  <c r="Y26" i="45"/>
  <c r="X26" i="45"/>
  <c r="W26" i="45"/>
  <c r="V26" i="45"/>
  <c r="U26" i="45"/>
  <c r="S26" i="45"/>
  <c r="Q26" i="45"/>
  <c r="K26" i="45"/>
  <c r="J26" i="45"/>
  <c r="I26" i="45"/>
  <c r="G26" i="45"/>
  <c r="F26" i="45"/>
  <c r="C26" i="45"/>
  <c r="B26" i="45"/>
  <c r="AE25" i="45"/>
  <c r="AD25" i="45"/>
  <c r="AC25" i="45"/>
  <c r="AB25" i="45"/>
  <c r="AA25" i="45"/>
  <c r="Z25" i="45"/>
  <c r="Y25" i="45"/>
  <c r="X25" i="45"/>
  <c r="W25" i="45"/>
  <c r="V25" i="45"/>
  <c r="U25" i="45"/>
  <c r="S25" i="45"/>
  <c r="Q25" i="45"/>
  <c r="K25" i="45"/>
  <c r="J25" i="45"/>
  <c r="I25" i="45"/>
  <c r="G25" i="45"/>
  <c r="F25" i="45"/>
  <c r="C25" i="45"/>
  <c r="B25" i="45"/>
  <c r="AE24" i="45"/>
  <c r="AD24" i="45"/>
  <c r="AC24" i="45"/>
  <c r="AB24" i="45"/>
  <c r="AA24" i="45"/>
  <c r="Z24" i="45"/>
  <c r="Y24" i="45"/>
  <c r="X24" i="45"/>
  <c r="W24" i="45"/>
  <c r="V24" i="45"/>
  <c r="U24" i="45"/>
  <c r="S24" i="45"/>
  <c r="Q24" i="45"/>
  <c r="K24" i="45"/>
  <c r="J24" i="45"/>
  <c r="I24" i="45"/>
  <c r="G24" i="45"/>
  <c r="F24" i="45"/>
  <c r="C24" i="45"/>
  <c r="B24" i="45"/>
  <c r="AE22" i="45"/>
  <c r="AD22" i="45"/>
  <c r="AC22" i="45"/>
  <c r="AB22" i="45"/>
  <c r="AA22" i="45"/>
  <c r="Z22" i="45"/>
  <c r="Y22" i="45"/>
  <c r="X22" i="45"/>
  <c r="W22" i="45"/>
  <c r="V22" i="45"/>
  <c r="U22" i="45"/>
  <c r="S22" i="45"/>
  <c r="Q22" i="45"/>
  <c r="K22" i="45"/>
  <c r="J22" i="45"/>
  <c r="I22" i="45"/>
  <c r="G22" i="45"/>
  <c r="F22" i="45"/>
  <c r="C22" i="45"/>
  <c r="B22" i="45"/>
  <c r="AE21" i="45"/>
  <c r="AD21" i="45"/>
  <c r="AC21" i="45"/>
  <c r="AB21" i="45"/>
  <c r="AA21" i="45"/>
  <c r="Z21" i="45"/>
  <c r="Y21" i="45"/>
  <c r="X21" i="45"/>
  <c r="W21" i="45"/>
  <c r="V21" i="45"/>
  <c r="U21" i="45"/>
  <c r="S21" i="45"/>
  <c r="Q21" i="45"/>
  <c r="K21" i="45"/>
  <c r="J21" i="45"/>
  <c r="I21" i="45"/>
  <c r="G21" i="45"/>
  <c r="F21" i="45"/>
  <c r="C21" i="45"/>
  <c r="B21" i="45"/>
  <c r="AE20" i="45"/>
  <c r="AD20" i="45"/>
  <c r="AC20" i="45"/>
  <c r="AB20" i="45"/>
  <c r="AA20" i="45"/>
  <c r="Z20" i="45"/>
  <c r="Y20" i="45"/>
  <c r="X20" i="45"/>
  <c r="W20" i="45"/>
  <c r="V20" i="45"/>
  <c r="U20" i="45"/>
  <c r="S20" i="45"/>
  <c r="Q20" i="45"/>
  <c r="K20" i="45"/>
  <c r="J20" i="45"/>
  <c r="I20" i="45"/>
  <c r="G20" i="45"/>
  <c r="F20" i="45"/>
  <c r="C20" i="45"/>
  <c r="B20" i="45"/>
  <c r="AE19" i="45"/>
  <c r="AD19" i="45"/>
  <c r="AC19" i="45"/>
  <c r="AB19" i="45"/>
  <c r="AA19" i="45"/>
  <c r="Z19" i="45"/>
  <c r="Y19" i="45"/>
  <c r="X19" i="45"/>
  <c r="W19" i="45"/>
  <c r="V19" i="45"/>
  <c r="U19" i="45"/>
  <c r="S19" i="45"/>
  <c r="Q19" i="45"/>
  <c r="K19" i="45"/>
  <c r="J19" i="45"/>
  <c r="I19" i="45"/>
  <c r="G19" i="45"/>
  <c r="F19" i="45"/>
  <c r="C19" i="45"/>
  <c r="B19" i="45"/>
  <c r="AE18" i="45"/>
  <c r="AD18" i="45"/>
  <c r="AC18" i="45"/>
  <c r="AB18" i="45"/>
  <c r="AA18" i="45"/>
  <c r="Z18" i="45"/>
  <c r="Y18" i="45"/>
  <c r="X18" i="45"/>
  <c r="W18" i="45"/>
  <c r="V18" i="45"/>
  <c r="U18" i="45"/>
  <c r="S18" i="45"/>
  <c r="Q18" i="45"/>
  <c r="K18" i="45"/>
  <c r="J18" i="45"/>
  <c r="I18" i="45"/>
  <c r="G18" i="45"/>
  <c r="F18" i="45"/>
  <c r="C18" i="45"/>
  <c r="B18" i="45"/>
  <c r="AE17" i="45"/>
  <c r="AD17" i="45"/>
  <c r="AC17" i="45"/>
  <c r="AB17" i="45"/>
  <c r="AA17" i="45"/>
  <c r="Z17" i="45"/>
  <c r="Y17" i="45"/>
  <c r="X17" i="45"/>
  <c r="W17" i="45"/>
  <c r="V17" i="45"/>
  <c r="U17" i="45"/>
  <c r="S17" i="45"/>
  <c r="Q17" i="45"/>
  <c r="K17" i="45"/>
  <c r="J17" i="45"/>
  <c r="I17" i="45"/>
  <c r="G17" i="45"/>
  <c r="F17" i="45"/>
  <c r="C17" i="45"/>
  <c r="B17" i="45"/>
  <c r="AE15" i="45"/>
  <c r="AD15" i="45"/>
  <c r="AC15" i="45"/>
  <c r="AB15" i="45"/>
  <c r="AA15" i="45"/>
  <c r="Z15" i="45"/>
  <c r="Y15" i="45"/>
  <c r="X15" i="45"/>
  <c r="W15" i="45"/>
  <c r="V15" i="45"/>
  <c r="U15" i="45"/>
  <c r="S15" i="45"/>
  <c r="Q15" i="45"/>
  <c r="K15" i="45"/>
  <c r="L15" i="45" s="1"/>
  <c r="J15" i="45"/>
  <c r="I15" i="45"/>
  <c r="G15" i="45"/>
  <c r="F15" i="45"/>
  <c r="C15" i="45"/>
  <c r="B15" i="45"/>
  <c r="AE14" i="45"/>
  <c r="AD14" i="45"/>
  <c r="AC14" i="45"/>
  <c r="AB14" i="45"/>
  <c r="AA14" i="45"/>
  <c r="Z14" i="45"/>
  <c r="Y14" i="45"/>
  <c r="X14" i="45"/>
  <c r="W14" i="45"/>
  <c r="V14" i="45"/>
  <c r="U14" i="45"/>
  <c r="S14" i="45"/>
  <c r="Q14" i="45"/>
  <c r="K14" i="45"/>
  <c r="J14" i="45"/>
  <c r="I14" i="45"/>
  <c r="G14" i="45"/>
  <c r="H14" i="45" s="1"/>
  <c r="F14" i="45"/>
  <c r="C14" i="45"/>
  <c r="B14" i="45"/>
  <c r="AE13" i="45"/>
  <c r="AD13" i="45"/>
  <c r="AC13" i="45"/>
  <c r="AB13" i="45"/>
  <c r="AA13" i="45"/>
  <c r="Z13" i="45"/>
  <c r="Y13" i="45"/>
  <c r="X13" i="45"/>
  <c r="W13" i="45"/>
  <c r="V13" i="45"/>
  <c r="U13" i="45"/>
  <c r="S13" i="45"/>
  <c r="Q13" i="45"/>
  <c r="K13" i="45"/>
  <c r="J13" i="45"/>
  <c r="I13" i="45"/>
  <c r="G13" i="45"/>
  <c r="H13" i="45" s="1"/>
  <c r="F13" i="45"/>
  <c r="C13" i="45"/>
  <c r="B13" i="45"/>
  <c r="AE12" i="45"/>
  <c r="AD12" i="45"/>
  <c r="AC12" i="45"/>
  <c r="AB12" i="45"/>
  <c r="AA12" i="45"/>
  <c r="Z12" i="45"/>
  <c r="Y12" i="45"/>
  <c r="X12" i="45"/>
  <c r="W12" i="45"/>
  <c r="V12" i="45"/>
  <c r="U12" i="45"/>
  <c r="S12" i="45"/>
  <c r="Q12" i="45"/>
  <c r="K12" i="45"/>
  <c r="J12" i="45"/>
  <c r="I12" i="45"/>
  <c r="G12" i="45"/>
  <c r="H12" i="45" s="1"/>
  <c r="F12" i="45"/>
  <c r="C12" i="45"/>
  <c r="B12" i="45"/>
  <c r="AE11" i="45"/>
  <c r="AD11" i="45"/>
  <c r="AC11" i="45"/>
  <c r="AB11" i="45"/>
  <c r="AA11" i="45"/>
  <c r="Z11" i="45"/>
  <c r="Y11" i="45"/>
  <c r="X11" i="45"/>
  <c r="W11" i="45"/>
  <c r="V11" i="45"/>
  <c r="U11" i="45"/>
  <c r="S11" i="45"/>
  <c r="Q11" i="45"/>
  <c r="K11" i="45"/>
  <c r="J11" i="45"/>
  <c r="I11" i="45"/>
  <c r="G11" i="45"/>
  <c r="H11" i="45" s="1"/>
  <c r="F11" i="45"/>
  <c r="C11" i="45"/>
  <c r="B11" i="45"/>
  <c r="AE10" i="45"/>
  <c r="AD10" i="45"/>
  <c r="AC10" i="45"/>
  <c r="AB10" i="45"/>
  <c r="AA10" i="45"/>
  <c r="Z10" i="45"/>
  <c r="Y10" i="45"/>
  <c r="X10" i="45"/>
  <c r="W10" i="45"/>
  <c r="V10" i="45"/>
  <c r="U10" i="45"/>
  <c r="S10" i="45"/>
  <c r="Q10" i="45"/>
  <c r="K10" i="45"/>
  <c r="J10" i="45"/>
  <c r="I10" i="45"/>
  <c r="G10" i="45"/>
  <c r="H10" i="45" s="1"/>
  <c r="F10" i="45"/>
  <c r="C10" i="45"/>
  <c r="B10" i="45"/>
  <c r="G4" i="45"/>
  <c r="W2" i="45"/>
  <c r="AE53" i="44"/>
  <c r="AD53" i="44"/>
  <c r="AC53" i="44"/>
  <c r="AB53" i="44"/>
  <c r="AA53" i="44"/>
  <c r="Y53" i="44"/>
  <c r="X53" i="44"/>
  <c r="W53" i="44"/>
  <c r="U53" i="44"/>
  <c r="S53" i="44"/>
  <c r="M53" i="44"/>
  <c r="K53" i="44"/>
  <c r="I53" i="44"/>
  <c r="H53" i="44"/>
  <c r="G53" i="44"/>
  <c r="E53" i="44"/>
  <c r="C53" i="44"/>
  <c r="B53" i="44"/>
  <c r="AE52" i="44"/>
  <c r="AD52" i="44"/>
  <c r="AC52" i="44"/>
  <c r="AB52" i="44"/>
  <c r="AA52" i="44"/>
  <c r="Y52" i="44"/>
  <c r="X52" i="44"/>
  <c r="W52" i="44"/>
  <c r="U52" i="44"/>
  <c r="S52" i="44"/>
  <c r="M52" i="44"/>
  <c r="K52" i="44"/>
  <c r="I52" i="44"/>
  <c r="H52" i="44"/>
  <c r="G52" i="44"/>
  <c r="E52" i="44"/>
  <c r="C52" i="44"/>
  <c r="B52" i="44"/>
  <c r="AE51" i="44"/>
  <c r="AD51" i="44"/>
  <c r="AC51" i="44"/>
  <c r="AB51" i="44"/>
  <c r="AA51" i="44"/>
  <c r="Y51" i="44"/>
  <c r="X51" i="44"/>
  <c r="W51" i="44"/>
  <c r="U51" i="44"/>
  <c r="S51" i="44"/>
  <c r="M51" i="44"/>
  <c r="K51" i="44"/>
  <c r="I51" i="44"/>
  <c r="H51" i="44"/>
  <c r="G51" i="44"/>
  <c r="E51" i="44"/>
  <c r="C51" i="44"/>
  <c r="B51" i="44"/>
  <c r="AE50" i="44"/>
  <c r="AD50" i="44"/>
  <c r="AC50" i="44"/>
  <c r="AB50" i="44"/>
  <c r="AA50" i="44"/>
  <c r="Y50" i="44"/>
  <c r="X50" i="44"/>
  <c r="W50" i="44"/>
  <c r="U50" i="44"/>
  <c r="S50" i="44"/>
  <c r="M50" i="44"/>
  <c r="K50" i="44"/>
  <c r="I50" i="44"/>
  <c r="H50" i="44"/>
  <c r="G50" i="44"/>
  <c r="E50" i="44"/>
  <c r="C50" i="44"/>
  <c r="B50" i="44"/>
  <c r="AE49" i="44"/>
  <c r="AD49" i="44"/>
  <c r="AC49" i="44"/>
  <c r="AB49" i="44"/>
  <c r="AA49" i="44"/>
  <c r="Y49" i="44"/>
  <c r="X49" i="44"/>
  <c r="W49" i="44"/>
  <c r="U49" i="44"/>
  <c r="S49" i="44"/>
  <c r="M49" i="44"/>
  <c r="K49" i="44"/>
  <c r="I49" i="44"/>
  <c r="H49" i="44"/>
  <c r="G49" i="44"/>
  <c r="E49" i="44"/>
  <c r="C49" i="44"/>
  <c r="B49" i="44"/>
  <c r="AE48" i="44"/>
  <c r="AD48" i="44"/>
  <c r="AC48" i="44"/>
  <c r="AB48" i="44"/>
  <c r="AA48" i="44"/>
  <c r="Y48" i="44"/>
  <c r="X48" i="44"/>
  <c r="W48" i="44"/>
  <c r="U48" i="44"/>
  <c r="S48" i="44"/>
  <c r="M48" i="44"/>
  <c r="K48" i="44"/>
  <c r="I48" i="44"/>
  <c r="H48" i="44"/>
  <c r="G48" i="44"/>
  <c r="E48" i="44"/>
  <c r="C48" i="44"/>
  <c r="B48" i="44"/>
  <c r="AE47" i="44"/>
  <c r="AD47" i="44"/>
  <c r="AC47" i="44"/>
  <c r="AB47" i="44"/>
  <c r="AA47" i="44"/>
  <c r="Y47" i="44"/>
  <c r="X47" i="44"/>
  <c r="W47" i="44"/>
  <c r="U47" i="44"/>
  <c r="S47" i="44"/>
  <c r="M47" i="44"/>
  <c r="K47" i="44"/>
  <c r="I47" i="44"/>
  <c r="H47" i="44"/>
  <c r="G47" i="44"/>
  <c r="E47" i="44"/>
  <c r="C47" i="44"/>
  <c r="B47" i="44"/>
  <c r="AE46" i="44"/>
  <c r="AD46" i="44"/>
  <c r="AC46" i="44"/>
  <c r="AB46" i="44"/>
  <c r="AA46" i="44"/>
  <c r="Y46" i="44"/>
  <c r="X46" i="44"/>
  <c r="W46" i="44"/>
  <c r="U46" i="44"/>
  <c r="S46" i="44"/>
  <c r="M46" i="44"/>
  <c r="K46" i="44"/>
  <c r="I46" i="44"/>
  <c r="H46" i="44"/>
  <c r="G46" i="44"/>
  <c r="E46" i="44"/>
  <c r="C46" i="44"/>
  <c r="B46" i="44"/>
  <c r="AE44" i="44"/>
  <c r="AD44" i="44"/>
  <c r="AC44" i="44"/>
  <c r="AB44" i="44"/>
  <c r="AA44" i="44"/>
  <c r="Y44" i="44"/>
  <c r="X44" i="44"/>
  <c r="W44" i="44"/>
  <c r="U44" i="44"/>
  <c r="S44" i="44"/>
  <c r="M44" i="44"/>
  <c r="K44" i="44"/>
  <c r="I44" i="44"/>
  <c r="H44" i="44"/>
  <c r="G44" i="44"/>
  <c r="E44" i="44"/>
  <c r="C44" i="44"/>
  <c r="B44" i="44"/>
  <c r="AE43" i="44"/>
  <c r="AD43" i="44"/>
  <c r="AC43" i="44"/>
  <c r="AB43" i="44"/>
  <c r="AA43" i="44"/>
  <c r="Y43" i="44"/>
  <c r="X43" i="44"/>
  <c r="W43" i="44"/>
  <c r="U43" i="44"/>
  <c r="S43" i="44"/>
  <c r="M43" i="44"/>
  <c r="K43" i="44"/>
  <c r="I43" i="44"/>
  <c r="H43" i="44"/>
  <c r="G43" i="44"/>
  <c r="E43" i="44"/>
  <c r="C43" i="44"/>
  <c r="B43" i="44"/>
  <c r="AE42" i="44"/>
  <c r="AD42" i="44"/>
  <c r="AC42" i="44"/>
  <c r="AB42" i="44"/>
  <c r="AA42" i="44"/>
  <c r="Y42" i="44"/>
  <c r="X42" i="44"/>
  <c r="W42" i="44"/>
  <c r="U42" i="44"/>
  <c r="S42" i="44"/>
  <c r="M42" i="44"/>
  <c r="K42" i="44"/>
  <c r="I42" i="44"/>
  <c r="H42" i="44"/>
  <c r="G42" i="44"/>
  <c r="E42" i="44"/>
  <c r="C42" i="44"/>
  <c r="B42" i="44"/>
  <c r="AE41" i="44"/>
  <c r="AD41" i="44"/>
  <c r="AC41" i="44"/>
  <c r="AB41" i="44"/>
  <c r="AA41" i="44"/>
  <c r="Y41" i="44"/>
  <c r="X41" i="44"/>
  <c r="W41" i="44"/>
  <c r="U41" i="44"/>
  <c r="S41" i="44"/>
  <c r="M41" i="44"/>
  <c r="K41" i="44"/>
  <c r="I41" i="44"/>
  <c r="H41" i="44"/>
  <c r="G41" i="44"/>
  <c r="E41" i="44"/>
  <c r="C41" i="44"/>
  <c r="B41" i="44"/>
  <c r="AE40" i="44"/>
  <c r="AD40" i="44"/>
  <c r="AC40" i="44"/>
  <c r="AB40" i="44"/>
  <c r="AA40" i="44"/>
  <c r="Y40" i="44"/>
  <c r="X40" i="44"/>
  <c r="W40" i="44"/>
  <c r="U40" i="44"/>
  <c r="S40" i="44"/>
  <c r="M40" i="44"/>
  <c r="K40" i="44"/>
  <c r="I40" i="44"/>
  <c r="H40" i="44"/>
  <c r="G40" i="44"/>
  <c r="E40" i="44"/>
  <c r="C40" i="44"/>
  <c r="B40" i="44"/>
  <c r="AE39" i="44"/>
  <c r="AD39" i="44"/>
  <c r="AC39" i="44"/>
  <c r="AB39" i="44"/>
  <c r="AA39" i="44"/>
  <c r="Y39" i="44"/>
  <c r="X39" i="44"/>
  <c r="W39" i="44"/>
  <c r="U39" i="44"/>
  <c r="S39" i="44"/>
  <c r="M39" i="44"/>
  <c r="K39" i="44"/>
  <c r="I39" i="44"/>
  <c r="H39" i="44"/>
  <c r="G39" i="44"/>
  <c r="E39" i="44"/>
  <c r="C39" i="44"/>
  <c r="B39" i="44"/>
  <c r="AE38" i="44"/>
  <c r="AD38" i="44"/>
  <c r="AC38" i="44"/>
  <c r="AB38" i="44"/>
  <c r="AA38" i="44"/>
  <c r="Y38" i="44"/>
  <c r="X38" i="44"/>
  <c r="W38" i="44"/>
  <c r="U38" i="44"/>
  <c r="S38" i="44"/>
  <c r="M38" i="44"/>
  <c r="K38" i="44"/>
  <c r="I38" i="44"/>
  <c r="H38" i="44"/>
  <c r="G38" i="44"/>
  <c r="E38" i="44"/>
  <c r="C38" i="44"/>
  <c r="B38" i="44"/>
  <c r="AE37" i="44"/>
  <c r="AD37" i="44"/>
  <c r="AC37" i="44"/>
  <c r="AB37" i="44"/>
  <c r="AA37" i="44"/>
  <c r="Y37" i="44"/>
  <c r="X37" i="44"/>
  <c r="W37" i="44"/>
  <c r="U37" i="44"/>
  <c r="S37" i="44"/>
  <c r="M37" i="44"/>
  <c r="K37" i="44"/>
  <c r="I37" i="44"/>
  <c r="H37" i="44"/>
  <c r="G37" i="44"/>
  <c r="E37" i="44"/>
  <c r="C37" i="44"/>
  <c r="B37" i="44"/>
  <c r="AE35" i="44"/>
  <c r="AD35" i="44"/>
  <c r="AC35" i="44"/>
  <c r="AB35" i="44"/>
  <c r="AA35" i="44"/>
  <c r="Y35" i="44"/>
  <c r="X35" i="44"/>
  <c r="W35" i="44"/>
  <c r="U35" i="44"/>
  <c r="S35" i="44"/>
  <c r="M35" i="44"/>
  <c r="K35" i="44"/>
  <c r="I35" i="44"/>
  <c r="H35" i="44"/>
  <c r="G35" i="44"/>
  <c r="E35" i="44"/>
  <c r="C35" i="44"/>
  <c r="B35" i="44"/>
  <c r="AE34" i="44"/>
  <c r="AD34" i="44"/>
  <c r="AC34" i="44"/>
  <c r="AB34" i="44"/>
  <c r="AA34" i="44"/>
  <c r="Y34" i="44"/>
  <c r="X34" i="44"/>
  <c r="W34" i="44"/>
  <c r="U34" i="44"/>
  <c r="S34" i="44"/>
  <c r="M34" i="44"/>
  <c r="K34" i="44"/>
  <c r="I34" i="44"/>
  <c r="H34" i="44"/>
  <c r="G34" i="44"/>
  <c r="E34" i="44"/>
  <c r="C34" i="44"/>
  <c r="B34" i="44"/>
  <c r="AE33" i="44"/>
  <c r="AD33" i="44"/>
  <c r="AC33" i="44"/>
  <c r="AB33" i="44"/>
  <c r="AA33" i="44"/>
  <c r="Y33" i="44"/>
  <c r="X33" i="44"/>
  <c r="W33" i="44"/>
  <c r="U33" i="44"/>
  <c r="S33" i="44"/>
  <c r="M33" i="44"/>
  <c r="K33" i="44"/>
  <c r="I33" i="44"/>
  <c r="H33" i="44"/>
  <c r="G33" i="44"/>
  <c r="E33" i="44"/>
  <c r="C33" i="44"/>
  <c r="B33" i="44"/>
  <c r="AE32" i="44"/>
  <c r="AD32" i="44"/>
  <c r="AC32" i="44"/>
  <c r="AB32" i="44"/>
  <c r="AA32" i="44"/>
  <c r="Y32" i="44"/>
  <c r="X32" i="44"/>
  <c r="W32" i="44"/>
  <c r="U32" i="44"/>
  <c r="S32" i="44"/>
  <c r="M32" i="44"/>
  <c r="K32" i="44"/>
  <c r="I32" i="44"/>
  <c r="H32" i="44"/>
  <c r="G32" i="44"/>
  <c r="E32" i="44"/>
  <c r="C32" i="44"/>
  <c r="B32" i="44"/>
  <c r="AE31" i="44"/>
  <c r="AD31" i="44"/>
  <c r="AC31" i="44"/>
  <c r="AB31" i="44"/>
  <c r="AA31" i="44"/>
  <c r="Y31" i="44"/>
  <c r="X31" i="44"/>
  <c r="W31" i="44"/>
  <c r="U31" i="44"/>
  <c r="S31" i="44"/>
  <c r="M31" i="44"/>
  <c r="K31" i="44"/>
  <c r="I31" i="44"/>
  <c r="H31" i="44"/>
  <c r="G31" i="44"/>
  <c r="E31" i="44"/>
  <c r="C31" i="44"/>
  <c r="B31" i="44"/>
  <c r="AE30" i="44"/>
  <c r="AD30" i="44"/>
  <c r="AC30" i="44"/>
  <c r="AB30" i="44"/>
  <c r="AA30" i="44"/>
  <c r="Y30" i="44"/>
  <c r="X30" i="44"/>
  <c r="W30" i="44"/>
  <c r="U30" i="44"/>
  <c r="S30" i="44"/>
  <c r="M30" i="44"/>
  <c r="K30" i="44"/>
  <c r="I30" i="44"/>
  <c r="H30" i="44"/>
  <c r="G30" i="44"/>
  <c r="E30" i="44"/>
  <c r="C30" i="44"/>
  <c r="B30" i="44"/>
  <c r="AE29" i="44"/>
  <c r="AD29" i="44"/>
  <c r="AC29" i="44"/>
  <c r="AB29" i="44"/>
  <c r="AA29" i="44"/>
  <c r="Y29" i="44"/>
  <c r="X29" i="44"/>
  <c r="W29" i="44"/>
  <c r="U29" i="44"/>
  <c r="S29" i="44"/>
  <c r="M29" i="44"/>
  <c r="K29" i="44"/>
  <c r="I29" i="44"/>
  <c r="H29" i="44"/>
  <c r="G29" i="44"/>
  <c r="E29" i="44"/>
  <c r="C29" i="44"/>
  <c r="B29" i="44"/>
  <c r="AE28" i="44"/>
  <c r="AD28" i="44"/>
  <c r="AC28" i="44"/>
  <c r="AB28" i="44"/>
  <c r="AA28" i="44"/>
  <c r="Y28" i="44"/>
  <c r="X28" i="44"/>
  <c r="W28" i="44"/>
  <c r="S28" i="44"/>
  <c r="M28" i="44"/>
  <c r="K28" i="44"/>
  <c r="I28" i="44"/>
  <c r="H28" i="44"/>
  <c r="G28" i="44"/>
  <c r="E28" i="44"/>
  <c r="C28" i="44"/>
  <c r="B28" i="44"/>
  <c r="AE26" i="44"/>
  <c r="AD26" i="44"/>
  <c r="AC26" i="44"/>
  <c r="AB26" i="44"/>
  <c r="AA26" i="44"/>
  <c r="Y26" i="44"/>
  <c r="X26" i="44"/>
  <c r="W26" i="44"/>
  <c r="U26" i="44"/>
  <c r="S26" i="44"/>
  <c r="M26" i="44"/>
  <c r="K26" i="44"/>
  <c r="I26" i="44"/>
  <c r="H26" i="44"/>
  <c r="G26" i="44"/>
  <c r="E26" i="44"/>
  <c r="C26" i="44"/>
  <c r="B26" i="44"/>
  <c r="AE25" i="44"/>
  <c r="AD25" i="44"/>
  <c r="AC25" i="44"/>
  <c r="AB25" i="44"/>
  <c r="AA25" i="44"/>
  <c r="Y25" i="44"/>
  <c r="X25" i="44"/>
  <c r="W25" i="44"/>
  <c r="U25" i="44"/>
  <c r="S25" i="44"/>
  <c r="M25" i="44"/>
  <c r="K25" i="44"/>
  <c r="I25" i="44"/>
  <c r="H25" i="44"/>
  <c r="G25" i="44"/>
  <c r="E25" i="44"/>
  <c r="C25" i="44"/>
  <c r="B25" i="44"/>
  <c r="AE24" i="44"/>
  <c r="AD24" i="44"/>
  <c r="AC24" i="44"/>
  <c r="AB24" i="44"/>
  <c r="AA24" i="44"/>
  <c r="Y24" i="44"/>
  <c r="X24" i="44"/>
  <c r="W24" i="44"/>
  <c r="U24" i="44"/>
  <c r="S24" i="44"/>
  <c r="M24" i="44"/>
  <c r="K24" i="44"/>
  <c r="I24" i="44"/>
  <c r="H24" i="44"/>
  <c r="G24" i="44"/>
  <c r="E24" i="44"/>
  <c r="C24" i="44"/>
  <c r="B24" i="44"/>
  <c r="AE23" i="44"/>
  <c r="AD23" i="44"/>
  <c r="AC23" i="44"/>
  <c r="AB23" i="44"/>
  <c r="AA23" i="44"/>
  <c r="Y23" i="44"/>
  <c r="X23" i="44"/>
  <c r="W23" i="44"/>
  <c r="U23" i="44"/>
  <c r="S23" i="44"/>
  <c r="M23" i="44"/>
  <c r="K23" i="44"/>
  <c r="I23" i="44"/>
  <c r="H23" i="44"/>
  <c r="G23" i="44"/>
  <c r="E23" i="44"/>
  <c r="C23" i="44"/>
  <c r="B23" i="44"/>
  <c r="AE22" i="44"/>
  <c r="AD22" i="44"/>
  <c r="AC22" i="44"/>
  <c r="AB22" i="44"/>
  <c r="AA22" i="44"/>
  <c r="Y22" i="44"/>
  <c r="X22" i="44"/>
  <c r="W22" i="44"/>
  <c r="U22" i="44"/>
  <c r="S22" i="44"/>
  <c r="M22" i="44"/>
  <c r="K22" i="44"/>
  <c r="I22" i="44"/>
  <c r="H22" i="44"/>
  <c r="G22" i="44"/>
  <c r="E22" i="44"/>
  <c r="C22" i="44"/>
  <c r="B22" i="44"/>
  <c r="AE21" i="44"/>
  <c r="AD21" i="44"/>
  <c r="AC21" i="44"/>
  <c r="AB21" i="44"/>
  <c r="AA21" i="44"/>
  <c r="Y21" i="44"/>
  <c r="X21" i="44"/>
  <c r="W21" i="44"/>
  <c r="U21" i="44"/>
  <c r="S21" i="44"/>
  <c r="M21" i="44"/>
  <c r="K21" i="44"/>
  <c r="I21" i="44"/>
  <c r="H21" i="44"/>
  <c r="G21" i="44"/>
  <c r="E21" i="44"/>
  <c r="C21" i="44"/>
  <c r="B21" i="44"/>
  <c r="AE20" i="44"/>
  <c r="AD20" i="44"/>
  <c r="AC20" i="44"/>
  <c r="AB20" i="44"/>
  <c r="AA20" i="44"/>
  <c r="Y20" i="44"/>
  <c r="X20" i="44"/>
  <c r="W20" i="44"/>
  <c r="U20" i="44"/>
  <c r="S20" i="44"/>
  <c r="M20" i="44"/>
  <c r="K20" i="44"/>
  <c r="I20" i="44"/>
  <c r="H20" i="44"/>
  <c r="G20" i="44"/>
  <c r="E20" i="44"/>
  <c r="C20" i="44"/>
  <c r="B20" i="44"/>
  <c r="AE19" i="44"/>
  <c r="AD19" i="44"/>
  <c r="AC19" i="44"/>
  <c r="AB19" i="44"/>
  <c r="AA19" i="44"/>
  <c r="Y19" i="44"/>
  <c r="X19" i="44"/>
  <c r="W19" i="44"/>
  <c r="U19" i="44"/>
  <c r="S19" i="44"/>
  <c r="M19" i="44"/>
  <c r="K19" i="44"/>
  <c r="I19" i="44"/>
  <c r="H19" i="44"/>
  <c r="G19" i="44"/>
  <c r="E19" i="44"/>
  <c r="C19" i="44"/>
  <c r="B19" i="44"/>
  <c r="AE17" i="44"/>
  <c r="AD17" i="44"/>
  <c r="AC17" i="44"/>
  <c r="AB17" i="44"/>
  <c r="AA17" i="44"/>
  <c r="Y17" i="44"/>
  <c r="X17" i="44"/>
  <c r="W17" i="44"/>
  <c r="U17" i="44"/>
  <c r="V17" i="44" s="1"/>
  <c r="S17" i="44"/>
  <c r="T17" i="44" s="1"/>
  <c r="M17" i="44"/>
  <c r="K17" i="44"/>
  <c r="I17" i="44"/>
  <c r="H17" i="44"/>
  <c r="G17" i="44"/>
  <c r="E17" i="44"/>
  <c r="C17" i="44"/>
  <c r="B17" i="44"/>
  <c r="AE16" i="44"/>
  <c r="AD16" i="44"/>
  <c r="AC16" i="44"/>
  <c r="AB16" i="44"/>
  <c r="AA16" i="44"/>
  <c r="Y16" i="44"/>
  <c r="Z16" i="44" s="1"/>
  <c r="X16" i="44"/>
  <c r="W16" i="44"/>
  <c r="U16" i="44"/>
  <c r="V16" i="44" s="1"/>
  <c r="S16" i="44"/>
  <c r="T16" i="44" s="1"/>
  <c r="M16" i="44"/>
  <c r="K16" i="44"/>
  <c r="I16" i="44"/>
  <c r="H16" i="44"/>
  <c r="G16" i="44"/>
  <c r="E16" i="44"/>
  <c r="C16" i="44"/>
  <c r="B16" i="44"/>
  <c r="AE15" i="44"/>
  <c r="AD15" i="44"/>
  <c r="AC15" i="44"/>
  <c r="AB15" i="44"/>
  <c r="AA15" i="44"/>
  <c r="Y15" i="44"/>
  <c r="X15" i="44"/>
  <c r="W15" i="44"/>
  <c r="U15" i="44"/>
  <c r="S15" i="44"/>
  <c r="T15" i="44" s="1"/>
  <c r="M15" i="44"/>
  <c r="K15" i="44"/>
  <c r="I15" i="44"/>
  <c r="H15" i="44"/>
  <c r="G15" i="44"/>
  <c r="E15" i="44"/>
  <c r="C15" i="44"/>
  <c r="B15" i="44"/>
  <c r="AE14" i="44"/>
  <c r="AD14" i="44"/>
  <c r="AC14" i="44"/>
  <c r="AB14" i="44"/>
  <c r="AA14" i="44"/>
  <c r="Y14" i="44"/>
  <c r="Z14" i="44" s="1"/>
  <c r="X14" i="44"/>
  <c r="W14" i="44"/>
  <c r="U14" i="44"/>
  <c r="S14" i="44"/>
  <c r="T14" i="44" s="1"/>
  <c r="M14" i="44"/>
  <c r="K14" i="44"/>
  <c r="I14" i="44"/>
  <c r="H14" i="44"/>
  <c r="G14" i="44"/>
  <c r="E14" i="44"/>
  <c r="C14" i="44"/>
  <c r="B14" i="44"/>
  <c r="AE13" i="44"/>
  <c r="AD13" i="44"/>
  <c r="AC13" i="44"/>
  <c r="AB13" i="44"/>
  <c r="AA13" i="44"/>
  <c r="Y13" i="44"/>
  <c r="Z13" i="44" s="1"/>
  <c r="X13" i="44"/>
  <c r="W13" i="44"/>
  <c r="U13" i="44"/>
  <c r="V13" i="44" s="1"/>
  <c r="S13" i="44"/>
  <c r="T13" i="44" s="1"/>
  <c r="M13" i="44"/>
  <c r="K13" i="44"/>
  <c r="I13" i="44"/>
  <c r="H13" i="44"/>
  <c r="G13" i="44"/>
  <c r="E13" i="44"/>
  <c r="C13" i="44"/>
  <c r="B13" i="44"/>
  <c r="AE12" i="44"/>
  <c r="AD12" i="44"/>
  <c r="AC12" i="44"/>
  <c r="AB12" i="44"/>
  <c r="AA12" i="44"/>
  <c r="Y12" i="44"/>
  <c r="Z12" i="44" s="1"/>
  <c r="X12" i="44"/>
  <c r="W12" i="44"/>
  <c r="U12" i="44"/>
  <c r="S12" i="44"/>
  <c r="T12" i="44" s="1"/>
  <c r="M12" i="44"/>
  <c r="K12" i="44"/>
  <c r="I12" i="44"/>
  <c r="H12" i="44"/>
  <c r="G12" i="44"/>
  <c r="E12" i="44"/>
  <c r="C12" i="44"/>
  <c r="B12" i="44"/>
  <c r="AE11" i="44"/>
  <c r="AD11" i="44"/>
  <c r="AC11" i="44"/>
  <c r="AB11" i="44"/>
  <c r="AA11" i="44"/>
  <c r="Y11" i="44"/>
  <c r="Z11" i="44" s="1"/>
  <c r="X11" i="44"/>
  <c r="W11" i="44"/>
  <c r="U11" i="44"/>
  <c r="S11" i="44"/>
  <c r="T11" i="44" s="1"/>
  <c r="M11" i="44"/>
  <c r="K11" i="44"/>
  <c r="I11" i="44"/>
  <c r="J11" i="44" s="1"/>
  <c r="H11" i="44"/>
  <c r="G11" i="44"/>
  <c r="E11" i="44"/>
  <c r="C11" i="44"/>
  <c r="B11" i="44"/>
  <c r="AE10" i="44"/>
  <c r="AD10" i="44"/>
  <c r="AC10" i="44"/>
  <c r="AB10" i="44"/>
  <c r="AA10" i="44"/>
  <c r="Y10" i="44"/>
  <c r="X10" i="44"/>
  <c r="W10" i="44"/>
  <c r="U10" i="44"/>
  <c r="S10" i="44"/>
  <c r="M10" i="44"/>
  <c r="K10" i="44"/>
  <c r="I10" i="44"/>
  <c r="H10" i="44"/>
  <c r="G10" i="44"/>
  <c r="E10" i="44"/>
  <c r="C10" i="44"/>
  <c r="B10" i="44"/>
  <c r="H4" i="44"/>
  <c r="AC2" i="44"/>
  <c r="AA35" i="16"/>
  <c r="Z35" i="16"/>
  <c r="Y35" i="16"/>
  <c r="X35" i="16"/>
  <c r="W35" i="16"/>
  <c r="V35" i="16"/>
  <c r="U35" i="16"/>
  <c r="T35" i="16"/>
  <c r="R35" i="16"/>
  <c r="Q35" i="16"/>
  <c r="K35" i="16"/>
  <c r="I35" i="16"/>
  <c r="G35" i="16"/>
  <c r="F35" i="16"/>
  <c r="E35" i="16"/>
  <c r="C35" i="16"/>
  <c r="B35" i="16"/>
  <c r="AA34" i="16"/>
  <c r="Z34" i="16"/>
  <c r="Y34" i="16"/>
  <c r="X34" i="16"/>
  <c r="W34" i="16"/>
  <c r="V34" i="16"/>
  <c r="U34" i="16"/>
  <c r="T34" i="16"/>
  <c r="R34" i="16"/>
  <c r="Q34" i="16"/>
  <c r="K34" i="16"/>
  <c r="I34" i="16"/>
  <c r="G34" i="16"/>
  <c r="F34" i="16"/>
  <c r="E34" i="16"/>
  <c r="C34" i="16"/>
  <c r="B34" i="16"/>
  <c r="AA33" i="16"/>
  <c r="Z33" i="16"/>
  <c r="Y33" i="16"/>
  <c r="X33" i="16"/>
  <c r="W33" i="16"/>
  <c r="V33" i="16"/>
  <c r="U33" i="16"/>
  <c r="T33" i="16"/>
  <c r="R33" i="16"/>
  <c r="Q33" i="16"/>
  <c r="K33" i="16"/>
  <c r="I33" i="16"/>
  <c r="G33" i="16"/>
  <c r="F33" i="16"/>
  <c r="E33" i="16"/>
  <c r="C33" i="16"/>
  <c r="B33" i="16"/>
  <c r="AA32" i="16"/>
  <c r="Z32" i="16"/>
  <c r="Y32" i="16"/>
  <c r="X32" i="16"/>
  <c r="W32" i="16"/>
  <c r="V32" i="16"/>
  <c r="U32" i="16"/>
  <c r="T32" i="16"/>
  <c r="R32" i="16"/>
  <c r="Q32" i="16"/>
  <c r="K32" i="16"/>
  <c r="I32" i="16"/>
  <c r="G32" i="16"/>
  <c r="F32" i="16"/>
  <c r="E32" i="16"/>
  <c r="C32" i="16"/>
  <c r="B32" i="16"/>
  <c r="AA31" i="16"/>
  <c r="Z31" i="16"/>
  <c r="Y31" i="16"/>
  <c r="X31" i="16"/>
  <c r="W31" i="16"/>
  <c r="V31" i="16"/>
  <c r="U31" i="16"/>
  <c r="T31" i="16"/>
  <c r="R31" i="16"/>
  <c r="Q31" i="16"/>
  <c r="K31" i="16"/>
  <c r="I31" i="16"/>
  <c r="G31" i="16"/>
  <c r="F31" i="16"/>
  <c r="E31" i="16"/>
  <c r="C31" i="16"/>
  <c r="B31" i="16"/>
  <c r="AA30" i="16"/>
  <c r="Z30" i="16"/>
  <c r="Y30" i="16"/>
  <c r="U30" i="16"/>
  <c r="T30" i="16"/>
  <c r="R30" i="16"/>
  <c r="Q30" i="16"/>
  <c r="K30" i="16"/>
  <c r="I30" i="16"/>
  <c r="G30" i="16"/>
  <c r="F30" i="16"/>
  <c r="E30" i="16"/>
  <c r="C30" i="16"/>
  <c r="B30" i="16"/>
  <c r="AA29" i="16"/>
  <c r="Z29" i="16"/>
  <c r="Y29" i="16"/>
  <c r="U29" i="16"/>
  <c r="T29" i="16"/>
  <c r="R29" i="16"/>
  <c r="Q29" i="16"/>
  <c r="K29" i="16"/>
  <c r="I29" i="16"/>
  <c r="G29" i="16"/>
  <c r="F29" i="16"/>
  <c r="E29" i="16"/>
  <c r="C29" i="16"/>
  <c r="B29" i="16"/>
  <c r="AA28" i="16"/>
  <c r="Z28" i="16"/>
  <c r="Y28" i="16"/>
  <c r="U28" i="16"/>
  <c r="T28" i="16"/>
  <c r="R28" i="16"/>
  <c r="Q28" i="16"/>
  <c r="K28" i="16"/>
  <c r="I28" i="16"/>
  <c r="G28" i="16"/>
  <c r="F28" i="16"/>
  <c r="E28" i="16"/>
  <c r="C28" i="16"/>
  <c r="B28" i="16"/>
  <c r="AA27" i="16"/>
  <c r="Z27" i="16"/>
  <c r="Y27" i="16"/>
  <c r="U27" i="16"/>
  <c r="T27" i="16"/>
  <c r="R27" i="16"/>
  <c r="Q27" i="16"/>
  <c r="K27" i="16"/>
  <c r="I27" i="16"/>
  <c r="G27" i="16"/>
  <c r="F27" i="16"/>
  <c r="E27" i="16"/>
  <c r="C27" i="16"/>
  <c r="B27" i="16"/>
  <c r="AA26" i="16"/>
  <c r="Z26" i="16"/>
  <c r="Y26" i="16"/>
  <c r="U26" i="16"/>
  <c r="T26" i="16"/>
  <c r="R26" i="16"/>
  <c r="Q26" i="16"/>
  <c r="K26" i="16"/>
  <c r="I26" i="16"/>
  <c r="G26" i="16"/>
  <c r="F26" i="16"/>
  <c r="E26" i="16"/>
  <c r="C26" i="16"/>
  <c r="B26" i="16"/>
  <c r="AA25" i="16"/>
  <c r="Z25" i="16"/>
  <c r="Y25" i="16"/>
  <c r="U25" i="16"/>
  <c r="T25" i="16"/>
  <c r="R25" i="16"/>
  <c r="Q25" i="16"/>
  <c r="K25" i="16"/>
  <c r="I25" i="16"/>
  <c r="G25" i="16"/>
  <c r="F25" i="16"/>
  <c r="E25" i="16"/>
  <c r="C25" i="16"/>
  <c r="B25" i="16"/>
  <c r="AA24" i="16"/>
  <c r="Z24" i="16"/>
  <c r="Y24" i="16"/>
  <c r="U24" i="16"/>
  <c r="T24" i="16"/>
  <c r="R24" i="16"/>
  <c r="Q24" i="16"/>
  <c r="K24" i="16"/>
  <c r="I24" i="16"/>
  <c r="G24" i="16"/>
  <c r="F24" i="16"/>
  <c r="E24" i="16"/>
  <c r="C24" i="16"/>
  <c r="B24" i="16"/>
  <c r="AA23" i="16"/>
  <c r="Z23" i="16"/>
  <c r="Y23" i="16"/>
  <c r="U23" i="16"/>
  <c r="T23" i="16"/>
  <c r="R23" i="16"/>
  <c r="Q23" i="16"/>
  <c r="K23" i="16"/>
  <c r="I23" i="16"/>
  <c r="G23" i="16"/>
  <c r="F23" i="16"/>
  <c r="E23" i="16"/>
  <c r="C23" i="16"/>
  <c r="B23" i="16"/>
  <c r="AA22" i="16"/>
  <c r="Z22" i="16"/>
  <c r="Y22" i="16"/>
  <c r="U22" i="16"/>
  <c r="T22" i="16"/>
  <c r="R22" i="16"/>
  <c r="Q22" i="16"/>
  <c r="K22" i="16"/>
  <c r="I22" i="16"/>
  <c r="G22" i="16"/>
  <c r="F22" i="16"/>
  <c r="E22" i="16"/>
  <c r="C22" i="16"/>
  <c r="B22" i="16"/>
  <c r="AA21" i="16"/>
  <c r="Z21" i="16"/>
  <c r="Y21" i="16"/>
  <c r="U21" i="16"/>
  <c r="T21" i="16"/>
  <c r="R21" i="16"/>
  <c r="Q21" i="16"/>
  <c r="K21" i="16"/>
  <c r="I21" i="16"/>
  <c r="G21" i="16"/>
  <c r="F21" i="16"/>
  <c r="E21" i="16"/>
  <c r="C21" i="16"/>
  <c r="B21" i="16"/>
  <c r="AA20" i="16"/>
  <c r="Z20" i="16"/>
  <c r="Y20" i="16"/>
  <c r="U20" i="16"/>
  <c r="T20" i="16"/>
  <c r="R20" i="16"/>
  <c r="Q20" i="16"/>
  <c r="K20" i="16"/>
  <c r="I20" i="16"/>
  <c r="G20" i="16"/>
  <c r="F20" i="16"/>
  <c r="E20" i="16"/>
  <c r="C20" i="16"/>
  <c r="B20" i="16"/>
  <c r="AA19" i="16"/>
  <c r="Z19" i="16"/>
  <c r="Y19" i="16"/>
  <c r="U19" i="16"/>
  <c r="T19" i="16"/>
  <c r="R19" i="16"/>
  <c r="Q19" i="16"/>
  <c r="K19" i="16"/>
  <c r="I19" i="16"/>
  <c r="G19" i="16"/>
  <c r="F19" i="16"/>
  <c r="E19" i="16"/>
  <c r="C19" i="16"/>
  <c r="B19" i="16"/>
  <c r="AA18" i="16"/>
  <c r="Z18" i="16"/>
  <c r="Y18" i="16"/>
  <c r="U18" i="16"/>
  <c r="T18" i="16"/>
  <c r="R18" i="16"/>
  <c r="Q18" i="16"/>
  <c r="K18" i="16"/>
  <c r="I18" i="16"/>
  <c r="G18" i="16"/>
  <c r="F18" i="16"/>
  <c r="E18" i="16"/>
  <c r="C18" i="16"/>
  <c r="B18" i="16"/>
  <c r="AA17" i="16"/>
  <c r="Z17" i="16"/>
  <c r="Y17" i="16"/>
  <c r="U17" i="16"/>
  <c r="T17" i="16"/>
  <c r="R17" i="16"/>
  <c r="Q17" i="16"/>
  <c r="K17" i="16"/>
  <c r="I17" i="16"/>
  <c r="G17" i="16"/>
  <c r="F17" i="16"/>
  <c r="E17" i="16"/>
  <c r="C17" i="16"/>
  <c r="B17" i="16"/>
  <c r="AA16" i="16"/>
  <c r="Z16" i="16"/>
  <c r="Y16" i="16"/>
  <c r="U16" i="16"/>
  <c r="T16" i="16"/>
  <c r="R16" i="16"/>
  <c r="Q16" i="16"/>
  <c r="K16" i="16"/>
  <c r="I16" i="16"/>
  <c r="G16" i="16"/>
  <c r="F16" i="16"/>
  <c r="E16" i="16"/>
  <c r="C16" i="16"/>
  <c r="B16" i="16"/>
  <c r="F4" i="16"/>
  <c r="Q2" i="16"/>
  <c r="AI27" i="6"/>
  <c r="AF27" i="6"/>
  <c r="AE27" i="6"/>
  <c r="AD27" i="6"/>
  <c r="AC27" i="6"/>
  <c r="AB27" i="6"/>
  <c r="Z27" i="6"/>
  <c r="Y27" i="6"/>
  <c r="W27" i="6"/>
  <c r="U27" i="6"/>
  <c r="S27" i="6"/>
  <c r="M27" i="6"/>
  <c r="K27" i="6"/>
  <c r="I27" i="6"/>
  <c r="G27" i="6"/>
  <c r="E27" i="6"/>
  <c r="C27" i="6"/>
  <c r="B27" i="6"/>
  <c r="AI26" i="6"/>
  <c r="AF26" i="6"/>
  <c r="AE26" i="6"/>
  <c r="AD26" i="6"/>
  <c r="AC26" i="6"/>
  <c r="AB26" i="6"/>
  <c r="Z26" i="6"/>
  <c r="Y26" i="6"/>
  <c r="W26" i="6"/>
  <c r="U26" i="6"/>
  <c r="S26" i="6"/>
  <c r="M26" i="6"/>
  <c r="K26" i="6"/>
  <c r="I26" i="6"/>
  <c r="G26" i="6"/>
  <c r="E26" i="6"/>
  <c r="C26" i="6"/>
  <c r="B26" i="6"/>
  <c r="AI25" i="6"/>
  <c r="AF25" i="6"/>
  <c r="AE25" i="6"/>
  <c r="AD25" i="6"/>
  <c r="AC25" i="6"/>
  <c r="AB25" i="6"/>
  <c r="Z25" i="6"/>
  <c r="Y25" i="6"/>
  <c r="W25" i="6"/>
  <c r="U25" i="6"/>
  <c r="S25" i="6"/>
  <c r="M25" i="6"/>
  <c r="K25" i="6"/>
  <c r="I25" i="6"/>
  <c r="G25" i="6"/>
  <c r="E25" i="6"/>
  <c r="C25" i="6"/>
  <c r="B25" i="6"/>
  <c r="AI24" i="6"/>
  <c r="AF24" i="6"/>
  <c r="AE24" i="6"/>
  <c r="AD24" i="6"/>
  <c r="AC24" i="6"/>
  <c r="AB24" i="6"/>
  <c r="Z24" i="6"/>
  <c r="Y24" i="6"/>
  <c r="W24" i="6"/>
  <c r="U24" i="6"/>
  <c r="S24" i="6"/>
  <c r="M24" i="6"/>
  <c r="K24" i="6"/>
  <c r="I24" i="6"/>
  <c r="G24" i="6"/>
  <c r="E24" i="6"/>
  <c r="C24" i="6"/>
  <c r="B24" i="6"/>
  <c r="AI22" i="6"/>
  <c r="AF22" i="6"/>
  <c r="AE22" i="6"/>
  <c r="AD22" i="6"/>
  <c r="AC22" i="6"/>
  <c r="AB22" i="6"/>
  <c r="Z22" i="6"/>
  <c r="Y22" i="6"/>
  <c r="W22" i="6"/>
  <c r="U22" i="6"/>
  <c r="S22" i="6"/>
  <c r="M22" i="6"/>
  <c r="K22" i="6"/>
  <c r="I22" i="6"/>
  <c r="G22" i="6"/>
  <c r="E22" i="6"/>
  <c r="C22" i="6"/>
  <c r="B22" i="6"/>
  <c r="AI21" i="6"/>
  <c r="AF21" i="6"/>
  <c r="AE21" i="6"/>
  <c r="AD21" i="6"/>
  <c r="AC21" i="6"/>
  <c r="AB21" i="6"/>
  <c r="Z21" i="6"/>
  <c r="Y21" i="6"/>
  <c r="W21" i="6"/>
  <c r="U21" i="6"/>
  <c r="S21" i="6"/>
  <c r="M21" i="6"/>
  <c r="K21" i="6"/>
  <c r="I21" i="6"/>
  <c r="G21" i="6"/>
  <c r="E21" i="6"/>
  <c r="C21" i="6"/>
  <c r="B21" i="6"/>
  <c r="AI20" i="6"/>
  <c r="AF20" i="6"/>
  <c r="AE20" i="6"/>
  <c r="AD20" i="6"/>
  <c r="AC20" i="6"/>
  <c r="AB20" i="6"/>
  <c r="Z20" i="6"/>
  <c r="Y20" i="6"/>
  <c r="W20" i="6"/>
  <c r="U20" i="6"/>
  <c r="S20" i="6"/>
  <c r="M20" i="6"/>
  <c r="K20" i="6"/>
  <c r="I20" i="6"/>
  <c r="G20" i="6"/>
  <c r="E20" i="6"/>
  <c r="C20" i="6"/>
  <c r="B20" i="6"/>
  <c r="AI19" i="6"/>
  <c r="AF19" i="6"/>
  <c r="AE19" i="6"/>
  <c r="AD19" i="6"/>
  <c r="AC19" i="6"/>
  <c r="AB19" i="6"/>
  <c r="Z19" i="6"/>
  <c r="Y19" i="6"/>
  <c r="W19" i="6"/>
  <c r="U19" i="6"/>
  <c r="S19" i="6"/>
  <c r="M19" i="6"/>
  <c r="K19" i="6"/>
  <c r="I19" i="6"/>
  <c r="G19" i="6"/>
  <c r="E19" i="6"/>
  <c r="C19" i="6"/>
  <c r="B19" i="6"/>
  <c r="AI17" i="6"/>
  <c r="AF17" i="6"/>
  <c r="AE17" i="6"/>
  <c r="AD17" i="6"/>
  <c r="AC17" i="6"/>
  <c r="AB17" i="6"/>
  <c r="Z17" i="6"/>
  <c r="Y17" i="6"/>
  <c r="W17" i="6"/>
  <c r="U17" i="6"/>
  <c r="S17" i="6"/>
  <c r="M17" i="6"/>
  <c r="K17" i="6"/>
  <c r="I17" i="6"/>
  <c r="G17" i="6"/>
  <c r="E17" i="6"/>
  <c r="C17" i="6"/>
  <c r="B17" i="6"/>
  <c r="AI16" i="6"/>
  <c r="AF16" i="6"/>
  <c r="AE16" i="6"/>
  <c r="AD16" i="6"/>
  <c r="AC16" i="6"/>
  <c r="AB16" i="6"/>
  <c r="Z16" i="6"/>
  <c r="Y16" i="6"/>
  <c r="W16" i="6"/>
  <c r="U16" i="6"/>
  <c r="S16" i="6"/>
  <c r="M16" i="6"/>
  <c r="K16" i="6"/>
  <c r="I16" i="6"/>
  <c r="G16" i="6"/>
  <c r="E16" i="6"/>
  <c r="C16" i="6"/>
  <c r="B16" i="6"/>
  <c r="AI15" i="6"/>
  <c r="AF15" i="6"/>
  <c r="AE15" i="6"/>
  <c r="AD15" i="6"/>
  <c r="AC15" i="6"/>
  <c r="AB15" i="6"/>
  <c r="Z15" i="6"/>
  <c r="Y15" i="6"/>
  <c r="W15" i="6"/>
  <c r="U15" i="6"/>
  <c r="S15" i="6"/>
  <c r="M15" i="6"/>
  <c r="K15" i="6"/>
  <c r="I15" i="6"/>
  <c r="G15" i="6"/>
  <c r="E15" i="6"/>
  <c r="C15" i="6"/>
  <c r="B15" i="6"/>
  <c r="AI14" i="6"/>
  <c r="AF14" i="6"/>
  <c r="AE14" i="6"/>
  <c r="AD14" i="6"/>
  <c r="AC14" i="6"/>
  <c r="AB14" i="6"/>
  <c r="Z14" i="6"/>
  <c r="Y14" i="6"/>
  <c r="W14" i="6"/>
  <c r="U14" i="6"/>
  <c r="S14" i="6"/>
  <c r="M14" i="6"/>
  <c r="K14" i="6"/>
  <c r="I14" i="6"/>
  <c r="G14" i="6"/>
  <c r="E14" i="6"/>
  <c r="C14" i="6"/>
  <c r="B14" i="6"/>
  <c r="AI12" i="6"/>
  <c r="AF12" i="6"/>
  <c r="AE12" i="6"/>
  <c r="AD12" i="6"/>
  <c r="AC12" i="6"/>
  <c r="AB12" i="6"/>
  <c r="Z12" i="6"/>
  <c r="Y12" i="6"/>
  <c r="W12" i="6"/>
  <c r="U12" i="6"/>
  <c r="S12" i="6"/>
  <c r="M12" i="6"/>
  <c r="N12" i="6" s="1"/>
  <c r="K12" i="6"/>
  <c r="I12" i="6"/>
  <c r="G12" i="6"/>
  <c r="E12" i="6"/>
  <c r="C12" i="6"/>
  <c r="B12" i="6"/>
  <c r="AI11" i="6"/>
  <c r="AF11" i="6"/>
  <c r="AE11" i="6"/>
  <c r="AD11" i="6"/>
  <c r="AC11" i="6"/>
  <c r="AB11" i="6"/>
  <c r="Z11" i="6"/>
  <c r="Y11" i="6"/>
  <c r="W11" i="6"/>
  <c r="U11" i="6"/>
  <c r="S11" i="6"/>
  <c r="M11" i="6"/>
  <c r="K11" i="6"/>
  <c r="I11" i="6"/>
  <c r="G11" i="6"/>
  <c r="E11" i="6"/>
  <c r="C11" i="6"/>
  <c r="B11" i="6"/>
  <c r="AI10" i="6"/>
  <c r="AF10" i="6"/>
  <c r="AE10" i="6"/>
  <c r="AD10" i="6"/>
  <c r="AC10" i="6"/>
  <c r="AB10" i="6"/>
  <c r="Z10" i="6"/>
  <c r="Y10" i="6"/>
  <c r="W10" i="6"/>
  <c r="U10" i="6"/>
  <c r="S10" i="6"/>
  <c r="M10" i="6"/>
  <c r="K10" i="6"/>
  <c r="I10" i="6"/>
  <c r="J10" i="6" s="1"/>
  <c r="G10" i="6"/>
  <c r="E10" i="6"/>
  <c r="C10" i="6"/>
  <c r="B10" i="6"/>
  <c r="AI9" i="6"/>
  <c r="AF9" i="6"/>
  <c r="AE9" i="6"/>
  <c r="AD9" i="6"/>
  <c r="AC9" i="6"/>
  <c r="AB9" i="6"/>
  <c r="Z9" i="6"/>
  <c r="Y9" i="6"/>
  <c r="W9" i="6"/>
  <c r="U9" i="6"/>
  <c r="S9" i="6"/>
  <c r="M9" i="6"/>
  <c r="K9" i="6"/>
  <c r="I9" i="6"/>
  <c r="G9" i="6"/>
  <c r="E9" i="6"/>
  <c r="C9" i="6"/>
  <c r="B9" i="6"/>
  <c r="M4" i="6"/>
  <c r="Z2" i="6"/>
  <c r="D114" i="1"/>
  <c r="AC114" i="1" s="1"/>
  <c r="C114" i="1"/>
  <c r="B114" i="1"/>
  <c r="D113" i="1"/>
  <c r="C113" i="1"/>
  <c r="B113" i="1"/>
  <c r="D112" i="1"/>
  <c r="C112" i="1"/>
  <c r="B112" i="1"/>
  <c r="D111" i="1"/>
  <c r="C111" i="1"/>
  <c r="B111" i="1"/>
  <c r="D110" i="1"/>
  <c r="C110" i="1"/>
  <c r="B110" i="1"/>
  <c r="D109" i="1"/>
  <c r="W109" i="1" s="1"/>
  <c r="C109" i="1"/>
  <c r="B109" i="1"/>
  <c r="D108" i="1"/>
  <c r="C108" i="1"/>
  <c r="B108" i="1"/>
  <c r="D107" i="1"/>
  <c r="C107" i="1"/>
  <c r="B107" i="1"/>
  <c r="D106" i="1"/>
  <c r="AC106" i="1" s="1"/>
  <c r="C106" i="1"/>
  <c r="B106" i="1"/>
  <c r="D105" i="1"/>
  <c r="C105" i="1"/>
  <c r="B105" i="1"/>
  <c r="D104" i="1"/>
  <c r="C104" i="1"/>
  <c r="B104" i="1"/>
  <c r="D103" i="1"/>
  <c r="C103" i="1"/>
  <c r="B103" i="1"/>
  <c r="D102" i="1"/>
  <c r="AC102" i="1" s="1"/>
  <c r="C102" i="1"/>
  <c r="B102" i="1"/>
  <c r="D101" i="1"/>
  <c r="AD101" i="1" s="1"/>
  <c r="C101" i="1"/>
  <c r="B101" i="1"/>
  <c r="D100" i="1"/>
  <c r="C100" i="1"/>
  <c r="B100" i="1"/>
  <c r="D99" i="1"/>
  <c r="C99" i="1"/>
  <c r="B99" i="1"/>
  <c r="D98" i="1"/>
  <c r="C98" i="1"/>
  <c r="B98" i="1"/>
  <c r="D97" i="1"/>
  <c r="AD97" i="1" s="1"/>
  <c r="C97" i="1"/>
  <c r="B97" i="1"/>
  <c r="D96" i="1"/>
  <c r="C96" i="1"/>
  <c r="B96" i="1"/>
  <c r="D95" i="1"/>
  <c r="C95" i="1"/>
  <c r="B95" i="1"/>
  <c r="D94" i="1"/>
  <c r="C94" i="1"/>
  <c r="B94" i="1"/>
  <c r="D93" i="1"/>
  <c r="AB93" i="1" s="1"/>
  <c r="C93" i="1"/>
  <c r="B93" i="1"/>
  <c r="D92" i="1"/>
  <c r="C92" i="1"/>
  <c r="B92" i="1"/>
  <c r="D91" i="1"/>
  <c r="AD91" i="1" s="1"/>
  <c r="C91" i="1"/>
  <c r="B91" i="1"/>
  <c r="D90" i="1"/>
  <c r="AC90" i="1" s="1"/>
  <c r="C90" i="1"/>
  <c r="B90" i="1"/>
  <c r="D89" i="1"/>
  <c r="U89" i="1" s="1"/>
  <c r="C89" i="1"/>
  <c r="B89" i="1"/>
  <c r="D88" i="1"/>
  <c r="C88" i="1"/>
  <c r="B88" i="1"/>
  <c r="D87" i="1"/>
  <c r="C87" i="1"/>
  <c r="B87" i="1"/>
  <c r="D86" i="1"/>
  <c r="AC86" i="1" s="1"/>
  <c r="C86" i="1"/>
  <c r="B86" i="1"/>
  <c r="D85" i="1"/>
  <c r="AD85" i="1" s="1"/>
  <c r="C85" i="1"/>
  <c r="B85" i="1"/>
  <c r="D84" i="1"/>
  <c r="C84" i="1"/>
  <c r="B84" i="1"/>
  <c r="D83" i="1"/>
  <c r="C83" i="1"/>
  <c r="B83" i="1"/>
  <c r="D82" i="1"/>
  <c r="C82" i="1"/>
  <c r="B82" i="1"/>
  <c r="D81" i="1"/>
  <c r="E81" i="1" s="1"/>
  <c r="C81" i="1"/>
  <c r="B81" i="1"/>
  <c r="D80" i="1"/>
  <c r="C80" i="1"/>
  <c r="B80" i="1"/>
  <c r="D79" i="1"/>
  <c r="C79" i="1"/>
  <c r="B79" i="1"/>
  <c r="D78" i="1"/>
  <c r="C78" i="1"/>
  <c r="B78" i="1"/>
  <c r="D77" i="1"/>
  <c r="AB77" i="1" s="1"/>
  <c r="C77" i="1"/>
  <c r="B77" i="1"/>
  <c r="D76" i="1"/>
  <c r="C76" i="1"/>
  <c r="B76" i="1"/>
  <c r="D75" i="1"/>
  <c r="AD75" i="1" s="1"/>
  <c r="C75" i="1"/>
  <c r="B75" i="1"/>
  <c r="D74" i="1"/>
  <c r="AC74" i="1" s="1"/>
  <c r="C74" i="1"/>
  <c r="B74" i="1"/>
  <c r="D73" i="1"/>
  <c r="AA73" i="1" s="1"/>
  <c r="C73" i="1"/>
  <c r="B73" i="1"/>
  <c r="D72" i="1"/>
  <c r="C72" i="1"/>
  <c r="B72" i="1"/>
  <c r="D71" i="1"/>
  <c r="W71" i="1" s="1"/>
  <c r="C71" i="1"/>
  <c r="B71" i="1"/>
  <c r="D70" i="1"/>
  <c r="C70" i="1"/>
  <c r="B70" i="1"/>
  <c r="D69" i="1"/>
  <c r="Y69" i="1" s="1"/>
  <c r="C69" i="1"/>
  <c r="B69" i="1"/>
  <c r="D68" i="1"/>
  <c r="C68" i="1"/>
  <c r="B68" i="1"/>
  <c r="D67" i="1"/>
  <c r="AB67" i="1" s="1"/>
  <c r="C67" i="1"/>
  <c r="B67" i="1"/>
  <c r="D66" i="1"/>
  <c r="C66" i="1"/>
  <c r="B66" i="1"/>
  <c r="D65" i="1"/>
  <c r="J65" i="1" s="1"/>
  <c r="C65" i="1"/>
  <c r="B65" i="1"/>
  <c r="D64" i="1"/>
  <c r="C64" i="1"/>
  <c r="B64" i="1"/>
  <c r="D63" i="1"/>
  <c r="C63" i="1"/>
  <c r="B63" i="1"/>
  <c r="D60" i="1"/>
  <c r="C60" i="1"/>
  <c r="B60" i="1"/>
  <c r="D59" i="1"/>
  <c r="C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C39" i="1"/>
  <c r="B39" i="1"/>
  <c r="D38" i="1"/>
  <c r="C38" i="1"/>
  <c r="B38" i="1"/>
  <c r="D37" i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D27" i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D19" i="1"/>
  <c r="C19" i="1"/>
  <c r="B19" i="1"/>
  <c r="D18" i="1"/>
  <c r="C18" i="1"/>
  <c r="B18" i="1"/>
  <c r="D17" i="1"/>
  <c r="C17" i="1"/>
  <c r="B17" i="1"/>
  <c r="D16" i="1"/>
  <c r="C16" i="1"/>
  <c r="B16" i="1"/>
  <c r="D15" i="1"/>
  <c r="C15" i="1"/>
  <c r="B15" i="1"/>
  <c r="D14" i="1"/>
  <c r="C14" i="1"/>
  <c r="B14" i="1"/>
  <c r="D13" i="1"/>
  <c r="C13" i="1"/>
  <c r="B13" i="1"/>
  <c r="D12" i="1"/>
  <c r="AC12" i="1" s="1"/>
  <c r="C12" i="1"/>
  <c r="B12" i="1"/>
  <c r="D11" i="1"/>
  <c r="C11" i="1"/>
  <c r="B11" i="1"/>
  <c r="D10" i="1"/>
  <c r="C10" i="1"/>
  <c r="B10" i="1"/>
  <c r="D9" i="1"/>
  <c r="C9" i="1"/>
  <c r="B9" i="1"/>
  <c r="G4" i="1"/>
  <c r="AB2" i="1"/>
  <c r="E48" i="35"/>
  <c r="D48" i="35"/>
  <c r="B48" i="35"/>
  <c r="E47" i="35"/>
  <c r="D47" i="35"/>
  <c r="B47" i="35"/>
  <c r="E46" i="35"/>
  <c r="D46" i="35"/>
  <c r="B46" i="35"/>
  <c r="E45" i="35"/>
  <c r="D45" i="35"/>
  <c r="B45" i="35"/>
  <c r="E44" i="35"/>
  <c r="D44" i="35"/>
  <c r="B44" i="35"/>
  <c r="E43" i="35"/>
  <c r="D43" i="35"/>
  <c r="B43" i="35"/>
  <c r="E42" i="35"/>
  <c r="D42" i="35"/>
  <c r="B42" i="35"/>
  <c r="E41" i="35"/>
  <c r="D41" i="35"/>
  <c r="B41" i="35"/>
  <c r="E40" i="35"/>
  <c r="D40" i="35"/>
  <c r="B40" i="35"/>
  <c r="E39" i="35"/>
  <c r="D39" i="35"/>
  <c r="B39" i="35"/>
  <c r="E38" i="35"/>
  <c r="D38" i="35"/>
  <c r="B38" i="35"/>
  <c r="E37" i="35"/>
  <c r="D37" i="35"/>
  <c r="B37" i="35"/>
  <c r="E35" i="35"/>
  <c r="D35" i="35"/>
  <c r="B35" i="35"/>
  <c r="E34" i="35"/>
  <c r="D34" i="35"/>
  <c r="B34" i="35"/>
  <c r="E33" i="35"/>
  <c r="D33" i="35"/>
  <c r="B33" i="35"/>
  <c r="E32" i="35"/>
  <c r="D32" i="35"/>
  <c r="B32" i="35"/>
  <c r="E31" i="35"/>
  <c r="D31" i="35"/>
  <c r="B31" i="35"/>
  <c r="E30" i="35"/>
  <c r="D30" i="35"/>
  <c r="B30" i="35"/>
  <c r="E29" i="35"/>
  <c r="D29" i="35"/>
  <c r="B29" i="35"/>
  <c r="E28" i="35"/>
  <c r="D28" i="35"/>
  <c r="B28" i="35"/>
  <c r="E27" i="35"/>
  <c r="D27" i="35"/>
  <c r="B27" i="35"/>
  <c r="E26" i="35"/>
  <c r="D26" i="35"/>
  <c r="B26" i="35"/>
  <c r="E25" i="35"/>
  <c r="D25" i="35"/>
  <c r="B25" i="35"/>
  <c r="E24" i="35"/>
  <c r="D24" i="35"/>
  <c r="B24" i="35"/>
  <c r="E21" i="35"/>
  <c r="D21" i="35"/>
  <c r="B21" i="35"/>
  <c r="E20" i="35"/>
  <c r="D20" i="35"/>
  <c r="B20" i="35"/>
  <c r="E19" i="35"/>
  <c r="D19" i="35"/>
  <c r="B19" i="35"/>
  <c r="E18" i="35"/>
  <c r="D18" i="35"/>
  <c r="B18" i="35"/>
  <c r="E17" i="35"/>
  <c r="D17" i="35"/>
  <c r="B17" i="35"/>
  <c r="E16" i="35"/>
  <c r="D16" i="35"/>
  <c r="B16" i="35"/>
  <c r="E15" i="35"/>
  <c r="D15" i="35"/>
  <c r="B15" i="35"/>
  <c r="E14" i="35"/>
  <c r="D14" i="35"/>
  <c r="B14" i="35"/>
  <c r="E13" i="35"/>
  <c r="D13" i="35"/>
  <c r="B13" i="35"/>
  <c r="E12" i="35"/>
  <c r="D12" i="35"/>
  <c r="B12" i="35"/>
  <c r="E11" i="35"/>
  <c r="D11" i="35"/>
  <c r="B11" i="35"/>
  <c r="E10" i="35"/>
  <c r="D10" i="35"/>
  <c r="B10" i="35"/>
  <c r="F4" i="35"/>
  <c r="AB2" i="35"/>
  <c r="AF27" i="2"/>
  <c r="AB27" i="2"/>
  <c r="AA27" i="2"/>
  <c r="Y27" i="2"/>
  <c r="W27" i="2"/>
  <c r="U27" i="2"/>
  <c r="V28" i="2" s="1"/>
  <c r="S27" i="2"/>
  <c r="T28" i="2" s="1"/>
  <c r="Q27" i="2"/>
  <c r="R28" i="2" s="1"/>
  <c r="N27" i="2"/>
  <c r="O28" i="2" s="1"/>
  <c r="G27" i="2"/>
  <c r="H28" i="2" s="1"/>
  <c r="B27" i="2"/>
  <c r="AF26" i="2"/>
  <c r="AB26" i="2"/>
  <c r="AA26" i="2"/>
  <c r="Y26" i="2"/>
  <c r="W26" i="2"/>
  <c r="U26" i="2"/>
  <c r="S26" i="2"/>
  <c r="Q26" i="2"/>
  <c r="N26" i="2"/>
  <c r="G26" i="2"/>
  <c r="B26" i="2"/>
  <c r="AF25" i="2"/>
  <c r="AB25" i="2"/>
  <c r="AA25" i="2"/>
  <c r="Y25" i="2"/>
  <c r="W25" i="2"/>
  <c r="U25" i="2"/>
  <c r="S25" i="2"/>
  <c r="Q25" i="2"/>
  <c r="N25" i="2"/>
  <c r="G25" i="2"/>
  <c r="B25" i="2"/>
  <c r="AF24" i="2"/>
  <c r="AB24" i="2"/>
  <c r="AA24" i="2"/>
  <c r="Y24" i="2"/>
  <c r="W24" i="2"/>
  <c r="U24" i="2"/>
  <c r="S24" i="2"/>
  <c r="Q24" i="2"/>
  <c r="N24" i="2"/>
  <c r="G24" i="2"/>
  <c r="B24" i="2"/>
  <c r="AF23" i="2"/>
  <c r="AB23" i="2"/>
  <c r="AA23" i="2"/>
  <c r="Y23" i="2"/>
  <c r="W23" i="2"/>
  <c r="U23" i="2"/>
  <c r="S23" i="2"/>
  <c r="Q23" i="2"/>
  <c r="N23" i="2"/>
  <c r="G23" i="2"/>
  <c r="B23" i="2"/>
  <c r="AF22" i="2"/>
  <c r="AB22" i="2"/>
  <c r="AA22" i="2"/>
  <c r="S22" i="2"/>
  <c r="Q22" i="2"/>
  <c r="N22" i="2"/>
  <c r="G22" i="2"/>
  <c r="B22" i="2"/>
  <c r="AF21" i="2"/>
  <c r="AB21" i="2"/>
  <c r="AA21" i="2"/>
  <c r="S21" i="2"/>
  <c r="Q21" i="2"/>
  <c r="N21" i="2"/>
  <c r="G21" i="2"/>
  <c r="B21" i="2"/>
  <c r="AF20" i="2"/>
  <c r="AB20" i="2"/>
  <c r="AA20" i="2"/>
  <c r="S20" i="2"/>
  <c r="Q20" i="2"/>
  <c r="N20" i="2"/>
  <c r="G20" i="2"/>
  <c r="B20" i="2"/>
  <c r="AF19" i="2"/>
  <c r="AB19" i="2"/>
  <c r="AA19" i="2"/>
  <c r="S19" i="2"/>
  <c r="Q19" i="2"/>
  <c r="N19" i="2"/>
  <c r="G19" i="2"/>
  <c r="B19" i="2"/>
  <c r="AF18" i="2"/>
  <c r="AB18" i="2"/>
  <c r="AA18" i="2"/>
  <c r="S18" i="2"/>
  <c r="Q18" i="2"/>
  <c r="N18" i="2"/>
  <c r="G18" i="2"/>
  <c r="B18" i="2"/>
  <c r="AF17" i="2"/>
  <c r="AB17" i="2"/>
  <c r="AA17" i="2"/>
  <c r="S17" i="2"/>
  <c r="Q17" i="2"/>
  <c r="N17" i="2"/>
  <c r="G17" i="2"/>
  <c r="B17" i="2"/>
  <c r="AF16" i="2"/>
  <c r="AB16" i="2"/>
  <c r="AA16" i="2"/>
  <c r="S16" i="2"/>
  <c r="Q16" i="2"/>
  <c r="N16" i="2"/>
  <c r="G16" i="2"/>
  <c r="B16" i="2"/>
  <c r="AF15" i="2"/>
  <c r="AB15" i="2"/>
  <c r="AA15" i="2"/>
  <c r="S15" i="2"/>
  <c r="Q15" i="2"/>
  <c r="N15" i="2"/>
  <c r="G15" i="2"/>
  <c r="B15" i="2"/>
  <c r="AF14" i="2"/>
  <c r="AB14" i="2"/>
  <c r="AA14" i="2"/>
  <c r="S14" i="2"/>
  <c r="Q14" i="2"/>
  <c r="N14" i="2"/>
  <c r="G14" i="2"/>
  <c r="B14" i="2"/>
  <c r="AF13" i="2"/>
  <c r="AB13" i="2"/>
  <c r="AA13" i="2"/>
  <c r="S13" i="2"/>
  <c r="Q13" i="2"/>
  <c r="N13" i="2"/>
  <c r="G13" i="2"/>
  <c r="B13" i="2"/>
  <c r="AF12" i="2"/>
  <c r="AB12" i="2"/>
  <c r="AA12" i="2"/>
  <c r="S12" i="2"/>
  <c r="Q12" i="2"/>
  <c r="N12" i="2"/>
  <c r="G12" i="2"/>
  <c r="B12" i="2"/>
  <c r="AF11" i="2"/>
  <c r="AB11" i="2"/>
  <c r="AA11" i="2"/>
  <c r="S11" i="2"/>
  <c r="Q11" i="2"/>
  <c r="N11" i="2"/>
  <c r="G11" i="2"/>
  <c r="B11" i="2"/>
  <c r="AF10" i="2"/>
  <c r="AB10" i="2"/>
  <c r="AA10" i="2"/>
  <c r="S10" i="2"/>
  <c r="Q10" i="2"/>
  <c r="N10" i="2"/>
  <c r="G10" i="2"/>
  <c r="B10" i="2"/>
  <c r="AF9" i="2"/>
  <c r="AB9" i="2"/>
  <c r="AA9" i="2"/>
  <c r="S9" i="2"/>
  <c r="Q9" i="2"/>
  <c r="N9" i="2"/>
  <c r="G9" i="2"/>
  <c r="B9" i="2"/>
  <c r="AF8" i="2"/>
  <c r="AB8" i="2"/>
  <c r="AA8" i="2"/>
  <c r="S8" i="2"/>
  <c r="Q8" i="2"/>
  <c r="N8" i="2"/>
  <c r="G8" i="2"/>
  <c r="B8" i="2"/>
  <c r="T10" i="44" l="1"/>
  <c r="X10" i="6"/>
  <c r="P14" i="48"/>
  <c r="F16" i="58"/>
  <c r="F40" i="58"/>
  <c r="F24" i="58"/>
  <c r="F32" i="58"/>
  <c r="H25" i="58"/>
  <c r="M25" i="58"/>
  <c r="J25" i="58"/>
  <c r="H24" i="58"/>
  <c r="J24" i="58"/>
  <c r="M24" i="58"/>
  <c r="U25" i="58"/>
  <c r="H39" i="58"/>
  <c r="M39" i="58"/>
  <c r="J39" i="58"/>
  <c r="U24" i="58"/>
  <c r="U39" i="58"/>
  <c r="Z17" i="44"/>
  <c r="H40" i="58"/>
  <c r="U42" i="58"/>
  <c r="S42" i="58"/>
  <c r="H42" i="58"/>
  <c r="M42" i="58"/>
  <c r="J42" i="58"/>
  <c r="H418" i="64"/>
  <c r="H403" i="64"/>
  <c r="H448" i="64"/>
  <c r="L65" i="48"/>
  <c r="M65" i="48"/>
  <c r="L73" i="48"/>
  <c r="M73" i="48"/>
  <c r="M66" i="48"/>
  <c r="L66" i="48"/>
  <c r="L64" i="48"/>
  <c r="M64" i="48"/>
  <c r="L72" i="48"/>
  <c r="M72" i="48"/>
  <c r="L63" i="48"/>
  <c r="M63" i="48"/>
  <c r="L71" i="48"/>
  <c r="M71" i="48"/>
  <c r="M74" i="48"/>
  <c r="L74" i="48"/>
  <c r="L61" i="48"/>
  <c r="M61" i="48"/>
  <c r="M70" i="48"/>
  <c r="L70" i="48"/>
  <c r="L60" i="48"/>
  <c r="M60" i="48"/>
  <c r="L69" i="48"/>
  <c r="M69" i="48"/>
  <c r="L77" i="48"/>
  <c r="M77" i="48"/>
  <c r="L59" i="48"/>
  <c r="M59" i="48"/>
  <c r="L68" i="48"/>
  <c r="M68" i="48"/>
  <c r="L76" i="48"/>
  <c r="M76" i="48"/>
  <c r="L58" i="48"/>
  <c r="M58" i="48"/>
  <c r="L67" i="48"/>
  <c r="M67" i="48"/>
  <c r="L75" i="48"/>
  <c r="M75" i="48"/>
  <c r="H191" i="64"/>
  <c r="H343" i="64"/>
  <c r="H238" i="64"/>
  <c r="H313" i="64"/>
  <c r="H328" i="64"/>
  <c r="H253" i="64"/>
  <c r="H268" i="64"/>
  <c r="U375" i="64"/>
  <c r="H373" i="64"/>
  <c r="M390" i="64"/>
  <c r="AD390" i="64" s="1"/>
  <c r="H388" i="64"/>
  <c r="I133" i="64"/>
  <c r="H358" i="64"/>
  <c r="J285" i="64"/>
  <c r="H283" i="64"/>
  <c r="H298" i="64"/>
  <c r="H433" i="64"/>
  <c r="F33" i="58"/>
  <c r="F41" i="58"/>
  <c r="P15" i="48"/>
  <c r="P16" i="48"/>
  <c r="F10" i="58"/>
  <c r="F18" i="58"/>
  <c r="F26" i="58"/>
  <c r="F34" i="58"/>
  <c r="F42" i="58"/>
  <c r="F17" i="58"/>
  <c r="F25" i="58"/>
  <c r="F19" i="58"/>
  <c r="F27" i="58"/>
  <c r="F35" i="58"/>
  <c r="F43" i="58"/>
  <c r="P12" i="48"/>
  <c r="P20" i="48"/>
  <c r="P13" i="48"/>
  <c r="P17" i="48"/>
  <c r="P21" i="48"/>
  <c r="P19" i="48"/>
  <c r="F13" i="58"/>
  <c r="F21" i="58"/>
  <c r="F29" i="58"/>
  <c r="F37" i="58"/>
  <c r="M15" i="50"/>
  <c r="N15" i="50"/>
  <c r="J14" i="58"/>
  <c r="U16" i="58"/>
  <c r="M14" i="58"/>
  <c r="H14" i="58"/>
  <c r="J22" i="58"/>
  <c r="H22" i="58"/>
  <c r="M22" i="58"/>
  <c r="U32" i="58"/>
  <c r="J30" i="58"/>
  <c r="H30" i="58"/>
  <c r="M30" i="58"/>
  <c r="J38" i="58"/>
  <c r="M38" i="58"/>
  <c r="H38" i="58"/>
  <c r="N12" i="50"/>
  <c r="M12" i="50"/>
  <c r="H13" i="58"/>
  <c r="U15" i="58"/>
  <c r="J13" i="58"/>
  <c r="M13" i="58"/>
  <c r="H21" i="58"/>
  <c r="M21" i="58"/>
  <c r="J21" i="58"/>
  <c r="U23" i="58"/>
  <c r="H29" i="58"/>
  <c r="J29" i="58"/>
  <c r="U31" i="58"/>
  <c r="M29" i="58"/>
  <c r="H37" i="58"/>
  <c r="M37" i="58"/>
  <c r="J37" i="58"/>
  <c r="N17" i="50"/>
  <c r="M17" i="50"/>
  <c r="F12" i="58"/>
  <c r="F20" i="58"/>
  <c r="F28" i="58"/>
  <c r="F36" i="58"/>
  <c r="F44" i="58"/>
  <c r="M12" i="58"/>
  <c r="H12" i="58"/>
  <c r="J12" i="58"/>
  <c r="U14" i="58"/>
  <c r="H20" i="58"/>
  <c r="S22" i="58"/>
  <c r="U22" i="58"/>
  <c r="J28" i="58"/>
  <c r="U30" i="58"/>
  <c r="H28" i="58"/>
  <c r="M28" i="58"/>
  <c r="H36" i="58"/>
  <c r="M36" i="58"/>
  <c r="J36" i="58"/>
  <c r="U38" i="58"/>
  <c r="H44" i="58"/>
  <c r="U46" i="58"/>
  <c r="S46" i="58"/>
  <c r="O11" i="48"/>
  <c r="P11" i="48" s="1"/>
  <c r="O23" i="48"/>
  <c r="P23" i="48"/>
  <c r="M14" i="50"/>
  <c r="N14" i="50"/>
  <c r="M11" i="58"/>
  <c r="U13" i="58"/>
  <c r="H11" i="58"/>
  <c r="J11" i="58"/>
  <c r="J19" i="58"/>
  <c r="H19" i="58"/>
  <c r="M19" i="58"/>
  <c r="U21" i="58"/>
  <c r="H27" i="58"/>
  <c r="U29" i="58"/>
  <c r="S29" i="58"/>
  <c r="M35" i="58"/>
  <c r="J35" i="58"/>
  <c r="H35" i="58"/>
  <c r="U37" i="58"/>
  <c r="H43" i="58"/>
  <c r="U45" i="58"/>
  <c r="S45" i="58"/>
  <c r="O24" i="48"/>
  <c r="P24" i="48"/>
  <c r="M11" i="50"/>
  <c r="N11" i="50"/>
  <c r="F14" i="58"/>
  <c r="F22" i="58"/>
  <c r="F30" i="58"/>
  <c r="F38" i="58"/>
  <c r="U12" i="58"/>
  <c r="H18" i="58"/>
  <c r="M18" i="58"/>
  <c r="J18" i="58"/>
  <c r="U28" i="58"/>
  <c r="S28" i="58"/>
  <c r="H26" i="58"/>
  <c r="U36" i="58"/>
  <c r="M34" i="58"/>
  <c r="H34" i="58"/>
  <c r="J34" i="58"/>
  <c r="P18" i="48"/>
  <c r="O22" i="48"/>
  <c r="P22" i="48" s="1"/>
  <c r="N16" i="50"/>
  <c r="M16" i="50"/>
  <c r="F15" i="58"/>
  <c r="F23" i="58"/>
  <c r="F31" i="58"/>
  <c r="F39" i="58"/>
  <c r="H17" i="58"/>
  <c r="M17" i="58"/>
  <c r="U19" i="58"/>
  <c r="J17" i="58"/>
  <c r="H33" i="58"/>
  <c r="M33" i="58"/>
  <c r="J33" i="58"/>
  <c r="U35" i="58"/>
  <c r="N13" i="50"/>
  <c r="M13" i="50"/>
  <c r="J16" i="58"/>
  <c r="M16" i="58"/>
  <c r="H16" i="58"/>
  <c r="U18" i="58"/>
  <c r="J32" i="58"/>
  <c r="M32" i="58"/>
  <c r="H32" i="58"/>
  <c r="U34" i="58"/>
  <c r="M10" i="50"/>
  <c r="N10" i="50"/>
  <c r="M32" i="50"/>
  <c r="N32" i="50"/>
  <c r="M33" i="50"/>
  <c r="N33" i="50"/>
  <c r="N34" i="50"/>
  <c r="M34" i="50"/>
  <c r="N35" i="50"/>
  <c r="M35" i="50"/>
  <c r="M36" i="50"/>
  <c r="N36" i="50"/>
  <c r="M37" i="50"/>
  <c r="N37" i="50"/>
  <c r="N38" i="50"/>
  <c r="M38" i="50"/>
  <c r="H15" i="58"/>
  <c r="M15" i="58"/>
  <c r="U17" i="58"/>
  <c r="J15" i="58"/>
  <c r="M23" i="58"/>
  <c r="H23" i="58"/>
  <c r="J23" i="58"/>
  <c r="H31" i="58"/>
  <c r="M31" i="58"/>
  <c r="J31" i="58"/>
  <c r="U33" i="58"/>
  <c r="P81" i="1"/>
  <c r="Q81" i="1"/>
  <c r="B10" i="67"/>
  <c r="C10" i="67"/>
  <c r="B21" i="67"/>
  <c r="B35" i="67"/>
  <c r="B8" i="67"/>
  <c r="C8" i="67"/>
  <c r="B15" i="67"/>
  <c r="B17" i="67"/>
  <c r="C17" i="67"/>
  <c r="B29" i="67"/>
  <c r="B12" i="67"/>
  <c r="B19" i="67"/>
  <c r="B31" i="67"/>
  <c r="B14" i="67"/>
  <c r="C14" i="67"/>
  <c r="B23" i="67"/>
  <c r="B37" i="67"/>
  <c r="B7" i="67"/>
  <c r="C7" i="67"/>
  <c r="B9" i="67"/>
  <c r="C9" i="67"/>
  <c r="B16" i="67"/>
  <c r="C16" i="67"/>
  <c r="B33" i="67"/>
  <c r="B18" i="67"/>
  <c r="B20" i="67"/>
  <c r="B22" i="67"/>
  <c r="B24" i="67"/>
  <c r="B26" i="67"/>
  <c r="B28" i="67"/>
  <c r="B30" i="67"/>
  <c r="B32" i="67"/>
  <c r="B34" i="67"/>
  <c r="C34" i="67"/>
  <c r="B36" i="67"/>
  <c r="B38" i="67"/>
  <c r="B40" i="67"/>
  <c r="B25" i="67"/>
  <c r="C25" i="67"/>
  <c r="B11" i="67"/>
  <c r="B13" i="67"/>
  <c r="C13" i="67"/>
  <c r="B27" i="67"/>
  <c r="B39" i="67"/>
  <c r="M51" i="57"/>
  <c r="N51" i="57"/>
  <c r="M60" i="57"/>
  <c r="N60" i="57"/>
  <c r="N52" i="57"/>
  <c r="M52" i="57"/>
  <c r="M45" i="57"/>
  <c r="N45" i="57"/>
  <c r="M54" i="57"/>
  <c r="N54" i="57"/>
  <c r="M46" i="57"/>
  <c r="N46" i="57"/>
  <c r="M55" i="57"/>
  <c r="N55" i="57"/>
  <c r="M47" i="57"/>
  <c r="N47" i="57"/>
  <c r="M56" i="57"/>
  <c r="N56" i="57"/>
  <c r="N48" i="57"/>
  <c r="M48" i="57"/>
  <c r="N57" i="57"/>
  <c r="M57" i="57"/>
  <c r="M49" i="57"/>
  <c r="N49" i="57"/>
  <c r="M58" i="57"/>
  <c r="N58" i="57"/>
  <c r="N61" i="57"/>
  <c r="M61" i="57"/>
  <c r="M50" i="57"/>
  <c r="N50" i="57"/>
  <c r="M59" i="57"/>
  <c r="N59" i="57"/>
  <c r="O21" i="56"/>
  <c r="P21" i="56"/>
  <c r="O22" i="56"/>
  <c r="P22" i="56"/>
  <c r="O24" i="56"/>
  <c r="P24" i="56"/>
  <c r="O25" i="56"/>
  <c r="P25" i="56"/>
  <c r="C16" i="58"/>
  <c r="C20" i="58"/>
  <c r="C24" i="58"/>
  <c r="A296" i="71" s="1"/>
  <c r="C28" i="58"/>
  <c r="A388" i="71" s="1"/>
  <c r="C32" i="58"/>
  <c r="C36" i="58"/>
  <c r="A572" i="71" s="1"/>
  <c r="C40" i="58"/>
  <c r="A664" i="71" s="1"/>
  <c r="C44" i="58"/>
  <c r="C17" i="58"/>
  <c r="C25" i="58"/>
  <c r="A319" i="71" s="1"/>
  <c r="C29" i="58"/>
  <c r="C33" i="58"/>
  <c r="A503" i="71" s="1"/>
  <c r="C37" i="58"/>
  <c r="C41" i="58"/>
  <c r="A687" i="71" s="1"/>
  <c r="C26" i="58"/>
  <c r="C30" i="58"/>
  <c r="C34" i="58"/>
  <c r="C38" i="58"/>
  <c r="C42" i="58"/>
  <c r="C37" i="67" s="1"/>
  <c r="C23" i="58"/>
  <c r="C27" i="58"/>
  <c r="C31" i="58"/>
  <c r="C35" i="58"/>
  <c r="C39" i="58"/>
  <c r="C43" i="58"/>
  <c r="C38" i="67" s="1"/>
  <c r="AA9" i="6"/>
  <c r="H23" i="46"/>
  <c r="T23" i="46"/>
  <c r="H13" i="46"/>
  <c r="H24" i="46"/>
  <c r="T24" i="46"/>
  <c r="H12" i="46"/>
  <c r="H21" i="46"/>
  <c r="T21" i="46"/>
  <c r="H22" i="46"/>
  <c r="T22" i="46"/>
  <c r="H20" i="46"/>
  <c r="T20" i="46"/>
  <c r="T19" i="46"/>
  <c r="H19" i="46"/>
  <c r="H14" i="46"/>
  <c r="T18" i="46"/>
  <c r="H18" i="46"/>
  <c r="H17" i="46"/>
  <c r="T17" i="46"/>
  <c r="Z23" i="46"/>
  <c r="Z12" i="46"/>
  <c r="Z22" i="46"/>
  <c r="Z21" i="46"/>
  <c r="Z20" i="46"/>
  <c r="Z19" i="46"/>
  <c r="Z24" i="46"/>
  <c r="Z14" i="46"/>
  <c r="Z18" i="46"/>
  <c r="Z13" i="46"/>
  <c r="Z17" i="46"/>
  <c r="O18" i="56"/>
  <c r="P18" i="56"/>
  <c r="O19" i="56"/>
  <c r="P19" i="56"/>
  <c r="H10" i="58"/>
  <c r="R388" i="71"/>
  <c r="L756" i="71"/>
  <c r="R710" i="71"/>
  <c r="M4" i="58"/>
  <c r="Q30" i="64"/>
  <c r="Q38" i="64"/>
  <c r="Q35" i="64"/>
  <c r="Q43" i="64"/>
  <c r="Q45" i="64"/>
  <c r="Q47" i="64"/>
  <c r="Q49" i="64"/>
  <c r="Q51" i="64"/>
  <c r="Q53" i="64"/>
  <c r="Q32" i="64"/>
  <c r="Q29" i="64"/>
  <c r="Q37" i="64"/>
  <c r="Q34" i="64"/>
  <c r="Q31" i="64"/>
  <c r="Q39" i="64"/>
  <c r="Q44" i="64"/>
  <c r="Q46" i="64"/>
  <c r="Q48" i="64"/>
  <c r="Q50" i="64"/>
  <c r="Q52" i="64"/>
  <c r="Q54" i="64"/>
  <c r="Q28" i="64"/>
  <c r="Q36" i="64"/>
  <c r="Q33" i="64"/>
  <c r="D346" i="64"/>
  <c r="D347" i="64" s="1"/>
  <c r="D348" i="64" s="1"/>
  <c r="D349" i="64" s="1"/>
  <c r="D350" i="64" s="1"/>
  <c r="D351" i="64" s="1"/>
  <c r="D352" i="64" s="1"/>
  <c r="D353" i="64" s="1"/>
  <c r="D354" i="64" s="1"/>
  <c r="D355" i="64" s="1"/>
  <c r="D356" i="64" s="1"/>
  <c r="D343" i="64"/>
  <c r="D331" i="64"/>
  <c r="D332" i="64" s="1"/>
  <c r="D333" i="64" s="1"/>
  <c r="D334" i="64" s="1"/>
  <c r="D335" i="64" s="1"/>
  <c r="D336" i="64" s="1"/>
  <c r="D337" i="64" s="1"/>
  <c r="D338" i="64" s="1"/>
  <c r="D339" i="64" s="1"/>
  <c r="D340" i="64" s="1"/>
  <c r="D341" i="64" s="1"/>
  <c r="D328" i="64"/>
  <c r="D316" i="64"/>
  <c r="D317" i="64" s="1"/>
  <c r="D318" i="64" s="1"/>
  <c r="D319" i="64" s="1"/>
  <c r="D320" i="64" s="1"/>
  <c r="D321" i="64" s="1"/>
  <c r="D322" i="64" s="1"/>
  <c r="D323" i="64" s="1"/>
  <c r="D324" i="64" s="1"/>
  <c r="D325" i="64" s="1"/>
  <c r="D326" i="64" s="1"/>
  <c r="D313" i="64"/>
  <c r="D301" i="64"/>
  <c r="D302" i="64" s="1"/>
  <c r="D303" i="64" s="1"/>
  <c r="D304" i="64" s="1"/>
  <c r="D305" i="64" s="1"/>
  <c r="D306" i="64" s="1"/>
  <c r="D307" i="64" s="1"/>
  <c r="D308" i="64" s="1"/>
  <c r="D309" i="64" s="1"/>
  <c r="D310" i="64" s="1"/>
  <c r="D311" i="64" s="1"/>
  <c r="D298" i="64"/>
  <c r="D286" i="64"/>
  <c r="D287" i="64" s="1"/>
  <c r="D288" i="64" s="1"/>
  <c r="D289" i="64" s="1"/>
  <c r="D290" i="64" s="1"/>
  <c r="D291" i="64" s="1"/>
  <c r="D292" i="64" s="1"/>
  <c r="D293" i="64" s="1"/>
  <c r="D294" i="64" s="1"/>
  <c r="D295" i="64" s="1"/>
  <c r="D296" i="64" s="1"/>
  <c r="D283" i="64"/>
  <c r="Z10" i="44"/>
  <c r="N43" i="57"/>
  <c r="M43" i="57"/>
  <c r="M36" i="57"/>
  <c r="N36" i="57"/>
  <c r="M37" i="57"/>
  <c r="N37" i="57"/>
  <c r="M38" i="57"/>
  <c r="N38" i="57"/>
  <c r="M39" i="57"/>
  <c r="N39" i="57"/>
  <c r="M40" i="57"/>
  <c r="N40" i="57"/>
  <c r="M41" i="57"/>
  <c r="N41" i="57"/>
  <c r="N42" i="57"/>
  <c r="M42" i="57"/>
  <c r="H15" i="45"/>
  <c r="H10" i="47"/>
  <c r="R12" i="47"/>
  <c r="R10" i="47"/>
  <c r="K11" i="47"/>
  <c r="H12" i="47"/>
  <c r="K10" i="47"/>
  <c r="H11" i="47"/>
  <c r="R11" i="47"/>
  <c r="K12" i="47"/>
  <c r="Z23" i="2"/>
  <c r="H41" i="64"/>
  <c r="H56" i="64"/>
  <c r="H116" i="64"/>
  <c r="H131" i="64"/>
  <c r="H146" i="64"/>
  <c r="H161" i="64"/>
  <c r="H176" i="64"/>
  <c r="F12" i="6"/>
  <c r="Z25" i="2"/>
  <c r="Z15" i="44"/>
  <c r="AB22" i="47"/>
  <c r="H101" i="64"/>
  <c r="Z60" i="1"/>
  <c r="AD60" i="1"/>
  <c r="AA60" i="1"/>
  <c r="AC60" i="1"/>
  <c r="AB60" i="1"/>
  <c r="Z59" i="1"/>
  <c r="AD59" i="1"/>
  <c r="AA59" i="1"/>
  <c r="AB59" i="1"/>
  <c r="AC59" i="1"/>
  <c r="Z58" i="1"/>
  <c r="AD58" i="1"/>
  <c r="AA58" i="1"/>
  <c r="AB58" i="1"/>
  <c r="AC58" i="1"/>
  <c r="Z57" i="1"/>
  <c r="AD57" i="1"/>
  <c r="AA57" i="1"/>
  <c r="AB57" i="1"/>
  <c r="AC57" i="1"/>
  <c r="Z56" i="1"/>
  <c r="AD56" i="1"/>
  <c r="AC56" i="1"/>
  <c r="AA56" i="1"/>
  <c r="AB56" i="1"/>
  <c r="Z55" i="1"/>
  <c r="AD55" i="1"/>
  <c r="AA55" i="1"/>
  <c r="AB55" i="1"/>
  <c r="AC55" i="1"/>
  <c r="Z52" i="1"/>
  <c r="AD52" i="1"/>
  <c r="AA52" i="1"/>
  <c r="AB52" i="1"/>
  <c r="AC52" i="1"/>
  <c r="AC53" i="1"/>
  <c r="AB53" i="1"/>
  <c r="Z53" i="1"/>
  <c r="AD53" i="1"/>
  <c r="AA53" i="1"/>
  <c r="AB54" i="1"/>
  <c r="AA54" i="1"/>
  <c r="AC54" i="1"/>
  <c r="AD54" i="1"/>
  <c r="Z54" i="1"/>
  <c r="AC51" i="1"/>
  <c r="Z51" i="1"/>
  <c r="AD51" i="1"/>
  <c r="AA51" i="1"/>
  <c r="AB51" i="1"/>
  <c r="Z50" i="1"/>
  <c r="AD50" i="1"/>
  <c r="AA50" i="1"/>
  <c r="AB50" i="1"/>
  <c r="AC50" i="1"/>
  <c r="Z48" i="1"/>
  <c r="AD48" i="1"/>
  <c r="AA48" i="1"/>
  <c r="W48" i="1"/>
  <c r="AB48" i="1"/>
  <c r="U48" i="1"/>
  <c r="Y48" i="1"/>
  <c r="AC48" i="1"/>
  <c r="Y47" i="1"/>
  <c r="AC47" i="1"/>
  <c r="Z47" i="1"/>
  <c r="AD47" i="1"/>
  <c r="U47" i="1"/>
  <c r="AA47" i="1"/>
  <c r="W47" i="1"/>
  <c r="AB47" i="1"/>
  <c r="AB49" i="1"/>
  <c r="AC49" i="1"/>
  <c r="AD49" i="1"/>
  <c r="Y49" i="1"/>
  <c r="W49" i="1"/>
  <c r="AA49" i="1"/>
  <c r="U49" i="1"/>
  <c r="Z49" i="1"/>
  <c r="Z45" i="1"/>
  <c r="AD45" i="1"/>
  <c r="AC45" i="1"/>
  <c r="AA45" i="1"/>
  <c r="AB45" i="1"/>
  <c r="AC46" i="1"/>
  <c r="AB46" i="1"/>
  <c r="Z46" i="1"/>
  <c r="AD46" i="1"/>
  <c r="AA46" i="1"/>
  <c r="AC44" i="1"/>
  <c r="Z44" i="1"/>
  <c r="AD44" i="1"/>
  <c r="AA44" i="1"/>
  <c r="AB44" i="1"/>
  <c r="Z43" i="1"/>
  <c r="AD43" i="1"/>
  <c r="AA43" i="1"/>
  <c r="AC43" i="1"/>
  <c r="AB43" i="1"/>
  <c r="Z42" i="1"/>
  <c r="AD42" i="1"/>
  <c r="AC42" i="1"/>
  <c r="AA42" i="1"/>
  <c r="AB42" i="1"/>
  <c r="Z41" i="1"/>
  <c r="AD41" i="1"/>
  <c r="AC41" i="1"/>
  <c r="AA41" i="1"/>
  <c r="AB41" i="1"/>
  <c r="Z40" i="1"/>
  <c r="AD40" i="1"/>
  <c r="AA40" i="1"/>
  <c r="AC40" i="1"/>
  <c r="AB40" i="1"/>
  <c r="Z39" i="1"/>
  <c r="AD39" i="1"/>
  <c r="AB39" i="1"/>
  <c r="AA39" i="1"/>
  <c r="AC39" i="1"/>
  <c r="Z38" i="1"/>
  <c r="AD38" i="1"/>
  <c r="AA38" i="1"/>
  <c r="AC38" i="1"/>
  <c r="AB38" i="1"/>
  <c r="Z37" i="1"/>
  <c r="AC37" i="1"/>
  <c r="AB37" i="1"/>
  <c r="AD37" i="1"/>
  <c r="AB36" i="1"/>
  <c r="AC36" i="1"/>
  <c r="AD36" i="1"/>
  <c r="Z35" i="1"/>
  <c r="AB35" i="1"/>
  <c r="AC35" i="1"/>
  <c r="AD35" i="1"/>
  <c r="Z34" i="1"/>
  <c r="AD34" i="1"/>
  <c r="AB34" i="1"/>
  <c r="AC34" i="1"/>
  <c r="AB33" i="1"/>
  <c r="AC33" i="1"/>
  <c r="AD33" i="1"/>
  <c r="Z32" i="1"/>
  <c r="AB32" i="1"/>
  <c r="AC32" i="1"/>
  <c r="AD32" i="1"/>
  <c r="AB31" i="1"/>
  <c r="AC31" i="1"/>
  <c r="AD31" i="1"/>
  <c r="Z30" i="1"/>
  <c r="AB30" i="1"/>
  <c r="AC30" i="1"/>
  <c r="AD30" i="1"/>
  <c r="AB29" i="1"/>
  <c r="AC29" i="1"/>
  <c r="AD29" i="1"/>
  <c r="AB28" i="1"/>
  <c r="AC28" i="1"/>
  <c r="AD28" i="1"/>
  <c r="Z27" i="1"/>
  <c r="AB27" i="1"/>
  <c r="AC27" i="1"/>
  <c r="AD27" i="1"/>
  <c r="AB26" i="1"/>
  <c r="AC26" i="1"/>
  <c r="AD26" i="1"/>
  <c r="AB18" i="1"/>
  <c r="AC18" i="1"/>
  <c r="AD18" i="1"/>
  <c r="AB22" i="1"/>
  <c r="AC22" i="1"/>
  <c r="AD22" i="1"/>
  <c r="S21" i="1"/>
  <c r="AB21" i="1"/>
  <c r="AC21" i="1"/>
  <c r="AD21" i="1"/>
  <c r="AB25" i="1"/>
  <c r="AC25" i="1"/>
  <c r="AD25" i="1"/>
  <c r="AD20" i="1"/>
  <c r="AB20" i="1"/>
  <c r="AC20" i="1"/>
  <c r="AD24" i="1"/>
  <c r="AB24" i="1"/>
  <c r="AC24" i="1"/>
  <c r="AC19" i="1"/>
  <c r="AD19" i="1"/>
  <c r="AB19" i="1"/>
  <c r="AC23" i="1"/>
  <c r="AD23" i="1"/>
  <c r="AB23" i="1"/>
  <c r="V30" i="57"/>
  <c r="Q13" i="46"/>
  <c r="P13" i="46"/>
  <c r="P19" i="46"/>
  <c r="Q19" i="46"/>
  <c r="P23" i="46"/>
  <c r="Q23" i="46"/>
  <c r="Q18" i="46"/>
  <c r="P18" i="46"/>
  <c r="P22" i="46"/>
  <c r="Q22" i="46"/>
  <c r="P12" i="46"/>
  <c r="Q12" i="46"/>
  <c r="P14" i="46"/>
  <c r="Q14" i="46"/>
  <c r="Q17" i="46"/>
  <c r="P17" i="46"/>
  <c r="Q21" i="46"/>
  <c r="P21" i="46"/>
  <c r="P20" i="46"/>
  <c r="Q20" i="46"/>
  <c r="P24" i="46"/>
  <c r="Q24" i="46"/>
  <c r="V34" i="57"/>
  <c r="H9" i="50"/>
  <c r="V27" i="57"/>
  <c r="V29" i="57"/>
  <c r="V33" i="57"/>
  <c r="N11" i="47"/>
  <c r="M11" i="47"/>
  <c r="N16" i="47"/>
  <c r="M16" i="47"/>
  <c r="AA17" i="1"/>
  <c r="AB17" i="1"/>
  <c r="AC17" i="1"/>
  <c r="AD17" i="1"/>
  <c r="Z4" i="46"/>
  <c r="O10" i="56"/>
  <c r="P10" i="56"/>
  <c r="O16" i="56"/>
  <c r="P16" i="56"/>
  <c r="M18" i="57"/>
  <c r="N18" i="57"/>
  <c r="N20" i="57"/>
  <c r="M20" i="57"/>
  <c r="N22" i="57"/>
  <c r="M22" i="57"/>
  <c r="N24" i="57"/>
  <c r="M24" i="57"/>
  <c r="M28" i="57"/>
  <c r="N28" i="57"/>
  <c r="V31" i="57"/>
  <c r="M32" i="57"/>
  <c r="N32" i="57"/>
  <c r="P49" i="58"/>
  <c r="O49" i="58"/>
  <c r="P53" i="58"/>
  <c r="O53" i="58"/>
  <c r="P57" i="58"/>
  <c r="O57" i="58"/>
  <c r="P61" i="58"/>
  <c r="O61" i="58"/>
  <c r="P65" i="58"/>
  <c r="O65" i="58"/>
  <c r="P69" i="58"/>
  <c r="O69" i="58"/>
  <c r="P73" i="58"/>
  <c r="O73" i="58"/>
  <c r="X77" i="58"/>
  <c r="P77" i="58"/>
  <c r="O77" i="58"/>
  <c r="P81" i="58"/>
  <c r="O81" i="58"/>
  <c r="M10" i="47"/>
  <c r="N10" i="47"/>
  <c r="M12" i="47"/>
  <c r="N12" i="47"/>
  <c r="M15" i="47"/>
  <c r="N15" i="47"/>
  <c r="M17" i="47"/>
  <c r="N17" i="47"/>
  <c r="M22" i="47"/>
  <c r="N22" i="47"/>
  <c r="O12" i="56"/>
  <c r="P12" i="56"/>
  <c r="V28" i="57"/>
  <c r="N29" i="57"/>
  <c r="M29" i="57"/>
  <c r="V32" i="57"/>
  <c r="N33" i="57"/>
  <c r="M33" i="57"/>
  <c r="O48" i="58"/>
  <c r="P48" i="58"/>
  <c r="O52" i="58"/>
  <c r="P52" i="58"/>
  <c r="O56" i="58"/>
  <c r="P56" i="58"/>
  <c r="O60" i="58"/>
  <c r="P60" i="58"/>
  <c r="O64" i="58"/>
  <c r="P64" i="58"/>
  <c r="O68" i="58"/>
  <c r="P68" i="58"/>
  <c r="O72" i="58"/>
  <c r="P72" i="58"/>
  <c r="X76" i="58"/>
  <c r="O76" i="58"/>
  <c r="P76" i="58"/>
  <c r="O80" i="58"/>
  <c r="P80" i="58"/>
  <c r="M21" i="47"/>
  <c r="N21" i="47"/>
  <c r="O13" i="56"/>
  <c r="P13" i="56"/>
  <c r="M19" i="57"/>
  <c r="N19" i="57"/>
  <c r="M21" i="57"/>
  <c r="N21" i="57"/>
  <c r="M23" i="57"/>
  <c r="N23" i="57"/>
  <c r="M25" i="57"/>
  <c r="N25" i="57"/>
  <c r="M30" i="57"/>
  <c r="N30" i="57"/>
  <c r="M34" i="57"/>
  <c r="N34" i="57"/>
  <c r="P10" i="58"/>
  <c r="O10" i="58"/>
  <c r="P51" i="58"/>
  <c r="O51" i="58"/>
  <c r="P55" i="58"/>
  <c r="O55" i="58"/>
  <c r="P59" i="58"/>
  <c r="O59" i="58"/>
  <c r="X63" i="58"/>
  <c r="P63" i="58"/>
  <c r="O63" i="58"/>
  <c r="P67" i="58"/>
  <c r="O67" i="58"/>
  <c r="P71" i="58"/>
  <c r="O71" i="58"/>
  <c r="P75" i="58"/>
  <c r="O75" i="58"/>
  <c r="P79" i="58"/>
  <c r="O79" i="58"/>
  <c r="P86" i="58"/>
  <c r="O86" i="58"/>
  <c r="O87" i="58"/>
  <c r="P87" i="58"/>
  <c r="P88" i="58"/>
  <c r="O88" i="58"/>
  <c r="O89" i="58"/>
  <c r="P89" i="58"/>
  <c r="P90" i="58"/>
  <c r="O90" i="58"/>
  <c r="O91" i="58"/>
  <c r="P91" i="58"/>
  <c r="P92" i="58"/>
  <c r="O92" i="58"/>
  <c r="O93" i="58"/>
  <c r="P93" i="58"/>
  <c r="P94" i="58"/>
  <c r="O94" i="58"/>
  <c r="O95" i="58"/>
  <c r="P95" i="58"/>
  <c r="P96" i="58"/>
  <c r="O96" i="58"/>
  <c r="O97" i="58"/>
  <c r="P97" i="58"/>
  <c r="X98" i="58"/>
  <c r="P98" i="58"/>
  <c r="O98" i="58"/>
  <c r="O99" i="58"/>
  <c r="P99" i="58"/>
  <c r="X100" i="58"/>
  <c r="P100" i="58"/>
  <c r="O100" i="58"/>
  <c r="O101" i="58"/>
  <c r="P101" i="58"/>
  <c r="P102" i="58"/>
  <c r="O102" i="58"/>
  <c r="O103" i="58"/>
  <c r="P103" i="58"/>
  <c r="P104" i="58"/>
  <c r="O104" i="58"/>
  <c r="O105" i="58"/>
  <c r="P105" i="58"/>
  <c r="P106" i="58"/>
  <c r="O106" i="58"/>
  <c r="O107" i="58"/>
  <c r="P107" i="58"/>
  <c r="P108" i="58"/>
  <c r="O108" i="58"/>
  <c r="O109" i="58"/>
  <c r="P109" i="58"/>
  <c r="P110" i="58"/>
  <c r="O110" i="58"/>
  <c r="O111" i="58"/>
  <c r="P111" i="58"/>
  <c r="P112" i="58"/>
  <c r="O112" i="58"/>
  <c r="O113" i="58"/>
  <c r="P113" i="58"/>
  <c r="P114" i="58"/>
  <c r="O114" i="58"/>
  <c r="O115" i="58"/>
  <c r="P115" i="58"/>
  <c r="P116" i="58"/>
  <c r="O116" i="58"/>
  <c r="O117" i="58"/>
  <c r="P117" i="58"/>
  <c r="P118" i="58"/>
  <c r="O118" i="58"/>
  <c r="O119" i="58"/>
  <c r="P119" i="58"/>
  <c r="O9" i="56"/>
  <c r="P9" i="56"/>
  <c r="O15" i="56"/>
  <c r="P15" i="56"/>
  <c r="M27" i="57"/>
  <c r="N27" i="57"/>
  <c r="N31" i="57"/>
  <c r="M31" i="57"/>
  <c r="O50" i="58"/>
  <c r="P50" i="58"/>
  <c r="O54" i="58"/>
  <c r="P54" i="58"/>
  <c r="O58" i="58"/>
  <c r="P58" i="58"/>
  <c r="O62" i="58"/>
  <c r="P62" i="58"/>
  <c r="O66" i="58"/>
  <c r="P66" i="58"/>
  <c r="O70" i="58"/>
  <c r="P70" i="58"/>
  <c r="O74" i="58"/>
  <c r="P74" i="58"/>
  <c r="O78" i="58"/>
  <c r="P78" i="58"/>
  <c r="O82" i="58"/>
  <c r="P82" i="58"/>
  <c r="J5" i="59"/>
  <c r="W5" i="59" s="1"/>
  <c r="M10" i="57"/>
  <c r="N10" i="57"/>
  <c r="M14" i="57"/>
  <c r="N14" i="57"/>
  <c r="M11" i="57"/>
  <c r="N11" i="57"/>
  <c r="M15" i="57"/>
  <c r="N15" i="57"/>
  <c r="M12" i="57"/>
  <c r="N12" i="57"/>
  <c r="M16" i="57"/>
  <c r="N16" i="57"/>
  <c r="N9" i="57"/>
  <c r="M9" i="57"/>
  <c r="M13" i="57"/>
  <c r="N13" i="57"/>
  <c r="M9" i="47"/>
  <c r="P41" i="49"/>
  <c r="O41" i="49"/>
  <c r="O43" i="49"/>
  <c r="P43" i="49"/>
  <c r="O45" i="49"/>
  <c r="P45" i="49"/>
  <c r="O47" i="49"/>
  <c r="P47" i="49"/>
  <c r="O49" i="49"/>
  <c r="P49" i="49"/>
  <c r="O51" i="49"/>
  <c r="P51" i="49"/>
  <c r="O53" i="49"/>
  <c r="P53" i="49"/>
  <c r="O55" i="49"/>
  <c r="P55" i="49"/>
  <c r="O42" i="49"/>
  <c r="P42" i="49"/>
  <c r="O44" i="49"/>
  <c r="P44" i="49"/>
  <c r="O46" i="49"/>
  <c r="P46" i="49"/>
  <c r="O48" i="49"/>
  <c r="P48" i="49"/>
  <c r="O50" i="49"/>
  <c r="P50" i="49"/>
  <c r="O52" i="49"/>
  <c r="P52" i="49"/>
  <c r="O54" i="49"/>
  <c r="P54" i="49"/>
  <c r="P9" i="49"/>
  <c r="O9" i="49"/>
  <c r="O11" i="49"/>
  <c r="P11" i="49"/>
  <c r="O13" i="49"/>
  <c r="P13" i="49"/>
  <c r="O15" i="49"/>
  <c r="P15" i="49"/>
  <c r="O17" i="49"/>
  <c r="P17" i="49"/>
  <c r="O19" i="49"/>
  <c r="P19" i="49"/>
  <c r="O21" i="49"/>
  <c r="P21" i="49"/>
  <c r="O23" i="49"/>
  <c r="P23" i="49"/>
  <c r="O26" i="49"/>
  <c r="P26" i="49"/>
  <c r="O28" i="49"/>
  <c r="P28" i="49"/>
  <c r="O30" i="49"/>
  <c r="P30" i="49"/>
  <c r="O32" i="49"/>
  <c r="P32" i="49"/>
  <c r="O34" i="49"/>
  <c r="P34" i="49"/>
  <c r="O36" i="49"/>
  <c r="P36" i="49"/>
  <c r="O38" i="49"/>
  <c r="P38" i="49"/>
  <c r="O10" i="49"/>
  <c r="P10" i="49"/>
  <c r="P12" i="49"/>
  <c r="O12" i="49"/>
  <c r="O14" i="49"/>
  <c r="P14" i="49"/>
  <c r="P16" i="49"/>
  <c r="O16" i="49"/>
  <c r="O18" i="49"/>
  <c r="P18" i="49"/>
  <c r="P20" i="49"/>
  <c r="O20" i="49"/>
  <c r="O22" i="49"/>
  <c r="P22" i="49"/>
  <c r="P25" i="49"/>
  <c r="O25" i="49"/>
  <c r="O27" i="49"/>
  <c r="P27" i="49"/>
  <c r="O29" i="49"/>
  <c r="P29" i="49"/>
  <c r="O31" i="49"/>
  <c r="P31" i="49"/>
  <c r="O33" i="49"/>
  <c r="P33" i="49"/>
  <c r="P35" i="49"/>
  <c r="O35" i="49"/>
  <c r="O37" i="49"/>
  <c r="P37" i="49"/>
  <c r="P39" i="49"/>
  <c r="O39" i="49"/>
  <c r="N15" i="66"/>
  <c r="M15" i="66"/>
  <c r="N39" i="66"/>
  <c r="M39" i="66"/>
  <c r="N43" i="66"/>
  <c r="M43" i="66"/>
  <c r="N174" i="66"/>
  <c r="M174" i="66"/>
  <c r="N177" i="66"/>
  <c r="M177" i="66"/>
  <c r="N180" i="66"/>
  <c r="M180" i="66"/>
  <c r="N183" i="66"/>
  <c r="M183" i="66"/>
  <c r="N184" i="66"/>
  <c r="M184" i="66"/>
  <c r="N187" i="66"/>
  <c r="M187" i="66"/>
  <c r="N190" i="66"/>
  <c r="M190" i="66"/>
  <c r="N193" i="66"/>
  <c r="M193" i="66"/>
  <c r="N196" i="66"/>
  <c r="M196" i="66"/>
  <c r="N199" i="66"/>
  <c r="M199" i="66"/>
  <c r="N426" i="66"/>
  <c r="M426" i="66"/>
  <c r="N433" i="66"/>
  <c r="M433" i="66"/>
  <c r="N437" i="66"/>
  <c r="M437" i="66"/>
  <c r="N441" i="66"/>
  <c r="M441" i="66"/>
  <c r="N445" i="66"/>
  <c r="M445" i="66"/>
  <c r="N449" i="66"/>
  <c r="M449" i="66"/>
  <c r="N453" i="66"/>
  <c r="M453" i="66"/>
  <c r="N457" i="66"/>
  <c r="M457" i="66"/>
  <c r="N461" i="66"/>
  <c r="M461" i="66"/>
  <c r="N465" i="66"/>
  <c r="M465" i="66"/>
  <c r="N472" i="66"/>
  <c r="M472" i="66"/>
  <c r="N476" i="66"/>
  <c r="M476" i="66"/>
  <c r="N480" i="66"/>
  <c r="M480" i="66"/>
  <c r="N484" i="66"/>
  <c r="M484" i="66"/>
  <c r="N488" i="66"/>
  <c r="M488" i="66"/>
  <c r="N492" i="66"/>
  <c r="M492" i="66"/>
  <c r="N496" i="66"/>
  <c r="M496" i="66"/>
  <c r="N500" i="66"/>
  <c r="M500" i="66"/>
  <c r="N507" i="66"/>
  <c r="M507" i="66"/>
  <c r="N511" i="66"/>
  <c r="M511" i="66"/>
  <c r="N515" i="66"/>
  <c r="M515" i="66"/>
  <c r="N519" i="66"/>
  <c r="M519" i="66"/>
  <c r="N523" i="66"/>
  <c r="M523" i="66"/>
  <c r="N527" i="66"/>
  <c r="M527" i="66"/>
  <c r="N531" i="66"/>
  <c r="M531" i="66"/>
  <c r="N535" i="66"/>
  <c r="M535" i="66"/>
  <c r="N539" i="66"/>
  <c r="M539" i="66"/>
  <c r="N574" i="66"/>
  <c r="M574" i="66"/>
  <c r="N16" i="66"/>
  <c r="M16" i="66"/>
  <c r="N20" i="66"/>
  <c r="M20" i="66"/>
  <c r="N24" i="66"/>
  <c r="M24" i="66"/>
  <c r="N28" i="66"/>
  <c r="M28" i="66"/>
  <c r="M32" i="66"/>
  <c r="N32" i="66"/>
  <c r="M36" i="66"/>
  <c r="N36" i="66"/>
  <c r="N40" i="66"/>
  <c r="M40" i="66"/>
  <c r="N44" i="66"/>
  <c r="M44" i="66"/>
  <c r="N51" i="66"/>
  <c r="M51" i="66"/>
  <c r="N52" i="66"/>
  <c r="M52" i="66"/>
  <c r="N53" i="66"/>
  <c r="M53" i="66"/>
  <c r="N54" i="66"/>
  <c r="M54" i="66"/>
  <c r="M55" i="66"/>
  <c r="N55" i="66"/>
  <c r="N56" i="66"/>
  <c r="M56" i="66"/>
  <c r="N57" i="66"/>
  <c r="M57" i="66"/>
  <c r="N58" i="66"/>
  <c r="M58" i="66"/>
  <c r="N59" i="66"/>
  <c r="M59" i="66"/>
  <c r="N60" i="66"/>
  <c r="M60" i="66"/>
  <c r="N61" i="66"/>
  <c r="M61" i="66"/>
  <c r="N62" i="66"/>
  <c r="M62" i="66"/>
  <c r="N63" i="66"/>
  <c r="M63" i="66"/>
  <c r="N64" i="66"/>
  <c r="M64" i="66"/>
  <c r="N65" i="66"/>
  <c r="M65" i="66"/>
  <c r="N66" i="66"/>
  <c r="M66" i="66"/>
  <c r="M67" i="66"/>
  <c r="N67" i="66"/>
  <c r="N68" i="66"/>
  <c r="M68" i="66"/>
  <c r="N69" i="66"/>
  <c r="M69" i="66"/>
  <c r="N70" i="66"/>
  <c r="M70" i="66"/>
  <c r="M71" i="66"/>
  <c r="N71" i="66"/>
  <c r="N72" i="66"/>
  <c r="M72" i="66"/>
  <c r="N73" i="66"/>
  <c r="M73" i="66"/>
  <c r="N74" i="66"/>
  <c r="M74" i="66"/>
  <c r="N75" i="66"/>
  <c r="M75" i="66"/>
  <c r="N76" i="66"/>
  <c r="M76" i="66"/>
  <c r="N77" i="66"/>
  <c r="M77" i="66"/>
  <c r="N78" i="66"/>
  <c r="M78" i="66"/>
  <c r="N79" i="66"/>
  <c r="M79" i="66"/>
  <c r="N80" i="66"/>
  <c r="M80" i="66"/>
  <c r="N81" i="66"/>
  <c r="M81" i="66"/>
  <c r="N82" i="66"/>
  <c r="M82" i="66"/>
  <c r="N83" i="66"/>
  <c r="M83" i="66"/>
  <c r="N84" i="66"/>
  <c r="M84" i="66"/>
  <c r="N85" i="66"/>
  <c r="M85" i="66"/>
  <c r="N89" i="66"/>
  <c r="M89" i="66"/>
  <c r="M90" i="66"/>
  <c r="N90" i="66"/>
  <c r="N91" i="66"/>
  <c r="M91" i="66"/>
  <c r="N92" i="66"/>
  <c r="M92" i="66"/>
  <c r="N93" i="66"/>
  <c r="M93" i="66"/>
  <c r="N94" i="66"/>
  <c r="M94" i="66"/>
  <c r="N95" i="66"/>
  <c r="M95" i="66"/>
  <c r="N96" i="66"/>
  <c r="M96" i="66"/>
  <c r="N97" i="66"/>
  <c r="M97" i="66"/>
  <c r="N98" i="66"/>
  <c r="M98" i="66"/>
  <c r="N99" i="66"/>
  <c r="M99" i="66"/>
  <c r="N100" i="66"/>
  <c r="M100" i="66"/>
  <c r="N101" i="66"/>
  <c r="M101" i="66"/>
  <c r="M102" i="66"/>
  <c r="N102" i="66"/>
  <c r="N103" i="66"/>
  <c r="M103" i="66"/>
  <c r="N104" i="66"/>
  <c r="M104" i="66"/>
  <c r="N105" i="66"/>
  <c r="M105" i="66"/>
  <c r="M106" i="66"/>
  <c r="N106" i="66"/>
  <c r="N107" i="66"/>
  <c r="M107" i="66"/>
  <c r="N108" i="66"/>
  <c r="M108" i="66"/>
  <c r="N109" i="66"/>
  <c r="M109" i="66"/>
  <c r="N110" i="66"/>
  <c r="M110" i="66"/>
  <c r="N111" i="66"/>
  <c r="M111" i="66"/>
  <c r="N112" i="66"/>
  <c r="M112" i="66"/>
  <c r="N113" i="66"/>
  <c r="M113" i="66"/>
  <c r="N114" i="66"/>
  <c r="M114" i="66"/>
  <c r="N115" i="66"/>
  <c r="M115" i="66"/>
  <c r="N116" i="66"/>
  <c r="M116" i="66"/>
  <c r="N117" i="66"/>
  <c r="M117" i="66"/>
  <c r="M118" i="66"/>
  <c r="N118" i="66"/>
  <c r="N119" i="66"/>
  <c r="M119" i="66"/>
  <c r="N120" i="66"/>
  <c r="M120" i="66"/>
  <c r="N121" i="66"/>
  <c r="M121" i="66"/>
  <c r="M122" i="66"/>
  <c r="N122" i="66"/>
  <c r="N123" i="66"/>
  <c r="M123" i="66"/>
  <c r="N127" i="66"/>
  <c r="M127" i="66"/>
  <c r="N128" i="66"/>
  <c r="M128" i="66"/>
  <c r="N129" i="66"/>
  <c r="M129" i="66"/>
  <c r="N130" i="66"/>
  <c r="M130" i="66"/>
  <c r="N131" i="66"/>
  <c r="M131" i="66"/>
  <c r="N132" i="66"/>
  <c r="M132" i="66"/>
  <c r="N133" i="66"/>
  <c r="M133" i="66"/>
  <c r="N134" i="66"/>
  <c r="M134" i="66"/>
  <c r="N135" i="66"/>
  <c r="M135" i="66"/>
  <c r="N136" i="66"/>
  <c r="M136" i="66"/>
  <c r="N137" i="66"/>
  <c r="M137" i="66"/>
  <c r="N138" i="66"/>
  <c r="M138" i="66"/>
  <c r="N139" i="66"/>
  <c r="M139" i="66"/>
  <c r="N140" i="66"/>
  <c r="M140" i="66"/>
  <c r="M141" i="66"/>
  <c r="N141" i="66"/>
  <c r="N142" i="66"/>
  <c r="M142" i="66"/>
  <c r="N143" i="66"/>
  <c r="M143" i="66"/>
  <c r="N144" i="66"/>
  <c r="M144" i="66"/>
  <c r="N145" i="66"/>
  <c r="M145" i="66"/>
  <c r="N146" i="66"/>
  <c r="M146" i="66"/>
  <c r="N147" i="66"/>
  <c r="M147" i="66"/>
  <c r="N148" i="66"/>
  <c r="M148" i="66"/>
  <c r="N149" i="66"/>
  <c r="M149" i="66"/>
  <c r="N150" i="66"/>
  <c r="M150" i="66"/>
  <c r="N151" i="66"/>
  <c r="M151" i="66"/>
  <c r="N152" i="66"/>
  <c r="M152" i="66"/>
  <c r="M153" i="66"/>
  <c r="N153" i="66"/>
  <c r="N154" i="66"/>
  <c r="M154" i="66"/>
  <c r="N155" i="66"/>
  <c r="M155" i="66"/>
  <c r="N156" i="66"/>
  <c r="M156" i="66"/>
  <c r="M157" i="66"/>
  <c r="N157" i="66"/>
  <c r="N158" i="66"/>
  <c r="M158" i="66"/>
  <c r="N159" i="66"/>
  <c r="M159" i="66"/>
  <c r="N160" i="66"/>
  <c r="M160" i="66"/>
  <c r="N161" i="66"/>
  <c r="M161" i="66"/>
  <c r="N206" i="66"/>
  <c r="M206" i="66"/>
  <c r="N210" i="66"/>
  <c r="M210" i="66"/>
  <c r="N214" i="66"/>
  <c r="M214" i="66"/>
  <c r="N218" i="66"/>
  <c r="M218" i="66"/>
  <c r="N222" i="66"/>
  <c r="M222" i="66"/>
  <c r="N226" i="66"/>
  <c r="M226" i="66"/>
  <c r="N230" i="66"/>
  <c r="M230" i="66"/>
  <c r="N234" i="66"/>
  <c r="M234" i="66"/>
  <c r="N241" i="66"/>
  <c r="M241" i="66"/>
  <c r="N245" i="66"/>
  <c r="M245" i="66"/>
  <c r="N249" i="66"/>
  <c r="M249" i="66"/>
  <c r="N253" i="66"/>
  <c r="M253" i="66"/>
  <c r="N257" i="66"/>
  <c r="M257" i="66"/>
  <c r="N261" i="66"/>
  <c r="M261" i="66"/>
  <c r="N265" i="66"/>
  <c r="M265" i="66"/>
  <c r="N269" i="66"/>
  <c r="M269" i="66"/>
  <c r="N273" i="66"/>
  <c r="M273" i="66"/>
  <c r="N280" i="66"/>
  <c r="M280" i="66"/>
  <c r="N284" i="66"/>
  <c r="M284" i="66"/>
  <c r="N288" i="66"/>
  <c r="M288" i="66"/>
  <c r="N292" i="66"/>
  <c r="M292" i="66"/>
  <c r="N296" i="66"/>
  <c r="M296" i="66"/>
  <c r="N300" i="66"/>
  <c r="M300" i="66"/>
  <c r="N304" i="66"/>
  <c r="M304" i="66"/>
  <c r="N308" i="66"/>
  <c r="M308" i="66"/>
  <c r="N312" i="66"/>
  <c r="M312" i="66"/>
  <c r="N319" i="66"/>
  <c r="M319" i="66"/>
  <c r="N323" i="66"/>
  <c r="M323" i="66"/>
  <c r="N327" i="66"/>
  <c r="M327" i="66"/>
  <c r="N331" i="66"/>
  <c r="M331" i="66"/>
  <c r="N335" i="66"/>
  <c r="M335" i="66"/>
  <c r="N339" i="66"/>
  <c r="M339" i="66"/>
  <c r="N343" i="66"/>
  <c r="M343" i="66"/>
  <c r="N347" i="66"/>
  <c r="M347" i="66"/>
  <c r="N351" i="66"/>
  <c r="M351" i="66"/>
  <c r="N358" i="66"/>
  <c r="M358" i="66"/>
  <c r="N362" i="66"/>
  <c r="M362" i="66"/>
  <c r="N366" i="66"/>
  <c r="M366" i="66"/>
  <c r="N370" i="66"/>
  <c r="M370" i="66"/>
  <c r="N374" i="66"/>
  <c r="M374" i="66"/>
  <c r="N378" i="66"/>
  <c r="M378" i="66"/>
  <c r="N382" i="66"/>
  <c r="M382" i="66"/>
  <c r="N386" i="66"/>
  <c r="M386" i="66"/>
  <c r="N393" i="66"/>
  <c r="M393" i="66"/>
  <c r="N397" i="66"/>
  <c r="M397" i="66"/>
  <c r="N401" i="66"/>
  <c r="M401" i="66"/>
  <c r="N405" i="66"/>
  <c r="M405" i="66"/>
  <c r="N409" i="66"/>
  <c r="M409" i="66"/>
  <c r="N413" i="66"/>
  <c r="M413" i="66"/>
  <c r="N417" i="66"/>
  <c r="M417" i="66"/>
  <c r="N421" i="66"/>
  <c r="M421" i="66"/>
  <c r="N425" i="66"/>
  <c r="M425" i="66"/>
  <c r="N432" i="66"/>
  <c r="M432" i="66"/>
  <c r="N436" i="66"/>
  <c r="M436" i="66"/>
  <c r="N440" i="66"/>
  <c r="M440" i="66"/>
  <c r="N444" i="66"/>
  <c r="M444" i="66"/>
  <c r="N448" i="66"/>
  <c r="M448" i="66"/>
  <c r="N452" i="66"/>
  <c r="M452" i="66"/>
  <c r="N456" i="66"/>
  <c r="M456" i="66"/>
  <c r="N460" i="66"/>
  <c r="M460" i="66"/>
  <c r="N464" i="66"/>
  <c r="M464" i="66"/>
  <c r="N471" i="66"/>
  <c r="M471" i="66"/>
  <c r="N475" i="66"/>
  <c r="M475" i="66"/>
  <c r="N479" i="66"/>
  <c r="M479" i="66"/>
  <c r="N483" i="66"/>
  <c r="M483" i="66"/>
  <c r="N487" i="66"/>
  <c r="M487" i="66"/>
  <c r="N491" i="66"/>
  <c r="M491" i="66"/>
  <c r="N495" i="66"/>
  <c r="M495" i="66"/>
  <c r="N499" i="66"/>
  <c r="M499" i="66"/>
  <c r="N503" i="66"/>
  <c r="M503" i="66"/>
  <c r="N510" i="66"/>
  <c r="M510" i="66"/>
  <c r="N514" i="66"/>
  <c r="M514" i="66"/>
  <c r="N518" i="66"/>
  <c r="M518" i="66"/>
  <c r="N522" i="66"/>
  <c r="M522" i="66"/>
  <c r="N526" i="66"/>
  <c r="M526" i="66"/>
  <c r="N530" i="66"/>
  <c r="M530" i="66"/>
  <c r="N534" i="66"/>
  <c r="M534" i="66"/>
  <c r="N538" i="66"/>
  <c r="M538" i="66"/>
  <c r="N545" i="66"/>
  <c r="M545" i="66"/>
  <c r="N549" i="66"/>
  <c r="M549" i="66"/>
  <c r="N553" i="66"/>
  <c r="M553" i="66"/>
  <c r="N557" i="66"/>
  <c r="M557" i="66"/>
  <c r="N561" i="66"/>
  <c r="M561" i="66"/>
  <c r="N565" i="66"/>
  <c r="M565" i="66"/>
  <c r="N569" i="66"/>
  <c r="M569" i="66"/>
  <c r="N573" i="66"/>
  <c r="M573" i="66"/>
  <c r="N27" i="66"/>
  <c r="M27" i="66"/>
  <c r="N35" i="66"/>
  <c r="M35" i="66"/>
  <c r="N172" i="66"/>
  <c r="M172" i="66"/>
  <c r="N175" i="66"/>
  <c r="M175" i="66"/>
  <c r="N178" i="66"/>
  <c r="M178" i="66"/>
  <c r="N182" i="66"/>
  <c r="M182" i="66"/>
  <c r="N186" i="66"/>
  <c r="M186" i="66"/>
  <c r="N189" i="66"/>
  <c r="M189" i="66"/>
  <c r="M192" i="66"/>
  <c r="N192" i="66"/>
  <c r="N195" i="66"/>
  <c r="M195" i="66"/>
  <c r="N198" i="66"/>
  <c r="M198" i="66"/>
  <c r="N363" i="66"/>
  <c r="M363" i="66"/>
  <c r="N367" i="66"/>
  <c r="M367" i="66"/>
  <c r="N379" i="66"/>
  <c r="M379" i="66"/>
  <c r="N398" i="66"/>
  <c r="M398" i="66"/>
  <c r="N402" i="66"/>
  <c r="M402" i="66"/>
  <c r="N406" i="66"/>
  <c r="M406" i="66"/>
  <c r="N410" i="66"/>
  <c r="M410" i="66"/>
  <c r="N546" i="66"/>
  <c r="M546" i="66"/>
  <c r="N550" i="66"/>
  <c r="M550" i="66"/>
  <c r="N566" i="66"/>
  <c r="M566" i="66"/>
  <c r="N570" i="66"/>
  <c r="M570" i="66"/>
  <c r="M17" i="66"/>
  <c r="N17" i="66"/>
  <c r="M21" i="66"/>
  <c r="N21" i="66"/>
  <c r="N37" i="66"/>
  <c r="M37" i="66"/>
  <c r="N45" i="66"/>
  <c r="M45" i="66"/>
  <c r="N205" i="66"/>
  <c r="M205" i="66"/>
  <c r="N209" i="66"/>
  <c r="M209" i="66"/>
  <c r="N213" i="66"/>
  <c r="M213" i="66"/>
  <c r="N217" i="66"/>
  <c r="M217" i="66"/>
  <c r="N221" i="66"/>
  <c r="M221" i="66"/>
  <c r="N225" i="66"/>
  <c r="M225" i="66"/>
  <c r="N229" i="66"/>
  <c r="M229" i="66"/>
  <c r="N233" i="66"/>
  <c r="M233" i="66"/>
  <c r="N237" i="66"/>
  <c r="M237" i="66"/>
  <c r="N244" i="66"/>
  <c r="M244" i="66"/>
  <c r="N248" i="66"/>
  <c r="M248" i="66"/>
  <c r="N252" i="66"/>
  <c r="M252" i="66"/>
  <c r="N256" i="66"/>
  <c r="M256" i="66"/>
  <c r="N260" i="66"/>
  <c r="M260" i="66"/>
  <c r="N264" i="66"/>
  <c r="M264" i="66"/>
  <c r="N268" i="66"/>
  <c r="M268" i="66"/>
  <c r="N272" i="66"/>
  <c r="M272" i="66"/>
  <c r="N279" i="66"/>
  <c r="M279" i="66"/>
  <c r="N283" i="66"/>
  <c r="M283" i="66"/>
  <c r="N287" i="66"/>
  <c r="M287" i="66"/>
  <c r="N291" i="66"/>
  <c r="M291" i="66"/>
  <c r="N295" i="66"/>
  <c r="M295" i="66"/>
  <c r="N299" i="66"/>
  <c r="M299" i="66"/>
  <c r="N303" i="66"/>
  <c r="M303" i="66"/>
  <c r="N307" i="66"/>
  <c r="M307" i="66"/>
  <c r="N311" i="66"/>
  <c r="M311" i="66"/>
  <c r="N318" i="66"/>
  <c r="M318" i="66"/>
  <c r="N322" i="66"/>
  <c r="M322" i="66"/>
  <c r="N326" i="66"/>
  <c r="M326" i="66"/>
  <c r="N330" i="66"/>
  <c r="M330" i="66"/>
  <c r="N334" i="66"/>
  <c r="M334" i="66"/>
  <c r="N338" i="66"/>
  <c r="M338" i="66"/>
  <c r="N342" i="66"/>
  <c r="M342" i="66"/>
  <c r="N346" i="66"/>
  <c r="M346" i="66"/>
  <c r="N350" i="66"/>
  <c r="M350" i="66"/>
  <c r="N357" i="66"/>
  <c r="M357" i="66"/>
  <c r="N361" i="66"/>
  <c r="M361" i="66"/>
  <c r="N365" i="66"/>
  <c r="M365" i="66"/>
  <c r="N369" i="66"/>
  <c r="M369" i="66"/>
  <c r="N373" i="66"/>
  <c r="M373" i="66"/>
  <c r="N377" i="66"/>
  <c r="M377" i="66"/>
  <c r="N381" i="66"/>
  <c r="M381" i="66"/>
  <c r="N385" i="66"/>
  <c r="M385" i="66"/>
  <c r="N389" i="66"/>
  <c r="M389" i="66"/>
  <c r="N396" i="66"/>
  <c r="M396" i="66"/>
  <c r="N400" i="66"/>
  <c r="M400" i="66"/>
  <c r="N404" i="66"/>
  <c r="M404" i="66"/>
  <c r="N408" i="66"/>
  <c r="M408" i="66"/>
  <c r="N412" i="66"/>
  <c r="M412" i="66"/>
  <c r="N416" i="66"/>
  <c r="M416" i="66"/>
  <c r="N420" i="66"/>
  <c r="M420" i="66"/>
  <c r="N424" i="66"/>
  <c r="M424" i="66"/>
  <c r="N431" i="66"/>
  <c r="M431" i="66"/>
  <c r="N435" i="66"/>
  <c r="M435" i="66"/>
  <c r="N439" i="66"/>
  <c r="M439" i="66"/>
  <c r="N443" i="66"/>
  <c r="M443" i="66"/>
  <c r="N447" i="66"/>
  <c r="M447" i="66"/>
  <c r="N451" i="66"/>
  <c r="M451" i="66"/>
  <c r="N455" i="66"/>
  <c r="M455" i="66"/>
  <c r="N459" i="66"/>
  <c r="M459" i="66"/>
  <c r="N463" i="66"/>
  <c r="M463" i="66"/>
  <c r="N470" i="66"/>
  <c r="M470" i="66"/>
  <c r="N474" i="66"/>
  <c r="M474" i="66"/>
  <c r="N478" i="66"/>
  <c r="M478" i="66"/>
  <c r="N482" i="66"/>
  <c r="M482" i="66"/>
  <c r="N486" i="66"/>
  <c r="M486" i="66"/>
  <c r="N490" i="66"/>
  <c r="M490" i="66"/>
  <c r="N494" i="66"/>
  <c r="M494" i="66"/>
  <c r="N498" i="66"/>
  <c r="M498" i="66"/>
  <c r="N502" i="66"/>
  <c r="M502" i="66"/>
  <c r="N509" i="66"/>
  <c r="M509" i="66"/>
  <c r="N513" i="66"/>
  <c r="M513" i="66"/>
  <c r="N517" i="66"/>
  <c r="M517" i="66"/>
  <c r="N521" i="66"/>
  <c r="M521" i="66"/>
  <c r="N525" i="66"/>
  <c r="M525" i="66"/>
  <c r="N529" i="66"/>
  <c r="M529" i="66"/>
  <c r="N533" i="66"/>
  <c r="M533" i="66"/>
  <c r="N537" i="66"/>
  <c r="M537" i="66"/>
  <c r="N541" i="66"/>
  <c r="M541" i="66"/>
  <c r="M548" i="66"/>
  <c r="N548" i="66"/>
  <c r="N552" i="66"/>
  <c r="M552" i="66"/>
  <c r="M556" i="66"/>
  <c r="N556" i="66"/>
  <c r="N560" i="66"/>
  <c r="M560" i="66"/>
  <c r="N564" i="66"/>
  <c r="M564" i="66"/>
  <c r="N568" i="66"/>
  <c r="M568" i="66"/>
  <c r="N572" i="66"/>
  <c r="M572" i="66"/>
  <c r="N19" i="66"/>
  <c r="M19" i="66"/>
  <c r="N23" i="66"/>
  <c r="M23" i="66"/>
  <c r="N31" i="66"/>
  <c r="M31" i="66"/>
  <c r="N47" i="66"/>
  <c r="M47" i="66"/>
  <c r="N173" i="66"/>
  <c r="M173" i="66"/>
  <c r="M176" i="66"/>
  <c r="N176" i="66"/>
  <c r="N179" i="66"/>
  <c r="M179" i="66"/>
  <c r="N181" i="66"/>
  <c r="M181" i="66"/>
  <c r="N185" i="66"/>
  <c r="M185" i="66"/>
  <c r="M188" i="66"/>
  <c r="N188" i="66"/>
  <c r="N191" i="66"/>
  <c r="M191" i="66"/>
  <c r="N194" i="66"/>
  <c r="M194" i="66"/>
  <c r="N197" i="66"/>
  <c r="M197" i="66"/>
  <c r="N203" i="66"/>
  <c r="M203" i="66"/>
  <c r="M207" i="66"/>
  <c r="N207" i="66"/>
  <c r="M211" i="66"/>
  <c r="N211" i="66"/>
  <c r="N215" i="66"/>
  <c r="M215" i="66"/>
  <c r="N219" i="66"/>
  <c r="M219" i="66"/>
  <c r="N223" i="66"/>
  <c r="M223" i="66"/>
  <c r="N227" i="66"/>
  <c r="M227" i="66"/>
  <c r="N231" i="66"/>
  <c r="M231" i="66"/>
  <c r="N235" i="66"/>
  <c r="M235" i="66"/>
  <c r="N242" i="66"/>
  <c r="M242" i="66"/>
  <c r="N246" i="66"/>
  <c r="M246" i="66"/>
  <c r="N250" i="66"/>
  <c r="M250" i="66"/>
  <c r="N254" i="66"/>
  <c r="M254" i="66"/>
  <c r="N258" i="66"/>
  <c r="M258" i="66"/>
  <c r="N262" i="66"/>
  <c r="M262" i="66"/>
  <c r="N266" i="66"/>
  <c r="M266" i="66"/>
  <c r="N270" i="66"/>
  <c r="M270" i="66"/>
  <c r="N274" i="66"/>
  <c r="M274" i="66"/>
  <c r="N281" i="66"/>
  <c r="M281" i="66"/>
  <c r="N285" i="66"/>
  <c r="M285" i="66"/>
  <c r="N289" i="66"/>
  <c r="M289" i="66"/>
  <c r="N293" i="66"/>
  <c r="M293" i="66"/>
  <c r="N297" i="66"/>
  <c r="M297" i="66"/>
  <c r="N301" i="66"/>
  <c r="M301" i="66"/>
  <c r="N305" i="66"/>
  <c r="M305" i="66"/>
  <c r="N309" i="66"/>
  <c r="M309" i="66"/>
  <c r="N313" i="66"/>
  <c r="M313" i="66"/>
  <c r="N320" i="66"/>
  <c r="M320" i="66"/>
  <c r="N324" i="66"/>
  <c r="M324" i="66"/>
  <c r="N328" i="66"/>
  <c r="M328" i="66"/>
  <c r="N332" i="66"/>
  <c r="M332" i="66"/>
  <c r="N336" i="66"/>
  <c r="M336" i="66"/>
  <c r="N340" i="66"/>
  <c r="M340" i="66"/>
  <c r="N344" i="66"/>
  <c r="M344" i="66"/>
  <c r="N348" i="66"/>
  <c r="M348" i="66"/>
  <c r="N355" i="66"/>
  <c r="M355" i="66"/>
  <c r="N359" i="66"/>
  <c r="M359" i="66"/>
  <c r="N371" i="66"/>
  <c r="M371" i="66"/>
  <c r="N375" i="66"/>
  <c r="M375" i="66"/>
  <c r="N383" i="66"/>
  <c r="M383" i="66"/>
  <c r="N387" i="66"/>
  <c r="M387" i="66"/>
  <c r="N394" i="66"/>
  <c r="M394" i="66"/>
  <c r="N414" i="66"/>
  <c r="M414" i="66"/>
  <c r="N418" i="66"/>
  <c r="M418" i="66"/>
  <c r="N422" i="66"/>
  <c r="M422" i="66"/>
  <c r="N554" i="66"/>
  <c r="M554" i="66"/>
  <c r="N558" i="66"/>
  <c r="M558" i="66"/>
  <c r="N562" i="66"/>
  <c r="M562" i="66"/>
  <c r="M25" i="66"/>
  <c r="N25" i="66"/>
  <c r="N29" i="66"/>
  <c r="M29" i="66"/>
  <c r="N33" i="66"/>
  <c r="M33" i="66"/>
  <c r="N41" i="66"/>
  <c r="M41" i="66"/>
  <c r="N14" i="66"/>
  <c r="M14" i="66"/>
  <c r="N18" i="66"/>
  <c r="M18" i="66"/>
  <c r="N22" i="66"/>
  <c r="M22" i="66"/>
  <c r="N26" i="66"/>
  <c r="M26" i="66"/>
  <c r="N30" i="66"/>
  <c r="M30" i="66"/>
  <c r="N34" i="66"/>
  <c r="M34" i="66"/>
  <c r="N38" i="66"/>
  <c r="M38" i="66"/>
  <c r="N42" i="66"/>
  <c r="M42" i="66"/>
  <c r="N46" i="66"/>
  <c r="M46" i="66"/>
  <c r="N204" i="66"/>
  <c r="M204" i="66"/>
  <c r="N208" i="66"/>
  <c r="M208" i="66"/>
  <c r="N212" i="66"/>
  <c r="M212" i="66"/>
  <c r="N216" i="66"/>
  <c r="M216" i="66"/>
  <c r="N220" i="66"/>
  <c r="M220" i="66"/>
  <c r="N224" i="66"/>
  <c r="M224" i="66"/>
  <c r="N228" i="66"/>
  <c r="M228" i="66"/>
  <c r="N232" i="66"/>
  <c r="M232" i="66"/>
  <c r="N236" i="66"/>
  <c r="M236" i="66"/>
  <c r="N243" i="66"/>
  <c r="M243" i="66"/>
  <c r="N247" i="66"/>
  <c r="M247" i="66"/>
  <c r="N251" i="66"/>
  <c r="M251" i="66"/>
  <c r="N255" i="66"/>
  <c r="M255" i="66"/>
  <c r="N259" i="66"/>
  <c r="M259" i="66"/>
  <c r="N263" i="66"/>
  <c r="M263" i="66"/>
  <c r="N267" i="66"/>
  <c r="M267" i="66"/>
  <c r="N271" i="66"/>
  <c r="M271" i="66"/>
  <c r="N275" i="66"/>
  <c r="M275" i="66"/>
  <c r="N282" i="66"/>
  <c r="M282" i="66"/>
  <c r="N286" i="66"/>
  <c r="M286" i="66"/>
  <c r="N290" i="66"/>
  <c r="M290" i="66"/>
  <c r="N294" i="66"/>
  <c r="M294" i="66"/>
  <c r="N298" i="66"/>
  <c r="M298" i="66"/>
  <c r="N302" i="66"/>
  <c r="M302" i="66"/>
  <c r="N306" i="66"/>
  <c r="M306" i="66"/>
  <c r="N310" i="66"/>
  <c r="M310" i="66"/>
  <c r="N317" i="66"/>
  <c r="M317" i="66"/>
  <c r="N321" i="66"/>
  <c r="M321" i="66"/>
  <c r="N325" i="66"/>
  <c r="M325" i="66"/>
  <c r="N329" i="66"/>
  <c r="M329" i="66"/>
  <c r="N333" i="66"/>
  <c r="M333" i="66"/>
  <c r="N337" i="66"/>
  <c r="M337" i="66"/>
  <c r="N341" i="66"/>
  <c r="M341" i="66"/>
  <c r="N345" i="66"/>
  <c r="M345" i="66"/>
  <c r="N349" i="66"/>
  <c r="M349" i="66"/>
  <c r="N356" i="66"/>
  <c r="M356" i="66"/>
  <c r="N360" i="66"/>
  <c r="M360" i="66"/>
  <c r="N364" i="66"/>
  <c r="M364" i="66"/>
  <c r="N368" i="66"/>
  <c r="M368" i="66"/>
  <c r="N372" i="66"/>
  <c r="M372" i="66"/>
  <c r="N376" i="66"/>
  <c r="M376" i="66"/>
  <c r="N380" i="66"/>
  <c r="M380" i="66"/>
  <c r="N384" i="66"/>
  <c r="M384" i="66"/>
  <c r="N388" i="66"/>
  <c r="M388" i="66"/>
  <c r="N395" i="66"/>
  <c r="M395" i="66"/>
  <c r="N399" i="66"/>
  <c r="M399" i="66"/>
  <c r="N403" i="66"/>
  <c r="M403" i="66"/>
  <c r="N407" i="66"/>
  <c r="M407" i="66"/>
  <c r="N411" i="66"/>
  <c r="M411" i="66"/>
  <c r="N415" i="66"/>
  <c r="M415" i="66"/>
  <c r="N419" i="66"/>
  <c r="M419" i="66"/>
  <c r="N423" i="66"/>
  <c r="M423" i="66"/>
  <c r="N427" i="66"/>
  <c r="M427" i="66"/>
  <c r="N434" i="66"/>
  <c r="M434" i="66"/>
  <c r="N438" i="66"/>
  <c r="M438" i="66"/>
  <c r="N442" i="66"/>
  <c r="M442" i="66"/>
  <c r="N446" i="66"/>
  <c r="M446" i="66"/>
  <c r="N450" i="66"/>
  <c r="M450" i="66"/>
  <c r="N454" i="66"/>
  <c r="M454" i="66"/>
  <c r="N458" i="66"/>
  <c r="M458" i="66"/>
  <c r="N462" i="66"/>
  <c r="M462" i="66"/>
  <c r="N469" i="66"/>
  <c r="M469" i="66"/>
  <c r="N473" i="66"/>
  <c r="M473" i="66"/>
  <c r="N477" i="66"/>
  <c r="M477" i="66"/>
  <c r="N481" i="66"/>
  <c r="M481" i="66"/>
  <c r="N485" i="66"/>
  <c r="M485" i="66"/>
  <c r="N489" i="66"/>
  <c r="M489" i="66"/>
  <c r="N493" i="66"/>
  <c r="M493" i="66"/>
  <c r="N497" i="66"/>
  <c r="M497" i="66"/>
  <c r="N501" i="66"/>
  <c r="M501" i="66"/>
  <c r="N508" i="66"/>
  <c r="M508" i="66"/>
  <c r="N512" i="66"/>
  <c r="M512" i="66"/>
  <c r="N516" i="66"/>
  <c r="M516" i="66"/>
  <c r="N520" i="66"/>
  <c r="M520" i="66"/>
  <c r="N524" i="66"/>
  <c r="M524" i="66"/>
  <c r="N528" i="66"/>
  <c r="M528" i="66"/>
  <c r="N532" i="66"/>
  <c r="M532" i="66"/>
  <c r="N536" i="66"/>
  <c r="M536" i="66"/>
  <c r="N540" i="66"/>
  <c r="M540" i="66"/>
  <c r="N547" i="66"/>
  <c r="M547" i="66"/>
  <c r="N551" i="66"/>
  <c r="M551" i="66"/>
  <c r="N555" i="66"/>
  <c r="M555" i="66"/>
  <c r="N559" i="66"/>
  <c r="M559" i="66"/>
  <c r="N563" i="66"/>
  <c r="M563" i="66"/>
  <c r="N567" i="66"/>
  <c r="M567" i="66"/>
  <c r="N571" i="66"/>
  <c r="M571" i="66"/>
  <c r="N575" i="66"/>
  <c r="M575" i="66"/>
  <c r="L16" i="48"/>
  <c r="M16" i="48"/>
  <c r="L24" i="48"/>
  <c r="M24" i="48"/>
  <c r="L35" i="48"/>
  <c r="M35" i="48"/>
  <c r="L43" i="48"/>
  <c r="M43" i="48"/>
  <c r="L14" i="48"/>
  <c r="M14" i="48"/>
  <c r="L18" i="48"/>
  <c r="M18" i="48"/>
  <c r="L22" i="48"/>
  <c r="M22" i="48"/>
  <c r="L29" i="48"/>
  <c r="M29" i="48"/>
  <c r="L33" i="48"/>
  <c r="M33" i="48"/>
  <c r="L37" i="48"/>
  <c r="M37" i="48"/>
  <c r="L41" i="48"/>
  <c r="M41" i="48"/>
  <c r="L48" i="48"/>
  <c r="M48" i="48"/>
  <c r="L52" i="48"/>
  <c r="M52" i="48"/>
  <c r="L56" i="48"/>
  <c r="M56" i="48"/>
  <c r="L12" i="48"/>
  <c r="M12" i="48"/>
  <c r="L20" i="48"/>
  <c r="M20" i="48"/>
  <c r="L31" i="48"/>
  <c r="M31" i="48"/>
  <c r="L39" i="48"/>
  <c r="M39" i="48"/>
  <c r="L50" i="48"/>
  <c r="M50" i="48"/>
  <c r="L54" i="48"/>
  <c r="M54" i="48"/>
  <c r="M11" i="48"/>
  <c r="L11" i="48"/>
  <c r="L15" i="48"/>
  <c r="M15" i="48"/>
  <c r="L19" i="48"/>
  <c r="M19" i="48"/>
  <c r="L23" i="48"/>
  <c r="M23" i="48"/>
  <c r="L30" i="48"/>
  <c r="M30" i="48"/>
  <c r="L34" i="48"/>
  <c r="M34" i="48"/>
  <c r="L38" i="48"/>
  <c r="M38" i="48"/>
  <c r="L42" i="48"/>
  <c r="M42" i="48"/>
  <c r="M49" i="48"/>
  <c r="L49" i="48"/>
  <c r="L53" i="48"/>
  <c r="M53" i="48"/>
  <c r="L57" i="48"/>
  <c r="M57" i="48"/>
  <c r="L13" i="48"/>
  <c r="M13" i="48"/>
  <c r="M17" i="48"/>
  <c r="L17" i="48"/>
  <c r="M21" i="48"/>
  <c r="L21" i="48"/>
  <c r="L32" i="48"/>
  <c r="M32" i="48"/>
  <c r="L36" i="48"/>
  <c r="M36" i="48"/>
  <c r="M40" i="48"/>
  <c r="L40" i="48"/>
  <c r="M47" i="48"/>
  <c r="L47" i="48"/>
  <c r="L51" i="48"/>
  <c r="M51" i="48"/>
  <c r="M55" i="48"/>
  <c r="L55" i="48"/>
  <c r="M31" i="50"/>
  <c r="N31" i="50"/>
  <c r="M9" i="50"/>
  <c r="N9" i="50"/>
  <c r="K9" i="50"/>
  <c r="H163" i="66"/>
  <c r="R181" i="66"/>
  <c r="R193" i="66"/>
  <c r="R235" i="66"/>
  <c r="R250" i="66"/>
  <c r="R254" i="66"/>
  <c r="X293" i="66"/>
  <c r="V297" i="66"/>
  <c r="V301" i="66"/>
  <c r="Q305" i="66"/>
  <c r="Z305" i="66" s="1"/>
  <c r="V309" i="66"/>
  <c r="W328" i="66"/>
  <c r="AA359" i="66"/>
  <c r="U363" i="66"/>
  <c r="U367" i="66"/>
  <c r="U371" i="66"/>
  <c r="U375" i="66"/>
  <c r="X465" i="66"/>
  <c r="AA558" i="66"/>
  <c r="V566" i="66"/>
  <c r="Y574" i="66"/>
  <c r="Y28" i="66"/>
  <c r="V36" i="66"/>
  <c r="U40" i="66"/>
  <c r="W44" i="66"/>
  <c r="V55" i="66"/>
  <c r="U58" i="66"/>
  <c r="S59" i="66"/>
  <c r="Y60" i="66"/>
  <c r="V63" i="66"/>
  <c r="AA66" i="66"/>
  <c r="V71" i="66"/>
  <c r="S74" i="66"/>
  <c r="U77" i="66"/>
  <c r="Y80" i="66"/>
  <c r="W82" i="66"/>
  <c r="J104" i="66"/>
  <c r="J115" i="66"/>
  <c r="J117" i="66"/>
  <c r="J118" i="66"/>
  <c r="J119" i="66"/>
  <c r="J121" i="66"/>
  <c r="R136" i="66"/>
  <c r="R140" i="66"/>
  <c r="R142" i="66"/>
  <c r="R143" i="66"/>
  <c r="R155" i="66"/>
  <c r="R156" i="66"/>
  <c r="R157" i="66"/>
  <c r="R159" i="66"/>
  <c r="R218" i="66"/>
  <c r="R245" i="66"/>
  <c r="R257" i="66"/>
  <c r="R269" i="66"/>
  <c r="R273" i="66"/>
  <c r="W280" i="66"/>
  <c r="Y292" i="66"/>
  <c r="T312" i="66"/>
  <c r="U319" i="66"/>
  <c r="U343" i="66"/>
  <c r="U351" i="66"/>
  <c r="V358" i="66"/>
  <c r="V362" i="66"/>
  <c r="V370" i="66"/>
  <c r="V378" i="66"/>
  <c r="V382" i="66"/>
  <c r="V386" i="66"/>
  <c r="T405" i="66"/>
  <c r="U413" i="66"/>
  <c r="Y421" i="66"/>
  <c r="Q425" i="66"/>
  <c r="AA432" i="66"/>
  <c r="AA436" i="66"/>
  <c r="AA444" i="66"/>
  <c r="W460" i="66"/>
  <c r="S464" i="66"/>
  <c r="U471" i="66"/>
  <c r="U487" i="66"/>
  <c r="U499" i="66"/>
  <c r="Z514" i="66"/>
  <c r="V518" i="66"/>
  <c r="T522" i="66"/>
  <c r="V526" i="66"/>
  <c r="V530" i="66"/>
  <c r="T534" i="66"/>
  <c r="V538" i="66"/>
  <c r="Z549" i="66"/>
  <c r="T557" i="66"/>
  <c r="T565" i="66"/>
  <c r="T569" i="66"/>
  <c r="Y573" i="66"/>
  <c r="R194" i="66"/>
  <c r="R197" i="66"/>
  <c r="R219" i="66"/>
  <c r="R231" i="66"/>
  <c r="S281" i="66"/>
  <c r="V285" i="66"/>
  <c r="V289" i="66"/>
  <c r="V313" i="66"/>
  <c r="U336" i="66"/>
  <c r="AA394" i="66"/>
  <c r="W398" i="66"/>
  <c r="AA402" i="66"/>
  <c r="AA406" i="66"/>
  <c r="W418" i="66"/>
  <c r="Y422" i="66"/>
  <c r="V433" i="66"/>
  <c r="S437" i="66"/>
  <c r="V441" i="66"/>
  <c r="V449" i="66"/>
  <c r="W476" i="66"/>
  <c r="U480" i="66"/>
  <c r="W488" i="66"/>
  <c r="W492" i="66"/>
  <c r="U496" i="66"/>
  <c r="U511" i="66"/>
  <c r="W515" i="66"/>
  <c r="Y519" i="66"/>
  <c r="P527" i="66"/>
  <c r="Y531" i="66"/>
  <c r="W539" i="66"/>
  <c r="W546" i="66"/>
  <c r="Z554" i="66"/>
  <c r="AA570" i="66"/>
  <c r="R217" i="66"/>
  <c r="R233" i="66"/>
  <c r="R244" i="66"/>
  <c r="R256" i="66"/>
  <c r="U283" i="66"/>
  <c r="W287" i="66"/>
  <c r="U291" i="66"/>
  <c r="U299" i="66"/>
  <c r="P303" i="66"/>
  <c r="S307" i="66"/>
  <c r="Y311" i="66"/>
  <c r="V322" i="66"/>
  <c r="W342" i="66"/>
  <c r="Y346" i="66"/>
  <c r="V357" i="66"/>
  <c r="S361" i="66"/>
  <c r="V365" i="66"/>
  <c r="S369" i="66"/>
  <c r="S373" i="66"/>
  <c r="V377" i="66"/>
  <c r="X385" i="66"/>
  <c r="S389" i="66"/>
  <c r="U400" i="66"/>
  <c r="AA408" i="66"/>
  <c r="W412" i="66"/>
  <c r="U420" i="66"/>
  <c r="AA424" i="66"/>
  <c r="S435" i="66"/>
  <c r="Y439" i="66"/>
  <c r="W443" i="66"/>
  <c r="W447" i="66"/>
  <c r="W455" i="66"/>
  <c r="AA463" i="66"/>
  <c r="W474" i="66"/>
  <c r="W478" i="66"/>
  <c r="AA482" i="66"/>
  <c r="W486" i="66"/>
  <c r="W494" i="66"/>
  <c r="S509" i="66"/>
  <c r="S513" i="66"/>
  <c r="Q517" i="66"/>
  <c r="V521" i="66"/>
  <c r="V525" i="66"/>
  <c r="S529" i="66"/>
  <c r="S537" i="66"/>
  <c r="W552" i="66"/>
  <c r="U556" i="66"/>
  <c r="W568" i="66"/>
  <c r="U572" i="66"/>
  <c r="U14" i="66"/>
  <c r="W18" i="66"/>
  <c r="W22" i="66"/>
  <c r="W26" i="66"/>
  <c r="W30" i="66"/>
  <c r="W34" i="66"/>
  <c r="Q46" i="66"/>
  <c r="Z46" i="66" s="1"/>
  <c r="R212" i="66"/>
  <c r="R216" i="66"/>
  <c r="R232" i="66"/>
  <c r="R247" i="66"/>
  <c r="R255" i="66"/>
  <c r="R271" i="66"/>
  <c r="Z282" i="66"/>
  <c r="Q286" i="66"/>
  <c r="V290" i="66"/>
  <c r="V298" i="66"/>
  <c r="V302" i="66"/>
  <c r="V306" i="66"/>
  <c r="X325" i="66"/>
  <c r="Q329" i="66"/>
  <c r="Z329" i="66" s="1"/>
  <c r="T333" i="66"/>
  <c r="Z345" i="66"/>
  <c r="Q349" i="66"/>
  <c r="AA380" i="66"/>
  <c r="T384" i="66"/>
  <c r="W388" i="66"/>
  <c r="U407" i="66"/>
  <c r="U411" i="66"/>
  <c r="AA423" i="66"/>
  <c r="X434" i="66"/>
  <c r="V442" i="66"/>
  <c r="X450" i="66"/>
  <c r="Q454" i="66"/>
  <c r="V458" i="66"/>
  <c r="T473" i="66"/>
  <c r="Y477" i="66"/>
  <c r="T489" i="66"/>
  <c r="T493" i="66"/>
  <c r="V508" i="66"/>
  <c r="V512" i="66"/>
  <c r="W524" i="66"/>
  <c r="S532" i="66"/>
  <c r="AA536" i="66"/>
  <c r="V540" i="66"/>
  <c r="U547" i="66"/>
  <c r="R180" i="66"/>
  <c r="R195" i="66"/>
  <c r="R270" i="66"/>
  <c r="P379" i="66"/>
  <c r="W383" i="66"/>
  <c r="X26" i="58"/>
  <c r="D29" i="67"/>
  <c r="D39" i="67"/>
  <c r="X41" i="58"/>
  <c r="AG12" i="35"/>
  <c r="AB26" i="35"/>
  <c r="AB39" i="35"/>
  <c r="Z14" i="35"/>
  <c r="Z18" i="35"/>
  <c r="Z24" i="35"/>
  <c r="Z37" i="35"/>
  <c r="Z41" i="35"/>
  <c r="Z45" i="35"/>
  <c r="N16" i="44"/>
  <c r="J60" i="1"/>
  <c r="S60" i="1"/>
  <c r="M60" i="1"/>
  <c r="Y59" i="1"/>
  <c r="J59" i="1"/>
  <c r="S59" i="1"/>
  <c r="M59" i="1"/>
  <c r="X12" i="6"/>
  <c r="AC13" i="48"/>
  <c r="AC17" i="48"/>
  <c r="AC21" i="48"/>
  <c r="AC12" i="48"/>
  <c r="AC16" i="48"/>
  <c r="AC20" i="48"/>
  <c r="AC24" i="48"/>
  <c r="AC11" i="48"/>
  <c r="AB11" i="48"/>
  <c r="AC15" i="48"/>
  <c r="AC19" i="48"/>
  <c r="AC23" i="48"/>
  <c r="AC14" i="48"/>
  <c r="AC18" i="48"/>
  <c r="AC22" i="48"/>
  <c r="AB13" i="48"/>
  <c r="AB41" i="64" s="1"/>
  <c r="AB17" i="48"/>
  <c r="Y239" i="66" s="1"/>
  <c r="AB21" i="48"/>
  <c r="AB221" i="64"/>
  <c r="AB12" i="48"/>
  <c r="AB16" i="48"/>
  <c r="AB20" i="48"/>
  <c r="AB24" i="48"/>
  <c r="AB15" i="48"/>
  <c r="AB71" i="64" s="1"/>
  <c r="AB19" i="48"/>
  <c r="AB23" i="48"/>
  <c r="AB14" i="48"/>
  <c r="AB56" i="64" s="1"/>
  <c r="AB18" i="48"/>
  <c r="AB22" i="48"/>
  <c r="H11" i="57"/>
  <c r="V19" i="57"/>
  <c r="V21" i="57"/>
  <c r="V23" i="57"/>
  <c r="V25" i="57"/>
  <c r="V18" i="57"/>
  <c r="V20" i="57"/>
  <c r="V22" i="57"/>
  <c r="V24" i="57"/>
  <c r="K15" i="57"/>
  <c r="H26" i="64"/>
  <c r="D21" i="67"/>
  <c r="M58" i="1"/>
  <c r="J58" i="1"/>
  <c r="Y251" i="64"/>
  <c r="I24" i="64"/>
  <c r="V10" i="56"/>
  <c r="Y250" i="64"/>
  <c r="I23" i="64"/>
  <c r="I22" i="64"/>
  <c r="V9" i="56"/>
  <c r="I30" i="64"/>
  <c r="X62" i="58"/>
  <c r="I21" i="64"/>
  <c r="X64" i="58"/>
  <c r="X80" i="58"/>
  <c r="Y4" i="56"/>
  <c r="Y11" i="59"/>
  <c r="I20" i="64"/>
  <c r="Z36" i="1"/>
  <c r="N210" i="64"/>
  <c r="AC210" i="64"/>
  <c r="AC212" i="64"/>
  <c r="N212" i="64"/>
  <c r="N218" i="64"/>
  <c r="AC218" i="64"/>
  <c r="AC219" i="64"/>
  <c r="N219" i="64"/>
  <c r="G246" i="64"/>
  <c r="AE246" i="64" s="1"/>
  <c r="I19" i="64"/>
  <c r="J33" i="1"/>
  <c r="Z33" i="1"/>
  <c r="Z31" i="1"/>
  <c r="AB30" i="48"/>
  <c r="AB50" i="48"/>
  <c r="AB51" i="48"/>
  <c r="AB53" i="48"/>
  <c r="AB55" i="48"/>
  <c r="AB57" i="48"/>
  <c r="AB58" i="48"/>
  <c r="AB59" i="48"/>
  <c r="AB60" i="48"/>
  <c r="AB63" i="48"/>
  <c r="AB66" i="48"/>
  <c r="AB69" i="48"/>
  <c r="AB70" i="48"/>
  <c r="AB72" i="48"/>
  <c r="AB73" i="48"/>
  <c r="H467" i="66"/>
  <c r="X116" i="58"/>
  <c r="H201" i="66"/>
  <c r="H239" i="66"/>
  <c r="I18" i="64"/>
  <c r="Z29" i="1"/>
  <c r="Z28" i="1"/>
  <c r="Q317" i="66"/>
  <c r="Z317" i="66" s="1"/>
  <c r="H315" i="66"/>
  <c r="W355" i="66"/>
  <c r="H353" i="66"/>
  <c r="Y507" i="66"/>
  <c r="H505" i="66"/>
  <c r="T393" i="66"/>
  <c r="H391" i="66"/>
  <c r="W279" i="66"/>
  <c r="H277" i="66"/>
  <c r="W431" i="66"/>
  <c r="H429" i="66"/>
  <c r="I17" i="64"/>
  <c r="U4" i="47"/>
  <c r="W243" i="64"/>
  <c r="I16" i="64"/>
  <c r="H49" i="66"/>
  <c r="I15" i="64"/>
  <c r="S13" i="46"/>
  <c r="T13" i="46" s="1"/>
  <c r="S14" i="46"/>
  <c r="T14" i="46" s="1"/>
  <c r="S12" i="46"/>
  <c r="T12" i="46" s="1"/>
  <c r="S241" i="64"/>
  <c r="I14" i="64"/>
  <c r="C28" i="2"/>
  <c r="E28" i="2"/>
  <c r="AB77" i="48"/>
  <c r="AB61" i="48"/>
  <c r="M57" i="1"/>
  <c r="J57" i="1"/>
  <c r="M56" i="1"/>
  <c r="J56" i="1"/>
  <c r="M55" i="1"/>
  <c r="J55" i="1"/>
  <c r="J54" i="1"/>
  <c r="M54" i="1"/>
  <c r="J53" i="1"/>
  <c r="M53" i="1"/>
  <c r="I159" i="64"/>
  <c r="I227" i="64"/>
  <c r="AC227" i="64"/>
  <c r="I228" i="64"/>
  <c r="AC228" i="64"/>
  <c r="I229" i="64"/>
  <c r="AC229" i="64"/>
  <c r="I230" i="64"/>
  <c r="AC230" i="64"/>
  <c r="I232" i="64"/>
  <c r="AC232" i="64"/>
  <c r="J52" i="1"/>
  <c r="M52" i="1"/>
  <c r="M176" i="64"/>
  <c r="Q429" i="66"/>
  <c r="M51" i="1"/>
  <c r="J51" i="1"/>
  <c r="Q315" i="66"/>
  <c r="M191" i="64"/>
  <c r="Q467" i="66"/>
  <c r="M221" i="64"/>
  <c r="Q543" i="66"/>
  <c r="T545" i="66"/>
  <c r="G543" i="66"/>
  <c r="I126" i="64"/>
  <c r="I127" i="64"/>
  <c r="I157" i="64"/>
  <c r="J50" i="1"/>
  <c r="M50" i="1"/>
  <c r="M49" i="1"/>
  <c r="J49" i="1"/>
  <c r="Z25" i="49"/>
  <c r="X238" i="69" s="1"/>
  <c r="Z31" i="49"/>
  <c r="X328" i="69" s="1"/>
  <c r="Z35" i="49"/>
  <c r="X389" i="69" s="1"/>
  <c r="Z39" i="49"/>
  <c r="X452" i="69" s="1"/>
  <c r="Z10" i="49"/>
  <c r="X26" i="69" s="1"/>
  <c r="Z14" i="49"/>
  <c r="X86" i="69" s="1"/>
  <c r="Z18" i="49"/>
  <c r="X146" i="69" s="1"/>
  <c r="Z22" i="49"/>
  <c r="X207" i="69" s="1"/>
  <c r="Z27" i="49"/>
  <c r="X268" i="69" s="1"/>
  <c r="Z9" i="49"/>
  <c r="X11" i="69" s="1"/>
  <c r="Z13" i="49"/>
  <c r="X71" i="69" s="1"/>
  <c r="Z17" i="49"/>
  <c r="X131" i="69" s="1"/>
  <c r="Z21" i="49"/>
  <c r="X192" i="69" s="1"/>
  <c r="Z26" i="49"/>
  <c r="X253" i="69" s="1"/>
  <c r="Z30" i="49"/>
  <c r="X313" i="69" s="1"/>
  <c r="Z34" i="49"/>
  <c r="X373" i="69" s="1"/>
  <c r="Z38" i="49"/>
  <c r="X437" i="69" s="1"/>
  <c r="Z11" i="49"/>
  <c r="X41" i="69" s="1"/>
  <c r="Z15" i="49"/>
  <c r="X101" i="69" s="1"/>
  <c r="Z19" i="49"/>
  <c r="X161" i="69" s="1"/>
  <c r="Z23" i="49"/>
  <c r="X222" i="69" s="1"/>
  <c r="Z28" i="49"/>
  <c r="X283" i="69" s="1"/>
  <c r="Z32" i="49"/>
  <c r="X343" i="69" s="1"/>
  <c r="Z36" i="49"/>
  <c r="X407" i="69" s="1"/>
  <c r="Z12" i="49"/>
  <c r="X56" i="69" s="1"/>
  <c r="Z16" i="49"/>
  <c r="X116" i="69" s="1"/>
  <c r="Z20" i="49"/>
  <c r="X177" i="69" s="1"/>
  <c r="Z29" i="49"/>
  <c r="X298" i="69" s="1"/>
  <c r="Z33" i="49"/>
  <c r="X358" i="69" s="1"/>
  <c r="Z37" i="49"/>
  <c r="X422" i="69" s="1"/>
  <c r="I124" i="64"/>
  <c r="I125" i="64"/>
  <c r="I140" i="64"/>
  <c r="S16" i="49"/>
  <c r="M16" i="49"/>
  <c r="S11" i="49"/>
  <c r="M11" i="49"/>
  <c r="S15" i="49"/>
  <c r="M15" i="49"/>
  <c r="S19" i="49"/>
  <c r="M19" i="49"/>
  <c r="S23" i="49"/>
  <c r="M23" i="49"/>
  <c r="S12" i="49"/>
  <c r="M12" i="49"/>
  <c r="S20" i="49"/>
  <c r="M20" i="49"/>
  <c r="S10" i="49"/>
  <c r="M10" i="49"/>
  <c r="S14" i="49"/>
  <c r="M14" i="49"/>
  <c r="S18" i="49"/>
  <c r="M18" i="49"/>
  <c r="S22" i="49"/>
  <c r="M22" i="49"/>
  <c r="S9" i="49"/>
  <c r="M9" i="49"/>
  <c r="S13" i="49"/>
  <c r="M13" i="49"/>
  <c r="S17" i="49"/>
  <c r="M17" i="49"/>
  <c r="S21" i="49"/>
  <c r="M21" i="49"/>
  <c r="AB10" i="16"/>
  <c r="AB31" i="16"/>
  <c r="AB32" i="16"/>
  <c r="AB33" i="16"/>
  <c r="AB34" i="16"/>
  <c r="AB35" i="16"/>
  <c r="AB9" i="16"/>
  <c r="AF28" i="44"/>
  <c r="T13" i="45"/>
  <c r="AH17" i="6"/>
  <c r="AH22" i="6"/>
  <c r="AH27" i="6"/>
  <c r="R12" i="45"/>
  <c r="M41" i="64"/>
  <c r="Q87" i="66"/>
  <c r="M71" i="64"/>
  <c r="Q163" i="66"/>
  <c r="M101" i="64"/>
  <c r="R13" i="45"/>
  <c r="M56" i="64"/>
  <c r="Q125" i="66"/>
  <c r="M146" i="64"/>
  <c r="U13" i="46"/>
  <c r="V13" i="46" s="1"/>
  <c r="M13" i="46"/>
  <c r="N13" i="46" s="1"/>
  <c r="M20" i="46"/>
  <c r="N20" i="46" s="1"/>
  <c r="U20" i="46"/>
  <c r="AF20" i="46" s="1"/>
  <c r="M14" i="46"/>
  <c r="N14" i="46" s="1"/>
  <c r="U14" i="46"/>
  <c r="V14" i="46" s="1"/>
  <c r="U18" i="46"/>
  <c r="V18" i="46" s="1"/>
  <c r="M18" i="46"/>
  <c r="N18" i="46" s="1"/>
  <c r="M22" i="46"/>
  <c r="N22" i="46" s="1"/>
  <c r="U22" i="46"/>
  <c r="V22" i="46" s="1"/>
  <c r="M12" i="46"/>
  <c r="N12" i="46" s="1"/>
  <c r="U12" i="46"/>
  <c r="V12" i="46" s="1"/>
  <c r="M24" i="46"/>
  <c r="N24" i="46" s="1"/>
  <c r="U24" i="46"/>
  <c r="AF24" i="46" s="1"/>
  <c r="U17" i="46"/>
  <c r="V17" i="46" s="1"/>
  <c r="M17" i="46"/>
  <c r="N17" i="46" s="1"/>
  <c r="U21" i="46"/>
  <c r="V21" i="46" s="1"/>
  <c r="M21" i="46"/>
  <c r="N21" i="46" s="1"/>
  <c r="M19" i="46"/>
  <c r="N19" i="46" s="1"/>
  <c r="U19" i="46"/>
  <c r="AF19" i="46" s="1"/>
  <c r="M23" i="46"/>
  <c r="N23" i="46" s="1"/>
  <c r="U23" i="46"/>
  <c r="V23" i="46" s="1"/>
  <c r="L11" i="45"/>
  <c r="AF20" i="45"/>
  <c r="AF25" i="45"/>
  <c r="AF29" i="45"/>
  <c r="L10" i="45"/>
  <c r="R11" i="45"/>
  <c r="L14" i="45"/>
  <c r="R15" i="45"/>
  <c r="R10" i="45"/>
  <c r="R14" i="45"/>
  <c r="T10" i="45"/>
  <c r="L12" i="45"/>
  <c r="T14" i="45"/>
  <c r="AF19" i="45"/>
  <c r="AF24" i="45"/>
  <c r="L13" i="45"/>
  <c r="AF12" i="45"/>
  <c r="T12" i="45"/>
  <c r="AF21" i="45"/>
  <c r="AF11" i="45"/>
  <c r="T11" i="45"/>
  <c r="AF15" i="45"/>
  <c r="T15" i="45"/>
  <c r="AF26" i="44"/>
  <c r="AF44" i="44"/>
  <c r="AF53" i="44"/>
  <c r="AF37" i="44"/>
  <c r="AF46" i="44"/>
  <c r="AF21" i="44"/>
  <c r="AF25" i="44"/>
  <c r="AF30" i="44"/>
  <c r="AF34" i="44"/>
  <c r="AF39" i="44"/>
  <c r="AF43" i="44"/>
  <c r="AF48" i="44"/>
  <c r="AF52" i="44"/>
  <c r="AF20" i="44"/>
  <c r="AF24" i="44"/>
  <c r="AF33" i="44"/>
  <c r="AF38" i="44"/>
  <c r="AF47" i="44"/>
  <c r="AF51" i="44"/>
  <c r="AH11" i="6"/>
  <c r="AH19" i="6"/>
  <c r="AH9" i="6"/>
  <c r="AH14" i="6"/>
  <c r="AH24" i="6"/>
  <c r="H125" i="66"/>
  <c r="J136" i="66"/>
  <c r="J140" i="66"/>
  <c r="J142" i="66"/>
  <c r="J143" i="66"/>
  <c r="J155" i="66"/>
  <c r="J156" i="66"/>
  <c r="J157" i="66"/>
  <c r="J159" i="66"/>
  <c r="P90" i="66"/>
  <c r="U92" i="66"/>
  <c r="U96" i="66"/>
  <c r="W104" i="66"/>
  <c r="R104" i="66"/>
  <c r="U107" i="66"/>
  <c r="S108" i="66"/>
  <c r="P112" i="66"/>
  <c r="U115" i="66"/>
  <c r="R115" i="66"/>
  <c r="R117" i="66"/>
  <c r="Y118" i="66"/>
  <c r="R118" i="66"/>
  <c r="R119" i="66"/>
  <c r="R121" i="66"/>
  <c r="V89" i="66"/>
  <c r="H87" i="66"/>
  <c r="AF42" i="44"/>
  <c r="AB68" i="48"/>
  <c r="AB52" i="48"/>
  <c r="H11" i="66"/>
  <c r="AF10" i="44"/>
  <c r="V10" i="44"/>
  <c r="AF11" i="44"/>
  <c r="V11" i="44"/>
  <c r="AF12" i="44"/>
  <c r="V12" i="44"/>
  <c r="AF14" i="44"/>
  <c r="V14" i="44"/>
  <c r="AF15" i="44"/>
  <c r="V15" i="44"/>
  <c r="I123" i="64"/>
  <c r="M26" i="64"/>
  <c r="M11" i="64"/>
  <c r="Q11" i="66"/>
  <c r="I28" i="64"/>
  <c r="Z11" i="59"/>
  <c r="Q133" i="66"/>
  <c r="R133" i="66" s="1"/>
  <c r="Q137" i="66"/>
  <c r="R137" i="66" s="1"/>
  <c r="Q145" i="66"/>
  <c r="R145" i="66" s="1"/>
  <c r="I32" i="64"/>
  <c r="W21" i="1"/>
  <c r="J218" i="66"/>
  <c r="J245" i="66"/>
  <c r="Q253" i="66"/>
  <c r="Z253" i="66" s="1"/>
  <c r="J257" i="66"/>
  <c r="Z269" i="66"/>
  <c r="J269" i="66"/>
  <c r="J273" i="66"/>
  <c r="I59" i="64"/>
  <c r="I60" i="64"/>
  <c r="I61" i="64"/>
  <c r="I62" i="64"/>
  <c r="I63" i="64"/>
  <c r="I64" i="64"/>
  <c r="I65" i="64"/>
  <c r="I66" i="64"/>
  <c r="I67" i="64"/>
  <c r="I68" i="64"/>
  <c r="I69" i="64"/>
  <c r="AA63" i="1"/>
  <c r="E65" i="1"/>
  <c r="J217" i="66"/>
  <c r="J233" i="66"/>
  <c r="J244" i="66"/>
  <c r="U252" i="66"/>
  <c r="J256" i="66"/>
  <c r="W268" i="66"/>
  <c r="W272" i="66"/>
  <c r="J212" i="66"/>
  <c r="J216" i="66"/>
  <c r="J232" i="66"/>
  <c r="J247" i="66"/>
  <c r="U255" i="66"/>
  <c r="J255" i="66"/>
  <c r="U271" i="66"/>
  <c r="J271" i="66"/>
  <c r="J219" i="66"/>
  <c r="J231" i="66"/>
  <c r="J235" i="66"/>
  <c r="W246" i="66"/>
  <c r="J250" i="66"/>
  <c r="W254" i="66"/>
  <c r="J254" i="66"/>
  <c r="W258" i="66"/>
  <c r="W262" i="66"/>
  <c r="S266" i="66"/>
  <c r="S270" i="66"/>
  <c r="J270" i="66"/>
  <c r="U129" i="66"/>
  <c r="Q129" i="66"/>
  <c r="R129" i="66" s="1"/>
  <c r="Q131" i="66"/>
  <c r="R131" i="66" s="1"/>
  <c r="Q132" i="66"/>
  <c r="Z132" i="66" s="1"/>
  <c r="U134" i="66"/>
  <c r="Q134" i="66"/>
  <c r="R134" i="66" s="1"/>
  <c r="Q136" i="66"/>
  <c r="Z136" i="66" s="1"/>
  <c r="S138" i="66"/>
  <c r="Q138" i="66"/>
  <c r="R138" i="66" s="1"/>
  <c r="Q140" i="66"/>
  <c r="W142" i="66"/>
  <c r="Q142" i="66"/>
  <c r="Q144" i="66"/>
  <c r="R144" i="66" s="1"/>
  <c r="Q147" i="66"/>
  <c r="Z147" i="66" s="1"/>
  <c r="V151" i="66"/>
  <c r="Q151" i="66"/>
  <c r="R151" i="66" s="1"/>
  <c r="U154" i="66"/>
  <c r="Q154" i="66"/>
  <c r="R154" i="66" s="1"/>
  <c r="Q157" i="66"/>
  <c r="U161" i="66"/>
  <c r="Q161" i="66"/>
  <c r="Z161" i="66" s="1"/>
  <c r="O8" i="67"/>
  <c r="F8" i="67" s="1"/>
  <c r="O11" i="67"/>
  <c r="F11" i="67" s="1"/>
  <c r="O14" i="67"/>
  <c r="F14" i="67" s="1"/>
  <c r="O17" i="67"/>
  <c r="F17" i="67" s="1"/>
  <c r="O20" i="67"/>
  <c r="F20" i="67" s="1"/>
  <c r="O23" i="67"/>
  <c r="F23" i="67" s="1"/>
  <c r="O26" i="67"/>
  <c r="F26" i="67" s="1"/>
  <c r="O32" i="67"/>
  <c r="F32" i="67" s="1"/>
  <c r="Q128" i="66"/>
  <c r="R128" i="66" s="1"/>
  <c r="Q130" i="66"/>
  <c r="R130" i="66" s="1"/>
  <c r="Q139" i="66"/>
  <c r="R139" i="66" s="1"/>
  <c r="Q141" i="66"/>
  <c r="R141" i="66" s="1"/>
  <c r="V143" i="66"/>
  <c r="Q143" i="66"/>
  <c r="W146" i="66"/>
  <c r="Q146" i="66"/>
  <c r="R146" i="66" s="1"/>
  <c r="Q149" i="66"/>
  <c r="R149" i="66" s="1"/>
  <c r="Q153" i="66"/>
  <c r="R153" i="66" s="1"/>
  <c r="T156" i="66"/>
  <c r="Q156" i="66"/>
  <c r="V159" i="66"/>
  <c r="Q159" i="66"/>
  <c r="O6" i="67"/>
  <c r="F6" i="67" s="1"/>
  <c r="O10" i="67"/>
  <c r="F10" i="67" s="1"/>
  <c r="O13" i="67"/>
  <c r="F13" i="67" s="1"/>
  <c r="O16" i="67"/>
  <c r="F16" i="67" s="1"/>
  <c r="O19" i="67"/>
  <c r="F19" i="67" s="1"/>
  <c r="O22" i="67"/>
  <c r="F22" i="67" s="1"/>
  <c r="O24" i="67"/>
  <c r="F24" i="67" s="1"/>
  <c r="O27" i="67"/>
  <c r="F27" i="67" s="1"/>
  <c r="O33" i="67"/>
  <c r="V127" i="66"/>
  <c r="Q127" i="66"/>
  <c r="R127" i="66" s="1"/>
  <c r="Q135" i="66"/>
  <c r="Z135" i="66" s="1"/>
  <c r="T148" i="66"/>
  <c r="Q148" i="66"/>
  <c r="R148" i="66" s="1"/>
  <c r="W150" i="66"/>
  <c r="Q150" i="66"/>
  <c r="R150" i="66" s="1"/>
  <c r="Q152" i="66"/>
  <c r="R152" i="66" s="1"/>
  <c r="Q155" i="66"/>
  <c r="U158" i="66"/>
  <c r="Q158" i="66"/>
  <c r="R158" i="66" s="1"/>
  <c r="Q160" i="66"/>
  <c r="R160" i="66" s="1"/>
  <c r="O7" i="67"/>
  <c r="F7" i="67" s="1"/>
  <c r="O9" i="67"/>
  <c r="F9" i="67" s="1"/>
  <c r="O12" i="67"/>
  <c r="F12" i="67" s="1"/>
  <c r="O15" i="67"/>
  <c r="F15" i="67" s="1"/>
  <c r="O18" i="67"/>
  <c r="F18" i="67" s="1"/>
  <c r="O21" i="67"/>
  <c r="F21" i="67" s="1"/>
  <c r="O31" i="67"/>
  <c r="F31" i="67" s="1"/>
  <c r="O34" i="67"/>
  <c r="O37" i="67"/>
  <c r="F37" i="67" s="1"/>
  <c r="O39" i="67"/>
  <c r="X52" i="58"/>
  <c r="X55" i="58"/>
  <c r="X60" i="58"/>
  <c r="X67" i="58"/>
  <c r="X71" i="58"/>
  <c r="X72" i="58"/>
  <c r="X73" i="58"/>
  <c r="D9" i="67"/>
  <c r="D13" i="67"/>
  <c r="D23" i="67"/>
  <c r="D25" i="67"/>
  <c r="D31" i="67"/>
  <c r="D35" i="67"/>
  <c r="X40" i="58"/>
  <c r="R48" i="58"/>
  <c r="X48" i="58"/>
  <c r="R49" i="58"/>
  <c r="X49" i="58"/>
  <c r="R50" i="58"/>
  <c r="S12" i="58" s="1"/>
  <c r="X50" i="58"/>
  <c r="R51" i="58"/>
  <c r="S13" i="58" s="1"/>
  <c r="X51" i="58"/>
  <c r="R53" i="58"/>
  <c r="S15" i="58" s="1"/>
  <c r="X53" i="58"/>
  <c r="R54" i="58"/>
  <c r="S16" i="58" s="1"/>
  <c r="X54" i="58"/>
  <c r="R56" i="58"/>
  <c r="S18" i="58" s="1"/>
  <c r="X56" i="58"/>
  <c r="R57" i="58"/>
  <c r="S19" i="58" s="1"/>
  <c r="X57" i="58"/>
  <c r="R58" i="58"/>
  <c r="X58" i="58"/>
  <c r="R59" i="58"/>
  <c r="S21" i="58" s="1"/>
  <c r="X59" i="58"/>
  <c r="R61" i="58"/>
  <c r="S23" i="58" s="1"/>
  <c r="X61" i="58"/>
  <c r="R65" i="58"/>
  <c r="X65" i="58"/>
  <c r="R66" i="58"/>
  <c r="X66" i="58"/>
  <c r="R68" i="58"/>
  <c r="S30" i="58" s="1"/>
  <c r="X68" i="58"/>
  <c r="R69" i="58"/>
  <c r="S31" i="58" s="1"/>
  <c r="X69" i="58"/>
  <c r="R70" i="58"/>
  <c r="S32" i="58" s="1"/>
  <c r="X70" i="58"/>
  <c r="R74" i="58"/>
  <c r="S36" i="58" s="1"/>
  <c r="X74" i="58"/>
  <c r="R75" i="58"/>
  <c r="S37" i="58" s="1"/>
  <c r="X75" i="58"/>
  <c r="R78" i="58"/>
  <c r="X78" i="58"/>
  <c r="R79" i="58"/>
  <c r="X79" i="58"/>
  <c r="R81" i="58"/>
  <c r="X81" i="58"/>
  <c r="R82" i="58"/>
  <c r="X82" i="58"/>
  <c r="D8" i="67"/>
  <c r="D20" i="67"/>
  <c r="D26" i="67"/>
  <c r="D30" i="67"/>
  <c r="D32" i="67"/>
  <c r="D38" i="67"/>
  <c r="D7" i="67"/>
  <c r="D11" i="67"/>
  <c r="D15" i="67"/>
  <c r="D19" i="67"/>
  <c r="D17" i="67"/>
  <c r="D27" i="67"/>
  <c r="D37" i="67"/>
  <c r="R52" i="58"/>
  <c r="S14" i="58" s="1"/>
  <c r="R55" i="58"/>
  <c r="S17" i="58" s="1"/>
  <c r="R60" i="58"/>
  <c r="R62" i="58"/>
  <c r="S24" i="58" s="1"/>
  <c r="R63" i="58"/>
  <c r="S25" i="58" s="1"/>
  <c r="R64" i="58"/>
  <c r="R67" i="58"/>
  <c r="R71" i="58"/>
  <c r="S33" i="58" s="1"/>
  <c r="R72" i="58"/>
  <c r="S34" i="58" s="1"/>
  <c r="R73" i="58"/>
  <c r="S35" i="58" s="1"/>
  <c r="R76" i="58"/>
  <c r="S38" i="58" s="1"/>
  <c r="R77" i="58"/>
  <c r="S39" i="58" s="1"/>
  <c r="R80" i="58"/>
  <c r="I78" i="64"/>
  <c r="I79" i="64"/>
  <c r="I81" i="64"/>
  <c r="I82" i="64"/>
  <c r="I84" i="64"/>
  <c r="E109" i="1"/>
  <c r="I97" i="64"/>
  <c r="I99" i="64"/>
  <c r="I104" i="64"/>
  <c r="I105" i="64"/>
  <c r="I106" i="64"/>
  <c r="I107" i="64"/>
  <c r="I109" i="64"/>
  <c r="I110" i="64"/>
  <c r="I111" i="64"/>
  <c r="I112" i="64"/>
  <c r="I113" i="64"/>
  <c r="D12" i="67"/>
  <c r="V23" i="58"/>
  <c r="D18" i="67"/>
  <c r="V33" i="58"/>
  <c r="D28" i="67"/>
  <c r="D36" i="67"/>
  <c r="AC52" i="48"/>
  <c r="AD9" i="47"/>
  <c r="AB9" i="47"/>
  <c r="D6" i="67"/>
  <c r="AD89" i="1"/>
  <c r="AB12" i="47"/>
  <c r="AD12" i="47"/>
  <c r="AD17" i="47"/>
  <c r="AB17" i="47"/>
  <c r="I119" i="64"/>
  <c r="I120" i="64"/>
  <c r="I121" i="64"/>
  <c r="I122" i="64"/>
  <c r="I136" i="64"/>
  <c r="I137" i="64"/>
  <c r="I149" i="64"/>
  <c r="I150" i="64"/>
  <c r="I151" i="64"/>
  <c r="I152" i="64"/>
  <c r="I164" i="64"/>
  <c r="I165" i="64"/>
  <c r="I166" i="64"/>
  <c r="I167" i="64"/>
  <c r="I179" i="64"/>
  <c r="I180" i="64"/>
  <c r="I181" i="64"/>
  <c r="I182" i="64"/>
  <c r="I194" i="64"/>
  <c r="I195" i="64"/>
  <c r="I196" i="64"/>
  <c r="I197" i="64"/>
  <c r="I208" i="64"/>
  <c r="I209" i="64"/>
  <c r="I226" i="64"/>
  <c r="AD10" i="47"/>
  <c r="AB10" i="47"/>
  <c r="AB15" i="47"/>
  <c r="AD15" i="47"/>
  <c r="I20" i="48"/>
  <c r="I22" i="48"/>
  <c r="I31" i="48"/>
  <c r="P32" i="48"/>
  <c r="AD11" i="47"/>
  <c r="AB11" i="47"/>
  <c r="AD16" i="47"/>
  <c r="AB16" i="47"/>
  <c r="I89" i="64"/>
  <c r="I91" i="64"/>
  <c r="I92" i="64"/>
  <c r="I34" i="64"/>
  <c r="I38" i="64"/>
  <c r="I118" i="64"/>
  <c r="I128" i="64"/>
  <c r="I129" i="64"/>
  <c r="I135" i="64"/>
  <c r="I138" i="64"/>
  <c r="I139" i="64"/>
  <c r="I141" i="64"/>
  <c r="I142" i="64"/>
  <c r="I143" i="64"/>
  <c r="I144" i="64"/>
  <c r="I148" i="64"/>
  <c r="I153" i="64"/>
  <c r="I154" i="64"/>
  <c r="I155" i="64"/>
  <c r="I156" i="64"/>
  <c r="I158" i="64"/>
  <c r="I163" i="64"/>
  <c r="I168" i="64"/>
  <c r="I169" i="64"/>
  <c r="I170" i="64"/>
  <c r="I171" i="64"/>
  <c r="I172" i="64"/>
  <c r="I173" i="64"/>
  <c r="I174" i="64"/>
  <c r="I178" i="64"/>
  <c r="I183" i="64"/>
  <c r="I184" i="64"/>
  <c r="I185" i="64"/>
  <c r="I186" i="64"/>
  <c r="I187" i="64"/>
  <c r="I188" i="64"/>
  <c r="I189" i="64"/>
  <c r="I193" i="64"/>
  <c r="I198" i="64"/>
  <c r="I199" i="64"/>
  <c r="I200" i="64"/>
  <c r="I201" i="64"/>
  <c r="I202" i="64"/>
  <c r="I203" i="64"/>
  <c r="I204" i="64"/>
  <c r="I210" i="64"/>
  <c r="I211" i="64"/>
  <c r="I212" i="64"/>
  <c r="I213" i="64"/>
  <c r="I214" i="64"/>
  <c r="I215" i="64"/>
  <c r="I216" i="64"/>
  <c r="I217" i="64"/>
  <c r="I218" i="64"/>
  <c r="I219" i="64"/>
  <c r="N223" i="64"/>
  <c r="I223" i="64"/>
  <c r="N224" i="64"/>
  <c r="I224" i="64"/>
  <c r="N225" i="64"/>
  <c r="I225" i="64"/>
  <c r="I231" i="64"/>
  <c r="N233" i="64"/>
  <c r="I233" i="64"/>
  <c r="N234" i="64"/>
  <c r="I234" i="64"/>
  <c r="I13" i="64"/>
  <c r="I31" i="64"/>
  <c r="I35" i="64"/>
  <c r="I39" i="64"/>
  <c r="I43" i="64"/>
  <c r="I44" i="64"/>
  <c r="I45" i="64"/>
  <c r="I46" i="64"/>
  <c r="I47" i="64"/>
  <c r="I48" i="64"/>
  <c r="I49" i="64"/>
  <c r="I50" i="64"/>
  <c r="I51" i="64"/>
  <c r="I52" i="64"/>
  <c r="I53" i="64"/>
  <c r="I54" i="64"/>
  <c r="I58" i="64"/>
  <c r="H71" i="64"/>
  <c r="I73" i="64"/>
  <c r="I74" i="64"/>
  <c r="I75" i="64"/>
  <c r="I76" i="64"/>
  <c r="I77" i="64"/>
  <c r="I80" i="64"/>
  <c r="I83" i="64"/>
  <c r="H86" i="64"/>
  <c r="I88" i="64"/>
  <c r="S90" i="64"/>
  <c r="I90" i="64"/>
  <c r="I93" i="64"/>
  <c r="I94" i="64"/>
  <c r="I95" i="64"/>
  <c r="I96" i="64"/>
  <c r="I98" i="64"/>
  <c r="I36" i="64"/>
  <c r="I103" i="64"/>
  <c r="I108" i="64"/>
  <c r="I114" i="64"/>
  <c r="I29" i="64"/>
  <c r="I33" i="64"/>
  <c r="I37" i="64"/>
  <c r="AG27" i="45"/>
  <c r="I12" i="48"/>
  <c r="I18" i="48"/>
  <c r="AC33" i="48"/>
  <c r="AC35" i="48"/>
  <c r="X21" i="35"/>
  <c r="S29" i="1"/>
  <c r="I17" i="48"/>
  <c r="H14" i="57"/>
  <c r="T23" i="57"/>
  <c r="S69" i="1"/>
  <c r="V44" i="58"/>
  <c r="AF33" i="35"/>
  <c r="AD69" i="1"/>
  <c r="J14" i="49"/>
  <c r="AB28" i="49"/>
  <c r="G69" i="1"/>
  <c r="G81" i="1"/>
  <c r="J107" i="1"/>
  <c r="H20" i="49"/>
  <c r="AC27" i="49"/>
  <c r="AB27" i="49"/>
  <c r="AC35" i="49"/>
  <c r="AB47" i="49"/>
  <c r="AB51" i="49"/>
  <c r="AC52" i="49"/>
  <c r="AB52" i="49"/>
  <c r="Z52" i="49"/>
  <c r="T27" i="57"/>
  <c r="T41" i="57"/>
  <c r="T46" i="57"/>
  <c r="P33" i="35"/>
  <c r="X35" i="35"/>
  <c r="E17" i="1"/>
  <c r="E63" i="1"/>
  <c r="U81" i="1"/>
  <c r="G91" i="1"/>
  <c r="G107" i="1"/>
  <c r="AD81" i="1"/>
  <c r="AG14" i="2"/>
  <c r="T15" i="2"/>
  <c r="O16" i="2"/>
  <c r="AG18" i="2"/>
  <c r="E23" i="2"/>
  <c r="AG43" i="35"/>
  <c r="E75" i="1"/>
  <c r="S95" i="1"/>
  <c r="T22" i="48"/>
  <c r="AG39" i="44"/>
  <c r="AG40" i="44"/>
  <c r="T11" i="48"/>
  <c r="AC28" i="49"/>
  <c r="AC41" i="49"/>
  <c r="Z41" i="49"/>
  <c r="AC45" i="49"/>
  <c r="Z45" i="49"/>
  <c r="AC49" i="49"/>
  <c r="Z49" i="49"/>
  <c r="AC53" i="49"/>
  <c r="Z53" i="49"/>
  <c r="H11" i="49"/>
  <c r="J23" i="49"/>
  <c r="T29" i="57"/>
  <c r="T33" i="57"/>
  <c r="S233" i="66"/>
  <c r="Q210" i="66"/>
  <c r="R210" i="66" s="1"/>
  <c r="V214" i="66"/>
  <c r="I218" i="66"/>
  <c r="V222" i="66"/>
  <c r="V226" i="66"/>
  <c r="X234" i="66"/>
  <c r="V205" i="66"/>
  <c r="S209" i="66"/>
  <c r="V213" i="66"/>
  <c r="V217" i="66"/>
  <c r="I229" i="66"/>
  <c r="J229" i="66" s="1"/>
  <c r="W204" i="66"/>
  <c r="W216" i="66"/>
  <c r="W224" i="66"/>
  <c r="AA232" i="66"/>
  <c r="U177" i="66"/>
  <c r="V179" i="66"/>
  <c r="Q180" i="66"/>
  <c r="Q181" i="66"/>
  <c r="W182" i="66"/>
  <c r="K183" i="66"/>
  <c r="U184" i="66"/>
  <c r="X188" i="66"/>
  <c r="U191" i="66"/>
  <c r="W192" i="66"/>
  <c r="U193" i="66"/>
  <c r="AA194" i="66"/>
  <c r="X195" i="66"/>
  <c r="V196" i="66"/>
  <c r="W203" i="66"/>
  <c r="U207" i="66"/>
  <c r="S211" i="66"/>
  <c r="W215" i="66"/>
  <c r="AA219" i="66"/>
  <c r="W223" i="66"/>
  <c r="U227" i="66"/>
  <c r="Y231" i="66"/>
  <c r="W235" i="66"/>
  <c r="C40" i="67"/>
  <c r="G37" i="1"/>
  <c r="H9" i="2"/>
  <c r="AD16" i="2"/>
  <c r="W33" i="1"/>
  <c r="E33" i="1"/>
  <c r="AD71" i="1"/>
  <c r="E73" i="1"/>
  <c r="G97" i="1"/>
  <c r="AG8" i="2"/>
  <c r="T9" i="2"/>
  <c r="AG11" i="2"/>
  <c r="G33" i="1"/>
  <c r="E49" i="1"/>
  <c r="AD65" i="1"/>
  <c r="W65" i="1"/>
  <c r="E71" i="1"/>
  <c r="J81" i="1"/>
  <c r="AA81" i="1"/>
  <c r="G89" i="1"/>
  <c r="U97" i="1"/>
  <c r="AC30" i="49"/>
  <c r="AC38" i="49"/>
  <c r="AC55" i="49"/>
  <c r="Z55" i="49"/>
  <c r="AD25" i="35"/>
  <c r="X26" i="35"/>
  <c r="AD109" i="1"/>
  <c r="AG32" i="44"/>
  <c r="M131" i="64"/>
  <c r="M161" i="64"/>
  <c r="P38" i="48"/>
  <c r="I39" i="48"/>
  <c r="P40" i="48"/>
  <c r="AB54" i="48"/>
  <c r="AB15" i="49"/>
  <c r="H21" i="49"/>
  <c r="G87" i="1"/>
  <c r="M206" i="64"/>
  <c r="J14" i="44"/>
  <c r="Z107" i="1"/>
  <c r="AG11" i="44"/>
  <c r="AG15" i="44"/>
  <c r="AG21" i="44"/>
  <c r="AG17" i="45"/>
  <c r="P35" i="48"/>
  <c r="I36" i="48"/>
  <c r="AC14" i="49"/>
  <c r="AC29" i="49"/>
  <c r="AB29" i="49"/>
  <c r="J15" i="49"/>
  <c r="AC33" i="49"/>
  <c r="M86" i="64"/>
  <c r="AB33" i="49"/>
  <c r="H19" i="49"/>
  <c r="AB36" i="49"/>
  <c r="AC37" i="49"/>
  <c r="AB37" i="49"/>
  <c r="AC42" i="49"/>
  <c r="AB42" i="49"/>
  <c r="Z42" i="49"/>
  <c r="AC46" i="49"/>
  <c r="AB46" i="49"/>
  <c r="Z46" i="49"/>
  <c r="AC50" i="49"/>
  <c r="AB50" i="49"/>
  <c r="Z50" i="49"/>
  <c r="AB53" i="49"/>
  <c r="M227" i="64"/>
  <c r="N227" i="64"/>
  <c r="M228" i="64"/>
  <c r="N228" i="64"/>
  <c r="M229" i="64"/>
  <c r="N229" i="64"/>
  <c r="M230" i="64"/>
  <c r="N230" i="64"/>
  <c r="M232" i="64"/>
  <c r="N232" i="64"/>
  <c r="H12" i="57"/>
  <c r="R12" i="57"/>
  <c r="AH15" i="56"/>
  <c r="K10" i="57"/>
  <c r="K13" i="57"/>
  <c r="T21" i="57"/>
  <c r="T40" i="57"/>
  <c r="AA212" i="64"/>
  <c r="G214" i="64"/>
  <c r="AE214" i="64" s="1"/>
  <c r="Y216" i="64"/>
  <c r="H221" i="64"/>
  <c r="M223" i="64"/>
  <c r="G224" i="64"/>
  <c r="M224" i="64"/>
  <c r="G225" i="64"/>
  <c r="M225" i="64"/>
  <c r="W226" i="64"/>
  <c r="M226" i="64"/>
  <c r="M231" i="64"/>
  <c r="AD231" i="64" s="1"/>
  <c r="S233" i="64"/>
  <c r="M233" i="64"/>
  <c r="S234" i="64"/>
  <c r="M234" i="64"/>
  <c r="G208" i="64"/>
  <c r="AE208" i="64" s="1"/>
  <c r="H206" i="64"/>
  <c r="U193" i="64"/>
  <c r="J194" i="64"/>
  <c r="AA196" i="64"/>
  <c r="U199" i="64"/>
  <c r="V200" i="64"/>
  <c r="M202" i="64"/>
  <c r="U203" i="64"/>
  <c r="X178" i="64"/>
  <c r="X180" i="64"/>
  <c r="S186" i="64"/>
  <c r="V187" i="64"/>
  <c r="W189" i="64"/>
  <c r="M166" i="64"/>
  <c r="AD166" i="64" s="1"/>
  <c r="M163" i="64"/>
  <c r="N163" i="64" s="1"/>
  <c r="M164" i="64"/>
  <c r="M165" i="64"/>
  <c r="M167" i="64"/>
  <c r="AD167" i="64" s="1"/>
  <c r="M168" i="64"/>
  <c r="AD168" i="64" s="1"/>
  <c r="M169" i="64"/>
  <c r="AD169" i="64" s="1"/>
  <c r="M170" i="64"/>
  <c r="AD170" i="64" s="1"/>
  <c r="M171" i="64"/>
  <c r="M172" i="64"/>
  <c r="M173" i="64"/>
  <c r="AD173" i="64" s="1"/>
  <c r="M174" i="64"/>
  <c r="AD174" i="64" s="1"/>
  <c r="G34" i="64"/>
  <c r="AE34" i="64" s="1"/>
  <c r="T31" i="64"/>
  <c r="M46" i="64"/>
  <c r="U32" i="64"/>
  <c r="U36" i="64"/>
  <c r="Z38" i="64"/>
  <c r="Y29" i="64"/>
  <c r="M48" i="64"/>
  <c r="AD48" i="64" s="1"/>
  <c r="Z50" i="64"/>
  <c r="M50" i="64"/>
  <c r="AD50" i="64" s="1"/>
  <c r="M52" i="64"/>
  <c r="AD52" i="64" s="1"/>
  <c r="M54" i="64"/>
  <c r="AD54" i="64" s="1"/>
  <c r="G43" i="64"/>
  <c r="AE43" i="64" s="1"/>
  <c r="M43" i="64"/>
  <c r="AD43" i="64" s="1"/>
  <c r="M44" i="64"/>
  <c r="M45" i="64"/>
  <c r="M47" i="64"/>
  <c r="AD47" i="64" s="1"/>
  <c r="M49" i="64"/>
  <c r="AD49" i="64" s="1"/>
  <c r="M51" i="64"/>
  <c r="AD51" i="64" s="1"/>
  <c r="M53" i="64"/>
  <c r="AD53" i="64" s="1"/>
  <c r="T58" i="64"/>
  <c r="M58" i="64"/>
  <c r="X60" i="64"/>
  <c r="M60" i="64"/>
  <c r="G62" i="64"/>
  <c r="AE62" i="64" s="1"/>
  <c r="M62" i="64"/>
  <c r="AD62" i="64" s="1"/>
  <c r="M65" i="64"/>
  <c r="AD65" i="64" s="1"/>
  <c r="Y68" i="64"/>
  <c r="M68" i="64"/>
  <c r="AD68" i="64" s="1"/>
  <c r="M59" i="64"/>
  <c r="M63" i="64"/>
  <c r="AD63" i="64" s="1"/>
  <c r="M69" i="64"/>
  <c r="AD69" i="64" s="1"/>
  <c r="M61" i="64"/>
  <c r="Y64" i="64"/>
  <c r="M64" i="64"/>
  <c r="AD64" i="64" s="1"/>
  <c r="T66" i="64"/>
  <c r="M66" i="64"/>
  <c r="AD66" i="64" s="1"/>
  <c r="M67" i="64"/>
  <c r="AD67" i="64" s="1"/>
  <c r="T150" i="64"/>
  <c r="W159" i="64"/>
  <c r="X163" i="64"/>
  <c r="T165" i="64"/>
  <c r="X167" i="64"/>
  <c r="F153" i="64"/>
  <c r="F168" i="64" s="1"/>
  <c r="F183" i="64" s="1"/>
  <c r="F198" i="64" s="1"/>
  <c r="F213" i="64" s="1"/>
  <c r="F228" i="64" s="1"/>
  <c r="F245" i="64" s="1"/>
  <c r="F260" i="64" s="1"/>
  <c r="F365" i="64"/>
  <c r="F380" i="64" s="1"/>
  <c r="F395" i="64" s="1"/>
  <c r="F410" i="64" s="1"/>
  <c r="F425" i="64" s="1"/>
  <c r="F440" i="64" s="1"/>
  <c r="F455" i="64" s="1"/>
  <c r="W84" i="64"/>
  <c r="F150" i="64"/>
  <c r="F165" i="64" s="1"/>
  <c r="F180" i="64" s="1"/>
  <c r="F195" i="64" s="1"/>
  <c r="F210" i="64" s="1"/>
  <c r="F225" i="64" s="1"/>
  <c r="F242" i="64" s="1"/>
  <c r="F257" i="64" s="1"/>
  <c r="F362" i="64"/>
  <c r="F377" i="64" s="1"/>
  <c r="F392" i="64" s="1"/>
  <c r="F407" i="64" s="1"/>
  <c r="F422" i="64" s="1"/>
  <c r="F437" i="64" s="1"/>
  <c r="F452" i="64" s="1"/>
  <c r="F154" i="64"/>
  <c r="F169" i="64" s="1"/>
  <c r="F184" i="64" s="1"/>
  <c r="F199" i="64" s="1"/>
  <c r="F214" i="64" s="1"/>
  <c r="F229" i="64" s="1"/>
  <c r="F246" i="64" s="1"/>
  <c r="F261" i="64" s="1"/>
  <c r="F366" i="64"/>
  <c r="F381" i="64" s="1"/>
  <c r="F396" i="64" s="1"/>
  <c r="F411" i="64" s="1"/>
  <c r="F426" i="64" s="1"/>
  <c r="F441" i="64" s="1"/>
  <c r="F456" i="64" s="1"/>
  <c r="F151" i="64"/>
  <c r="F166" i="64" s="1"/>
  <c r="F181" i="64" s="1"/>
  <c r="F196" i="64" s="1"/>
  <c r="F211" i="64" s="1"/>
  <c r="F226" i="64" s="1"/>
  <c r="F243" i="64" s="1"/>
  <c r="F258" i="64" s="1"/>
  <c r="F363" i="64"/>
  <c r="F378" i="64" s="1"/>
  <c r="F393" i="64" s="1"/>
  <c r="F408" i="64" s="1"/>
  <c r="F423" i="64" s="1"/>
  <c r="F438" i="64" s="1"/>
  <c r="F453" i="64" s="1"/>
  <c r="F155" i="64"/>
  <c r="F170" i="64" s="1"/>
  <c r="F185" i="64" s="1"/>
  <c r="F200" i="64" s="1"/>
  <c r="F215" i="64" s="1"/>
  <c r="F230" i="64" s="1"/>
  <c r="F247" i="64" s="1"/>
  <c r="F262" i="64" s="1"/>
  <c r="F367" i="64"/>
  <c r="F382" i="64" s="1"/>
  <c r="F397" i="64" s="1"/>
  <c r="F412" i="64" s="1"/>
  <c r="F427" i="64" s="1"/>
  <c r="F442" i="64" s="1"/>
  <c r="F457" i="64" s="1"/>
  <c r="F159" i="64"/>
  <c r="F174" i="64" s="1"/>
  <c r="F189" i="64" s="1"/>
  <c r="F204" i="64" s="1"/>
  <c r="F219" i="64" s="1"/>
  <c r="F234" i="64" s="1"/>
  <c r="F251" i="64" s="1"/>
  <c r="F266" i="64" s="1"/>
  <c r="F371" i="64"/>
  <c r="F386" i="64" s="1"/>
  <c r="F401" i="64" s="1"/>
  <c r="F416" i="64" s="1"/>
  <c r="F431" i="64" s="1"/>
  <c r="F446" i="64" s="1"/>
  <c r="F461" i="64" s="1"/>
  <c r="F157" i="64"/>
  <c r="F172" i="64" s="1"/>
  <c r="F187" i="64" s="1"/>
  <c r="F202" i="64" s="1"/>
  <c r="F217" i="64" s="1"/>
  <c r="F232" i="64" s="1"/>
  <c r="F249" i="64" s="1"/>
  <c r="F264" i="64" s="1"/>
  <c r="F369" i="64"/>
  <c r="F384" i="64" s="1"/>
  <c r="F399" i="64" s="1"/>
  <c r="F414" i="64" s="1"/>
  <c r="F429" i="64" s="1"/>
  <c r="F444" i="64" s="1"/>
  <c r="F459" i="64" s="1"/>
  <c r="G73" i="64"/>
  <c r="U81" i="64"/>
  <c r="F158" i="64"/>
  <c r="F173" i="64" s="1"/>
  <c r="F188" i="64" s="1"/>
  <c r="F203" i="64" s="1"/>
  <c r="F218" i="64" s="1"/>
  <c r="F233" i="64" s="1"/>
  <c r="F250" i="64" s="1"/>
  <c r="F370" i="64"/>
  <c r="F385" i="64" s="1"/>
  <c r="F400" i="64" s="1"/>
  <c r="F415" i="64" s="1"/>
  <c r="F430" i="64" s="1"/>
  <c r="F445" i="64" s="1"/>
  <c r="F460" i="64" s="1"/>
  <c r="F152" i="64"/>
  <c r="F167" i="64" s="1"/>
  <c r="F182" i="64" s="1"/>
  <c r="F197" i="64" s="1"/>
  <c r="F212" i="64" s="1"/>
  <c r="F227" i="64" s="1"/>
  <c r="F244" i="64" s="1"/>
  <c r="F259" i="64" s="1"/>
  <c r="F364" i="64"/>
  <c r="F379" i="64" s="1"/>
  <c r="F394" i="64" s="1"/>
  <c r="F409" i="64" s="1"/>
  <c r="F424" i="64" s="1"/>
  <c r="F439" i="64" s="1"/>
  <c r="F454" i="64" s="1"/>
  <c r="F156" i="64"/>
  <c r="F171" i="64" s="1"/>
  <c r="F186" i="64" s="1"/>
  <c r="F201" i="64" s="1"/>
  <c r="F216" i="64" s="1"/>
  <c r="F231" i="64" s="1"/>
  <c r="F248" i="64" s="1"/>
  <c r="F368" i="64"/>
  <c r="F383" i="64" s="1"/>
  <c r="F398" i="64" s="1"/>
  <c r="F413" i="64" s="1"/>
  <c r="F428" i="64" s="1"/>
  <c r="F443" i="64" s="1"/>
  <c r="F458" i="64" s="1"/>
  <c r="T140" i="64"/>
  <c r="F134" i="64"/>
  <c r="F133" i="64"/>
  <c r="X118" i="64"/>
  <c r="U122" i="64"/>
  <c r="Z123" i="64"/>
  <c r="Y126" i="64"/>
  <c r="V127" i="64"/>
  <c r="U135" i="64"/>
  <c r="G137" i="64"/>
  <c r="AE137" i="64" s="1"/>
  <c r="V140" i="64"/>
  <c r="T141" i="64"/>
  <c r="W142" i="64"/>
  <c r="T143" i="64"/>
  <c r="G143" i="64"/>
  <c r="AE143" i="64" s="1"/>
  <c r="G355" i="64"/>
  <c r="AE355" i="64" s="1"/>
  <c r="AD454" i="64"/>
  <c r="AA104" i="64"/>
  <c r="S105" i="64"/>
  <c r="Y109" i="64"/>
  <c r="J110" i="64"/>
  <c r="Y111" i="64"/>
  <c r="W112" i="64"/>
  <c r="X113" i="64"/>
  <c r="G456" i="64"/>
  <c r="V78" i="64"/>
  <c r="T105" i="64"/>
  <c r="K275" i="64"/>
  <c r="G336" i="64"/>
  <c r="AE336" i="64" s="1"/>
  <c r="Y377" i="64"/>
  <c r="G381" i="64"/>
  <c r="AE381" i="64" s="1"/>
  <c r="X454" i="64"/>
  <c r="G38" i="64"/>
  <c r="AE38" i="64" s="1"/>
  <c r="G251" i="64"/>
  <c r="AE251" i="64" s="1"/>
  <c r="Y273" i="64"/>
  <c r="U455" i="64"/>
  <c r="V461" i="64"/>
  <c r="Z274" i="64"/>
  <c r="U325" i="64"/>
  <c r="S273" i="64"/>
  <c r="AA274" i="64"/>
  <c r="Z300" i="64"/>
  <c r="J52" i="64"/>
  <c r="Z52" i="64"/>
  <c r="X49" i="64"/>
  <c r="S49" i="64"/>
  <c r="X225" i="64"/>
  <c r="W232" i="64"/>
  <c r="G232" i="64"/>
  <c r="AA346" i="64"/>
  <c r="W194" i="64"/>
  <c r="G272" i="64"/>
  <c r="AE272" i="64" s="1"/>
  <c r="X272" i="64"/>
  <c r="J275" i="64"/>
  <c r="W76" i="64"/>
  <c r="Z76" i="64"/>
  <c r="M76" i="64"/>
  <c r="AD76" i="64" s="1"/>
  <c r="M204" i="64"/>
  <c r="Y286" i="64"/>
  <c r="K286" i="64"/>
  <c r="J286" i="64"/>
  <c r="Z405" i="64"/>
  <c r="Y405" i="64"/>
  <c r="J437" i="64"/>
  <c r="W91" i="64"/>
  <c r="Y423" i="64"/>
  <c r="T423" i="64"/>
  <c r="G120" i="64"/>
  <c r="AE120" i="64" s="1"/>
  <c r="U120" i="64"/>
  <c r="W172" i="64"/>
  <c r="T295" i="64"/>
  <c r="G295" i="64"/>
  <c r="AE295" i="64" s="1"/>
  <c r="S295" i="64"/>
  <c r="X320" i="64"/>
  <c r="J320" i="64"/>
  <c r="K324" i="64"/>
  <c r="Y324" i="64"/>
  <c r="G324" i="64"/>
  <c r="AE324" i="64" s="1"/>
  <c r="S324" i="64"/>
  <c r="J324" i="64"/>
  <c r="X128" i="64"/>
  <c r="T128" i="64"/>
  <c r="AA198" i="64"/>
  <c r="V198" i="64"/>
  <c r="W231" i="64"/>
  <c r="J231" i="64"/>
  <c r="W385" i="64"/>
  <c r="K49" i="64"/>
  <c r="K73" i="64"/>
  <c r="X90" i="64"/>
  <c r="W99" i="64"/>
  <c r="K231" i="64"/>
  <c r="AD234" i="64"/>
  <c r="G305" i="64"/>
  <c r="AE305" i="64" s="1"/>
  <c r="S305" i="64"/>
  <c r="S385" i="64"/>
  <c r="Z440" i="64"/>
  <c r="J440" i="64"/>
  <c r="S79" i="64"/>
  <c r="U137" i="64"/>
  <c r="S150" i="64"/>
  <c r="S165" i="64"/>
  <c r="T167" i="64"/>
  <c r="T287" i="64"/>
  <c r="K301" i="64"/>
  <c r="U337" i="64"/>
  <c r="K430" i="64"/>
  <c r="J457" i="64"/>
  <c r="J31" i="64"/>
  <c r="Z34" i="64"/>
  <c r="M36" i="64"/>
  <c r="AD36" i="64" s="1"/>
  <c r="U38" i="64"/>
  <c r="S58" i="64"/>
  <c r="K60" i="64"/>
  <c r="K62" i="64"/>
  <c r="T111" i="64"/>
  <c r="AA125" i="64"/>
  <c r="T135" i="64"/>
  <c r="X150" i="64"/>
  <c r="T163" i="64"/>
  <c r="U197" i="64"/>
  <c r="S199" i="64"/>
  <c r="K208" i="64"/>
  <c r="S225" i="64"/>
  <c r="T231" i="64"/>
  <c r="W233" i="64"/>
  <c r="Y275" i="64"/>
  <c r="X280" i="64"/>
  <c r="U286" i="64"/>
  <c r="K306" i="64"/>
  <c r="U317" i="64"/>
  <c r="Z326" i="64"/>
  <c r="T355" i="64"/>
  <c r="V360" i="64"/>
  <c r="V371" i="64"/>
  <c r="AA385" i="64"/>
  <c r="V395" i="64"/>
  <c r="K400" i="64"/>
  <c r="K407" i="64"/>
  <c r="AA430" i="64"/>
  <c r="S431" i="64"/>
  <c r="AA446" i="64"/>
  <c r="K66" i="64"/>
  <c r="S111" i="64"/>
  <c r="K118" i="64"/>
  <c r="M125" i="64"/>
  <c r="AD125" i="64" s="1"/>
  <c r="S203" i="64"/>
  <c r="T279" i="64"/>
  <c r="M371" i="64"/>
  <c r="AD371" i="64" s="1"/>
  <c r="T392" i="64"/>
  <c r="M414" i="64"/>
  <c r="AD414" i="64" s="1"/>
  <c r="K431" i="64"/>
  <c r="X29" i="64"/>
  <c r="Z43" i="64"/>
  <c r="Y58" i="64"/>
  <c r="G111" i="64"/>
  <c r="AE111" i="64" s="1"/>
  <c r="T122" i="64"/>
  <c r="K124" i="64"/>
  <c r="S143" i="64"/>
  <c r="W224" i="64"/>
  <c r="AA231" i="64"/>
  <c r="K295" i="64"/>
  <c r="Y317" i="64"/>
  <c r="W324" i="64"/>
  <c r="T325" i="64"/>
  <c r="K385" i="64"/>
  <c r="S400" i="64"/>
  <c r="V407" i="64"/>
  <c r="G431" i="64"/>
  <c r="AE431" i="64" s="1"/>
  <c r="G442" i="64"/>
  <c r="AE442" i="64" s="1"/>
  <c r="Z456" i="64"/>
  <c r="K461" i="64"/>
  <c r="Y39" i="1"/>
  <c r="M111" i="1"/>
  <c r="T26" i="2"/>
  <c r="V11" i="35"/>
  <c r="AB21" i="35"/>
  <c r="V26" i="2"/>
  <c r="X12" i="35"/>
  <c r="AB111" i="1"/>
  <c r="AG10" i="2"/>
  <c r="E24" i="2"/>
  <c r="C27" i="2"/>
  <c r="X17" i="35"/>
  <c r="F27" i="35"/>
  <c r="E20" i="2"/>
  <c r="T20" i="2"/>
  <c r="AD26" i="2"/>
  <c r="AF11" i="35"/>
  <c r="G17" i="35"/>
  <c r="AH17" i="35"/>
  <c r="M25" i="35"/>
  <c r="P27" i="35"/>
  <c r="F35" i="35"/>
  <c r="AD38" i="35"/>
  <c r="AG47" i="35"/>
  <c r="J39" i="1"/>
  <c r="S45" i="1"/>
  <c r="G53" i="1"/>
  <c r="Y55" i="1"/>
  <c r="AD87" i="1"/>
  <c r="Y111" i="1"/>
  <c r="H12" i="2"/>
  <c r="R18" i="2"/>
  <c r="H20" i="2"/>
  <c r="O25" i="2"/>
  <c r="AD19" i="35"/>
  <c r="M21" i="35"/>
  <c r="V25" i="35"/>
  <c r="AG27" i="35"/>
  <c r="F33" i="35"/>
  <c r="M35" i="35"/>
  <c r="AF38" i="35"/>
  <c r="J25" i="1"/>
  <c r="J27" i="1"/>
  <c r="E29" i="1"/>
  <c r="Y37" i="1"/>
  <c r="U39" i="1"/>
  <c r="G49" i="1"/>
  <c r="G55" i="1"/>
  <c r="Y65" i="1"/>
  <c r="J71" i="1"/>
  <c r="G73" i="1"/>
  <c r="AD73" i="1"/>
  <c r="W75" i="1"/>
  <c r="Y87" i="1"/>
  <c r="J89" i="1"/>
  <c r="E95" i="1"/>
  <c r="J97" i="1"/>
  <c r="Y107" i="1"/>
  <c r="J109" i="1"/>
  <c r="G111" i="1"/>
  <c r="E113" i="1"/>
  <c r="AG35" i="44"/>
  <c r="I11" i="48"/>
  <c r="H15" i="49"/>
  <c r="AG35" i="35"/>
  <c r="M38" i="35"/>
  <c r="S15" i="1"/>
  <c r="Y19" i="1"/>
  <c r="M37" i="1"/>
  <c r="G39" i="1"/>
  <c r="J41" i="1"/>
  <c r="J43" i="1"/>
  <c r="E45" i="1"/>
  <c r="Y53" i="1"/>
  <c r="U55" i="1"/>
  <c r="Y71" i="1"/>
  <c r="U73" i="1"/>
  <c r="M87" i="1"/>
  <c r="AB87" i="1"/>
  <c r="Y89" i="1"/>
  <c r="Y97" i="1"/>
  <c r="S101" i="1"/>
  <c r="Y109" i="1"/>
  <c r="E111" i="1"/>
  <c r="AD111" i="1"/>
  <c r="AA113" i="1"/>
  <c r="X11" i="6"/>
  <c r="AB45" i="49"/>
  <c r="AG47" i="44"/>
  <c r="AG50" i="44"/>
  <c r="AC36" i="48"/>
  <c r="AC47" i="48"/>
  <c r="AC74" i="48"/>
  <c r="H9" i="49"/>
  <c r="AB10" i="49"/>
  <c r="AB18" i="49"/>
  <c r="AB30" i="49"/>
  <c r="AB34" i="49"/>
  <c r="AB49" i="49"/>
  <c r="T9" i="6"/>
  <c r="F10" i="6"/>
  <c r="AC35" i="16"/>
  <c r="AG25" i="44"/>
  <c r="AG28" i="44"/>
  <c r="AG15" i="45"/>
  <c r="T14" i="48"/>
  <c r="G20" i="48"/>
  <c r="AC29" i="48"/>
  <c r="P31" i="48"/>
  <c r="I42" i="48"/>
  <c r="P43" i="48"/>
  <c r="AC50" i="48"/>
  <c r="AC58" i="48"/>
  <c r="AC64" i="48"/>
  <c r="AB65" i="48"/>
  <c r="AC69" i="48"/>
  <c r="J10" i="49"/>
  <c r="H13" i="49"/>
  <c r="J22" i="49"/>
  <c r="AC25" i="49"/>
  <c r="AB25" i="49"/>
  <c r="H14" i="49"/>
  <c r="AC32" i="49"/>
  <c r="J18" i="49"/>
  <c r="AC36" i="49"/>
  <c r="AB38" i="49"/>
  <c r="AB43" i="49"/>
  <c r="AC44" i="49"/>
  <c r="AB44" i="49"/>
  <c r="Z44" i="49"/>
  <c r="AC47" i="49"/>
  <c r="Z47" i="49"/>
  <c r="AC54" i="49"/>
  <c r="AB54" i="49"/>
  <c r="Z54" i="49"/>
  <c r="AD11" i="50"/>
  <c r="G19" i="48"/>
  <c r="I33" i="48"/>
  <c r="AC55" i="48"/>
  <c r="AC60" i="48"/>
  <c r="AC65" i="48"/>
  <c r="AB26" i="49"/>
  <c r="J20" i="49"/>
  <c r="H23" i="49"/>
  <c r="AB41" i="49"/>
  <c r="AB55" i="49"/>
  <c r="AD34" i="50"/>
  <c r="AD36" i="50"/>
  <c r="V296" i="64"/>
  <c r="S296" i="64"/>
  <c r="Y296" i="64"/>
  <c r="T347" i="64"/>
  <c r="G347" i="64"/>
  <c r="AE347" i="64" s="1"/>
  <c r="U386" i="64"/>
  <c r="Y386" i="64"/>
  <c r="X83" i="64"/>
  <c r="G83" i="64"/>
  <c r="AE83" i="64" s="1"/>
  <c r="T83" i="64"/>
  <c r="W106" i="64"/>
  <c r="Z106" i="64"/>
  <c r="W144" i="64"/>
  <c r="M144" i="64"/>
  <c r="AD144" i="64" s="1"/>
  <c r="Z144" i="64"/>
  <c r="K171" i="64"/>
  <c r="G171" i="64"/>
  <c r="AE171" i="64" s="1"/>
  <c r="U171" i="64"/>
  <c r="T171" i="64"/>
  <c r="W46" i="64"/>
  <c r="S46" i="64"/>
  <c r="T53" i="64"/>
  <c r="G53" i="64"/>
  <c r="AE53" i="64" s="1"/>
  <c r="Y53" i="64"/>
  <c r="S53" i="64"/>
  <c r="K53" i="64"/>
  <c r="Y103" i="64"/>
  <c r="S103" i="64"/>
  <c r="T154" i="64"/>
  <c r="K154" i="64"/>
  <c r="T256" i="64"/>
  <c r="J256" i="64"/>
  <c r="U256" i="64"/>
  <c r="G98" i="64"/>
  <c r="AE98" i="64" s="1"/>
  <c r="T98" i="64"/>
  <c r="AA114" i="64"/>
  <c r="Z114" i="64"/>
  <c r="M114" i="64"/>
  <c r="AD114" i="64" s="1"/>
  <c r="W260" i="64"/>
  <c r="S260" i="64"/>
  <c r="X260" i="64"/>
  <c r="G260" i="64"/>
  <c r="AE260" i="64" s="1"/>
  <c r="K260" i="64"/>
  <c r="M30" i="64"/>
  <c r="AD30" i="64" s="1"/>
  <c r="Y30" i="64"/>
  <c r="S30" i="64"/>
  <c r="W44" i="64"/>
  <c r="G44" i="64"/>
  <c r="AE44" i="64" s="1"/>
  <c r="T44" i="64"/>
  <c r="S44" i="64"/>
  <c r="W95" i="64"/>
  <c r="Z95" i="64"/>
  <c r="U156" i="64"/>
  <c r="S156" i="64"/>
  <c r="M213" i="64"/>
  <c r="AD213" i="64" s="1"/>
  <c r="G213" i="64"/>
  <c r="W213" i="64"/>
  <c r="V213" i="64"/>
  <c r="AA248" i="64"/>
  <c r="AA260" i="64"/>
  <c r="W31" i="64"/>
  <c r="Y38" i="64"/>
  <c r="M38" i="64"/>
  <c r="AD38" i="64" s="1"/>
  <c r="X48" i="64"/>
  <c r="X62" i="64"/>
  <c r="X73" i="64"/>
  <c r="Y105" i="64"/>
  <c r="G105" i="64"/>
  <c r="AE105" i="64" s="1"/>
  <c r="K111" i="64"/>
  <c r="S118" i="64"/>
  <c r="V138" i="64"/>
  <c r="G150" i="64"/>
  <c r="AE150" i="64" s="1"/>
  <c r="W164" i="64"/>
  <c r="AA214" i="64"/>
  <c r="W225" i="64"/>
  <c r="AA225" i="64"/>
  <c r="K225" i="64"/>
  <c r="AD225" i="64"/>
  <c r="G233" i="64"/>
  <c r="AD233" i="64"/>
  <c r="G243" i="64"/>
  <c r="AE243" i="64" s="1"/>
  <c r="Y245" i="64"/>
  <c r="S265" i="64"/>
  <c r="U265" i="64"/>
  <c r="AA286" i="64"/>
  <c r="S286" i="64"/>
  <c r="G286" i="64"/>
  <c r="AE286" i="64" s="1"/>
  <c r="W286" i="64"/>
  <c r="X287" i="64"/>
  <c r="AA300" i="64"/>
  <c r="X306" i="64"/>
  <c r="G317" i="64"/>
  <c r="AE317" i="64" s="1"/>
  <c r="V318" i="64"/>
  <c r="U318" i="64"/>
  <c r="G340" i="64"/>
  <c r="AE340" i="64" s="1"/>
  <c r="U340" i="64"/>
  <c r="T340" i="64"/>
  <c r="T369" i="64"/>
  <c r="G32" i="64"/>
  <c r="AE32" i="64" s="1"/>
  <c r="G49" i="64"/>
  <c r="AE49" i="64" s="1"/>
  <c r="Z49" i="64"/>
  <c r="Y60" i="64"/>
  <c r="G60" i="64"/>
  <c r="AE60" i="64" s="1"/>
  <c r="J99" i="64"/>
  <c r="V99" i="64"/>
  <c r="G122" i="64"/>
  <c r="AE122" i="64" s="1"/>
  <c r="AA185" i="64"/>
  <c r="Z185" i="64"/>
  <c r="W204" i="64"/>
  <c r="Z204" i="64"/>
  <c r="Z234" i="64"/>
  <c r="V234" i="64"/>
  <c r="G234" i="64"/>
  <c r="G245" i="64"/>
  <c r="AE245" i="64" s="1"/>
  <c r="Y258" i="64"/>
  <c r="V258" i="64"/>
  <c r="G261" i="64"/>
  <c r="AE261" i="64" s="1"/>
  <c r="U301" i="64"/>
  <c r="Y301" i="64"/>
  <c r="J301" i="64"/>
  <c r="U332" i="64"/>
  <c r="G332" i="64"/>
  <c r="AE332" i="64" s="1"/>
  <c r="T332" i="64"/>
  <c r="S332" i="64"/>
  <c r="W441" i="64"/>
  <c r="V441" i="64"/>
  <c r="M441" i="64"/>
  <c r="K441" i="64"/>
  <c r="T62" i="64"/>
  <c r="S64" i="64"/>
  <c r="X66" i="64"/>
  <c r="G66" i="64"/>
  <c r="AE66" i="64" s="1"/>
  <c r="Y73" i="64"/>
  <c r="T73" i="64"/>
  <c r="S124" i="64"/>
  <c r="X124" i="64"/>
  <c r="K135" i="64"/>
  <c r="G135" i="64"/>
  <c r="W183" i="64"/>
  <c r="J183" i="64"/>
  <c r="G203" i="64"/>
  <c r="AE203" i="64" s="1"/>
  <c r="X245" i="64"/>
  <c r="S245" i="64"/>
  <c r="K257" i="64"/>
  <c r="S257" i="64"/>
  <c r="X276" i="64"/>
  <c r="G276" i="64"/>
  <c r="AE276" i="64" s="1"/>
  <c r="Y305" i="64"/>
  <c r="U320" i="64"/>
  <c r="K320" i="64"/>
  <c r="Y320" i="64"/>
  <c r="Y333" i="64"/>
  <c r="G333" i="64"/>
  <c r="AE333" i="64" s="1"/>
  <c r="Z333" i="64"/>
  <c r="W416" i="64"/>
  <c r="G416" i="64"/>
  <c r="AE416" i="64" s="1"/>
  <c r="G425" i="64"/>
  <c r="X445" i="64"/>
  <c r="J445" i="64"/>
  <c r="Z445" i="64"/>
  <c r="X275" i="64"/>
  <c r="Y295" i="64"/>
  <c r="U324" i="64"/>
  <c r="G325" i="64"/>
  <c r="AE325" i="64" s="1"/>
  <c r="G326" i="64"/>
  <c r="AE326" i="64" s="1"/>
  <c r="G346" i="64"/>
  <c r="AE346" i="64" s="1"/>
  <c r="G371" i="64"/>
  <c r="AE371" i="64" s="1"/>
  <c r="X385" i="64"/>
  <c r="W431" i="64"/>
  <c r="J431" i="64"/>
  <c r="Y431" i="64"/>
  <c r="AB461" i="64"/>
  <c r="G363" i="64"/>
  <c r="AE363" i="64" s="1"/>
  <c r="W400" i="64"/>
  <c r="G400" i="64"/>
  <c r="AE400" i="64" s="1"/>
  <c r="AA400" i="64"/>
  <c r="U446" i="64"/>
  <c r="AA414" i="64"/>
  <c r="G414" i="64"/>
  <c r="AE414" i="64" s="1"/>
  <c r="Z457" i="64"/>
  <c r="T19" i="57"/>
  <c r="T38" i="57"/>
  <c r="T42" i="57"/>
  <c r="T50" i="57"/>
  <c r="X117" i="58"/>
  <c r="H9" i="57"/>
  <c r="AH10" i="56"/>
  <c r="AH25" i="56"/>
  <c r="AH27" i="56"/>
  <c r="T30" i="57"/>
  <c r="T36" i="57"/>
  <c r="T45" i="57"/>
  <c r="E26" i="2"/>
  <c r="C26" i="2"/>
  <c r="E25" i="2"/>
  <c r="V27" i="2"/>
  <c r="V29" i="35"/>
  <c r="AG39" i="35"/>
  <c r="Z79" i="1"/>
  <c r="AD93" i="1"/>
  <c r="Z103" i="1"/>
  <c r="M105" i="1"/>
  <c r="AF14" i="45"/>
  <c r="U294" i="64"/>
  <c r="G294" i="64"/>
  <c r="AE294" i="64" s="1"/>
  <c r="K294" i="64"/>
  <c r="AA294" i="64"/>
  <c r="T370" i="64"/>
  <c r="G370" i="64"/>
  <c r="AE370" i="64" s="1"/>
  <c r="Y370" i="64"/>
  <c r="V15" i="58"/>
  <c r="D33" i="67"/>
  <c r="E10" i="2"/>
  <c r="R9" i="2"/>
  <c r="O10" i="2"/>
  <c r="AD10" i="2"/>
  <c r="R16" i="2"/>
  <c r="T22" i="2"/>
  <c r="O24" i="2"/>
  <c r="AD24" i="2"/>
  <c r="T25" i="2"/>
  <c r="AB12" i="35"/>
  <c r="G13" i="35"/>
  <c r="AG13" i="35"/>
  <c r="AD15" i="35"/>
  <c r="M17" i="35"/>
  <c r="AB17" i="35"/>
  <c r="AF19" i="35"/>
  <c r="V21" i="35"/>
  <c r="AD21" i="35"/>
  <c r="G27" i="35"/>
  <c r="X27" i="35"/>
  <c r="AH27" i="35"/>
  <c r="F29" i="35"/>
  <c r="P29" i="35"/>
  <c r="AF29" i="35"/>
  <c r="F31" i="35"/>
  <c r="M31" i="35"/>
  <c r="X31" i="35"/>
  <c r="AG31" i="35"/>
  <c r="G35" i="35"/>
  <c r="V35" i="35"/>
  <c r="AH35" i="35"/>
  <c r="V38" i="35"/>
  <c r="G39" i="35"/>
  <c r="E11" i="1"/>
  <c r="AA11" i="1"/>
  <c r="Z15" i="1"/>
  <c r="G17" i="1"/>
  <c r="U17" i="1"/>
  <c r="Z21" i="1"/>
  <c r="S27" i="1"/>
  <c r="M29" i="1"/>
  <c r="Y29" i="1"/>
  <c r="E31" i="1"/>
  <c r="AA31" i="1"/>
  <c r="U37" i="1"/>
  <c r="M39" i="1"/>
  <c r="S43" i="1"/>
  <c r="M45" i="1"/>
  <c r="Y45" i="1"/>
  <c r="E47" i="1"/>
  <c r="U53" i="1"/>
  <c r="G63" i="1"/>
  <c r="U63" i="1"/>
  <c r="AD63" i="1"/>
  <c r="S65" i="1"/>
  <c r="AB65" i="1"/>
  <c r="W69" i="1"/>
  <c r="S71" i="1"/>
  <c r="AB71" i="1"/>
  <c r="J73" i="1"/>
  <c r="Y73" i="1"/>
  <c r="G75" i="1"/>
  <c r="Y75" i="1"/>
  <c r="E79" i="1"/>
  <c r="S79" i="1"/>
  <c r="Y81" i="1"/>
  <c r="S85" i="1"/>
  <c r="U87" i="1"/>
  <c r="Z87" i="1"/>
  <c r="M89" i="1"/>
  <c r="Z89" i="1"/>
  <c r="J91" i="1"/>
  <c r="Y91" i="1"/>
  <c r="E93" i="1"/>
  <c r="W93" i="1"/>
  <c r="M95" i="1"/>
  <c r="Y95" i="1"/>
  <c r="AB95" i="1"/>
  <c r="M97" i="1"/>
  <c r="Z97" i="1"/>
  <c r="Y101" i="1"/>
  <c r="E103" i="1"/>
  <c r="S103" i="1"/>
  <c r="E105" i="1"/>
  <c r="AA105" i="1"/>
  <c r="AD107" i="1"/>
  <c r="S109" i="1"/>
  <c r="AB109" i="1"/>
  <c r="U111" i="1"/>
  <c r="Z111" i="1"/>
  <c r="G113" i="1"/>
  <c r="U113" i="1"/>
  <c r="AD113" i="1"/>
  <c r="AG14" i="44"/>
  <c r="AG16" i="44"/>
  <c r="AD29" i="35"/>
  <c r="K31" i="35"/>
  <c r="AD31" i="35"/>
  <c r="M11" i="1"/>
  <c r="M31" i="1"/>
  <c r="U79" i="1"/>
  <c r="U93" i="1"/>
  <c r="U103" i="1"/>
  <c r="Z105" i="1"/>
  <c r="R29" i="48"/>
  <c r="X77" i="64"/>
  <c r="G77" i="64"/>
  <c r="AE77" i="64" s="1"/>
  <c r="K77" i="64"/>
  <c r="T77" i="64"/>
  <c r="K107" i="64"/>
  <c r="Y107" i="64"/>
  <c r="G107" i="64"/>
  <c r="AE107" i="64" s="1"/>
  <c r="S107" i="64"/>
  <c r="T107" i="64"/>
  <c r="R10" i="2"/>
  <c r="E12" i="2"/>
  <c r="T12" i="2"/>
  <c r="O15" i="2"/>
  <c r="E16" i="2"/>
  <c r="O19" i="2"/>
  <c r="AD18" i="2"/>
  <c r="AG19" i="2"/>
  <c r="R24" i="2"/>
  <c r="R27" i="2"/>
  <c r="V13" i="35"/>
  <c r="AH13" i="35"/>
  <c r="AF15" i="35"/>
  <c r="V17" i="35"/>
  <c r="AD17" i="35"/>
  <c r="P19" i="35"/>
  <c r="G21" i="35"/>
  <c r="AH21" i="35"/>
  <c r="AF25" i="35"/>
  <c r="K26" i="35"/>
  <c r="M27" i="35"/>
  <c r="AB27" i="35"/>
  <c r="G31" i="35"/>
  <c r="V31" i="35"/>
  <c r="AH31" i="35"/>
  <c r="P35" i="35"/>
  <c r="AB35" i="35"/>
  <c r="K39" i="35"/>
  <c r="K43" i="35"/>
  <c r="K47" i="35"/>
  <c r="G11" i="1"/>
  <c r="U11" i="1"/>
  <c r="AD11" i="1"/>
  <c r="J17" i="1"/>
  <c r="Y17" i="1"/>
  <c r="S19" i="1"/>
  <c r="J21" i="1"/>
  <c r="Z25" i="1"/>
  <c r="W27" i="1"/>
  <c r="G29" i="1"/>
  <c r="G31" i="1"/>
  <c r="U31" i="1"/>
  <c r="M33" i="1"/>
  <c r="Y33" i="1"/>
  <c r="E37" i="1"/>
  <c r="S37" i="1"/>
  <c r="E39" i="1"/>
  <c r="W43" i="1"/>
  <c r="G45" i="1"/>
  <c r="G47" i="1"/>
  <c r="E53" i="1"/>
  <c r="S53" i="1"/>
  <c r="E55" i="1"/>
  <c r="W59" i="1"/>
  <c r="J63" i="1"/>
  <c r="Y63" i="1"/>
  <c r="U65" i="1"/>
  <c r="U71" i="1"/>
  <c r="M73" i="1"/>
  <c r="Z73" i="1"/>
  <c r="S75" i="1"/>
  <c r="AB75" i="1"/>
  <c r="M79" i="1"/>
  <c r="Y79" i="1"/>
  <c r="AB79" i="1"/>
  <c r="M81" i="1"/>
  <c r="Z81" i="1"/>
  <c r="Y85" i="1"/>
  <c r="E87" i="1"/>
  <c r="S87" i="1"/>
  <c r="E89" i="1"/>
  <c r="AA89" i="1"/>
  <c r="Z91" i="1"/>
  <c r="J93" i="1"/>
  <c r="Y93" i="1"/>
  <c r="G95" i="1"/>
  <c r="AD95" i="1"/>
  <c r="E97" i="1"/>
  <c r="AA97" i="1"/>
  <c r="M103" i="1"/>
  <c r="Y103" i="1"/>
  <c r="AB103" i="1"/>
  <c r="G105" i="1"/>
  <c r="U105" i="1"/>
  <c r="AD105" i="1"/>
  <c r="U109" i="1"/>
  <c r="S111" i="1"/>
  <c r="J113" i="1"/>
  <c r="Y113" i="1"/>
  <c r="J12" i="44"/>
  <c r="AG38" i="44"/>
  <c r="G22" i="48"/>
  <c r="H27" i="2"/>
  <c r="AB13" i="35"/>
  <c r="Z11" i="1"/>
  <c r="M47" i="1"/>
  <c r="AB64" i="48"/>
  <c r="E18" i="2"/>
  <c r="O23" i="2"/>
  <c r="P13" i="35"/>
  <c r="P15" i="35"/>
  <c r="V27" i="35"/>
  <c r="AF27" i="35"/>
  <c r="P31" i="35"/>
  <c r="AB31" i="35"/>
  <c r="V33" i="35"/>
  <c r="AD33" i="35"/>
  <c r="K35" i="35"/>
  <c r="AD35" i="35"/>
  <c r="X39" i="35"/>
  <c r="J11" i="1"/>
  <c r="K11" i="1" s="1"/>
  <c r="Y11" i="1"/>
  <c r="M17" i="1"/>
  <c r="Z17" i="1"/>
  <c r="Y27" i="1"/>
  <c r="U29" i="1"/>
  <c r="J31" i="1"/>
  <c r="Y31" i="1"/>
  <c r="Y43" i="1"/>
  <c r="U45" i="1"/>
  <c r="J47" i="1"/>
  <c r="M63" i="1"/>
  <c r="Z63" i="1"/>
  <c r="G79" i="1"/>
  <c r="AD79" i="1"/>
  <c r="S93" i="1"/>
  <c r="U95" i="1"/>
  <c r="Z95" i="1"/>
  <c r="G103" i="1"/>
  <c r="AD103" i="1"/>
  <c r="J105" i="1"/>
  <c r="Y105" i="1"/>
  <c r="M113" i="1"/>
  <c r="Z113" i="1"/>
  <c r="AF35" i="44"/>
  <c r="AG48" i="44"/>
  <c r="R32" i="48"/>
  <c r="R34" i="48"/>
  <c r="R36" i="48"/>
  <c r="R38" i="48"/>
  <c r="AB38" i="48"/>
  <c r="R40" i="48"/>
  <c r="G24" i="48"/>
  <c r="R42" i="48"/>
  <c r="AB47" i="48"/>
  <c r="AB74" i="48"/>
  <c r="J9" i="6"/>
  <c r="N10" i="6"/>
  <c r="H12" i="6"/>
  <c r="AA11" i="6"/>
  <c r="N11" i="44"/>
  <c r="J13" i="44"/>
  <c r="AG20" i="44"/>
  <c r="AG30" i="44"/>
  <c r="AG53" i="44"/>
  <c r="AG18" i="45"/>
  <c r="AG21" i="45"/>
  <c r="G14" i="48"/>
  <c r="T15" i="48"/>
  <c r="T17" i="48"/>
  <c r="R18" i="48"/>
  <c r="I21" i="48"/>
  <c r="R30" i="48"/>
  <c r="R33" i="48"/>
  <c r="R35" i="48"/>
  <c r="T18" i="48"/>
  <c r="R37" i="48"/>
  <c r="AB37" i="48"/>
  <c r="P39" i="48"/>
  <c r="I40" i="48"/>
  <c r="P41" i="48"/>
  <c r="AC49" i="48"/>
  <c r="J12" i="6"/>
  <c r="AC32" i="16"/>
  <c r="J17" i="44"/>
  <c r="AG22" i="44"/>
  <c r="AG23" i="44"/>
  <c r="AG31" i="44"/>
  <c r="AG44" i="44"/>
  <c r="AG12" i="45"/>
  <c r="AG24" i="45"/>
  <c r="T23" i="48"/>
  <c r="P29" i="48"/>
  <c r="I30" i="48"/>
  <c r="P34" i="48"/>
  <c r="I35" i="48"/>
  <c r="P36" i="48"/>
  <c r="I37" i="48"/>
  <c r="AC38" i="48"/>
  <c r="AC39" i="48"/>
  <c r="R39" i="48"/>
  <c r="AC41" i="48"/>
  <c r="R41" i="48"/>
  <c r="R43" i="48"/>
  <c r="AC61" i="48"/>
  <c r="AC67" i="48"/>
  <c r="AC72" i="48"/>
  <c r="AC77" i="48"/>
  <c r="AB32" i="49"/>
  <c r="AC17" i="49"/>
  <c r="AB19" i="49"/>
  <c r="H22" i="49"/>
  <c r="AB14" i="50"/>
  <c r="AD31" i="50"/>
  <c r="AD35" i="50"/>
  <c r="AD38" i="50"/>
  <c r="AD32" i="50"/>
  <c r="I13" i="48"/>
  <c r="I29" i="48"/>
  <c r="AC30" i="48"/>
  <c r="P30" i="48"/>
  <c r="AC31" i="48"/>
  <c r="R31" i="48"/>
  <c r="I32" i="48"/>
  <c r="P33" i="48"/>
  <c r="I34" i="48"/>
  <c r="AC37" i="48"/>
  <c r="P37" i="48"/>
  <c r="I38" i="48"/>
  <c r="I41" i="48"/>
  <c r="P42" i="48"/>
  <c r="I43" i="48"/>
  <c r="AC48" i="48"/>
  <c r="AC53" i="48"/>
  <c r="AC71" i="48"/>
  <c r="AC13" i="49"/>
  <c r="AC21" i="49"/>
  <c r="AC22" i="49"/>
  <c r="AC26" i="49"/>
  <c r="AC31" i="49"/>
  <c r="AB31" i="49"/>
  <c r="AC34" i="49"/>
  <c r="AC39" i="49"/>
  <c r="AC43" i="49"/>
  <c r="Z43" i="49"/>
  <c r="AC48" i="49"/>
  <c r="AB48" i="49"/>
  <c r="Z48" i="49"/>
  <c r="AC51" i="49"/>
  <c r="Z51" i="49"/>
  <c r="AB12" i="50"/>
  <c r="AB16" i="50"/>
  <c r="V45" i="64"/>
  <c r="G45" i="64"/>
  <c r="AE45" i="64" s="1"/>
  <c r="U45" i="64"/>
  <c r="W228" i="64"/>
  <c r="G228" i="64"/>
  <c r="V228" i="64"/>
  <c r="Y31" i="64"/>
  <c r="S31" i="64"/>
  <c r="G31" i="64"/>
  <c r="AE31" i="64" s="1"/>
  <c r="U31" i="64"/>
  <c r="Y32" i="64"/>
  <c r="M32" i="64"/>
  <c r="AD32" i="64" s="1"/>
  <c r="T79" i="64"/>
  <c r="G79" i="64"/>
  <c r="AE79" i="64" s="1"/>
  <c r="Y79" i="64"/>
  <c r="K79" i="64"/>
  <c r="AA93" i="64"/>
  <c r="U148" i="64"/>
  <c r="G148" i="64"/>
  <c r="T148" i="64"/>
  <c r="K148" i="64"/>
  <c r="W174" i="64"/>
  <c r="Z174" i="64"/>
  <c r="Y223" i="64"/>
  <c r="X223" i="64"/>
  <c r="K223" i="64"/>
  <c r="Y249" i="64"/>
  <c r="S249" i="64"/>
  <c r="G249" i="64"/>
  <c r="AE249" i="64" s="1"/>
  <c r="W249" i="64"/>
  <c r="K249" i="64"/>
  <c r="U249" i="64"/>
  <c r="T249" i="64"/>
  <c r="J249" i="64"/>
  <c r="Y288" i="64"/>
  <c r="Z288" i="64"/>
  <c r="G288" i="64"/>
  <c r="AE288" i="64" s="1"/>
  <c r="U288" i="64"/>
  <c r="M288" i="64"/>
  <c r="AD288" i="64" s="1"/>
  <c r="Y34" i="64"/>
  <c r="U34" i="64"/>
  <c r="T46" i="64"/>
  <c r="G46" i="64"/>
  <c r="AE46" i="64" s="1"/>
  <c r="Y46" i="64"/>
  <c r="X51" i="64"/>
  <c r="T51" i="64"/>
  <c r="Z63" i="64"/>
  <c r="AA67" i="64"/>
  <c r="G94" i="64"/>
  <c r="AE94" i="64" s="1"/>
  <c r="T94" i="64"/>
  <c r="W153" i="64"/>
  <c r="J153" i="64"/>
  <c r="AA155" i="64"/>
  <c r="Z155" i="64"/>
  <c r="U169" i="64"/>
  <c r="T169" i="64"/>
  <c r="J181" i="64"/>
  <c r="W181" i="64"/>
  <c r="V181" i="64"/>
  <c r="S215" i="64"/>
  <c r="W215" i="64"/>
  <c r="M215" i="64"/>
  <c r="AE227" i="64"/>
  <c r="AB227" i="64"/>
  <c r="U227" i="64"/>
  <c r="J227" i="64"/>
  <c r="T227" i="64"/>
  <c r="G227" i="64"/>
  <c r="AA227" i="64"/>
  <c r="S227" i="64"/>
  <c r="Y227" i="64"/>
  <c r="K227" i="64"/>
  <c r="Z230" i="64"/>
  <c r="AA230" i="64"/>
  <c r="G230" i="64"/>
  <c r="V230" i="64"/>
  <c r="S230" i="64"/>
  <c r="AA249" i="64"/>
  <c r="Y264" i="64"/>
  <c r="S264" i="64"/>
  <c r="X264" i="64"/>
  <c r="J264" i="64"/>
  <c r="G264" i="64"/>
  <c r="AE264" i="64" s="1"/>
  <c r="W264" i="64"/>
  <c r="Y281" i="64"/>
  <c r="Z281" i="64"/>
  <c r="G281" i="64"/>
  <c r="AE281" i="64" s="1"/>
  <c r="U281" i="64"/>
  <c r="M281" i="64"/>
  <c r="AD281" i="64" s="1"/>
  <c r="Y331" i="64"/>
  <c r="S331" i="64"/>
  <c r="G331" i="64"/>
  <c r="AE331" i="64" s="1"/>
  <c r="W331" i="64"/>
  <c r="K331" i="64"/>
  <c r="U331" i="64"/>
  <c r="J331" i="64"/>
  <c r="AA331" i="64"/>
  <c r="T331" i="64"/>
  <c r="K29" i="64"/>
  <c r="K31" i="64"/>
  <c r="AA31" i="64"/>
  <c r="Z32" i="64"/>
  <c r="M34" i="64"/>
  <c r="AD34" i="64" s="1"/>
  <c r="Y36" i="64"/>
  <c r="Z36" i="64"/>
  <c r="G36" i="64"/>
  <c r="AE36" i="64" s="1"/>
  <c r="Y43" i="64"/>
  <c r="U43" i="64"/>
  <c r="Y44" i="64"/>
  <c r="J44" i="64"/>
  <c r="J46" i="64"/>
  <c r="W52" i="64"/>
  <c r="AA52" i="64"/>
  <c r="V59" i="64"/>
  <c r="AA63" i="64"/>
  <c r="W65" i="64"/>
  <c r="Z65" i="64"/>
  <c r="S68" i="64"/>
  <c r="X79" i="64"/>
  <c r="AA82" i="64"/>
  <c r="J82" i="64"/>
  <c r="Z82" i="64"/>
  <c r="U103" i="64"/>
  <c r="T103" i="64"/>
  <c r="G103" i="64"/>
  <c r="X103" i="64"/>
  <c r="K103" i="64"/>
  <c r="T184" i="64"/>
  <c r="G184" i="64"/>
  <c r="AE184" i="64" s="1"/>
  <c r="U184" i="64"/>
  <c r="K184" i="64"/>
  <c r="G195" i="64"/>
  <c r="AE195" i="64" s="1"/>
  <c r="U195" i="64"/>
  <c r="K195" i="64"/>
  <c r="W211" i="64"/>
  <c r="M211" i="64"/>
  <c r="AD211" i="64" s="1"/>
  <c r="AA218" i="64"/>
  <c r="G218" i="64"/>
  <c r="AE218" i="64" s="1"/>
  <c r="X218" i="64"/>
  <c r="S218" i="64"/>
  <c r="W227" i="64"/>
  <c r="AD230" i="64"/>
  <c r="Y290" i="64"/>
  <c r="S290" i="64"/>
  <c r="G290" i="64"/>
  <c r="AE290" i="64" s="1"/>
  <c r="W290" i="64"/>
  <c r="K290" i="64"/>
  <c r="U290" i="64"/>
  <c r="AA290" i="64"/>
  <c r="T290" i="64"/>
  <c r="J290" i="64"/>
  <c r="W323" i="64"/>
  <c r="M323" i="64"/>
  <c r="AD323" i="64" s="1"/>
  <c r="AA323" i="64"/>
  <c r="J323" i="64"/>
  <c r="Z323" i="64"/>
  <c r="V49" i="64"/>
  <c r="X53" i="64"/>
  <c r="T60" i="64"/>
  <c r="Y90" i="64"/>
  <c r="Z104" i="64"/>
  <c r="M104" i="64"/>
  <c r="AD104" i="64" s="1"/>
  <c r="M112" i="64"/>
  <c r="AD112" i="64" s="1"/>
  <c r="T118" i="64"/>
  <c r="G118" i="64"/>
  <c r="Y118" i="64"/>
  <c r="V121" i="64"/>
  <c r="W121" i="64"/>
  <c r="G128" i="64"/>
  <c r="AE128" i="64" s="1"/>
  <c r="AA138" i="64"/>
  <c r="G141" i="64"/>
  <c r="AE141" i="64" s="1"/>
  <c r="U143" i="64"/>
  <c r="U150" i="64"/>
  <c r="Y150" i="64"/>
  <c r="K150" i="64"/>
  <c r="G163" i="64"/>
  <c r="U165" i="64"/>
  <c r="G165" i="64"/>
  <c r="AE165" i="64" s="1"/>
  <c r="G167" i="64"/>
  <c r="AE167" i="64" s="1"/>
  <c r="V179" i="64"/>
  <c r="G197" i="64"/>
  <c r="AE197" i="64" s="1"/>
  <c r="W202" i="64"/>
  <c r="U208" i="64"/>
  <c r="Y231" i="64"/>
  <c r="S231" i="64"/>
  <c r="G231" i="64"/>
  <c r="AE231" i="64" s="1"/>
  <c r="U231" i="64"/>
  <c r="X233" i="64"/>
  <c r="J233" i="64"/>
  <c r="Y233" i="64"/>
  <c r="T261" i="64"/>
  <c r="K261" i="64"/>
  <c r="Y262" i="64"/>
  <c r="M262" i="64"/>
  <c r="AD262" i="64" s="1"/>
  <c r="Y266" i="64"/>
  <c r="Z266" i="64"/>
  <c r="G266" i="64"/>
  <c r="AE266" i="64" s="1"/>
  <c r="U266" i="64"/>
  <c r="U287" i="64"/>
  <c r="S287" i="64"/>
  <c r="Y287" i="64"/>
  <c r="K287" i="64"/>
  <c r="Y292" i="64"/>
  <c r="U292" i="64"/>
  <c r="G292" i="64"/>
  <c r="AE292" i="64" s="1"/>
  <c r="M292" i="64"/>
  <c r="S292" i="64"/>
  <c r="X339" i="64"/>
  <c r="J339" i="64"/>
  <c r="U339" i="64"/>
  <c r="K339" i="64"/>
  <c r="X366" i="64"/>
  <c r="Y366" i="64"/>
  <c r="K366" i="64"/>
  <c r="X427" i="64"/>
  <c r="U427" i="64"/>
  <c r="Z451" i="64"/>
  <c r="S451" i="64"/>
  <c r="V451" i="64"/>
  <c r="G451" i="64"/>
  <c r="AE451" i="64" s="1"/>
  <c r="M451" i="64"/>
  <c r="AD451" i="64" s="1"/>
  <c r="K451" i="64"/>
  <c r="V453" i="64"/>
  <c r="W453" i="64"/>
  <c r="K453" i="64"/>
  <c r="W123" i="64"/>
  <c r="M123" i="64"/>
  <c r="AD123" i="64" s="1"/>
  <c r="AA123" i="64"/>
  <c r="S128" i="64"/>
  <c r="Y128" i="64"/>
  <c r="U152" i="64"/>
  <c r="U163" i="64"/>
  <c r="Y163" i="64"/>
  <c r="K163" i="64"/>
  <c r="Y167" i="64"/>
  <c r="K167" i="64"/>
  <c r="S197" i="64"/>
  <c r="S352" i="64"/>
  <c r="Y352" i="64"/>
  <c r="K83" i="64"/>
  <c r="J123" i="64"/>
  <c r="T124" i="64"/>
  <c r="G124" i="64"/>
  <c r="AE124" i="64" s="1"/>
  <c r="Y124" i="64"/>
  <c r="AA127" i="64"/>
  <c r="K128" i="64"/>
  <c r="U141" i="64"/>
  <c r="S152" i="64"/>
  <c r="U154" i="64"/>
  <c r="G154" i="64"/>
  <c r="AE154" i="64" s="1"/>
  <c r="J159" i="64"/>
  <c r="V159" i="64"/>
  <c r="S163" i="64"/>
  <c r="S167" i="64"/>
  <c r="U182" i="64"/>
  <c r="S182" i="64"/>
  <c r="U186" i="64"/>
  <c r="T193" i="64"/>
  <c r="T197" i="64"/>
  <c r="Y241" i="64"/>
  <c r="G241" i="64"/>
  <c r="AE241" i="64" s="1"/>
  <c r="X241" i="64"/>
  <c r="T244" i="64"/>
  <c r="Y256" i="64"/>
  <c r="S256" i="64"/>
  <c r="G256" i="64"/>
  <c r="AE256" i="64" s="1"/>
  <c r="W256" i="64"/>
  <c r="K256" i="64"/>
  <c r="AA256" i="64"/>
  <c r="S276" i="64"/>
  <c r="Y276" i="64"/>
  <c r="K276" i="64"/>
  <c r="W289" i="64"/>
  <c r="Y321" i="64"/>
  <c r="G321" i="64"/>
  <c r="AE321" i="64" s="1"/>
  <c r="U321" i="64"/>
  <c r="T321" i="64"/>
  <c r="X335" i="64"/>
  <c r="G335" i="64"/>
  <c r="AE335" i="64" s="1"/>
  <c r="S335" i="64"/>
  <c r="U429" i="64"/>
  <c r="J429" i="64"/>
  <c r="T305" i="64"/>
  <c r="AA305" i="64"/>
  <c r="S336" i="64"/>
  <c r="Y336" i="64"/>
  <c r="W381" i="64"/>
  <c r="K381" i="64"/>
  <c r="U381" i="64"/>
  <c r="X392" i="64"/>
  <c r="W392" i="64"/>
  <c r="K392" i="64"/>
  <c r="U392" i="64"/>
  <c r="V410" i="64"/>
  <c r="S410" i="64"/>
  <c r="Z410" i="64"/>
  <c r="X416" i="64"/>
  <c r="K416" i="64"/>
  <c r="AA416" i="64"/>
  <c r="U442" i="64"/>
  <c r="J442" i="64"/>
  <c r="W442" i="64"/>
  <c r="AA444" i="64"/>
  <c r="W245" i="64"/>
  <c r="Y257" i="64"/>
  <c r="J305" i="64"/>
  <c r="U305" i="64"/>
  <c r="M326" i="64"/>
  <c r="AD326" i="64" s="1"/>
  <c r="X332" i="64"/>
  <c r="M333" i="64"/>
  <c r="AD333" i="64" s="1"/>
  <c r="K336" i="64"/>
  <c r="S346" i="64"/>
  <c r="U347" i="64"/>
  <c r="X363" i="64"/>
  <c r="X377" i="64"/>
  <c r="G377" i="64"/>
  <c r="AE377" i="64" s="1"/>
  <c r="J381" i="64"/>
  <c r="Y381" i="64"/>
  <c r="V382" i="64"/>
  <c r="J392" i="64"/>
  <c r="Y392" i="64"/>
  <c r="Z397" i="64"/>
  <c r="U397" i="64"/>
  <c r="M398" i="64"/>
  <c r="AD398" i="64" s="1"/>
  <c r="J410" i="64"/>
  <c r="X411" i="64"/>
  <c r="T412" i="64"/>
  <c r="S416" i="64"/>
  <c r="K422" i="64"/>
  <c r="K442" i="64"/>
  <c r="Y442" i="64"/>
  <c r="M444" i="64"/>
  <c r="AD444" i="64" s="1"/>
  <c r="Y452" i="64"/>
  <c r="W456" i="64"/>
  <c r="J456" i="64"/>
  <c r="AA458" i="64"/>
  <c r="X111" i="64"/>
  <c r="AA234" i="64"/>
  <c r="J245" i="64"/>
  <c r="T286" i="64"/>
  <c r="X295" i="64"/>
  <c r="S302" i="64"/>
  <c r="K305" i="64"/>
  <c r="W305" i="64"/>
  <c r="T324" i="64"/>
  <c r="AA324" i="64"/>
  <c r="K325" i="64"/>
  <c r="U326" i="64"/>
  <c r="K332" i="64"/>
  <c r="Y332" i="64"/>
  <c r="U333" i="64"/>
  <c r="T336" i="64"/>
  <c r="X346" i="64"/>
  <c r="K355" i="64"/>
  <c r="Z364" i="64"/>
  <c r="U364" i="64"/>
  <c r="Z369" i="64"/>
  <c r="Z371" i="64"/>
  <c r="S371" i="64"/>
  <c r="S377" i="64"/>
  <c r="U378" i="64"/>
  <c r="T380" i="64"/>
  <c r="S381" i="64"/>
  <c r="AA381" i="64"/>
  <c r="X382" i="64"/>
  <c r="S392" i="64"/>
  <c r="AA392" i="64"/>
  <c r="T397" i="64"/>
  <c r="J405" i="64"/>
  <c r="M411" i="64"/>
  <c r="AD411" i="64" s="1"/>
  <c r="W414" i="64"/>
  <c r="S414" i="64"/>
  <c r="U424" i="64"/>
  <c r="Y424" i="64"/>
  <c r="W430" i="64"/>
  <c r="V430" i="64"/>
  <c r="AB430" i="64" s="1"/>
  <c r="S442" i="64"/>
  <c r="AA442" i="64"/>
  <c r="M452" i="64"/>
  <c r="M456" i="64"/>
  <c r="K458" i="64"/>
  <c r="AA461" i="64"/>
  <c r="W461" i="64"/>
  <c r="J461" i="64"/>
  <c r="Z461" i="64"/>
  <c r="T431" i="64"/>
  <c r="AA431" i="64"/>
  <c r="AA441" i="64"/>
  <c r="AE457" i="64"/>
  <c r="X12" i="56"/>
  <c r="X13" i="56"/>
  <c r="H10" i="57"/>
  <c r="X28" i="56"/>
  <c r="V13" i="57"/>
  <c r="H16" i="57"/>
  <c r="K9" i="57"/>
  <c r="T31" i="57"/>
  <c r="AH12" i="56"/>
  <c r="T64" i="57"/>
  <c r="I10" i="56"/>
  <c r="X25" i="56"/>
  <c r="X27" i="56"/>
  <c r="T15" i="57"/>
  <c r="T55" i="57"/>
  <c r="T59" i="57"/>
  <c r="X101" i="58"/>
  <c r="T47" i="57"/>
  <c r="T51" i="57"/>
  <c r="T52" i="57"/>
  <c r="D14" i="67"/>
  <c r="V19" i="58"/>
  <c r="D10" i="67"/>
  <c r="D22" i="67"/>
  <c r="V31" i="58"/>
  <c r="V37" i="58"/>
  <c r="V41" i="58"/>
  <c r="X86" i="58"/>
  <c r="V18" i="58"/>
  <c r="V36" i="58"/>
  <c r="D16" i="67"/>
  <c r="D24" i="67"/>
  <c r="D34" i="67"/>
  <c r="D40" i="67"/>
  <c r="X115" i="58"/>
  <c r="G417" i="66"/>
  <c r="AA417" i="66" s="1"/>
  <c r="U74" i="66"/>
  <c r="T60" i="66"/>
  <c r="K199" i="66"/>
  <c r="T269" i="66"/>
  <c r="T257" i="66"/>
  <c r="P524" i="66"/>
  <c r="Z294" i="66"/>
  <c r="K540" i="66"/>
  <c r="Q84" i="66"/>
  <c r="Z84" i="66" s="1"/>
  <c r="K118" i="66"/>
  <c r="P232" i="66"/>
  <c r="Q237" i="66"/>
  <c r="Z237" i="66" s="1"/>
  <c r="Q273" i="66"/>
  <c r="Z326" i="66"/>
  <c r="G454" i="66"/>
  <c r="K508" i="66"/>
  <c r="I522" i="66"/>
  <c r="X21" i="67" s="1"/>
  <c r="Q533" i="66"/>
  <c r="Z533" i="66" s="1"/>
  <c r="Q173" i="66"/>
  <c r="Z173" i="66" s="1"/>
  <c r="Q281" i="66"/>
  <c r="Z281" i="66" s="1"/>
  <c r="Q417" i="66"/>
  <c r="Z417" i="66" s="1"/>
  <c r="K477" i="66"/>
  <c r="U503" i="66"/>
  <c r="S527" i="66"/>
  <c r="Q37" i="66"/>
  <c r="Z37" i="66" s="1"/>
  <c r="AA81" i="66"/>
  <c r="G84" i="66"/>
  <c r="AA84" i="66" s="1"/>
  <c r="S97" i="66"/>
  <c r="P194" i="66"/>
  <c r="P208" i="66"/>
  <c r="G232" i="66"/>
  <c r="K326" i="66"/>
  <c r="T452" i="66"/>
  <c r="T454" i="66"/>
  <c r="Z470" i="66"/>
  <c r="K471" i="66"/>
  <c r="T497" i="66"/>
  <c r="G557" i="66"/>
  <c r="U53" i="66"/>
  <c r="G60" i="66"/>
  <c r="X60" i="66"/>
  <c r="G64" i="66"/>
  <c r="AA64" i="66" s="1"/>
  <c r="K67" i="66"/>
  <c r="X97" i="66"/>
  <c r="T118" i="66"/>
  <c r="T128" i="66"/>
  <c r="I155" i="66"/>
  <c r="K182" i="66"/>
  <c r="G206" i="66"/>
  <c r="AA206" i="66" s="1"/>
  <c r="G208" i="66"/>
  <c r="AA208" i="66" s="1"/>
  <c r="V208" i="66"/>
  <c r="Q214" i="66"/>
  <c r="R214" i="66" s="1"/>
  <c r="S217" i="66"/>
  <c r="T302" i="66"/>
  <c r="P304" i="66"/>
  <c r="V338" i="66"/>
  <c r="T370" i="66"/>
  <c r="W371" i="66"/>
  <c r="K388" i="66"/>
  <c r="P406" i="66"/>
  <c r="I446" i="66"/>
  <c r="V21" i="67" s="1"/>
  <c r="V461" i="66"/>
  <c r="Q477" i="66"/>
  <c r="Q493" i="66"/>
  <c r="G508" i="66"/>
  <c r="V522" i="66"/>
  <c r="Z530" i="66"/>
  <c r="G540" i="66"/>
  <c r="AA540" i="66" s="1"/>
  <c r="C24" i="67"/>
  <c r="X128" i="66"/>
  <c r="X155" i="66"/>
  <c r="T214" i="66"/>
  <c r="U248" i="66"/>
  <c r="W304" i="66"/>
  <c r="W406" i="66"/>
  <c r="P446" i="66"/>
  <c r="G458" i="66"/>
  <c r="Z477" i="66"/>
  <c r="G489" i="66"/>
  <c r="AA489" i="66" s="1"/>
  <c r="G497" i="66"/>
  <c r="G522" i="66"/>
  <c r="K60" i="66"/>
  <c r="Q64" i="66"/>
  <c r="P116" i="66"/>
  <c r="G128" i="66"/>
  <c r="AA128" i="66" s="1"/>
  <c r="T206" i="66"/>
  <c r="K208" i="66"/>
  <c r="G214" i="66"/>
  <c r="AA214" i="66" s="1"/>
  <c r="P252" i="66"/>
  <c r="G304" i="66"/>
  <c r="AA304" i="66" s="1"/>
  <c r="G318" i="66"/>
  <c r="AA318" i="66" s="1"/>
  <c r="Z349" i="66"/>
  <c r="G360" i="66"/>
  <c r="S367" i="66"/>
  <c r="I374" i="66"/>
  <c r="T25" i="67" s="1"/>
  <c r="Y384" i="66"/>
  <c r="G406" i="66"/>
  <c r="U419" i="66"/>
  <c r="G446" i="66"/>
  <c r="V446" i="66"/>
  <c r="G493" i="66"/>
  <c r="G566" i="66"/>
  <c r="Q28" i="66"/>
  <c r="I41" i="66"/>
  <c r="K34" i="67" s="1"/>
  <c r="K72" i="66"/>
  <c r="Q75" i="66"/>
  <c r="Z75" i="66" s="1"/>
  <c r="P80" i="66"/>
  <c r="U85" i="66"/>
  <c r="Q109" i="66"/>
  <c r="Z109" i="66" s="1"/>
  <c r="I117" i="66"/>
  <c r="M34" i="67" s="1"/>
  <c r="T144" i="66"/>
  <c r="K161" i="66"/>
  <c r="T210" i="66"/>
  <c r="G220" i="66"/>
  <c r="AA220" i="66" s="1"/>
  <c r="Z273" i="66"/>
  <c r="G280" i="66"/>
  <c r="AA280" i="66" s="1"/>
  <c r="G294" i="66"/>
  <c r="W300" i="66"/>
  <c r="T310" i="66"/>
  <c r="Q321" i="66"/>
  <c r="K322" i="66"/>
  <c r="I356" i="66"/>
  <c r="T7" i="67" s="1"/>
  <c r="S377" i="66"/>
  <c r="W436" i="66"/>
  <c r="I438" i="66"/>
  <c r="V13" i="67" s="1"/>
  <c r="T448" i="66"/>
  <c r="S449" i="66"/>
  <c r="I465" i="66"/>
  <c r="V40" i="67" s="1"/>
  <c r="T481" i="66"/>
  <c r="K486" i="66"/>
  <c r="K490" i="66"/>
  <c r="S519" i="66"/>
  <c r="U527" i="66"/>
  <c r="AA560" i="66"/>
  <c r="G37" i="66"/>
  <c r="AA37" i="66" s="1"/>
  <c r="Q41" i="66"/>
  <c r="U43" i="66"/>
  <c r="Q98" i="66"/>
  <c r="Z98" i="66" s="1"/>
  <c r="S113" i="66"/>
  <c r="K117" i="66"/>
  <c r="U119" i="66"/>
  <c r="S127" i="66"/>
  <c r="S131" i="66"/>
  <c r="U138" i="66"/>
  <c r="P178" i="66"/>
  <c r="Q189" i="66"/>
  <c r="Z189" i="66" s="1"/>
  <c r="Q345" i="66"/>
  <c r="T356" i="66"/>
  <c r="Y361" i="66"/>
  <c r="S422" i="66"/>
  <c r="P424" i="66"/>
  <c r="I433" i="66"/>
  <c r="V8" i="67" s="1"/>
  <c r="V438" i="66"/>
  <c r="I458" i="66"/>
  <c r="V33" i="67" s="1"/>
  <c r="I461" i="66"/>
  <c r="V36" i="67" s="1"/>
  <c r="Q465" i="66"/>
  <c r="Z465" i="66" s="1"/>
  <c r="P478" i="66"/>
  <c r="P512" i="66"/>
  <c r="V513" i="66"/>
  <c r="V537" i="66"/>
  <c r="Q538" i="66"/>
  <c r="I566" i="66"/>
  <c r="Y27" i="67" s="1"/>
  <c r="G28" i="66"/>
  <c r="U41" i="66"/>
  <c r="P46" i="66"/>
  <c r="U69" i="66"/>
  <c r="P74" i="66"/>
  <c r="Y79" i="66"/>
  <c r="U101" i="66"/>
  <c r="X113" i="66"/>
  <c r="V117" i="66"/>
  <c r="Q121" i="66"/>
  <c r="T132" i="66"/>
  <c r="G144" i="66"/>
  <c r="AA144" i="66" s="1"/>
  <c r="S155" i="66"/>
  <c r="V220" i="66"/>
  <c r="Q229" i="66"/>
  <c r="Z229" i="66" s="1"/>
  <c r="K273" i="66"/>
  <c r="U287" i="66"/>
  <c r="P288" i="66"/>
  <c r="I294" i="66"/>
  <c r="R21" i="67" s="1"/>
  <c r="I297" i="66"/>
  <c r="R24" i="67" s="1"/>
  <c r="G310" i="66"/>
  <c r="AA310" i="66" s="1"/>
  <c r="S313" i="66"/>
  <c r="K349" i="66"/>
  <c r="Q357" i="66"/>
  <c r="Q374" i="66"/>
  <c r="Z374" i="66" s="1"/>
  <c r="P396" i="66"/>
  <c r="Y433" i="66"/>
  <c r="G438" i="66"/>
  <c r="I452" i="66"/>
  <c r="V27" i="67" s="1"/>
  <c r="Z458" i="66"/>
  <c r="K461" i="66"/>
  <c r="T469" i="66"/>
  <c r="I470" i="66"/>
  <c r="W7" i="67" s="1"/>
  <c r="K497" i="66"/>
  <c r="I530" i="66"/>
  <c r="X29" i="67" s="1"/>
  <c r="I533" i="66"/>
  <c r="X32" i="67" s="1"/>
  <c r="Q553" i="66"/>
  <c r="W190" i="66"/>
  <c r="Y397" i="66"/>
  <c r="W432" i="66"/>
  <c r="Z550" i="66"/>
  <c r="I15" i="66"/>
  <c r="K8" i="67" s="1"/>
  <c r="U17" i="66"/>
  <c r="X27" i="66"/>
  <c r="U28" i="66"/>
  <c r="G32" i="66"/>
  <c r="AA32" i="66" s="1"/>
  <c r="K33" i="66"/>
  <c r="V67" i="66"/>
  <c r="P72" i="66"/>
  <c r="U75" i="66"/>
  <c r="G98" i="66"/>
  <c r="AA98" i="66" s="1"/>
  <c r="X98" i="66"/>
  <c r="G110" i="66"/>
  <c r="AA110" i="66" s="1"/>
  <c r="Y121" i="66"/>
  <c r="X131" i="66"/>
  <c r="G132" i="66"/>
  <c r="AA132" i="66" s="1"/>
  <c r="S134" i="66"/>
  <c r="I147" i="66"/>
  <c r="J147" i="66" s="1"/>
  <c r="P148" i="66"/>
  <c r="T152" i="66"/>
  <c r="S158" i="66"/>
  <c r="U175" i="66"/>
  <c r="G178" i="66"/>
  <c r="AA178" i="66" s="1"/>
  <c r="S178" i="66"/>
  <c r="G194" i="66"/>
  <c r="W194" i="66"/>
  <c r="G210" i="66"/>
  <c r="AA210" i="66" s="1"/>
  <c r="V210" i="66"/>
  <c r="T218" i="66"/>
  <c r="Q222" i="66"/>
  <c r="Z222" i="66" s="1"/>
  <c r="P223" i="66"/>
  <c r="P224" i="66"/>
  <c r="K236" i="66"/>
  <c r="X237" i="66"/>
  <c r="G253" i="66"/>
  <c r="AA253" i="66" s="1"/>
  <c r="G257" i="66"/>
  <c r="S289" i="66"/>
  <c r="Q297" i="66"/>
  <c r="Z297" i="66" s="1"/>
  <c r="I298" i="66"/>
  <c r="R25" i="67" s="1"/>
  <c r="G300" i="66"/>
  <c r="AA300" i="66" s="1"/>
  <c r="S305" i="66"/>
  <c r="Q306" i="66"/>
  <c r="Z306" i="66" s="1"/>
  <c r="U307" i="66"/>
  <c r="P308" i="66"/>
  <c r="V318" i="66"/>
  <c r="P322" i="66"/>
  <c r="G329" i="66"/>
  <c r="AA329" i="66" s="1"/>
  <c r="G338" i="66"/>
  <c r="AA338" i="66" s="1"/>
  <c r="V356" i="66"/>
  <c r="G364" i="66"/>
  <c r="W364" i="66"/>
  <c r="P375" i="66"/>
  <c r="Q393" i="66"/>
  <c r="Z393" i="66" s="1"/>
  <c r="K397" i="66"/>
  <c r="Z397" i="66"/>
  <c r="P398" i="66"/>
  <c r="T401" i="66"/>
  <c r="P412" i="66"/>
  <c r="T417" i="66"/>
  <c r="Z425" i="66"/>
  <c r="P426" i="66"/>
  <c r="K432" i="66"/>
  <c r="Q433" i="66"/>
  <c r="U435" i="66"/>
  <c r="G436" i="66"/>
  <c r="P438" i="66"/>
  <c r="X446" i="66"/>
  <c r="K474" i="66"/>
  <c r="T490" i="66"/>
  <c r="Z497" i="66"/>
  <c r="I498" i="66"/>
  <c r="W35" i="67" s="1"/>
  <c r="V509" i="66"/>
  <c r="P515" i="66"/>
  <c r="G516" i="66"/>
  <c r="Q525" i="66"/>
  <c r="Z525" i="66" s="1"/>
  <c r="G528" i="66"/>
  <c r="P536" i="66"/>
  <c r="K550" i="66"/>
  <c r="G553" i="66"/>
  <c r="T553" i="66"/>
  <c r="W566" i="66"/>
  <c r="AA567" i="66"/>
  <c r="P568" i="66"/>
  <c r="G569" i="66"/>
  <c r="T573" i="66"/>
  <c r="X148" i="66"/>
  <c r="Q172" i="66"/>
  <c r="Z172" i="66" s="1"/>
  <c r="Q187" i="66"/>
  <c r="R187" i="66" s="1"/>
  <c r="K190" i="66"/>
  <c r="P193" i="66"/>
  <c r="S195" i="66"/>
  <c r="V218" i="66"/>
  <c r="Q298" i="66"/>
  <c r="Z298" i="66" s="1"/>
  <c r="Z364" i="66"/>
  <c r="S375" i="66"/>
  <c r="P397" i="66"/>
  <c r="P432" i="66"/>
  <c r="Y435" i="66"/>
  <c r="V490" i="66"/>
  <c r="W512" i="66"/>
  <c r="Y515" i="66"/>
  <c r="W536" i="66"/>
  <c r="Z553" i="66"/>
  <c r="X573" i="66"/>
  <c r="Q15" i="66"/>
  <c r="Z15" i="66" s="1"/>
  <c r="U33" i="66"/>
  <c r="X46" i="66"/>
  <c r="T32" i="66"/>
  <c r="Y41" i="66"/>
  <c r="K46" i="66"/>
  <c r="X72" i="66"/>
  <c r="I75" i="66"/>
  <c r="L30" i="67" s="1"/>
  <c r="K77" i="66"/>
  <c r="Q79" i="66"/>
  <c r="T84" i="66"/>
  <c r="P98" i="66"/>
  <c r="Q101" i="66"/>
  <c r="R101" i="66" s="1"/>
  <c r="U108" i="66"/>
  <c r="X110" i="66"/>
  <c r="U116" i="66"/>
  <c r="X117" i="66"/>
  <c r="I121" i="66"/>
  <c r="M38" i="67" s="1"/>
  <c r="S147" i="66"/>
  <c r="X151" i="66"/>
  <c r="G152" i="66"/>
  <c r="AA152" i="66" s="1"/>
  <c r="S159" i="66"/>
  <c r="G172" i="66"/>
  <c r="AA172" i="66" s="1"/>
  <c r="T172" i="66"/>
  <c r="S187" i="66"/>
  <c r="K204" i="66"/>
  <c r="W208" i="66"/>
  <c r="G218" i="66"/>
  <c r="V229" i="66"/>
  <c r="W232" i="66"/>
  <c r="G236" i="66"/>
  <c r="AA236" i="66" s="1"/>
  <c r="V236" i="66"/>
  <c r="K237" i="66"/>
  <c r="U244" i="66"/>
  <c r="T245" i="66"/>
  <c r="X253" i="66"/>
  <c r="P254" i="66"/>
  <c r="Q257" i="66"/>
  <c r="P269" i="66"/>
  <c r="I281" i="66"/>
  <c r="R8" i="67" s="1"/>
  <c r="Y283" i="66"/>
  <c r="Q294" i="66"/>
  <c r="I296" i="66"/>
  <c r="R23" i="67" s="1"/>
  <c r="P300" i="66"/>
  <c r="I302" i="66"/>
  <c r="R29" i="67" s="1"/>
  <c r="AA323" i="66"/>
  <c r="G333" i="66"/>
  <c r="U340" i="66"/>
  <c r="K345" i="66"/>
  <c r="K356" i="66"/>
  <c r="S357" i="66"/>
  <c r="V360" i="66"/>
  <c r="V361" i="66"/>
  <c r="P364" i="66"/>
  <c r="G393" i="66"/>
  <c r="AA393" i="66" s="1"/>
  <c r="T397" i="66"/>
  <c r="G432" i="66"/>
  <c r="V432" i="66"/>
  <c r="P436" i="66"/>
  <c r="X438" i="66"/>
  <c r="U439" i="66"/>
  <c r="Q458" i="66"/>
  <c r="K460" i="66"/>
  <c r="X461" i="66"/>
  <c r="G473" i="66"/>
  <c r="K487" i="66"/>
  <c r="I490" i="66"/>
  <c r="W27" i="67" s="1"/>
  <c r="Q497" i="66"/>
  <c r="Z498" i="66"/>
  <c r="K499" i="66"/>
  <c r="Q501" i="66"/>
  <c r="P508" i="66"/>
  <c r="I512" i="66"/>
  <c r="X11" i="67" s="1"/>
  <c r="V516" i="66"/>
  <c r="Y517" i="66"/>
  <c r="T518" i="66"/>
  <c r="P519" i="66"/>
  <c r="S521" i="66"/>
  <c r="V528" i="66"/>
  <c r="Q530" i="66"/>
  <c r="G536" i="66"/>
  <c r="P540" i="66"/>
  <c r="W550" i="66"/>
  <c r="K553" i="66"/>
  <c r="P562" i="66"/>
  <c r="P566" i="66"/>
  <c r="G573" i="66"/>
  <c r="X24" i="66"/>
  <c r="AA29" i="66"/>
  <c r="U56" i="66"/>
  <c r="X45" i="66"/>
  <c r="U51" i="66"/>
  <c r="X83" i="66"/>
  <c r="X102" i="66"/>
  <c r="X105" i="66"/>
  <c r="W212" i="66"/>
  <c r="X221" i="66"/>
  <c r="X241" i="66"/>
  <c r="V274" i="66"/>
  <c r="S284" i="66"/>
  <c r="X290" i="66"/>
  <c r="Y365" i="66"/>
  <c r="W368" i="66"/>
  <c r="V372" i="66"/>
  <c r="Z378" i="66"/>
  <c r="S380" i="66"/>
  <c r="Z382" i="66"/>
  <c r="X386" i="66"/>
  <c r="S394" i="66"/>
  <c r="S402" i="66"/>
  <c r="X405" i="66"/>
  <c r="W410" i="66"/>
  <c r="W414" i="66"/>
  <c r="U421" i="66"/>
  <c r="W440" i="66"/>
  <c r="X441" i="66"/>
  <c r="S444" i="66"/>
  <c r="S482" i="66"/>
  <c r="V502" i="66"/>
  <c r="X510" i="66"/>
  <c r="X541" i="66"/>
  <c r="V554" i="66"/>
  <c r="S558" i="66"/>
  <c r="S570" i="66"/>
  <c r="K29" i="66"/>
  <c r="I35" i="66"/>
  <c r="K28" i="67" s="1"/>
  <c r="K36" i="66"/>
  <c r="I51" i="66"/>
  <c r="L6" i="67" s="1"/>
  <c r="V51" i="66"/>
  <c r="K56" i="66"/>
  <c r="S58" i="66"/>
  <c r="U64" i="66"/>
  <c r="K81" i="66"/>
  <c r="I83" i="66"/>
  <c r="L38" i="67" s="1"/>
  <c r="K94" i="66"/>
  <c r="X159" i="66"/>
  <c r="S205" i="66"/>
  <c r="I212" i="66"/>
  <c r="Z212" i="66"/>
  <c r="U215" i="66"/>
  <c r="K216" i="66"/>
  <c r="I221" i="66"/>
  <c r="J221" i="66" s="1"/>
  <c r="P256" i="66"/>
  <c r="I274" i="66"/>
  <c r="Q39" i="67" s="1"/>
  <c r="I286" i="66"/>
  <c r="R13" i="67" s="1"/>
  <c r="I301" i="66"/>
  <c r="R28" i="67" s="1"/>
  <c r="S309" i="66"/>
  <c r="X310" i="66"/>
  <c r="P311" i="66"/>
  <c r="X313" i="66"/>
  <c r="K330" i="66"/>
  <c r="P332" i="66"/>
  <c r="P342" i="66"/>
  <c r="P350" i="66"/>
  <c r="I365" i="66"/>
  <c r="T16" i="67" s="1"/>
  <c r="Z368" i="66"/>
  <c r="P376" i="66"/>
  <c r="X377" i="66"/>
  <c r="I380" i="66"/>
  <c r="T31" i="67" s="1"/>
  <c r="Y380" i="66"/>
  <c r="I382" i="66"/>
  <c r="T33" i="67" s="1"/>
  <c r="I394" i="66"/>
  <c r="U7" i="67" s="1"/>
  <c r="Y394" i="66"/>
  <c r="I402" i="66"/>
  <c r="U15" i="67" s="1"/>
  <c r="Y402" i="66"/>
  <c r="P405" i="66"/>
  <c r="Y405" i="66"/>
  <c r="T409" i="66"/>
  <c r="K421" i="66"/>
  <c r="K427" i="66"/>
  <c r="I440" i="66"/>
  <c r="V15" i="67" s="1"/>
  <c r="I441" i="66"/>
  <c r="V16" i="67" s="1"/>
  <c r="T442" i="66"/>
  <c r="I444" i="66"/>
  <c r="V19" i="67" s="1"/>
  <c r="Y444" i="66"/>
  <c r="X454" i="66"/>
  <c r="T482" i="66"/>
  <c r="U483" i="66"/>
  <c r="Q485" i="66"/>
  <c r="K494" i="66"/>
  <c r="K502" i="66"/>
  <c r="AA503" i="66"/>
  <c r="I510" i="66"/>
  <c r="X9" i="67" s="1"/>
  <c r="P511" i="66"/>
  <c r="Q526" i="66"/>
  <c r="I534" i="66"/>
  <c r="X33" i="67" s="1"/>
  <c r="S536" i="66"/>
  <c r="I541" i="66"/>
  <c r="X40" i="67" s="1"/>
  <c r="Q545" i="66"/>
  <c r="K546" i="66"/>
  <c r="T558" i="66"/>
  <c r="Y570" i="66"/>
  <c r="C6" i="67"/>
  <c r="W14" i="66"/>
  <c r="U15" i="66"/>
  <c r="K17" i="66"/>
  <c r="P20" i="66"/>
  <c r="Q24" i="66"/>
  <c r="Z24" i="66" s="1"/>
  <c r="I27" i="66"/>
  <c r="K20" i="67" s="1"/>
  <c r="X28" i="66"/>
  <c r="U30" i="66"/>
  <c r="K32" i="66"/>
  <c r="S35" i="66"/>
  <c r="T36" i="66"/>
  <c r="K37" i="66"/>
  <c r="X41" i="66"/>
  <c r="K43" i="66"/>
  <c r="Q45" i="66"/>
  <c r="G46" i="66"/>
  <c r="AA46" i="66" s="1"/>
  <c r="K51" i="66"/>
  <c r="X51" i="66"/>
  <c r="P56" i="66"/>
  <c r="X56" i="66"/>
  <c r="K64" i="66"/>
  <c r="U66" i="66"/>
  <c r="G72" i="66"/>
  <c r="AA72" i="66" s="1"/>
  <c r="Q72" i="66"/>
  <c r="X75" i="66"/>
  <c r="Q83" i="66"/>
  <c r="Z83" i="66" s="1"/>
  <c r="X84" i="66"/>
  <c r="P92" i="66"/>
  <c r="T94" i="66"/>
  <c r="W96" i="66"/>
  <c r="U98" i="66"/>
  <c r="X101" i="66"/>
  <c r="Q102" i="66"/>
  <c r="K103" i="66"/>
  <c r="Q105" i="66"/>
  <c r="R105" i="66" s="1"/>
  <c r="P106" i="66"/>
  <c r="P108" i="66"/>
  <c r="I109" i="66"/>
  <c r="M26" i="67" s="1"/>
  <c r="V109" i="66"/>
  <c r="K110" i="66"/>
  <c r="W112" i="66"/>
  <c r="K115" i="66"/>
  <c r="Q117" i="66"/>
  <c r="Y117" i="66"/>
  <c r="G118" i="66"/>
  <c r="X118" i="66"/>
  <c r="S121" i="66"/>
  <c r="K123" i="66"/>
  <c r="I127" i="66"/>
  <c r="J127" i="66" s="1"/>
  <c r="X132" i="66"/>
  <c r="P138" i="66"/>
  <c r="K144" i="66"/>
  <c r="P146" i="66"/>
  <c r="X147" i="66"/>
  <c r="I151" i="66"/>
  <c r="J151" i="66" s="1"/>
  <c r="K152" i="66"/>
  <c r="P154" i="66"/>
  <c r="I159" i="66"/>
  <c r="Y159" i="66"/>
  <c r="X172" i="66"/>
  <c r="V178" i="66"/>
  <c r="V180" i="66"/>
  <c r="X187" i="66"/>
  <c r="T190" i="66"/>
  <c r="P192" i="66"/>
  <c r="T194" i="66"/>
  <c r="Y194" i="66"/>
  <c r="Q196" i="66"/>
  <c r="R196" i="66" s="1"/>
  <c r="I206" i="66"/>
  <c r="J206" i="66" s="1"/>
  <c r="P207" i="66"/>
  <c r="S208" i="66"/>
  <c r="Q209" i="66"/>
  <c r="Z209" i="66" s="1"/>
  <c r="Q213" i="66"/>
  <c r="R213" i="66" s="1"/>
  <c r="I217" i="66"/>
  <c r="Y217" i="66"/>
  <c r="K220" i="66"/>
  <c r="Q221" i="66"/>
  <c r="Z221" i="66" s="1"/>
  <c r="Q226" i="66"/>
  <c r="I232" i="66"/>
  <c r="T232" i="66"/>
  <c r="Y232" i="66"/>
  <c r="Q233" i="66"/>
  <c r="P235" i="66"/>
  <c r="U237" i="66"/>
  <c r="Q241" i="66"/>
  <c r="K245" i="66"/>
  <c r="P253" i="66"/>
  <c r="U256" i="66"/>
  <c r="K258" i="66"/>
  <c r="K271" i="66"/>
  <c r="G273" i="66"/>
  <c r="T273" i="66"/>
  <c r="P274" i="66"/>
  <c r="W274" i="66"/>
  <c r="I280" i="66"/>
  <c r="R7" i="67" s="1"/>
  <c r="V281" i="66"/>
  <c r="P283" i="66"/>
  <c r="K284" i="66"/>
  <c r="V284" i="66"/>
  <c r="V286" i="66"/>
  <c r="Q290" i="66"/>
  <c r="Z290" i="66" s="1"/>
  <c r="T294" i="66"/>
  <c r="G296" i="66"/>
  <c r="AA296" i="66" s="1"/>
  <c r="V296" i="66"/>
  <c r="S297" i="66"/>
  <c r="I300" i="66"/>
  <c r="R27" i="67" s="1"/>
  <c r="T300" i="66"/>
  <c r="Q301" i="66"/>
  <c r="Z301" i="66" s="1"/>
  <c r="G302" i="66"/>
  <c r="AA302" i="66" s="1"/>
  <c r="I304" i="66"/>
  <c r="R31" i="67" s="1"/>
  <c r="T304" i="66"/>
  <c r="K305" i="66"/>
  <c r="I310" i="66"/>
  <c r="R37" i="67" s="1"/>
  <c r="W311" i="66"/>
  <c r="I313" i="66"/>
  <c r="R40" i="67" s="1"/>
  <c r="W318" i="66"/>
  <c r="G322" i="66"/>
  <c r="Z322" i="66"/>
  <c r="K323" i="66"/>
  <c r="G326" i="66"/>
  <c r="V326" i="66"/>
  <c r="U339" i="66"/>
  <c r="P340" i="66"/>
  <c r="P344" i="66"/>
  <c r="K351" i="66"/>
  <c r="G356" i="66"/>
  <c r="AA356" i="66" s="1"/>
  <c r="P356" i="66"/>
  <c r="W356" i="66"/>
  <c r="Q358" i="66"/>
  <c r="Y359" i="66"/>
  <c r="W360" i="66"/>
  <c r="W363" i="66"/>
  <c r="V364" i="66"/>
  <c r="Q365" i="66"/>
  <c r="V369" i="66"/>
  <c r="P372" i="66"/>
  <c r="W372" i="66"/>
  <c r="Q373" i="66"/>
  <c r="Z373" i="66" s="1"/>
  <c r="G374" i="66"/>
  <c r="AA374" i="66" s="1"/>
  <c r="T374" i="66"/>
  <c r="I377" i="66"/>
  <c r="T28" i="67" s="1"/>
  <c r="Q378" i="66"/>
  <c r="K380" i="66"/>
  <c r="V380" i="66"/>
  <c r="Q382" i="66"/>
  <c r="Q386" i="66"/>
  <c r="Z386" i="66" s="1"/>
  <c r="V389" i="66"/>
  <c r="K394" i="66"/>
  <c r="V394" i="66"/>
  <c r="U396" i="66"/>
  <c r="K402" i="66"/>
  <c r="V402" i="66"/>
  <c r="Q405" i="66"/>
  <c r="I406" i="66"/>
  <c r="U19" i="67" s="1"/>
  <c r="T406" i="66"/>
  <c r="Y406" i="66"/>
  <c r="X417" i="66"/>
  <c r="K418" i="66"/>
  <c r="P420" i="66"/>
  <c r="P421" i="66"/>
  <c r="X421" i="66"/>
  <c r="K425" i="66"/>
  <c r="S432" i="66"/>
  <c r="S433" i="66"/>
  <c r="I436" i="66"/>
  <c r="V11" i="67" s="1"/>
  <c r="T436" i="66"/>
  <c r="Y436" i="66"/>
  <c r="Q437" i="66"/>
  <c r="Q438" i="66"/>
  <c r="Z438" i="66"/>
  <c r="P439" i="66"/>
  <c r="Q441" i="66"/>
  <c r="K444" i="66"/>
  <c r="V444" i="66"/>
  <c r="S445" i="66"/>
  <c r="Q446" i="66"/>
  <c r="Z446" i="66"/>
  <c r="I448" i="66"/>
  <c r="V23" i="67" s="1"/>
  <c r="Z448" i="66"/>
  <c r="I449" i="66"/>
  <c r="V24" i="67" s="1"/>
  <c r="W452" i="66"/>
  <c r="P454" i="66"/>
  <c r="T458" i="66"/>
  <c r="Q461" i="66"/>
  <c r="Y461" i="66"/>
  <c r="S465" i="66"/>
  <c r="T470" i="66"/>
  <c r="Q473" i="66"/>
  <c r="G477" i="66"/>
  <c r="T477" i="66"/>
  <c r="K482" i="66"/>
  <c r="V482" i="66"/>
  <c r="T485" i="66"/>
  <c r="Q489" i="66"/>
  <c r="Z489" i="66" s="1"/>
  <c r="G490" i="66"/>
  <c r="AA490" i="66" s="1"/>
  <c r="P490" i="66"/>
  <c r="W490" i="66"/>
  <c r="X497" i="66"/>
  <c r="G498" i="66"/>
  <c r="V498" i="66"/>
  <c r="P502" i="66"/>
  <c r="K503" i="66"/>
  <c r="W507" i="66"/>
  <c r="Z508" i="66"/>
  <c r="I509" i="66"/>
  <c r="X8" i="67" s="1"/>
  <c r="Q510" i="66"/>
  <c r="S511" i="66"/>
  <c r="G512" i="66"/>
  <c r="Z512" i="66"/>
  <c r="I513" i="66"/>
  <c r="X12" i="67" s="1"/>
  <c r="I516" i="66"/>
  <c r="X15" i="67" s="1"/>
  <c r="Z516" i="66"/>
  <c r="I517" i="66"/>
  <c r="X16" i="67" s="1"/>
  <c r="U519" i="66"/>
  <c r="I521" i="66"/>
  <c r="X20" i="67" s="1"/>
  <c r="Y521" i="66"/>
  <c r="T526" i="66"/>
  <c r="K528" i="66"/>
  <c r="Z528" i="66"/>
  <c r="I529" i="66"/>
  <c r="X28" i="67" s="1"/>
  <c r="G530" i="66"/>
  <c r="T530" i="66"/>
  <c r="S533" i="66"/>
  <c r="V534" i="66"/>
  <c r="I536" i="66"/>
  <c r="X35" i="67" s="1"/>
  <c r="T536" i="66"/>
  <c r="Y536" i="66"/>
  <c r="Q537" i="66"/>
  <c r="Q541" i="66"/>
  <c r="K547" i="66"/>
  <c r="T550" i="66"/>
  <c r="P554" i="66"/>
  <c r="W554" i="66"/>
  <c r="K557" i="66"/>
  <c r="K558" i="66"/>
  <c r="V558" i="66"/>
  <c r="U559" i="66"/>
  <c r="Z566" i="66"/>
  <c r="K567" i="66"/>
  <c r="K569" i="66"/>
  <c r="K570" i="66"/>
  <c r="V570" i="66"/>
  <c r="W572" i="66"/>
  <c r="Z573" i="66"/>
  <c r="T574" i="66"/>
  <c r="K24" i="66"/>
  <c r="X32" i="66"/>
  <c r="U37" i="66"/>
  <c r="W40" i="66"/>
  <c r="AA43" i="66"/>
  <c r="I45" i="66"/>
  <c r="K38" i="67" s="1"/>
  <c r="Y45" i="66"/>
  <c r="K102" i="66"/>
  <c r="I105" i="66"/>
  <c r="M22" i="67" s="1"/>
  <c r="U109" i="66"/>
  <c r="Q122" i="66"/>
  <c r="Z122" i="66" s="1"/>
  <c r="X127" i="66"/>
  <c r="X144" i="66"/>
  <c r="X152" i="66"/>
  <c r="X173" i="66"/>
  <c r="S194" i="66"/>
  <c r="Y195" i="66"/>
  <c r="X206" i="66"/>
  <c r="X217" i="66"/>
  <c r="Y219" i="66"/>
  <c r="I226" i="66"/>
  <c r="J226" i="66" s="1"/>
  <c r="U231" i="66"/>
  <c r="S232" i="66"/>
  <c r="K241" i="66"/>
  <c r="V280" i="66"/>
  <c r="I284" i="66"/>
  <c r="R11" i="67" s="1"/>
  <c r="T284" i="66"/>
  <c r="S285" i="66"/>
  <c r="I290" i="66"/>
  <c r="R17" i="67" s="1"/>
  <c r="S291" i="66"/>
  <c r="S299" i="66"/>
  <c r="S300" i="66"/>
  <c r="S304" i="66"/>
  <c r="K317" i="66"/>
  <c r="Z330" i="66"/>
  <c r="Q341" i="66"/>
  <c r="Z341" i="66" s="1"/>
  <c r="T362" i="66"/>
  <c r="I368" i="66"/>
  <c r="T19" i="67" s="1"/>
  <c r="I369" i="66"/>
  <c r="T20" i="67" s="1"/>
  <c r="I372" i="66"/>
  <c r="T23" i="67" s="1"/>
  <c r="I378" i="66"/>
  <c r="T29" i="67" s="1"/>
  <c r="T380" i="66"/>
  <c r="I386" i="66"/>
  <c r="T37" i="67" s="1"/>
  <c r="I389" i="66"/>
  <c r="T40" i="67" s="1"/>
  <c r="T394" i="66"/>
  <c r="T402" i="66"/>
  <c r="U403" i="66"/>
  <c r="S406" i="66"/>
  <c r="I410" i="66"/>
  <c r="U23" i="67" s="1"/>
  <c r="K411" i="66"/>
  <c r="I414" i="66"/>
  <c r="U27" i="67" s="1"/>
  <c r="S436" i="66"/>
  <c r="AA439" i="66"/>
  <c r="Z440" i="66"/>
  <c r="Y441" i="66"/>
  <c r="T444" i="66"/>
  <c r="K445" i="66"/>
  <c r="W448" i="66"/>
  <c r="X449" i="66"/>
  <c r="S463" i="66"/>
  <c r="I482" i="66"/>
  <c r="W19" i="67" s="1"/>
  <c r="Y482" i="66"/>
  <c r="P507" i="66"/>
  <c r="Z510" i="66"/>
  <c r="Y513" i="66"/>
  <c r="W516" i="66"/>
  <c r="X521" i="66"/>
  <c r="Y541" i="66"/>
  <c r="I554" i="66"/>
  <c r="Y15" i="67" s="1"/>
  <c r="I558" i="66"/>
  <c r="Y19" i="67" s="1"/>
  <c r="Y558" i="66"/>
  <c r="I570" i="66"/>
  <c r="Y31" i="67" s="1"/>
  <c r="T570" i="66"/>
  <c r="X15" i="66"/>
  <c r="Q19" i="66"/>
  <c r="G24" i="66"/>
  <c r="AA24" i="66" s="1"/>
  <c r="T24" i="66"/>
  <c r="S27" i="66"/>
  <c r="K28" i="66"/>
  <c r="Z28" i="66"/>
  <c r="U29" i="66"/>
  <c r="Q32" i="66"/>
  <c r="Z32" i="66" s="1"/>
  <c r="X35" i="66"/>
  <c r="P37" i="66"/>
  <c r="X37" i="66"/>
  <c r="S45" i="66"/>
  <c r="U46" i="66"/>
  <c r="Q51" i="66"/>
  <c r="G56" i="66"/>
  <c r="AA56" i="66" s="1"/>
  <c r="Q56" i="66"/>
  <c r="P64" i="66"/>
  <c r="X64" i="66"/>
  <c r="U72" i="66"/>
  <c r="U81" i="66"/>
  <c r="U83" i="66"/>
  <c r="K84" i="66"/>
  <c r="G94" i="66"/>
  <c r="AA94" i="66" s="1"/>
  <c r="X94" i="66"/>
  <c r="I97" i="66"/>
  <c r="M14" i="67" s="1"/>
  <c r="K98" i="66"/>
  <c r="I101" i="66"/>
  <c r="M18" i="67" s="1"/>
  <c r="G102" i="66"/>
  <c r="T102" i="66"/>
  <c r="U103" i="66"/>
  <c r="S105" i="66"/>
  <c r="K109" i="66"/>
  <c r="X109" i="66"/>
  <c r="T110" i="66"/>
  <c r="I113" i="66"/>
  <c r="M30" i="67" s="1"/>
  <c r="U117" i="66"/>
  <c r="X121" i="66"/>
  <c r="K128" i="66"/>
  <c r="I131" i="66"/>
  <c r="J131" i="66" s="1"/>
  <c r="K132" i="66"/>
  <c r="S151" i="66"/>
  <c r="P158" i="66"/>
  <c r="K173" i="66"/>
  <c r="W178" i="66"/>
  <c r="Z180" i="66"/>
  <c r="K194" i="66"/>
  <c r="V194" i="66"/>
  <c r="Q195" i="66"/>
  <c r="Q206" i="66"/>
  <c r="R206" i="66" s="1"/>
  <c r="I208" i="66"/>
  <c r="J208" i="66" s="1"/>
  <c r="T208" i="66"/>
  <c r="T212" i="66"/>
  <c r="Q217" i="66"/>
  <c r="S221" i="66"/>
  <c r="W227" i="66"/>
  <c r="K232" i="66"/>
  <c r="V232" i="66"/>
  <c r="V233" i="66"/>
  <c r="Y235" i="66"/>
  <c r="I237" i="66"/>
  <c r="J237" i="66" s="1"/>
  <c r="V237" i="66"/>
  <c r="G241" i="66"/>
  <c r="AA241" i="66" s="1"/>
  <c r="T241" i="66"/>
  <c r="U243" i="66"/>
  <c r="P244" i="66"/>
  <c r="P245" i="66"/>
  <c r="P246" i="66"/>
  <c r="P248" i="66"/>
  <c r="T253" i="66"/>
  <c r="U259" i="66"/>
  <c r="P260" i="66"/>
  <c r="P262" i="66"/>
  <c r="K269" i="66"/>
  <c r="X273" i="66"/>
  <c r="G274" i="66"/>
  <c r="AA274" i="66" s="1"/>
  <c r="P280" i="66"/>
  <c r="S283" i="66"/>
  <c r="G284" i="66"/>
  <c r="AA284" i="66" s="1"/>
  <c r="P284" i="66"/>
  <c r="W284" i="66"/>
  <c r="Z286" i="66"/>
  <c r="G290" i="66"/>
  <c r="AA290" i="66" s="1"/>
  <c r="T290" i="66"/>
  <c r="X294" i="66"/>
  <c r="W296" i="66"/>
  <c r="X297" i="66"/>
  <c r="K300" i="66"/>
  <c r="V300" i="66"/>
  <c r="K304" i="66"/>
  <c r="V304" i="66"/>
  <c r="Q310" i="66"/>
  <c r="Z310" i="66" s="1"/>
  <c r="Q313" i="66"/>
  <c r="Z313" i="66" s="1"/>
  <c r="I318" i="66"/>
  <c r="S7" i="67" s="1"/>
  <c r="K319" i="66"/>
  <c r="K329" i="66"/>
  <c r="G330" i="66"/>
  <c r="V330" i="66"/>
  <c r="Q333" i="66"/>
  <c r="K338" i="66"/>
  <c r="S356" i="66"/>
  <c r="I360" i="66"/>
  <c r="T11" i="67" s="1"/>
  <c r="Z360" i="66"/>
  <c r="I361" i="66"/>
  <c r="T12" i="67" s="1"/>
  <c r="I364" i="66"/>
  <c r="T15" i="67" s="1"/>
  <c r="P367" i="66"/>
  <c r="G368" i="66"/>
  <c r="V368" i="66"/>
  <c r="Y369" i="66"/>
  <c r="G372" i="66"/>
  <c r="AA372" i="66" s="1"/>
  <c r="V373" i="66"/>
  <c r="X374" i="66"/>
  <c r="Q377" i="66"/>
  <c r="Z377" i="66" s="1"/>
  <c r="G380" i="66"/>
  <c r="P380" i="66"/>
  <c r="W380" i="66"/>
  <c r="G386" i="66"/>
  <c r="AA386" i="66" s="1"/>
  <c r="T386" i="66"/>
  <c r="G394" i="66"/>
  <c r="P394" i="66"/>
  <c r="W394" i="66"/>
  <c r="AA396" i="66"/>
  <c r="G402" i="66"/>
  <c r="P402" i="66"/>
  <c r="W402" i="66"/>
  <c r="G405" i="66"/>
  <c r="K406" i="66"/>
  <c r="V406" i="66"/>
  <c r="T410" i="66"/>
  <c r="T414" i="66"/>
  <c r="K417" i="66"/>
  <c r="K419" i="66"/>
  <c r="G421" i="66"/>
  <c r="Q421" i="66"/>
  <c r="Z421" i="66"/>
  <c r="U427" i="66"/>
  <c r="I432" i="66"/>
  <c r="V7" i="67" s="1"/>
  <c r="T432" i="66"/>
  <c r="Y432" i="66"/>
  <c r="X433" i="66"/>
  <c r="K436" i="66"/>
  <c r="V436" i="66"/>
  <c r="U438" i="66"/>
  <c r="S439" i="66"/>
  <c r="T440" i="66"/>
  <c r="S441" i="66"/>
  <c r="G444" i="66"/>
  <c r="P444" i="66"/>
  <c r="W444" i="66"/>
  <c r="X445" i="66"/>
  <c r="U446" i="66"/>
  <c r="Q449" i="66"/>
  <c r="Z449" i="66" s="1"/>
  <c r="X458" i="66"/>
  <c r="U461" i="66"/>
  <c r="W470" i="66"/>
  <c r="X477" i="66"/>
  <c r="G482" i="66"/>
  <c r="P482" i="66"/>
  <c r="W482" i="66"/>
  <c r="G485" i="66"/>
  <c r="S490" i="66"/>
  <c r="W498" i="66"/>
  <c r="G502" i="66"/>
  <c r="AA502" i="66" s="1"/>
  <c r="G510" i="66"/>
  <c r="T510" i="66"/>
  <c r="Y511" i="66"/>
  <c r="Q513" i="66"/>
  <c r="V517" i="66"/>
  <c r="AA519" i="66"/>
  <c r="Q521" i="66"/>
  <c r="G526" i="66"/>
  <c r="V529" i="66"/>
  <c r="X530" i="66"/>
  <c r="X533" i="66"/>
  <c r="G534" i="66"/>
  <c r="K536" i="66"/>
  <c r="V536" i="66"/>
  <c r="S541" i="66"/>
  <c r="I550" i="66"/>
  <c r="Y11" i="67" s="1"/>
  <c r="X553" i="66"/>
  <c r="G554" i="66"/>
  <c r="P556" i="66"/>
  <c r="G558" i="66"/>
  <c r="P558" i="66"/>
  <c r="W558" i="66"/>
  <c r="U564" i="66"/>
  <c r="Q565" i="66"/>
  <c r="Z565" i="66" s="1"/>
  <c r="G570" i="66"/>
  <c r="P570" i="66"/>
  <c r="W570" i="66"/>
  <c r="K573" i="66"/>
  <c r="E15" i="2"/>
  <c r="K40" i="35"/>
  <c r="M46" i="35"/>
  <c r="AF48" i="35"/>
  <c r="M9" i="1"/>
  <c r="AA13" i="1"/>
  <c r="U13" i="1"/>
  <c r="J13" i="1"/>
  <c r="AA23" i="1"/>
  <c r="U23" i="1"/>
  <c r="J23" i="1"/>
  <c r="G35" i="1"/>
  <c r="AA77" i="1"/>
  <c r="AF19" i="44"/>
  <c r="Y42" i="66"/>
  <c r="Z42" i="66"/>
  <c r="Q42" i="66"/>
  <c r="X42" i="66"/>
  <c r="K42" i="66"/>
  <c r="T42" i="66"/>
  <c r="G42" i="66"/>
  <c r="V93" i="66"/>
  <c r="K93" i="66"/>
  <c r="U93" i="66"/>
  <c r="I93" i="66"/>
  <c r="M10" i="67" s="1"/>
  <c r="X93" i="66"/>
  <c r="Q93" i="66"/>
  <c r="Z93" i="66" s="1"/>
  <c r="W130" i="66"/>
  <c r="P130" i="66"/>
  <c r="K133" i="66"/>
  <c r="V242" i="66"/>
  <c r="P242" i="66"/>
  <c r="G242" i="66"/>
  <c r="AA242" i="66" s="1"/>
  <c r="K242" i="66"/>
  <c r="T242" i="66"/>
  <c r="I242" i="66"/>
  <c r="Q7" i="67" s="1"/>
  <c r="W242" i="66"/>
  <c r="AA250" i="66"/>
  <c r="T250" i="66"/>
  <c r="K250" i="66"/>
  <c r="P250" i="66"/>
  <c r="Z250" i="66"/>
  <c r="V250" i="66"/>
  <c r="I250" i="66"/>
  <c r="Q15" i="67" s="1"/>
  <c r="W250" i="66"/>
  <c r="G250" i="66"/>
  <c r="U320" i="66"/>
  <c r="P320" i="66"/>
  <c r="AA320" i="66"/>
  <c r="AA456" i="66"/>
  <c r="W456" i="66"/>
  <c r="S456" i="66"/>
  <c r="I456" i="66"/>
  <c r="V31" i="67" s="1"/>
  <c r="P456" i="66"/>
  <c r="Z456" i="66"/>
  <c r="V456" i="66"/>
  <c r="K456" i="66"/>
  <c r="G456" i="66"/>
  <c r="U561" i="66"/>
  <c r="K561" i="66"/>
  <c r="Z561" i="66"/>
  <c r="Q561" i="66"/>
  <c r="X561" i="66"/>
  <c r="P561" i="66"/>
  <c r="T561" i="66"/>
  <c r="G561" i="66"/>
  <c r="P11" i="35"/>
  <c r="AH11" i="35"/>
  <c r="AB16" i="35"/>
  <c r="AB20" i="35"/>
  <c r="X30" i="35"/>
  <c r="X34" i="35"/>
  <c r="M40" i="35"/>
  <c r="V42" i="35"/>
  <c r="V46" i="35"/>
  <c r="K48" i="35"/>
  <c r="P48" i="35"/>
  <c r="AG48" i="35"/>
  <c r="O9" i="2"/>
  <c r="O12" i="2"/>
  <c r="C14" i="2"/>
  <c r="T16" i="2"/>
  <c r="E19" i="2"/>
  <c r="E22" i="2"/>
  <c r="AG22" i="2"/>
  <c r="T24" i="2"/>
  <c r="K13" i="35"/>
  <c r="AD13" i="35"/>
  <c r="M15" i="35"/>
  <c r="AF17" i="35"/>
  <c r="P25" i="35"/>
  <c r="AB30" i="35"/>
  <c r="G34" i="35"/>
  <c r="G40" i="35"/>
  <c r="V40" i="35"/>
  <c r="AG40" i="35"/>
  <c r="P42" i="35"/>
  <c r="AD42" i="35"/>
  <c r="X43" i="35"/>
  <c r="M44" i="35"/>
  <c r="AH44" i="35"/>
  <c r="M48" i="35"/>
  <c r="J9" i="1"/>
  <c r="AD9" i="1"/>
  <c r="G13" i="1"/>
  <c r="U15" i="1"/>
  <c r="E19" i="1"/>
  <c r="E25" i="1"/>
  <c r="W25" i="1"/>
  <c r="M27" i="1"/>
  <c r="AA27" i="1"/>
  <c r="J35" i="1"/>
  <c r="W35" i="1"/>
  <c r="E41" i="1"/>
  <c r="M41" i="1"/>
  <c r="M43" i="1"/>
  <c r="W51" i="1"/>
  <c r="E57" i="1"/>
  <c r="W57" i="1"/>
  <c r="G59" i="1"/>
  <c r="W67" i="1"/>
  <c r="AA69" i="1"/>
  <c r="U69" i="1"/>
  <c r="J69" i="1"/>
  <c r="Z69" i="1"/>
  <c r="W77" i="1"/>
  <c r="G83" i="1"/>
  <c r="Y83" i="1"/>
  <c r="E85" i="1"/>
  <c r="U85" i="1"/>
  <c r="AB91" i="1"/>
  <c r="U91" i="1"/>
  <c r="S91" i="1"/>
  <c r="AA91" i="1"/>
  <c r="G99" i="1"/>
  <c r="AD99" i="1"/>
  <c r="E101" i="1"/>
  <c r="R13" i="2"/>
  <c r="AD12" i="2"/>
  <c r="R14" i="2"/>
  <c r="AD14" i="2"/>
  <c r="AG15" i="2"/>
  <c r="H17" i="2"/>
  <c r="R21" i="2"/>
  <c r="AD20" i="2"/>
  <c r="R22" i="2"/>
  <c r="AD22" i="2"/>
  <c r="AG23" i="2"/>
  <c r="V24" i="2"/>
  <c r="R26" i="2"/>
  <c r="M11" i="35"/>
  <c r="AD11" i="35"/>
  <c r="K12" i="35"/>
  <c r="F13" i="35"/>
  <c r="M13" i="35"/>
  <c r="X13" i="35"/>
  <c r="AF13" i="35"/>
  <c r="F15" i="35"/>
  <c r="V15" i="35"/>
  <c r="F17" i="35"/>
  <c r="K17" i="35"/>
  <c r="P17" i="35"/>
  <c r="AG17" i="35"/>
  <c r="F19" i="35"/>
  <c r="V19" i="35"/>
  <c r="F21" i="35"/>
  <c r="K21" i="35"/>
  <c r="P21" i="35"/>
  <c r="AG21" i="35"/>
  <c r="F25" i="35"/>
  <c r="G26" i="35"/>
  <c r="AG26" i="35"/>
  <c r="K27" i="35"/>
  <c r="AD27" i="35"/>
  <c r="M29" i="35"/>
  <c r="AH29" i="35"/>
  <c r="K30" i="35"/>
  <c r="AG30" i="35"/>
  <c r="AF31" i="35"/>
  <c r="M33" i="35"/>
  <c r="AH33" i="35"/>
  <c r="K34" i="35"/>
  <c r="AG34" i="35"/>
  <c r="AF35" i="35"/>
  <c r="P38" i="35"/>
  <c r="AH38" i="35"/>
  <c r="P40" i="35"/>
  <c r="AB40" i="35"/>
  <c r="AH40" i="35"/>
  <c r="AF42" i="35"/>
  <c r="G43" i="35"/>
  <c r="AB43" i="35"/>
  <c r="V44" i="35"/>
  <c r="X44" i="35"/>
  <c r="AD44" i="35"/>
  <c r="AF46" i="35"/>
  <c r="G47" i="35"/>
  <c r="AB47" i="35"/>
  <c r="V48" i="35"/>
  <c r="X48" i="35"/>
  <c r="AD48" i="35"/>
  <c r="S9" i="1"/>
  <c r="Y9" i="1"/>
  <c r="S13" i="1"/>
  <c r="Y13" i="1"/>
  <c r="J15" i="1"/>
  <c r="W15" i="1"/>
  <c r="J19" i="1"/>
  <c r="W19" i="1"/>
  <c r="G21" i="1"/>
  <c r="U21" i="1"/>
  <c r="S23" i="1"/>
  <c r="Y23" i="1"/>
  <c r="G25" i="1"/>
  <c r="Y25" i="1"/>
  <c r="E27" i="1"/>
  <c r="U27" i="1"/>
  <c r="U33" i="1"/>
  <c r="S33" i="1"/>
  <c r="AA33" i="1"/>
  <c r="S35" i="1"/>
  <c r="Y35" i="1"/>
  <c r="G41" i="1"/>
  <c r="Y41" i="1"/>
  <c r="E43" i="1"/>
  <c r="U43" i="1"/>
  <c r="S49" i="1"/>
  <c r="S51" i="1"/>
  <c r="Y51" i="1"/>
  <c r="G57" i="1"/>
  <c r="Y57" i="1"/>
  <c r="E59" i="1"/>
  <c r="U59" i="1"/>
  <c r="Z65" i="1"/>
  <c r="G65" i="1"/>
  <c r="M65" i="1"/>
  <c r="AA65" i="1"/>
  <c r="S67" i="1"/>
  <c r="Z67" i="1"/>
  <c r="E69" i="1"/>
  <c r="AB69" i="1"/>
  <c r="Z71" i="1"/>
  <c r="G71" i="1"/>
  <c r="M71" i="1"/>
  <c r="AA71" i="1"/>
  <c r="AA75" i="1"/>
  <c r="U75" i="1"/>
  <c r="J75" i="1"/>
  <c r="M75" i="1"/>
  <c r="Z75" i="1"/>
  <c r="S77" i="1"/>
  <c r="Z77" i="1"/>
  <c r="J83" i="1"/>
  <c r="Z83" i="1"/>
  <c r="J85" i="1"/>
  <c r="W85" i="1"/>
  <c r="E91" i="1"/>
  <c r="M91" i="1"/>
  <c r="W91" i="1"/>
  <c r="Z93" i="1"/>
  <c r="G93" i="1"/>
  <c r="M93" i="1"/>
  <c r="AA93" i="1"/>
  <c r="J99" i="1"/>
  <c r="Z99" i="1"/>
  <c r="J101" i="1"/>
  <c r="W101" i="1"/>
  <c r="E107" i="1"/>
  <c r="M107" i="1"/>
  <c r="W107" i="1"/>
  <c r="Z109" i="1"/>
  <c r="G109" i="1"/>
  <c r="M109" i="1"/>
  <c r="AA109" i="1"/>
  <c r="AG41" i="44"/>
  <c r="AF13" i="45"/>
  <c r="R5" i="48"/>
  <c r="G12" i="48"/>
  <c r="I19" i="48"/>
  <c r="R23" i="48"/>
  <c r="AC32" i="48"/>
  <c r="AB34" i="48"/>
  <c r="AB49" i="48"/>
  <c r="AC75" i="48"/>
  <c r="Q52" i="66"/>
  <c r="Z52" i="66" s="1"/>
  <c r="X52" i="66"/>
  <c r="K52" i="66"/>
  <c r="T52" i="66"/>
  <c r="G52" i="66"/>
  <c r="AA52" i="66" s="1"/>
  <c r="Q55" i="66"/>
  <c r="Z55" i="66" s="1"/>
  <c r="X55" i="66"/>
  <c r="I55" i="66"/>
  <c r="L10" i="67" s="1"/>
  <c r="S55" i="66"/>
  <c r="W62" i="66"/>
  <c r="P62" i="66"/>
  <c r="Q68" i="66"/>
  <c r="Z68" i="66" s="1"/>
  <c r="X68" i="66"/>
  <c r="K68" i="66"/>
  <c r="T68" i="66"/>
  <c r="G68" i="66"/>
  <c r="AA68" i="66" s="1"/>
  <c r="Q71" i="66"/>
  <c r="Z71" i="66" s="1"/>
  <c r="X71" i="66"/>
  <c r="I71" i="66"/>
  <c r="L26" i="67" s="1"/>
  <c r="S71" i="66"/>
  <c r="Q76" i="66"/>
  <c r="X76" i="66"/>
  <c r="K76" i="66"/>
  <c r="T76" i="66"/>
  <c r="G76" i="66"/>
  <c r="AA76" i="66" s="1"/>
  <c r="X143" i="66"/>
  <c r="I143" i="66"/>
  <c r="S143" i="66"/>
  <c r="X177" i="66"/>
  <c r="P177" i="66"/>
  <c r="W177" i="66"/>
  <c r="S177" i="66"/>
  <c r="G177" i="66"/>
  <c r="AA177" i="66" s="1"/>
  <c r="Q188" i="66"/>
  <c r="Z188" i="66" s="1"/>
  <c r="T188" i="66"/>
  <c r="V188" i="66"/>
  <c r="G188" i="66"/>
  <c r="AA188" i="66" s="1"/>
  <c r="O40" i="67"/>
  <c r="X225" i="66"/>
  <c r="I225" i="66"/>
  <c r="J225" i="66" s="1"/>
  <c r="S225" i="66"/>
  <c r="Q225" i="66"/>
  <c r="R225" i="66" s="1"/>
  <c r="V225" i="66"/>
  <c r="W295" i="66"/>
  <c r="U295" i="66"/>
  <c r="T325" i="66"/>
  <c r="G325" i="66"/>
  <c r="AA325" i="66" s="1"/>
  <c r="Q325" i="66"/>
  <c r="K325" i="66"/>
  <c r="X381" i="66"/>
  <c r="I381" i="66"/>
  <c r="T32" i="67" s="1"/>
  <c r="S381" i="66"/>
  <c r="Q381" i="66"/>
  <c r="Z381" i="66" s="1"/>
  <c r="V381" i="66"/>
  <c r="Y385" i="66"/>
  <c r="Q385" i="66"/>
  <c r="S385" i="66"/>
  <c r="I385" i="66"/>
  <c r="T36" i="67" s="1"/>
  <c r="V385" i="66"/>
  <c r="X413" i="66"/>
  <c r="Q413" i="66"/>
  <c r="Z413" i="66" s="1"/>
  <c r="G413" i="66"/>
  <c r="AA413" i="66" s="1"/>
  <c r="P413" i="66"/>
  <c r="K413" i="66"/>
  <c r="T413" i="66"/>
  <c r="U415" i="66"/>
  <c r="AA422" i="66"/>
  <c r="T422" i="66"/>
  <c r="K422" i="66"/>
  <c r="P422" i="66"/>
  <c r="Z422" i="66"/>
  <c r="V422" i="66"/>
  <c r="I422" i="66"/>
  <c r="U35" i="67" s="1"/>
  <c r="W422" i="66"/>
  <c r="G422" i="66"/>
  <c r="AA532" i="66"/>
  <c r="Y532" i="66"/>
  <c r="V532" i="66"/>
  <c r="P532" i="66"/>
  <c r="G532" i="66"/>
  <c r="K532" i="66"/>
  <c r="Z532" i="66"/>
  <c r="T532" i="66"/>
  <c r="I532" i="66"/>
  <c r="X31" i="67" s="1"/>
  <c r="W532" i="66"/>
  <c r="Y549" i="66"/>
  <c r="X549" i="66"/>
  <c r="K549" i="66"/>
  <c r="T549" i="66"/>
  <c r="Q549" i="66"/>
  <c r="G549" i="66"/>
  <c r="AA574" i="66"/>
  <c r="W574" i="66"/>
  <c r="S574" i="66"/>
  <c r="I574" i="66"/>
  <c r="Y35" i="67" s="1"/>
  <c r="P574" i="66"/>
  <c r="Z574" i="66"/>
  <c r="V574" i="66"/>
  <c r="K574" i="66"/>
  <c r="G574" i="66"/>
  <c r="AB39" i="49"/>
  <c r="X16" i="35"/>
  <c r="AD40" i="35"/>
  <c r="M42" i="35"/>
  <c r="AF44" i="35"/>
  <c r="AH46" i="35"/>
  <c r="Z9" i="1"/>
  <c r="G9" i="1"/>
  <c r="Z13" i="1"/>
  <c r="Z23" i="1"/>
  <c r="AA35" i="1"/>
  <c r="AA67" i="1"/>
  <c r="V31" i="66"/>
  <c r="K31" i="66"/>
  <c r="U31" i="66"/>
  <c r="I31" i="66"/>
  <c r="K24" i="67" s="1"/>
  <c r="X31" i="66"/>
  <c r="Q31" i="66"/>
  <c r="Z31" i="66" s="1"/>
  <c r="U100" i="66"/>
  <c r="S100" i="66"/>
  <c r="P100" i="66"/>
  <c r="U137" i="66"/>
  <c r="K137" i="66"/>
  <c r="Z140" i="66"/>
  <c r="X140" i="66"/>
  <c r="K140" i="66"/>
  <c r="T140" i="66"/>
  <c r="G140" i="66"/>
  <c r="P185" i="66"/>
  <c r="S185" i="66"/>
  <c r="U185" i="66"/>
  <c r="G185" i="66"/>
  <c r="AA185" i="66" s="1"/>
  <c r="T249" i="66"/>
  <c r="G249" i="66"/>
  <c r="AA249" i="66" s="1"/>
  <c r="Q249" i="66"/>
  <c r="Z249" i="66" s="1"/>
  <c r="K249" i="66"/>
  <c r="T265" i="66"/>
  <c r="G265" i="66"/>
  <c r="AA265" i="66" s="1"/>
  <c r="Q265" i="66"/>
  <c r="Z265" i="66" s="1"/>
  <c r="K265" i="66"/>
  <c r="V334" i="66"/>
  <c r="P334" i="66"/>
  <c r="G334" i="66"/>
  <c r="AA334" i="66" s="1"/>
  <c r="K334" i="66"/>
  <c r="T334" i="66"/>
  <c r="I334" i="66"/>
  <c r="S23" i="67" s="1"/>
  <c r="W334" i="66"/>
  <c r="T337" i="66"/>
  <c r="G337" i="66"/>
  <c r="AA337" i="66" s="1"/>
  <c r="Q337" i="66"/>
  <c r="Z337" i="66" s="1"/>
  <c r="K337" i="66"/>
  <c r="U387" i="66"/>
  <c r="Y387" i="66"/>
  <c r="S387" i="66"/>
  <c r="P387" i="66"/>
  <c r="AA387" i="66"/>
  <c r="U395" i="66"/>
  <c r="V453" i="66"/>
  <c r="K453" i="66"/>
  <c r="Q453" i="66"/>
  <c r="Z453" i="66" s="1"/>
  <c r="X453" i="66"/>
  <c r="I453" i="66"/>
  <c r="V28" i="67" s="1"/>
  <c r="S453" i="66"/>
  <c r="X462" i="66"/>
  <c r="Q462" i="66"/>
  <c r="G462" i="66"/>
  <c r="P462" i="66"/>
  <c r="V462" i="66"/>
  <c r="I462" i="66"/>
  <c r="V37" i="67" s="1"/>
  <c r="Z462" i="66"/>
  <c r="T462" i="66"/>
  <c r="P523" i="66"/>
  <c r="Y523" i="66"/>
  <c r="W523" i="66"/>
  <c r="K575" i="66"/>
  <c r="AB11" i="49"/>
  <c r="E9" i="1"/>
  <c r="U9" i="1"/>
  <c r="AB9" i="1"/>
  <c r="E13" i="1"/>
  <c r="AB13" i="1"/>
  <c r="AD15" i="1"/>
  <c r="Y15" i="1"/>
  <c r="M15" i="1"/>
  <c r="E15" i="1"/>
  <c r="AA15" i="1"/>
  <c r="Z19" i="1"/>
  <c r="G19" i="1"/>
  <c r="M19" i="1"/>
  <c r="AA19" i="1"/>
  <c r="E23" i="1"/>
  <c r="U25" i="1"/>
  <c r="S25" i="1"/>
  <c r="AA25" i="1"/>
  <c r="E35" i="1"/>
  <c r="U35" i="1"/>
  <c r="V35" i="1" s="1"/>
  <c r="U41" i="1"/>
  <c r="S41" i="1"/>
  <c r="E51" i="1"/>
  <c r="U51" i="1"/>
  <c r="U57" i="1"/>
  <c r="S57" i="1"/>
  <c r="G67" i="1"/>
  <c r="U67" i="1"/>
  <c r="G77" i="1"/>
  <c r="U77" i="1"/>
  <c r="E83" i="1"/>
  <c r="M83" i="1"/>
  <c r="W83" i="1"/>
  <c r="Z85" i="1"/>
  <c r="G85" i="1"/>
  <c r="M85" i="1"/>
  <c r="AA85" i="1"/>
  <c r="E99" i="1"/>
  <c r="M99" i="1"/>
  <c r="W99" i="1"/>
  <c r="Z101" i="1"/>
  <c r="G101" i="1"/>
  <c r="M101" i="1"/>
  <c r="AA101" i="1"/>
  <c r="J10" i="44"/>
  <c r="R15" i="48"/>
  <c r="AB71" i="48"/>
  <c r="AB76" i="48"/>
  <c r="AD21" i="47"/>
  <c r="Q16" i="66"/>
  <c r="X16" i="66"/>
  <c r="K16" i="66"/>
  <c r="T16" i="66"/>
  <c r="G16" i="66"/>
  <c r="AA16" i="66" s="1"/>
  <c r="V23" i="66"/>
  <c r="K23" i="66"/>
  <c r="U23" i="66"/>
  <c r="I23" i="66"/>
  <c r="K16" i="67" s="1"/>
  <c r="X23" i="66"/>
  <c r="Q23" i="66"/>
  <c r="Z23" i="66" s="1"/>
  <c r="S31" i="66"/>
  <c r="AA65" i="66"/>
  <c r="K65" i="66"/>
  <c r="U65" i="66"/>
  <c r="S78" i="66"/>
  <c r="P78" i="66"/>
  <c r="U78" i="66"/>
  <c r="S93" i="66"/>
  <c r="P114" i="66"/>
  <c r="U114" i="66"/>
  <c r="K114" i="66"/>
  <c r="X114" i="66"/>
  <c r="Q114" i="66"/>
  <c r="R114" i="66" s="1"/>
  <c r="G114" i="66"/>
  <c r="AA114" i="66" s="1"/>
  <c r="W120" i="66"/>
  <c r="P120" i="66"/>
  <c r="X135" i="66"/>
  <c r="I135" i="66"/>
  <c r="J135" i="66" s="1"/>
  <c r="S135" i="66"/>
  <c r="U145" i="66"/>
  <c r="O25" i="67"/>
  <c r="F25" i="67" s="1"/>
  <c r="W186" i="66"/>
  <c r="S186" i="66"/>
  <c r="V186" i="66"/>
  <c r="K186" i="66"/>
  <c r="T186" i="66"/>
  <c r="P186" i="66"/>
  <c r="G186" i="66"/>
  <c r="AA186" i="66" s="1"/>
  <c r="O30" i="67"/>
  <c r="F30" i="67" s="1"/>
  <c r="O38" i="67"/>
  <c r="F38" i="67" s="1"/>
  <c r="W228" i="66"/>
  <c r="S228" i="66"/>
  <c r="I228" i="66"/>
  <c r="J228" i="66" s="1"/>
  <c r="P228" i="66"/>
  <c r="V228" i="66"/>
  <c r="K228" i="66"/>
  <c r="G228" i="66"/>
  <c r="AA228" i="66" s="1"/>
  <c r="X230" i="66"/>
  <c r="I230" i="66"/>
  <c r="J230" i="66" s="1"/>
  <c r="T230" i="66"/>
  <c r="Q230" i="66"/>
  <c r="Z230" i="66" s="1"/>
  <c r="V230" i="66"/>
  <c r="G230" i="66"/>
  <c r="AA230" i="66" s="1"/>
  <c r="S242" i="66"/>
  <c r="X249" i="66"/>
  <c r="S250" i="66"/>
  <c r="U251" i="66"/>
  <c r="K251" i="66"/>
  <c r="P261" i="66"/>
  <c r="Q261" i="66"/>
  <c r="Z261" i="66" s="1"/>
  <c r="X261" i="66"/>
  <c r="K261" i="66"/>
  <c r="T261" i="66"/>
  <c r="G261" i="66"/>
  <c r="AA261" i="66" s="1"/>
  <c r="X265" i="66"/>
  <c r="AA292" i="66"/>
  <c r="W292" i="66"/>
  <c r="S292" i="66"/>
  <c r="I292" i="66"/>
  <c r="R19" i="67" s="1"/>
  <c r="P292" i="66"/>
  <c r="Z292" i="66"/>
  <c r="V292" i="66"/>
  <c r="K292" i="66"/>
  <c r="G292" i="66"/>
  <c r="S334" i="66"/>
  <c r="X337" i="66"/>
  <c r="AA346" i="66"/>
  <c r="W346" i="66"/>
  <c r="S346" i="66"/>
  <c r="I346" i="66"/>
  <c r="S35" i="67" s="1"/>
  <c r="P346" i="66"/>
  <c r="Z346" i="66"/>
  <c r="V346" i="66"/>
  <c r="K346" i="66"/>
  <c r="G346" i="66"/>
  <c r="X366" i="66"/>
  <c r="I366" i="66"/>
  <c r="T17" i="67" s="1"/>
  <c r="T366" i="66"/>
  <c r="Q366" i="66"/>
  <c r="V366" i="66"/>
  <c r="G366" i="66"/>
  <c r="U453" i="66"/>
  <c r="T456" i="66"/>
  <c r="Q457" i="66"/>
  <c r="Z457" i="66" s="1"/>
  <c r="S457" i="66"/>
  <c r="I457" i="66"/>
  <c r="V32" i="67" s="1"/>
  <c r="V457" i="66"/>
  <c r="U462" i="66"/>
  <c r="AA520" i="66"/>
  <c r="Y520" i="66"/>
  <c r="V520" i="66"/>
  <c r="P520" i="66"/>
  <c r="G520" i="66"/>
  <c r="K520" i="66"/>
  <c r="Z520" i="66"/>
  <c r="T520" i="66"/>
  <c r="I520" i="66"/>
  <c r="X19" i="67" s="1"/>
  <c r="W520" i="66"/>
  <c r="AB35" i="49"/>
  <c r="X20" i="35"/>
  <c r="AH42" i="35"/>
  <c r="AA9" i="1"/>
  <c r="M13" i="1"/>
  <c r="M23" i="1"/>
  <c r="M35" i="1"/>
  <c r="G51" i="1"/>
  <c r="AD67" i="1"/>
  <c r="Y67" i="1"/>
  <c r="M67" i="1"/>
  <c r="E67" i="1"/>
  <c r="AD77" i="1"/>
  <c r="Y77" i="1"/>
  <c r="M77" i="1"/>
  <c r="E77" i="1"/>
  <c r="AB83" i="1"/>
  <c r="U83" i="1"/>
  <c r="S83" i="1"/>
  <c r="AA83" i="1"/>
  <c r="AB99" i="1"/>
  <c r="U99" i="1"/>
  <c r="S99" i="1"/>
  <c r="AA99" i="1"/>
  <c r="AF16" i="44"/>
  <c r="AF29" i="44"/>
  <c r="U57" i="66"/>
  <c r="K57" i="66"/>
  <c r="V59" i="66"/>
  <c r="K59" i="66"/>
  <c r="U59" i="66"/>
  <c r="I59" i="66"/>
  <c r="L14" i="67" s="1"/>
  <c r="X59" i="66"/>
  <c r="Q59" i="66"/>
  <c r="Z59" i="66" s="1"/>
  <c r="Q63" i="66"/>
  <c r="Z63" i="66" s="1"/>
  <c r="X63" i="66"/>
  <c r="I63" i="66"/>
  <c r="L18" i="67" s="1"/>
  <c r="S63" i="66"/>
  <c r="U73" i="66"/>
  <c r="K73" i="66"/>
  <c r="W198" i="66"/>
  <c r="S198" i="66"/>
  <c r="V198" i="66"/>
  <c r="K198" i="66"/>
  <c r="T198" i="66"/>
  <c r="P198" i="66"/>
  <c r="G198" i="66"/>
  <c r="AA198" i="66" s="1"/>
  <c r="T266" i="66"/>
  <c r="K266" i="66"/>
  <c r="P266" i="66"/>
  <c r="V266" i="66"/>
  <c r="I266" i="66"/>
  <c r="Q31" i="67" s="1"/>
  <c r="W266" i="66"/>
  <c r="G266" i="66"/>
  <c r="AA266" i="66" s="1"/>
  <c r="AA270" i="66"/>
  <c r="Y270" i="66"/>
  <c r="V270" i="66"/>
  <c r="P270" i="66"/>
  <c r="G270" i="66"/>
  <c r="K270" i="66"/>
  <c r="Z270" i="66"/>
  <c r="T270" i="66"/>
  <c r="I270" i="66"/>
  <c r="Q35" i="67" s="1"/>
  <c r="W270" i="66"/>
  <c r="U404" i="66"/>
  <c r="P404" i="66"/>
  <c r="AA404" i="66"/>
  <c r="U423" i="66"/>
  <c r="K423" i="66"/>
  <c r="Z434" i="66"/>
  <c r="Q434" i="66"/>
  <c r="T434" i="66"/>
  <c r="I434" i="66"/>
  <c r="V9" i="67" s="1"/>
  <c r="V434" i="66"/>
  <c r="G434" i="66"/>
  <c r="V464" i="66"/>
  <c r="P464" i="66"/>
  <c r="G464" i="66"/>
  <c r="AA464" i="66" s="1"/>
  <c r="K464" i="66"/>
  <c r="T464" i="66"/>
  <c r="I464" i="66"/>
  <c r="V39" i="67" s="1"/>
  <c r="W464" i="66"/>
  <c r="G16" i="35"/>
  <c r="G20" i="35"/>
  <c r="X40" i="35"/>
  <c r="AF40" i="35"/>
  <c r="K44" i="35"/>
  <c r="P44" i="35"/>
  <c r="AG44" i="35"/>
  <c r="T10" i="2"/>
  <c r="E11" i="2"/>
  <c r="T18" i="2"/>
  <c r="O20" i="2"/>
  <c r="O26" i="2"/>
  <c r="Z27" i="2"/>
  <c r="F11" i="35"/>
  <c r="G12" i="35"/>
  <c r="AH15" i="35"/>
  <c r="K16" i="35"/>
  <c r="AG16" i="35"/>
  <c r="M19" i="35"/>
  <c r="AH19" i="35"/>
  <c r="K20" i="35"/>
  <c r="AG20" i="35"/>
  <c r="AF21" i="35"/>
  <c r="AH25" i="35"/>
  <c r="G30" i="35"/>
  <c r="AB34" i="35"/>
  <c r="G44" i="35"/>
  <c r="AB44" i="35"/>
  <c r="P46" i="35"/>
  <c r="AD46" i="35"/>
  <c r="X47" i="35"/>
  <c r="G48" i="35"/>
  <c r="AB48" i="35"/>
  <c r="AH48" i="35"/>
  <c r="W9" i="1"/>
  <c r="W13" i="1"/>
  <c r="AD13" i="1"/>
  <c r="G15" i="1"/>
  <c r="AB15" i="1"/>
  <c r="U19" i="1"/>
  <c r="Y21" i="1"/>
  <c r="M21" i="1"/>
  <c r="E21" i="1"/>
  <c r="AA21" i="1"/>
  <c r="G23" i="1"/>
  <c r="W23" i="1"/>
  <c r="M25" i="1"/>
  <c r="G27" i="1"/>
  <c r="W41" i="1"/>
  <c r="G43" i="1"/>
  <c r="J67" i="1"/>
  <c r="M69" i="1"/>
  <c r="J77" i="1"/>
  <c r="AD83" i="1"/>
  <c r="AB85" i="1"/>
  <c r="Y99" i="1"/>
  <c r="U101" i="1"/>
  <c r="AB101" i="1"/>
  <c r="AB107" i="1"/>
  <c r="U107" i="1"/>
  <c r="S107" i="1"/>
  <c r="AA107" i="1"/>
  <c r="AC33" i="16"/>
  <c r="AG49" i="44"/>
  <c r="AG14" i="45"/>
  <c r="W4" i="45"/>
  <c r="AF22" i="45"/>
  <c r="AC40" i="48"/>
  <c r="AB42" i="48"/>
  <c r="K21" i="66"/>
  <c r="U21" i="66"/>
  <c r="S23" i="66"/>
  <c r="AA39" i="66"/>
  <c r="K39" i="66"/>
  <c r="U39" i="66"/>
  <c r="Q89" i="66"/>
  <c r="Z89" i="66" s="1"/>
  <c r="X89" i="66"/>
  <c r="I89" i="66"/>
  <c r="M6" i="67" s="1"/>
  <c r="S89" i="66"/>
  <c r="T114" i="66"/>
  <c r="V135" i="66"/>
  <c r="X156" i="66"/>
  <c r="P156" i="66"/>
  <c r="K156" i="66"/>
  <c r="Z156" i="66"/>
  <c r="G156" i="66"/>
  <c r="T174" i="66"/>
  <c r="K174" i="66"/>
  <c r="W174" i="66"/>
  <c r="S174" i="66"/>
  <c r="V174" i="66"/>
  <c r="P174" i="66"/>
  <c r="G174" i="66"/>
  <c r="AA174" i="66" s="1"/>
  <c r="P176" i="66"/>
  <c r="W176" i="66"/>
  <c r="Q179" i="66"/>
  <c r="R179" i="66" s="1"/>
  <c r="X179" i="66"/>
  <c r="S179" i="66"/>
  <c r="W185" i="66"/>
  <c r="T228" i="66"/>
  <c r="T234" i="66"/>
  <c r="G234" i="66"/>
  <c r="AA234" i="66" s="1"/>
  <c r="Q234" i="66"/>
  <c r="R234" i="66" s="1"/>
  <c r="I234" i="66"/>
  <c r="J234" i="66" s="1"/>
  <c r="V234" i="66"/>
  <c r="Y250" i="66"/>
  <c r="U261" i="66"/>
  <c r="U263" i="66"/>
  <c r="K263" i="66"/>
  <c r="X282" i="66"/>
  <c r="I282" i="66"/>
  <c r="R9" i="67" s="1"/>
  <c r="T282" i="66"/>
  <c r="Q282" i="66"/>
  <c r="V282" i="66"/>
  <c r="G282" i="66"/>
  <c r="T292" i="66"/>
  <c r="Y293" i="66"/>
  <c r="Q293" i="66"/>
  <c r="S293" i="66"/>
  <c r="I293" i="66"/>
  <c r="R20" i="67" s="1"/>
  <c r="V293" i="66"/>
  <c r="W312" i="66"/>
  <c r="S312" i="66"/>
  <c r="I312" i="66"/>
  <c r="R39" i="67" s="1"/>
  <c r="P312" i="66"/>
  <c r="V312" i="66"/>
  <c r="K312" i="66"/>
  <c r="G312" i="66"/>
  <c r="AA312" i="66" s="1"/>
  <c r="T346" i="66"/>
  <c r="U347" i="66"/>
  <c r="K347" i="66"/>
  <c r="AA347" i="66"/>
  <c r="Z366" i="66"/>
  <c r="AA384" i="66"/>
  <c r="W384" i="66"/>
  <c r="S384" i="66"/>
  <c r="I384" i="66"/>
  <c r="T35" i="67" s="1"/>
  <c r="P384" i="66"/>
  <c r="Z384" i="66"/>
  <c r="V384" i="66"/>
  <c r="K384" i="66"/>
  <c r="G384" i="66"/>
  <c r="AA416" i="66"/>
  <c r="P416" i="66"/>
  <c r="U416" i="66"/>
  <c r="T450" i="66"/>
  <c r="G450" i="66"/>
  <c r="Q450" i="66"/>
  <c r="Z450" i="66" s="1"/>
  <c r="I450" i="66"/>
  <c r="V25" i="67" s="1"/>
  <c r="V450" i="66"/>
  <c r="S451" i="66"/>
  <c r="U451" i="66"/>
  <c r="P451" i="66"/>
  <c r="Y456" i="66"/>
  <c r="X457" i="66"/>
  <c r="U459" i="66"/>
  <c r="Y459" i="66"/>
  <c r="S459" i="66"/>
  <c r="P459" i="66"/>
  <c r="AA459" i="66"/>
  <c r="U484" i="66"/>
  <c r="P484" i="66"/>
  <c r="AA484" i="66"/>
  <c r="U500" i="66"/>
  <c r="P500" i="66"/>
  <c r="AA500" i="66"/>
  <c r="X514" i="66"/>
  <c r="I514" i="66"/>
  <c r="X13" i="67" s="1"/>
  <c r="T514" i="66"/>
  <c r="Q514" i="66"/>
  <c r="V514" i="66"/>
  <c r="G514" i="66"/>
  <c r="S520" i="66"/>
  <c r="AA535" i="66"/>
  <c r="P535" i="66"/>
  <c r="U535" i="66"/>
  <c r="S535" i="66"/>
  <c r="Y535" i="66"/>
  <c r="J12" i="49"/>
  <c r="S11" i="1"/>
  <c r="W11" i="1"/>
  <c r="AB11" i="1"/>
  <c r="S17" i="1"/>
  <c r="W17" i="1"/>
  <c r="X17" i="1" s="1"/>
  <c r="J29" i="1"/>
  <c r="W29" i="1"/>
  <c r="AA29" i="1"/>
  <c r="S31" i="1"/>
  <c r="W31" i="1"/>
  <c r="J37" i="1"/>
  <c r="W37" i="1"/>
  <c r="AA37" i="1"/>
  <c r="S39" i="1"/>
  <c r="W39" i="1"/>
  <c r="J45" i="1"/>
  <c r="W45" i="1"/>
  <c r="S47" i="1"/>
  <c r="W53" i="1"/>
  <c r="S55" i="1"/>
  <c r="W55" i="1"/>
  <c r="X55" i="1" s="1"/>
  <c r="S63" i="1"/>
  <c r="W63" i="1"/>
  <c r="AB63" i="1"/>
  <c r="S73" i="1"/>
  <c r="W73" i="1"/>
  <c r="AB73" i="1"/>
  <c r="J79" i="1"/>
  <c r="W79" i="1"/>
  <c r="AA79" i="1"/>
  <c r="S81" i="1"/>
  <c r="W81" i="1"/>
  <c r="AB81" i="1"/>
  <c r="J87" i="1"/>
  <c r="W87" i="1"/>
  <c r="AA87" i="1"/>
  <c r="S89" i="1"/>
  <c r="W89" i="1"/>
  <c r="AB89" i="1"/>
  <c r="J95" i="1"/>
  <c r="W95" i="1"/>
  <c r="AA95" i="1"/>
  <c r="S97" i="1"/>
  <c r="W97" i="1"/>
  <c r="AB97" i="1"/>
  <c r="J103" i="1"/>
  <c r="W103" i="1"/>
  <c r="AA103" i="1"/>
  <c r="S105" i="1"/>
  <c r="W105" i="1"/>
  <c r="AB105" i="1"/>
  <c r="J111" i="1"/>
  <c r="W111" i="1"/>
  <c r="AA111" i="1"/>
  <c r="S113" i="1"/>
  <c r="W113" i="1"/>
  <c r="AB113" i="1"/>
  <c r="N9" i="6"/>
  <c r="X9" i="6"/>
  <c r="H10" i="6"/>
  <c r="AC34" i="16"/>
  <c r="AG12" i="44"/>
  <c r="N12" i="44"/>
  <c r="J16" i="44"/>
  <c r="AG19" i="44"/>
  <c r="AG29" i="44"/>
  <c r="AG43" i="44"/>
  <c r="AG13" i="45"/>
  <c r="AG22" i="45"/>
  <c r="G16" i="48"/>
  <c r="G18" i="48"/>
  <c r="T21" i="48"/>
  <c r="I24" i="48"/>
  <c r="AC34" i="48"/>
  <c r="T16" i="48"/>
  <c r="AC42" i="48"/>
  <c r="T24" i="48"/>
  <c r="AC57" i="48"/>
  <c r="AC63" i="48"/>
  <c r="AC73" i="48"/>
  <c r="K15" i="66"/>
  <c r="V15" i="66"/>
  <c r="I19" i="66"/>
  <c r="K12" i="67" s="1"/>
  <c r="X19" i="66"/>
  <c r="K20" i="66"/>
  <c r="U20" i="66"/>
  <c r="U22" i="66"/>
  <c r="K25" i="66"/>
  <c r="Q27" i="66"/>
  <c r="Y27" i="66"/>
  <c r="P28" i="66"/>
  <c r="Q35" i="66"/>
  <c r="I36" i="66"/>
  <c r="K29" i="67" s="1"/>
  <c r="S36" i="66"/>
  <c r="W36" i="66"/>
  <c r="T37" i="66"/>
  <c r="P38" i="66"/>
  <c r="K41" i="66"/>
  <c r="V41" i="66"/>
  <c r="V45" i="66"/>
  <c r="T46" i="66"/>
  <c r="S51" i="66"/>
  <c r="T56" i="66"/>
  <c r="Q60" i="66"/>
  <c r="Z60" i="66"/>
  <c r="T64" i="66"/>
  <c r="S66" i="66"/>
  <c r="I67" i="66"/>
  <c r="L22" i="67" s="1"/>
  <c r="U67" i="66"/>
  <c r="Y67" i="66"/>
  <c r="T72" i="66"/>
  <c r="K75" i="66"/>
  <c r="V75" i="66"/>
  <c r="AA77" i="66"/>
  <c r="I79" i="66"/>
  <c r="L34" i="67" s="1"/>
  <c r="X79" i="66"/>
  <c r="K80" i="66"/>
  <c r="U80" i="66"/>
  <c r="Z80" i="66"/>
  <c r="K83" i="66"/>
  <c r="V83" i="66"/>
  <c r="K90" i="66"/>
  <c r="U90" i="66"/>
  <c r="K91" i="66"/>
  <c r="S92" i="66"/>
  <c r="Q94" i="66"/>
  <c r="Z94" i="66" s="1"/>
  <c r="K95" i="66"/>
  <c r="Q97" i="66"/>
  <c r="Z97" i="66" s="1"/>
  <c r="T98" i="66"/>
  <c r="K101" i="66"/>
  <c r="V101" i="66"/>
  <c r="V105" i="66"/>
  <c r="K106" i="66"/>
  <c r="U106" i="66"/>
  <c r="K107" i="66"/>
  <c r="S109" i="66"/>
  <c r="Q110" i="66"/>
  <c r="Z110" i="66" s="1"/>
  <c r="U111" i="66"/>
  <c r="Q113" i="66"/>
  <c r="R113" i="66" s="1"/>
  <c r="S116" i="66"/>
  <c r="S117" i="66"/>
  <c r="Q118" i="66"/>
  <c r="Z118" i="66"/>
  <c r="V121" i="66"/>
  <c r="K122" i="66"/>
  <c r="X122" i="66"/>
  <c r="P134" i="66"/>
  <c r="K136" i="66"/>
  <c r="X136" i="66"/>
  <c r="I139" i="66"/>
  <c r="J139" i="66" s="1"/>
  <c r="X139" i="66"/>
  <c r="K141" i="66"/>
  <c r="V147" i="66"/>
  <c r="K148" i="66"/>
  <c r="S154" i="66"/>
  <c r="K160" i="66"/>
  <c r="X160" i="66"/>
  <c r="V172" i="66"/>
  <c r="K178" i="66"/>
  <c r="T178" i="66"/>
  <c r="T181" i="66"/>
  <c r="T182" i="66"/>
  <c r="K189" i="66"/>
  <c r="X189" i="66"/>
  <c r="V190" i="66"/>
  <c r="P190" i="66"/>
  <c r="G190" i="66"/>
  <c r="AA190" i="66" s="1"/>
  <c r="S190" i="66"/>
  <c r="Y193" i="66"/>
  <c r="V195" i="66"/>
  <c r="T196" i="66"/>
  <c r="G196" i="66"/>
  <c r="AA196" i="66" s="1"/>
  <c r="X196" i="66"/>
  <c r="I204" i="66"/>
  <c r="J204" i="66" s="1"/>
  <c r="T204" i="66"/>
  <c r="Q205" i="66"/>
  <c r="Z205" i="66" s="1"/>
  <c r="S207" i="66"/>
  <c r="I209" i="66"/>
  <c r="J209" i="66" s="1"/>
  <c r="X210" i="66"/>
  <c r="I210" i="66"/>
  <c r="J210" i="66" s="1"/>
  <c r="K212" i="66"/>
  <c r="I213" i="66"/>
  <c r="J213" i="66" s="1"/>
  <c r="X214" i="66"/>
  <c r="I214" i="66"/>
  <c r="J214" i="66" s="1"/>
  <c r="I216" i="66"/>
  <c r="T216" i="66"/>
  <c r="Z216" i="66"/>
  <c r="Z218" i="66"/>
  <c r="Q218" i="66"/>
  <c r="X218" i="66"/>
  <c r="S219" i="66"/>
  <c r="P220" i="66"/>
  <c r="I222" i="66"/>
  <c r="J222" i="66" s="1"/>
  <c r="I224" i="66"/>
  <c r="J224" i="66" s="1"/>
  <c r="V224" i="66"/>
  <c r="T226" i="66"/>
  <c r="G226" i="66"/>
  <c r="AA226" i="66" s="1"/>
  <c r="X226" i="66"/>
  <c r="S229" i="66"/>
  <c r="X229" i="66"/>
  <c r="S231" i="66"/>
  <c r="P236" i="66"/>
  <c r="X245" i="66"/>
  <c r="Q245" i="66"/>
  <c r="Z245" i="66" s="1"/>
  <c r="G245" i="66"/>
  <c r="AA245" i="66" s="1"/>
  <c r="U245" i="66"/>
  <c r="I246" i="66"/>
  <c r="Q11" i="67" s="1"/>
  <c r="V246" i="66"/>
  <c r="I254" i="66"/>
  <c r="Q19" i="67" s="1"/>
  <c r="V254" i="66"/>
  <c r="AA256" i="66"/>
  <c r="X257" i="66"/>
  <c r="K257" i="66"/>
  <c r="Z257" i="66"/>
  <c r="I258" i="66"/>
  <c r="Q23" i="67" s="1"/>
  <c r="T258" i="66"/>
  <c r="U260" i="66"/>
  <c r="I262" i="66"/>
  <c r="Q27" i="67" s="1"/>
  <c r="V262" i="66"/>
  <c r="Y269" i="66"/>
  <c r="X269" i="66"/>
  <c r="Q269" i="66"/>
  <c r="G269" i="66"/>
  <c r="U269" i="66"/>
  <c r="T274" i="66"/>
  <c r="K274" i="66"/>
  <c r="S274" i="66"/>
  <c r="U279" i="66"/>
  <c r="T280" i="66"/>
  <c r="K280" i="66"/>
  <c r="S280" i="66"/>
  <c r="X281" i="66"/>
  <c r="Q285" i="66"/>
  <c r="Z285" i="66" s="1"/>
  <c r="K288" i="66"/>
  <c r="V288" i="66"/>
  <c r="Z288" i="66"/>
  <c r="I289" i="66"/>
  <c r="R16" i="67" s="1"/>
  <c r="P291" i="66"/>
  <c r="P296" i="66"/>
  <c r="T298" i="66"/>
  <c r="G298" i="66"/>
  <c r="AA298" i="66" s="1"/>
  <c r="X298" i="66"/>
  <c r="P299" i="66"/>
  <c r="S301" i="66"/>
  <c r="X301" i="66"/>
  <c r="Q302" i="66"/>
  <c r="Z302" i="66" s="1"/>
  <c r="X302" i="66"/>
  <c r="V305" i="66"/>
  <c r="I305" i="66"/>
  <c r="R32" i="67" s="1"/>
  <c r="X305" i="66"/>
  <c r="I306" i="66"/>
  <c r="R33" i="67" s="1"/>
  <c r="P307" i="66"/>
  <c r="K308" i="66"/>
  <c r="V308" i="66"/>
  <c r="Z308" i="66"/>
  <c r="I309" i="66"/>
  <c r="R36" i="67" s="1"/>
  <c r="P318" i="66"/>
  <c r="K321" i="66"/>
  <c r="Z321" i="66"/>
  <c r="AA322" i="66"/>
  <c r="W322" i="66"/>
  <c r="S322" i="66"/>
  <c r="I322" i="66"/>
  <c r="S11" i="67" s="1"/>
  <c r="T322" i="66"/>
  <c r="Y322" i="66"/>
  <c r="U323" i="66"/>
  <c r="P326" i="66"/>
  <c r="T329" i="66"/>
  <c r="P330" i="66"/>
  <c r="U332" i="66"/>
  <c r="P336" i="66"/>
  <c r="P338" i="66"/>
  <c r="K341" i="66"/>
  <c r="I342" i="66"/>
  <c r="S31" i="67" s="1"/>
  <c r="V342" i="66"/>
  <c r="K343" i="66"/>
  <c r="T345" i="66"/>
  <c r="G345" i="66"/>
  <c r="X345" i="66"/>
  <c r="K350" i="66"/>
  <c r="V350" i="66"/>
  <c r="U355" i="66"/>
  <c r="X357" i="66"/>
  <c r="I357" i="66"/>
  <c r="T8" i="67" s="1"/>
  <c r="Y357" i="66"/>
  <c r="I358" i="66"/>
  <c r="T9" i="67" s="1"/>
  <c r="Z358" i="66"/>
  <c r="P359" i="66"/>
  <c r="P360" i="66"/>
  <c r="Q361" i="66"/>
  <c r="Q362" i="66"/>
  <c r="AA364" i="66"/>
  <c r="T364" i="66"/>
  <c r="K364" i="66"/>
  <c r="S364" i="66"/>
  <c r="Y364" i="66"/>
  <c r="S365" i="66"/>
  <c r="X365" i="66"/>
  <c r="P368" i="66"/>
  <c r="Q369" i="66"/>
  <c r="Q370" i="66"/>
  <c r="T372" i="66"/>
  <c r="K372" i="66"/>
  <c r="S372" i="66"/>
  <c r="K376" i="66"/>
  <c r="V376" i="66"/>
  <c r="T378" i="66"/>
  <c r="G378" i="66"/>
  <c r="X378" i="66"/>
  <c r="U379" i="66"/>
  <c r="S379" i="66"/>
  <c r="T382" i="66"/>
  <c r="G382" i="66"/>
  <c r="X382" i="66"/>
  <c r="I388" i="66"/>
  <c r="T39" i="67" s="1"/>
  <c r="T388" i="66"/>
  <c r="X397" i="66"/>
  <c r="Q397" i="66"/>
  <c r="G397" i="66"/>
  <c r="U397" i="66"/>
  <c r="I398" i="66"/>
  <c r="U11" i="67" s="1"/>
  <c r="V398" i="66"/>
  <c r="Z398" i="66"/>
  <c r="P400" i="66"/>
  <c r="K401" i="66"/>
  <c r="Z405" i="66"/>
  <c r="U405" i="66"/>
  <c r="K405" i="66"/>
  <c r="U408" i="66"/>
  <c r="P408" i="66"/>
  <c r="Q409" i="66"/>
  <c r="K410" i="66"/>
  <c r="K414" i="66"/>
  <c r="I418" i="66"/>
  <c r="U31" i="67" s="1"/>
  <c r="T418" i="66"/>
  <c r="Z418" i="66"/>
  <c r="U424" i="66"/>
  <c r="K426" i="66"/>
  <c r="V426" i="66"/>
  <c r="AA435" i="66"/>
  <c r="P435" i="66"/>
  <c r="K437" i="66"/>
  <c r="X437" i="66"/>
  <c r="K440" i="66"/>
  <c r="I442" i="66"/>
  <c r="V17" i="67" s="1"/>
  <c r="Q445" i="66"/>
  <c r="K448" i="66"/>
  <c r="K452" i="66"/>
  <c r="Z454" i="66"/>
  <c r="U454" i="66"/>
  <c r="I454" i="66"/>
  <c r="V29" i="67" s="1"/>
  <c r="V454" i="66"/>
  <c r="I460" i="66"/>
  <c r="V35" i="67" s="1"/>
  <c r="T460" i="66"/>
  <c r="Z460" i="66"/>
  <c r="P463" i="66"/>
  <c r="V465" i="66"/>
  <c r="K465" i="66"/>
  <c r="U465" i="66"/>
  <c r="Q469" i="66"/>
  <c r="K470" i="66"/>
  <c r="X473" i="66"/>
  <c r="K473" i="66"/>
  <c r="Z473" i="66"/>
  <c r="I474" i="66"/>
  <c r="W11" i="67" s="1"/>
  <c r="T474" i="66"/>
  <c r="Z474" i="66"/>
  <c r="I478" i="66"/>
  <c r="W15" i="67" s="1"/>
  <c r="V478" i="66"/>
  <c r="Z478" i="66"/>
  <c r="P480" i="66"/>
  <c r="K481" i="66"/>
  <c r="Y485" i="66"/>
  <c r="X485" i="66"/>
  <c r="K485" i="66"/>
  <c r="Z485" i="66"/>
  <c r="I486" i="66"/>
  <c r="W23" i="67" s="1"/>
  <c r="T486" i="66"/>
  <c r="Z486" i="66"/>
  <c r="Y493" i="66"/>
  <c r="X493" i="66"/>
  <c r="K493" i="66"/>
  <c r="Z493" i="66"/>
  <c r="I494" i="66"/>
  <c r="W31" i="67" s="1"/>
  <c r="T494" i="66"/>
  <c r="Z494" i="66"/>
  <c r="P498" i="66"/>
  <c r="K501" i="66"/>
  <c r="Z501" i="66"/>
  <c r="W502" i="66"/>
  <c r="S502" i="66"/>
  <c r="I502" i="66"/>
  <c r="W39" i="67" s="1"/>
  <c r="T502" i="66"/>
  <c r="AA508" i="66"/>
  <c r="W508" i="66"/>
  <c r="S508" i="66"/>
  <c r="I508" i="66"/>
  <c r="X7" i="67" s="1"/>
  <c r="T508" i="66"/>
  <c r="Y508" i="66"/>
  <c r="Y509" i="66"/>
  <c r="Q509" i="66"/>
  <c r="X509" i="66"/>
  <c r="AA511" i="66"/>
  <c r="AA512" i="66"/>
  <c r="T512" i="66"/>
  <c r="K512" i="66"/>
  <c r="S512" i="66"/>
  <c r="Y512" i="66"/>
  <c r="X513" i="66"/>
  <c r="P516" i="66"/>
  <c r="Q518" i="66"/>
  <c r="I524" i="66"/>
  <c r="X23" i="67" s="1"/>
  <c r="V524" i="66"/>
  <c r="Z524" i="66"/>
  <c r="I525" i="66"/>
  <c r="X24" i="67" s="1"/>
  <c r="X526" i="66"/>
  <c r="I526" i="66"/>
  <c r="X25" i="67" s="1"/>
  <c r="Z526" i="66"/>
  <c r="P528" i="66"/>
  <c r="X537" i="66"/>
  <c r="I537" i="66"/>
  <c r="X36" i="67" s="1"/>
  <c r="Y537" i="66"/>
  <c r="I538" i="66"/>
  <c r="X37" i="67" s="1"/>
  <c r="Z538" i="66"/>
  <c r="W540" i="66"/>
  <c r="S540" i="66"/>
  <c r="I540" i="66"/>
  <c r="X39" i="67" s="1"/>
  <c r="T540" i="66"/>
  <c r="K545" i="66"/>
  <c r="Z545" i="66"/>
  <c r="I546" i="66"/>
  <c r="Y7" i="67" s="1"/>
  <c r="T546" i="66"/>
  <c r="Z546" i="66"/>
  <c r="AA550" i="66"/>
  <c r="Y550" i="66"/>
  <c r="V550" i="66"/>
  <c r="P550" i="66"/>
  <c r="G550" i="66"/>
  <c r="S550" i="66"/>
  <c r="AA554" i="66"/>
  <c r="T554" i="66"/>
  <c r="K554" i="66"/>
  <c r="S554" i="66"/>
  <c r="Y554" i="66"/>
  <c r="AA556" i="66"/>
  <c r="Y557" i="66"/>
  <c r="Z557" i="66"/>
  <c r="Q557" i="66"/>
  <c r="X557" i="66"/>
  <c r="AA559" i="66"/>
  <c r="K559" i="66"/>
  <c r="K562" i="66"/>
  <c r="V562" i="66"/>
  <c r="Z562" i="66"/>
  <c r="P564" i="66"/>
  <c r="P565" i="66"/>
  <c r="AA566" i="66"/>
  <c r="T566" i="66"/>
  <c r="K566" i="66"/>
  <c r="S566" i="66"/>
  <c r="Y566" i="66"/>
  <c r="U567" i="66"/>
  <c r="Z569" i="66"/>
  <c r="Q569" i="66"/>
  <c r="X569" i="66"/>
  <c r="K571" i="66"/>
  <c r="Q573" i="66"/>
  <c r="H12" i="49"/>
  <c r="J16" i="49"/>
  <c r="AB16" i="49"/>
  <c r="J19" i="49"/>
  <c r="V9" i="6"/>
  <c r="H11" i="6"/>
  <c r="AC16" i="16"/>
  <c r="AC20" i="16"/>
  <c r="AC24" i="16"/>
  <c r="AC28" i="16"/>
  <c r="N10" i="44"/>
  <c r="AG13" i="44"/>
  <c r="AG17" i="44"/>
  <c r="N17" i="44"/>
  <c r="J15" i="44"/>
  <c r="AG26" i="44"/>
  <c r="AG37" i="44"/>
  <c r="AG46" i="44"/>
  <c r="AG11" i="45"/>
  <c r="AG25" i="45"/>
  <c r="AG26" i="45"/>
  <c r="AB29" i="48"/>
  <c r="AB32" i="48"/>
  <c r="AB33" i="48"/>
  <c r="AB36" i="48"/>
  <c r="AB40" i="48"/>
  <c r="AB41" i="48"/>
  <c r="AC56" i="48"/>
  <c r="AC66" i="48"/>
  <c r="AC70" i="48"/>
  <c r="S15" i="66"/>
  <c r="S19" i="66"/>
  <c r="G20" i="66"/>
  <c r="AA20" i="66" s="1"/>
  <c r="Q20" i="66"/>
  <c r="X20" i="66"/>
  <c r="U25" i="66"/>
  <c r="V27" i="66"/>
  <c r="T28" i="66"/>
  <c r="V35" i="66"/>
  <c r="G36" i="66"/>
  <c r="AA36" i="66" s="1"/>
  <c r="P36" i="66"/>
  <c r="U38" i="66"/>
  <c r="S41" i="66"/>
  <c r="Q67" i="66"/>
  <c r="X67" i="66"/>
  <c r="S75" i="66"/>
  <c r="S79" i="66"/>
  <c r="G80" i="66"/>
  <c r="Q80" i="66"/>
  <c r="X80" i="66"/>
  <c r="S83" i="66"/>
  <c r="G90" i="66"/>
  <c r="AA90" i="66" s="1"/>
  <c r="Q90" i="66"/>
  <c r="R90" i="66" s="1"/>
  <c r="X90" i="66"/>
  <c r="U95" i="66"/>
  <c r="V97" i="66"/>
  <c r="S101" i="66"/>
  <c r="G106" i="66"/>
  <c r="AA106" i="66" s="1"/>
  <c r="Q106" i="66"/>
  <c r="R106" i="66" s="1"/>
  <c r="X106" i="66"/>
  <c r="V113" i="66"/>
  <c r="AA115" i="66"/>
  <c r="G122" i="66"/>
  <c r="AA122" i="66" s="1"/>
  <c r="T122" i="66"/>
  <c r="V131" i="66"/>
  <c r="G136" i="66"/>
  <c r="T136" i="66"/>
  <c r="S139" i="66"/>
  <c r="U141" i="66"/>
  <c r="G148" i="66"/>
  <c r="AA148" i="66" s="1"/>
  <c r="V155" i="66"/>
  <c r="G160" i="66"/>
  <c r="AA160" i="66" s="1"/>
  <c r="T160" i="66"/>
  <c r="T180" i="66"/>
  <c r="G180" i="66"/>
  <c r="X180" i="66"/>
  <c r="V209" i="66"/>
  <c r="U211" i="66"/>
  <c r="P211" i="66"/>
  <c r="AA212" i="66"/>
  <c r="Y212" i="66"/>
  <c r="V212" i="66"/>
  <c r="P212" i="66"/>
  <c r="G212" i="66"/>
  <c r="S212" i="66"/>
  <c r="W220" i="66"/>
  <c r="S220" i="66"/>
  <c r="I220" i="66"/>
  <c r="J220" i="66" s="1"/>
  <c r="T220" i="66"/>
  <c r="G224" i="66"/>
  <c r="AA224" i="66" s="1"/>
  <c r="X233" i="66"/>
  <c r="I233" i="66"/>
  <c r="Y233" i="66"/>
  <c r="W236" i="66"/>
  <c r="S236" i="66"/>
  <c r="I236" i="66"/>
  <c r="J236" i="66" s="1"/>
  <c r="T236" i="66"/>
  <c r="G246" i="66"/>
  <c r="AA246" i="66" s="1"/>
  <c r="U253" i="66"/>
  <c r="K253" i="66"/>
  <c r="G254" i="66"/>
  <c r="AA254" i="66" s="1"/>
  <c r="G262" i="66"/>
  <c r="AA262" i="66" s="1"/>
  <c r="U275" i="66"/>
  <c r="K275" i="66"/>
  <c r="T286" i="66"/>
  <c r="G286" i="66"/>
  <c r="AA286" i="66" s="1"/>
  <c r="X286" i="66"/>
  <c r="G288" i="66"/>
  <c r="T296" i="66"/>
  <c r="K296" i="66"/>
  <c r="S296" i="66"/>
  <c r="Y307" i="66"/>
  <c r="G308" i="66"/>
  <c r="T317" i="66"/>
  <c r="G317" i="66"/>
  <c r="AA317" i="66" s="1"/>
  <c r="X317" i="66"/>
  <c r="T318" i="66"/>
  <c r="K318" i="66"/>
  <c r="S318" i="66"/>
  <c r="AA326" i="66"/>
  <c r="W326" i="66"/>
  <c r="S326" i="66"/>
  <c r="I326" i="66"/>
  <c r="S15" i="67" s="1"/>
  <c r="T326" i="66"/>
  <c r="Y326" i="66"/>
  <c r="X329" i="66"/>
  <c r="AA330" i="66"/>
  <c r="W330" i="66"/>
  <c r="S330" i="66"/>
  <c r="I330" i="66"/>
  <c r="S19" i="67" s="1"/>
  <c r="T330" i="66"/>
  <c r="Y330" i="66"/>
  <c r="AA332" i="66"/>
  <c r="Y333" i="66"/>
  <c r="X333" i="66"/>
  <c r="K333" i="66"/>
  <c r="Z333" i="66"/>
  <c r="W338" i="66"/>
  <c r="S338" i="66"/>
  <c r="I338" i="66"/>
  <c r="S27" i="67" s="1"/>
  <c r="T338" i="66"/>
  <c r="G342" i="66"/>
  <c r="AA342" i="66" s="1"/>
  <c r="U344" i="66"/>
  <c r="Y349" i="66"/>
  <c r="T349" i="66"/>
  <c r="G349" i="66"/>
  <c r="X349" i="66"/>
  <c r="G350" i="66"/>
  <c r="AA350" i="66" s="1"/>
  <c r="AA360" i="66"/>
  <c r="T360" i="66"/>
  <c r="K360" i="66"/>
  <c r="S360" i="66"/>
  <c r="Y360" i="66"/>
  <c r="X361" i="66"/>
  <c r="G362" i="66"/>
  <c r="AA368" i="66"/>
  <c r="T368" i="66"/>
  <c r="K368" i="66"/>
  <c r="S368" i="66"/>
  <c r="Y368" i="66"/>
  <c r="X369" i="66"/>
  <c r="G370" i="66"/>
  <c r="X373" i="66"/>
  <c r="I373" i="66"/>
  <c r="T24" i="67" s="1"/>
  <c r="G376" i="66"/>
  <c r="AA376" i="66" s="1"/>
  <c r="Q389" i="66"/>
  <c r="Z389" i="66" s="1"/>
  <c r="X389" i="66"/>
  <c r="X393" i="66"/>
  <c r="K393" i="66"/>
  <c r="G398" i="66"/>
  <c r="G401" i="66"/>
  <c r="AA407" i="66"/>
  <c r="K407" i="66"/>
  <c r="G409" i="66"/>
  <c r="V410" i="66"/>
  <c r="P410" i="66"/>
  <c r="G410" i="66"/>
  <c r="AA410" i="66" s="1"/>
  <c r="S410" i="66"/>
  <c r="V414" i="66"/>
  <c r="P414" i="66"/>
  <c r="G414" i="66"/>
  <c r="AA414" i="66" s="1"/>
  <c r="S414" i="66"/>
  <c r="T425" i="66"/>
  <c r="G425" i="66"/>
  <c r="X425" i="66"/>
  <c r="G426" i="66"/>
  <c r="AA426" i="66" s="1"/>
  <c r="AA440" i="66"/>
  <c r="Y440" i="66"/>
  <c r="V440" i="66"/>
  <c r="P440" i="66"/>
  <c r="G440" i="66"/>
  <c r="S440" i="66"/>
  <c r="G442" i="66"/>
  <c r="Y445" i="66"/>
  <c r="U445" i="66"/>
  <c r="I445" i="66"/>
  <c r="V20" i="67" s="1"/>
  <c r="V445" i="66"/>
  <c r="AA448" i="66"/>
  <c r="Y448" i="66"/>
  <c r="V448" i="66"/>
  <c r="P448" i="66"/>
  <c r="G448" i="66"/>
  <c r="S448" i="66"/>
  <c r="V452" i="66"/>
  <c r="P452" i="66"/>
  <c r="G452" i="66"/>
  <c r="AA452" i="66" s="1"/>
  <c r="S452" i="66"/>
  <c r="G469" i="66"/>
  <c r="AA470" i="66"/>
  <c r="Y470" i="66"/>
  <c r="V470" i="66"/>
  <c r="P470" i="66"/>
  <c r="G470" i="66"/>
  <c r="S470" i="66"/>
  <c r="G478" i="66"/>
  <c r="G481" i="66"/>
  <c r="X489" i="66"/>
  <c r="K489" i="66"/>
  <c r="AA496" i="66"/>
  <c r="P496" i="66"/>
  <c r="AA498" i="66"/>
  <c r="T498" i="66"/>
  <c r="K498" i="66"/>
  <c r="S498" i="66"/>
  <c r="Y498" i="66"/>
  <c r="AA499" i="66"/>
  <c r="AA516" i="66"/>
  <c r="T516" i="66"/>
  <c r="K516" i="66"/>
  <c r="S516" i="66"/>
  <c r="Y516" i="66"/>
  <c r="S517" i="66"/>
  <c r="X517" i="66"/>
  <c r="G518" i="66"/>
  <c r="Z522" i="66"/>
  <c r="Q522" i="66"/>
  <c r="X522" i="66"/>
  <c r="G524" i="66"/>
  <c r="AA528" i="66"/>
  <c r="W528" i="66"/>
  <c r="S528" i="66"/>
  <c r="I528" i="66"/>
  <c r="X27" i="67" s="1"/>
  <c r="T528" i="66"/>
  <c r="Y528" i="66"/>
  <c r="Q529" i="66"/>
  <c r="Z529" i="66" s="1"/>
  <c r="X529" i="66"/>
  <c r="Z534" i="66"/>
  <c r="Q534" i="66"/>
  <c r="X534" i="66"/>
  <c r="G545" i="66"/>
  <c r="U560" i="66"/>
  <c r="P560" i="66"/>
  <c r="G562" i="66"/>
  <c r="G565" i="66"/>
  <c r="AA565" i="66" s="1"/>
  <c r="P573" i="66"/>
  <c r="U573" i="66"/>
  <c r="J11" i="49"/>
  <c r="AC15" i="49"/>
  <c r="J17" i="49"/>
  <c r="AB10" i="50"/>
  <c r="F9" i="6"/>
  <c r="T11" i="6"/>
  <c r="AA12" i="6"/>
  <c r="G23" i="48"/>
  <c r="I14" i="48"/>
  <c r="T19" i="48"/>
  <c r="V19" i="66"/>
  <c r="T20" i="66"/>
  <c r="S67" i="66"/>
  <c r="V79" i="66"/>
  <c r="T80" i="66"/>
  <c r="T90" i="66"/>
  <c r="T106" i="66"/>
  <c r="V139" i="66"/>
  <c r="V182" i="66"/>
  <c r="P182" i="66"/>
  <c r="G182" i="66"/>
  <c r="AA182" i="66" s="1"/>
  <c r="S182" i="66"/>
  <c r="X193" i="66"/>
  <c r="AA193" i="66"/>
  <c r="S193" i="66"/>
  <c r="G193" i="66"/>
  <c r="W193" i="66"/>
  <c r="V204" i="66"/>
  <c r="P204" i="66"/>
  <c r="G204" i="66"/>
  <c r="AA204" i="66" s="1"/>
  <c r="S204" i="66"/>
  <c r="X205" i="66"/>
  <c r="I205" i="66"/>
  <c r="J205" i="66" s="1"/>
  <c r="X209" i="66"/>
  <c r="S213" i="66"/>
  <c r="X213" i="66"/>
  <c r="AA216" i="66"/>
  <c r="Y216" i="66"/>
  <c r="V216" i="66"/>
  <c r="P216" i="66"/>
  <c r="G216" i="66"/>
  <c r="S216" i="66"/>
  <c r="U219" i="66"/>
  <c r="P219" i="66"/>
  <c r="T222" i="66"/>
  <c r="G222" i="66"/>
  <c r="AA222" i="66" s="1"/>
  <c r="X222" i="66"/>
  <c r="T224" i="66"/>
  <c r="K224" i="66"/>
  <c r="S224" i="66"/>
  <c r="AA231" i="66"/>
  <c r="P231" i="66"/>
  <c r="T246" i="66"/>
  <c r="K246" i="66"/>
  <c r="S246" i="66"/>
  <c r="T254" i="66"/>
  <c r="K254" i="66"/>
  <c r="S254" i="66"/>
  <c r="V258" i="66"/>
  <c r="P258" i="66"/>
  <c r="G258" i="66"/>
  <c r="AA258" i="66" s="1"/>
  <c r="S258" i="66"/>
  <c r="T262" i="66"/>
  <c r="K262" i="66"/>
  <c r="S262" i="66"/>
  <c r="X285" i="66"/>
  <c r="I285" i="66"/>
  <c r="R12" i="67" s="1"/>
  <c r="AA288" i="66"/>
  <c r="W288" i="66"/>
  <c r="S288" i="66"/>
  <c r="I288" i="66"/>
  <c r="R15" i="67" s="1"/>
  <c r="T288" i="66"/>
  <c r="Y288" i="66"/>
  <c r="Q289" i="66"/>
  <c r="Z289" i="66" s="1"/>
  <c r="X289" i="66"/>
  <c r="U303" i="66"/>
  <c r="S303" i="66"/>
  <c r="T306" i="66"/>
  <c r="G306" i="66"/>
  <c r="AA306" i="66" s="1"/>
  <c r="X306" i="66"/>
  <c r="AA307" i="66"/>
  <c r="AA308" i="66"/>
  <c r="W308" i="66"/>
  <c r="S308" i="66"/>
  <c r="I308" i="66"/>
  <c r="R35" i="67" s="1"/>
  <c r="T308" i="66"/>
  <c r="Y308" i="66"/>
  <c r="Y309" i="66"/>
  <c r="Q309" i="66"/>
  <c r="X309" i="66"/>
  <c r="T321" i="66"/>
  <c r="G321" i="66"/>
  <c r="X321" i="66"/>
  <c r="T341" i="66"/>
  <c r="G341" i="66"/>
  <c r="AA341" i="66" s="1"/>
  <c r="X341" i="66"/>
  <c r="T342" i="66"/>
  <c r="K342" i="66"/>
  <c r="S342" i="66"/>
  <c r="W350" i="66"/>
  <c r="S350" i="66"/>
  <c r="I350" i="66"/>
  <c r="S39" i="67" s="1"/>
  <c r="T350" i="66"/>
  <c r="T358" i="66"/>
  <c r="G358" i="66"/>
  <c r="X358" i="66"/>
  <c r="U359" i="66"/>
  <c r="S359" i="66"/>
  <c r="X362" i="66"/>
  <c r="I362" i="66"/>
  <c r="T13" i="67" s="1"/>
  <c r="Z362" i="66"/>
  <c r="X370" i="66"/>
  <c r="I370" i="66"/>
  <c r="T21" i="67" s="1"/>
  <c r="Z370" i="66"/>
  <c r="W376" i="66"/>
  <c r="S376" i="66"/>
  <c r="I376" i="66"/>
  <c r="T27" i="67" s="1"/>
  <c r="T376" i="66"/>
  <c r="V388" i="66"/>
  <c r="P388" i="66"/>
  <c r="G388" i="66"/>
  <c r="AA388" i="66" s="1"/>
  <c r="S388" i="66"/>
  <c r="AA398" i="66"/>
  <c r="T398" i="66"/>
  <c r="K398" i="66"/>
  <c r="S398" i="66"/>
  <c r="Y398" i="66"/>
  <c r="AA400" i="66"/>
  <c r="Z401" i="66"/>
  <c r="Q401" i="66"/>
  <c r="X401" i="66"/>
  <c r="AA403" i="66"/>
  <c r="K403" i="66"/>
  <c r="X409" i="66"/>
  <c r="K409" i="66"/>
  <c r="Z409" i="66"/>
  <c r="AA418" i="66"/>
  <c r="Y418" i="66"/>
  <c r="V418" i="66"/>
  <c r="P418" i="66"/>
  <c r="G418" i="66"/>
  <c r="S418" i="66"/>
  <c r="W426" i="66"/>
  <c r="S426" i="66"/>
  <c r="I426" i="66"/>
  <c r="U39" i="67" s="1"/>
  <c r="T426" i="66"/>
  <c r="Y437" i="66"/>
  <c r="U437" i="66"/>
  <c r="I437" i="66"/>
  <c r="V12" i="67" s="1"/>
  <c r="V437" i="66"/>
  <c r="Z442" i="66"/>
  <c r="Q442" i="66"/>
  <c r="X442" i="66"/>
  <c r="AA460" i="66"/>
  <c r="Y460" i="66"/>
  <c r="V460" i="66"/>
  <c r="P460" i="66"/>
  <c r="G460" i="66"/>
  <c r="S460" i="66"/>
  <c r="U463" i="66"/>
  <c r="Y463" i="66"/>
  <c r="Y469" i="66"/>
  <c r="X469" i="66"/>
  <c r="K469" i="66"/>
  <c r="Z469" i="66"/>
  <c r="AA474" i="66"/>
  <c r="Y474" i="66"/>
  <c r="V474" i="66"/>
  <c r="P474" i="66"/>
  <c r="G474" i="66"/>
  <c r="S474" i="66"/>
  <c r="AA478" i="66"/>
  <c r="T478" i="66"/>
  <c r="K478" i="66"/>
  <c r="S478" i="66"/>
  <c r="Y478" i="66"/>
  <c r="AA480" i="66"/>
  <c r="Z481" i="66"/>
  <c r="Q481" i="66"/>
  <c r="X481" i="66"/>
  <c r="AA483" i="66"/>
  <c r="K483" i="66"/>
  <c r="AA486" i="66"/>
  <c r="Y486" i="66"/>
  <c r="V486" i="66"/>
  <c r="P486" i="66"/>
  <c r="G486" i="66"/>
  <c r="S486" i="66"/>
  <c r="AA494" i="66"/>
  <c r="Y494" i="66"/>
  <c r="V494" i="66"/>
  <c r="P494" i="66"/>
  <c r="G494" i="66"/>
  <c r="S494" i="66"/>
  <c r="Y501" i="66"/>
  <c r="T501" i="66"/>
  <c r="G501" i="66"/>
  <c r="X501" i="66"/>
  <c r="X518" i="66"/>
  <c r="I518" i="66"/>
  <c r="X17" i="67" s="1"/>
  <c r="Z518" i="66"/>
  <c r="AA524" i="66"/>
  <c r="T524" i="66"/>
  <c r="K524" i="66"/>
  <c r="S524" i="66"/>
  <c r="Y524" i="66"/>
  <c r="S525" i="66"/>
  <c r="X525" i="66"/>
  <c r="T538" i="66"/>
  <c r="G538" i="66"/>
  <c r="X538" i="66"/>
  <c r="X545" i="66"/>
  <c r="P545" i="66"/>
  <c r="AA546" i="66"/>
  <c r="Y546" i="66"/>
  <c r="V546" i="66"/>
  <c r="P546" i="66"/>
  <c r="G546" i="66"/>
  <c r="S546" i="66"/>
  <c r="AA562" i="66"/>
  <c r="W562" i="66"/>
  <c r="S562" i="66"/>
  <c r="I562" i="66"/>
  <c r="Y23" i="67" s="1"/>
  <c r="T562" i="66"/>
  <c r="Y562" i="66"/>
  <c r="AA564" i="66"/>
  <c r="K565" i="66"/>
  <c r="X565" i="66"/>
  <c r="AC18" i="49"/>
  <c r="H17" i="49"/>
  <c r="V187" i="66"/>
  <c r="Z194" i="66"/>
  <c r="V206" i="66"/>
  <c r="V221" i="66"/>
  <c r="Z232" i="66"/>
  <c r="S237" i="66"/>
  <c r="AA271" i="66"/>
  <c r="AA283" i="66"/>
  <c r="V294" i="66"/>
  <c r="V310" i="66"/>
  <c r="V374" i="66"/>
  <c r="Z380" i="66"/>
  <c r="Z394" i="66"/>
  <c r="Z402" i="66"/>
  <c r="Z406" i="66"/>
  <c r="AA420" i="66"/>
  <c r="T421" i="66"/>
  <c r="Z432" i="66"/>
  <c r="Z436" i="66"/>
  <c r="T438" i="66"/>
  <c r="Z444" i="66"/>
  <c r="T446" i="66"/>
  <c r="S461" i="66"/>
  <c r="AA471" i="66"/>
  <c r="Z482" i="66"/>
  <c r="V510" i="66"/>
  <c r="V533" i="66"/>
  <c r="Z536" i="66"/>
  <c r="V541" i="66"/>
  <c r="AA547" i="66"/>
  <c r="Z558" i="66"/>
  <c r="Z570" i="66"/>
  <c r="J9" i="49"/>
  <c r="AC10" i="49"/>
  <c r="J13" i="49"/>
  <c r="AC16" i="49"/>
  <c r="J21" i="49"/>
  <c r="AD9" i="50"/>
  <c r="AD12" i="50"/>
  <c r="AB13" i="50"/>
  <c r="AD15" i="50"/>
  <c r="AD17" i="50"/>
  <c r="AD33" i="50"/>
  <c r="AB9" i="50"/>
  <c r="AD13" i="50"/>
  <c r="AD16" i="50"/>
  <c r="AB17" i="50"/>
  <c r="AD37" i="50"/>
  <c r="AD14" i="50"/>
  <c r="T88" i="64"/>
  <c r="G88" i="64"/>
  <c r="Y88" i="64"/>
  <c r="S88" i="64"/>
  <c r="X88" i="64"/>
  <c r="K88" i="64"/>
  <c r="U88" i="64"/>
  <c r="Y316" i="64"/>
  <c r="T316" i="64"/>
  <c r="J316" i="64"/>
  <c r="X316" i="64"/>
  <c r="S316" i="64"/>
  <c r="U316" i="64"/>
  <c r="G316" i="64"/>
  <c r="AE316" i="64" s="1"/>
  <c r="AA316" i="64"/>
  <c r="K316" i="64"/>
  <c r="W316" i="64"/>
  <c r="V16" i="57"/>
  <c r="R16" i="57"/>
  <c r="J80" i="64"/>
  <c r="W80" i="64"/>
  <c r="V80" i="64"/>
  <c r="T96" i="64"/>
  <c r="G96" i="64"/>
  <c r="AE96" i="64" s="1"/>
  <c r="Y96" i="64"/>
  <c r="S96" i="64"/>
  <c r="X96" i="64"/>
  <c r="K96" i="64"/>
  <c r="U96" i="64"/>
  <c r="Z376" i="64"/>
  <c r="AA376" i="64"/>
  <c r="K376" i="64"/>
  <c r="V376" i="64"/>
  <c r="M376" i="64"/>
  <c r="AD376" i="64" s="1"/>
  <c r="W376" i="64"/>
  <c r="AA33" i="64"/>
  <c r="U33" i="64"/>
  <c r="K33" i="64"/>
  <c r="Y33" i="64"/>
  <c r="G33" i="64"/>
  <c r="AE33" i="64" s="1"/>
  <c r="X33" i="64"/>
  <c r="S33" i="64"/>
  <c r="W33" i="64"/>
  <c r="J33" i="64"/>
  <c r="AA35" i="64"/>
  <c r="U35" i="64"/>
  <c r="K35" i="64"/>
  <c r="Y35" i="64"/>
  <c r="G35" i="64"/>
  <c r="AE35" i="64" s="1"/>
  <c r="X35" i="64"/>
  <c r="S35" i="64"/>
  <c r="W35" i="64"/>
  <c r="J35" i="64"/>
  <c r="AA37" i="64"/>
  <c r="U37" i="64"/>
  <c r="K37" i="64"/>
  <c r="Y37" i="64"/>
  <c r="G37" i="64"/>
  <c r="AE37" i="64" s="1"/>
  <c r="X37" i="64"/>
  <c r="S37" i="64"/>
  <c r="W37" i="64"/>
  <c r="J37" i="64"/>
  <c r="AA39" i="64"/>
  <c r="U39" i="64"/>
  <c r="K39" i="64"/>
  <c r="X39" i="64"/>
  <c r="G39" i="64"/>
  <c r="AE39" i="64" s="1"/>
  <c r="Y39" i="64"/>
  <c r="S39" i="64"/>
  <c r="W39" i="64"/>
  <c r="J39" i="64"/>
  <c r="Z219" i="64"/>
  <c r="V219" i="64"/>
  <c r="G219" i="64"/>
  <c r="W219" i="64"/>
  <c r="M219" i="64"/>
  <c r="S219" i="64"/>
  <c r="AA219" i="64"/>
  <c r="Y309" i="64"/>
  <c r="T309" i="64"/>
  <c r="J309" i="64"/>
  <c r="AA309" i="64"/>
  <c r="G309" i="64"/>
  <c r="AE309" i="64" s="1"/>
  <c r="U309" i="64"/>
  <c r="S309" i="64"/>
  <c r="X309" i="64"/>
  <c r="K309" i="64"/>
  <c r="W309" i="64"/>
  <c r="T33" i="64"/>
  <c r="T35" i="64"/>
  <c r="T37" i="64"/>
  <c r="T39" i="64"/>
  <c r="AA74" i="64"/>
  <c r="M74" i="64"/>
  <c r="AD74" i="64" s="1"/>
  <c r="Z74" i="64"/>
  <c r="J74" i="64"/>
  <c r="W74" i="64"/>
  <c r="T92" i="64"/>
  <c r="G92" i="64"/>
  <c r="AE92" i="64" s="1"/>
  <c r="Y92" i="64"/>
  <c r="S92" i="64"/>
  <c r="X92" i="64"/>
  <c r="K92" i="64"/>
  <c r="U92" i="64"/>
  <c r="Z242" i="64"/>
  <c r="S242" i="64"/>
  <c r="X242" i="64"/>
  <c r="G242" i="64"/>
  <c r="AE242" i="64" s="1"/>
  <c r="V242" i="64"/>
  <c r="M242" i="64"/>
  <c r="W350" i="64"/>
  <c r="S350" i="64"/>
  <c r="G350" i="64"/>
  <c r="AE350" i="64" s="1"/>
  <c r="X350" i="64"/>
  <c r="K350" i="64"/>
  <c r="U350" i="64"/>
  <c r="J350" i="64"/>
  <c r="Y350" i="64"/>
  <c r="T350" i="64"/>
  <c r="AA350" i="64"/>
  <c r="T81" i="64"/>
  <c r="G81" i="64"/>
  <c r="AE81" i="64" s="1"/>
  <c r="Y81" i="64"/>
  <c r="S81" i="64"/>
  <c r="X81" i="64"/>
  <c r="K81" i="64"/>
  <c r="X109" i="64"/>
  <c r="K109" i="64"/>
  <c r="U109" i="64"/>
  <c r="G109" i="64"/>
  <c r="AE109" i="64" s="1"/>
  <c r="T109" i="64"/>
  <c r="S109" i="64"/>
  <c r="T113" i="64"/>
  <c r="G113" i="64"/>
  <c r="AE113" i="64" s="1"/>
  <c r="U113" i="64"/>
  <c r="S113" i="64"/>
  <c r="Y113" i="64"/>
  <c r="K113" i="64"/>
  <c r="X173" i="64"/>
  <c r="K173" i="64"/>
  <c r="U173" i="64"/>
  <c r="G173" i="64"/>
  <c r="AE173" i="64" s="1"/>
  <c r="T173" i="64"/>
  <c r="S173" i="64"/>
  <c r="Y188" i="64"/>
  <c r="S188" i="64"/>
  <c r="U188" i="64"/>
  <c r="G188" i="64"/>
  <c r="AE188" i="64" s="1"/>
  <c r="T188" i="64"/>
  <c r="K188" i="64"/>
  <c r="Y201" i="64"/>
  <c r="S201" i="64"/>
  <c r="U201" i="64"/>
  <c r="G201" i="64"/>
  <c r="AE201" i="64" s="1"/>
  <c r="T201" i="64"/>
  <c r="K201" i="64"/>
  <c r="AE210" i="64"/>
  <c r="Y210" i="64"/>
  <c r="T210" i="64"/>
  <c r="J210" i="64"/>
  <c r="AA210" i="64"/>
  <c r="G210" i="64"/>
  <c r="X210" i="64"/>
  <c r="S210" i="64"/>
  <c r="AD210" i="64"/>
  <c r="W210" i="64"/>
  <c r="K210" i="64"/>
  <c r="AE229" i="64"/>
  <c r="AA229" i="64"/>
  <c r="U229" i="64"/>
  <c r="K229" i="64"/>
  <c r="Y229" i="64"/>
  <c r="G229" i="64"/>
  <c r="X229" i="64"/>
  <c r="S229" i="64"/>
  <c r="AD229" i="64"/>
  <c r="W229" i="64"/>
  <c r="J229" i="64"/>
  <c r="V420" i="64"/>
  <c r="G420" i="64"/>
  <c r="AE420" i="64" s="1"/>
  <c r="M420" i="64"/>
  <c r="AD420" i="64" s="1"/>
  <c r="S420" i="64"/>
  <c r="X420" i="64"/>
  <c r="W29" i="64"/>
  <c r="S29" i="64"/>
  <c r="G29" i="64"/>
  <c r="AE29" i="64" s="1"/>
  <c r="T29" i="64"/>
  <c r="AA29" i="64"/>
  <c r="Y47" i="64"/>
  <c r="V47" i="64"/>
  <c r="S47" i="64"/>
  <c r="W54" i="64"/>
  <c r="Z54" i="64"/>
  <c r="W61" i="64"/>
  <c r="V61" i="64"/>
  <c r="J61" i="64"/>
  <c r="T75" i="64"/>
  <c r="G75" i="64"/>
  <c r="AE75" i="64" s="1"/>
  <c r="Y75" i="64"/>
  <c r="S75" i="64"/>
  <c r="X75" i="64"/>
  <c r="K75" i="64"/>
  <c r="W136" i="64"/>
  <c r="Z136" i="64"/>
  <c r="AA136" i="64"/>
  <c r="M136" i="64"/>
  <c r="T139" i="64"/>
  <c r="G139" i="64"/>
  <c r="AE139" i="64" s="1"/>
  <c r="U139" i="64"/>
  <c r="S139" i="64"/>
  <c r="Y139" i="64"/>
  <c r="K139" i="64"/>
  <c r="Y158" i="64"/>
  <c r="S158" i="64"/>
  <c r="U158" i="64"/>
  <c r="G158" i="64"/>
  <c r="AE158" i="64" s="1"/>
  <c r="T158" i="64"/>
  <c r="K158" i="64"/>
  <c r="W166" i="64"/>
  <c r="AA166" i="64"/>
  <c r="Z166" i="64"/>
  <c r="Y173" i="64"/>
  <c r="X188" i="64"/>
  <c r="X201" i="64"/>
  <c r="U210" i="64"/>
  <c r="W212" i="64"/>
  <c r="S212" i="64"/>
  <c r="G212" i="64"/>
  <c r="AE212" i="64" s="1"/>
  <c r="Y212" i="64"/>
  <c r="X212" i="64"/>
  <c r="K212" i="64"/>
  <c r="U212" i="64"/>
  <c r="J212" i="64"/>
  <c r="Z217" i="64"/>
  <c r="AA217" i="64"/>
  <c r="S217" i="64"/>
  <c r="W217" i="64"/>
  <c r="G217" i="64"/>
  <c r="AE217" i="64" s="1"/>
  <c r="V217" i="64"/>
  <c r="M217" i="64"/>
  <c r="T229" i="64"/>
  <c r="Y291" i="64"/>
  <c r="S291" i="64"/>
  <c r="U291" i="64"/>
  <c r="G291" i="64"/>
  <c r="AE291" i="64" s="1"/>
  <c r="X291" i="64"/>
  <c r="T291" i="64"/>
  <c r="K291" i="64"/>
  <c r="T310" i="64"/>
  <c r="G310" i="64"/>
  <c r="AE310" i="64" s="1"/>
  <c r="Y310" i="64"/>
  <c r="K310" i="64"/>
  <c r="X310" i="64"/>
  <c r="U310" i="64"/>
  <c r="S310" i="64"/>
  <c r="W354" i="64"/>
  <c r="S354" i="64"/>
  <c r="G354" i="64"/>
  <c r="AE354" i="64" s="1"/>
  <c r="X354" i="64"/>
  <c r="K354" i="64"/>
  <c r="U354" i="64"/>
  <c r="J354" i="64"/>
  <c r="Y354" i="64"/>
  <c r="T354" i="64"/>
  <c r="AA362" i="64"/>
  <c r="U362" i="64"/>
  <c r="K362" i="64"/>
  <c r="X362" i="64"/>
  <c r="S362" i="64"/>
  <c r="W362" i="64"/>
  <c r="J362" i="64"/>
  <c r="Y362" i="64"/>
  <c r="G362" i="64"/>
  <c r="AE362" i="64" s="1"/>
  <c r="T362" i="64"/>
  <c r="Y396" i="64"/>
  <c r="T396" i="64"/>
  <c r="J396" i="64"/>
  <c r="AA396" i="64"/>
  <c r="G396" i="64"/>
  <c r="AE396" i="64" s="1"/>
  <c r="X396" i="64"/>
  <c r="S396" i="64"/>
  <c r="W396" i="64"/>
  <c r="U396" i="64"/>
  <c r="K396" i="64"/>
  <c r="Z401" i="64"/>
  <c r="V401" i="64"/>
  <c r="G401" i="64"/>
  <c r="AE401" i="64" s="1"/>
  <c r="M401" i="64"/>
  <c r="S401" i="64"/>
  <c r="X401" i="64"/>
  <c r="J29" i="64"/>
  <c r="U29" i="64"/>
  <c r="U30" i="64"/>
  <c r="G30" i="64"/>
  <c r="AE30" i="64" s="1"/>
  <c r="Z30" i="64"/>
  <c r="AA54" i="64"/>
  <c r="U75" i="64"/>
  <c r="X126" i="64"/>
  <c r="K126" i="64"/>
  <c r="U126" i="64"/>
  <c r="G126" i="64"/>
  <c r="AE126" i="64" s="1"/>
  <c r="T126" i="64"/>
  <c r="S126" i="64"/>
  <c r="X139" i="64"/>
  <c r="X158" i="64"/>
  <c r="Y178" i="64"/>
  <c r="S178" i="64"/>
  <c r="U178" i="64"/>
  <c r="G178" i="64"/>
  <c r="T178" i="64"/>
  <c r="K178" i="64"/>
  <c r="T180" i="64"/>
  <c r="G180" i="64"/>
  <c r="AE180" i="64" s="1"/>
  <c r="U180" i="64"/>
  <c r="S180" i="64"/>
  <c r="Y180" i="64"/>
  <c r="K180" i="64"/>
  <c r="AB210" i="64"/>
  <c r="T212" i="64"/>
  <c r="AB229" i="64"/>
  <c r="X250" i="64"/>
  <c r="K250" i="64"/>
  <c r="U250" i="64"/>
  <c r="G250" i="64"/>
  <c r="AE250" i="64" s="1"/>
  <c r="T250" i="64"/>
  <c r="S250" i="64"/>
  <c r="Z308" i="64"/>
  <c r="J308" i="64"/>
  <c r="M308" i="64"/>
  <c r="AD308" i="64" s="1"/>
  <c r="AA308" i="64"/>
  <c r="W308" i="64"/>
  <c r="AA354" i="64"/>
  <c r="X44" i="64"/>
  <c r="X46" i="64"/>
  <c r="G51" i="64"/>
  <c r="AE51" i="64" s="1"/>
  <c r="Y51" i="64"/>
  <c r="G58" i="64"/>
  <c r="AE58" i="64" s="1"/>
  <c r="U60" i="64"/>
  <c r="U62" i="64"/>
  <c r="G64" i="64"/>
  <c r="AE64" i="64" s="1"/>
  <c r="T64" i="64"/>
  <c r="U66" i="64"/>
  <c r="G68" i="64"/>
  <c r="AE68" i="64" s="1"/>
  <c r="T68" i="64"/>
  <c r="U73" i="64"/>
  <c r="U77" i="64"/>
  <c r="AA78" i="64"/>
  <c r="W82" i="64"/>
  <c r="U83" i="64"/>
  <c r="Z84" i="64"/>
  <c r="G90" i="64"/>
  <c r="AE90" i="64" s="1"/>
  <c r="T90" i="64"/>
  <c r="W93" i="64"/>
  <c r="U94" i="64"/>
  <c r="U98" i="64"/>
  <c r="AA106" i="64"/>
  <c r="X120" i="64"/>
  <c r="K120" i="64"/>
  <c r="Y120" i="64"/>
  <c r="X137" i="64"/>
  <c r="K137" i="64"/>
  <c r="Y137" i="64"/>
  <c r="Z142" i="64"/>
  <c r="J142" i="64"/>
  <c r="AA142" i="64"/>
  <c r="AA153" i="64"/>
  <c r="M153" i="64"/>
  <c r="AD153" i="64" s="1"/>
  <c r="Z153" i="64"/>
  <c r="Z164" i="64"/>
  <c r="J164" i="64"/>
  <c r="AA164" i="64"/>
  <c r="G169" i="64"/>
  <c r="AE169" i="64" s="1"/>
  <c r="AA183" i="64"/>
  <c r="M183" i="64"/>
  <c r="Z183" i="64"/>
  <c r="AA187" i="64"/>
  <c r="G193" i="64"/>
  <c r="Y195" i="64"/>
  <c r="S195" i="64"/>
  <c r="X195" i="64"/>
  <c r="J200" i="64"/>
  <c r="W200" i="64"/>
  <c r="X203" i="64"/>
  <c r="K203" i="64"/>
  <c r="Y203" i="64"/>
  <c r="Y208" i="64"/>
  <c r="S208" i="64"/>
  <c r="X208" i="64"/>
  <c r="Y214" i="64"/>
  <c r="T214" i="64"/>
  <c r="J214" i="64"/>
  <c r="U214" i="64"/>
  <c r="W216" i="64"/>
  <c r="S216" i="64"/>
  <c r="G216" i="64"/>
  <c r="AE216" i="64" s="1"/>
  <c r="T216" i="64"/>
  <c r="AA216" i="64"/>
  <c r="Z224" i="64"/>
  <c r="AA224" i="64"/>
  <c r="S224" i="64"/>
  <c r="AD224" i="64"/>
  <c r="Z226" i="64"/>
  <c r="V226" i="64"/>
  <c r="G226" i="64"/>
  <c r="AE226" i="64" s="1"/>
  <c r="AA226" i="64"/>
  <c r="Z232" i="64"/>
  <c r="AD232" i="64"/>
  <c r="AA232" i="64"/>
  <c r="W244" i="64"/>
  <c r="K244" i="64"/>
  <c r="V244" i="64"/>
  <c r="M251" i="64"/>
  <c r="Z251" i="64"/>
  <c r="W271" i="64"/>
  <c r="S271" i="64"/>
  <c r="G271" i="64"/>
  <c r="AE271" i="64" s="1"/>
  <c r="U271" i="64"/>
  <c r="J271" i="64"/>
  <c r="X271" i="64"/>
  <c r="Z277" i="64"/>
  <c r="S277" i="64"/>
  <c r="Y277" i="64"/>
  <c r="G277" i="64"/>
  <c r="AE277" i="64" s="1"/>
  <c r="AE279" i="64"/>
  <c r="AA279" i="64"/>
  <c r="U279" i="64"/>
  <c r="K279" i="64"/>
  <c r="X279" i="64"/>
  <c r="S279" i="64"/>
  <c r="W279" i="64"/>
  <c r="V293" i="64"/>
  <c r="AA293" i="64"/>
  <c r="W304" i="64"/>
  <c r="AA304" i="64"/>
  <c r="M319" i="64"/>
  <c r="AD319" i="64" s="1"/>
  <c r="AA319" i="64"/>
  <c r="M338" i="64"/>
  <c r="AD338" i="64" s="1"/>
  <c r="AA338" i="64"/>
  <c r="J338" i="64"/>
  <c r="W345" i="64"/>
  <c r="Z345" i="64"/>
  <c r="M345" i="64"/>
  <c r="AD345" i="64" s="1"/>
  <c r="X351" i="64"/>
  <c r="K351" i="64"/>
  <c r="U351" i="64"/>
  <c r="G351" i="64"/>
  <c r="AE351" i="64" s="1"/>
  <c r="T351" i="64"/>
  <c r="T361" i="64"/>
  <c r="X361" i="64"/>
  <c r="Z365" i="64"/>
  <c r="V365" i="64"/>
  <c r="W365" i="64"/>
  <c r="M365" i="64"/>
  <c r="AD365" i="64" s="1"/>
  <c r="Z368" i="64"/>
  <c r="V368" i="64"/>
  <c r="G368" i="64"/>
  <c r="AE368" i="64" s="1"/>
  <c r="M368" i="64"/>
  <c r="AD368" i="64" s="1"/>
  <c r="S368" i="64"/>
  <c r="Z384" i="64"/>
  <c r="AA384" i="64"/>
  <c r="K384" i="64"/>
  <c r="V384" i="64"/>
  <c r="M384" i="64"/>
  <c r="AD384" i="64" s="1"/>
  <c r="W408" i="64"/>
  <c r="S408" i="64"/>
  <c r="G408" i="64"/>
  <c r="AE408" i="64" s="1"/>
  <c r="Y408" i="64"/>
  <c r="X408" i="64"/>
  <c r="K408" i="64"/>
  <c r="AA408" i="64"/>
  <c r="K435" i="64"/>
  <c r="Z435" i="64"/>
  <c r="Y435" i="64"/>
  <c r="W438" i="64"/>
  <c r="S438" i="64"/>
  <c r="G438" i="64"/>
  <c r="AE438" i="64" s="1"/>
  <c r="AA438" i="64"/>
  <c r="U438" i="64"/>
  <c r="K438" i="64"/>
  <c r="Y438" i="64"/>
  <c r="T438" i="64"/>
  <c r="J438" i="64"/>
  <c r="X438" i="64"/>
  <c r="Z459" i="64"/>
  <c r="M459" i="64"/>
  <c r="G459" i="64"/>
  <c r="X459" i="64"/>
  <c r="S459" i="64"/>
  <c r="AD459" i="64"/>
  <c r="V459" i="64"/>
  <c r="K459" i="64"/>
  <c r="AB459" i="64"/>
  <c r="U58" i="64"/>
  <c r="W63" i="64"/>
  <c r="U64" i="64"/>
  <c r="U68" i="64"/>
  <c r="AA84" i="64"/>
  <c r="U90" i="64"/>
  <c r="J93" i="64"/>
  <c r="Z93" i="64"/>
  <c r="K94" i="64"/>
  <c r="X94" i="64"/>
  <c r="AA95" i="64"/>
  <c r="K98" i="64"/>
  <c r="X98" i="64"/>
  <c r="W104" i="64"/>
  <c r="U105" i="64"/>
  <c r="M106" i="64"/>
  <c r="AD106" i="64" s="1"/>
  <c r="Z112" i="64"/>
  <c r="V119" i="64"/>
  <c r="S120" i="64"/>
  <c r="X122" i="64"/>
  <c r="K122" i="64"/>
  <c r="Y122" i="64"/>
  <c r="S137" i="64"/>
  <c r="Y141" i="64"/>
  <c r="S141" i="64"/>
  <c r="X141" i="64"/>
  <c r="M142" i="64"/>
  <c r="AD142" i="64" s="1"/>
  <c r="T152" i="64"/>
  <c r="G152" i="64"/>
  <c r="AE152" i="64" s="1"/>
  <c r="X152" i="64"/>
  <c r="W155" i="64"/>
  <c r="M155" i="64"/>
  <c r="AD155" i="64" s="1"/>
  <c r="T156" i="64"/>
  <c r="G156" i="64"/>
  <c r="AE156" i="64" s="1"/>
  <c r="X156" i="64"/>
  <c r="X169" i="64"/>
  <c r="K169" i="64"/>
  <c r="Y169" i="64"/>
  <c r="Z172" i="64"/>
  <c r="J172" i="64"/>
  <c r="AA172" i="64"/>
  <c r="T182" i="64"/>
  <c r="G182" i="64"/>
  <c r="AE182" i="64" s="1"/>
  <c r="X182" i="64"/>
  <c r="W185" i="64"/>
  <c r="M185" i="64"/>
  <c r="AD185" i="64" s="1"/>
  <c r="T186" i="64"/>
  <c r="G186" i="64"/>
  <c r="AE186" i="64" s="1"/>
  <c r="X186" i="64"/>
  <c r="X193" i="64"/>
  <c r="K193" i="64"/>
  <c r="Y193" i="64"/>
  <c r="W196" i="64"/>
  <c r="Z196" i="64"/>
  <c r="T199" i="64"/>
  <c r="G199" i="64"/>
  <c r="AE199" i="64" s="1"/>
  <c r="X199" i="64"/>
  <c r="Z211" i="64"/>
  <c r="V211" i="64"/>
  <c r="G211" i="64"/>
  <c r="AA211" i="64"/>
  <c r="K214" i="64"/>
  <c r="W214" i="64"/>
  <c r="J216" i="64"/>
  <c r="U216" i="64"/>
  <c r="Y218" i="64"/>
  <c r="T218" i="64"/>
  <c r="J218" i="64"/>
  <c r="U218" i="64"/>
  <c r="AE223" i="64"/>
  <c r="AB223" i="64"/>
  <c r="W223" i="64"/>
  <c r="S223" i="64"/>
  <c r="G223" i="64"/>
  <c r="T223" i="64"/>
  <c r="AA223" i="64"/>
  <c r="S226" i="64"/>
  <c r="Z228" i="64"/>
  <c r="AD228" i="64"/>
  <c r="AA228" i="64"/>
  <c r="S232" i="64"/>
  <c r="AA241" i="64"/>
  <c r="U241" i="64"/>
  <c r="K241" i="64"/>
  <c r="T241" i="64"/>
  <c r="J244" i="64"/>
  <c r="Z244" i="64"/>
  <c r="W248" i="64"/>
  <c r="Z248" i="64"/>
  <c r="S251" i="64"/>
  <c r="W259" i="64"/>
  <c r="AA259" i="64"/>
  <c r="V263" i="64"/>
  <c r="K271" i="64"/>
  <c r="Y271" i="64"/>
  <c r="Y272" i="64"/>
  <c r="S272" i="64"/>
  <c r="T272" i="64"/>
  <c r="M277" i="64"/>
  <c r="AD277" i="64" s="1"/>
  <c r="J279" i="64"/>
  <c r="Y279" i="64"/>
  <c r="T280" i="64"/>
  <c r="G280" i="64"/>
  <c r="AE280" i="64" s="1"/>
  <c r="U280" i="64"/>
  <c r="Y280" i="64"/>
  <c r="T302" i="64"/>
  <c r="G302" i="64"/>
  <c r="AE302" i="64" s="1"/>
  <c r="U302" i="64"/>
  <c r="Y302" i="64"/>
  <c r="G307" i="64"/>
  <c r="AE307" i="64" s="1"/>
  <c r="Y311" i="64"/>
  <c r="M311" i="64"/>
  <c r="AD311" i="64" s="1"/>
  <c r="U311" i="64"/>
  <c r="J319" i="64"/>
  <c r="W338" i="64"/>
  <c r="AA345" i="64"/>
  <c r="W349" i="64"/>
  <c r="M349" i="64"/>
  <c r="AD349" i="64" s="1"/>
  <c r="Z349" i="64"/>
  <c r="S351" i="64"/>
  <c r="W353" i="64"/>
  <c r="M353" i="64"/>
  <c r="AD353" i="64" s="1"/>
  <c r="Z353" i="64"/>
  <c r="Y356" i="64"/>
  <c r="K365" i="64"/>
  <c r="T367" i="64"/>
  <c r="Z367" i="64"/>
  <c r="U367" i="64"/>
  <c r="W368" i="64"/>
  <c r="AA370" i="64"/>
  <c r="U370" i="64"/>
  <c r="K370" i="64"/>
  <c r="X370" i="64"/>
  <c r="S370" i="64"/>
  <c r="W370" i="64"/>
  <c r="J370" i="64"/>
  <c r="Z379" i="64"/>
  <c r="V379" i="64"/>
  <c r="G379" i="64"/>
  <c r="AE379" i="64" s="1"/>
  <c r="M379" i="64"/>
  <c r="AD379" i="64" s="1"/>
  <c r="S379" i="64"/>
  <c r="W384" i="64"/>
  <c r="Z393" i="64"/>
  <c r="V393" i="64"/>
  <c r="G393" i="64"/>
  <c r="AE393" i="64" s="1"/>
  <c r="M393" i="64"/>
  <c r="AD393" i="64" s="1"/>
  <c r="S393" i="64"/>
  <c r="J408" i="64"/>
  <c r="T409" i="64"/>
  <c r="G409" i="64"/>
  <c r="AE409" i="64" s="1"/>
  <c r="V409" i="64"/>
  <c r="AA412" i="64"/>
  <c r="U412" i="64"/>
  <c r="K412" i="64"/>
  <c r="Y412" i="64"/>
  <c r="G412" i="64"/>
  <c r="AE412" i="64" s="1"/>
  <c r="X412" i="64"/>
  <c r="S412" i="64"/>
  <c r="X415" i="64"/>
  <c r="Y421" i="64"/>
  <c r="Z421" i="64"/>
  <c r="J421" i="64"/>
  <c r="W423" i="64"/>
  <c r="S423" i="64"/>
  <c r="G423" i="64"/>
  <c r="AE423" i="64" s="1"/>
  <c r="X423" i="64"/>
  <c r="K423" i="64"/>
  <c r="U423" i="64"/>
  <c r="J423" i="64"/>
  <c r="AA423" i="64"/>
  <c r="AA425" i="64"/>
  <c r="S425" i="64"/>
  <c r="V425" i="64"/>
  <c r="M425" i="64"/>
  <c r="AD425" i="64" s="1"/>
  <c r="W427" i="64"/>
  <c r="S427" i="64"/>
  <c r="G427" i="64"/>
  <c r="AE427" i="64" s="1"/>
  <c r="Y427" i="64"/>
  <c r="T427" i="64"/>
  <c r="AA427" i="64"/>
  <c r="K427" i="64"/>
  <c r="S428" i="64"/>
  <c r="X428" i="64"/>
  <c r="V428" i="64"/>
  <c r="G428" i="64"/>
  <c r="AE428" i="64" s="1"/>
  <c r="V436" i="64"/>
  <c r="G436" i="64"/>
  <c r="AE436" i="64" s="1"/>
  <c r="M436" i="64"/>
  <c r="AD436" i="64" s="1"/>
  <c r="AA436" i="64"/>
  <c r="S436" i="64"/>
  <c r="W436" i="64"/>
  <c r="V439" i="64"/>
  <c r="G439" i="64"/>
  <c r="AE439" i="64" s="1"/>
  <c r="M439" i="64"/>
  <c r="S439" i="64"/>
  <c r="U459" i="64"/>
  <c r="X31" i="64"/>
  <c r="K44" i="64"/>
  <c r="U44" i="64"/>
  <c r="AA44" i="64"/>
  <c r="K46" i="64"/>
  <c r="U46" i="64"/>
  <c r="AA46" i="64"/>
  <c r="U49" i="64"/>
  <c r="T50" i="64"/>
  <c r="S51" i="64"/>
  <c r="U53" i="64"/>
  <c r="K58" i="64"/>
  <c r="X58" i="64"/>
  <c r="AA59" i="64"/>
  <c r="S60" i="64"/>
  <c r="S62" i="64"/>
  <c r="Y62" i="64"/>
  <c r="J63" i="64"/>
  <c r="K64" i="64"/>
  <c r="X64" i="64"/>
  <c r="AA65" i="64"/>
  <c r="S66" i="64"/>
  <c r="Y66" i="64"/>
  <c r="V67" i="64"/>
  <c r="K68" i="64"/>
  <c r="X68" i="64"/>
  <c r="S73" i="64"/>
  <c r="AA76" i="64"/>
  <c r="S77" i="64"/>
  <c r="Y77" i="64"/>
  <c r="U79" i="64"/>
  <c r="M82" i="64"/>
  <c r="AD82" i="64" s="1"/>
  <c r="S83" i="64"/>
  <c r="Y83" i="64"/>
  <c r="M84" i="64"/>
  <c r="AD84" i="64" s="1"/>
  <c r="K90" i="64"/>
  <c r="M93" i="64"/>
  <c r="AD93" i="64" s="1"/>
  <c r="S94" i="64"/>
  <c r="Y94" i="64"/>
  <c r="M95" i="64"/>
  <c r="AD95" i="64" s="1"/>
  <c r="S98" i="64"/>
  <c r="Y98" i="64"/>
  <c r="J104" i="64"/>
  <c r="K105" i="64"/>
  <c r="X105" i="64"/>
  <c r="U107" i="64"/>
  <c r="X107" i="64"/>
  <c r="J112" i="64"/>
  <c r="AA112" i="64"/>
  <c r="W114" i="64"/>
  <c r="AA119" i="64"/>
  <c r="T120" i="64"/>
  <c r="J121" i="64"/>
  <c r="S122" i="64"/>
  <c r="W125" i="64"/>
  <c r="Z125" i="64"/>
  <c r="Y135" i="64"/>
  <c r="S135" i="64"/>
  <c r="X135" i="64"/>
  <c r="T137" i="64"/>
  <c r="J140" i="64"/>
  <c r="W140" i="64"/>
  <c r="K141" i="64"/>
  <c r="X143" i="64"/>
  <c r="K143" i="64"/>
  <c r="Y143" i="64"/>
  <c r="Y148" i="64"/>
  <c r="S148" i="64"/>
  <c r="X148" i="64"/>
  <c r="K152" i="64"/>
  <c r="Y152" i="64"/>
  <c r="Y154" i="64"/>
  <c r="S154" i="64"/>
  <c r="X154" i="64"/>
  <c r="K156" i="64"/>
  <c r="Y156" i="64"/>
  <c r="X165" i="64"/>
  <c r="K165" i="64"/>
  <c r="Y165" i="64"/>
  <c r="S169" i="64"/>
  <c r="Y171" i="64"/>
  <c r="S171" i="64"/>
  <c r="X171" i="64"/>
  <c r="AA179" i="64"/>
  <c r="K182" i="64"/>
  <c r="Y182" i="64"/>
  <c r="Y184" i="64"/>
  <c r="S184" i="64"/>
  <c r="X184" i="64"/>
  <c r="K186" i="64"/>
  <c r="Y186" i="64"/>
  <c r="S193" i="64"/>
  <c r="AA194" i="64"/>
  <c r="M194" i="64"/>
  <c r="AD194" i="64" s="1"/>
  <c r="Z194" i="64"/>
  <c r="T195" i="64"/>
  <c r="M196" i="64"/>
  <c r="AD196" i="64" s="1"/>
  <c r="X197" i="64"/>
  <c r="K197" i="64"/>
  <c r="Y197" i="64"/>
  <c r="K199" i="64"/>
  <c r="Y199" i="64"/>
  <c r="Z202" i="64"/>
  <c r="J202" i="64"/>
  <c r="AA202" i="64"/>
  <c r="T203" i="64"/>
  <c r="T208" i="64"/>
  <c r="S211" i="64"/>
  <c r="Z213" i="64"/>
  <c r="AA213" i="64"/>
  <c r="S213" i="64"/>
  <c r="S214" i="64"/>
  <c r="X214" i="64"/>
  <c r="Z215" i="64"/>
  <c r="V215" i="64"/>
  <c r="G215" i="64"/>
  <c r="AA215" i="64"/>
  <c r="K216" i="64"/>
  <c r="X216" i="64"/>
  <c r="K218" i="64"/>
  <c r="W218" i="64"/>
  <c r="J223" i="64"/>
  <c r="U223" i="64"/>
  <c r="AD223" i="64"/>
  <c r="V224" i="64"/>
  <c r="AE225" i="64"/>
  <c r="Y225" i="64"/>
  <c r="T225" i="64"/>
  <c r="J225" i="64"/>
  <c r="U225" i="64"/>
  <c r="AB225" i="64"/>
  <c r="S228" i="64"/>
  <c r="V232" i="64"/>
  <c r="AE233" i="64"/>
  <c r="AA233" i="64"/>
  <c r="U233" i="64"/>
  <c r="K233" i="64"/>
  <c r="T233" i="64"/>
  <c r="AB233" i="64"/>
  <c r="J241" i="64"/>
  <c r="W241" i="64"/>
  <c r="M244" i="64"/>
  <c r="N17" i="64" s="1"/>
  <c r="AA244" i="64"/>
  <c r="AA245" i="64"/>
  <c r="U245" i="64"/>
  <c r="K245" i="64"/>
  <c r="T245" i="64"/>
  <c r="M248" i="64"/>
  <c r="U251" i="64"/>
  <c r="T257" i="64"/>
  <c r="G257" i="64"/>
  <c r="AE257" i="64" s="1"/>
  <c r="X257" i="64"/>
  <c r="S258" i="64"/>
  <c r="M259" i="64"/>
  <c r="AD259" i="64" s="1"/>
  <c r="AA263" i="64"/>
  <c r="T265" i="64"/>
  <c r="G265" i="64"/>
  <c r="AE265" i="64" s="1"/>
  <c r="Y265" i="64"/>
  <c r="K265" i="64"/>
  <c r="AA271" i="64"/>
  <c r="K272" i="64"/>
  <c r="U277" i="64"/>
  <c r="K280" i="64"/>
  <c r="Y294" i="64"/>
  <c r="T294" i="64"/>
  <c r="J294" i="64"/>
  <c r="X294" i="64"/>
  <c r="S294" i="64"/>
  <c r="W294" i="64"/>
  <c r="K302" i="64"/>
  <c r="Z304" i="64"/>
  <c r="Y306" i="64"/>
  <c r="S306" i="64"/>
  <c r="U306" i="64"/>
  <c r="G306" i="64"/>
  <c r="AE306" i="64" s="1"/>
  <c r="Z311" i="64"/>
  <c r="X317" i="64"/>
  <c r="K317" i="64"/>
  <c r="S317" i="64"/>
  <c r="W319" i="64"/>
  <c r="X321" i="64"/>
  <c r="K321" i="64"/>
  <c r="S321" i="64"/>
  <c r="Z338" i="64"/>
  <c r="AA349" i="64"/>
  <c r="Y351" i="64"/>
  <c r="AA353" i="64"/>
  <c r="AA365" i="64"/>
  <c r="K367" i="64"/>
  <c r="AA368" i="64"/>
  <c r="W379" i="64"/>
  <c r="Z390" i="64"/>
  <c r="AA390" i="64"/>
  <c r="S390" i="64"/>
  <c r="W390" i="64"/>
  <c r="G390" i="64"/>
  <c r="AE390" i="64" s="1"/>
  <c r="V390" i="64"/>
  <c r="X393" i="64"/>
  <c r="T408" i="64"/>
  <c r="J412" i="64"/>
  <c r="M422" i="64"/>
  <c r="AD422" i="64" s="1"/>
  <c r="W422" i="64"/>
  <c r="V422" i="64"/>
  <c r="W425" i="64"/>
  <c r="J427" i="64"/>
  <c r="M428" i="64"/>
  <c r="X439" i="64"/>
  <c r="Y335" i="64"/>
  <c r="T335" i="64"/>
  <c r="J335" i="64"/>
  <c r="U335" i="64"/>
  <c r="Y337" i="64"/>
  <c r="Z337" i="64"/>
  <c r="G337" i="64"/>
  <c r="AE337" i="64" s="1"/>
  <c r="X340" i="64"/>
  <c r="K340" i="64"/>
  <c r="Y340" i="64"/>
  <c r="Y346" i="64"/>
  <c r="T346" i="64"/>
  <c r="J346" i="64"/>
  <c r="U346" i="64"/>
  <c r="Y347" i="64"/>
  <c r="S347" i="64"/>
  <c r="X347" i="64"/>
  <c r="Z363" i="64"/>
  <c r="M363" i="64"/>
  <c r="W366" i="64"/>
  <c r="S366" i="64"/>
  <c r="G366" i="64"/>
  <c r="AE366" i="64" s="1"/>
  <c r="T366" i="64"/>
  <c r="AA366" i="64"/>
  <c r="AA377" i="64"/>
  <c r="U377" i="64"/>
  <c r="K377" i="64"/>
  <c r="T377" i="64"/>
  <c r="Z382" i="64"/>
  <c r="M382" i="64"/>
  <c r="Z395" i="64"/>
  <c r="AA395" i="64"/>
  <c r="K395" i="64"/>
  <c r="Z398" i="64"/>
  <c r="V398" i="64"/>
  <c r="G398" i="64"/>
  <c r="AE398" i="64" s="1"/>
  <c r="AA398" i="64"/>
  <c r="X407" i="64"/>
  <c r="Z413" i="64"/>
  <c r="T413" i="64"/>
  <c r="V450" i="64"/>
  <c r="G450" i="64"/>
  <c r="AE450" i="64" s="1"/>
  <c r="M450" i="64"/>
  <c r="AD450" i="64" s="1"/>
  <c r="S450" i="64"/>
  <c r="U111" i="64"/>
  <c r="U118" i="64"/>
  <c r="U124" i="64"/>
  <c r="U128" i="64"/>
  <c r="AA144" i="64"/>
  <c r="U167" i="64"/>
  <c r="AA174" i="64"/>
  <c r="AA204" i="64"/>
  <c r="X227" i="64"/>
  <c r="AD227" i="64"/>
  <c r="W230" i="64"/>
  <c r="X231" i="64"/>
  <c r="W234" i="64"/>
  <c r="X249" i="64"/>
  <c r="X256" i="64"/>
  <c r="Y260" i="64"/>
  <c r="T260" i="64"/>
  <c r="J260" i="64"/>
  <c r="U260" i="64"/>
  <c r="Y261" i="64"/>
  <c r="S261" i="64"/>
  <c r="X261" i="64"/>
  <c r="U262" i="64"/>
  <c r="G262" i="64"/>
  <c r="AE262" i="64" s="1"/>
  <c r="Z262" i="64"/>
  <c r="AA264" i="64"/>
  <c r="U264" i="64"/>
  <c r="K264" i="64"/>
  <c r="T264" i="64"/>
  <c r="W274" i="64"/>
  <c r="M274" i="64"/>
  <c r="AD274" i="64" s="1"/>
  <c r="W275" i="64"/>
  <c r="S275" i="64"/>
  <c r="G275" i="64"/>
  <c r="AE275" i="64" s="1"/>
  <c r="T275" i="64"/>
  <c r="AA275" i="64"/>
  <c r="W300" i="64"/>
  <c r="M300" i="64"/>
  <c r="AD300" i="64" s="1"/>
  <c r="W301" i="64"/>
  <c r="S301" i="64"/>
  <c r="G301" i="64"/>
  <c r="AE301" i="64" s="1"/>
  <c r="T301" i="64"/>
  <c r="AA301" i="64"/>
  <c r="W320" i="64"/>
  <c r="S320" i="64"/>
  <c r="G320" i="64"/>
  <c r="AE320" i="64" s="1"/>
  <c r="T320" i="64"/>
  <c r="AA320" i="64"/>
  <c r="Y325" i="64"/>
  <c r="S325" i="64"/>
  <c r="X325" i="64"/>
  <c r="K335" i="64"/>
  <c r="W335" i="64"/>
  <c r="M337" i="64"/>
  <c r="AD337" i="64" s="1"/>
  <c r="W339" i="64"/>
  <c r="S339" i="64"/>
  <c r="G339" i="64"/>
  <c r="AE339" i="64" s="1"/>
  <c r="T339" i="64"/>
  <c r="AA339" i="64"/>
  <c r="S340" i="64"/>
  <c r="K346" i="64"/>
  <c r="W346" i="64"/>
  <c r="K347" i="64"/>
  <c r="V352" i="64"/>
  <c r="Y355" i="64"/>
  <c r="S355" i="64"/>
  <c r="X355" i="64"/>
  <c r="S363" i="64"/>
  <c r="J366" i="64"/>
  <c r="U366" i="64"/>
  <c r="Y375" i="64"/>
  <c r="J377" i="64"/>
  <c r="W377" i="64"/>
  <c r="T378" i="64"/>
  <c r="S382" i="64"/>
  <c r="AE385" i="64"/>
  <c r="Y385" i="64"/>
  <c r="T385" i="64"/>
  <c r="J385" i="64"/>
  <c r="U385" i="64"/>
  <c r="M395" i="64"/>
  <c r="AD395" i="64" s="1"/>
  <c r="S398" i="64"/>
  <c r="Y400" i="64"/>
  <c r="T400" i="64"/>
  <c r="J400" i="64"/>
  <c r="U400" i="64"/>
  <c r="AA406" i="64"/>
  <c r="G406" i="64"/>
  <c r="AE406" i="64" s="1"/>
  <c r="J407" i="64"/>
  <c r="Z407" i="64"/>
  <c r="U413" i="64"/>
  <c r="Y416" i="64"/>
  <c r="T416" i="64"/>
  <c r="J416" i="64"/>
  <c r="U416" i="64"/>
  <c r="X450" i="64"/>
  <c r="AE454" i="64"/>
  <c r="AB454" i="64"/>
  <c r="W454" i="64"/>
  <c r="S454" i="64"/>
  <c r="G454" i="64"/>
  <c r="AA454" i="64"/>
  <c r="U454" i="64"/>
  <c r="K454" i="64"/>
  <c r="Y454" i="64"/>
  <c r="T454" i="64"/>
  <c r="J454" i="64"/>
  <c r="Z429" i="64"/>
  <c r="T437" i="64"/>
  <c r="G444" i="64"/>
  <c r="V444" i="64"/>
  <c r="G446" i="64"/>
  <c r="AE446" i="64" s="1"/>
  <c r="S446" i="64"/>
  <c r="W446" i="64"/>
  <c r="Z452" i="64"/>
  <c r="M453" i="64"/>
  <c r="Z453" i="64"/>
  <c r="U456" i="64"/>
  <c r="AA456" i="64"/>
  <c r="G458" i="64"/>
  <c r="AE458" i="64" s="1"/>
  <c r="S458" i="64"/>
  <c r="W458" i="64"/>
  <c r="Z437" i="64"/>
  <c r="W444" i="64"/>
  <c r="X446" i="64"/>
  <c r="T453" i="64"/>
  <c r="AA453" i="64"/>
  <c r="AD456" i="64"/>
  <c r="X458" i="64"/>
  <c r="AD266" i="64"/>
  <c r="U276" i="64"/>
  <c r="X286" i="64"/>
  <c r="X290" i="64"/>
  <c r="U295" i="64"/>
  <c r="X305" i="64"/>
  <c r="X324" i="64"/>
  <c r="X331" i="64"/>
  <c r="U336" i="64"/>
  <c r="X371" i="64"/>
  <c r="X381" i="64"/>
  <c r="AA411" i="64"/>
  <c r="X431" i="64"/>
  <c r="X442" i="64"/>
  <c r="S444" i="64"/>
  <c r="J446" i="64"/>
  <c r="T446" i="64"/>
  <c r="Y446" i="64"/>
  <c r="U451" i="64"/>
  <c r="J453" i="64"/>
  <c r="S456" i="64"/>
  <c r="J458" i="64"/>
  <c r="T458" i="64"/>
  <c r="Y458" i="64"/>
  <c r="T461" i="64"/>
  <c r="AH9" i="56"/>
  <c r="G9" i="56"/>
  <c r="AH28" i="56"/>
  <c r="X102" i="58"/>
  <c r="X114" i="58"/>
  <c r="S9" i="56"/>
  <c r="V9" i="57"/>
  <c r="T9" i="57"/>
  <c r="T24" i="57"/>
  <c r="T56" i="57"/>
  <c r="T61" i="57"/>
  <c r="R10" i="58"/>
  <c r="I10" i="58"/>
  <c r="J10" i="58" s="1"/>
  <c r="V10" i="58"/>
  <c r="X118" i="58"/>
  <c r="M10" i="56"/>
  <c r="L10" i="58"/>
  <c r="M10" i="58" s="1"/>
  <c r="X90" i="58"/>
  <c r="M9" i="56"/>
  <c r="G10" i="56"/>
  <c r="S10" i="56"/>
  <c r="X10" i="56"/>
  <c r="X15" i="56"/>
  <c r="K12" i="57"/>
  <c r="H13" i="57"/>
  <c r="Z4" i="58"/>
  <c r="T10" i="58"/>
  <c r="U10" i="58" s="1"/>
  <c r="V27" i="58"/>
  <c r="X88" i="58"/>
  <c r="X9" i="56"/>
  <c r="AH19" i="56"/>
  <c r="X19" i="56"/>
  <c r="V11" i="57"/>
  <c r="T11" i="57"/>
  <c r="T12" i="57"/>
  <c r="T13" i="57"/>
  <c r="T14" i="57"/>
  <c r="T39" i="57"/>
  <c r="T48" i="57"/>
  <c r="T49" i="57"/>
  <c r="T54" i="57"/>
  <c r="T57" i="57"/>
  <c r="T58" i="57"/>
  <c r="T63" i="57"/>
  <c r="Y41" i="58"/>
  <c r="R779" i="71"/>
  <c r="X107" i="58"/>
  <c r="X109" i="58"/>
  <c r="I9" i="56"/>
  <c r="K11" i="57"/>
  <c r="V15" i="57"/>
  <c r="T28" i="57"/>
  <c r="T32" i="57"/>
  <c r="T60" i="57"/>
  <c r="X93" i="58"/>
  <c r="X104" i="58"/>
  <c r="R411" i="71"/>
  <c r="X89" i="58"/>
  <c r="X92" i="58"/>
  <c r="X96" i="58"/>
  <c r="X99" i="58"/>
  <c r="X112" i="58"/>
  <c r="X119" i="58"/>
  <c r="C10" i="2"/>
  <c r="T11" i="2"/>
  <c r="H13" i="2"/>
  <c r="R17" i="2"/>
  <c r="C18" i="2"/>
  <c r="T19" i="2"/>
  <c r="H21" i="2"/>
  <c r="C22" i="2"/>
  <c r="T23" i="2"/>
  <c r="AG24" i="2"/>
  <c r="I24" i="35"/>
  <c r="Z28" i="35"/>
  <c r="I32" i="35"/>
  <c r="Z32" i="35"/>
  <c r="H12" i="1"/>
  <c r="AC16" i="1"/>
  <c r="H40" i="1"/>
  <c r="H52" i="1"/>
  <c r="H56" i="1"/>
  <c r="H60" i="1"/>
  <c r="AC66" i="1"/>
  <c r="AC78" i="1"/>
  <c r="AC82" i="1"/>
  <c r="H98" i="1"/>
  <c r="AC98" i="1"/>
  <c r="H102" i="1"/>
  <c r="AG12" i="46"/>
  <c r="AG17" i="46"/>
  <c r="E9" i="2"/>
  <c r="H11" i="2"/>
  <c r="R11" i="2"/>
  <c r="C12" i="2"/>
  <c r="AG12" i="2"/>
  <c r="E13" i="2"/>
  <c r="O13" i="2"/>
  <c r="T13" i="2"/>
  <c r="H15" i="2"/>
  <c r="R15" i="2"/>
  <c r="C16" i="2"/>
  <c r="AG16" i="2"/>
  <c r="E17" i="2"/>
  <c r="O17" i="2"/>
  <c r="T17" i="2"/>
  <c r="H19" i="2"/>
  <c r="R19" i="2"/>
  <c r="C20" i="2"/>
  <c r="AG20" i="2"/>
  <c r="E21" i="2"/>
  <c r="O21" i="2"/>
  <c r="T21" i="2"/>
  <c r="H23" i="2"/>
  <c r="R23" i="2"/>
  <c r="C24" i="2"/>
  <c r="H25" i="2"/>
  <c r="R25" i="2"/>
  <c r="V25" i="2"/>
  <c r="Z26" i="2"/>
  <c r="AG26" i="2"/>
  <c r="E27" i="2"/>
  <c r="O27" i="2"/>
  <c r="T27" i="2"/>
  <c r="G10" i="35"/>
  <c r="K10" i="35"/>
  <c r="X10" i="35"/>
  <c r="AB10" i="35"/>
  <c r="AG10" i="35"/>
  <c r="I12" i="35"/>
  <c r="Z12" i="35"/>
  <c r="G14" i="35"/>
  <c r="K14" i="35"/>
  <c r="X14" i="35"/>
  <c r="AB14" i="35"/>
  <c r="AG14" i="35"/>
  <c r="I16" i="35"/>
  <c r="Z16" i="35"/>
  <c r="G18" i="35"/>
  <c r="K18" i="35"/>
  <c r="X18" i="35"/>
  <c r="AB18" i="35"/>
  <c r="AG18" i="35"/>
  <c r="I20" i="35"/>
  <c r="Z20" i="35"/>
  <c r="G24" i="35"/>
  <c r="K24" i="35"/>
  <c r="X24" i="35"/>
  <c r="AB24" i="35"/>
  <c r="AG24" i="35"/>
  <c r="I26" i="35"/>
  <c r="Z26" i="35"/>
  <c r="G28" i="35"/>
  <c r="K28" i="35"/>
  <c r="X28" i="35"/>
  <c r="AB28" i="35"/>
  <c r="AG28" i="35"/>
  <c r="I30" i="35"/>
  <c r="Z30" i="35"/>
  <c r="G32" i="35"/>
  <c r="K32" i="35"/>
  <c r="X32" i="35"/>
  <c r="AB32" i="35"/>
  <c r="AG32" i="35"/>
  <c r="I34" i="35"/>
  <c r="Z34" i="35"/>
  <c r="G37" i="35"/>
  <c r="K37" i="35"/>
  <c r="X37" i="35"/>
  <c r="AB37" i="35"/>
  <c r="AG37" i="35"/>
  <c r="I39" i="35"/>
  <c r="Z39" i="35"/>
  <c r="G41" i="35"/>
  <c r="K41" i="35"/>
  <c r="X41" i="35"/>
  <c r="AB41" i="35"/>
  <c r="AG41" i="35"/>
  <c r="I43" i="35"/>
  <c r="Z43" i="35"/>
  <c r="G45" i="35"/>
  <c r="K45" i="35"/>
  <c r="X45" i="35"/>
  <c r="AB45" i="35"/>
  <c r="AG45" i="35"/>
  <c r="I47" i="35"/>
  <c r="Z47" i="35"/>
  <c r="H10" i="1"/>
  <c r="AC10" i="1"/>
  <c r="H14" i="1"/>
  <c r="AC14" i="1"/>
  <c r="H18" i="1"/>
  <c r="H22" i="1"/>
  <c r="H26" i="1"/>
  <c r="H30" i="1"/>
  <c r="H34" i="1"/>
  <c r="H38" i="1"/>
  <c r="H42" i="1"/>
  <c r="H46" i="1"/>
  <c r="H50" i="1"/>
  <c r="H54" i="1"/>
  <c r="H58" i="1"/>
  <c r="H64" i="1"/>
  <c r="AC64" i="1"/>
  <c r="H68" i="1"/>
  <c r="AC68" i="1"/>
  <c r="H72" i="1"/>
  <c r="AC72" i="1"/>
  <c r="H76" i="1"/>
  <c r="AC76" i="1"/>
  <c r="H80" i="1"/>
  <c r="AC80" i="1"/>
  <c r="H84" i="1"/>
  <c r="AC84" i="1"/>
  <c r="H88" i="1"/>
  <c r="AC88" i="1"/>
  <c r="H92" i="1"/>
  <c r="AC92" i="1"/>
  <c r="H96" i="1"/>
  <c r="AC96" i="1"/>
  <c r="H100" i="1"/>
  <c r="AC100" i="1"/>
  <c r="H104" i="1"/>
  <c r="AC104" i="1"/>
  <c r="H108" i="1"/>
  <c r="AC108" i="1"/>
  <c r="H112" i="1"/>
  <c r="AC112" i="1"/>
  <c r="H9" i="6"/>
  <c r="AA4" i="6"/>
  <c r="AF17" i="44"/>
  <c r="AF28" i="45"/>
  <c r="AG20" i="46"/>
  <c r="AG21" i="46"/>
  <c r="G13" i="48"/>
  <c r="AB56" i="48"/>
  <c r="AB21" i="47"/>
  <c r="V18" i="66"/>
  <c r="I18" i="66"/>
  <c r="K11" i="67" s="1"/>
  <c r="X18" i="66"/>
  <c r="T18" i="66"/>
  <c r="K18" i="66"/>
  <c r="Q18" i="66"/>
  <c r="Z18" i="66" s="1"/>
  <c r="G18" i="66"/>
  <c r="AA18" i="66" s="1"/>
  <c r="S18" i="66"/>
  <c r="P18" i="66"/>
  <c r="V34" i="66"/>
  <c r="I34" i="66"/>
  <c r="K27" i="67" s="1"/>
  <c r="X34" i="66"/>
  <c r="T34" i="66"/>
  <c r="K34" i="66"/>
  <c r="Q34" i="66"/>
  <c r="Z34" i="66" s="1"/>
  <c r="G34" i="66"/>
  <c r="AA34" i="66" s="1"/>
  <c r="S34" i="66"/>
  <c r="P34" i="66"/>
  <c r="V44" i="66"/>
  <c r="I44" i="66"/>
  <c r="K37" i="67" s="1"/>
  <c r="X44" i="66"/>
  <c r="T44" i="66"/>
  <c r="K44" i="66"/>
  <c r="Z44" i="66"/>
  <c r="Q44" i="66"/>
  <c r="G44" i="66"/>
  <c r="AA44" i="66"/>
  <c r="S44" i="66"/>
  <c r="Y44" i="66"/>
  <c r="P44" i="66"/>
  <c r="W47" i="66"/>
  <c r="T47" i="66"/>
  <c r="P47" i="66"/>
  <c r="G47" i="66"/>
  <c r="AA47" i="66" s="1"/>
  <c r="X47" i="66"/>
  <c r="S47" i="66"/>
  <c r="I47" i="66"/>
  <c r="K40" i="67" s="1"/>
  <c r="V47" i="66"/>
  <c r="Q47" i="66"/>
  <c r="Z47" i="66" s="1"/>
  <c r="K47" i="66"/>
  <c r="W54" i="66"/>
  <c r="W70" i="66"/>
  <c r="V82" i="66"/>
  <c r="I82" i="66"/>
  <c r="L37" i="67" s="1"/>
  <c r="Q82" i="66"/>
  <c r="Z82" i="66" s="1"/>
  <c r="G82" i="66"/>
  <c r="X82" i="66"/>
  <c r="T82" i="66"/>
  <c r="K82" i="66"/>
  <c r="AA82" i="66"/>
  <c r="S82" i="66"/>
  <c r="P82" i="66"/>
  <c r="V104" i="66"/>
  <c r="I104" i="66"/>
  <c r="M21" i="67" s="1"/>
  <c r="X104" i="66"/>
  <c r="T104" i="66"/>
  <c r="K104" i="66"/>
  <c r="Z104" i="66"/>
  <c r="Q104" i="66"/>
  <c r="G104" i="66"/>
  <c r="AA104" i="66"/>
  <c r="S104" i="66"/>
  <c r="Y104" i="66"/>
  <c r="P104" i="66"/>
  <c r="V142" i="66"/>
  <c r="I142" i="66"/>
  <c r="Z142" i="66"/>
  <c r="G142" i="66"/>
  <c r="X142" i="66"/>
  <c r="T142" i="66"/>
  <c r="K142" i="66"/>
  <c r="AA142" i="66"/>
  <c r="S142" i="66"/>
  <c r="Y142" i="66"/>
  <c r="P142" i="66"/>
  <c r="V150" i="66"/>
  <c r="I150" i="66"/>
  <c r="J150" i="66" s="1"/>
  <c r="G150" i="66"/>
  <c r="AA150" i="66" s="1"/>
  <c r="X150" i="66"/>
  <c r="T150" i="66"/>
  <c r="K150" i="66"/>
  <c r="U150" i="66"/>
  <c r="S150" i="66"/>
  <c r="W153" i="66"/>
  <c r="T153" i="66"/>
  <c r="P153" i="66"/>
  <c r="G153" i="66"/>
  <c r="AA153" i="66" s="1"/>
  <c r="V153" i="66"/>
  <c r="X153" i="66"/>
  <c r="S153" i="66"/>
  <c r="I153" i="66"/>
  <c r="J153" i="66" s="1"/>
  <c r="U153" i="66"/>
  <c r="O29" i="67"/>
  <c r="F29" i="67" s="1"/>
  <c r="O36" i="67"/>
  <c r="T197" i="66"/>
  <c r="V203" i="66"/>
  <c r="I203" i="66"/>
  <c r="J203" i="66" s="1"/>
  <c r="X203" i="66"/>
  <c r="T203" i="66"/>
  <c r="K203" i="66"/>
  <c r="Q203" i="66"/>
  <c r="Z203" i="66" s="1"/>
  <c r="G203" i="66"/>
  <c r="AA203" i="66" s="1"/>
  <c r="S203" i="66"/>
  <c r="P203" i="66"/>
  <c r="W264" i="66"/>
  <c r="S268" i="66"/>
  <c r="K268" i="66"/>
  <c r="X268" i="66"/>
  <c r="T268" i="66"/>
  <c r="I268" i="66"/>
  <c r="V268" i="66"/>
  <c r="Q268" i="66"/>
  <c r="R268" i="66" s="1"/>
  <c r="G268" i="66"/>
  <c r="AA268" i="66" s="1"/>
  <c r="P268" i="66"/>
  <c r="S272" i="66"/>
  <c r="K272" i="66"/>
  <c r="V272" i="66"/>
  <c r="Q272" i="66"/>
  <c r="R272" i="66" s="1"/>
  <c r="G272" i="66"/>
  <c r="AA272" i="66" s="1"/>
  <c r="X272" i="66"/>
  <c r="T272" i="66"/>
  <c r="I272" i="66"/>
  <c r="Q37" i="67" s="1"/>
  <c r="U272" i="66"/>
  <c r="W324" i="66"/>
  <c r="Y328" i="66"/>
  <c r="S328" i="66"/>
  <c r="K328" i="66"/>
  <c r="Z328" i="66"/>
  <c r="V328" i="66"/>
  <c r="Q328" i="66"/>
  <c r="G328" i="66"/>
  <c r="X328" i="66"/>
  <c r="T328" i="66"/>
  <c r="I328" i="66"/>
  <c r="S17" i="67" s="1"/>
  <c r="AA328" i="66"/>
  <c r="P328" i="66"/>
  <c r="Z331" i="66"/>
  <c r="W331" i="66"/>
  <c r="T331" i="66"/>
  <c r="P331" i="66"/>
  <c r="G331" i="66"/>
  <c r="X331" i="66"/>
  <c r="S331" i="66"/>
  <c r="I331" i="66"/>
  <c r="S20" i="67" s="1"/>
  <c r="Y331" i="66"/>
  <c r="V331" i="66"/>
  <c r="Q331" i="66"/>
  <c r="AA331" i="66"/>
  <c r="K331" i="66"/>
  <c r="W348" i="66"/>
  <c r="V383" i="66"/>
  <c r="I383" i="66"/>
  <c r="T34" i="67" s="1"/>
  <c r="Z383" i="66"/>
  <c r="Q383" i="66"/>
  <c r="G383" i="66"/>
  <c r="X383" i="66"/>
  <c r="T383" i="66"/>
  <c r="K383" i="66"/>
  <c r="AA383" i="66"/>
  <c r="S383" i="66"/>
  <c r="Y383" i="66"/>
  <c r="P383" i="66"/>
  <c r="Z399" i="66"/>
  <c r="W399" i="66"/>
  <c r="T399" i="66"/>
  <c r="P399" i="66"/>
  <c r="G399" i="66"/>
  <c r="Y399" i="66"/>
  <c r="V399" i="66"/>
  <c r="Q399" i="66"/>
  <c r="X399" i="66"/>
  <c r="S399" i="66"/>
  <c r="I399" i="66"/>
  <c r="U12" i="67" s="1"/>
  <c r="AA399" i="66"/>
  <c r="K399" i="66"/>
  <c r="V431" i="66"/>
  <c r="I431" i="66"/>
  <c r="V6" i="67" s="1"/>
  <c r="Q431" i="66"/>
  <c r="Z431" i="66" s="1"/>
  <c r="G431" i="66"/>
  <c r="AA431" i="66" s="1"/>
  <c r="X431" i="66"/>
  <c r="T431" i="66"/>
  <c r="K431" i="66"/>
  <c r="U431" i="66"/>
  <c r="S431" i="66"/>
  <c r="V443" i="66"/>
  <c r="I443" i="66"/>
  <c r="V18" i="67" s="1"/>
  <c r="X443" i="66"/>
  <c r="T443" i="66"/>
  <c r="K443" i="66"/>
  <c r="Z443" i="66"/>
  <c r="Q443" i="66"/>
  <c r="G443" i="66"/>
  <c r="U443" i="66"/>
  <c r="AA443" i="66"/>
  <c r="S443" i="66"/>
  <c r="V447" i="66"/>
  <c r="I447" i="66"/>
  <c r="V22" i="67" s="1"/>
  <c r="Z447" i="66"/>
  <c r="Q447" i="66"/>
  <c r="G447" i="66"/>
  <c r="X447" i="66"/>
  <c r="T447" i="66"/>
  <c r="K447" i="66"/>
  <c r="U447" i="66"/>
  <c r="AA447" i="66"/>
  <c r="S447" i="66"/>
  <c r="W472" i="66"/>
  <c r="Y476" i="66"/>
  <c r="S476" i="66"/>
  <c r="K476" i="66"/>
  <c r="X476" i="66"/>
  <c r="T476" i="66"/>
  <c r="I476" i="66"/>
  <c r="W13" i="67" s="1"/>
  <c r="Z476" i="66"/>
  <c r="V476" i="66"/>
  <c r="Q476" i="66"/>
  <c r="G476" i="66"/>
  <c r="AA476" i="66"/>
  <c r="P476" i="66"/>
  <c r="Z479" i="66"/>
  <c r="W479" i="66"/>
  <c r="T479" i="66"/>
  <c r="P479" i="66"/>
  <c r="G479" i="66"/>
  <c r="Y479" i="66"/>
  <c r="V479" i="66"/>
  <c r="Q479" i="66"/>
  <c r="X479" i="66"/>
  <c r="S479" i="66"/>
  <c r="I479" i="66"/>
  <c r="W16" i="67" s="1"/>
  <c r="AA479" i="66"/>
  <c r="K479" i="66"/>
  <c r="S488" i="66"/>
  <c r="K488" i="66"/>
  <c r="V488" i="66"/>
  <c r="Q488" i="66"/>
  <c r="Z488" i="66" s="1"/>
  <c r="G488" i="66"/>
  <c r="AA488" i="66" s="1"/>
  <c r="X488" i="66"/>
  <c r="T488" i="66"/>
  <c r="I488" i="66"/>
  <c r="W25" i="67" s="1"/>
  <c r="U488" i="66"/>
  <c r="W491" i="66"/>
  <c r="T491" i="66"/>
  <c r="P491" i="66"/>
  <c r="G491" i="66"/>
  <c r="AA491" i="66" s="1"/>
  <c r="X491" i="66"/>
  <c r="S491" i="66"/>
  <c r="I491" i="66"/>
  <c r="W28" i="67" s="1"/>
  <c r="V491" i="66"/>
  <c r="Q491" i="66"/>
  <c r="Z491" i="66" s="1"/>
  <c r="U491" i="66"/>
  <c r="W531" i="66"/>
  <c r="V539" i="66"/>
  <c r="I539" i="66"/>
  <c r="X38" i="67" s="1"/>
  <c r="X539" i="66"/>
  <c r="T539" i="66"/>
  <c r="K539" i="66"/>
  <c r="Z539" i="66"/>
  <c r="Q539" i="66"/>
  <c r="G539" i="66"/>
  <c r="U539" i="66"/>
  <c r="AA539" i="66"/>
  <c r="S539" i="66"/>
  <c r="W548" i="66"/>
  <c r="Y552" i="66"/>
  <c r="S552" i="66"/>
  <c r="K552" i="66"/>
  <c r="Z552" i="66"/>
  <c r="V552" i="66"/>
  <c r="Q552" i="66"/>
  <c r="G552" i="66"/>
  <c r="X552" i="66"/>
  <c r="T552" i="66"/>
  <c r="I552" i="66"/>
  <c r="Y13" i="67" s="1"/>
  <c r="AA552" i="66"/>
  <c r="P552" i="66"/>
  <c r="Z555" i="66"/>
  <c r="W555" i="66"/>
  <c r="T555" i="66"/>
  <c r="P555" i="66"/>
  <c r="G555" i="66"/>
  <c r="X555" i="66"/>
  <c r="S555" i="66"/>
  <c r="I555" i="66"/>
  <c r="Y16" i="67" s="1"/>
  <c r="Y555" i="66"/>
  <c r="V555" i="66"/>
  <c r="Q555" i="66"/>
  <c r="AA555" i="66"/>
  <c r="K555" i="66"/>
  <c r="Z563" i="66"/>
  <c r="W563" i="66"/>
  <c r="T563" i="66"/>
  <c r="P563" i="66"/>
  <c r="G563" i="66"/>
  <c r="X563" i="66"/>
  <c r="S563" i="66"/>
  <c r="I563" i="66"/>
  <c r="Y24" i="67" s="1"/>
  <c r="Y563" i="66"/>
  <c r="V563" i="66"/>
  <c r="Q563" i="66"/>
  <c r="AA563" i="66"/>
  <c r="K563" i="66"/>
  <c r="H18" i="49"/>
  <c r="AC19" i="49"/>
  <c r="AD8" i="2"/>
  <c r="H10" i="2"/>
  <c r="C11" i="2"/>
  <c r="AD11" i="2"/>
  <c r="H14" i="2"/>
  <c r="C15" i="2"/>
  <c r="AD15" i="2"/>
  <c r="H18" i="2"/>
  <c r="C19" i="2"/>
  <c r="AD19" i="2"/>
  <c r="H22" i="2"/>
  <c r="C23" i="2"/>
  <c r="AD23" i="2"/>
  <c r="C25" i="2"/>
  <c r="H26" i="2"/>
  <c r="AD27" i="2"/>
  <c r="AG27" i="2"/>
  <c r="AH28" i="2" s="1"/>
  <c r="M10" i="35"/>
  <c r="P10" i="35"/>
  <c r="AD10" i="35"/>
  <c r="AH10" i="35"/>
  <c r="G11" i="35"/>
  <c r="K11" i="35"/>
  <c r="X11" i="35"/>
  <c r="AB11" i="35"/>
  <c r="AG11" i="35"/>
  <c r="F12" i="35"/>
  <c r="V12" i="35"/>
  <c r="AF12" i="35"/>
  <c r="I13" i="35"/>
  <c r="Z13" i="35"/>
  <c r="M14" i="35"/>
  <c r="P14" i="35"/>
  <c r="AD14" i="35"/>
  <c r="AH14" i="35"/>
  <c r="G15" i="35"/>
  <c r="K15" i="35"/>
  <c r="X15" i="35"/>
  <c r="AB15" i="35"/>
  <c r="AG15" i="35"/>
  <c r="F16" i="35"/>
  <c r="V16" i="35"/>
  <c r="AF16" i="35"/>
  <c r="I17" i="35"/>
  <c r="Z17" i="35"/>
  <c r="M18" i="35"/>
  <c r="P18" i="35"/>
  <c r="AD18" i="35"/>
  <c r="AH18" i="35"/>
  <c r="G19" i="35"/>
  <c r="K19" i="35"/>
  <c r="X19" i="35"/>
  <c r="AB19" i="35"/>
  <c r="AG19" i="35"/>
  <c r="F20" i="35"/>
  <c r="V20" i="35"/>
  <c r="AF20" i="35"/>
  <c r="I21" i="35"/>
  <c r="Z21" i="35"/>
  <c r="M24" i="35"/>
  <c r="P24" i="35"/>
  <c r="AD24" i="35"/>
  <c r="AH24" i="35"/>
  <c r="G25" i="35"/>
  <c r="K25" i="35"/>
  <c r="X25" i="35"/>
  <c r="AB25" i="35"/>
  <c r="AG25" i="35"/>
  <c r="F26" i="35"/>
  <c r="V26" i="35"/>
  <c r="AF26" i="35"/>
  <c r="I27" i="35"/>
  <c r="Z27" i="35"/>
  <c r="M28" i="35"/>
  <c r="P28" i="35"/>
  <c r="AD28" i="35"/>
  <c r="AH28" i="35"/>
  <c r="G29" i="35"/>
  <c r="K29" i="35"/>
  <c r="X29" i="35"/>
  <c r="AB29" i="35"/>
  <c r="AG29" i="35"/>
  <c r="F30" i="35"/>
  <c r="V30" i="35"/>
  <c r="AF30" i="35"/>
  <c r="I31" i="35"/>
  <c r="Z31" i="35"/>
  <c r="M32" i="35"/>
  <c r="P32" i="35"/>
  <c r="AD32" i="35"/>
  <c r="AH32" i="35"/>
  <c r="G33" i="35"/>
  <c r="K33" i="35"/>
  <c r="X33" i="35"/>
  <c r="AB33" i="35"/>
  <c r="AG33" i="35"/>
  <c r="F34" i="35"/>
  <c r="V34" i="35"/>
  <c r="AF34" i="35"/>
  <c r="I35" i="35"/>
  <c r="Z35" i="35"/>
  <c r="M37" i="35"/>
  <c r="P37" i="35"/>
  <c r="AD37" i="35"/>
  <c r="AH37" i="35"/>
  <c r="G38" i="35"/>
  <c r="K38" i="35"/>
  <c r="X38" i="35"/>
  <c r="AB38" i="35"/>
  <c r="AG38" i="35"/>
  <c r="V39" i="35"/>
  <c r="AF39" i="35"/>
  <c r="I40" i="35"/>
  <c r="Z40" i="35"/>
  <c r="M41" i="35"/>
  <c r="P41" i="35"/>
  <c r="AD41" i="35"/>
  <c r="AH41" i="35"/>
  <c r="G42" i="35"/>
  <c r="K42" i="35"/>
  <c r="X42" i="35"/>
  <c r="AB42" i="35"/>
  <c r="AG42" i="35"/>
  <c r="V43" i="35"/>
  <c r="AF43" i="35"/>
  <c r="I44" i="35"/>
  <c r="Z44" i="35"/>
  <c r="M45" i="35"/>
  <c r="P45" i="35"/>
  <c r="AD45" i="35"/>
  <c r="AH45" i="35"/>
  <c r="G46" i="35"/>
  <c r="K46" i="35"/>
  <c r="X46" i="35"/>
  <c r="AB46" i="35"/>
  <c r="AG46" i="35"/>
  <c r="V47" i="35"/>
  <c r="AF47" i="35"/>
  <c r="I48" i="35"/>
  <c r="Z48" i="35"/>
  <c r="H9" i="1"/>
  <c r="AC9" i="1"/>
  <c r="E10" i="1"/>
  <c r="J10" i="1"/>
  <c r="M10" i="1"/>
  <c r="U10" i="1"/>
  <c r="Y10" i="1"/>
  <c r="AA10" i="1"/>
  <c r="AD10" i="1"/>
  <c r="G12" i="1"/>
  <c r="S12" i="1"/>
  <c r="W12" i="1"/>
  <c r="Z12" i="1"/>
  <c r="AB12" i="1"/>
  <c r="H13" i="1"/>
  <c r="AC13" i="1"/>
  <c r="E14" i="1"/>
  <c r="J14" i="1"/>
  <c r="M14" i="1"/>
  <c r="U14" i="1"/>
  <c r="Y14" i="1"/>
  <c r="AA14" i="1"/>
  <c r="AD14" i="1"/>
  <c r="G16" i="1"/>
  <c r="S16" i="1"/>
  <c r="W16" i="1"/>
  <c r="Z16" i="1"/>
  <c r="AB16" i="1"/>
  <c r="H17" i="1"/>
  <c r="E18" i="1"/>
  <c r="J18" i="1"/>
  <c r="M18" i="1"/>
  <c r="U18" i="1"/>
  <c r="Y18" i="1"/>
  <c r="AA18" i="1"/>
  <c r="G20" i="1"/>
  <c r="S20" i="1"/>
  <c r="W20" i="1"/>
  <c r="Z20" i="1"/>
  <c r="H21" i="1"/>
  <c r="E22" i="1"/>
  <c r="J22" i="1"/>
  <c r="M22" i="1"/>
  <c r="U22" i="1"/>
  <c r="Y22" i="1"/>
  <c r="AA22" i="1"/>
  <c r="G24" i="1"/>
  <c r="S24" i="1"/>
  <c r="W24" i="1"/>
  <c r="Z24" i="1"/>
  <c r="H25" i="1"/>
  <c r="E26" i="1"/>
  <c r="J26" i="1"/>
  <c r="M26" i="1"/>
  <c r="U26" i="1"/>
  <c r="Y26" i="1"/>
  <c r="AA26" i="1"/>
  <c r="G28" i="1"/>
  <c r="S28" i="1"/>
  <c r="W28" i="1"/>
  <c r="H29" i="1"/>
  <c r="E30" i="1"/>
  <c r="J30" i="1"/>
  <c r="M30" i="1"/>
  <c r="U30" i="1"/>
  <c r="Y30" i="1"/>
  <c r="AA30" i="1"/>
  <c r="G32" i="1"/>
  <c r="S32" i="1"/>
  <c r="W32" i="1"/>
  <c r="H33" i="1"/>
  <c r="E34" i="1"/>
  <c r="J34" i="1"/>
  <c r="M34" i="1"/>
  <c r="U34" i="1"/>
  <c r="Y34" i="1"/>
  <c r="AA34" i="1"/>
  <c r="G36" i="1"/>
  <c r="S36" i="1"/>
  <c r="W36" i="1"/>
  <c r="H37" i="1"/>
  <c r="E38" i="1"/>
  <c r="J38" i="1"/>
  <c r="M38" i="1"/>
  <c r="U38" i="1"/>
  <c r="Y38" i="1"/>
  <c r="G40" i="1"/>
  <c r="S40" i="1"/>
  <c r="W40" i="1"/>
  <c r="H41" i="1"/>
  <c r="E42" i="1"/>
  <c r="J42" i="1"/>
  <c r="M42" i="1"/>
  <c r="U42" i="1"/>
  <c r="Y42" i="1"/>
  <c r="G44" i="1"/>
  <c r="S44" i="1"/>
  <c r="W44" i="1"/>
  <c r="H45" i="1"/>
  <c r="E46" i="1"/>
  <c r="J46" i="1"/>
  <c r="M46" i="1"/>
  <c r="U46" i="1"/>
  <c r="Y46" i="1"/>
  <c r="G48" i="1"/>
  <c r="S48" i="1"/>
  <c r="H49" i="1"/>
  <c r="E50" i="1"/>
  <c r="U50" i="1"/>
  <c r="Y50" i="1"/>
  <c r="G52" i="1"/>
  <c r="S52" i="1"/>
  <c r="W52" i="1"/>
  <c r="H53" i="1"/>
  <c r="E54" i="1"/>
  <c r="U54" i="1"/>
  <c r="Y54" i="1"/>
  <c r="G56" i="1"/>
  <c r="S56" i="1"/>
  <c r="W56" i="1"/>
  <c r="H57" i="1"/>
  <c r="E58" i="1"/>
  <c r="U58" i="1"/>
  <c r="Y58" i="1"/>
  <c r="G60" i="1"/>
  <c r="W60" i="1"/>
  <c r="H63" i="1"/>
  <c r="AC63" i="1"/>
  <c r="E64" i="1"/>
  <c r="J64" i="1"/>
  <c r="M64" i="1"/>
  <c r="U64" i="1"/>
  <c r="Y64" i="1"/>
  <c r="AA64" i="1"/>
  <c r="AD64" i="1"/>
  <c r="G66" i="1"/>
  <c r="S66" i="1"/>
  <c r="W66" i="1"/>
  <c r="Z66" i="1"/>
  <c r="AB66" i="1"/>
  <c r="H67" i="1"/>
  <c r="AC67" i="1"/>
  <c r="E68" i="1"/>
  <c r="J68" i="1"/>
  <c r="M68" i="1"/>
  <c r="U68" i="1"/>
  <c r="Y68" i="1"/>
  <c r="AA68" i="1"/>
  <c r="AD68" i="1"/>
  <c r="G70" i="1"/>
  <c r="S70" i="1"/>
  <c r="W70" i="1"/>
  <c r="Z70" i="1"/>
  <c r="AB70" i="1"/>
  <c r="H71" i="1"/>
  <c r="AC71" i="1"/>
  <c r="E72" i="1"/>
  <c r="J72" i="1"/>
  <c r="M72" i="1"/>
  <c r="U72" i="1"/>
  <c r="Y72" i="1"/>
  <c r="AA72" i="1"/>
  <c r="AD72" i="1"/>
  <c r="G74" i="1"/>
  <c r="S74" i="1"/>
  <c r="W74" i="1"/>
  <c r="Z74" i="1"/>
  <c r="AB74" i="1"/>
  <c r="H75" i="1"/>
  <c r="AC75" i="1"/>
  <c r="E76" i="1"/>
  <c r="J76" i="1"/>
  <c r="M76" i="1"/>
  <c r="U76" i="1"/>
  <c r="Y76" i="1"/>
  <c r="AA76" i="1"/>
  <c r="AD76" i="1"/>
  <c r="G78" i="1"/>
  <c r="S78" i="1"/>
  <c r="W78" i="1"/>
  <c r="Z78" i="1"/>
  <c r="AB78" i="1"/>
  <c r="H79" i="1"/>
  <c r="AC79" i="1"/>
  <c r="E80" i="1"/>
  <c r="J80" i="1"/>
  <c r="M80" i="1"/>
  <c r="U80" i="1"/>
  <c r="Y80" i="1"/>
  <c r="AA80" i="1"/>
  <c r="AD80" i="1"/>
  <c r="G82" i="1"/>
  <c r="S82" i="1"/>
  <c r="W82" i="1"/>
  <c r="Z82" i="1"/>
  <c r="AB82" i="1"/>
  <c r="H83" i="1"/>
  <c r="AC83" i="1"/>
  <c r="E84" i="1"/>
  <c r="J84" i="1"/>
  <c r="M84" i="1"/>
  <c r="U84" i="1"/>
  <c r="Y84" i="1"/>
  <c r="AA84" i="1"/>
  <c r="AD84" i="1"/>
  <c r="G86" i="1"/>
  <c r="S86" i="1"/>
  <c r="W86" i="1"/>
  <c r="Z86" i="1"/>
  <c r="AB86" i="1"/>
  <c r="H87" i="1"/>
  <c r="AC87" i="1"/>
  <c r="E88" i="1"/>
  <c r="J88" i="1"/>
  <c r="M88" i="1"/>
  <c r="U88" i="1"/>
  <c r="Y88" i="1"/>
  <c r="AA88" i="1"/>
  <c r="AD88" i="1"/>
  <c r="G90" i="1"/>
  <c r="S90" i="1"/>
  <c r="W90" i="1"/>
  <c r="Z90" i="1"/>
  <c r="AB90" i="1"/>
  <c r="H91" i="1"/>
  <c r="AC91" i="1"/>
  <c r="E92" i="1"/>
  <c r="J92" i="1"/>
  <c r="M92" i="1"/>
  <c r="U92" i="1"/>
  <c r="Y92" i="1"/>
  <c r="AA92" i="1"/>
  <c r="AD92" i="1"/>
  <c r="G94" i="1"/>
  <c r="S94" i="1"/>
  <c r="W94" i="1"/>
  <c r="Z94" i="1"/>
  <c r="AB94" i="1"/>
  <c r="H95" i="1"/>
  <c r="AC95" i="1"/>
  <c r="E96" i="1"/>
  <c r="J96" i="1"/>
  <c r="M96" i="1"/>
  <c r="U96" i="1"/>
  <c r="Y96" i="1"/>
  <c r="AA96" i="1"/>
  <c r="AD96" i="1"/>
  <c r="G98" i="1"/>
  <c r="S98" i="1"/>
  <c r="W98" i="1"/>
  <c r="Z98" i="1"/>
  <c r="AB98" i="1"/>
  <c r="H99" i="1"/>
  <c r="AC99" i="1"/>
  <c r="E100" i="1"/>
  <c r="J100" i="1"/>
  <c r="M100" i="1"/>
  <c r="U100" i="1"/>
  <c r="Y100" i="1"/>
  <c r="AA100" i="1"/>
  <c r="AD100" i="1"/>
  <c r="G102" i="1"/>
  <c r="S102" i="1"/>
  <c r="W102" i="1"/>
  <c r="Z102" i="1"/>
  <c r="AB102" i="1"/>
  <c r="H103" i="1"/>
  <c r="AC103" i="1"/>
  <c r="E104" i="1"/>
  <c r="J104" i="1"/>
  <c r="M104" i="1"/>
  <c r="U104" i="1"/>
  <c r="Y104" i="1"/>
  <c r="AA104" i="1"/>
  <c r="AD104" i="1"/>
  <c r="G106" i="1"/>
  <c r="S106" i="1"/>
  <c r="W106" i="1"/>
  <c r="Z106" i="1"/>
  <c r="AB106" i="1"/>
  <c r="H107" i="1"/>
  <c r="AC107" i="1"/>
  <c r="E108" i="1"/>
  <c r="J108" i="1"/>
  <c r="M108" i="1"/>
  <c r="U108" i="1"/>
  <c r="Y108" i="1"/>
  <c r="AA108" i="1"/>
  <c r="AD108" i="1"/>
  <c r="G110" i="1"/>
  <c r="S110" i="1"/>
  <c r="W110" i="1"/>
  <c r="Z110" i="1"/>
  <c r="AB110" i="1"/>
  <c r="H111" i="1"/>
  <c r="AC111" i="1"/>
  <c r="E112" i="1"/>
  <c r="J112" i="1"/>
  <c r="M112" i="1"/>
  <c r="U112" i="1"/>
  <c r="Y112" i="1"/>
  <c r="AA112" i="1"/>
  <c r="AD112" i="1"/>
  <c r="G114" i="1"/>
  <c r="S114" i="1"/>
  <c r="W114" i="1"/>
  <c r="Z114" i="1"/>
  <c r="AB114" i="1"/>
  <c r="AH21" i="6"/>
  <c r="AH25" i="6"/>
  <c r="AC23" i="16"/>
  <c r="AC31" i="16"/>
  <c r="AF31" i="44"/>
  <c r="AG24" i="46"/>
  <c r="R14" i="48"/>
  <c r="G17" i="48"/>
  <c r="R20" i="48"/>
  <c r="R22" i="48"/>
  <c r="AB48" i="48"/>
  <c r="AC54" i="48"/>
  <c r="AB75" i="48"/>
  <c r="V14" i="66"/>
  <c r="I14" i="66"/>
  <c r="K7" i="67" s="1"/>
  <c r="Q14" i="66"/>
  <c r="Z14" i="66" s="1"/>
  <c r="G14" i="66"/>
  <c r="AA14" i="66" s="1"/>
  <c r="X14" i="66"/>
  <c r="T14" i="66"/>
  <c r="K14" i="66"/>
  <c r="S14" i="66"/>
  <c r="P14" i="66"/>
  <c r="U18" i="66"/>
  <c r="C19" i="67"/>
  <c r="V30" i="66"/>
  <c r="I30" i="66"/>
  <c r="K23" i="67" s="1"/>
  <c r="Q30" i="66"/>
  <c r="G30" i="66"/>
  <c r="AA30" i="66" s="1"/>
  <c r="X30" i="66"/>
  <c r="T30" i="66"/>
  <c r="K30" i="66"/>
  <c r="S30" i="66"/>
  <c r="P30" i="66"/>
  <c r="U34" i="66"/>
  <c r="V40" i="66"/>
  <c r="I40" i="66"/>
  <c r="K33" i="67" s="1"/>
  <c r="Q40" i="66"/>
  <c r="Z40" i="66" s="1"/>
  <c r="G40" i="66"/>
  <c r="X40" i="66"/>
  <c r="T40" i="66"/>
  <c r="K40" i="66"/>
  <c r="AA40" i="66"/>
  <c r="S40" i="66"/>
  <c r="P40" i="66"/>
  <c r="U44" i="66"/>
  <c r="U47" i="66"/>
  <c r="V62" i="66"/>
  <c r="I62" i="66"/>
  <c r="L17" i="67" s="1"/>
  <c r="X62" i="66"/>
  <c r="T62" i="66"/>
  <c r="K62" i="66"/>
  <c r="Q62" i="66"/>
  <c r="G62" i="66"/>
  <c r="AA62" i="66" s="1"/>
  <c r="U62" i="66"/>
  <c r="S62" i="66"/>
  <c r="U82" i="66"/>
  <c r="W91" i="66"/>
  <c r="T91" i="66"/>
  <c r="P91" i="66"/>
  <c r="G91" i="66"/>
  <c r="AA91" i="66" s="1"/>
  <c r="X91" i="66"/>
  <c r="S91" i="66"/>
  <c r="I91" i="66"/>
  <c r="M8" i="67" s="1"/>
  <c r="V91" i="66"/>
  <c r="Q91" i="66"/>
  <c r="Z91" i="66" s="1"/>
  <c r="U91" i="66"/>
  <c r="V96" i="66"/>
  <c r="I96" i="66"/>
  <c r="M13" i="67" s="1"/>
  <c r="X96" i="66"/>
  <c r="T96" i="66"/>
  <c r="K96" i="66"/>
  <c r="Q96" i="66"/>
  <c r="Z96" i="66" s="1"/>
  <c r="G96" i="66"/>
  <c r="AA96" i="66" s="1"/>
  <c r="S96" i="66"/>
  <c r="P96" i="66"/>
  <c r="U104" i="66"/>
  <c r="V112" i="66"/>
  <c r="I112" i="66"/>
  <c r="M29" i="67" s="1"/>
  <c r="X112" i="66"/>
  <c r="T112" i="66"/>
  <c r="K112" i="66"/>
  <c r="Q112" i="66"/>
  <c r="Z112" i="66" s="1"/>
  <c r="G112" i="66"/>
  <c r="AA112" i="66" s="1"/>
  <c r="U112" i="66"/>
  <c r="S112" i="66"/>
  <c r="V120" i="66"/>
  <c r="I120" i="66"/>
  <c r="M37" i="67" s="1"/>
  <c r="X120" i="66"/>
  <c r="T120" i="66"/>
  <c r="K120" i="66"/>
  <c r="Q120" i="66"/>
  <c r="R120" i="66" s="1"/>
  <c r="G120" i="66"/>
  <c r="AA120" i="66" s="1"/>
  <c r="U120" i="66"/>
  <c r="S120" i="66"/>
  <c r="W123" i="66"/>
  <c r="T123" i="66"/>
  <c r="P123" i="66"/>
  <c r="G123" i="66"/>
  <c r="AA123" i="66" s="1"/>
  <c r="X123" i="66"/>
  <c r="S123" i="66"/>
  <c r="I123" i="66"/>
  <c r="M40" i="67" s="1"/>
  <c r="V123" i="66"/>
  <c r="Q123" i="66"/>
  <c r="Z123" i="66" s="1"/>
  <c r="U123" i="66"/>
  <c r="W129" i="66"/>
  <c r="T129" i="66"/>
  <c r="P129" i="66"/>
  <c r="G129" i="66"/>
  <c r="AA129" i="66" s="1"/>
  <c r="V129" i="66"/>
  <c r="X129" i="66"/>
  <c r="S129" i="66"/>
  <c r="I129" i="66"/>
  <c r="J129" i="66" s="1"/>
  <c r="K129" i="66"/>
  <c r="U142" i="66"/>
  <c r="V146" i="66"/>
  <c r="I146" i="66"/>
  <c r="J146" i="66" s="1"/>
  <c r="X146" i="66"/>
  <c r="T146" i="66"/>
  <c r="K146" i="66"/>
  <c r="G146" i="66"/>
  <c r="AA146" i="66" s="1"/>
  <c r="U146" i="66"/>
  <c r="S146" i="66"/>
  <c r="P150" i="66"/>
  <c r="K153" i="66"/>
  <c r="V181" i="66"/>
  <c r="AA181" i="66"/>
  <c r="W181" i="66"/>
  <c r="S181" i="66"/>
  <c r="Y181" i="66"/>
  <c r="U181" i="66"/>
  <c r="P181" i="66"/>
  <c r="G181" i="66"/>
  <c r="X181" i="66"/>
  <c r="K181" i="66"/>
  <c r="Z181" i="66"/>
  <c r="W191" i="66"/>
  <c r="T191" i="66"/>
  <c r="P191" i="66"/>
  <c r="G191" i="66"/>
  <c r="AA191" i="66" s="1"/>
  <c r="X191" i="66"/>
  <c r="S191" i="66"/>
  <c r="V191" i="66"/>
  <c r="Q191" i="66"/>
  <c r="R191" i="66" s="1"/>
  <c r="K191" i="66"/>
  <c r="O35" i="67"/>
  <c r="U203" i="66"/>
  <c r="V227" i="66"/>
  <c r="I227" i="66"/>
  <c r="J227" i="66" s="1"/>
  <c r="X227" i="66"/>
  <c r="T227" i="66"/>
  <c r="K227" i="66"/>
  <c r="Q227" i="66"/>
  <c r="Z227" i="66" s="1"/>
  <c r="G227" i="66"/>
  <c r="AA227" i="66" s="1"/>
  <c r="S227" i="66"/>
  <c r="P227" i="66"/>
  <c r="Z255" i="66"/>
  <c r="W255" i="66"/>
  <c r="T255" i="66"/>
  <c r="P255" i="66"/>
  <c r="G255" i="66"/>
  <c r="Y255" i="66"/>
  <c r="V255" i="66"/>
  <c r="Q255" i="66"/>
  <c r="X255" i="66"/>
  <c r="S255" i="66"/>
  <c r="I255" i="66"/>
  <c r="Q20" i="67" s="1"/>
  <c r="AA255" i="66"/>
  <c r="K255" i="66"/>
  <c r="U268" i="66"/>
  <c r="P272" i="66"/>
  <c r="V311" i="66"/>
  <c r="I311" i="66"/>
  <c r="R38" i="67" s="1"/>
  <c r="Z311" i="66"/>
  <c r="Q311" i="66"/>
  <c r="G311" i="66"/>
  <c r="X311" i="66"/>
  <c r="T311" i="66"/>
  <c r="K311" i="66"/>
  <c r="U311" i="66"/>
  <c r="AA311" i="66"/>
  <c r="S311" i="66"/>
  <c r="U328" i="66"/>
  <c r="U331" i="66"/>
  <c r="V355" i="66"/>
  <c r="I355" i="66"/>
  <c r="T6" i="67" s="1"/>
  <c r="X355" i="66"/>
  <c r="T355" i="66"/>
  <c r="K355" i="66"/>
  <c r="Q355" i="66"/>
  <c r="G355" i="66"/>
  <c r="AA355" i="66" s="1"/>
  <c r="S355" i="66"/>
  <c r="P355" i="66"/>
  <c r="V363" i="66"/>
  <c r="I363" i="66"/>
  <c r="T14" i="67" s="1"/>
  <c r="X363" i="66"/>
  <c r="T363" i="66"/>
  <c r="K363" i="66"/>
  <c r="Q363" i="66"/>
  <c r="Z363" i="66" s="1"/>
  <c r="G363" i="66"/>
  <c r="AA363" i="66" s="1"/>
  <c r="S363" i="66"/>
  <c r="P363" i="66"/>
  <c r="V371" i="66"/>
  <c r="I371" i="66"/>
  <c r="T22" i="67" s="1"/>
  <c r="X371" i="66"/>
  <c r="T371" i="66"/>
  <c r="K371" i="66"/>
  <c r="Z371" i="66"/>
  <c r="Q371" i="66"/>
  <c r="G371" i="66"/>
  <c r="AA371" i="66"/>
  <c r="S371" i="66"/>
  <c r="Y371" i="66"/>
  <c r="P371" i="66"/>
  <c r="U383" i="66"/>
  <c r="Z395" i="66"/>
  <c r="W395" i="66"/>
  <c r="T395" i="66"/>
  <c r="P395" i="66"/>
  <c r="G395" i="66"/>
  <c r="X395" i="66"/>
  <c r="S395" i="66"/>
  <c r="I395" i="66"/>
  <c r="U8" i="67" s="1"/>
  <c r="Y395" i="66"/>
  <c r="V395" i="66"/>
  <c r="Q395" i="66"/>
  <c r="AA395" i="66"/>
  <c r="K395" i="66"/>
  <c r="U399" i="66"/>
  <c r="S412" i="66"/>
  <c r="K412" i="66"/>
  <c r="X412" i="66"/>
  <c r="T412" i="66"/>
  <c r="I412" i="66"/>
  <c r="U25" i="67" s="1"/>
  <c r="V412" i="66"/>
  <c r="Q412" i="66"/>
  <c r="Z412" i="66" s="1"/>
  <c r="G412" i="66"/>
  <c r="AA412" i="66" s="1"/>
  <c r="U412" i="66"/>
  <c r="W415" i="66"/>
  <c r="T415" i="66"/>
  <c r="P415" i="66"/>
  <c r="G415" i="66"/>
  <c r="AA415" i="66" s="1"/>
  <c r="V415" i="66"/>
  <c r="Q415" i="66"/>
  <c r="X415" i="66"/>
  <c r="S415" i="66"/>
  <c r="I415" i="66"/>
  <c r="U28" i="67" s="1"/>
  <c r="K415" i="66"/>
  <c r="P431" i="66"/>
  <c r="P443" i="66"/>
  <c r="P447" i="66"/>
  <c r="U476" i="66"/>
  <c r="U479" i="66"/>
  <c r="P488" i="66"/>
  <c r="K491" i="66"/>
  <c r="V507" i="66"/>
  <c r="I507" i="66"/>
  <c r="X6" i="67" s="1"/>
  <c r="X507" i="66"/>
  <c r="T507" i="66"/>
  <c r="K507" i="66"/>
  <c r="Z507" i="66"/>
  <c r="Q507" i="66"/>
  <c r="G507" i="66"/>
  <c r="U507" i="66"/>
  <c r="AA507" i="66"/>
  <c r="S507" i="66"/>
  <c r="V523" i="66"/>
  <c r="I523" i="66"/>
  <c r="X22" i="67" s="1"/>
  <c r="X523" i="66"/>
  <c r="T523" i="66"/>
  <c r="K523" i="66"/>
  <c r="Z523" i="66"/>
  <c r="Q523" i="66"/>
  <c r="G523" i="66"/>
  <c r="U523" i="66"/>
  <c r="AA523" i="66"/>
  <c r="S523" i="66"/>
  <c r="P539" i="66"/>
  <c r="U552" i="66"/>
  <c r="U555" i="66"/>
  <c r="U563" i="66"/>
  <c r="Y572" i="66"/>
  <c r="S572" i="66"/>
  <c r="K572" i="66"/>
  <c r="X572" i="66"/>
  <c r="T572" i="66"/>
  <c r="I572" i="66"/>
  <c r="Y33" i="67" s="1"/>
  <c r="Z572" i="66"/>
  <c r="V572" i="66"/>
  <c r="Q572" i="66"/>
  <c r="G572" i="66"/>
  <c r="AA572" i="66"/>
  <c r="P572" i="66"/>
  <c r="O11" i="2"/>
  <c r="Z24" i="2"/>
  <c r="I10" i="35"/>
  <c r="Z10" i="35"/>
  <c r="I28" i="35"/>
  <c r="I37" i="35"/>
  <c r="I45" i="35"/>
  <c r="H36" i="1"/>
  <c r="H44" i="1"/>
  <c r="H66" i="1"/>
  <c r="AC70" i="1"/>
  <c r="H74" i="1"/>
  <c r="H78" i="1"/>
  <c r="H82" i="1"/>
  <c r="H86" i="1"/>
  <c r="H90" i="1"/>
  <c r="AC94" i="1"/>
  <c r="H106" i="1"/>
  <c r="AC110" i="1"/>
  <c r="H114" i="1"/>
  <c r="AH20" i="6"/>
  <c r="N14" i="44"/>
  <c r="AF32" i="44"/>
  <c r="AF49" i="44"/>
  <c r="AF17" i="45"/>
  <c r="AG13" i="46"/>
  <c r="R12" i="48"/>
  <c r="R19" i="48"/>
  <c r="AB35" i="48"/>
  <c r="R17" i="48"/>
  <c r="V26" i="66"/>
  <c r="I26" i="66"/>
  <c r="K19" i="67" s="1"/>
  <c r="X26" i="66"/>
  <c r="T26" i="66"/>
  <c r="K26" i="66"/>
  <c r="Z26" i="66"/>
  <c r="Q26" i="66"/>
  <c r="G26" i="66"/>
  <c r="AA26" i="66"/>
  <c r="S26" i="66"/>
  <c r="Y26" i="66"/>
  <c r="P26" i="66"/>
  <c r="V54" i="66"/>
  <c r="I54" i="66"/>
  <c r="L9" i="67" s="1"/>
  <c r="X54" i="66"/>
  <c r="T54" i="66"/>
  <c r="K54" i="66"/>
  <c r="Q54" i="66"/>
  <c r="G54" i="66"/>
  <c r="AA54" i="66" s="1"/>
  <c r="U54" i="66"/>
  <c r="S54" i="66"/>
  <c r="W61" i="66"/>
  <c r="T61" i="66"/>
  <c r="P61" i="66"/>
  <c r="G61" i="66"/>
  <c r="AA61" i="66" s="1"/>
  <c r="V61" i="66"/>
  <c r="Q61" i="66"/>
  <c r="Z61" i="66" s="1"/>
  <c r="X61" i="66"/>
  <c r="S61" i="66"/>
  <c r="I61" i="66"/>
  <c r="L16" i="67" s="1"/>
  <c r="K61" i="66"/>
  <c r="V70" i="66"/>
  <c r="I70" i="66"/>
  <c r="L25" i="67" s="1"/>
  <c r="X70" i="66"/>
  <c r="T70" i="66"/>
  <c r="K70" i="66"/>
  <c r="Q70" i="66"/>
  <c r="G70" i="66"/>
  <c r="AA70" i="66" s="1"/>
  <c r="U70" i="66"/>
  <c r="S70" i="66"/>
  <c r="W99" i="66"/>
  <c r="T99" i="66"/>
  <c r="P99" i="66"/>
  <c r="G99" i="66"/>
  <c r="AA99" i="66" s="1"/>
  <c r="X99" i="66"/>
  <c r="S99" i="66"/>
  <c r="I99" i="66"/>
  <c r="M16" i="67" s="1"/>
  <c r="V99" i="66"/>
  <c r="Q99" i="66"/>
  <c r="R99" i="66" s="1"/>
  <c r="U99" i="66"/>
  <c r="W149" i="66"/>
  <c r="T149" i="66"/>
  <c r="P149" i="66"/>
  <c r="G149" i="66"/>
  <c r="AA149" i="66" s="1"/>
  <c r="X149" i="66"/>
  <c r="S149" i="66"/>
  <c r="I149" i="66"/>
  <c r="J149" i="66" s="1"/>
  <c r="V149" i="66"/>
  <c r="K149" i="66"/>
  <c r="Z157" i="66"/>
  <c r="W157" i="66"/>
  <c r="T157" i="66"/>
  <c r="P157" i="66"/>
  <c r="G157" i="66"/>
  <c r="X157" i="66"/>
  <c r="S157" i="66"/>
  <c r="I157" i="66"/>
  <c r="Y157" i="66"/>
  <c r="V157" i="66"/>
  <c r="U157" i="66"/>
  <c r="AA157" i="66"/>
  <c r="S184" i="66"/>
  <c r="K184" i="66"/>
  <c r="V184" i="66"/>
  <c r="Q184" i="66"/>
  <c r="R184" i="66" s="1"/>
  <c r="G184" i="66"/>
  <c r="AA184" i="66" s="1"/>
  <c r="X184" i="66"/>
  <c r="T184" i="66"/>
  <c r="P184" i="66"/>
  <c r="W184" i="66"/>
  <c r="V197" i="66"/>
  <c r="AA197" i="66"/>
  <c r="W197" i="66"/>
  <c r="S197" i="66"/>
  <c r="Y197" i="66"/>
  <c r="U197" i="66"/>
  <c r="P197" i="66"/>
  <c r="G197" i="66"/>
  <c r="Z197" i="66"/>
  <c r="Q197" i="66"/>
  <c r="X197" i="66"/>
  <c r="K197" i="66"/>
  <c r="W247" i="66"/>
  <c r="T247" i="66"/>
  <c r="P247" i="66"/>
  <c r="G247" i="66"/>
  <c r="AA247" i="66" s="1"/>
  <c r="V247" i="66"/>
  <c r="Q247" i="66"/>
  <c r="Z247" i="66" s="1"/>
  <c r="X247" i="66"/>
  <c r="S247" i="66"/>
  <c r="I247" i="66"/>
  <c r="Q12" i="67" s="1"/>
  <c r="K247" i="66"/>
  <c r="S264" i="66"/>
  <c r="K264" i="66"/>
  <c r="V264" i="66"/>
  <c r="Q264" i="66"/>
  <c r="R264" i="66" s="1"/>
  <c r="G264" i="66"/>
  <c r="AA264" i="66" s="1"/>
  <c r="X264" i="66"/>
  <c r="T264" i="66"/>
  <c r="I264" i="66"/>
  <c r="Q29" i="67" s="1"/>
  <c r="U264" i="66"/>
  <c r="W267" i="66"/>
  <c r="T267" i="66"/>
  <c r="P267" i="66"/>
  <c r="G267" i="66"/>
  <c r="AA267" i="66" s="1"/>
  <c r="X267" i="66"/>
  <c r="S267" i="66"/>
  <c r="I267" i="66"/>
  <c r="Q32" i="67" s="1"/>
  <c r="V267" i="66"/>
  <c r="Q267" i="66"/>
  <c r="Z267" i="66" s="1"/>
  <c r="U267" i="66"/>
  <c r="Y324" i="66"/>
  <c r="S324" i="66"/>
  <c r="K324" i="66"/>
  <c r="X324" i="66"/>
  <c r="T324" i="66"/>
  <c r="I324" i="66"/>
  <c r="S13" i="67" s="1"/>
  <c r="Z324" i="66"/>
  <c r="V324" i="66"/>
  <c r="Q324" i="66"/>
  <c r="G324" i="66"/>
  <c r="U324" i="66"/>
  <c r="AA324" i="66"/>
  <c r="Z327" i="66"/>
  <c r="W327" i="66"/>
  <c r="T327" i="66"/>
  <c r="P327" i="66"/>
  <c r="G327" i="66"/>
  <c r="Y327" i="66"/>
  <c r="V327" i="66"/>
  <c r="Q327" i="66"/>
  <c r="X327" i="66"/>
  <c r="S327" i="66"/>
  <c r="I327" i="66"/>
  <c r="S16" i="67" s="1"/>
  <c r="U327" i="66"/>
  <c r="AA327" i="66"/>
  <c r="W335" i="66"/>
  <c r="T335" i="66"/>
  <c r="P335" i="66"/>
  <c r="G335" i="66"/>
  <c r="AA335" i="66" s="1"/>
  <c r="V335" i="66"/>
  <c r="Q335" i="66"/>
  <c r="Z335" i="66" s="1"/>
  <c r="X335" i="66"/>
  <c r="S335" i="66"/>
  <c r="I335" i="66"/>
  <c r="S24" i="67" s="1"/>
  <c r="K335" i="66"/>
  <c r="S348" i="66"/>
  <c r="K348" i="66"/>
  <c r="X348" i="66"/>
  <c r="T348" i="66"/>
  <c r="I348" i="66"/>
  <c r="S37" i="67" s="1"/>
  <c r="V348" i="66"/>
  <c r="Q348" i="66"/>
  <c r="G348" i="66"/>
  <c r="AA348" i="66" s="1"/>
  <c r="U348" i="66"/>
  <c r="V455" i="66"/>
  <c r="I455" i="66"/>
  <c r="V30" i="67" s="1"/>
  <c r="Q455" i="66"/>
  <c r="Z455" i="66" s="1"/>
  <c r="G455" i="66"/>
  <c r="X455" i="66"/>
  <c r="T455" i="66"/>
  <c r="K455" i="66"/>
  <c r="AA455" i="66"/>
  <c r="S455" i="66"/>
  <c r="P455" i="66"/>
  <c r="Y472" i="66"/>
  <c r="S472" i="66"/>
  <c r="K472" i="66"/>
  <c r="Z472" i="66"/>
  <c r="V472" i="66"/>
  <c r="Q472" i="66"/>
  <c r="G472" i="66"/>
  <c r="X472" i="66"/>
  <c r="T472" i="66"/>
  <c r="I472" i="66"/>
  <c r="W9" i="67" s="1"/>
  <c r="U472" i="66"/>
  <c r="AA472" i="66"/>
  <c r="Z475" i="66"/>
  <c r="W475" i="66"/>
  <c r="T475" i="66"/>
  <c r="P475" i="66"/>
  <c r="G475" i="66"/>
  <c r="X475" i="66"/>
  <c r="S475" i="66"/>
  <c r="I475" i="66"/>
  <c r="W12" i="67" s="1"/>
  <c r="Y475" i="66"/>
  <c r="V475" i="66"/>
  <c r="Q475" i="66"/>
  <c r="U475" i="66"/>
  <c r="AA475" i="66"/>
  <c r="Y492" i="66"/>
  <c r="S492" i="66"/>
  <c r="K492" i="66"/>
  <c r="X492" i="66"/>
  <c r="T492" i="66"/>
  <c r="I492" i="66"/>
  <c r="W29" i="67" s="1"/>
  <c r="Z492" i="66"/>
  <c r="V492" i="66"/>
  <c r="Q492" i="66"/>
  <c r="G492" i="66"/>
  <c r="AA492" i="66"/>
  <c r="P492" i="66"/>
  <c r="W495" i="66"/>
  <c r="T495" i="66"/>
  <c r="P495" i="66"/>
  <c r="G495" i="66"/>
  <c r="AA495" i="66" s="1"/>
  <c r="V495" i="66"/>
  <c r="Q495" i="66"/>
  <c r="Z495" i="66" s="1"/>
  <c r="X495" i="66"/>
  <c r="S495" i="66"/>
  <c r="I495" i="66"/>
  <c r="W32" i="67" s="1"/>
  <c r="K495" i="66"/>
  <c r="V531" i="66"/>
  <c r="I531" i="66"/>
  <c r="X30" i="67" s="1"/>
  <c r="X531" i="66"/>
  <c r="T531" i="66"/>
  <c r="K531" i="66"/>
  <c r="Z531" i="66"/>
  <c r="Q531" i="66"/>
  <c r="G531" i="66"/>
  <c r="U531" i="66"/>
  <c r="AA531" i="66"/>
  <c r="S531" i="66"/>
  <c r="Y548" i="66"/>
  <c r="S548" i="66"/>
  <c r="K548" i="66"/>
  <c r="X548" i="66"/>
  <c r="T548" i="66"/>
  <c r="I548" i="66"/>
  <c r="Y9" i="67" s="1"/>
  <c r="Z548" i="66"/>
  <c r="V548" i="66"/>
  <c r="Q548" i="66"/>
  <c r="G548" i="66"/>
  <c r="U548" i="66"/>
  <c r="AA548" i="66"/>
  <c r="Z551" i="66"/>
  <c r="W551" i="66"/>
  <c r="T551" i="66"/>
  <c r="P551" i="66"/>
  <c r="G551" i="66"/>
  <c r="Y551" i="66"/>
  <c r="V551" i="66"/>
  <c r="Q551" i="66"/>
  <c r="X551" i="66"/>
  <c r="S551" i="66"/>
  <c r="I551" i="66"/>
  <c r="Y12" i="67" s="1"/>
  <c r="U551" i="66"/>
  <c r="AA551" i="66"/>
  <c r="H10" i="49"/>
  <c r="AC11" i="49"/>
  <c r="AB11" i="50"/>
  <c r="AB15" i="50"/>
  <c r="AB31" i="50"/>
  <c r="AB33" i="50"/>
  <c r="AB35" i="50"/>
  <c r="AB37" i="50"/>
  <c r="C9" i="2"/>
  <c r="AD9" i="2"/>
  <c r="AG9" i="2"/>
  <c r="R12" i="2"/>
  <c r="C13" i="2"/>
  <c r="AD13" i="2"/>
  <c r="AG13" i="2"/>
  <c r="E14" i="2"/>
  <c r="O14" i="2"/>
  <c r="T14" i="2"/>
  <c r="H16" i="2"/>
  <c r="C17" i="2"/>
  <c r="AD17" i="2"/>
  <c r="AG17" i="2"/>
  <c r="O18" i="2"/>
  <c r="R20" i="2"/>
  <c r="C21" i="2"/>
  <c r="AD21" i="2"/>
  <c r="AG21" i="2"/>
  <c r="O22" i="2"/>
  <c r="H24" i="2"/>
  <c r="AD25" i="2"/>
  <c r="AG25" i="2"/>
  <c r="F10" i="35"/>
  <c r="V10" i="35"/>
  <c r="AF10" i="35"/>
  <c r="I11" i="35"/>
  <c r="Z11" i="35"/>
  <c r="M12" i="35"/>
  <c r="P12" i="35"/>
  <c r="AD12" i="35"/>
  <c r="AH12" i="35"/>
  <c r="F14" i="35"/>
  <c r="V14" i="35"/>
  <c r="AF14" i="35"/>
  <c r="I15" i="35"/>
  <c r="Z15" i="35"/>
  <c r="M16" i="35"/>
  <c r="P16" i="35"/>
  <c r="AD16" i="35"/>
  <c r="AH16" i="35"/>
  <c r="F18" i="35"/>
  <c r="V18" i="35"/>
  <c r="AF18" i="35"/>
  <c r="I19" i="35"/>
  <c r="Z19" i="35"/>
  <c r="M20" i="35"/>
  <c r="P20" i="35"/>
  <c r="AD20" i="35"/>
  <c r="AH20" i="35"/>
  <c r="F24" i="35"/>
  <c r="V24" i="35"/>
  <c r="AF24" i="35"/>
  <c r="I25" i="35"/>
  <c r="Z25" i="35"/>
  <c r="M26" i="35"/>
  <c r="P26" i="35"/>
  <c r="AD26" i="35"/>
  <c r="AH26" i="35"/>
  <c r="F28" i="35"/>
  <c r="V28" i="35"/>
  <c r="AF28" i="35"/>
  <c r="I29" i="35"/>
  <c r="Z29" i="35"/>
  <c r="M30" i="35"/>
  <c r="P30" i="35"/>
  <c r="AD30" i="35"/>
  <c r="AH30" i="35"/>
  <c r="F32" i="35"/>
  <c r="V32" i="35"/>
  <c r="AF32" i="35"/>
  <c r="I33" i="35"/>
  <c r="Z33" i="35"/>
  <c r="M34" i="35"/>
  <c r="P34" i="35"/>
  <c r="AD34" i="35"/>
  <c r="AH34" i="35"/>
  <c r="V37" i="35"/>
  <c r="AF37" i="35"/>
  <c r="I38" i="35"/>
  <c r="Z38" i="35"/>
  <c r="M39" i="35"/>
  <c r="P39" i="35"/>
  <c r="AD39" i="35"/>
  <c r="AH39" i="35"/>
  <c r="V41" i="35"/>
  <c r="AF41" i="35"/>
  <c r="I42" i="35"/>
  <c r="Z42" i="35"/>
  <c r="M43" i="35"/>
  <c r="P43" i="35"/>
  <c r="AD43" i="35"/>
  <c r="AH43" i="35"/>
  <c r="V45" i="35"/>
  <c r="AF45" i="35"/>
  <c r="I46" i="35"/>
  <c r="Z46" i="35"/>
  <c r="M47" i="35"/>
  <c r="P47" i="35"/>
  <c r="AD47" i="35"/>
  <c r="AH47" i="35"/>
  <c r="G10" i="1"/>
  <c r="S10" i="1"/>
  <c r="W10" i="1"/>
  <c r="Z10" i="1"/>
  <c r="AB10" i="1"/>
  <c r="H11" i="1"/>
  <c r="AC11" i="1"/>
  <c r="E12" i="1"/>
  <c r="J12" i="1"/>
  <c r="M12" i="1"/>
  <c r="U12" i="1"/>
  <c r="Y12" i="1"/>
  <c r="AA12" i="1"/>
  <c r="AD12" i="1"/>
  <c r="G14" i="1"/>
  <c r="S14" i="1"/>
  <c r="W14" i="1"/>
  <c r="Z14" i="1"/>
  <c r="AB14" i="1"/>
  <c r="H15" i="1"/>
  <c r="AC15" i="1"/>
  <c r="E16" i="1"/>
  <c r="J16" i="1"/>
  <c r="M16" i="1"/>
  <c r="U16" i="1"/>
  <c r="Y16" i="1"/>
  <c r="AA16" i="1"/>
  <c r="AD16" i="1"/>
  <c r="G18" i="1"/>
  <c r="S18" i="1"/>
  <c r="W18" i="1"/>
  <c r="Z18" i="1"/>
  <c r="H19" i="1"/>
  <c r="E20" i="1"/>
  <c r="J20" i="1"/>
  <c r="M20" i="1"/>
  <c r="U20" i="1"/>
  <c r="Y20" i="1"/>
  <c r="AA20" i="1"/>
  <c r="G22" i="1"/>
  <c r="S22" i="1"/>
  <c r="W22" i="1"/>
  <c r="Z22" i="1"/>
  <c r="H23" i="1"/>
  <c r="E24" i="1"/>
  <c r="J24" i="1"/>
  <c r="M24" i="1"/>
  <c r="U24" i="1"/>
  <c r="Y24" i="1"/>
  <c r="AA24" i="1"/>
  <c r="G26" i="1"/>
  <c r="S26" i="1"/>
  <c r="W26" i="1"/>
  <c r="Z26" i="1"/>
  <c r="H27" i="1"/>
  <c r="E28" i="1"/>
  <c r="J28" i="1"/>
  <c r="M28" i="1"/>
  <c r="U28" i="1"/>
  <c r="Y28" i="1"/>
  <c r="AA28" i="1"/>
  <c r="G30" i="1"/>
  <c r="S30" i="1"/>
  <c r="W30" i="1"/>
  <c r="H31" i="1"/>
  <c r="E32" i="1"/>
  <c r="J32" i="1"/>
  <c r="M32" i="1"/>
  <c r="U32" i="1"/>
  <c r="Y32" i="1"/>
  <c r="AA32" i="1"/>
  <c r="G34" i="1"/>
  <c r="S34" i="1"/>
  <c r="W34" i="1"/>
  <c r="H35" i="1"/>
  <c r="E36" i="1"/>
  <c r="J36" i="1"/>
  <c r="M36" i="1"/>
  <c r="U36" i="1"/>
  <c r="Y36" i="1"/>
  <c r="AA36" i="1"/>
  <c r="G38" i="1"/>
  <c r="S38" i="1"/>
  <c r="W38" i="1"/>
  <c r="H39" i="1"/>
  <c r="E40" i="1"/>
  <c r="J40" i="1"/>
  <c r="M40" i="1"/>
  <c r="U40" i="1"/>
  <c r="Y40" i="1"/>
  <c r="G42" i="1"/>
  <c r="S42" i="1"/>
  <c r="W42" i="1"/>
  <c r="H43" i="1"/>
  <c r="E44" i="1"/>
  <c r="J44" i="1"/>
  <c r="M44" i="1"/>
  <c r="U44" i="1"/>
  <c r="Y44" i="1"/>
  <c r="G46" i="1"/>
  <c r="S46" i="1"/>
  <c r="W46" i="1"/>
  <c r="H47" i="1"/>
  <c r="E48" i="1"/>
  <c r="J48" i="1"/>
  <c r="M48" i="1"/>
  <c r="G50" i="1"/>
  <c r="S50" i="1"/>
  <c r="W50" i="1"/>
  <c r="H51" i="1"/>
  <c r="E52" i="1"/>
  <c r="U52" i="1"/>
  <c r="Y52" i="1"/>
  <c r="G54" i="1"/>
  <c r="S54" i="1"/>
  <c r="W54" i="1"/>
  <c r="H55" i="1"/>
  <c r="E56" i="1"/>
  <c r="U56" i="1"/>
  <c r="Y56" i="1"/>
  <c r="G58" i="1"/>
  <c r="S58" i="1"/>
  <c r="W58" i="1"/>
  <c r="H59" i="1"/>
  <c r="E60" i="1"/>
  <c r="U60" i="1"/>
  <c r="Y60" i="1"/>
  <c r="G64" i="1"/>
  <c r="S64" i="1"/>
  <c r="W64" i="1"/>
  <c r="Z64" i="1"/>
  <c r="AB64" i="1"/>
  <c r="H65" i="1"/>
  <c r="AC65" i="1"/>
  <c r="E66" i="1"/>
  <c r="J66" i="1"/>
  <c r="M66" i="1"/>
  <c r="U66" i="1"/>
  <c r="Y66" i="1"/>
  <c r="AA66" i="1"/>
  <c r="AD66" i="1"/>
  <c r="G68" i="1"/>
  <c r="S68" i="1"/>
  <c r="W68" i="1"/>
  <c r="Z68" i="1"/>
  <c r="AB68" i="1"/>
  <c r="H69" i="1"/>
  <c r="AC69" i="1"/>
  <c r="E70" i="1"/>
  <c r="J70" i="1"/>
  <c r="M70" i="1"/>
  <c r="U70" i="1"/>
  <c r="Y70" i="1"/>
  <c r="AA70" i="1"/>
  <c r="AD70" i="1"/>
  <c r="G72" i="1"/>
  <c r="S72" i="1"/>
  <c r="W72" i="1"/>
  <c r="Z72" i="1"/>
  <c r="AB72" i="1"/>
  <c r="H73" i="1"/>
  <c r="AC73" i="1"/>
  <c r="E74" i="1"/>
  <c r="J74" i="1"/>
  <c r="M74" i="1"/>
  <c r="U74" i="1"/>
  <c r="Y74" i="1"/>
  <c r="AA74" i="1"/>
  <c r="AD74" i="1"/>
  <c r="G76" i="1"/>
  <c r="S76" i="1"/>
  <c r="W76" i="1"/>
  <c r="Z76" i="1"/>
  <c r="AB76" i="1"/>
  <c r="H77" i="1"/>
  <c r="AC77" i="1"/>
  <c r="E78" i="1"/>
  <c r="J78" i="1"/>
  <c r="M78" i="1"/>
  <c r="U78" i="1"/>
  <c r="Y78" i="1"/>
  <c r="AA78" i="1"/>
  <c r="AD78" i="1"/>
  <c r="G80" i="1"/>
  <c r="S80" i="1"/>
  <c r="W80" i="1"/>
  <c r="Z80" i="1"/>
  <c r="AB80" i="1"/>
  <c r="H81" i="1"/>
  <c r="AC81" i="1"/>
  <c r="E82" i="1"/>
  <c r="J82" i="1"/>
  <c r="M82" i="1"/>
  <c r="U82" i="1"/>
  <c r="Y82" i="1"/>
  <c r="AA82" i="1"/>
  <c r="AD82" i="1"/>
  <c r="G84" i="1"/>
  <c r="S84" i="1"/>
  <c r="W84" i="1"/>
  <c r="Z84" i="1"/>
  <c r="AB84" i="1"/>
  <c r="H85" i="1"/>
  <c r="AC85" i="1"/>
  <c r="E86" i="1"/>
  <c r="J86" i="1"/>
  <c r="M86" i="1"/>
  <c r="U86" i="1"/>
  <c r="Y86" i="1"/>
  <c r="AA86" i="1"/>
  <c r="AD86" i="1"/>
  <c r="G88" i="1"/>
  <c r="S88" i="1"/>
  <c r="W88" i="1"/>
  <c r="Z88" i="1"/>
  <c r="AB88" i="1"/>
  <c r="H89" i="1"/>
  <c r="AC89" i="1"/>
  <c r="E90" i="1"/>
  <c r="J90" i="1"/>
  <c r="M90" i="1"/>
  <c r="U90" i="1"/>
  <c r="Y90" i="1"/>
  <c r="AA90" i="1"/>
  <c r="AD90" i="1"/>
  <c r="G92" i="1"/>
  <c r="S92" i="1"/>
  <c r="W92" i="1"/>
  <c r="Z92" i="1"/>
  <c r="AB92" i="1"/>
  <c r="H93" i="1"/>
  <c r="AC93" i="1"/>
  <c r="E94" i="1"/>
  <c r="J94" i="1"/>
  <c r="M94" i="1"/>
  <c r="U94" i="1"/>
  <c r="Y94" i="1"/>
  <c r="AA94" i="1"/>
  <c r="AD94" i="1"/>
  <c r="G96" i="1"/>
  <c r="S96" i="1"/>
  <c r="W96" i="1"/>
  <c r="Z96" i="1"/>
  <c r="AB96" i="1"/>
  <c r="H97" i="1"/>
  <c r="AC97" i="1"/>
  <c r="E98" i="1"/>
  <c r="J98" i="1"/>
  <c r="M98" i="1"/>
  <c r="U98" i="1"/>
  <c r="Y98" i="1"/>
  <c r="AA98" i="1"/>
  <c r="AD98" i="1"/>
  <c r="G100" i="1"/>
  <c r="S100" i="1"/>
  <c r="W100" i="1"/>
  <c r="Z100" i="1"/>
  <c r="AB100" i="1"/>
  <c r="H101" i="1"/>
  <c r="AC101" i="1"/>
  <c r="E102" i="1"/>
  <c r="J102" i="1"/>
  <c r="M102" i="1"/>
  <c r="U102" i="1"/>
  <c r="Y102" i="1"/>
  <c r="AA102" i="1"/>
  <c r="AD102" i="1"/>
  <c r="G104" i="1"/>
  <c r="S104" i="1"/>
  <c r="W104" i="1"/>
  <c r="Z104" i="1"/>
  <c r="AB104" i="1"/>
  <c r="H105" i="1"/>
  <c r="AC105" i="1"/>
  <c r="E106" i="1"/>
  <c r="J106" i="1"/>
  <c r="M106" i="1"/>
  <c r="U106" i="1"/>
  <c r="Y106" i="1"/>
  <c r="AA106" i="1"/>
  <c r="AD106" i="1"/>
  <c r="G108" i="1"/>
  <c r="S108" i="1"/>
  <c r="W108" i="1"/>
  <c r="Z108" i="1"/>
  <c r="AB108" i="1"/>
  <c r="H109" i="1"/>
  <c r="AC109" i="1"/>
  <c r="E110" i="1"/>
  <c r="J110" i="1"/>
  <c r="M110" i="1"/>
  <c r="U110" i="1"/>
  <c r="Y110" i="1"/>
  <c r="AA110" i="1"/>
  <c r="AD110" i="1"/>
  <c r="G112" i="1"/>
  <c r="S112" i="1"/>
  <c r="W112" i="1"/>
  <c r="Z112" i="1"/>
  <c r="AB112" i="1"/>
  <c r="H113" i="1"/>
  <c r="AC113" i="1"/>
  <c r="E114" i="1"/>
  <c r="J114" i="1"/>
  <c r="M114" i="1"/>
  <c r="U114" i="1"/>
  <c r="Y114" i="1"/>
  <c r="AA114" i="1"/>
  <c r="AD114" i="1"/>
  <c r="AA10" i="6"/>
  <c r="AH10" i="6"/>
  <c r="AH12" i="6"/>
  <c r="AH16" i="6"/>
  <c r="AC19" i="16"/>
  <c r="AC27" i="16"/>
  <c r="AF13" i="44"/>
  <c r="AF50" i="44"/>
  <c r="AF10" i="45"/>
  <c r="AF27" i="45"/>
  <c r="AG29" i="45"/>
  <c r="G11" i="48"/>
  <c r="AC43" i="48"/>
  <c r="AB43" i="48"/>
  <c r="AB67" i="48"/>
  <c r="V22" i="66"/>
  <c r="I22" i="66"/>
  <c r="K15" i="67" s="1"/>
  <c r="Z22" i="66"/>
  <c r="Q22" i="66"/>
  <c r="G22" i="66"/>
  <c r="X22" i="66"/>
  <c r="T22" i="66"/>
  <c r="K22" i="66"/>
  <c r="AA22" i="66"/>
  <c r="S22" i="66"/>
  <c r="Y22" i="66"/>
  <c r="P22" i="66"/>
  <c r="U26" i="66"/>
  <c r="W53" i="66"/>
  <c r="T53" i="66"/>
  <c r="P53" i="66"/>
  <c r="G53" i="66"/>
  <c r="AA53" i="66" s="1"/>
  <c r="V53" i="66"/>
  <c r="Q53" i="66"/>
  <c r="Z53" i="66" s="1"/>
  <c r="X53" i="66"/>
  <c r="S53" i="66"/>
  <c r="I53" i="66"/>
  <c r="L8" i="67" s="1"/>
  <c r="K53" i="66"/>
  <c r="P54" i="66"/>
  <c r="U61" i="66"/>
  <c r="W69" i="66"/>
  <c r="T69" i="66"/>
  <c r="P69" i="66"/>
  <c r="G69" i="66"/>
  <c r="AA69" i="66" s="1"/>
  <c r="V69" i="66"/>
  <c r="Q69" i="66"/>
  <c r="Z69" i="66" s="1"/>
  <c r="X69" i="66"/>
  <c r="S69" i="66"/>
  <c r="I69" i="66"/>
  <c r="L24" i="67" s="1"/>
  <c r="K69" i="66"/>
  <c r="P70" i="66"/>
  <c r="W85" i="66"/>
  <c r="T85" i="66"/>
  <c r="P85" i="66"/>
  <c r="G85" i="66"/>
  <c r="AA85" i="66" s="1"/>
  <c r="V85" i="66"/>
  <c r="Q85" i="66"/>
  <c r="X85" i="66"/>
  <c r="S85" i="66"/>
  <c r="I85" i="66"/>
  <c r="L40" i="67" s="1"/>
  <c r="K85" i="66"/>
  <c r="K99" i="66"/>
  <c r="W111" i="66"/>
  <c r="T111" i="66"/>
  <c r="P111" i="66"/>
  <c r="G111" i="66"/>
  <c r="AA111" i="66" s="1"/>
  <c r="V111" i="66"/>
  <c r="Q111" i="66"/>
  <c r="R111" i="66" s="1"/>
  <c r="X111" i="66"/>
  <c r="S111" i="66"/>
  <c r="I111" i="66"/>
  <c r="M28" i="67" s="1"/>
  <c r="K111" i="66"/>
  <c r="Z119" i="66"/>
  <c r="W119" i="66"/>
  <c r="T119" i="66"/>
  <c r="P119" i="66"/>
  <c r="G119" i="66"/>
  <c r="Y119" i="66"/>
  <c r="V119" i="66"/>
  <c r="Q119" i="66"/>
  <c r="X119" i="66"/>
  <c r="S119" i="66"/>
  <c r="I119" i="66"/>
  <c r="M36" i="67" s="1"/>
  <c r="AA119" i="66"/>
  <c r="K119" i="66"/>
  <c r="V130" i="66"/>
  <c r="I130" i="66"/>
  <c r="J130" i="66" s="1"/>
  <c r="X130" i="66"/>
  <c r="T130" i="66"/>
  <c r="K130" i="66"/>
  <c r="G130" i="66"/>
  <c r="AA130" i="66" s="1"/>
  <c r="U130" i="66"/>
  <c r="S130" i="66"/>
  <c r="W133" i="66"/>
  <c r="T133" i="66"/>
  <c r="P133" i="66"/>
  <c r="G133" i="66"/>
  <c r="AA133" i="66" s="1"/>
  <c r="X133" i="66"/>
  <c r="S133" i="66"/>
  <c r="I133" i="66"/>
  <c r="J133" i="66" s="1"/>
  <c r="V133" i="66"/>
  <c r="U133" i="66"/>
  <c r="W145" i="66"/>
  <c r="T145" i="66"/>
  <c r="P145" i="66"/>
  <c r="G145" i="66"/>
  <c r="AA145" i="66" s="1"/>
  <c r="V145" i="66"/>
  <c r="X145" i="66"/>
  <c r="S145" i="66"/>
  <c r="I145" i="66"/>
  <c r="J145" i="66" s="1"/>
  <c r="K145" i="66"/>
  <c r="U149" i="66"/>
  <c r="K157" i="66"/>
  <c r="W175" i="66"/>
  <c r="T175" i="66"/>
  <c r="P175" i="66"/>
  <c r="G175" i="66"/>
  <c r="AA175" i="66" s="1"/>
  <c r="X175" i="66"/>
  <c r="S175" i="66"/>
  <c r="V175" i="66"/>
  <c r="Q175" i="66"/>
  <c r="Z175" i="66" s="1"/>
  <c r="K175" i="66"/>
  <c r="V215" i="66"/>
  <c r="I215" i="66"/>
  <c r="J215" i="66" s="1"/>
  <c r="Q215" i="66"/>
  <c r="Z215" i="66" s="1"/>
  <c r="G215" i="66"/>
  <c r="AA215" i="66" s="1"/>
  <c r="X215" i="66"/>
  <c r="T215" i="66"/>
  <c r="K215" i="66"/>
  <c r="S215" i="66"/>
  <c r="P215" i="66"/>
  <c r="V223" i="66"/>
  <c r="I223" i="66"/>
  <c r="J223" i="66" s="1"/>
  <c r="Q223" i="66"/>
  <c r="R223" i="66" s="1"/>
  <c r="G223" i="66"/>
  <c r="AA223" i="66" s="1"/>
  <c r="X223" i="66"/>
  <c r="T223" i="66"/>
  <c r="K223" i="66"/>
  <c r="U223" i="66"/>
  <c r="S223" i="66"/>
  <c r="V235" i="66"/>
  <c r="I235" i="66"/>
  <c r="X235" i="66"/>
  <c r="T235" i="66"/>
  <c r="K235" i="66"/>
  <c r="Z235" i="66"/>
  <c r="Q235" i="66"/>
  <c r="G235" i="66"/>
  <c r="U235" i="66"/>
  <c r="AA235" i="66"/>
  <c r="S235" i="66"/>
  <c r="W243" i="66"/>
  <c r="T243" i="66"/>
  <c r="P243" i="66"/>
  <c r="G243" i="66"/>
  <c r="AA243" i="66" s="1"/>
  <c r="X243" i="66"/>
  <c r="S243" i="66"/>
  <c r="I243" i="66"/>
  <c r="V243" i="66"/>
  <c r="Q243" i="66"/>
  <c r="R243" i="66" s="1"/>
  <c r="K243" i="66"/>
  <c r="U247" i="66"/>
  <c r="W259" i="66"/>
  <c r="T259" i="66"/>
  <c r="P259" i="66"/>
  <c r="G259" i="66"/>
  <c r="AA259" i="66" s="1"/>
  <c r="X259" i="66"/>
  <c r="S259" i="66"/>
  <c r="I259" i="66"/>
  <c r="V259" i="66"/>
  <c r="Q259" i="66"/>
  <c r="R259" i="66" s="1"/>
  <c r="K259" i="66"/>
  <c r="P264" i="66"/>
  <c r="K267" i="66"/>
  <c r="V279" i="66"/>
  <c r="I279" i="66"/>
  <c r="R6" i="67" s="1"/>
  <c r="Q279" i="66"/>
  <c r="Z279" i="66" s="1"/>
  <c r="G279" i="66"/>
  <c r="AA279" i="66" s="1"/>
  <c r="X279" i="66"/>
  <c r="T279" i="66"/>
  <c r="K279" i="66"/>
  <c r="S279" i="66"/>
  <c r="P279" i="66"/>
  <c r="V287" i="66"/>
  <c r="I287" i="66"/>
  <c r="R14" i="67" s="1"/>
  <c r="Q287" i="66"/>
  <c r="G287" i="66"/>
  <c r="AA287" i="66" s="1"/>
  <c r="X287" i="66"/>
  <c r="T287" i="66"/>
  <c r="K287" i="66"/>
  <c r="S287" i="66"/>
  <c r="P287" i="66"/>
  <c r="V295" i="66"/>
  <c r="I295" i="66"/>
  <c r="R22" i="67" s="1"/>
  <c r="Z295" i="66"/>
  <c r="Q295" i="66"/>
  <c r="G295" i="66"/>
  <c r="X295" i="66"/>
  <c r="T295" i="66"/>
  <c r="K295" i="66"/>
  <c r="AA295" i="66"/>
  <c r="S295" i="66"/>
  <c r="Y295" i="66"/>
  <c r="P295" i="66"/>
  <c r="P324" i="66"/>
  <c r="K327" i="66"/>
  <c r="U335" i="66"/>
  <c r="W339" i="66"/>
  <c r="T339" i="66"/>
  <c r="P339" i="66"/>
  <c r="G339" i="66"/>
  <c r="AA339" i="66" s="1"/>
  <c r="X339" i="66"/>
  <c r="S339" i="66"/>
  <c r="I339" i="66"/>
  <c r="S28" i="67" s="1"/>
  <c r="V339" i="66"/>
  <c r="Q339" i="66"/>
  <c r="Z339" i="66" s="1"/>
  <c r="K339" i="66"/>
  <c r="P348" i="66"/>
  <c r="Y443" i="66"/>
  <c r="Y447" i="66"/>
  <c r="U455" i="66"/>
  <c r="P472" i="66"/>
  <c r="K475" i="66"/>
  <c r="U492" i="66"/>
  <c r="U495" i="66"/>
  <c r="V515" i="66"/>
  <c r="I515" i="66"/>
  <c r="X14" i="67" s="1"/>
  <c r="X515" i="66"/>
  <c r="T515" i="66"/>
  <c r="K515" i="66"/>
  <c r="Z515" i="66"/>
  <c r="Q515" i="66"/>
  <c r="G515" i="66"/>
  <c r="U515" i="66"/>
  <c r="AA515" i="66"/>
  <c r="S515" i="66"/>
  <c r="P531" i="66"/>
  <c r="Y539" i="66"/>
  <c r="P548" i="66"/>
  <c r="K551" i="66"/>
  <c r="Y568" i="66"/>
  <c r="S568" i="66"/>
  <c r="K568" i="66"/>
  <c r="Z568" i="66"/>
  <c r="V568" i="66"/>
  <c r="Q568" i="66"/>
  <c r="G568" i="66"/>
  <c r="X568" i="66"/>
  <c r="T568" i="66"/>
  <c r="I568" i="66"/>
  <c r="Y29" i="67" s="1"/>
  <c r="U568" i="66"/>
  <c r="AA568" i="66"/>
  <c r="Z571" i="66"/>
  <c r="W571" i="66"/>
  <c r="T571" i="66"/>
  <c r="P571" i="66"/>
  <c r="G571" i="66"/>
  <c r="X571" i="66"/>
  <c r="S571" i="66"/>
  <c r="I571" i="66"/>
  <c r="Y32" i="67" s="1"/>
  <c r="Y571" i="66"/>
  <c r="V571" i="66"/>
  <c r="Q571" i="66"/>
  <c r="U571" i="66"/>
  <c r="AA571" i="66"/>
  <c r="Z575" i="66"/>
  <c r="W575" i="66"/>
  <c r="T575" i="66"/>
  <c r="P575" i="66"/>
  <c r="G575" i="66"/>
  <c r="Y575" i="66"/>
  <c r="V575" i="66"/>
  <c r="Q575" i="66"/>
  <c r="X575" i="66"/>
  <c r="S575" i="66"/>
  <c r="I575" i="66"/>
  <c r="Y36" i="67" s="1"/>
  <c r="U575" i="66"/>
  <c r="AA575" i="66"/>
  <c r="AB21" i="49"/>
  <c r="AB23" i="49"/>
  <c r="AD10" i="50"/>
  <c r="S4" i="50"/>
  <c r="I14" i="35"/>
  <c r="I18" i="35"/>
  <c r="I41" i="35"/>
  <c r="H16" i="1"/>
  <c r="H20" i="1"/>
  <c r="H24" i="1"/>
  <c r="H28" i="1"/>
  <c r="H32" i="1"/>
  <c r="H48" i="1"/>
  <c r="H70" i="1"/>
  <c r="H94" i="1"/>
  <c r="H110" i="1"/>
  <c r="J11" i="6"/>
  <c r="AH15" i="6"/>
  <c r="AC18" i="16"/>
  <c r="AC22" i="16"/>
  <c r="AC26" i="16"/>
  <c r="AC30" i="16"/>
  <c r="AG10" i="44"/>
  <c r="R4" i="44"/>
  <c r="AF22" i="44"/>
  <c r="AG34" i="44"/>
  <c r="AF40" i="44"/>
  <c r="AG52" i="44"/>
  <c r="AF18" i="45"/>
  <c r="AG14" i="46"/>
  <c r="AG18" i="46"/>
  <c r="AG22" i="46"/>
  <c r="R11" i="48"/>
  <c r="T20" i="48"/>
  <c r="AB31" i="48"/>
  <c r="R13" i="48"/>
  <c r="AB39" i="48"/>
  <c r="R21" i="48"/>
  <c r="K6" i="67"/>
  <c r="W17" i="66"/>
  <c r="T17" i="66"/>
  <c r="P17" i="66"/>
  <c r="G17" i="66"/>
  <c r="AA17" i="66" s="1"/>
  <c r="V17" i="66"/>
  <c r="Q17" i="66"/>
  <c r="X17" i="66"/>
  <c r="S17" i="66"/>
  <c r="I17" i="66"/>
  <c r="K10" i="67" s="1"/>
  <c r="W21" i="66"/>
  <c r="T21" i="66"/>
  <c r="P21" i="66"/>
  <c r="G21" i="66"/>
  <c r="AA21" i="66" s="1"/>
  <c r="X21" i="66"/>
  <c r="S21" i="66"/>
  <c r="I21" i="66"/>
  <c r="K14" i="67" s="1"/>
  <c r="V21" i="66"/>
  <c r="Q21" i="66"/>
  <c r="Z21" i="66" s="1"/>
  <c r="W25" i="66"/>
  <c r="T25" i="66"/>
  <c r="P25" i="66"/>
  <c r="G25" i="66"/>
  <c r="AA25" i="66" s="1"/>
  <c r="V25" i="66"/>
  <c r="Q25" i="66"/>
  <c r="Z25" i="66" s="1"/>
  <c r="X25" i="66"/>
  <c r="S25" i="66"/>
  <c r="I25" i="66"/>
  <c r="K18" i="67" s="1"/>
  <c r="Z29" i="66"/>
  <c r="W29" i="66"/>
  <c r="T29" i="66"/>
  <c r="P29" i="66"/>
  <c r="G29" i="66"/>
  <c r="X29" i="66"/>
  <c r="S29" i="66"/>
  <c r="I29" i="66"/>
  <c r="K22" i="67" s="1"/>
  <c r="Y29" i="66"/>
  <c r="V29" i="66"/>
  <c r="Q29" i="66"/>
  <c r="W33" i="66"/>
  <c r="T33" i="66"/>
  <c r="P33" i="66"/>
  <c r="G33" i="66"/>
  <c r="AA33" i="66" s="1"/>
  <c r="V33" i="66"/>
  <c r="Q33" i="66"/>
  <c r="Z33" i="66" s="1"/>
  <c r="X33" i="66"/>
  <c r="S33" i="66"/>
  <c r="I33" i="66"/>
  <c r="K26" i="67" s="1"/>
  <c r="S38" i="66"/>
  <c r="K38" i="66"/>
  <c r="V38" i="66"/>
  <c r="Q38" i="66"/>
  <c r="G38" i="66"/>
  <c r="AA38" i="66" s="1"/>
  <c r="X38" i="66"/>
  <c r="T38" i="66"/>
  <c r="I38" i="66"/>
  <c r="K31" i="67" s="1"/>
  <c r="W38" i="66"/>
  <c r="Z39" i="66"/>
  <c r="W39" i="66"/>
  <c r="T39" i="66"/>
  <c r="P39" i="66"/>
  <c r="G39" i="66"/>
  <c r="X39" i="66"/>
  <c r="S39" i="66"/>
  <c r="I39" i="66"/>
  <c r="K32" i="67" s="1"/>
  <c r="Y39" i="66"/>
  <c r="V39" i="66"/>
  <c r="Q39" i="66"/>
  <c r="Z43" i="66"/>
  <c r="W43" i="66"/>
  <c r="T43" i="66"/>
  <c r="P43" i="66"/>
  <c r="G43" i="66"/>
  <c r="Y43" i="66"/>
  <c r="V43" i="66"/>
  <c r="Q43" i="66"/>
  <c r="X43" i="66"/>
  <c r="S43" i="66"/>
  <c r="I43" i="66"/>
  <c r="K36" i="67" s="1"/>
  <c r="V58" i="66"/>
  <c r="I58" i="66"/>
  <c r="L13" i="67" s="1"/>
  <c r="Q58" i="66"/>
  <c r="G58" i="66"/>
  <c r="AA58" i="66" s="1"/>
  <c r="X58" i="66"/>
  <c r="T58" i="66"/>
  <c r="K58" i="66"/>
  <c r="W58" i="66"/>
  <c r="V66" i="66"/>
  <c r="I66" i="66"/>
  <c r="L21" i="67" s="1"/>
  <c r="Z66" i="66"/>
  <c r="Q66" i="66"/>
  <c r="G66" i="66"/>
  <c r="X66" i="66"/>
  <c r="T66" i="66"/>
  <c r="K66" i="66"/>
  <c r="W66" i="66"/>
  <c r="V74" i="66"/>
  <c r="I74" i="66"/>
  <c r="L29" i="67" s="1"/>
  <c r="Q74" i="66"/>
  <c r="G74" i="66"/>
  <c r="AA74" i="66" s="1"/>
  <c r="X74" i="66"/>
  <c r="T74" i="66"/>
  <c r="K74" i="66"/>
  <c r="W74" i="66"/>
  <c r="V78" i="66"/>
  <c r="I78" i="66"/>
  <c r="L33" i="67" s="1"/>
  <c r="X78" i="66"/>
  <c r="T78" i="66"/>
  <c r="K78" i="66"/>
  <c r="Q78" i="66"/>
  <c r="G78" i="66"/>
  <c r="AA78" i="66" s="1"/>
  <c r="W78" i="66"/>
  <c r="Z81" i="66"/>
  <c r="W81" i="66"/>
  <c r="T81" i="66"/>
  <c r="P81" i="66"/>
  <c r="G81" i="66"/>
  <c r="X81" i="66"/>
  <c r="S81" i="66"/>
  <c r="I81" i="66"/>
  <c r="L36" i="67" s="1"/>
  <c r="Y81" i="66"/>
  <c r="V81" i="66"/>
  <c r="Q81" i="66"/>
  <c r="W95" i="66"/>
  <c r="T95" i="66"/>
  <c r="P95" i="66"/>
  <c r="G95" i="66"/>
  <c r="AA95" i="66" s="1"/>
  <c r="V95" i="66"/>
  <c r="Q95" i="66"/>
  <c r="Z95" i="66" s="1"/>
  <c r="X95" i="66"/>
  <c r="S95" i="66"/>
  <c r="I95" i="66"/>
  <c r="M12" i="67" s="1"/>
  <c r="W103" i="66"/>
  <c r="T103" i="66"/>
  <c r="P103" i="66"/>
  <c r="G103" i="66"/>
  <c r="AA103" i="66" s="1"/>
  <c r="V103" i="66"/>
  <c r="Q103" i="66"/>
  <c r="X103" i="66"/>
  <c r="S103" i="66"/>
  <c r="I103" i="66"/>
  <c r="M20" i="67" s="1"/>
  <c r="V108" i="66"/>
  <c r="I108" i="66"/>
  <c r="M25" i="67" s="1"/>
  <c r="Q108" i="66"/>
  <c r="R108" i="66" s="1"/>
  <c r="G108" i="66"/>
  <c r="AA108" i="66" s="1"/>
  <c r="X108" i="66"/>
  <c r="T108" i="66"/>
  <c r="K108" i="66"/>
  <c r="W108" i="66"/>
  <c r="V116" i="66"/>
  <c r="I116" i="66"/>
  <c r="Q116" i="66"/>
  <c r="Z116" i="66" s="1"/>
  <c r="G116" i="66"/>
  <c r="AA116" i="66" s="1"/>
  <c r="X116" i="66"/>
  <c r="T116" i="66"/>
  <c r="K116" i="66"/>
  <c r="W116" i="66"/>
  <c r="V138" i="66"/>
  <c r="I138" i="66"/>
  <c r="J138" i="66" s="1"/>
  <c r="X138" i="66"/>
  <c r="T138" i="66"/>
  <c r="K138" i="66"/>
  <c r="G138" i="66"/>
  <c r="AA138" i="66" s="1"/>
  <c r="W138" i="66"/>
  <c r="W141" i="66"/>
  <c r="T141" i="66"/>
  <c r="P141" i="66"/>
  <c r="G141" i="66"/>
  <c r="AA141" i="66" s="1"/>
  <c r="X141" i="66"/>
  <c r="S141" i="66"/>
  <c r="I141" i="66"/>
  <c r="J141" i="66" s="1"/>
  <c r="V141" i="66"/>
  <c r="V173" i="66"/>
  <c r="U173" i="66"/>
  <c r="P173" i="66"/>
  <c r="G173" i="66"/>
  <c r="AA173" i="66" s="1"/>
  <c r="W173" i="66"/>
  <c r="S173" i="66"/>
  <c r="T173" i="66"/>
  <c r="V189" i="66"/>
  <c r="U189" i="66"/>
  <c r="P189" i="66"/>
  <c r="G189" i="66"/>
  <c r="AA189" i="66" s="1"/>
  <c r="W189" i="66"/>
  <c r="S189" i="66"/>
  <c r="T189" i="66"/>
  <c r="S192" i="66"/>
  <c r="K192" i="66"/>
  <c r="X192" i="66"/>
  <c r="T192" i="66"/>
  <c r="V192" i="66"/>
  <c r="Q192" i="66"/>
  <c r="R192" i="66" s="1"/>
  <c r="G192" i="66"/>
  <c r="AA192" i="66" s="1"/>
  <c r="U192" i="66"/>
  <c r="W199" i="66"/>
  <c r="T199" i="66"/>
  <c r="P199" i="66"/>
  <c r="G199" i="66"/>
  <c r="AA199" i="66" s="1"/>
  <c r="V199" i="66"/>
  <c r="Q199" i="66"/>
  <c r="Z199" i="66" s="1"/>
  <c r="X199" i="66"/>
  <c r="S199" i="66"/>
  <c r="U199" i="66"/>
  <c r="V207" i="66"/>
  <c r="I207" i="66"/>
  <c r="J207" i="66" s="1"/>
  <c r="Q207" i="66"/>
  <c r="R207" i="66" s="1"/>
  <c r="G207" i="66"/>
  <c r="AA207" i="66" s="1"/>
  <c r="X207" i="66"/>
  <c r="T207" i="66"/>
  <c r="K207" i="66"/>
  <c r="W207" i="66"/>
  <c r="V231" i="66"/>
  <c r="I231" i="66"/>
  <c r="Z231" i="66"/>
  <c r="Q231" i="66"/>
  <c r="G231" i="66"/>
  <c r="X231" i="66"/>
  <c r="T231" i="66"/>
  <c r="K231" i="66"/>
  <c r="W231" i="66"/>
  <c r="S244" i="66"/>
  <c r="K244" i="66"/>
  <c r="X244" i="66"/>
  <c r="T244" i="66"/>
  <c r="I244" i="66"/>
  <c r="Q9" i="67" s="1"/>
  <c r="V244" i="66"/>
  <c r="Q244" i="66"/>
  <c r="G244" i="66"/>
  <c r="AA244" i="66" s="1"/>
  <c r="W244" i="66"/>
  <c r="S248" i="66"/>
  <c r="K248" i="66"/>
  <c r="V248" i="66"/>
  <c r="Q248" i="66"/>
  <c r="R248" i="66" s="1"/>
  <c r="G248" i="66"/>
  <c r="AA248" i="66" s="1"/>
  <c r="X248" i="66"/>
  <c r="T248" i="66"/>
  <c r="I248" i="66"/>
  <c r="W248" i="66"/>
  <c r="W251" i="66"/>
  <c r="T251" i="66"/>
  <c r="P251" i="66"/>
  <c r="G251" i="66"/>
  <c r="AA251" i="66" s="1"/>
  <c r="X251" i="66"/>
  <c r="S251" i="66"/>
  <c r="I251" i="66"/>
  <c r="V251" i="66"/>
  <c r="Q251" i="66"/>
  <c r="R251" i="66" s="1"/>
  <c r="Y256" i="66"/>
  <c r="S256" i="66"/>
  <c r="K256" i="66"/>
  <c r="Z256" i="66"/>
  <c r="V256" i="66"/>
  <c r="Q256" i="66"/>
  <c r="G256" i="66"/>
  <c r="X256" i="66"/>
  <c r="T256" i="66"/>
  <c r="I256" i="66"/>
  <c r="Q21" i="67" s="1"/>
  <c r="W256" i="66"/>
  <c r="S260" i="66"/>
  <c r="K260" i="66"/>
  <c r="X260" i="66"/>
  <c r="T260" i="66"/>
  <c r="I260" i="66"/>
  <c r="V260" i="66"/>
  <c r="Q260" i="66"/>
  <c r="R260" i="66" s="1"/>
  <c r="G260" i="66"/>
  <c r="AA260" i="66" s="1"/>
  <c r="W260" i="66"/>
  <c r="V299" i="66"/>
  <c r="I299" i="66"/>
  <c r="R26" i="67" s="1"/>
  <c r="X299" i="66"/>
  <c r="T299" i="66"/>
  <c r="K299" i="66"/>
  <c r="Q299" i="66"/>
  <c r="G299" i="66"/>
  <c r="AA299" i="66" s="1"/>
  <c r="W299" i="66"/>
  <c r="V307" i="66"/>
  <c r="I307" i="66"/>
  <c r="R34" i="67" s="1"/>
  <c r="X307" i="66"/>
  <c r="T307" i="66"/>
  <c r="K307" i="66"/>
  <c r="Z307" i="66"/>
  <c r="Q307" i="66"/>
  <c r="G307" i="66"/>
  <c r="W307" i="66"/>
  <c r="W319" i="66"/>
  <c r="T319" i="66"/>
  <c r="P319" i="66"/>
  <c r="G319" i="66"/>
  <c r="AA319" i="66" s="1"/>
  <c r="V319" i="66"/>
  <c r="Q319" i="66"/>
  <c r="Z319" i="66" s="1"/>
  <c r="X319" i="66"/>
  <c r="S319" i="66"/>
  <c r="I319" i="66"/>
  <c r="S8" i="67" s="1"/>
  <c r="Y332" i="66"/>
  <c r="S332" i="66"/>
  <c r="K332" i="66"/>
  <c r="X332" i="66"/>
  <c r="T332" i="66"/>
  <c r="I332" i="66"/>
  <c r="S21" i="67" s="1"/>
  <c r="Z332" i="66"/>
  <c r="V332" i="66"/>
  <c r="Q332" i="66"/>
  <c r="G332" i="66"/>
  <c r="W332" i="66"/>
  <c r="S336" i="66"/>
  <c r="K336" i="66"/>
  <c r="V336" i="66"/>
  <c r="Q336" i="66"/>
  <c r="G336" i="66"/>
  <c r="AA336" i="66" s="1"/>
  <c r="X336" i="66"/>
  <c r="T336" i="66"/>
  <c r="I336" i="66"/>
  <c r="S25" i="67" s="1"/>
  <c r="W336" i="66"/>
  <c r="S340" i="66"/>
  <c r="K340" i="66"/>
  <c r="X340" i="66"/>
  <c r="T340" i="66"/>
  <c r="I340" i="66"/>
  <c r="S29" i="67" s="1"/>
  <c r="V340" i="66"/>
  <c r="Q340" i="66"/>
  <c r="G340" i="66"/>
  <c r="AA340" i="66" s="1"/>
  <c r="W340" i="66"/>
  <c r="W343" i="66"/>
  <c r="T343" i="66"/>
  <c r="P343" i="66"/>
  <c r="G343" i="66"/>
  <c r="AA343" i="66" s="1"/>
  <c r="V343" i="66"/>
  <c r="Q343" i="66"/>
  <c r="Z343" i="66" s="1"/>
  <c r="X343" i="66"/>
  <c r="S343" i="66"/>
  <c r="I343" i="66"/>
  <c r="S32" i="67" s="1"/>
  <c r="V375" i="66"/>
  <c r="I375" i="66"/>
  <c r="T26" i="67" s="1"/>
  <c r="Q375" i="66"/>
  <c r="G375" i="66"/>
  <c r="AA375" i="66" s="1"/>
  <c r="X375" i="66"/>
  <c r="T375" i="66"/>
  <c r="K375" i="66"/>
  <c r="W375" i="66"/>
  <c r="Y396" i="66"/>
  <c r="S396" i="66"/>
  <c r="K396" i="66"/>
  <c r="X396" i="66"/>
  <c r="T396" i="66"/>
  <c r="I396" i="66"/>
  <c r="U9" i="67" s="1"/>
  <c r="Z396" i="66"/>
  <c r="V396" i="66"/>
  <c r="Q396" i="66"/>
  <c r="G396" i="66"/>
  <c r="W396" i="66"/>
  <c r="Y400" i="66"/>
  <c r="S400" i="66"/>
  <c r="K400" i="66"/>
  <c r="Z400" i="66"/>
  <c r="V400" i="66"/>
  <c r="Q400" i="66"/>
  <c r="G400" i="66"/>
  <c r="X400" i="66"/>
  <c r="T400" i="66"/>
  <c r="I400" i="66"/>
  <c r="U13" i="67" s="1"/>
  <c r="W400" i="66"/>
  <c r="Z403" i="66"/>
  <c r="W403" i="66"/>
  <c r="T403" i="66"/>
  <c r="P403" i="66"/>
  <c r="G403" i="66"/>
  <c r="X403" i="66"/>
  <c r="S403" i="66"/>
  <c r="I403" i="66"/>
  <c r="U16" i="67" s="1"/>
  <c r="Y403" i="66"/>
  <c r="V403" i="66"/>
  <c r="Q403" i="66"/>
  <c r="Z407" i="66"/>
  <c r="W407" i="66"/>
  <c r="T407" i="66"/>
  <c r="P407" i="66"/>
  <c r="G407" i="66"/>
  <c r="Y407" i="66"/>
  <c r="V407" i="66"/>
  <c r="Q407" i="66"/>
  <c r="X407" i="66"/>
  <c r="S407" i="66"/>
  <c r="I407" i="66"/>
  <c r="U20" i="67" s="1"/>
  <c r="Y416" i="66"/>
  <c r="S416" i="66"/>
  <c r="K416" i="66"/>
  <c r="Z416" i="66"/>
  <c r="V416" i="66"/>
  <c r="Q416" i="66"/>
  <c r="G416" i="66"/>
  <c r="X416" i="66"/>
  <c r="T416" i="66"/>
  <c r="I416" i="66"/>
  <c r="U29" i="67" s="1"/>
  <c r="W416" i="66"/>
  <c r="W419" i="66"/>
  <c r="T419" i="66"/>
  <c r="P419" i="66"/>
  <c r="G419" i="66"/>
  <c r="AA419" i="66" s="1"/>
  <c r="X419" i="66"/>
  <c r="S419" i="66"/>
  <c r="I419" i="66"/>
  <c r="U32" i="67" s="1"/>
  <c r="V419" i="66"/>
  <c r="Q419" i="66"/>
  <c r="Z419" i="66" s="1"/>
  <c r="Z423" i="66"/>
  <c r="W423" i="66"/>
  <c r="T423" i="66"/>
  <c r="P423" i="66"/>
  <c r="G423" i="66"/>
  <c r="Y423" i="66"/>
  <c r="V423" i="66"/>
  <c r="Q423" i="66"/>
  <c r="X423" i="66"/>
  <c r="S423" i="66"/>
  <c r="I423" i="66"/>
  <c r="U36" i="67" s="1"/>
  <c r="W427" i="66"/>
  <c r="T427" i="66"/>
  <c r="P427" i="66"/>
  <c r="G427" i="66"/>
  <c r="AA427" i="66" s="1"/>
  <c r="X427" i="66"/>
  <c r="S427" i="66"/>
  <c r="I427" i="66"/>
  <c r="U40" i="67" s="1"/>
  <c r="V427" i="66"/>
  <c r="Q427" i="66"/>
  <c r="Z427" i="66" s="1"/>
  <c r="V435" i="66"/>
  <c r="I435" i="66"/>
  <c r="V10" i="67" s="1"/>
  <c r="X435" i="66"/>
  <c r="T435" i="66"/>
  <c r="K435" i="66"/>
  <c r="Z435" i="66"/>
  <c r="Q435" i="66"/>
  <c r="G435" i="66"/>
  <c r="W435" i="66"/>
  <c r="V439" i="66"/>
  <c r="I439" i="66"/>
  <c r="V14" i="67" s="1"/>
  <c r="Z439" i="66"/>
  <c r="Q439" i="66"/>
  <c r="G439" i="66"/>
  <c r="X439" i="66"/>
  <c r="T439" i="66"/>
  <c r="K439" i="66"/>
  <c r="W439" i="66"/>
  <c r="V451" i="66"/>
  <c r="I451" i="66"/>
  <c r="V26" i="67" s="1"/>
  <c r="X451" i="66"/>
  <c r="T451" i="66"/>
  <c r="K451" i="66"/>
  <c r="Q451" i="66"/>
  <c r="G451" i="66"/>
  <c r="AA451" i="66" s="1"/>
  <c r="W451" i="66"/>
  <c r="Y480" i="66"/>
  <c r="S480" i="66"/>
  <c r="K480" i="66"/>
  <c r="Z480" i="66"/>
  <c r="V480" i="66"/>
  <c r="Q480" i="66"/>
  <c r="G480" i="66"/>
  <c r="X480" i="66"/>
  <c r="T480" i="66"/>
  <c r="I480" i="66"/>
  <c r="W17" i="67" s="1"/>
  <c r="W480" i="66"/>
  <c r="Z483" i="66"/>
  <c r="W483" i="66"/>
  <c r="T483" i="66"/>
  <c r="P483" i="66"/>
  <c r="G483" i="66"/>
  <c r="X483" i="66"/>
  <c r="S483" i="66"/>
  <c r="I483" i="66"/>
  <c r="W20" i="67" s="1"/>
  <c r="Y483" i="66"/>
  <c r="V483" i="66"/>
  <c r="Q483" i="66"/>
  <c r="Y496" i="66"/>
  <c r="S496" i="66"/>
  <c r="K496" i="66"/>
  <c r="Z496" i="66"/>
  <c r="V496" i="66"/>
  <c r="Q496" i="66"/>
  <c r="G496" i="66"/>
  <c r="X496" i="66"/>
  <c r="T496" i="66"/>
  <c r="I496" i="66"/>
  <c r="W33" i="67" s="1"/>
  <c r="W496" i="66"/>
  <c r="Z499" i="66"/>
  <c r="W499" i="66"/>
  <c r="T499" i="66"/>
  <c r="P499" i="66"/>
  <c r="G499" i="66"/>
  <c r="X499" i="66"/>
  <c r="S499" i="66"/>
  <c r="I499" i="66"/>
  <c r="W36" i="67" s="1"/>
  <c r="Y499" i="66"/>
  <c r="V499" i="66"/>
  <c r="Q499" i="66"/>
  <c r="Z503" i="66"/>
  <c r="W503" i="66"/>
  <c r="T503" i="66"/>
  <c r="P503" i="66"/>
  <c r="G503" i="66"/>
  <c r="Y503" i="66"/>
  <c r="V503" i="66"/>
  <c r="Q503" i="66"/>
  <c r="X503" i="66"/>
  <c r="S503" i="66"/>
  <c r="I503" i="66"/>
  <c r="W40" i="67" s="1"/>
  <c r="V511" i="66"/>
  <c r="I511" i="66"/>
  <c r="X10" i="67" s="1"/>
  <c r="Z511" i="66"/>
  <c r="Q511" i="66"/>
  <c r="G511" i="66"/>
  <c r="X511" i="66"/>
  <c r="T511" i="66"/>
  <c r="K511" i="66"/>
  <c r="W511" i="66"/>
  <c r="V519" i="66"/>
  <c r="I519" i="66"/>
  <c r="X18" i="67" s="1"/>
  <c r="Z519" i="66"/>
  <c r="Q519" i="66"/>
  <c r="G519" i="66"/>
  <c r="X519" i="66"/>
  <c r="T519" i="66"/>
  <c r="K519" i="66"/>
  <c r="W519" i="66"/>
  <c r="V527" i="66"/>
  <c r="I527" i="66"/>
  <c r="X26" i="67" s="1"/>
  <c r="Q527" i="66"/>
  <c r="G527" i="66"/>
  <c r="AA527" i="66" s="1"/>
  <c r="X527" i="66"/>
  <c r="T527" i="66"/>
  <c r="K527" i="66"/>
  <c r="W527" i="66"/>
  <c r="V535" i="66"/>
  <c r="I535" i="66"/>
  <c r="X34" i="67" s="1"/>
  <c r="Z535" i="66"/>
  <c r="Q535" i="66"/>
  <c r="G535" i="66"/>
  <c r="X535" i="66"/>
  <c r="T535" i="66"/>
  <c r="K535" i="66"/>
  <c r="W535" i="66"/>
  <c r="Y556" i="66"/>
  <c r="S556" i="66"/>
  <c r="K556" i="66"/>
  <c r="X556" i="66"/>
  <c r="T556" i="66"/>
  <c r="I556" i="66"/>
  <c r="Y17" i="67" s="1"/>
  <c r="Z556" i="66"/>
  <c r="V556" i="66"/>
  <c r="Q556" i="66"/>
  <c r="G556" i="66"/>
  <c r="W556" i="66"/>
  <c r="Z559" i="66"/>
  <c r="W559" i="66"/>
  <c r="T559" i="66"/>
  <c r="P559" i="66"/>
  <c r="G559" i="66"/>
  <c r="Y559" i="66"/>
  <c r="V559" i="66"/>
  <c r="Q559" i="66"/>
  <c r="X559" i="66"/>
  <c r="S559" i="66"/>
  <c r="I559" i="66"/>
  <c r="Y20" i="67" s="1"/>
  <c r="Y564" i="66"/>
  <c r="S564" i="66"/>
  <c r="K564" i="66"/>
  <c r="X564" i="66"/>
  <c r="T564" i="66"/>
  <c r="I564" i="66"/>
  <c r="Y25" i="67" s="1"/>
  <c r="Z564" i="66"/>
  <c r="V564" i="66"/>
  <c r="Q564" i="66"/>
  <c r="G564" i="66"/>
  <c r="W564" i="66"/>
  <c r="AB12" i="49"/>
  <c r="AB13" i="49"/>
  <c r="AB20" i="49"/>
  <c r="AB22" i="49"/>
  <c r="AC23" i="49"/>
  <c r="V10" i="6"/>
  <c r="V11" i="6"/>
  <c r="V12" i="6"/>
  <c r="AH26" i="6"/>
  <c r="AC17" i="16"/>
  <c r="AC21" i="16"/>
  <c r="AC25" i="16"/>
  <c r="AC29" i="16"/>
  <c r="N13" i="44"/>
  <c r="AF23" i="44"/>
  <c r="AF41" i="44"/>
  <c r="AG20" i="45"/>
  <c r="AF26" i="45"/>
  <c r="AG19" i="46"/>
  <c r="AG23" i="46"/>
  <c r="T12" i="48"/>
  <c r="I15" i="48"/>
  <c r="I16" i="48"/>
  <c r="AC5" i="48"/>
  <c r="G21" i="48"/>
  <c r="I23" i="48"/>
  <c r="AD22" i="47"/>
  <c r="W57" i="66"/>
  <c r="T57" i="66"/>
  <c r="P57" i="66"/>
  <c r="G57" i="66"/>
  <c r="AA57" i="66" s="1"/>
  <c r="X57" i="66"/>
  <c r="S57" i="66"/>
  <c r="I57" i="66"/>
  <c r="L12" i="67" s="1"/>
  <c r="V57" i="66"/>
  <c r="Q57" i="66"/>
  <c r="Z57" i="66" s="1"/>
  <c r="P58" i="66"/>
  <c r="Z65" i="66"/>
  <c r="W65" i="66"/>
  <c r="T65" i="66"/>
  <c r="P65" i="66"/>
  <c r="G65" i="66"/>
  <c r="X65" i="66"/>
  <c r="S65" i="66"/>
  <c r="I65" i="66"/>
  <c r="L20" i="67" s="1"/>
  <c r="Y65" i="66"/>
  <c r="V65" i="66"/>
  <c r="Q65" i="66"/>
  <c r="P66" i="66"/>
  <c r="Y66" i="66"/>
  <c r="W73" i="66"/>
  <c r="T73" i="66"/>
  <c r="P73" i="66"/>
  <c r="G73" i="66"/>
  <c r="AA73" i="66" s="1"/>
  <c r="X73" i="66"/>
  <c r="S73" i="66"/>
  <c r="I73" i="66"/>
  <c r="L28" i="67" s="1"/>
  <c r="V73" i="66"/>
  <c r="Q73" i="66"/>
  <c r="Z73" i="66" s="1"/>
  <c r="Z77" i="66"/>
  <c r="W77" i="66"/>
  <c r="T77" i="66"/>
  <c r="P77" i="66"/>
  <c r="G77" i="66"/>
  <c r="Y77" i="66"/>
  <c r="V77" i="66"/>
  <c r="Q77" i="66"/>
  <c r="X77" i="66"/>
  <c r="S77" i="66"/>
  <c r="I77" i="66"/>
  <c r="L32" i="67" s="1"/>
  <c r="V92" i="66"/>
  <c r="I92" i="66"/>
  <c r="M9" i="67" s="1"/>
  <c r="Q92" i="66"/>
  <c r="G92" i="66"/>
  <c r="AA92" i="66" s="1"/>
  <c r="X92" i="66"/>
  <c r="T92" i="66"/>
  <c r="K92" i="66"/>
  <c r="W92" i="66"/>
  <c r="V100" i="66"/>
  <c r="I100" i="66"/>
  <c r="Q100" i="66"/>
  <c r="G100" i="66"/>
  <c r="AA100" i="66" s="1"/>
  <c r="X100" i="66"/>
  <c r="T100" i="66"/>
  <c r="K100" i="66"/>
  <c r="W100" i="66"/>
  <c r="W107" i="66"/>
  <c r="T107" i="66"/>
  <c r="P107" i="66"/>
  <c r="G107" i="66"/>
  <c r="AA107" i="66" s="1"/>
  <c r="X107" i="66"/>
  <c r="S107" i="66"/>
  <c r="I107" i="66"/>
  <c r="M24" i="67" s="1"/>
  <c r="V107" i="66"/>
  <c r="Q107" i="66"/>
  <c r="R107" i="66" s="1"/>
  <c r="Z115" i="66"/>
  <c r="W115" i="66"/>
  <c r="T115" i="66"/>
  <c r="P115" i="66"/>
  <c r="G115" i="66"/>
  <c r="X115" i="66"/>
  <c r="S115" i="66"/>
  <c r="I115" i="66"/>
  <c r="M32" i="67" s="1"/>
  <c r="Y115" i="66"/>
  <c r="V115" i="66"/>
  <c r="Q115" i="66"/>
  <c r="V134" i="66"/>
  <c r="I134" i="66"/>
  <c r="J134" i="66" s="1"/>
  <c r="G134" i="66"/>
  <c r="AA134" i="66" s="1"/>
  <c r="X134" i="66"/>
  <c r="T134" i="66"/>
  <c r="K134" i="66"/>
  <c r="W134" i="66"/>
  <c r="W137" i="66"/>
  <c r="T137" i="66"/>
  <c r="P137" i="66"/>
  <c r="G137" i="66"/>
  <c r="AA137" i="66" s="1"/>
  <c r="V137" i="66"/>
  <c r="X137" i="66"/>
  <c r="S137" i="66"/>
  <c r="I137" i="66"/>
  <c r="J137" i="66" s="1"/>
  <c r="V154" i="66"/>
  <c r="I154" i="66"/>
  <c r="J154" i="66" s="1"/>
  <c r="X154" i="66"/>
  <c r="T154" i="66"/>
  <c r="K154" i="66"/>
  <c r="G154" i="66"/>
  <c r="AA154" i="66" s="1"/>
  <c r="W154" i="66"/>
  <c r="V158" i="66"/>
  <c r="I158" i="66"/>
  <c r="J158" i="66" s="1"/>
  <c r="G158" i="66"/>
  <c r="AA158" i="66" s="1"/>
  <c r="X158" i="66"/>
  <c r="T158" i="66"/>
  <c r="K158" i="66"/>
  <c r="W158" i="66"/>
  <c r="W161" i="66"/>
  <c r="T161" i="66"/>
  <c r="P161" i="66"/>
  <c r="G161" i="66"/>
  <c r="AA161" i="66" s="1"/>
  <c r="V161" i="66"/>
  <c r="X161" i="66"/>
  <c r="S161" i="66"/>
  <c r="I161" i="66"/>
  <c r="J161" i="66" s="1"/>
  <c r="S176" i="66"/>
  <c r="K176" i="66"/>
  <c r="X176" i="66"/>
  <c r="T176" i="66"/>
  <c r="V176" i="66"/>
  <c r="Q176" i="66"/>
  <c r="R176" i="66" s="1"/>
  <c r="G176" i="66"/>
  <c r="AA176" i="66" s="1"/>
  <c r="U176" i="66"/>
  <c r="W183" i="66"/>
  <c r="T183" i="66"/>
  <c r="P183" i="66"/>
  <c r="G183" i="66"/>
  <c r="AA183" i="66" s="1"/>
  <c r="V183" i="66"/>
  <c r="Q183" i="66"/>
  <c r="R183" i="66" s="1"/>
  <c r="X183" i="66"/>
  <c r="S183" i="66"/>
  <c r="U183" i="66"/>
  <c r="O28" i="67"/>
  <c r="F28" i="67" s="1"/>
  <c r="V211" i="66"/>
  <c r="I211" i="66"/>
  <c r="J211" i="66" s="1"/>
  <c r="X211" i="66"/>
  <c r="T211" i="66"/>
  <c r="K211" i="66"/>
  <c r="Q211" i="66"/>
  <c r="R211" i="66" s="1"/>
  <c r="G211" i="66"/>
  <c r="AA211" i="66" s="1"/>
  <c r="W211" i="66"/>
  <c r="V219" i="66"/>
  <c r="I219" i="66"/>
  <c r="X219" i="66"/>
  <c r="T219" i="66"/>
  <c r="K219" i="66"/>
  <c r="Z219" i="66"/>
  <c r="Q219" i="66"/>
  <c r="G219" i="66"/>
  <c r="W219" i="66"/>
  <c r="S252" i="66"/>
  <c r="K252" i="66"/>
  <c r="X252" i="66"/>
  <c r="T252" i="66"/>
  <c r="I252" i="66"/>
  <c r="Q17" i="67" s="1"/>
  <c r="V252" i="66"/>
  <c r="Q252" i="66"/>
  <c r="R252" i="66" s="1"/>
  <c r="G252" i="66"/>
  <c r="AA252" i="66" s="1"/>
  <c r="W252" i="66"/>
  <c r="W263" i="66"/>
  <c r="T263" i="66"/>
  <c r="P263" i="66"/>
  <c r="G263" i="66"/>
  <c r="AA263" i="66" s="1"/>
  <c r="V263" i="66"/>
  <c r="Q263" i="66"/>
  <c r="R263" i="66" s="1"/>
  <c r="X263" i="66"/>
  <c r="S263" i="66"/>
  <c r="I263" i="66"/>
  <c r="Z271" i="66"/>
  <c r="W271" i="66"/>
  <c r="T271" i="66"/>
  <c r="P271" i="66"/>
  <c r="G271" i="66"/>
  <c r="Y271" i="66"/>
  <c r="V271" i="66"/>
  <c r="Q271" i="66"/>
  <c r="X271" i="66"/>
  <c r="S271" i="66"/>
  <c r="I271" i="66"/>
  <c r="Q36" i="67" s="1"/>
  <c r="W275" i="66"/>
  <c r="T275" i="66"/>
  <c r="P275" i="66"/>
  <c r="G275" i="66"/>
  <c r="AA275" i="66" s="1"/>
  <c r="X275" i="66"/>
  <c r="S275" i="66"/>
  <c r="I275" i="66"/>
  <c r="V275" i="66"/>
  <c r="Q275" i="66"/>
  <c r="R275" i="66" s="1"/>
  <c r="V283" i="66"/>
  <c r="I283" i="66"/>
  <c r="R10" i="67" s="1"/>
  <c r="X283" i="66"/>
  <c r="T283" i="66"/>
  <c r="K283" i="66"/>
  <c r="Z283" i="66"/>
  <c r="Q283" i="66"/>
  <c r="G283" i="66"/>
  <c r="W283" i="66"/>
  <c r="V291" i="66"/>
  <c r="I291" i="66"/>
  <c r="R18" i="67" s="1"/>
  <c r="X291" i="66"/>
  <c r="T291" i="66"/>
  <c r="K291" i="66"/>
  <c r="Q291" i="66"/>
  <c r="G291" i="66"/>
  <c r="AA291" i="66" s="1"/>
  <c r="W291" i="66"/>
  <c r="V303" i="66"/>
  <c r="I303" i="66"/>
  <c r="R30" i="67" s="1"/>
  <c r="Q303" i="66"/>
  <c r="G303" i="66"/>
  <c r="AA303" i="66" s="1"/>
  <c r="X303" i="66"/>
  <c r="T303" i="66"/>
  <c r="K303" i="66"/>
  <c r="W303" i="66"/>
  <c r="Y320" i="66"/>
  <c r="S320" i="66"/>
  <c r="K320" i="66"/>
  <c r="Z320" i="66"/>
  <c r="V320" i="66"/>
  <c r="Q320" i="66"/>
  <c r="G320" i="66"/>
  <c r="X320" i="66"/>
  <c r="T320" i="66"/>
  <c r="I320" i="66"/>
  <c r="S9" i="67" s="1"/>
  <c r="W320" i="66"/>
  <c r="Z323" i="66"/>
  <c r="W323" i="66"/>
  <c r="T323" i="66"/>
  <c r="P323" i="66"/>
  <c r="G323" i="66"/>
  <c r="X323" i="66"/>
  <c r="S323" i="66"/>
  <c r="I323" i="66"/>
  <c r="S12" i="67" s="1"/>
  <c r="Y323" i="66"/>
  <c r="V323" i="66"/>
  <c r="Q323" i="66"/>
  <c r="S344" i="66"/>
  <c r="K344" i="66"/>
  <c r="V344" i="66"/>
  <c r="Q344" i="66"/>
  <c r="Z344" i="66" s="1"/>
  <c r="G344" i="66"/>
  <c r="AA344" i="66" s="1"/>
  <c r="X344" i="66"/>
  <c r="T344" i="66"/>
  <c r="I344" i="66"/>
  <c r="S33" i="67" s="1"/>
  <c r="W344" i="66"/>
  <c r="Z347" i="66"/>
  <c r="W347" i="66"/>
  <c r="T347" i="66"/>
  <c r="P347" i="66"/>
  <c r="G347" i="66"/>
  <c r="X347" i="66"/>
  <c r="S347" i="66"/>
  <c r="I347" i="66"/>
  <c r="S36" i="67" s="1"/>
  <c r="Y347" i="66"/>
  <c r="V347" i="66"/>
  <c r="Q347" i="66"/>
  <c r="W351" i="66"/>
  <c r="T351" i="66"/>
  <c r="P351" i="66"/>
  <c r="G351" i="66"/>
  <c r="AA351" i="66" s="1"/>
  <c r="V351" i="66"/>
  <c r="Q351" i="66"/>
  <c r="X351" i="66"/>
  <c r="S351" i="66"/>
  <c r="I351" i="66"/>
  <c r="S40" i="67" s="1"/>
  <c r="V359" i="66"/>
  <c r="I359" i="66"/>
  <c r="T10" i="67" s="1"/>
  <c r="Z359" i="66"/>
  <c r="Q359" i="66"/>
  <c r="G359" i="66"/>
  <c r="X359" i="66"/>
  <c r="T359" i="66"/>
  <c r="K359" i="66"/>
  <c r="W359" i="66"/>
  <c r="V367" i="66"/>
  <c r="I367" i="66"/>
  <c r="T18" i="67" s="1"/>
  <c r="Q367" i="66"/>
  <c r="G367" i="66"/>
  <c r="AA367" i="66" s="1"/>
  <c r="X367" i="66"/>
  <c r="T367" i="66"/>
  <c r="K367" i="66"/>
  <c r="W367" i="66"/>
  <c r="V379" i="66"/>
  <c r="I379" i="66"/>
  <c r="T30" i="67" s="1"/>
  <c r="X379" i="66"/>
  <c r="T379" i="66"/>
  <c r="K379" i="66"/>
  <c r="Q379" i="66"/>
  <c r="G379" i="66"/>
  <c r="AA379" i="66" s="1"/>
  <c r="W379" i="66"/>
  <c r="V387" i="66"/>
  <c r="I387" i="66"/>
  <c r="T38" i="67" s="1"/>
  <c r="X387" i="66"/>
  <c r="T387" i="66"/>
  <c r="K387" i="66"/>
  <c r="Z387" i="66"/>
  <c r="Q387" i="66"/>
  <c r="G387" i="66"/>
  <c r="W387" i="66"/>
  <c r="Y404" i="66"/>
  <c r="S404" i="66"/>
  <c r="K404" i="66"/>
  <c r="X404" i="66"/>
  <c r="T404" i="66"/>
  <c r="I404" i="66"/>
  <c r="U17" i="67" s="1"/>
  <c r="Z404" i="66"/>
  <c r="V404" i="66"/>
  <c r="Q404" i="66"/>
  <c r="G404" i="66"/>
  <c r="W404" i="66"/>
  <c r="Y408" i="66"/>
  <c r="S408" i="66"/>
  <c r="K408" i="66"/>
  <c r="Z408" i="66"/>
  <c r="V408" i="66"/>
  <c r="Q408" i="66"/>
  <c r="G408" i="66"/>
  <c r="X408" i="66"/>
  <c r="T408" i="66"/>
  <c r="I408" i="66"/>
  <c r="U21" i="67" s="1"/>
  <c r="W408" i="66"/>
  <c r="W411" i="66"/>
  <c r="T411" i="66"/>
  <c r="P411" i="66"/>
  <c r="G411" i="66"/>
  <c r="AA411" i="66" s="1"/>
  <c r="X411" i="66"/>
  <c r="S411" i="66"/>
  <c r="I411" i="66"/>
  <c r="U24" i="67" s="1"/>
  <c r="V411" i="66"/>
  <c r="Q411" i="66"/>
  <c r="Z411" i="66" s="1"/>
  <c r="Y420" i="66"/>
  <c r="S420" i="66"/>
  <c r="K420" i="66"/>
  <c r="X420" i="66"/>
  <c r="T420" i="66"/>
  <c r="I420" i="66"/>
  <c r="U33" i="67" s="1"/>
  <c r="Z420" i="66"/>
  <c r="V420" i="66"/>
  <c r="Q420" i="66"/>
  <c r="G420" i="66"/>
  <c r="W420" i="66"/>
  <c r="Y424" i="66"/>
  <c r="S424" i="66"/>
  <c r="K424" i="66"/>
  <c r="Z424" i="66"/>
  <c r="V424" i="66"/>
  <c r="Q424" i="66"/>
  <c r="G424" i="66"/>
  <c r="X424" i="66"/>
  <c r="T424" i="66"/>
  <c r="I424" i="66"/>
  <c r="U37" i="67" s="1"/>
  <c r="W424" i="66"/>
  <c r="V459" i="66"/>
  <c r="I459" i="66"/>
  <c r="V34" i="67" s="1"/>
  <c r="X459" i="66"/>
  <c r="T459" i="66"/>
  <c r="K459" i="66"/>
  <c r="Z459" i="66"/>
  <c r="Q459" i="66"/>
  <c r="G459" i="66"/>
  <c r="W459" i="66"/>
  <c r="V463" i="66"/>
  <c r="I463" i="66"/>
  <c r="V38" i="67" s="1"/>
  <c r="Z463" i="66"/>
  <c r="Q463" i="66"/>
  <c r="G463" i="66"/>
  <c r="X463" i="66"/>
  <c r="T463" i="66"/>
  <c r="K463" i="66"/>
  <c r="W463" i="66"/>
  <c r="Z471" i="66"/>
  <c r="W471" i="66"/>
  <c r="T471" i="66"/>
  <c r="P471" i="66"/>
  <c r="G471" i="66"/>
  <c r="Y471" i="66"/>
  <c r="V471" i="66"/>
  <c r="Q471" i="66"/>
  <c r="X471" i="66"/>
  <c r="S471" i="66"/>
  <c r="I471" i="66"/>
  <c r="W8" i="67" s="1"/>
  <c r="Y484" i="66"/>
  <c r="S484" i="66"/>
  <c r="K484" i="66"/>
  <c r="X484" i="66"/>
  <c r="T484" i="66"/>
  <c r="I484" i="66"/>
  <c r="W21" i="67" s="1"/>
  <c r="Z484" i="66"/>
  <c r="V484" i="66"/>
  <c r="Q484" i="66"/>
  <c r="G484" i="66"/>
  <c r="W484" i="66"/>
  <c r="W487" i="66"/>
  <c r="T487" i="66"/>
  <c r="P487" i="66"/>
  <c r="G487" i="66"/>
  <c r="AA487" i="66" s="1"/>
  <c r="V487" i="66"/>
  <c r="Q487" i="66"/>
  <c r="Y487" i="66" s="1"/>
  <c r="X487" i="66"/>
  <c r="S487" i="66"/>
  <c r="I487" i="66"/>
  <c r="W24" i="67" s="1"/>
  <c r="Y500" i="66"/>
  <c r="S500" i="66"/>
  <c r="K500" i="66"/>
  <c r="X500" i="66"/>
  <c r="T500" i="66"/>
  <c r="I500" i="66"/>
  <c r="W37" i="67" s="1"/>
  <c r="Z500" i="66"/>
  <c r="V500" i="66"/>
  <c r="Q500" i="66"/>
  <c r="G500" i="66"/>
  <c r="W500" i="66"/>
  <c r="Z547" i="66"/>
  <c r="W547" i="66"/>
  <c r="T547" i="66"/>
  <c r="P547" i="66"/>
  <c r="G547" i="66"/>
  <c r="X547" i="66"/>
  <c r="S547" i="66"/>
  <c r="I547" i="66"/>
  <c r="Y8" i="67" s="1"/>
  <c r="Y547" i="66"/>
  <c r="V547" i="66"/>
  <c r="Q547" i="66"/>
  <c r="Y560" i="66"/>
  <c r="S560" i="66"/>
  <c r="K560" i="66"/>
  <c r="Z560" i="66"/>
  <c r="V560" i="66"/>
  <c r="Q560" i="66"/>
  <c r="G560" i="66"/>
  <c r="X560" i="66"/>
  <c r="T560" i="66"/>
  <c r="I560" i="66"/>
  <c r="Y21" i="67" s="1"/>
  <c r="W560" i="66"/>
  <c r="Z567" i="66"/>
  <c r="W567" i="66"/>
  <c r="T567" i="66"/>
  <c r="P567" i="66"/>
  <c r="G567" i="66"/>
  <c r="Y567" i="66"/>
  <c r="V567" i="66"/>
  <c r="Q567" i="66"/>
  <c r="X567" i="66"/>
  <c r="S567" i="66"/>
  <c r="I567" i="66"/>
  <c r="Y28" i="67" s="1"/>
  <c r="T10" i="6"/>
  <c r="F11" i="6"/>
  <c r="T12" i="6"/>
  <c r="N15" i="44"/>
  <c r="AG24" i="44"/>
  <c r="AG42" i="44"/>
  <c r="AG10" i="45"/>
  <c r="AG28" i="45"/>
  <c r="T13" i="48"/>
  <c r="G15" i="48"/>
  <c r="R24" i="48"/>
  <c r="AC51" i="48"/>
  <c r="AC68" i="48"/>
  <c r="W15" i="66"/>
  <c r="T15" i="66"/>
  <c r="P15" i="66"/>
  <c r="G15" i="66"/>
  <c r="AA15" i="66" s="1"/>
  <c r="P16" i="66"/>
  <c r="U16" i="66"/>
  <c r="K19" i="66"/>
  <c r="U19" i="66"/>
  <c r="V20" i="66"/>
  <c r="I20" i="66"/>
  <c r="K13" i="67" s="1"/>
  <c r="S20" i="66"/>
  <c r="W20" i="66"/>
  <c r="W23" i="66"/>
  <c r="T23" i="66"/>
  <c r="P23" i="66"/>
  <c r="G23" i="66"/>
  <c r="AA23" i="66" s="1"/>
  <c r="P24" i="66"/>
  <c r="U24" i="66"/>
  <c r="K27" i="66"/>
  <c r="U27" i="66"/>
  <c r="V28" i="66"/>
  <c r="I28" i="66"/>
  <c r="K21" i="67" s="1"/>
  <c r="S28" i="66"/>
  <c r="W28" i="66"/>
  <c r="AA28" i="66"/>
  <c r="W31" i="66"/>
  <c r="T31" i="66"/>
  <c r="P31" i="66"/>
  <c r="G31" i="66"/>
  <c r="AA31" i="66" s="1"/>
  <c r="P32" i="66"/>
  <c r="U32" i="66"/>
  <c r="K35" i="66"/>
  <c r="U35" i="66"/>
  <c r="V37" i="66"/>
  <c r="I37" i="66"/>
  <c r="K30" i="67" s="1"/>
  <c r="S37" i="66"/>
  <c r="W37" i="66"/>
  <c r="Z41" i="66"/>
  <c r="W41" i="66"/>
  <c r="T41" i="66"/>
  <c r="P41" i="66"/>
  <c r="G41" i="66"/>
  <c r="AA41" i="66"/>
  <c r="P42" i="66"/>
  <c r="U42" i="66"/>
  <c r="K45" i="66"/>
  <c r="U45" i="66"/>
  <c r="V46" i="66"/>
  <c r="I46" i="66"/>
  <c r="K39" i="67" s="1"/>
  <c r="S46" i="66"/>
  <c r="W46" i="66"/>
  <c r="W51" i="66"/>
  <c r="T51" i="66"/>
  <c r="P51" i="66"/>
  <c r="G51" i="66"/>
  <c r="AA51" i="66" s="1"/>
  <c r="P52" i="66"/>
  <c r="U52" i="66"/>
  <c r="K55" i="66"/>
  <c r="U55" i="66"/>
  <c r="V56" i="66"/>
  <c r="I56" i="66"/>
  <c r="L11" i="67" s="1"/>
  <c r="S56" i="66"/>
  <c r="W56" i="66"/>
  <c r="W59" i="66"/>
  <c r="T59" i="66"/>
  <c r="P59" i="66"/>
  <c r="G59" i="66"/>
  <c r="AA59" i="66" s="1"/>
  <c r="P60" i="66"/>
  <c r="U60" i="66"/>
  <c r="K63" i="66"/>
  <c r="U63" i="66"/>
  <c r="V64" i="66"/>
  <c r="I64" i="66"/>
  <c r="L19" i="67" s="1"/>
  <c r="S64" i="66"/>
  <c r="W64" i="66"/>
  <c r="Z67" i="66"/>
  <c r="W67" i="66"/>
  <c r="T67" i="66"/>
  <c r="P67" i="66"/>
  <c r="G67" i="66"/>
  <c r="AA67" i="66"/>
  <c r="P68" i="66"/>
  <c r="U68" i="66"/>
  <c r="K71" i="66"/>
  <c r="U71" i="66"/>
  <c r="V72" i="66"/>
  <c r="I72" i="66"/>
  <c r="L27" i="67" s="1"/>
  <c r="S72" i="66"/>
  <c r="W72" i="66"/>
  <c r="W75" i="66"/>
  <c r="T75" i="66"/>
  <c r="P75" i="66"/>
  <c r="G75" i="66"/>
  <c r="AA75" i="66" s="1"/>
  <c r="P76" i="66"/>
  <c r="U76" i="66"/>
  <c r="K79" i="66"/>
  <c r="U79" i="66"/>
  <c r="V80" i="66"/>
  <c r="I80" i="66"/>
  <c r="L35" i="67" s="1"/>
  <c r="S80" i="66"/>
  <c r="W80" i="66"/>
  <c r="AA80" i="66"/>
  <c r="W83" i="66"/>
  <c r="T83" i="66"/>
  <c r="P83" i="66"/>
  <c r="G83" i="66"/>
  <c r="AA83" i="66" s="1"/>
  <c r="P84" i="66"/>
  <c r="U84" i="66"/>
  <c r="K89" i="66"/>
  <c r="U89" i="66"/>
  <c r="V90" i="66"/>
  <c r="I90" i="66"/>
  <c r="M7" i="67" s="1"/>
  <c r="S90" i="66"/>
  <c r="W90" i="66"/>
  <c r="W93" i="66"/>
  <c r="T93" i="66"/>
  <c r="P93" i="66"/>
  <c r="G93" i="66"/>
  <c r="AA93" i="66" s="1"/>
  <c r="P94" i="66"/>
  <c r="U94" i="66"/>
  <c r="K97" i="66"/>
  <c r="U97" i="66"/>
  <c r="V98" i="66"/>
  <c r="I98" i="66"/>
  <c r="M15" i="67" s="1"/>
  <c r="S98" i="66"/>
  <c r="W98" i="66"/>
  <c r="W101" i="66"/>
  <c r="T101" i="66"/>
  <c r="P101" i="66"/>
  <c r="G101" i="66"/>
  <c r="AA101" i="66" s="1"/>
  <c r="P102" i="66"/>
  <c r="U102" i="66"/>
  <c r="K105" i="66"/>
  <c r="U105" i="66"/>
  <c r="V106" i="66"/>
  <c r="I106" i="66"/>
  <c r="M23" i="67" s="1"/>
  <c r="S106" i="66"/>
  <c r="W106" i="66"/>
  <c r="W109" i="66"/>
  <c r="T109" i="66"/>
  <c r="P109" i="66"/>
  <c r="G109" i="66"/>
  <c r="AA109" i="66" s="1"/>
  <c r="P110" i="66"/>
  <c r="U110" i="66"/>
  <c r="K113" i="66"/>
  <c r="U113" i="66"/>
  <c r="V114" i="66"/>
  <c r="I114" i="66"/>
  <c r="M31" i="67" s="1"/>
  <c r="S114" i="66"/>
  <c r="W114" i="66"/>
  <c r="Z117" i="66"/>
  <c r="W117" i="66"/>
  <c r="T117" i="66"/>
  <c r="P117" i="66"/>
  <c r="G117" i="66"/>
  <c r="AA117" i="66"/>
  <c r="P118" i="66"/>
  <c r="U118" i="66"/>
  <c r="K121" i="66"/>
  <c r="U121" i="66"/>
  <c r="V122" i="66"/>
  <c r="I122" i="66"/>
  <c r="M39" i="67" s="1"/>
  <c r="S122" i="66"/>
  <c r="W122" i="66"/>
  <c r="W127" i="66"/>
  <c r="T127" i="66"/>
  <c r="P127" i="66"/>
  <c r="G127" i="66"/>
  <c r="AA127" i="66" s="1"/>
  <c r="P128" i="66"/>
  <c r="U128" i="66"/>
  <c r="K131" i="66"/>
  <c r="U131" i="66"/>
  <c r="V132" i="66"/>
  <c r="I132" i="66"/>
  <c r="J132" i="66" s="1"/>
  <c r="S132" i="66"/>
  <c r="W132" i="66"/>
  <c r="W135" i="66"/>
  <c r="T135" i="66"/>
  <c r="P135" i="66"/>
  <c r="G135" i="66"/>
  <c r="AA135" i="66" s="1"/>
  <c r="P136" i="66"/>
  <c r="U136" i="66"/>
  <c r="K139" i="66"/>
  <c r="U139" i="66"/>
  <c r="V140" i="66"/>
  <c r="I140" i="66"/>
  <c r="S140" i="66"/>
  <c r="W140" i="66"/>
  <c r="AA140" i="66"/>
  <c r="Z143" i="66"/>
  <c r="W143" i="66"/>
  <c r="T143" i="66"/>
  <c r="P143" i="66"/>
  <c r="G143" i="66"/>
  <c r="AA143" i="66" s="1"/>
  <c r="P144" i="66"/>
  <c r="U144" i="66"/>
  <c r="K147" i="66"/>
  <c r="U147" i="66"/>
  <c r="V148" i="66"/>
  <c r="I148" i="66"/>
  <c r="J148" i="66" s="1"/>
  <c r="S148" i="66"/>
  <c r="W148" i="66"/>
  <c r="W151" i="66"/>
  <c r="T151" i="66"/>
  <c r="P151" i="66"/>
  <c r="G151" i="66"/>
  <c r="AA151" i="66" s="1"/>
  <c r="P152" i="66"/>
  <c r="U152" i="66"/>
  <c r="K155" i="66"/>
  <c r="U155" i="66"/>
  <c r="Y155" i="66" s="1"/>
  <c r="V156" i="66"/>
  <c r="I156" i="66"/>
  <c r="S156" i="66"/>
  <c r="W156" i="66"/>
  <c r="AA156" i="66"/>
  <c r="Z159" i="66"/>
  <c r="W159" i="66"/>
  <c r="T159" i="66"/>
  <c r="P159" i="66"/>
  <c r="G159" i="66"/>
  <c r="AA159" i="66"/>
  <c r="P160" i="66"/>
  <c r="U160" i="66"/>
  <c r="P172" i="66"/>
  <c r="U172" i="66"/>
  <c r="K177" i="66"/>
  <c r="T177" i="66"/>
  <c r="W179" i="66"/>
  <c r="T179" i="66"/>
  <c r="P179" i="66"/>
  <c r="G179" i="66"/>
  <c r="AA179" i="66" s="1"/>
  <c r="Y180" i="66"/>
  <c r="S180" i="66"/>
  <c r="K180" i="66"/>
  <c r="W180" i="66"/>
  <c r="AA180" i="66"/>
  <c r="V185" i="66"/>
  <c r="Q185" i="66"/>
  <c r="R185" i="66" s="1"/>
  <c r="K187" i="66"/>
  <c r="U187" i="66"/>
  <c r="P188" i="66"/>
  <c r="U188" i="66"/>
  <c r="K193" i="66"/>
  <c r="T193" i="66"/>
  <c r="Z195" i="66"/>
  <c r="W195" i="66"/>
  <c r="T195" i="66"/>
  <c r="P195" i="66"/>
  <c r="G195" i="66"/>
  <c r="AA195" i="66"/>
  <c r="S196" i="66"/>
  <c r="K196" i="66"/>
  <c r="W196" i="66"/>
  <c r="K205" i="66"/>
  <c r="U205" i="66"/>
  <c r="P206" i="66"/>
  <c r="U206" i="66"/>
  <c r="W209" i="66"/>
  <c r="T209" i="66"/>
  <c r="P209" i="66"/>
  <c r="G209" i="66"/>
  <c r="AA209" i="66" s="1"/>
  <c r="S210" i="66"/>
  <c r="K210" i="66"/>
  <c r="W210" i="66"/>
  <c r="K213" i="66"/>
  <c r="U213" i="66"/>
  <c r="P214" i="66"/>
  <c r="U214" i="66"/>
  <c r="Z217" i="66"/>
  <c r="W217" i="66"/>
  <c r="T217" i="66"/>
  <c r="P217" i="66"/>
  <c r="G217" i="66"/>
  <c r="AA217" i="66"/>
  <c r="Y218" i="66"/>
  <c r="S218" i="66"/>
  <c r="K218" i="66"/>
  <c r="W218" i="66"/>
  <c r="AA218" i="66"/>
  <c r="K221" i="66"/>
  <c r="U221" i="66"/>
  <c r="P222" i="66"/>
  <c r="U222" i="66"/>
  <c r="W225" i="66"/>
  <c r="T225" i="66"/>
  <c r="P225" i="66"/>
  <c r="G225" i="66"/>
  <c r="AA225" i="66" s="1"/>
  <c r="S226" i="66"/>
  <c r="K226" i="66"/>
  <c r="W226" i="66"/>
  <c r="K229" i="66"/>
  <c r="U229" i="66"/>
  <c r="P230" i="66"/>
  <c r="U230" i="66"/>
  <c r="Z233" i="66"/>
  <c r="W233" i="66"/>
  <c r="T233" i="66"/>
  <c r="P233" i="66"/>
  <c r="G233" i="66"/>
  <c r="AA233" i="66"/>
  <c r="S234" i="66"/>
  <c r="K234" i="66"/>
  <c r="W234" i="66"/>
  <c r="V241" i="66"/>
  <c r="I241" i="66"/>
  <c r="S241" i="66"/>
  <c r="W241" i="66"/>
  <c r="V249" i="66"/>
  <c r="I249" i="66"/>
  <c r="S249" i="66"/>
  <c r="W249" i="66"/>
  <c r="V257" i="66"/>
  <c r="I257" i="66"/>
  <c r="Q22" i="67" s="1"/>
  <c r="S257" i="66"/>
  <c r="W257" i="66"/>
  <c r="AA257" i="66"/>
  <c r="V265" i="66"/>
  <c r="I265" i="66"/>
  <c r="S265" i="66"/>
  <c r="W265" i="66"/>
  <c r="V273" i="66"/>
  <c r="I273" i="66"/>
  <c r="Q38" i="67" s="1"/>
  <c r="S273" i="66"/>
  <c r="W273" i="66"/>
  <c r="AA273" i="66"/>
  <c r="W281" i="66"/>
  <c r="T281" i="66"/>
  <c r="P281" i="66"/>
  <c r="G281" i="66"/>
  <c r="AA281" i="66" s="1"/>
  <c r="Y282" i="66"/>
  <c r="S282" i="66"/>
  <c r="K282" i="66"/>
  <c r="W282" i="66"/>
  <c r="AA282" i="66"/>
  <c r="K285" i="66"/>
  <c r="U285" i="66"/>
  <c r="P286" i="66"/>
  <c r="U286" i="66"/>
  <c r="Y286" i="66" s="1"/>
  <c r="W289" i="66"/>
  <c r="T289" i="66"/>
  <c r="P289" i="66"/>
  <c r="G289" i="66"/>
  <c r="AA289" i="66" s="1"/>
  <c r="S290" i="66"/>
  <c r="K290" i="66"/>
  <c r="W290" i="66"/>
  <c r="K293" i="66"/>
  <c r="U293" i="66"/>
  <c r="P294" i="66"/>
  <c r="U294" i="66"/>
  <c r="W297" i="66"/>
  <c r="T297" i="66"/>
  <c r="P297" i="66"/>
  <c r="G297" i="66"/>
  <c r="AA297" i="66" s="1"/>
  <c r="S298" i="66"/>
  <c r="K298" i="66"/>
  <c r="W298" i="66"/>
  <c r="K301" i="66"/>
  <c r="U301" i="66"/>
  <c r="P302" i="66"/>
  <c r="U302" i="66"/>
  <c r="W305" i="66"/>
  <c r="T305" i="66"/>
  <c r="P305" i="66"/>
  <c r="G305" i="66"/>
  <c r="AA305" i="66" s="1"/>
  <c r="S306" i="66"/>
  <c r="K306" i="66"/>
  <c r="W306" i="66"/>
  <c r="K309" i="66"/>
  <c r="U309" i="66"/>
  <c r="P310" i="66"/>
  <c r="U310" i="66"/>
  <c r="W313" i="66"/>
  <c r="T313" i="66"/>
  <c r="P313" i="66"/>
  <c r="G313" i="66"/>
  <c r="AA313" i="66" s="1"/>
  <c r="P317" i="66"/>
  <c r="U317" i="66"/>
  <c r="V321" i="66"/>
  <c r="I321" i="66"/>
  <c r="S10" i="67" s="1"/>
  <c r="S321" i="66"/>
  <c r="W321" i="66"/>
  <c r="AA321" i="66"/>
  <c r="P325" i="66"/>
  <c r="U325" i="66"/>
  <c r="V329" i="66"/>
  <c r="I329" i="66"/>
  <c r="S18" i="67" s="1"/>
  <c r="S329" i="66"/>
  <c r="W329" i="66"/>
  <c r="P333" i="66"/>
  <c r="U333" i="66"/>
  <c r="V337" i="66"/>
  <c r="I337" i="66"/>
  <c r="S26" i="67" s="1"/>
  <c r="S337" i="66"/>
  <c r="W337" i="66"/>
  <c r="P341" i="66"/>
  <c r="U341" i="66"/>
  <c r="V345" i="66"/>
  <c r="I345" i="66"/>
  <c r="S34" i="67" s="1"/>
  <c r="S345" i="66"/>
  <c r="W345" i="66"/>
  <c r="AA345" i="66"/>
  <c r="P349" i="66"/>
  <c r="U349" i="66"/>
  <c r="K357" i="66"/>
  <c r="U357" i="66"/>
  <c r="P358" i="66"/>
  <c r="U358" i="66"/>
  <c r="Z361" i="66"/>
  <c r="W361" i="66"/>
  <c r="T361" i="66"/>
  <c r="P361" i="66"/>
  <c r="G361" i="66"/>
  <c r="AA361" i="66"/>
  <c r="Y362" i="66"/>
  <c r="S362" i="66"/>
  <c r="K362" i="66"/>
  <c r="W362" i="66"/>
  <c r="AA362" i="66"/>
  <c r="K365" i="66"/>
  <c r="U365" i="66"/>
  <c r="P366" i="66"/>
  <c r="U366" i="66"/>
  <c r="Z369" i="66"/>
  <c r="W369" i="66"/>
  <c r="T369" i="66"/>
  <c r="P369" i="66"/>
  <c r="G369" i="66"/>
  <c r="AA369" i="66"/>
  <c r="Y370" i="66"/>
  <c r="S370" i="66"/>
  <c r="K370" i="66"/>
  <c r="W370" i="66"/>
  <c r="AA370" i="66"/>
  <c r="K373" i="66"/>
  <c r="U373" i="66"/>
  <c r="P374" i="66"/>
  <c r="U374" i="66"/>
  <c r="W377" i="66"/>
  <c r="T377" i="66"/>
  <c r="P377" i="66"/>
  <c r="G377" i="66"/>
  <c r="AA377" i="66" s="1"/>
  <c r="Y378" i="66"/>
  <c r="S378" i="66"/>
  <c r="K378" i="66"/>
  <c r="W378" i="66"/>
  <c r="AA378" i="66"/>
  <c r="K381" i="66"/>
  <c r="U381" i="66"/>
  <c r="P382" i="66"/>
  <c r="U382" i="66"/>
  <c r="Z385" i="66"/>
  <c r="W385" i="66"/>
  <c r="T385" i="66"/>
  <c r="P385" i="66"/>
  <c r="G385" i="66"/>
  <c r="AA385" i="66"/>
  <c r="S386" i="66"/>
  <c r="K386" i="66"/>
  <c r="W386" i="66"/>
  <c r="K389" i="66"/>
  <c r="U389" i="66"/>
  <c r="V393" i="66"/>
  <c r="I393" i="66"/>
  <c r="U6" i="67" s="1"/>
  <c r="S393" i="66"/>
  <c r="W393" i="66"/>
  <c r="V401" i="66"/>
  <c r="I401" i="66"/>
  <c r="U14" i="67" s="1"/>
  <c r="S401" i="66"/>
  <c r="W401" i="66"/>
  <c r="AA401" i="66"/>
  <c r="V409" i="66"/>
  <c r="I409" i="66"/>
  <c r="U22" i="67" s="1"/>
  <c r="S409" i="66"/>
  <c r="W409" i="66"/>
  <c r="AA409" i="66"/>
  <c r="V417" i="66"/>
  <c r="I417" i="66"/>
  <c r="U30" i="67" s="1"/>
  <c r="S417" i="66"/>
  <c r="W417" i="66"/>
  <c r="V425" i="66"/>
  <c r="I425" i="66"/>
  <c r="U38" i="67" s="1"/>
  <c r="S425" i="66"/>
  <c r="W425" i="66"/>
  <c r="AA425" i="66"/>
  <c r="Z433" i="66"/>
  <c r="W433" i="66"/>
  <c r="T433" i="66"/>
  <c r="P433" i="66"/>
  <c r="G433" i="66"/>
  <c r="AA433" i="66"/>
  <c r="Y434" i="66"/>
  <c r="S434" i="66"/>
  <c r="K434" i="66"/>
  <c r="W434" i="66"/>
  <c r="AA434" i="66"/>
  <c r="Z441" i="66"/>
  <c r="W441" i="66"/>
  <c r="T441" i="66"/>
  <c r="P441" i="66"/>
  <c r="G441" i="66"/>
  <c r="AA441" i="66"/>
  <c r="Y442" i="66"/>
  <c r="S442" i="66"/>
  <c r="K442" i="66"/>
  <c r="W442" i="66"/>
  <c r="AA442" i="66"/>
  <c r="W449" i="66"/>
  <c r="T449" i="66"/>
  <c r="P449" i="66"/>
  <c r="G449" i="66"/>
  <c r="AA449" i="66" s="1"/>
  <c r="S450" i="66"/>
  <c r="K450" i="66"/>
  <c r="W450" i="66"/>
  <c r="AA450" i="66"/>
  <c r="W457" i="66"/>
  <c r="T457" i="66"/>
  <c r="P457" i="66"/>
  <c r="G457" i="66"/>
  <c r="AA457" i="66" s="1"/>
  <c r="Y458" i="66"/>
  <c r="S458" i="66"/>
  <c r="K458" i="66"/>
  <c r="W458" i="66"/>
  <c r="AA458" i="66"/>
  <c r="W465" i="66"/>
  <c r="T465" i="66"/>
  <c r="P465" i="66"/>
  <c r="G465" i="66"/>
  <c r="AA465" i="66" s="1"/>
  <c r="P469" i="66"/>
  <c r="U469" i="66"/>
  <c r="V473" i="66"/>
  <c r="I473" i="66"/>
  <c r="W10" i="67" s="1"/>
  <c r="S473" i="66"/>
  <c r="W473" i="66"/>
  <c r="AA473" i="66"/>
  <c r="P477" i="66"/>
  <c r="U477" i="66"/>
  <c r="V481" i="66"/>
  <c r="I481" i="66"/>
  <c r="W18" i="67" s="1"/>
  <c r="S481" i="66"/>
  <c r="W481" i="66"/>
  <c r="AA481" i="66"/>
  <c r="P485" i="66"/>
  <c r="U485" i="66"/>
  <c r="V489" i="66"/>
  <c r="I489" i="66"/>
  <c r="W26" i="67" s="1"/>
  <c r="S489" i="66"/>
  <c r="W489" i="66"/>
  <c r="P493" i="66"/>
  <c r="U493" i="66"/>
  <c r="V497" i="66"/>
  <c r="I497" i="66"/>
  <c r="W34" i="67" s="1"/>
  <c r="S497" i="66"/>
  <c r="W497" i="66"/>
  <c r="AA497" i="66"/>
  <c r="P501" i="66"/>
  <c r="U501" i="66"/>
  <c r="K509" i="66"/>
  <c r="U509" i="66"/>
  <c r="P510" i="66"/>
  <c r="U510" i="66"/>
  <c r="Z513" i="66"/>
  <c r="W513" i="66"/>
  <c r="T513" i="66"/>
  <c r="P513" i="66"/>
  <c r="G513" i="66"/>
  <c r="AA513" i="66"/>
  <c r="Y514" i="66"/>
  <c r="S514" i="66"/>
  <c r="K514" i="66"/>
  <c r="W514" i="66"/>
  <c r="AA514" i="66"/>
  <c r="K517" i="66"/>
  <c r="U517" i="66"/>
  <c r="P518" i="66"/>
  <c r="U518" i="66"/>
  <c r="Z521" i="66"/>
  <c r="W521" i="66"/>
  <c r="T521" i="66"/>
  <c r="P521" i="66"/>
  <c r="G521" i="66"/>
  <c r="AA521" i="66"/>
  <c r="Y522" i="66"/>
  <c r="S522" i="66"/>
  <c r="K522" i="66"/>
  <c r="W522" i="66"/>
  <c r="AA522" i="66"/>
  <c r="K525" i="66"/>
  <c r="U525" i="66"/>
  <c r="P526" i="66"/>
  <c r="U526" i="66"/>
  <c r="W529" i="66"/>
  <c r="T529" i="66"/>
  <c r="P529" i="66"/>
  <c r="G529" i="66"/>
  <c r="AA529" i="66" s="1"/>
  <c r="Y530" i="66"/>
  <c r="S530" i="66"/>
  <c r="K530" i="66"/>
  <c r="W530" i="66"/>
  <c r="AA530" i="66"/>
  <c r="K533" i="66"/>
  <c r="U533" i="66"/>
  <c r="Y533" i="66" s="1"/>
  <c r="P534" i="66"/>
  <c r="U534" i="66"/>
  <c r="Z537" i="66"/>
  <c r="W537" i="66"/>
  <c r="T537" i="66"/>
  <c r="P537" i="66"/>
  <c r="G537" i="66"/>
  <c r="AA537" i="66"/>
  <c r="Y538" i="66"/>
  <c r="S538" i="66"/>
  <c r="K538" i="66"/>
  <c r="W538" i="66"/>
  <c r="AA538" i="66"/>
  <c r="K541" i="66"/>
  <c r="U541" i="66"/>
  <c r="V545" i="66"/>
  <c r="I545" i="66"/>
  <c r="Y6" i="67" s="1"/>
  <c r="S545" i="66"/>
  <c r="W545" i="66"/>
  <c r="AA545" i="66"/>
  <c r="P549" i="66"/>
  <c r="U549" i="66"/>
  <c r="V553" i="66"/>
  <c r="I553" i="66"/>
  <c r="Y14" i="67" s="1"/>
  <c r="S553" i="66"/>
  <c r="W553" i="66"/>
  <c r="AA553" i="66"/>
  <c r="P557" i="66"/>
  <c r="U557" i="66"/>
  <c r="V561" i="66"/>
  <c r="I561" i="66"/>
  <c r="Y22" i="67" s="1"/>
  <c r="S561" i="66"/>
  <c r="W561" i="66"/>
  <c r="AA561" i="66"/>
  <c r="U565" i="66"/>
  <c r="Y565" i="66" s="1"/>
  <c r="V569" i="66"/>
  <c r="I569" i="66"/>
  <c r="Y30" i="67" s="1"/>
  <c r="S569" i="66"/>
  <c r="W569" i="66"/>
  <c r="AA569" i="66"/>
  <c r="P4" i="49"/>
  <c r="AB14" i="49"/>
  <c r="H16" i="49"/>
  <c r="AB17" i="49"/>
  <c r="AC20" i="49"/>
  <c r="AB34" i="50"/>
  <c r="AB38" i="50"/>
  <c r="N11" i="6"/>
  <c r="AG33" i="44"/>
  <c r="AG51" i="44"/>
  <c r="AG19" i="45"/>
  <c r="R16" i="48"/>
  <c r="AC59" i="48"/>
  <c r="AC76" i="48"/>
  <c r="V16" i="66"/>
  <c r="I16" i="66"/>
  <c r="K9" i="67" s="1"/>
  <c r="S16" i="66"/>
  <c r="W16" i="66"/>
  <c r="Z19" i="66"/>
  <c r="W19" i="66"/>
  <c r="T19" i="66"/>
  <c r="P19" i="66"/>
  <c r="G19" i="66"/>
  <c r="AA19" i="66" s="1"/>
  <c r="V24" i="66"/>
  <c r="I24" i="66"/>
  <c r="K17" i="67" s="1"/>
  <c r="S24" i="66"/>
  <c r="W24" i="66"/>
  <c r="Z27" i="66"/>
  <c r="W27" i="66"/>
  <c r="T27" i="66"/>
  <c r="P27" i="66"/>
  <c r="G27" i="66"/>
  <c r="AA27" i="66"/>
  <c r="V32" i="66"/>
  <c r="I32" i="66"/>
  <c r="K25" i="67" s="1"/>
  <c r="S32" i="66"/>
  <c r="W32" i="66"/>
  <c r="Z35" i="66"/>
  <c r="W35" i="66"/>
  <c r="T35" i="66"/>
  <c r="P35" i="66"/>
  <c r="G35" i="66"/>
  <c r="AA35" i="66" s="1"/>
  <c r="V42" i="66"/>
  <c r="I42" i="66"/>
  <c r="K35" i="67" s="1"/>
  <c r="S42" i="66"/>
  <c r="W42" i="66"/>
  <c r="AA42" i="66"/>
  <c r="Z45" i="66"/>
  <c r="W45" i="66"/>
  <c r="T45" i="66"/>
  <c r="P45" i="66"/>
  <c r="G45" i="66"/>
  <c r="AA45" i="66"/>
  <c r="V52" i="66"/>
  <c r="I52" i="66"/>
  <c r="L7" i="67" s="1"/>
  <c r="S52" i="66"/>
  <c r="W52" i="66"/>
  <c r="W55" i="66"/>
  <c r="T55" i="66"/>
  <c r="P55" i="66"/>
  <c r="G55" i="66"/>
  <c r="AA55" i="66" s="1"/>
  <c r="V60" i="66"/>
  <c r="I60" i="66"/>
  <c r="L15" i="67" s="1"/>
  <c r="S60" i="66"/>
  <c r="W60" i="66"/>
  <c r="AA60" i="66"/>
  <c r="W63" i="66"/>
  <c r="T63" i="66"/>
  <c r="P63" i="66"/>
  <c r="G63" i="66"/>
  <c r="AA63" i="66" s="1"/>
  <c r="V68" i="66"/>
  <c r="I68" i="66"/>
  <c r="L23" i="67" s="1"/>
  <c r="S68" i="66"/>
  <c r="W68" i="66"/>
  <c r="W71" i="66"/>
  <c r="T71" i="66"/>
  <c r="P71" i="66"/>
  <c r="G71" i="66"/>
  <c r="AA71" i="66" s="1"/>
  <c r="V76" i="66"/>
  <c r="I76" i="66"/>
  <c r="L31" i="67" s="1"/>
  <c r="S76" i="66"/>
  <c r="W76" i="66"/>
  <c r="Z79" i="66"/>
  <c r="W79" i="66"/>
  <c r="T79" i="66"/>
  <c r="P79" i="66"/>
  <c r="G79" i="66"/>
  <c r="AA79" i="66"/>
  <c r="V84" i="66"/>
  <c r="I84" i="66"/>
  <c r="L39" i="67" s="1"/>
  <c r="S84" i="66"/>
  <c r="W84" i="66"/>
  <c r="W89" i="66"/>
  <c r="T89" i="66"/>
  <c r="P89" i="66"/>
  <c r="G89" i="66"/>
  <c r="AA89" i="66" s="1"/>
  <c r="V94" i="66"/>
  <c r="I94" i="66"/>
  <c r="M11" i="67" s="1"/>
  <c r="S94" i="66"/>
  <c r="W94" i="66"/>
  <c r="W97" i="66"/>
  <c r="T97" i="66"/>
  <c r="P97" i="66"/>
  <c r="G97" i="66"/>
  <c r="AA97" i="66" s="1"/>
  <c r="V102" i="66"/>
  <c r="I102" i="66"/>
  <c r="M19" i="67" s="1"/>
  <c r="S102" i="66"/>
  <c r="W102" i="66"/>
  <c r="AA102" i="66"/>
  <c r="W105" i="66"/>
  <c r="T105" i="66"/>
  <c r="P105" i="66"/>
  <c r="G105" i="66"/>
  <c r="AA105" i="66" s="1"/>
  <c r="V110" i="66"/>
  <c r="I110" i="66"/>
  <c r="M27" i="67" s="1"/>
  <c r="S110" i="66"/>
  <c r="W110" i="66"/>
  <c r="W113" i="66"/>
  <c r="T113" i="66"/>
  <c r="P113" i="66"/>
  <c r="G113" i="66"/>
  <c r="AA113" i="66" s="1"/>
  <c r="V118" i="66"/>
  <c r="I118" i="66"/>
  <c r="M35" i="67" s="1"/>
  <c r="S118" i="66"/>
  <c r="W118" i="66"/>
  <c r="AA118" i="66"/>
  <c r="Z121" i="66"/>
  <c r="W121" i="66"/>
  <c r="T121" i="66"/>
  <c r="P121" i="66"/>
  <c r="G121" i="66"/>
  <c r="AA121" i="66"/>
  <c r="P122" i="66"/>
  <c r="U122" i="66"/>
  <c r="K127" i="66"/>
  <c r="U127" i="66"/>
  <c r="V128" i="66"/>
  <c r="I128" i="66"/>
  <c r="J128" i="66" s="1"/>
  <c r="S128" i="66"/>
  <c r="W128" i="66"/>
  <c r="W131" i="66"/>
  <c r="T131" i="66"/>
  <c r="P131" i="66"/>
  <c r="G131" i="66"/>
  <c r="AA131" i="66" s="1"/>
  <c r="P132" i="66"/>
  <c r="U132" i="66"/>
  <c r="K135" i="66"/>
  <c r="U135" i="66"/>
  <c r="V136" i="66"/>
  <c r="I136" i="66"/>
  <c r="S136" i="66"/>
  <c r="W136" i="66"/>
  <c r="AA136" i="66"/>
  <c r="W139" i="66"/>
  <c r="T139" i="66"/>
  <c r="P139" i="66"/>
  <c r="G139" i="66"/>
  <c r="AA139" i="66" s="1"/>
  <c r="P140" i="66"/>
  <c r="U140" i="66"/>
  <c r="Y140" i="66"/>
  <c r="K143" i="66"/>
  <c r="U143" i="66"/>
  <c r="Y143" i="66" s="1"/>
  <c r="V144" i="66"/>
  <c r="I144" i="66"/>
  <c r="J144" i="66" s="1"/>
  <c r="S144" i="66"/>
  <c r="W144" i="66"/>
  <c r="W147" i="66"/>
  <c r="T147" i="66"/>
  <c r="P147" i="66"/>
  <c r="G147" i="66"/>
  <c r="AA147" i="66" s="1"/>
  <c r="U148" i="66"/>
  <c r="K151" i="66"/>
  <c r="U151" i="66"/>
  <c r="V152" i="66"/>
  <c r="I152" i="66"/>
  <c r="J152" i="66" s="1"/>
  <c r="S152" i="66"/>
  <c r="W152" i="66"/>
  <c r="Z155" i="66"/>
  <c r="W155" i="66"/>
  <c r="T155" i="66"/>
  <c r="P155" i="66"/>
  <c r="G155" i="66"/>
  <c r="AA155" i="66" s="1"/>
  <c r="U156" i="66"/>
  <c r="Y156" i="66"/>
  <c r="K159" i="66"/>
  <c r="U159" i="66"/>
  <c r="V160" i="66"/>
  <c r="I160" i="66"/>
  <c r="J160" i="66" s="1"/>
  <c r="S160" i="66"/>
  <c r="W160" i="66"/>
  <c r="S172" i="66"/>
  <c r="K172" i="66"/>
  <c r="W172" i="66"/>
  <c r="V177" i="66"/>
  <c r="Q177" i="66"/>
  <c r="K179" i="66"/>
  <c r="U179" i="66"/>
  <c r="P180" i="66"/>
  <c r="U180" i="66"/>
  <c r="K185" i="66"/>
  <c r="T185" i="66"/>
  <c r="X185" i="66"/>
  <c r="W187" i="66"/>
  <c r="T187" i="66"/>
  <c r="P187" i="66"/>
  <c r="G187" i="66"/>
  <c r="AA187" i="66" s="1"/>
  <c r="S188" i="66"/>
  <c r="K188" i="66"/>
  <c r="W188" i="66"/>
  <c r="V193" i="66"/>
  <c r="Q193" i="66"/>
  <c r="Z193" i="66"/>
  <c r="K195" i="66"/>
  <c r="U195" i="66"/>
  <c r="P196" i="66"/>
  <c r="U196" i="66"/>
  <c r="W205" i="66"/>
  <c r="T205" i="66"/>
  <c r="P205" i="66"/>
  <c r="G205" i="66"/>
  <c r="AA205" i="66" s="1"/>
  <c r="S206" i="66"/>
  <c r="K206" i="66"/>
  <c r="W206" i="66"/>
  <c r="K209" i="66"/>
  <c r="U209" i="66"/>
  <c r="P210" i="66"/>
  <c r="U210" i="66"/>
  <c r="W213" i="66"/>
  <c r="T213" i="66"/>
  <c r="P213" i="66"/>
  <c r="G213" i="66"/>
  <c r="AA213" i="66" s="1"/>
  <c r="S214" i="66"/>
  <c r="K214" i="66"/>
  <c r="W214" i="66"/>
  <c r="K217" i="66"/>
  <c r="U217" i="66"/>
  <c r="P218" i="66"/>
  <c r="U218" i="66"/>
  <c r="W221" i="66"/>
  <c r="T221" i="66"/>
  <c r="P221" i="66"/>
  <c r="G221" i="66"/>
  <c r="AA221" i="66" s="1"/>
  <c r="S222" i="66"/>
  <c r="K222" i="66"/>
  <c r="W222" i="66"/>
  <c r="K225" i="66"/>
  <c r="U225" i="66"/>
  <c r="P226" i="66"/>
  <c r="U226" i="66"/>
  <c r="W229" i="66"/>
  <c r="T229" i="66"/>
  <c r="P229" i="66"/>
  <c r="G229" i="66"/>
  <c r="AA229" i="66" s="1"/>
  <c r="S230" i="66"/>
  <c r="K230" i="66"/>
  <c r="W230" i="66"/>
  <c r="K233" i="66"/>
  <c r="U233" i="66"/>
  <c r="P234" i="66"/>
  <c r="U234" i="66"/>
  <c r="W237" i="66"/>
  <c r="T237" i="66"/>
  <c r="P237" i="66"/>
  <c r="G237" i="66"/>
  <c r="AA237" i="66" s="1"/>
  <c r="P241" i="66"/>
  <c r="U241" i="66"/>
  <c r="V245" i="66"/>
  <c r="I245" i="66"/>
  <c r="Q10" i="67" s="1"/>
  <c r="S245" i="66"/>
  <c r="W245" i="66"/>
  <c r="P249" i="66"/>
  <c r="U249" i="66"/>
  <c r="V253" i="66"/>
  <c r="I253" i="66"/>
  <c r="S253" i="66"/>
  <c r="W253" i="66"/>
  <c r="P257" i="66"/>
  <c r="U257" i="66"/>
  <c r="Y257" i="66"/>
  <c r="V261" i="66"/>
  <c r="I261" i="66"/>
  <c r="S261" i="66"/>
  <c r="W261" i="66"/>
  <c r="P265" i="66"/>
  <c r="U265" i="66"/>
  <c r="V269" i="66"/>
  <c r="I269" i="66"/>
  <c r="Q34" i="67" s="1"/>
  <c r="S269" i="66"/>
  <c r="W269" i="66"/>
  <c r="AA269" i="66"/>
  <c r="P273" i="66"/>
  <c r="U273" i="66"/>
  <c r="Y273" i="66"/>
  <c r="K281" i="66"/>
  <c r="U281" i="66"/>
  <c r="Y281" i="66" s="1"/>
  <c r="P282" i="66"/>
  <c r="U282" i="66"/>
  <c r="W285" i="66"/>
  <c r="T285" i="66"/>
  <c r="P285" i="66"/>
  <c r="G285" i="66"/>
  <c r="AA285" i="66" s="1"/>
  <c r="S286" i="66"/>
  <c r="K286" i="66"/>
  <c r="W286" i="66"/>
  <c r="K289" i="66"/>
  <c r="U289" i="66"/>
  <c r="P290" i="66"/>
  <c r="U290" i="66"/>
  <c r="Z293" i="66"/>
  <c r="W293" i="66"/>
  <c r="T293" i="66"/>
  <c r="P293" i="66"/>
  <c r="G293" i="66"/>
  <c r="AA293" i="66"/>
  <c r="Y294" i="66"/>
  <c r="S294" i="66"/>
  <c r="K294" i="66"/>
  <c r="W294" i="66"/>
  <c r="AA294" i="66"/>
  <c r="K297" i="66"/>
  <c r="U297" i="66"/>
  <c r="P298" i="66"/>
  <c r="U298" i="66"/>
  <c r="W301" i="66"/>
  <c r="T301" i="66"/>
  <c r="P301" i="66"/>
  <c r="G301" i="66"/>
  <c r="AA301" i="66" s="1"/>
  <c r="S302" i="66"/>
  <c r="K302" i="66"/>
  <c r="W302" i="66"/>
  <c r="U305" i="66"/>
  <c r="P306" i="66"/>
  <c r="U306" i="66"/>
  <c r="Z309" i="66"/>
  <c r="W309" i="66"/>
  <c r="T309" i="66"/>
  <c r="P309" i="66"/>
  <c r="G309" i="66"/>
  <c r="AA309" i="66"/>
  <c r="S310" i="66"/>
  <c r="K310" i="66"/>
  <c r="W310" i="66"/>
  <c r="K313" i="66"/>
  <c r="U313" i="66"/>
  <c r="V317" i="66"/>
  <c r="I317" i="66"/>
  <c r="S6" i="67" s="1"/>
  <c r="S317" i="66"/>
  <c r="W317" i="66"/>
  <c r="P321" i="66"/>
  <c r="U321" i="66"/>
  <c r="Y321" i="66"/>
  <c r="V325" i="66"/>
  <c r="I325" i="66"/>
  <c r="S14" i="67" s="1"/>
  <c r="S325" i="66"/>
  <c r="W325" i="66"/>
  <c r="P329" i="66"/>
  <c r="U329" i="66"/>
  <c r="V333" i="66"/>
  <c r="I333" i="66"/>
  <c r="S22" i="67" s="1"/>
  <c r="S333" i="66"/>
  <c r="W333" i="66"/>
  <c r="AA333" i="66"/>
  <c r="P337" i="66"/>
  <c r="U337" i="66"/>
  <c r="V341" i="66"/>
  <c r="I341" i="66"/>
  <c r="S30" i="67" s="1"/>
  <c r="S341" i="66"/>
  <c r="W341" i="66"/>
  <c r="P345" i="66"/>
  <c r="U345" i="66"/>
  <c r="Y345" i="66"/>
  <c r="V349" i="66"/>
  <c r="I349" i="66"/>
  <c r="S38" i="67" s="1"/>
  <c r="S349" i="66"/>
  <c r="W349" i="66"/>
  <c r="AA349" i="66"/>
  <c r="Z357" i="66"/>
  <c r="W357" i="66"/>
  <c r="T357" i="66"/>
  <c r="P357" i="66"/>
  <c r="G357" i="66"/>
  <c r="AA357" i="66"/>
  <c r="Y358" i="66"/>
  <c r="S358" i="66"/>
  <c r="K358" i="66"/>
  <c r="W358" i="66"/>
  <c r="AA358" i="66"/>
  <c r="K361" i="66"/>
  <c r="U361" i="66"/>
  <c r="P362" i="66"/>
  <c r="U362" i="66"/>
  <c r="Z365" i="66"/>
  <c r="W365" i="66"/>
  <c r="T365" i="66"/>
  <c r="P365" i="66"/>
  <c r="G365" i="66"/>
  <c r="AA365" i="66"/>
  <c r="Y366" i="66"/>
  <c r="S366" i="66"/>
  <c r="K366" i="66"/>
  <c r="W366" i="66"/>
  <c r="AA366" i="66"/>
  <c r="K369" i="66"/>
  <c r="U369" i="66"/>
  <c r="P370" i="66"/>
  <c r="U370" i="66"/>
  <c r="W373" i="66"/>
  <c r="T373" i="66"/>
  <c r="P373" i="66"/>
  <c r="G373" i="66"/>
  <c r="AA373" i="66" s="1"/>
  <c r="S374" i="66"/>
  <c r="K374" i="66"/>
  <c r="W374" i="66"/>
  <c r="K377" i="66"/>
  <c r="U377" i="66"/>
  <c r="P378" i="66"/>
  <c r="U378" i="66"/>
  <c r="W381" i="66"/>
  <c r="T381" i="66"/>
  <c r="P381" i="66"/>
  <c r="G381" i="66"/>
  <c r="AA381" i="66" s="1"/>
  <c r="Y382" i="66"/>
  <c r="S382" i="66"/>
  <c r="K382" i="66"/>
  <c r="W382" i="66"/>
  <c r="AA382" i="66"/>
  <c r="K385" i="66"/>
  <c r="U385" i="66"/>
  <c r="P386" i="66"/>
  <c r="U386" i="66"/>
  <c r="W389" i="66"/>
  <c r="T389" i="66"/>
  <c r="P389" i="66"/>
  <c r="G389" i="66"/>
  <c r="AA389" i="66" s="1"/>
  <c r="P393" i="66"/>
  <c r="U393" i="66"/>
  <c r="V397" i="66"/>
  <c r="I397" i="66"/>
  <c r="U10" i="67" s="1"/>
  <c r="S397" i="66"/>
  <c r="W397" i="66"/>
  <c r="AA397" i="66"/>
  <c r="P401" i="66"/>
  <c r="U401" i="66"/>
  <c r="Y401" i="66"/>
  <c r="V405" i="66"/>
  <c r="I405" i="66"/>
  <c r="U18" i="67" s="1"/>
  <c r="S405" i="66"/>
  <c r="W405" i="66"/>
  <c r="AA405" i="66"/>
  <c r="P409" i="66"/>
  <c r="U409" i="66"/>
  <c r="Y409" i="66"/>
  <c r="V413" i="66"/>
  <c r="I413" i="66"/>
  <c r="U26" i="67" s="1"/>
  <c r="S413" i="66"/>
  <c r="W413" i="66"/>
  <c r="P417" i="66"/>
  <c r="U417" i="66"/>
  <c r="V421" i="66"/>
  <c r="I421" i="66"/>
  <c r="U34" i="67" s="1"/>
  <c r="S421" i="66"/>
  <c r="W421" i="66"/>
  <c r="AA421" i="66"/>
  <c r="P425" i="66"/>
  <c r="U425" i="66"/>
  <c r="Y425" i="66"/>
  <c r="K433" i="66"/>
  <c r="U433" i="66"/>
  <c r="P434" i="66"/>
  <c r="U434" i="66"/>
  <c r="Z437" i="66"/>
  <c r="W437" i="66"/>
  <c r="T437" i="66"/>
  <c r="P437" i="66"/>
  <c r="G437" i="66"/>
  <c r="AA437" i="66"/>
  <c r="Y438" i="66"/>
  <c r="S438" i="66"/>
  <c r="K438" i="66"/>
  <c r="W438" i="66"/>
  <c r="AA438" i="66"/>
  <c r="K441" i="66"/>
  <c r="U441" i="66"/>
  <c r="P442" i="66"/>
  <c r="U442" i="66"/>
  <c r="Z445" i="66"/>
  <c r="W445" i="66"/>
  <c r="T445" i="66"/>
  <c r="P445" i="66"/>
  <c r="G445" i="66"/>
  <c r="AA445" i="66"/>
  <c r="Y446" i="66"/>
  <c r="S446" i="66"/>
  <c r="K446" i="66"/>
  <c r="W446" i="66"/>
  <c r="AA446" i="66"/>
  <c r="K449" i="66"/>
  <c r="U449" i="66"/>
  <c r="P450" i="66"/>
  <c r="U450" i="66"/>
  <c r="Y450" i="66" s="1"/>
  <c r="W453" i="66"/>
  <c r="T453" i="66"/>
  <c r="P453" i="66"/>
  <c r="G453" i="66"/>
  <c r="AA453" i="66" s="1"/>
  <c r="Y454" i="66"/>
  <c r="S454" i="66"/>
  <c r="K454" i="66"/>
  <c r="W454" i="66"/>
  <c r="AA454" i="66"/>
  <c r="K457" i="66"/>
  <c r="U457" i="66"/>
  <c r="P458" i="66"/>
  <c r="U458" i="66"/>
  <c r="Z461" i="66"/>
  <c r="W461" i="66"/>
  <c r="T461" i="66"/>
  <c r="P461" i="66"/>
  <c r="G461" i="66"/>
  <c r="AA461" i="66"/>
  <c r="Y462" i="66"/>
  <c r="S462" i="66"/>
  <c r="K462" i="66"/>
  <c r="W462" i="66"/>
  <c r="AA462" i="66"/>
  <c r="V469" i="66"/>
  <c r="I469" i="66"/>
  <c r="W6" i="67" s="1"/>
  <c r="S469" i="66"/>
  <c r="W469" i="66"/>
  <c r="AA469" i="66"/>
  <c r="P473" i="66"/>
  <c r="U473" i="66"/>
  <c r="Y473" i="66"/>
  <c r="V477" i="66"/>
  <c r="I477" i="66"/>
  <c r="W14" i="67" s="1"/>
  <c r="S477" i="66"/>
  <c r="W477" i="66"/>
  <c r="AA477" i="66"/>
  <c r="P481" i="66"/>
  <c r="U481" i="66"/>
  <c r="Y481" i="66"/>
  <c r="V485" i="66"/>
  <c r="I485" i="66"/>
  <c r="W22" i="67" s="1"/>
  <c r="S485" i="66"/>
  <c r="W485" i="66"/>
  <c r="AA485" i="66"/>
  <c r="P489" i="66"/>
  <c r="U489" i="66"/>
  <c r="V493" i="66"/>
  <c r="I493" i="66"/>
  <c r="W30" i="67" s="1"/>
  <c r="S493" i="66"/>
  <c r="W493" i="66"/>
  <c r="AA493" i="66"/>
  <c r="P497" i="66"/>
  <c r="U497" i="66"/>
  <c r="Y497" i="66"/>
  <c r="V501" i="66"/>
  <c r="I501" i="66"/>
  <c r="W38" i="67" s="1"/>
  <c r="S501" i="66"/>
  <c r="W501" i="66"/>
  <c r="AA501" i="66"/>
  <c r="Z509" i="66"/>
  <c r="W509" i="66"/>
  <c r="T509" i="66"/>
  <c r="P509" i="66"/>
  <c r="G509" i="66"/>
  <c r="AA509" i="66"/>
  <c r="Y510" i="66"/>
  <c r="S510" i="66"/>
  <c r="K510" i="66"/>
  <c r="W510" i="66"/>
  <c r="AA510" i="66"/>
  <c r="K513" i="66"/>
  <c r="U513" i="66"/>
  <c r="P514" i="66"/>
  <c r="U514" i="66"/>
  <c r="Z517" i="66"/>
  <c r="W517" i="66"/>
  <c r="T517" i="66"/>
  <c r="P517" i="66"/>
  <c r="G517" i="66"/>
  <c r="AA517" i="66"/>
  <c r="Y518" i="66"/>
  <c r="S518" i="66"/>
  <c r="K518" i="66"/>
  <c r="W518" i="66"/>
  <c r="AA518" i="66"/>
  <c r="K521" i="66"/>
  <c r="U521" i="66"/>
  <c r="P522" i="66"/>
  <c r="U522" i="66"/>
  <c r="W525" i="66"/>
  <c r="T525" i="66"/>
  <c r="P525" i="66"/>
  <c r="G525" i="66"/>
  <c r="AA525" i="66" s="1"/>
  <c r="Y526" i="66"/>
  <c r="S526" i="66"/>
  <c r="K526" i="66"/>
  <c r="W526" i="66"/>
  <c r="AA526" i="66"/>
  <c r="K529" i="66"/>
  <c r="U529" i="66"/>
  <c r="P530" i="66"/>
  <c r="U530" i="66"/>
  <c r="W533" i="66"/>
  <c r="T533" i="66"/>
  <c r="P533" i="66"/>
  <c r="G533" i="66"/>
  <c r="AA533" i="66" s="1"/>
  <c r="Y534" i="66"/>
  <c r="S534" i="66"/>
  <c r="K534" i="66"/>
  <c r="W534" i="66"/>
  <c r="AA534" i="66"/>
  <c r="K537" i="66"/>
  <c r="U537" i="66"/>
  <c r="P538" i="66"/>
  <c r="U538" i="66"/>
  <c r="Z541" i="66"/>
  <c r="W541" i="66"/>
  <c r="T541" i="66"/>
  <c r="P541" i="66"/>
  <c r="G541" i="66"/>
  <c r="AA541" i="66"/>
  <c r="U545" i="66"/>
  <c r="Y545" i="66"/>
  <c r="V549" i="66"/>
  <c r="I549" i="66"/>
  <c r="Y10" i="67" s="1"/>
  <c r="S549" i="66"/>
  <c r="W549" i="66"/>
  <c r="AA549" i="66"/>
  <c r="P553" i="66"/>
  <c r="U553" i="66"/>
  <c r="Y553" i="66"/>
  <c r="V557" i="66"/>
  <c r="I557" i="66"/>
  <c r="Y18" i="67" s="1"/>
  <c r="S557" i="66"/>
  <c r="W557" i="66"/>
  <c r="AA557" i="66"/>
  <c r="Y561" i="66"/>
  <c r="V565" i="66"/>
  <c r="I565" i="66"/>
  <c r="Y26" i="67" s="1"/>
  <c r="S565" i="66"/>
  <c r="W565" i="66"/>
  <c r="P569" i="66"/>
  <c r="U569" i="66"/>
  <c r="Y569" i="66"/>
  <c r="V573" i="66"/>
  <c r="I573" i="66"/>
  <c r="Y34" i="67" s="1"/>
  <c r="S573" i="66"/>
  <c r="W573" i="66"/>
  <c r="AA573" i="66"/>
  <c r="AB9" i="49"/>
  <c r="AC9" i="49"/>
  <c r="AC12" i="49"/>
  <c r="AB32" i="50"/>
  <c r="AB36" i="50"/>
  <c r="Q36" i="66"/>
  <c r="U36" i="66"/>
  <c r="X36" i="66"/>
  <c r="Q174" i="66"/>
  <c r="R174" i="66" s="1"/>
  <c r="U174" i="66"/>
  <c r="X174" i="66"/>
  <c r="Q178" i="66"/>
  <c r="R178" i="66" s="1"/>
  <c r="U178" i="66"/>
  <c r="X178" i="66"/>
  <c r="Q182" i="66"/>
  <c r="R182" i="66" s="1"/>
  <c r="U182" i="66"/>
  <c r="X182" i="66"/>
  <c r="Q186" i="66"/>
  <c r="R186" i="66" s="1"/>
  <c r="U186" i="66"/>
  <c r="X186" i="66"/>
  <c r="Q190" i="66"/>
  <c r="R190" i="66" s="1"/>
  <c r="U190" i="66"/>
  <c r="X190" i="66"/>
  <c r="Q194" i="66"/>
  <c r="U194" i="66"/>
  <c r="X194" i="66"/>
  <c r="Q198" i="66"/>
  <c r="R198" i="66" s="1"/>
  <c r="U198" i="66"/>
  <c r="X198" i="66"/>
  <c r="Q204" i="66"/>
  <c r="R204" i="66" s="1"/>
  <c r="U204" i="66"/>
  <c r="X204" i="66"/>
  <c r="Q208" i="66"/>
  <c r="R208" i="66" s="1"/>
  <c r="U208" i="66"/>
  <c r="X208" i="66"/>
  <c r="Q212" i="66"/>
  <c r="U212" i="66"/>
  <c r="X212" i="66"/>
  <c r="Q216" i="66"/>
  <c r="U216" i="66"/>
  <c r="X216" i="66"/>
  <c r="Q220" i="66"/>
  <c r="R220" i="66" s="1"/>
  <c r="U220" i="66"/>
  <c r="X220" i="66"/>
  <c r="Q224" i="66"/>
  <c r="R224" i="66" s="1"/>
  <c r="U224" i="66"/>
  <c r="X224" i="66"/>
  <c r="Q228" i="66"/>
  <c r="R228" i="66" s="1"/>
  <c r="U228" i="66"/>
  <c r="X228" i="66"/>
  <c r="Q232" i="66"/>
  <c r="U232" i="66"/>
  <c r="X232" i="66"/>
  <c r="Q236" i="66"/>
  <c r="R236" i="66" s="1"/>
  <c r="U236" i="66"/>
  <c r="X236" i="66"/>
  <c r="Q242" i="66"/>
  <c r="R242" i="66" s="1"/>
  <c r="U242" i="66"/>
  <c r="X242" i="66"/>
  <c r="Q246" i="66"/>
  <c r="R246" i="66" s="1"/>
  <c r="U246" i="66"/>
  <c r="X246" i="66"/>
  <c r="Q250" i="66"/>
  <c r="U250" i="66"/>
  <c r="X250" i="66"/>
  <c r="Q254" i="66"/>
  <c r="Z254" i="66" s="1"/>
  <c r="U254" i="66"/>
  <c r="X254" i="66"/>
  <c r="Q258" i="66"/>
  <c r="R258" i="66" s="1"/>
  <c r="U258" i="66"/>
  <c r="X258" i="66"/>
  <c r="Q262" i="66"/>
  <c r="R262" i="66" s="1"/>
  <c r="U262" i="66"/>
  <c r="X262" i="66"/>
  <c r="Q266" i="66"/>
  <c r="U266" i="66"/>
  <c r="X266" i="66"/>
  <c r="Q270" i="66"/>
  <c r="U270" i="66"/>
  <c r="X270" i="66"/>
  <c r="Q274" i="66"/>
  <c r="R274" i="66" s="1"/>
  <c r="U274" i="66"/>
  <c r="X274" i="66"/>
  <c r="Q280" i="66"/>
  <c r="U280" i="66"/>
  <c r="X280" i="66"/>
  <c r="Q284" i="66"/>
  <c r="Z284" i="66" s="1"/>
  <c r="U284" i="66"/>
  <c r="X284" i="66"/>
  <c r="Q288" i="66"/>
  <c r="U288" i="66"/>
  <c r="X288" i="66"/>
  <c r="Q292" i="66"/>
  <c r="U292" i="66"/>
  <c r="X292" i="66"/>
  <c r="Q296" i="66"/>
  <c r="U296" i="66"/>
  <c r="X296" i="66"/>
  <c r="Q300" i="66"/>
  <c r="U300" i="66"/>
  <c r="X300" i="66"/>
  <c r="Q304" i="66"/>
  <c r="U304" i="66"/>
  <c r="X304" i="66"/>
  <c r="Q308" i="66"/>
  <c r="U308" i="66"/>
  <c r="X308" i="66"/>
  <c r="Q312" i="66"/>
  <c r="U312" i="66"/>
  <c r="X312" i="66"/>
  <c r="Q318" i="66"/>
  <c r="Z318" i="66" s="1"/>
  <c r="U318" i="66"/>
  <c r="X318" i="66"/>
  <c r="Q322" i="66"/>
  <c r="U322" i="66"/>
  <c r="X322" i="66"/>
  <c r="Q326" i="66"/>
  <c r="U326" i="66"/>
  <c r="X326" i="66"/>
  <c r="Q330" i="66"/>
  <c r="U330" i="66"/>
  <c r="X330" i="66"/>
  <c r="Q334" i="66"/>
  <c r="U334" i="66"/>
  <c r="X334" i="66"/>
  <c r="Q338" i="66"/>
  <c r="U338" i="66"/>
  <c r="X338" i="66"/>
  <c r="Q342" i="66"/>
  <c r="U342" i="66"/>
  <c r="X342" i="66"/>
  <c r="Q346" i="66"/>
  <c r="U346" i="66"/>
  <c r="X346" i="66"/>
  <c r="Q350" i="66"/>
  <c r="U350" i="66"/>
  <c r="X350" i="66"/>
  <c r="Q356" i="66"/>
  <c r="U356" i="66"/>
  <c r="X356" i="66"/>
  <c r="Q360" i="66"/>
  <c r="U360" i="66"/>
  <c r="X360" i="66"/>
  <c r="Q364" i="66"/>
  <c r="U364" i="66"/>
  <c r="X364" i="66"/>
  <c r="Q368" i="66"/>
  <c r="U368" i="66"/>
  <c r="X368" i="66"/>
  <c r="Q372" i="66"/>
  <c r="U372" i="66"/>
  <c r="X372" i="66"/>
  <c r="Q376" i="66"/>
  <c r="U376" i="66"/>
  <c r="X376" i="66"/>
  <c r="Q380" i="66"/>
  <c r="U380" i="66"/>
  <c r="X380" i="66"/>
  <c r="Q384" i="66"/>
  <c r="U384" i="66"/>
  <c r="X384" i="66"/>
  <c r="Q388" i="66"/>
  <c r="U388" i="66"/>
  <c r="X388" i="66"/>
  <c r="Q394" i="66"/>
  <c r="U394" i="66"/>
  <c r="X394" i="66"/>
  <c r="Q398" i="66"/>
  <c r="U398" i="66"/>
  <c r="X398" i="66"/>
  <c r="Q402" i="66"/>
  <c r="U402" i="66"/>
  <c r="X402" i="66"/>
  <c r="Q406" i="66"/>
  <c r="U406" i="66"/>
  <c r="X406" i="66"/>
  <c r="Q410" i="66"/>
  <c r="Z410" i="66" s="1"/>
  <c r="U410" i="66"/>
  <c r="X410" i="66"/>
  <c r="Q414" i="66"/>
  <c r="U414" i="66"/>
  <c r="X414" i="66"/>
  <c r="Q418" i="66"/>
  <c r="U418" i="66"/>
  <c r="X418" i="66"/>
  <c r="Q422" i="66"/>
  <c r="U422" i="66"/>
  <c r="X422" i="66"/>
  <c r="Q426" i="66"/>
  <c r="U426" i="66"/>
  <c r="X426" i="66"/>
  <c r="Q432" i="66"/>
  <c r="U432" i="66"/>
  <c r="X432" i="66"/>
  <c r="Q436" i="66"/>
  <c r="U436" i="66"/>
  <c r="X436" i="66"/>
  <c r="Q440" i="66"/>
  <c r="U440" i="66"/>
  <c r="X440" i="66"/>
  <c r="Q444" i="66"/>
  <c r="U444" i="66"/>
  <c r="X444" i="66"/>
  <c r="Q448" i="66"/>
  <c r="U448" i="66"/>
  <c r="X448" i="66"/>
  <c r="Q452" i="66"/>
  <c r="U452" i="66"/>
  <c r="X452" i="66"/>
  <c r="Q456" i="66"/>
  <c r="U456" i="66"/>
  <c r="X456" i="66"/>
  <c r="Q460" i="66"/>
  <c r="U460" i="66"/>
  <c r="X460" i="66"/>
  <c r="Q464" i="66"/>
  <c r="U464" i="66"/>
  <c r="X464" i="66"/>
  <c r="Q470" i="66"/>
  <c r="U470" i="66"/>
  <c r="X470" i="66"/>
  <c r="Q474" i="66"/>
  <c r="U474" i="66"/>
  <c r="X474" i="66"/>
  <c r="Q478" i="66"/>
  <c r="U478" i="66"/>
  <c r="X478" i="66"/>
  <c r="Q482" i="66"/>
  <c r="U482" i="66"/>
  <c r="X482" i="66"/>
  <c r="Q486" i="66"/>
  <c r="U486" i="66"/>
  <c r="X486" i="66"/>
  <c r="Q490" i="66"/>
  <c r="U490" i="66"/>
  <c r="X490" i="66"/>
  <c r="Q494" i="66"/>
  <c r="U494" i="66"/>
  <c r="X494" i="66"/>
  <c r="Q498" i="66"/>
  <c r="U498" i="66"/>
  <c r="X498" i="66"/>
  <c r="Q502" i="66"/>
  <c r="U502" i="66"/>
  <c r="X502" i="66"/>
  <c r="Q508" i="66"/>
  <c r="U508" i="66"/>
  <c r="X508" i="66"/>
  <c r="Q512" i="66"/>
  <c r="U512" i="66"/>
  <c r="X512" i="66"/>
  <c r="Q516" i="66"/>
  <c r="U516" i="66"/>
  <c r="X516" i="66"/>
  <c r="Q520" i="66"/>
  <c r="U520" i="66"/>
  <c r="X520" i="66"/>
  <c r="Q524" i="66"/>
  <c r="U524" i="66"/>
  <c r="X524" i="66"/>
  <c r="Q528" i="66"/>
  <c r="U528" i="66"/>
  <c r="X528" i="66"/>
  <c r="Q532" i="66"/>
  <c r="U532" i="66"/>
  <c r="X532" i="66"/>
  <c r="Q536" i="66"/>
  <c r="U536" i="66"/>
  <c r="X536" i="66"/>
  <c r="Q540" i="66"/>
  <c r="U540" i="66"/>
  <c r="X540" i="66"/>
  <c r="Q546" i="66"/>
  <c r="U546" i="66"/>
  <c r="X546" i="66"/>
  <c r="Q550" i="66"/>
  <c r="U550" i="66"/>
  <c r="X550" i="66"/>
  <c r="Q554" i="66"/>
  <c r="U554" i="66"/>
  <c r="X554" i="66"/>
  <c r="Q558" i="66"/>
  <c r="U558" i="66"/>
  <c r="X558" i="66"/>
  <c r="Q562" i="66"/>
  <c r="U562" i="66"/>
  <c r="X562" i="66"/>
  <c r="Q566" i="66"/>
  <c r="U566" i="66"/>
  <c r="X566" i="66"/>
  <c r="Q570" i="66"/>
  <c r="U570" i="66"/>
  <c r="X570" i="66"/>
  <c r="Q574" i="66"/>
  <c r="U574" i="66"/>
  <c r="X574" i="66"/>
  <c r="X247" i="64"/>
  <c r="T247" i="64"/>
  <c r="K247" i="64"/>
  <c r="AA247" i="64"/>
  <c r="V247" i="64"/>
  <c r="S247" i="64"/>
  <c r="W247" i="64"/>
  <c r="M247" i="64"/>
  <c r="G247" i="64"/>
  <c r="AE247" i="64" s="1"/>
  <c r="Z247" i="64"/>
  <c r="J247" i="64"/>
  <c r="U247" i="64"/>
  <c r="Y247" i="64"/>
  <c r="AA303" i="64"/>
  <c r="W303" i="64"/>
  <c r="J303" i="64"/>
  <c r="X303" i="64"/>
  <c r="T303" i="64"/>
  <c r="K303" i="64"/>
  <c r="Z303" i="64"/>
  <c r="M303" i="64"/>
  <c r="AD303" i="64" s="1"/>
  <c r="U303" i="64"/>
  <c r="G303" i="64"/>
  <c r="AE303" i="64" s="1"/>
  <c r="S303" i="64"/>
  <c r="V303" i="64"/>
  <c r="Y303" i="64"/>
  <c r="X170" i="64"/>
  <c r="T170" i="64"/>
  <c r="K170" i="64"/>
  <c r="Y170" i="64"/>
  <c r="U170" i="64"/>
  <c r="S170" i="64"/>
  <c r="G170" i="64"/>
  <c r="AE170" i="64" s="1"/>
  <c r="Z170" i="64"/>
  <c r="AA170" i="64"/>
  <c r="V170" i="64"/>
  <c r="W170" i="64"/>
  <c r="J170" i="64"/>
  <c r="X168" i="64"/>
  <c r="T168" i="64"/>
  <c r="K168" i="64"/>
  <c r="Y168" i="64"/>
  <c r="U168" i="64"/>
  <c r="S168" i="64"/>
  <c r="G168" i="64"/>
  <c r="AE168" i="64" s="1"/>
  <c r="W168" i="64"/>
  <c r="J168" i="64"/>
  <c r="Z168" i="64"/>
  <c r="V168" i="64"/>
  <c r="AA168" i="64"/>
  <c r="X151" i="64"/>
  <c r="T151" i="64"/>
  <c r="K151" i="64"/>
  <c r="Y151" i="64"/>
  <c r="U151" i="64"/>
  <c r="S151" i="64"/>
  <c r="G151" i="64"/>
  <c r="AE151" i="64" s="1"/>
  <c r="Z151" i="64"/>
  <c r="M151" i="64"/>
  <c r="AA151" i="64"/>
  <c r="J151" i="64"/>
  <c r="V151" i="64"/>
  <c r="W151" i="64"/>
  <c r="X108" i="64"/>
  <c r="T108" i="64"/>
  <c r="K108" i="64"/>
  <c r="Y108" i="64"/>
  <c r="U108" i="64"/>
  <c r="S108" i="64"/>
  <c r="G108" i="64"/>
  <c r="AE108" i="64" s="1"/>
  <c r="W108" i="64"/>
  <c r="J108" i="64"/>
  <c r="Z108" i="64"/>
  <c r="M108" i="64"/>
  <c r="V108" i="64"/>
  <c r="AA108" i="64"/>
  <c r="X129" i="64"/>
  <c r="T129" i="64"/>
  <c r="K129" i="64"/>
  <c r="Y129" i="64"/>
  <c r="U129" i="64"/>
  <c r="S129" i="64"/>
  <c r="G129" i="64"/>
  <c r="AE129" i="64" s="1"/>
  <c r="Z129" i="64"/>
  <c r="M129" i="64"/>
  <c r="AA129" i="64"/>
  <c r="J129" i="64"/>
  <c r="V129" i="64"/>
  <c r="W129" i="64"/>
  <c r="AA28" i="64"/>
  <c r="W28" i="64"/>
  <c r="J28" i="64"/>
  <c r="X28" i="64"/>
  <c r="T28" i="64"/>
  <c r="K28" i="64"/>
  <c r="Z28" i="64"/>
  <c r="M28" i="64"/>
  <c r="AD28" i="64" s="1"/>
  <c r="U28" i="64"/>
  <c r="G28" i="64"/>
  <c r="V28" i="64"/>
  <c r="S28" i="64"/>
  <c r="X69" i="64"/>
  <c r="T69" i="64"/>
  <c r="K69" i="64"/>
  <c r="Y69" i="64"/>
  <c r="U69" i="64"/>
  <c r="S69" i="64"/>
  <c r="G69" i="64"/>
  <c r="AE69" i="64" s="1"/>
  <c r="Z69" i="64"/>
  <c r="AA69" i="64"/>
  <c r="J69" i="64"/>
  <c r="V69" i="64"/>
  <c r="W69" i="64"/>
  <c r="X209" i="64"/>
  <c r="Y209" i="64"/>
  <c r="T209" i="64"/>
  <c r="K209" i="64"/>
  <c r="Z209" i="64"/>
  <c r="U209" i="64"/>
  <c r="S209" i="64"/>
  <c r="G209" i="64"/>
  <c r="AE209" i="64" s="1"/>
  <c r="W209" i="64"/>
  <c r="J209" i="64"/>
  <c r="AA209" i="64"/>
  <c r="M209" i="64"/>
  <c r="V209" i="64"/>
  <c r="X278" i="64"/>
  <c r="T278" i="64"/>
  <c r="K278" i="64"/>
  <c r="Y278" i="64"/>
  <c r="U278" i="64"/>
  <c r="S278" i="64"/>
  <c r="G278" i="64"/>
  <c r="AE278" i="64" s="1"/>
  <c r="W278" i="64"/>
  <c r="J278" i="64"/>
  <c r="Z278" i="64"/>
  <c r="M278" i="64"/>
  <c r="V278" i="64"/>
  <c r="AA278" i="64"/>
  <c r="X330" i="64"/>
  <c r="T330" i="64"/>
  <c r="K330" i="64"/>
  <c r="Y330" i="64"/>
  <c r="U330" i="64"/>
  <c r="S330" i="64"/>
  <c r="G330" i="64"/>
  <c r="AE330" i="64" s="1"/>
  <c r="Z330" i="64"/>
  <c r="M330" i="64"/>
  <c r="AA330" i="64"/>
  <c r="V330" i="64"/>
  <c r="W330" i="64"/>
  <c r="J330" i="64"/>
  <c r="X394" i="64"/>
  <c r="T394" i="64"/>
  <c r="K394" i="64"/>
  <c r="AA394" i="64"/>
  <c r="V394" i="64"/>
  <c r="S394" i="64"/>
  <c r="W394" i="64"/>
  <c r="M394" i="64"/>
  <c r="G394" i="64"/>
  <c r="AE394" i="64" s="1"/>
  <c r="Z394" i="64"/>
  <c r="J394" i="64"/>
  <c r="Y394" i="64"/>
  <c r="U394" i="64"/>
  <c r="Y28" i="64"/>
  <c r="AA322" i="64"/>
  <c r="W322" i="64"/>
  <c r="J322" i="64"/>
  <c r="X322" i="64"/>
  <c r="T322" i="64"/>
  <c r="K322" i="64"/>
  <c r="Y322" i="64"/>
  <c r="S322" i="64"/>
  <c r="Z322" i="64"/>
  <c r="M322" i="64"/>
  <c r="V322" i="64"/>
  <c r="G322" i="64"/>
  <c r="AE322" i="64" s="1"/>
  <c r="U322" i="64"/>
  <c r="AA45" i="64"/>
  <c r="W45" i="64"/>
  <c r="J45" i="64"/>
  <c r="X45" i="64"/>
  <c r="T45" i="64"/>
  <c r="K45" i="64"/>
  <c r="Y45" i="64"/>
  <c r="S45" i="64"/>
  <c r="Z45" i="64"/>
  <c r="X91" i="64"/>
  <c r="T91" i="64"/>
  <c r="K91" i="64"/>
  <c r="Y91" i="64"/>
  <c r="U91" i="64"/>
  <c r="S91" i="64"/>
  <c r="G91" i="64"/>
  <c r="AE91" i="64" s="1"/>
  <c r="Z91" i="64"/>
  <c r="M91" i="64"/>
  <c r="AA91" i="64"/>
  <c r="J91" i="64"/>
  <c r="V91" i="64"/>
  <c r="X110" i="64"/>
  <c r="T110" i="64"/>
  <c r="K110" i="64"/>
  <c r="Y110" i="64"/>
  <c r="U110" i="64"/>
  <c r="S110" i="64"/>
  <c r="G110" i="64"/>
  <c r="AE110" i="64" s="1"/>
  <c r="Z110" i="64"/>
  <c r="M110" i="64"/>
  <c r="AA110" i="64"/>
  <c r="V110" i="64"/>
  <c r="W110" i="64"/>
  <c r="X149" i="64"/>
  <c r="T149" i="64"/>
  <c r="K149" i="64"/>
  <c r="Y149" i="64"/>
  <c r="U149" i="64"/>
  <c r="S149" i="64"/>
  <c r="G149" i="64"/>
  <c r="AE149" i="64" s="1"/>
  <c r="W149" i="64"/>
  <c r="J149" i="64"/>
  <c r="Z149" i="64"/>
  <c r="M149" i="64"/>
  <c r="V149" i="64"/>
  <c r="AA149" i="64"/>
  <c r="X157" i="64"/>
  <c r="T157" i="64"/>
  <c r="K157" i="64"/>
  <c r="Y157" i="64"/>
  <c r="U157" i="64"/>
  <c r="S157" i="64"/>
  <c r="G157" i="64"/>
  <c r="AE157" i="64" s="1"/>
  <c r="W157" i="64"/>
  <c r="J157" i="64"/>
  <c r="Z157" i="64"/>
  <c r="M157" i="64"/>
  <c r="V157" i="64"/>
  <c r="AA157" i="64"/>
  <c r="X270" i="64"/>
  <c r="T270" i="64"/>
  <c r="K270" i="64"/>
  <c r="Y270" i="64"/>
  <c r="U270" i="64"/>
  <c r="S270" i="64"/>
  <c r="G270" i="64"/>
  <c r="AE270" i="64" s="1"/>
  <c r="Z270" i="64"/>
  <c r="M270" i="64"/>
  <c r="AA270" i="64"/>
  <c r="J270" i="64"/>
  <c r="V270" i="64"/>
  <c r="X315" i="64"/>
  <c r="T315" i="64"/>
  <c r="K315" i="64"/>
  <c r="Y315" i="64"/>
  <c r="U315" i="64"/>
  <c r="S315" i="64"/>
  <c r="G315" i="64"/>
  <c r="AE315" i="64" s="1"/>
  <c r="Z315" i="64"/>
  <c r="M315" i="64"/>
  <c r="AA315" i="64"/>
  <c r="J315" i="64"/>
  <c r="V315" i="64"/>
  <c r="Y399" i="64"/>
  <c r="U399" i="64"/>
  <c r="S399" i="64"/>
  <c r="G399" i="64"/>
  <c r="AE399" i="64" s="1"/>
  <c r="AA399" i="64"/>
  <c r="V399" i="64"/>
  <c r="K399" i="64"/>
  <c r="W399" i="64"/>
  <c r="M399" i="64"/>
  <c r="AD399" i="64" s="1"/>
  <c r="Z399" i="64"/>
  <c r="J399" i="64"/>
  <c r="T399" i="64"/>
  <c r="X399" i="64"/>
  <c r="AA47" i="64"/>
  <c r="W47" i="64"/>
  <c r="J47" i="64"/>
  <c r="X47" i="64"/>
  <c r="T47" i="64"/>
  <c r="K47" i="64"/>
  <c r="Z47" i="64"/>
  <c r="U47" i="64"/>
  <c r="G47" i="64"/>
  <c r="AE47" i="64" s="1"/>
  <c r="Y48" i="64"/>
  <c r="U48" i="64"/>
  <c r="S48" i="64"/>
  <c r="G48" i="64"/>
  <c r="AE48" i="64" s="1"/>
  <c r="Z48" i="64"/>
  <c r="T48" i="64"/>
  <c r="J48" i="64"/>
  <c r="AA48" i="64"/>
  <c r="V48" i="64"/>
  <c r="K48" i="64"/>
  <c r="W48" i="64"/>
  <c r="X89" i="64"/>
  <c r="T89" i="64"/>
  <c r="K89" i="64"/>
  <c r="Y89" i="64"/>
  <c r="U89" i="64"/>
  <c r="S89" i="64"/>
  <c r="G89" i="64"/>
  <c r="W89" i="64"/>
  <c r="J89" i="64"/>
  <c r="Z89" i="64"/>
  <c r="M89" i="64"/>
  <c r="V89" i="64"/>
  <c r="AA89" i="64"/>
  <c r="X97" i="64"/>
  <c r="T97" i="64"/>
  <c r="K97" i="64"/>
  <c r="Y97" i="64"/>
  <c r="U97" i="64"/>
  <c r="S97" i="64"/>
  <c r="G97" i="64"/>
  <c r="AE97" i="64" s="1"/>
  <c r="W97" i="64"/>
  <c r="J97" i="64"/>
  <c r="Z97" i="64"/>
  <c r="M97" i="64"/>
  <c r="V97" i="64"/>
  <c r="AA97" i="64"/>
  <c r="X189" i="64"/>
  <c r="T189" i="64"/>
  <c r="K189" i="64"/>
  <c r="Y189" i="64"/>
  <c r="U189" i="64"/>
  <c r="S189" i="64"/>
  <c r="G189" i="64"/>
  <c r="AE189" i="64" s="1"/>
  <c r="Z189" i="64"/>
  <c r="M189" i="64"/>
  <c r="AA189" i="64"/>
  <c r="J189" i="64"/>
  <c r="V189" i="64"/>
  <c r="AA246" i="64"/>
  <c r="W246" i="64"/>
  <c r="J246" i="64"/>
  <c r="Z246" i="64"/>
  <c r="U246" i="64"/>
  <c r="K246" i="64"/>
  <c r="V246" i="64"/>
  <c r="S246" i="64"/>
  <c r="M246" i="64"/>
  <c r="N19" i="64" s="1"/>
  <c r="T246" i="64"/>
  <c r="X246" i="64"/>
  <c r="Y246" i="64"/>
  <c r="X255" i="64"/>
  <c r="T255" i="64"/>
  <c r="K255" i="64"/>
  <c r="Y255" i="64"/>
  <c r="U255" i="64"/>
  <c r="S255" i="64"/>
  <c r="G255" i="64"/>
  <c r="AE255" i="64" s="1"/>
  <c r="Z255" i="64"/>
  <c r="M255" i="64"/>
  <c r="AA255" i="64"/>
  <c r="J255" i="64"/>
  <c r="V255" i="64"/>
  <c r="W255" i="64"/>
  <c r="W270" i="64"/>
  <c r="W315" i="64"/>
  <c r="AA341" i="64"/>
  <c r="W341" i="64"/>
  <c r="J341" i="64"/>
  <c r="X341" i="64"/>
  <c r="T341" i="64"/>
  <c r="K341" i="64"/>
  <c r="Y341" i="64"/>
  <c r="S341" i="64"/>
  <c r="Z341" i="64"/>
  <c r="M341" i="64"/>
  <c r="U341" i="64"/>
  <c r="V341" i="64"/>
  <c r="G341" i="64"/>
  <c r="AE341" i="64" s="1"/>
  <c r="X383" i="64"/>
  <c r="T383" i="64"/>
  <c r="K383" i="64"/>
  <c r="AA383" i="64"/>
  <c r="V383" i="64"/>
  <c r="S383" i="64"/>
  <c r="W383" i="64"/>
  <c r="M383" i="64"/>
  <c r="G383" i="64"/>
  <c r="AE383" i="64" s="1"/>
  <c r="U383" i="64"/>
  <c r="J383" i="64"/>
  <c r="Y383" i="64"/>
  <c r="Y391" i="64"/>
  <c r="U391" i="64"/>
  <c r="S391" i="64"/>
  <c r="G391" i="64"/>
  <c r="AE391" i="64" s="1"/>
  <c r="AA391" i="64"/>
  <c r="V391" i="64"/>
  <c r="K391" i="64"/>
  <c r="W391" i="64"/>
  <c r="M391" i="64"/>
  <c r="AD391" i="64" s="1"/>
  <c r="T391" i="64"/>
  <c r="X391" i="64"/>
  <c r="Z391" i="64"/>
  <c r="AA30" i="64"/>
  <c r="W30" i="64"/>
  <c r="J30" i="64"/>
  <c r="X30" i="64"/>
  <c r="T30" i="64"/>
  <c r="K30" i="64"/>
  <c r="V30" i="64"/>
  <c r="S32" i="64"/>
  <c r="S34" i="64"/>
  <c r="S36" i="64"/>
  <c r="S38" i="64"/>
  <c r="S43" i="64"/>
  <c r="J50" i="64"/>
  <c r="X61" i="64"/>
  <c r="T61" i="64"/>
  <c r="K61" i="64"/>
  <c r="Y61" i="64"/>
  <c r="U61" i="64"/>
  <c r="S61" i="64"/>
  <c r="G61" i="64"/>
  <c r="AE61" i="64" s="1"/>
  <c r="Z61" i="64"/>
  <c r="AA61" i="64"/>
  <c r="X78" i="64"/>
  <c r="T78" i="64"/>
  <c r="K78" i="64"/>
  <c r="Y78" i="64"/>
  <c r="U78" i="64"/>
  <c r="S78" i="64"/>
  <c r="G78" i="64"/>
  <c r="AE78" i="64" s="1"/>
  <c r="W78" i="64"/>
  <c r="J78" i="64"/>
  <c r="Z78" i="64"/>
  <c r="M78" i="64"/>
  <c r="X99" i="64"/>
  <c r="T99" i="64"/>
  <c r="K99" i="64"/>
  <c r="Y99" i="64"/>
  <c r="U99" i="64"/>
  <c r="S99" i="64"/>
  <c r="G99" i="64"/>
  <c r="AE99" i="64" s="1"/>
  <c r="Z99" i="64"/>
  <c r="M99" i="64"/>
  <c r="AA99" i="64"/>
  <c r="X121" i="64"/>
  <c r="T121" i="64"/>
  <c r="K121" i="64"/>
  <c r="Y121" i="64"/>
  <c r="U121" i="64"/>
  <c r="S121" i="64"/>
  <c r="G121" i="64"/>
  <c r="AE121" i="64" s="1"/>
  <c r="Z121" i="64"/>
  <c r="M121" i="64"/>
  <c r="AA121" i="64"/>
  <c r="X138" i="64"/>
  <c r="T138" i="64"/>
  <c r="K138" i="64"/>
  <c r="Y138" i="64"/>
  <c r="U138" i="64"/>
  <c r="S138" i="64"/>
  <c r="G138" i="64"/>
  <c r="AE138" i="64" s="1"/>
  <c r="W138" i="64"/>
  <c r="J138" i="64"/>
  <c r="Z138" i="64"/>
  <c r="M138" i="64"/>
  <c r="X159" i="64"/>
  <c r="T159" i="64"/>
  <c r="K159" i="64"/>
  <c r="Y159" i="64"/>
  <c r="U159" i="64"/>
  <c r="S159" i="64"/>
  <c r="G159" i="64"/>
  <c r="AE159" i="64" s="1"/>
  <c r="Z159" i="64"/>
  <c r="M159" i="64"/>
  <c r="AA159" i="64"/>
  <c r="X181" i="64"/>
  <c r="T181" i="64"/>
  <c r="K181" i="64"/>
  <c r="Y181" i="64"/>
  <c r="U181" i="64"/>
  <c r="S181" i="64"/>
  <c r="G181" i="64"/>
  <c r="AE181" i="64" s="1"/>
  <c r="Z181" i="64"/>
  <c r="M181" i="64"/>
  <c r="AA181" i="64"/>
  <c r="X198" i="64"/>
  <c r="T198" i="64"/>
  <c r="K198" i="64"/>
  <c r="Y198" i="64"/>
  <c r="U198" i="64"/>
  <c r="S198" i="64"/>
  <c r="G198" i="64"/>
  <c r="AE198" i="64" s="1"/>
  <c r="W198" i="64"/>
  <c r="J198" i="64"/>
  <c r="Z198" i="64"/>
  <c r="M198" i="64"/>
  <c r="AB198" i="64" s="1"/>
  <c r="X289" i="64"/>
  <c r="T289" i="64"/>
  <c r="K289" i="64"/>
  <c r="Y289" i="64"/>
  <c r="U289" i="64"/>
  <c r="S289" i="64"/>
  <c r="G289" i="64"/>
  <c r="AE289" i="64" s="1"/>
  <c r="Z289" i="64"/>
  <c r="M289" i="64"/>
  <c r="AA289" i="64"/>
  <c r="J289" i="64"/>
  <c r="V289" i="64"/>
  <c r="AA348" i="64"/>
  <c r="W348" i="64"/>
  <c r="J348" i="64"/>
  <c r="X348" i="64"/>
  <c r="T348" i="64"/>
  <c r="K348" i="64"/>
  <c r="Z348" i="64"/>
  <c r="M348" i="64"/>
  <c r="AD348" i="64" s="1"/>
  <c r="U348" i="64"/>
  <c r="G348" i="64"/>
  <c r="AE348" i="64" s="1"/>
  <c r="S348" i="64"/>
  <c r="V348" i="64"/>
  <c r="AA32" i="64"/>
  <c r="W32" i="64"/>
  <c r="J32" i="64"/>
  <c r="X32" i="64"/>
  <c r="T32" i="64"/>
  <c r="K32" i="64"/>
  <c r="V32" i="64"/>
  <c r="AA34" i="64"/>
  <c r="W34" i="64"/>
  <c r="J34" i="64"/>
  <c r="X34" i="64"/>
  <c r="T34" i="64"/>
  <c r="K34" i="64"/>
  <c r="V34" i="64"/>
  <c r="AA36" i="64"/>
  <c r="W36" i="64"/>
  <c r="J36" i="64"/>
  <c r="X36" i="64"/>
  <c r="T36" i="64"/>
  <c r="K36" i="64"/>
  <c r="V36" i="64"/>
  <c r="AA38" i="64"/>
  <c r="W38" i="64"/>
  <c r="J38" i="64"/>
  <c r="X38" i="64"/>
  <c r="T38" i="64"/>
  <c r="K38" i="64"/>
  <c r="V38" i="64"/>
  <c r="AA43" i="64"/>
  <c r="W43" i="64"/>
  <c r="J43" i="64"/>
  <c r="X43" i="64"/>
  <c r="T43" i="64"/>
  <c r="K43" i="64"/>
  <c r="V43" i="64"/>
  <c r="Y50" i="64"/>
  <c r="U50" i="64"/>
  <c r="S50" i="64"/>
  <c r="G50" i="64"/>
  <c r="AE50" i="64" s="1"/>
  <c r="AA50" i="64"/>
  <c r="V50" i="64"/>
  <c r="K50" i="64"/>
  <c r="W50" i="64"/>
  <c r="X50" i="64"/>
  <c r="X59" i="64"/>
  <c r="T59" i="64"/>
  <c r="K59" i="64"/>
  <c r="Y59" i="64"/>
  <c r="U59" i="64"/>
  <c r="S59" i="64"/>
  <c r="G59" i="64"/>
  <c r="AE59" i="64" s="1"/>
  <c r="W59" i="64"/>
  <c r="J59" i="64"/>
  <c r="Z59" i="64"/>
  <c r="X67" i="64"/>
  <c r="T67" i="64"/>
  <c r="K67" i="64"/>
  <c r="Y67" i="64"/>
  <c r="U67" i="64"/>
  <c r="S67" i="64"/>
  <c r="G67" i="64"/>
  <c r="AE67" i="64" s="1"/>
  <c r="W67" i="64"/>
  <c r="J67" i="64"/>
  <c r="Z67" i="64"/>
  <c r="X80" i="64"/>
  <c r="T80" i="64"/>
  <c r="K80" i="64"/>
  <c r="Y80" i="64"/>
  <c r="U80" i="64"/>
  <c r="S80" i="64"/>
  <c r="G80" i="64"/>
  <c r="AE80" i="64" s="1"/>
  <c r="Z80" i="64"/>
  <c r="M80" i="64"/>
  <c r="AA80" i="64"/>
  <c r="X119" i="64"/>
  <c r="T119" i="64"/>
  <c r="K119" i="64"/>
  <c r="Y119" i="64"/>
  <c r="U119" i="64"/>
  <c r="S119" i="64"/>
  <c r="G119" i="64"/>
  <c r="AE119" i="64" s="1"/>
  <c r="W119" i="64"/>
  <c r="J119" i="64"/>
  <c r="Z119" i="64"/>
  <c r="M119" i="64"/>
  <c r="AD119" i="64" s="1"/>
  <c r="X127" i="64"/>
  <c r="T127" i="64"/>
  <c r="K127" i="64"/>
  <c r="Y127" i="64"/>
  <c r="U127" i="64"/>
  <c r="S127" i="64"/>
  <c r="G127" i="64"/>
  <c r="AE127" i="64" s="1"/>
  <c r="W127" i="64"/>
  <c r="J127" i="64"/>
  <c r="Z127" i="64"/>
  <c r="M127" i="64"/>
  <c r="X140" i="64"/>
  <c r="K140" i="64"/>
  <c r="Y140" i="64"/>
  <c r="U140" i="64"/>
  <c r="S140" i="64"/>
  <c r="G140" i="64"/>
  <c r="AE140" i="64" s="1"/>
  <c r="Z140" i="64"/>
  <c r="M140" i="64"/>
  <c r="AA140" i="64"/>
  <c r="X179" i="64"/>
  <c r="T179" i="64"/>
  <c r="K179" i="64"/>
  <c r="Y179" i="64"/>
  <c r="U179" i="64"/>
  <c r="S179" i="64"/>
  <c r="G179" i="64"/>
  <c r="AE179" i="64" s="1"/>
  <c r="W179" i="64"/>
  <c r="J179" i="64"/>
  <c r="Z179" i="64"/>
  <c r="M179" i="64"/>
  <c r="X187" i="64"/>
  <c r="T187" i="64"/>
  <c r="K187" i="64"/>
  <c r="Y187" i="64"/>
  <c r="U187" i="64"/>
  <c r="S187" i="64"/>
  <c r="G187" i="64"/>
  <c r="AE187" i="64" s="1"/>
  <c r="W187" i="64"/>
  <c r="J187" i="64"/>
  <c r="Z187" i="64"/>
  <c r="M187" i="64"/>
  <c r="X200" i="64"/>
  <c r="T200" i="64"/>
  <c r="K200" i="64"/>
  <c r="Y200" i="64"/>
  <c r="U200" i="64"/>
  <c r="S200" i="64"/>
  <c r="G200" i="64"/>
  <c r="AE200" i="64" s="1"/>
  <c r="Z200" i="64"/>
  <c r="M200" i="64"/>
  <c r="AB200" i="64" s="1"/>
  <c r="AA200" i="64"/>
  <c r="X285" i="64"/>
  <c r="T285" i="64"/>
  <c r="K285" i="64"/>
  <c r="Y285" i="64"/>
  <c r="U285" i="64"/>
  <c r="S285" i="64"/>
  <c r="G285" i="64"/>
  <c r="AE285" i="64" s="1"/>
  <c r="Z285" i="64"/>
  <c r="M285" i="64"/>
  <c r="AD285" i="64" s="1"/>
  <c r="AA285" i="64"/>
  <c r="V285" i="64"/>
  <c r="W285" i="64"/>
  <c r="AA307" i="64"/>
  <c r="W307" i="64"/>
  <c r="J307" i="64"/>
  <c r="X307" i="64"/>
  <c r="T307" i="64"/>
  <c r="K307" i="64"/>
  <c r="Y307" i="64"/>
  <c r="S307" i="64"/>
  <c r="Z307" i="64"/>
  <c r="M307" i="64"/>
  <c r="AD307" i="64" s="1"/>
  <c r="U307" i="64"/>
  <c r="V307" i="64"/>
  <c r="X334" i="64"/>
  <c r="T334" i="64"/>
  <c r="K334" i="64"/>
  <c r="Y334" i="64"/>
  <c r="U334" i="64"/>
  <c r="S334" i="64"/>
  <c r="G334" i="64"/>
  <c r="AE334" i="64" s="1"/>
  <c r="Z334" i="64"/>
  <c r="M334" i="64"/>
  <c r="AA334" i="64"/>
  <c r="J334" i="64"/>
  <c r="V334" i="64"/>
  <c r="AA356" i="64"/>
  <c r="W356" i="64"/>
  <c r="J356" i="64"/>
  <c r="X356" i="64"/>
  <c r="T356" i="64"/>
  <c r="K356" i="64"/>
  <c r="Z356" i="64"/>
  <c r="M356" i="64"/>
  <c r="U356" i="64"/>
  <c r="G356" i="64"/>
  <c r="AE356" i="64" s="1"/>
  <c r="S356" i="64"/>
  <c r="V356" i="64"/>
  <c r="M29" i="64"/>
  <c r="V29" i="64"/>
  <c r="Z29" i="64"/>
  <c r="M31" i="64"/>
  <c r="V31" i="64"/>
  <c r="Z31" i="64"/>
  <c r="M33" i="64"/>
  <c r="V33" i="64"/>
  <c r="Z33" i="64"/>
  <c r="M35" i="64"/>
  <c r="V35" i="64"/>
  <c r="Z35" i="64"/>
  <c r="M37" i="64"/>
  <c r="AD37" i="64" s="1"/>
  <c r="V37" i="64"/>
  <c r="Z37" i="64"/>
  <c r="M39" i="64"/>
  <c r="V39" i="64"/>
  <c r="Z39" i="64"/>
  <c r="V44" i="64"/>
  <c r="Z44" i="64"/>
  <c r="V46" i="64"/>
  <c r="Z46" i="64"/>
  <c r="AA49" i="64"/>
  <c r="W49" i="64"/>
  <c r="J49" i="64"/>
  <c r="T49" i="64"/>
  <c r="Y49" i="64"/>
  <c r="K51" i="64"/>
  <c r="X52" i="64"/>
  <c r="T52" i="64"/>
  <c r="K52" i="64"/>
  <c r="Y52" i="64"/>
  <c r="U52" i="64"/>
  <c r="S52" i="64"/>
  <c r="G52" i="64"/>
  <c r="AE52" i="64" s="1"/>
  <c r="V52" i="64"/>
  <c r="J54" i="64"/>
  <c r="X63" i="64"/>
  <c r="T63" i="64"/>
  <c r="K63" i="64"/>
  <c r="Y63" i="64"/>
  <c r="U63" i="64"/>
  <c r="S63" i="64"/>
  <c r="G63" i="64"/>
  <c r="AE63" i="64" s="1"/>
  <c r="V63" i="64"/>
  <c r="J65" i="64"/>
  <c r="X74" i="64"/>
  <c r="T74" i="64"/>
  <c r="K74" i="64"/>
  <c r="Y74" i="64"/>
  <c r="U74" i="64"/>
  <c r="S74" i="64"/>
  <c r="G74" i="64"/>
  <c r="AE74" i="64" s="1"/>
  <c r="V74" i="64"/>
  <c r="J76" i="64"/>
  <c r="X82" i="64"/>
  <c r="T82" i="64"/>
  <c r="K82" i="64"/>
  <c r="Y82" i="64"/>
  <c r="U82" i="64"/>
  <c r="S82" i="64"/>
  <c r="G82" i="64"/>
  <c r="AE82" i="64" s="1"/>
  <c r="V82" i="64"/>
  <c r="J84" i="64"/>
  <c r="X93" i="64"/>
  <c r="T93" i="64"/>
  <c r="K93" i="64"/>
  <c r="Y93" i="64"/>
  <c r="U93" i="64"/>
  <c r="S93" i="64"/>
  <c r="G93" i="64"/>
  <c r="AE93" i="64" s="1"/>
  <c r="V93" i="64"/>
  <c r="J95" i="64"/>
  <c r="X104" i="64"/>
  <c r="T104" i="64"/>
  <c r="K104" i="64"/>
  <c r="Y104" i="64"/>
  <c r="U104" i="64"/>
  <c r="S104" i="64"/>
  <c r="G104" i="64"/>
  <c r="AE104" i="64" s="1"/>
  <c r="V104" i="64"/>
  <c r="J106" i="64"/>
  <c r="X112" i="64"/>
  <c r="T112" i="64"/>
  <c r="K112" i="64"/>
  <c r="Y112" i="64"/>
  <c r="U112" i="64"/>
  <c r="S112" i="64"/>
  <c r="G112" i="64"/>
  <c r="AE112" i="64" s="1"/>
  <c r="V112" i="64"/>
  <c r="J114" i="64"/>
  <c r="X123" i="64"/>
  <c r="T123" i="64"/>
  <c r="K123" i="64"/>
  <c r="Y123" i="64"/>
  <c r="U123" i="64"/>
  <c r="S123" i="64"/>
  <c r="G123" i="64"/>
  <c r="AE123" i="64" s="1"/>
  <c r="V123" i="64"/>
  <c r="J125" i="64"/>
  <c r="J136" i="64"/>
  <c r="X142" i="64"/>
  <c r="T142" i="64"/>
  <c r="K142" i="64"/>
  <c r="Y142" i="64"/>
  <c r="U142" i="64"/>
  <c r="S142" i="64"/>
  <c r="G142" i="64"/>
  <c r="AE142" i="64" s="1"/>
  <c r="V142" i="64"/>
  <c r="J144" i="64"/>
  <c r="X153" i="64"/>
  <c r="T153" i="64"/>
  <c r="K153" i="64"/>
  <c r="Y153" i="64"/>
  <c r="U153" i="64"/>
  <c r="S153" i="64"/>
  <c r="G153" i="64"/>
  <c r="AE153" i="64" s="1"/>
  <c r="V153" i="64"/>
  <c r="J155" i="64"/>
  <c r="X164" i="64"/>
  <c r="T164" i="64"/>
  <c r="K164" i="64"/>
  <c r="Y164" i="64"/>
  <c r="U164" i="64"/>
  <c r="S164" i="64"/>
  <c r="G164" i="64"/>
  <c r="AE164" i="64" s="1"/>
  <c r="V164" i="64"/>
  <c r="J166" i="64"/>
  <c r="X172" i="64"/>
  <c r="T172" i="64"/>
  <c r="K172" i="64"/>
  <c r="AD172" i="64"/>
  <c r="Y172" i="64"/>
  <c r="U172" i="64"/>
  <c r="S172" i="64"/>
  <c r="G172" i="64"/>
  <c r="AE172" i="64" s="1"/>
  <c r="V172" i="64"/>
  <c r="J174" i="64"/>
  <c r="X183" i="64"/>
  <c r="T183" i="64"/>
  <c r="K183" i="64"/>
  <c r="AD183" i="64"/>
  <c r="Y183" i="64"/>
  <c r="U183" i="64"/>
  <c r="S183" i="64"/>
  <c r="G183" i="64"/>
  <c r="AE183" i="64" s="1"/>
  <c r="V183" i="64"/>
  <c r="J185" i="64"/>
  <c r="X194" i="64"/>
  <c r="T194" i="64"/>
  <c r="K194" i="64"/>
  <c r="Y194" i="64"/>
  <c r="U194" i="64"/>
  <c r="S194" i="64"/>
  <c r="G194" i="64"/>
  <c r="AE194" i="64" s="1"/>
  <c r="V194" i="64"/>
  <c r="J196" i="64"/>
  <c r="X202" i="64"/>
  <c r="T202" i="64"/>
  <c r="K202" i="64"/>
  <c r="AD202" i="64"/>
  <c r="Y202" i="64"/>
  <c r="U202" i="64"/>
  <c r="S202" i="64"/>
  <c r="G202" i="64"/>
  <c r="AE202" i="64" s="1"/>
  <c r="V202" i="64"/>
  <c r="AB202" i="64" s="1"/>
  <c r="J204" i="64"/>
  <c r="AE240" i="64"/>
  <c r="AD240" i="64"/>
  <c r="M243" i="64"/>
  <c r="N16" i="64" s="1"/>
  <c r="AA258" i="64"/>
  <c r="W258" i="64"/>
  <c r="J258" i="64"/>
  <c r="X258" i="64"/>
  <c r="T258" i="64"/>
  <c r="K258" i="64"/>
  <c r="Z258" i="64"/>
  <c r="M258" i="64"/>
  <c r="AD258" i="64" s="1"/>
  <c r="U258" i="64"/>
  <c r="G258" i="64"/>
  <c r="AE258" i="64" s="1"/>
  <c r="AA273" i="64"/>
  <c r="W273" i="64"/>
  <c r="J273" i="64"/>
  <c r="X273" i="64"/>
  <c r="T273" i="64"/>
  <c r="K273" i="64"/>
  <c r="Z273" i="64"/>
  <c r="M273" i="64"/>
  <c r="AB273" i="64" s="1"/>
  <c r="U273" i="64"/>
  <c r="G273" i="64"/>
  <c r="AE273" i="64" s="1"/>
  <c r="AA296" i="64"/>
  <c r="W296" i="64"/>
  <c r="J296" i="64"/>
  <c r="X296" i="64"/>
  <c r="T296" i="64"/>
  <c r="K296" i="64"/>
  <c r="Z296" i="64"/>
  <c r="M296" i="64"/>
  <c r="U296" i="64"/>
  <c r="G296" i="64"/>
  <c r="AE296" i="64" s="1"/>
  <c r="AA318" i="64"/>
  <c r="W318" i="64"/>
  <c r="J318" i="64"/>
  <c r="X318" i="64"/>
  <c r="T318" i="64"/>
  <c r="K318" i="64"/>
  <c r="Y318" i="64"/>
  <c r="S318" i="64"/>
  <c r="Z318" i="64"/>
  <c r="M318" i="64"/>
  <c r="AD318" i="64" s="1"/>
  <c r="AE318" i="64"/>
  <c r="AA352" i="64"/>
  <c r="W352" i="64"/>
  <c r="J352" i="64"/>
  <c r="X352" i="64"/>
  <c r="T352" i="64"/>
  <c r="K352" i="64"/>
  <c r="Z352" i="64"/>
  <c r="M352" i="64"/>
  <c r="U352" i="64"/>
  <c r="G352" i="64"/>
  <c r="AE352" i="64" s="1"/>
  <c r="X375" i="64"/>
  <c r="T375" i="64"/>
  <c r="K375" i="64"/>
  <c r="AA375" i="64"/>
  <c r="V375" i="64"/>
  <c r="S375" i="64"/>
  <c r="W375" i="64"/>
  <c r="M375" i="64"/>
  <c r="G375" i="64"/>
  <c r="AE375" i="64" s="1"/>
  <c r="Z375" i="64"/>
  <c r="J375" i="64"/>
  <c r="Y380" i="64"/>
  <c r="U380" i="64"/>
  <c r="S380" i="64"/>
  <c r="G380" i="64"/>
  <c r="AE380" i="64" s="1"/>
  <c r="AA380" i="64"/>
  <c r="V380" i="64"/>
  <c r="K380" i="64"/>
  <c r="W380" i="64"/>
  <c r="M380" i="64"/>
  <c r="AD380" i="64" s="1"/>
  <c r="Z380" i="64"/>
  <c r="J380" i="64"/>
  <c r="AA405" i="64"/>
  <c r="X405" i="64"/>
  <c r="T405" i="64"/>
  <c r="K405" i="64"/>
  <c r="V405" i="64"/>
  <c r="S405" i="64"/>
  <c r="W405" i="64"/>
  <c r="M405" i="64"/>
  <c r="AD405" i="64" s="1"/>
  <c r="G405" i="64"/>
  <c r="AE405" i="64" s="1"/>
  <c r="U405" i="64"/>
  <c r="Y426" i="64"/>
  <c r="U426" i="64"/>
  <c r="S426" i="64"/>
  <c r="G426" i="64"/>
  <c r="AE426" i="64" s="1"/>
  <c r="W426" i="64"/>
  <c r="M426" i="64"/>
  <c r="AD426" i="64" s="1"/>
  <c r="AA426" i="64"/>
  <c r="V426" i="64"/>
  <c r="K426" i="64"/>
  <c r="T426" i="64"/>
  <c r="J426" i="64"/>
  <c r="X426" i="64"/>
  <c r="Z51" i="64"/>
  <c r="V51" i="64"/>
  <c r="AA51" i="64"/>
  <c r="W51" i="64"/>
  <c r="J51" i="64"/>
  <c r="U51" i="64"/>
  <c r="X54" i="64"/>
  <c r="T54" i="64"/>
  <c r="K54" i="64"/>
  <c r="Y54" i="64"/>
  <c r="U54" i="64"/>
  <c r="S54" i="64"/>
  <c r="G54" i="64"/>
  <c r="AE54" i="64" s="1"/>
  <c r="V54" i="64"/>
  <c r="X65" i="64"/>
  <c r="T65" i="64"/>
  <c r="K65" i="64"/>
  <c r="Y65" i="64"/>
  <c r="U65" i="64"/>
  <c r="S65" i="64"/>
  <c r="G65" i="64"/>
  <c r="AE65" i="64" s="1"/>
  <c r="V65" i="64"/>
  <c r="X76" i="64"/>
  <c r="T76" i="64"/>
  <c r="K76" i="64"/>
  <c r="Y76" i="64"/>
  <c r="U76" i="64"/>
  <c r="S76" i="64"/>
  <c r="G76" i="64"/>
  <c r="AE76" i="64" s="1"/>
  <c r="V76" i="64"/>
  <c r="X84" i="64"/>
  <c r="T84" i="64"/>
  <c r="K84" i="64"/>
  <c r="Y84" i="64"/>
  <c r="U84" i="64"/>
  <c r="S84" i="64"/>
  <c r="G84" i="64"/>
  <c r="AE84" i="64" s="1"/>
  <c r="V84" i="64"/>
  <c r="X95" i="64"/>
  <c r="T95" i="64"/>
  <c r="K95" i="64"/>
  <c r="Y95" i="64"/>
  <c r="U95" i="64"/>
  <c r="S95" i="64"/>
  <c r="G95" i="64"/>
  <c r="AE95" i="64" s="1"/>
  <c r="V95" i="64"/>
  <c r="X106" i="64"/>
  <c r="T106" i="64"/>
  <c r="K106" i="64"/>
  <c r="Y106" i="64"/>
  <c r="U106" i="64"/>
  <c r="S106" i="64"/>
  <c r="G106" i="64"/>
  <c r="AE106" i="64" s="1"/>
  <c r="V106" i="64"/>
  <c r="X114" i="64"/>
  <c r="T114" i="64"/>
  <c r="K114" i="64"/>
  <c r="Y114" i="64"/>
  <c r="U114" i="64"/>
  <c r="S114" i="64"/>
  <c r="G114" i="64"/>
  <c r="AE114" i="64" s="1"/>
  <c r="V114" i="64"/>
  <c r="X125" i="64"/>
  <c r="T125" i="64"/>
  <c r="K125" i="64"/>
  <c r="Y125" i="64"/>
  <c r="U125" i="64"/>
  <c r="S125" i="64"/>
  <c r="G125" i="64"/>
  <c r="AE125" i="64" s="1"/>
  <c r="V125" i="64"/>
  <c r="X136" i="64"/>
  <c r="T136" i="64"/>
  <c r="K136" i="64"/>
  <c r="Y136" i="64"/>
  <c r="U136" i="64"/>
  <c r="S136" i="64"/>
  <c r="G136" i="64"/>
  <c r="AE136" i="64" s="1"/>
  <c r="V136" i="64"/>
  <c r="X144" i="64"/>
  <c r="T144" i="64"/>
  <c r="K144" i="64"/>
  <c r="Y144" i="64"/>
  <c r="U144" i="64"/>
  <c r="S144" i="64"/>
  <c r="G144" i="64"/>
  <c r="AE144" i="64" s="1"/>
  <c r="V144" i="64"/>
  <c r="X155" i="64"/>
  <c r="T155" i="64"/>
  <c r="K155" i="64"/>
  <c r="Y155" i="64"/>
  <c r="U155" i="64"/>
  <c r="S155" i="64"/>
  <c r="G155" i="64"/>
  <c r="AE155" i="64" s="1"/>
  <c r="V155" i="64"/>
  <c r="X166" i="64"/>
  <c r="T166" i="64"/>
  <c r="K166" i="64"/>
  <c r="Y166" i="64"/>
  <c r="U166" i="64"/>
  <c r="S166" i="64"/>
  <c r="G166" i="64"/>
  <c r="AE166" i="64" s="1"/>
  <c r="V166" i="64"/>
  <c r="X174" i="64"/>
  <c r="T174" i="64"/>
  <c r="K174" i="64"/>
  <c r="Y174" i="64"/>
  <c r="U174" i="64"/>
  <c r="S174" i="64"/>
  <c r="G174" i="64"/>
  <c r="AE174" i="64" s="1"/>
  <c r="V174" i="64"/>
  <c r="X185" i="64"/>
  <c r="T185" i="64"/>
  <c r="K185" i="64"/>
  <c r="Y185" i="64"/>
  <c r="U185" i="64"/>
  <c r="S185" i="64"/>
  <c r="G185" i="64"/>
  <c r="AE185" i="64" s="1"/>
  <c r="V185" i="64"/>
  <c r="X196" i="64"/>
  <c r="T196" i="64"/>
  <c r="K196" i="64"/>
  <c r="Y196" i="64"/>
  <c r="U196" i="64"/>
  <c r="S196" i="64"/>
  <c r="G196" i="64"/>
  <c r="AE196" i="64" s="1"/>
  <c r="V196" i="64"/>
  <c r="X204" i="64"/>
  <c r="T204" i="64"/>
  <c r="K204" i="64"/>
  <c r="AD204" i="64"/>
  <c r="Y204" i="64"/>
  <c r="U204" i="64"/>
  <c r="S204" i="64"/>
  <c r="G204" i="64"/>
  <c r="AE204" i="64" s="1"/>
  <c r="V204" i="64"/>
  <c r="AB204" i="64" s="1"/>
  <c r="X243" i="64"/>
  <c r="T243" i="64"/>
  <c r="K243" i="64"/>
  <c r="Z243" i="64"/>
  <c r="U243" i="64"/>
  <c r="J243" i="64"/>
  <c r="AA243" i="64"/>
  <c r="V243" i="64"/>
  <c r="S243" i="64"/>
  <c r="Y243" i="64"/>
  <c r="X263" i="64"/>
  <c r="T263" i="64"/>
  <c r="K263" i="64"/>
  <c r="Y263" i="64"/>
  <c r="U263" i="64"/>
  <c r="S263" i="64"/>
  <c r="G263" i="64"/>
  <c r="AE263" i="64" s="1"/>
  <c r="W263" i="64"/>
  <c r="J263" i="64"/>
  <c r="Z263" i="64"/>
  <c r="M263" i="64"/>
  <c r="X293" i="64"/>
  <c r="T293" i="64"/>
  <c r="K293" i="64"/>
  <c r="Y293" i="64"/>
  <c r="U293" i="64"/>
  <c r="S293" i="64"/>
  <c r="G293" i="64"/>
  <c r="AE293" i="64" s="1"/>
  <c r="W293" i="64"/>
  <c r="J293" i="64"/>
  <c r="Z293" i="64"/>
  <c r="M293" i="64"/>
  <c r="X360" i="64"/>
  <c r="Y360" i="64"/>
  <c r="T360" i="64"/>
  <c r="K360" i="64"/>
  <c r="Z360" i="64"/>
  <c r="U360" i="64"/>
  <c r="S360" i="64"/>
  <c r="G360" i="64"/>
  <c r="AE360" i="64" s="1"/>
  <c r="W360" i="64"/>
  <c r="J360" i="64"/>
  <c r="AA360" i="64"/>
  <c r="M360" i="64"/>
  <c r="Y361" i="64"/>
  <c r="U361" i="64"/>
  <c r="S361" i="64"/>
  <c r="G361" i="64"/>
  <c r="AE361" i="64" s="1"/>
  <c r="AA361" i="64"/>
  <c r="V361" i="64"/>
  <c r="K361" i="64"/>
  <c r="W361" i="64"/>
  <c r="M361" i="64"/>
  <c r="Z361" i="64"/>
  <c r="J361" i="64"/>
  <c r="AA386" i="64"/>
  <c r="W386" i="64"/>
  <c r="J386" i="64"/>
  <c r="V386" i="64"/>
  <c r="S386" i="64"/>
  <c r="X386" i="64"/>
  <c r="M386" i="64"/>
  <c r="AD386" i="64" s="1"/>
  <c r="G386" i="64"/>
  <c r="AE386" i="64" s="1"/>
  <c r="Z386" i="64"/>
  <c r="K386" i="64"/>
  <c r="T386" i="64"/>
  <c r="AA443" i="64"/>
  <c r="W443" i="64"/>
  <c r="J443" i="64"/>
  <c r="X443" i="64"/>
  <c r="M443" i="64"/>
  <c r="AD443" i="64" s="1"/>
  <c r="G443" i="64"/>
  <c r="AE443" i="64" s="1"/>
  <c r="V443" i="64"/>
  <c r="S443" i="64"/>
  <c r="Z443" i="64"/>
  <c r="K443" i="64"/>
  <c r="T443" i="64"/>
  <c r="Y443" i="64"/>
  <c r="AB460" i="64"/>
  <c r="X460" i="64"/>
  <c r="T460" i="64"/>
  <c r="K460" i="64"/>
  <c r="AD460" i="64"/>
  <c r="W460" i="64"/>
  <c r="M460" i="64"/>
  <c r="G460" i="64"/>
  <c r="AA460" i="64"/>
  <c r="V460" i="64"/>
  <c r="S460" i="64"/>
  <c r="AE460" i="64"/>
  <c r="Z460" i="64"/>
  <c r="J460" i="64"/>
  <c r="U460" i="64"/>
  <c r="Y460" i="64"/>
  <c r="J53" i="64"/>
  <c r="W53" i="64"/>
  <c r="AA53" i="64"/>
  <c r="J58" i="64"/>
  <c r="W58" i="64"/>
  <c r="AA58" i="64"/>
  <c r="J60" i="64"/>
  <c r="W60" i="64"/>
  <c r="AA60" i="64"/>
  <c r="J62" i="64"/>
  <c r="W62" i="64"/>
  <c r="AA62" i="64"/>
  <c r="J64" i="64"/>
  <c r="W64" i="64"/>
  <c r="AA64" i="64"/>
  <c r="J66" i="64"/>
  <c r="W66" i="64"/>
  <c r="AA66" i="64"/>
  <c r="J68" i="64"/>
  <c r="W68" i="64"/>
  <c r="AA68" i="64"/>
  <c r="J73" i="64"/>
  <c r="W73" i="64"/>
  <c r="AA73" i="64"/>
  <c r="J75" i="64"/>
  <c r="W75" i="64"/>
  <c r="AA75" i="64"/>
  <c r="J77" i="64"/>
  <c r="W77" i="64"/>
  <c r="AA77" i="64"/>
  <c r="J79" i="64"/>
  <c r="W79" i="64"/>
  <c r="AA79" i="64"/>
  <c r="J81" i="64"/>
  <c r="W81" i="64"/>
  <c r="AA81" i="64"/>
  <c r="J83" i="64"/>
  <c r="W83" i="64"/>
  <c r="AA83" i="64"/>
  <c r="J88" i="64"/>
  <c r="W88" i="64"/>
  <c r="AA88" i="64"/>
  <c r="J90" i="64"/>
  <c r="W90" i="64"/>
  <c r="AA90" i="64"/>
  <c r="J92" i="64"/>
  <c r="W92" i="64"/>
  <c r="AA92" i="64"/>
  <c r="J94" i="64"/>
  <c r="W94" i="64"/>
  <c r="AA94" i="64"/>
  <c r="J96" i="64"/>
  <c r="W96" i="64"/>
  <c r="AA96" i="64"/>
  <c r="J98" i="64"/>
  <c r="W98" i="64"/>
  <c r="AA98" i="64"/>
  <c r="J103" i="64"/>
  <c r="W103" i="64"/>
  <c r="AA103" i="64"/>
  <c r="J105" i="64"/>
  <c r="W105" i="64"/>
  <c r="AA105" i="64"/>
  <c r="J107" i="64"/>
  <c r="W107" i="64"/>
  <c r="AA107" i="64"/>
  <c r="J109" i="64"/>
  <c r="W109" i="64"/>
  <c r="AA109" i="64"/>
  <c r="J111" i="64"/>
  <c r="W111" i="64"/>
  <c r="AA111" i="64"/>
  <c r="J113" i="64"/>
  <c r="W113" i="64"/>
  <c r="AA113" i="64"/>
  <c r="J118" i="64"/>
  <c r="W118" i="64"/>
  <c r="AA118" i="64"/>
  <c r="J120" i="64"/>
  <c r="W120" i="64"/>
  <c r="AA120" i="64"/>
  <c r="J122" i="64"/>
  <c r="W122" i="64"/>
  <c r="AA122" i="64"/>
  <c r="J124" i="64"/>
  <c r="W124" i="64"/>
  <c r="AA124" i="64"/>
  <c r="J126" i="64"/>
  <c r="W126" i="64"/>
  <c r="AA126" i="64"/>
  <c r="J128" i="64"/>
  <c r="W128" i="64"/>
  <c r="AA128" i="64"/>
  <c r="J135" i="64"/>
  <c r="W135" i="64"/>
  <c r="AA135" i="64"/>
  <c r="J137" i="64"/>
  <c r="W137" i="64"/>
  <c r="AA137" i="64"/>
  <c r="J139" i="64"/>
  <c r="W139" i="64"/>
  <c r="AA139" i="64"/>
  <c r="J141" i="64"/>
  <c r="W141" i="64"/>
  <c r="AA141" i="64"/>
  <c r="J143" i="64"/>
  <c r="W143" i="64"/>
  <c r="AA143" i="64"/>
  <c r="J148" i="64"/>
  <c r="W148" i="64"/>
  <c r="AA148" i="64"/>
  <c r="J150" i="64"/>
  <c r="W150" i="64"/>
  <c r="AA150" i="64"/>
  <c r="J152" i="64"/>
  <c r="W152" i="64"/>
  <c r="AA152" i="64"/>
  <c r="J154" i="64"/>
  <c r="W154" i="64"/>
  <c r="AA154" i="64"/>
  <c r="J156" i="64"/>
  <c r="W156" i="64"/>
  <c r="AA156" i="64"/>
  <c r="J158" i="64"/>
  <c r="W158" i="64"/>
  <c r="AA158" i="64"/>
  <c r="J163" i="64"/>
  <c r="W163" i="64"/>
  <c r="AA163" i="64"/>
  <c r="J165" i="64"/>
  <c r="W165" i="64"/>
  <c r="AA165" i="64"/>
  <c r="J167" i="64"/>
  <c r="W167" i="64"/>
  <c r="AA167" i="64"/>
  <c r="J169" i="64"/>
  <c r="W169" i="64"/>
  <c r="AA169" i="64"/>
  <c r="J171" i="64"/>
  <c r="W171" i="64"/>
  <c r="AA171" i="64"/>
  <c r="J173" i="64"/>
  <c r="W173" i="64"/>
  <c r="AA173" i="64"/>
  <c r="J178" i="64"/>
  <c r="W178" i="64"/>
  <c r="AA178" i="64"/>
  <c r="J180" i="64"/>
  <c r="W180" i="64"/>
  <c r="AA180" i="64"/>
  <c r="J182" i="64"/>
  <c r="W182" i="64"/>
  <c r="AA182" i="64"/>
  <c r="J184" i="64"/>
  <c r="W184" i="64"/>
  <c r="AA184" i="64"/>
  <c r="J186" i="64"/>
  <c r="W186" i="64"/>
  <c r="AA186" i="64"/>
  <c r="J188" i="64"/>
  <c r="W188" i="64"/>
  <c r="AA188" i="64"/>
  <c r="J193" i="64"/>
  <c r="W193" i="64"/>
  <c r="AA193" i="64"/>
  <c r="J195" i="64"/>
  <c r="W195" i="64"/>
  <c r="AA195" i="64"/>
  <c r="J197" i="64"/>
  <c r="W197" i="64"/>
  <c r="AA197" i="64"/>
  <c r="J199" i="64"/>
  <c r="W199" i="64"/>
  <c r="AA199" i="64"/>
  <c r="J201" i="64"/>
  <c r="W201" i="64"/>
  <c r="AA201" i="64"/>
  <c r="J203" i="64"/>
  <c r="W203" i="64"/>
  <c r="AA203" i="64"/>
  <c r="J208" i="64"/>
  <c r="W208" i="64"/>
  <c r="AA208" i="64"/>
  <c r="J211" i="64"/>
  <c r="U211" i="64"/>
  <c r="J213" i="64"/>
  <c r="U213" i="64"/>
  <c r="J215" i="64"/>
  <c r="U215" i="64"/>
  <c r="J217" i="64"/>
  <c r="U217" i="64"/>
  <c r="J219" i="64"/>
  <c r="U219" i="64"/>
  <c r="J224" i="64"/>
  <c r="U224" i="64"/>
  <c r="J226" i="64"/>
  <c r="U226" i="64"/>
  <c r="J228" i="64"/>
  <c r="U228" i="64"/>
  <c r="J230" i="64"/>
  <c r="U230" i="64"/>
  <c r="J232" i="64"/>
  <c r="U232" i="64"/>
  <c r="J234" i="64"/>
  <c r="U234" i="64"/>
  <c r="K242" i="64"/>
  <c r="U242" i="64"/>
  <c r="Y244" i="64"/>
  <c r="U244" i="64"/>
  <c r="S244" i="64"/>
  <c r="G244" i="64"/>
  <c r="AE244" i="64" s="1"/>
  <c r="X244" i="64"/>
  <c r="J248" i="64"/>
  <c r="AA251" i="64"/>
  <c r="W251" i="64"/>
  <c r="J251" i="64"/>
  <c r="X251" i="64"/>
  <c r="T251" i="64"/>
  <c r="K251" i="64"/>
  <c r="V251" i="64"/>
  <c r="J259" i="64"/>
  <c r="AA262" i="64"/>
  <c r="W262" i="64"/>
  <c r="J262" i="64"/>
  <c r="X262" i="64"/>
  <c r="T262" i="64"/>
  <c r="K262" i="64"/>
  <c r="V262" i="64"/>
  <c r="S266" i="64"/>
  <c r="J274" i="64"/>
  <c r="AA277" i="64"/>
  <c r="W277" i="64"/>
  <c r="J277" i="64"/>
  <c r="X277" i="64"/>
  <c r="T277" i="64"/>
  <c r="K277" i="64"/>
  <c r="V277" i="64"/>
  <c r="S281" i="64"/>
  <c r="AE287" i="64"/>
  <c r="S288" i="64"/>
  <c r="AA292" i="64"/>
  <c r="W292" i="64"/>
  <c r="J292" i="64"/>
  <c r="X292" i="64"/>
  <c r="T292" i="64"/>
  <c r="K292" i="64"/>
  <c r="V292" i="64"/>
  <c r="J300" i="64"/>
  <c r="J304" i="64"/>
  <c r="X308" i="64"/>
  <c r="T308" i="64"/>
  <c r="K308" i="64"/>
  <c r="Y308" i="64"/>
  <c r="U308" i="64"/>
  <c r="S308" i="64"/>
  <c r="G308" i="64"/>
  <c r="AE308" i="64" s="1"/>
  <c r="V308" i="64"/>
  <c r="S311" i="64"/>
  <c r="X319" i="64"/>
  <c r="T319" i="64"/>
  <c r="K319" i="64"/>
  <c r="Y319" i="64"/>
  <c r="U319" i="64"/>
  <c r="S319" i="64"/>
  <c r="G319" i="64"/>
  <c r="AE319" i="64" s="1"/>
  <c r="V319" i="64"/>
  <c r="X323" i="64"/>
  <c r="T323" i="64"/>
  <c r="K323" i="64"/>
  <c r="Y323" i="64"/>
  <c r="U323" i="64"/>
  <c r="S323" i="64"/>
  <c r="G323" i="64"/>
  <c r="AE323" i="64" s="1"/>
  <c r="V323" i="64"/>
  <c r="S326" i="64"/>
  <c r="S333" i="64"/>
  <c r="S337" i="64"/>
  <c r="X338" i="64"/>
  <c r="T338" i="64"/>
  <c r="K338" i="64"/>
  <c r="Y338" i="64"/>
  <c r="U338" i="64"/>
  <c r="S338" i="64"/>
  <c r="G338" i="64"/>
  <c r="AE338" i="64" s="1"/>
  <c r="V338" i="64"/>
  <c r="J345" i="64"/>
  <c r="J349" i="64"/>
  <c r="J353" i="64"/>
  <c r="J364" i="64"/>
  <c r="AA367" i="64"/>
  <c r="W367" i="64"/>
  <c r="J367" i="64"/>
  <c r="V367" i="64"/>
  <c r="S367" i="64"/>
  <c r="X367" i="64"/>
  <c r="M367" i="64"/>
  <c r="AD367" i="64" s="1"/>
  <c r="G367" i="64"/>
  <c r="AE367" i="64" s="1"/>
  <c r="Y367" i="64"/>
  <c r="J369" i="64"/>
  <c r="K378" i="64"/>
  <c r="K397" i="64"/>
  <c r="X406" i="64"/>
  <c r="T406" i="64"/>
  <c r="K406" i="64"/>
  <c r="Z406" i="64"/>
  <c r="U406" i="64"/>
  <c r="J406" i="64"/>
  <c r="W406" i="64"/>
  <c r="S406" i="64"/>
  <c r="Y406" i="64"/>
  <c r="M406" i="64"/>
  <c r="AB406" i="64" s="1"/>
  <c r="Y415" i="64"/>
  <c r="U415" i="64"/>
  <c r="S415" i="64"/>
  <c r="G415" i="64"/>
  <c r="AE415" i="64" s="1"/>
  <c r="W415" i="64"/>
  <c r="M415" i="64"/>
  <c r="AD415" i="64" s="1"/>
  <c r="AA415" i="64"/>
  <c r="V415" i="64"/>
  <c r="K415" i="64"/>
  <c r="Z415" i="64"/>
  <c r="J415" i="64"/>
  <c r="X421" i="64"/>
  <c r="T421" i="64"/>
  <c r="K421" i="64"/>
  <c r="W421" i="64"/>
  <c r="M421" i="64"/>
  <c r="G421" i="64"/>
  <c r="AE421" i="64" s="1"/>
  <c r="AA421" i="64"/>
  <c r="V421" i="64"/>
  <c r="S421" i="64"/>
  <c r="U421" i="64"/>
  <c r="X440" i="64"/>
  <c r="T440" i="64"/>
  <c r="K440" i="64"/>
  <c r="W440" i="64"/>
  <c r="M440" i="64"/>
  <c r="G440" i="64"/>
  <c r="AE440" i="64" s="1"/>
  <c r="AA440" i="64"/>
  <c r="V440" i="64"/>
  <c r="S440" i="64"/>
  <c r="U440" i="64"/>
  <c r="Y445" i="64"/>
  <c r="U445" i="64"/>
  <c r="S445" i="64"/>
  <c r="G445" i="64"/>
  <c r="AE445" i="64" s="1"/>
  <c r="W445" i="64"/>
  <c r="M445" i="64"/>
  <c r="AD445" i="64" s="1"/>
  <c r="AA445" i="64"/>
  <c r="V445" i="64"/>
  <c r="K445" i="64"/>
  <c r="T445" i="64"/>
  <c r="V53" i="64"/>
  <c r="Z53" i="64"/>
  <c r="V58" i="64"/>
  <c r="Z58" i="64"/>
  <c r="V60" i="64"/>
  <c r="Z60" i="64"/>
  <c r="V62" i="64"/>
  <c r="Z62" i="64"/>
  <c r="V64" i="64"/>
  <c r="Z64" i="64"/>
  <c r="V66" i="64"/>
  <c r="Z66" i="64"/>
  <c r="V68" i="64"/>
  <c r="Z68" i="64"/>
  <c r="M73" i="64"/>
  <c r="V73" i="64"/>
  <c r="Z73" i="64"/>
  <c r="M75" i="64"/>
  <c r="V75" i="64"/>
  <c r="Z75" i="64"/>
  <c r="M77" i="64"/>
  <c r="V77" i="64"/>
  <c r="Z77" i="64"/>
  <c r="M79" i="64"/>
  <c r="V79" i="64"/>
  <c r="Z79" i="64"/>
  <c r="M81" i="64"/>
  <c r="V81" i="64"/>
  <c r="Z81" i="64"/>
  <c r="M83" i="64"/>
  <c r="V83" i="64"/>
  <c r="Z83" i="64"/>
  <c r="M88" i="64"/>
  <c r="V88" i="64"/>
  <c r="Z88" i="64"/>
  <c r="M90" i="64"/>
  <c r="V90" i="64"/>
  <c r="Z90" i="64"/>
  <c r="M92" i="64"/>
  <c r="V92" i="64"/>
  <c r="Z92" i="64"/>
  <c r="M94" i="64"/>
  <c r="V94" i="64"/>
  <c r="Z94" i="64"/>
  <c r="M96" i="64"/>
  <c r="V96" i="64"/>
  <c r="Z96" i="64"/>
  <c r="M98" i="64"/>
  <c r="V98" i="64"/>
  <c r="Z98" i="64"/>
  <c r="M103" i="64"/>
  <c r="V103" i="64"/>
  <c r="Z103" i="64"/>
  <c r="M105" i="64"/>
  <c r="V105" i="64"/>
  <c r="Z105" i="64"/>
  <c r="M107" i="64"/>
  <c r="V107" i="64"/>
  <c r="Z107" i="64"/>
  <c r="M109" i="64"/>
  <c r="V109" i="64"/>
  <c r="Z109" i="64"/>
  <c r="M111" i="64"/>
  <c r="V111" i="64"/>
  <c r="Z111" i="64"/>
  <c r="M113" i="64"/>
  <c r="V113" i="64"/>
  <c r="Z113" i="64"/>
  <c r="M118" i="64"/>
  <c r="V118" i="64"/>
  <c r="Z118" i="64"/>
  <c r="M120" i="64"/>
  <c r="V120" i="64"/>
  <c r="Z120" i="64"/>
  <c r="M122" i="64"/>
  <c r="V122" i="64"/>
  <c r="Z122" i="64"/>
  <c r="M124" i="64"/>
  <c r="V124" i="64"/>
  <c r="Z124" i="64"/>
  <c r="M126" i="64"/>
  <c r="V126" i="64"/>
  <c r="Z126" i="64"/>
  <c r="M128" i="64"/>
  <c r="V128" i="64"/>
  <c r="Z128" i="64"/>
  <c r="M135" i="64"/>
  <c r="V135" i="64"/>
  <c r="Z135" i="64"/>
  <c r="M137" i="64"/>
  <c r="V137" i="64"/>
  <c r="Z137" i="64"/>
  <c r="M139" i="64"/>
  <c r="V139" i="64"/>
  <c r="Z139" i="64"/>
  <c r="M141" i="64"/>
  <c r="V141" i="64"/>
  <c r="Z141" i="64"/>
  <c r="M143" i="64"/>
  <c r="V143" i="64"/>
  <c r="Z143" i="64"/>
  <c r="M148" i="64"/>
  <c r="V148" i="64"/>
  <c r="Z148" i="64"/>
  <c r="M150" i="64"/>
  <c r="V150" i="64"/>
  <c r="Z150" i="64"/>
  <c r="M152" i="64"/>
  <c r="V152" i="64"/>
  <c r="Z152" i="64"/>
  <c r="M154" i="64"/>
  <c r="V154" i="64"/>
  <c r="Z154" i="64"/>
  <c r="M156" i="64"/>
  <c r="V156" i="64"/>
  <c r="Z156" i="64"/>
  <c r="M158" i="64"/>
  <c r="V158" i="64"/>
  <c r="Z158" i="64"/>
  <c r="V163" i="64"/>
  <c r="Z163" i="64"/>
  <c r="V165" i="64"/>
  <c r="Z165" i="64"/>
  <c r="V167" i="64"/>
  <c r="Z167" i="64"/>
  <c r="V169" i="64"/>
  <c r="Z169" i="64"/>
  <c r="V171" i="64"/>
  <c r="Z171" i="64"/>
  <c r="V173" i="64"/>
  <c r="AB173" i="64" s="1"/>
  <c r="Z173" i="64"/>
  <c r="M178" i="64"/>
  <c r="V178" i="64"/>
  <c r="Z178" i="64"/>
  <c r="M180" i="64"/>
  <c r="V180" i="64"/>
  <c r="Z180" i="64"/>
  <c r="M182" i="64"/>
  <c r="V182" i="64"/>
  <c r="Z182" i="64"/>
  <c r="M184" i="64"/>
  <c r="V184" i="64"/>
  <c r="Z184" i="64"/>
  <c r="M186" i="64"/>
  <c r="V186" i="64"/>
  <c r="Z186" i="64"/>
  <c r="M188" i="64"/>
  <c r="V188" i="64"/>
  <c r="Z188" i="64"/>
  <c r="M193" i="64"/>
  <c r="V193" i="64"/>
  <c r="Z193" i="64"/>
  <c r="M195" i="64"/>
  <c r="V195" i="64"/>
  <c r="Z195" i="64"/>
  <c r="M197" i="64"/>
  <c r="V197" i="64"/>
  <c r="Z197" i="64"/>
  <c r="M199" i="64"/>
  <c r="V199" i="64"/>
  <c r="Z199" i="64"/>
  <c r="M201" i="64"/>
  <c r="V201" i="64"/>
  <c r="Z201" i="64"/>
  <c r="M203" i="64"/>
  <c r="V203" i="64"/>
  <c r="Z203" i="64"/>
  <c r="M208" i="64"/>
  <c r="V208" i="64"/>
  <c r="Z208" i="64"/>
  <c r="AB211" i="64"/>
  <c r="X211" i="64"/>
  <c r="T211" i="64"/>
  <c r="K211" i="64"/>
  <c r="Y211" i="64"/>
  <c r="AE211" i="64"/>
  <c r="AB213" i="64"/>
  <c r="X213" i="64"/>
  <c r="T213" i="64"/>
  <c r="K213" i="64"/>
  <c r="Y213" i="64"/>
  <c r="AE213" i="64"/>
  <c r="AB215" i="64"/>
  <c r="X215" i="64"/>
  <c r="T215" i="64"/>
  <c r="K215" i="64"/>
  <c r="Y215" i="64"/>
  <c r="AE215" i="64"/>
  <c r="X217" i="64"/>
  <c r="T217" i="64"/>
  <c r="K217" i="64"/>
  <c r="Y217" i="64"/>
  <c r="X219" i="64"/>
  <c r="T219" i="64"/>
  <c r="K219" i="64"/>
  <c r="Y219" i="64"/>
  <c r="AE219" i="64"/>
  <c r="AB224" i="64"/>
  <c r="X224" i="64"/>
  <c r="T224" i="64"/>
  <c r="K224" i="64"/>
  <c r="Y224" i="64"/>
  <c r="AE224" i="64"/>
  <c r="X226" i="64"/>
  <c r="T226" i="64"/>
  <c r="K226" i="64"/>
  <c r="Y226" i="64"/>
  <c r="AB228" i="64"/>
  <c r="X228" i="64"/>
  <c r="T228" i="64"/>
  <c r="K228" i="64"/>
  <c r="Y228" i="64"/>
  <c r="AE228" i="64"/>
  <c r="AB230" i="64"/>
  <c r="X230" i="64"/>
  <c r="T230" i="64"/>
  <c r="K230" i="64"/>
  <c r="Y230" i="64"/>
  <c r="AE230" i="64"/>
  <c r="AB232" i="64"/>
  <c r="X232" i="64"/>
  <c r="T232" i="64"/>
  <c r="K232" i="64"/>
  <c r="Y232" i="64"/>
  <c r="AE232" i="64"/>
  <c r="AB234" i="64"/>
  <c r="X234" i="64"/>
  <c r="T234" i="64"/>
  <c r="K234" i="64"/>
  <c r="Y234" i="64"/>
  <c r="AE234" i="64"/>
  <c r="AA242" i="64"/>
  <c r="W242" i="64"/>
  <c r="J242" i="64"/>
  <c r="T242" i="64"/>
  <c r="Y242" i="64"/>
  <c r="X248" i="64"/>
  <c r="T248" i="64"/>
  <c r="K248" i="64"/>
  <c r="Y248" i="64"/>
  <c r="U248" i="64"/>
  <c r="S248" i="64"/>
  <c r="G248" i="64"/>
  <c r="AE248" i="64" s="1"/>
  <c r="V248" i="64"/>
  <c r="X259" i="64"/>
  <c r="T259" i="64"/>
  <c r="K259" i="64"/>
  <c r="Y259" i="64"/>
  <c r="U259" i="64"/>
  <c r="S259" i="64"/>
  <c r="G259" i="64"/>
  <c r="AE259" i="64" s="1"/>
  <c r="V259" i="64"/>
  <c r="AA266" i="64"/>
  <c r="W266" i="64"/>
  <c r="J266" i="64"/>
  <c r="X266" i="64"/>
  <c r="T266" i="64"/>
  <c r="K266" i="64"/>
  <c r="V266" i="64"/>
  <c r="AB266" i="64" s="1"/>
  <c r="X274" i="64"/>
  <c r="T274" i="64"/>
  <c r="K274" i="64"/>
  <c r="Y274" i="64"/>
  <c r="U274" i="64"/>
  <c r="S274" i="64"/>
  <c r="G274" i="64"/>
  <c r="AE274" i="64" s="1"/>
  <c r="V274" i="64"/>
  <c r="AA281" i="64"/>
  <c r="W281" i="64"/>
  <c r="J281" i="64"/>
  <c r="X281" i="64"/>
  <c r="T281" i="64"/>
  <c r="K281" i="64"/>
  <c r="V281" i="64"/>
  <c r="AA288" i="64"/>
  <c r="W288" i="64"/>
  <c r="J288" i="64"/>
  <c r="X288" i="64"/>
  <c r="T288" i="64"/>
  <c r="K288" i="64"/>
  <c r="V288" i="64"/>
  <c r="X300" i="64"/>
  <c r="T300" i="64"/>
  <c r="K300" i="64"/>
  <c r="Y300" i="64"/>
  <c r="U300" i="64"/>
  <c r="S300" i="64"/>
  <c r="G300" i="64"/>
  <c r="AE300" i="64" s="1"/>
  <c r="V300" i="64"/>
  <c r="X304" i="64"/>
  <c r="T304" i="64"/>
  <c r="K304" i="64"/>
  <c r="AD304" i="64"/>
  <c r="Y304" i="64"/>
  <c r="U304" i="64"/>
  <c r="S304" i="64"/>
  <c r="G304" i="64"/>
  <c r="AE304" i="64" s="1"/>
  <c r="V304" i="64"/>
  <c r="AB304" i="64" s="1"/>
  <c r="AA311" i="64"/>
  <c r="W311" i="64"/>
  <c r="J311" i="64"/>
  <c r="X311" i="64"/>
  <c r="T311" i="64"/>
  <c r="K311" i="64"/>
  <c r="V311" i="64"/>
  <c r="AE311" i="64"/>
  <c r="AA326" i="64"/>
  <c r="W326" i="64"/>
  <c r="J326" i="64"/>
  <c r="X326" i="64"/>
  <c r="T326" i="64"/>
  <c r="K326" i="64"/>
  <c r="V326" i="64"/>
  <c r="AA333" i="64"/>
  <c r="W333" i="64"/>
  <c r="J333" i="64"/>
  <c r="X333" i="64"/>
  <c r="T333" i="64"/>
  <c r="K333" i="64"/>
  <c r="V333" i="64"/>
  <c r="AA337" i="64"/>
  <c r="W337" i="64"/>
  <c r="J337" i="64"/>
  <c r="X337" i="64"/>
  <c r="T337" i="64"/>
  <c r="K337" i="64"/>
  <c r="V337" i="64"/>
  <c r="X345" i="64"/>
  <c r="T345" i="64"/>
  <c r="K345" i="64"/>
  <c r="Y345" i="64"/>
  <c r="U345" i="64"/>
  <c r="S345" i="64"/>
  <c r="G345" i="64"/>
  <c r="AE345" i="64" s="1"/>
  <c r="V345" i="64"/>
  <c r="X349" i="64"/>
  <c r="T349" i="64"/>
  <c r="K349" i="64"/>
  <c r="Y349" i="64"/>
  <c r="U349" i="64"/>
  <c r="S349" i="64"/>
  <c r="G349" i="64"/>
  <c r="AE349" i="64" s="1"/>
  <c r="V349" i="64"/>
  <c r="X353" i="64"/>
  <c r="T353" i="64"/>
  <c r="K353" i="64"/>
  <c r="Y353" i="64"/>
  <c r="U353" i="64"/>
  <c r="S353" i="64"/>
  <c r="G353" i="64"/>
  <c r="AE353" i="64" s="1"/>
  <c r="V353" i="64"/>
  <c r="X364" i="64"/>
  <c r="T364" i="64"/>
  <c r="K364" i="64"/>
  <c r="AA364" i="64"/>
  <c r="V364" i="64"/>
  <c r="S364" i="64"/>
  <c r="W364" i="64"/>
  <c r="M364" i="64"/>
  <c r="G364" i="64"/>
  <c r="AE364" i="64" s="1"/>
  <c r="Y364" i="64"/>
  <c r="Y369" i="64"/>
  <c r="U369" i="64"/>
  <c r="S369" i="64"/>
  <c r="G369" i="64"/>
  <c r="AE369" i="64" s="1"/>
  <c r="AA369" i="64"/>
  <c r="V369" i="64"/>
  <c r="K369" i="64"/>
  <c r="W369" i="64"/>
  <c r="M369" i="64"/>
  <c r="AD369" i="64" s="1"/>
  <c r="X369" i="64"/>
  <c r="AA378" i="64"/>
  <c r="W378" i="64"/>
  <c r="J378" i="64"/>
  <c r="V378" i="64"/>
  <c r="S378" i="64"/>
  <c r="X378" i="64"/>
  <c r="M378" i="64"/>
  <c r="AD378" i="64" s="1"/>
  <c r="G378" i="64"/>
  <c r="AE378" i="64" s="1"/>
  <c r="Y378" i="64"/>
  <c r="AA397" i="64"/>
  <c r="W397" i="64"/>
  <c r="J397" i="64"/>
  <c r="V397" i="64"/>
  <c r="S397" i="64"/>
  <c r="X397" i="64"/>
  <c r="M397" i="64"/>
  <c r="AD397" i="64" s="1"/>
  <c r="G397" i="64"/>
  <c r="AE397" i="64" s="1"/>
  <c r="Y397" i="64"/>
  <c r="AA409" i="64"/>
  <c r="W409" i="64"/>
  <c r="J409" i="64"/>
  <c r="Z409" i="64"/>
  <c r="U409" i="64"/>
  <c r="K409" i="64"/>
  <c r="X409" i="64"/>
  <c r="S409" i="64"/>
  <c r="Y409" i="64"/>
  <c r="M409" i="64"/>
  <c r="AA424" i="64"/>
  <c r="W424" i="64"/>
  <c r="J424" i="64"/>
  <c r="X424" i="64"/>
  <c r="M424" i="64"/>
  <c r="AD424" i="64" s="1"/>
  <c r="G424" i="64"/>
  <c r="AE424" i="64" s="1"/>
  <c r="V424" i="64"/>
  <c r="S424" i="64"/>
  <c r="Z424" i="64"/>
  <c r="K424" i="64"/>
  <c r="T424" i="64"/>
  <c r="AA435" i="64"/>
  <c r="W435" i="64"/>
  <c r="J435" i="64"/>
  <c r="X435" i="64"/>
  <c r="M435" i="64"/>
  <c r="AD435" i="64" s="1"/>
  <c r="G435" i="64"/>
  <c r="AE435" i="64" s="1"/>
  <c r="V435" i="64"/>
  <c r="S435" i="64"/>
  <c r="T435" i="64"/>
  <c r="U435" i="64"/>
  <c r="M210" i="64"/>
  <c r="V210" i="64"/>
  <c r="Z210" i="64"/>
  <c r="M212" i="64"/>
  <c r="V212" i="64"/>
  <c r="Z212" i="64"/>
  <c r="M214" i="64"/>
  <c r="N214" i="64" s="1"/>
  <c r="V214" i="64"/>
  <c r="Z214" i="64"/>
  <c r="M216" i="64"/>
  <c r="V216" i="64"/>
  <c r="Z216" i="64"/>
  <c r="M218" i="64"/>
  <c r="V218" i="64"/>
  <c r="Z218" i="64"/>
  <c r="V223" i="64"/>
  <c r="Z223" i="64"/>
  <c r="V225" i="64"/>
  <c r="Z225" i="64"/>
  <c r="V227" i="64"/>
  <c r="Z227" i="64"/>
  <c r="V229" i="64"/>
  <c r="Z229" i="64"/>
  <c r="V231" i="64"/>
  <c r="Z231" i="64"/>
  <c r="V233" i="64"/>
  <c r="Z233" i="64"/>
  <c r="M241" i="64"/>
  <c r="N14" i="64" s="1"/>
  <c r="V241" i="64"/>
  <c r="Z241" i="64"/>
  <c r="M245" i="64"/>
  <c r="V245" i="64"/>
  <c r="Z245" i="64"/>
  <c r="M249" i="64"/>
  <c r="N22" i="64" s="1"/>
  <c r="V249" i="64"/>
  <c r="Z249" i="64"/>
  <c r="J250" i="64"/>
  <c r="W250" i="64"/>
  <c r="AA250" i="64"/>
  <c r="M256" i="64"/>
  <c r="V256" i="64"/>
  <c r="Z256" i="64"/>
  <c r="J257" i="64"/>
  <c r="W257" i="64"/>
  <c r="AA257" i="64"/>
  <c r="M260" i="64"/>
  <c r="V260" i="64"/>
  <c r="Z260" i="64"/>
  <c r="J261" i="64"/>
  <c r="W261" i="64"/>
  <c r="AA261" i="64"/>
  <c r="M264" i="64"/>
  <c r="V264" i="64"/>
  <c r="Z264" i="64"/>
  <c r="J265" i="64"/>
  <c r="W265" i="64"/>
  <c r="AA265" i="64"/>
  <c r="M271" i="64"/>
  <c r="V271" i="64"/>
  <c r="Z271" i="64"/>
  <c r="J272" i="64"/>
  <c r="W272" i="64"/>
  <c r="AA272" i="64"/>
  <c r="M275" i="64"/>
  <c r="V275" i="64"/>
  <c r="Z275" i="64"/>
  <c r="J276" i="64"/>
  <c r="W276" i="64"/>
  <c r="AA276" i="64"/>
  <c r="M279" i="64"/>
  <c r="AD279" i="64" s="1"/>
  <c r="V279" i="64"/>
  <c r="Z279" i="64"/>
  <c r="J280" i="64"/>
  <c r="W280" i="64"/>
  <c r="AA280" i="64"/>
  <c r="M286" i="64"/>
  <c r="V286" i="64"/>
  <c r="Z286" i="64"/>
  <c r="J287" i="64"/>
  <c r="W287" i="64"/>
  <c r="AA287" i="64"/>
  <c r="M290" i="64"/>
  <c r="AD290" i="64" s="1"/>
  <c r="V290" i="64"/>
  <c r="Z290" i="64"/>
  <c r="J291" i="64"/>
  <c r="W291" i="64"/>
  <c r="AA291" i="64"/>
  <c r="M294" i="64"/>
  <c r="V294" i="64"/>
  <c r="Z294" i="64"/>
  <c r="J295" i="64"/>
  <c r="W295" i="64"/>
  <c r="AA295" i="64"/>
  <c r="M301" i="64"/>
  <c r="V301" i="64"/>
  <c r="Z301" i="64"/>
  <c r="J302" i="64"/>
  <c r="W302" i="64"/>
  <c r="AA302" i="64"/>
  <c r="M305" i="64"/>
  <c r="AD305" i="64" s="1"/>
  <c r="V305" i="64"/>
  <c r="Z305" i="64"/>
  <c r="J306" i="64"/>
  <c r="W306" i="64"/>
  <c r="AA306" i="64"/>
  <c r="M309" i="64"/>
  <c r="V309" i="64"/>
  <c r="Z309" i="64"/>
  <c r="J310" i="64"/>
  <c r="W310" i="64"/>
  <c r="AA310" i="64"/>
  <c r="M316" i="64"/>
  <c r="V316" i="64"/>
  <c r="Z316" i="64"/>
  <c r="J317" i="64"/>
  <c r="W317" i="64"/>
  <c r="AA317" i="64"/>
  <c r="M320" i="64"/>
  <c r="V320" i="64"/>
  <c r="Z320" i="64"/>
  <c r="J321" i="64"/>
  <c r="W321" i="64"/>
  <c r="AA321" i="64"/>
  <c r="M324" i="64"/>
  <c r="V324" i="64"/>
  <c r="Z324" i="64"/>
  <c r="J325" i="64"/>
  <c r="W325" i="64"/>
  <c r="AA325" i="64"/>
  <c r="M331" i="64"/>
  <c r="V331" i="64"/>
  <c r="Z331" i="64"/>
  <c r="J332" i="64"/>
  <c r="W332" i="64"/>
  <c r="AA332" i="64"/>
  <c r="M335" i="64"/>
  <c r="V335" i="64"/>
  <c r="Z335" i="64"/>
  <c r="J336" i="64"/>
  <c r="W336" i="64"/>
  <c r="AA336" i="64"/>
  <c r="M339" i="64"/>
  <c r="V339" i="64"/>
  <c r="Z339" i="64"/>
  <c r="J340" i="64"/>
  <c r="W340" i="64"/>
  <c r="AA340" i="64"/>
  <c r="M346" i="64"/>
  <c r="V346" i="64"/>
  <c r="Z346" i="64"/>
  <c r="J347" i="64"/>
  <c r="W347" i="64"/>
  <c r="AA347" i="64"/>
  <c r="M350" i="64"/>
  <c r="V350" i="64"/>
  <c r="Z350" i="64"/>
  <c r="J351" i="64"/>
  <c r="W351" i="64"/>
  <c r="AA351" i="64"/>
  <c r="M354" i="64"/>
  <c r="V354" i="64"/>
  <c r="Z354" i="64"/>
  <c r="J355" i="64"/>
  <c r="W355" i="64"/>
  <c r="AA355" i="64"/>
  <c r="K363" i="64"/>
  <c r="U363" i="64"/>
  <c r="J365" i="64"/>
  <c r="T365" i="64"/>
  <c r="J368" i="64"/>
  <c r="U368" i="64"/>
  <c r="K371" i="64"/>
  <c r="U371" i="64"/>
  <c r="J376" i="64"/>
  <c r="T376" i="64"/>
  <c r="J379" i="64"/>
  <c r="U379" i="64"/>
  <c r="K382" i="64"/>
  <c r="U382" i="64"/>
  <c r="J384" i="64"/>
  <c r="T384" i="64"/>
  <c r="J390" i="64"/>
  <c r="U390" i="64"/>
  <c r="AE392" i="64"/>
  <c r="K393" i="64"/>
  <c r="U393" i="64"/>
  <c r="J395" i="64"/>
  <c r="T395" i="64"/>
  <c r="J398" i="64"/>
  <c r="U398" i="64"/>
  <c r="K401" i="64"/>
  <c r="U401" i="64"/>
  <c r="Y407" i="64"/>
  <c r="U407" i="64"/>
  <c r="S407" i="64"/>
  <c r="G407" i="64"/>
  <c r="AE407" i="64" s="1"/>
  <c r="W407" i="64"/>
  <c r="M407" i="64"/>
  <c r="T407" i="64"/>
  <c r="AA407" i="64"/>
  <c r="X410" i="64"/>
  <c r="T410" i="64"/>
  <c r="K410" i="64"/>
  <c r="W410" i="64"/>
  <c r="M410" i="64"/>
  <c r="G410" i="64"/>
  <c r="AE410" i="64" s="1"/>
  <c r="U410" i="64"/>
  <c r="AA410" i="64"/>
  <c r="K411" i="64"/>
  <c r="W411" i="64"/>
  <c r="K413" i="64"/>
  <c r="X429" i="64"/>
  <c r="T429" i="64"/>
  <c r="K429" i="64"/>
  <c r="W429" i="64"/>
  <c r="M429" i="64"/>
  <c r="G429" i="64"/>
  <c r="AE429" i="64" s="1"/>
  <c r="AA429" i="64"/>
  <c r="V429" i="64"/>
  <c r="S429" i="64"/>
  <c r="Y429" i="64"/>
  <c r="Y437" i="64"/>
  <c r="U437" i="64"/>
  <c r="S437" i="64"/>
  <c r="G437" i="64"/>
  <c r="AE437" i="64" s="1"/>
  <c r="W437" i="64"/>
  <c r="M437" i="64"/>
  <c r="AD437" i="64" s="1"/>
  <c r="AA437" i="64"/>
  <c r="V437" i="64"/>
  <c r="K437" i="64"/>
  <c r="X437" i="64"/>
  <c r="AA455" i="64"/>
  <c r="W455" i="64"/>
  <c r="J455" i="64"/>
  <c r="AD455" i="64"/>
  <c r="X455" i="64"/>
  <c r="M455" i="64"/>
  <c r="G455" i="64"/>
  <c r="AB455" i="64"/>
  <c r="V455" i="64"/>
  <c r="S455" i="64"/>
  <c r="AE455" i="64"/>
  <c r="T455" i="64"/>
  <c r="Z455" i="64"/>
  <c r="K455" i="64"/>
  <c r="M250" i="64"/>
  <c r="N23" i="64" s="1"/>
  <c r="V250" i="64"/>
  <c r="Z250" i="64"/>
  <c r="M257" i="64"/>
  <c r="V257" i="64"/>
  <c r="Z257" i="64"/>
  <c r="M261" i="64"/>
  <c r="AD261" i="64" s="1"/>
  <c r="V261" i="64"/>
  <c r="Z261" i="64"/>
  <c r="M265" i="64"/>
  <c r="V265" i="64"/>
  <c r="Z265" i="64"/>
  <c r="M272" i="64"/>
  <c r="V272" i="64"/>
  <c r="Z272" i="64"/>
  <c r="M276" i="64"/>
  <c r="AD276" i="64" s="1"/>
  <c r="V276" i="64"/>
  <c r="Z276" i="64"/>
  <c r="M280" i="64"/>
  <c r="V280" i="64"/>
  <c r="Z280" i="64"/>
  <c r="M287" i="64"/>
  <c r="V287" i="64"/>
  <c r="Z287" i="64"/>
  <c r="M291" i="64"/>
  <c r="V291" i="64"/>
  <c r="Z291" i="64"/>
  <c r="M295" i="64"/>
  <c r="V295" i="64"/>
  <c r="Z295" i="64"/>
  <c r="M302" i="64"/>
  <c r="V302" i="64"/>
  <c r="Z302" i="64"/>
  <c r="M306" i="64"/>
  <c r="V306" i="64"/>
  <c r="Z306" i="64"/>
  <c r="M310" i="64"/>
  <c r="V310" i="64"/>
  <c r="Z310" i="64"/>
  <c r="M317" i="64"/>
  <c r="V317" i="64"/>
  <c r="Z317" i="64"/>
  <c r="M321" i="64"/>
  <c r="V321" i="64"/>
  <c r="Z321" i="64"/>
  <c r="M325" i="64"/>
  <c r="V325" i="64"/>
  <c r="Z325" i="64"/>
  <c r="M332" i="64"/>
  <c r="V332" i="64"/>
  <c r="Z332" i="64"/>
  <c r="M336" i="64"/>
  <c r="V336" i="64"/>
  <c r="Z336" i="64"/>
  <c r="M340" i="64"/>
  <c r="V340" i="64"/>
  <c r="Z340" i="64"/>
  <c r="M347" i="64"/>
  <c r="V347" i="64"/>
  <c r="Z347" i="64"/>
  <c r="M351" i="64"/>
  <c r="V351" i="64"/>
  <c r="Z351" i="64"/>
  <c r="M355" i="64"/>
  <c r="V355" i="64"/>
  <c r="Z355" i="64"/>
  <c r="AA363" i="64"/>
  <c r="W363" i="64"/>
  <c r="J363" i="64"/>
  <c r="T363" i="64"/>
  <c r="Y363" i="64"/>
  <c r="Y365" i="64"/>
  <c r="U365" i="64"/>
  <c r="S365" i="64"/>
  <c r="G365" i="64"/>
  <c r="AE365" i="64" s="1"/>
  <c r="X365" i="64"/>
  <c r="X368" i="64"/>
  <c r="T368" i="64"/>
  <c r="K368" i="64"/>
  <c r="Y368" i="64"/>
  <c r="AA371" i="64"/>
  <c r="W371" i="64"/>
  <c r="J371" i="64"/>
  <c r="T371" i="64"/>
  <c r="Y371" i="64"/>
  <c r="Y376" i="64"/>
  <c r="U376" i="64"/>
  <c r="S376" i="64"/>
  <c r="G376" i="64"/>
  <c r="AE376" i="64" s="1"/>
  <c r="X376" i="64"/>
  <c r="X379" i="64"/>
  <c r="T379" i="64"/>
  <c r="K379" i="64"/>
  <c r="Y379" i="64"/>
  <c r="AA382" i="64"/>
  <c r="W382" i="64"/>
  <c r="J382" i="64"/>
  <c r="T382" i="64"/>
  <c r="Y382" i="64"/>
  <c r="AE382" i="64"/>
  <c r="Y384" i="64"/>
  <c r="U384" i="64"/>
  <c r="S384" i="64"/>
  <c r="G384" i="64"/>
  <c r="AE384" i="64" s="1"/>
  <c r="X384" i="64"/>
  <c r="X390" i="64"/>
  <c r="T390" i="64"/>
  <c r="K390" i="64"/>
  <c r="Y390" i="64"/>
  <c r="AA393" i="64"/>
  <c r="W393" i="64"/>
  <c r="J393" i="64"/>
  <c r="T393" i="64"/>
  <c r="Y393" i="64"/>
  <c r="Y395" i="64"/>
  <c r="U395" i="64"/>
  <c r="S395" i="64"/>
  <c r="G395" i="64"/>
  <c r="AE395" i="64" s="1"/>
  <c r="X395" i="64"/>
  <c r="X398" i="64"/>
  <c r="T398" i="64"/>
  <c r="K398" i="64"/>
  <c r="Y398" i="64"/>
  <c r="AA401" i="64"/>
  <c r="W401" i="64"/>
  <c r="J401" i="64"/>
  <c r="T401" i="64"/>
  <c r="Y401" i="64"/>
  <c r="Y411" i="64"/>
  <c r="U411" i="64"/>
  <c r="S411" i="64"/>
  <c r="G411" i="64"/>
  <c r="AE411" i="64" s="1"/>
  <c r="Z411" i="64"/>
  <c r="T411" i="64"/>
  <c r="J411" i="64"/>
  <c r="V411" i="64"/>
  <c r="AA413" i="64"/>
  <c r="W413" i="64"/>
  <c r="J413" i="64"/>
  <c r="X413" i="64"/>
  <c r="M413" i="64"/>
  <c r="AD413" i="64" s="1"/>
  <c r="G413" i="64"/>
  <c r="AE413" i="64" s="1"/>
  <c r="V413" i="64"/>
  <c r="S413" i="64"/>
  <c r="Y413" i="64"/>
  <c r="X414" i="64"/>
  <c r="T414" i="64"/>
  <c r="K414" i="64"/>
  <c r="Y414" i="64"/>
  <c r="AA420" i="64"/>
  <c r="W420" i="64"/>
  <c r="J420" i="64"/>
  <c r="T420" i="64"/>
  <c r="Y420" i="64"/>
  <c r="Y422" i="64"/>
  <c r="U422" i="64"/>
  <c r="S422" i="64"/>
  <c r="G422" i="64"/>
  <c r="AE422" i="64" s="1"/>
  <c r="X422" i="64"/>
  <c r="X425" i="64"/>
  <c r="T425" i="64"/>
  <c r="K425" i="64"/>
  <c r="Y425" i="64"/>
  <c r="AE425" i="64"/>
  <c r="AA428" i="64"/>
  <c r="W428" i="64"/>
  <c r="J428" i="64"/>
  <c r="T428" i="64"/>
  <c r="Y428" i="64"/>
  <c r="AD430" i="64"/>
  <c r="Y430" i="64"/>
  <c r="U430" i="64"/>
  <c r="S430" i="64"/>
  <c r="G430" i="64"/>
  <c r="AE430" i="64" s="1"/>
  <c r="X430" i="64"/>
  <c r="X436" i="64"/>
  <c r="T436" i="64"/>
  <c r="K436" i="64"/>
  <c r="Y436" i="64"/>
  <c r="AA439" i="64"/>
  <c r="W439" i="64"/>
  <c r="J439" i="64"/>
  <c r="T439" i="64"/>
  <c r="Y439" i="64"/>
  <c r="AD441" i="64"/>
  <c r="Y441" i="64"/>
  <c r="U441" i="64"/>
  <c r="S441" i="64"/>
  <c r="G441" i="64"/>
  <c r="AE441" i="64" s="1"/>
  <c r="X441" i="64"/>
  <c r="X444" i="64"/>
  <c r="T444" i="64"/>
  <c r="K444" i="64"/>
  <c r="Y444" i="64"/>
  <c r="AE444" i="64"/>
  <c r="Z450" i="64"/>
  <c r="W450" i="64"/>
  <c r="J450" i="64"/>
  <c r="T450" i="64"/>
  <c r="Y450" i="64"/>
  <c r="AB452" i="64"/>
  <c r="X452" i="64"/>
  <c r="T452" i="64"/>
  <c r="K452" i="64"/>
  <c r="AA452" i="64"/>
  <c r="V452" i="64"/>
  <c r="S452" i="64"/>
  <c r="U452" i="64"/>
  <c r="AD452" i="64"/>
  <c r="M362" i="64"/>
  <c r="V362" i="64"/>
  <c r="Z362" i="64"/>
  <c r="M366" i="64"/>
  <c r="V366" i="64"/>
  <c r="Z366" i="64"/>
  <c r="M370" i="64"/>
  <c r="V370" i="64"/>
  <c r="Z370" i="64"/>
  <c r="M377" i="64"/>
  <c r="V377" i="64"/>
  <c r="Z377" i="64"/>
  <c r="M381" i="64"/>
  <c r="AD381" i="64" s="1"/>
  <c r="V381" i="64"/>
  <c r="Z381" i="64"/>
  <c r="M385" i="64"/>
  <c r="V385" i="64"/>
  <c r="Z385" i="64"/>
  <c r="M392" i="64"/>
  <c r="V392" i="64"/>
  <c r="Z392" i="64"/>
  <c r="M396" i="64"/>
  <c r="AD396" i="64" s="1"/>
  <c r="V396" i="64"/>
  <c r="Z396" i="64"/>
  <c r="M400" i="64"/>
  <c r="V400" i="64"/>
  <c r="Z400" i="64"/>
  <c r="J414" i="64"/>
  <c r="U414" i="64"/>
  <c r="Z414" i="64"/>
  <c r="K420" i="64"/>
  <c r="U420" i="64"/>
  <c r="Z420" i="64"/>
  <c r="J422" i="64"/>
  <c r="T422" i="64"/>
  <c r="Z422" i="64"/>
  <c r="J425" i="64"/>
  <c r="U425" i="64"/>
  <c r="Z425" i="64"/>
  <c r="K428" i="64"/>
  <c r="U428" i="64"/>
  <c r="Z428" i="64"/>
  <c r="J430" i="64"/>
  <c r="T430" i="64"/>
  <c r="Z430" i="64"/>
  <c r="J436" i="64"/>
  <c r="U436" i="64"/>
  <c r="Z436" i="64"/>
  <c r="K439" i="64"/>
  <c r="U439" i="64"/>
  <c r="Z439" i="64"/>
  <c r="J441" i="64"/>
  <c r="T441" i="64"/>
  <c r="Z441" i="64"/>
  <c r="J444" i="64"/>
  <c r="U444" i="64"/>
  <c r="Z444" i="64"/>
  <c r="K450" i="64"/>
  <c r="U450" i="64"/>
  <c r="AA450" i="64"/>
  <c r="J452" i="64"/>
  <c r="W452" i="64"/>
  <c r="AE452" i="64"/>
  <c r="AD457" i="64"/>
  <c r="Y457" i="64"/>
  <c r="U457" i="64"/>
  <c r="S457" i="64"/>
  <c r="G457" i="64"/>
  <c r="AB457" i="64"/>
  <c r="W457" i="64"/>
  <c r="M457" i="64"/>
  <c r="AA457" i="64"/>
  <c r="V457" i="64"/>
  <c r="K457" i="64"/>
  <c r="X457" i="64"/>
  <c r="M408" i="64"/>
  <c r="V408" i="64"/>
  <c r="Z408" i="64"/>
  <c r="M412" i="64"/>
  <c r="V412" i="64"/>
  <c r="Z412" i="64"/>
  <c r="M416" i="64"/>
  <c r="V416" i="64"/>
  <c r="Z416" i="64"/>
  <c r="M423" i="64"/>
  <c r="V423" i="64"/>
  <c r="Z423" i="64"/>
  <c r="M427" i="64"/>
  <c r="V427" i="64"/>
  <c r="Z427" i="64"/>
  <c r="M431" i="64"/>
  <c r="N204" i="64" s="1"/>
  <c r="V431" i="64"/>
  <c r="Z431" i="64"/>
  <c r="M438" i="64"/>
  <c r="V438" i="64"/>
  <c r="Z438" i="64"/>
  <c r="M442" i="64"/>
  <c r="V442" i="64"/>
  <c r="Z442" i="64"/>
  <c r="M446" i="64"/>
  <c r="V446" i="64"/>
  <c r="Z446" i="64"/>
  <c r="AA451" i="64"/>
  <c r="W451" i="64"/>
  <c r="J451" i="64"/>
  <c r="T451" i="64"/>
  <c r="Y451" i="64"/>
  <c r="Y453" i="64"/>
  <c r="U453" i="64"/>
  <c r="S453" i="64"/>
  <c r="G453" i="64"/>
  <c r="AE453" i="64" s="1"/>
  <c r="X453" i="64"/>
  <c r="AB456" i="64"/>
  <c r="X456" i="64"/>
  <c r="T456" i="64"/>
  <c r="K456" i="64"/>
  <c r="Y456" i="64"/>
  <c r="AE456" i="64"/>
  <c r="AA459" i="64"/>
  <c r="W459" i="64"/>
  <c r="J459" i="64"/>
  <c r="T459" i="64"/>
  <c r="Y459" i="64"/>
  <c r="AE459" i="64"/>
  <c r="AD461" i="64"/>
  <c r="Y461" i="64"/>
  <c r="U461" i="64"/>
  <c r="S461" i="64"/>
  <c r="G461" i="64"/>
  <c r="X461" i="64"/>
  <c r="AE461" i="64"/>
  <c r="T10" i="57"/>
  <c r="V10" i="57"/>
  <c r="R10" i="57"/>
  <c r="X16" i="56"/>
  <c r="AH16" i="56"/>
  <c r="V22" i="58"/>
  <c r="M454" i="64"/>
  <c r="V454" i="64"/>
  <c r="Z454" i="64"/>
  <c r="M458" i="64"/>
  <c r="V458" i="64"/>
  <c r="Z458" i="64"/>
  <c r="AH18" i="56"/>
  <c r="X18" i="56"/>
  <c r="AH21" i="56"/>
  <c r="X21" i="56"/>
  <c r="R9" i="57"/>
  <c r="T18" i="57"/>
  <c r="V17" i="58"/>
  <c r="K14" i="57"/>
  <c r="V13" i="58"/>
  <c r="L434" i="71"/>
  <c r="V30" i="58"/>
  <c r="Y40" i="58"/>
  <c r="V40" i="58"/>
  <c r="H15" i="57"/>
  <c r="V25" i="58"/>
  <c r="X22" i="56"/>
  <c r="V4" i="57"/>
  <c r="V14" i="57"/>
  <c r="K16" i="57"/>
  <c r="R13" i="57"/>
  <c r="T22" i="57"/>
  <c r="V21" i="58"/>
  <c r="Y26" i="58"/>
  <c r="AH22" i="56"/>
  <c r="AH24" i="56"/>
  <c r="X24" i="56"/>
  <c r="V12" i="57"/>
  <c r="R14" i="57"/>
  <c r="R11" i="57"/>
  <c r="T20" i="57"/>
  <c r="T37" i="57"/>
  <c r="V14" i="58"/>
  <c r="V26" i="58"/>
  <c r="V29" i="58"/>
  <c r="V34" i="58"/>
  <c r="R526" i="71"/>
  <c r="R572" i="71"/>
  <c r="V43" i="58"/>
  <c r="Y43" i="58"/>
  <c r="AH13" i="56"/>
  <c r="K10" i="58"/>
  <c r="V12" i="58"/>
  <c r="V16" i="58"/>
  <c r="V20" i="58"/>
  <c r="V24" i="58"/>
  <c r="V28" i="58"/>
  <c r="V32" i="58"/>
  <c r="V35" i="58"/>
  <c r="V39" i="58"/>
  <c r="X97" i="58"/>
  <c r="X111" i="58"/>
  <c r="R15" i="57"/>
  <c r="V38" i="58"/>
  <c r="V42" i="58"/>
  <c r="X94" i="58"/>
  <c r="X103" i="58"/>
  <c r="X113" i="58"/>
  <c r="X95" i="58"/>
  <c r="X105" i="58"/>
  <c r="X110" i="58"/>
  <c r="X87" i="58"/>
  <c r="X91" i="58"/>
  <c r="X106" i="58"/>
  <c r="X108" i="58"/>
  <c r="AA11" i="59"/>
  <c r="Z141" i="66" l="1"/>
  <c r="Y305" i="66"/>
  <c r="AE48" i="1"/>
  <c r="T38" i="35"/>
  <c r="S38" i="35"/>
  <c r="T47" i="35"/>
  <c r="S47" i="35"/>
  <c r="S48" i="35"/>
  <c r="T48" i="35"/>
  <c r="T37" i="35"/>
  <c r="S37" i="35"/>
  <c r="T42" i="35"/>
  <c r="S42" i="35"/>
  <c r="S41" i="35"/>
  <c r="T41" i="35"/>
  <c r="T39" i="35"/>
  <c r="S39" i="35"/>
  <c r="S45" i="35"/>
  <c r="T45" i="35"/>
  <c r="T46" i="35"/>
  <c r="S46" i="35"/>
  <c r="S44" i="35"/>
  <c r="T44" i="35"/>
  <c r="T43" i="35"/>
  <c r="S43" i="35"/>
  <c r="S40" i="35"/>
  <c r="T40" i="35"/>
  <c r="Y141" i="66"/>
  <c r="Y102" i="66"/>
  <c r="J102" i="66"/>
  <c r="Z102" i="66"/>
  <c r="R102" i="66"/>
  <c r="Z179" i="66"/>
  <c r="R229" i="66"/>
  <c r="Y178" i="66"/>
  <c r="Z178" i="66"/>
  <c r="Y254" i="66"/>
  <c r="Y367" i="66"/>
  <c r="Y103" i="66"/>
  <c r="Y149" i="66"/>
  <c r="AA18" i="35"/>
  <c r="Z149" i="66"/>
  <c r="AI18" i="35"/>
  <c r="X49" i="1"/>
  <c r="Y25" i="66"/>
  <c r="Y64" i="66"/>
  <c r="Z64" i="66"/>
  <c r="Y111" i="66"/>
  <c r="Z103" i="66"/>
  <c r="R103" i="66"/>
  <c r="Z111" i="66"/>
  <c r="J111" i="66"/>
  <c r="J103" i="66"/>
  <c r="AB390" i="64"/>
  <c r="AB174" i="64"/>
  <c r="Z158" i="66"/>
  <c r="AB169" i="64"/>
  <c r="N187" i="64"/>
  <c r="AB168" i="64"/>
  <c r="AI24" i="35"/>
  <c r="X4" i="64"/>
  <c r="S10" i="58"/>
  <c r="P99" i="1"/>
  <c r="Q99" i="1"/>
  <c r="P107" i="1"/>
  <c r="Q107" i="1"/>
  <c r="P89" i="1"/>
  <c r="Q89" i="1"/>
  <c r="P110" i="1"/>
  <c r="Q110" i="1"/>
  <c r="P94" i="1"/>
  <c r="Q94" i="1"/>
  <c r="P78" i="1"/>
  <c r="Q78" i="1"/>
  <c r="Q104" i="1"/>
  <c r="P104" i="1"/>
  <c r="P88" i="1"/>
  <c r="Q88" i="1"/>
  <c r="P97" i="1"/>
  <c r="Q97" i="1"/>
  <c r="P111" i="1"/>
  <c r="Q111" i="1"/>
  <c r="P87" i="1"/>
  <c r="Q87" i="1"/>
  <c r="P113" i="1"/>
  <c r="Q113" i="1"/>
  <c r="P114" i="1"/>
  <c r="Q114" i="1"/>
  <c r="P98" i="1"/>
  <c r="Q98" i="1"/>
  <c r="P82" i="1"/>
  <c r="Q82" i="1"/>
  <c r="Q108" i="1"/>
  <c r="P108" i="1"/>
  <c r="P92" i="1"/>
  <c r="Q92" i="1"/>
  <c r="P91" i="1"/>
  <c r="Q91" i="1"/>
  <c r="P105" i="1"/>
  <c r="Q105" i="1"/>
  <c r="P102" i="1"/>
  <c r="Q102" i="1"/>
  <c r="P86" i="1"/>
  <c r="Q86" i="1"/>
  <c r="P112" i="1"/>
  <c r="Q112" i="1"/>
  <c r="P96" i="1"/>
  <c r="Q96" i="1"/>
  <c r="P80" i="1"/>
  <c r="Q80" i="1"/>
  <c r="P103" i="1"/>
  <c r="Q103" i="1"/>
  <c r="P93" i="1"/>
  <c r="Q93" i="1"/>
  <c r="P77" i="1"/>
  <c r="Q77" i="1"/>
  <c r="P106" i="1"/>
  <c r="Q106" i="1"/>
  <c r="P90" i="1"/>
  <c r="Q90" i="1"/>
  <c r="P100" i="1"/>
  <c r="Q100" i="1"/>
  <c r="P84" i="1"/>
  <c r="Q84" i="1"/>
  <c r="P83" i="1"/>
  <c r="Q83" i="1"/>
  <c r="P101" i="1"/>
  <c r="Q101" i="1"/>
  <c r="P85" i="1"/>
  <c r="Q85" i="1"/>
  <c r="P79" i="1"/>
  <c r="Q79" i="1"/>
  <c r="P95" i="1"/>
  <c r="Q95" i="1"/>
  <c r="P109" i="1"/>
  <c r="Q109" i="1"/>
  <c r="C26" i="67"/>
  <c r="C30" i="67"/>
  <c r="C18" i="67"/>
  <c r="C33" i="67"/>
  <c r="Y336" i="66"/>
  <c r="C22" i="67"/>
  <c r="C32" i="67"/>
  <c r="L67" i="71"/>
  <c r="L113" i="71"/>
  <c r="C23" i="67"/>
  <c r="C29" i="67"/>
  <c r="R595" i="71"/>
  <c r="L503" i="71"/>
  <c r="C21" i="67"/>
  <c r="L159" i="71"/>
  <c r="C39" i="67"/>
  <c r="C27" i="67"/>
  <c r="C15" i="67"/>
  <c r="C12" i="67"/>
  <c r="C11" i="67"/>
  <c r="A641" i="71"/>
  <c r="A273" i="71"/>
  <c r="A434" i="71"/>
  <c r="A549" i="71"/>
  <c r="A710" i="71"/>
  <c r="A342" i="71"/>
  <c r="A411" i="71"/>
  <c r="A457" i="71"/>
  <c r="A618" i="71"/>
  <c r="A733" i="71"/>
  <c r="A365" i="71"/>
  <c r="A526" i="71"/>
  <c r="A595" i="71"/>
  <c r="Y299" i="66"/>
  <c r="P58" i="1"/>
  <c r="Q58" i="1"/>
  <c r="P38" i="1"/>
  <c r="Q38" i="1"/>
  <c r="P55" i="1"/>
  <c r="Q55" i="1"/>
  <c r="Q37" i="1"/>
  <c r="P37" i="1"/>
  <c r="Q48" i="1"/>
  <c r="P48" i="1"/>
  <c r="P28" i="1"/>
  <c r="Q28" i="1"/>
  <c r="P12" i="1"/>
  <c r="Q12" i="1"/>
  <c r="P22" i="1"/>
  <c r="Q22" i="1"/>
  <c r="P14" i="1"/>
  <c r="Q14" i="1"/>
  <c r="P49" i="1"/>
  <c r="Q49" i="1"/>
  <c r="Q52" i="1"/>
  <c r="P52" i="1"/>
  <c r="P44" i="1"/>
  <c r="Q44" i="1"/>
  <c r="Q34" i="1"/>
  <c r="P34" i="1"/>
  <c r="Q21" i="1"/>
  <c r="P21" i="1"/>
  <c r="P13" i="1"/>
  <c r="Q13" i="1"/>
  <c r="Q53" i="1"/>
  <c r="P53" i="1"/>
  <c r="P31" i="1"/>
  <c r="Q31" i="1"/>
  <c r="P56" i="1"/>
  <c r="Q56" i="1"/>
  <c r="P40" i="1"/>
  <c r="Q40" i="1"/>
  <c r="P16" i="1"/>
  <c r="Q16" i="1"/>
  <c r="P35" i="1"/>
  <c r="Q35" i="1"/>
  <c r="P57" i="1"/>
  <c r="Q57" i="1"/>
  <c r="P47" i="1"/>
  <c r="Q47" i="1"/>
  <c r="P11" i="1"/>
  <c r="Q11" i="1"/>
  <c r="Q60" i="1"/>
  <c r="P60" i="1"/>
  <c r="P24" i="1"/>
  <c r="Q24" i="1"/>
  <c r="P30" i="1"/>
  <c r="Q30" i="1"/>
  <c r="Q18" i="1"/>
  <c r="P18" i="1"/>
  <c r="P43" i="1"/>
  <c r="Q43" i="1"/>
  <c r="P36" i="1"/>
  <c r="Q36" i="1"/>
  <c r="P15" i="1"/>
  <c r="Q15" i="1"/>
  <c r="P9" i="1"/>
  <c r="Q9" i="1"/>
  <c r="P59" i="1"/>
  <c r="Q59" i="1"/>
  <c r="F27" i="1"/>
  <c r="P27" i="1"/>
  <c r="Q27" i="1"/>
  <c r="P25" i="1"/>
  <c r="Q25" i="1"/>
  <c r="P50" i="1"/>
  <c r="Q50" i="1"/>
  <c r="P46" i="1"/>
  <c r="Q46" i="1"/>
  <c r="Q26" i="1"/>
  <c r="P26" i="1"/>
  <c r="P19" i="1"/>
  <c r="Q19" i="1"/>
  <c r="P39" i="1"/>
  <c r="Q39" i="1"/>
  <c r="Q29" i="1"/>
  <c r="P29" i="1"/>
  <c r="P33" i="1"/>
  <c r="Q33" i="1"/>
  <c r="Q17" i="1"/>
  <c r="P17" i="1"/>
  <c r="P32" i="1"/>
  <c r="Q32" i="1"/>
  <c r="P20" i="1"/>
  <c r="Q20" i="1"/>
  <c r="P54" i="1"/>
  <c r="Q54" i="1"/>
  <c r="Q42" i="1"/>
  <c r="P42" i="1"/>
  <c r="P10" i="1"/>
  <c r="Q10" i="1"/>
  <c r="P51" i="1"/>
  <c r="Q51" i="1"/>
  <c r="P23" i="1"/>
  <c r="Q23" i="1"/>
  <c r="P41" i="1"/>
  <c r="Q41" i="1"/>
  <c r="Q45" i="1"/>
  <c r="P45" i="1"/>
  <c r="V24" i="46"/>
  <c r="V19" i="46"/>
  <c r="V20" i="46"/>
  <c r="Y24" i="58"/>
  <c r="Y39" i="58"/>
  <c r="X24" i="58"/>
  <c r="X39" i="58"/>
  <c r="AB159" i="64"/>
  <c r="AB112" i="64"/>
  <c r="AB170" i="64"/>
  <c r="AB123" i="64"/>
  <c r="AB125" i="64"/>
  <c r="AB54" i="64"/>
  <c r="AB296" i="64"/>
  <c r="AB51" i="64"/>
  <c r="AB337" i="64"/>
  <c r="AB65" i="64"/>
  <c r="Y244" i="66"/>
  <c r="AB64" i="64"/>
  <c r="AB52" i="64"/>
  <c r="AB277" i="64"/>
  <c r="AB293" i="64"/>
  <c r="AB69" i="64"/>
  <c r="AB114" i="64"/>
  <c r="K50" i="1"/>
  <c r="N67" i="64"/>
  <c r="AI14" i="35"/>
  <c r="Y329" i="66"/>
  <c r="N125" i="64"/>
  <c r="AA37" i="35"/>
  <c r="N110" i="64"/>
  <c r="Y285" i="66"/>
  <c r="AA24" i="35"/>
  <c r="AB63" i="64"/>
  <c r="Z244" i="66"/>
  <c r="AA41" i="35"/>
  <c r="AB142" i="64"/>
  <c r="Y351" i="66"/>
  <c r="AE54" i="1"/>
  <c r="AB172" i="64"/>
  <c r="AB127" i="64"/>
  <c r="AB50" i="64"/>
  <c r="Y38" i="66"/>
  <c r="F59" i="1"/>
  <c r="AB411" i="64"/>
  <c r="AE59" i="1"/>
  <c r="AE60" i="1"/>
  <c r="N157" i="64"/>
  <c r="AB68" i="64"/>
  <c r="AB414" i="64"/>
  <c r="AB171" i="64"/>
  <c r="AB144" i="64"/>
  <c r="Y58" i="66"/>
  <c r="AB66" i="64"/>
  <c r="AE58" i="1"/>
  <c r="AB67" i="64"/>
  <c r="K59" i="1"/>
  <c r="AE57" i="1"/>
  <c r="Q21" i="35"/>
  <c r="AE56" i="1"/>
  <c r="AE55" i="1"/>
  <c r="AE52" i="1"/>
  <c r="AE53" i="1"/>
  <c r="V55" i="1"/>
  <c r="AB353" i="64"/>
  <c r="AE51" i="1"/>
  <c r="AE50" i="1"/>
  <c r="Z38" i="66"/>
  <c r="N47" i="1"/>
  <c r="X48" i="1"/>
  <c r="V48" i="1"/>
  <c r="V47" i="1"/>
  <c r="N49" i="1"/>
  <c r="X47" i="1"/>
  <c r="N48" i="1"/>
  <c r="V49" i="1"/>
  <c r="AE47" i="1"/>
  <c r="AE49" i="1"/>
  <c r="AE45" i="1"/>
  <c r="V43" i="1"/>
  <c r="AE44" i="1"/>
  <c r="AE46" i="1"/>
  <c r="AE27" i="1"/>
  <c r="AE43" i="1"/>
  <c r="AE42" i="1"/>
  <c r="AE41" i="1"/>
  <c r="AE40" i="1"/>
  <c r="AE39" i="1"/>
  <c r="AE38" i="1"/>
  <c r="AE33" i="1"/>
  <c r="AE37" i="1"/>
  <c r="AE36" i="1"/>
  <c r="AE28" i="1"/>
  <c r="AE35" i="1"/>
  <c r="AE34" i="1"/>
  <c r="AE31" i="1"/>
  <c r="AE29" i="1"/>
  <c r="AE26" i="1"/>
  <c r="Y245" i="66"/>
  <c r="Y247" i="66"/>
  <c r="P74" i="1"/>
  <c r="Q74" i="1"/>
  <c r="P66" i="1"/>
  <c r="Q66" i="1"/>
  <c r="P76" i="1"/>
  <c r="Q76" i="1"/>
  <c r="P68" i="1"/>
  <c r="Q68" i="1"/>
  <c r="Q71" i="1"/>
  <c r="P71" i="1"/>
  <c r="P65" i="1"/>
  <c r="Q65" i="1"/>
  <c r="P63" i="1"/>
  <c r="Q63" i="1"/>
  <c r="P70" i="1"/>
  <c r="Q70" i="1"/>
  <c r="P72" i="1"/>
  <c r="Q72" i="1"/>
  <c r="P64" i="1"/>
  <c r="Q64" i="1"/>
  <c r="Q67" i="1"/>
  <c r="P67" i="1"/>
  <c r="Q69" i="1"/>
  <c r="P69" i="1"/>
  <c r="P73" i="1"/>
  <c r="Q73" i="1"/>
  <c r="Q75" i="1"/>
  <c r="P75" i="1"/>
  <c r="Y375" i="66"/>
  <c r="S32" i="35"/>
  <c r="T32" i="35"/>
  <c r="S14" i="35"/>
  <c r="T14" i="35"/>
  <c r="S12" i="35"/>
  <c r="T12" i="35"/>
  <c r="S16" i="35"/>
  <c r="T16" i="35"/>
  <c r="S21" i="35"/>
  <c r="T21" i="35"/>
  <c r="S29" i="35"/>
  <c r="T29" i="35"/>
  <c r="S19" i="35"/>
  <c r="T19" i="35"/>
  <c r="S11" i="35"/>
  <c r="T11" i="35"/>
  <c r="S18" i="35"/>
  <c r="T18" i="35"/>
  <c r="S35" i="35"/>
  <c r="T35" i="35"/>
  <c r="T24" i="35"/>
  <c r="S24" i="35"/>
  <c r="AA28" i="35"/>
  <c r="S30" i="35"/>
  <c r="T30" i="35"/>
  <c r="S31" i="35"/>
  <c r="T31" i="35"/>
  <c r="S17" i="35"/>
  <c r="T17" i="35"/>
  <c r="S33" i="35"/>
  <c r="T33" i="35"/>
  <c r="S25" i="35"/>
  <c r="T25" i="35"/>
  <c r="S15" i="35"/>
  <c r="T15" i="35"/>
  <c r="S28" i="35"/>
  <c r="T28" i="35"/>
  <c r="T10" i="35"/>
  <c r="S10" i="35"/>
  <c r="S20" i="35"/>
  <c r="T20" i="35"/>
  <c r="S26" i="35"/>
  <c r="T26" i="35"/>
  <c r="S34" i="35"/>
  <c r="T34" i="35"/>
  <c r="S27" i="35"/>
  <c r="T27" i="35"/>
  <c r="S13" i="35"/>
  <c r="T13" i="35"/>
  <c r="W39" i="35"/>
  <c r="Y386" i="66"/>
  <c r="Y291" i="66"/>
  <c r="W37" i="35"/>
  <c r="AA10" i="35"/>
  <c r="Y46" i="66"/>
  <c r="Y317" i="66"/>
  <c r="Y153" i="66"/>
  <c r="AB398" i="64"/>
  <c r="AB274" i="64"/>
  <c r="K55" i="1"/>
  <c r="AB326" i="64"/>
  <c r="AB311" i="64"/>
  <c r="AB323" i="64"/>
  <c r="K39" i="1"/>
  <c r="N21" i="35"/>
  <c r="AB248" i="64"/>
  <c r="AC21" i="64" s="1"/>
  <c r="AI19" i="35"/>
  <c r="AB95" i="64"/>
  <c r="W45" i="35"/>
  <c r="T55" i="1"/>
  <c r="Y35" i="35"/>
  <c r="Y21" i="35"/>
  <c r="Y63" i="66"/>
  <c r="Z153" i="66"/>
  <c r="AB263" i="64"/>
  <c r="AB185" i="64"/>
  <c r="AB444" i="64"/>
  <c r="T53" i="1"/>
  <c r="AB183" i="64"/>
  <c r="H35" i="35"/>
  <c r="T41" i="1"/>
  <c r="N57" i="1"/>
  <c r="T59" i="1"/>
  <c r="T60" i="1"/>
  <c r="K60" i="1"/>
  <c r="AB80" i="64"/>
  <c r="AB281" i="64"/>
  <c r="AB292" i="64"/>
  <c r="AB262" i="64"/>
  <c r="AB34" i="64"/>
  <c r="Y39" i="35"/>
  <c r="AB368" i="64"/>
  <c r="W19" i="35"/>
  <c r="W46" i="35"/>
  <c r="N31" i="35"/>
  <c r="AB382" i="64"/>
  <c r="Y136" i="66"/>
  <c r="Z174" i="66"/>
  <c r="Y174" i="66"/>
  <c r="Z187" i="66"/>
  <c r="Y229" i="66"/>
  <c r="Y20" i="58"/>
  <c r="Y306" i="66"/>
  <c r="T39" i="1"/>
  <c r="Y98" i="66"/>
  <c r="X20" i="58"/>
  <c r="R98" i="66"/>
  <c r="J98" i="66"/>
  <c r="Z225" i="66"/>
  <c r="Y71" i="66"/>
  <c r="Z101" i="66"/>
  <c r="Y187" i="66"/>
  <c r="AB217" i="64"/>
  <c r="H30" i="35"/>
  <c r="N209" i="64"/>
  <c r="Y290" i="66"/>
  <c r="Z213" i="66"/>
  <c r="AB251" i="64"/>
  <c r="AC24" i="64" s="1"/>
  <c r="Y196" i="66"/>
  <c r="AB155" i="64"/>
  <c r="AB84" i="64"/>
  <c r="Z105" i="66"/>
  <c r="AB425" i="64"/>
  <c r="AC198" i="64" s="1"/>
  <c r="Y525" i="66"/>
  <c r="N19" i="35"/>
  <c r="AB308" i="64"/>
  <c r="AB338" i="64"/>
  <c r="AD244" i="64"/>
  <c r="AB82" i="64"/>
  <c r="N138" i="64"/>
  <c r="H16" i="35"/>
  <c r="Y214" i="66"/>
  <c r="T43" i="1"/>
  <c r="Y340" i="66"/>
  <c r="V59" i="1"/>
  <c r="W33" i="35"/>
  <c r="N217" i="64"/>
  <c r="T57" i="1"/>
  <c r="Y495" i="66"/>
  <c r="Y33" i="66"/>
  <c r="Y18" i="66"/>
  <c r="Y40" i="66"/>
  <c r="AD251" i="64"/>
  <c r="N24" i="64"/>
  <c r="X57" i="1"/>
  <c r="Y158" i="66"/>
  <c r="AB218" i="64"/>
  <c r="Y529" i="66"/>
  <c r="AD218" i="64"/>
  <c r="Y82" i="66"/>
  <c r="N216" i="64"/>
  <c r="AC217" i="64"/>
  <c r="AD217" i="64"/>
  <c r="Y20" i="35"/>
  <c r="Y37" i="66"/>
  <c r="J267" i="66"/>
  <c r="X33" i="1"/>
  <c r="R267" i="66"/>
  <c r="Y120" i="66"/>
  <c r="J120" i="66"/>
  <c r="N51" i="1"/>
  <c r="Z120" i="66"/>
  <c r="T51" i="1"/>
  <c r="F39" i="1"/>
  <c r="Q19" i="35"/>
  <c r="Y289" i="66"/>
  <c r="Z214" i="66"/>
  <c r="AB458" i="64"/>
  <c r="AD458" i="64"/>
  <c r="AD248" i="64"/>
  <c r="N21" i="64"/>
  <c r="Y16" i="66"/>
  <c r="Z16" i="66"/>
  <c r="N215" i="64"/>
  <c r="W4" i="66"/>
  <c r="X35" i="1"/>
  <c r="Y105" i="66"/>
  <c r="J105" i="66"/>
  <c r="AD247" i="64"/>
  <c r="N20" i="64"/>
  <c r="N211" i="64"/>
  <c r="N208" i="64"/>
  <c r="F33" i="1"/>
  <c r="J252" i="66"/>
  <c r="N213" i="64"/>
  <c r="Y457" i="66"/>
  <c r="F35" i="1"/>
  <c r="Y61" i="66"/>
  <c r="N31" i="1"/>
  <c r="X31" i="1"/>
  <c r="Y319" i="66"/>
  <c r="AD245" i="64"/>
  <c r="N18" i="64"/>
  <c r="Y348" i="66"/>
  <c r="Y342" i="66"/>
  <c r="Y34" i="66"/>
  <c r="AB212" i="64"/>
  <c r="Z348" i="66"/>
  <c r="Y24" i="66"/>
  <c r="AD212" i="64"/>
  <c r="Z342" i="66"/>
  <c r="Y35" i="66"/>
  <c r="AB244" i="64"/>
  <c r="AC17" i="64" s="1"/>
  <c r="Z196" i="66"/>
  <c r="Y56" i="66"/>
  <c r="Y75" i="66"/>
  <c r="Y26" i="35"/>
  <c r="Y20" i="66"/>
  <c r="Z56" i="66"/>
  <c r="Y73" i="66"/>
  <c r="Z340" i="66"/>
  <c r="Z20" i="66"/>
  <c r="Y62" i="66"/>
  <c r="T15" i="1"/>
  <c r="J272" i="66"/>
  <c r="Z62" i="66"/>
  <c r="AD242" i="64"/>
  <c r="N15" i="64"/>
  <c r="Y225" i="66"/>
  <c r="Y19" i="66"/>
  <c r="Y83" i="66"/>
  <c r="Y23" i="66"/>
  <c r="Y109" i="66"/>
  <c r="Y72" i="66"/>
  <c r="Y14" i="66"/>
  <c r="R109" i="66"/>
  <c r="X43" i="58"/>
  <c r="J109" i="66"/>
  <c r="J107" i="66"/>
  <c r="Y344" i="66"/>
  <c r="Y107" i="66"/>
  <c r="Z107" i="66"/>
  <c r="Z72" i="66"/>
  <c r="Y343" i="66"/>
  <c r="Y191" i="66"/>
  <c r="Y267" i="66"/>
  <c r="Z191" i="66"/>
  <c r="T45" i="1"/>
  <c r="F55" i="1"/>
  <c r="N59" i="1"/>
  <c r="N174" i="64"/>
  <c r="T47" i="1"/>
  <c r="T49" i="1"/>
  <c r="N144" i="64"/>
  <c r="K56" i="1"/>
  <c r="AI33" i="35"/>
  <c r="K37" i="1"/>
  <c r="Q33" i="35"/>
  <c r="AE93" i="1"/>
  <c r="N43" i="1"/>
  <c r="Q17" i="35"/>
  <c r="X59" i="1"/>
  <c r="T37" i="1"/>
  <c r="AE109" i="1"/>
  <c r="N55" i="1"/>
  <c r="N35" i="35"/>
  <c r="AE111" i="1"/>
  <c r="T31" i="1"/>
  <c r="AB219" i="64"/>
  <c r="V57" i="1"/>
  <c r="F57" i="1"/>
  <c r="AI48" i="35"/>
  <c r="AE13" i="1"/>
  <c r="T35" i="1"/>
  <c r="Y34" i="35"/>
  <c r="AE97" i="1"/>
  <c r="X43" i="1"/>
  <c r="F47" i="1"/>
  <c r="X51" i="1"/>
  <c r="Q35" i="35"/>
  <c r="N33" i="35"/>
  <c r="W43" i="35"/>
  <c r="W47" i="35"/>
  <c r="H21" i="35"/>
  <c r="T56" i="1"/>
  <c r="X56" i="1"/>
  <c r="X60" i="1"/>
  <c r="AA23" i="49"/>
  <c r="AE110" i="1"/>
  <c r="N60" i="1"/>
  <c r="F60" i="1"/>
  <c r="AE114" i="1"/>
  <c r="V60" i="1"/>
  <c r="AE113" i="1"/>
  <c r="F58" i="1"/>
  <c r="AA9" i="49"/>
  <c r="N189" i="64"/>
  <c r="K58" i="1"/>
  <c r="N84" i="64"/>
  <c r="AE112" i="1"/>
  <c r="X58" i="1"/>
  <c r="V58" i="1"/>
  <c r="AD219" i="64"/>
  <c r="T58" i="1"/>
  <c r="W35" i="35"/>
  <c r="AE48" i="35"/>
  <c r="J35" i="35"/>
  <c r="AE35" i="35" s="1"/>
  <c r="AD159" i="64"/>
  <c r="N58" i="1"/>
  <c r="X41" i="1"/>
  <c r="W48" i="35"/>
  <c r="AD189" i="64"/>
  <c r="AB189" i="64"/>
  <c r="N99" i="64"/>
  <c r="AB99" i="64"/>
  <c r="AD99" i="64"/>
  <c r="AB129" i="64"/>
  <c r="AD129" i="64"/>
  <c r="AB356" i="64"/>
  <c r="AD341" i="64"/>
  <c r="AB341" i="64"/>
  <c r="Z280" i="66"/>
  <c r="Y280" i="66"/>
  <c r="AB446" i="64"/>
  <c r="AD446" i="64"/>
  <c r="AD296" i="64"/>
  <c r="F56" i="1"/>
  <c r="K57" i="1"/>
  <c r="F51" i="1"/>
  <c r="AB371" i="64"/>
  <c r="J21" i="35"/>
  <c r="AE21" i="35" s="1"/>
  <c r="AA48" i="35"/>
  <c r="AA35" i="35"/>
  <c r="AA21" i="35"/>
  <c r="Y488" i="66"/>
  <c r="Y48" i="35"/>
  <c r="W21" i="35"/>
  <c r="N54" i="64"/>
  <c r="AI21" i="35"/>
  <c r="AD416" i="64"/>
  <c r="AB416" i="64"/>
  <c r="AB386" i="64"/>
  <c r="AB431" i="64"/>
  <c r="AC204" i="64" s="1"/>
  <c r="AD356" i="64"/>
  <c r="N159" i="64"/>
  <c r="N129" i="64"/>
  <c r="V56" i="1"/>
  <c r="AB401" i="64"/>
  <c r="AC174" i="64" s="1"/>
  <c r="AD401" i="64"/>
  <c r="N114" i="64"/>
  <c r="AB39" i="64"/>
  <c r="AC39" i="64" s="1"/>
  <c r="N39" i="64"/>
  <c r="AD39" i="64"/>
  <c r="AA46" i="35"/>
  <c r="AD431" i="64"/>
  <c r="N69" i="64"/>
  <c r="N56" i="1"/>
  <c r="AI35" i="35"/>
  <c r="AA14" i="35"/>
  <c r="N53" i="1"/>
  <c r="AB354" i="64"/>
  <c r="AE98" i="1"/>
  <c r="Y101" i="66"/>
  <c r="AA32" i="35"/>
  <c r="Y363" i="66"/>
  <c r="Y419" i="66"/>
  <c r="AE92" i="1"/>
  <c r="X54" i="1"/>
  <c r="J34" i="35"/>
  <c r="AE34" i="35" s="1"/>
  <c r="Y381" i="66"/>
  <c r="Y47" i="35"/>
  <c r="Y99" i="66"/>
  <c r="Z99" i="66"/>
  <c r="F54" i="1"/>
  <c r="T40" i="1"/>
  <c r="AE107" i="1"/>
  <c r="Y30" i="35"/>
  <c r="T52" i="1"/>
  <c r="J99" i="66"/>
  <c r="Y325" i="66"/>
  <c r="AE108" i="1"/>
  <c r="Z325" i="66"/>
  <c r="R147" i="66"/>
  <c r="N32" i="35"/>
  <c r="J20" i="35"/>
  <c r="AE20" i="35" s="1"/>
  <c r="Y18" i="35"/>
  <c r="Y16" i="35"/>
  <c r="F49" i="1"/>
  <c r="N17" i="35"/>
  <c r="F53" i="1"/>
  <c r="F52" i="1"/>
  <c r="N54" i="1"/>
  <c r="H20" i="35"/>
  <c r="H34" i="35"/>
  <c r="X53" i="1"/>
  <c r="K35" i="1"/>
  <c r="Y206" i="66"/>
  <c r="K54" i="1"/>
  <c r="T54" i="1"/>
  <c r="AE47" i="35"/>
  <c r="V51" i="1"/>
  <c r="AA34" i="35"/>
  <c r="V54" i="1"/>
  <c r="Y46" i="35"/>
  <c r="W34" i="35"/>
  <c r="Q18" i="35"/>
  <c r="AA20" i="35"/>
  <c r="W44" i="35"/>
  <c r="F41" i="1"/>
  <c r="N65" i="64"/>
  <c r="L480" i="71"/>
  <c r="R342" i="71"/>
  <c r="AB146" i="64"/>
  <c r="Y353" i="66"/>
  <c r="AA47" i="35"/>
  <c r="Y543" i="66"/>
  <c r="AD250" i="64"/>
  <c r="AB250" i="64"/>
  <c r="AC23" i="64" s="1"/>
  <c r="X21" i="58"/>
  <c r="R227" i="71"/>
  <c r="X17" i="58"/>
  <c r="AA136" i="71" s="1"/>
  <c r="L136" i="71"/>
  <c r="AB203" i="64"/>
  <c r="AC203" i="64" s="1"/>
  <c r="N203" i="64"/>
  <c r="AD203" i="64"/>
  <c r="AB206" i="64"/>
  <c r="Y505" i="66"/>
  <c r="T36" i="1"/>
  <c r="AE102" i="1"/>
  <c r="AE94" i="1"/>
  <c r="V52" i="1"/>
  <c r="AI47" i="35"/>
  <c r="Q34" i="35"/>
  <c r="AB131" i="64"/>
  <c r="Y315" i="66"/>
  <c r="X52" i="1"/>
  <c r="R641" i="71"/>
  <c r="L182" i="71"/>
  <c r="R687" i="71"/>
  <c r="R365" i="71"/>
  <c r="R549" i="71"/>
  <c r="V53" i="1"/>
  <c r="R250" i="71"/>
  <c r="AB445" i="64"/>
  <c r="N52" i="1"/>
  <c r="N34" i="35"/>
  <c r="N20" i="35"/>
  <c r="W20" i="35"/>
  <c r="R204" i="71"/>
  <c r="R319" i="71"/>
  <c r="L457" i="71"/>
  <c r="R733" i="71"/>
  <c r="R664" i="71"/>
  <c r="N188" i="64"/>
  <c r="AD188" i="64"/>
  <c r="AB188" i="64"/>
  <c r="AB383" i="64"/>
  <c r="AB86" i="64"/>
  <c r="Y201" i="66"/>
  <c r="AE106" i="1"/>
  <c r="K52" i="1"/>
  <c r="AB176" i="64"/>
  <c r="Y429" i="66"/>
  <c r="N173" i="64"/>
  <c r="Y467" i="66"/>
  <c r="AB191" i="64"/>
  <c r="L90" i="71"/>
  <c r="L28" i="71"/>
  <c r="L46" i="71"/>
  <c r="T11" i="1"/>
  <c r="V41" i="1"/>
  <c r="R618" i="71"/>
  <c r="AB116" i="64"/>
  <c r="Y277" i="66"/>
  <c r="R273" i="71"/>
  <c r="AB384" i="64"/>
  <c r="R296" i="71"/>
  <c r="K53" i="1"/>
  <c r="K43" i="1"/>
  <c r="AB161" i="64"/>
  <c r="Y391" i="66"/>
  <c r="Y213" i="66"/>
  <c r="X33" i="58"/>
  <c r="AA503" i="71" s="1"/>
  <c r="X44" i="58"/>
  <c r="X16" i="58"/>
  <c r="AA113" i="71" s="1"/>
  <c r="Y25" i="58"/>
  <c r="AD355" i="64"/>
  <c r="AB355" i="64"/>
  <c r="AB295" i="64"/>
  <c r="AD295" i="64"/>
  <c r="AD158" i="64"/>
  <c r="N158" i="64"/>
  <c r="AB158" i="64"/>
  <c r="N38" i="64"/>
  <c r="N53" i="64"/>
  <c r="AD400" i="64"/>
  <c r="AB400" i="64"/>
  <c r="AC173" i="64" s="1"/>
  <c r="AD340" i="64"/>
  <c r="AB340" i="64"/>
  <c r="AD280" i="64"/>
  <c r="AB280" i="64"/>
  <c r="N128" i="64"/>
  <c r="AB128" i="64"/>
  <c r="AD128" i="64"/>
  <c r="AD98" i="64"/>
  <c r="N98" i="64"/>
  <c r="AB98" i="64"/>
  <c r="AD385" i="64"/>
  <c r="AB385" i="64"/>
  <c r="AB325" i="64"/>
  <c r="AD325" i="64"/>
  <c r="AB265" i="64"/>
  <c r="AD265" i="64"/>
  <c r="N143" i="64"/>
  <c r="AB143" i="64"/>
  <c r="AD143" i="64"/>
  <c r="AB415" i="64"/>
  <c r="Y76" i="66"/>
  <c r="N68" i="64"/>
  <c r="AB370" i="64"/>
  <c r="AD370" i="64"/>
  <c r="AB310" i="64"/>
  <c r="AD310" i="64"/>
  <c r="AB113" i="64"/>
  <c r="AD113" i="64"/>
  <c r="N113" i="64"/>
  <c r="AD83" i="64"/>
  <c r="N83" i="64"/>
  <c r="AB83" i="64"/>
  <c r="AB38" i="64"/>
  <c r="Q31" i="35"/>
  <c r="AB441" i="64"/>
  <c r="J242" i="66"/>
  <c r="AI34" i="35"/>
  <c r="Z76" i="66"/>
  <c r="AB53" i="64"/>
  <c r="AI20" i="35"/>
  <c r="Q20" i="35"/>
  <c r="Y32" i="35"/>
  <c r="Y69" i="66"/>
  <c r="X50" i="1"/>
  <c r="X39" i="1"/>
  <c r="X37" i="1"/>
  <c r="K51" i="1"/>
  <c r="X45" i="1"/>
  <c r="N35" i="1"/>
  <c r="N39" i="1"/>
  <c r="AE105" i="1"/>
  <c r="AB249" i="64"/>
  <c r="AC22" i="64" s="1"/>
  <c r="K47" i="1"/>
  <c r="T50" i="1"/>
  <c r="J101" i="66"/>
  <c r="V50" i="1"/>
  <c r="AH27" i="2"/>
  <c r="N19" i="1"/>
  <c r="W15" i="35"/>
  <c r="AB49" i="64"/>
  <c r="J246" i="66"/>
  <c r="F50" i="1"/>
  <c r="V39" i="1"/>
  <c r="J19" i="35"/>
  <c r="AE19" i="35" s="1"/>
  <c r="AE104" i="1"/>
  <c r="AD249" i="64"/>
  <c r="K49" i="1"/>
  <c r="Z206" i="66"/>
  <c r="AB264" i="64"/>
  <c r="J16" i="35"/>
  <c r="AE16" i="35" s="1"/>
  <c r="Y21" i="66"/>
  <c r="J32" i="35"/>
  <c r="AE32" i="35" s="1"/>
  <c r="AE103" i="1"/>
  <c r="N50" i="1"/>
  <c r="AB429" i="64"/>
  <c r="AC202" i="64" s="1"/>
  <c r="N97" i="64"/>
  <c r="J18" i="35"/>
  <c r="AE18" i="35" s="1"/>
  <c r="T48" i="1"/>
  <c r="H18" i="35"/>
  <c r="H32" i="35"/>
  <c r="Y55" i="66"/>
  <c r="Y490" i="66"/>
  <c r="Z490" i="66"/>
  <c r="N142" i="64"/>
  <c r="K48" i="1"/>
  <c r="H19" i="35"/>
  <c r="N172" i="64"/>
  <c r="N202" i="64"/>
  <c r="F48" i="1"/>
  <c r="AE46" i="35"/>
  <c r="Y19" i="35"/>
  <c r="N82" i="64"/>
  <c r="Y465" i="66"/>
  <c r="N112" i="64"/>
  <c r="N52" i="64"/>
  <c r="AD429" i="64"/>
  <c r="AD157" i="64"/>
  <c r="AB157" i="64"/>
  <c r="AA19" i="35"/>
  <c r="N127" i="64"/>
  <c r="N37" i="64"/>
  <c r="AD127" i="64"/>
  <c r="AD97" i="64"/>
  <c r="AB97" i="64"/>
  <c r="V46" i="1"/>
  <c r="AI46" i="35"/>
  <c r="AD264" i="64"/>
  <c r="AD187" i="64"/>
  <c r="AB187" i="64"/>
  <c r="AC187" i="64" s="1"/>
  <c r="AB37" i="64"/>
  <c r="AB369" i="64"/>
  <c r="K46" i="1"/>
  <c r="AI32" i="35"/>
  <c r="AB339" i="64"/>
  <c r="AD339" i="64"/>
  <c r="Y57" i="66"/>
  <c r="J33" i="35"/>
  <c r="AE33" i="35" s="1"/>
  <c r="F46" i="1"/>
  <c r="AE101" i="1"/>
  <c r="AB324" i="64"/>
  <c r="AD324" i="64"/>
  <c r="X46" i="1"/>
  <c r="AA33" i="35"/>
  <c r="AB309" i="64"/>
  <c r="AB399" i="64"/>
  <c r="AB278" i="64"/>
  <c r="T46" i="1"/>
  <c r="N46" i="1"/>
  <c r="H33" i="35"/>
  <c r="AB279" i="64"/>
  <c r="AD354" i="64"/>
  <c r="AB294" i="64"/>
  <c r="AD294" i="64"/>
  <c r="Y33" i="35"/>
  <c r="AB428" i="64"/>
  <c r="AD309" i="64"/>
  <c r="N27" i="1"/>
  <c r="F43" i="1"/>
  <c r="T33" i="1"/>
  <c r="AE100" i="1"/>
  <c r="Y410" i="66"/>
  <c r="Y318" i="66"/>
  <c r="V45" i="1"/>
  <c r="F45" i="1"/>
  <c r="AB216" i="64"/>
  <c r="AD216" i="64"/>
  <c r="AD246" i="64"/>
  <c r="AE99" i="1"/>
  <c r="N45" i="1"/>
  <c r="AB231" i="64"/>
  <c r="AC231" i="64" s="1"/>
  <c r="AB443" i="64"/>
  <c r="AD383" i="64"/>
  <c r="N171" i="64"/>
  <c r="AD171" i="64"/>
  <c r="AI45" i="35"/>
  <c r="N41" i="1"/>
  <c r="Q32" i="35"/>
  <c r="N18" i="35"/>
  <c r="N231" i="64"/>
  <c r="AD428" i="64"/>
  <c r="Y42" i="35"/>
  <c r="K45" i="1"/>
  <c r="Y17" i="35"/>
  <c r="Y44" i="35"/>
  <c r="Y12" i="35"/>
  <c r="N186" i="64"/>
  <c r="AD186" i="64"/>
  <c r="AB186" i="64"/>
  <c r="AB141" i="64"/>
  <c r="N141" i="64"/>
  <c r="AD141" i="64"/>
  <c r="AD263" i="64"/>
  <c r="AB36" i="64"/>
  <c r="K44" i="1"/>
  <c r="T44" i="1"/>
  <c r="N42" i="1"/>
  <c r="N66" i="64"/>
  <c r="Z304" i="66"/>
  <c r="Y304" i="66"/>
  <c r="F44" i="1"/>
  <c r="AE45" i="35"/>
  <c r="K42" i="1"/>
  <c r="AB81" i="64"/>
  <c r="N81" i="64"/>
  <c r="AD81" i="64"/>
  <c r="AB413" i="64"/>
  <c r="AD201" i="64"/>
  <c r="N201" i="64"/>
  <c r="AB201" i="64"/>
  <c r="N156" i="64"/>
  <c r="AD156" i="64"/>
  <c r="AB156" i="64"/>
  <c r="AD293" i="64"/>
  <c r="V44" i="1"/>
  <c r="X42" i="1"/>
  <c r="W32" i="35"/>
  <c r="F42" i="1"/>
  <c r="N51" i="64"/>
  <c r="AD111" i="64"/>
  <c r="N111" i="64"/>
  <c r="AB111" i="64"/>
  <c r="N126" i="64"/>
  <c r="AD126" i="64"/>
  <c r="AB126" i="64"/>
  <c r="AD96" i="64"/>
  <c r="AB96" i="64"/>
  <c r="N96" i="64"/>
  <c r="AD278" i="64"/>
  <c r="N44" i="1"/>
  <c r="T42" i="1"/>
  <c r="AA45" i="35"/>
  <c r="W18" i="35"/>
  <c r="X44" i="1"/>
  <c r="V42" i="1"/>
  <c r="Y45" i="35"/>
  <c r="N36" i="64"/>
  <c r="J30" i="35"/>
  <c r="AE30" i="35" s="1"/>
  <c r="Y28" i="35"/>
  <c r="Y27" i="58"/>
  <c r="Y179" i="66"/>
  <c r="X25" i="58"/>
  <c r="X40" i="1"/>
  <c r="Y114" i="66"/>
  <c r="AE96" i="1"/>
  <c r="Y284" i="66"/>
  <c r="F40" i="1"/>
  <c r="AE95" i="1"/>
  <c r="AB442" i="64"/>
  <c r="AC215" i="64" s="1"/>
  <c r="AB322" i="64"/>
  <c r="Z114" i="66"/>
  <c r="J114" i="66"/>
  <c r="Y47" i="66"/>
  <c r="K41" i="1"/>
  <c r="AE91" i="1"/>
  <c r="V40" i="1"/>
  <c r="AD442" i="64"/>
  <c r="K40" i="1"/>
  <c r="Y31" i="35"/>
  <c r="AB381" i="64"/>
  <c r="AB351" i="64"/>
  <c r="AD200" i="64"/>
  <c r="AD110" i="64"/>
  <c r="AB110" i="64"/>
  <c r="Y116" i="66"/>
  <c r="R116" i="66"/>
  <c r="N40" i="1"/>
  <c r="Y43" i="35"/>
  <c r="AE90" i="1"/>
  <c r="N185" i="64"/>
  <c r="AB426" i="64"/>
  <c r="R266" i="66"/>
  <c r="Z266" i="66"/>
  <c r="Y266" i="66"/>
  <c r="M33" i="67"/>
  <c r="J116" i="66"/>
  <c r="AA38" i="35"/>
  <c r="AB397" i="64"/>
  <c r="AA16" i="35"/>
  <c r="AA30" i="35"/>
  <c r="X36" i="1"/>
  <c r="V34" i="1"/>
  <c r="H17" i="35"/>
  <c r="F36" i="1"/>
  <c r="N37" i="1"/>
  <c r="AD292" i="64"/>
  <c r="V33" i="1"/>
  <c r="J266" i="66"/>
  <c r="AD215" i="64"/>
  <c r="F37" i="1"/>
  <c r="AB367" i="64"/>
  <c r="AB352" i="64"/>
  <c r="AB307" i="64"/>
  <c r="N140" i="64"/>
  <c r="AD80" i="64"/>
  <c r="Y246" i="66"/>
  <c r="Z246" i="66"/>
  <c r="R100" i="66"/>
  <c r="Y100" i="66"/>
  <c r="AB427" i="64"/>
  <c r="AC200" i="64" s="1"/>
  <c r="AD427" i="64"/>
  <c r="N200" i="64"/>
  <c r="AB140" i="64"/>
  <c r="AD322" i="64"/>
  <c r="AB247" i="64"/>
  <c r="AC20" i="64" s="1"/>
  <c r="Z100" i="66"/>
  <c r="AB214" i="64"/>
  <c r="AD214" i="64"/>
  <c r="AB412" i="64"/>
  <c r="AC185" i="64" s="1"/>
  <c r="AD412" i="64"/>
  <c r="AD352" i="64"/>
  <c r="AB35" i="64"/>
  <c r="N35" i="64"/>
  <c r="AD35" i="64"/>
  <c r="AD140" i="64"/>
  <c r="N80" i="64"/>
  <c r="Z356" i="66"/>
  <c r="Y356" i="66"/>
  <c r="M17" i="67"/>
  <c r="J100" i="66"/>
  <c r="K38" i="1"/>
  <c r="V36" i="1"/>
  <c r="N16" i="35"/>
  <c r="Y455" i="66"/>
  <c r="T28" i="1"/>
  <c r="F38" i="1"/>
  <c r="J31" i="35"/>
  <c r="AE31" i="35" s="1"/>
  <c r="J17" i="35"/>
  <c r="AE17" i="35" s="1"/>
  <c r="W16" i="35"/>
  <c r="X38" i="1"/>
  <c r="N36" i="1"/>
  <c r="V38" i="1"/>
  <c r="F34" i="1"/>
  <c r="AE44" i="35"/>
  <c r="AA31" i="35"/>
  <c r="AI17" i="35"/>
  <c r="AA17" i="35"/>
  <c r="T38" i="1"/>
  <c r="K36" i="1"/>
  <c r="N38" i="1"/>
  <c r="AA44" i="35"/>
  <c r="AI44" i="35"/>
  <c r="H31" i="35"/>
  <c r="AI31" i="35"/>
  <c r="W31" i="35"/>
  <c r="W17" i="35"/>
  <c r="N170" i="64"/>
  <c r="AD382" i="64"/>
  <c r="N155" i="64"/>
  <c r="V37" i="1"/>
  <c r="N95" i="64"/>
  <c r="N50" i="64"/>
  <c r="F11" i="1"/>
  <c r="N25" i="35"/>
  <c r="F31" i="1"/>
  <c r="AE89" i="1"/>
  <c r="N64" i="64"/>
  <c r="AD184" i="64"/>
  <c r="N184" i="64"/>
  <c r="AB184" i="64"/>
  <c r="AC184" i="64" s="1"/>
  <c r="AB336" i="64"/>
  <c r="AD336" i="64"/>
  <c r="N109" i="64"/>
  <c r="AB109" i="64"/>
  <c r="AD109" i="64"/>
  <c r="AD79" i="64"/>
  <c r="AB79" i="64"/>
  <c r="N79" i="64"/>
  <c r="N169" i="64"/>
  <c r="N199" i="64"/>
  <c r="AD199" i="64"/>
  <c r="AB199" i="64"/>
  <c r="AB154" i="64"/>
  <c r="AD154" i="64"/>
  <c r="N154" i="64"/>
  <c r="AB246" i="64"/>
  <c r="AC19" i="64" s="1"/>
  <c r="N49" i="64"/>
  <c r="AB139" i="64"/>
  <c r="AD139" i="64"/>
  <c r="N139" i="64"/>
  <c r="AB306" i="64"/>
  <c r="AB124" i="64"/>
  <c r="N124" i="64"/>
  <c r="AD124" i="64"/>
  <c r="N94" i="64"/>
  <c r="AD94" i="64"/>
  <c r="AB94" i="64"/>
  <c r="N34" i="64"/>
  <c r="AA43" i="35"/>
  <c r="AI43" i="35"/>
  <c r="Q16" i="35"/>
  <c r="AI16" i="35"/>
  <c r="X34" i="1"/>
  <c r="N34" i="1"/>
  <c r="AE43" i="35"/>
  <c r="W30" i="35"/>
  <c r="T34" i="1"/>
  <c r="N30" i="35"/>
  <c r="AD306" i="64"/>
  <c r="K34" i="1"/>
  <c r="Z113" i="66"/>
  <c r="AE78" i="1"/>
  <c r="AH12" i="2"/>
  <c r="AD351" i="64"/>
  <c r="AB276" i="64"/>
  <c r="AD291" i="64"/>
  <c r="AB291" i="64"/>
  <c r="AB396" i="64"/>
  <c r="AC169" i="64" s="1"/>
  <c r="AB366" i="64"/>
  <c r="AD366" i="64"/>
  <c r="AB321" i="64"/>
  <c r="AB261" i="64"/>
  <c r="AB153" i="64"/>
  <c r="AE32" i="1"/>
  <c r="AI30" i="35"/>
  <c r="Q30" i="35"/>
  <c r="AE88" i="1"/>
  <c r="AD321" i="64"/>
  <c r="AB395" i="64"/>
  <c r="AC168" i="64" s="1"/>
  <c r="AE87" i="1"/>
  <c r="H26" i="35"/>
  <c r="AA20" i="49"/>
  <c r="AA12" i="49"/>
  <c r="AA16" i="49"/>
  <c r="AA21" i="49"/>
  <c r="AA17" i="49"/>
  <c r="AA13" i="49"/>
  <c r="AA22" i="49"/>
  <c r="AA18" i="49"/>
  <c r="AA14" i="49"/>
  <c r="AA10" i="49"/>
  <c r="AA19" i="49"/>
  <c r="AA15" i="49"/>
  <c r="AA11" i="49"/>
  <c r="Q15" i="35"/>
  <c r="X18" i="58"/>
  <c r="AA159" i="71" s="1"/>
  <c r="AB410" i="64"/>
  <c r="AC183" i="64" s="1"/>
  <c r="AD243" i="64"/>
  <c r="X32" i="1"/>
  <c r="X37" i="58"/>
  <c r="V27" i="1"/>
  <c r="K33" i="1"/>
  <c r="H27" i="35"/>
  <c r="N33" i="1"/>
  <c r="N21" i="1"/>
  <c r="Q29" i="35"/>
  <c r="V32" i="1"/>
  <c r="AB93" i="64"/>
  <c r="AB101" i="64"/>
  <c r="N32" i="1"/>
  <c r="T32" i="1"/>
  <c r="F9" i="1"/>
  <c r="K32" i="1"/>
  <c r="F32" i="1"/>
  <c r="W41" i="35"/>
  <c r="K17" i="1"/>
  <c r="X27" i="58"/>
  <c r="AB440" i="64"/>
  <c r="AC213" i="64" s="1"/>
  <c r="AE86" i="1"/>
  <c r="W42" i="35"/>
  <c r="AD440" i="64"/>
  <c r="Y125" i="66"/>
  <c r="N29" i="35"/>
  <c r="AF17" i="46"/>
  <c r="AF12" i="46"/>
  <c r="AF18" i="46"/>
  <c r="AF23" i="46"/>
  <c r="AA42" i="35"/>
  <c r="X28" i="1"/>
  <c r="N28" i="35"/>
  <c r="AE83" i="1"/>
  <c r="V31" i="1"/>
  <c r="X27" i="1"/>
  <c r="T19" i="1"/>
  <c r="W29" i="35"/>
  <c r="AF13" i="46"/>
  <c r="AF14" i="46"/>
  <c r="R132" i="66"/>
  <c r="Y87" i="66"/>
  <c r="R135" i="66"/>
  <c r="R161" i="66"/>
  <c r="AE80" i="1"/>
  <c r="AE66" i="1"/>
  <c r="AE42" i="35"/>
  <c r="Y49" i="66"/>
  <c r="Y163" i="66"/>
  <c r="F19" i="1"/>
  <c r="N15" i="35"/>
  <c r="T27" i="1"/>
  <c r="AF21" i="46"/>
  <c r="AF22" i="46"/>
  <c r="N11" i="1"/>
  <c r="K27" i="1"/>
  <c r="T29" i="1"/>
  <c r="X29" i="1"/>
  <c r="V15" i="1"/>
  <c r="V23" i="1"/>
  <c r="N29" i="1"/>
  <c r="K31" i="1"/>
  <c r="AE17" i="1"/>
  <c r="T21" i="1"/>
  <c r="AE84" i="1"/>
  <c r="AE77" i="1"/>
  <c r="AE85" i="1"/>
  <c r="K29" i="1"/>
  <c r="F21" i="1"/>
  <c r="Y40" i="35"/>
  <c r="AI39" i="35"/>
  <c r="AI42" i="35"/>
  <c r="W25" i="35"/>
  <c r="W40" i="35"/>
  <c r="AH19" i="2"/>
  <c r="AH20" i="2"/>
  <c r="AH15" i="2"/>
  <c r="J94" i="66"/>
  <c r="J90" i="66"/>
  <c r="J123" i="66"/>
  <c r="J113" i="66"/>
  <c r="J106" i="66"/>
  <c r="J96" i="66"/>
  <c r="J92" i="66"/>
  <c r="J122" i="66"/>
  <c r="J112" i="66"/>
  <c r="J95" i="66"/>
  <c r="J91" i="66"/>
  <c r="J110" i="66"/>
  <c r="J108" i="66"/>
  <c r="J97" i="66"/>
  <c r="J93" i="66"/>
  <c r="J89" i="66"/>
  <c r="R96" i="66"/>
  <c r="Z133" i="66"/>
  <c r="R89" i="66"/>
  <c r="R122" i="66"/>
  <c r="R91" i="66"/>
  <c r="Y92" i="66"/>
  <c r="R123" i="66"/>
  <c r="R112" i="66"/>
  <c r="R110" i="66"/>
  <c r="R97" i="66"/>
  <c r="R95" i="66"/>
  <c r="R93" i="66"/>
  <c r="R94" i="66"/>
  <c r="Y113" i="66"/>
  <c r="R92" i="66"/>
  <c r="Y95" i="66"/>
  <c r="Z129" i="66"/>
  <c r="AB365" i="64"/>
  <c r="N198" i="64"/>
  <c r="AB380" i="64"/>
  <c r="AD198" i="64"/>
  <c r="AE82" i="1"/>
  <c r="AB245" i="64"/>
  <c r="AC18" i="64" s="1"/>
  <c r="X23" i="1"/>
  <c r="T17" i="1"/>
  <c r="X30" i="1"/>
  <c r="AH11" i="2"/>
  <c r="F30" i="1"/>
  <c r="H15" i="35"/>
  <c r="N168" i="64"/>
  <c r="Y242" i="66"/>
  <c r="Z154" i="66"/>
  <c r="Y268" i="66"/>
  <c r="Z131" i="66"/>
  <c r="Y177" i="66"/>
  <c r="Y78" i="66"/>
  <c r="Y31" i="66"/>
  <c r="Y30" i="66"/>
  <c r="Z148" i="66"/>
  <c r="Z128" i="66"/>
  <c r="Z137" i="66"/>
  <c r="AD320" i="64"/>
  <c r="AB320" i="64"/>
  <c r="AD260" i="64"/>
  <c r="AB260" i="64"/>
  <c r="AB33" i="64"/>
  <c r="N33" i="64"/>
  <c r="AD33" i="64"/>
  <c r="T30" i="1"/>
  <c r="AA29" i="35"/>
  <c r="AI29" i="35"/>
  <c r="AA15" i="35"/>
  <c r="N30" i="1"/>
  <c r="H29" i="35"/>
  <c r="Q33" i="67"/>
  <c r="J268" i="66"/>
  <c r="AD410" i="64"/>
  <c r="N78" i="64"/>
  <c r="AD78" i="64"/>
  <c r="AB78" i="64"/>
  <c r="Z78" i="66"/>
  <c r="K30" i="1"/>
  <c r="Y29" i="35"/>
  <c r="N93" i="64"/>
  <c r="AB48" i="64"/>
  <c r="AB350" i="64"/>
  <c r="AD350" i="64"/>
  <c r="AD138" i="64"/>
  <c r="AB138" i="64"/>
  <c r="N108" i="64"/>
  <c r="AD108" i="64"/>
  <c r="AB108" i="64"/>
  <c r="N153" i="64"/>
  <c r="AB305" i="64"/>
  <c r="N123" i="64"/>
  <c r="AB290" i="64"/>
  <c r="N63" i="64"/>
  <c r="AB335" i="64"/>
  <c r="AD335" i="64"/>
  <c r="AB275" i="64"/>
  <c r="N48" i="64"/>
  <c r="AD275" i="64"/>
  <c r="J29" i="35"/>
  <c r="AE29" i="35" s="1"/>
  <c r="J15" i="35"/>
  <c r="AE15" i="35" s="1"/>
  <c r="AE30" i="1"/>
  <c r="V30" i="1"/>
  <c r="Y15" i="35"/>
  <c r="Z268" i="66"/>
  <c r="N183" i="64"/>
  <c r="AE21" i="1"/>
  <c r="AE67" i="1"/>
  <c r="X9" i="1"/>
  <c r="V25" i="1"/>
  <c r="Y154" i="66"/>
  <c r="AI15" i="35"/>
  <c r="Z160" i="66"/>
  <c r="AB11" i="64"/>
  <c r="Y11" i="66"/>
  <c r="H10" i="35"/>
  <c r="F29" i="1"/>
  <c r="Z241" i="66"/>
  <c r="R241" i="66"/>
  <c r="Z226" i="66"/>
  <c r="R226" i="66"/>
  <c r="Y243" i="66"/>
  <c r="Z243" i="66"/>
  <c r="Z30" i="66"/>
  <c r="AA26" i="35"/>
  <c r="Q8" i="67"/>
  <c r="J243" i="66"/>
  <c r="AB26" i="64"/>
  <c r="Z242" i="66"/>
  <c r="T25" i="1"/>
  <c r="H14" i="35"/>
  <c r="AE73" i="1"/>
  <c r="V19" i="1"/>
  <c r="Z139" i="66"/>
  <c r="V29" i="1"/>
  <c r="Y134" i="66"/>
  <c r="R265" i="66"/>
  <c r="R221" i="66"/>
  <c r="R173" i="66"/>
  <c r="Y207" i="66"/>
  <c r="Y287" i="66"/>
  <c r="Z145" i="66"/>
  <c r="Z150" i="66"/>
  <c r="Z144" i="66"/>
  <c r="R209" i="66"/>
  <c r="R261" i="66"/>
  <c r="R230" i="66"/>
  <c r="R227" i="66"/>
  <c r="R203" i="66"/>
  <c r="R177" i="66"/>
  <c r="R172" i="66"/>
  <c r="R205" i="66"/>
  <c r="R253" i="66"/>
  <c r="R199" i="66"/>
  <c r="R189" i="66"/>
  <c r="Z152" i="66"/>
  <c r="R237" i="66"/>
  <c r="R249" i="66"/>
  <c r="R222" i="66"/>
  <c r="R215" i="66"/>
  <c r="R188" i="66"/>
  <c r="R175" i="66"/>
  <c r="Y253" i="66"/>
  <c r="Z210" i="66"/>
  <c r="Y252" i="66"/>
  <c r="Z130" i="66"/>
  <c r="AB32" i="64"/>
  <c r="V28" i="1"/>
  <c r="K28" i="1"/>
  <c r="F28" i="1"/>
  <c r="N28" i="1"/>
  <c r="J24" i="35"/>
  <c r="AE24" i="35" s="1"/>
  <c r="K21" i="1"/>
  <c r="Q40" i="67"/>
  <c r="J275" i="66"/>
  <c r="Q28" i="67"/>
  <c r="J263" i="66"/>
  <c r="Q25" i="67"/>
  <c r="J260" i="66"/>
  <c r="Q6" i="67"/>
  <c r="J241" i="66"/>
  <c r="Q16" i="67"/>
  <c r="J251" i="66"/>
  <c r="Q13" i="67"/>
  <c r="J248" i="66"/>
  <c r="Y248" i="66"/>
  <c r="Q24" i="67"/>
  <c r="J259" i="66"/>
  <c r="Q26" i="67"/>
  <c r="J261" i="66"/>
  <c r="Q30" i="67"/>
  <c r="J265" i="66"/>
  <c r="Z275" i="66"/>
  <c r="Q18" i="67"/>
  <c r="J253" i="66"/>
  <c r="Q14" i="67"/>
  <c r="J249" i="66"/>
  <c r="Z251" i="66"/>
  <c r="Z259" i="66"/>
  <c r="Y10" i="35"/>
  <c r="K19" i="1"/>
  <c r="N13" i="35"/>
  <c r="AE81" i="1"/>
  <c r="J264" i="66"/>
  <c r="AE20" i="1"/>
  <c r="AE11" i="1"/>
  <c r="N25" i="1"/>
  <c r="N11" i="35"/>
  <c r="J274" i="66"/>
  <c r="J258" i="66"/>
  <c r="J262" i="66"/>
  <c r="N15" i="67"/>
  <c r="N19" i="67"/>
  <c r="N11" i="67"/>
  <c r="P10" i="67"/>
  <c r="G10" i="67" s="1"/>
  <c r="I10" i="67" s="1"/>
  <c r="N17" i="67"/>
  <c r="Z151" i="66"/>
  <c r="P37" i="67"/>
  <c r="G37" i="67" s="1"/>
  <c r="I37" i="67" s="1"/>
  <c r="P40" i="67"/>
  <c r="P29" i="67"/>
  <c r="G29" i="67" s="1"/>
  <c r="I29" i="67" s="1"/>
  <c r="P20" i="67"/>
  <c r="N26" i="67"/>
  <c r="P32" i="67"/>
  <c r="G32" i="67" s="1"/>
  <c r="I32" i="67" s="1"/>
  <c r="N31" i="67"/>
  <c r="N23" i="67"/>
  <c r="N7" i="67"/>
  <c r="N35" i="67"/>
  <c r="N27" i="67"/>
  <c r="P14" i="67"/>
  <c r="P34" i="67"/>
  <c r="G34" i="67" s="1"/>
  <c r="I34" i="67" s="1"/>
  <c r="N28" i="67"/>
  <c r="N32" i="67"/>
  <c r="N21" i="67"/>
  <c r="P17" i="67"/>
  <c r="G17" i="67" s="1"/>
  <c r="I17" i="67" s="1"/>
  <c r="P16" i="67"/>
  <c r="P12" i="67"/>
  <c r="G12" i="67" s="1"/>
  <c r="I12" i="67" s="1"/>
  <c r="P33" i="67"/>
  <c r="N22" i="67"/>
  <c r="P11" i="67"/>
  <c r="G11" i="67" s="1"/>
  <c r="I11" i="67" s="1"/>
  <c r="N10" i="67"/>
  <c r="P9" i="67"/>
  <c r="G9" i="67" s="1"/>
  <c r="I9" i="67" s="1"/>
  <c r="N30" i="67"/>
  <c r="N6" i="67"/>
  <c r="P21" i="67"/>
  <c r="G21" i="67" s="1"/>
  <c r="I21" i="67" s="1"/>
  <c r="N39" i="67"/>
  <c r="P22" i="67"/>
  <c r="N33" i="67"/>
  <c r="N20" i="67"/>
  <c r="P38" i="67"/>
  <c r="G38" i="67" s="1"/>
  <c r="I38" i="67" s="1"/>
  <c r="P26" i="67"/>
  <c r="P18" i="67"/>
  <c r="N24" i="67"/>
  <c r="N9" i="67"/>
  <c r="P8" i="67"/>
  <c r="P39" i="67"/>
  <c r="P36" i="67"/>
  <c r="G36" i="67" s="1"/>
  <c r="I36" i="67" s="1"/>
  <c r="P27" i="67"/>
  <c r="G27" i="67" s="1"/>
  <c r="I27" i="67" s="1"/>
  <c r="P28" i="67"/>
  <c r="P35" i="67"/>
  <c r="G35" i="67" s="1"/>
  <c r="I35" i="67" s="1"/>
  <c r="N38" i="67"/>
  <c r="N40" i="67"/>
  <c r="N37" i="67"/>
  <c r="N16" i="67"/>
  <c r="N13" i="67"/>
  <c r="N12" i="67"/>
  <c r="N36" i="67"/>
  <c r="P30" i="67"/>
  <c r="N25" i="67"/>
  <c r="N8" i="67"/>
  <c r="N29" i="67"/>
  <c r="P23" i="67"/>
  <c r="G23" i="67" s="1"/>
  <c r="I23" i="67" s="1"/>
  <c r="P25" i="67"/>
  <c r="P19" i="67"/>
  <c r="G19" i="67" s="1"/>
  <c r="I19" i="67" s="1"/>
  <c r="P13" i="67"/>
  <c r="N18" i="67"/>
  <c r="P31" i="67"/>
  <c r="G31" i="67" s="1"/>
  <c r="I31" i="67" s="1"/>
  <c r="N14" i="67"/>
  <c r="Z127" i="66"/>
  <c r="P24" i="67"/>
  <c r="P15" i="67"/>
  <c r="G15" i="67" s="1"/>
  <c r="I15" i="67" s="1"/>
  <c r="N34" i="67"/>
  <c r="X30" i="58"/>
  <c r="X14" i="58"/>
  <c r="AA67" i="71" s="1"/>
  <c r="X29" i="58"/>
  <c r="AA411" i="71" s="1"/>
  <c r="X31" i="58"/>
  <c r="X36" i="58"/>
  <c r="X34" i="58"/>
  <c r="X28" i="58"/>
  <c r="X12" i="58"/>
  <c r="X38" i="58"/>
  <c r="X32" i="58"/>
  <c r="X35" i="58"/>
  <c r="X23" i="58"/>
  <c r="X15" i="58"/>
  <c r="X42" i="58"/>
  <c r="X22" i="58"/>
  <c r="X13" i="58"/>
  <c r="AA46" i="71" s="1"/>
  <c r="X19" i="58"/>
  <c r="Y28" i="58"/>
  <c r="Y31" i="58"/>
  <c r="T23" i="1"/>
  <c r="W38" i="35"/>
  <c r="Z248" i="66"/>
  <c r="H28" i="35"/>
  <c r="X21" i="1"/>
  <c r="AE75" i="1"/>
  <c r="AE10" i="1"/>
  <c r="J28" i="35"/>
  <c r="AE28" i="35" s="1"/>
  <c r="AH9" i="2"/>
  <c r="Y38" i="58"/>
  <c r="K15" i="1"/>
  <c r="AI25" i="35"/>
  <c r="AH17" i="2"/>
  <c r="V9" i="1"/>
  <c r="J14" i="35"/>
  <c r="AE14" i="35" s="1"/>
  <c r="X15" i="1"/>
  <c r="AB349" i="64"/>
  <c r="AB319" i="64"/>
  <c r="AB47" i="64"/>
  <c r="AB167" i="64"/>
  <c r="N167" i="64"/>
  <c r="AB409" i="64"/>
  <c r="Y14" i="35"/>
  <c r="AA12" i="35"/>
  <c r="F17" i="1"/>
  <c r="T13" i="1"/>
  <c r="H12" i="35"/>
  <c r="X13" i="1"/>
  <c r="V11" i="1"/>
  <c r="AB364" i="64"/>
  <c r="Y173" i="66"/>
  <c r="Y74" i="66"/>
  <c r="N27" i="35"/>
  <c r="N195" i="64"/>
  <c r="AB259" i="64"/>
  <c r="N15" i="1"/>
  <c r="Y35" i="58"/>
  <c r="N24" i="35"/>
  <c r="N14" i="35"/>
  <c r="AB439" i="64"/>
  <c r="Y13" i="35"/>
  <c r="Q11" i="35"/>
  <c r="Q27" i="35"/>
  <c r="W11" i="35"/>
  <c r="AB424" i="64"/>
  <c r="X26" i="1"/>
  <c r="K26" i="1"/>
  <c r="F26" i="1"/>
  <c r="X24" i="1"/>
  <c r="T26" i="1"/>
  <c r="AD364" i="64"/>
  <c r="AB394" i="64"/>
  <c r="Z183" i="66"/>
  <c r="Z192" i="66"/>
  <c r="W14" i="35"/>
  <c r="T24" i="1"/>
  <c r="T16" i="1"/>
  <c r="Z234" i="66"/>
  <c r="N226" i="64"/>
  <c r="AD226" i="64"/>
  <c r="AH24" i="2"/>
  <c r="X25" i="1"/>
  <c r="K9" i="1"/>
  <c r="Q13" i="35"/>
  <c r="N47" i="64"/>
  <c r="AD439" i="64"/>
  <c r="T9" i="1"/>
  <c r="N32" i="64"/>
  <c r="F25" i="1"/>
  <c r="AI27" i="35"/>
  <c r="Y184" i="66"/>
  <c r="Y210" i="66"/>
  <c r="Y209" i="66"/>
  <c r="AB182" i="64"/>
  <c r="N182" i="64"/>
  <c r="AD182" i="64"/>
  <c r="N137" i="64"/>
  <c r="AB137" i="64"/>
  <c r="AD137" i="64"/>
  <c r="Q14" i="35"/>
  <c r="Q28" i="35"/>
  <c r="AD107" i="64"/>
  <c r="AB107" i="64"/>
  <c r="N107" i="64"/>
  <c r="AD77" i="64"/>
  <c r="N77" i="64"/>
  <c r="AB77" i="64"/>
  <c r="AC77" i="64" s="1"/>
  <c r="V26" i="1"/>
  <c r="AI28" i="35"/>
  <c r="AD409" i="64"/>
  <c r="N197" i="64"/>
  <c r="AB197" i="64"/>
  <c r="AD197" i="64"/>
  <c r="N152" i="64"/>
  <c r="AD152" i="64"/>
  <c r="AB152" i="64"/>
  <c r="AD394" i="64"/>
  <c r="AI41" i="35"/>
  <c r="N62" i="64"/>
  <c r="AD122" i="64"/>
  <c r="N122" i="64"/>
  <c r="AB122" i="64"/>
  <c r="AD92" i="64"/>
  <c r="AB92" i="64"/>
  <c r="N92" i="64"/>
  <c r="AE76" i="1"/>
  <c r="AH25" i="2"/>
  <c r="AH21" i="2"/>
  <c r="J10" i="35"/>
  <c r="AE10" i="35" s="1"/>
  <c r="Y41" i="35"/>
  <c r="AB62" i="64"/>
  <c r="N26" i="1"/>
  <c r="X11" i="1"/>
  <c r="AE41" i="35"/>
  <c r="K23" i="1"/>
  <c r="AE69" i="1"/>
  <c r="AE79" i="1"/>
  <c r="AE16" i="1"/>
  <c r="W28" i="35"/>
  <c r="Y147" i="66"/>
  <c r="N180" i="64"/>
  <c r="N178" i="64"/>
  <c r="N193" i="64"/>
  <c r="N196" i="64"/>
  <c r="N179" i="64"/>
  <c r="N194" i="64"/>
  <c r="N59" i="64"/>
  <c r="N181" i="64"/>
  <c r="N164" i="64"/>
  <c r="AE193" i="64"/>
  <c r="AE178" i="64"/>
  <c r="N165" i="64"/>
  <c r="N166" i="64"/>
  <c r="AD164" i="64"/>
  <c r="AE163" i="64"/>
  <c r="N13" i="64"/>
  <c r="N29" i="64"/>
  <c r="N44" i="64"/>
  <c r="N31" i="64"/>
  <c r="N30" i="64"/>
  <c r="N28" i="64"/>
  <c r="AE13" i="64"/>
  <c r="N45" i="64"/>
  <c r="N43" i="64"/>
  <c r="AE28" i="64"/>
  <c r="AD45" i="64"/>
  <c r="N46" i="64"/>
  <c r="N61" i="64"/>
  <c r="N151" i="64"/>
  <c r="F265" i="64"/>
  <c r="N118" i="64"/>
  <c r="N58" i="64"/>
  <c r="F263" i="64"/>
  <c r="N60" i="64"/>
  <c r="N150" i="64"/>
  <c r="AE73" i="64"/>
  <c r="N148" i="64"/>
  <c r="N149" i="64"/>
  <c r="N135" i="64"/>
  <c r="N73" i="64"/>
  <c r="N74" i="64"/>
  <c r="N75" i="64"/>
  <c r="N136" i="64"/>
  <c r="AD360" i="64"/>
  <c r="N133" i="64"/>
  <c r="F149" i="64"/>
  <c r="F164" i="64" s="1"/>
  <c r="F179" i="64" s="1"/>
  <c r="F194" i="64" s="1"/>
  <c r="F209" i="64" s="1"/>
  <c r="F224" i="64" s="1"/>
  <c r="F241" i="64" s="1"/>
  <c r="F256" i="64" s="1"/>
  <c r="F361" i="64"/>
  <c r="F376" i="64" s="1"/>
  <c r="F391" i="64" s="1"/>
  <c r="F406" i="64" s="1"/>
  <c r="F421" i="64" s="1"/>
  <c r="F436" i="64" s="1"/>
  <c r="F451" i="64" s="1"/>
  <c r="N76" i="64"/>
  <c r="AE148" i="64"/>
  <c r="AD361" i="64"/>
  <c r="N134" i="64"/>
  <c r="F148" i="64"/>
  <c r="F163" i="64" s="1"/>
  <c r="F178" i="64" s="1"/>
  <c r="F193" i="64" s="1"/>
  <c r="F208" i="64" s="1"/>
  <c r="F223" i="64" s="1"/>
  <c r="F240" i="64" s="1"/>
  <c r="F255" i="64" s="1"/>
  <c r="F360" i="64"/>
  <c r="F375" i="64" s="1"/>
  <c r="F390" i="64" s="1"/>
  <c r="F405" i="64" s="1"/>
  <c r="F420" i="64" s="1"/>
  <c r="F435" i="64" s="1"/>
  <c r="F450" i="64" s="1"/>
  <c r="N120" i="64"/>
  <c r="N121" i="64"/>
  <c r="N119" i="64"/>
  <c r="AD136" i="64"/>
  <c r="AE135" i="64"/>
  <c r="AD363" i="64"/>
  <c r="AB194" i="64"/>
  <c r="N103" i="64"/>
  <c r="N105" i="64"/>
  <c r="AE88" i="64"/>
  <c r="N106" i="64"/>
  <c r="AE118" i="64"/>
  <c r="AB74" i="64"/>
  <c r="N104" i="64"/>
  <c r="AB164" i="64"/>
  <c r="N91" i="64"/>
  <c r="AE103" i="64"/>
  <c r="AB104" i="64"/>
  <c r="AB451" i="64"/>
  <c r="N89" i="64"/>
  <c r="AB379" i="64"/>
  <c r="N90" i="64"/>
  <c r="AB243" i="64"/>
  <c r="AC16" i="64" s="1"/>
  <c r="AB136" i="64"/>
  <c r="AB181" i="64"/>
  <c r="AB61" i="64"/>
  <c r="AB30" i="64"/>
  <c r="AB407" i="64"/>
  <c r="AB121" i="64"/>
  <c r="AB300" i="64"/>
  <c r="AB76" i="64"/>
  <c r="N88" i="64"/>
  <c r="AB285" i="64"/>
  <c r="AB453" i="64"/>
  <c r="AB226" i="64"/>
  <c r="AB196" i="64"/>
  <c r="AB43" i="64"/>
  <c r="AD121" i="64"/>
  <c r="AE89" i="64"/>
  <c r="AB421" i="64"/>
  <c r="AB13" i="64"/>
  <c r="AB91" i="64"/>
  <c r="AD453" i="64"/>
  <c r="AB345" i="64"/>
  <c r="AB333" i="64"/>
  <c r="AB166" i="64"/>
  <c r="AB106" i="64"/>
  <c r="AD13" i="64"/>
  <c r="AB436" i="64"/>
  <c r="AB361" i="64"/>
  <c r="AC134" i="64" s="1"/>
  <c r="AB334" i="64"/>
  <c r="AB289" i="64"/>
  <c r="AB240" i="64"/>
  <c r="AD334" i="64"/>
  <c r="AD289" i="64"/>
  <c r="K24" i="1"/>
  <c r="AB318" i="64"/>
  <c r="AB348" i="64"/>
  <c r="AD91" i="64"/>
  <c r="K16" i="1"/>
  <c r="Y491" i="66"/>
  <c r="Y16" i="58"/>
  <c r="K25" i="1"/>
  <c r="D43" i="67"/>
  <c r="S2" i="67" s="1"/>
  <c r="T20" i="1"/>
  <c r="AE14" i="1"/>
  <c r="K10" i="1"/>
  <c r="AB393" i="64"/>
  <c r="F15" i="1"/>
  <c r="X19" i="1"/>
  <c r="AH23" i="2"/>
  <c r="W13" i="35"/>
  <c r="AD407" i="64"/>
  <c r="N24" i="1"/>
  <c r="X22" i="1"/>
  <c r="J27" i="35"/>
  <c r="AE27" i="35" s="1"/>
  <c r="AE25" i="1"/>
  <c r="F23" i="1"/>
  <c r="F20" i="1"/>
  <c r="AB378" i="64"/>
  <c r="AB59" i="64"/>
  <c r="AB89" i="64"/>
  <c r="AB149" i="64"/>
  <c r="AB209" i="64"/>
  <c r="AC209" i="64" s="1"/>
  <c r="F16" i="1"/>
  <c r="T14" i="1"/>
  <c r="T10" i="1"/>
  <c r="Q25" i="35"/>
  <c r="AA11" i="35"/>
  <c r="W10" i="35"/>
  <c r="AE63" i="1"/>
  <c r="N18" i="1"/>
  <c r="H24" i="35"/>
  <c r="AH16" i="2"/>
  <c r="AE71" i="1"/>
  <c r="AB363" i="64"/>
  <c r="AB450" i="64"/>
  <c r="AB435" i="64"/>
  <c r="AB288" i="64"/>
  <c r="AB315" i="64"/>
  <c r="AB303" i="64"/>
  <c r="Y413" i="66"/>
  <c r="X18" i="1"/>
  <c r="V16" i="1"/>
  <c r="N22" i="1"/>
  <c r="AI13" i="35"/>
  <c r="J12" i="35"/>
  <c r="AE12" i="35" s="1"/>
  <c r="AB437" i="64"/>
  <c r="AB258" i="64"/>
  <c r="AB179" i="64"/>
  <c r="AC179" i="64" s="1"/>
  <c r="AB270" i="64"/>
  <c r="AB151" i="64"/>
  <c r="N9" i="1"/>
  <c r="AE38" i="35"/>
  <c r="AH13" i="2"/>
  <c r="N23" i="1"/>
  <c r="Y38" i="35"/>
  <c r="AI37" i="35"/>
  <c r="AB376" i="64"/>
  <c r="V17" i="1"/>
  <c r="H13" i="35"/>
  <c r="Y29" i="58"/>
  <c r="Y42" i="58"/>
  <c r="Y17" i="58"/>
  <c r="Y15" i="58"/>
  <c r="Y10" i="58"/>
  <c r="Y34" i="58"/>
  <c r="Y19" i="58"/>
  <c r="Y132" i="66"/>
  <c r="Y205" i="66"/>
  <c r="Y211" i="66"/>
  <c r="Y131" i="66"/>
  <c r="Y451" i="66"/>
  <c r="Y527" i="66"/>
  <c r="Y188" i="66"/>
  <c r="Y51" i="66"/>
  <c r="Y417" i="66"/>
  <c r="Y297" i="66"/>
  <c r="Y97" i="66"/>
  <c r="Y84" i="66"/>
  <c r="Y150" i="66"/>
  <c r="Y90" i="66"/>
  <c r="Y310" i="66"/>
  <c r="Y301" i="66"/>
  <c r="Y52" i="66"/>
  <c r="Y108" i="66"/>
  <c r="Y106" i="66"/>
  <c r="Y234" i="66"/>
  <c r="Y302" i="66"/>
  <c r="Y303" i="66"/>
  <c r="Y189" i="66"/>
  <c r="Y85" i="66"/>
  <c r="Y415" i="66"/>
  <c r="Y249" i="66"/>
  <c r="Y160" i="66"/>
  <c r="Y355" i="66"/>
  <c r="Y237" i="66"/>
  <c r="Y298" i="66"/>
  <c r="Y32" i="66"/>
  <c r="Y263" i="66"/>
  <c r="Y138" i="66"/>
  <c r="Y313" i="66"/>
  <c r="Y127" i="66"/>
  <c r="Z527" i="66"/>
  <c r="Y264" i="66"/>
  <c r="Y393" i="66"/>
  <c r="Y221" i="66"/>
  <c r="Y144" i="66"/>
  <c r="Y17" i="66"/>
  <c r="Y337" i="66"/>
  <c r="Y341" i="66"/>
  <c r="Y227" i="66"/>
  <c r="Y122" i="66"/>
  <c r="Y374" i="66"/>
  <c r="Y68" i="66"/>
  <c r="Y53" i="66"/>
  <c r="Y54" i="66"/>
  <c r="Y222" i="66"/>
  <c r="Z51" i="66"/>
  <c r="Y15" i="66"/>
  <c r="Y148" i="66"/>
  <c r="Y335" i="66"/>
  <c r="Y215" i="66"/>
  <c r="Y453" i="66"/>
  <c r="Y185" i="66"/>
  <c r="Y139" i="66"/>
  <c r="Y128" i="66"/>
  <c r="Y137" i="66"/>
  <c r="Y70" i="66"/>
  <c r="Y377" i="66"/>
  <c r="Y151" i="66"/>
  <c r="Y230" i="66"/>
  <c r="Y172" i="66"/>
  <c r="Y152" i="66"/>
  <c r="Z252" i="66"/>
  <c r="Y199" i="66"/>
  <c r="Y203" i="66"/>
  <c r="Y96" i="66"/>
  <c r="Y339" i="66"/>
  <c r="Y489" i="66"/>
  <c r="Y135" i="66"/>
  <c r="Y389" i="66"/>
  <c r="Y94" i="66"/>
  <c r="Y89" i="66"/>
  <c r="Y183" i="66"/>
  <c r="Y260" i="66"/>
  <c r="Y272" i="66"/>
  <c r="Z351" i="66"/>
  <c r="Z303" i="66"/>
  <c r="Y275" i="66"/>
  <c r="Y449" i="66"/>
  <c r="Y265" i="66"/>
  <c r="Y241" i="66"/>
  <c r="Y226" i="66"/>
  <c r="Y373" i="66"/>
  <c r="Y110" i="66"/>
  <c r="Y379" i="66"/>
  <c r="Z367" i="66"/>
  <c r="Z291" i="66"/>
  <c r="Z92" i="66"/>
  <c r="Z264" i="66"/>
  <c r="Y59" i="66"/>
  <c r="Y13" i="58"/>
  <c r="AD273" i="64"/>
  <c r="AD181" i="64"/>
  <c r="AB391" i="64"/>
  <c r="V20" i="1"/>
  <c r="F12" i="1"/>
  <c r="Y412" i="66"/>
  <c r="X12" i="1"/>
  <c r="Y33" i="58"/>
  <c r="AB242" i="64"/>
  <c r="AC15" i="64" s="1"/>
  <c r="N13" i="1"/>
  <c r="AE65" i="1"/>
  <c r="Y21" i="58"/>
  <c r="AB255" i="64"/>
  <c r="AD270" i="64"/>
  <c r="AD151" i="64"/>
  <c r="Z487" i="66"/>
  <c r="Y411" i="66"/>
  <c r="Y176" i="66"/>
  <c r="Y161" i="66"/>
  <c r="Y279" i="66"/>
  <c r="Y223" i="66"/>
  <c r="Y175" i="66"/>
  <c r="F24" i="1"/>
  <c r="T22" i="1"/>
  <c r="N20" i="1"/>
  <c r="V12" i="1"/>
  <c r="N26" i="35"/>
  <c r="Q12" i="35"/>
  <c r="Z70" i="66"/>
  <c r="K22" i="1"/>
  <c r="X20" i="1"/>
  <c r="Y25" i="35"/>
  <c r="W12" i="35"/>
  <c r="Q10" i="35"/>
  <c r="AA39" i="35"/>
  <c r="AB422" i="64"/>
  <c r="AB420" i="64"/>
  <c r="P7" i="67"/>
  <c r="G7" i="67" s="1"/>
  <c r="I7" i="67" s="1"/>
  <c r="F40" i="67"/>
  <c r="F13" i="1"/>
  <c r="N17" i="1"/>
  <c r="Y36" i="58"/>
  <c r="Y30" i="58"/>
  <c r="AB375" i="64"/>
  <c r="AD315" i="64"/>
  <c r="AB330" i="64"/>
  <c r="Z379" i="66"/>
  <c r="Y259" i="66"/>
  <c r="V24" i="1"/>
  <c r="K20" i="1"/>
  <c r="N16" i="1"/>
  <c r="X14" i="1"/>
  <c r="Z54" i="66"/>
  <c r="AE37" i="35"/>
  <c r="Y146" i="66"/>
  <c r="Y129" i="66"/>
  <c r="Y123" i="66"/>
  <c r="F14" i="1"/>
  <c r="T12" i="1"/>
  <c r="N10" i="35"/>
  <c r="Z272" i="66"/>
  <c r="AI12" i="35"/>
  <c r="Y37" i="58"/>
  <c r="Y23" i="58"/>
  <c r="AE23" i="1"/>
  <c r="Y261" i="66"/>
  <c r="Z106" i="66"/>
  <c r="AE19" i="1"/>
  <c r="W27" i="35"/>
  <c r="Y93" i="66"/>
  <c r="K13" i="1"/>
  <c r="Y27" i="35"/>
  <c r="Z263" i="66"/>
  <c r="T18" i="1"/>
  <c r="K12" i="1"/>
  <c r="W24" i="35"/>
  <c r="AE64" i="1"/>
  <c r="V18" i="1"/>
  <c r="V14" i="1"/>
  <c r="N12" i="1"/>
  <c r="Y37" i="35"/>
  <c r="Y12" i="58"/>
  <c r="AE15" i="1"/>
  <c r="Z90" i="66"/>
  <c r="V21" i="1"/>
  <c r="V13" i="1"/>
  <c r="AE9" i="1"/>
  <c r="AD438" i="64"/>
  <c r="AB438" i="64"/>
  <c r="AC211" i="64" s="1"/>
  <c r="AB302" i="64"/>
  <c r="AD302" i="64"/>
  <c r="AD256" i="64"/>
  <c r="AB256" i="64"/>
  <c r="AB165" i="64"/>
  <c r="AD165" i="64"/>
  <c r="AB135" i="64"/>
  <c r="AD135" i="64"/>
  <c r="AB105" i="64"/>
  <c r="AD105" i="64"/>
  <c r="Z376" i="66"/>
  <c r="Y376" i="66"/>
  <c r="Z224" i="66"/>
  <c r="Y224" i="66"/>
  <c r="Z208" i="66"/>
  <c r="Y208" i="66"/>
  <c r="F10" i="1"/>
  <c r="S4" i="1"/>
  <c r="AH22" i="2"/>
  <c r="Y44" i="58"/>
  <c r="Y18" i="58"/>
  <c r="Y22" i="58"/>
  <c r="AB423" i="64"/>
  <c r="AD423" i="64"/>
  <c r="AB347" i="64"/>
  <c r="AD347" i="64"/>
  <c r="AB208" i="64"/>
  <c r="AC208" i="64" s="1"/>
  <c r="AD208" i="64"/>
  <c r="AB178" i="64"/>
  <c r="AD178" i="64"/>
  <c r="AB148" i="64"/>
  <c r="AD148" i="64"/>
  <c r="AB118" i="64"/>
  <c r="AD118" i="64"/>
  <c r="AB88" i="64"/>
  <c r="AD88" i="64"/>
  <c r="AD46" i="64"/>
  <c r="AB46" i="64"/>
  <c r="AC46" i="64" s="1"/>
  <c r="AB119" i="64"/>
  <c r="AD89" i="64"/>
  <c r="AB28" i="64"/>
  <c r="AD408" i="64"/>
  <c r="AB408" i="64"/>
  <c r="AD377" i="64"/>
  <c r="AB377" i="64"/>
  <c r="AB332" i="64"/>
  <c r="AD332" i="64"/>
  <c r="AD272" i="64"/>
  <c r="AB272" i="64"/>
  <c r="AD346" i="64"/>
  <c r="AB346" i="64"/>
  <c r="AD286" i="64"/>
  <c r="AB286" i="64"/>
  <c r="AB180" i="64"/>
  <c r="AD180" i="64"/>
  <c r="AB150" i="64"/>
  <c r="AD150" i="64"/>
  <c r="AB120" i="64"/>
  <c r="AD120" i="64"/>
  <c r="AB90" i="64"/>
  <c r="AD90" i="64"/>
  <c r="AB60" i="64"/>
  <c r="AD60" i="64"/>
  <c r="AB360" i="64"/>
  <c r="AC133" i="64" s="1"/>
  <c r="AB405" i="64"/>
  <c r="AD375" i="64"/>
  <c r="AD29" i="64"/>
  <c r="AB29" i="64"/>
  <c r="AB45" i="64"/>
  <c r="AD209" i="64"/>
  <c r="Y502" i="66"/>
  <c r="Z502" i="66"/>
  <c r="Z452" i="66"/>
  <c r="Y452" i="66"/>
  <c r="Y350" i="66"/>
  <c r="Z350" i="66"/>
  <c r="Y334" i="66"/>
  <c r="Z334" i="66"/>
  <c r="Z300" i="66"/>
  <c r="Y300" i="66"/>
  <c r="Y198" i="66"/>
  <c r="Z198" i="66"/>
  <c r="Y182" i="66"/>
  <c r="Z182" i="66"/>
  <c r="Z177" i="66"/>
  <c r="Z211" i="66"/>
  <c r="Z134" i="66"/>
  <c r="Z451" i="66"/>
  <c r="Z299" i="66"/>
  <c r="Z260" i="66"/>
  <c r="Z138" i="66"/>
  <c r="Z74" i="66"/>
  <c r="Z58" i="66"/>
  <c r="Z17" i="66"/>
  <c r="X16" i="1"/>
  <c r="Y431" i="66"/>
  <c r="Z287" i="66"/>
  <c r="Y145" i="66"/>
  <c r="Y130" i="66"/>
  <c r="Z85" i="66"/>
  <c r="AE74" i="1"/>
  <c r="AE24" i="1"/>
  <c r="AE12" i="1"/>
  <c r="AA25" i="35"/>
  <c r="Q24" i="35"/>
  <c r="Z415" i="66"/>
  <c r="Z355" i="66"/>
  <c r="Y112" i="66"/>
  <c r="Y91" i="66"/>
  <c r="AE72" i="1"/>
  <c r="AE22" i="1"/>
  <c r="V22" i="1"/>
  <c r="F18" i="1"/>
  <c r="K14" i="1"/>
  <c r="N10" i="1"/>
  <c r="AE40" i="35"/>
  <c r="W26" i="35"/>
  <c r="J13" i="35"/>
  <c r="AE13" i="35" s="1"/>
  <c r="Y11" i="35"/>
  <c r="AI10" i="35"/>
  <c r="X10" i="1"/>
  <c r="Q26" i="35"/>
  <c r="AI38" i="35"/>
  <c r="AB195" i="64"/>
  <c r="AD195" i="64"/>
  <c r="AD44" i="64"/>
  <c r="AB44" i="64"/>
  <c r="Y190" i="66"/>
  <c r="Z190" i="66"/>
  <c r="N12" i="35"/>
  <c r="AH10" i="2"/>
  <c r="Y14" i="58"/>
  <c r="AB392" i="64"/>
  <c r="AD392" i="64"/>
  <c r="AD301" i="64"/>
  <c r="AB301" i="64"/>
  <c r="Y32" i="58"/>
  <c r="AB362" i="64"/>
  <c r="AD362" i="64"/>
  <c r="AB317" i="64"/>
  <c r="AD317" i="64"/>
  <c r="AB257" i="64"/>
  <c r="AD257" i="64"/>
  <c r="AD331" i="64"/>
  <c r="AB331" i="64"/>
  <c r="AD271" i="64"/>
  <c r="AB271" i="64"/>
  <c r="AD193" i="64"/>
  <c r="AB193" i="64"/>
  <c r="AD163" i="64"/>
  <c r="AB163" i="64"/>
  <c r="AC163" i="64" s="1"/>
  <c r="AD103" i="64"/>
  <c r="AB103" i="64"/>
  <c r="AD73" i="64"/>
  <c r="AB73" i="64"/>
  <c r="AD421" i="64"/>
  <c r="AD406" i="64"/>
  <c r="AD31" i="64"/>
  <c r="AB31" i="64"/>
  <c r="AD179" i="64"/>
  <c r="AD59" i="64"/>
  <c r="AD61" i="64"/>
  <c r="AD255" i="64"/>
  <c r="AD149" i="64"/>
  <c r="AD330" i="64"/>
  <c r="Z540" i="66"/>
  <c r="Y540" i="66"/>
  <c r="Z388" i="66"/>
  <c r="Y388" i="66"/>
  <c r="Z372" i="66"/>
  <c r="Y372" i="66"/>
  <c r="Y338" i="66"/>
  <c r="Z338" i="66"/>
  <c r="Z236" i="66"/>
  <c r="Y236" i="66"/>
  <c r="Z220" i="66"/>
  <c r="Y220" i="66"/>
  <c r="Z204" i="66"/>
  <c r="Y204" i="66"/>
  <c r="Z186" i="66"/>
  <c r="Y186" i="66"/>
  <c r="Z185" i="66"/>
  <c r="Z176" i="66"/>
  <c r="Y192" i="66"/>
  <c r="AE70" i="1"/>
  <c r="J11" i="35"/>
  <c r="AE11" i="35" s="1"/>
  <c r="AE68" i="1"/>
  <c r="AE18" i="1"/>
  <c r="AA40" i="35"/>
  <c r="J26" i="35"/>
  <c r="AE26" i="35" s="1"/>
  <c r="H25" i="35"/>
  <c r="Y24" i="35"/>
  <c r="AA13" i="35"/>
  <c r="AI26" i="35"/>
  <c r="AI11" i="35"/>
  <c r="AH18" i="2"/>
  <c r="AD316" i="64"/>
  <c r="AB316" i="64"/>
  <c r="AB75" i="64"/>
  <c r="AD75" i="64"/>
  <c r="Y426" i="66"/>
  <c r="Z426" i="66"/>
  <c r="Y274" i="66"/>
  <c r="Z274" i="66"/>
  <c r="Y258" i="66"/>
  <c r="Z258" i="66"/>
  <c r="P6" i="67"/>
  <c r="F39" i="67"/>
  <c r="AB287" i="64"/>
  <c r="AD287" i="64"/>
  <c r="AB241" i="64"/>
  <c r="AC14" i="64" s="1"/>
  <c r="AD241" i="64"/>
  <c r="AB58" i="64"/>
  <c r="AD58" i="64"/>
  <c r="Z464" i="66"/>
  <c r="Y464" i="66"/>
  <c r="Y414" i="66"/>
  <c r="Z414" i="66"/>
  <c r="Z312" i="66"/>
  <c r="Y312" i="66"/>
  <c r="Z296" i="66"/>
  <c r="Y296" i="66"/>
  <c r="Y262" i="66"/>
  <c r="Z262" i="66"/>
  <c r="Z228" i="66"/>
  <c r="Y228" i="66"/>
  <c r="Y36" i="66"/>
  <c r="Z36" i="66"/>
  <c r="Y427" i="66"/>
  <c r="Z375" i="66"/>
  <c r="Z336" i="66"/>
  <c r="Y251" i="66"/>
  <c r="Z207" i="66"/>
  <c r="Z108" i="66"/>
  <c r="Z223" i="66"/>
  <c r="Y133" i="66"/>
  <c r="J25" i="35"/>
  <c r="AE25" i="35" s="1"/>
  <c r="Z184" i="66"/>
  <c r="Z146" i="66"/>
  <c r="F22" i="1"/>
  <c r="K18" i="1"/>
  <c r="N14" i="1"/>
  <c r="V10" i="1"/>
  <c r="AE39" i="35"/>
  <c r="AA27" i="35"/>
  <c r="H11" i="35"/>
  <c r="AC4" i="35"/>
  <c r="AH26" i="2"/>
  <c r="AI40" i="35"/>
  <c r="AH14" i="2"/>
  <c r="AC142" i="64" l="1"/>
  <c r="AC112" i="64"/>
  <c r="AJ18" i="35"/>
  <c r="AJ10" i="35"/>
  <c r="AJ24" i="35"/>
  <c r="AC51" i="64"/>
  <c r="AC159" i="64"/>
  <c r="AC69" i="64"/>
  <c r="AC110" i="64"/>
  <c r="AC123" i="64"/>
  <c r="C20" i="67"/>
  <c r="C28" i="67"/>
  <c r="C31" i="67"/>
  <c r="C35" i="67"/>
  <c r="C36" i="67"/>
  <c r="AC170" i="64"/>
  <c r="AC54" i="64"/>
  <c r="AC65" i="64"/>
  <c r="AC114" i="64"/>
  <c r="AC172" i="64"/>
  <c r="AC63" i="64"/>
  <c r="AC125" i="64"/>
  <c r="AC64" i="64"/>
  <c r="AC52" i="64"/>
  <c r="AC66" i="64"/>
  <c r="AC50" i="64"/>
  <c r="AC127" i="64"/>
  <c r="AC36" i="64"/>
  <c r="AJ14" i="35"/>
  <c r="AC144" i="64"/>
  <c r="AC99" i="64"/>
  <c r="AA37" i="67"/>
  <c r="AC34" i="64"/>
  <c r="AC80" i="64"/>
  <c r="AC47" i="64"/>
  <c r="AC67" i="64"/>
  <c r="AC171" i="64"/>
  <c r="AC96" i="64"/>
  <c r="AC82" i="64"/>
  <c r="AC141" i="64"/>
  <c r="AC126" i="64"/>
  <c r="AC68" i="64"/>
  <c r="AC95" i="64"/>
  <c r="AC111" i="64"/>
  <c r="AC35" i="64"/>
  <c r="AJ19" i="35"/>
  <c r="AC84" i="64"/>
  <c r="AC155" i="64"/>
  <c r="AC81" i="64"/>
  <c r="AJ35" i="35"/>
  <c r="AC45" i="64"/>
  <c r="AC216" i="64"/>
  <c r="AC214" i="64"/>
  <c r="AC88" i="64"/>
  <c r="AC73" i="64"/>
  <c r="AC129" i="64"/>
  <c r="AC189" i="64"/>
  <c r="AC156" i="64"/>
  <c r="AJ34" i="35"/>
  <c r="AC199" i="64"/>
  <c r="AJ20" i="35"/>
  <c r="AC49" i="64"/>
  <c r="AC157" i="64"/>
  <c r="AC137" i="64"/>
  <c r="AJ32" i="35"/>
  <c r="AC128" i="64"/>
  <c r="AC122" i="64"/>
  <c r="AC124" i="64"/>
  <c r="AC92" i="64"/>
  <c r="AJ26" i="35"/>
  <c r="AC201" i="64"/>
  <c r="AC37" i="64"/>
  <c r="AJ48" i="35"/>
  <c r="AJ43" i="35"/>
  <c r="AJ21" i="35"/>
  <c r="AJ45" i="35"/>
  <c r="AJ46" i="35"/>
  <c r="AC118" i="64"/>
  <c r="AC197" i="64"/>
  <c r="AC53" i="64"/>
  <c r="AC180" i="64"/>
  <c r="AC148" i="64"/>
  <c r="AC195" i="64"/>
  <c r="AJ13" i="35"/>
  <c r="AJ40" i="35"/>
  <c r="AC154" i="64"/>
  <c r="AC113" i="64"/>
  <c r="AC58" i="64"/>
  <c r="AC28" i="64"/>
  <c r="AJ30" i="35"/>
  <c r="AC150" i="64"/>
  <c r="AC138" i="64"/>
  <c r="AC38" i="64"/>
  <c r="AC193" i="64"/>
  <c r="AC120" i="64"/>
  <c r="AC151" i="64"/>
  <c r="AC182" i="64"/>
  <c r="AJ31" i="35"/>
  <c r="AC140" i="64"/>
  <c r="AC83" i="64"/>
  <c r="AC149" i="64"/>
  <c r="AC196" i="64"/>
  <c r="AC136" i="64"/>
  <c r="AC158" i="64"/>
  <c r="AJ47" i="35"/>
  <c r="AC119" i="64"/>
  <c r="AC165" i="64"/>
  <c r="AC226" i="64"/>
  <c r="AC167" i="64"/>
  <c r="AA90" i="71"/>
  <c r="AA28" i="71"/>
  <c r="AA457" i="71"/>
  <c r="AA434" i="71"/>
  <c r="AC143" i="64"/>
  <c r="AC166" i="64"/>
  <c r="AC164" i="64"/>
  <c r="AC194" i="64"/>
  <c r="AC153" i="64"/>
  <c r="AC139" i="64"/>
  <c r="AA756" i="71"/>
  <c r="AC178" i="64"/>
  <c r="AC135" i="64"/>
  <c r="AC121" i="64"/>
  <c r="AC181" i="64"/>
  <c r="AC152" i="64"/>
  <c r="AA182" i="71"/>
  <c r="AA480" i="71"/>
  <c r="AC186" i="64"/>
  <c r="AC188" i="64"/>
  <c r="G25" i="67"/>
  <c r="I25" i="67" s="1"/>
  <c r="AC98" i="64"/>
  <c r="AC97" i="64"/>
  <c r="AJ33" i="35"/>
  <c r="AC103" i="64"/>
  <c r="AJ44" i="35"/>
  <c r="AC109" i="64"/>
  <c r="AJ17" i="35"/>
  <c r="AC94" i="64"/>
  <c r="AC79" i="64"/>
  <c r="AC29" i="64"/>
  <c r="AJ15" i="35"/>
  <c r="AJ16" i="35"/>
  <c r="AC30" i="64"/>
  <c r="AC31" i="64"/>
  <c r="AC32" i="64"/>
  <c r="AC75" i="64"/>
  <c r="AC33" i="64"/>
  <c r="AC60" i="64"/>
  <c r="AC91" i="64"/>
  <c r="AC61" i="64"/>
  <c r="AC89" i="64"/>
  <c r="AC13" i="64"/>
  <c r="AC43" i="64"/>
  <c r="AC104" i="64"/>
  <c r="AC107" i="64"/>
  <c r="AC48" i="64"/>
  <c r="AC78" i="64"/>
  <c r="AC44" i="64"/>
  <c r="AC90" i="64"/>
  <c r="AC59" i="64"/>
  <c r="AC74" i="64"/>
  <c r="AC62" i="64"/>
  <c r="AC108" i="64"/>
  <c r="AC93" i="64"/>
  <c r="AC105" i="64"/>
  <c r="AC106" i="64"/>
  <c r="AC76" i="64"/>
  <c r="AJ25" i="35"/>
  <c r="AA10" i="67"/>
  <c r="AJ11" i="35"/>
  <c r="AJ29" i="35"/>
  <c r="AA36" i="67"/>
  <c r="AA34" i="67"/>
  <c r="AA32" i="67"/>
  <c r="G14" i="67"/>
  <c r="I14" i="67" s="1"/>
  <c r="AA23" i="67"/>
  <c r="AA17" i="67"/>
  <c r="G24" i="67"/>
  <c r="I24" i="67" s="1"/>
  <c r="AA40" i="67"/>
  <c r="AA22" i="67"/>
  <c r="AJ42" i="35"/>
  <c r="AA39" i="67"/>
  <c r="AA28" i="67"/>
  <c r="AA27" i="67"/>
  <c r="AA20" i="67"/>
  <c r="AA21" i="67"/>
  <c r="AA24" i="67"/>
  <c r="AA31" i="67"/>
  <c r="G20" i="67"/>
  <c r="I20" i="67" s="1"/>
  <c r="G39" i="67"/>
  <c r="I39" i="67" s="1"/>
  <c r="AA38" i="67"/>
  <c r="AA19" i="67"/>
  <c r="AA35" i="67"/>
  <c r="AA25" i="67"/>
  <c r="AA12" i="67"/>
  <c r="G8" i="67"/>
  <c r="I8" i="67" s="1"/>
  <c r="AA33" i="67"/>
  <c r="AA18" i="67"/>
  <c r="G33" i="67"/>
  <c r="I33" i="67" s="1"/>
  <c r="AA30" i="67"/>
  <c r="AA16" i="67"/>
  <c r="G28" i="67"/>
  <c r="I28" i="67" s="1"/>
  <c r="G16" i="67"/>
  <c r="I16" i="67" s="1"/>
  <c r="AA11" i="67"/>
  <c r="AA15" i="67"/>
  <c r="AA14" i="67"/>
  <c r="AA26" i="67"/>
  <c r="G13" i="67"/>
  <c r="I13" i="67" s="1"/>
  <c r="G40" i="67"/>
  <c r="I40" i="67" s="1"/>
  <c r="G18" i="67"/>
  <c r="I18" i="67" s="1"/>
  <c r="AA9" i="67"/>
  <c r="G26" i="67"/>
  <c r="I26" i="67" s="1"/>
  <c r="AA8" i="67"/>
  <c r="AA29" i="67"/>
  <c r="G30" i="67"/>
  <c r="I30" i="67" s="1"/>
  <c r="G6" i="67"/>
  <c r="I6" i="67" s="1"/>
  <c r="G22" i="67"/>
  <c r="I22" i="67" s="1"/>
  <c r="AA13" i="67"/>
  <c r="AJ41" i="35"/>
  <c r="AJ28" i="35"/>
  <c r="AA7" i="67"/>
  <c r="AJ39" i="35"/>
  <c r="AJ27" i="35"/>
  <c r="AJ12" i="35"/>
  <c r="AJ37" i="35"/>
  <c r="AA6" i="67"/>
  <c r="AJ38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Z6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Tilvekst er her SLAKTEVEKTTILVEKST, målt som GRAM økning i SLAKTEVEKT PER DAG</t>
        </r>
      </text>
    </comment>
    <comment ref="N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  <comment ref="Q7" authorId="0" shapeId="0" xr:uid="{00000000-0006-0000-0100-000003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5,0 tilsvarer fettgruppe 2
6,0 tilsvarer fettgruppe 2+
7,0 tilsvarer fettgruppe 3-</t>
        </r>
      </text>
    </comment>
    <comment ref="S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Overfete slakt: her
Fettgruppe 3- og høyere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2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0 % betyr at alle slaktene er HANN kjønn, 100 % betyr at alle slaktene er HUNN kjønn.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T8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
</t>
        </r>
      </text>
    </comment>
    <comment ref="V8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mellom vekt og klasse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4" authorId="0" shapeId="0" xr:uid="{713B3C98-7905-4CC9-A797-6C6C2FC303A8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I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Tilvekst per dag i gram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Tilvekst i gram per dag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B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Slaktevekt-
tilvekst i gram per dag</t>
        </r>
      </text>
    </comment>
    <comment ref="W1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100, alle er hunnkjønn
0, alle er hannkjønn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W12" authorId="0" shapeId="0" xr:uid="{00000000-0006-0000-0F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X9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Y9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Z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E9" authorId="0" shapeId="0" xr:uid="{B01D6781-B4C9-48C2-8BE7-95C3B85A83E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BG9" authorId="0" shapeId="0" xr:uid="{66ECDBF8-3E5C-4420-A70C-4A887E6C56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BH9" authorId="0" shapeId="0" xr:uid="{D5172505-935E-42CF-ACB1-A6945DB81ED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X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G9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sharedStrings.xml><?xml version="1.0" encoding="utf-8"?>
<sst xmlns="http://schemas.openxmlformats.org/spreadsheetml/2006/main" count="6564" uniqueCount="916">
  <si>
    <t>Klasse</t>
  </si>
  <si>
    <t>Vekt</t>
  </si>
  <si>
    <t xml:space="preserve"> </t>
  </si>
  <si>
    <t>Fettgruppe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</si>
  <si>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</si>
  <si>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</si>
  <si>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</si>
  <si>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</si>
  <si>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</si>
  <si>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</si>
  <si>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</si>
  <si>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</si>
  <si>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</si>
  <si>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</si>
  <si>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</si>
  <si>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</si>
  <si>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</si>
  <si>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</si>
  <si>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</si>
  <si>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</si>
  <si>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</si>
  <si>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</si>
  <si>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</si>
  <si>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</si>
  <si>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</si>
  <si>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</si>
  <si>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</si>
  <si>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</si>
  <si>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</si>
  <si>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</si>
  <si>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</si>
  <si>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</si>
  <si>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</si>
  <si>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</si>
  <si>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</si>
  <si>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</si>
  <si>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</si>
  <si>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</si>
  <si>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</si>
  <si>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</si>
  <si>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</si>
  <si>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</si>
  <si>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</si>
  <si>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</si>
  <si>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</si>
  <si>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</si>
  <si>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</si>
  <si>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</si>
  <si>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 xml:space="preserve">Antall </t>
  </si>
  <si>
    <t>Gol</t>
  </si>
  <si>
    <t>Ølen</t>
  </si>
  <si>
    <t>Førde</t>
  </si>
  <si>
    <t>Røros</t>
  </si>
  <si>
    <t>Målselv</t>
  </si>
  <si>
    <t>Rudshøgda</t>
  </si>
  <si>
    <t>Furuseth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</si>
  <si>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</si>
  <si>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</si>
  <si>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</si>
  <si>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</si>
  <si>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</si>
  <si>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</si>
  <si>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</si>
  <si>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</si>
  <si>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</si>
  <si>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</si>
  <si>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</si>
  <si>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</si>
  <si>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</si>
  <si>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</si>
  <si>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</si>
  <si>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</si>
  <si>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</si>
  <si>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%andel</t>
  </si>
  <si>
    <t>ANTALL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</si>
  <si>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</si>
  <si>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</si>
  <si>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</si>
  <si>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</si>
  <si>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</si>
  <si>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</si>
  <si>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</si>
  <si>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</si>
  <si>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</si>
  <si>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Slakthuset</t>
  </si>
  <si>
    <t>Malvik</t>
  </si>
  <si>
    <t>Måned</t>
  </si>
  <si>
    <t>Prima Jæren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</si>
  <si>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</si>
  <si>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</si>
  <si>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</si>
  <si>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</si>
  <si>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</si>
  <si>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</si>
  <si>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</si>
  <si>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</si>
  <si>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</si>
  <si>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</si>
  <si>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</si>
  <si>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</si>
  <si>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</si>
  <si>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</si>
  <si>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</si>
  <si>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</si>
  <si>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</si>
  <si>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</si>
  <si>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</si>
  <si>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</si>
  <si>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</si>
  <si>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</si>
  <si>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Telemark</t>
  </si>
  <si>
    <t>Rogaland</t>
  </si>
  <si>
    <t>Nordland</t>
  </si>
  <si>
    <t>FYLKE</t>
  </si>
  <si>
    <t>Nr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</si>
  <si>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</si>
  <si>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</si>
  <si>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</si>
  <si>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</si>
  <si>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</si>
  <si>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</si>
  <si>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</si>
  <si>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</si>
  <si>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</si>
  <si>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</si>
  <si>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</si>
  <si>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</si>
  <si>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</si>
  <si>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</si>
  <si>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</si>
  <si>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</si>
  <si>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</si>
  <si>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</si>
  <si>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</si>
  <si>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</si>
  <si>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</si>
  <si>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</si>
  <si>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</si>
  <si>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</si>
  <si>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</si>
  <si>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</si>
  <si>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</si>
  <si>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</si>
  <si>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</si>
  <si>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</si>
  <si>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</si>
  <si>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</si>
  <si>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</si>
  <si>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</si>
  <si>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</si>
  <si>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</si>
  <si>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</si>
  <si>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</si>
  <si>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</si>
  <si>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</si>
  <si>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</si>
  <si>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</si>
  <si>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</si>
  <si>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</si>
  <si>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</si>
  <si>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</si>
  <si>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</si>
  <si>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</si>
  <si>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</si>
  <si>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</si>
  <si>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</si>
  <si>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</si>
  <si>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</si>
  <si>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</si>
  <si>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</si>
  <si>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</si>
  <si>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</si>
  <si>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</si>
  <si>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</si>
  <si>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</si>
  <si>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</si>
  <si>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</si>
  <si>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</si>
  <si>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</si>
  <si>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</si>
  <si>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</si>
  <si>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</si>
  <si>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</si>
  <si>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</si>
  <si>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</si>
  <si>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</si>
  <si>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</si>
  <si>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</si>
  <si>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</si>
  <si>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</si>
  <si>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</si>
  <si>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</si>
  <si>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</si>
  <si>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</si>
  <si>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</si>
  <si>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</si>
  <si>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</si>
  <si>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</si>
  <si>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</si>
  <si>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</si>
  <si>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</si>
  <si>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</si>
  <si>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</si>
  <si>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</si>
  <si>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</si>
  <si>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</si>
  <si>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</si>
  <si>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</si>
  <si>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</si>
  <si>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</si>
  <si>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</si>
  <si>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</si>
  <si>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</si>
  <si>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</si>
  <si>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</si>
  <si>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</si>
  <si>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</si>
  <si>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</si>
  <si>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</si>
  <si>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</si>
  <si>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</si>
  <si>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</si>
  <si>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</si>
  <si>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</si>
  <si>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</si>
  <si>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</si>
  <si>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</si>
  <si>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</si>
  <si>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</si>
  <si>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</si>
  <si>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</si>
  <si>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</si>
  <si>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</si>
  <si>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</si>
  <si>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</si>
  <si>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</si>
  <si>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</si>
  <si>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</si>
  <si>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</si>
  <si>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</si>
  <si>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</si>
  <si>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</si>
  <si>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</si>
  <si>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</si>
  <si>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</si>
  <si>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</si>
  <si>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</si>
  <si>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</si>
  <si>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</si>
  <si>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</si>
  <si>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</si>
  <si>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</si>
  <si>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</si>
  <si>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</si>
  <si>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</si>
  <si>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</si>
  <si>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</si>
  <si>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</si>
  <si>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</si>
  <si>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</si>
  <si>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</si>
  <si>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</si>
  <si>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</si>
  <si>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</si>
  <si>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</si>
  <si>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</si>
  <si>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</si>
  <si>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</si>
  <si>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</si>
  <si>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</si>
  <si>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</si>
  <si>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</si>
  <si>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</si>
  <si>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</si>
  <si>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</si>
  <si>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</si>
  <si>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</si>
  <si>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</si>
  <si>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</si>
  <si>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</si>
  <si>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</si>
  <si>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</si>
  <si>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</si>
  <si>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</si>
  <si>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</si>
  <si>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</si>
  <si>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</si>
  <si>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</si>
  <si>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</si>
  <si>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</si>
  <si>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</si>
  <si>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</si>
  <si>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</si>
  <si>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</si>
  <si>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</si>
  <si>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</si>
  <si>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</si>
  <si>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</si>
  <si>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</si>
  <si>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</si>
  <si>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</si>
  <si>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</si>
  <si>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</si>
  <si>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</si>
  <si>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</si>
  <si>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</si>
  <si>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</si>
  <si>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</si>
  <si>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</si>
  <si>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</si>
  <si>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</si>
  <si>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</si>
  <si>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</si>
  <si>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</si>
  <si>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</si>
  <si>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</si>
  <si>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</si>
  <si>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</si>
  <si>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</si>
  <si>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</si>
  <si>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</si>
  <si>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</si>
  <si>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</si>
  <si>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</si>
  <si>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</si>
  <si>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</si>
  <si>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</si>
  <si>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</si>
  <si>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</si>
  <si>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</si>
  <si>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</si>
  <si>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</si>
  <si>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</si>
  <si>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</si>
  <si>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</si>
  <si>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</si>
  <si>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</si>
  <si>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</si>
  <si>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</si>
  <si>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</si>
  <si>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</si>
  <si>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</si>
  <si>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</si>
  <si>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</si>
  <si>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</si>
  <si>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</si>
  <si>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</si>
  <si>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</si>
  <si>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</si>
  <si>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</si>
  <si>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</si>
  <si>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</si>
  <si>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</si>
  <si>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</si>
  <si>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</si>
  <si>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</si>
  <si>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</si>
  <si>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</si>
  <si>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</si>
  <si>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</si>
  <si>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</si>
  <si>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</si>
  <si>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</si>
  <si>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</si>
  <si>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</si>
  <si>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</si>
  <si>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</si>
  <si>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</si>
  <si>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</si>
  <si>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</si>
  <si>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</si>
  <si>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</si>
  <si>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</si>
  <si>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</si>
  <si>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</si>
  <si>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</si>
  <si>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</si>
  <si>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</si>
  <si>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</si>
  <si>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</si>
  <si>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</si>
  <si>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</si>
  <si>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</si>
  <si>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</si>
  <si>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</si>
  <si>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</si>
  <si>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</si>
  <si>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</si>
  <si>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</si>
  <si>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</si>
  <si>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</si>
  <si>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</si>
  <si>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</si>
  <si>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</si>
  <si>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</si>
  <si>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</si>
  <si>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</si>
  <si>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</si>
  <si>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</si>
  <si>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</si>
  <si>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</si>
  <si>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</si>
  <si>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</si>
  <si>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</si>
  <si>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</si>
  <si>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</si>
  <si>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</si>
  <si>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</si>
  <si>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</si>
  <si>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</si>
  <si>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</si>
  <si>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</si>
  <si>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</si>
  <si>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Over</t>
  </si>
  <si>
    <t>Fett-</t>
  </si>
  <si>
    <t>gruppe</t>
  </si>
  <si>
    <t>Slakte-</t>
  </si>
  <si>
    <t>Antall slakt:</t>
  </si>
  <si>
    <t>Standardavvikelser</t>
  </si>
  <si>
    <t>Korrelasjoner</t>
  </si>
  <si>
    <t>Vekt-</t>
  </si>
  <si>
    <t>Region</t>
  </si>
  <si>
    <t>Totalt antall slakt :</t>
  </si>
  <si>
    <t>Standardavvik :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</si>
  <si>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</si>
  <si>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</si>
  <si>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</si>
  <si>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</si>
  <si>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</si>
  <si>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</si>
  <si>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</si>
  <si>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</si>
  <si>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</si>
  <si>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</si>
  <si>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</si>
  <si>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</si>
  <si>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</si>
  <si>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FYLKER</t>
  </si>
  <si>
    <t>BEDRIFTSGRUPPE</t>
  </si>
  <si>
    <t>KATEGORI</t>
  </si>
  <si>
    <t>350 kg</t>
  </si>
  <si>
    <t>Mars</t>
  </si>
  <si>
    <t>April</t>
  </si>
  <si>
    <t>Mai</t>
  </si>
  <si>
    <t>Juni</t>
  </si>
  <si>
    <t>Juli</t>
  </si>
  <si>
    <t>Ytre Nordmøre</t>
  </si>
  <si>
    <t>Midt-Norge_N</t>
  </si>
  <si>
    <t>Midt-Norge_K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</si>
  <si>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</si>
  <si>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</si>
  <si>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</si>
  <si>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</si>
  <si>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</si>
  <si>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</si>
  <si>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</si>
  <si>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</si>
  <si>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 xml:space="preserve"> over</t>
  </si>
  <si>
    <t>Produksjon i</t>
  </si>
  <si>
    <t>Osen</t>
  </si>
  <si>
    <t>Uke:</t>
  </si>
  <si>
    <t>MEANALDR</t>
  </si>
  <si>
    <t>MEANKJON</t>
  </si>
  <si>
    <t>MEANKJFE</t>
  </si>
  <si>
    <t>STD_ALDR</t>
  </si>
  <si>
    <t>COR_VEAL</t>
  </si>
  <si>
    <t>COR_FEAL</t>
  </si>
  <si>
    <t>COR_KLAL</t>
  </si>
  <si>
    <t>alder i</t>
  </si>
  <si>
    <t>dager</t>
  </si>
  <si>
    <t>kjønn</t>
  </si>
  <si>
    <t>kjøttfe</t>
  </si>
  <si>
    <t>Tilvektst</t>
  </si>
  <si>
    <t>per dag</t>
  </si>
  <si>
    <t>i gram</t>
  </si>
  <si>
    <t>produ-</t>
  </si>
  <si>
    <t>senter</t>
  </si>
  <si>
    <t>Tilvekst</t>
  </si>
  <si>
    <t>Uke-</t>
  </si>
  <si>
    <t>nr</t>
  </si>
  <si>
    <t xml:space="preserve">i gram </t>
  </si>
  <si>
    <t>fett-</t>
  </si>
  <si>
    <t>Alder ved</t>
  </si>
  <si>
    <t>slakting</t>
  </si>
  <si>
    <t xml:space="preserve">Tilvekst i </t>
  </si>
  <si>
    <t>gram per</t>
  </si>
  <si>
    <t>dag</t>
  </si>
  <si>
    <t>over</t>
  </si>
  <si>
    <t>slakte-</t>
  </si>
  <si>
    <t>hunn-</t>
  </si>
  <si>
    <t>RASETYPE</t>
  </si>
  <si>
    <t>RASE_KODE</t>
  </si>
  <si>
    <t>Typefe</t>
  </si>
  <si>
    <t>Melkefe</t>
  </si>
  <si>
    <t>Kjøttfe</t>
  </si>
  <si>
    <t>Gammelnorsk</t>
  </si>
  <si>
    <t>Mini kjøttfe</t>
  </si>
  <si>
    <t>Lette kjøttfe</t>
  </si>
  <si>
    <t>Tunge kjøttfe</t>
  </si>
  <si>
    <t>Krysninger</t>
  </si>
  <si>
    <t>Ukjent</t>
  </si>
  <si>
    <t>NRF</t>
  </si>
  <si>
    <t>Jersey</t>
  </si>
  <si>
    <t>Sidet Trønder</t>
  </si>
  <si>
    <t>Dølafe</t>
  </si>
  <si>
    <t>Raukolle</t>
  </si>
  <si>
    <t>Sør- og Vestlands</t>
  </si>
  <si>
    <t>Vestlandsfe</t>
  </si>
  <si>
    <t>Holstein</t>
  </si>
  <si>
    <t>Rødt Dansk</t>
  </si>
  <si>
    <t>Brown Swiss</t>
  </si>
  <si>
    <t>Jarlsberg</t>
  </si>
  <si>
    <t>Hereford</t>
  </si>
  <si>
    <t>Charolais</t>
  </si>
  <si>
    <t>Aberdeen Angus</t>
  </si>
  <si>
    <t>Limousine</t>
  </si>
  <si>
    <t>Simmental Kjøtt</t>
  </si>
  <si>
    <t>Blonde D'aquitaine</t>
  </si>
  <si>
    <t>Scottish Highland</t>
  </si>
  <si>
    <t>Tiroler Grauvieh</t>
  </si>
  <si>
    <t>Piemontese</t>
  </si>
  <si>
    <t>Galloway</t>
  </si>
  <si>
    <t>Salers</t>
  </si>
  <si>
    <t>Datamangel</t>
  </si>
  <si>
    <t>Ulike TYPER av fe:</t>
  </si>
  <si>
    <t>Gjennomsnittlig</t>
  </si>
  <si>
    <t>Horten</t>
  </si>
  <si>
    <t>Suldal</t>
  </si>
  <si>
    <t>Standardavvik:</t>
  </si>
  <si>
    <t>fe</t>
  </si>
  <si>
    <t>alder</t>
  </si>
  <si>
    <t>Alder</t>
  </si>
  <si>
    <t>Fett</t>
  </si>
  <si>
    <t>+/-</t>
  </si>
  <si>
    <t>Over-</t>
  </si>
  <si>
    <t>og</t>
  </si>
  <si>
    <t>ALDERS GRUPPER</t>
  </si>
  <si>
    <t>Aldersgruppe</t>
  </si>
  <si>
    <t>i år</t>
  </si>
  <si>
    <t>Kla-</t>
  </si>
  <si>
    <t>sse</t>
  </si>
  <si>
    <t>Kjøtt-</t>
  </si>
  <si>
    <t>ANTPRO</t>
  </si>
  <si>
    <t>VEKTPRO</t>
  </si>
  <si>
    <t>TYPEFE</t>
  </si>
  <si>
    <t>ALDRGRU1</t>
  </si>
  <si>
    <t>+/-%</t>
  </si>
  <si>
    <t>Mid.</t>
  </si>
  <si>
    <t>fete</t>
  </si>
  <si>
    <t>fett</t>
  </si>
  <si>
    <t>ved</t>
  </si>
  <si>
    <t>Måned:</t>
  </si>
  <si>
    <t>Region :</t>
  </si>
  <si>
    <t>bonde</t>
  </si>
  <si>
    <t>Slakt</t>
  </si>
  <si>
    <t>i</t>
  </si>
  <si>
    <t>Raser</t>
  </si>
  <si>
    <t>Antall som mangler data om rase:</t>
  </si>
  <si>
    <t>kjøtt-</t>
  </si>
  <si>
    <t>grup.</t>
  </si>
  <si>
    <t>Andelsprosent</t>
  </si>
  <si>
    <t>slakt-</t>
  </si>
  <si>
    <t>ing</t>
  </si>
  <si>
    <t>ne</t>
  </si>
  <si>
    <t>&gt;350</t>
  </si>
  <si>
    <t>kg</t>
  </si>
  <si>
    <t>gram/</t>
  </si>
  <si>
    <t>Organ-</t>
  </si>
  <si>
    <t>isasjon</t>
  </si>
  <si>
    <t xml:space="preserve">Alder </t>
  </si>
  <si>
    <t>gram</t>
  </si>
  <si>
    <t>Bedrift</t>
  </si>
  <si>
    <t>over-</t>
  </si>
  <si>
    <t>Korr.</t>
  </si>
  <si>
    <t>stjer-</t>
  </si>
  <si>
    <t>grup</t>
  </si>
  <si>
    <t>Tonn-</t>
  </si>
  <si>
    <t>asje</t>
  </si>
  <si>
    <t>Rasetyper</t>
  </si>
  <si>
    <t>Ald-</t>
  </si>
  <si>
    <t>er</t>
  </si>
  <si>
    <t>Kjø-</t>
  </si>
  <si>
    <t>nn</t>
  </si>
  <si>
    <t>VEKTGRU1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</si>
  <si>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</si>
  <si>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</si>
  <si>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</si>
  <si>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</si>
  <si>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</si>
  <si>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</si>
  <si>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</si>
  <si>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</si>
  <si>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</si>
  <si>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</si>
  <si>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</si>
  <si>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</si>
  <si>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Antall:</t>
  </si>
  <si>
    <t>Oppdatert per:</t>
  </si>
  <si>
    <t>KLASSE FORDELING per RASE</t>
  </si>
  <si>
    <t>Rase</t>
  </si>
  <si>
    <t>Antall i P-:</t>
  </si>
  <si>
    <t>O+:</t>
  </si>
  <si>
    <t>millioner</t>
  </si>
  <si>
    <t>Andel</t>
  </si>
  <si>
    <t>Andel O+</t>
  </si>
  <si>
    <t>Sum</t>
  </si>
  <si>
    <t>og bedre</t>
  </si>
  <si>
    <t>tilskudd</t>
  </si>
  <si>
    <t>Fleckvieh</t>
  </si>
  <si>
    <t>Canadisk Ayrshire</t>
  </si>
  <si>
    <t>Montbéliard</t>
  </si>
  <si>
    <t>Mørefe</t>
  </si>
  <si>
    <t>Normande</t>
  </si>
  <si>
    <t xml:space="preserve">Dexter </t>
  </si>
  <si>
    <t>Chianina</t>
  </si>
  <si>
    <t>Belgisk blå</t>
  </si>
  <si>
    <t xml:space="preserve">Wagyu </t>
  </si>
  <si>
    <t>Jak (Bos Grunniens)</t>
  </si>
  <si>
    <t>Ukjent rase</t>
  </si>
  <si>
    <t>% med  klasse O:</t>
  </si>
  <si>
    <t>% med  klasse O+ eller bedre:</t>
  </si>
  <si>
    <t>350</t>
  </si>
  <si>
    <t>vekst</t>
  </si>
  <si>
    <t>Til-</t>
  </si>
  <si>
    <t>Vekt/</t>
  </si>
  <si>
    <t>fe %</t>
  </si>
  <si>
    <t>gram/dag</t>
  </si>
  <si>
    <t>grup-</t>
  </si>
  <si>
    <t>pe</t>
  </si>
  <si>
    <t>g/dag</t>
  </si>
  <si>
    <t>% med</t>
  </si>
  <si>
    <t>Fettgruppe:</t>
  </si>
  <si>
    <t>6</t>
  </si>
  <si>
    <t>7</t>
  </si>
  <si>
    <t>8</t>
  </si>
  <si>
    <t>9</t>
  </si>
  <si>
    <t>10</t>
  </si>
  <si>
    <t>11</t>
  </si>
  <si>
    <t>12</t>
  </si>
  <si>
    <t>% &gt;</t>
  </si>
  <si>
    <t xml:space="preserve">og </t>
  </si>
  <si>
    <t>350kg</t>
  </si>
  <si>
    <t>gram/ dag</t>
  </si>
  <si>
    <t>gram/kg</t>
  </si>
  <si>
    <t>Antall :</t>
  </si>
  <si>
    <t>Hittil i år</t>
  </si>
  <si>
    <t xml:space="preserve">  </t>
  </si>
  <si>
    <t>Sept</t>
  </si>
  <si>
    <t>KOMMUNE1</t>
  </si>
  <si>
    <t>Trøndelag</t>
  </si>
  <si>
    <t>Færder</t>
  </si>
  <si>
    <t>Tvedestrand</t>
  </si>
  <si>
    <t>KVAL_O</t>
  </si>
  <si>
    <t>KVAL_OPLUSS</t>
  </si>
  <si>
    <t>Nr.</t>
  </si>
  <si>
    <t>Indre Fosen</t>
  </si>
  <si>
    <t xml:space="preserve">Kvalitetstilskudd for storfe: </t>
  </si>
  <si>
    <t>Midt</t>
  </si>
  <si>
    <t>Uten aldersinfo.:</t>
  </si>
  <si>
    <t>Gram</t>
  </si>
  <si>
    <t>Krysning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</si>
  <si>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</si>
  <si>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</si>
  <si>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</si>
  <si>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</si>
  <si>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</si>
  <si>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</si>
  <si>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</si>
  <si>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</si>
  <si>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</si>
  <si>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</si>
  <si>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</si>
  <si>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</si>
  <si>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</si>
  <si>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</si>
  <si>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</si>
  <si>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</si>
  <si>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</si>
  <si>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</si>
  <si>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</si>
  <si>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</si>
  <si>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</si>
  <si>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</si>
  <si>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</si>
  <si>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</si>
  <si>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</si>
  <si>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Steinkjer</t>
  </si>
  <si>
    <t>Viken</t>
  </si>
  <si>
    <t>Innlandet</t>
  </si>
  <si>
    <t>Telemark/ Vestfold</t>
  </si>
  <si>
    <t>Agder</t>
  </si>
  <si>
    <t>Vestland</t>
  </si>
  <si>
    <t>Troms og Finnmark</t>
  </si>
  <si>
    <t>Raser:</t>
  </si>
  <si>
    <t>Indre Østfold</t>
  </si>
  <si>
    <t>Nordre Follo</t>
  </si>
  <si>
    <t>Lillestrøm</t>
  </si>
  <si>
    <t>Nesbyen</t>
  </si>
  <si>
    <t>Midt-Telemark</t>
  </si>
  <si>
    <t>Bjørnafjorden</t>
  </si>
  <si>
    <t>Alver</t>
  </si>
  <si>
    <t>Kinn</t>
  </si>
  <si>
    <t>Sunnfjord</t>
  </si>
  <si>
    <t>Stadt</t>
  </si>
  <si>
    <t>Strynndal</t>
  </si>
  <si>
    <t>Fjord</t>
  </si>
  <si>
    <t>Hustadvika</t>
  </si>
  <si>
    <t>Heim</t>
  </si>
  <si>
    <t>Orkland</t>
  </si>
  <si>
    <t>Nærøysund</t>
  </si>
  <si>
    <t>Senja</t>
  </si>
  <si>
    <t>Vestfold/ Telemark</t>
  </si>
  <si>
    <t>Sørlandet</t>
  </si>
  <si>
    <t xml:space="preserve">Vestland </t>
  </si>
  <si>
    <t>Finnmark og Troms</t>
  </si>
  <si>
    <t>M_KFAKT</t>
  </si>
  <si>
    <t>M_LENGDE</t>
  </si>
  <si>
    <t>Lengde</t>
  </si>
  <si>
    <t>K-faktor</t>
  </si>
  <si>
    <t>dyr</t>
  </si>
  <si>
    <t>Telemark fe</t>
  </si>
  <si>
    <t xml:space="preserve">Raukolle </t>
  </si>
  <si>
    <t>Sør- og Vestlandsfe</t>
  </si>
  <si>
    <t>50,1 -75 kg</t>
  </si>
  <si>
    <t>75,1 -100 kg</t>
  </si>
  <si>
    <t>125,1 - 150 kg</t>
  </si>
  <si>
    <t>175,1 - 200 kg</t>
  </si>
  <si>
    <t>200,1 - 225 kg</t>
  </si>
  <si>
    <t>225,1 - 250 kg</t>
  </si>
  <si>
    <t>250,1 - 275 kg</t>
  </si>
  <si>
    <t>275,1 - 300 kg</t>
  </si>
  <si>
    <t>100,1 - 125 kg</t>
  </si>
  <si>
    <t>300,1 - 325 kg</t>
  </si>
  <si>
    <t>Rødt dansk melkefe</t>
  </si>
  <si>
    <t>Jarlsberg fe</t>
  </si>
  <si>
    <t>101 - 150 dg</t>
  </si>
  <si>
    <t xml:space="preserve">    0 -    50 dg</t>
  </si>
  <si>
    <t xml:space="preserve">  51  -100 dg</t>
  </si>
  <si>
    <t>151 - 200 dg</t>
  </si>
  <si>
    <t>201 - 250 dg</t>
  </si>
  <si>
    <t>251 - 300 dg</t>
  </si>
  <si>
    <t>301 - 350 dg</t>
  </si>
  <si>
    <t>351 - 400 dg</t>
  </si>
  <si>
    <t>401 - 450 dg</t>
  </si>
  <si>
    <t>451 - 500 dg</t>
  </si>
  <si>
    <t>501 - 550 dg</t>
  </si>
  <si>
    <t>551 - 600 dg</t>
  </si>
  <si>
    <t>601 - 650 dg</t>
  </si>
  <si>
    <t>651 - 700 dg</t>
  </si>
  <si>
    <t>751 - 800 dg</t>
  </si>
  <si>
    <t>701 - 750 dg</t>
  </si>
  <si>
    <t>ukjent</t>
  </si>
  <si>
    <t>801 - 850 dg</t>
  </si>
  <si>
    <t>851 - 900 dg</t>
  </si>
  <si>
    <t>901 - 950 dg</t>
  </si>
  <si>
    <t>1051 - 1100 dg</t>
  </si>
  <si>
    <t>1001 - 1050 dg</t>
  </si>
  <si>
    <t>1101 - 1150 dg</t>
  </si>
  <si>
    <t>1151 - 1200 dg</t>
  </si>
  <si>
    <t>1201 - 1250 dg</t>
  </si>
  <si>
    <t>3501 - 3600 dg</t>
  </si>
  <si>
    <t>3401 - 3500 dg</t>
  </si>
  <si>
    <t>3301 - 3400 dg</t>
  </si>
  <si>
    <t>3201 - 3300 dg</t>
  </si>
  <si>
    <t>3101 - 3200 dg</t>
  </si>
  <si>
    <t>3001 - 3100 dg</t>
  </si>
  <si>
    <t>2951 - 3000 dg</t>
  </si>
  <si>
    <t>Skodje</t>
  </si>
  <si>
    <t>951- 1000 dg</t>
  </si>
  <si>
    <t>1251 - 1300 dg</t>
  </si>
  <si>
    <t>1451 - 1500 dg</t>
  </si>
  <si>
    <t>1501 - 1550 dg</t>
  </si>
  <si>
    <t>1551 - 1600 dg</t>
  </si>
  <si>
    <t>1601 - 1650 dg</t>
  </si>
  <si>
    <t>1651 - 1700 dg</t>
  </si>
  <si>
    <t>1751 - 1800 dg</t>
  </si>
  <si>
    <t>1801 - 1850 dg</t>
  </si>
  <si>
    <t>1851 - 1900 dg</t>
  </si>
  <si>
    <t>1901 - 1950 dg</t>
  </si>
  <si>
    <t>1701 - 1750 dg</t>
  </si>
  <si>
    <t>1951 - 2000 dg</t>
  </si>
  <si>
    <t>2001 - 2050 dg</t>
  </si>
  <si>
    <t>2051 - 2100 dg</t>
  </si>
  <si>
    <t>2101 - 2150 dg</t>
  </si>
  <si>
    <t>2151 - 2200 dg</t>
  </si>
  <si>
    <t>2201 - 2250 dg</t>
  </si>
  <si>
    <t>2251 - 2300 dg</t>
  </si>
  <si>
    <t>2301 - 2350 dg</t>
  </si>
  <si>
    <t>2351 - 2400 dg</t>
  </si>
  <si>
    <t>2401 - 2450 dg</t>
  </si>
  <si>
    <t>2451 - 2500 dg</t>
  </si>
  <si>
    <t>2501 - 2551 dg</t>
  </si>
  <si>
    <t>2551 - 2600 dg</t>
  </si>
  <si>
    <t>2601 - 2650 dg</t>
  </si>
  <si>
    <t>2651 - 2700 dg</t>
  </si>
  <si>
    <t>2701 - 2750 dg</t>
  </si>
  <si>
    <t>2751 - 2800 dg</t>
  </si>
  <si>
    <t>2801 - 2850 dg</t>
  </si>
  <si>
    <t>2851 - 2900 dg</t>
  </si>
  <si>
    <t>2901 - 2950 dg</t>
  </si>
  <si>
    <t>0,13 - 0,27</t>
  </si>
  <si>
    <t>0      - 0,13</t>
  </si>
  <si>
    <t>0,27 - 0,41</t>
  </si>
  <si>
    <t>0,41 - 0,54</t>
  </si>
  <si>
    <t>0,55 - 0,68</t>
  </si>
  <si>
    <t>0,68 - 0,82</t>
  </si>
  <si>
    <t>0,82 - 0,95</t>
  </si>
  <si>
    <t>0,96 - 1,09</t>
  </si>
  <si>
    <t>1,09 - 1,23</t>
  </si>
  <si>
    <t>1,23 - 1,36</t>
  </si>
  <si>
    <t>1,37 - 1,50</t>
  </si>
  <si>
    <t>1,51 - 1,64</t>
  </si>
  <si>
    <t>1,64 - 1,78</t>
  </si>
  <si>
    <t>1,78 - 1,91</t>
  </si>
  <si>
    <t>1,92 - 2,05</t>
  </si>
  <si>
    <t>2,05 - 2,19</t>
  </si>
  <si>
    <t>2,19 - 2,32</t>
  </si>
  <si>
    <t>2,33 - 2,46</t>
  </si>
  <si>
    <t>2,46 - 2,60</t>
  </si>
  <si>
    <t>2,60 - 2,73</t>
  </si>
  <si>
    <t>2,74 - 2,87</t>
  </si>
  <si>
    <t>2,87 - 3,01</t>
  </si>
  <si>
    <t>3,01 - 3,15</t>
  </si>
  <si>
    <t>3,15 - 3,28</t>
  </si>
  <si>
    <t>3,29 - 3,42</t>
  </si>
  <si>
    <t>3,42 - 3,56</t>
  </si>
  <si>
    <t>3,97 - 4,10</t>
  </si>
  <si>
    <t>4,11 - 4,24</t>
  </si>
  <si>
    <t>4,24 - 4,38</t>
  </si>
  <si>
    <t>4,38 - 4,52</t>
  </si>
  <si>
    <t>4,52 - 4,65</t>
  </si>
  <si>
    <t>4,66 - 4,79</t>
  </si>
  <si>
    <t>4,79 - 4,93</t>
  </si>
  <si>
    <t>4,93 - 5,06</t>
  </si>
  <si>
    <t>5,07 - 5,20</t>
  </si>
  <si>
    <t>5,20 - 5,34</t>
  </si>
  <si>
    <t>5,34 - 5,47</t>
  </si>
  <si>
    <t>5,48 - 5,61</t>
  </si>
  <si>
    <t>5,61 - 5,75</t>
  </si>
  <si>
    <t>5,75 - 5,89</t>
  </si>
  <si>
    <t>5,89 - 6,02</t>
  </si>
  <si>
    <t>6,03 - 6,16</t>
  </si>
  <si>
    <t>6,16 - 6,30</t>
  </si>
  <si>
    <t>6,30 - 6,43</t>
  </si>
  <si>
    <t>6,44 - 6,57</t>
  </si>
  <si>
    <t>6,57 - 6,71</t>
  </si>
  <si>
    <t>6,71 - 6,84</t>
  </si>
  <si>
    <t>6,85 - 6,98</t>
  </si>
  <si>
    <t>6,98 - 7,12</t>
  </si>
  <si>
    <t>7,12 - 7,26</t>
  </si>
  <si>
    <t>7,26 - 7,39</t>
  </si>
  <si>
    <t>7,40 - 7,53</t>
  </si>
  <si>
    <t>7,53 - 7,67</t>
  </si>
  <si>
    <t>7,67 - 7,80</t>
  </si>
  <si>
    <t>7,81 - 7,94</t>
  </si>
  <si>
    <t>7,94 - 8,08</t>
  </si>
  <si>
    <t>8,08 - 8,21</t>
  </si>
  <si>
    <t>8,22 - 8,49</t>
  </si>
  <si>
    <t>8,49 - 8,76</t>
  </si>
  <si>
    <t>8,76 - 9,04</t>
  </si>
  <si>
    <t>9,04 - 9,31</t>
  </si>
  <si>
    <t>9,31 - 9,58</t>
  </si>
  <si>
    <t>9,59 - 9,86</t>
  </si>
  <si>
    <t xml:space="preserve">9,89 - </t>
  </si>
  <si>
    <t>3601 -           dg</t>
  </si>
  <si>
    <t>325,1 - 350 kg</t>
  </si>
  <si>
    <t>350,1 - 375 kg</t>
  </si>
  <si>
    <t>375,1 - 400 kg</t>
  </si>
  <si>
    <t>400,1 - 425 kg</t>
  </si>
  <si>
    <t>425,1 - 450 kg</t>
  </si>
  <si>
    <t>450,1 - 475 kg</t>
  </si>
  <si>
    <t>475,1 - 500 kg</t>
  </si>
  <si>
    <t>500,1 - 525 kg</t>
  </si>
  <si>
    <t>525,1 - 550 kg</t>
  </si>
  <si>
    <t>UNG KU</t>
  </si>
  <si>
    <t>år</t>
  </si>
  <si>
    <t>:</t>
  </si>
  <si>
    <t>Alder i måneder:</t>
  </si>
  <si>
    <t>eller</t>
  </si>
  <si>
    <t>måneder og</t>
  </si>
  <si>
    <t>dag/dager</t>
  </si>
  <si>
    <t>PgUp</t>
  </si>
  <si>
    <t>Måneder</t>
  </si>
  <si>
    <t>Dager</t>
  </si>
  <si>
    <t>550,1 - ==&gt; kg</t>
  </si>
  <si>
    <t>i middel klasse</t>
  </si>
  <si>
    <t>i middel fettgruppe</t>
  </si>
  <si>
    <t>Øre Vilt N</t>
  </si>
  <si>
    <t>Øre Vilt K</t>
  </si>
  <si>
    <t>Forus</t>
  </si>
  <si>
    <t>Egersund</t>
  </si>
  <si>
    <t>Bø Gårdsslakteri</t>
  </si>
  <si>
    <t>Pinzgauer</t>
  </si>
  <si>
    <t>Vektgrupper</t>
  </si>
  <si>
    <t>Aldersgrupper</t>
  </si>
  <si>
    <t>Rasetype</t>
  </si>
  <si>
    <t>&gt;= 50,0 kg</t>
  </si>
  <si>
    <t>550 - ==&gt; kg</t>
  </si>
  <si>
    <t>Kjøttfe krysninger</t>
  </si>
  <si>
    <t>Lett krysning</t>
  </si>
  <si>
    <t>Tung krysning</t>
  </si>
  <si>
    <t/>
  </si>
  <si>
    <t>Antall slakt i 2024</t>
  </si>
  <si>
    <t>Middelvekt i 2024</t>
  </si>
  <si>
    <t>Middel klasse i 2024</t>
  </si>
  <si>
    <t>FYLKE2</t>
  </si>
  <si>
    <t>Klasser</t>
  </si>
  <si>
    <t>Kasserte</t>
  </si>
  <si>
    <t>Østfold</t>
  </si>
  <si>
    <t>Akershus</t>
  </si>
  <si>
    <t>Buskerud</t>
  </si>
  <si>
    <t>Vestfold</t>
  </si>
  <si>
    <t>Troms</t>
  </si>
  <si>
    <t>Finnmark</t>
  </si>
  <si>
    <t>Fylker</t>
  </si>
  <si>
    <t>Prima Sandeid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</si>
</sst>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\.\ yyyy;@"/>
  </numFmts>
  <fonts count="46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20"/>
      <name val="Arial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8"/>
      <name val="Verdana"/>
      <family val="2"/>
    </font>
    <font>
      <b/>
      <sz val="26"/>
      <name val="Verdana"/>
      <family val="2"/>
    </font>
    <font>
      <b/>
      <sz val="20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b/>
      <sz val="11"/>
      <name val="Verdana"/>
      <family val="2"/>
    </font>
    <font>
      <sz val="26"/>
      <name val="Verdana"/>
      <family val="2"/>
    </font>
    <font>
      <sz val="16"/>
      <name val="Arial"/>
      <family val="2"/>
    </font>
    <font>
      <sz val="16"/>
      <color indexed="81"/>
      <name val="Tahoma"/>
      <family val="2"/>
    </font>
    <font>
      <sz val="14"/>
      <name val="Arial"/>
      <family val="2"/>
    </font>
    <font>
      <b/>
      <sz val="16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22"/>
      <name val="Verdana"/>
      <family val="2"/>
    </font>
    <font>
      <sz val="18"/>
      <name val="Arial"/>
      <family val="2"/>
    </font>
    <font>
      <b/>
      <sz val="12"/>
      <name val="Calibri"/>
      <family val="2"/>
      <scheme val="minor"/>
    </font>
    <font>
      <b/>
      <sz val="22"/>
      <name val="Arial"/>
      <family val="2"/>
    </font>
    <font>
      <b/>
      <sz val="10"/>
      <color theme="1"/>
      <name val="Verdana"/>
      <family val="2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6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4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94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3" fillId="3" borderId="0" xfId="0" applyFont="1" applyFill="1"/>
    <xf numFmtId="0" fontId="0" fillId="5" borderId="0" xfId="0" applyFill="1"/>
    <xf numFmtId="2" fontId="6" fillId="0" borderId="0" xfId="2" applyNumberFormat="1"/>
    <xf numFmtId="164" fontId="6" fillId="0" borderId="0" xfId="2" applyNumberFormat="1"/>
    <xf numFmtId="0" fontId="14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5" fillId="6" borderId="0" xfId="2" applyNumberFormat="1" applyFont="1" applyFill="1"/>
    <xf numFmtId="0" fontId="17" fillId="0" borderId="0" xfId="8"/>
    <xf numFmtId="1" fontId="8" fillId="7" borderId="0" xfId="0" applyNumberFormat="1" applyFon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13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164" fontId="0" fillId="8" borderId="0" xfId="0" applyNumberFormat="1" applyFill="1"/>
    <xf numFmtId="164" fontId="5" fillId="8" borderId="0" xfId="0" applyNumberFormat="1" applyFont="1" applyFill="1"/>
    <xf numFmtId="164" fontId="0" fillId="10" borderId="0" xfId="0" applyNumberFormat="1" applyFill="1"/>
    <xf numFmtId="164" fontId="0" fillId="0" borderId="0" xfId="0" applyNumberFormat="1"/>
    <xf numFmtId="164" fontId="10" fillId="0" borderId="0" xfId="0" applyNumberFormat="1" applyFont="1"/>
    <xf numFmtId="164" fontId="6" fillId="10" borderId="0" xfId="0" quotePrefix="1" applyNumberFormat="1" applyFont="1" applyFill="1"/>
    <xf numFmtId="164" fontId="6" fillId="0" borderId="0" xfId="0" quotePrefix="1" applyNumberFormat="1" applyFont="1"/>
    <xf numFmtId="164" fontId="2" fillId="0" borderId="0" xfId="3" applyNumberFormat="1"/>
    <xf numFmtId="164" fontId="2" fillId="0" borderId="0" xfId="7" applyNumberFormat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0" fillId="11" borderId="0" xfId="0" applyFill="1"/>
    <xf numFmtId="0" fontId="7" fillId="11" borderId="0" xfId="0" applyFont="1" applyFill="1"/>
    <xf numFmtId="2" fontId="0" fillId="11" borderId="0" xfId="0" applyNumberFormat="1" applyFill="1"/>
    <xf numFmtId="1" fontId="6" fillId="9" borderId="0" xfId="0" applyNumberFormat="1" applyFont="1" applyFill="1"/>
    <xf numFmtId="0" fontId="6" fillId="5" borderId="0" xfId="0" applyFont="1" applyFill="1"/>
    <xf numFmtId="164" fontId="0" fillId="3" borderId="0" xfId="0" applyNumberFormat="1" applyFill="1"/>
    <xf numFmtId="0" fontId="6" fillId="0" borderId="0" xfId="2"/>
    <xf numFmtId="164" fontId="5" fillId="8" borderId="0" xfId="10" applyNumberFormat="1" applyFont="1" applyFill="1"/>
    <xf numFmtId="164" fontId="8" fillId="6" borderId="0" xfId="0" applyNumberFormat="1" applyFont="1" applyFill="1" applyAlignment="1">
      <alignment horizontal="center"/>
    </xf>
    <xf numFmtId="1" fontId="8" fillId="12" borderId="0" xfId="0" applyNumberFormat="1" applyFont="1" applyFill="1" applyAlignment="1">
      <alignment horizontal="center"/>
    </xf>
    <xf numFmtId="1" fontId="0" fillId="6" borderId="0" xfId="0" applyNumberFormat="1" applyFill="1"/>
    <xf numFmtId="0" fontId="5" fillId="6" borderId="0" xfId="0" applyFont="1" applyFill="1"/>
    <xf numFmtId="164" fontId="0" fillId="5" borderId="0" xfId="0" applyNumberFormat="1" applyFill="1"/>
    <xf numFmtId="164" fontId="5" fillId="5" borderId="0" xfId="0" applyNumberFormat="1" applyFont="1" applyFill="1"/>
    <xf numFmtId="1" fontId="6" fillId="10" borderId="0" xfId="0" applyNumberFormat="1" applyFont="1" applyFill="1"/>
    <xf numFmtId="164" fontId="6" fillId="8" borderId="0" xfId="0" applyNumberFormat="1" applyFont="1" applyFill="1"/>
    <xf numFmtId="164" fontId="6" fillId="9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164" fontId="0" fillId="11" borderId="0" xfId="0" applyNumberFormat="1" applyFill="1"/>
    <xf numFmtId="1" fontId="0" fillId="11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2" borderId="0" xfId="0" applyNumberFormat="1" applyFont="1" applyFill="1" applyAlignment="1">
      <alignment horizontal="center"/>
    </xf>
    <xf numFmtId="0" fontId="0" fillId="13" borderId="0" xfId="0" applyFill="1"/>
    <xf numFmtId="0" fontId="6" fillId="13" borderId="0" xfId="0" applyFont="1" applyFill="1"/>
    <xf numFmtId="0" fontId="5" fillId="13" borderId="0" xfId="0" applyFont="1" applyFill="1"/>
    <xf numFmtId="0" fontId="9" fillId="13" borderId="0" xfId="0" applyFont="1" applyFill="1"/>
    <xf numFmtId="1" fontId="5" fillId="13" borderId="0" xfId="0" applyNumberFormat="1" applyFont="1" applyFill="1"/>
    <xf numFmtId="164" fontId="5" fillId="13" borderId="0" xfId="0" applyNumberFormat="1" applyFont="1" applyFill="1"/>
    <xf numFmtId="0" fontId="0" fillId="14" borderId="0" xfId="0" applyFill="1"/>
    <xf numFmtId="1" fontId="0" fillId="14" borderId="0" xfId="0" applyNumberFormat="1" applyFill="1"/>
    <xf numFmtId="2" fontId="0" fillId="14" borderId="0" xfId="0" applyNumberFormat="1" applyFill="1"/>
    <xf numFmtId="164" fontId="0" fillId="14" borderId="0" xfId="0" applyNumberFormat="1" applyFill="1"/>
    <xf numFmtId="2" fontId="5" fillId="6" borderId="0" xfId="0" applyNumberFormat="1" applyFont="1" applyFill="1"/>
    <xf numFmtId="164" fontId="5" fillId="6" borderId="0" xfId="0" applyNumberFormat="1" applyFont="1" applyFill="1"/>
    <xf numFmtId="1" fontId="5" fillId="6" borderId="0" xfId="0" applyNumberFormat="1" applyFont="1" applyFill="1"/>
    <xf numFmtId="0" fontId="5" fillId="13" borderId="0" xfId="0" quotePrefix="1" applyFont="1" applyFill="1"/>
    <xf numFmtId="1" fontId="5" fillId="13" borderId="0" xfId="0" applyNumberFormat="1" applyFont="1" applyFill="1" applyAlignment="1">
      <alignment horizontal="left"/>
    </xf>
    <xf numFmtId="1" fontId="0" fillId="13" borderId="0" xfId="0" applyNumberFormat="1" applyFill="1"/>
    <xf numFmtId="1" fontId="6" fillId="13" borderId="0" xfId="0" applyNumberFormat="1" applyFont="1" applyFill="1"/>
    <xf numFmtId="164" fontId="5" fillId="10" borderId="0" xfId="0" quotePrefix="1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164" fontId="6" fillId="10" borderId="0" xfId="0" applyNumberFormat="1" applyFont="1" applyFill="1"/>
    <xf numFmtId="2" fontId="0" fillId="13" borderId="0" xfId="0" applyNumberFormat="1" applyFill="1"/>
    <xf numFmtId="2" fontId="5" fillId="13" borderId="0" xfId="0" quotePrefix="1" applyNumberFormat="1" applyFont="1" applyFill="1"/>
    <xf numFmtId="0" fontId="8" fillId="3" borderId="0" xfId="0" quotePrefix="1" applyFont="1" applyFill="1"/>
    <xf numFmtId="0" fontId="5" fillId="5" borderId="0" xfId="0" quotePrefix="1" applyFont="1" applyFill="1"/>
    <xf numFmtId="1" fontId="0" fillId="5" borderId="0" xfId="0" applyNumberFormat="1" applyFill="1"/>
    <xf numFmtId="1" fontId="5" fillId="5" borderId="0" xfId="0" quotePrefix="1" applyNumberFormat="1" applyFont="1" applyFill="1"/>
    <xf numFmtId="1" fontId="5" fillId="5" borderId="0" xfId="0" applyNumberFormat="1" applyFont="1" applyFill="1"/>
    <xf numFmtId="0" fontId="13" fillId="13" borderId="0" xfId="0" applyFont="1" applyFill="1"/>
    <xf numFmtId="2" fontId="8" fillId="7" borderId="0" xfId="0" applyNumberFormat="1" applyFont="1" applyFill="1"/>
    <xf numFmtId="164" fontId="8" fillId="4" borderId="0" xfId="0" applyNumberFormat="1" applyFont="1" applyFill="1"/>
    <xf numFmtId="1" fontId="7" fillId="6" borderId="0" xfId="0" applyNumberFormat="1" applyFont="1" applyFill="1"/>
    <xf numFmtId="164" fontId="0" fillId="13" borderId="0" xfId="0" applyNumberFormat="1" applyFill="1"/>
    <xf numFmtId="164" fontId="5" fillId="13" borderId="0" xfId="0" quotePrefix="1" applyNumberFormat="1" applyFont="1" applyFill="1"/>
    <xf numFmtId="1" fontId="8" fillId="6" borderId="0" xfId="0" applyNumberFormat="1" applyFont="1" applyFill="1"/>
    <xf numFmtId="0" fontId="19" fillId="8" borderId="0" xfId="0" applyFont="1" applyFill="1"/>
    <xf numFmtId="0" fontId="18" fillId="3" borderId="0" xfId="0" applyFont="1" applyFill="1"/>
    <xf numFmtId="0" fontId="5" fillId="5" borderId="0" xfId="10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0" fontId="23" fillId="8" borderId="0" xfId="0" applyFont="1" applyFill="1"/>
    <xf numFmtId="0" fontId="24" fillId="8" borderId="0" xfId="0" applyFont="1" applyFill="1"/>
    <xf numFmtId="0" fontId="20" fillId="5" borderId="0" xfId="0" applyFont="1" applyFill="1"/>
    <xf numFmtId="1" fontId="20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0" fontId="21" fillId="5" borderId="0" xfId="0" applyFont="1" applyFill="1"/>
    <xf numFmtId="0" fontId="25" fillId="8" borderId="0" xfId="0" applyFont="1" applyFill="1"/>
    <xf numFmtId="0" fontId="20" fillId="8" borderId="0" xfId="0" applyFont="1" applyFill="1"/>
    <xf numFmtId="0" fontId="21" fillId="8" borderId="0" xfId="0" applyFont="1" applyFill="1"/>
    <xf numFmtId="164" fontId="13" fillId="3" borderId="0" xfId="0" applyNumberFormat="1" applyFont="1" applyFill="1"/>
    <xf numFmtId="164" fontId="18" fillId="3" borderId="0" xfId="0" applyNumberFormat="1" applyFont="1" applyFill="1"/>
    <xf numFmtId="164" fontId="14" fillId="0" borderId="0" xfId="6" applyNumberFormat="1"/>
    <xf numFmtId="164" fontId="17" fillId="0" borderId="0" xfId="8" applyNumberFormat="1"/>
    <xf numFmtId="1" fontId="13" fillId="3" borderId="0" xfId="0" applyNumberFormat="1" applyFont="1" applyFill="1"/>
    <xf numFmtId="1" fontId="0" fillId="3" borderId="0" xfId="0" applyNumberFormat="1" applyFill="1"/>
    <xf numFmtId="1" fontId="8" fillId="3" borderId="0" xfId="0" applyNumberFormat="1" applyFont="1" applyFill="1"/>
    <xf numFmtId="1" fontId="14" fillId="0" borderId="0" xfId="6" applyNumberFormat="1"/>
    <xf numFmtId="1" fontId="17" fillId="0" borderId="0" xfId="8" applyNumberFormat="1"/>
    <xf numFmtId="0" fontId="25" fillId="13" borderId="0" xfId="0" applyFont="1" applyFill="1"/>
    <xf numFmtId="0" fontId="26" fillId="13" borderId="0" xfId="0" applyFont="1" applyFill="1"/>
    <xf numFmtId="0" fontId="23" fillId="13" borderId="0" xfId="0" applyFont="1" applyFill="1"/>
    <xf numFmtId="0" fontId="5" fillId="5" borderId="0" xfId="10" quotePrefix="1" applyFont="1" applyFill="1"/>
    <xf numFmtId="0" fontId="5" fillId="9" borderId="0" xfId="0" applyFont="1" applyFill="1"/>
    <xf numFmtId="2" fontId="5" fillId="9" borderId="0" xfId="0" applyNumberFormat="1" applyFont="1" applyFill="1"/>
    <xf numFmtId="1" fontId="5" fillId="9" borderId="0" xfId="0" applyNumberFormat="1" applyFont="1" applyFill="1"/>
    <xf numFmtId="164" fontId="5" fillId="9" borderId="0" xfId="0" applyNumberFormat="1" applyFont="1" applyFill="1"/>
    <xf numFmtId="1" fontId="6" fillId="5" borderId="0" xfId="0" applyNumberFormat="1" applyFont="1" applyFill="1"/>
    <xf numFmtId="1" fontId="6" fillId="8" borderId="0" xfId="0" applyNumberFormat="1" applyFont="1" applyFill="1"/>
    <xf numFmtId="1" fontId="7" fillId="0" borderId="0" xfId="0" applyNumberFormat="1" applyFont="1"/>
    <xf numFmtId="0" fontId="20" fillId="0" borderId="0" xfId="0" applyFont="1"/>
    <xf numFmtId="164" fontId="21" fillId="8" borderId="0" xfId="0" applyNumberFormat="1" applyFont="1" applyFill="1"/>
    <xf numFmtId="0" fontId="21" fillId="0" borderId="0" xfId="0" applyFont="1"/>
    <xf numFmtId="1" fontId="21" fillId="8" borderId="0" xfId="0" applyNumberFormat="1" applyFont="1" applyFill="1"/>
    <xf numFmtId="2" fontId="21" fillId="0" borderId="0" xfId="0" applyNumberFormat="1" applyFont="1"/>
    <xf numFmtId="0" fontId="27" fillId="8" borderId="0" xfId="0" applyFont="1" applyFill="1"/>
    <xf numFmtId="164" fontId="27" fillId="8" borderId="0" xfId="0" applyNumberFormat="1" applyFont="1" applyFill="1"/>
    <xf numFmtId="0" fontId="27" fillId="0" borderId="0" xfId="0" applyFont="1"/>
    <xf numFmtId="164" fontId="25" fillId="8" borderId="0" xfId="0" applyNumberFormat="1" applyFont="1" applyFill="1"/>
    <xf numFmtId="0" fontId="25" fillId="0" borderId="0" xfId="0" applyFont="1"/>
    <xf numFmtId="1" fontId="25" fillId="8" borderId="0" xfId="0" applyNumberFormat="1" applyFont="1" applyFill="1"/>
    <xf numFmtId="1" fontId="27" fillId="8" borderId="0" xfId="0" applyNumberFormat="1" applyFont="1" applyFill="1"/>
    <xf numFmtId="1" fontId="28" fillId="0" borderId="0" xfId="0" applyNumberFormat="1" applyFont="1"/>
    <xf numFmtId="1" fontId="20" fillId="0" borderId="0" xfId="0" applyNumberFormat="1" applyFont="1"/>
    <xf numFmtId="164" fontId="20" fillId="0" borderId="0" xfId="0" applyNumberFormat="1" applyFont="1"/>
    <xf numFmtId="2" fontId="20" fillId="0" borderId="0" xfId="0" applyNumberFormat="1" applyFont="1"/>
    <xf numFmtId="0" fontId="27" fillId="5" borderId="0" xfId="0" applyFont="1" applyFill="1"/>
    <xf numFmtId="1" fontId="27" fillId="5" borderId="0" xfId="0" applyNumberFormat="1" applyFont="1" applyFill="1"/>
    <xf numFmtId="164" fontId="27" fillId="5" borderId="0" xfId="0" applyNumberFormat="1" applyFont="1" applyFill="1"/>
    <xf numFmtId="1" fontId="9" fillId="8" borderId="0" xfId="0" applyNumberFormat="1" applyFont="1" applyFill="1"/>
    <xf numFmtId="164" fontId="5" fillId="8" borderId="0" xfId="10" quotePrefix="1" applyNumberFormat="1" applyFont="1" applyFill="1"/>
    <xf numFmtId="1" fontId="19" fillId="8" borderId="0" xfId="0" applyNumberFormat="1" applyFont="1" applyFill="1"/>
    <xf numFmtId="1" fontId="5" fillId="5" borderId="0" xfId="10" quotePrefix="1" applyNumberFormat="1" applyFont="1" applyFill="1"/>
    <xf numFmtId="164" fontId="5" fillId="5" borderId="0" xfId="10" quotePrefix="1" applyNumberFormat="1" applyFont="1" applyFill="1"/>
    <xf numFmtId="0" fontId="30" fillId="8" borderId="0" xfId="0" applyFont="1" applyFill="1"/>
    <xf numFmtId="0" fontId="30" fillId="0" borderId="0" xfId="0" applyFont="1"/>
    <xf numFmtId="1" fontId="21" fillId="0" borderId="0" xfId="0" applyNumberFormat="1" applyFont="1"/>
    <xf numFmtId="164" fontId="30" fillId="8" borderId="0" xfId="0" applyNumberFormat="1" applyFont="1" applyFill="1"/>
    <xf numFmtId="1" fontId="30" fillId="8" borderId="0" xfId="0" applyNumberFormat="1" applyFont="1" applyFill="1"/>
    <xf numFmtId="1" fontId="6" fillId="0" borderId="0" xfId="0" quotePrefix="1" applyNumberFormat="1" applyFont="1"/>
    <xf numFmtId="1" fontId="29" fillId="8" borderId="0" xfId="0" applyNumberFormat="1" applyFont="1" applyFill="1"/>
    <xf numFmtId="164" fontId="9" fillId="8" borderId="0" xfId="0" applyNumberFormat="1" applyFont="1" applyFill="1"/>
    <xf numFmtId="0" fontId="12" fillId="0" borderId="0" xfId="0" applyFont="1"/>
    <xf numFmtId="0" fontId="31" fillId="0" borderId="0" xfId="0" applyFont="1"/>
    <xf numFmtId="164" fontId="30" fillId="0" borderId="0" xfId="0" applyNumberFormat="1" applyFont="1"/>
    <xf numFmtId="164" fontId="27" fillId="0" borderId="0" xfId="0" applyNumberFormat="1" applyFont="1"/>
    <xf numFmtId="1" fontId="20" fillId="8" borderId="0" xfId="0" applyNumberFormat="1" applyFont="1" applyFill="1"/>
    <xf numFmtId="164" fontId="20" fillId="8" borderId="0" xfId="0" applyNumberFormat="1" applyFont="1" applyFill="1"/>
    <xf numFmtId="0" fontId="5" fillId="0" borderId="0" xfId="2" applyFont="1"/>
    <xf numFmtId="0" fontId="30" fillId="13" borderId="0" xfId="0" applyFont="1" applyFill="1"/>
    <xf numFmtId="0" fontId="27" fillId="13" borderId="0" xfId="0" applyFont="1" applyFill="1"/>
    <xf numFmtId="0" fontId="21" fillId="13" borderId="0" xfId="0" applyFont="1" applyFill="1"/>
    <xf numFmtId="164" fontId="27" fillId="13" borderId="0" xfId="0" applyNumberFormat="1" applyFont="1" applyFill="1"/>
    <xf numFmtId="1" fontId="30" fillId="13" borderId="0" xfId="0" applyNumberFormat="1" applyFont="1" applyFill="1"/>
    <xf numFmtId="1" fontId="27" fillId="13" borderId="0" xfId="0" applyNumberFormat="1" applyFont="1" applyFill="1"/>
    <xf numFmtId="1" fontId="25" fillId="13" borderId="0" xfId="0" applyNumberFormat="1" applyFont="1" applyFill="1"/>
    <xf numFmtId="164" fontId="25" fillId="13" borderId="0" xfId="0" applyNumberFormat="1" applyFont="1" applyFill="1"/>
    <xf numFmtId="1" fontId="21" fillId="13" borderId="0" xfId="0" applyNumberFormat="1" applyFont="1" applyFill="1"/>
    <xf numFmtId="164" fontId="21" fillId="13" borderId="0" xfId="0" applyNumberFormat="1" applyFont="1" applyFill="1"/>
    <xf numFmtId="1" fontId="19" fillId="5" borderId="0" xfId="0" applyNumberFormat="1" applyFont="1" applyFill="1"/>
    <xf numFmtId="1" fontId="0" fillId="0" borderId="0" xfId="0" quotePrefix="1" applyNumberFormat="1"/>
    <xf numFmtId="1" fontId="2" fillId="0" borderId="0" xfId="4" applyNumberFormat="1"/>
    <xf numFmtId="164" fontId="0" fillId="0" borderId="0" xfId="0" quotePrefix="1" applyNumberFormat="1"/>
    <xf numFmtId="1" fontId="23" fillId="8" borderId="0" xfId="0" applyNumberFormat="1" applyFont="1" applyFill="1"/>
    <xf numFmtId="1" fontId="18" fillId="3" borderId="0" xfId="0" applyNumberFormat="1" applyFont="1" applyFill="1"/>
    <xf numFmtId="1" fontId="6" fillId="3" borderId="0" xfId="0" applyNumberFormat="1" applyFont="1" applyFill="1"/>
    <xf numFmtId="1" fontId="8" fillId="4" borderId="0" xfId="0" applyNumberFormat="1" applyFont="1" applyFill="1" applyAlignment="1">
      <alignment horizontal="center"/>
    </xf>
    <xf numFmtId="0" fontId="0" fillId="6" borderId="0" xfId="0" applyFill="1"/>
    <xf numFmtId="2" fontId="0" fillId="6" borderId="0" xfId="0" applyNumberFormat="1" applyFill="1"/>
    <xf numFmtId="0" fontId="6" fillId="6" borderId="0" xfId="0" applyFont="1" applyFill="1"/>
    <xf numFmtId="1" fontId="5" fillId="13" borderId="0" xfId="0" quotePrefix="1" applyNumberFormat="1" applyFont="1" applyFill="1"/>
    <xf numFmtId="1" fontId="6" fillId="6" borderId="0" xfId="0" applyNumberFormat="1" applyFont="1" applyFill="1"/>
    <xf numFmtId="164" fontId="5" fillId="0" borderId="0" xfId="0" quotePrefix="1" applyNumberFormat="1" applyFont="1"/>
    <xf numFmtId="0" fontId="24" fillId="3" borderId="0" xfId="0" applyFont="1" applyFill="1"/>
    <xf numFmtId="0" fontId="22" fillId="3" borderId="0" xfId="0" applyFont="1" applyFill="1"/>
    <xf numFmtId="1" fontId="24" fillId="3" borderId="0" xfId="0" applyNumberFormat="1" applyFont="1" applyFill="1"/>
    <xf numFmtId="164" fontId="23" fillId="8" borderId="0" xfId="0" applyNumberFormat="1" applyFont="1" applyFill="1"/>
    <xf numFmtId="164" fontId="12" fillId="8" borderId="0" xfId="0" applyNumberFormat="1" applyFont="1" applyFill="1"/>
    <xf numFmtId="164" fontId="6" fillId="11" borderId="0" xfId="0" quotePrefix="1" applyNumberFormat="1" applyFont="1" applyFill="1"/>
    <xf numFmtId="1" fontId="6" fillId="10" borderId="0" xfId="0" quotePrefix="1" applyNumberFormat="1" applyFont="1" applyFill="1"/>
    <xf numFmtId="1" fontId="5" fillId="8" borderId="0" xfId="10" quotePrefix="1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30" fillId="8" borderId="0" xfId="2" applyFont="1" applyFill="1"/>
    <xf numFmtId="0" fontId="25" fillId="8" borderId="0" xfId="2" applyFont="1" applyFill="1"/>
    <xf numFmtId="164" fontId="30" fillId="8" borderId="0" xfId="2" applyNumberFormat="1" applyFont="1" applyFill="1"/>
    <xf numFmtId="1" fontId="30" fillId="8" borderId="0" xfId="2" applyNumberFormat="1" applyFont="1" applyFill="1"/>
    <xf numFmtId="0" fontId="30" fillId="0" borderId="0" xfId="2" applyFont="1"/>
    <xf numFmtId="0" fontId="27" fillId="8" borderId="0" xfId="2" applyFont="1" applyFill="1"/>
    <xf numFmtId="0" fontId="21" fillId="8" borderId="0" xfId="2" applyFont="1" applyFill="1"/>
    <xf numFmtId="0" fontId="21" fillId="0" borderId="0" xfId="2" applyFont="1"/>
    <xf numFmtId="164" fontId="27" fillId="8" borderId="0" xfId="2" applyNumberFormat="1" applyFont="1" applyFill="1"/>
    <xf numFmtId="1" fontId="27" fillId="8" borderId="0" xfId="2" applyNumberFormat="1" applyFont="1" applyFill="1"/>
    <xf numFmtId="2" fontId="21" fillId="0" borderId="0" xfId="2" applyNumberFormat="1" applyFont="1"/>
    <xf numFmtId="0" fontId="27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4" applyFont="1"/>
    <xf numFmtId="0" fontId="8" fillId="10" borderId="0" xfId="2" applyFont="1" applyFill="1"/>
    <xf numFmtId="0" fontId="8" fillId="0" borderId="0" xfId="2" applyFont="1"/>
    <xf numFmtId="0" fontId="33" fillId="8" borderId="0" xfId="2" applyFont="1" applyFill="1"/>
    <xf numFmtId="0" fontId="9" fillId="8" borderId="0" xfId="2" applyFont="1" applyFill="1"/>
    <xf numFmtId="0" fontId="5" fillId="8" borderId="0" xfId="2" applyFont="1" applyFill="1" applyAlignment="1">
      <alignment horizontal="right"/>
    </xf>
    <xf numFmtId="0" fontId="9" fillId="0" borderId="0" xfId="2" applyFont="1"/>
    <xf numFmtId="0" fontId="5" fillId="15" borderId="0" xfId="2" applyFont="1" applyFill="1"/>
    <xf numFmtId="0" fontId="24" fillId="15" borderId="0" xfId="2" applyFont="1" applyFill="1"/>
    <xf numFmtId="0" fontId="5" fillId="15" borderId="0" xfId="2" applyFont="1" applyFill="1" applyAlignment="1">
      <alignment horizontal="center"/>
    </xf>
    <xf numFmtId="1" fontId="6" fillId="9" borderId="0" xfId="2" applyNumberFormat="1" applyFill="1"/>
    <xf numFmtId="1" fontId="6" fillId="13" borderId="0" xfId="2" applyNumberFormat="1" applyFill="1"/>
    <xf numFmtId="164" fontId="6" fillId="13" borderId="0" xfId="2" applyNumberFormat="1" applyFill="1"/>
    <xf numFmtId="0" fontId="6" fillId="16" borderId="0" xfId="2" applyFill="1"/>
    <xf numFmtId="1" fontId="6" fillId="16" borderId="0" xfId="2" applyNumberFormat="1" applyFill="1"/>
    <xf numFmtId="164" fontId="13" fillId="5" borderId="0" xfId="0" applyNumberFormat="1" applyFont="1" applyFill="1"/>
    <xf numFmtId="164" fontId="5" fillId="5" borderId="0" xfId="0" quotePrefix="1" applyNumberFormat="1" applyFont="1" applyFill="1"/>
    <xf numFmtId="1" fontId="23" fillId="0" borderId="0" xfId="0" applyNumberFormat="1" applyFont="1"/>
    <xf numFmtId="1" fontId="5" fillId="8" borderId="0" xfId="0" quotePrefix="1" applyNumberFormat="1" applyFont="1" applyFill="1"/>
    <xf numFmtId="0" fontId="13" fillId="15" borderId="0" xfId="2" applyFont="1" applyFill="1"/>
    <xf numFmtId="0" fontId="6" fillId="17" borderId="0" xfId="0" applyFont="1" applyFill="1"/>
    <xf numFmtId="164" fontId="6" fillId="17" borderId="0" xfId="0" applyNumberFormat="1" applyFont="1" applyFill="1"/>
    <xf numFmtId="164" fontId="0" fillId="17" borderId="0" xfId="0" applyNumberFormat="1" applyFill="1"/>
    <xf numFmtId="0" fontId="0" fillId="17" borderId="0" xfId="0" applyFill="1"/>
    <xf numFmtId="1" fontId="0" fillId="17" borderId="0" xfId="0" applyNumberFormat="1" applyFill="1"/>
    <xf numFmtId="164" fontId="5" fillId="17" borderId="0" xfId="0" applyNumberFormat="1" applyFont="1" applyFill="1"/>
    <xf numFmtId="0" fontId="5" fillId="17" borderId="0" xfId="0" applyFont="1" applyFill="1"/>
    <xf numFmtId="1" fontId="6" fillId="17" borderId="0" xfId="0" applyNumberFormat="1" applyFont="1" applyFill="1"/>
    <xf numFmtId="1" fontId="5" fillId="17" borderId="0" xfId="0" applyNumberFormat="1" applyFont="1" applyFill="1"/>
    <xf numFmtId="0" fontId="5" fillId="17" borderId="0" xfId="10" applyFont="1" applyFill="1"/>
    <xf numFmtId="164" fontId="5" fillId="17" borderId="0" xfId="10" applyNumberFormat="1" applyFont="1" applyFill="1"/>
    <xf numFmtId="1" fontId="5" fillId="17" borderId="0" xfId="10" applyNumberFormat="1" applyFont="1" applyFill="1"/>
    <xf numFmtId="1" fontId="5" fillId="18" borderId="0" xfId="2" applyNumberFormat="1" applyFont="1" applyFill="1"/>
    <xf numFmtId="0" fontId="5" fillId="10" borderId="0" xfId="2" applyFont="1" applyFill="1"/>
    <xf numFmtId="1" fontId="5" fillId="18" borderId="0" xfId="0" applyNumberFormat="1" applyFont="1" applyFill="1"/>
    <xf numFmtId="1" fontId="5" fillId="14" borderId="0" xfId="0" applyNumberFormat="1" applyFont="1" applyFill="1"/>
    <xf numFmtId="1" fontId="23" fillId="18" borderId="0" xfId="0" applyNumberFormat="1" applyFont="1" applyFill="1"/>
    <xf numFmtId="0" fontId="2" fillId="13" borderId="0" xfId="0" applyFont="1" applyFill="1"/>
    <xf numFmtId="0" fontId="7" fillId="13" borderId="0" xfId="0" applyFont="1" applyFill="1"/>
    <xf numFmtId="0" fontId="37" fillId="0" borderId="0" xfId="0" applyFont="1"/>
    <xf numFmtId="0" fontId="2" fillId="14" borderId="0" xfId="0" applyFont="1" applyFill="1"/>
    <xf numFmtId="0" fontId="2" fillId="10" borderId="0" xfId="0" applyFont="1" applyFill="1"/>
    <xf numFmtId="0" fontId="38" fillId="0" borderId="0" xfId="0" applyFont="1"/>
    <xf numFmtId="0" fontId="7" fillId="14" borderId="0" xfId="0" applyFont="1" applyFill="1"/>
    <xf numFmtId="0" fontId="38" fillId="13" borderId="0" xfId="0" applyFont="1" applyFill="1"/>
    <xf numFmtId="1" fontId="2" fillId="13" borderId="0" xfId="0" applyNumberFormat="1" applyFont="1" applyFill="1"/>
    <xf numFmtId="1" fontId="2" fillId="0" borderId="0" xfId="0" applyNumberFormat="1" applyFont="1"/>
    <xf numFmtId="0" fontId="39" fillId="13" borderId="0" xfId="0" applyFont="1" applyFill="1"/>
    <xf numFmtId="0" fontId="29" fillId="13" borderId="0" xfId="0" applyFont="1" applyFill="1"/>
    <xf numFmtId="0" fontId="40" fillId="13" borderId="0" xfId="0" applyFont="1" applyFill="1"/>
    <xf numFmtId="0" fontId="8" fillId="13" borderId="0" xfId="0" applyFont="1" applyFill="1"/>
    <xf numFmtId="0" fontId="8" fillId="0" borderId="0" xfId="0" applyFont="1"/>
    <xf numFmtId="0" fontId="39" fillId="14" borderId="0" xfId="0" applyFont="1" applyFill="1"/>
    <xf numFmtId="0" fontId="39" fillId="0" borderId="0" xfId="0" applyFont="1"/>
    <xf numFmtId="0" fontId="41" fillId="13" borderId="0" xfId="0" applyFont="1" applyFill="1"/>
    <xf numFmtId="2" fontId="6" fillId="6" borderId="0" xfId="0" applyNumberFormat="1" applyFont="1" applyFill="1"/>
    <xf numFmtId="1" fontId="13" fillId="5" borderId="0" xfId="0" applyNumberFormat="1" applyFont="1" applyFill="1"/>
    <xf numFmtId="0" fontId="7" fillId="10" borderId="0" xfId="2" applyFont="1" applyFill="1"/>
    <xf numFmtId="2" fontId="25" fillId="13" borderId="0" xfId="0" applyNumberFormat="1" applyFont="1" applyFill="1"/>
    <xf numFmtId="2" fontId="26" fillId="13" borderId="0" xfId="0" applyNumberFormat="1" applyFont="1" applyFill="1"/>
    <xf numFmtId="2" fontId="5" fillId="13" borderId="0" xfId="0" applyNumberFormat="1" applyFont="1" applyFill="1"/>
    <xf numFmtId="2" fontId="0" fillId="8" borderId="0" xfId="0" applyNumberFormat="1" applyFill="1"/>
    <xf numFmtId="2" fontId="30" fillId="8" borderId="0" xfId="0" applyNumberFormat="1" applyFont="1" applyFill="1"/>
    <xf numFmtId="2" fontId="21" fillId="8" borderId="0" xfId="0" applyNumberFormat="1" applyFont="1" applyFill="1"/>
    <xf numFmtId="2" fontId="5" fillId="8" borderId="0" xfId="10" quotePrefix="1" applyNumberFormat="1" applyFont="1" applyFill="1"/>
    <xf numFmtId="0" fontId="9" fillId="0" borderId="0" xfId="0" applyFont="1"/>
    <xf numFmtId="1" fontId="9" fillId="0" borderId="0" xfId="0" applyNumberFormat="1" applyFont="1"/>
    <xf numFmtId="1" fontId="5" fillId="10" borderId="0" xfId="0" quotePrefix="1" applyNumberFormat="1" applyFont="1" applyFill="1"/>
    <xf numFmtId="164" fontId="29" fillId="0" borderId="0" xfId="0" applyNumberFormat="1" applyFont="1"/>
    <xf numFmtId="2" fontId="29" fillId="0" borderId="0" xfId="0" applyNumberFormat="1" applyFont="1"/>
    <xf numFmtId="1" fontId="29" fillId="0" borderId="0" xfId="0" applyNumberFormat="1" applyFont="1"/>
    <xf numFmtId="0" fontId="42" fillId="8" borderId="0" xfId="2" applyFont="1" applyFill="1"/>
    <xf numFmtId="1" fontId="9" fillId="0" borderId="0" xfId="2" applyNumberFormat="1" applyFont="1"/>
    <xf numFmtId="0" fontId="13" fillId="8" borderId="0" xfId="2" applyFont="1" applyFill="1"/>
    <xf numFmtId="1" fontId="8" fillId="18" borderId="0" xfId="0" applyNumberFormat="1" applyFont="1" applyFill="1" applyAlignment="1">
      <alignment horizontal="center"/>
    </xf>
    <xf numFmtId="164" fontId="5" fillId="18" borderId="0" xfId="0" applyNumberFormat="1" applyFont="1" applyFill="1"/>
    <xf numFmtId="0" fontId="39" fillId="8" borderId="0" xfId="0" applyFont="1" applyFill="1"/>
    <xf numFmtId="0" fontId="40" fillId="8" borderId="0" xfId="0" applyFont="1" applyFill="1"/>
    <xf numFmtId="0" fontId="8" fillId="8" borderId="0" xfId="0" applyFont="1" applyFill="1"/>
    <xf numFmtId="0" fontId="39" fillId="10" borderId="0" xfId="0" applyFont="1" applyFill="1"/>
    <xf numFmtId="0" fontId="39" fillId="0" borderId="0" xfId="3" applyFont="1"/>
    <xf numFmtId="0" fontId="39" fillId="0" borderId="0" xfId="7" applyFont="1"/>
    <xf numFmtId="0" fontId="29" fillId="8" borderId="0" xfId="0" applyFont="1" applyFill="1"/>
    <xf numFmtId="0" fontId="8" fillId="10" borderId="0" xfId="0" applyFont="1" applyFill="1"/>
    <xf numFmtId="0" fontId="8" fillId="0" borderId="0" xfId="3" applyFont="1"/>
    <xf numFmtId="0" fontId="8" fillId="0" borderId="0" xfId="7" applyFont="1"/>
    <xf numFmtId="2" fontId="5" fillId="18" borderId="0" xfId="0" applyNumberFormat="1" applyFont="1" applyFill="1"/>
    <xf numFmtId="1" fontId="39" fillId="0" borderId="0" xfId="0" applyNumberFormat="1" applyFont="1"/>
    <xf numFmtId="0" fontId="24" fillId="8" borderId="0" xfId="2" applyFont="1" applyFill="1"/>
    <xf numFmtId="0" fontId="5" fillId="18" borderId="0" xfId="2" applyFont="1" applyFill="1"/>
    <xf numFmtId="0" fontId="6" fillId="0" borderId="0" xfId="2" quotePrefix="1"/>
    <xf numFmtId="0" fontId="6" fillId="10" borderId="0" xfId="2" quotePrefix="1" applyFill="1"/>
    <xf numFmtId="0" fontId="6" fillId="11" borderId="0" xfId="2" applyFill="1"/>
    <xf numFmtId="164" fontId="6" fillId="11" borderId="0" xfId="2" applyNumberFormat="1" applyFill="1"/>
    <xf numFmtId="1" fontId="6" fillId="11" borderId="0" xfId="2" applyNumberFormat="1" applyFill="1"/>
    <xf numFmtId="0" fontId="5" fillId="11" borderId="0" xfId="2" applyFont="1" applyFill="1"/>
    <xf numFmtId="0" fontId="13" fillId="11" borderId="0" xfId="2" applyFont="1" applyFill="1"/>
    <xf numFmtId="1" fontId="5" fillId="11" borderId="0" xfId="2" applyNumberFormat="1" applyFont="1" applyFill="1"/>
    <xf numFmtId="164" fontId="5" fillId="11" borderId="0" xfId="2" applyNumberFormat="1" applyFont="1" applyFill="1"/>
    <xf numFmtId="0" fontId="5" fillId="11" borderId="0" xfId="10" applyFont="1" applyFill="1"/>
    <xf numFmtId="164" fontId="5" fillId="11" borderId="0" xfId="10" applyNumberFormat="1" applyFont="1" applyFill="1"/>
    <xf numFmtId="1" fontId="5" fillId="11" borderId="0" xfId="10" applyNumberFormat="1" applyFont="1" applyFill="1"/>
    <xf numFmtId="9" fontId="0" fillId="11" borderId="0" xfId="14" applyFont="1" applyFill="1"/>
    <xf numFmtId="1" fontId="5" fillId="15" borderId="0" xfId="0" applyNumberFormat="1" applyFont="1" applyFill="1"/>
    <xf numFmtId="1" fontId="5" fillId="8" borderId="0" xfId="0" applyNumberFormat="1" applyFont="1" applyFill="1" applyAlignment="1">
      <alignment horizontal="left"/>
    </xf>
    <xf numFmtId="164" fontId="5" fillId="19" borderId="0" xfId="0" applyNumberFormat="1" applyFont="1" applyFill="1"/>
    <xf numFmtId="2" fontId="5" fillId="19" borderId="0" xfId="0" applyNumberFormat="1" applyFont="1" applyFill="1"/>
    <xf numFmtId="2" fontId="23" fillId="18" borderId="0" xfId="0" applyNumberFormat="1" applyFont="1" applyFill="1"/>
    <xf numFmtId="164" fontId="5" fillId="18" borderId="0" xfId="2" applyNumberFormat="1" applyFont="1" applyFill="1"/>
    <xf numFmtId="1" fontId="12" fillId="0" borderId="0" xfId="2" applyNumberFormat="1" applyFont="1"/>
    <xf numFmtId="0" fontId="5" fillId="18" borderId="0" xfId="0" applyFont="1" applyFill="1"/>
    <xf numFmtId="0" fontId="7" fillId="15" borderId="0" xfId="2" applyFont="1" applyFill="1"/>
    <xf numFmtId="0" fontId="43" fillId="10" borderId="0" xfId="2" applyFont="1" applyFill="1"/>
    <xf numFmtId="0" fontId="43" fillId="8" borderId="0" xfId="2" applyFont="1" applyFill="1"/>
    <xf numFmtId="0" fontId="44" fillId="5" borderId="0" xfId="0" applyFont="1" applyFill="1"/>
    <xf numFmtId="2" fontId="5" fillId="11" borderId="0" xfId="0" applyNumberFormat="1" applyFont="1" applyFill="1"/>
    <xf numFmtId="0" fontId="6" fillId="0" borderId="0" xfId="0" quotePrefix="1" applyFont="1"/>
    <xf numFmtId="1" fontId="39" fillId="10" borderId="0" xfId="0" applyNumberFormat="1" applyFont="1" applyFill="1"/>
    <xf numFmtId="164" fontId="2" fillId="0" borderId="0" xfId="0" applyNumberFormat="1" applyFont="1"/>
    <xf numFmtId="1" fontId="5" fillId="11" borderId="0" xfId="0" applyNumberFormat="1" applyFont="1" applyFill="1"/>
    <xf numFmtId="1" fontId="18" fillId="8" borderId="0" xfId="0" applyNumberFormat="1" applyFont="1" applyFill="1"/>
    <xf numFmtId="0" fontId="2" fillId="8" borderId="0" xfId="0" applyFont="1" applyFill="1"/>
    <xf numFmtId="0" fontId="7" fillId="8" borderId="0" xfId="0" applyFont="1" applyFill="1"/>
    <xf numFmtId="0" fontId="37" fillId="8" borderId="0" xfId="0" applyFont="1" applyFill="1"/>
    <xf numFmtId="2" fontId="7" fillId="19" borderId="0" xfId="0" applyNumberFormat="1" applyFont="1" applyFill="1"/>
    <xf numFmtId="1" fontId="7" fillId="19" borderId="0" xfId="0" applyNumberFormat="1" applyFont="1" applyFill="1"/>
    <xf numFmtId="0" fontId="9" fillId="17" borderId="0" xfId="0" applyFont="1" applyFill="1"/>
    <xf numFmtId="0" fontId="8" fillId="9" borderId="0" xfId="0" applyFont="1" applyFill="1"/>
    <xf numFmtId="1" fontId="22" fillId="8" borderId="0" xfId="0" applyNumberFormat="1" applyFont="1" applyFill="1"/>
    <xf numFmtId="1" fontId="21" fillId="5" borderId="0" xfId="0" applyNumberFormat="1" applyFont="1" applyFill="1"/>
    <xf numFmtId="0" fontId="2" fillId="5" borderId="0" xfId="0" applyFont="1" applyFill="1"/>
    <xf numFmtId="0" fontId="7" fillId="5" borderId="0" xfId="0" applyFont="1" applyFill="1"/>
    <xf numFmtId="0" fontId="7" fillId="6" borderId="0" xfId="0" applyFont="1" applyFill="1"/>
    <xf numFmtId="0" fontId="24" fillId="0" borderId="0" xfId="0" applyFont="1"/>
    <xf numFmtId="1" fontId="29" fillId="18" borderId="0" xfId="0" applyNumberFormat="1" applyFont="1" applyFill="1"/>
    <xf numFmtId="1" fontId="5" fillId="20" borderId="0" xfId="0" applyNumberFormat="1" applyFont="1" applyFill="1"/>
    <xf numFmtId="2" fontId="39" fillId="10" borderId="0" xfId="0" quotePrefix="1" applyNumberFormat="1" applyFont="1" applyFill="1"/>
    <xf numFmtId="0" fontId="12" fillId="8" borderId="0" xfId="2" applyFont="1" applyFill="1"/>
    <xf numFmtId="164" fontId="0" fillId="6" borderId="0" xfId="0" applyNumberFormat="1" applyFill="1"/>
    <xf numFmtId="164" fontId="6" fillId="6" borderId="0" xfId="0" applyNumberFormat="1" applyFont="1" applyFill="1"/>
    <xf numFmtId="0" fontId="0" fillId="21" borderId="0" xfId="0" applyFill="1"/>
    <xf numFmtId="164" fontId="6" fillId="21" borderId="0" xfId="0" quotePrefix="1" applyNumberFormat="1" applyFont="1" applyFill="1"/>
    <xf numFmtId="2" fontId="0" fillId="21" borderId="0" xfId="0" applyNumberFormat="1" applyFill="1"/>
    <xf numFmtId="2" fontId="6" fillId="21" borderId="0" xfId="0" quotePrefix="1" applyNumberFormat="1" applyFont="1" applyFill="1"/>
    <xf numFmtId="1" fontId="5" fillId="21" borderId="0" xfId="0" applyNumberFormat="1" applyFont="1" applyFill="1"/>
    <xf numFmtId="1" fontId="6" fillId="21" borderId="0" xfId="0" quotePrefix="1" applyNumberFormat="1" applyFont="1" applyFill="1"/>
    <xf numFmtId="1" fontId="0" fillId="21" borderId="0" xfId="0" applyNumberFormat="1" applyFill="1"/>
    <xf numFmtId="164" fontId="0" fillId="21" borderId="0" xfId="0" applyNumberFormat="1" applyFill="1"/>
    <xf numFmtId="0" fontId="7" fillId="3" borderId="0" xfId="0" applyFont="1" applyFill="1"/>
    <xf numFmtId="0" fontId="7" fillId="3" borderId="0" xfId="0" quotePrefix="1" applyFont="1" applyFill="1"/>
    <xf numFmtId="0" fontId="8" fillId="5" borderId="0" xfId="0" quotePrefix="1" applyFont="1" applyFill="1"/>
    <xf numFmtId="1" fontId="5" fillId="19" borderId="0" xfId="0" applyNumberFormat="1" applyFont="1" applyFill="1"/>
    <xf numFmtId="0" fontId="8" fillId="6" borderId="0" xfId="0" applyFont="1" applyFill="1"/>
    <xf numFmtId="164" fontId="8" fillId="19" borderId="0" xfId="0" applyNumberFormat="1" applyFont="1" applyFill="1"/>
    <xf numFmtId="164" fontId="8" fillId="6" borderId="0" xfId="0" applyNumberFormat="1" applyFont="1" applyFill="1"/>
    <xf numFmtId="1" fontId="8" fillId="5" borderId="0" xfId="0" applyNumberFormat="1" applyFont="1" applyFill="1"/>
    <xf numFmtId="0" fontId="39" fillId="5" borderId="0" xfId="0" applyFont="1" applyFill="1"/>
    <xf numFmtId="0" fontId="8" fillId="5" borderId="0" xfId="0" applyFont="1" applyFill="1"/>
    <xf numFmtId="1" fontId="8" fillId="8" borderId="0" xfId="10" applyNumberFormat="1" applyFont="1" applyFill="1"/>
    <xf numFmtId="1" fontId="8" fillId="8" borderId="0" xfId="0" applyNumberFormat="1" applyFont="1" applyFill="1"/>
    <xf numFmtId="0" fontId="8" fillId="8" borderId="0" xfId="10" applyFont="1" applyFill="1"/>
    <xf numFmtId="1" fontId="39" fillId="8" borderId="0" xfId="0" applyNumberFormat="1" applyFont="1" applyFill="1"/>
    <xf numFmtId="164" fontId="0" fillId="19" borderId="0" xfId="0" applyNumberFormat="1" applyFill="1"/>
    <xf numFmtId="2" fontId="0" fillId="19" borderId="0" xfId="0" applyNumberFormat="1" applyFill="1"/>
    <xf numFmtId="1" fontId="5" fillId="19" borderId="0" xfId="0" quotePrefix="1" applyNumberFormat="1" applyFont="1" applyFill="1"/>
    <xf numFmtId="164" fontId="5" fillId="6" borderId="0" xfId="0" quotePrefix="1" applyNumberFormat="1" applyFont="1" applyFill="1"/>
    <xf numFmtId="164" fontId="39" fillId="8" borderId="0" xfId="0" applyNumberFormat="1" applyFont="1" applyFill="1"/>
    <xf numFmtId="164" fontId="8" fillId="8" borderId="0" xfId="0" applyNumberFormat="1" applyFont="1" applyFill="1"/>
    <xf numFmtId="164" fontId="8" fillId="8" borderId="0" xfId="10" applyNumberFormat="1" applyFont="1" applyFill="1"/>
    <xf numFmtId="1" fontId="8" fillId="10" borderId="0" xfId="0" applyNumberFormat="1" applyFont="1" applyFill="1"/>
    <xf numFmtId="0" fontId="41" fillId="8" borderId="0" xfId="0" applyFont="1" applyFill="1"/>
    <xf numFmtId="2" fontId="5" fillId="0" borderId="0" xfId="0" quotePrefix="1" applyNumberFormat="1" applyFont="1"/>
    <xf numFmtId="0" fontId="7" fillId="5" borderId="0" xfId="0" quotePrefix="1" applyFont="1" applyFill="1"/>
    <xf numFmtId="0" fontId="40" fillId="5" borderId="0" xfId="0" applyFont="1" applyFill="1"/>
    <xf numFmtId="0" fontId="29" fillId="5" borderId="0" xfId="0" applyFont="1" applyFill="1"/>
    <xf numFmtId="1" fontId="39" fillId="5" borderId="0" xfId="0" applyNumberFormat="1" applyFont="1" applyFill="1"/>
    <xf numFmtId="1" fontId="8" fillId="5" borderId="0" xfId="0" quotePrefix="1" applyNumberFormat="1" applyFont="1" applyFill="1"/>
    <xf numFmtId="3" fontId="13" fillId="3" borderId="0" xfId="0" applyNumberFormat="1" applyFont="1" applyFill="1"/>
    <xf numFmtId="3" fontId="19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5" fillId="0" borderId="0" xfId="0" applyNumberFormat="1" applyFont="1"/>
    <xf numFmtId="3" fontId="14" fillId="0" borderId="0" xfId="6" applyNumberFormat="1"/>
    <xf numFmtId="3" fontId="17" fillId="0" borderId="0" xfId="8" applyNumberFormat="1"/>
    <xf numFmtId="3" fontId="0" fillId="5" borderId="0" xfId="0" applyNumberFormat="1" applyFill="1"/>
    <xf numFmtId="3" fontId="20" fillId="5" borderId="0" xfId="0" applyNumberFormat="1" applyFont="1" applyFill="1"/>
    <xf numFmtId="3" fontId="24" fillId="5" borderId="0" xfId="0" applyNumberFormat="1" applyFont="1" applyFill="1"/>
    <xf numFmtId="3" fontId="5" fillId="5" borderId="0" xfId="0" applyNumberFormat="1" applyFont="1" applyFill="1"/>
    <xf numFmtId="3" fontId="5" fillId="6" borderId="0" xfId="0" applyNumberFormat="1" applyFont="1" applyFill="1"/>
    <xf numFmtId="1" fontId="25" fillId="8" borderId="0" xfId="2" applyNumberFormat="1" applyFont="1" applyFill="1"/>
    <xf numFmtId="3" fontId="0" fillId="8" borderId="0" xfId="0" applyNumberFormat="1" applyFill="1"/>
    <xf numFmtId="3" fontId="30" fillId="8" borderId="0" xfId="0" applyNumberFormat="1" applyFont="1" applyFill="1"/>
    <xf numFmtId="3" fontId="27" fillId="8" borderId="0" xfId="0" applyNumberFormat="1" applyFont="1" applyFill="1"/>
    <xf numFmtId="3" fontId="21" fillId="8" borderId="0" xfId="0" applyNumberFormat="1" applyFont="1" applyFill="1"/>
    <xf numFmtId="3" fontId="5" fillId="8" borderId="0" xfId="0" applyNumberFormat="1" applyFont="1" applyFill="1"/>
    <xf numFmtId="3" fontId="5" fillId="8" borderId="0" xfId="10" applyNumberFormat="1" applyFont="1" applyFill="1"/>
    <xf numFmtId="3" fontId="0" fillId="10" borderId="0" xfId="0" applyNumberFormat="1" applyFill="1"/>
    <xf numFmtId="3" fontId="5" fillId="18" borderId="0" xfId="0" applyNumberFormat="1" applyFont="1" applyFill="1"/>
    <xf numFmtId="3" fontId="25" fillId="8" borderId="0" xfId="0" applyNumberFormat="1" applyFont="1" applyFill="1"/>
    <xf numFmtId="3" fontId="13" fillId="0" borderId="0" xfId="0" applyNumberFormat="1" applyFont="1"/>
    <xf numFmtId="3" fontId="0" fillId="11" borderId="0" xfId="0" applyNumberFormat="1" applyFill="1"/>
    <xf numFmtId="3" fontId="10" fillId="0" borderId="0" xfId="0" applyNumberFormat="1" applyFont="1"/>
    <xf numFmtId="3" fontId="2" fillId="0" borderId="0" xfId="3" applyNumberFormat="1"/>
    <xf numFmtId="3" fontId="2" fillId="0" borderId="0" xfId="7" applyNumberFormat="1"/>
    <xf numFmtId="3" fontId="6" fillId="8" borderId="0" xfId="2" applyNumberFormat="1" applyFill="1"/>
    <xf numFmtId="3" fontId="30" fillId="8" borderId="0" xfId="2" applyNumberFormat="1" applyFont="1" applyFill="1"/>
    <xf numFmtId="3" fontId="21" fillId="8" borderId="0" xfId="2" applyNumberFormat="1" applyFont="1" applyFill="1"/>
    <xf numFmtId="3" fontId="21" fillId="0" borderId="0" xfId="2" applyNumberFormat="1" applyFont="1"/>
    <xf numFmtId="3" fontId="5" fillId="8" borderId="0" xfId="2" applyNumberFormat="1" applyFont="1" applyFill="1"/>
    <xf numFmtId="3" fontId="9" fillId="0" borderId="0" xfId="2" applyNumberFormat="1" applyFont="1"/>
    <xf numFmtId="3" fontId="6" fillId="10" borderId="0" xfId="2" applyNumberFormat="1" applyFill="1"/>
    <xf numFmtId="3" fontId="5" fillId="18" borderId="0" xfId="2" applyNumberFormat="1" applyFont="1" applyFill="1"/>
    <xf numFmtId="3" fontId="6" fillId="0" borderId="0" xfId="2" applyNumberFormat="1"/>
    <xf numFmtId="3" fontId="6" fillId="0" borderId="0" xfId="0" applyNumberFormat="1" applyFont="1"/>
    <xf numFmtId="3" fontId="18" fillId="3" borderId="0" xfId="0" applyNumberFormat="1" applyFont="1" applyFill="1"/>
    <xf numFmtId="3" fontId="8" fillId="12" borderId="0" xfId="0" applyNumberFormat="1" applyFont="1" applyFill="1" applyAlignment="1">
      <alignment horizontal="center"/>
    </xf>
    <xf numFmtId="3" fontId="8" fillId="6" borderId="0" xfId="0" applyNumberFormat="1" applyFont="1" applyFill="1" applyAlignment="1">
      <alignment horizontal="center"/>
    </xf>
    <xf numFmtId="3" fontId="24" fillId="3" borderId="0" xfId="0" applyNumberFormat="1" applyFont="1" applyFill="1"/>
    <xf numFmtId="3" fontId="8" fillId="3" borderId="0" xfId="0" quotePrefix="1" applyNumberFormat="1" applyFont="1" applyFill="1"/>
    <xf numFmtId="3" fontId="8" fillId="7" borderId="0" xfId="0" applyNumberFormat="1" applyFont="1" applyFill="1"/>
    <xf numFmtId="0" fontId="33" fillId="17" borderId="0" xfId="0" applyFont="1" applyFill="1"/>
    <xf numFmtId="3" fontId="5" fillId="0" borderId="0" xfId="2" applyNumberFormat="1" applyFont="1"/>
    <xf numFmtId="3" fontId="6" fillId="11" borderId="0" xfId="2" applyNumberFormat="1" applyFill="1"/>
    <xf numFmtId="3" fontId="5" fillId="6" borderId="0" xfId="2" applyNumberFormat="1" applyFont="1" applyFill="1"/>
    <xf numFmtId="3" fontId="5" fillId="11" borderId="0" xfId="2" applyNumberFormat="1" applyFont="1" applyFill="1"/>
    <xf numFmtId="3" fontId="5" fillId="11" borderId="0" xfId="10" applyNumberFormat="1" applyFont="1" applyFill="1"/>
    <xf numFmtId="0" fontId="7" fillId="13" borderId="0" xfId="0" quotePrefix="1" applyFont="1" applyFill="1"/>
    <xf numFmtId="1" fontId="45" fillId="0" borderId="0" xfId="0" applyNumberFormat="1" applyFont="1"/>
    <xf numFmtId="164" fontId="2" fillId="14" borderId="0" xfId="0" applyNumberFormat="1" applyFont="1" applyFill="1"/>
    <xf numFmtId="3" fontId="25" fillId="13" borderId="0" xfId="0" applyNumberFormat="1" applyFont="1" applyFill="1"/>
    <xf numFmtId="0" fontId="42" fillId="8" borderId="0" xfId="2" quotePrefix="1" applyFont="1" applyFill="1"/>
    <xf numFmtId="1" fontId="21" fillId="8" borderId="0" xfId="2" applyNumberFormat="1" applyFont="1" applyFill="1"/>
    <xf numFmtId="164" fontId="5" fillId="0" borderId="0" xfId="2" applyNumberFormat="1" applyFont="1"/>
    <xf numFmtId="164" fontId="8" fillId="19" borderId="0" xfId="0" quotePrefix="1" applyNumberFormat="1" applyFont="1" applyFill="1"/>
    <xf numFmtId="164" fontId="8" fillId="6" borderId="0" xfId="0" quotePrefix="1" applyNumberFormat="1" applyFont="1" applyFill="1"/>
    <xf numFmtId="1" fontId="7" fillId="0" borderId="0" xfId="3" applyNumberFormat="1" applyFont="1"/>
    <xf numFmtId="1" fontId="7" fillId="0" borderId="0" xfId="7" applyNumberFormat="1" applyFont="1"/>
    <xf numFmtId="3" fontId="21" fillId="0" borderId="0" xfId="0" applyNumberFormat="1" applyFont="1"/>
    <xf numFmtId="3" fontId="6" fillId="8" borderId="0" xfId="0" applyNumberFormat="1" applyFont="1" applyFill="1"/>
    <xf numFmtId="3" fontId="5" fillId="0" borderId="0" xfId="2" applyNumberFormat="1" applyFont="1" applyAlignment="1">
      <alignment horizontal="right"/>
    </xf>
    <xf numFmtId="3" fontId="6" fillId="17" borderId="0" xfId="0" applyNumberFormat="1" applyFont="1" applyFill="1"/>
    <xf numFmtId="3" fontId="5" fillId="17" borderId="0" xfId="10" applyNumberFormat="1" applyFont="1" applyFill="1"/>
    <xf numFmtId="3" fontId="5" fillId="17" borderId="0" xfId="0" applyNumberFormat="1" applyFont="1" applyFill="1"/>
    <xf numFmtId="3" fontId="0" fillId="17" borderId="0" xfId="0" applyNumberFormat="1" applyFill="1"/>
    <xf numFmtId="0" fontId="0" fillId="0" borderId="0" xfId="0"/>
    <xf numFmtId="3" fontId="0" fillId="0" borderId="0" xfId="0" applyNumberFormat="1"/>
    <xf numFmtId="3" fontId="5" fillId="8" borderId="0" xfId="10" quotePrefix="1" applyNumberFormat="1" applyFont="1" applyFill="1"/>
    <xf numFmtId="3" fontId="39" fillId="10" borderId="0" xfId="0" quotePrefix="1" applyNumberFormat="1" applyFont="1" applyFill="1"/>
    <xf numFmtId="3" fontId="6" fillId="0" borderId="0" xfId="0" quotePrefix="1" applyNumberFormat="1" applyFont="1"/>
    <xf numFmtId="3" fontId="6" fillId="10" borderId="0" xfId="0" quotePrefix="1" applyNumberFormat="1" applyFont="1" applyFill="1"/>
    <xf numFmtId="0" fontId="0" fillId="0" borderId="0" xfId="0"/>
    <xf numFmtId="3" fontId="0" fillId="0" borderId="0" xfId="0" applyNumberFormat="1"/>
    <xf numFmtId="1" fontId="0" fillId="0" borderId="0" xfId="0" applyNumberFormat="1"/>
    <xf numFmtId="3" fontId="0" fillId="0" borderId="0" xfId="0" quotePrefix="1" applyNumberFormat="1"/>
    <xf numFmtId="3" fontId="21" fillId="5" borderId="0" xfId="0" applyNumberFormat="1" applyFont="1" applyFill="1"/>
    <xf numFmtId="3" fontId="27" fillId="5" borderId="0" xfId="0" applyNumberFormat="1" applyFont="1" applyFill="1"/>
    <xf numFmtId="3" fontId="2" fillId="0" borderId="0" xfId="4" applyNumberForma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164" fontId="5" fillId="6" borderId="0" xfId="10" applyNumberFormat="1" applyFont="1" applyFill="1"/>
    <xf numFmtId="0" fontId="0" fillId="0" borderId="0" xfId="0"/>
    <xf numFmtId="3" fontId="0" fillId="0" borderId="0" xfId="0" applyNumberFormat="1"/>
    <xf numFmtId="0" fontId="0" fillId="0" borderId="0" xfId="0"/>
    <xf numFmtId="1" fontId="0" fillId="0" borderId="0" xfId="0" applyNumberFormat="1"/>
    <xf numFmtId="0" fontId="5" fillId="0" borderId="0" xfId="0" applyFon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5" fillId="0" borderId="0" xfId="0" applyFon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" fontId="9" fillId="0" borderId="0" xfId="2" applyNumberFormat="1" applyFont="1"/>
    <xf numFmtId="3" fontId="6" fillId="0" borderId="0" xfId="2" applyNumberFormat="1"/>
    <xf numFmtId="0" fontId="0" fillId="0" borderId="0" xfId="0"/>
    <xf numFmtId="0" fontId="0" fillId="0" borderId="0" xfId="0"/>
    <xf numFmtId="0" fontId="0" fillId="0" borderId="0" xfId="0"/>
    <xf numFmtId="3" fontId="0" fillId="0" borderId="0" xfId="0" applyNumberFormat="1"/>
    <xf numFmtId="1" fontId="0" fillId="0" borderId="0" xfId="0" applyNumberFormat="1"/>
    <xf numFmtId="3" fontId="0" fillId="13" borderId="0" xfId="0" applyNumberFormat="1" applyFill="1"/>
    <xf numFmtId="3" fontId="30" fillId="13" borderId="0" xfId="0" applyNumberFormat="1" applyFont="1" applyFill="1"/>
    <xf numFmtId="3" fontId="6" fillId="13" borderId="0" xfId="0" applyNumberFormat="1" applyFont="1" applyFill="1"/>
    <xf numFmtId="3" fontId="21" fillId="13" borderId="0" xfId="0" applyNumberFormat="1" applyFont="1" applyFill="1"/>
    <xf numFmtId="3" fontId="5" fillId="13" borderId="0" xfId="0" applyNumberFormat="1" applyFont="1" applyFill="1"/>
    <xf numFmtId="3" fontId="0" fillId="6" borderId="0" xfId="0" applyNumberFormat="1" applyFill="1"/>
    <xf numFmtId="0" fontId="0" fillId="0" borderId="0" xfId="0"/>
    <xf numFmtId="1" fontId="0" fillId="0" borderId="0" xfId="0" applyNumberFormat="1"/>
    <xf numFmtId="0" fontId="24" fillId="0" borderId="0" xfId="0" applyFont="1"/>
    <xf numFmtId="0" fontId="0" fillId="0" borderId="0" xfId="0"/>
    <xf numFmtId="166" fontId="21" fillId="0" borderId="0" xfId="0" applyNumberFormat="1" applyFont="1"/>
    <xf numFmtId="166" fontId="0" fillId="0" borderId="0" xfId="0" applyNumberFormat="1"/>
    <xf numFmtId="0" fontId="24" fillId="3" borderId="0" xfId="0" applyFont="1" applyFill="1" applyAlignment="1"/>
    <xf numFmtId="0" fontId="0" fillId="0" borderId="0" xfId="0" applyAlignment="1"/>
    <xf numFmtId="3" fontId="21" fillId="0" borderId="0" xfId="0" applyNumberFormat="1" applyFont="1"/>
    <xf numFmtId="3" fontId="27" fillId="0" borderId="0" xfId="0" applyNumberFormat="1" applyFont="1"/>
    <xf numFmtId="3" fontId="0" fillId="0" borderId="0" xfId="0" applyNumberFormat="1"/>
    <xf numFmtId="3" fontId="44" fillId="0" borderId="0" xfId="0" applyNumberFormat="1" applyFont="1"/>
    <xf numFmtId="3" fontId="21" fillId="0" borderId="0" xfId="2" applyNumberFormat="1" applyFont="1"/>
    <xf numFmtId="0" fontId="9" fillId="0" borderId="0" xfId="2" applyFont="1"/>
    <xf numFmtId="1" fontId="9" fillId="0" borderId="0" xfId="2" applyNumberFormat="1" applyFont="1"/>
    <xf numFmtId="1" fontId="0" fillId="0" borderId="0" xfId="0" applyNumberFormat="1"/>
    <xf numFmtId="3" fontId="6" fillId="0" borderId="0" xfId="2" applyNumberFormat="1"/>
    <xf numFmtId="1" fontId="23" fillId="0" borderId="0" xfId="0" applyNumberFormat="1" applyFont="1"/>
    <xf numFmtId="3" fontId="26" fillId="0" borderId="0" xfId="0" applyNumberFormat="1" applyFont="1"/>
    <xf numFmtId="3" fontId="21" fillId="0" borderId="0" xfId="0" applyNumberFormat="1" applyFont="1" applyFill="1" applyAlignment="1"/>
    <xf numFmtId="3" fontId="0" fillId="0" borderId="0" xfId="0" applyNumberFormat="1" applyFill="1" applyAlignment="1"/>
    <xf numFmtId="1" fontId="21" fillId="0" borderId="0" xfId="0" applyNumberFormat="1" applyFont="1"/>
    <xf numFmtId="0" fontId="33" fillId="0" borderId="0" xfId="0" applyFont="1"/>
    <xf numFmtId="1" fontId="13" fillId="21" borderId="0" xfId="0" applyNumberFormat="1" applyFont="1" applyFill="1" applyAlignment="1"/>
    <xf numFmtId="0" fontId="5" fillId="0" borderId="0" xfId="0" applyFont="1"/>
  </cellXfs>
  <cellStyles count="16">
    <cellStyle name="Normal" xfId="0" builtinId="0"/>
    <cellStyle name="Normal 2" xfId="1" xr:uid="{00000000-0005-0000-0000-000002000000}"/>
    <cellStyle name="Normal 2 2" xfId="11" xr:uid="{00000000-0005-0000-0000-000003000000}"/>
    <cellStyle name="Normal 3" xfId="2" xr:uid="{00000000-0005-0000-0000-000004000000}"/>
    <cellStyle name="Normal 4" xfId="3" xr:uid="{00000000-0005-0000-0000-000005000000}"/>
    <cellStyle name="Normal 5" xfId="6" xr:uid="{00000000-0005-0000-0000-000006000000}"/>
    <cellStyle name="Normal 5 2" xfId="12" xr:uid="{00000000-0005-0000-0000-000007000000}"/>
    <cellStyle name="Normal 6" xfId="9" xr:uid="{00000000-0005-0000-0000-000008000000}"/>
    <cellStyle name="Normal 6 2" xfId="13" xr:uid="{00000000-0005-0000-0000-000009000000}"/>
    <cellStyle name="Normal 7" xfId="15" xr:uid="{64BFEA09-873A-4F07-847F-BD1DA3253A90}"/>
    <cellStyle name="Normal_Ark1_1" xfId="10" xr:uid="{00000000-0005-0000-0000-00000A000000}"/>
    <cellStyle name="Normal_Organisasjon" xfId="7" xr:uid="{00000000-0005-0000-0000-00000B000000}"/>
    <cellStyle name="Normal_Per uke" xfId="4" xr:uid="{00000000-0005-0000-0000-00000C000000}"/>
    <cellStyle name="Normal_Per år_1" xfId="8" xr:uid="{00000000-0005-0000-0000-00000D000000}"/>
    <cellStyle name="Prosent 2" xfId="14" xr:uid="{00000000-0005-0000-0000-00000E000000}"/>
    <cellStyle name="Udefinert" xfId="5" xr:uid="{00000000-0005-0000-0000-00000F000000}"/>
  </cellStyles>
  <dxfs count="371"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99"/>
      <color rgb="FFFFFF00"/>
      <color rgb="FFFFFFCC"/>
      <color rgb="FFCCFFFF"/>
      <color rgb="FF66FF33"/>
      <color rgb="FFFFFFFF"/>
      <color rgb="FFFF5050"/>
      <color rgb="FFBE2F02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slakting hittil</a:t>
            </a:r>
            <a:r>
              <a:rPr lang="nb-NO" sz="2800" baseline="0"/>
              <a:t> i år per uke 52.2024</a:t>
            </a:r>
            <a:endParaRPr lang="nb-NO" sz="2800"/>
          </a:p>
        </c:rich>
      </c:tx>
      <c:layout>
        <c:manualLayout>
          <c:xMode val="edge"/>
          <c:yMode val="edge"/>
          <c:x val="0.18464227498458705"/>
          <c:y val="2.79555129918306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80643757141067"/>
          <c:y val="0.14589530884200319"/>
          <c:w val="0.87572210642667059"/>
          <c:h val="0.70203803799321318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2-45A1-8FD4-2147228946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22-45A1-8FD4-2147228946B9}"/>
                </c:ext>
              </c:extLst>
            </c:dLbl>
            <c:dLbl>
              <c:idx val="7"/>
              <c:layout>
                <c:manualLayout>
                  <c:x val="-1.899050370142861E-3"/>
                  <c:y val="-6.4625846878469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E5-4543-BC0D-B60AE3048747}"/>
                </c:ext>
              </c:extLst>
            </c:dLbl>
            <c:dLbl>
              <c:idx val="8"/>
              <c:layout>
                <c:manualLayout>
                  <c:x val="9.4952518507143051E-4"/>
                  <c:y val="-2.3696143855438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AB-4E6E-9406-5D11473D20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2E-44D6-A70D-D324D335E150}"/>
                </c:ext>
              </c:extLst>
            </c:dLbl>
            <c:dLbl>
              <c:idx val="10"/>
              <c:layout>
                <c:manualLayout>
                  <c:x val="0"/>
                  <c:y val="-5.385487239872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6D-46E0-9593-2F5468D0B7E4}"/>
                </c:ext>
              </c:extLst>
            </c:dLbl>
            <c:dLbl>
              <c:idx val="11"/>
              <c:layout>
                <c:manualLayout>
                  <c:x val="9.495251850713608E-4"/>
                  <c:y val="-3.4467118335183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AB-4E6E-9406-5D11473D2042}"/>
                </c:ext>
              </c:extLst>
            </c:dLbl>
            <c:dLbl>
              <c:idx val="12"/>
              <c:layout>
                <c:manualLayout>
                  <c:x val="1.0444777035785665E-2"/>
                  <c:y val="-6.4625846878469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85-4F2D-A22E-457BA53EC4B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5-4F2D-A22E-457BA53EC4B7}"/>
                </c:ext>
              </c:extLst>
            </c:dLbl>
            <c:dLbl>
              <c:idx val="15"/>
              <c:layout>
                <c:manualLayout>
                  <c:x val="-1.8990503701430002E-3"/>
                  <c:y val="-3.2312923439234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80-4B09-AA1D-80BBB1B5B898}"/>
                </c:ext>
              </c:extLst>
            </c:dLbl>
            <c:dLbl>
              <c:idx val="17"/>
              <c:layout>
                <c:manualLayout>
                  <c:x val="-1.899050370142861E-3"/>
                  <c:y val="-1.2925169375693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C-4BE7-B0C7-E70D91B07CB0}"/>
                </c:ext>
              </c:extLst>
            </c:dLbl>
            <c:dLbl>
              <c:idx val="18"/>
              <c:layout>
                <c:manualLayout>
                  <c:x val="0"/>
                  <c:y val="-3.66213132311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8-45E6-AF55-E26350A9225A}"/>
                </c:ext>
              </c:extLst>
            </c:dLbl>
            <c:dLbl>
              <c:idx val="20"/>
              <c:layout>
                <c:manualLayout>
                  <c:x val="9.4952518507143051E-4"/>
                  <c:y val="-6.2471651982520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4C-4BE7-B0C7-E70D91B07CB0}"/>
                </c:ext>
              </c:extLst>
            </c:dLbl>
            <c:dLbl>
              <c:idx val="21"/>
              <c:layout>
                <c:manualLayout>
                  <c:x val="0"/>
                  <c:y val="-2.1541948959489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C-4BE7-B0C7-E70D91B07CB0}"/>
                </c:ext>
              </c:extLst>
            </c:dLbl>
            <c:dLbl>
              <c:idx val="22"/>
              <c:layout>
                <c:manualLayout>
                  <c:x val="1.899050370142861E-3"/>
                  <c:y val="-4.092970302303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15-4CD4-9DC9-37E8382A5353}"/>
                </c:ext>
              </c:extLst>
            </c:dLbl>
            <c:dLbl>
              <c:idx val="24"/>
              <c:layout>
                <c:manualLayout>
                  <c:x val="-9.4952518507143051E-4"/>
                  <c:y val="-5.1700677502775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28-45E6-AF55-E26350A922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42730</c:v>
                </c:pt>
                <c:pt idx="1">
                  <c:v>49439.5</c:v>
                </c:pt>
                <c:pt idx="2">
                  <c:v>50601.75</c:v>
                </c:pt>
                <c:pt idx="3">
                  <c:v>53978.75</c:v>
                </c:pt>
                <c:pt idx="4">
                  <c:v>57549</c:v>
                </c:pt>
                <c:pt idx="5">
                  <c:v>51533</c:v>
                </c:pt>
                <c:pt idx="6">
                  <c:v>50741</c:v>
                </c:pt>
                <c:pt idx="7">
                  <c:v>42841</c:v>
                </c:pt>
                <c:pt idx="8">
                  <c:v>44281</c:v>
                </c:pt>
                <c:pt idx="9">
                  <c:v>42477.5</c:v>
                </c:pt>
                <c:pt idx="10">
                  <c:v>42041</c:v>
                </c:pt>
                <c:pt idx="11">
                  <c:v>36536</c:v>
                </c:pt>
                <c:pt idx="12">
                  <c:v>37348</c:v>
                </c:pt>
                <c:pt idx="13">
                  <c:v>33507</c:v>
                </c:pt>
                <c:pt idx="14">
                  <c:v>32552</c:v>
                </c:pt>
                <c:pt idx="15">
                  <c:v>48598</c:v>
                </c:pt>
                <c:pt idx="16">
                  <c:v>52753</c:v>
                </c:pt>
                <c:pt idx="17">
                  <c:v>58448</c:v>
                </c:pt>
                <c:pt idx="18">
                  <c:v>52097.5</c:v>
                </c:pt>
                <c:pt idx="19">
                  <c:v>52978.9</c:v>
                </c:pt>
                <c:pt idx="20">
                  <c:v>54358.5</c:v>
                </c:pt>
                <c:pt idx="21">
                  <c:v>55782</c:v>
                </c:pt>
                <c:pt idx="22">
                  <c:v>56709</c:v>
                </c:pt>
                <c:pt idx="23">
                  <c:v>56361</c:v>
                </c:pt>
                <c:pt idx="24">
                  <c:v>50119.91</c:v>
                </c:pt>
                <c:pt idx="25">
                  <c:v>50249.51999999999</c:v>
                </c:pt>
                <c:pt idx="26">
                  <c:v>54730</c:v>
                </c:pt>
                <c:pt idx="27">
                  <c:v>50526</c:v>
                </c:pt>
                <c:pt idx="28">
                  <c:v>45246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5-4F30-84A3-EBFC2771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96240"/>
        <c:axId val="167993104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4127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År!$AQ$8:$AQ$36</c:f>
              <c:numCache>
                <c:formatCode>General</c:formatCode>
                <c:ptCount val="29"/>
                <c:pt idx="0" formatCode="#,##0">
                  <c:v>45246</c:v>
                </c:pt>
                <c:pt idx="1">
                  <c:v>45246</c:v>
                </c:pt>
                <c:pt idx="2">
                  <c:v>45246</c:v>
                </c:pt>
                <c:pt idx="3">
                  <c:v>45246</c:v>
                </c:pt>
                <c:pt idx="4">
                  <c:v>45246</c:v>
                </c:pt>
                <c:pt idx="5">
                  <c:v>45246</c:v>
                </c:pt>
                <c:pt idx="6">
                  <c:v>45246</c:v>
                </c:pt>
                <c:pt idx="7">
                  <c:v>45246</c:v>
                </c:pt>
                <c:pt idx="8">
                  <c:v>45246</c:v>
                </c:pt>
                <c:pt idx="9">
                  <c:v>45246</c:v>
                </c:pt>
                <c:pt idx="10">
                  <c:v>45246</c:v>
                </c:pt>
                <c:pt idx="11">
                  <c:v>45246</c:v>
                </c:pt>
                <c:pt idx="12">
                  <c:v>45246</c:v>
                </c:pt>
                <c:pt idx="13">
                  <c:v>45246</c:v>
                </c:pt>
                <c:pt idx="14">
                  <c:v>45246</c:v>
                </c:pt>
                <c:pt idx="15">
                  <c:v>45246</c:v>
                </c:pt>
                <c:pt idx="16">
                  <c:v>45246</c:v>
                </c:pt>
                <c:pt idx="17">
                  <c:v>45246</c:v>
                </c:pt>
                <c:pt idx="18">
                  <c:v>45246</c:v>
                </c:pt>
                <c:pt idx="19">
                  <c:v>45246</c:v>
                </c:pt>
                <c:pt idx="20">
                  <c:v>45246</c:v>
                </c:pt>
                <c:pt idx="21">
                  <c:v>45246</c:v>
                </c:pt>
                <c:pt idx="22">
                  <c:v>45246</c:v>
                </c:pt>
                <c:pt idx="23">
                  <c:v>45246</c:v>
                </c:pt>
                <c:pt idx="24">
                  <c:v>45246</c:v>
                </c:pt>
                <c:pt idx="25">
                  <c:v>45246</c:v>
                </c:pt>
                <c:pt idx="26">
                  <c:v>45246</c:v>
                </c:pt>
                <c:pt idx="27">
                  <c:v>45246</c:v>
                </c:pt>
                <c:pt idx="28">
                  <c:v>45246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E-4EED-A889-AE1D2CDF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6240"/>
        <c:axId val="167993104"/>
      </c:lineChart>
      <c:catAx>
        <c:axId val="16799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3104"/>
        <c:crossesAt val="0"/>
        <c:auto val="1"/>
        <c:lblAlgn val="ctr"/>
        <c:lblOffset val="100"/>
        <c:noMultiLvlLbl val="0"/>
      </c:catAx>
      <c:valAx>
        <c:axId val="167993104"/>
        <c:scaling>
          <c:orientation val="minMax"/>
          <c:min val="2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6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74364345224619"/>
          <c:y val="0.19882947494976655"/>
          <c:w val="0.15295539705313863"/>
          <c:h val="0.11696314178643973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KU: </a:t>
            </a:r>
            <a:r>
              <a:rPr lang="en-US" sz="2800"/>
              <a:t>Middel</a:t>
            </a:r>
            <a:r>
              <a:rPr lang="en-US" sz="2800" baseline="0"/>
              <a:t> K-FAKTOR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719312719542319E-2"/>
          <c:y val="0.1152548593045529"/>
          <c:w val="0.88506162309104974"/>
          <c:h val="0.73354898470816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År!$L$7</c:f>
              <c:strCache>
                <c:ptCount val="1"/>
                <c:pt idx="0">
                  <c:v>K-faktor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År!$L$30:$L$36</c:f>
              <c:numCache>
                <c:formatCode>0.0</c:formatCode>
                <c:ptCount val="7"/>
                <c:pt idx="0">
                  <c:v>27.727135921670634</c:v>
                </c:pt>
                <c:pt idx="1">
                  <c:v>26.329074323274536</c:v>
                </c:pt>
                <c:pt idx="2">
                  <c:v>26.738200323793873</c:v>
                </c:pt>
                <c:pt idx="3">
                  <c:v>26.956076773184261</c:v>
                </c:pt>
                <c:pt idx="4">
                  <c:v>26.596609156107768</c:v>
                </c:pt>
                <c:pt idx="5">
                  <c:v>26.521891864683671</c:v>
                </c:pt>
                <c:pt idx="6">
                  <c:v>26.738174056452245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9F-424C-8A8C-977647C1E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(mg(ml)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middel VEKT i P klassene</a:t>
            </a:r>
          </a:p>
        </c:rich>
      </c:tx>
      <c:layout>
        <c:manualLayout>
          <c:xMode val="edge"/>
          <c:yMode val="edge"/>
          <c:x val="0.11502780791707755"/>
          <c:y val="5.71343264827094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525553635553166"/>
          <c:y val="0.15870840624823526"/>
          <c:w val="0.72712888069138626"/>
          <c:h val="0.722766357445480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Klasse!$Q$29:$Q$31</c:f>
              <c:numCache>
                <c:formatCode>0</c:formatCode>
                <c:ptCount val="3"/>
                <c:pt idx="0">
                  <c:v>190.19877845641329</c:v>
                </c:pt>
                <c:pt idx="1">
                  <c:v>220.90712661106903</c:v>
                </c:pt>
                <c:pt idx="2">
                  <c:v>246.40082001389939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E-48A6-9831-6BCE07CE2C0A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Klasse!$Q$11:$Q$13</c:f>
              <c:numCache>
                <c:formatCode>0</c:formatCode>
                <c:ptCount val="3"/>
                <c:pt idx="0">
                  <c:v>188.69214437367279</c:v>
                </c:pt>
                <c:pt idx="1">
                  <c:v>221.14716981132111</c:v>
                </c:pt>
                <c:pt idx="2">
                  <c:v>247.25322413104345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E-48A6-9831-6BCE07CE2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8251502192389"/>
          <c:y val="0.27172730179860766"/>
          <c:w val="0.22455483524892672"/>
          <c:h val="0.12848917057709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Ung ku, middel VEKT i O</a:t>
            </a:r>
            <a:r>
              <a:rPr lang="en-US" sz="1800" baseline="0"/>
              <a:t> klassene</a:t>
            </a:r>
            <a:endParaRPr lang="en-US" sz="1800"/>
          </a:p>
        </c:rich>
      </c:tx>
      <c:layout>
        <c:manualLayout>
          <c:xMode val="edge"/>
          <c:yMode val="edge"/>
          <c:x val="0.11304351401662739"/>
          <c:y val="5.3724346142199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9641566575871727"/>
          <c:y val="0.21318322569736017"/>
          <c:w val="0.7832681595257438"/>
          <c:h val="0.66829190080985501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Klasse!$Q$32:$Q$34</c:f>
              <c:numCache>
                <c:formatCode>0</c:formatCode>
                <c:ptCount val="3"/>
                <c:pt idx="0">
                  <c:v>269.7841554985265</c:v>
                </c:pt>
                <c:pt idx="1">
                  <c:v>289.59968768590079</c:v>
                </c:pt>
                <c:pt idx="2">
                  <c:v>309.43005025125592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A-4664-A41A-1BD78FDF28CC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Klasse!$Q$14:$Q$16</c:f>
              <c:numCache>
                <c:formatCode>0</c:formatCode>
                <c:ptCount val="3"/>
                <c:pt idx="0">
                  <c:v>271.34805899825921</c:v>
                </c:pt>
                <c:pt idx="1">
                  <c:v>290.11637010676174</c:v>
                </c:pt>
                <c:pt idx="2">
                  <c:v>312.39031413612554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A-4664-A41A-1BD78FDF2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368247383600085"/>
          <c:y val="0.58758277325912156"/>
          <c:w val="0.22756927251309272"/>
          <c:h val="0.16901530022188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VEKT i KLASSE R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538812450345348"/>
          <c:y val="0.17903458413465223"/>
          <c:w val="0.76525134970493769"/>
          <c:h val="0.70244039391626956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Klasse!$Q$35:$Q$37</c:f>
              <c:numCache>
                <c:formatCode>0</c:formatCode>
                <c:ptCount val="3"/>
                <c:pt idx="0">
                  <c:v>331.930426966293</c:v>
                </c:pt>
                <c:pt idx="1">
                  <c:v>355.14351073762822</c:v>
                </c:pt>
                <c:pt idx="2">
                  <c:v>381.87194029850775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D-4390-A9E5-29C7B0EE744E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Klasse!$Q$17:$Q$19</c:f>
              <c:numCache>
                <c:formatCode>0</c:formatCode>
                <c:ptCount val="3"/>
                <c:pt idx="0">
                  <c:v>331.15483425414328</c:v>
                </c:pt>
                <c:pt idx="1">
                  <c:v>356.07726798748678</c:v>
                </c:pt>
                <c:pt idx="2">
                  <c:v>382.61803797468377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D-4390-A9E5-29C7B0EE7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59875419771974"/>
          <c:y val="0.59546664745581379"/>
          <c:w val="0.22723393296933944"/>
          <c:h val="0.155043845195268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 slakt innen de ulike KLASSENE</a:t>
            </a:r>
          </a:p>
        </c:rich>
      </c:tx>
      <c:layout>
        <c:manualLayout>
          <c:xMode val="edge"/>
          <c:yMode val="edge"/>
          <c:x val="0.1890639944714658"/>
          <c:y val="5.22988488753396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98178570720786"/>
          <c:y val="0.13203267726785969"/>
          <c:w val="0.86731216468171768"/>
          <c:h val="0.759573420749937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Klasse!$B$64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Klasse!$F$63:$F$77</c:f>
              <c:numCache>
                <c:formatCode>#,##0</c:formatCode>
                <c:ptCount val="15"/>
                <c:pt idx="0">
                  <c:v>1347</c:v>
                </c:pt>
                <c:pt idx="1">
                  <c:v>8055.95</c:v>
                </c:pt>
                <c:pt idx="2">
                  <c:v>14274.62</c:v>
                </c:pt>
                <c:pt idx="3">
                  <c:v>11224.29</c:v>
                </c:pt>
                <c:pt idx="4">
                  <c:v>6948.8900000000012</c:v>
                </c:pt>
                <c:pt idx="5">
                  <c:v>4257.84</c:v>
                </c:pt>
                <c:pt idx="6">
                  <c:v>2482.98</c:v>
                </c:pt>
                <c:pt idx="7">
                  <c:v>1182</c:v>
                </c:pt>
                <c:pt idx="8">
                  <c:v>393.95</c:v>
                </c:pt>
                <c:pt idx="9">
                  <c:v>79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E-4622-A6F8-E16F23C42FC6}"/>
            </c:ext>
          </c:extLst>
        </c:ser>
        <c:ser>
          <c:idx val="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Klasse!$F$47:$F$61</c:f>
              <c:numCache>
                <c:formatCode>#,##0</c:formatCode>
                <c:ptCount val="15"/>
                <c:pt idx="0">
                  <c:v>1674</c:v>
                </c:pt>
                <c:pt idx="1">
                  <c:v>9745</c:v>
                </c:pt>
                <c:pt idx="2">
                  <c:v>15907</c:v>
                </c:pt>
                <c:pt idx="3">
                  <c:v>11725</c:v>
                </c:pt>
                <c:pt idx="4">
                  <c:v>7041</c:v>
                </c:pt>
                <c:pt idx="5">
                  <c:v>4406</c:v>
                </c:pt>
                <c:pt idx="6">
                  <c:v>2427</c:v>
                </c:pt>
                <c:pt idx="7">
                  <c:v>1170</c:v>
                </c:pt>
                <c:pt idx="8">
                  <c:v>369</c:v>
                </c:pt>
                <c:pt idx="9">
                  <c:v>70</c:v>
                </c:pt>
                <c:pt idx="10">
                  <c:v>22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E-4622-A6F8-E16F23C42FC6}"/>
            </c:ext>
          </c:extLst>
        </c:ser>
        <c:ser>
          <c:idx val="13"/>
          <c:order val="2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'Ark1'!$R$405:$R$419</c:f>
              <c:numCache>
                <c:formatCode>General</c:formatCode>
                <c:ptCount val="15"/>
                <c:pt idx="0">
                  <c:v>1801</c:v>
                </c:pt>
                <c:pt idx="1">
                  <c:v>9233</c:v>
                </c:pt>
                <c:pt idx="2">
                  <c:v>14390</c:v>
                </c:pt>
                <c:pt idx="3">
                  <c:v>10521</c:v>
                </c:pt>
                <c:pt idx="4">
                  <c:v>6724</c:v>
                </c:pt>
                <c:pt idx="5">
                  <c:v>3980</c:v>
                </c:pt>
                <c:pt idx="6">
                  <c:v>2225</c:v>
                </c:pt>
                <c:pt idx="7">
                  <c:v>1071</c:v>
                </c:pt>
                <c:pt idx="8">
                  <c:v>335</c:v>
                </c:pt>
                <c:pt idx="9">
                  <c:v>59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E-4622-A6F8-E16F23C42FC6}"/>
            </c:ext>
          </c:extLst>
        </c:ser>
        <c:ser>
          <c:idx val="1"/>
          <c:order val="3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'Ark1'!$R$389:$R$403</c:f>
              <c:numCache>
                <c:formatCode>General</c:formatCode>
                <c:ptCount val="15"/>
                <c:pt idx="0">
                  <c:v>1413</c:v>
                </c:pt>
                <c:pt idx="1">
                  <c:v>7632</c:v>
                </c:pt>
                <c:pt idx="2">
                  <c:v>12515</c:v>
                </c:pt>
                <c:pt idx="3">
                  <c:v>9763</c:v>
                </c:pt>
                <c:pt idx="4">
                  <c:v>6463</c:v>
                </c:pt>
                <c:pt idx="5">
                  <c:v>3820</c:v>
                </c:pt>
                <c:pt idx="6">
                  <c:v>2172</c:v>
                </c:pt>
                <c:pt idx="7">
                  <c:v>959</c:v>
                </c:pt>
                <c:pt idx="8">
                  <c:v>316</c:v>
                </c:pt>
                <c:pt idx="9">
                  <c:v>53</c:v>
                </c:pt>
                <c:pt idx="10">
                  <c:v>8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E-4622-A6F8-E16F23C4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6.0818300899687573E-2"/>
          <c:h val="0.19581391849079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</a:t>
            </a:r>
            <a:r>
              <a:rPr lang="en-US" sz="2400" baseline="0"/>
              <a:t> a</a:t>
            </a:r>
            <a:r>
              <a:rPr lang="en-US" sz="2400"/>
              <a:t>ntall slakt innen de ulike KLASSENE</a:t>
            </a:r>
          </a:p>
        </c:rich>
      </c:tx>
      <c:layout>
        <c:manualLayout>
          <c:xMode val="edge"/>
          <c:yMode val="edge"/>
          <c:x val="0.18906393846310665"/>
          <c:y val="4.84022576995516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94517074753875"/>
          <c:y val="0.14722038394681333"/>
          <c:w val="0.87279574179038943"/>
          <c:h val="0.7308385302727294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'Ark1'!$R$405:$R$419</c:f>
              <c:numCache>
                <c:formatCode>General</c:formatCode>
                <c:ptCount val="15"/>
                <c:pt idx="0">
                  <c:v>1801</c:v>
                </c:pt>
                <c:pt idx="1">
                  <c:v>9233</c:v>
                </c:pt>
                <c:pt idx="2">
                  <c:v>14390</c:v>
                </c:pt>
                <c:pt idx="3">
                  <c:v>10521</c:v>
                </c:pt>
                <c:pt idx="4">
                  <c:v>6724</c:v>
                </c:pt>
                <c:pt idx="5">
                  <c:v>3980</c:v>
                </c:pt>
                <c:pt idx="6">
                  <c:v>2225</c:v>
                </c:pt>
                <c:pt idx="7">
                  <c:v>1071</c:v>
                </c:pt>
                <c:pt idx="8">
                  <c:v>335</c:v>
                </c:pt>
                <c:pt idx="9">
                  <c:v>59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E-407C-A2EB-0E1E5EE514D3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'Ark1'!$R$389:$R$403</c:f>
              <c:numCache>
                <c:formatCode>General</c:formatCode>
                <c:ptCount val="15"/>
                <c:pt idx="0">
                  <c:v>1413</c:v>
                </c:pt>
                <c:pt idx="1">
                  <c:v>7632</c:v>
                </c:pt>
                <c:pt idx="2">
                  <c:v>12515</c:v>
                </c:pt>
                <c:pt idx="3">
                  <c:v>9763</c:v>
                </c:pt>
                <c:pt idx="4">
                  <c:v>6463</c:v>
                </c:pt>
                <c:pt idx="5">
                  <c:v>3820</c:v>
                </c:pt>
                <c:pt idx="6">
                  <c:v>2172</c:v>
                </c:pt>
                <c:pt idx="7">
                  <c:v>959</c:v>
                </c:pt>
                <c:pt idx="8">
                  <c:v>316</c:v>
                </c:pt>
                <c:pt idx="9">
                  <c:v>53</c:v>
                </c:pt>
                <c:pt idx="10">
                  <c:v>8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E-407C-A2EB-0E1E5EE5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6.6204856516776212E-2"/>
          <c:h val="0.133489594050164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ku, a</a:t>
            </a:r>
            <a:r>
              <a:rPr lang="en-US" sz="2800"/>
              <a:t>ntall% slakt innen KLASSE</a:t>
            </a:r>
          </a:p>
        </c:rich>
      </c:tx>
      <c:layout>
        <c:manualLayout>
          <c:xMode val="edge"/>
          <c:yMode val="edge"/>
          <c:x val="0.18906394796037479"/>
          <c:y val="6.40933850259526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1808263607614E-2"/>
          <c:y val="0.14394038908258819"/>
          <c:w val="0.90739777300820579"/>
          <c:h val="0.740478648292117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Klasse!$B$64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Klasse!$H$63:$H$77</c:f>
              <c:numCache>
                <c:formatCode>0.0</c:formatCode>
                <c:ptCount val="15"/>
                <c:pt idx="0">
                  <c:v>2.6806226208727959</c:v>
                </c:pt>
                <c:pt idx="1">
                  <c:v>16.031894434016483</c:v>
                </c:pt>
                <c:pt idx="2">
                  <c:v>28.407475335087781</c:v>
                </c:pt>
                <c:pt idx="3">
                  <c:v>22.337108891786425</c:v>
                </c:pt>
                <c:pt idx="4">
                  <c:v>13.828768911623436</c:v>
                </c:pt>
                <c:pt idx="5">
                  <c:v>8.473394372722364</c:v>
                </c:pt>
                <c:pt idx="6">
                  <c:v>4.9413009318297956</c:v>
                </c:pt>
                <c:pt idx="7">
                  <c:v>2.352261275331585</c:v>
                </c:pt>
                <c:pt idx="8">
                  <c:v>0.78398758833915227</c:v>
                </c:pt>
                <c:pt idx="9">
                  <c:v>0.15721543210761019</c:v>
                </c:pt>
                <c:pt idx="10">
                  <c:v>5.9702062825674768E-3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C6-4D51-80D2-DEE55CA375E8}"/>
            </c:ext>
          </c:extLst>
        </c:ser>
        <c:ser>
          <c:idx val="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Klasse!$H$47:$H$61</c:f>
              <c:numCache>
                <c:formatCode>0.0</c:formatCode>
                <c:ptCount val="15"/>
                <c:pt idx="0">
                  <c:v>3.0586515622145076</c:v>
                </c:pt>
                <c:pt idx="1">
                  <c:v>17.805591083500829</c:v>
                </c:pt>
                <c:pt idx="2">
                  <c:v>29.064498446921249</c:v>
                </c:pt>
                <c:pt idx="3">
                  <c:v>21.423350995797549</c:v>
                </c:pt>
                <c:pt idx="4">
                  <c:v>12.864973506303672</c:v>
                </c:pt>
                <c:pt idx="5">
                  <c:v>8.0504293805956504</c:v>
                </c:pt>
                <c:pt idx="6">
                  <c:v>4.4344966197697797</c:v>
                </c:pt>
                <c:pt idx="7">
                  <c:v>2.1377672209026137</c:v>
                </c:pt>
                <c:pt idx="8">
                  <c:v>0.67421889274620861</c:v>
                </c:pt>
                <c:pt idx="9">
                  <c:v>0.12790060295998537</c:v>
                </c:pt>
                <c:pt idx="10">
                  <c:v>4.0197332358852554E-2</c:v>
                </c:pt>
                <c:pt idx="11">
                  <c:v>0</c:v>
                </c:pt>
                <c:pt idx="12">
                  <c:v>1.8271514708569339E-3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6-4D51-80D2-DEE55CA375E8}"/>
            </c:ext>
          </c:extLst>
        </c:ser>
        <c:ser>
          <c:idx val="13"/>
          <c:order val="2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'Ark1'!$AE$405:$AE$419</c:f>
              <c:numCache>
                <c:formatCode>General</c:formatCode>
                <c:ptCount val="15"/>
                <c:pt idx="0">
                  <c:v>3.5645014448006966</c:v>
                </c:pt>
                <c:pt idx="1">
                  <c:v>18.273760044333603</c:v>
                </c:pt>
                <c:pt idx="2">
                  <c:v>28.480386335747927</c:v>
                </c:pt>
                <c:pt idx="3">
                  <c:v>20.822942643391528</c:v>
                </c:pt>
                <c:pt idx="4">
                  <c:v>13.30799984166568</c:v>
                </c:pt>
                <c:pt idx="5">
                  <c:v>7.8771325654118654</c:v>
                </c:pt>
                <c:pt idx="6">
                  <c:v>4.4036733562918089</c:v>
                </c:pt>
                <c:pt idx="7">
                  <c:v>2.119700748129675</c:v>
                </c:pt>
                <c:pt idx="8">
                  <c:v>0.66302497723944087</c:v>
                </c:pt>
                <c:pt idx="9">
                  <c:v>0.11677156315560303</c:v>
                </c:pt>
                <c:pt idx="10">
                  <c:v>1.5833432292285159E-2</c:v>
                </c:pt>
                <c:pt idx="11">
                  <c:v>5.9375371096069352E-3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C6-4D51-80D2-DEE55CA375E8}"/>
            </c:ext>
          </c:extLst>
        </c:ser>
        <c:ser>
          <c:idx val="1"/>
          <c:order val="3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'Ark1'!$AE$389:$AE$403</c:f>
              <c:numCache>
                <c:formatCode>General</c:formatCode>
                <c:ptCount val="15"/>
                <c:pt idx="0">
                  <c:v>3.1229279936347956</c:v>
                </c:pt>
                <c:pt idx="1">
                  <c:v>16.867789417849092</c:v>
                </c:pt>
                <c:pt idx="2">
                  <c:v>27.659903637890633</c:v>
                </c:pt>
                <c:pt idx="3">
                  <c:v>21.577598019714447</c:v>
                </c:pt>
                <c:pt idx="4">
                  <c:v>14.28413561419794</c:v>
                </c:pt>
                <c:pt idx="5">
                  <c:v>8.4427352694160813</c:v>
                </c:pt>
                <c:pt idx="6">
                  <c:v>4.8004243469035934</c:v>
                </c:pt>
                <c:pt idx="7">
                  <c:v>2.1195243778455555</c:v>
                </c:pt>
                <c:pt idx="8">
                  <c:v>0.69840427883127787</c:v>
                </c:pt>
                <c:pt idx="9">
                  <c:v>0.11713742651284095</c:v>
                </c:pt>
                <c:pt idx="10">
                  <c:v>1.7681120983070332E-2</c:v>
                </c:pt>
                <c:pt idx="11">
                  <c:v>4.420280245767582E-3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C6-4D51-80D2-DEE55CA37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14885791213799"/>
          <c:y val="0.23565665644640776"/>
          <c:w val="6.5651993010487672E-2"/>
          <c:h val="0.205332671098654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</a:t>
            </a:r>
            <a:r>
              <a:rPr lang="en-US" sz="2800" baseline="0"/>
              <a:t> LENGDE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9002465767020268"/>
          <c:y val="5.03225116345649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694627740078120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Klasse!$L$29:$L$43</c:f>
              <c:numCache>
                <c:formatCode>0.0</c:formatCode>
                <c:ptCount val="15"/>
                <c:pt idx="0">
                  <c:v>215.02523076923072</c:v>
                </c:pt>
                <c:pt idx="1">
                  <c:v>216.36832391279276</c:v>
                </c:pt>
                <c:pt idx="2">
                  <c:v>216.12161370625276</c:v>
                </c:pt>
                <c:pt idx="3">
                  <c:v>214.95664307784315</c:v>
                </c:pt>
                <c:pt idx="4">
                  <c:v>213.14201275470521</c:v>
                </c:pt>
                <c:pt idx="5">
                  <c:v>212.00079617834396</c:v>
                </c:pt>
                <c:pt idx="6">
                  <c:v>211.51790763430725</c:v>
                </c:pt>
                <c:pt idx="7">
                  <c:v>210.75704567541305</c:v>
                </c:pt>
                <c:pt idx="8">
                  <c:v>210.0738461538462</c:v>
                </c:pt>
                <c:pt idx="9">
                  <c:v>211.79245283018872</c:v>
                </c:pt>
                <c:pt idx="10">
                  <c:v>217.625</c:v>
                </c:pt>
                <c:pt idx="11">
                  <c:v>218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7-4D92-AE0A-943922E7AD6F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642485870782797E-3"/>
                  <c:y val="-7.968319775284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B6-4203-82EE-F814BD9EE780}"/>
                </c:ext>
              </c:extLst>
            </c:dLbl>
            <c:dLbl>
              <c:idx val="2"/>
              <c:layout>
                <c:manualLayout>
                  <c:x val="-9.6070809784637983E-3"/>
                  <c:y val="-4.699265508501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6-4203-82EE-F814BD9EE780}"/>
                </c:ext>
              </c:extLst>
            </c:dLbl>
            <c:dLbl>
              <c:idx val="9"/>
              <c:layout>
                <c:manualLayout>
                  <c:x val="-6.7249566849247296E-3"/>
                  <c:y val="-0.11033058150394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6-4203-82EE-F814BD9EE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Klasse!$L$11:$L$27</c:f>
              <c:numCache>
                <c:formatCode>0.0</c:formatCode>
                <c:ptCount val="17"/>
                <c:pt idx="0">
                  <c:v>214.28571428571425</c:v>
                </c:pt>
                <c:pt idx="1">
                  <c:v>216.34983868705297</c:v>
                </c:pt>
                <c:pt idx="2">
                  <c:v>216.45586241951881</c:v>
                </c:pt>
                <c:pt idx="3">
                  <c:v>215.41942820012997</c:v>
                </c:pt>
                <c:pt idx="4">
                  <c:v>213.34642857142859</c:v>
                </c:pt>
                <c:pt idx="5">
                  <c:v>212.61665747380033</c:v>
                </c:pt>
                <c:pt idx="6">
                  <c:v>211.22503653190452</c:v>
                </c:pt>
                <c:pt idx="7">
                  <c:v>210.62841530054641</c:v>
                </c:pt>
                <c:pt idx="8">
                  <c:v>210.04966887417223</c:v>
                </c:pt>
                <c:pt idx="9">
                  <c:v>209.10869565217391</c:v>
                </c:pt>
                <c:pt idx="10">
                  <c:v>204.28571428571425</c:v>
                </c:pt>
                <c:pt idx="11">
                  <c:v>225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215.19512195121953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7-4D92-AE0A-943922E7A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931106790194065"/>
          <c:y val="5.6722879095693256E-2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</a:t>
            </a:r>
            <a:r>
              <a:rPr lang="en-US" sz="2800" baseline="0"/>
              <a:t> K-FAKTOR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9002465767020268"/>
          <c:y val="5.03225116345649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694627740078120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Klasse!$M$29:$M$43</c:f>
              <c:numCache>
                <c:formatCode>0.0</c:formatCode>
                <c:ptCount val="15"/>
                <c:pt idx="0">
                  <c:v>18.946817558651833</c:v>
                </c:pt>
                <c:pt idx="1">
                  <c:v>21.727264771599465</c:v>
                </c:pt>
                <c:pt idx="2">
                  <c:v>24.327548020268807</c:v>
                </c:pt>
                <c:pt idx="3">
                  <c:v>27.036622469564698</c:v>
                </c:pt>
                <c:pt idx="4">
                  <c:v>29.791064354482312</c:v>
                </c:pt>
                <c:pt idx="5">
                  <c:v>32.400389861407092</c:v>
                </c:pt>
                <c:pt idx="6">
                  <c:v>35.039672423173741</c:v>
                </c:pt>
                <c:pt idx="7">
                  <c:v>37.840249864798672</c:v>
                </c:pt>
                <c:pt idx="8">
                  <c:v>41.027077511499698</c:v>
                </c:pt>
                <c:pt idx="9">
                  <c:v>44.286596708286886</c:v>
                </c:pt>
                <c:pt idx="10">
                  <c:v>46.830819153984287</c:v>
                </c:pt>
                <c:pt idx="11">
                  <c:v>48.51737561188461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2-4D59-9AF1-057723B608A1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Klasse!$M$11:$M$27</c:f>
              <c:numCache>
                <c:formatCode>0.0</c:formatCode>
                <c:ptCount val="17"/>
                <c:pt idx="0">
                  <c:v>18.974344354801712</c:v>
                </c:pt>
                <c:pt idx="1">
                  <c:v>21.727443540475559</c:v>
                </c:pt>
                <c:pt idx="2">
                  <c:v>24.293250257494016</c:v>
                </c:pt>
                <c:pt idx="3">
                  <c:v>27.043144224792393</c:v>
                </c:pt>
                <c:pt idx="4">
                  <c:v>29.764182751619721</c:v>
                </c:pt>
                <c:pt idx="5">
                  <c:v>32.392164849931078</c:v>
                </c:pt>
                <c:pt idx="6">
                  <c:v>35.036440069810631</c:v>
                </c:pt>
                <c:pt idx="7">
                  <c:v>38.014966451922206</c:v>
                </c:pt>
                <c:pt idx="8">
                  <c:v>41.214056392768207</c:v>
                </c:pt>
                <c:pt idx="9">
                  <c:v>45.020302457227224</c:v>
                </c:pt>
                <c:pt idx="10">
                  <c:v>49.168959908902927</c:v>
                </c:pt>
                <c:pt idx="11">
                  <c:v>48.833238885724256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23.201762916633903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2-4D59-9AF1-057723B60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931106790194065"/>
          <c:y val="5.6722879095693256E-2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30057780149072"/>
          <c:y val="0.13636713394835109"/>
          <c:w val="0.83713659655792538"/>
          <c:h val="0.699905502334775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Klasse_mnd!$S$270:$S$281</c:f>
              <c:numCache>
                <c:formatCode>0.00</c:formatCode>
                <c:ptCount val="12"/>
                <c:pt idx="0">
                  <c:v>6.9188626907073516</c:v>
                </c:pt>
                <c:pt idx="1">
                  <c:v>7.1307929969104018</c:v>
                </c:pt>
                <c:pt idx="2">
                  <c:v>7.0347890451517392</c:v>
                </c:pt>
                <c:pt idx="3">
                  <c:v>7.1727272727272728</c:v>
                </c:pt>
                <c:pt idx="4">
                  <c:v>7.056102362204725</c:v>
                </c:pt>
                <c:pt idx="5">
                  <c:v>7.115770282588878</c:v>
                </c:pt>
                <c:pt idx="6">
                  <c:v>7.1304347826086936</c:v>
                </c:pt>
                <c:pt idx="7">
                  <c:v>6.942369263607258</c:v>
                </c:pt>
                <c:pt idx="8">
                  <c:v>6.7756286266924564</c:v>
                </c:pt>
                <c:pt idx="9">
                  <c:v>6.6023127199597758</c:v>
                </c:pt>
                <c:pt idx="10">
                  <c:v>6.6591549295774639</c:v>
                </c:pt>
                <c:pt idx="11">
                  <c:v>6.9772542648253442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A-4CE8-B949-A4821E6DA579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Klasse_mnd!$S$43:$S$54</c:f>
              <c:numCache>
                <c:formatCode>0.00</c:formatCode>
                <c:ptCount val="12"/>
                <c:pt idx="0">
                  <c:v>7.1903669724770642</c:v>
                </c:pt>
                <c:pt idx="1">
                  <c:v>7.160879629629628</c:v>
                </c:pt>
                <c:pt idx="2">
                  <c:v>7.3333333333333313</c:v>
                </c:pt>
                <c:pt idx="3">
                  <c:v>7.2267732267732292</c:v>
                </c:pt>
                <c:pt idx="4">
                  <c:v>7.2295857988165677</c:v>
                </c:pt>
                <c:pt idx="5">
                  <c:v>6.9454061251664445</c:v>
                </c:pt>
                <c:pt idx="6">
                  <c:v>6.9127105666156181</c:v>
                </c:pt>
                <c:pt idx="7">
                  <c:v>6.7965474722564752</c:v>
                </c:pt>
                <c:pt idx="8">
                  <c:v>6.7214043035107585</c:v>
                </c:pt>
                <c:pt idx="9">
                  <c:v>6.4574898785425114</c:v>
                </c:pt>
                <c:pt idx="10">
                  <c:v>6.6321112515802776</c:v>
                </c:pt>
                <c:pt idx="11">
                  <c:v>6.7414104882459291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A-4CE8-B949-A4821E6DA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7304"/>
        <c:axId val="457027696"/>
      </c:barChart>
      <c:catAx>
        <c:axId val="457027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02769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61153840494255"/>
          <c:y val="0.16043645951364074"/>
          <c:w val="9.4005212398716925E-2"/>
          <c:h val="0.121235232126019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Klasse_mnd!$S$315:$S$326</c:f>
              <c:numCache>
                <c:formatCode>0.00</c:formatCode>
                <c:ptCount val="12"/>
                <c:pt idx="0">
                  <c:v>9.377245508982039</c:v>
                </c:pt>
                <c:pt idx="1">
                  <c:v>9.8190476190476179</c:v>
                </c:pt>
                <c:pt idx="2">
                  <c:v>9.5542168674698775</c:v>
                </c:pt>
                <c:pt idx="3">
                  <c:v>9.2101449275362324</c:v>
                </c:pt>
                <c:pt idx="4">
                  <c:v>9.6614906832298111</c:v>
                </c:pt>
                <c:pt idx="5">
                  <c:v>9.3805309734513287</c:v>
                </c:pt>
                <c:pt idx="6">
                  <c:v>8.8054054054054074</c:v>
                </c:pt>
                <c:pt idx="7">
                  <c:v>9.5051546391752577</c:v>
                </c:pt>
                <c:pt idx="8">
                  <c:v>8.9852941176470598</c:v>
                </c:pt>
                <c:pt idx="9">
                  <c:v>8.4600326264274042</c:v>
                </c:pt>
                <c:pt idx="10">
                  <c:v>8.7524752475247514</c:v>
                </c:pt>
                <c:pt idx="11">
                  <c:v>8.7863013698630112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2-448C-B0A4-50A4F3AB369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Klasse_mnd!$S$88:$S$99</c:f>
              <c:numCache>
                <c:formatCode>0.00</c:formatCode>
                <c:ptCount val="12"/>
                <c:pt idx="0">
                  <c:v>9.4570552147239226</c:v>
                </c:pt>
                <c:pt idx="1">
                  <c:v>9.9719626168224309</c:v>
                </c:pt>
                <c:pt idx="2">
                  <c:v>9.6892857142857185</c:v>
                </c:pt>
                <c:pt idx="3">
                  <c:v>9.6158357771260992</c:v>
                </c:pt>
                <c:pt idx="4">
                  <c:v>9.5345345345345311</c:v>
                </c:pt>
                <c:pt idx="5">
                  <c:v>9.109704641350211</c:v>
                </c:pt>
                <c:pt idx="6">
                  <c:v>9.1232876712328768</c:v>
                </c:pt>
                <c:pt idx="7">
                  <c:v>8.9836956521739122</c:v>
                </c:pt>
                <c:pt idx="8">
                  <c:v>9.0492610837438416</c:v>
                </c:pt>
                <c:pt idx="9">
                  <c:v>8.5544388609715245</c:v>
                </c:pt>
                <c:pt idx="10">
                  <c:v>8.6654545454545442</c:v>
                </c:pt>
                <c:pt idx="11">
                  <c:v>8.6666666666666643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2-448C-B0A4-50A4F3AB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9656"/>
        <c:axId val="459444664"/>
      </c:barChart>
      <c:catAx>
        <c:axId val="45702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466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9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KU</a:t>
            </a:r>
            <a:r>
              <a:rPr lang="nb-NO" sz="2800"/>
              <a:t>, slakting i ulike måneder</a:t>
            </a:r>
          </a:p>
        </c:rich>
      </c:tx>
      <c:layout>
        <c:manualLayout>
          <c:xMode val="edge"/>
          <c:yMode val="edge"/>
          <c:x val="0.17494327517011646"/>
          <c:y val="2.20065453263664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1367126286754E-2"/>
          <c:y val="0.13659298469076478"/>
          <c:w val="0.89560676622533153"/>
          <c:h val="0.716418519081241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4815</c:v>
                </c:pt>
                <c:pt idx="1">
                  <c:v>3179</c:v>
                </c:pt>
                <c:pt idx="2">
                  <c:v>4559</c:v>
                </c:pt>
                <c:pt idx="3">
                  <c:v>3127</c:v>
                </c:pt>
                <c:pt idx="4">
                  <c:v>3879</c:v>
                </c:pt>
                <c:pt idx="5">
                  <c:v>4040</c:v>
                </c:pt>
                <c:pt idx="6">
                  <c:v>2541</c:v>
                </c:pt>
                <c:pt idx="7">
                  <c:v>3197</c:v>
                </c:pt>
                <c:pt idx="8">
                  <c:v>3382</c:v>
                </c:pt>
                <c:pt idx="9">
                  <c:v>7187</c:v>
                </c:pt>
                <c:pt idx="10">
                  <c:v>6421</c:v>
                </c:pt>
                <c:pt idx="11">
                  <c:v>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8-4DA8-9131-4E33EFF93D7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8743365188798699E-2"/>
                  <c:y val="-2.1995167990654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DC-4769-9FD1-B139EC1018C7}"/>
                </c:ext>
              </c:extLst>
            </c:dLbl>
            <c:dLbl>
              <c:idx val="1"/>
              <c:layout>
                <c:manualLayout>
                  <c:x val="2.7816159860127791E-3"/>
                  <c:y val="-4.1990775254885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D7-477C-98CA-CD32A6D16A01}"/>
                </c:ext>
              </c:extLst>
            </c:dLbl>
            <c:dLbl>
              <c:idx val="2"/>
              <c:layout>
                <c:manualLayout>
                  <c:x val="1.2053669272722077E-2"/>
                  <c:y val="-1.7996046537807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DC-4769-9FD1-B139EC1018C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4537</c:v>
                </c:pt>
                <c:pt idx="1">
                  <c:v>2900</c:v>
                </c:pt>
                <c:pt idx="2">
                  <c:v>2958</c:v>
                </c:pt>
                <c:pt idx="3">
                  <c:v>3836</c:v>
                </c:pt>
                <c:pt idx="4">
                  <c:v>3281</c:v>
                </c:pt>
                <c:pt idx="5">
                  <c:v>2821</c:v>
                </c:pt>
                <c:pt idx="6">
                  <c:v>2406</c:v>
                </c:pt>
                <c:pt idx="7">
                  <c:v>2643</c:v>
                </c:pt>
                <c:pt idx="8">
                  <c:v>2829</c:v>
                </c:pt>
                <c:pt idx="9">
                  <c:v>7066</c:v>
                </c:pt>
                <c:pt idx="10">
                  <c:v>5869</c:v>
                </c:pt>
                <c:pt idx="11">
                  <c:v>4100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8-4DA8-9131-4E33EFF9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24376695343837"/>
          <c:y val="0.17851369659736169"/>
          <c:w val="9.271688245241283E-2"/>
          <c:h val="0.117430737656845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Klasse_mnd!$S$360:$S$371</c:f>
              <c:numCache>
                <c:formatCode>0.00</c:formatCode>
                <c:ptCount val="12"/>
                <c:pt idx="0">
                  <c:v>10.558823529411763</c:v>
                </c:pt>
                <c:pt idx="1">
                  <c:v>10.333333333333336</c:v>
                </c:pt>
                <c:pt idx="2">
                  <c:v>11.42307692307692</c:v>
                </c:pt>
                <c:pt idx="3">
                  <c:v>10.357142857142859</c:v>
                </c:pt>
                <c:pt idx="4">
                  <c:v>10.5</c:v>
                </c:pt>
                <c:pt idx="5">
                  <c:v>10.5625</c:v>
                </c:pt>
                <c:pt idx="6">
                  <c:v>10.161290322580644</c:v>
                </c:pt>
                <c:pt idx="7">
                  <c:v>10.333333333333336</c:v>
                </c:pt>
                <c:pt idx="8">
                  <c:v>11.5</c:v>
                </c:pt>
                <c:pt idx="9">
                  <c:v>11.296296296296296</c:v>
                </c:pt>
                <c:pt idx="10">
                  <c:v>11.071428571428569</c:v>
                </c:pt>
                <c:pt idx="11">
                  <c:v>10.75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D72-9FD2-93A0FF31D9DF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Klasse_mnd!$S$133:$S$144</c:f>
              <c:numCache>
                <c:formatCode>0.00</c:formatCode>
                <c:ptCount val="12"/>
                <c:pt idx="0">
                  <c:v>11.5</c:v>
                </c:pt>
                <c:pt idx="1">
                  <c:v>10.75</c:v>
                </c:pt>
                <c:pt idx="2">
                  <c:v>11.125</c:v>
                </c:pt>
                <c:pt idx="3">
                  <c:v>11.63265306122449</c:v>
                </c:pt>
                <c:pt idx="4">
                  <c:v>10.666666666666664</c:v>
                </c:pt>
                <c:pt idx="5">
                  <c:v>10.131578947368419</c:v>
                </c:pt>
                <c:pt idx="6">
                  <c:v>11</c:v>
                </c:pt>
                <c:pt idx="7">
                  <c:v>10.090909090909092</c:v>
                </c:pt>
                <c:pt idx="8">
                  <c:v>10.461538461538463</c:v>
                </c:pt>
                <c:pt idx="9">
                  <c:v>10.275862068965516</c:v>
                </c:pt>
                <c:pt idx="10">
                  <c:v>10.58064516129032</c:v>
                </c:pt>
                <c:pt idx="11">
                  <c:v>9.7857142857142883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D72-9FD2-93A0FF31D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7800"/>
        <c:axId val="459448192"/>
      </c:barChart>
      <c:catAx>
        <c:axId val="459447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81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8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81202373613748"/>
          <c:y val="0.13852624710185002"/>
          <c:w val="8.9365576690879148E-2"/>
          <c:h val="0.1212007190729088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Klasse_mnd!$S$375:$S$386</c:f>
              <c:numCache>
                <c:formatCode>0.00</c:formatCode>
                <c:ptCount val="12"/>
                <c:pt idx="0">
                  <c:v>12</c:v>
                </c:pt>
                <c:pt idx="1">
                  <c:v>8.5</c:v>
                </c:pt>
                <c:pt idx="2">
                  <c:v>13.428571428571423</c:v>
                </c:pt>
                <c:pt idx="3">
                  <c:v>12.25</c:v>
                </c:pt>
                <c:pt idx="4">
                  <c:v>9.8333333333333357</c:v>
                </c:pt>
                <c:pt idx="5">
                  <c:v>10.8</c:v>
                </c:pt>
                <c:pt idx="6">
                  <c:v>10.857142857142859</c:v>
                </c:pt>
                <c:pt idx="7">
                  <c:v>13.5</c:v>
                </c:pt>
                <c:pt idx="8">
                  <c:v>10</c:v>
                </c:pt>
                <c:pt idx="9">
                  <c:v>11</c:v>
                </c:pt>
                <c:pt idx="10">
                  <c:v>12.25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8-464A-99C2-33F4B5F14E9D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Klasse_mnd!$S$148:$S$159</c:f>
              <c:numCache>
                <c:formatCode>0.00</c:formatCode>
                <c:ptCount val="12"/>
                <c:pt idx="0">
                  <c:v>13</c:v>
                </c:pt>
                <c:pt idx="1">
                  <c:v>9</c:v>
                </c:pt>
                <c:pt idx="2">
                  <c:v>12</c:v>
                </c:pt>
                <c:pt idx="3">
                  <c:v>13.3</c:v>
                </c:pt>
                <c:pt idx="4">
                  <c:v>10.5</c:v>
                </c:pt>
                <c:pt idx="5">
                  <c:v>11.833333333333336</c:v>
                </c:pt>
                <c:pt idx="6">
                  <c:v>12</c:v>
                </c:pt>
                <c:pt idx="7">
                  <c:v>13</c:v>
                </c:pt>
                <c:pt idx="8">
                  <c:v>12</c:v>
                </c:pt>
                <c:pt idx="9">
                  <c:v>13</c:v>
                </c:pt>
                <c:pt idx="10">
                  <c:v>10.666666666666664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8-464A-99C2-33F4B5F1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1328"/>
        <c:axId val="459451720"/>
      </c:barChart>
      <c:catAx>
        <c:axId val="459451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17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6715152246543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57859840061455"/>
          <c:y val="0.18744282892371336"/>
          <c:w val="8.9512840030762861E-2"/>
          <c:h val="0.128217194702851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Klasse_mnd!$S$390:$S$401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11.5</c:v>
                </c:pt>
                <c:pt idx="3">
                  <c:v>14</c:v>
                </c:pt>
                <c:pt idx="4">
                  <c:v>6</c:v>
                </c:pt>
                <c:pt idx="5">
                  <c:v>11</c:v>
                </c:pt>
                <c:pt idx="6">
                  <c:v>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1-477C-9341-9F66F0D314B2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Klasse_mnd!$S$163:$S$174</c:f>
              <c:numCache>
                <c:formatCode>0.00</c:formatCode>
                <c:ptCount val="12"/>
                <c:pt idx="0">
                  <c:v>0</c:v>
                </c:pt>
                <c:pt idx="1">
                  <c:v>15</c:v>
                </c:pt>
                <c:pt idx="2">
                  <c:v>10</c:v>
                </c:pt>
                <c:pt idx="3">
                  <c:v>15</c:v>
                </c:pt>
                <c:pt idx="4">
                  <c:v>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  <c:pt idx="10">
                  <c:v>10.5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1-477C-9341-9F66F0D3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5248"/>
        <c:axId val="459455640"/>
      </c:barChart>
      <c:catAx>
        <c:axId val="45945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56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26316029311336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50997666882914"/>
          <c:y val="7.9601090749958733E-2"/>
          <c:w val="8.763546590746725E-2"/>
          <c:h val="0.13072552280677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Klasse_mnd!$S$405:$S$416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A-43F1-B639-42FBFF3C5995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Klasse_mnd!$S$178:$S$189</c:f>
              <c:numCache>
                <c:formatCode>0.00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A-43F1-B639-42FBFF3C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8776"/>
        <c:axId val="459459168"/>
      </c:barChart>
      <c:catAx>
        <c:axId val="459458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91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12060542710415"/>
          <c:y val="8.8681915976302123E-2"/>
          <c:w val="8.8492072632824728E-2"/>
          <c:h val="0.1299989087279724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Klasse_mnd!$S$420:$S$431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4-4A6E-8BEB-1106D9A2B85E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Klasse_mnd!$S$193:$S$204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4-4A6E-8BEB-1106D9A2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6520"/>
        <c:axId val="460566912"/>
      </c:barChart>
      <c:catAx>
        <c:axId val="460566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69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92130809159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43222694508317"/>
          <c:y val="9.4555114917204725E-2"/>
          <c:w val="8.8041716024435002E-2"/>
          <c:h val="0.135626424005706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Klasse_mnd!$S$435:$S$446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E-4C66-939F-8F1E83E32457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Klasse_mnd!$S$208:$S$219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E-4C66-939F-8F1E83E3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0048"/>
        <c:axId val="460570440"/>
      </c:barChart>
      <c:catAx>
        <c:axId val="460570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04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26743532058495"/>
          <c:y val="0.19084493490682744"/>
          <c:w val="8.8827802774653172E-2"/>
          <c:h val="0.1281855728133733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Klasse_mnd!$S$450:$S$461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6-4D5C-8227-FBCF225C0E52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Klasse_mnd!$S$223:$S$234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6-4D5C-8227-FBCF225C0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3576"/>
        <c:axId val="460573968"/>
      </c:barChart>
      <c:catAx>
        <c:axId val="460573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396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722048525919"/>
          <c:y val="0.21435909796989663"/>
          <c:w val="8.804170239136222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Klasse_mnd!$S$300:$S$311</c:f>
              <c:numCache>
                <c:formatCode>0.00</c:formatCode>
                <c:ptCount val="12"/>
                <c:pt idx="0">
                  <c:v>8.8924558587479989</c:v>
                </c:pt>
                <c:pt idx="1">
                  <c:v>9.1285714285714246</c:v>
                </c:pt>
                <c:pt idx="2">
                  <c:v>9.0585284280936449</c:v>
                </c:pt>
                <c:pt idx="3">
                  <c:v>9.0927601809954748</c:v>
                </c:pt>
                <c:pt idx="4">
                  <c:v>9.0700757575757578</c:v>
                </c:pt>
                <c:pt idx="5">
                  <c:v>8.8668076109936536</c:v>
                </c:pt>
                <c:pt idx="6">
                  <c:v>9.0350877192982431</c:v>
                </c:pt>
                <c:pt idx="7">
                  <c:v>8.9186991869918728</c:v>
                </c:pt>
                <c:pt idx="8">
                  <c:v>8.5920000000000005</c:v>
                </c:pt>
                <c:pt idx="9">
                  <c:v>8.256256256256254</c:v>
                </c:pt>
                <c:pt idx="10">
                  <c:v>8.3801169590643276</c:v>
                </c:pt>
                <c:pt idx="11">
                  <c:v>8.6092150170648445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4-4D60-9786-8E4EDAD4E3C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Klasse_mnd!$S$73:$S$84</c:f>
              <c:numCache>
                <c:formatCode>0.00</c:formatCode>
                <c:ptCount val="12"/>
                <c:pt idx="0">
                  <c:v>9.2257053291536018</c:v>
                </c:pt>
                <c:pt idx="1">
                  <c:v>9.1052631578947381</c:v>
                </c:pt>
                <c:pt idx="2">
                  <c:v>9.1956043956043931</c:v>
                </c:pt>
                <c:pt idx="3">
                  <c:v>9.3521126760563362</c:v>
                </c:pt>
                <c:pt idx="4">
                  <c:v>8.8814317673378103</c:v>
                </c:pt>
                <c:pt idx="5">
                  <c:v>8.8139534883720874</c:v>
                </c:pt>
                <c:pt idx="6">
                  <c:v>8.7577854671280289</c:v>
                </c:pt>
                <c:pt idx="7">
                  <c:v>8.9133333333333358</c:v>
                </c:pt>
                <c:pt idx="8">
                  <c:v>8.8424242424242419</c:v>
                </c:pt>
                <c:pt idx="9">
                  <c:v>7.836520076481837</c:v>
                </c:pt>
                <c:pt idx="10">
                  <c:v>8.0285714285714249</c:v>
                </c:pt>
                <c:pt idx="11">
                  <c:v>8.3418124006359307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D60-9786-8E4EDAD4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0208"/>
        <c:axId val="461190600"/>
      </c:barChart>
      <c:catAx>
        <c:axId val="461190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0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Klasse_mnd!$S$285:$S$296</c:f>
              <c:numCache>
                <c:formatCode>0.00</c:formatCode>
                <c:ptCount val="12"/>
                <c:pt idx="0">
                  <c:v>8.0692798541476733</c:v>
                </c:pt>
                <c:pt idx="1">
                  <c:v>8.2220650636492234</c:v>
                </c:pt>
                <c:pt idx="2">
                  <c:v>8.2292929292929315</c:v>
                </c:pt>
                <c:pt idx="3">
                  <c:v>8.3626543209876552</c:v>
                </c:pt>
                <c:pt idx="4">
                  <c:v>8.2486413043478262</c:v>
                </c:pt>
                <c:pt idx="5">
                  <c:v>8.1303116147308785</c:v>
                </c:pt>
                <c:pt idx="6">
                  <c:v>8.2229729729729737</c:v>
                </c:pt>
                <c:pt idx="7">
                  <c:v>8.1298299845440489</c:v>
                </c:pt>
                <c:pt idx="8">
                  <c:v>8.0764951321279543</c:v>
                </c:pt>
                <c:pt idx="9">
                  <c:v>7.6191762322754881</c:v>
                </c:pt>
                <c:pt idx="10">
                  <c:v>7.6724262059035278</c:v>
                </c:pt>
                <c:pt idx="11">
                  <c:v>8.0752351097178661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E-400D-AE78-A1BE579B0692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Klasse_mnd!$S$58:$S$69</c:f>
              <c:numCache>
                <c:formatCode>0.00</c:formatCode>
                <c:ptCount val="12"/>
                <c:pt idx="0">
                  <c:v>8.3169877408056045</c:v>
                </c:pt>
                <c:pt idx="1">
                  <c:v>8.4097859327217108</c:v>
                </c:pt>
                <c:pt idx="2">
                  <c:v>8.4220877458396348</c:v>
                </c:pt>
                <c:pt idx="3">
                  <c:v>8.3911949685534566</c:v>
                </c:pt>
                <c:pt idx="4">
                  <c:v>8.3490028490028489</c:v>
                </c:pt>
                <c:pt idx="5">
                  <c:v>8.0462427745664744</c:v>
                </c:pt>
                <c:pt idx="6">
                  <c:v>7.9488888888888898</c:v>
                </c:pt>
                <c:pt idx="7">
                  <c:v>8.0103305785123986</c:v>
                </c:pt>
                <c:pt idx="8">
                  <c:v>8.0310218978102217</c:v>
                </c:pt>
                <c:pt idx="9">
                  <c:v>7.4315992292870892</c:v>
                </c:pt>
                <c:pt idx="10">
                  <c:v>7.4217939214232738</c:v>
                </c:pt>
                <c:pt idx="11">
                  <c:v>7.6917960088691775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E-400D-AE78-A1BE579B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4912"/>
        <c:axId val="461195304"/>
      </c:barChart>
      <c:catAx>
        <c:axId val="461194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530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4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Klasse_mnd!$S$330:$S$341</c:f>
              <c:numCache>
                <c:formatCode>0.00</c:formatCode>
                <c:ptCount val="12"/>
                <c:pt idx="0">
                  <c:v>9.4853801169590621</c:v>
                </c:pt>
                <c:pt idx="1">
                  <c:v>9.3258426966292127</c:v>
                </c:pt>
                <c:pt idx="2">
                  <c:v>9.5932203389830502</c:v>
                </c:pt>
                <c:pt idx="3">
                  <c:v>9.8775510204081627</c:v>
                </c:pt>
                <c:pt idx="4">
                  <c:v>9.7657657657657637</c:v>
                </c:pt>
                <c:pt idx="5">
                  <c:v>9.39316239316239</c:v>
                </c:pt>
                <c:pt idx="6">
                  <c:v>9.5138888888888875</c:v>
                </c:pt>
                <c:pt idx="7">
                  <c:v>9.1846153846153822</c:v>
                </c:pt>
                <c:pt idx="8">
                  <c:v>9.7169811320754711</c:v>
                </c:pt>
                <c:pt idx="9">
                  <c:v>9.0592105263157894</c:v>
                </c:pt>
                <c:pt idx="10">
                  <c:v>9.425076452599388</c:v>
                </c:pt>
                <c:pt idx="11">
                  <c:v>8.9137931034482794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0D0-93E2-DF71512211D3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Klasse_mnd!$S$103:$S$114</c:f>
              <c:numCache>
                <c:formatCode>0.00</c:formatCode>
                <c:ptCount val="12"/>
                <c:pt idx="0">
                  <c:v>9.8514285714285759</c:v>
                </c:pt>
                <c:pt idx="1">
                  <c:v>10.088709677419356</c:v>
                </c:pt>
                <c:pt idx="2">
                  <c:v>10.205479452054798</c:v>
                </c:pt>
                <c:pt idx="3">
                  <c:v>9.5276595744680872</c:v>
                </c:pt>
                <c:pt idx="4">
                  <c:v>9.71875</c:v>
                </c:pt>
                <c:pt idx="5">
                  <c:v>9.3414634146341466</c:v>
                </c:pt>
                <c:pt idx="6">
                  <c:v>9.1764705882352953</c:v>
                </c:pt>
                <c:pt idx="7">
                  <c:v>8.9787234042553212</c:v>
                </c:pt>
                <c:pt idx="8">
                  <c:v>9.0615384615384649</c:v>
                </c:pt>
                <c:pt idx="9">
                  <c:v>8.9748427672955948</c:v>
                </c:pt>
                <c:pt idx="10">
                  <c:v>8.8669064748201425</c:v>
                </c:pt>
                <c:pt idx="11">
                  <c:v>9.1065989847715763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0D0-93E2-DF7151221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58280"/>
        <c:axId val="462058672"/>
      </c:barChart>
      <c:catAx>
        <c:axId val="46205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5867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korrelasjon</a:t>
            </a:r>
            <a:r>
              <a:rPr lang="nb-NO" sz="2800" baseline="0"/>
              <a:t> FETTGRUPPE og KLASSE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32757666125457E-2"/>
          <c:y val="0.13072972946076"/>
          <c:w val="0.8791324221707002"/>
          <c:h val="0.7510753081489779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'Ark1'!$AD$43:$AD$54</c:f>
              <c:numCache>
                <c:formatCode>General</c:formatCode>
                <c:ptCount val="12"/>
                <c:pt idx="0">
                  <c:v>63.634336212271826</c:v>
                </c:pt>
                <c:pt idx="1">
                  <c:v>60.395480805700245</c:v>
                </c:pt>
                <c:pt idx="2">
                  <c:v>65.27404645464361</c:v>
                </c:pt>
                <c:pt idx="3">
                  <c:v>61.593459740256399</c:v>
                </c:pt>
                <c:pt idx="4">
                  <c:v>64.436152186200857</c:v>
                </c:pt>
                <c:pt idx="5">
                  <c:v>61.183050836693582</c:v>
                </c:pt>
                <c:pt idx="6">
                  <c:v>62.918590051926003</c:v>
                </c:pt>
                <c:pt idx="7">
                  <c:v>61.548942354298767</c:v>
                </c:pt>
                <c:pt idx="8">
                  <c:v>59.901644803585661</c:v>
                </c:pt>
                <c:pt idx="9">
                  <c:v>58.216001194892264</c:v>
                </c:pt>
                <c:pt idx="10">
                  <c:v>58.422523335594519</c:v>
                </c:pt>
                <c:pt idx="11">
                  <c:v>52.628160769512249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1-4D37-A44B-9A070A331049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'Ark1'!$AD$31:$AD$42</c:f>
              <c:numCache>
                <c:formatCode>General</c:formatCode>
                <c:ptCount val="12"/>
                <c:pt idx="0">
                  <c:v>60.455430293504818</c:v>
                </c:pt>
                <c:pt idx="1">
                  <c:v>62.429278197523857</c:v>
                </c:pt>
                <c:pt idx="2">
                  <c:v>62.808478974488658</c:v>
                </c:pt>
                <c:pt idx="3">
                  <c:v>62.392633628193359</c:v>
                </c:pt>
                <c:pt idx="4">
                  <c:v>59.733381848769341</c:v>
                </c:pt>
                <c:pt idx="5">
                  <c:v>61.929134181256643</c:v>
                </c:pt>
                <c:pt idx="6">
                  <c:v>61.057405161319885</c:v>
                </c:pt>
                <c:pt idx="7">
                  <c:v>60.639756897245746</c:v>
                </c:pt>
                <c:pt idx="8">
                  <c:v>61.342354744571544</c:v>
                </c:pt>
                <c:pt idx="9">
                  <c:v>55.165625271765236</c:v>
                </c:pt>
                <c:pt idx="10">
                  <c:v>51.604171414428031</c:v>
                </c:pt>
                <c:pt idx="11">
                  <c:v>55.776128996338088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1-4D37-A44B-9A070A331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5577547728463296E-2"/>
              <c:y val="0.25367368413885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776833398117147"/>
          <c:y val="0.61187121214064222"/>
          <c:w val="9.0633576720062572E-2"/>
          <c:h val="0.20190091870417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Klasse_mnd!$S$345:$S$356</c:f>
              <c:numCache>
                <c:formatCode>0.00</c:formatCode>
                <c:ptCount val="12"/>
                <c:pt idx="0">
                  <c:v>10.08045977011494</c:v>
                </c:pt>
                <c:pt idx="1">
                  <c:v>9.9333333333333353</c:v>
                </c:pt>
                <c:pt idx="2">
                  <c:v>10.190476190476188</c:v>
                </c:pt>
                <c:pt idx="3">
                  <c:v>10.52808988764045</c:v>
                </c:pt>
                <c:pt idx="4">
                  <c:v>10.315384615384618</c:v>
                </c:pt>
                <c:pt idx="5">
                  <c:v>9.9918699186991873</c:v>
                </c:pt>
                <c:pt idx="6">
                  <c:v>9.6315789473684195</c:v>
                </c:pt>
                <c:pt idx="7">
                  <c:v>9.6617647058823515</c:v>
                </c:pt>
                <c:pt idx="8">
                  <c:v>9.1199999999999992</c:v>
                </c:pt>
                <c:pt idx="9">
                  <c:v>10.341880341880342</c:v>
                </c:pt>
                <c:pt idx="10">
                  <c:v>10.380530973451329</c:v>
                </c:pt>
                <c:pt idx="11">
                  <c:v>9.632352941176471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D-42C2-887E-CDB86CE35DA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Klasse_mnd!$S$118:$S$129</c:f>
              <c:numCache>
                <c:formatCode>0.00</c:formatCode>
                <c:ptCount val="12"/>
                <c:pt idx="0">
                  <c:v>10.423076923076923</c:v>
                </c:pt>
                <c:pt idx="1">
                  <c:v>10.682539682539685</c:v>
                </c:pt>
                <c:pt idx="2">
                  <c:v>10.849315068493151</c:v>
                </c:pt>
                <c:pt idx="3">
                  <c:v>10.471153846153848</c:v>
                </c:pt>
                <c:pt idx="4">
                  <c:v>10.260416666666664</c:v>
                </c:pt>
                <c:pt idx="5">
                  <c:v>10.009523809523811</c:v>
                </c:pt>
                <c:pt idx="6">
                  <c:v>9.8000000000000007</c:v>
                </c:pt>
                <c:pt idx="7">
                  <c:v>9.4310344827586174</c:v>
                </c:pt>
                <c:pt idx="8">
                  <c:v>9.5769230769230784</c:v>
                </c:pt>
                <c:pt idx="9">
                  <c:v>9.5957446808510642</c:v>
                </c:pt>
                <c:pt idx="10">
                  <c:v>9.5263157894736885</c:v>
                </c:pt>
                <c:pt idx="11">
                  <c:v>9.9375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D-42C2-887E-CDB86CE3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2984"/>
        <c:axId val="462063376"/>
      </c:barChart>
      <c:catAx>
        <c:axId val="46206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337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29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Klasse_mnd!$H$240:$H$251</c:f>
              <c:numCache>
                <c:formatCode>#,##0</c:formatCode>
                <c:ptCount val="12"/>
                <c:pt idx="0">
                  <c:v>135</c:v>
                </c:pt>
                <c:pt idx="1">
                  <c:v>92</c:v>
                </c:pt>
                <c:pt idx="2">
                  <c:v>159</c:v>
                </c:pt>
                <c:pt idx="3">
                  <c:v>104</c:v>
                </c:pt>
                <c:pt idx="4">
                  <c:v>136</c:v>
                </c:pt>
                <c:pt idx="5">
                  <c:v>186</c:v>
                </c:pt>
                <c:pt idx="6">
                  <c:v>123</c:v>
                </c:pt>
                <c:pt idx="7">
                  <c:v>140</c:v>
                </c:pt>
                <c:pt idx="8">
                  <c:v>134</c:v>
                </c:pt>
                <c:pt idx="9">
                  <c:v>286</c:v>
                </c:pt>
                <c:pt idx="10">
                  <c:v>185</c:v>
                </c:pt>
                <c:pt idx="11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0F-4381-8E76-A0CC05FB19CE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1.4019195513857436E-2"/>
                  <c:y val="-1.3522650439486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E-4EE8-9C95-62C410B48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Klasse_mnd!$H$13:$H$24</c:f>
              <c:numCache>
                <c:formatCode>#,##0</c:formatCode>
                <c:ptCount val="12"/>
                <c:pt idx="0">
                  <c:v>112</c:v>
                </c:pt>
                <c:pt idx="1">
                  <c:v>73</c:v>
                </c:pt>
                <c:pt idx="2">
                  <c:v>86</c:v>
                </c:pt>
                <c:pt idx="3">
                  <c:v>119</c:v>
                </c:pt>
                <c:pt idx="4">
                  <c:v>92</c:v>
                </c:pt>
                <c:pt idx="5">
                  <c:v>105</c:v>
                </c:pt>
                <c:pt idx="6">
                  <c:v>88</c:v>
                </c:pt>
                <c:pt idx="7">
                  <c:v>123</c:v>
                </c:pt>
                <c:pt idx="8">
                  <c:v>106</c:v>
                </c:pt>
                <c:pt idx="9">
                  <c:v>247</c:v>
                </c:pt>
                <c:pt idx="10">
                  <c:v>143</c:v>
                </c:pt>
                <c:pt idx="11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0F-4381-8E76-A0CC05FB1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56401405825567"/>
          <c:y val="0.15398394673282473"/>
          <c:w val="0.10121137397456507"/>
          <c:h val="8.4837950022981404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Klasse_mnd!$H$255:$H$266</c:f>
              <c:numCache>
                <c:formatCode>#,##0</c:formatCode>
                <c:ptCount val="12"/>
                <c:pt idx="0">
                  <c:v>863</c:v>
                </c:pt>
                <c:pt idx="1">
                  <c:v>600</c:v>
                </c:pt>
                <c:pt idx="2">
                  <c:v>802</c:v>
                </c:pt>
                <c:pt idx="3">
                  <c:v>511</c:v>
                </c:pt>
                <c:pt idx="4">
                  <c:v>730</c:v>
                </c:pt>
                <c:pt idx="5">
                  <c:v>811</c:v>
                </c:pt>
                <c:pt idx="6">
                  <c:v>570</c:v>
                </c:pt>
                <c:pt idx="7">
                  <c:v>669</c:v>
                </c:pt>
                <c:pt idx="8">
                  <c:v>733</c:v>
                </c:pt>
                <c:pt idx="9">
                  <c:v>1350</c:v>
                </c:pt>
                <c:pt idx="10">
                  <c:v>936</c:v>
                </c:pt>
                <c:pt idx="11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39-4769-96DA-B266B3A42310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Klasse_mnd!$H$28:$H$39</c:f>
              <c:numCache>
                <c:formatCode>#,##0</c:formatCode>
                <c:ptCount val="12"/>
                <c:pt idx="0">
                  <c:v>721</c:v>
                </c:pt>
                <c:pt idx="1">
                  <c:v>424</c:v>
                </c:pt>
                <c:pt idx="2">
                  <c:v>485</c:v>
                </c:pt>
                <c:pt idx="3">
                  <c:v>602</c:v>
                </c:pt>
                <c:pt idx="4">
                  <c:v>532</c:v>
                </c:pt>
                <c:pt idx="5">
                  <c:v>540</c:v>
                </c:pt>
                <c:pt idx="6">
                  <c:v>522</c:v>
                </c:pt>
                <c:pt idx="7">
                  <c:v>553</c:v>
                </c:pt>
                <c:pt idx="8">
                  <c:v>551</c:v>
                </c:pt>
                <c:pt idx="9">
                  <c:v>1184</c:v>
                </c:pt>
                <c:pt idx="10">
                  <c:v>846</c:v>
                </c:pt>
                <c:pt idx="11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39-4769-96DA-B266B3A42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88070059203764"/>
          <c:y val="0.13570314323917057"/>
          <c:w val="0.10229187370996101"/>
          <c:h val="0.123342070448741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Klasse_mnd!$H$270:$H$281</c:f>
              <c:numCache>
                <c:formatCode>#,##0</c:formatCode>
                <c:ptCount val="12"/>
                <c:pt idx="0">
                  <c:v>1442</c:v>
                </c:pt>
                <c:pt idx="1">
                  <c:v>971</c:v>
                </c:pt>
                <c:pt idx="2">
                  <c:v>1351</c:v>
                </c:pt>
                <c:pt idx="3">
                  <c:v>880</c:v>
                </c:pt>
                <c:pt idx="4">
                  <c:v>1016</c:v>
                </c:pt>
                <c:pt idx="5">
                  <c:v>1097</c:v>
                </c:pt>
                <c:pt idx="6">
                  <c:v>667</c:v>
                </c:pt>
                <c:pt idx="7">
                  <c:v>937</c:v>
                </c:pt>
                <c:pt idx="8">
                  <c:v>1034</c:v>
                </c:pt>
                <c:pt idx="9">
                  <c:v>1989</c:v>
                </c:pt>
                <c:pt idx="10">
                  <c:v>1775</c:v>
                </c:pt>
                <c:pt idx="11">
                  <c:v>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8-440E-A3B1-1D2CEAE0C9BD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Klasse_mnd!$H$43:$H$54</c:f>
              <c:numCache>
                <c:formatCode>#,##0</c:formatCode>
                <c:ptCount val="12"/>
                <c:pt idx="0">
                  <c:v>1308</c:v>
                </c:pt>
                <c:pt idx="1">
                  <c:v>864</c:v>
                </c:pt>
                <c:pt idx="2">
                  <c:v>735</c:v>
                </c:pt>
                <c:pt idx="3">
                  <c:v>1001</c:v>
                </c:pt>
                <c:pt idx="4">
                  <c:v>845</c:v>
                </c:pt>
                <c:pt idx="5">
                  <c:v>751</c:v>
                </c:pt>
                <c:pt idx="6">
                  <c:v>653</c:v>
                </c:pt>
                <c:pt idx="7">
                  <c:v>811</c:v>
                </c:pt>
                <c:pt idx="8">
                  <c:v>883</c:v>
                </c:pt>
                <c:pt idx="9">
                  <c:v>1976</c:v>
                </c:pt>
                <c:pt idx="10">
                  <c:v>1582</c:v>
                </c:pt>
                <c:pt idx="11">
                  <c:v>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28-440E-A3B1-1D2CEAE0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76151276544977"/>
          <c:y val="0.21566934486690184"/>
          <c:w val="9.7983859972048948E-2"/>
          <c:h val="0.1205796760109269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Klasse_mnd!$H$285:$H$296</c:f>
              <c:numCache>
                <c:formatCode>#,##0</c:formatCode>
                <c:ptCount val="12"/>
                <c:pt idx="0">
                  <c:v>1097</c:v>
                </c:pt>
                <c:pt idx="1">
                  <c:v>707</c:v>
                </c:pt>
                <c:pt idx="2">
                  <c:v>990</c:v>
                </c:pt>
                <c:pt idx="3">
                  <c:v>648</c:v>
                </c:pt>
                <c:pt idx="4">
                  <c:v>736</c:v>
                </c:pt>
                <c:pt idx="5">
                  <c:v>706</c:v>
                </c:pt>
                <c:pt idx="6">
                  <c:v>444</c:v>
                </c:pt>
                <c:pt idx="7">
                  <c:v>647</c:v>
                </c:pt>
                <c:pt idx="8">
                  <c:v>719</c:v>
                </c:pt>
                <c:pt idx="9">
                  <c:v>1481</c:v>
                </c:pt>
                <c:pt idx="10">
                  <c:v>1389</c:v>
                </c:pt>
                <c:pt idx="11">
                  <c:v>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C-46A4-A4FD-ED55730A729C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Klasse_mnd!$H$58:$H$69</c:f>
              <c:numCache>
                <c:formatCode>#,##0</c:formatCode>
                <c:ptCount val="12"/>
                <c:pt idx="0">
                  <c:v>1142</c:v>
                </c:pt>
                <c:pt idx="1">
                  <c:v>654</c:v>
                </c:pt>
                <c:pt idx="2">
                  <c:v>661</c:v>
                </c:pt>
                <c:pt idx="3">
                  <c:v>795</c:v>
                </c:pt>
                <c:pt idx="4">
                  <c:v>702</c:v>
                </c:pt>
                <c:pt idx="5">
                  <c:v>519</c:v>
                </c:pt>
                <c:pt idx="6">
                  <c:v>450</c:v>
                </c:pt>
                <c:pt idx="7">
                  <c:v>484</c:v>
                </c:pt>
                <c:pt idx="8">
                  <c:v>548</c:v>
                </c:pt>
                <c:pt idx="9">
                  <c:v>1557</c:v>
                </c:pt>
                <c:pt idx="10">
                  <c:v>1349</c:v>
                </c:pt>
                <c:pt idx="11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C-46A4-A4FD-ED55730A7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46835774414208"/>
          <c:y val="0.23978347805907402"/>
          <c:w val="9.4739946690601498E-2"/>
          <c:h val="0.1406572293610659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Klasse_mnd!$H$300:$H$311</c:f>
              <c:numCache>
                <c:formatCode>#,##0</c:formatCode>
                <c:ptCount val="12"/>
                <c:pt idx="0">
                  <c:v>623</c:v>
                </c:pt>
                <c:pt idx="1">
                  <c:v>420</c:v>
                </c:pt>
                <c:pt idx="2">
                  <c:v>598</c:v>
                </c:pt>
                <c:pt idx="3">
                  <c:v>442</c:v>
                </c:pt>
                <c:pt idx="4">
                  <c:v>528</c:v>
                </c:pt>
                <c:pt idx="5">
                  <c:v>473</c:v>
                </c:pt>
                <c:pt idx="6">
                  <c:v>285</c:v>
                </c:pt>
                <c:pt idx="7">
                  <c:v>369</c:v>
                </c:pt>
                <c:pt idx="8">
                  <c:v>375</c:v>
                </c:pt>
                <c:pt idx="9">
                  <c:v>999</c:v>
                </c:pt>
                <c:pt idx="10">
                  <c:v>1026</c:v>
                </c:pt>
                <c:pt idx="11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8-4708-86C6-872381D8881B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Klasse_mnd!$H$73:$H$84</c:f>
              <c:numCache>
                <c:formatCode>#,##0</c:formatCode>
                <c:ptCount val="12"/>
                <c:pt idx="0">
                  <c:v>638</c:v>
                </c:pt>
                <c:pt idx="1">
                  <c:v>437</c:v>
                </c:pt>
                <c:pt idx="2">
                  <c:v>455</c:v>
                </c:pt>
                <c:pt idx="3">
                  <c:v>568</c:v>
                </c:pt>
                <c:pt idx="4">
                  <c:v>447</c:v>
                </c:pt>
                <c:pt idx="5">
                  <c:v>344</c:v>
                </c:pt>
                <c:pt idx="6">
                  <c:v>289</c:v>
                </c:pt>
                <c:pt idx="7">
                  <c:v>300</c:v>
                </c:pt>
                <c:pt idx="8">
                  <c:v>330</c:v>
                </c:pt>
                <c:pt idx="9">
                  <c:v>1046</c:v>
                </c:pt>
                <c:pt idx="10">
                  <c:v>980</c:v>
                </c:pt>
                <c:pt idx="11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8-4708-86C6-872381D88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595797100704877"/>
          <c:y val="0.20531635290968506"/>
          <c:w val="9.5819361723319063E-2"/>
          <c:h val="0.1384288976198303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Klasse_mnd!$H$315:$H$326</c:f>
              <c:numCache>
                <c:formatCode>#,##0</c:formatCode>
                <c:ptCount val="12"/>
                <c:pt idx="0">
                  <c:v>334</c:v>
                </c:pt>
                <c:pt idx="1">
                  <c:v>210</c:v>
                </c:pt>
                <c:pt idx="2">
                  <c:v>332</c:v>
                </c:pt>
                <c:pt idx="3">
                  <c:v>276</c:v>
                </c:pt>
                <c:pt idx="4">
                  <c:v>322</c:v>
                </c:pt>
                <c:pt idx="5">
                  <c:v>339</c:v>
                </c:pt>
                <c:pt idx="6">
                  <c:v>185</c:v>
                </c:pt>
                <c:pt idx="7">
                  <c:v>194</c:v>
                </c:pt>
                <c:pt idx="8">
                  <c:v>204</c:v>
                </c:pt>
                <c:pt idx="9">
                  <c:v>613</c:v>
                </c:pt>
                <c:pt idx="10">
                  <c:v>606</c:v>
                </c:pt>
                <c:pt idx="11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8-4ADC-8B82-A0C0486CB198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Klasse_mnd!$H$88:$H$99</c:f>
              <c:numCache>
                <c:formatCode>#,##0</c:formatCode>
                <c:ptCount val="12"/>
                <c:pt idx="0">
                  <c:v>326</c:v>
                </c:pt>
                <c:pt idx="1">
                  <c:v>214</c:v>
                </c:pt>
                <c:pt idx="2">
                  <c:v>280</c:v>
                </c:pt>
                <c:pt idx="3">
                  <c:v>341</c:v>
                </c:pt>
                <c:pt idx="4">
                  <c:v>333</c:v>
                </c:pt>
                <c:pt idx="5">
                  <c:v>237</c:v>
                </c:pt>
                <c:pt idx="6">
                  <c:v>219</c:v>
                </c:pt>
                <c:pt idx="7">
                  <c:v>184</c:v>
                </c:pt>
                <c:pt idx="8">
                  <c:v>203</c:v>
                </c:pt>
                <c:pt idx="9">
                  <c:v>597</c:v>
                </c:pt>
                <c:pt idx="10">
                  <c:v>550</c:v>
                </c:pt>
                <c:pt idx="11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A8-4ADC-8B82-A0C0486CB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Klasse_mnd!$H$330:$H$341</c:f>
              <c:numCache>
                <c:formatCode>#,##0</c:formatCode>
                <c:ptCount val="12"/>
                <c:pt idx="0">
                  <c:v>171</c:v>
                </c:pt>
                <c:pt idx="1">
                  <c:v>89</c:v>
                </c:pt>
                <c:pt idx="2">
                  <c:v>177</c:v>
                </c:pt>
                <c:pt idx="3">
                  <c:v>147</c:v>
                </c:pt>
                <c:pt idx="4">
                  <c:v>222</c:v>
                </c:pt>
                <c:pt idx="5">
                  <c:v>234</c:v>
                </c:pt>
                <c:pt idx="6">
                  <c:v>144</c:v>
                </c:pt>
                <c:pt idx="7">
                  <c:v>130</c:v>
                </c:pt>
                <c:pt idx="8">
                  <c:v>106</c:v>
                </c:pt>
                <c:pt idx="9">
                  <c:v>304</c:v>
                </c:pt>
                <c:pt idx="10">
                  <c:v>327</c:v>
                </c:pt>
                <c:pt idx="11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6-4EFE-8DBC-BCFADF1FEA1E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Klasse_mnd!$G$103:$G$114</c:f>
              <c:numCache>
                <c:formatCode>General</c:formatCode>
                <c:ptCount val="12"/>
                <c:pt idx="0">
                  <c:v>133</c:v>
                </c:pt>
                <c:pt idx="1">
                  <c:v>94</c:v>
                </c:pt>
                <c:pt idx="2">
                  <c:v>115</c:v>
                </c:pt>
                <c:pt idx="3">
                  <c:v>177</c:v>
                </c:pt>
                <c:pt idx="4">
                  <c:v>145</c:v>
                </c:pt>
                <c:pt idx="5">
                  <c:v>127</c:v>
                </c:pt>
                <c:pt idx="6">
                  <c:v>95</c:v>
                </c:pt>
                <c:pt idx="7">
                  <c:v>76</c:v>
                </c:pt>
                <c:pt idx="8">
                  <c:v>81</c:v>
                </c:pt>
                <c:pt idx="9">
                  <c:v>244</c:v>
                </c:pt>
                <c:pt idx="10">
                  <c:v>198</c:v>
                </c:pt>
                <c:pt idx="11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6-4EFE-8DBC-BCFADF1FE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Klasse_mnd!$H$345:$H$356</c:f>
              <c:numCache>
                <c:formatCode>#,##0</c:formatCode>
                <c:ptCount val="12"/>
                <c:pt idx="0">
                  <c:v>87</c:v>
                </c:pt>
                <c:pt idx="1">
                  <c:v>45</c:v>
                </c:pt>
                <c:pt idx="2">
                  <c:v>105</c:v>
                </c:pt>
                <c:pt idx="3">
                  <c:v>89</c:v>
                </c:pt>
                <c:pt idx="4">
                  <c:v>130</c:v>
                </c:pt>
                <c:pt idx="5">
                  <c:v>123</c:v>
                </c:pt>
                <c:pt idx="6">
                  <c:v>76</c:v>
                </c:pt>
                <c:pt idx="7">
                  <c:v>68</c:v>
                </c:pt>
                <c:pt idx="8">
                  <c:v>50</c:v>
                </c:pt>
                <c:pt idx="9">
                  <c:v>117</c:v>
                </c:pt>
                <c:pt idx="10">
                  <c:v>113</c:v>
                </c:pt>
                <c:pt idx="1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8-480F-BC99-29B4653E148B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Klasse_mnd!$H$118:$H$129</c:f>
              <c:numCache>
                <c:formatCode>#,##0</c:formatCode>
                <c:ptCount val="12"/>
                <c:pt idx="0">
                  <c:v>78</c:v>
                </c:pt>
                <c:pt idx="1">
                  <c:v>63</c:v>
                </c:pt>
                <c:pt idx="2">
                  <c:v>73</c:v>
                </c:pt>
                <c:pt idx="3">
                  <c:v>104</c:v>
                </c:pt>
                <c:pt idx="4">
                  <c:v>96</c:v>
                </c:pt>
                <c:pt idx="5">
                  <c:v>105</c:v>
                </c:pt>
                <c:pt idx="6">
                  <c:v>45</c:v>
                </c:pt>
                <c:pt idx="7">
                  <c:v>58</c:v>
                </c:pt>
                <c:pt idx="8">
                  <c:v>52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08-480F-BC99-29B4653E1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R+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Klasse_mnd!$H$360:$H$371</c:f>
              <c:numCache>
                <c:formatCode>#,##0</c:formatCode>
                <c:ptCount val="12"/>
                <c:pt idx="0">
                  <c:v>34</c:v>
                </c:pt>
                <c:pt idx="1">
                  <c:v>15</c:v>
                </c:pt>
                <c:pt idx="2">
                  <c:v>26</c:v>
                </c:pt>
                <c:pt idx="3">
                  <c:v>14</c:v>
                </c:pt>
                <c:pt idx="4">
                  <c:v>40</c:v>
                </c:pt>
                <c:pt idx="5">
                  <c:v>48</c:v>
                </c:pt>
                <c:pt idx="6">
                  <c:v>31</c:v>
                </c:pt>
                <c:pt idx="7">
                  <c:v>24</c:v>
                </c:pt>
                <c:pt idx="8">
                  <c:v>10</c:v>
                </c:pt>
                <c:pt idx="9">
                  <c:v>27</c:v>
                </c:pt>
                <c:pt idx="10">
                  <c:v>42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D-4F03-B1D5-CBCC8F9C980A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Klasse_mnd!$H$133:$H$144</c:f>
              <c:numCache>
                <c:formatCode>#,##0</c:formatCode>
                <c:ptCount val="12"/>
                <c:pt idx="0">
                  <c:v>18</c:v>
                </c:pt>
                <c:pt idx="1">
                  <c:v>28</c:v>
                </c:pt>
                <c:pt idx="2">
                  <c:v>24</c:v>
                </c:pt>
                <c:pt idx="3">
                  <c:v>49</c:v>
                </c:pt>
                <c:pt idx="4">
                  <c:v>24</c:v>
                </c:pt>
                <c:pt idx="5">
                  <c:v>38</c:v>
                </c:pt>
                <c:pt idx="6">
                  <c:v>12</c:v>
                </c:pt>
                <c:pt idx="7">
                  <c:v>22</c:v>
                </c:pt>
                <c:pt idx="8">
                  <c:v>13</c:v>
                </c:pt>
                <c:pt idx="9">
                  <c:v>29</c:v>
                </c:pt>
                <c:pt idx="10">
                  <c:v>31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D-4F03-B1D5-CBCC8F9C9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korrelasjon</a:t>
            </a:r>
            <a:r>
              <a:rPr lang="nb-NO" sz="2800" baseline="0"/>
              <a:t> KLASSE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8379161586916E-2"/>
          <c:y val="0.13870719146341562"/>
          <c:w val="0.90641564249380679"/>
          <c:h val="0.72429902340098773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'Ark1'!$AB$43:$AB$54</c:f>
              <c:numCache>
                <c:formatCode>General</c:formatCode>
                <c:ptCount val="12"/>
                <c:pt idx="0">
                  <c:v>70.689078229485986</c:v>
                </c:pt>
                <c:pt idx="1">
                  <c:v>63.77144696902684</c:v>
                </c:pt>
                <c:pt idx="2">
                  <c:v>70.74846600221889</c:v>
                </c:pt>
                <c:pt idx="3">
                  <c:v>68.648816901776115</c:v>
                </c:pt>
                <c:pt idx="4">
                  <c:v>69.600111186053155</c:v>
                </c:pt>
                <c:pt idx="5">
                  <c:v>69.097144290843602</c:v>
                </c:pt>
                <c:pt idx="6">
                  <c:v>72.5882237734276</c:v>
                </c:pt>
                <c:pt idx="7">
                  <c:v>63.928351876433425</c:v>
                </c:pt>
                <c:pt idx="8">
                  <c:v>63.973463200117827</c:v>
                </c:pt>
                <c:pt idx="9">
                  <c:v>69.205527657836285</c:v>
                </c:pt>
                <c:pt idx="10">
                  <c:v>68.464573654883196</c:v>
                </c:pt>
                <c:pt idx="11">
                  <c:v>66.895374886606518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31-4379-8CEE-C4BA48D86288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6349608703656281E-2"/>
                  <c:y val="7.2126829634598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BD-4ADD-98EC-DB0C6F72E3CF}"/>
                </c:ext>
              </c:extLst>
            </c:dLbl>
            <c:dLbl>
              <c:idx val="3"/>
              <c:layout>
                <c:manualLayout>
                  <c:x val="-1.0579158572954052E-2"/>
                  <c:y val="-6.8119783543787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D6-40F5-8B02-A7EC0C049EBB}"/>
                </c:ext>
              </c:extLst>
            </c:dLbl>
            <c:dLbl>
              <c:idx val="5"/>
              <c:layout>
                <c:manualLayout>
                  <c:x val="-2.8852250653511754E-3"/>
                  <c:y val="6.0105691362165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D6-40F5-8B02-A7EC0C049EBB}"/>
                </c:ext>
              </c:extLst>
            </c:dLbl>
            <c:dLbl>
              <c:idx val="6"/>
              <c:layout>
                <c:manualLayout>
                  <c:x val="-2.885225065351105E-2"/>
                  <c:y val="7.6133875725409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D6-40F5-8B02-A7EC0C049EBB}"/>
                </c:ext>
              </c:extLst>
            </c:dLbl>
            <c:dLbl>
              <c:idx val="8"/>
              <c:layout>
                <c:manualLayout>
                  <c:x val="-2.0196575457457736E-2"/>
                  <c:y val="-8.014090917337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C-4183-83FC-881009E13C64}"/>
                </c:ext>
              </c:extLst>
            </c:dLbl>
            <c:dLbl>
              <c:idx val="9"/>
              <c:layout>
                <c:manualLayout>
                  <c:x val="-2.0196575457457736E-2"/>
                  <c:y val="6.4112727338698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5D-465C-A90E-092EA29FC40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'Ark1'!$AB$31:$AB$42</c:f>
              <c:numCache>
                <c:formatCode>General</c:formatCode>
                <c:ptCount val="12"/>
                <c:pt idx="0">
                  <c:v>68.432301648208067</c:v>
                </c:pt>
                <c:pt idx="1">
                  <c:v>67.595576788063852</c:v>
                </c:pt>
                <c:pt idx="2">
                  <c:v>70.715252299934676</c:v>
                </c:pt>
                <c:pt idx="3">
                  <c:v>69.048453634355738</c:v>
                </c:pt>
                <c:pt idx="4">
                  <c:v>65.346086933218189</c:v>
                </c:pt>
                <c:pt idx="5">
                  <c:v>67.956683789892821</c:v>
                </c:pt>
                <c:pt idx="6">
                  <c:v>68.485531593791634</c:v>
                </c:pt>
                <c:pt idx="7">
                  <c:v>65.233686076567594</c:v>
                </c:pt>
                <c:pt idx="8">
                  <c:v>67.067293296426385</c:v>
                </c:pt>
                <c:pt idx="9">
                  <c:v>66.655758927678235</c:v>
                </c:pt>
                <c:pt idx="10">
                  <c:v>66.603833304061212</c:v>
                </c:pt>
                <c:pt idx="11">
                  <c:v>67.907237560144438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31-4379-8CEE-C4BA48D86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7497376106E-2"/>
              <c:y val="0.256999901790683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59690141973506"/>
          <c:y val="0.18255644492346701"/>
          <c:w val="0.10207426478444984"/>
          <c:h val="0.149750569268733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Klasse_mnd!$H$375:$H$386</c:f>
              <c:numCache>
                <c:formatCode>#,##0</c:formatCode>
                <c:ptCount val="12"/>
                <c:pt idx="0">
                  <c:v>11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  <c:pt idx="7">
                  <c:v>2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7-4AFE-AB34-B0922BCC59A6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Klasse_mnd!$H$148:$H$159</c:f>
              <c:numCache>
                <c:formatCode>#,##0</c:formatCode>
                <c:ptCount val="12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10</c:v>
                </c:pt>
                <c:pt idx="4">
                  <c:v>6</c:v>
                </c:pt>
                <c:pt idx="5">
                  <c:v>6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7-4AFE-AB34-B0922BCC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95877301051654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Klasse_mnd!$H$390:$H$401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C-4C6D-9661-E17AC56A95A3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Klasse_mnd!$H$163:$H$174</c:f>
              <c:numCache>
                <c:formatCode>#,##0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C-4C6D-9661-E17AC56A9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7320156409020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Klasse_mnd!$H$405:$H$416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F-4D58-8659-BF09FFB4F196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Klasse_mnd!$H$178:$H$189</c:f>
              <c:numCache>
                <c:formatCode>#,##0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F-4D58-8659-BF09FFB4F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Klasse_mnd!$J$240:$J$251</c:f>
              <c:numCache>
                <c:formatCode>0.00</c:formatCode>
                <c:ptCount val="12"/>
                <c:pt idx="0">
                  <c:v>2.8037383177570097</c:v>
                </c:pt>
                <c:pt idx="1">
                  <c:v>2.8939918213274614</c:v>
                </c:pt>
                <c:pt idx="2">
                  <c:v>3.487606931344593</c:v>
                </c:pt>
                <c:pt idx="3">
                  <c:v>3.3258714422769433</c:v>
                </c:pt>
                <c:pt idx="4">
                  <c:v>3.5060582624387737</c:v>
                </c:pt>
                <c:pt idx="5">
                  <c:v>4.6039603960396045</c:v>
                </c:pt>
                <c:pt idx="6">
                  <c:v>4.8406139315230243</c:v>
                </c:pt>
                <c:pt idx="7">
                  <c:v>4.3791054113231151</c:v>
                </c:pt>
                <c:pt idx="8">
                  <c:v>3.9621525724423408</c:v>
                </c:pt>
                <c:pt idx="9">
                  <c:v>3.9794072631139534</c:v>
                </c:pt>
                <c:pt idx="10">
                  <c:v>2.8811711571406322</c:v>
                </c:pt>
                <c:pt idx="11">
                  <c:v>2.8816384853536556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2-42B1-BE85-B1096F786113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Klasse_mnd!$J$13:$J$24</c:f>
              <c:numCache>
                <c:formatCode>0.0</c:formatCode>
                <c:ptCount val="12"/>
                <c:pt idx="0">
                  <c:v>2.4685915803394316</c:v>
                </c:pt>
                <c:pt idx="1">
                  <c:v>2.5172413793103456</c:v>
                </c:pt>
                <c:pt idx="2">
                  <c:v>2.9073698444895193</c:v>
                </c:pt>
                <c:pt idx="3">
                  <c:v>3.1021897810218997</c:v>
                </c:pt>
                <c:pt idx="4">
                  <c:v>2.8040231636696125</c:v>
                </c:pt>
                <c:pt idx="5">
                  <c:v>3.7220843672456567</c:v>
                </c:pt>
                <c:pt idx="6">
                  <c:v>3.6575228595178721</c:v>
                </c:pt>
                <c:pt idx="7">
                  <c:v>4.6538024971623164</c:v>
                </c:pt>
                <c:pt idx="8">
                  <c:v>3.7469070342877342</c:v>
                </c:pt>
                <c:pt idx="9">
                  <c:v>3.4956127936597801</c:v>
                </c:pt>
                <c:pt idx="10">
                  <c:v>2.4365309252002043</c:v>
                </c:pt>
                <c:pt idx="11">
                  <c:v>2.9024390243902443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2-42B1-BE85-B1096F786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07352785912345"/>
          <c:y val="6.1579147434156926E-2"/>
          <c:w val="0.11747120177373735"/>
          <c:h val="0.1156278981498390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Klasse_mnd!$J$255:$J$266</c:f>
              <c:numCache>
                <c:formatCode>0.00</c:formatCode>
                <c:ptCount val="12"/>
                <c:pt idx="0">
                  <c:v>17.923156801661477</c:v>
                </c:pt>
                <c:pt idx="1">
                  <c:v>18.873859704309524</c:v>
                </c:pt>
                <c:pt idx="2">
                  <c:v>17.591577100241278</c:v>
                </c:pt>
                <c:pt idx="3">
                  <c:v>16.341541413495364</c:v>
                </c:pt>
                <c:pt idx="4">
                  <c:v>18.819283320443422</c:v>
                </c:pt>
                <c:pt idx="5">
                  <c:v>20.074257425742577</c:v>
                </c:pt>
                <c:pt idx="6">
                  <c:v>22.432113341204243</c:v>
                </c:pt>
                <c:pt idx="7">
                  <c:v>20.925868001251175</c:v>
                </c:pt>
                <c:pt idx="8">
                  <c:v>21.6735659373152</c:v>
                </c:pt>
                <c:pt idx="9">
                  <c:v>18.783915402810631</c:v>
                </c:pt>
                <c:pt idx="10">
                  <c:v>14.577168665316934</c:v>
                </c:pt>
                <c:pt idx="11">
                  <c:v>15.670397713741369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D-46A4-8133-F7F38AE2FA2C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Klasse_mnd!$J$28:$J$39</c:f>
              <c:numCache>
                <c:formatCode>0.0</c:formatCode>
                <c:ptCount val="12"/>
                <c:pt idx="0">
                  <c:v>15.891558298435088</c:v>
                </c:pt>
                <c:pt idx="1">
                  <c:v>14.62068965517242</c:v>
                </c:pt>
                <c:pt idx="2">
                  <c:v>16.396213657876949</c:v>
                </c:pt>
                <c:pt idx="3">
                  <c:v>15.693430656934304</c:v>
                </c:pt>
                <c:pt idx="4">
                  <c:v>16.214568729046022</c:v>
                </c:pt>
                <c:pt idx="5">
                  <c:v>19.142148174406238</c:v>
                </c:pt>
                <c:pt idx="6">
                  <c:v>21.695760598503735</c:v>
                </c:pt>
                <c:pt idx="7">
                  <c:v>20.923193340900497</c:v>
                </c:pt>
                <c:pt idx="8">
                  <c:v>19.476846942382473</c:v>
                </c:pt>
                <c:pt idx="9">
                  <c:v>16.756297763939997</c:v>
                </c:pt>
                <c:pt idx="10">
                  <c:v>14.414721417617995</c:v>
                </c:pt>
                <c:pt idx="11">
                  <c:v>16.390243902439025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D-46A4-8133-F7F38AE2F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7643561600254"/>
          <c:y val="6.3854415808945394E-2"/>
          <c:w val="0.10172979797979798"/>
          <c:h val="0.1361041985792731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Klasse_mnd!$J$270:$J$281</c:f>
              <c:numCache>
                <c:formatCode>0.00</c:formatCode>
                <c:ptCount val="12"/>
                <c:pt idx="0">
                  <c:v>29.948078920041542</c:v>
                </c:pt>
                <c:pt idx="1">
                  <c:v>30.54419628814092</c:v>
                </c:pt>
                <c:pt idx="2">
                  <c:v>29.633691599034872</c:v>
                </c:pt>
                <c:pt idx="3">
                  <c:v>28.141989126958745</c:v>
                </c:pt>
                <c:pt idx="4">
                  <c:v>26.192317607630834</c:v>
                </c:pt>
                <c:pt idx="5">
                  <c:v>27.153465346534656</c:v>
                </c:pt>
                <c:pt idx="6">
                  <c:v>26.249508067689888</c:v>
                </c:pt>
                <c:pt idx="7">
                  <c:v>29.308726931498281</c:v>
                </c:pt>
                <c:pt idx="8">
                  <c:v>30.573625073920756</c:v>
                </c:pt>
                <c:pt idx="9">
                  <c:v>27.674968693474327</c:v>
                </c:pt>
                <c:pt idx="10">
                  <c:v>27.643669210403367</c:v>
                </c:pt>
                <c:pt idx="11">
                  <c:v>29.316503929507022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A-44EC-B469-082893922C68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Klasse_mnd!$J$43:$J$54</c:f>
              <c:numCache>
                <c:formatCode>0.0</c:formatCode>
                <c:ptCount val="12"/>
                <c:pt idx="0">
                  <c:v>28.829623098964056</c:v>
                </c:pt>
                <c:pt idx="1">
                  <c:v>29.793103448275851</c:v>
                </c:pt>
                <c:pt idx="2">
                  <c:v>24.847870182555781</c:v>
                </c:pt>
                <c:pt idx="3">
                  <c:v>26.094890510948904</c:v>
                </c:pt>
                <c:pt idx="4">
                  <c:v>25.75434318805242</c:v>
                </c:pt>
                <c:pt idx="5">
                  <c:v>26.621765331442752</c:v>
                </c:pt>
                <c:pt idx="6">
                  <c:v>27.1404821280133</c:v>
                </c:pt>
                <c:pt idx="7">
                  <c:v>30.684827847143403</c:v>
                </c:pt>
                <c:pt idx="8">
                  <c:v>31.212442559208199</c:v>
                </c:pt>
                <c:pt idx="9">
                  <c:v>27.964902349278237</c:v>
                </c:pt>
                <c:pt idx="10">
                  <c:v>26.955188277389674</c:v>
                </c:pt>
                <c:pt idx="11">
                  <c:v>26.975609756097558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4A-44EC-B469-082893922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19810366953561"/>
          <c:y val="0.15854889047959914"/>
          <c:w val="0.1006492609476447"/>
          <c:h val="0.139719971367215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Klasse_mnd!$J$285:$J$296</c:f>
              <c:numCache>
                <c:formatCode>0.00</c:formatCode>
                <c:ptCount val="12"/>
                <c:pt idx="0">
                  <c:v>22.782969885773625</c:v>
                </c:pt>
                <c:pt idx="1">
                  <c:v>22.239698018244724</c:v>
                </c:pt>
                <c:pt idx="2">
                  <c:v>21.715288440447463</c:v>
                </c:pt>
                <c:pt idx="3">
                  <c:v>20.722737448033264</c:v>
                </c:pt>
                <c:pt idx="4">
                  <c:v>18.973962361433365</c:v>
                </c:pt>
                <c:pt idx="5">
                  <c:v>17.475247524752476</c:v>
                </c:pt>
                <c:pt idx="6">
                  <c:v>17.47343565525383</c:v>
                </c:pt>
                <c:pt idx="7">
                  <c:v>20.237722865186111</c:v>
                </c:pt>
                <c:pt idx="8">
                  <c:v>21.259609698403317</c:v>
                </c:pt>
                <c:pt idx="9">
                  <c:v>20.606650897453736</c:v>
                </c:pt>
                <c:pt idx="10">
                  <c:v>21.632144525774805</c:v>
                </c:pt>
                <c:pt idx="11">
                  <c:v>22.791140747797098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0-454F-B53B-BB4B37F812D0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Klasse_mnd!$J$58:$J$69</c:f>
              <c:numCache>
                <c:formatCode>0.0</c:formatCode>
                <c:ptCount val="12"/>
                <c:pt idx="0">
                  <c:v>25.170817720960979</c:v>
                </c:pt>
                <c:pt idx="1">
                  <c:v>22.551724137931032</c:v>
                </c:pt>
                <c:pt idx="2">
                  <c:v>22.346179851250842</c:v>
                </c:pt>
                <c:pt idx="3">
                  <c:v>20.724713242961407</c:v>
                </c:pt>
                <c:pt idx="4">
                  <c:v>21.39591587930509</c:v>
                </c:pt>
                <c:pt idx="5">
                  <c:v>18.397731300957105</c:v>
                </c:pt>
                <c:pt idx="6">
                  <c:v>18.703241895261844</c:v>
                </c:pt>
                <c:pt idx="7">
                  <c:v>18.312523647370408</c:v>
                </c:pt>
                <c:pt idx="8">
                  <c:v>19.370802403676205</c:v>
                </c:pt>
                <c:pt idx="9">
                  <c:v>22.035097650721763</c:v>
                </c:pt>
                <c:pt idx="10">
                  <c:v>22.985176350315218</c:v>
                </c:pt>
                <c:pt idx="1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0-454F-B53B-BB4B37F81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175994648200545"/>
          <c:y val="0.19577529494609447"/>
          <c:w val="9.6914177346660593E-2"/>
          <c:h val="0.1131192173431692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Klasse_mnd!$J$300:$J$311</c:f>
              <c:numCache>
                <c:formatCode>0.00</c:formatCode>
                <c:ptCount val="12"/>
                <c:pt idx="0">
                  <c:v>12.938733125649019</c:v>
                </c:pt>
                <c:pt idx="1">
                  <c:v>13.211701793016676</c:v>
                </c:pt>
                <c:pt idx="2">
                  <c:v>13.116911603421803</c:v>
                </c:pt>
                <c:pt idx="3">
                  <c:v>14.134953629677003</c:v>
                </c:pt>
                <c:pt idx="4">
                  <c:v>13.611755607115239</c:v>
                </c:pt>
                <c:pt idx="5">
                  <c:v>11.707920792079211</c:v>
                </c:pt>
                <c:pt idx="6">
                  <c:v>11.216056670602121</c:v>
                </c:pt>
                <c:pt idx="7">
                  <c:v>11.54207069127307</c:v>
                </c:pt>
                <c:pt idx="8">
                  <c:v>11.088113542282672</c:v>
                </c:pt>
                <c:pt idx="9">
                  <c:v>13.900097398079868</c:v>
                </c:pt>
                <c:pt idx="10">
                  <c:v>15.97881949852048</c:v>
                </c:pt>
                <c:pt idx="11">
                  <c:v>13.95570373898547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9-48C1-BBB1-CCD125DCF577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Klasse_mnd!$J$73:$J$84</c:f>
              <c:numCache>
                <c:formatCode>0.0</c:formatCode>
                <c:ptCount val="12"/>
                <c:pt idx="0">
                  <c:v>14.062155609433544</c:v>
                </c:pt>
                <c:pt idx="1">
                  <c:v>15.068965517241381</c:v>
                </c:pt>
                <c:pt idx="2">
                  <c:v>15.382014874915484</c:v>
                </c:pt>
                <c:pt idx="3">
                  <c:v>14.807090719499483</c:v>
                </c:pt>
                <c:pt idx="4">
                  <c:v>13.623895153916488</c:v>
                </c:pt>
                <c:pt idx="5">
                  <c:v>12.194257355547679</c:v>
                </c:pt>
                <c:pt idx="6">
                  <c:v>12.011637572734831</c:v>
                </c:pt>
                <c:pt idx="7">
                  <c:v>11.350737797956864</c:v>
                </c:pt>
                <c:pt idx="8">
                  <c:v>11.664899257688228</c:v>
                </c:pt>
                <c:pt idx="9">
                  <c:v>14.80328332861591</c:v>
                </c:pt>
                <c:pt idx="10">
                  <c:v>16.697904242630774</c:v>
                </c:pt>
                <c:pt idx="11">
                  <c:v>15.341463414634145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9-48C1-BBB1-CCD125DCF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011235696275063"/>
          <c:y val="0.17133809419133988"/>
          <c:w val="0.11022212518275511"/>
          <c:h val="0.1465344748871315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Klasse_mnd!$J$315:$J$326</c:f>
              <c:numCache>
                <c:formatCode>0.0</c:formatCode>
                <c:ptCount val="12"/>
                <c:pt idx="0">
                  <c:v>6.9366562824506772</c:v>
                </c:pt>
                <c:pt idx="1">
                  <c:v>6.605850896508338</c:v>
                </c:pt>
                <c:pt idx="2">
                  <c:v>7.2822987497258191</c:v>
                </c:pt>
                <c:pt idx="3" formatCode="0.00">
                  <c:v>8.8263511352734252</c:v>
                </c:pt>
                <c:pt idx="4" formatCode="0.00">
                  <c:v>8.3011085331270937</c:v>
                </c:pt>
                <c:pt idx="5" formatCode="0.00">
                  <c:v>8.3910891089108901</c:v>
                </c:pt>
                <c:pt idx="6" formatCode="0.00">
                  <c:v>7.2805981896891012</c:v>
                </c:pt>
                <c:pt idx="7" formatCode="0.00">
                  <c:v>6.0681889271191762</c:v>
                </c:pt>
                <c:pt idx="8" formatCode="0.00">
                  <c:v>6.0319337670017745</c:v>
                </c:pt>
                <c:pt idx="9" formatCode="0.00">
                  <c:v>8.5292889940169747</c:v>
                </c:pt>
                <c:pt idx="10" formatCode="0.00">
                  <c:v>9.4377822769039117</c:v>
                </c:pt>
                <c:pt idx="11" formatCode="0.00">
                  <c:v>8.692545844248631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5-4DE7-9308-DE5B1E2A3A52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Klasse_mnd!$J$88:$J$99</c:f>
              <c:numCache>
                <c:formatCode>0.0</c:formatCode>
                <c:ptCount val="12"/>
                <c:pt idx="0">
                  <c:v>7.1853647784879886</c:v>
                </c:pt>
                <c:pt idx="1">
                  <c:v>7.3793103448275854</c:v>
                </c:pt>
                <c:pt idx="2">
                  <c:v>9.4658553076402985</c:v>
                </c:pt>
                <c:pt idx="3">
                  <c:v>8.889468196037539</c:v>
                </c:pt>
                <c:pt idx="4">
                  <c:v>10.14934471197806</c:v>
                </c:pt>
                <c:pt idx="5">
                  <c:v>8.401276143211625</c:v>
                </c:pt>
                <c:pt idx="6">
                  <c:v>9.1022443890274314</c:v>
                </c:pt>
                <c:pt idx="7">
                  <c:v>6.9617858494135447</c:v>
                </c:pt>
                <c:pt idx="8">
                  <c:v>7.1756804524567004</c:v>
                </c:pt>
                <c:pt idx="9">
                  <c:v>8.4489102745542013</c:v>
                </c:pt>
                <c:pt idx="10">
                  <c:v>9.3712727892315559</c:v>
                </c:pt>
                <c:pt idx="11">
                  <c:v>8.1951219512195124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5-4DE7-9308-DE5B1E2A3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75815814645652"/>
          <c:y val="0.20086833526212683"/>
          <c:w val="0.12697437210592577"/>
          <c:h val="0.1275078097226319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Klasse_mnd!$J$330:$J$341</c:f>
              <c:numCache>
                <c:formatCode>0.00</c:formatCode>
                <c:ptCount val="12"/>
                <c:pt idx="0">
                  <c:v>3.551401869158878</c:v>
                </c:pt>
                <c:pt idx="1">
                  <c:v>2.7996225228059139</c:v>
                </c:pt>
                <c:pt idx="2">
                  <c:v>3.8824303575345458</c:v>
                </c:pt>
                <c:pt idx="3">
                  <c:v>4.700991365526062</c:v>
                </c:pt>
                <c:pt idx="4">
                  <c:v>5.7231245166279994</c:v>
                </c:pt>
                <c:pt idx="5">
                  <c:v>5.7920792079207919</c:v>
                </c:pt>
                <c:pt idx="6">
                  <c:v>5.667060212514758</c:v>
                </c:pt>
                <c:pt idx="7">
                  <c:v>4.0663121676571796</c:v>
                </c:pt>
                <c:pt idx="8">
                  <c:v>3.1342400946185696</c:v>
                </c:pt>
                <c:pt idx="9">
                  <c:v>4.229859468484765</c:v>
                </c:pt>
                <c:pt idx="10">
                  <c:v>5.0926646939728997</c:v>
                </c:pt>
                <c:pt idx="11">
                  <c:v>4.1438437723267443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9-464D-8762-3DC4ADF6BFAF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Klasse_mnd!$J$103:$J$114</c:f>
              <c:numCache>
                <c:formatCode>0.0</c:formatCode>
                <c:ptCount val="12"/>
                <c:pt idx="0">
                  <c:v>3.8571743442803617</c:v>
                </c:pt>
                <c:pt idx="1">
                  <c:v>4.2758620689655187</c:v>
                </c:pt>
                <c:pt idx="2">
                  <c:v>4.9357674104124412</c:v>
                </c:pt>
                <c:pt idx="3">
                  <c:v>6.126173096976018</c:v>
                </c:pt>
                <c:pt idx="4">
                  <c:v>5.8518744285278892</c:v>
                </c:pt>
                <c:pt idx="5">
                  <c:v>5.8135412974122644</c:v>
                </c:pt>
                <c:pt idx="6">
                  <c:v>4.9459684123025758</c:v>
                </c:pt>
                <c:pt idx="7">
                  <c:v>3.5565645100264844</c:v>
                </c:pt>
                <c:pt idx="8">
                  <c:v>4.5952633439377877</c:v>
                </c:pt>
                <c:pt idx="9">
                  <c:v>4.5004245683555055</c:v>
                </c:pt>
                <c:pt idx="10">
                  <c:v>4.7367524280115845</c:v>
                </c:pt>
                <c:pt idx="11">
                  <c:v>4.8048780487804876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9-464D-8762-3DC4ADF6B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231339322506"/>
          <c:y val="0.16720436658755902"/>
          <c:w val="0.11291769984649899"/>
          <c:h val="0.13281603222415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 alder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1243515389076"/>
          <c:y val="0.11847815740014492"/>
          <c:w val="0.88183538572833731"/>
          <c:h val="0.71588003807046496"/>
        </c:manualLayout>
      </c:layout>
      <c:lineChart>
        <c:grouping val="standard"/>
        <c:varyColors val="0"/>
        <c:ser>
          <c:idx val="0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Måned!$Z$37:$Z$48</c:f>
              <c:numCache>
                <c:formatCode>#,##0</c:formatCode>
                <c:ptCount val="12"/>
                <c:pt idx="0">
                  <c:v>1073.9292667099287</c:v>
                </c:pt>
                <c:pt idx="1">
                  <c:v>1066.9675741817073</c:v>
                </c:pt>
                <c:pt idx="2">
                  <c:v>1062.1705089169202</c:v>
                </c:pt>
                <c:pt idx="3">
                  <c:v>1053.5303848750841</c:v>
                </c:pt>
                <c:pt idx="4">
                  <c:v>1055.8199039487727</c:v>
                </c:pt>
                <c:pt idx="5">
                  <c:v>1080.4492087799897</c:v>
                </c:pt>
                <c:pt idx="6">
                  <c:v>1086.5140612076093</c:v>
                </c:pt>
                <c:pt idx="7">
                  <c:v>1097.2482045389256</c:v>
                </c:pt>
                <c:pt idx="8">
                  <c:v>1079.4367816091951</c:v>
                </c:pt>
                <c:pt idx="9">
                  <c:v>1088.8049217002235</c:v>
                </c:pt>
                <c:pt idx="10">
                  <c:v>1082.8255766343659</c:v>
                </c:pt>
                <c:pt idx="11">
                  <c:v>1083.0971536109153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B-451D-9098-E3E3A8FC681B}"/>
            </c:ext>
          </c:extLst>
        </c:ser>
        <c:ser>
          <c:idx val="3"/>
          <c:order val="1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Måned!$Z$24:$Z$35</c:f>
              <c:numCache>
                <c:formatCode>#,##0</c:formatCode>
                <c:ptCount val="12"/>
                <c:pt idx="0">
                  <c:v>1072.7141552511416</c:v>
                </c:pt>
                <c:pt idx="1">
                  <c:v>1058.8990856755843</c:v>
                </c:pt>
                <c:pt idx="2">
                  <c:v>1065.9997672253262</c:v>
                </c:pt>
                <c:pt idx="3">
                  <c:v>1066.0462930734425</c:v>
                </c:pt>
                <c:pt idx="4">
                  <c:v>1052.4076797385621</c:v>
                </c:pt>
                <c:pt idx="5">
                  <c:v>1072.6082070047048</c:v>
                </c:pt>
                <c:pt idx="6">
                  <c:v>1080.4650188521157</c:v>
                </c:pt>
                <c:pt idx="7">
                  <c:v>1070.064276048714</c:v>
                </c:pt>
                <c:pt idx="8">
                  <c:v>1081.8288119738077</c:v>
                </c:pt>
                <c:pt idx="9">
                  <c:v>1086.3721631715027</c:v>
                </c:pt>
                <c:pt idx="10">
                  <c:v>1076.5217181467181</c:v>
                </c:pt>
                <c:pt idx="11">
                  <c:v>1074.7134328358211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CB-451D-9098-E3E3A8FC681B}"/>
            </c:ext>
          </c:extLst>
        </c:ser>
        <c:ser>
          <c:idx val="4"/>
          <c:order val="2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3.1433506338793951E-2"/>
                  <c:y val="6.394376976214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1-4700-9C05-F64F386EC33E}"/>
                </c:ext>
              </c:extLst>
            </c:dLbl>
            <c:dLbl>
              <c:idx val="2"/>
              <c:layout>
                <c:manualLayout>
                  <c:x val="-2.7504318046444744E-2"/>
                  <c:y val="7.992971220268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1-4700-9C05-F64F386EC33E}"/>
                </c:ext>
              </c:extLst>
            </c:dLbl>
            <c:dLbl>
              <c:idx val="3"/>
              <c:layout>
                <c:manualLayout>
                  <c:x val="-2.6522020973357395E-2"/>
                  <c:y val="6.3943769762149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71-47F3-8A29-5991B6B49AFE}"/>
                </c:ext>
              </c:extLst>
            </c:dLbl>
            <c:dLbl>
              <c:idx val="5"/>
              <c:layout>
                <c:manualLayout>
                  <c:x val="-1.0805267803960492E-2"/>
                  <c:y val="5.395255573681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E-426D-953B-D976CBFEF41C}"/>
                </c:ext>
              </c:extLst>
            </c:dLbl>
            <c:dLbl>
              <c:idx val="6"/>
              <c:layout>
                <c:manualLayout>
                  <c:x val="-3.2415803411881265E-2"/>
                  <c:y val="0.12588931652690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A6-49A5-808B-38F478A6AF76}"/>
                </c:ext>
              </c:extLst>
            </c:dLbl>
            <c:dLbl>
              <c:idx val="9"/>
              <c:layout>
                <c:manualLayout>
                  <c:x val="-1.8663644388659053E-2"/>
                  <c:y val="-6.5942002191773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5-4295-A9D6-688BB9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Måned!$Z$10:$Z$21</c:f>
              <c:numCache>
                <c:formatCode>#,##0</c:formatCode>
                <c:ptCount val="12"/>
                <c:pt idx="0">
                  <c:v>1077.2365988909423</c:v>
                </c:pt>
                <c:pt idx="1">
                  <c:v>1049.8705489614242</c:v>
                </c:pt>
                <c:pt idx="2">
                  <c:v>1063.8809436048657</c:v>
                </c:pt>
                <c:pt idx="3">
                  <c:v>1053.3854983202689</c:v>
                </c:pt>
                <c:pt idx="4">
                  <c:v>1053.6028113762663</c:v>
                </c:pt>
                <c:pt idx="5">
                  <c:v>1070.5599243856332</c:v>
                </c:pt>
                <c:pt idx="6">
                  <c:v>1077.1938405797102</c:v>
                </c:pt>
                <c:pt idx="7">
                  <c:v>1069.3728813559319</c:v>
                </c:pt>
                <c:pt idx="8">
                  <c:v>1081.3615094339625</c:v>
                </c:pt>
                <c:pt idx="9">
                  <c:v>1086.2995855535819</c:v>
                </c:pt>
                <c:pt idx="10">
                  <c:v>1085.5915643352912</c:v>
                </c:pt>
                <c:pt idx="11">
                  <c:v>1075.9147566314705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B-451D-9098-E3E3A8FC6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ax val="1120"/>
          <c:min val="10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Dager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0552082667025"/>
          <c:y val="0.52622268445784304"/>
          <c:w val="0.10032911592721999"/>
          <c:h val="0.21313324049107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Klasse_mnd!$M$270:$M$281</c:f>
              <c:numCache>
                <c:formatCode>0.0</c:formatCode>
                <c:ptCount val="12"/>
                <c:pt idx="0">
                  <c:v>249.01664355062408</c:v>
                </c:pt>
                <c:pt idx="1">
                  <c:v>249.90175077239945</c:v>
                </c:pt>
                <c:pt idx="2">
                  <c:v>247.51250925240592</c:v>
                </c:pt>
                <c:pt idx="3">
                  <c:v>248.81999999999996</c:v>
                </c:pt>
                <c:pt idx="4">
                  <c:v>246.30265748031496</c:v>
                </c:pt>
                <c:pt idx="5">
                  <c:v>247.95268915223321</c:v>
                </c:pt>
                <c:pt idx="6">
                  <c:v>250.23643178410796</c:v>
                </c:pt>
                <c:pt idx="7">
                  <c:v>249.96371398078944</c:v>
                </c:pt>
                <c:pt idx="8">
                  <c:v>247.99767891682757</c:v>
                </c:pt>
                <c:pt idx="9">
                  <c:v>242.65982905982889</c:v>
                </c:pt>
                <c:pt idx="10">
                  <c:v>240.64146478873249</c:v>
                </c:pt>
                <c:pt idx="11">
                  <c:v>244.54126726238871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E-428D-A364-60DB985484A4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Klasse_mnd!$M$43:$M$54</c:f>
              <c:numCache>
                <c:formatCode>0</c:formatCode>
                <c:ptCount val="12"/>
                <c:pt idx="0">
                  <c:v>249.73233944954129</c:v>
                </c:pt>
                <c:pt idx="1">
                  <c:v>248.90636574074097</c:v>
                </c:pt>
                <c:pt idx="2">
                  <c:v>249.13591836734696</c:v>
                </c:pt>
                <c:pt idx="3">
                  <c:v>247.72487512487496</c:v>
                </c:pt>
                <c:pt idx="4">
                  <c:v>247.58284023668639</c:v>
                </c:pt>
                <c:pt idx="5">
                  <c:v>250.19667110519316</c:v>
                </c:pt>
                <c:pt idx="6">
                  <c:v>249.22327718223593</c:v>
                </c:pt>
                <c:pt idx="7">
                  <c:v>247.84217016029581</c:v>
                </c:pt>
                <c:pt idx="8">
                  <c:v>252.41121177802955</c:v>
                </c:pt>
                <c:pt idx="9">
                  <c:v>243.10156882591099</c:v>
                </c:pt>
                <c:pt idx="10">
                  <c:v>244.50821744626995</c:v>
                </c:pt>
                <c:pt idx="11">
                  <c:v>244.73218806509976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E-428D-A364-60DB98548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590995159991942"/>
          <c:y val="6.1579147434156926E-2"/>
          <c:w val="9.3634783147764758E-2"/>
          <c:h val="0.1368008392997650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Klasse_mnd!$M$255:$M$266</c:f>
              <c:numCache>
                <c:formatCode>0.0</c:formatCode>
                <c:ptCount val="12"/>
                <c:pt idx="0">
                  <c:v>222.63487833140215</c:v>
                </c:pt>
                <c:pt idx="1">
                  <c:v>222.11116666666683</c:v>
                </c:pt>
                <c:pt idx="2">
                  <c:v>222.43553615960121</c:v>
                </c:pt>
                <c:pt idx="3">
                  <c:v>222.12270058708404</c:v>
                </c:pt>
                <c:pt idx="4">
                  <c:v>222.18863013698632</c:v>
                </c:pt>
                <c:pt idx="5">
                  <c:v>222.29408138101076</c:v>
                </c:pt>
                <c:pt idx="6">
                  <c:v>222.48596491228088</c:v>
                </c:pt>
                <c:pt idx="7">
                  <c:v>221.63452914798205</c:v>
                </c:pt>
                <c:pt idx="8">
                  <c:v>223.54624829467963</c:v>
                </c:pt>
                <c:pt idx="9">
                  <c:v>219.04325925925937</c:v>
                </c:pt>
                <c:pt idx="10">
                  <c:v>215.55213675213687</c:v>
                </c:pt>
                <c:pt idx="11">
                  <c:v>217.9993920972644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C-4CD8-9294-7B30FD39AE38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Klasse_mnd!$M$28:$M$39</c:f>
              <c:numCache>
                <c:formatCode>0</c:formatCode>
                <c:ptCount val="12"/>
                <c:pt idx="0">
                  <c:v>220.12038834951463</c:v>
                </c:pt>
                <c:pt idx="1">
                  <c:v>218.20424528301879</c:v>
                </c:pt>
                <c:pt idx="2">
                  <c:v>220.78907216494812</c:v>
                </c:pt>
                <c:pt idx="3">
                  <c:v>220.7460132890364</c:v>
                </c:pt>
                <c:pt idx="4">
                  <c:v>223.07744360902271</c:v>
                </c:pt>
                <c:pt idx="5">
                  <c:v>224.76333333333315</c:v>
                </c:pt>
                <c:pt idx="6">
                  <c:v>222.8787356321838</c:v>
                </c:pt>
                <c:pt idx="7">
                  <c:v>223.36311030741405</c:v>
                </c:pt>
                <c:pt idx="8">
                  <c:v>225.2252268602542</c:v>
                </c:pt>
                <c:pt idx="9">
                  <c:v>219.36216216216204</c:v>
                </c:pt>
                <c:pt idx="10">
                  <c:v>219.12600472813219</c:v>
                </c:pt>
                <c:pt idx="11">
                  <c:v>219.46666666666641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C-4CD8-9294-7B30FD39A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ax val="230"/>
          <c:min val="2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65235863026853"/>
          <c:y val="7.5864829396325467E-2"/>
          <c:w val="0.10460881990034231"/>
          <c:h val="0.1131398575178102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Klasse_mnd!$M$240:$M$251</c:f>
              <c:numCache>
                <c:formatCode>0.0</c:formatCode>
                <c:ptCount val="12"/>
                <c:pt idx="0">
                  <c:v>193.46148148148151</c:v>
                </c:pt>
                <c:pt idx="1">
                  <c:v>189.49239130434788</c:v>
                </c:pt>
                <c:pt idx="2">
                  <c:v>193.34025157232713</c:v>
                </c:pt>
                <c:pt idx="3">
                  <c:v>192.74519230769235</c:v>
                </c:pt>
                <c:pt idx="4">
                  <c:v>194.16838235294128</c:v>
                </c:pt>
                <c:pt idx="5">
                  <c:v>190.78709677419349</c:v>
                </c:pt>
                <c:pt idx="6">
                  <c:v>192.34715447154477</c:v>
                </c:pt>
                <c:pt idx="7">
                  <c:v>198.00857142857151</c:v>
                </c:pt>
                <c:pt idx="8">
                  <c:v>189.51940298507455</c:v>
                </c:pt>
                <c:pt idx="9">
                  <c:v>186.51188811188811</c:v>
                </c:pt>
                <c:pt idx="10">
                  <c:v>183.84378378378381</c:v>
                </c:pt>
                <c:pt idx="11">
                  <c:v>183.37603305785123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B-408E-BC61-ECC2A4784AC4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Klasse_mnd!$M$14:$M$24</c:f>
              <c:numCache>
                <c:formatCode>0</c:formatCode>
                <c:ptCount val="11"/>
                <c:pt idx="0">
                  <c:v>187.03424657534248</c:v>
                </c:pt>
                <c:pt idx="1">
                  <c:v>185.23837209302329</c:v>
                </c:pt>
                <c:pt idx="2">
                  <c:v>186.50504201680664</c:v>
                </c:pt>
                <c:pt idx="3">
                  <c:v>190.22934782608695</c:v>
                </c:pt>
                <c:pt idx="4">
                  <c:v>190.23142857142847</c:v>
                </c:pt>
                <c:pt idx="5">
                  <c:v>190.70113636363632</c:v>
                </c:pt>
                <c:pt idx="6">
                  <c:v>192.56991869918704</c:v>
                </c:pt>
                <c:pt idx="7">
                  <c:v>190.35849056603763</c:v>
                </c:pt>
                <c:pt idx="8">
                  <c:v>186.70445344129564</c:v>
                </c:pt>
                <c:pt idx="9">
                  <c:v>184.73426573426576</c:v>
                </c:pt>
                <c:pt idx="10">
                  <c:v>189.81596638655463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B-408E-BC61-ECC2A4784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7916173545069"/>
          <c:y val="6.1579147434156926E-2"/>
          <c:w val="9.7753052200142243E-2"/>
          <c:h val="0.120282714660667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Klasse_mnd!$J$345:$J$356</c:f>
              <c:numCache>
                <c:formatCode>0.00</c:formatCode>
                <c:ptCount val="12"/>
                <c:pt idx="0">
                  <c:v>1.8068535825545171</c:v>
                </c:pt>
                <c:pt idx="1">
                  <c:v>1.4155394778232151</c:v>
                </c:pt>
                <c:pt idx="2">
                  <c:v>2.303136652774731</c:v>
                </c:pt>
                <c:pt idx="3">
                  <c:v>2.8461784457946924</c:v>
                </c:pt>
                <c:pt idx="4">
                  <c:v>3.3513792214488274</c:v>
                </c:pt>
                <c:pt idx="5">
                  <c:v>3.0445544554455446</c:v>
                </c:pt>
                <c:pt idx="6">
                  <c:v>2.9909484454938995</c:v>
                </c:pt>
                <c:pt idx="7">
                  <c:v>2.1269940569283694</c:v>
                </c:pt>
                <c:pt idx="8">
                  <c:v>1.4784151389710229</c:v>
                </c:pt>
                <c:pt idx="9">
                  <c:v>1.6279393349102544</c:v>
                </c:pt>
                <c:pt idx="10">
                  <c:v>1.759850490577791</c:v>
                </c:pt>
                <c:pt idx="11">
                  <c:v>1.6194331983805663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0-4B02-A39E-905D0245D3DB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Klasse_mnd!$J$118:$J$129</c:f>
              <c:numCache>
                <c:formatCode>0.0</c:formatCode>
                <c:ptCount val="12"/>
                <c:pt idx="0">
                  <c:v>1.7191977077363898</c:v>
                </c:pt>
                <c:pt idx="1">
                  <c:v>2.1724137931034488</c:v>
                </c:pt>
                <c:pt idx="2">
                  <c:v>2.4678837052062206</c:v>
                </c:pt>
                <c:pt idx="3">
                  <c:v>2.7111574556830025</c:v>
                </c:pt>
                <c:pt idx="4">
                  <c:v>2.9259372142639446</c:v>
                </c:pt>
                <c:pt idx="5">
                  <c:v>3.7220843672456567</c:v>
                </c:pt>
                <c:pt idx="6">
                  <c:v>1.8703241895261844</c:v>
                </c:pt>
                <c:pt idx="7">
                  <c:v>2.1944759742716604</c:v>
                </c:pt>
                <c:pt idx="8">
                  <c:v>1.8381053375751153</c:v>
                </c:pt>
                <c:pt idx="9">
                  <c:v>1.3303141805830738</c:v>
                </c:pt>
                <c:pt idx="10">
                  <c:v>1.6186743908672685</c:v>
                </c:pt>
                <c:pt idx="11">
                  <c:v>2.3414634146341462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0-4B02-A39E-905D0245D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74310792251114"/>
          <c:y val="0.2183567502687345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Klasse_mnd!$M$285:$M$296</c:f>
              <c:numCache>
                <c:formatCode>0.0</c:formatCode>
                <c:ptCount val="12"/>
                <c:pt idx="0">
                  <c:v>274.06298997265242</c:v>
                </c:pt>
                <c:pt idx="1">
                  <c:v>272.43437057991497</c:v>
                </c:pt>
                <c:pt idx="2">
                  <c:v>273.12282828282832</c:v>
                </c:pt>
                <c:pt idx="3">
                  <c:v>274.3208333333335</c:v>
                </c:pt>
                <c:pt idx="4">
                  <c:v>273.88369565217403</c:v>
                </c:pt>
                <c:pt idx="5">
                  <c:v>269.45297450424914</c:v>
                </c:pt>
                <c:pt idx="6">
                  <c:v>273.97702702702696</c:v>
                </c:pt>
                <c:pt idx="7">
                  <c:v>272.65579598145302</c:v>
                </c:pt>
                <c:pt idx="8">
                  <c:v>272.09429763560473</c:v>
                </c:pt>
                <c:pt idx="9">
                  <c:v>263.630925050641</c:v>
                </c:pt>
                <c:pt idx="10">
                  <c:v>262.1848092152627</c:v>
                </c:pt>
                <c:pt idx="11">
                  <c:v>268.41713688610207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0-4842-950B-7960A0FE4A31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Klasse_mnd!$M$58:$M$69</c:f>
              <c:numCache>
                <c:formatCode>0</c:formatCode>
                <c:ptCount val="12"/>
                <c:pt idx="0">
                  <c:v>276.4221541155863</c:v>
                </c:pt>
                <c:pt idx="1">
                  <c:v>277.20856269113142</c:v>
                </c:pt>
                <c:pt idx="2">
                  <c:v>273.07912254160351</c:v>
                </c:pt>
                <c:pt idx="3">
                  <c:v>275.03245283018839</c:v>
                </c:pt>
                <c:pt idx="4">
                  <c:v>276.71595441595417</c:v>
                </c:pt>
                <c:pt idx="5">
                  <c:v>275.025240847784</c:v>
                </c:pt>
                <c:pt idx="6">
                  <c:v>271.8884444444447</c:v>
                </c:pt>
                <c:pt idx="7">
                  <c:v>276.13429752066094</c:v>
                </c:pt>
                <c:pt idx="8">
                  <c:v>275.54105839416059</c:v>
                </c:pt>
                <c:pt idx="9">
                  <c:v>264.2457289659601</c:v>
                </c:pt>
                <c:pt idx="10">
                  <c:v>263.65285396590087</c:v>
                </c:pt>
                <c:pt idx="11">
                  <c:v>268.24855875831486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0-4842-950B-7960A0FE4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34255861996308"/>
          <c:y val="6.1579147434156926E-2"/>
          <c:w val="0.10420222341317283"/>
          <c:h val="0.134676237001647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O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Klasse_mnd!$M$300:$M$311</c:f>
              <c:numCache>
                <c:formatCode>0.0</c:formatCode>
                <c:ptCount val="12"/>
                <c:pt idx="0">
                  <c:v>296.23547351524905</c:v>
                </c:pt>
                <c:pt idx="1">
                  <c:v>299.95857142857113</c:v>
                </c:pt>
                <c:pt idx="2">
                  <c:v>293.23244147157226</c:v>
                </c:pt>
                <c:pt idx="3">
                  <c:v>295.49502262443445</c:v>
                </c:pt>
                <c:pt idx="4">
                  <c:v>291.80549242424263</c:v>
                </c:pt>
                <c:pt idx="5">
                  <c:v>289.2797040169134</c:v>
                </c:pt>
                <c:pt idx="6">
                  <c:v>293.89122807017526</c:v>
                </c:pt>
                <c:pt idx="7">
                  <c:v>287.59647696476958</c:v>
                </c:pt>
                <c:pt idx="8">
                  <c:v>291.59653333333318</c:v>
                </c:pt>
                <c:pt idx="9">
                  <c:v>282.69569569569541</c:v>
                </c:pt>
                <c:pt idx="10">
                  <c:v>282.52563352826451</c:v>
                </c:pt>
                <c:pt idx="11">
                  <c:v>287.28924914675775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C-4B20-8308-E32FBDFDEAC1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Klasse_mnd!$M$73:$M$84</c:f>
              <c:numCache>
                <c:formatCode>0</c:formatCode>
                <c:ptCount val="12"/>
                <c:pt idx="0">
                  <c:v>297.63448275862072</c:v>
                </c:pt>
                <c:pt idx="1">
                  <c:v>294.87826086956488</c:v>
                </c:pt>
                <c:pt idx="2">
                  <c:v>291.0175824175825</c:v>
                </c:pt>
                <c:pt idx="3">
                  <c:v>295.1279929577463</c:v>
                </c:pt>
                <c:pt idx="4">
                  <c:v>290.27852348993287</c:v>
                </c:pt>
                <c:pt idx="5">
                  <c:v>291.22093023255809</c:v>
                </c:pt>
                <c:pt idx="6">
                  <c:v>295.95916955017321</c:v>
                </c:pt>
                <c:pt idx="7">
                  <c:v>297.99799999999999</c:v>
                </c:pt>
                <c:pt idx="8">
                  <c:v>296.4254545454545</c:v>
                </c:pt>
                <c:pt idx="9">
                  <c:v>280.76414913957922</c:v>
                </c:pt>
                <c:pt idx="10">
                  <c:v>283.19285714285701</c:v>
                </c:pt>
                <c:pt idx="11">
                  <c:v>289.87122416534157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C-4B20-8308-E32FBDFDE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8168012017366"/>
          <c:y val="6.1579147434156926E-2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O+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Klasse_mnd!$M$315:$M$326</c:f>
              <c:numCache>
                <c:formatCode>0.0</c:formatCode>
                <c:ptCount val="12"/>
                <c:pt idx="0">
                  <c:v>318.45419161676642</c:v>
                </c:pt>
                <c:pt idx="1">
                  <c:v>318.8228571428574</c:v>
                </c:pt>
                <c:pt idx="2">
                  <c:v>309.04608433734938</c:v>
                </c:pt>
                <c:pt idx="3">
                  <c:v>306.7739130434785</c:v>
                </c:pt>
                <c:pt idx="4">
                  <c:v>312.43012422360249</c:v>
                </c:pt>
                <c:pt idx="5">
                  <c:v>308.64424778761054</c:v>
                </c:pt>
                <c:pt idx="6">
                  <c:v>305.96810810810825</c:v>
                </c:pt>
                <c:pt idx="7">
                  <c:v>310.99381443298995</c:v>
                </c:pt>
                <c:pt idx="8">
                  <c:v>307.01666666666665</c:v>
                </c:pt>
                <c:pt idx="9">
                  <c:v>305.35399673735742</c:v>
                </c:pt>
                <c:pt idx="10">
                  <c:v>307.44306930693085</c:v>
                </c:pt>
                <c:pt idx="11">
                  <c:v>308.62602739726026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1-47D3-B28E-8ECEEB68D939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Klasse_mnd!$M$88:$M$99</c:f>
              <c:numCache>
                <c:formatCode>0</c:formatCode>
                <c:ptCount val="12"/>
                <c:pt idx="0">
                  <c:v>316.49386503067501</c:v>
                </c:pt>
                <c:pt idx="1">
                  <c:v>319.68411214953289</c:v>
                </c:pt>
                <c:pt idx="2">
                  <c:v>317.88250000000022</c:v>
                </c:pt>
                <c:pt idx="3">
                  <c:v>311.63519061583628</c:v>
                </c:pt>
                <c:pt idx="4">
                  <c:v>313.01711711711721</c:v>
                </c:pt>
                <c:pt idx="5">
                  <c:v>303.47172995780602</c:v>
                </c:pt>
                <c:pt idx="6">
                  <c:v>314.09634703196377</c:v>
                </c:pt>
                <c:pt idx="7">
                  <c:v>307.57934782608697</c:v>
                </c:pt>
                <c:pt idx="8">
                  <c:v>317.46256157635474</c:v>
                </c:pt>
                <c:pt idx="9">
                  <c:v>307.52345058626446</c:v>
                </c:pt>
                <c:pt idx="10">
                  <c:v>312.61345454545449</c:v>
                </c:pt>
                <c:pt idx="11">
                  <c:v>312.36279761904763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1-47D3-B28E-8ECEEB68D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8168012017366"/>
          <c:y val="6.1579147434156926E-2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Klasse_mnd!$J$360:$J$371</c:f>
              <c:numCache>
                <c:formatCode>0.00</c:formatCode>
                <c:ptCount val="12"/>
                <c:pt idx="0">
                  <c:v>0.70612668743509865</c:v>
                </c:pt>
                <c:pt idx="1">
                  <c:v>0.47184649260773809</c:v>
                </c:pt>
                <c:pt idx="2">
                  <c:v>0.57030050449660008</c:v>
                </c:pt>
                <c:pt idx="3">
                  <c:v>0.44771346338343471</c:v>
                </c:pt>
                <c:pt idx="4">
                  <c:v>1.031193606599639</c:v>
                </c:pt>
                <c:pt idx="5">
                  <c:v>1.1881188118811883</c:v>
                </c:pt>
                <c:pt idx="6">
                  <c:v>1.219992129083038</c:v>
                </c:pt>
                <c:pt idx="7">
                  <c:v>0.75070378479824851</c:v>
                </c:pt>
                <c:pt idx="8">
                  <c:v>0.29568302779420458</c:v>
                </c:pt>
                <c:pt idx="9">
                  <c:v>0.37567830805621266</c:v>
                </c:pt>
                <c:pt idx="10">
                  <c:v>0.65410372216165691</c:v>
                </c:pt>
                <c:pt idx="11">
                  <c:v>0.5715646582519649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2E-4224-BF90-5048EF4CED91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Klasse_mnd!$J$133:$J$144</c:f>
              <c:numCache>
                <c:formatCode>0.0</c:formatCode>
                <c:ptCount val="12"/>
                <c:pt idx="0">
                  <c:v>0.39673793255455136</c:v>
                </c:pt>
                <c:pt idx="1">
                  <c:v>0.96551724137931028</c:v>
                </c:pt>
                <c:pt idx="2">
                  <c:v>0.81135902636916846</c:v>
                </c:pt>
                <c:pt idx="3">
                  <c:v>1.2773722627737227</c:v>
                </c:pt>
                <c:pt idx="4">
                  <c:v>0.73148430356598604</c:v>
                </c:pt>
                <c:pt idx="5">
                  <c:v>1.3470400567174758</c:v>
                </c:pt>
                <c:pt idx="6">
                  <c:v>0.49875311720698245</c:v>
                </c:pt>
                <c:pt idx="7">
                  <c:v>0.83238743851683683</c:v>
                </c:pt>
                <c:pt idx="8">
                  <c:v>0.45952633439377882</c:v>
                </c:pt>
                <c:pt idx="9">
                  <c:v>0.41041607698839505</c:v>
                </c:pt>
                <c:pt idx="10">
                  <c:v>0.5281990117566876</c:v>
                </c:pt>
                <c:pt idx="11">
                  <c:v>0.68292682926829285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2E-4224-BF90-5048EF4CE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74310792251114"/>
          <c:y val="0.2183567502687345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Klasse_mnd!$J$375:$J$386</c:f>
              <c:numCache>
                <c:formatCode>0.00</c:formatCode>
                <c:ptCount val="12"/>
                <c:pt idx="0">
                  <c:v>0.22845275181723779</c:v>
                </c:pt>
                <c:pt idx="1">
                  <c:v>0.12582573136206357</c:v>
                </c:pt>
                <c:pt idx="2">
                  <c:v>0.15354244351831545</c:v>
                </c:pt>
                <c:pt idx="3">
                  <c:v>0.12791813239526703</c:v>
                </c:pt>
                <c:pt idx="4">
                  <c:v>0.15467904098994589</c:v>
                </c:pt>
                <c:pt idx="5">
                  <c:v>0.12376237623762376</c:v>
                </c:pt>
                <c:pt idx="6">
                  <c:v>0.27548209366391191</c:v>
                </c:pt>
                <c:pt idx="7">
                  <c:v>6.2558648733187394E-2</c:v>
                </c:pt>
                <c:pt idx="8">
                  <c:v>2.956830277942046E-2</c:v>
                </c:pt>
                <c:pt idx="9">
                  <c:v>5.5656045637957424E-2</c:v>
                </c:pt>
                <c:pt idx="10">
                  <c:v>6.2295592586824489E-2</c:v>
                </c:pt>
                <c:pt idx="11">
                  <c:v>9.5260776375327483E-2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9-4CFE-8274-2606C6C0BFF8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Klasse_mnd!$J$148:$J$159</c:f>
              <c:numCache>
                <c:formatCode>0.0</c:formatCode>
                <c:ptCount val="12"/>
                <c:pt idx="0">
                  <c:v>0.1102049812651532</c:v>
                </c:pt>
                <c:pt idx="1">
                  <c:v>0.10344827586206898</c:v>
                </c:pt>
                <c:pt idx="2">
                  <c:v>0.10141987829614606</c:v>
                </c:pt>
                <c:pt idx="3">
                  <c:v>0.26068821689259641</c:v>
                </c:pt>
                <c:pt idx="4">
                  <c:v>0.18287107589149651</c:v>
                </c:pt>
                <c:pt idx="5">
                  <c:v>0.21269053527118048</c:v>
                </c:pt>
                <c:pt idx="6">
                  <c:v>8.3125519534497122E-2</c:v>
                </c:pt>
                <c:pt idx="7">
                  <c:v>0.15134317063942496</c:v>
                </c:pt>
                <c:pt idx="8">
                  <c:v>0.10604453870625664</c:v>
                </c:pt>
                <c:pt idx="9">
                  <c:v>5.6609114067364845E-2</c:v>
                </c:pt>
                <c:pt idx="10">
                  <c:v>5.1116033395808488E-2</c:v>
                </c:pt>
                <c:pt idx="11">
                  <c:v>9.7560975609756101E-2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F9-4CFE-8274-2606C6C0B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574310792251114"/>
          <c:y val="0.2183567502687345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Klasse_mnd!$J$390:$J$401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4.3869269576661554E-2</c:v>
                </c:pt>
                <c:pt idx="3">
                  <c:v>3.1979533098816758E-2</c:v>
                </c:pt>
                <c:pt idx="4">
                  <c:v>2.5779840164990978E-2</c:v>
                </c:pt>
                <c:pt idx="5">
                  <c:v>2.4752475247524754E-2</c:v>
                </c:pt>
                <c:pt idx="6">
                  <c:v>3.9354584809130247E-2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4.7630388187663741E-2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2-4A55-95AC-40BF413E2A45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Klasse_mnd!$J$163:$J$174</c:f>
              <c:numCache>
                <c:formatCode>0.0</c:formatCode>
                <c:ptCount val="12"/>
                <c:pt idx="0">
                  <c:v>0</c:v>
                </c:pt>
                <c:pt idx="1">
                  <c:v>3.4482758620689655E-2</c:v>
                </c:pt>
                <c:pt idx="2">
                  <c:v>3.3806626098715355E-2</c:v>
                </c:pt>
                <c:pt idx="3">
                  <c:v>5.2137643378519283E-2</c:v>
                </c:pt>
                <c:pt idx="4">
                  <c:v>3.047851264858276E-2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3.5348179568752219E-2</c:v>
                </c:pt>
                <c:pt idx="9">
                  <c:v>0</c:v>
                </c:pt>
                <c:pt idx="10">
                  <c:v>3.4077355597205657E-2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2-4A55-95AC-40BF413E2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35288695401084"/>
          <c:y val="0.2183567502687345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</a:t>
            </a:r>
            <a:r>
              <a:rPr lang="nb-NO" sz="2800" baseline="0"/>
              <a:t> a</a:t>
            </a:r>
            <a:r>
              <a:rPr lang="nb-NO" sz="2800"/>
              <a:t>ndel OVERFETE</a:t>
            </a:r>
            <a:r>
              <a:rPr lang="nb-NO" sz="2800" baseline="0"/>
              <a:t>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03144956747643E-2"/>
          <c:y val="0.15913578177471607"/>
          <c:w val="0.91059635065240851"/>
          <c:h val="0.70426923471797276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'Ark1'!$W$43:$W$54</c:f>
              <c:numCache>
                <c:formatCode>General</c:formatCode>
                <c:ptCount val="12"/>
                <c:pt idx="0">
                  <c:v>67.975077881619924</c:v>
                </c:pt>
                <c:pt idx="1">
                  <c:v>70.305127398553012</c:v>
                </c:pt>
                <c:pt idx="2">
                  <c:v>70.037288879140149</c:v>
                </c:pt>
                <c:pt idx="3">
                  <c:v>70.898624880076753</c:v>
                </c:pt>
                <c:pt idx="4">
                  <c:v>69.373549883990719</c:v>
                </c:pt>
                <c:pt idx="5">
                  <c:v>65.816831683168303</c:v>
                </c:pt>
                <c:pt idx="6">
                  <c:v>64.541519086973651</c:v>
                </c:pt>
                <c:pt idx="7">
                  <c:v>64.028776978417284</c:v>
                </c:pt>
                <c:pt idx="8">
                  <c:v>59.93494973388529</c:v>
                </c:pt>
                <c:pt idx="9">
                  <c:v>57.784889383609297</c:v>
                </c:pt>
                <c:pt idx="10">
                  <c:v>64.071016975549014</c:v>
                </c:pt>
                <c:pt idx="11">
                  <c:v>67.611336032388692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A-4CF1-B1C8-B92374902ED5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776193855897534E-2"/>
                  <c:y val="-5.6327385474630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5E-47BF-A556-0AA5EC899F9B}"/>
                </c:ext>
              </c:extLst>
            </c:dLbl>
            <c:dLbl>
              <c:idx val="1"/>
              <c:layout>
                <c:manualLayout>
                  <c:x val="-9.4900807732906378E-3"/>
                  <c:y val="4.1723989240467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5E-47BF-A556-0AA5EC899F9B}"/>
                </c:ext>
              </c:extLst>
            </c:dLbl>
            <c:dLbl>
              <c:idx val="2"/>
              <c:layout>
                <c:manualLayout>
                  <c:x val="-2.5623218087884758E-2"/>
                  <c:y val="-5.2154986550584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E-47BF-A556-0AA5EC899F9B}"/>
                </c:ext>
              </c:extLst>
            </c:dLbl>
            <c:dLbl>
              <c:idx val="3"/>
              <c:layout>
                <c:manualLayout>
                  <c:x val="-1.6133137314594086E-2"/>
                  <c:y val="5.0068787088560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E-47BF-A556-0AA5EC899F9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'Ark1'!$W$31:$W$42</c:f>
              <c:numCache>
                <c:formatCode>General</c:formatCode>
                <c:ptCount val="12"/>
                <c:pt idx="0">
                  <c:v>73.55080449636327</c:v>
                </c:pt>
                <c:pt idx="1">
                  <c:v>74.068965517241395</c:v>
                </c:pt>
                <c:pt idx="2">
                  <c:v>75.28735632183907</c:v>
                </c:pt>
                <c:pt idx="3">
                  <c:v>74.504692387904058</c:v>
                </c:pt>
                <c:pt idx="4">
                  <c:v>72.538860103626945</c:v>
                </c:pt>
                <c:pt idx="5">
                  <c:v>66.678482807515053</c:v>
                </c:pt>
                <c:pt idx="6">
                  <c:v>62.96758104738155</c:v>
                </c:pt>
                <c:pt idx="7">
                  <c:v>60.461596670450255</c:v>
                </c:pt>
                <c:pt idx="8">
                  <c:v>62.849063273241406</c:v>
                </c:pt>
                <c:pt idx="9">
                  <c:v>56.694027738465877</c:v>
                </c:pt>
                <c:pt idx="10">
                  <c:v>61.816323053331054</c:v>
                </c:pt>
                <c:pt idx="11">
                  <c:v>64.487804878048792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1A-4CF1-B1C8-B9237490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Andels OVERFETE %</a:t>
                </a:r>
              </a:p>
            </c:rich>
          </c:tx>
          <c:layout>
            <c:manualLayout>
              <c:xMode val="edge"/>
              <c:yMode val="edge"/>
              <c:x val="1.1918838821925185E-2"/>
              <c:y val="0.265285678624554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843151417361714"/>
          <c:y val="8.9412866265579746E-2"/>
          <c:w val="8.498410577033029E-2"/>
          <c:h val="0.208008370419853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Klasse_mnd!$J$405:$J$416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2.5779840164990978E-2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2.7828022818978712E-2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7-4710-A61C-61EED54B7999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Klasse_mnd!$J$178:$J$189</c:f>
              <c:numCache>
                <c:formatCode>0.0</c:formatCode>
                <c:ptCount val="12"/>
                <c:pt idx="0">
                  <c:v>2.2040996253030638E-2</c:v>
                </c:pt>
                <c:pt idx="1">
                  <c:v>3.4482758620689655E-2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7-4710-A61C-61EED54B7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35288695401084"/>
          <c:y val="0.2183567502687345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Klasse_mnd!$J$420:$J$431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B-43F0-890A-A64AF725B2BB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Klasse_mnd!$J$193:$J$204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5B-43F0-890A-A64AF725B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36558088913077"/>
          <c:y val="0.2593601270174079"/>
          <c:w val="0.11038837000099952"/>
          <c:h val="0.1540811559191859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906389385375907"/>
          <c:y val="2.7320156409020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Klasse_mnd!$H$420:$H$431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8-4F7F-B2D0-430F9A61DD2D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Klasse_mnd!$H$193:$H$204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8-4F7F-B2D0-430F9A61D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12638680901087"/>
          <c:y val="0.25432285250058029"/>
          <c:w val="9.5819361723319063E-2"/>
          <c:h val="0.129609870194797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R-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Klasse_mnd!$B$330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Klasse_mnd!$M$330:$M$341</c:f>
              <c:numCache>
                <c:formatCode>0.0</c:formatCode>
                <c:ptCount val="12"/>
                <c:pt idx="0">
                  <c:v>337.04152046783628</c:v>
                </c:pt>
                <c:pt idx="1">
                  <c:v>325.20674157303392</c:v>
                </c:pt>
                <c:pt idx="2">
                  <c:v>332.12768361581902</c:v>
                </c:pt>
                <c:pt idx="3">
                  <c:v>328.42585034013598</c:v>
                </c:pt>
                <c:pt idx="4">
                  <c:v>332.07207207207199</c:v>
                </c:pt>
                <c:pt idx="5">
                  <c:v>326.1076923076925</c:v>
                </c:pt>
                <c:pt idx="6">
                  <c:v>331.75069444444426</c:v>
                </c:pt>
                <c:pt idx="7">
                  <c:v>327.52692307692314</c:v>
                </c:pt>
                <c:pt idx="8">
                  <c:v>335.73018867924526</c:v>
                </c:pt>
                <c:pt idx="9">
                  <c:v>333.13552631578926</c:v>
                </c:pt>
                <c:pt idx="10">
                  <c:v>336.82966360856267</c:v>
                </c:pt>
                <c:pt idx="11">
                  <c:v>330.567816091954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5E-46EF-AF0F-14AC652FCAD4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Klasse_mnd!$M$103:$M$114</c:f>
              <c:numCache>
                <c:formatCode>0</c:formatCode>
                <c:ptCount val="12"/>
                <c:pt idx="0">
                  <c:v>335.31371428571447</c:v>
                </c:pt>
                <c:pt idx="1">
                  <c:v>333.69596774193548</c:v>
                </c:pt>
                <c:pt idx="2">
                  <c:v>339.3164383561641</c:v>
                </c:pt>
                <c:pt idx="3">
                  <c:v>326.09659574468105</c:v>
                </c:pt>
                <c:pt idx="4">
                  <c:v>324.46458333333334</c:v>
                </c:pt>
                <c:pt idx="5">
                  <c:v>325.17926829268299</c:v>
                </c:pt>
                <c:pt idx="6">
                  <c:v>332.2949579831934</c:v>
                </c:pt>
                <c:pt idx="7">
                  <c:v>323.23404255319161</c:v>
                </c:pt>
                <c:pt idx="8">
                  <c:v>326.00923076923073</c:v>
                </c:pt>
                <c:pt idx="9">
                  <c:v>330.54056603773591</c:v>
                </c:pt>
                <c:pt idx="10">
                  <c:v>335.96510791366899</c:v>
                </c:pt>
                <c:pt idx="11">
                  <c:v>338.03096446700511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5E-46EF-AF0F-14AC652FC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49739485966099"/>
          <c:y val="0.19763358661799929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R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Klasse_mnd!$B$345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Klasse_mnd!$M$345:$M$356</c:f>
              <c:numCache>
                <c:formatCode>0.0</c:formatCode>
                <c:ptCount val="12"/>
                <c:pt idx="0">
                  <c:v>365.03563218390798</c:v>
                </c:pt>
                <c:pt idx="1">
                  <c:v>354.25111111111113</c:v>
                </c:pt>
                <c:pt idx="2">
                  <c:v>361.67333333333346</c:v>
                </c:pt>
                <c:pt idx="3">
                  <c:v>362.65955056179774</c:v>
                </c:pt>
                <c:pt idx="4">
                  <c:v>345.60230769230776</c:v>
                </c:pt>
                <c:pt idx="5">
                  <c:v>347.01951219512182</c:v>
                </c:pt>
                <c:pt idx="6">
                  <c:v>349.3539473684209</c:v>
                </c:pt>
                <c:pt idx="7">
                  <c:v>338.41323529411761</c:v>
                </c:pt>
                <c:pt idx="8">
                  <c:v>343.34199999999998</c:v>
                </c:pt>
                <c:pt idx="9">
                  <c:v>359.7589743589744</c:v>
                </c:pt>
                <c:pt idx="10">
                  <c:v>365.01150442477871</c:v>
                </c:pt>
                <c:pt idx="11">
                  <c:v>363.63235294117663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0-4C72-A4BF-95813F3B9ADB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Klasse_mnd!$M$118:$M$129</c:f>
              <c:numCache>
                <c:formatCode>0</c:formatCode>
                <c:ptCount val="12"/>
                <c:pt idx="0">
                  <c:v>367.70641025641027</c:v>
                </c:pt>
                <c:pt idx="1">
                  <c:v>353.07142857142821</c:v>
                </c:pt>
                <c:pt idx="2">
                  <c:v>372.92739726027406</c:v>
                </c:pt>
                <c:pt idx="3">
                  <c:v>354.59903846153861</c:v>
                </c:pt>
                <c:pt idx="4">
                  <c:v>349.26458333333346</c:v>
                </c:pt>
                <c:pt idx="5">
                  <c:v>353.27523809523819</c:v>
                </c:pt>
                <c:pt idx="6">
                  <c:v>353.38</c:v>
                </c:pt>
                <c:pt idx="7">
                  <c:v>338.16724137931021</c:v>
                </c:pt>
                <c:pt idx="8">
                  <c:v>354.3923076923075</c:v>
                </c:pt>
                <c:pt idx="9">
                  <c:v>352.25212765957463</c:v>
                </c:pt>
                <c:pt idx="10">
                  <c:v>363.65052631578953</c:v>
                </c:pt>
                <c:pt idx="11">
                  <c:v>356.515625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F0-4C72-A4BF-95813F3B9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49739485966099"/>
          <c:y val="0.19763358661799929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R+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Klasse_mnd!$B$360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Klasse_mnd!$M$360:$M$371</c:f>
              <c:numCache>
                <c:formatCode>0.0</c:formatCode>
                <c:ptCount val="12"/>
                <c:pt idx="0">
                  <c:v>393.41470588235302</c:v>
                </c:pt>
                <c:pt idx="1">
                  <c:v>383.95333333333326</c:v>
                </c:pt>
                <c:pt idx="2">
                  <c:v>398.12307692307695</c:v>
                </c:pt>
                <c:pt idx="3">
                  <c:v>365.7357142857141</c:v>
                </c:pt>
                <c:pt idx="4">
                  <c:v>369.19499999999999</c:v>
                </c:pt>
                <c:pt idx="5">
                  <c:v>380.31250000000006</c:v>
                </c:pt>
                <c:pt idx="6">
                  <c:v>377.1903225806451</c:v>
                </c:pt>
                <c:pt idx="7">
                  <c:v>370.0333333333333</c:v>
                </c:pt>
                <c:pt idx="8">
                  <c:v>391.56</c:v>
                </c:pt>
                <c:pt idx="9">
                  <c:v>397.77037037037042</c:v>
                </c:pt>
                <c:pt idx="10">
                  <c:v>381.22142857142848</c:v>
                </c:pt>
                <c:pt idx="11">
                  <c:v>377.37500000000006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7-4F90-9E7D-8025581BE942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Klasse_mnd!$M$133:$M$144</c:f>
              <c:numCache>
                <c:formatCode>0</c:formatCode>
                <c:ptCount val="12"/>
                <c:pt idx="0">
                  <c:v>407.74444444444447</c:v>
                </c:pt>
                <c:pt idx="1">
                  <c:v>370.68214285714305</c:v>
                </c:pt>
                <c:pt idx="2">
                  <c:v>388.13749999999999</c:v>
                </c:pt>
                <c:pt idx="3">
                  <c:v>390.79795918367358</c:v>
                </c:pt>
                <c:pt idx="4">
                  <c:v>385.91250000000008</c:v>
                </c:pt>
                <c:pt idx="5">
                  <c:v>377.11052631578951</c:v>
                </c:pt>
                <c:pt idx="6">
                  <c:v>379.16666666666674</c:v>
                </c:pt>
                <c:pt idx="7">
                  <c:v>360.7409090909091</c:v>
                </c:pt>
                <c:pt idx="8">
                  <c:v>351.63076923076926</c:v>
                </c:pt>
                <c:pt idx="9">
                  <c:v>388.12758620689647</c:v>
                </c:pt>
                <c:pt idx="10">
                  <c:v>399.21612903225798</c:v>
                </c:pt>
                <c:pt idx="11">
                  <c:v>372.97857142857129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7-4F90-9E7D-8025581B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690774213109976"/>
          <c:y val="0.27537897048583215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middel VEKT i klasse U-</a:t>
            </a:r>
            <a:endParaRPr lang="en-US" sz="2400"/>
          </a:p>
        </c:rich>
      </c:tx>
      <c:layout>
        <c:manualLayout>
          <c:xMode val="edge"/>
          <c:yMode val="edge"/>
          <c:x val="0.18906386701662289"/>
          <c:y val="2.71912991465570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690625386486373E-2"/>
          <c:y val="0.11889130238030592"/>
          <c:w val="0.90074669167662946"/>
          <c:h val="0.71738130147524659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Klasse_mnd!$B$375</c:f>
              <c:strCache>
                <c:ptCount val="1"/>
                <c:pt idx="0">
                  <c:v>2023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circle"/>
            <c:size val="9"/>
            <c:spPr>
              <a:solidFill>
                <a:schemeClr val="accent6">
                  <a:lumMod val="40000"/>
                  <a:lumOff val="60000"/>
                </a:schemeClr>
              </a:solidFill>
            </c:spPr>
          </c:marker>
          <c:val>
            <c:numRef>
              <c:f>Klasse_mnd!$M$375:$M$386</c:f>
              <c:numCache>
                <c:formatCode>0.0</c:formatCode>
                <c:ptCount val="12"/>
                <c:pt idx="0">
                  <c:v>414.12727272727273</c:v>
                </c:pt>
                <c:pt idx="1">
                  <c:v>384</c:v>
                </c:pt>
                <c:pt idx="2">
                  <c:v>427.14285714285694</c:v>
                </c:pt>
                <c:pt idx="3">
                  <c:v>451.57499999999999</c:v>
                </c:pt>
                <c:pt idx="4">
                  <c:v>374.3</c:v>
                </c:pt>
                <c:pt idx="5">
                  <c:v>407.1</c:v>
                </c:pt>
                <c:pt idx="6">
                  <c:v>442.5428571428572</c:v>
                </c:pt>
                <c:pt idx="7">
                  <c:v>444.25</c:v>
                </c:pt>
                <c:pt idx="8">
                  <c:v>525.70000000000005</c:v>
                </c:pt>
                <c:pt idx="9">
                  <c:v>395.27500000000009</c:v>
                </c:pt>
                <c:pt idx="10">
                  <c:v>462.82499999999999</c:v>
                </c:pt>
                <c:pt idx="11">
                  <c:v>396.15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2-4B9D-A3A9-A51E532E087F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square"/>
            <c:size val="10"/>
            <c:spPr>
              <a:solidFill>
                <a:schemeClr val="bg1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Klasse_mnd!$M$148:$M$159</c:f>
              <c:numCache>
                <c:formatCode>0</c:formatCode>
                <c:ptCount val="12"/>
                <c:pt idx="0">
                  <c:v>456.24</c:v>
                </c:pt>
                <c:pt idx="1">
                  <c:v>360.03333333333325</c:v>
                </c:pt>
                <c:pt idx="2">
                  <c:v>438.03333333333319</c:v>
                </c:pt>
                <c:pt idx="3">
                  <c:v>392.91</c:v>
                </c:pt>
                <c:pt idx="4">
                  <c:v>380.23333333333346</c:v>
                </c:pt>
                <c:pt idx="5">
                  <c:v>402.60000000000008</c:v>
                </c:pt>
                <c:pt idx="6">
                  <c:v>396.35</c:v>
                </c:pt>
                <c:pt idx="7">
                  <c:v>413.9</c:v>
                </c:pt>
                <c:pt idx="8">
                  <c:v>420.1666666666668</c:v>
                </c:pt>
                <c:pt idx="9">
                  <c:v>452.75</c:v>
                </c:pt>
                <c:pt idx="10">
                  <c:v>448.5</c:v>
                </c:pt>
                <c:pt idx="11">
                  <c:v>377.72500000000002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2-4B9D-A3A9-A51E532E0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35730508881285"/>
          <c:y val="0.15876089468408286"/>
          <c:w val="0.10772801722635823"/>
          <c:h val="0.1179016957351320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Klasse_mnd!$B$390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Klasse_mnd!$M$390:$M$401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428.45</c:v>
                </c:pt>
                <c:pt idx="3">
                  <c:v>489.6</c:v>
                </c:pt>
                <c:pt idx="4">
                  <c:v>477.1</c:v>
                </c:pt>
                <c:pt idx="5">
                  <c:v>561.5</c:v>
                </c:pt>
                <c:pt idx="6">
                  <c:v>550.6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465.65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A-40D6-B9BF-01FB154EB114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Klasse_mnd!$M$163:$M$174</c:f>
              <c:numCache>
                <c:formatCode>0</c:formatCode>
                <c:ptCount val="12"/>
                <c:pt idx="0">
                  <c:v>0</c:v>
                </c:pt>
                <c:pt idx="1">
                  <c:v>450.4</c:v>
                </c:pt>
                <c:pt idx="2">
                  <c:v>350.6</c:v>
                </c:pt>
                <c:pt idx="3">
                  <c:v>455.05</c:v>
                </c:pt>
                <c:pt idx="4">
                  <c:v>400.2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463.7</c:v>
                </c:pt>
                <c:pt idx="9">
                  <c:v>0</c:v>
                </c:pt>
                <c:pt idx="10">
                  <c:v>387.4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A-40D6-B9BF-01FB154EB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526796121100246E-3"/>
              <c:y val="0.30977306755748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Klasse_mnd!$M$405:$M$416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572.70000000000005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464.8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E-49F6-826D-88478B7A2F63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Klasse_mnd!$M$178:$M$189</c:f>
              <c:numCache>
                <c:formatCode>0</c:formatCode>
                <c:ptCount val="12"/>
                <c:pt idx="0">
                  <c:v>575.30000000000007</c:v>
                </c:pt>
                <c:pt idx="1">
                  <c:v>531.6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E-49F6-826D-88478B7A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Klasse_mnd!$M$420:$M$431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D-4A63-9D3C-F3D2EE9CCE58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Klasse_mnd!$M$193:$M$204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D-4A63-9D3C-F3D2EE9C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</a:t>
            </a:r>
            <a:r>
              <a:rPr lang="nb-NO" sz="2800" baseline="0"/>
              <a:t> m</a:t>
            </a:r>
            <a:r>
              <a:rPr lang="nb-NO" sz="2800"/>
              <a:t>iddel fettgruppe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78377693146269"/>
          <c:y val="0.15910248702822452"/>
          <c:w val="0.88276382725410651"/>
          <c:h val="0.70441245580722356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7.4456905503634481</c:v>
                </c:pt>
                <c:pt idx="1">
                  <c:v>7.5190311418685134</c:v>
                </c:pt>
                <c:pt idx="2">
                  <c:v>7.595525334503181</c:v>
                </c:pt>
                <c:pt idx="3">
                  <c:v>7.7716661336744499</c:v>
                </c:pt>
                <c:pt idx="4">
                  <c:v>7.7086878061356012</c:v>
                </c:pt>
                <c:pt idx="5">
                  <c:v>7.4970297029702992</c:v>
                </c:pt>
                <c:pt idx="6">
                  <c:v>7.3837072018890195</c:v>
                </c:pt>
                <c:pt idx="7">
                  <c:v>7.2805755395683454</c:v>
                </c:pt>
                <c:pt idx="8">
                  <c:v>7.1017149615612052</c:v>
                </c:pt>
                <c:pt idx="9">
                  <c:v>7.0180882148323356</c:v>
                </c:pt>
                <c:pt idx="10">
                  <c:v>7.3141255256190627</c:v>
                </c:pt>
                <c:pt idx="11">
                  <c:v>7.4663015003572291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3-42E8-A7BA-ABBEF5F7A75D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4685330072018983E-2"/>
                  <c:y val="-6.0333796771593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2-4BA6-A000-81229659799F}"/>
                </c:ext>
              </c:extLst>
            </c:dLbl>
            <c:dLbl>
              <c:idx val="1"/>
              <c:layout>
                <c:manualLayout>
                  <c:x val="-2.6660156477780483E-2"/>
                  <c:y val="-8.5299505780528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2-4BA6-A000-81229659799F}"/>
                </c:ext>
              </c:extLst>
            </c:dLbl>
            <c:dLbl>
              <c:idx val="2"/>
              <c:layout>
                <c:manualLayout>
                  <c:x val="-2.7647569680661278E-2"/>
                  <c:y val="-4.5770466516381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2-4BA6-A000-81229659799F}"/>
                </c:ext>
              </c:extLst>
            </c:dLbl>
            <c:dLbl>
              <c:idx val="3"/>
              <c:layout>
                <c:manualLayout>
                  <c:x val="-1.8760850854734414E-2"/>
                  <c:y val="-4.993141801787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2-4BA6-A000-81229659799F}"/>
                </c:ext>
              </c:extLst>
            </c:dLbl>
            <c:dLbl>
              <c:idx val="5"/>
              <c:layout>
                <c:manualLayout>
                  <c:x val="-3.9496528115230342E-3"/>
                  <c:y val="-7.36437584760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F0-4055-8DDD-BCDBCB9B9B40}"/>
                </c:ext>
              </c:extLst>
            </c:dLbl>
            <c:dLbl>
              <c:idx val="6"/>
              <c:layout>
                <c:manualLayout>
                  <c:x val="-2.9622396086422032E-3"/>
                  <c:y val="-6.903168119321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5-4A06-80CE-A73F6ECD73C1}"/>
                </c:ext>
              </c:extLst>
            </c:dLbl>
            <c:dLbl>
              <c:idx val="7"/>
              <c:layout>
                <c:manualLayout>
                  <c:x val="-1.9748264057615171E-3"/>
                  <c:y val="3.2485497032101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C9-43C6-AAC3-560CB30E317F}"/>
                </c:ext>
              </c:extLst>
            </c:dLbl>
            <c:dLbl>
              <c:idx val="8"/>
              <c:layout>
                <c:manualLayout>
                  <c:x val="-2.0735677260495931E-2"/>
                  <c:y val="-4.26372148546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C9-43C6-AAC3-560CB30E317F}"/>
                </c:ext>
              </c:extLst>
            </c:dLbl>
            <c:dLbl>
              <c:idx val="9"/>
              <c:layout>
                <c:manualLayout>
                  <c:x val="-2.4685330072018966E-2"/>
                  <c:y val="-0.1177599267413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95-4A06-80CE-A73F6ECD73C1}"/>
                </c:ext>
              </c:extLst>
            </c:dLbl>
            <c:dLbl>
              <c:idx val="10"/>
              <c:layout>
                <c:manualLayout>
                  <c:x val="-2.9622396086422757E-2"/>
                  <c:y val="-0.12182061387037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A06-80CE-A73F6ECD73C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7.8047167731981508</c:v>
                </c:pt>
                <c:pt idx="1">
                  <c:v>7.8944827586206898</c:v>
                </c:pt>
                <c:pt idx="2">
                  <c:v>8.0273833671399597</c:v>
                </c:pt>
                <c:pt idx="3">
                  <c:v>7.9809697601668397</c:v>
                </c:pt>
                <c:pt idx="4">
                  <c:v>7.8582749161840892</c:v>
                </c:pt>
                <c:pt idx="5">
                  <c:v>7.4789081885856099</c:v>
                </c:pt>
                <c:pt idx="6">
                  <c:v>7.3071487946799651</c:v>
                </c:pt>
                <c:pt idx="7">
                  <c:v>7.1369655694286811</c:v>
                </c:pt>
                <c:pt idx="8">
                  <c:v>7.2198656769176388</c:v>
                </c:pt>
                <c:pt idx="9">
                  <c:v>6.9193320124540056</c:v>
                </c:pt>
                <c:pt idx="10">
                  <c:v>7.1538592605213847</c:v>
                </c:pt>
                <c:pt idx="11">
                  <c:v>7.2802439024390253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F3-42E8-A7BA-ABBEF5F7A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7213054906061203E-3"/>
              <c:y val="0.443314268661587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614000741726136"/>
          <c:y val="5.7507953724321895E-2"/>
          <c:w val="9.8998864330301806E-2"/>
          <c:h val="0.245268842614102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Klasse_mnd!$M$450:$M$461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2-4142-99B5-10A5EBCFE366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Klasse_mnd!$M$223:$M$234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2-4142-99B5-10A5EBCF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Klasse_mnd!$S$240:$S$251</c:f>
              <c:numCache>
                <c:formatCode>0.00</c:formatCode>
                <c:ptCount val="12"/>
                <c:pt idx="0">
                  <c:v>3.8888888888888888</c:v>
                </c:pt>
                <c:pt idx="1">
                  <c:v>3.8804347826086958</c:v>
                </c:pt>
                <c:pt idx="2">
                  <c:v>4.2012578616352201</c:v>
                </c:pt>
                <c:pt idx="3">
                  <c:v>4</c:v>
                </c:pt>
                <c:pt idx="4">
                  <c:v>4.227941176470587</c:v>
                </c:pt>
                <c:pt idx="5">
                  <c:v>4.096774193548387</c:v>
                </c:pt>
                <c:pt idx="6">
                  <c:v>3.9512195121951224</c:v>
                </c:pt>
                <c:pt idx="7">
                  <c:v>3.9785714285714282</c:v>
                </c:pt>
                <c:pt idx="8">
                  <c:v>3.9179104477611935</c:v>
                </c:pt>
                <c:pt idx="9">
                  <c:v>3.9755244755244754</c:v>
                </c:pt>
                <c:pt idx="10">
                  <c:v>3.7945945945945936</c:v>
                </c:pt>
                <c:pt idx="11">
                  <c:v>4.1735537190082654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1-42BE-9BAB-EE2AE41DCE17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Klasse_mnd!$S$13:$S$24</c:f>
              <c:numCache>
                <c:formatCode>0.00</c:formatCode>
                <c:ptCount val="12"/>
                <c:pt idx="0">
                  <c:v>4.5535714285714306</c:v>
                </c:pt>
                <c:pt idx="1">
                  <c:v>4.191780821917809</c:v>
                </c:pt>
                <c:pt idx="2">
                  <c:v>4.4534883720930223</c:v>
                </c:pt>
                <c:pt idx="3">
                  <c:v>4.2268907563025202</c:v>
                </c:pt>
                <c:pt idx="4">
                  <c:v>4.0543478260869561</c:v>
                </c:pt>
                <c:pt idx="5">
                  <c:v>4.076190476190475</c:v>
                </c:pt>
                <c:pt idx="6">
                  <c:v>4</c:v>
                </c:pt>
                <c:pt idx="7">
                  <c:v>3.9918699186991873</c:v>
                </c:pt>
                <c:pt idx="8">
                  <c:v>4.2264150943396244</c:v>
                </c:pt>
                <c:pt idx="9">
                  <c:v>3.9433198380566798</c:v>
                </c:pt>
                <c:pt idx="10">
                  <c:v>4.104895104895105</c:v>
                </c:pt>
                <c:pt idx="11">
                  <c:v>4.0336134453781503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1-42BE-9BAB-EE2AE41DC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Klasse_mnd!$S$255:$S$266</c:f>
              <c:numCache>
                <c:formatCode>0.00</c:formatCode>
                <c:ptCount val="12"/>
                <c:pt idx="0">
                  <c:v>5.491309385863266</c:v>
                </c:pt>
                <c:pt idx="1">
                  <c:v>5.5316666666666645</c:v>
                </c:pt>
                <c:pt idx="2">
                  <c:v>5.5735660847880313</c:v>
                </c:pt>
                <c:pt idx="3">
                  <c:v>5.7142857142857153</c:v>
                </c:pt>
                <c:pt idx="4">
                  <c:v>5.6479452054794521</c:v>
                </c:pt>
                <c:pt idx="5">
                  <c:v>5.5585696670776841</c:v>
                </c:pt>
                <c:pt idx="6">
                  <c:v>5.4614035087719293</c:v>
                </c:pt>
                <c:pt idx="7">
                  <c:v>5.3587443946188333</c:v>
                </c:pt>
                <c:pt idx="8">
                  <c:v>5.3369713506139158</c:v>
                </c:pt>
                <c:pt idx="9">
                  <c:v>5.2081481481481484</c:v>
                </c:pt>
                <c:pt idx="10">
                  <c:v>5.372863247863247</c:v>
                </c:pt>
                <c:pt idx="11">
                  <c:v>5.6200607902735564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6-4429-919D-DE504F0A31F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Klasse_mnd!$S$28:$S$39</c:f>
              <c:numCache>
                <c:formatCode>0.00</c:formatCode>
                <c:ptCount val="12"/>
                <c:pt idx="0">
                  <c:v>5.7045769764216354</c:v>
                </c:pt>
                <c:pt idx="1">
                  <c:v>5.7004716981132084</c:v>
                </c:pt>
                <c:pt idx="2">
                  <c:v>5.8969072164948457</c:v>
                </c:pt>
                <c:pt idx="3">
                  <c:v>5.7940199335548161</c:v>
                </c:pt>
                <c:pt idx="4">
                  <c:v>5.7218045112781954</c:v>
                </c:pt>
                <c:pt idx="5">
                  <c:v>5.5</c:v>
                </c:pt>
                <c:pt idx="6">
                  <c:v>5.5229885057471266</c:v>
                </c:pt>
                <c:pt idx="7">
                  <c:v>5.3037974683544311</c:v>
                </c:pt>
                <c:pt idx="8">
                  <c:v>5.3811252268602541</c:v>
                </c:pt>
                <c:pt idx="9">
                  <c:v>5.1638513513513509</c:v>
                </c:pt>
                <c:pt idx="10">
                  <c:v>5.2671394799054383</c:v>
                </c:pt>
                <c:pt idx="11">
                  <c:v>5.4747023809523805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6-4429-919D-DE504F0A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5E-4FEF-9950-262411EC324C}"/>
            </c:ext>
          </c:extLst>
        </c:ser>
        <c:ser>
          <c:idx val="0"/>
          <c:order val="1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Rase'!$I$13:$I$47</c:f>
              <c:numCache>
                <c:formatCode>0.0</c:formatCode>
                <c:ptCount val="35"/>
                <c:pt idx="0">
                  <c:v>2.9248452696728564</c:v>
                </c:pt>
                <c:pt idx="1">
                  <c:v>30.989956958393101</c:v>
                </c:pt>
                <c:pt idx="2">
                  <c:v>4.8888888888888884</c:v>
                </c:pt>
                <c:pt idx="3">
                  <c:v>2.6666666666666661</c:v>
                </c:pt>
                <c:pt idx="4">
                  <c:v>10</c:v>
                </c:pt>
                <c:pt idx="5">
                  <c:v>3.2258064516129026</c:v>
                </c:pt>
                <c:pt idx="6">
                  <c:v>3.125</c:v>
                </c:pt>
                <c:pt idx="7">
                  <c:v>8.7591240875912444</c:v>
                </c:pt>
                <c:pt idx="8">
                  <c:v>10.014836795252226</c:v>
                </c:pt>
                <c:pt idx="9">
                  <c:v>0</c:v>
                </c:pt>
                <c:pt idx="10">
                  <c:v>6.4516129032258052</c:v>
                </c:pt>
                <c:pt idx="11">
                  <c:v>0</c:v>
                </c:pt>
                <c:pt idx="12">
                  <c:v>1.0489510489510487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0.38867295946696279</c:v>
                </c:pt>
                <c:pt idx="20">
                  <c:v>0</c:v>
                </c:pt>
                <c:pt idx="21">
                  <c:v>0.27027027027027034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0.92592592592592604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2.7027027027027031</c:v>
                </c:pt>
                <c:pt idx="34">
                  <c:v>2.8169014084507031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Rase'!#REF!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D5E-4FEF-9950-262411EC3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2680"/>
        <c:axId val="467603072"/>
      </c:barChart>
      <c:catAx>
        <c:axId val="467602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26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11-4D90-8C60-C285574F7A9A}"/>
            </c:ext>
          </c:extLst>
        </c:ser>
        <c:ser>
          <c:idx val="0"/>
          <c:order val="1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Rase'!$P$13:$P$47</c:f>
              <c:numCache>
                <c:formatCode>0.00</c:formatCode>
                <c:ptCount val="35"/>
                <c:pt idx="0">
                  <c:v>4.085852478839179</c:v>
                </c:pt>
                <c:pt idx="1">
                  <c:v>4.5092592592592595</c:v>
                </c:pt>
                <c:pt idx="2">
                  <c:v>3.454545454545455</c:v>
                </c:pt>
                <c:pt idx="3">
                  <c:v>5</c:v>
                </c:pt>
                <c:pt idx="4">
                  <c:v>4.25</c:v>
                </c:pt>
                <c:pt idx="5">
                  <c:v>5</c:v>
                </c:pt>
                <c:pt idx="6">
                  <c:v>3</c:v>
                </c:pt>
                <c:pt idx="7">
                  <c:v>3.8333333333333344</c:v>
                </c:pt>
                <c:pt idx="8">
                  <c:v>3.9037037037037039</c:v>
                </c:pt>
                <c:pt idx="9">
                  <c:v>0</c:v>
                </c:pt>
                <c:pt idx="10">
                  <c:v>4.25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3.4285714285714279</c:v>
                </c:pt>
                <c:pt idx="20">
                  <c:v>0</c:v>
                </c:pt>
                <c:pt idx="21">
                  <c:v>3.5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4.3396226415094361</c:v>
                </c:pt>
                <c:pt idx="34">
                  <c:v>3.5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Rase'!#REF!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911-4D90-8C60-C285574F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3856"/>
        <c:axId val="467604248"/>
      </c:barChart>
      <c:catAx>
        <c:axId val="46760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42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46182195074628"/>
          <c:y val="5.372540074509756E-2"/>
          <c:w val="5.5060184015420233E-2"/>
          <c:h val="0.100626119238294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B7B-4C1F-930B-4F28DEF7C1F3}"/>
            </c:ext>
          </c:extLst>
        </c:ser>
        <c:ser>
          <c:idx val="0"/>
          <c:order val="1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Rase'!$Q$13:$Q$47</c:f>
              <c:numCache>
                <c:formatCode>0</c:formatCode>
                <c:ptCount val="35"/>
                <c:pt idx="0">
                  <c:v>193.52394195888752</c:v>
                </c:pt>
                <c:pt idx="1">
                  <c:v>159.92129629629628</c:v>
                </c:pt>
                <c:pt idx="2">
                  <c:v>126.8363636363636</c:v>
                </c:pt>
                <c:pt idx="3">
                  <c:v>159.69999999999999</c:v>
                </c:pt>
                <c:pt idx="4">
                  <c:v>140.42500000000001</c:v>
                </c:pt>
                <c:pt idx="5">
                  <c:v>178.6</c:v>
                </c:pt>
                <c:pt idx="6">
                  <c:v>98.600000000000023</c:v>
                </c:pt>
                <c:pt idx="7">
                  <c:v>129.5916666666667</c:v>
                </c:pt>
                <c:pt idx="8">
                  <c:v>214.34444444444435</c:v>
                </c:pt>
                <c:pt idx="9">
                  <c:v>0</c:v>
                </c:pt>
                <c:pt idx="10">
                  <c:v>211.0625</c:v>
                </c:pt>
                <c:pt idx="11">
                  <c:v>0</c:v>
                </c:pt>
                <c:pt idx="12">
                  <c:v>188.63333333333335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170.17142857142852</c:v>
                </c:pt>
                <c:pt idx="20">
                  <c:v>0</c:v>
                </c:pt>
                <c:pt idx="21">
                  <c:v>160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123.3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183.73018867924529</c:v>
                </c:pt>
                <c:pt idx="34">
                  <c:v>197.95000000000005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Rase'!#REF!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CB7B-4C1F-930B-4F28DEF7C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5032"/>
        <c:axId val="467605424"/>
      </c:barChart>
      <c:catAx>
        <c:axId val="467605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5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A-4B6A-9569-6A3101080A18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Rase'!$I$51:$I$85</c:f>
              <c:numCache>
                <c:formatCode>0.0</c:formatCode>
                <c:ptCount val="35"/>
                <c:pt idx="0">
                  <c:v>20.898320070733863</c:v>
                </c:pt>
                <c:pt idx="1">
                  <c:v>33.428981348637002</c:v>
                </c:pt>
                <c:pt idx="2">
                  <c:v>21.333333333333329</c:v>
                </c:pt>
                <c:pt idx="3">
                  <c:v>17.333333333333329</c:v>
                </c:pt>
                <c:pt idx="4">
                  <c:v>20</c:v>
                </c:pt>
                <c:pt idx="5">
                  <c:v>16.129032258064512</c:v>
                </c:pt>
                <c:pt idx="6">
                  <c:v>18.75</c:v>
                </c:pt>
                <c:pt idx="7">
                  <c:v>18.978102189781023</c:v>
                </c:pt>
                <c:pt idx="8">
                  <c:v>31.824925816023732</c:v>
                </c:pt>
                <c:pt idx="9">
                  <c:v>0</c:v>
                </c:pt>
                <c:pt idx="10">
                  <c:v>20.161290322580641</c:v>
                </c:pt>
                <c:pt idx="11">
                  <c:v>20</c:v>
                </c:pt>
                <c:pt idx="12">
                  <c:v>4.895104895104895</c:v>
                </c:pt>
                <c:pt idx="13">
                  <c:v>25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3.0303030303030303</c:v>
                </c:pt>
                <c:pt idx="18">
                  <c:v>0.70686070686070679</c:v>
                </c:pt>
                <c:pt idx="19">
                  <c:v>2.4986118822876175</c:v>
                </c:pt>
                <c:pt idx="20">
                  <c:v>0.29832935560859181</c:v>
                </c:pt>
                <c:pt idx="21">
                  <c:v>1.8918918918918923</c:v>
                </c:pt>
                <c:pt idx="22">
                  <c:v>0.86956521739130432</c:v>
                </c:pt>
                <c:pt idx="23">
                  <c:v>3.52112676056338</c:v>
                </c:pt>
                <c:pt idx="24">
                  <c:v>2.5</c:v>
                </c:pt>
                <c:pt idx="25">
                  <c:v>6.4814814814814827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11.422743498215196</c:v>
                </c:pt>
                <c:pt idx="34">
                  <c:v>16.901408450704221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A-4B6A-9569-6A310108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7384"/>
        <c:axId val="467607776"/>
      </c:barChart>
      <c:catAx>
        <c:axId val="467607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C-4DE3-8F4B-B7947B41417B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Rase'!$Q$51:$Q$85</c:f>
              <c:numCache>
                <c:formatCode>0</c:formatCode>
                <c:ptCount val="35"/>
                <c:pt idx="0">
                  <c:v>223.46278558131735</c:v>
                </c:pt>
                <c:pt idx="1">
                  <c:v>187.44077253218873</c:v>
                </c:pt>
                <c:pt idx="2">
                  <c:v>156.48750000000004</c:v>
                </c:pt>
                <c:pt idx="3">
                  <c:v>166.63076923076923</c:v>
                </c:pt>
                <c:pt idx="4">
                  <c:v>158.9</c:v>
                </c:pt>
                <c:pt idx="5">
                  <c:v>181.36</c:v>
                </c:pt>
                <c:pt idx="6">
                  <c:v>161.83333333333337</c:v>
                </c:pt>
                <c:pt idx="7">
                  <c:v>154.50000000000003</c:v>
                </c:pt>
                <c:pt idx="8">
                  <c:v>245.20769230769221</c:v>
                </c:pt>
                <c:pt idx="9">
                  <c:v>0</c:v>
                </c:pt>
                <c:pt idx="10">
                  <c:v>232.56799999999996</c:v>
                </c:pt>
                <c:pt idx="11">
                  <c:v>181.4</c:v>
                </c:pt>
                <c:pt idx="12">
                  <c:v>213.82857142857151</c:v>
                </c:pt>
                <c:pt idx="13">
                  <c:v>211.2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179.93142857142851</c:v>
                </c:pt>
                <c:pt idx="18">
                  <c:v>175.4411764705882</c:v>
                </c:pt>
                <c:pt idx="19">
                  <c:v>170.90444444444444</c:v>
                </c:pt>
                <c:pt idx="20">
                  <c:v>172.82000000000005</c:v>
                </c:pt>
                <c:pt idx="21">
                  <c:v>189.51428571428576</c:v>
                </c:pt>
                <c:pt idx="22">
                  <c:v>188.9</c:v>
                </c:pt>
                <c:pt idx="23">
                  <c:v>92.66</c:v>
                </c:pt>
                <c:pt idx="24">
                  <c:v>172.7</c:v>
                </c:pt>
                <c:pt idx="25">
                  <c:v>121.95714285714288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209.75089285714296</c:v>
                </c:pt>
                <c:pt idx="34">
                  <c:v>220.32916666666659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C-4DE3-8F4B-B7947B4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8560"/>
        <c:axId val="467608952"/>
      </c:barChart>
      <c:catAx>
        <c:axId val="467608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8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'Ark1'!#REF!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AF-45DF-8482-47A5C3EE74D2}"/>
            </c:ext>
          </c:extLst>
        </c:ser>
        <c:ser>
          <c:idx val="0"/>
          <c:order val="1"/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Rase'!$P$51:$P$85</c:f>
              <c:numCache>
                <c:formatCode>0.00</c:formatCode>
                <c:ptCount val="35"/>
                <c:pt idx="0">
                  <c:v>5.4878998138432911</c:v>
                </c:pt>
                <c:pt idx="1">
                  <c:v>6.4549356223175982</c:v>
                </c:pt>
                <c:pt idx="2">
                  <c:v>6.145833333333333</c:v>
                </c:pt>
                <c:pt idx="3">
                  <c:v>5.6923076923076943</c:v>
                </c:pt>
                <c:pt idx="4">
                  <c:v>5.875</c:v>
                </c:pt>
                <c:pt idx="5">
                  <c:v>5.4</c:v>
                </c:pt>
                <c:pt idx="6">
                  <c:v>6.166666666666667</c:v>
                </c:pt>
                <c:pt idx="7">
                  <c:v>6.1153846153846141</c:v>
                </c:pt>
                <c:pt idx="8">
                  <c:v>5.524475524475525</c:v>
                </c:pt>
                <c:pt idx="9">
                  <c:v>0</c:v>
                </c:pt>
                <c:pt idx="10">
                  <c:v>5.44</c:v>
                </c:pt>
                <c:pt idx="11">
                  <c:v>5</c:v>
                </c:pt>
                <c:pt idx="12">
                  <c:v>3.7142857142857153</c:v>
                </c:pt>
                <c:pt idx="13">
                  <c:v>7.5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4.3714285714285692</c:v>
                </c:pt>
                <c:pt idx="18">
                  <c:v>3.1764705882352939</c:v>
                </c:pt>
                <c:pt idx="19">
                  <c:v>4.1111111111111116</c:v>
                </c:pt>
                <c:pt idx="20">
                  <c:v>3</c:v>
                </c:pt>
                <c:pt idx="21">
                  <c:v>3.6428571428571441</c:v>
                </c:pt>
                <c:pt idx="22">
                  <c:v>4</c:v>
                </c:pt>
                <c:pt idx="23">
                  <c:v>3.8</c:v>
                </c:pt>
                <c:pt idx="24">
                  <c:v>3</c:v>
                </c:pt>
                <c:pt idx="25">
                  <c:v>5.2857142857142847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5.2232142857142847</c:v>
                </c:pt>
                <c:pt idx="34">
                  <c:v>5.5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'Klasse Rase'!#REF!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5AF-45DF-8482-47A5C3EE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9736"/>
        <c:axId val="467610128"/>
      </c:barChart>
      <c:catAx>
        <c:axId val="467609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012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97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F-4598-9242-EE9920BDD481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Rase'!$I$89:$I$123</c:f>
              <c:numCache>
                <c:formatCode>0.0</c:formatCode>
                <c:ptCount val="35"/>
                <c:pt idx="0">
                  <c:v>35.122900088417346</c:v>
                </c:pt>
                <c:pt idx="1">
                  <c:v>22.238163558106173</c:v>
                </c:pt>
                <c:pt idx="2">
                  <c:v>30.222222222222221</c:v>
                </c:pt>
                <c:pt idx="3">
                  <c:v>20</c:v>
                </c:pt>
                <c:pt idx="4">
                  <c:v>30</c:v>
                </c:pt>
                <c:pt idx="5">
                  <c:v>32.258064516129025</c:v>
                </c:pt>
                <c:pt idx="6">
                  <c:v>28.125</c:v>
                </c:pt>
                <c:pt idx="7">
                  <c:v>30.656934306569337</c:v>
                </c:pt>
                <c:pt idx="8">
                  <c:v>29.228486646884274</c:v>
                </c:pt>
                <c:pt idx="9">
                  <c:v>0</c:v>
                </c:pt>
                <c:pt idx="10">
                  <c:v>41.129032258064512</c:v>
                </c:pt>
                <c:pt idx="11">
                  <c:v>10</c:v>
                </c:pt>
                <c:pt idx="12">
                  <c:v>24.125874125874127</c:v>
                </c:pt>
                <c:pt idx="13">
                  <c:v>37.5</c:v>
                </c:pt>
                <c:pt idx="14">
                  <c:v>22.222222222222225</c:v>
                </c:pt>
                <c:pt idx="15">
                  <c:v>0</c:v>
                </c:pt>
                <c:pt idx="16">
                  <c:v>0</c:v>
                </c:pt>
                <c:pt idx="17">
                  <c:v>13.419913419913424</c:v>
                </c:pt>
                <c:pt idx="18">
                  <c:v>3.6590436590436592</c:v>
                </c:pt>
                <c:pt idx="19">
                  <c:v>8.3842309827873418</c:v>
                </c:pt>
                <c:pt idx="20">
                  <c:v>1.551312649164678</c:v>
                </c:pt>
                <c:pt idx="21">
                  <c:v>11.081081081081082</c:v>
                </c:pt>
                <c:pt idx="22">
                  <c:v>2.6086956521739126</c:v>
                </c:pt>
                <c:pt idx="23">
                  <c:v>23.239436619718305</c:v>
                </c:pt>
                <c:pt idx="24">
                  <c:v>18.75</c:v>
                </c:pt>
                <c:pt idx="25">
                  <c:v>19.444444444444443</c:v>
                </c:pt>
                <c:pt idx="26">
                  <c:v>0</c:v>
                </c:pt>
                <c:pt idx="27">
                  <c:v>18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16.471188169301382</c:v>
                </c:pt>
                <c:pt idx="34">
                  <c:v>24.647887323943657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598-9242-EE9920BD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2088"/>
        <c:axId val="467612480"/>
      </c:barChart>
      <c:catAx>
        <c:axId val="467612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middel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348308063589414E-2"/>
          <c:y val="0.14245408035844467"/>
          <c:w val="0.89995117358335364"/>
          <c:h val="0.76529118495477655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3.7529706066291433</c:v>
                </c:pt>
                <c:pt idx="1">
                  <c:v>3.6634950840469394</c:v>
                </c:pt>
                <c:pt idx="2">
                  <c:v>3.7729171246427775</c:v>
                </c:pt>
                <c:pt idx="3">
                  <c:v>3.8966623876765087</c:v>
                </c:pt>
                <c:pt idx="4">
                  <c:v>3.9289038262668039</c:v>
                </c:pt>
                <c:pt idx="5">
                  <c:v>3.8371861794680591</c:v>
                </c:pt>
                <c:pt idx="6">
                  <c:v>3.7706277141729174</c:v>
                </c:pt>
                <c:pt idx="7">
                  <c:v>3.6402515723270423</c:v>
                </c:pt>
                <c:pt idx="8">
                  <c:v>3.5409982174688053</c:v>
                </c:pt>
                <c:pt idx="9">
                  <c:v>3.7536252091466817</c:v>
                </c:pt>
                <c:pt idx="10">
                  <c:v>3.95361549273778</c:v>
                </c:pt>
                <c:pt idx="11">
                  <c:v>3.846778042959428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8-4F22-8761-B80195E3AB85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4685330072018966E-2"/>
                  <c:y val="-6.620370933491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1-435A-9227-0E9634A2828E}"/>
                </c:ext>
              </c:extLst>
            </c:dLbl>
            <c:dLbl>
              <c:idx val="1"/>
              <c:layout>
                <c:manualLayout>
                  <c:x val="-1.8760850854734414E-2"/>
                  <c:y val="-8.8271612446550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81-435A-9227-0E9634A2828E}"/>
                </c:ext>
              </c:extLst>
            </c:dLbl>
            <c:dLbl>
              <c:idx val="2"/>
              <c:layout>
                <c:manualLayout>
                  <c:x val="-1.7773437651853654E-2"/>
                  <c:y val="-6.419753632476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1-435A-9227-0E9634A2828E}"/>
                </c:ext>
              </c:extLst>
            </c:dLbl>
            <c:dLbl>
              <c:idx val="3"/>
              <c:layout>
                <c:manualLayout>
                  <c:x val="-2.8634982883542073E-2"/>
                  <c:y val="-6.018519030446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81-435A-9227-0E9634A2828E}"/>
                </c:ext>
              </c:extLst>
            </c:dLbl>
            <c:dLbl>
              <c:idx val="4"/>
              <c:layout>
                <c:manualLayout>
                  <c:x val="-2.5672743274899722E-2"/>
                  <c:y val="-5.0154325253721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8-4862-B267-DF544735E5CB}"/>
                </c:ext>
              </c:extLst>
            </c:dLbl>
            <c:dLbl>
              <c:idx val="5"/>
              <c:layout>
                <c:manualLayout>
                  <c:x val="-2.5672743274899795E-2"/>
                  <c:y val="-7.2222228365359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70-4A1E-9C4B-94925ADB19CB}"/>
                </c:ext>
              </c:extLst>
            </c:dLbl>
            <c:dLbl>
              <c:idx val="6"/>
              <c:layout>
                <c:manualLayout>
                  <c:x val="-1.0861545231688344E-2"/>
                  <c:y val="-6.620370933491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70-4A1E-9C4B-94925ADB19CB}"/>
                </c:ext>
              </c:extLst>
            </c:dLbl>
            <c:dLbl>
              <c:idx val="7"/>
              <c:layout>
                <c:manualLayout>
                  <c:x val="-1.678602444897297E-2"/>
                  <c:y val="-6.620370933491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0-4A1E-9C4B-94925ADB19CB}"/>
                </c:ext>
              </c:extLst>
            </c:dLbl>
            <c:dLbl>
              <c:idx val="8"/>
              <c:layout>
                <c:manualLayout>
                  <c:x val="-2.7647569680661239E-2"/>
                  <c:y val="-4.6141979233423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70-4A1E-9C4B-94925ADB19CB}"/>
                </c:ext>
              </c:extLst>
            </c:dLbl>
            <c:dLbl>
              <c:idx val="9"/>
              <c:layout>
                <c:manualLayout>
                  <c:x val="-3.9496528115230342E-2"/>
                  <c:y val="-6.219136331461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0-416D-8BF8-51958868D744}"/>
                </c:ext>
              </c:extLst>
            </c:dLbl>
            <c:dLbl>
              <c:idx val="10"/>
              <c:layout>
                <c:manualLayout>
                  <c:x val="-2.4685330072018966E-2"/>
                  <c:y val="-5.4166671274019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80-416D-8BF8-51958868D74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3.8163129973474801</c:v>
                </c:pt>
                <c:pt idx="1">
                  <c:v>3.9067914067914065</c:v>
                </c:pt>
                <c:pt idx="2">
                  <c:v>3.9752458460495088</c:v>
                </c:pt>
                <c:pt idx="3">
                  <c:v>4.0334553058024047</c:v>
                </c:pt>
                <c:pt idx="4">
                  <c:v>4.0155963302752307</c:v>
                </c:pt>
                <c:pt idx="5">
                  <c:v>3.9323602705589176</c:v>
                </c:pt>
                <c:pt idx="6">
                  <c:v>3.7394747811588158</c:v>
                </c:pt>
                <c:pt idx="7">
                  <c:v>3.6315989365742496</c:v>
                </c:pt>
                <c:pt idx="8">
                  <c:v>3.6882978723404256</c:v>
                </c:pt>
                <c:pt idx="9">
                  <c:v>3.8091321610890514</c:v>
                </c:pt>
                <c:pt idx="10">
                  <c:v>3.9621095750127999</c:v>
                </c:pt>
                <c:pt idx="11">
                  <c:v>3.9102470041574953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F8-4F22-8761-B80195E3A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ax val="4.2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13362344103393"/>
          <c:y val="8.8817386285137842E-2"/>
          <c:w val="8.5333104232737184E-2"/>
          <c:h val="0.16767736188565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C-4229-A258-2839702BDFEB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Rase'!$Q$89:$Q$123</c:f>
              <c:numCache>
                <c:formatCode>0</c:formatCode>
                <c:ptCount val="35"/>
                <c:pt idx="0">
                  <c:v>252.25996374987483</c:v>
                </c:pt>
                <c:pt idx="1">
                  <c:v>214.78903225806465</c:v>
                </c:pt>
                <c:pt idx="2">
                  <c:v>180.74705882352939</c:v>
                </c:pt>
                <c:pt idx="3">
                  <c:v>198.52666666666673</c:v>
                </c:pt>
                <c:pt idx="4">
                  <c:v>197.77500000000001</c:v>
                </c:pt>
                <c:pt idx="5">
                  <c:v>225.49</c:v>
                </c:pt>
                <c:pt idx="6">
                  <c:v>201.53333333333327</c:v>
                </c:pt>
                <c:pt idx="7">
                  <c:v>178.26190476190476</c:v>
                </c:pt>
                <c:pt idx="8">
                  <c:v>275.05482233502522</c:v>
                </c:pt>
                <c:pt idx="9">
                  <c:v>0</c:v>
                </c:pt>
                <c:pt idx="10">
                  <c:v>264.89019607843142</c:v>
                </c:pt>
                <c:pt idx="11">
                  <c:v>222.1</c:v>
                </c:pt>
                <c:pt idx="12">
                  <c:v>252.12173913043495</c:v>
                </c:pt>
                <c:pt idx="13">
                  <c:v>256.36666666666673</c:v>
                </c:pt>
                <c:pt idx="14">
                  <c:v>235.9</c:v>
                </c:pt>
                <c:pt idx="15">
                  <c:v>0</c:v>
                </c:pt>
                <c:pt idx="16">
                  <c:v>0</c:v>
                </c:pt>
                <c:pt idx="17">
                  <c:v>199.90645161290317</c:v>
                </c:pt>
                <c:pt idx="18">
                  <c:v>200.60909090909095</c:v>
                </c:pt>
                <c:pt idx="19">
                  <c:v>193.73046357615888</c:v>
                </c:pt>
                <c:pt idx="20">
                  <c:v>203.42307692307688</c:v>
                </c:pt>
                <c:pt idx="21">
                  <c:v>210.38048780487813</c:v>
                </c:pt>
                <c:pt idx="22">
                  <c:v>204.6</c:v>
                </c:pt>
                <c:pt idx="23">
                  <c:v>114.82727272727276</c:v>
                </c:pt>
                <c:pt idx="24">
                  <c:v>190.41999999999996</c:v>
                </c:pt>
                <c:pt idx="25">
                  <c:v>124.40952380952383</c:v>
                </c:pt>
                <c:pt idx="26">
                  <c:v>0</c:v>
                </c:pt>
                <c:pt idx="27">
                  <c:v>172.75555555555556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228.51393188854487</c:v>
                </c:pt>
                <c:pt idx="34">
                  <c:v>237.06857142857152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C-4229-A258-2839702B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3264"/>
        <c:axId val="467613656"/>
      </c:barChart>
      <c:catAx>
        <c:axId val="467613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3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A-486D-B68C-F5FBB21AD86A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Rase'!$P$89:$P$123</c:f>
              <c:numCache>
                <c:formatCode>0.00</c:formatCode>
                <c:ptCount val="35"/>
                <c:pt idx="0">
                  <c:v>7.0081562783204099</c:v>
                </c:pt>
                <c:pt idx="1">
                  <c:v>7.8516129032258064</c:v>
                </c:pt>
                <c:pt idx="2">
                  <c:v>7.6323529411764701</c:v>
                </c:pt>
                <c:pt idx="3">
                  <c:v>8.1333333333333311</c:v>
                </c:pt>
                <c:pt idx="4">
                  <c:v>7.5</c:v>
                </c:pt>
                <c:pt idx="5">
                  <c:v>7.9</c:v>
                </c:pt>
                <c:pt idx="6">
                  <c:v>7.7777777777777777</c:v>
                </c:pt>
                <c:pt idx="7">
                  <c:v>7.5238095238095219</c:v>
                </c:pt>
                <c:pt idx="8">
                  <c:v>7.4213197969543154</c:v>
                </c:pt>
                <c:pt idx="9">
                  <c:v>0</c:v>
                </c:pt>
                <c:pt idx="10">
                  <c:v>7.2745098039215694</c:v>
                </c:pt>
                <c:pt idx="11">
                  <c:v>13</c:v>
                </c:pt>
                <c:pt idx="12">
                  <c:v>5.5072463768115938</c:v>
                </c:pt>
                <c:pt idx="13">
                  <c:v>7.3333333333333313</c:v>
                </c:pt>
                <c:pt idx="14">
                  <c:v>5.5</c:v>
                </c:pt>
                <c:pt idx="15">
                  <c:v>0</c:v>
                </c:pt>
                <c:pt idx="16">
                  <c:v>0</c:v>
                </c:pt>
                <c:pt idx="17">
                  <c:v>5.4258064516129023</c:v>
                </c:pt>
                <c:pt idx="18">
                  <c:v>3.8068181818181808</c:v>
                </c:pt>
                <c:pt idx="19">
                  <c:v>5.2384105960264886</c:v>
                </c:pt>
                <c:pt idx="20">
                  <c:v>3.9615384615384626</c:v>
                </c:pt>
                <c:pt idx="21">
                  <c:v>3.9512195121951224</c:v>
                </c:pt>
                <c:pt idx="22">
                  <c:v>3</c:v>
                </c:pt>
                <c:pt idx="23">
                  <c:v>4.6363636363636367</c:v>
                </c:pt>
                <c:pt idx="24">
                  <c:v>4.5333333333333323</c:v>
                </c:pt>
                <c:pt idx="25">
                  <c:v>6</c:v>
                </c:pt>
                <c:pt idx="26">
                  <c:v>0</c:v>
                </c:pt>
                <c:pt idx="27">
                  <c:v>5.2222222222222223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6.1919504643962879</c:v>
                </c:pt>
                <c:pt idx="34">
                  <c:v>7.4285714285714306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A-486D-B68C-F5FBB21A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4440"/>
        <c:axId val="467614832"/>
      </c:barChart>
      <c:catAx>
        <c:axId val="467614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483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4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0-47B2-9BD9-C1F653810904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Rase'!$I$127:$I$161</c:f>
              <c:numCache>
                <c:formatCode>0.0</c:formatCode>
                <c:ptCount val="35"/>
                <c:pt idx="0">
                  <c:v>23.812555260831125</c:v>
                </c:pt>
                <c:pt idx="1">
                  <c:v>8.6083213773314213</c:v>
                </c:pt>
                <c:pt idx="2">
                  <c:v>26.222222222222221</c:v>
                </c:pt>
                <c:pt idx="3">
                  <c:v>44</c:v>
                </c:pt>
                <c:pt idx="4">
                  <c:v>27.5</c:v>
                </c:pt>
                <c:pt idx="5">
                  <c:v>32.258064516129025</c:v>
                </c:pt>
                <c:pt idx="6">
                  <c:v>15.625</c:v>
                </c:pt>
                <c:pt idx="7">
                  <c:v>24.81751824817519</c:v>
                </c:pt>
                <c:pt idx="8">
                  <c:v>17.655786350148361</c:v>
                </c:pt>
                <c:pt idx="9">
                  <c:v>0</c:v>
                </c:pt>
                <c:pt idx="10">
                  <c:v>21.7741935483871</c:v>
                </c:pt>
                <c:pt idx="11">
                  <c:v>30</c:v>
                </c:pt>
                <c:pt idx="12">
                  <c:v>31.468531468531467</c:v>
                </c:pt>
                <c:pt idx="13">
                  <c:v>0</c:v>
                </c:pt>
                <c:pt idx="14">
                  <c:v>22.222222222222225</c:v>
                </c:pt>
                <c:pt idx="15">
                  <c:v>0</c:v>
                </c:pt>
                <c:pt idx="16">
                  <c:v>0</c:v>
                </c:pt>
                <c:pt idx="17">
                  <c:v>27.705627705627705</c:v>
                </c:pt>
                <c:pt idx="18">
                  <c:v>11.185031185031182</c:v>
                </c:pt>
                <c:pt idx="19">
                  <c:v>18.600777345918939</c:v>
                </c:pt>
                <c:pt idx="20">
                  <c:v>6.0859188544152731</c:v>
                </c:pt>
                <c:pt idx="21">
                  <c:v>22.297297297297295</c:v>
                </c:pt>
                <c:pt idx="22">
                  <c:v>10.434782608695652</c:v>
                </c:pt>
                <c:pt idx="23">
                  <c:v>32.394366197183096</c:v>
                </c:pt>
                <c:pt idx="24">
                  <c:v>24.375</c:v>
                </c:pt>
                <c:pt idx="25">
                  <c:v>21.296296296296298</c:v>
                </c:pt>
                <c:pt idx="26">
                  <c:v>0</c:v>
                </c:pt>
                <c:pt idx="27">
                  <c:v>16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46.666666666666657</c:v>
                </c:pt>
                <c:pt idx="32">
                  <c:v>0</c:v>
                </c:pt>
                <c:pt idx="33">
                  <c:v>20.040795512493627</c:v>
                </c:pt>
                <c:pt idx="34">
                  <c:v>24.647887323943657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0-47B2-9BD9-C1F65381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0832"/>
        <c:axId val="472511224"/>
      </c:barChart>
      <c:catAx>
        <c:axId val="47251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1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B-45D5-AE49-E961DD68674E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Rase'!$Q$127:$Q$161</c:f>
              <c:numCache>
                <c:formatCode>0</c:formatCode>
                <c:ptCount val="35"/>
                <c:pt idx="0">
                  <c:v>283.043903163523</c:v>
                </c:pt>
                <c:pt idx="1">
                  <c:v>246.08166666666659</c:v>
                </c:pt>
                <c:pt idx="2">
                  <c:v>212.26271186440675</c:v>
                </c:pt>
                <c:pt idx="3">
                  <c:v>212.13636363636368</c:v>
                </c:pt>
                <c:pt idx="4">
                  <c:v>225.35454545454539</c:v>
                </c:pt>
                <c:pt idx="5">
                  <c:v>233.71000000000004</c:v>
                </c:pt>
                <c:pt idx="6">
                  <c:v>230.58</c:v>
                </c:pt>
                <c:pt idx="7">
                  <c:v>198.97352941176464</c:v>
                </c:pt>
                <c:pt idx="8">
                  <c:v>307.5710084033613</c:v>
                </c:pt>
                <c:pt idx="9">
                  <c:v>0</c:v>
                </c:pt>
                <c:pt idx="10">
                  <c:v>280.84074074074078</c:v>
                </c:pt>
                <c:pt idx="11">
                  <c:v>251.63333333333341</c:v>
                </c:pt>
                <c:pt idx="12">
                  <c:v>276.16333333333318</c:v>
                </c:pt>
                <c:pt idx="13">
                  <c:v>0</c:v>
                </c:pt>
                <c:pt idx="14">
                  <c:v>289.3</c:v>
                </c:pt>
                <c:pt idx="15">
                  <c:v>0</c:v>
                </c:pt>
                <c:pt idx="16">
                  <c:v>0</c:v>
                </c:pt>
                <c:pt idx="17">
                  <c:v>231.70937500000005</c:v>
                </c:pt>
                <c:pt idx="18">
                  <c:v>236.41486988847581</c:v>
                </c:pt>
                <c:pt idx="19">
                  <c:v>227.96089552238809</c:v>
                </c:pt>
                <c:pt idx="20">
                  <c:v>225.27254901960785</c:v>
                </c:pt>
                <c:pt idx="21">
                  <c:v>244.51090909090911</c:v>
                </c:pt>
                <c:pt idx="22">
                  <c:v>234.98333333333323</c:v>
                </c:pt>
                <c:pt idx="23">
                  <c:v>161.59347826086963</c:v>
                </c:pt>
                <c:pt idx="24">
                  <c:v>220.96923076923079</c:v>
                </c:pt>
                <c:pt idx="25">
                  <c:v>132.54347826086956</c:v>
                </c:pt>
                <c:pt idx="26">
                  <c:v>0</c:v>
                </c:pt>
                <c:pt idx="27">
                  <c:v>199.05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236.98571428571441</c:v>
                </c:pt>
                <c:pt idx="32">
                  <c:v>0</c:v>
                </c:pt>
                <c:pt idx="33">
                  <c:v>251.20025445292649</c:v>
                </c:pt>
                <c:pt idx="34">
                  <c:v>264.56857142857154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B-45D5-AE49-E961DD686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2008"/>
        <c:axId val="472512400"/>
      </c:barChart>
      <c:catAx>
        <c:axId val="47251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A-4A1C-B4C6-E62872F0813D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Rase'!$P$127:$P$161</c:f>
              <c:numCache>
                <c:formatCode>0.00</c:formatCode>
                <c:ptCount val="35"/>
                <c:pt idx="0">
                  <c:v>8.3926927075597781</c:v>
                </c:pt>
                <c:pt idx="1">
                  <c:v>9.0833333333333357</c:v>
                </c:pt>
                <c:pt idx="2">
                  <c:v>9.7288135593220346</c:v>
                </c:pt>
                <c:pt idx="3">
                  <c:v>8.5151515151515138</c:v>
                </c:pt>
                <c:pt idx="4">
                  <c:v>9.2727272727272734</c:v>
                </c:pt>
                <c:pt idx="5">
                  <c:v>8.6999999999999993</c:v>
                </c:pt>
                <c:pt idx="6">
                  <c:v>9.8000000000000007</c:v>
                </c:pt>
                <c:pt idx="7">
                  <c:v>9.2352941176470598</c:v>
                </c:pt>
                <c:pt idx="8">
                  <c:v>8.9159663865546257</c:v>
                </c:pt>
                <c:pt idx="9">
                  <c:v>0</c:v>
                </c:pt>
                <c:pt idx="10">
                  <c:v>8.629629629629628</c:v>
                </c:pt>
                <c:pt idx="11">
                  <c:v>9.3333333333333357</c:v>
                </c:pt>
                <c:pt idx="12">
                  <c:v>6.8333333333333313</c:v>
                </c:pt>
                <c:pt idx="13">
                  <c:v>0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  <c:pt idx="17">
                  <c:v>6.8</c:v>
                </c:pt>
                <c:pt idx="18">
                  <c:v>4.6468401486988844</c:v>
                </c:pt>
                <c:pt idx="19">
                  <c:v>6.9820895522388069</c:v>
                </c:pt>
                <c:pt idx="20">
                  <c:v>4.9019607843137267</c:v>
                </c:pt>
                <c:pt idx="21">
                  <c:v>4.8484848484848486</c:v>
                </c:pt>
                <c:pt idx="22">
                  <c:v>5.6666666666666679</c:v>
                </c:pt>
                <c:pt idx="23">
                  <c:v>6.6304347826086936</c:v>
                </c:pt>
                <c:pt idx="24">
                  <c:v>5.9230769230769242</c:v>
                </c:pt>
                <c:pt idx="25">
                  <c:v>7.5217391304347823</c:v>
                </c:pt>
                <c:pt idx="26">
                  <c:v>0</c:v>
                </c:pt>
                <c:pt idx="27">
                  <c:v>7.625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8.2857142857142883</c:v>
                </c:pt>
                <c:pt idx="32">
                  <c:v>0</c:v>
                </c:pt>
                <c:pt idx="33">
                  <c:v>6.89058524173028</c:v>
                </c:pt>
                <c:pt idx="3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A-4A1C-B4C6-E62872F0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3184"/>
        <c:axId val="472513576"/>
      </c:barChart>
      <c:catAx>
        <c:axId val="47251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3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C-4FA3-9E7E-A7A6BB90A12C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Rase'!$H$165:$H$199</c:f>
              <c:numCache>
                <c:formatCode>General</c:formatCode>
                <c:ptCount val="35"/>
                <c:pt idx="0">
                  <c:v>3352</c:v>
                </c:pt>
                <c:pt idx="1">
                  <c:v>25</c:v>
                </c:pt>
                <c:pt idx="2">
                  <c:v>26</c:v>
                </c:pt>
                <c:pt idx="3">
                  <c:v>11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16</c:v>
                </c:pt>
                <c:pt idx="8">
                  <c:v>100</c:v>
                </c:pt>
                <c:pt idx="9">
                  <c:v>0</c:v>
                </c:pt>
                <c:pt idx="10">
                  <c:v>8</c:v>
                </c:pt>
                <c:pt idx="11">
                  <c:v>1</c:v>
                </c:pt>
                <c:pt idx="12">
                  <c:v>56</c:v>
                </c:pt>
                <c:pt idx="13">
                  <c:v>2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301</c:v>
                </c:pt>
                <c:pt idx="18">
                  <c:v>555</c:v>
                </c:pt>
                <c:pt idx="19">
                  <c:v>421</c:v>
                </c:pt>
                <c:pt idx="20">
                  <c:v>249</c:v>
                </c:pt>
                <c:pt idx="21">
                  <c:v>210</c:v>
                </c:pt>
                <c:pt idx="22">
                  <c:v>27</c:v>
                </c:pt>
                <c:pt idx="23">
                  <c:v>38</c:v>
                </c:pt>
                <c:pt idx="24">
                  <c:v>43</c:v>
                </c:pt>
                <c:pt idx="25">
                  <c:v>43</c:v>
                </c:pt>
                <c:pt idx="26">
                  <c:v>3</c:v>
                </c:pt>
                <c:pt idx="27">
                  <c:v>13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407</c:v>
                </c:pt>
                <c:pt idx="3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C-4FA3-9E7E-A7A6BB90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4360"/>
        <c:axId val="472514752"/>
      </c:barChart>
      <c:catAx>
        <c:axId val="47251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36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E-459C-9302-DEA5ECA83161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Rase'!$I$165:$I$199</c:f>
              <c:numCache>
                <c:formatCode>0.0</c:formatCode>
                <c:ptCount val="35"/>
                <c:pt idx="0">
                  <c:v>11.854995579133512</c:v>
                </c:pt>
                <c:pt idx="1">
                  <c:v>3.5868005738880928</c:v>
                </c:pt>
                <c:pt idx="2">
                  <c:v>11.555555555555555</c:v>
                </c:pt>
                <c:pt idx="3">
                  <c:v>14.666666666666663</c:v>
                </c:pt>
                <c:pt idx="4">
                  <c:v>5</c:v>
                </c:pt>
                <c:pt idx="5">
                  <c:v>12.90322580645161</c:v>
                </c:pt>
                <c:pt idx="6">
                  <c:v>15.625</c:v>
                </c:pt>
                <c:pt idx="7">
                  <c:v>11.678832116788328</c:v>
                </c:pt>
                <c:pt idx="8">
                  <c:v>7.4183976261127613</c:v>
                </c:pt>
                <c:pt idx="9">
                  <c:v>0</c:v>
                </c:pt>
                <c:pt idx="10">
                  <c:v>6.4516129032258052</c:v>
                </c:pt>
                <c:pt idx="11">
                  <c:v>10</c:v>
                </c:pt>
                <c:pt idx="12">
                  <c:v>19.58041958041958</c:v>
                </c:pt>
                <c:pt idx="13">
                  <c:v>25</c:v>
                </c:pt>
                <c:pt idx="14">
                  <c:v>55.555555555555557</c:v>
                </c:pt>
                <c:pt idx="15">
                  <c:v>0</c:v>
                </c:pt>
                <c:pt idx="16">
                  <c:v>0</c:v>
                </c:pt>
                <c:pt idx="17">
                  <c:v>26.060606060606059</c:v>
                </c:pt>
                <c:pt idx="18">
                  <c:v>23.07692307692308</c:v>
                </c:pt>
                <c:pt idx="19">
                  <c:v>23.375902276513045</c:v>
                </c:pt>
                <c:pt idx="20">
                  <c:v>14.856801909307876</c:v>
                </c:pt>
                <c:pt idx="21">
                  <c:v>28.378378378378379</c:v>
                </c:pt>
                <c:pt idx="22">
                  <c:v>23.478260869565219</c:v>
                </c:pt>
                <c:pt idx="23">
                  <c:v>26.760563380281695</c:v>
                </c:pt>
                <c:pt idx="24">
                  <c:v>26.875</c:v>
                </c:pt>
                <c:pt idx="25">
                  <c:v>39.814814814814817</c:v>
                </c:pt>
                <c:pt idx="26">
                  <c:v>37.5</c:v>
                </c:pt>
                <c:pt idx="27">
                  <c:v>26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6.6666666666666687</c:v>
                </c:pt>
                <c:pt idx="32">
                  <c:v>0</c:v>
                </c:pt>
                <c:pt idx="33">
                  <c:v>20.754716981132077</c:v>
                </c:pt>
                <c:pt idx="34">
                  <c:v>16.197183098591548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E-459C-9302-DEA5ECA8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5536"/>
        <c:axId val="472515928"/>
      </c:barChart>
      <c:catAx>
        <c:axId val="472515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5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2-43E1-9180-93059C9928C0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Rase'!$Q$165:$Q$199</c:f>
              <c:numCache>
                <c:formatCode>0</c:formatCode>
                <c:ptCount val="35"/>
                <c:pt idx="0">
                  <c:v>311.31933174224378</c:v>
                </c:pt>
                <c:pt idx="1">
                  <c:v>272.62</c:v>
                </c:pt>
                <c:pt idx="2">
                  <c:v>235.82692307692312</c:v>
                </c:pt>
                <c:pt idx="3">
                  <c:v>261.11818181818182</c:v>
                </c:pt>
                <c:pt idx="4">
                  <c:v>280.10000000000002</c:v>
                </c:pt>
                <c:pt idx="5">
                  <c:v>275.75</c:v>
                </c:pt>
                <c:pt idx="6">
                  <c:v>225.14</c:v>
                </c:pt>
                <c:pt idx="7">
                  <c:v>234.01874999999995</c:v>
                </c:pt>
                <c:pt idx="8">
                  <c:v>339.0209999999999</c:v>
                </c:pt>
                <c:pt idx="9">
                  <c:v>0</c:v>
                </c:pt>
                <c:pt idx="10">
                  <c:v>311.84999999999991</c:v>
                </c:pt>
                <c:pt idx="11">
                  <c:v>318.90000000000009</c:v>
                </c:pt>
                <c:pt idx="12">
                  <c:v>302.48392857142846</c:v>
                </c:pt>
                <c:pt idx="13">
                  <c:v>311.35000000000002</c:v>
                </c:pt>
                <c:pt idx="14">
                  <c:v>341.22</c:v>
                </c:pt>
                <c:pt idx="15">
                  <c:v>0</c:v>
                </c:pt>
                <c:pt idx="16">
                  <c:v>0</c:v>
                </c:pt>
                <c:pt idx="17">
                  <c:v>265.48438538205954</c:v>
                </c:pt>
                <c:pt idx="18">
                  <c:v>267.74252252252222</c:v>
                </c:pt>
                <c:pt idx="19">
                  <c:v>258.36318289786232</c:v>
                </c:pt>
                <c:pt idx="20">
                  <c:v>244.73493975903631</c:v>
                </c:pt>
                <c:pt idx="21">
                  <c:v>278.89714285714302</c:v>
                </c:pt>
                <c:pt idx="22">
                  <c:v>274.07777777777778</c:v>
                </c:pt>
                <c:pt idx="23">
                  <c:v>194.59473684210536</c:v>
                </c:pt>
                <c:pt idx="24">
                  <c:v>250.28372093023248</c:v>
                </c:pt>
                <c:pt idx="25">
                  <c:v>152.90232558139525</c:v>
                </c:pt>
                <c:pt idx="26">
                  <c:v>232.73333333333341</c:v>
                </c:pt>
                <c:pt idx="27">
                  <c:v>231.78461538461528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330.7</c:v>
                </c:pt>
                <c:pt idx="32">
                  <c:v>0</c:v>
                </c:pt>
                <c:pt idx="33">
                  <c:v>277.36953316953321</c:v>
                </c:pt>
                <c:pt idx="34">
                  <c:v>304.17826086956529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3E1-9180-93059C992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6712"/>
        <c:axId val="472517104"/>
      </c:barChart>
      <c:catAx>
        <c:axId val="472516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71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6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347-A408-749FAAAEC368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Rase'!$P$165:$P$199</c:f>
              <c:numCache>
                <c:formatCode>0.00</c:formatCode>
                <c:ptCount val="35"/>
                <c:pt idx="0">
                  <c:v>9.6977923627684941</c:v>
                </c:pt>
                <c:pt idx="1">
                  <c:v>10.24</c:v>
                </c:pt>
                <c:pt idx="2">
                  <c:v>10.730769230769228</c:v>
                </c:pt>
                <c:pt idx="3">
                  <c:v>10</c:v>
                </c:pt>
                <c:pt idx="4">
                  <c:v>10</c:v>
                </c:pt>
                <c:pt idx="5">
                  <c:v>8.75</c:v>
                </c:pt>
                <c:pt idx="6">
                  <c:v>9.4</c:v>
                </c:pt>
                <c:pt idx="7">
                  <c:v>9.875</c:v>
                </c:pt>
                <c:pt idx="8">
                  <c:v>10.26</c:v>
                </c:pt>
                <c:pt idx="9">
                  <c:v>0</c:v>
                </c:pt>
                <c:pt idx="10">
                  <c:v>9.75</c:v>
                </c:pt>
                <c:pt idx="11">
                  <c:v>11</c:v>
                </c:pt>
                <c:pt idx="12">
                  <c:v>7.8928571428571441</c:v>
                </c:pt>
                <c:pt idx="13">
                  <c:v>10</c:v>
                </c:pt>
                <c:pt idx="14">
                  <c:v>9.8000000000000007</c:v>
                </c:pt>
                <c:pt idx="15">
                  <c:v>0</c:v>
                </c:pt>
                <c:pt idx="16">
                  <c:v>0</c:v>
                </c:pt>
                <c:pt idx="17">
                  <c:v>8.7209302325581373</c:v>
                </c:pt>
                <c:pt idx="18">
                  <c:v>5.6234234234234242</c:v>
                </c:pt>
                <c:pt idx="19">
                  <c:v>8.5771971496437054</c:v>
                </c:pt>
                <c:pt idx="20">
                  <c:v>5.4698795180722888</c:v>
                </c:pt>
                <c:pt idx="21">
                  <c:v>6.2761904761904752</c:v>
                </c:pt>
                <c:pt idx="22">
                  <c:v>5.8518518518518512</c:v>
                </c:pt>
                <c:pt idx="23">
                  <c:v>8.1052631578947363</c:v>
                </c:pt>
                <c:pt idx="24">
                  <c:v>7.3255813953488351</c:v>
                </c:pt>
                <c:pt idx="25">
                  <c:v>8.8837209302325562</c:v>
                </c:pt>
                <c:pt idx="26">
                  <c:v>5</c:v>
                </c:pt>
                <c:pt idx="27">
                  <c:v>8.6153846153846114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11</c:v>
                </c:pt>
                <c:pt idx="32">
                  <c:v>0</c:v>
                </c:pt>
                <c:pt idx="33">
                  <c:v>7.8968058968058976</c:v>
                </c:pt>
                <c:pt idx="34">
                  <c:v>9.8695652173913047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347-A408-749FAAAE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8280"/>
        <c:axId val="472518672"/>
      </c:barChart>
      <c:catAx>
        <c:axId val="47251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86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3735492058714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0-4E1C-91C9-A0CD40F65819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Rase'!$H$203:$H$237</c:f>
              <c:numCache>
                <c:formatCode>General</c:formatCode>
                <c:ptCount val="35"/>
                <c:pt idx="0">
                  <c:v>1197</c:v>
                </c:pt>
                <c:pt idx="1">
                  <c:v>8</c:v>
                </c:pt>
                <c:pt idx="2">
                  <c:v>11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7</c:v>
                </c:pt>
                <c:pt idx="8">
                  <c:v>40</c:v>
                </c:pt>
                <c:pt idx="9">
                  <c:v>0</c:v>
                </c:pt>
                <c:pt idx="10">
                  <c:v>4</c:v>
                </c:pt>
                <c:pt idx="11">
                  <c:v>3</c:v>
                </c:pt>
                <c:pt idx="12">
                  <c:v>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210</c:v>
                </c:pt>
                <c:pt idx="18">
                  <c:v>627</c:v>
                </c:pt>
                <c:pt idx="19">
                  <c:v>359</c:v>
                </c:pt>
                <c:pt idx="20">
                  <c:v>389</c:v>
                </c:pt>
                <c:pt idx="21">
                  <c:v>137</c:v>
                </c:pt>
                <c:pt idx="22">
                  <c:v>44</c:v>
                </c:pt>
                <c:pt idx="23">
                  <c:v>14</c:v>
                </c:pt>
                <c:pt idx="24">
                  <c:v>27</c:v>
                </c:pt>
                <c:pt idx="25">
                  <c:v>11</c:v>
                </c:pt>
                <c:pt idx="26">
                  <c:v>3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293</c:v>
                </c:pt>
                <c:pt idx="3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0-4E1C-91C9-A0CD40F65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9064"/>
        <c:axId val="472519456"/>
      </c:barChart>
      <c:catAx>
        <c:axId val="472519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41729009945627E-2"/>
          <c:y val="0.13360896945917253"/>
          <c:w val="0.87611122741101444"/>
          <c:h val="0.71421968904883726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3.7529706066291433</c:v>
                </c:pt>
                <c:pt idx="1">
                  <c:v>3.6634950840469394</c:v>
                </c:pt>
                <c:pt idx="2">
                  <c:v>3.7729171246427775</c:v>
                </c:pt>
                <c:pt idx="3">
                  <c:v>3.8966623876765087</c:v>
                </c:pt>
                <c:pt idx="4">
                  <c:v>3.9289038262668039</c:v>
                </c:pt>
                <c:pt idx="5">
                  <c:v>3.8371861794680591</c:v>
                </c:pt>
                <c:pt idx="6">
                  <c:v>3.7706277141729174</c:v>
                </c:pt>
                <c:pt idx="7">
                  <c:v>3.6402515723270423</c:v>
                </c:pt>
                <c:pt idx="8">
                  <c:v>3.5409982174688053</c:v>
                </c:pt>
                <c:pt idx="9">
                  <c:v>3.7536252091466817</c:v>
                </c:pt>
                <c:pt idx="10">
                  <c:v>3.95361549273778</c:v>
                </c:pt>
                <c:pt idx="11">
                  <c:v>3.846778042959428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3-49D2-8182-65A9D191D4EE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7570621051085239E-2"/>
                  <c:y val="-5.9517364752727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1-4312-A45C-5680EEC607E6}"/>
                </c:ext>
              </c:extLst>
            </c:dLbl>
            <c:dLbl>
              <c:idx val="1"/>
              <c:layout>
                <c:manualLayout>
                  <c:x val="-2.9661016619277808E-2"/>
                  <c:y val="-6.3622010597743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1-4312-A45C-5680EEC607E6}"/>
                </c:ext>
              </c:extLst>
            </c:dLbl>
            <c:dLbl>
              <c:idx val="2"/>
              <c:layout>
                <c:manualLayout>
                  <c:x val="-6.9209038778314524E-3"/>
                  <c:y val="4.7203427217680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1-4312-A45C-5680EEC607E6}"/>
                </c:ext>
              </c:extLst>
            </c:dLbl>
            <c:dLbl>
              <c:idx val="3"/>
              <c:layout>
                <c:manualLayout>
                  <c:x val="-1.4830508309638977E-2"/>
                  <c:y val="6.5674333520250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58-436F-90FC-EF89392B110C}"/>
                </c:ext>
              </c:extLst>
            </c:dLbl>
            <c:dLbl>
              <c:idx val="4"/>
              <c:layout>
                <c:manualLayout>
                  <c:x val="-1.285310720168705E-2"/>
                  <c:y val="-4.30987813726646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58-436F-90FC-EF89392B110C}"/>
                </c:ext>
              </c:extLst>
            </c:dLbl>
            <c:dLbl>
              <c:idx val="6"/>
              <c:layout>
                <c:manualLayout>
                  <c:x val="-3.3615818835181513E-2"/>
                  <c:y val="8.2092916900313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58-436F-90FC-EF89392B110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3.8163129973474801</c:v>
                </c:pt>
                <c:pt idx="1">
                  <c:v>3.9067914067914065</c:v>
                </c:pt>
                <c:pt idx="2">
                  <c:v>3.9752458460495088</c:v>
                </c:pt>
                <c:pt idx="3">
                  <c:v>4.0334553058024047</c:v>
                </c:pt>
                <c:pt idx="4">
                  <c:v>4.0155963302752307</c:v>
                </c:pt>
                <c:pt idx="5">
                  <c:v>3.9323602705589176</c:v>
                </c:pt>
                <c:pt idx="6">
                  <c:v>3.7394747811588158</c:v>
                </c:pt>
                <c:pt idx="7">
                  <c:v>3.6315989365742496</c:v>
                </c:pt>
                <c:pt idx="8">
                  <c:v>3.6882978723404256</c:v>
                </c:pt>
                <c:pt idx="9">
                  <c:v>3.8091321610890514</c:v>
                </c:pt>
                <c:pt idx="10">
                  <c:v>3.9621095750127999</c:v>
                </c:pt>
                <c:pt idx="11">
                  <c:v>3.9102470041574953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3-49D2-8182-65A9D191D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43387839279009"/>
          <c:y val="0.58335226749362901"/>
          <c:w val="0.10636308213929577"/>
          <c:h val="0.114897117213494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A-4DE1-AB6F-AFB3BDC669B4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Rase'!$I$203:$I$237</c:f>
              <c:numCache>
                <c:formatCode>0.0</c:formatCode>
                <c:ptCount val="35"/>
                <c:pt idx="0">
                  <c:v>4.2334217506631289</c:v>
                </c:pt>
                <c:pt idx="1">
                  <c:v>1.1477761836441898</c:v>
                </c:pt>
                <c:pt idx="2">
                  <c:v>4.8888888888888884</c:v>
                </c:pt>
                <c:pt idx="3">
                  <c:v>1.333333333333333</c:v>
                </c:pt>
                <c:pt idx="4">
                  <c:v>7.5</c:v>
                </c:pt>
                <c:pt idx="5">
                  <c:v>3.2258064516129026</c:v>
                </c:pt>
                <c:pt idx="6">
                  <c:v>12.5</c:v>
                </c:pt>
                <c:pt idx="7">
                  <c:v>5.1094890510948909</c:v>
                </c:pt>
                <c:pt idx="8">
                  <c:v>2.9673590504451046</c:v>
                </c:pt>
                <c:pt idx="9">
                  <c:v>0</c:v>
                </c:pt>
                <c:pt idx="10">
                  <c:v>3.2258064516129026</c:v>
                </c:pt>
                <c:pt idx="11">
                  <c:v>30</c:v>
                </c:pt>
                <c:pt idx="12">
                  <c:v>12.237762237762238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18.181818181818183</c:v>
                </c:pt>
                <c:pt idx="18">
                  <c:v>26.070686070686062</c:v>
                </c:pt>
                <c:pt idx="19">
                  <c:v>19.93337034980566</c:v>
                </c:pt>
                <c:pt idx="20">
                  <c:v>23.210023866348457</c:v>
                </c:pt>
                <c:pt idx="21">
                  <c:v>18.513513513513512</c:v>
                </c:pt>
                <c:pt idx="22">
                  <c:v>38.260869565217391</c:v>
                </c:pt>
                <c:pt idx="23">
                  <c:v>9.8591549295774623</c:v>
                </c:pt>
                <c:pt idx="24">
                  <c:v>16.875</c:v>
                </c:pt>
                <c:pt idx="25">
                  <c:v>10.185185185185183</c:v>
                </c:pt>
                <c:pt idx="26">
                  <c:v>37.5</c:v>
                </c:pt>
                <c:pt idx="27">
                  <c:v>16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33.333333333333343</c:v>
                </c:pt>
                <c:pt idx="32">
                  <c:v>0</c:v>
                </c:pt>
                <c:pt idx="33">
                  <c:v>14.94135645079041</c:v>
                </c:pt>
                <c:pt idx="34">
                  <c:v>12.676056338028172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A-4DE1-AB6F-AFB3BDC66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0240"/>
        <c:axId val="472520632"/>
      </c:barChart>
      <c:catAx>
        <c:axId val="47252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0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38159468000691"/>
          <c:y val="9.1857790503459796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F-4455-879D-B1CB609225EA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Rase'!$Q$203:$Q$237</c:f>
              <c:numCache>
                <c:formatCode>0</c:formatCode>
                <c:ptCount val="35"/>
                <c:pt idx="0">
                  <c:v>344.09824561403514</c:v>
                </c:pt>
                <c:pt idx="1">
                  <c:v>322.55</c:v>
                </c:pt>
                <c:pt idx="2">
                  <c:v>252.45454545454552</c:v>
                </c:pt>
                <c:pt idx="3">
                  <c:v>315.8</c:v>
                </c:pt>
                <c:pt idx="4">
                  <c:v>275.76666666666659</c:v>
                </c:pt>
                <c:pt idx="5">
                  <c:v>303</c:v>
                </c:pt>
                <c:pt idx="6">
                  <c:v>262.3</c:v>
                </c:pt>
                <c:pt idx="7">
                  <c:v>261.51428571428573</c:v>
                </c:pt>
                <c:pt idx="8">
                  <c:v>374.14249999999998</c:v>
                </c:pt>
                <c:pt idx="9">
                  <c:v>0</c:v>
                </c:pt>
                <c:pt idx="10">
                  <c:v>335.2000000000001</c:v>
                </c:pt>
                <c:pt idx="11">
                  <c:v>304.2</c:v>
                </c:pt>
                <c:pt idx="12">
                  <c:v>341.14285714285722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301.1676190476191</c:v>
                </c:pt>
                <c:pt idx="18">
                  <c:v>301.52695374800641</c:v>
                </c:pt>
                <c:pt idx="19">
                  <c:v>290.88913649025073</c:v>
                </c:pt>
                <c:pt idx="20">
                  <c:v>280.56992287917728</c:v>
                </c:pt>
                <c:pt idx="21">
                  <c:v>309.92481751824806</c:v>
                </c:pt>
                <c:pt idx="22">
                  <c:v>315.22045454545457</c:v>
                </c:pt>
                <c:pt idx="23">
                  <c:v>215.50714285714281</c:v>
                </c:pt>
                <c:pt idx="24">
                  <c:v>284.2074074074074</c:v>
                </c:pt>
                <c:pt idx="25">
                  <c:v>166.9727272727273</c:v>
                </c:pt>
                <c:pt idx="26">
                  <c:v>260.39999999999998</c:v>
                </c:pt>
                <c:pt idx="27">
                  <c:v>243.26249999999999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284.44000000000005</c:v>
                </c:pt>
                <c:pt idx="32">
                  <c:v>0</c:v>
                </c:pt>
                <c:pt idx="33">
                  <c:v>305.57986348122887</c:v>
                </c:pt>
                <c:pt idx="34">
                  <c:v>334.27777777777783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F-4455-879D-B1CB6092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1416"/>
        <c:axId val="472521808"/>
      </c:barChart>
      <c:catAx>
        <c:axId val="472521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180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0-4E8D-B800-8C36700FF0F0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Rase'!$P$203:$P$237</c:f>
              <c:numCache>
                <c:formatCode>0.00</c:formatCode>
                <c:ptCount val="35"/>
                <c:pt idx="0">
                  <c:v>10.996658312447789</c:v>
                </c:pt>
                <c:pt idx="1">
                  <c:v>11.75</c:v>
                </c:pt>
                <c:pt idx="2">
                  <c:v>12.272727272727272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  <c:pt idx="6">
                  <c:v>9.25</c:v>
                </c:pt>
                <c:pt idx="7">
                  <c:v>11.857142857142859</c:v>
                </c:pt>
                <c:pt idx="8">
                  <c:v>11.625</c:v>
                </c:pt>
                <c:pt idx="9">
                  <c:v>0</c:v>
                </c:pt>
                <c:pt idx="10">
                  <c:v>11</c:v>
                </c:pt>
                <c:pt idx="11">
                  <c:v>13.666666666666663</c:v>
                </c:pt>
                <c:pt idx="12">
                  <c:v>8.7428571428571384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10.347619047619045</c:v>
                </c:pt>
                <c:pt idx="18">
                  <c:v>6.9649122807017516</c:v>
                </c:pt>
                <c:pt idx="19">
                  <c:v>10.030640668523676</c:v>
                </c:pt>
                <c:pt idx="20">
                  <c:v>6.5372750642673516</c:v>
                </c:pt>
                <c:pt idx="21">
                  <c:v>7.7445255474452512</c:v>
                </c:pt>
                <c:pt idx="22">
                  <c:v>6.2272727272727284</c:v>
                </c:pt>
                <c:pt idx="23">
                  <c:v>10.214285714285712</c:v>
                </c:pt>
                <c:pt idx="24">
                  <c:v>8.3703703703703702</c:v>
                </c:pt>
                <c:pt idx="25">
                  <c:v>11.090909090909092</c:v>
                </c:pt>
                <c:pt idx="26">
                  <c:v>7.3333333333333313</c:v>
                </c:pt>
                <c:pt idx="27">
                  <c:v>10.25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11.8</c:v>
                </c:pt>
                <c:pt idx="32">
                  <c:v>0</c:v>
                </c:pt>
                <c:pt idx="33">
                  <c:v>8.4334470989761083</c:v>
                </c:pt>
                <c:pt idx="34">
                  <c:v>10.722222222222221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0-4E8D-B800-8C36700F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2592"/>
        <c:axId val="472522984"/>
      </c:barChart>
      <c:catAx>
        <c:axId val="472522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2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9-4BB5-A73A-818A773F14FE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Rase'!$H$241:$H$275</c:f>
              <c:numCache>
                <c:formatCode>General</c:formatCode>
                <c:ptCount val="35"/>
                <c:pt idx="0">
                  <c:v>243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16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93</c:v>
                </c:pt>
                <c:pt idx="18">
                  <c:v>520</c:v>
                </c:pt>
                <c:pt idx="19">
                  <c:v>308</c:v>
                </c:pt>
                <c:pt idx="20">
                  <c:v>446</c:v>
                </c:pt>
                <c:pt idx="21">
                  <c:v>85</c:v>
                </c:pt>
                <c:pt idx="22">
                  <c:v>23</c:v>
                </c:pt>
                <c:pt idx="23">
                  <c:v>6</c:v>
                </c:pt>
                <c:pt idx="24">
                  <c:v>13</c:v>
                </c:pt>
                <c:pt idx="25">
                  <c:v>2</c:v>
                </c:pt>
                <c:pt idx="26">
                  <c:v>0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174</c:v>
                </c:pt>
                <c:pt idx="3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9-4BB5-A73A-818A773F1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3768"/>
        <c:axId val="472524160"/>
      </c:barChart>
      <c:catAx>
        <c:axId val="472523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3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F-4EF9-9DA8-5EFD84F0832B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Rase'!$I$241:$I$275</c:f>
              <c:numCache>
                <c:formatCode>0.0</c:formatCode>
                <c:ptCount val="35"/>
                <c:pt idx="0">
                  <c:v>0.85941644562334241</c:v>
                </c:pt>
                <c:pt idx="1">
                  <c:v>0</c:v>
                </c:pt>
                <c:pt idx="2">
                  <c:v>0.88888888888888895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3.125</c:v>
                </c:pt>
                <c:pt idx="7">
                  <c:v>0</c:v>
                </c:pt>
                <c:pt idx="8">
                  <c:v>0.51928783382789312</c:v>
                </c:pt>
                <c:pt idx="9">
                  <c:v>0</c:v>
                </c:pt>
                <c:pt idx="10">
                  <c:v>0.80645161290322565</c:v>
                </c:pt>
                <c:pt idx="11">
                  <c:v>0</c:v>
                </c:pt>
                <c:pt idx="12">
                  <c:v>5.5944055944055933</c:v>
                </c:pt>
                <c:pt idx="13">
                  <c:v>12.5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8.0519480519480506</c:v>
                </c:pt>
                <c:pt idx="18">
                  <c:v>21.621621621621625</c:v>
                </c:pt>
                <c:pt idx="19">
                  <c:v>17.101610216546362</c:v>
                </c:pt>
                <c:pt idx="20">
                  <c:v>26.610978520286391</c:v>
                </c:pt>
                <c:pt idx="21">
                  <c:v>11.486486486486484</c:v>
                </c:pt>
                <c:pt idx="22">
                  <c:v>20</c:v>
                </c:pt>
                <c:pt idx="23">
                  <c:v>4.2253521126760551</c:v>
                </c:pt>
                <c:pt idx="24">
                  <c:v>8.125</c:v>
                </c:pt>
                <c:pt idx="25">
                  <c:v>1.8518518518518521</c:v>
                </c:pt>
                <c:pt idx="26">
                  <c:v>0</c:v>
                </c:pt>
                <c:pt idx="27">
                  <c:v>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6.6666666666666687</c:v>
                </c:pt>
                <c:pt idx="32">
                  <c:v>0</c:v>
                </c:pt>
                <c:pt idx="33">
                  <c:v>8.87302396736359</c:v>
                </c:pt>
                <c:pt idx="34">
                  <c:v>2.1126760563380276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F-4EF9-9DA8-5EFD84F08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4944"/>
        <c:axId val="472525336"/>
      </c:barChart>
      <c:catAx>
        <c:axId val="47252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F-46B5-924F-4E876580BFF7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Rase'!$Q$241:$Q$275</c:f>
              <c:numCache>
                <c:formatCode>0</c:formatCode>
                <c:ptCount val="35"/>
                <c:pt idx="0">
                  <c:v>378.9884773662551</c:v>
                </c:pt>
                <c:pt idx="1">
                  <c:v>0</c:v>
                </c:pt>
                <c:pt idx="2">
                  <c:v>322.05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278.10000000000002</c:v>
                </c:pt>
                <c:pt idx="7">
                  <c:v>0</c:v>
                </c:pt>
                <c:pt idx="8">
                  <c:v>408.71428571428578</c:v>
                </c:pt>
                <c:pt idx="9">
                  <c:v>0</c:v>
                </c:pt>
                <c:pt idx="10">
                  <c:v>437.1</c:v>
                </c:pt>
                <c:pt idx="11">
                  <c:v>0</c:v>
                </c:pt>
                <c:pt idx="12">
                  <c:v>375.99375000000009</c:v>
                </c:pt>
                <c:pt idx="13">
                  <c:v>362.6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337.8053763440862</c:v>
                </c:pt>
                <c:pt idx="18">
                  <c:v>334.8630769230769</c:v>
                </c:pt>
                <c:pt idx="19">
                  <c:v>320.75584415584422</c:v>
                </c:pt>
                <c:pt idx="20">
                  <c:v>306.16995515695078</c:v>
                </c:pt>
                <c:pt idx="21">
                  <c:v>345.89058823529422</c:v>
                </c:pt>
                <c:pt idx="22">
                  <c:v>354.19565217391306</c:v>
                </c:pt>
                <c:pt idx="23">
                  <c:v>260.56666666666661</c:v>
                </c:pt>
                <c:pt idx="24">
                  <c:v>312.99230769230775</c:v>
                </c:pt>
                <c:pt idx="25">
                  <c:v>233.15</c:v>
                </c:pt>
                <c:pt idx="26">
                  <c:v>0</c:v>
                </c:pt>
                <c:pt idx="27">
                  <c:v>284.81666666666661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308.3</c:v>
                </c:pt>
                <c:pt idx="32">
                  <c:v>0</c:v>
                </c:pt>
                <c:pt idx="33">
                  <c:v>326.67183908045962</c:v>
                </c:pt>
                <c:pt idx="34">
                  <c:v>382.13333333333344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F-46B5-924F-4E876580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6120"/>
        <c:axId val="472526512"/>
      </c:barChart>
      <c:catAx>
        <c:axId val="472526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651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F-4A70-8479-725B0BD9FD92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Rase'!$P$241:$P$275</c:f>
              <c:numCache>
                <c:formatCode>0.00</c:formatCode>
                <c:ptCount val="35"/>
                <c:pt idx="0">
                  <c:v>12.164609053497944</c:v>
                </c:pt>
                <c:pt idx="1">
                  <c:v>0</c:v>
                </c:pt>
                <c:pt idx="2">
                  <c:v>12.5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0</c:v>
                </c:pt>
                <c:pt idx="8">
                  <c:v>11.571428571428569</c:v>
                </c:pt>
                <c:pt idx="9">
                  <c:v>0</c:v>
                </c:pt>
                <c:pt idx="10">
                  <c:v>15</c:v>
                </c:pt>
                <c:pt idx="11">
                  <c:v>0</c:v>
                </c:pt>
                <c:pt idx="12">
                  <c:v>9.4375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12.0752688172043</c:v>
                </c:pt>
                <c:pt idx="18">
                  <c:v>8.1711538461538442</c:v>
                </c:pt>
                <c:pt idx="19">
                  <c:v>11.266233766233764</c:v>
                </c:pt>
                <c:pt idx="20">
                  <c:v>7.320627802690586</c:v>
                </c:pt>
                <c:pt idx="21">
                  <c:v>9.5176470588235293</c:v>
                </c:pt>
                <c:pt idx="22">
                  <c:v>6.2173913043478253</c:v>
                </c:pt>
                <c:pt idx="23">
                  <c:v>12.333333333333336</c:v>
                </c:pt>
                <c:pt idx="24">
                  <c:v>10.153846153846157</c:v>
                </c:pt>
                <c:pt idx="25">
                  <c:v>12</c:v>
                </c:pt>
                <c:pt idx="26">
                  <c:v>0</c:v>
                </c:pt>
                <c:pt idx="27">
                  <c:v>12.083333333333336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  <c:pt idx="32">
                  <c:v>0</c:v>
                </c:pt>
                <c:pt idx="33">
                  <c:v>9.4022988505747165</c:v>
                </c:pt>
                <c:pt idx="3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F-4A70-8479-725B0BD9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7296"/>
        <c:axId val="472527688"/>
      </c:barChart>
      <c:catAx>
        <c:axId val="472527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768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1506738520022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D-4933-9ED5-C430ECC8AB13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Rase'!$H$279:$H$313</c:f>
              <c:numCache>
                <c:formatCode>General</c:formatCode>
                <c:ptCount val="35"/>
                <c:pt idx="0">
                  <c:v>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30</c:v>
                </c:pt>
                <c:pt idx="18">
                  <c:v>251</c:v>
                </c:pt>
                <c:pt idx="19">
                  <c:v>130</c:v>
                </c:pt>
                <c:pt idx="20">
                  <c:v>285</c:v>
                </c:pt>
                <c:pt idx="21">
                  <c:v>38</c:v>
                </c:pt>
                <c:pt idx="22">
                  <c:v>5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72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D-4933-9ED5-C430ECC8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8472"/>
        <c:axId val="472528864"/>
      </c:barChart>
      <c:catAx>
        <c:axId val="472528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47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F-41E3-ACAB-FB8A111D9C6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Rase'!$I$279:$I$313</c:f>
              <c:numCache>
                <c:formatCode>0.0</c:formatCode>
                <c:ptCount val="35"/>
                <c:pt idx="0">
                  <c:v>0.15207780725022105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0.14836795252225524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1.0489510489510487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2.5974025974025969</c:v>
                </c:pt>
                <c:pt idx="18">
                  <c:v>10.436590436590436</c:v>
                </c:pt>
                <c:pt idx="19">
                  <c:v>7.2182121043864509</c:v>
                </c:pt>
                <c:pt idx="20">
                  <c:v>17.004773269689736</c:v>
                </c:pt>
                <c:pt idx="21">
                  <c:v>5.1351351351351342</c:v>
                </c:pt>
                <c:pt idx="22">
                  <c:v>4.3478260869565215</c:v>
                </c:pt>
                <c:pt idx="23">
                  <c:v>0</c:v>
                </c:pt>
                <c:pt idx="24">
                  <c:v>1.875</c:v>
                </c:pt>
                <c:pt idx="25">
                  <c:v>0</c:v>
                </c:pt>
                <c:pt idx="26">
                  <c:v>25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6.6666666666666687</c:v>
                </c:pt>
                <c:pt idx="32">
                  <c:v>0</c:v>
                </c:pt>
                <c:pt idx="33">
                  <c:v>3.6715961244263129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F-41E3-ACAB-FB8A111D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9648"/>
        <c:axId val="472530040"/>
      </c:barChart>
      <c:catAx>
        <c:axId val="472529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9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E-49D8-8857-8C6029F5D23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Rase'!$Q$279:$Q$313</c:f>
              <c:numCache>
                <c:formatCode>0</c:formatCode>
                <c:ptCount val="35"/>
                <c:pt idx="0">
                  <c:v>426.89999999999992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361.05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421.8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372.11333333333329</c:v>
                </c:pt>
                <c:pt idx="18">
                  <c:v>369.8286852589643</c:v>
                </c:pt>
                <c:pt idx="19">
                  <c:v>349.33538461538456</c:v>
                </c:pt>
                <c:pt idx="20">
                  <c:v>333.78596491228075</c:v>
                </c:pt>
                <c:pt idx="21">
                  <c:v>380.20526315789488</c:v>
                </c:pt>
                <c:pt idx="22">
                  <c:v>368.08</c:v>
                </c:pt>
                <c:pt idx="23">
                  <c:v>0</c:v>
                </c:pt>
                <c:pt idx="24">
                  <c:v>326.96666666666675</c:v>
                </c:pt>
                <c:pt idx="25">
                  <c:v>0</c:v>
                </c:pt>
                <c:pt idx="26">
                  <c:v>307.5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370</c:v>
                </c:pt>
                <c:pt idx="32">
                  <c:v>0</c:v>
                </c:pt>
                <c:pt idx="33">
                  <c:v>352.69166666666655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E-49D8-8857-8C6029F5D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0824"/>
        <c:axId val="472531216"/>
      </c:barChart>
      <c:catAx>
        <c:axId val="472530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1216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52461866627754E-2"/>
          <c:y val="0.14670889847926047"/>
          <c:w val="0.89984710481341545"/>
          <c:h val="0.69745036917536041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265.83327102803742</c:v>
                </c:pt>
                <c:pt idx="1">
                  <c:v>262.61616860648087</c:v>
                </c:pt>
                <c:pt idx="2">
                  <c:v>264.46404913358168</c:v>
                </c:pt>
                <c:pt idx="3">
                  <c:v>267.48078030060782</c:v>
                </c:pt>
                <c:pt idx="4">
                  <c:v>266.56960556844552</c:v>
                </c:pt>
                <c:pt idx="5">
                  <c:v>263.11851485148514</c:v>
                </c:pt>
                <c:pt idx="6">
                  <c:v>264.02813852813841</c:v>
                </c:pt>
                <c:pt idx="7">
                  <c:v>260.48442289646567</c:v>
                </c:pt>
                <c:pt idx="8">
                  <c:v>258.53119455943278</c:v>
                </c:pt>
                <c:pt idx="9">
                  <c:v>257.64892166411698</c:v>
                </c:pt>
                <c:pt idx="10">
                  <c:v>261.10638529824018</c:v>
                </c:pt>
                <c:pt idx="11">
                  <c:v>262.00169087878049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A-4C22-91B9-64E0BE69E057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759790390006669E-2"/>
                  <c:y val="-6.8238668937272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92-464A-B708-9A2D8311C397}"/>
                </c:ext>
              </c:extLst>
            </c:dLbl>
            <c:dLbl>
              <c:idx val="1"/>
              <c:layout>
                <c:manualLayout>
                  <c:x val="-2.0789816591255835E-2"/>
                  <c:y val="-5.9967315126694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92-464A-B708-9A2D8311C397}"/>
                </c:ext>
              </c:extLst>
            </c:dLbl>
            <c:dLbl>
              <c:idx val="2"/>
              <c:layout>
                <c:manualLayout>
                  <c:x val="-3.0689729253758652E-2"/>
                  <c:y val="-4.3424607505537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2-464A-B708-9A2D8311C397}"/>
                </c:ext>
              </c:extLst>
            </c:dLbl>
            <c:dLbl>
              <c:idx val="3"/>
              <c:layout>
                <c:manualLayout>
                  <c:x val="-2.8709746721258131E-2"/>
                  <c:y val="-6.8238668937272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2-464A-B708-9A2D8311C397}"/>
                </c:ext>
              </c:extLst>
            </c:dLbl>
            <c:dLbl>
              <c:idx val="4"/>
              <c:layout>
                <c:manualLayout>
                  <c:x val="-6.929938863751945E-3"/>
                  <c:y val="-4.1356769052892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80-4A64-9F14-A582EA91E094}"/>
                </c:ext>
              </c:extLst>
            </c:dLbl>
            <c:dLbl>
              <c:idx val="5"/>
              <c:layout>
                <c:manualLayout>
                  <c:x val="-4.9499563312514622E-3"/>
                  <c:y val="-7.4442184295206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0-4A64-9F14-A582EA91E094}"/>
                </c:ext>
              </c:extLst>
            </c:dLbl>
            <c:dLbl>
              <c:idx val="6"/>
              <c:layout>
                <c:manualLayout>
                  <c:x val="-1.8809834058755352E-2"/>
                  <c:y val="-7.6510022747851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0-4A64-9F14-A582EA91E094}"/>
                </c:ext>
              </c:extLst>
            </c:dLbl>
            <c:dLbl>
              <c:idx val="7"/>
              <c:layout>
                <c:manualLayout>
                  <c:x val="-3.3659703052509524E-2"/>
                  <c:y val="-6.617083048462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0-4A64-9F14-A582EA91E094}"/>
                </c:ext>
              </c:extLst>
            </c:dLbl>
            <c:dLbl>
              <c:idx val="8"/>
              <c:layout>
                <c:manualLayout>
                  <c:x val="-3.1679720520008892E-2"/>
                  <c:y val="-6.6170830484628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0-4A64-9F14-A582EA91E094}"/>
                </c:ext>
              </c:extLst>
            </c:dLbl>
            <c:dLbl>
              <c:idx val="9"/>
              <c:layout>
                <c:manualLayout>
                  <c:x val="-1.7819842792505002E-2"/>
                  <c:y val="-7.2374345842561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6-4B5A-9096-3BDB33FC960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268.16151642054285</c:v>
                </c:pt>
                <c:pt idx="1">
                  <c:v>268.64596551724145</c:v>
                </c:pt>
                <c:pt idx="2">
                  <c:v>269.71156186612609</c:v>
                </c:pt>
                <c:pt idx="3">
                  <c:v>269.73941605839485</c:v>
                </c:pt>
                <c:pt idx="4">
                  <c:v>269.51066747942758</c:v>
                </c:pt>
                <c:pt idx="5">
                  <c:v>267.35824175824206</c:v>
                </c:pt>
                <c:pt idx="6">
                  <c:v>263.83250207813808</c:v>
                </c:pt>
                <c:pt idx="7">
                  <c:v>260.97302307983438</c:v>
                </c:pt>
                <c:pt idx="8">
                  <c:v>264.95871332626342</c:v>
                </c:pt>
                <c:pt idx="9">
                  <c:v>258.84762241720898</c:v>
                </c:pt>
                <c:pt idx="10">
                  <c:v>263.86747316408201</c:v>
                </c:pt>
                <c:pt idx="11">
                  <c:v>264.72768292682917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CA-4C22-91B9-64E0BE69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887126340658641"/>
          <c:y val="3.7841932149172891E-2"/>
          <c:w val="0.11224349482195592"/>
          <c:h val="0.192690492416830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8-45A4-83BF-8B4F6EA91F1F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Rase'!$P$279:$P$313</c:f>
              <c:numCache>
                <c:formatCode>0.00</c:formatCode>
                <c:ptCount val="35"/>
                <c:pt idx="0">
                  <c:v>13.488372093023251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10.666666666666664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13.366666666666671</c:v>
                </c:pt>
                <c:pt idx="18">
                  <c:v>9.617529880478088</c:v>
                </c:pt>
                <c:pt idx="19">
                  <c:v>12.353846153846156</c:v>
                </c:pt>
                <c:pt idx="20">
                  <c:v>8.185964912280701</c:v>
                </c:pt>
                <c:pt idx="21">
                  <c:v>10.947368421052632</c:v>
                </c:pt>
                <c:pt idx="22">
                  <c:v>8.8000000000000007</c:v>
                </c:pt>
                <c:pt idx="23">
                  <c:v>0</c:v>
                </c:pt>
                <c:pt idx="24">
                  <c:v>11.333333333333336</c:v>
                </c:pt>
                <c:pt idx="25">
                  <c:v>0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13</c:v>
                </c:pt>
                <c:pt idx="32">
                  <c:v>0</c:v>
                </c:pt>
                <c:pt idx="33">
                  <c:v>10.527777777777779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8-45A4-83BF-8B4F6EA9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2000"/>
        <c:axId val="472532392"/>
      </c:barChart>
      <c:catAx>
        <c:axId val="47253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239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1-423A-B27D-7DDD103BD0F7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Rase'!$H$317:$H$351</c:f>
              <c:numCache>
                <c:formatCode>General</c:formatCode>
                <c:ptCount val="35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71</c:v>
                </c:pt>
                <c:pt idx="19">
                  <c:v>37</c:v>
                </c:pt>
                <c:pt idx="20">
                  <c:v>144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1-423A-B27D-7DDD103BD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3176"/>
        <c:axId val="472533568"/>
      </c:barChart>
      <c:catAx>
        <c:axId val="472533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1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F-474E-96C6-6CD4C75B166F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Rase'!$I$317:$I$351</c:f>
              <c:numCache>
                <c:formatCode>0.0</c:formatCode>
                <c:ptCount val="35"/>
                <c:pt idx="0">
                  <c:v>2.1220159151193629E-2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0.60606060606060608</c:v>
                </c:pt>
                <c:pt idx="18">
                  <c:v>2.9521829521829526</c:v>
                </c:pt>
                <c:pt idx="19">
                  <c:v>2.0544142143253747</c:v>
                </c:pt>
                <c:pt idx="20">
                  <c:v>8.5918854415274488</c:v>
                </c:pt>
                <c:pt idx="21">
                  <c:v>0.54054054054054068</c:v>
                </c:pt>
                <c:pt idx="22">
                  <c:v>0</c:v>
                </c:pt>
                <c:pt idx="23">
                  <c:v>0</c:v>
                </c:pt>
                <c:pt idx="24">
                  <c:v>0.625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0.86690464048954596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F-474E-96C6-6CD4C75B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4352"/>
        <c:axId val="472534744"/>
      </c:barChart>
      <c:catAx>
        <c:axId val="472534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4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2-44D1-90E7-0106A9B11FA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Rase'!$Q$317:$Q$351</c:f>
              <c:numCache>
                <c:formatCode>0</c:formatCode>
                <c:ptCount val="35"/>
                <c:pt idx="0">
                  <c:v>464.88333333333321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415.05714285714282</c:v>
                </c:pt>
                <c:pt idx="18">
                  <c:v>404.09014084507038</c:v>
                </c:pt>
                <c:pt idx="19">
                  <c:v>382.89729729729743</c:v>
                </c:pt>
                <c:pt idx="20">
                  <c:v>365.37638888888887</c:v>
                </c:pt>
                <c:pt idx="21">
                  <c:v>430.75</c:v>
                </c:pt>
                <c:pt idx="22">
                  <c:v>0</c:v>
                </c:pt>
                <c:pt idx="23">
                  <c:v>0</c:v>
                </c:pt>
                <c:pt idx="24">
                  <c:v>368.90000000000009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390.71176470588239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2-44D1-90E7-0106A9B1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5528"/>
        <c:axId val="472535920"/>
      </c:barChart>
      <c:catAx>
        <c:axId val="472535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5920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1-4146-8FB6-F0D8B7439D4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Rase'!$P$317:$P$351</c:f>
              <c:numCache>
                <c:formatCode>0.00</c:formatCode>
                <c:ptCount val="35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13.714285714285712</c:v>
                </c:pt>
                <c:pt idx="18">
                  <c:v>10.422535211267606</c:v>
                </c:pt>
                <c:pt idx="19">
                  <c:v>13.864864864864861</c:v>
                </c:pt>
                <c:pt idx="20">
                  <c:v>9.4861111111111125</c:v>
                </c:pt>
                <c:pt idx="21">
                  <c:v>11</c:v>
                </c:pt>
                <c:pt idx="22">
                  <c:v>0</c:v>
                </c:pt>
                <c:pt idx="23">
                  <c:v>0</c:v>
                </c:pt>
                <c:pt idx="24">
                  <c:v>12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12.23529411764706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1-4146-8FB6-F0D8B743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6704"/>
        <c:axId val="472537096"/>
      </c:barChart>
      <c:catAx>
        <c:axId val="472536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70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6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298-BF83-96190A465A97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Rase'!$H$355:$H$389</c:f>
              <c:numCache>
                <c:formatCode>General</c:formatCode>
                <c:ptCount val="3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6</c:v>
                </c:pt>
                <c:pt idx="19">
                  <c:v>6</c:v>
                </c:pt>
                <c:pt idx="20">
                  <c:v>24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298-BF83-96190A46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7880"/>
        <c:axId val="472538272"/>
      </c:barChart>
      <c:catAx>
        <c:axId val="472537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8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AE7-BA60-9D0E0F8E8578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Rase'!$I$355:$I$389</c:f>
              <c:numCache>
                <c:formatCode>0.0</c:formatCode>
                <c:ptCount val="35"/>
                <c:pt idx="0">
                  <c:v>3.5366931918656055E-3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0.34632034632034631</c:v>
                </c:pt>
                <c:pt idx="18">
                  <c:v>0.24948024948024944</c:v>
                </c:pt>
                <c:pt idx="19">
                  <c:v>0.33314825097168244</c:v>
                </c:pt>
                <c:pt idx="20">
                  <c:v>1.4319809069212404</c:v>
                </c:pt>
                <c:pt idx="21">
                  <c:v>0.13513513513513517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0.20397756246812848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AE7-BA60-9D0E0F8E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9056"/>
        <c:axId val="472539448"/>
      </c:barChart>
      <c:catAx>
        <c:axId val="47253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9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C-4AA7-85B2-72B0846594B1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Rase'!$Q$355:$Q$389</c:f>
              <c:numCache>
                <c:formatCode>0</c:formatCode>
                <c:ptCount val="35"/>
                <c:pt idx="0">
                  <c:v>489.8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441.8</c:v>
                </c:pt>
                <c:pt idx="18">
                  <c:v>452.98333333333346</c:v>
                </c:pt>
                <c:pt idx="19">
                  <c:v>406.93333333333345</c:v>
                </c:pt>
                <c:pt idx="20">
                  <c:v>381.96250000000009</c:v>
                </c:pt>
                <c:pt idx="21">
                  <c:v>492.2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488.65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C-4AA7-85B2-72B08465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0232"/>
        <c:axId val="472540624"/>
      </c:barChart>
      <c:catAx>
        <c:axId val="472540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062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6-430E-B7B4-44C5A5EC4853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Rase'!$P$355:$P$389</c:f>
              <c:numCache>
                <c:formatCode>0.00</c:formatCode>
                <c:ptCount val="35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12.333333333333336</c:v>
                </c:pt>
                <c:pt idx="19">
                  <c:v>14.5</c:v>
                </c:pt>
                <c:pt idx="20">
                  <c:v>10.583333333333336</c:v>
                </c:pt>
                <c:pt idx="21">
                  <c:v>13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13.5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6-430E-B7B4-44C5A5EC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1408"/>
        <c:axId val="472541800"/>
      </c:barChart>
      <c:catAx>
        <c:axId val="47254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1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9-4528-9369-D6827B62A252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Rase'!$H$393:$H$427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9-4528-9369-D6827B62A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3312"/>
        <c:axId val="472223704"/>
      </c:barChart>
      <c:catAx>
        <c:axId val="47222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</a:t>
            </a:r>
            <a:r>
              <a:rPr lang="nb-NO" sz="2800" baseline="0"/>
              <a:t> mi</a:t>
            </a:r>
            <a:r>
              <a:rPr lang="nb-NO" sz="2800"/>
              <a:t>ddel slaktevekt i kg</a:t>
            </a:r>
          </a:p>
        </c:rich>
      </c:tx>
      <c:layout>
        <c:manualLayout>
          <c:xMode val="edge"/>
          <c:yMode val="edge"/>
          <c:x val="0.20232102677395833"/>
          <c:y val="1.23505118816293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61822887391776"/>
          <c:y val="0.11826412649581665"/>
          <c:w val="0.87573243455451177"/>
          <c:h val="0.74273429557333126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3107327547353552E-2"/>
                  <c:y val="-6.1468097840255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E-4FDE-A2E3-EF41599017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E-4FDE-A2E3-EF4159901762}"/>
                </c:ext>
              </c:extLst>
            </c:dLbl>
            <c:dLbl>
              <c:idx val="2"/>
              <c:layout>
                <c:manualLayout>
                  <c:x val="-4.8140265723653191E-3"/>
                  <c:y val="-7.6305224905144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E-4FDE-A2E3-EF41599017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E-4FDE-A2E3-EF4159901762}"/>
                </c:ext>
              </c:extLst>
            </c:dLbl>
            <c:dLbl>
              <c:idx val="4"/>
              <c:layout>
                <c:manualLayout>
                  <c:x val="-1.9256106289461276E-2"/>
                  <c:y val="5.087014993676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E-4FDE-A2E3-EF4159901762}"/>
                </c:ext>
              </c:extLst>
            </c:dLbl>
            <c:dLbl>
              <c:idx val="5"/>
              <c:layout>
                <c:manualLayout>
                  <c:x val="-1.3479274402622895E-2"/>
                  <c:y val="-4.6630970775365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E-4FDE-A2E3-EF4159901762}"/>
                </c:ext>
              </c:extLst>
            </c:dLbl>
            <c:dLbl>
              <c:idx val="6"/>
              <c:layout>
                <c:manualLayout>
                  <c:x val="0"/>
                  <c:y val="3.8152612452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E-4FDE-A2E3-EF41599017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E-4FDE-A2E3-EF4159901762}"/>
                </c:ext>
              </c:extLst>
            </c:dLbl>
            <c:dLbl>
              <c:idx val="8"/>
              <c:layout>
                <c:manualLayout>
                  <c:x val="-9.6280531447306386E-4"/>
                  <c:y val="3.1793843710476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7E-4FDE-A2E3-EF4159901762}"/>
                </c:ext>
              </c:extLst>
            </c:dLbl>
            <c:dLbl>
              <c:idx val="9"/>
              <c:layout>
                <c:manualLayout>
                  <c:x val="-4.2363433836814811E-2"/>
                  <c:y val="-5.510932909815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E-4FDE-A2E3-EF41599017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7E-4FDE-A2E3-EF4159901762}"/>
                </c:ext>
              </c:extLst>
            </c:dLbl>
            <c:dLbl>
              <c:idx val="11"/>
              <c:layout>
                <c:manualLayout>
                  <c:x val="0"/>
                  <c:y val="3.603302287187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E-4FDE-A2E3-EF41599017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E-4FDE-A2E3-EF4159901762}"/>
                </c:ext>
              </c:extLst>
            </c:dLbl>
            <c:dLbl>
              <c:idx val="13"/>
              <c:layout>
                <c:manualLayout>
                  <c:x val="-4.1400628522341748E-2"/>
                  <c:y val="-4.2391791613968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07-4267-A975-5804B074EA1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E-4FDE-A2E3-EF4159901762}"/>
                </c:ext>
              </c:extLst>
            </c:dLbl>
            <c:dLbl>
              <c:idx val="15"/>
              <c:layout>
                <c:manualLayout>
                  <c:x val="-4.4289044465760936E-2"/>
                  <c:y val="-6.5707277001651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7E-4FDE-A2E3-EF4159901762}"/>
                </c:ext>
              </c:extLst>
            </c:dLbl>
            <c:dLbl>
              <c:idx val="16"/>
              <c:layout>
                <c:manualLayout>
                  <c:x val="7.0604907427442467E-17"/>
                  <c:y val="3.8152612452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1C-4493-B898-44FB2278AD70}"/>
                </c:ext>
              </c:extLst>
            </c:dLbl>
            <c:dLbl>
              <c:idx val="17"/>
              <c:layout>
                <c:manualLayout>
                  <c:x val="-2.8884159434191987E-2"/>
                  <c:y val="-3.81526124525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7E-4FDE-A2E3-EF415990176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7E-4FDE-A2E3-EF4159901762}"/>
                </c:ext>
              </c:extLst>
            </c:dLbl>
            <c:dLbl>
              <c:idx val="20"/>
              <c:layout>
                <c:manualLayout>
                  <c:x val="-1.6367690346042085E-2"/>
                  <c:y val="-3.3913433291175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7E-4FDE-A2E3-EF415990176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7E-4FDE-A2E3-EF4159901762}"/>
                </c:ext>
              </c:extLst>
            </c:dLbl>
            <c:dLbl>
              <c:idx val="22"/>
              <c:layout>
                <c:manualLayout>
                  <c:x val="-1.1553663773676765E-2"/>
                  <c:y val="5.2989739517461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7E-4FDE-A2E3-EF415990176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7E-4FDE-A2E3-EF4159901762}"/>
                </c:ext>
              </c:extLst>
            </c:dLbl>
            <c:dLbl>
              <c:idx val="24"/>
              <c:layout>
                <c:manualLayout>
                  <c:x val="-1.4442079717095957E-2"/>
                  <c:y val="4.027220203327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7E-4FDE-A2E3-EF4159901762}"/>
                </c:ext>
              </c:extLst>
            </c:dLbl>
            <c:dLbl>
              <c:idx val="25"/>
              <c:layout>
                <c:manualLayout>
                  <c:x val="-2.4070132861826597E-2"/>
                  <c:y val="-4.027220203327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7E-4FDE-A2E3-EF415990176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7E-4FDE-A2E3-EF4159901762}"/>
                </c:ext>
              </c:extLst>
            </c:dLbl>
            <c:dLbl>
              <c:idx val="27"/>
              <c:layout>
                <c:manualLayout>
                  <c:x val="-2.4070132861826597E-2"/>
                  <c:y val="5.510932909815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7E-4FDE-A2E3-EF4159901762}"/>
                </c:ext>
              </c:extLst>
            </c:dLbl>
            <c:dLbl>
              <c:idx val="28"/>
              <c:layout>
                <c:manualLayout>
                  <c:x val="-2.3107327547353531E-2"/>
                  <c:y val="-6.358768742095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7-4267-A975-5804B074EA1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År!$G$8:$G$36</c:f>
              <c:numCache>
                <c:formatCode>0</c:formatCode>
                <c:ptCount val="29"/>
                <c:pt idx="0">
                  <c:v>222.45706061315113</c:v>
                </c:pt>
                <c:pt idx="1">
                  <c:v>220.27394896793237</c:v>
                </c:pt>
                <c:pt idx="2">
                  <c:v>220.85868374117337</c:v>
                </c:pt>
                <c:pt idx="3">
                  <c:v>219.00552717504621</c:v>
                </c:pt>
                <c:pt idx="4">
                  <c:v>219.25219725798797</c:v>
                </c:pt>
                <c:pt idx="5">
                  <c:v>220.89537383812197</c:v>
                </c:pt>
                <c:pt idx="6">
                  <c:v>220.06154391911929</c:v>
                </c:pt>
                <c:pt idx="7">
                  <c:v>223.37581288952151</c:v>
                </c:pt>
                <c:pt idx="8">
                  <c:v>226.53274993789751</c:v>
                </c:pt>
                <c:pt idx="9">
                  <c:v>230.06689423812688</c:v>
                </c:pt>
                <c:pt idx="10">
                  <c:v>231.46056944411376</c:v>
                </c:pt>
                <c:pt idx="11">
                  <c:v>235.02177304576296</c:v>
                </c:pt>
                <c:pt idx="12">
                  <c:v>236.23547445646443</c:v>
                </c:pt>
                <c:pt idx="13">
                  <c:v>239.01821112006624</c:v>
                </c:pt>
                <c:pt idx="14">
                  <c:v>241.09489923814203</c:v>
                </c:pt>
                <c:pt idx="15">
                  <c:v>245.37019013128057</c:v>
                </c:pt>
                <c:pt idx="16">
                  <c:v>248.72648001061404</c:v>
                </c:pt>
                <c:pt idx="17">
                  <c:v>252.426705789761</c:v>
                </c:pt>
                <c:pt idx="18">
                  <c:v>252.14077297375124</c:v>
                </c:pt>
                <c:pt idx="19">
                  <c:v>257.08905998425843</c:v>
                </c:pt>
                <c:pt idx="20">
                  <c:v>259.18947910630158</c:v>
                </c:pt>
                <c:pt idx="21">
                  <c:v>258.28010290057955</c:v>
                </c:pt>
                <c:pt idx="22">
                  <c:v>257.49999982366103</c:v>
                </c:pt>
                <c:pt idx="23">
                  <c:v>260.80671545927169</c:v>
                </c:pt>
                <c:pt idx="24">
                  <c:v>264.26631153168455</c:v>
                </c:pt>
                <c:pt idx="25">
                  <c:v>267.56991549372037</c:v>
                </c:pt>
                <c:pt idx="26">
                  <c:v>265.90833272428313</c:v>
                </c:pt>
                <c:pt idx="27">
                  <c:v>262.44743300479098</c:v>
                </c:pt>
                <c:pt idx="28">
                  <c:v>265.30237590063166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9-4619-8C2C-94AF0F97AC60}"/>
            </c:ext>
          </c:extLst>
        </c:ser>
        <c:ser>
          <c:idx val="1"/>
          <c:order val="1"/>
          <c:tx>
            <c:strRef>
              <c:f>RNR!$H$27</c:f>
              <c:strCache>
                <c:ptCount val="1"/>
                <c:pt idx="0">
                  <c:v>Middelvekt i 2024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År!$AR$8:$AR$36</c:f>
              <c:numCache>
                <c:formatCode>0</c:formatCode>
                <c:ptCount val="29"/>
                <c:pt idx="0">
                  <c:v>265.30237590063166</c:v>
                </c:pt>
                <c:pt idx="1">
                  <c:v>265.30237590063166</c:v>
                </c:pt>
                <c:pt idx="2">
                  <c:v>265.30237590063166</c:v>
                </c:pt>
                <c:pt idx="3">
                  <c:v>265.30237590063166</c:v>
                </c:pt>
                <c:pt idx="4">
                  <c:v>265.30237590063166</c:v>
                </c:pt>
                <c:pt idx="5">
                  <c:v>265.30237590063166</c:v>
                </c:pt>
                <c:pt idx="6">
                  <c:v>265.30237590063166</c:v>
                </c:pt>
                <c:pt idx="7">
                  <c:v>265.30237590063166</c:v>
                </c:pt>
                <c:pt idx="8">
                  <c:v>265.30237590063166</c:v>
                </c:pt>
                <c:pt idx="9">
                  <c:v>265.30237590063166</c:v>
                </c:pt>
                <c:pt idx="10">
                  <c:v>265.30237590063166</c:v>
                </c:pt>
                <c:pt idx="11">
                  <c:v>265.30237590063166</c:v>
                </c:pt>
                <c:pt idx="12">
                  <c:v>265.30237590063166</c:v>
                </c:pt>
                <c:pt idx="13">
                  <c:v>265.30237590063166</c:v>
                </c:pt>
                <c:pt idx="14">
                  <c:v>265.30237590063166</c:v>
                </c:pt>
                <c:pt idx="15">
                  <c:v>265.30237590063166</c:v>
                </c:pt>
                <c:pt idx="16">
                  <c:v>265.30237590063166</c:v>
                </c:pt>
                <c:pt idx="17">
                  <c:v>265.30237590063166</c:v>
                </c:pt>
                <c:pt idx="18">
                  <c:v>265.30237590063166</c:v>
                </c:pt>
                <c:pt idx="19">
                  <c:v>265.30237590063166</c:v>
                </c:pt>
                <c:pt idx="20">
                  <c:v>265.30237590063166</c:v>
                </c:pt>
                <c:pt idx="21">
                  <c:v>265.30237590063166</c:v>
                </c:pt>
                <c:pt idx="22">
                  <c:v>265.30237590063166</c:v>
                </c:pt>
                <c:pt idx="23">
                  <c:v>265.30237590063166</c:v>
                </c:pt>
                <c:pt idx="24">
                  <c:v>265.30237590063166</c:v>
                </c:pt>
                <c:pt idx="25">
                  <c:v>265.30237590063166</c:v>
                </c:pt>
                <c:pt idx="26">
                  <c:v>265.30237590063166</c:v>
                </c:pt>
                <c:pt idx="27">
                  <c:v>265.30237590063166</c:v>
                </c:pt>
                <c:pt idx="28">
                  <c:v>265.30237590063166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9-4C1E-BAAE-94DB964A3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29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78644940219247"/>
          <c:y val="0.59451166491925689"/>
          <c:w val="0.17619466134308612"/>
          <c:h val="0.113304747246452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11350305264837E-2"/>
          <c:y val="0.14646630354405371"/>
          <c:w val="0.89004398974609378"/>
          <c:h val="0.74418078773589447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265.83327102803742</c:v>
                </c:pt>
                <c:pt idx="1">
                  <c:v>262.61616860648087</c:v>
                </c:pt>
                <c:pt idx="2">
                  <c:v>264.46404913358168</c:v>
                </c:pt>
                <c:pt idx="3">
                  <c:v>267.48078030060782</c:v>
                </c:pt>
                <c:pt idx="4">
                  <c:v>266.56960556844552</c:v>
                </c:pt>
                <c:pt idx="5">
                  <c:v>263.11851485148514</c:v>
                </c:pt>
                <c:pt idx="6">
                  <c:v>264.02813852813841</c:v>
                </c:pt>
                <c:pt idx="7">
                  <c:v>260.48442289646567</c:v>
                </c:pt>
                <c:pt idx="8">
                  <c:v>258.53119455943278</c:v>
                </c:pt>
                <c:pt idx="9">
                  <c:v>257.64892166411698</c:v>
                </c:pt>
                <c:pt idx="10">
                  <c:v>261.10638529824018</c:v>
                </c:pt>
                <c:pt idx="11">
                  <c:v>262.00169087878049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2-4314-AD7C-BC1A4A2DB9FB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433011808857241E-2"/>
                  <c:y val="-5.1728059319620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6-43D1-AD9D-DB5A1E7B9A85}"/>
                </c:ext>
              </c:extLst>
            </c:dLbl>
            <c:dLbl>
              <c:idx val="1"/>
              <c:layout>
                <c:manualLayout>
                  <c:x val="-1.8531618450795095E-2"/>
                  <c:y val="6.414279355632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E6-43D1-AD9D-DB5A1E7B9A85}"/>
                </c:ext>
              </c:extLst>
            </c:dLbl>
            <c:dLbl>
              <c:idx val="2"/>
              <c:layout>
                <c:manualLayout>
                  <c:x val="-2.9260450185465942E-2"/>
                  <c:y val="-3.9313325082911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E6-43D1-AD9D-DB5A1E7B9A85}"/>
                </c:ext>
              </c:extLst>
            </c:dLbl>
            <c:dLbl>
              <c:idx val="3"/>
              <c:layout>
                <c:manualLayout>
                  <c:x val="-1.7556270111279564E-2"/>
                  <c:y val="-6.207367118354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1F-43E5-82D2-0F912401735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268.16151642054285</c:v>
                </c:pt>
                <c:pt idx="1">
                  <c:v>268.64596551724145</c:v>
                </c:pt>
                <c:pt idx="2">
                  <c:v>269.71156186612609</c:v>
                </c:pt>
                <c:pt idx="3">
                  <c:v>269.73941605839485</c:v>
                </c:pt>
                <c:pt idx="4">
                  <c:v>269.51066747942758</c:v>
                </c:pt>
                <c:pt idx="5">
                  <c:v>267.35824175824206</c:v>
                </c:pt>
                <c:pt idx="6">
                  <c:v>263.83250207813808</c:v>
                </c:pt>
                <c:pt idx="7">
                  <c:v>260.97302307983438</c:v>
                </c:pt>
                <c:pt idx="8">
                  <c:v>264.95871332626342</c:v>
                </c:pt>
                <c:pt idx="9">
                  <c:v>258.84762241720898</c:v>
                </c:pt>
                <c:pt idx="10">
                  <c:v>263.86747316408201</c:v>
                </c:pt>
                <c:pt idx="11">
                  <c:v>264.72768292682917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2-4314-AD7C-BC1A4A2DB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67168607545869"/>
          <c:y val="0.18969127390813878"/>
          <c:w val="0.10799077951605558"/>
          <c:h val="0.147690934632178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2-408B-ABFF-5AFC76BAC91E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Rase'!$I$393:$I$427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0.11104941699056076</c:v>
                </c:pt>
                <c:pt idx="20">
                  <c:v>0.29832935560859181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08B-ABFF-5AFC76BAC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4488"/>
        <c:axId val="472224880"/>
      </c:barChart>
      <c:catAx>
        <c:axId val="472224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524-BD30-99C0D7CB6476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Rase'!$Q$393:$Q$427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455.05</c:v>
                </c:pt>
                <c:pt idx="20">
                  <c:v>407.9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524-BD30-99C0D7CB6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5664"/>
        <c:axId val="472226056"/>
      </c:barChart>
      <c:catAx>
        <c:axId val="4722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6056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5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9-4076-B193-7A10E0756DCA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Rase'!$P$393:$P$427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</c:v>
                </c:pt>
                <c:pt idx="20">
                  <c:v>11.6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9-4076-B193-7A10E07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6840"/>
        <c:axId val="472227232"/>
      </c:barChart>
      <c:catAx>
        <c:axId val="4722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72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7-4932-81D1-421F7306FE0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Rase'!$H$431:$H$465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7-4932-81D1-421F7306F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8016"/>
        <c:axId val="472228408"/>
      </c:barChart>
      <c:catAx>
        <c:axId val="4722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8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01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9-4DCA-BBB5-32354F03A4B2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Rase'!$I$431:$I$465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4.1580041580041575E-2</c:v>
                </c:pt>
                <c:pt idx="19">
                  <c:v>0</c:v>
                </c:pt>
                <c:pt idx="20">
                  <c:v>0</c:v>
                </c:pt>
                <c:pt idx="21">
                  <c:v>0.13513513513513517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9-4DCA-BBB5-32354F03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9192"/>
        <c:axId val="472229584"/>
      </c:barChart>
      <c:catAx>
        <c:axId val="4722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7-41A2-A76A-575FA48B273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Rase'!$Q$431:$Q$465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575.30000000000007</c:v>
                </c:pt>
                <c:pt idx="19">
                  <c:v>0</c:v>
                </c:pt>
                <c:pt idx="20">
                  <c:v>0</c:v>
                </c:pt>
                <c:pt idx="21">
                  <c:v>531.6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7-41A2-A76A-575FA48B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0368"/>
        <c:axId val="472230760"/>
      </c:barChart>
      <c:catAx>
        <c:axId val="472230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076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E-4F43-BE91-9B337E33EEBF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Rase'!$P$431:$P$465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15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E-4F43-BE91-9B337E33E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1544"/>
        <c:axId val="472231936"/>
      </c:barChart>
      <c:catAx>
        <c:axId val="472231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1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4CA-9674-84BEE80C584A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Rase'!$H$469:$H$503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4CA-9674-84BEE80C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2720"/>
        <c:axId val="472233112"/>
      </c:barChart>
      <c:catAx>
        <c:axId val="47223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3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27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D4B-951B-2AF273DDD486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Rase'!$I$469:$I$503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3-4D4B-951B-2AF273DDD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3896"/>
        <c:axId val="472234288"/>
      </c:barChart>
      <c:catAx>
        <c:axId val="47223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3-4BA1-A907-08726E48E1E4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Rase'!$Q$469:$Q$503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3-4BA1-A907-08726E48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5072"/>
        <c:axId val="472235464"/>
      </c:barChart>
      <c:catAx>
        <c:axId val="47223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546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slakting i ulike måneder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81668300502548E-2"/>
          <c:y val="0.15324604569534567"/>
          <c:w val="0.899287450425726"/>
          <c:h val="0.71585817746487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Måned!$G$37:$G$48</c:f>
              <c:numCache>
                <c:formatCode>#,##0</c:formatCode>
                <c:ptCount val="12"/>
                <c:pt idx="0">
                  <c:v>4855</c:v>
                </c:pt>
                <c:pt idx="1">
                  <c:v>3506</c:v>
                </c:pt>
                <c:pt idx="2">
                  <c:v>4860</c:v>
                </c:pt>
                <c:pt idx="3">
                  <c:v>3252</c:v>
                </c:pt>
                <c:pt idx="4">
                  <c:v>4083</c:v>
                </c:pt>
                <c:pt idx="5">
                  <c:v>4159</c:v>
                </c:pt>
                <c:pt idx="6">
                  <c:v>2750</c:v>
                </c:pt>
                <c:pt idx="7">
                  <c:v>3674</c:v>
                </c:pt>
                <c:pt idx="8">
                  <c:v>4303</c:v>
                </c:pt>
                <c:pt idx="9">
                  <c:v>6916</c:v>
                </c:pt>
                <c:pt idx="10">
                  <c:v>7545</c:v>
                </c:pt>
                <c:pt idx="11">
                  <c:v>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E-489C-BB0B-E8FCEDFA3869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4815</c:v>
                </c:pt>
                <c:pt idx="1">
                  <c:v>3179</c:v>
                </c:pt>
                <c:pt idx="2">
                  <c:v>4559</c:v>
                </c:pt>
                <c:pt idx="3">
                  <c:v>3127</c:v>
                </c:pt>
                <c:pt idx="4">
                  <c:v>3879</c:v>
                </c:pt>
                <c:pt idx="5">
                  <c:v>4040</c:v>
                </c:pt>
                <c:pt idx="6">
                  <c:v>2541</c:v>
                </c:pt>
                <c:pt idx="7">
                  <c:v>3197</c:v>
                </c:pt>
                <c:pt idx="8">
                  <c:v>3382</c:v>
                </c:pt>
                <c:pt idx="9">
                  <c:v>7187</c:v>
                </c:pt>
                <c:pt idx="10">
                  <c:v>6421</c:v>
                </c:pt>
                <c:pt idx="11">
                  <c:v>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8E-489C-BB0B-E8FCEDFA3869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9036374193659332E-3"/>
                  <c:y val="-6.00045488107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9E-4AA7-B16C-13D8BBB77488}"/>
                </c:ext>
              </c:extLst>
            </c:dLbl>
            <c:dLbl>
              <c:idx val="1"/>
              <c:layout>
                <c:manualLayout>
                  <c:x val="-1.9357582795773004E-3"/>
                  <c:y val="-0.12207821999430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9E-4AA7-B16C-13D8BBB77488}"/>
                </c:ext>
              </c:extLst>
            </c:dLbl>
            <c:dLbl>
              <c:idx val="2"/>
              <c:layout>
                <c:manualLayout>
                  <c:x val="2.9036374193659154E-3"/>
                  <c:y val="-0.2048431149056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E-4AA7-B16C-13D8BBB774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4537</c:v>
                </c:pt>
                <c:pt idx="1">
                  <c:v>2900</c:v>
                </c:pt>
                <c:pt idx="2">
                  <c:v>2958</c:v>
                </c:pt>
                <c:pt idx="3">
                  <c:v>3836</c:v>
                </c:pt>
                <c:pt idx="4">
                  <c:v>3281</c:v>
                </c:pt>
                <c:pt idx="5">
                  <c:v>2821</c:v>
                </c:pt>
                <c:pt idx="6">
                  <c:v>2406</c:v>
                </c:pt>
                <c:pt idx="7">
                  <c:v>2643</c:v>
                </c:pt>
                <c:pt idx="8">
                  <c:v>2829</c:v>
                </c:pt>
                <c:pt idx="9">
                  <c:v>7066</c:v>
                </c:pt>
                <c:pt idx="10">
                  <c:v>5869</c:v>
                </c:pt>
                <c:pt idx="11">
                  <c:v>4100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8E-489C-BB0B-E8FCEDFA3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48811775934"/>
          <c:y val="0.17301854650507309"/>
          <c:w val="8.0158834959039721E-2"/>
          <c:h val="0.210932516946224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8-4383-A38C-7A46FEFD8E3D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Rase'!$P$469:$P$503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8-4383-A38C-7A46FEFD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6248"/>
        <c:axId val="472236640"/>
      </c:barChart>
      <c:catAx>
        <c:axId val="472236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66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A-4031-B29C-668A6A415582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Rase'!$H$507:$H$541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A-4031-B29C-668A6A41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7424"/>
        <c:axId val="472237816"/>
      </c:barChart>
      <c:catAx>
        <c:axId val="472237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B-4545-9723-23E6DDFC050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Rase'!$I$507:$I$541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B-4545-9723-23E6DDFC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8600"/>
        <c:axId val="472238992"/>
      </c:barChart>
      <c:catAx>
        <c:axId val="472238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2F9-8093-D9B6E292AAEE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Rase'!$Q$507:$Q$541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2F9-8093-D9B6E292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9776"/>
        <c:axId val="472240168"/>
      </c:barChart>
      <c:catAx>
        <c:axId val="472239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0168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9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D-4244-B255-D2EB55255AE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Rase'!$P$507:$P$541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D-4244-B255-D2EB5525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0952"/>
        <c:axId val="472241344"/>
      </c:barChart>
      <c:catAx>
        <c:axId val="472240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13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2-4CFE-9DD9-86F08EE80BB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Rase'!$H$545:$H$579</c:f>
              <c:numCache>
                <c:formatCode>General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2-4CFE-9DD9-86F08EE8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2128"/>
        <c:axId val="472242520"/>
      </c:barChart>
      <c:catAx>
        <c:axId val="472242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2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12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2-4CEC-9271-5AB2E600F3C3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Rase'!$I$545:$I$579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2-4CEC-9271-5AB2E600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3304"/>
        <c:axId val="472243696"/>
      </c:barChart>
      <c:catAx>
        <c:axId val="472243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8-4814-B337-26004CDB860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Rase'!$Q$545:$Q$579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8-4814-B337-26004CDB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4480"/>
        <c:axId val="472244872"/>
      </c:barChart>
      <c:catAx>
        <c:axId val="472244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4872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C-473A-BE9F-22BD5F2D81A4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Rase'!$P$545:$P$579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C-473A-BE9F-22BD5F2D8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5656"/>
        <c:axId val="472246048"/>
      </c:barChart>
      <c:catAx>
        <c:axId val="472245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604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5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ku,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788134219208768E-2"/>
          <c:y val="0.1271592332413482"/>
          <c:w val="0.90664913712623318"/>
          <c:h val="0.64643674580465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Rase'!$H$13:$H$47</c:f>
              <c:numCache>
                <c:formatCode>General</c:formatCode>
                <c:ptCount val="35"/>
                <c:pt idx="0">
                  <c:v>827</c:v>
                </c:pt>
                <c:pt idx="1">
                  <c:v>216</c:v>
                </c:pt>
                <c:pt idx="2">
                  <c:v>11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12</c:v>
                </c:pt>
                <c:pt idx="8">
                  <c:v>135</c:v>
                </c:pt>
                <c:pt idx="9">
                  <c:v>0</c:v>
                </c:pt>
                <c:pt idx="10">
                  <c:v>8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53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E-4639-95BB-39B9002F7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6208"/>
        <c:axId val="467606600"/>
      </c:barChart>
      <c:catAx>
        <c:axId val="4676062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2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korrelasjon</a:t>
            </a:r>
            <a:r>
              <a:rPr lang="nb-NO" sz="2800" baseline="0"/>
              <a:t> FETTGRUPPE og VEKT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9.4626215608282493E-2"/>
          <c:y val="3.14708870617280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2922531889696"/>
          <c:y val="0.15580775899610208"/>
          <c:w val="0.88217858752502454"/>
          <c:h val="0.67995784141640014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'Ark1'!$AC$43:$AC$54</c:f>
              <c:numCache>
                <c:formatCode>General</c:formatCode>
                <c:ptCount val="12"/>
                <c:pt idx="0">
                  <c:v>68.425161583420405</c:v>
                </c:pt>
                <c:pt idx="1">
                  <c:v>69.48264504868196</c:v>
                </c:pt>
                <c:pt idx="2">
                  <c:v>68.561525094629687</c:v>
                </c:pt>
                <c:pt idx="3">
                  <c:v>67.065890707489174</c:v>
                </c:pt>
                <c:pt idx="4">
                  <c:v>69.078404569109367</c:v>
                </c:pt>
                <c:pt idx="5">
                  <c:v>69.372708777942989</c:v>
                </c:pt>
                <c:pt idx="6">
                  <c:v>69.543123694247271</c:v>
                </c:pt>
                <c:pt idx="7">
                  <c:v>67.840855343071638</c:v>
                </c:pt>
                <c:pt idx="8">
                  <c:v>66.677853137133425</c:v>
                </c:pt>
                <c:pt idx="9">
                  <c:v>61.915506390557852</c:v>
                </c:pt>
                <c:pt idx="10">
                  <c:v>64.486538615681638</c:v>
                </c:pt>
                <c:pt idx="11">
                  <c:v>66.076494767981103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6E-4F1E-8474-C3CEFB16ED2D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'Ark1'!$AC$31:$AC$42</c:f>
              <c:numCache>
                <c:formatCode>General</c:formatCode>
                <c:ptCount val="12"/>
                <c:pt idx="0">
                  <c:v>69.222501061467952</c:v>
                </c:pt>
                <c:pt idx="1">
                  <c:v>68.344616866908837</c:v>
                </c:pt>
                <c:pt idx="2">
                  <c:v>69.483498584874042</c:v>
                </c:pt>
                <c:pt idx="3">
                  <c:v>68.74524316142238</c:v>
                </c:pt>
                <c:pt idx="4">
                  <c:v>66.754743549027822</c:v>
                </c:pt>
                <c:pt idx="5">
                  <c:v>68.617398458520427</c:v>
                </c:pt>
                <c:pt idx="6">
                  <c:v>70.11160301913111</c:v>
                </c:pt>
                <c:pt idx="7">
                  <c:v>70.205721659826281</c:v>
                </c:pt>
                <c:pt idx="8">
                  <c:v>65.367383159886913</c:v>
                </c:pt>
                <c:pt idx="9">
                  <c:v>59.839953898644019</c:v>
                </c:pt>
                <c:pt idx="10">
                  <c:v>59.696581189625775</c:v>
                </c:pt>
                <c:pt idx="11">
                  <c:v>64.833446507599177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E-4F1E-8474-C3CEFB16E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2395735485553732E-2"/>
              <c:y val="0.14790489266807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29590235911915"/>
          <c:y val="0.50035424874577561"/>
          <c:w val="0.10768907471205462"/>
          <c:h val="0.162608458433146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788134219208768E-2"/>
          <c:y val="0.1271592332413482"/>
          <c:w val="0.90664913712623318"/>
          <c:h val="0.64643674580465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Rase'!$H$51:$H$85</c:f>
              <c:numCache>
                <c:formatCode>General</c:formatCode>
                <c:ptCount val="35"/>
                <c:pt idx="0">
                  <c:v>5909</c:v>
                </c:pt>
                <c:pt idx="1">
                  <c:v>233</c:v>
                </c:pt>
                <c:pt idx="2">
                  <c:v>48</c:v>
                </c:pt>
                <c:pt idx="3">
                  <c:v>13</c:v>
                </c:pt>
                <c:pt idx="4">
                  <c:v>8</c:v>
                </c:pt>
                <c:pt idx="5">
                  <c:v>5</c:v>
                </c:pt>
                <c:pt idx="6">
                  <c:v>6</c:v>
                </c:pt>
                <c:pt idx="7">
                  <c:v>26</c:v>
                </c:pt>
                <c:pt idx="8">
                  <c:v>429</c:v>
                </c:pt>
                <c:pt idx="9">
                  <c:v>0</c:v>
                </c:pt>
                <c:pt idx="10">
                  <c:v>25</c:v>
                </c:pt>
                <c:pt idx="11">
                  <c:v>2</c:v>
                </c:pt>
                <c:pt idx="12">
                  <c:v>14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35</c:v>
                </c:pt>
                <c:pt idx="18">
                  <c:v>17</c:v>
                </c:pt>
                <c:pt idx="19">
                  <c:v>45</c:v>
                </c:pt>
                <c:pt idx="20">
                  <c:v>5</c:v>
                </c:pt>
                <c:pt idx="21">
                  <c:v>14</c:v>
                </c:pt>
                <c:pt idx="22">
                  <c:v>1</c:v>
                </c:pt>
                <c:pt idx="23">
                  <c:v>5</c:v>
                </c:pt>
                <c:pt idx="24">
                  <c:v>4</c:v>
                </c:pt>
                <c:pt idx="25">
                  <c:v>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224</c:v>
                </c:pt>
                <c:pt idx="3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9-4C71-BA9F-E585F0A66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6208"/>
        <c:axId val="467606600"/>
      </c:barChart>
      <c:catAx>
        <c:axId val="4676062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2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7255375432933"/>
          <c:y val="0.1293795520259258"/>
          <c:w val="0.87946463306916967"/>
          <c:h val="0.64421632860150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Rase'!$H$89:$H$123</c:f>
              <c:numCache>
                <c:formatCode>General</c:formatCode>
                <c:ptCount val="35"/>
                <c:pt idx="0">
                  <c:v>9931</c:v>
                </c:pt>
                <c:pt idx="1">
                  <c:v>155</c:v>
                </c:pt>
                <c:pt idx="2">
                  <c:v>68</c:v>
                </c:pt>
                <c:pt idx="3">
                  <c:v>15</c:v>
                </c:pt>
                <c:pt idx="4">
                  <c:v>12</c:v>
                </c:pt>
                <c:pt idx="5">
                  <c:v>10</c:v>
                </c:pt>
                <c:pt idx="6">
                  <c:v>9</c:v>
                </c:pt>
                <c:pt idx="7">
                  <c:v>42</c:v>
                </c:pt>
                <c:pt idx="8">
                  <c:v>394</c:v>
                </c:pt>
                <c:pt idx="9">
                  <c:v>0</c:v>
                </c:pt>
                <c:pt idx="10">
                  <c:v>51</c:v>
                </c:pt>
                <c:pt idx="11">
                  <c:v>1</c:v>
                </c:pt>
                <c:pt idx="12">
                  <c:v>69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155</c:v>
                </c:pt>
                <c:pt idx="18">
                  <c:v>88</c:v>
                </c:pt>
                <c:pt idx="19">
                  <c:v>151</c:v>
                </c:pt>
                <c:pt idx="20">
                  <c:v>26</c:v>
                </c:pt>
                <c:pt idx="21">
                  <c:v>82</c:v>
                </c:pt>
                <c:pt idx="22">
                  <c:v>3</c:v>
                </c:pt>
                <c:pt idx="23">
                  <c:v>33</c:v>
                </c:pt>
                <c:pt idx="24">
                  <c:v>30</c:v>
                </c:pt>
                <c:pt idx="25">
                  <c:v>21</c:v>
                </c:pt>
                <c:pt idx="26">
                  <c:v>0</c:v>
                </c:pt>
                <c:pt idx="27">
                  <c:v>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323</c:v>
                </c:pt>
                <c:pt idx="3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F-478C-827E-FC8EB048D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0912"/>
        <c:axId val="467611304"/>
      </c:barChart>
      <c:catAx>
        <c:axId val="4676109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1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91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ku, 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05960716424914E-2"/>
          <c:y val="0.11001935697815206"/>
          <c:w val="0.89583133289911165"/>
          <c:h val="0.62792655103480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Rase'!$H$127:$H$161</c:f>
              <c:numCache>
                <c:formatCode>General</c:formatCode>
                <c:ptCount val="35"/>
                <c:pt idx="0">
                  <c:v>6733</c:v>
                </c:pt>
                <c:pt idx="1">
                  <c:v>60</c:v>
                </c:pt>
                <c:pt idx="2">
                  <c:v>59</c:v>
                </c:pt>
                <c:pt idx="3">
                  <c:v>33</c:v>
                </c:pt>
                <c:pt idx="4">
                  <c:v>11</c:v>
                </c:pt>
                <c:pt idx="5">
                  <c:v>10</c:v>
                </c:pt>
                <c:pt idx="6">
                  <c:v>5</c:v>
                </c:pt>
                <c:pt idx="7">
                  <c:v>34</c:v>
                </c:pt>
                <c:pt idx="8">
                  <c:v>238</c:v>
                </c:pt>
                <c:pt idx="9">
                  <c:v>0</c:v>
                </c:pt>
                <c:pt idx="10">
                  <c:v>27</c:v>
                </c:pt>
                <c:pt idx="11">
                  <c:v>3</c:v>
                </c:pt>
                <c:pt idx="12">
                  <c:v>90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320</c:v>
                </c:pt>
                <c:pt idx="18">
                  <c:v>269</c:v>
                </c:pt>
                <c:pt idx="19">
                  <c:v>335</c:v>
                </c:pt>
                <c:pt idx="20">
                  <c:v>102</c:v>
                </c:pt>
                <c:pt idx="21">
                  <c:v>165</c:v>
                </c:pt>
                <c:pt idx="22">
                  <c:v>12</c:v>
                </c:pt>
                <c:pt idx="23">
                  <c:v>46</c:v>
                </c:pt>
                <c:pt idx="24">
                  <c:v>39</c:v>
                </c:pt>
                <c:pt idx="25">
                  <c:v>23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</c:v>
                </c:pt>
                <c:pt idx="32">
                  <c:v>0</c:v>
                </c:pt>
                <c:pt idx="33">
                  <c:v>393</c:v>
                </c:pt>
                <c:pt idx="3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E-40B3-A058-B4F600597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09656"/>
        <c:axId val="472510048"/>
      </c:barChart>
      <c:catAx>
        <c:axId val="4725096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096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CC7-4B71-AB4B-472602B0203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Rase2'!$Q$53:$Q$105</c:f>
              <c:numCache>
                <c:formatCode>0.00</c:formatCode>
                <c:ptCount val="53"/>
                <c:pt idx="0">
                  <c:v>12.272727272727272</c:v>
                </c:pt>
                <c:pt idx="1">
                  <c:v>12.5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>
                  <c:v>5</c:v>
                </c:pt>
                <c:pt idx="21">
                  <c:v>5.6923076923076943</c:v>
                </c:pt>
                <c:pt idx="22">
                  <c:v>8.1333333333333311</c:v>
                </c:pt>
                <c:pt idx="23">
                  <c:v>8.5151515151515138</c:v>
                </c:pt>
                <c:pt idx="24">
                  <c:v>10</c:v>
                </c:pt>
                <c:pt idx="25">
                  <c:v>15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>
                  <c:v>4.25</c:v>
                </c:pt>
                <c:pt idx="44">
                  <c:v>5.875</c:v>
                </c:pt>
                <c:pt idx="45">
                  <c:v>7.5</c:v>
                </c:pt>
                <c:pt idx="46">
                  <c:v>9.2727272727272734</c:v>
                </c:pt>
                <c:pt idx="47">
                  <c:v>10</c:v>
                </c:pt>
                <c:pt idx="48">
                  <c:v>13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CC7-4B71-AB4B-472602B0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9184"/>
        <c:axId val="472249576"/>
      </c:barChart>
      <c:catAx>
        <c:axId val="47224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45-4300-B3BB-50966B043FC6}"/>
            </c:ext>
          </c:extLst>
        </c:ser>
        <c:ser>
          <c:idx val="0"/>
          <c:order val="1"/>
          <c:tx>
            <c:strRef>
              <c:f>'Klasse Rase2'!$B$106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Rase2'!$Q$106:$Q$156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5</c:v>
                </c:pt>
                <c:pt idx="14">
                  <c:v>5.4</c:v>
                </c:pt>
                <c:pt idx="15">
                  <c:v>7.9</c:v>
                </c:pt>
                <c:pt idx="16">
                  <c:v>8.6999999999999993</c:v>
                </c:pt>
                <c:pt idx="17">
                  <c:v>8.75</c:v>
                </c:pt>
                <c:pt idx="18">
                  <c:v>14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3</c:v>
                </c:pt>
                <c:pt idx="37">
                  <c:v>6.166666666666667</c:v>
                </c:pt>
                <c:pt idx="38">
                  <c:v>7.7777777777777777</c:v>
                </c:pt>
                <c:pt idx="39">
                  <c:v>9.8000000000000007</c:v>
                </c:pt>
                <c:pt idx="40">
                  <c:v>9.4</c:v>
                </c:pt>
                <c:pt idx="41">
                  <c:v>9.25</c:v>
                </c:pt>
                <c:pt idx="42">
                  <c:v>14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945-4300-B3BB-50966B04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52712"/>
        <c:axId val="472253104"/>
      </c:barChart>
      <c:catAx>
        <c:axId val="472252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5310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2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ED-48C5-9E12-6D8736D36C0A}"/>
            </c:ext>
          </c:extLst>
        </c:ser>
        <c:ser>
          <c:idx val="0"/>
          <c:order val="1"/>
          <c:tx>
            <c:strRef>
              <c:f>'Klasse Rase2'!$B$165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Rase2'!$Q$165:$Q$214</c:f>
              <c:numCache>
                <c:formatCode>0.00</c:formatCode>
                <c:ptCount val="50"/>
                <c:pt idx="0">
                  <c:v>3.8333333333333344</c:v>
                </c:pt>
                <c:pt idx="1">
                  <c:v>6.1153846153846141</c:v>
                </c:pt>
                <c:pt idx="2">
                  <c:v>7.5238095238095219</c:v>
                </c:pt>
                <c:pt idx="3">
                  <c:v>9.2352941176470598</c:v>
                </c:pt>
                <c:pt idx="4">
                  <c:v>9.875</c:v>
                </c:pt>
                <c:pt idx="5">
                  <c:v>11.857142857142859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3.9037037037037039</c:v>
                </c:pt>
                <c:pt idx="24">
                  <c:v>5.524475524475525</c:v>
                </c:pt>
                <c:pt idx="25">
                  <c:v>7.4213197969543154</c:v>
                </c:pt>
                <c:pt idx="26">
                  <c:v>8.9159663865546257</c:v>
                </c:pt>
                <c:pt idx="27">
                  <c:v>10.26</c:v>
                </c:pt>
                <c:pt idx="28">
                  <c:v>11.625</c:v>
                </c:pt>
                <c:pt idx="29">
                  <c:v>11.571428571428569</c:v>
                </c:pt>
                <c:pt idx="30">
                  <c:v>14.5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AED-48C5-9E12-6D8736D3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0392"/>
        <c:axId val="479950784"/>
      </c:barChart>
      <c:catAx>
        <c:axId val="479950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07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27-4790-94D2-3CA25638948B}"/>
            </c:ext>
          </c:extLst>
        </c:ser>
        <c:ser>
          <c:idx val="0"/>
          <c:order val="1"/>
          <c:tx>
            <c:strRef>
              <c:f>'Klasse Rase2'!$B$215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Rase2'!$Q$215:$Q$265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4.25</c:v>
                </c:pt>
                <c:pt idx="19">
                  <c:v>5.44</c:v>
                </c:pt>
                <c:pt idx="20">
                  <c:v>7.2745098039215694</c:v>
                </c:pt>
                <c:pt idx="21">
                  <c:v>8.629629629629628</c:v>
                </c:pt>
                <c:pt idx="22">
                  <c:v>9.75</c:v>
                </c:pt>
                <c:pt idx="23">
                  <c:v>11</c:v>
                </c:pt>
                <c:pt idx="24">
                  <c:v>15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5</c:v>
                </c:pt>
                <c:pt idx="43">
                  <c:v>13</c:v>
                </c:pt>
                <c:pt idx="44">
                  <c:v>9.3333333333333357</c:v>
                </c:pt>
                <c:pt idx="45">
                  <c:v>11</c:v>
                </c:pt>
                <c:pt idx="46">
                  <c:v>13.666666666666663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F27-4790-94D2-3CA25638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3920"/>
        <c:axId val="479954312"/>
      </c:barChart>
      <c:catAx>
        <c:axId val="479953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4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43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39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B85-424F-A05C-346ED8EE6D9A}"/>
            </c:ext>
          </c:extLst>
        </c:ser>
        <c:ser>
          <c:idx val="0"/>
          <c:order val="1"/>
          <c:tx>
            <c:strRef>
              <c:f>'Klasse Rase2'!$B$266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Rase2'!$Q$266:$Q$316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4</c:v>
                </c:pt>
                <c:pt idx="14">
                  <c:v>3.7142857142857153</c:v>
                </c:pt>
                <c:pt idx="15">
                  <c:v>5.5072463768115938</c:v>
                </c:pt>
                <c:pt idx="16">
                  <c:v>6.8333333333333313</c:v>
                </c:pt>
                <c:pt idx="17">
                  <c:v>7.8928571428571441</c:v>
                </c:pt>
                <c:pt idx="18">
                  <c:v>8.7428571428571384</c:v>
                </c:pt>
                <c:pt idx="19">
                  <c:v>9.4375</c:v>
                </c:pt>
                <c:pt idx="20">
                  <c:v>10.666666666666664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7.5</c:v>
                </c:pt>
                <c:pt idx="38">
                  <c:v>7.3333333333333313</c:v>
                </c:pt>
                <c:pt idx="39">
                  <c:v>0</c:v>
                </c:pt>
                <c:pt idx="40">
                  <c:v>10</c:v>
                </c:pt>
                <c:pt idx="41">
                  <c:v>0</c:v>
                </c:pt>
                <c:pt idx="42">
                  <c:v>12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B85-424F-A05C-346ED8EE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7448"/>
        <c:axId val="479957840"/>
      </c:barChart>
      <c:catAx>
        <c:axId val="479957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78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25-44F6-8B97-BB0D153EA6B0}"/>
            </c:ext>
          </c:extLst>
        </c:ser>
        <c:ser>
          <c:idx val="0"/>
          <c:order val="1"/>
          <c:tx>
            <c:strRef>
              <c:f>'Klasse Rase2'!$B$325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Rase2'!$Q$325:$Q$375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5.5</c:v>
                </c:pt>
                <c:pt idx="3">
                  <c:v>7</c:v>
                </c:pt>
                <c:pt idx="4">
                  <c:v>9.8000000000000007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625-44F6-8B97-BB0D153EA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0976"/>
        <c:axId val="479961368"/>
      </c:barChart>
      <c:catAx>
        <c:axId val="47996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1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13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0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87E-4DF7-95EB-189D739A3C56}"/>
            </c:ext>
          </c:extLst>
        </c:ser>
        <c:ser>
          <c:idx val="0"/>
          <c:order val="1"/>
          <c:tx>
            <c:strRef>
              <c:f>'Klasse Rase2'!$B$376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Rase2'!$Q$376:$Q$426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4.3714285714285692</c:v>
                </c:pt>
                <c:pt idx="20">
                  <c:v>5.4258064516129023</c:v>
                </c:pt>
                <c:pt idx="21">
                  <c:v>6.8</c:v>
                </c:pt>
                <c:pt idx="22">
                  <c:v>8.7209302325581373</c:v>
                </c:pt>
                <c:pt idx="23">
                  <c:v>10.347619047619045</c:v>
                </c:pt>
                <c:pt idx="24">
                  <c:v>12.0752688172043</c:v>
                </c:pt>
                <c:pt idx="25">
                  <c:v>13.366666666666671</c:v>
                </c:pt>
                <c:pt idx="26">
                  <c:v>13.714285714285712</c:v>
                </c:pt>
                <c:pt idx="27">
                  <c:v>15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3.1764705882352939</c:v>
                </c:pt>
                <c:pt idx="43">
                  <c:v>3.8068181818181808</c:v>
                </c:pt>
                <c:pt idx="44">
                  <c:v>4.6468401486988844</c:v>
                </c:pt>
                <c:pt idx="45">
                  <c:v>5.6234234234234242</c:v>
                </c:pt>
                <c:pt idx="46">
                  <c:v>6.9649122807017516</c:v>
                </c:pt>
                <c:pt idx="47">
                  <c:v>8.1711538461538442</c:v>
                </c:pt>
                <c:pt idx="48">
                  <c:v>9.617529880478088</c:v>
                </c:pt>
                <c:pt idx="49">
                  <c:v>10.422535211267606</c:v>
                </c:pt>
                <c:pt idx="50">
                  <c:v>12.333333333333336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87E-4DF7-95EB-189D739A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4504"/>
        <c:axId val="479964896"/>
      </c:barChart>
      <c:catAx>
        <c:axId val="479964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48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ku, middel K-FAKTOR per måned</a:t>
            </a:r>
            <a:endParaRPr lang="nb-NO" sz="2800"/>
          </a:p>
        </c:rich>
      </c:tx>
      <c:layout>
        <c:manualLayout>
          <c:xMode val="edge"/>
          <c:yMode val="edge"/>
          <c:x val="0.22101507397960549"/>
          <c:y val="2.7087531244887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5743191576968"/>
          <c:y val="0.13863995566021858"/>
          <c:w val="0.88165045549905263"/>
          <c:h val="0.69712569644712319"/>
        </c:manualLayout>
      </c:layout>
      <c:lineChart>
        <c:grouping val="standard"/>
        <c:varyColors val="0"/>
        <c:ser>
          <c:idx val="2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Måned!$T$24:$T$35</c:f>
              <c:numCache>
                <c:formatCode>0.0</c:formatCode>
                <c:ptCount val="12"/>
                <c:pt idx="0">
                  <c:v>26.434184478808977</c:v>
                </c:pt>
                <c:pt idx="1">
                  <c:v>26.203001578358236</c:v>
                </c:pt>
                <c:pt idx="2">
                  <c:v>26.527544731431192</c:v>
                </c:pt>
                <c:pt idx="3">
                  <c:v>26.905597894368245</c:v>
                </c:pt>
                <c:pt idx="4">
                  <c:v>26.95122550916922</c:v>
                </c:pt>
                <c:pt idx="5">
                  <c:v>26.721105865005043</c:v>
                </c:pt>
                <c:pt idx="6">
                  <c:v>26.527948846736681</c:v>
                </c:pt>
                <c:pt idx="7">
                  <c:v>26.217066494153958</c:v>
                </c:pt>
                <c:pt idx="8">
                  <c:v>25.857585618903581</c:v>
                </c:pt>
                <c:pt idx="9">
                  <c:v>26.290463693134033</c:v>
                </c:pt>
                <c:pt idx="10">
                  <c:v>26.89917750940916</c:v>
                </c:pt>
                <c:pt idx="11">
                  <c:v>26.557587036597127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C-4C5A-9B5D-59B29B60BDD4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3888887876284074E-2"/>
                  <c:y val="-0.10044149970705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3C-4C5A-9B5D-59B29B60BDD4}"/>
                </c:ext>
              </c:extLst>
            </c:dLbl>
            <c:dLbl>
              <c:idx val="1"/>
              <c:layout>
                <c:manualLayout>
                  <c:x val="-2.3148146460473428E-2"/>
                  <c:y val="-5.8256069830094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3C-4C5A-9B5D-59B29B60BDD4}"/>
                </c:ext>
              </c:extLst>
            </c:dLbl>
            <c:dLbl>
              <c:idx val="2"/>
              <c:layout>
                <c:manualLayout>
                  <c:x val="-2.5925924035730272E-2"/>
                  <c:y val="-5.423840984181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3C-4C5A-9B5D-59B29B60BDD4}"/>
                </c:ext>
              </c:extLst>
            </c:dLbl>
            <c:dLbl>
              <c:idx val="4"/>
              <c:layout>
                <c:manualLayout>
                  <c:x val="-1.0185184442608377E-2"/>
                  <c:y val="-6.0264899824235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3C-4C5A-9B5D-59B29B60BDD4}"/>
                </c:ext>
              </c:extLst>
            </c:dLbl>
            <c:dLbl>
              <c:idx val="6"/>
              <c:layout>
                <c:manualLayout>
                  <c:x val="-3.148147918624386E-2"/>
                  <c:y val="5.0220749853529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52-4194-AE60-82FE0AB2D03E}"/>
                </c:ext>
              </c:extLst>
            </c:dLbl>
            <c:dLbl>
              <c:idx val="7"/>
              <c:layout>
                <c:manualLayout>
                  <c:x val="-2.0370368885216615E-2"/>
                  <c:y val="5.0220749853529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F-4A88-9D0C-9A7C024E56C3}"/>
                </c:ext>
              </c:extLst>
            </c:dLbl>
            <c:dLbl>
              <c:idx val="8"/>
              <c:layout>
                <c:manualLayout>
                  <c:x val="-1.6666665451541003E-2"/>
                  <c:y val="-6.42825598125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F-4A88-9D0C-9A7C024E56C3}"/>
                </c:ext>
              </c:extLst>
            </c:dLbl>
            <c:dLbl>
              <c:idx val="9"/>
              <c:layout>
                <c:manualLayout>
                  <c:x val="-2.3148146460473428E-2"/>
                  <c:y val="-8.637968974807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CB-4E52-8D10-1C0644F15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Måned!$T$10:$T$21</c:f>
              <c:numCache>
                <c:formatCode>0.0</c:formatCode>
                <c:ptCount val="12"/>
                <c:pt idx="0">
                  <c:v>26.641304976535515</c:v>
                </c:pt>
                <c:pt idx="1">
                  <c:v>26.887887851372888</c:v>
                </c:pt>
                <c:pt idx="2">
                  <c:v>27.051414168765682</c:v>
                </c:pt>
                <c:pt idx="3">
                  <c:v>27.294504873133256</c:v>
                </c:pt>
                <c:pt idx="4">
                  <c:v>27.115989381237007</c:v>
                </c:pt>
                <c:pt idx="5">
                  <c:v>26.943457564607986</c:v>
                </c:pt>
                <c:pt idx="6">
                  <c:v>26.436671800637946</c:v>
                </c:pt>
                <c:pt idx="7">
                  <c:v>26.038080417258062</c:v>
                </c:pt>
                <c:pt idx="8">
                  <c:v>26.352011381786621</c:v>
                </c:pt>
                <c:pt idx="9">
                  <c:v>26.482415767728511</c:v>
                </c:pt>
                <c:pt idx="10">
                  <c:v>26.839892844907343</c:v>
                </c:pt>
                <c:pt idx="11">
                  <c:v>26.753651821116794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3C-4C5A-9B5D-59B29B60B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5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4282136701406156E-2"/>
              <c:y val="0.358309569616128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435933768158809"/>
          <c:y val="0.57988231103394949"/>
          <c:w val="8.2233225267335577E-2"/>
          <c:h val="0.102271907635578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50-4EEE-884F-3BBBD10430C1}"/>
            </c:ext>
          </c:extLst>
        </c:ser>
        <c:ser>
          <c:idx val="0"/>
          <c:order val="1"/>
          <c:tx>
            <c:strRef>
              <c:f>'Klasse Rase2'!$B$427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Rase2'!$Q$427:$Q$477</c:f>
              <c:numCache>
                <c:formatCode>0.00</c:formatCode>
                <c:ptCount val="51"/>
                <c:pt idx="0">
                  <c:v>0</c:v>
                </c:pt>
                <c:pt idx="1">
                  <c:v>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3.4285714285714279</c:v>
                </c:pt>
                <c:pt idx="14">
                  <c:v>4.1111111111111116</c:v>
                </c:pt>
                <c:pt idx="15">
                  <c:v>5.2384105960264886</c:v>
                </c:pt>
                <c:pt idx="16">
                  <c:v>6.9820895522388069</c:v>
                </c:pt>
                <c:pt idx="17">
                  <c:v>8.5771971496437054</c:v>
                </c:pt>
                <c:pt idx="18">
                  <c:v>10.030640668523676</c:v>
                </c:pt>
                <c:pt idx="19">
                  <c:v>11.266233766233764</c:v>
                </c:pt>
                <c:pt idx="20">
                  <c:v>12.353846153846156</c:v>
                </c:pt>
                <c:pt idx="21">
                  <c:v>13.864864864864861</c:v>
                </c:pt>
                <c:pt idx="22">
                  <c:v>14.5</c:v>
                </c:pt>
                <c:pt idx="23">
                  <c:v>15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3.9615384615384626</c:v>
                </c:pt>
                <c:pt idx="39">
                  <c:v>4.9019607843137267</c:v>
                </c:pt>
                <c:pt idx="40">
                  <c:v>5.4698795180722888</c:v>
                </c:pt>
                <c:pt idx="41">
                  <c:v>6.5372750642673516</c:v>
                </c:pt>
                <c:pt idx="42">
                  <c:v>7.320627802690586</c:v>
                </c:pt>
                <c:pt idx="43">
                  <c:v>8.185964912280701</c:v>
                </c:pt>
                <c:pt idx="44">
                  <c:v>9.4861111111111125</c:v>
                </c:pt>
                <c:pt idx="45">
                  <c:v>10.583333333333336</c:v>
                </c:pt>
                <c:pt idx="46">
                  <c:v>11.6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250-4EEE-884F-3BBBD1043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8032"/>
        <c:axId val="479968424"/>
      </c:barChart>
      <c:catAx>
        <c:axId val="479968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842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B7-41BA-A692-B6DCD6E6FC19}"/>
            </c:ext>
          </c:extLst>
        </c:ser>
        <c:ser>
          <c:idx val="0"/>
          <c:order val="1"/>
          <c:tx>
            <c:strRef>
              <c:f>'Klasse Rase2'!$B$486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Rase2'!$Q$486:$Q$536</c:f>
              <c:numCache>
                <c:formatCode>0.00</c:formatCode>
                <c:ptCount val="51"/>
                <c:pt idx="0">
                  <c:v>3.5</c:v>
                </c:pt>
                <c:pt idx="1">
                  <c:v>3.6428571428571441</c:v>
                </c:pt>
                <c:pt idx="2">
                  <c:v>3.9512195121951224</c:v>
                </c:pt>
                <c:pt idx="3">
                  <c:v>4.8484848484848486</c:v>
                </c:pt>
                <c:pt idx="4">
                  <c:v>6.2761904761904752</c:v>
                </c:pt>
                <c:pt idx="5">
                  <c:v>7.7445255474452512</c:v>
                </c:pt>
                <c:pt idx="6">
                  <c:v>9.5176470588235293</c:v>
                </c:pt>
                <c:pt idx="7">
                  <c:v>10.947368421052632</c:v>
                </c:pt>
                <c:pt idx="8">
                  <c:v>11</c:v>
                </c:pt>
                <c:pt idx="9">
                  <c:v>13</c:v>
                </c:pt>
                <c:pt idx="10">
                  <c:v>0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3</c:v>
                </c:pt>
                <c:pt idx="26">
                  <c:v>5.6666666666666679</c:v>
                </c:pt>
                <c:pt idx="27">
                  <c:v>5.8518518518518512</c:v>
                </c:pt>
                <c:pt idx="28">
                  <c:v>6.2272727272727284</c:v>
                </c:pt>
                <c:pt idx="29">
                  <c:v>6.2173913043478253</c:v>
                </c:pt>
                <c:pt idx="30">
                  <c:v>8.8000000000000007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3.8</c:v>
                </c:pt>
                <c:pt idx="48">
                  <c:v>4.6363636363636367</c:v>
                </c:pt>
                <c:pt idx="49">
                  <c:v>6.6304347826086936</c:v>
                </c:pt>
                <c:pt idx="50">
                  <c:v>8.1052631578947363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B7-41BA-A692-B6DCD6E6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1560"/>
        <c:axId val="479971952"/>
      </c:barChart>
      <c:catAx>
        <c:axId val="479971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195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E4-4EF7-B06A-0D455475153A}"/>
            </c:ext>
          </c:extLst>
        </c:ser>
        <c:ser>
          <c:idx val="0"/>
          <c:order val="1"/>
          <c:tx>
            <c:strRef>
              <c:f>'Klasse Rase2'!$B$537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Rase2'!$Q$537:$Q$587</c:f>
              <c:numCache>
                <c:formatCode>0.00</c:formatCode>
                <c:ptCount val="51"/>
                <c:pt idx="0">
                  <c:v>10.214285714285712</c:v>
                </c:pt>
                <c:pt idx="1">
                  <c:v>12.333333333333336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4.5333333333333323</c:v>
                </c:pt>
                <c:pt idx="21">
                  <c:v>5.9230769230769242</c:v>
                </c:pt>
                <c:pt idx="22">
                  <c:v>7.3255813953488351</c:v>
                </c:pt>
                <c:pt idx="23">
                  <c:v>8.3703703703703702</c:v>
                </c:pt>
                <c:pt idx="24">
                  <c:v>10.153846153846157</c:v>
                </c:pt>
                <c:pt idx="25">
                  <c:v>11.333333333333336</c:v>
                </c:pt>
                <c:pt idx="26">
                  <c:v>12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9</c:v>
                </c:pt>
                <c:pt idx="42">
                  <c:v>5.2857142857142847</c:v>
                </c:pt>
                <c:pt idx="43">
                  <c:v>6</c:v>
                </c:pt>
                <c:pt idx="44">
                  <c:v>7.5217391304347823</c:v>
                </c:pt>
                <c:pt idx="45">
                  <c:v>8.8837209302325562</c:v>
                </c:pt>
                <c:pt idx="46">
                  <c:v>11.090909090909092</c:v>
                </c:pt>
                <c:pt idx="47">
                  <c:v>12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3E4-4EF7-B06A-0D455475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5088"/>
        <c:axId val="479975480"/>
      </c:barChart>
      <c:catAx>
        <c:axId val="47997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54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47-4AE4-BD7A-AAD47741C3AD}"/>
            </c:ext>
          </c:extLst>
        </c:ser>
        <c:ser>
          <c:idx val="0"/>
          <c:order val="1"/>
          <c:tx>
            <c:strRef>
              <c:f>'Klasse Rase2'!$B$588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Rase2'!$Q$588:$Q$638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7.3333333333333313</c:v>
                </c:pt>
                <c:pt idx="19">
                  <c:v>0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5.2222222222222223</c:v>
                </c:pt>
                <c:pt idx="39">
                  <c:v>7.625</c:v>
                </c:pt>
                <c:pt idx="40">
                  <c:v>8.6153846153846114</c:v>
                </c:pt>
                <c:pt idx="41">
                  <c:v>10.25</c:v>
                </c:pt>
                <c:pt idx="42">
                  <c:v>12.083333333333336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247-4AE4-BD7A-AAD47741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8616"/>
        <c:axId val="479979008"/>
      </c:barChart>
      <c:catAx>
        <c:axId val="479978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90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8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47-43E9-A7DD-26520065E13E}"/>
            </c:ext>
          </c:extLst>
        </c:ser>
        <c:ser>
          <c:idx val="0"/>
          <c:order val="1"/>
          <c:tx>
            <c:strRef>
              <c:f>'Klasse Rase2'!$B$647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Rase2'!$Q$647:$Q$697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47-43E9-A7DD-26520065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4544"/>
        <c:axId val="481694936"/>
      </c:barChart>
      <c:catAx>
        <c:axId val="481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4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F1-466D-A5E6-E32C8435B6F7}"/>
            </c:ext>
          </c:extLst>
        </c:ser>
        <c:ser>
          <c:idx val="0"/>
          <c:order val="1"/>
          <c:tx>
            <c:strRef>
              <c:f>'Klasse Rase2'!$B$698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Rase2'!$Q$698:$Q$748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8.2857142857142883</c:v>
                </c:pt>
                <c:pt idx="22">
                  <c:v>11</c:v>
                </c:pt>
                <c:pt idx="23">
                  <c:v>11.8</c:v>
                </c:pt>
                <c:pt idx="24">
                  <c:v>10</c:v>
                </c:pt>
                <c:pt idx="25">
                  <c:v>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FF1-466D-A5E6-E32C8435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8072"/>
        <c:axId val="481698464"/>
      </c:barChart>
      <c:catAx>
        <c:axId val="481698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8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72-4734-93DD-044B3ED20009}"/>
            </c:ext>
          </c:extLst>
        </c:ser>
        <c:ser>
          <c:idx val="0"/>
          <c:order val="1"/>
          <c:tx>
            <c:strRef>
              <c:f>'Klasse Rase2'!$B$749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Rase2'!$Q$749:$Q$799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4.3396226415094361</c:v>
                </c:pt>
                <c:pt idx="14">
                  <c:v>5.2232142857142847</c:v>
                </c:pt>
                <c:pt idx="15">
                  <c:v>6.1919504643962879</c:v>
                </c:pt>
                <c:pt idx="16">
                  <c:v>6.89058524173028</c:v>
                </c:pt>
                <c:pt idx="17">
                  <c:v>7.8968058968058976</c:v>
                </c:pt>
                <c:pt idx="18">
                  <c:v>8.4334470989761083</c:v>
                </c:pt>
                <c:pt idx="19">
                  <c:v>9.4022988505747165</c:v>
                </c:pt>
                <c:pt idx="20">
                  <c:v>10.527777777777779</c:v>
                </c:pt>
                <c:pt idx="21">
                  <c:v>12.23529411764706</c:v>
                </c:pt>
                <c:pt idx="22">
                  <c:v>13.5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3.5</c:v>
                </c:pt>
                <c:pt idx="37">
                  <c:v>5.5</c:v>
                </c:pt>
                <c:pt idx="38">
                  <c:v>7.4285714285714306</c:v>
                </c:pt>
                <c:pt idx="39">
                  <c:v>8</c:v>
                </c:pt>
                <c:pt idx="40">
                  <c:v>9.8695652173913047</c:v>
                </c:pt>
                <c:pt idx="41">
                  <c:v>10.722222222222221</c:v>
                </c:pt>
                <c:pt idx="42">
                  <c:v>11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072-4734-93DD-044B3ED2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1600"/>
        <c:axId val="481701992"/>
      </c:barChart>
      <c:catAx>
        <c:axId val="481701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1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Dølafe,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48207767004787E-2"/>
          <c:y val="0.14628200802809746"/>
          <c:w val="0.88788920338470134"/>
          <c:h val="0.7059103727347545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1-4CB8-9E77-4D54D50D0DA3}"/>
            </c:ext>
          </c:extLst>
        </c:ser>
        <c:ser>
          <c:idx val="0"/>
          <c:order val="1"/>
          <c:tx>
            <c:strRef>
              <c:f>'Klasse Rase2'!$B$96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Rase2'!$G$96:$G$110</c:f>
              <c:numCache>
                <c:formatCode>#,##0</c:formatCode>
                <c:ptCount val="15"/>
                <c:pt idx="0">
                  <c:v>4</c:v>
                </c:pt>
                <c:pt idx="1">
                  <c:v>8</c:v>
                </c:pt>
                <c:pt idx="2">
                  <c:v>12</c:v>
                </c:pt>
                <c:pt idx="3">
                  <c:v>11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1-4CB8-9E77-4D54D50D0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888"/>
        <c:axId val="917439280"/>
      </c:barChart>
      <c:catAx>
        <c:axId val="917438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8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0.10057523139820619"/>
          <c:h val="0.1640448336491987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Raukolle,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0-43DB-AAAA-C50BC09B579B}"/>
            </c:ext>
          </c:extLst>
        </c:ser>
        <c:ser>
          <c:idx val="0"/>
          <c:order val="1"/>
          <c:tx>
            <c:strRef>
              <c:f>'Klasse Rase2'!$B$119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Rase2'!$G$119:$G$133</c:f>
              <c:numCache>
                <c:formatCode>#,##0</c:formatCode>
                <c:ptCount val="15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0-43DB-AAAA-C50BC09B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094048"/>
        <c:axId val="939094440"/>
      </c:barChart>
      <c:catAx>
        <c:axId val="939094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9094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9.4083843355082866E-2"/>
          <c:h val="0.11354248533670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Sør- og 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36A-8E17-35164E491BA6}"/>
            </c:ext>
          </c:extLst>
        </c:ser>
        <c:ser>
          <c:idx val="0"/>
          <c:order val="1"/>
          <c:tx>
            <c:strRef>
              <c:f>'Klasse Rase2'!$B$142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Rase2'!$G$142:$G$156</c:f>
              <c:numCache>
                <c:formatCode>#,##0</c:formatCode>
                <c:ptCount val="15"/>
                <c:pt idx="0">
                  <c:v>1</c:v>
                </c:pt>
                <c:pt idx="1">
                  <c:v>6</c:v>
                </c:pt>
                <c:pt idx="2">
                  <c:v>9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36A-8E17-35164E49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496"/>
        <c:axId val="917439672"/>
      </c:barChart>
      <c:catAx>
        <c:axId val="917438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88689861940536"/>
          <c:y val="0.16455852923877834"/>
          <c:w val="9.2565405514368412E-2"/>
          <c:h val="0.168347792583721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</a:t>
            </a:r>
            <a:r>
              <a:rPr lang="nb-NO" sz="2800" baseline="0"/>
              <a:t> ku, middel LENGDE i cm per måned</a:t>
            </a:r>
            <a:endParaRPr lang="nb-NO" sz="2800"/>
          </a:p>
        </c:rich>
      </c:tx>
      <c:layout>
        <c:manualLayout>
          <c:xMode val="edge"/>
          <c:yMode val="edge"/>
          <c:x val="0.22101507397960549"/>
          <c:y val="2.7087531244887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5743191576968"/>
          <c:y val="0.13863995566021858"/>
          <c:w val="0.88165045549905263"/>
          <c:h val="0.69712569644712319"/>
        </c:manualLayout>
      </c:layout>
      <c:lineChart>
        <c:grouping val="standard"/>
        <c:varyColors val="0"/>
        <c:ser>
          <c:idx val="2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Måned!$S$24:$S$35</c:f>
              <c:numCache>
                <c:formatCode>0.0</c:formatCode>
                <c:ptCount val="12"/>
                <c:pt idx="0">
                  <c:v>215.87031963470321</c:v>
                </c:pt>
                <c:pt idx="1">
                  <c:v>215.77209617338301</c:v>
                </c:pt>
                <c:pt idx="2">
                  <c:v>215.35614525139661</c:v>
                </c:pt>
                <c:pt idx="3">
                  <c:v>215.46815175774455</c:v>
                </c:pt>
                <c:pt idx="4">
                  <c:v>215.03839869281049</c:v>
                </c:pt>
                <c:pt idx="5">
                  <c:v>214.65734448510193</c:v>
                </c:pt>
                <c:pt idx="6">
                  <c:v>215.55048177628819</c:v>
                </c:pt>
                <c:pt idx="7">
                  <c:v>215.43064952638704</c:v>
                </c:pt>
                <c:pt idx="8">
                  <c:v>215.56750857499225</c:v>
                </c:pt>
                <c:pt idx="9">
                  <c:v>213.92602700373456</c:v>
                </c:pt>
                <c:pt idx="10">
                  <c:v>213.08751608751609</c:v>
                </c:pt>
                <c:pt idx="11">
                  <c:v>214.31840796019901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EA-40AC-842D-245B149A529E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148147918624386E-2"/>
                  <c:y val="0.132582779613317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EA-40AC-842D-245B149A529E}"/>
                </c:ext>
              </c:extLst>
            </c:dLbl>
            <c:dLbl>
              <c:idx val="1"/>
              <c:layout>
                <c:manualLayout>
                  <c:x val="-2.3148146460473428E-2"/>
                  <c:y val="-9.0397349736352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EA-40AC-842D-245B149A529E}"/>
                </c:ext>
              </c:extLst>
            </c:dLbl>
            <c:dLbl>
              <c:idx val="2"/>
              <c:layout>
                <c:manualLayout>
                  <c:x val="-2.4999998177311369E-2"/>
                  <c:y val="-8.035319976564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EA-40AC-842D-245B149A529E}"/>
                </c:ext>
              </c:extLst>
            </c:dLbl>
            <c:dLbl>
              <c:idx val="3"/>
              <c:layout>
                <c:manualLayout>
                  <c:x val="-2.9629627469405988E-2"/>
                  <c:y val="9.2406179730494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EA-40AC-842D-245B149A529E}"/>
                </c:ext>
              </c:extLst>
            </c:dLbl>
            <c:dLbl>
              <c:idx val="4"/>
              <c:layout>
                <c:manualLayout>
                  <c:x val="-2.9629627469405988E-2"/>
                  <c:y val="6.4282559812517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EA-40AC-842D-245B149A529E}"/>
                </c:ext>
              </c:extLst>
            </c:dLbl>
            <c:dLbl>
              <c:idx val="5"/>
              <c:layout>
                <c:manualLayout>
                  <c:x val="-2.7777775752568113E-2"/>
                  <c:y val="-9.2406179730494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EA-40AC-842D-245B149A529E}"/>
                </c:ext>
              </c:extLst>
            </c:dLbl>
            <c:dLbl>
              <c:idx val="6"/>
              <c:layout>
                <c:manualLayout>
                  <c:x val="-1.6666665451540868E-2"/>
                  <c:y val="-0.11450330966604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86-47AA-8A67-AF77E27A4A8C}"/>
                </c:ext>
              </c:extLst>
            </c:dLbl>
            <c:dLbl>
              <c:idx val="9"/>
              <c:layout>
                <c:manualLayout>
                  <c:x val="-7.3148142815096032E-2"/>
                  <c:y val="6.02648998242352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A2-4A28-B380-A29CAC841BE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Måned!$S$10:$S$21</c:f>
              <c:numCache>
                <c:formatCode>0.0</c:formatCode>
                <c:ptCount val="12"/>
                <c:pt idx="0">
                  <c:v>215.89787430683913</c:v>
                </c:pt>
                <c:pt idx="1">
                  <c:v>215.64614243323439</c:v>
                </c:pt>
                <c:pt idx="2">
                  <c:v>215.32841872465903</c:v>
                </c:pt>
                <c:pt idx="3">
                  <c:v>214.93337066069432</c:v>
                </c:pt>
                <c:pt idx="4">
                  <c:v>215.01340307289965</c:v>
                </c:pt>
                <c:pt idx="5">
                  <c:v>215.21663516068057</c:v>
                </c:pt>
                <c:pt idx="6">
                  <c:v>215.54619565217391</c:v>
                </c:pt>
                <c:pt idx="7">
                  <c:v>215.64487489911224</c:v>
                </c:pt>
                <c:pt idx="8">
                  <c:v>216.22754716981129</c:v>
                </c:pt>
                <c:pt idx="9">
                  <c:v>213.70722320899944</c:v>
                </c:pt>
                <c:pt idx="10">
                  <c:v>214.03950880939672</c:v>
                </c:pt>
                <c:pt idx="11">
                  <c:v>214.62631985578159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EA-40AC-842D-245B149A5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ax val="217"/>
          <c:min val="21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4282136701406156E-2"/>
              <c:y val="0.358309569616128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28526354000703"/>
          <c:y val="0.17208982222329078"/>
          <c:w val="8.2233225267335577E-2"/>
          <c:h val="0.102271907635578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0-4590-9960-75A61234C6E9}"/>
            </c:ext>
          </c:extLst>
        </c:ser>
        <c:ser>
          <c:idx val="0"/>
          <c:order val="1"/>
          <c:tx>
            <c:strRef>
              <c:f>'Klasse Rase2'!$B$165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Rase2'!$G$165:$G$179</c:f>
              <c:numCache>
                <c:formatCode>#,##0</c:formatCode>
                <c:ptCount val="15"/>
                <c:pt idx="0">
                  <c:v>12</c:v>
                </c:pt>
                <c:pt idx="1">
                  <c:v>26</c:v>
                </c:pt>
                <c:pt idx="2">
                  <c:v>42</c:v>
                </c:pt>
                <c:pt idx="3">
                  <c:v>34</c:v>
                </c:pt>
                <c:pt idx="4">
                  <c:v>16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0-4590-9960-75A61234C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079184"/>
        <c:axId val="732079576"/>
      </c:barChart>
      <c:catAx>
        <c:axId val="73207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207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1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5.6122862015969971E-2"/>
          <c:h val="0.10199019710121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Holstein,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F-4A82-BBE7-ED686C18DA62}"/>
            </c:ext>
          </c:extLst>
        </c:ser>
        <c:ser>
          <c:idx val="0"/>
          <c:order val="1"/>
          <c:tx>
            <c:strRef>
              <c:f>'Klasse Rase2'!$B$188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Rase2'!$G$188:$G$202</c:f>
              <c:numCache>
                <c:formatCode>#,##0</c:formatCode>
                <c:ptCount val="15"/>
                <c:pt idx="0">
                  <c:v>135</c:v>
                </c:pt>
                <c:pt idx="1">
                  <c:v>429</c:v>
                </c:pt>
                <c:pt idx="2">
                  <c:v>394</c:v>
                </c:pt>
                <c:pt idx="3">
                  <c:v>238</c:v>
                </c:pt>
                <c:pt idx="4">
                  <c:v>100</c:v>
                </c:pt>
                <c:pt idx="5">
                  <c:v>40</c:v>
                </c:pt>
                <c:pt idx="6">
                  <c:v>7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F-4A82-BBE7-ED686C18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Brown Swiss,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990-AC69-86D749EE6403}"/>
            </c:ext>
          </c:extLst>
        </c:ser>
        <c:ser>
          <c:idx val="0"/>
          <c:order val="1"/>
          <c:tx>
            <c:strRef>
              <c:f>'Klasse Rase2'!$B$233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Rase2'!$G$233:$G$247</c:f>
              <c:numCache>
                <c:formatCode>#,##0</c:formatCode>
                <c:ptCount val="15"/>
                <c:pt idx="0">
                  <c:v>8</c:v>
                </c:pt>
                <c:pt idx="1">
                  <c:v>25</c:v>
                </c:pt>
                <c:pt idx="2">
                  <c:v>51</c:v>
                </c:pt>
                <c:pt idx="3">
                  <c:v>27</c:v>
                </c:pt>
                <c:pt idx="4">
                  <c:v>8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B-4990-AC69-86D749EE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Jarlsberg 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227-B0A7-7177DA9FA136}"/>
            </c:ext>
          </c:extLst>
        </c:ser>
        <c:ser>
          <c:idx val="0"/>
          <c:order val="1"/>
          <c:tx>
            <c:strRef>
              <c:f>'Klasse Rase2'!$B$256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Rase2'!$G$256:$G$270</c:f>
              <c:numCache>
                <c:formatCode>#,##0</c:formatCode>
                <c:ptCount val="15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3-4227-B0A7-7177DA9F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Fleckvieh, antall slakt 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B85-91A7-5BD6FA13DB33}"/>
            </c:ext>
          </c:extLst>
        </c:ser>
        <c:ser>
          <c:idx val="0"/>
          <c:order val="1"/>
          <c:tx>
            <c:strRef>
              <c:f>'Klasse Rase2'!$B$279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Rase2'!$G$279:$G$293</c:f>
              <c:numCache>
                <c:formatCode>#,##0</c:formatCode>
                <c:ptCount val="15"/>
                <c:pt idx="0">
                  <c:v>3</c:v>
                </c:pt>
                <c:pt idx="1">
                  <c:v>14</c:v>
                </c:pt>
                <c:pt idx="2">
                  <c:v>69</c:v>
                </c:pt>
                <c:pt idx="3">
                  <c:v>90</c:v>
                </c:pt>
                <c:pt idx="4">
                  <c:v>56</c:v>
                </c:pt>
                <c:pt idx="5">
                  <c:v>35</c:v>
                </c:pt>
                <c:pt idx="6">
                  <c:v>16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B85-91A7-5BD6FA1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Hereford,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A-42EE-B5EB-9D5D81480216}"/>
            </c:ext>
          </c:extLst>
        </c:ser>
        <c:ser>
          <c:idx val="0"/>
          <c:order val="1"/>
          <c:tx>
            <c:strRef>
              <c:f>'Klasse Rase2'!$B$394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Rase2'!$G$394:$G$408</c:f>
              <c:numCache>
                <c:formatCode>#,##0</c:formatCode>
                <c:ptCount val="15"/>
                <c:pt idx="0">
                  <c:v>0</c:v>
                </c:pt>
                <c:pt idx="1">
                  <c:v>35</c:v>
                </c:pt>
                <c:pt idx="2">
                  <c:v>155</c:v>
                </c:pt>
                <c:pt idx="3">
                  <c:v>320</c:v>
                </c:pt>
                <c:pt idx="4">
                  <c:v>301</c:v>
                </c:pt>
                <c:pt idx="5">
                  <c:v>210</c:v>
                </c:pt>
                <c:pt idx="6">
                  <c:v>93</c:v>
                </c:pt>
                <c:pt idx="7">
                  <c:v>30</c:v>
                </c:pt>
                <c:pt idx="8">
                  <c:v>7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A-42EE-B5EB-9D5D81480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4-4432-938F-3AD595398B07}"/>
            </c:ext>
          </c:extLst>
        </c:ser>
        <c:ser>
          <c:idx val="0"/>
          <c:order val="1"/>
          <c:tx>
            <c:strRef>
              <c:f>'Klasse Rase2'!$B$417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Rase2'!$G$417:$G$431</c:f>
              <c:numCache>
                <c:formatCode>#,##0</c:formatCode>
                <c:ptCount val="15"/>
                <c:pt idx="0">
                  <c:v>0</c:v>
                </c:pt>
                <c:pt idx="1">
                  <c:v>17</c:v>
                </c:pt>
                <c:pt idx="2">
                  <c:v>88</c:v>
                </c:pt>
                <c:pt idx="3">
                  <c:v>269</c:v>
                </c:pt>
                <c:pt idx="4">
                  <c:v>555</c:v>
                </c:pt>
                <c:pt idx="5">
                  <c:v>627</c:v>
                </c:pt>
                <c:pt idx="6">
                  <c:v>520</c:v>
                </c:pt>
                <c:pt idx="7">
                  <c:v>251</c:v>
                </c:pt>
                <c:pt idx="8">
                  <c:v>71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4-4432-938F-3AD595398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Aberdeen Angus,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7-471C-9804-D32603FEACC2}"/>
            </c:ext>
          </c:extLst>
        </c:ser>
        <c:ser>
          <c:idx val="0"/>
          <c:order val="1"/>
          <c:tx>
            <c:strRef>
              <c:f>'Klasse Rase2'!$B$440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Rase2'!$G$440:$G$454</c:f>
              <c:numCache>
                <c:formatCode>#,##0</c:formatCode>
                <c:ptCount val="15"/>
                <c:pt idx="0">
                  <c:v>7</c:v>
                </c:pt>
                <c:pt idx="1">
                  <c:v>45</c:v>
                </c:pt>
                <c:pt idx="2">
                  <c:v>151</c:v>
                </c:pt>
                <c:pt idx="3">
                  <c:v>335</c:v>
                </c:pt>
                <c:pt idx="4">
                  <c:v>421</c:v>
                </c:pt>
                <c:pt idx="5">
                  <c:v>359</c:v>
                </c:pt>
                <c:pt idx="6">
                  <c:v>308</c:v>
                </c:pt>
                <c:pt idx="7">
                  <c:v>130</c:v>
                </c:pt>
                <c:pt idx="8">
                  <c:v>37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7-471C-9804-D32603FE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Limousine, antall slakt 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2735029041614"/>
          <c:y val="0.14866939239941404"/>
          <c:w val="0.88031004823131909"/>
          <c:h val="0.703523004063155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3-4E90-A6BB-34C9720B9530}"/>
            </c:ext>
          </c:extLst>
        </c:ser>
        <c:ser>
          <c:idx val="0"/>
          <c:order val="1"/>
          <c:tx>
            <c:strRef>
              <c:f>'Klasse Rase2'!$B$463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Rase2'!$G$463:$G$477</c:f>
              <c:numCache>
                <c:formatCode>#,##0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26</c:v>
                </c:pt>
                <c:pt idx="3">
                  <c:v>102</c:v>
                </c:pt>
                <c:pt idx="4">
                  <c:v>249</c:v>
                </c:pt>
                <c:pt idx="5">
                  <c:v>389</c:v>
                </c:pt>
                <c:pt idx="6">
                  <c:v>446</c:v>
                </c:pt>
                <c:pt idx="7">
                  <c:v>285</c:v>
                </c:pt>
                <c:pt idx="8">
                  <c:v>144</c:v>
                </c:pt>
                <c:pt idx="9">
                  <c:v>24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3-4E90-A6BB-34C9720B9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Simmetal Kjøtt,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F-4652-A11E-766842CA8AA8}"/>
            </c:ext>
          </c:extLst>
        </c:ser>
        <c:ser>
          <c:idx val="0"/>
          <c:order val="1"/>
          <c:tx>
            <c:strRef>
              <c:f>'Klasse Rase2'!$B$486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Rase2'!$G$486:$G$500</c:f>
              <c:numCache>
                <c:formatCode>#,##0</c:formatCode>
                <c:ptCount val="15"/>
                <c:pt idx="0">
                  <c:v>2</c:v>
                </c:pt>
                <c:pt idx="1">
                  <c:v>14</c:v>
                </c:pt>
                <c:pt idx="2">
                  <c:v>82</c:v>
                </c:pt>
                <c:pt idx="3">
                  <c:v>165</c:v>
                </c:pt>
                <c:pt idx="4">
                  <c:v>210</c:v>
                </c:pt>
                <c:pt idx="5">
                  <c:v>137</c:v>
                </c:pt>
                <c:pt idx="6">
                  <c:v>85</c:v>
                </c:pt>
                <c:pt idx="7">
                  <c:v>38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F-4652-A11E-766842CA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andels% kjøttfe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16028363621108E-2"/>
          <c:y val="0.13792240890156418"/>
          <c:w val="0.8960492604648429"/>
          <c:h val="0.73791731035515196"/>
        </c:manualLayout>
      </c:layout>
      <c:lineChart>
        <c:grouping val="standard"/>
        <c:varyColors val="0"/>
        <c:ser>
          <c:idx val="0"/>
          <c:order val="0"/>
          <c:tx>
            <c:strRef>
              <c:f>'Ark1'!$C$55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'Ark1'!$AI$55:$AI$65</c:f>
              <c:numCache>
                <c:formatCode>General</c:formatCode>
                <c:ptCount val="11"/>
                <c:pt idx="0">
                  <c:v>16.951596292481977</c:v>
                </c:pt>
                <c:pt idx="1">
                  <c:v>12.321734169994295</c:v>
                </c:pt>
                <c:pt idx="2">
                  <c:v>18.31275720164609</c:v>
                </c:pt>
                <c:pt idx="3">
                  <c:v>21.402214022140225</c:v>
                </c:pt>
                <c:pt idx="4">
                  <c:v>22.532451628704379</c:v>
                </c:pt>
                <c:pt idx="5">
                  <c:v>21.038711228660738</c:v>
                </c:pt>
                <c:pt idx="6">
                  <c:v>16.181818181818183</c:v>
                </c:pt>
                <c:pt idx="7">
                  <c:v>14.044637996733799</c:v>
                </c:pt>
                <c:pt idx="8">
                  <c:v>14.780385777364629</c:v>
                </c:pt>
                <c:pt idx="9">
                  <c:v>25.867553499132445</c:v>
                </c:pt>
                <c:pt idx="10">
                  <c:v>33.320079522862827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9-4677-847F-6B56F0837599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'Ark1'!$AI$43:$AI$54</c:f>
              <c:numCache>
                <c:formatCode>General</c:formatCode>
                <c:ptCount val="12"/>
                <c:pt idx="0">
                  <c:v>18.296988577362413</c:v>
                </c:pt>
                <c:pt idx="1">
                  <c:v>13.180245360176151</c:v>
                </c:pt>
                <c:pt idx="2">
                  <c:v>17.810923448124587</c:v>
                </c:pt>
                <c:pt idx="3">
                  <c:v>19.411576590981777</c:v>
                </c:pt>
                <c:pt idx="4">
                  <c:v>22.041763341067284</c:v>
                </c:pt>
                <c:pt idx="5">
                  <c:v>23.935643564356432</c:v>
                </c:pt>
                <c:pt idx="6">
                  <c:v>21.251475796930347</c:v>
                </c:pt>
                <c:pt idx="7">
                  <c:v>18.705035971223023</c:v>
                </c:pt>
                <c:pt idx="8">
                  <c:v>17.267888823181551</c:v>
                </c:pt>
                <c:pt idx="9">
                  <c:v>32.60052873243356</c:v>
                </c:pt>
                <c:pt idx="10">
                  <c:v>33.997819654259445</c:v>
                </c:pt>
                <c:pt idx="11">
                  <c:v>27.36365801381282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9-4677-847F-6B56F0837599}"/>
            </c:ext>
          </c:extLst>
        </c:ser>
        <c:ser>
          <c:idx val="4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3408360148372772E-2"/>
                  <c:y val="-5.4454787519134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F9-4677-847F-6B56F0837599}"/>
                </c:ext>
              </c:extLst>
            </c:dLbl>
            <c:dLbl>
              <c:idx val="1"/>
              <c:layout>
                <c:manualLayout>
                  <c:x val="-2.1457663469341692E-2"/>
                  <c:y val="5.4454787519134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F9-4677-847F-6B56F0837599}"/>
                </c:ext>
              </c:extLst>
            </c:dLbl>
            <c:dLbl>
              <c:idx val="2"/>
              <c:layout>
                <c:manualLayout>
                  <c:x val="-4.193997859916785E-2"/>
                  <c:y val="-3.2269503715042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F9-4677-847F-6B56F0837599}"/>
                </c:ext>
              </c:extLst>
            </c:dLbl>
            <c:dLbl>
              <c:idx val="3"/>
              <c:layout>
                <c:manualLayout>
                  <c:x val="-3.7063236901590232E-2"/>
                  <c:y val="-4.6387411590373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F9-4677-847F-6B56F0837599}"/>
                </c:ext>
              </c:extLst>
            </c:dLbl>
            <c:dLbl>
              <c:idx val="4"/>
              <c:layout>
                <c:manualLayout>
                  <c:x val="-4.2915326938683454E-2"/>
                  <c:y val="-3.4286353142132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BE-4C7D-9BD4-CECEA172036B}"/>
                </c:ext>
              </c:extLst>
            </c:dLbl>
            <c:dLbl>
              <c:idx val="5"/>
              <c:layout>
                <c:manualLayout>
                  <c:x val="5.0718113654807703E-2"/>
                  <c:y val="-6.8572706284264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BE-4C7D-9BD4-CECEA172036B}"/>
                </c:ext>
              </c:extLst>
            </c:dLbl>
            <c:dLbl>
              <c:idx val="6"/>
              <c:layout>
                <c:manualLayout>
                  <c:x val="4.8767416975776502E-2"/>
                  <c:y val="-7.4623239191699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BE-4C7D-9BD4-CECEA172036B}"/>
                </c:ext>
              </c:extLst>
            </c:dLbl>
            <c:dLbl>
              <c:idx val="7"/>
              <c:layout>
                <c:manualLayout>
                  <c:x val="-2.6334405166919421E-2"/>
                  <c:y val="5.8488484771872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91-42F8-8DBE-5558D734734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'Ark1'!$AI$31:$AI$42</c:f>
              <c:numCache>
                <c:formatCode>General</c:formatCode>
                <c:ptCount val="12"/>
                <c:pt idx="0">
                  <c:v>19.285871721401808</c:v>
                </c:pt>
                <c:pt idx="1">
                  <c:v>18.482758620689651</c:v>
                </c:pt>
                <c:pt idx="2">
                  <c:v>20.419202163624071</c:v>
                </c:pt>
                <c:pt idx="3">
                  <c:v>21.767466110531799</c:v>
                </c:pt>
                <c:pt idx="4">
                  <c:v>22.462663822005474</c:v>
                </c:pt>
                <c:pt idx="5">
                  <c:v>22.757887274016305</c:v>
                </c:pt>
                <c:pt idx="6">
                  <c:v>19.451371571072311</c:v>
                </c:pt>
                <c:pt idx="7">
                  <c:v>17.707150964812715</c:v>
                </c:pt>
                <c:pt idx="8">
                  <c:v>19.017320607988687</c:v>
                </c:pt>
                <c:pt idx="9">
                  <c:v>31.672799320690633</c:v>
                </c:pt>
                <c:pt idx="10">
                  <c:v>34.384051797580504</c:v>
                </c:pt>
                <c:pt idx="11">
                  <c:v>28.780487804878049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F9-4677-847F-6B56F083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ax val="40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546522618212796"/>
          <c:y val="0.23223485723124443"/>
          <c:w val="0.10434867889067413"/>
          <c:h val="0.174534184473255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Blonde D'aquitaine,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A-4C32-BC17-789B156B16FA}"/>
            </c:ext>
          </c:extLst>
        </c:ser>
        <c:ser>
          <c:idx val="0"/>
          <c:order val="1"/>
          <c:tx>
            <c:strRef>
              <c:f>'Klasse Rase2'!$B$509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Rase2'!$G$509:$G$523</c:f>
              <c:numCache>
                <c:formatCode>#,##0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12</c:v>
                </c:pt>
                <c:pt idx="4">
                  <c:v>27</c:v>
                </c:pt>
                <c:pt idx="5">
                  <c:v>44</c:v>
                </c:pt>
                <c:pt idx="6">
                  <c:v>23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A-4C32-BC17-789B156B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antall% slakt i klassene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E-4819-878A-30F3C771DAAE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Rase2'!$H$12:$H$26</c:f>
              <c:numCache>
                <c:formatCode>0.0</c:formatCode>
                <c:ptCount val="15"/>
                <c:pt idx="0">
                  <c:v>2.9248452696728564</c:v>
                </c:pt>
                <c:pt idx="1">
                  <c:v>20.898320070733863</c:v>
                </c:pt>
                <c:pt idx="2">
                  <c:v>35.122900088417346</c:v>
                </c:pt>
                <c:pt idx="3">
                  <c:v>23.812555260831125</c:v>
                </c:pt>
                <c:pt idx="4">
                  <c:v>11.854995579133512</c:v>
                </c:pt>
                <c:pt idx="5">
                  <c:v>4.2334217506631289</c:v>
                </c:pt>
                <c:pt idx="6">
                  <c:v>0.85941644562334241</c:v>
                </c:pt>
                <c:pt idx="7">
                  <c:v>0.15207780725022105</c:v>
                </c:pt>
                <c:pt idx="8">
                  <c:v>2.1220159151193629E-2</c:v>
                </c:pt>
                <c:pt idx="9">
                  <c:v>3.5366931918656055E-3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E-4819-878A-30F3C771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8.3500365235037136E-2"/>
          <c:h val="0.137535007943069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A-4BCB-A3B1-C74CF7BD4F50}"/>
            </c:ext>
          </c:extLst>
        </c:ser>
        <c:ser>
          <c:idx val="0"/>
          <c:order val="1"/>
          <c:tx>
            <c:strRef>
              <c:f>'Klasse Rase2'!$B$417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Rase2'!$H$417:$H$431</c:f>
              <c:numCache>
                <c:formatCode>0.0</c:formatCode>
                <c:ptCount val="15"/>
                <c:pt idx="0">
                  <c:v>0</c:v>
                </c:pt>
                <c:pt idx="1">
                  <c:v>0.70686070686070679</c:v>
                </c:pt>
                <c:pt idx="2">
                  <c:v>3.6590436590436592</c:v>
                </c:pt>
                <c:pt idx="3">
                  <c:v>11.185031185031182</c:v>
                </c:pt>
                <c:pt idx="4">
                  <c:v>23.07692307692308</c:v>
                </c:pt>
                <c:pt idx="5">
                  <c:v>26.070686070686062</c:v>
                </c:pt>
                <c:pt idx="6">
                  <c:v>21.621621621621625</c:v>
                </c:pt>
                <c:pt idx="7">
                  <c:v>10.436590436590436</c:v>
                </c:pt>
                <c:pt idx="8">
                  <c:v>2.9521829521829526</c:v>
                </c:pt>
                <c:pt idx="9">
                  <c:v>0.24948024948024944</c:v>
                </c:pt>
                <c:pt idx="10">
                  <c:v>0</c:v>
                </c:pt>
                <c:pt idx="11">
                  <c:v>4.1580041580041575E-2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A-4BCB-A3B1-C74CF7BD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Limousine, antall 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46C-81EC-0376EE416CE8}"/>
            </c:ext>
          </c:extLst>
        </c:ser>
        <c:ser>
          <c:idx val="0"/>
          <c:order val="1"/>
          <c:tx>
            <c:strRef>
              <c:f>'Klasse Rase2'!$B$463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Rase2'!$H$463:$H$477</c:f>
              <c:numCache>
                <c:formatCode>0.0</c:formatCode>
                <c:ptCount val="15"/>
                <c:pt idx="0">
                  <c:v>0</c:v>
                </c:pt>
                <c:pt idx="1">
                  <c:v>0.29832935560859181</c:v>
                </c:pt>
                <c:pt idx="2">
                  <c:v>1.551312649164678</c:v>
                </c:pt>
                <c:pt idx="3">
                  <c:v>6.0859188544152731</c:v>
                </c:pt>
                <c:pt idx="4">
                  <c:v>14.856801909307876</c:v>
                </c:pt>
                <c:pt idx="5">
                  <c:v>23.210023866348457</c:v>
                </c:pt>
                <c:pt idx="6">
                  <c:v>26.610978520286391</c:v>
                </c:pt>
                <c:pt idx="7">
                  <c:v>17.004773269689736</c:v>
                </c:pt>
                <c:pt idx="8">
                  <c:v>8.5918854415274488</c:v>
                </c:pt>
                <c:pt idx="9">
                  <c:v>1.4319809069212404</c:v>
                </c:pt>
                <c:pt idx="10">
                  <c:v>0.29832935560859181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C-446C-81EC-0376EE41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Scottish Highland,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Rase2'!$B$532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Rase2'!$G$532:$G$546</c:f>
              <c:numCache>
                <c:formatCode>#,##0</c:formatCode>
                <c:ptCount val="15"/>
                <c:pt idx="0">
                  <c:v>0</c:v>
                </c:pt>
                <c:pt idx="1">
                  <c:v>5</c:v>
                </c:pt>
                <c:pt idx="2">
                  <c:v>33</c:v>
                </c:pt>
                <c:pt idx="3">
                  <c:v>46</c:v>
                </c:pt>
                <c:pt idx="4">
                  <c:v>38</c:v>
                </c:pt>
                <c:pt idx="5">
                  <c:v>14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A-4E1D-8C74-CF92D28B1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04898898941275"/>
          <c:y val="0.17026723516308415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JERSEY,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Rase2'!$G$30:$G$44</c:f>
              <c:numCache>
                <c:formatCode>#,##0</c:formatCode>
                <c:ptCount val="15"/>
                <c:pt idx="0">
                  <c:v>216</c:v>
                </c:pt>
                <c:pt idx="1">
                  <c:v>233</c:v>
                </c:pt>
                <c:pt idx="2">
                  <c:v>155</c:v>
                </c:pt>
                <c:pt idx="3">
                  <c:v>60</c:v>
                </c:pt>
                <c:pt idx="4">
                  <c:v>25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2-4260-AB8F-E9C1366D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NRF,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Rase2'!$G$12:$G$26</c:f>
              <c:numCache>
                <c:formatCode>#,##0</c:formatCode>
                <c:ptCount val="15"/>
                <c:pt idx="0">
                  <c:v>827</c:v>
                </c:pt>
                <c:pt idx="1">
                  <c:v>5909</c:v>
                </c:pt>
                <c:pt idx="2">
                  <c:v>9931</c:v>
                </c:pt>
                <c:pt idx="3">
                  <c:v>6733</c:v>
                </c:pt>
                <c:pt idx="4">
                  <c:v>3352</c:v>
                </c:pt>
                <c:pt idx="5">
                  <c:v>1197</c:v>
                </c:pt>
                <c:pt idx="6">
                  <c:v>243</c:v>
                </c:pt>
                <c:pt idx="7">
                  <c:v>43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4-4CA6-9E92-C1A20414B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Kategori Ung ku, SIDET TRØNDER,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Rase2'!$G$48:$G$62</c:f>
              <c:numCache>
                <c:formatCode>#,##0</c:formatCode>
                <c:ptCount val="15"/>
                <c:pt idx="0">
                  <c:v>11</c:v>
                </c:pt>
                <c:pt idx="1">
                  <c:v>48</c:v>
                </c:pt>
                <c:pt idx="2">
                  <c:v>68</c:v>
                </c:pt>
                <c:pt idx="3">
                  <c:v>59</c:v>
                </c:pt>
                <c:pt idx="4">
                  <c:v>26</c:v>
                </c:pt>
                <c:pt idx="5">
                  <c:v>11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F-4B9F-89C2-0EB487B80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6304"/>
        <c:axId val="481706696"/>
      </c:barChart>
      <c:catAx>
        <c:axId val="481706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3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8939335062628059E-2"/>
          <c:h val="0.139248376778801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Telemarkfe,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Rase2'!$G$73:$G$87</c:f>
              <c:numCache>
                <c:formatCode>#,##0</c:formatCode>
                <c:ptCount val="15"/>
                <c:pt idx="0">
                  <c:v>2</c:v>
                </c:pt>
                <c:pt idx="1">
                  <c:v>13</c:v>
                </c:pt>
                <c:pt idx="2">
                  <c:v>15</c:v>
                </c:pt>
                <c:pt idx="3">
                  <c:v>33</c:v>
                </c:pt>
                <c:pt idx="4">
                  <c:v>11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D8-4AF5-BEA5-2117A8A5B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2776"/>
        <c:axId val="481703168"/>
      </c:barChart>
      <c:catAx>
        <c:axId val="48170277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27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6.3214483506144586E-2"/>
          <c:h val="0.101229073221840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NRF, antall slakt i klassene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5868570755882E-2"/>
          <c:y val="0.1239591741460016"/>
          <c:w val="0.89027868278941447"/>
          <c:h val="0.736653997680025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08-499A-9FD3-D302194D3001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Rase2'!$G$12:$G$26</c:f>
              <c:numCache>
                <c:formatCode>#,##0</c:formatCode>
                <c:ptCount val="15"/>
                <c:pt idx="0">
                  <c:v>827</c:v>
                </c:pt>
                <c:pt idx="1">
                  <c:v>5909</c:v>
                </c:pt>
                <c:pt idx="2">
                  <c:v>9931</c:v>
                </c:pt>
                <c:pt idx="3">
                  <c:v>6733</c:v>
                </c:pt>
                <c:pt idx="4">
                  <c:v>3352</c:v>
                </c:pt>
                <c:pt idx="5">
                  <c:v>1197</c:v>
                </c:pt>
                <c:pt idx="6">
                  <c:v>243</c:v>
                </c:pt>
                <c:pt idx="7">
                  <c:v>43</c:v>
                </c:pt>
                <c:pt idx="8">
                  <c:v>6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08-499A-9FD3-D302194D3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9422367618247548E-2"/>
          <c:h val="0.155152959037028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 av UNG KU 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222966658539E-2"/>
          <c:y val="0.15520424173319849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Uke!$C$9:$C$63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Uke!$E$63:$E$114</c:f>
              <c:numCache>
                <c:formatCode>#,##0</c:formatCode>
                <c:ptCount val="52"/>
                <c:pt idx="0">
                  <c:v>1210</c:v>
                </c:pt>
                <c:pt idx="1">
                  <c:v>1126</c:v>
                </c:pt>
                <c:pt idx="2">
                  <c:v>1118</c:v>
                </c:pt>
                <c:pt idx="3">
                  <c:v>1039</c:v>
                </c:pt>
                <c:pt idx="4">
                  <c:v>948</c:v>
                </c:pt>
                <c:pt idx="5">
                  <c:v>784</c:v>
                </c:pt>
                <c:pt idx="6">
                  <c:v>829</c:v>
                </c:pt>
                <c:pt idx="7">
                  <c:v>719</c:v>
                </c:pt>
                <c:pt idx="8">
                  <c:v>745</c:v>
                </c:pt>
                <c:pt idx="9">
                  <c:v>1051</c:v>
                </c:pt>
                <c:pt idx="10">
                  <c:v>1039</c:v>
                </c:pt>
                <c:pt idx="11">
                  <c:v>1011</c:v>
                </c:pt>
                <c:pt idx="12">
                  <c:v>953</c:v>
                </c:pt>
                <c:pt idx="13">
                  <c:v>279</c:v>
                </c:pt>
                <c:pt idx="14">
                  <c:v>774</c:v>
                </c:pt>
                <c:pt idx="15">
                  <c:v>993</c:v>
                </c:pt>
                <c:pt idx="16">
                  <c:v>1062</c:v>
                </c:pt>
                <c:pt idx="17">
                  <c:v>921</c:v>
                </c:pt>
                <c:pt idx="18">
                  <c:v>1003</c:v>
                </c:pt>
                <c:pt idx="19">
                  <c:v>477</c:v>
                </c:pt>
                <c:pt idx="20">
                  <c:v>946</c:v>
                </c:pt>
                <c:pt idx="21">
                  <c:v>897</c:v>
                </c:pt>
                <c:pt idx="22">
                  <c:v>953</c:v>
                </c:pt>
                <c:pt idx="23">
                  <c:v>1021</c:v>
                </c:pt>
                <c:pt idx="24">
                  <c:v>832</c:v>
                </c:pt>
                <c:pt idx="25">
                  <c:v>880</c:v>
                </c:pt>
                <c:pt idx="26">
                  <c:v>791</c:v>
                </c:pt>
                <c:pt idx="27">
                  <c:v>575</c:v>
                </c:pt>
                <c:pt idx="28">
                  <c:v>430</c:v>
                </c:pt>
                <c:pt idx="29">
                  <c:v>625</c:v>
                </c:pt>
                <c:pt idx="30">
                  <c:v>563</c:v>
                </c:pt>
                <c:pt idx="31">
                  <c:v>688</c:v>
                </c:pt>
                <c:pt idx="32">
                  <c:v>713</c:v>
                </c:pt>
                <c:pt idx="33">
                  <c:v>664</c:v>
                </c:pt>
                <c:pt idx="34">
                  <c:v>803</c:v>
                </c:pt>
                <c:pt idx="35">
                  <c:v>724</c:v>
                </c:pt>
                <c:pt idx="36">
                  <c:v>813</c:v>
                </c:pt>
                <c:pt idx="37">
                  <c:v>869</c:v>
                </c:pt>
                <c:pt idx="38">
                  <c:v>856</c:v>
                </c:pt>
                <c:pt idx="39">
                  <c:v>1616</c:v>
                </c:pt>
                <c:pt idx="40">
                  <c:v>1785</c:v>
                </c:pt>
                <c:pt idx="41">
                  <c:v>1546</c:v>
                </c:pt>
                <c:pt idx="42">
                  <c:v>1561</c:v>
                </c:pt>
                <c:pt idx="43">
                  <c:v>1579</c:v>
                </c:pt>
                <c:pt idx="44">
                  <c:v>1468</c:v>
                </c:pt>
                <c:pt idx="45">
                  <c:v>1537</c:v>
                </c:pt>
                <c:pt idx="46">
                  <c:v>1363</c:v>
                </c:pt>
                <c:pt idx="47">
                  <c:v>1374</c:v>
                </c:pt>
                <c:pt idx="48">
                  <c:v>1333</c:v>
                </c:pt>
                <c:pt idx="49">
                  <c:v>1360</c:v>
                </c:pt>
                <c:pt idx="50">
                  <c:v>943</c:v>
                </c:pt>
                <c:pt idx="51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779-ACBE-EA812DA6D6D4}"/>
            </c:ext>
          </c:extLst>
        </c:ser>
        <c:ser>
          <c:idx val="3"/>
          <c:order val="1"/>
          <c:tx>
            <c:strRef>
              <c:f>Uke!$B$9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Uke!$C$9:$C$63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Uke!$E$9:$E$60</c:f>
              <c:numCache>
                <c:formatCode>#,##0</c:formatCode>
                <c:ptCount val="52"/>
                <c:pt idx="0">
                  <c:v>1092</c:v>
                </c:pt>
                <c:pt idx="1">
                  <c:v>1127</c:v>
                </c:pt>
                <c:pt idx="2">
                  <c:v>930</c:v>
                </c:pt>
                <c:pt idx="3">
                  <c:v>848</c:v>
                </c:pt>
                <c:pt idx="4">
                  <c:v>813</c:v>
                </c:pt>
                <c:pt idx="5">
                  <c:v>691</c:v>
                </c:pt>
                <c:pt idx="6">
                  <c:v>734</c:v>
                </c:pt>
                <c:pt idx="7">
                  <c:v>637</c:v>
                </c:pt>
                <c:pt idx="8">
                  <c:v>622</c:v>
                </c:pt>
                <c:pt idx="9">
                  <c:v>982</c:v>
                </c:pt>
                <c:pt idx="10">
                  <c:v>919</c:v>
                </c:pt>
                <c:pt idx="11">
                  <c:v>793</c:v>
                </c:pt>
                <c:pt idx="12">
                  <c:v>207</c:v>
                </c:pt>
                <c:pt idx="13">
                  <c:v>827</c:v>
                </c:pt>
                <c:pt idx="14">
                  <c:v>832</c:v>
                </c:pt>
                <c:pt idx="15">
                  <c:v>875</c:v>
                </c:pt>
                <c:pt idx="16">
                  <c:v>941</c:v>
                </c:pt>
                <c:pt idx="17">
                  <c:v>730</c:v>
                </c:pt>
                <c:pt idx="18">
                  <c:v>694</c:v>
                </c:pt>
                <c:pt idx="19">
                  <c:v>687</c:v>
                </c:pt>
                <c:pt idx="20">
                  <c:v>702</c:v>
                </c:pt>
                <c:pt idx="21">
                  <c:v>836</c:v>
                </c:pt>
                <c:pt idx="22">
                  <c:v>814</c:v>
                </c:pt>
                <c:pt idx="23">
                  <c:v>752</c:v>
                </c:pt>
                <c:pt idx="24">
                  <c:v>634</c:v>
                </c:pt>
                <c:pt idx="25">
                  <c:v>614</c:v>
                </c:pt>
                <c:pt idx="26">
                  <c:v>647</c:v>
                </c:pt>
                <c:pt idx="27">
                  <c:v>491</c:v>
                </c:pt>
                <c:pt idx="28">
                  <c:v>429</c:v>
                </c:pt>
                <c:pt idx="29">
                  <c:v>504</c:v>
                </c:pt>
                <c:pt idx="30">
                  <c:v>511</c:v>
                </c:pt>
                <c:pt idx="31">
                  <c:v>568</c:v>
                </c:pt>
                <c:pt idx="32">
                  <c:v>580</c:v>
                </c:pt>
                <c:pt idx="33">
                  <c:v>656</c:v>
                </c:pt>
                <c:pt idx="34">
                  <c:v>668</c:v>
                </c:pt>
                <c:pt idx="35">
                  <c:v>735</c:v>
                </c:pt>
                <c:pt idx="36">
                  <c:v>688</c:v>
                </c:pt>
                <c:pt idx="37">
                  <c:v>728</c:v>
                </c:pt>
                <c:pt idx="38">
                  <c:v>611</c:v>
                </c:pt>
                <c:pt idx="39">
                  <c:v>1223</c:v>
                </c:pt>
                <c:pt idx="40">
                  <c:v>1538</c:v>
                </c:pt>
                <c:pt idx="41">
                  <c:v>1570</c:v>
                </c:pt>
                <c:pt idx="42">
                  <c:v>1499</c:v>
                </c:pt>
                <c:pt idx="43">
                  <c:v>1523</c:v>
                </c:pt>
                <c:pt idx="44">
                  <c:v>1495</c:v>
                </c:pt>
                <c:pt idx="45">
                  <c:v>1464</c:v>
                </c:pt>
                <c:pt idx="46">
                  <c:v>1476</c:v>
                </c:pt>
                <c:pt idx="47">
                  <c:v>1216</c:v>
                </c:pt>
                <c:pt idx="48">
                  <c:v>1349</c:v>
                </c:pt>
                <c:pt idx="49">
                  <c:v>1412</c:v>
                </c:pt>
                <c:pt idx="50">
                  <c:v>1020</c:v>
                </c:pt>
                <c:pt idx="51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1-4779-ACBE-EA812DA6D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2672"/>
        <c:axId val="433223064"/>
      </c:lineChart>
      <c:catAx>
        <c:axId val="433222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32230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26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44548340863573"/>
          <c:y val="0.18411148094821875"/>
          <c:w val="9.8052809123926943E-2"/>
          <c:h val="0.134573956840688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Ung KU: Jersey, antall slakt i klassene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15868570755882E-2"/>
          <c:y val="0.1239591741460016"/>
          <c:w val="0.89027868278941447"/>
          <c:h val="0.736653997680025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6-45B3-8D77-E43BA04F7BED}"/>
            </c:ext>
          </c:extLst>
        </c:ser>
        <c:ser>
          <c:idx val="0"/>
          <c:order val="1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Rase2'!$G$30:$G$44</c:f>
              <c:numCache>
                <c:formatCode>#,##0</c:formatCode>
                <c:ptCount val="15"/>
                <c:pt idx="0">
                  <c:v>216</c:v>
                </c:pt>
                <c:pt idx="1">
                  <c:v>233</c:v>
                </c:pt>
                <c:pt idx="2">
                  <c:v>155</c:v>
                </c:pt>
                <c:pt idx="3">
                  <c:v>60</c:v>
                </c:pt>
                <c:pt idx="4">
                  <c:v>25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6-45B3-8D77-E43BA04F7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9422367618247548E-2"/>
          <c:h val="0.155152959037028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08481581628187E-2"/>
          <c:y val="0.13733165686198301"/>
          <c:w val="0.90866458227886471"/>
          <c:h val="0.7822744164738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D-4125-BC76-2A4EF4132ABA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D-4125-BC76-2A4EF4132ABA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D-4125-BC76-2A4EF4132ABA}"/>
            </c:ext>
          </c:extLst>
        </c:ser>
        <c:ser>
          <c:idx val="13"/>
          <c:order val="3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'Ark1'!$U$466:$U$480</c:f>
              <c:numCache>
                <c:formatCode>General</c:formatCode>
                <c:ptCount val="15"/>
                <c:pt idx="0">
                  <c:v>156.70909090909092</c:v>
                </c:pt>
                <c:pt idx="1">
                  <c:v>178.32216981132075</c:v>
                </c:pt>
                <c:pt idx="2">
                  <c:v>199.78178670360111</c:v>
                </c:pt>
                <c:pt idx="3">
                  <c:v>214.88042609853511</c:v>
                </c:pt>
                <c:pt idx="4">
                  <c:v>226.84748201438876</c:v>
                </c:pt>
                <c:pt idx="5">
                  <c:v>239.10868511123823</c:v>
                </c:pt>
                <c:pt idx="6">
                  <c:v>253.72976318622196</c:v>
                </c:pt>
                <c:pt idx="7">
                  <c:v>269.88352818613316</c:v>
                </c:pt>
                <c:pt idx="8">
                  <c:v>286.0769943777546</c:v>
                </c:pt>
                <c:pt idx="9">
                  <c:v>303.84283992285447</c:v>
                </c:pt>
                <c:pt idx="10">
                  <c:v>321.77359038142674</c:v>
                </c:pt>
                <c:pt idx="11">
                  <c:v>338.78504901960792</c:v>
                </c:pt>
                <c:pt idx="12">
                  <c:v>360.55384615384594</c:v>
                </c:pt>
                <c:pt idx="13">
                  <c:v>369.01715686274503</c:v>
                </c:pt>
                <c:pt idx="14">
                  <c:v>390.5715596330275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D-4125-BC76-2A4EF4132ABA}"/>
            </c:ext>
          </c:extLst>
        </c:ser>
        <c:ser>
          <c:idx val="1"/>
          <c:order val="4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'Ark1'!$U$451:$U$465</c:f>
              <c:numCache>
                <c:formatCode>General</c:formatCode>
                <c:ptCount val="15"/>
                <c:pt idx="0">
                  <c:v>160.68000000000004</c:v>
                </c:pt>
                <c:pt idx="1">
                  <c:v>182.77030303030304</c:v>
                </c:pt>
                <c:pt idx="2">
                  <c:v>201.90734237829204</c:v>
                </c:pt>
                <c:pt idx="3">
                  <c:v>218.57663240628781</c:v>
                </c:pt>
                <c:pt idx="4">
                  <c:v>228.11858753163105</c:v>
                </c:pt>
                <c:pt idx="5">
                  <c:v>241.3315175097278</c:v>
                </c:pt>
                <c:pt idx="6">
                  <c:v>255.80002424830343</c:v>
                </c:pt>
                <c:pt idx="7">
                  <c:v>271.66106762479217</c:v>
                </c:pt>
                <c:pt idx="8">
                  <c:v>287.47326482479775</c:v>
                </c:pt>
                <c:pt idx="9">
                  <c:v>306.34653388515193</c:v>
                </c:pt>
                <c:pt idx="10">
                  <c:v>323.49237967914445</c:v>
                </c:pt>
                <c:pt idx="11">
                  <c:v>340.79895379250189</c:v>
                </c:pt>
                <c:pt idx="12">
                  <c:v>356.47532133676106</c:v>
                </c:pt>
                <c:pt idx="13">
                  <c:v>372.61611570247931</c:v>
                </c:pt>
                <c:pt idx="14">
                  <c:v>395.40370370370374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6D-4125-BC76-2A4EF413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4.1842792859100739E-2"/>
          <c:h val="0.22077385724283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90858794315306E-2"/>
          <c:y val="0.14066505494355513"/>
          <c:w val="0.89478217706303009"/>
          <c:h val="0.7789410029026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'Ark1'!$U$466:$U$480</c:f>
              <c:numCache>
                <c:formatCode>General</c:formatCode>
                <c:ptCount val="15"/>
                <c:pt idx="0">
                  <c:v>156.70909090909092</c:v>
                </c:pt>
                <c:pt idx="1">
                  <c:v>178.32216981132075</c:v>
                </c:pt>
                <c:pt idx="2">
                  <c:v>199.78178670360111</c:v>
                </c:pt>
                <c:pt idx="3">
                  <c:v>214.88042609853511</c:v>
                </c:pt>
                <c:pt idx="4">
                  <c:v>226.84748201438876</c:v>
                </c:pt>
                <c:pt idx="5">
                  <c:v>239.10868511123823</c:v>
                </c:pt>
                <c:pt idx="6">
                  <c:v>253.72976318622196</c:v>
                </c:pt>
                <c:pt idx="7">
                  <c:v>269.88352818613316</c:v>
                </c:pt>
                <c:pt idx="8">
                  <c:v>286.0769943777546</c:v>
                </c:pt>
                <c:pt idx="9">
                  <c:v>303.84283992285447</c:v>
                </c:pt>
                <c:pt idx="10">
                  <c:v>321.77359038142674</c:v>
                </c:pt>
                <c:pt idx="11">
                  <c:v>338.78504901960792</c:v>
                </c:pt>
                <c:pt idx="12">
                  <c:v>360.55384615384594</c:v>
                </c:pt>
                <c:pt idx="13">
                  <c:v>369.01715686274503</c:v>
                </c:pt>
                <c:pt idx="14">
                  <c:v>390.5715596330275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3-451E-A30D-4C7866080E40}"/>
            </c:ext>
          </c:extLst>
        </c:ser>
        <c:ser>
          <c:idx val="1"/>
          <c:order val="1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'Ark1'!$U$451:$U$465</c:f>
              <c:numCache>
                <c:formatCode>General</c:formatCode>
                <c:ptCount val="15"/>
                <c:pt idx="0">
                  <c:v>160.68000000000004</c:v>
                </c:pt>
                <c:pt idx="1">
                  <c:v>182.77030303030304</c:v>
                </c:pt>
                <c:pt idx="2">
                  <c:v>201.90734237829204</c:v>
                </c:pt>
                <c:pt idx="3">
                  <c:v>218.57663240628781</c:v>
                </c:pt>
                <c:pt idx="4">
                  <c:v>228.11858753163105</c:v>
                </c:pt>
                <c:pt idx="5">
                  <c:v>241.3315175097278</c:v>
                </c:pt>
                <c:pt idx="6">
                  <c:v>255.80002424830343</c:v>
                </c:pt>
                <c:pt idx="7">
                  <c:v>271.66106762479217</c:v>
                </c:pt>
                <c:pt idx="8">
                  <c:v>287.47326482479775</c:v>
                </c:pt>
                <c:pt idx="9">
                  <c:v>306.34653388515193</c:v>
                </c:pt>
                <c:pt idx="10">
                  <c:v>323.49237967914445</c:v>
                </c:pt>
                <c:pt idx="11">
                  <c:v>340.79895379250189</c:v>
                </c:pt>
                <c:pt idx="12">
                  <c:v>356.47532133676106</c:v>
                </c:pt>
                <c:pt idx="13">
                  <c:v>372.61611570247931</c:v>
                </c:pt>
                <c:pt idx="14">
                  <c:v>395.40370370370374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3-451E-A30D-4C7866080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8.5713498681008748E-2"/>
          <c:h val="0.16789050711535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KU: a</a:t>
            </a:r>
            <a:r>
              <a:rPr lang="en-US" sz="2800"/>
              <a:t>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96033964873432"/>
          <c:y val="0.1977186174369909"/>
          <c:w val="0.85951278168111211"/>
          <c:h val="0.687391407354647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#,##0</c:formatCode>
                <c:ptCount val="15"/>
                <c:pt idx="0">
                  <c:v>11</c:v>
                </c:pt>
                <c:pt idx="1">
                  <c:v>212</c:v>
                </c:pt>
                <c:pt idx="2">
                  <c:v>1444</c:v>
                </c:pt>
                <c:pt idx="3">
                  <c:v>3755</c:v>
                </c:pt>
                <c:pt idx="4">
                  <c:v>5004</c:v>
                </c:pt>
                <c:pt idx="5">
                  <c:v>7012</c:v>
                </c:pt>
                <c:pt idx="6">
                  <c:v>9290</c:v>
                </c:pt>
                <c:pt idx="7">
                  <c:v>8639</c:v>
                </c:pt>
                <c:pt idx="8">
                  <c:v>6581</c:v>
                </c:pt>
                <c:pt idx="9">
                  <c:v>4148</c:v>
                </c:pt>
                <c:pt idx="10">
                  <c:v>2412</c:v>
                </c:pt>
                <c:pt idx="11">
                  <c:v>1224</c:v>
                </c:pt>
                <c:pt idx="12">
                  <c:v>481</c:v>
                </c:pt>
                <c:pt idx="13">
                  <c:v>204</c:v>
                </c:pt>
                <c:pt idx="14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A9-4096-8B89-4CB8BF6B794D}"/>
            </c:ext>
          </c:extLst>
        </c:ser>
        <c:ser>
          <c:idx val="3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#,##0</c:formatCode>
                <c:ptCount val="15"/>
                <c:pt idx="0">
                  <c:v>5</c:v>
                </c:pt>
                <c:pt idx="1">
                  <c:v>165</c:v>
                </c:pt>
                <c:pt idx="2">
                  <c:v>1253</c:v>
                </c:pt>
                <c:pt idx="3">
                  <c:v>3308</c:v>
                </c:pt>
                <c:pt idx="4">
                  <c:v>4347</c:v>
                </c:pt>
                <c:pt idx="5">
                  <c:v>6168</c:v>
                </c:pt>
                <c:pt idx="6">
                  <c:v>8248</c:v>
                </c:pt>
                <c:pt idx="7">
                  <c:v>7793</c:v>
                </c:pt>
                <c:pt idx="8">
                  <c:v>5936</c:v>
                </c:pt>
                <c:pt idx="9">
                  <c:v>3866</c:v>
                </c:pt>
                <c:pt idx="10">
                  <c:v>2244</c:v>
                </c:pt>
                <c:pt idx="11">
                  <c:v>1147</c:v>
                </c:pt>
                <c:pt idx="12">
                  <c:v>389</c:v>
                </c:pt>
                <c:pt idx="13">
                  <c:v>242</c:v>
                </c:pt>
                <c:pt idx="14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9-4096-8B89-4CB8BF6B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866266657086171"/>
          <c:y val="0.27336741011211052"/>
          <c:w val="7.0739845549377914E-2"/>
          <c:h val="0.17042581091185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ku: antall</a:t>
            </a:r>
            <a:r>
              <a:rPr lang="en-US" sz="2000" baseline="0"/>
              <a:t> SLAKT per PRODUSENT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67458699130398E-2"/>
          <c:y val="0.12420407579348475"/>
          <c:w val="0.9006056051613623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Fettgruppe!$AC$25:$AC$39</c:f>
              <c:numCache>
                <c:formatCode>0</c:formatCode>
                <c:ptCount val="15"/>
                <c:pt idx="0">
                  <c:v>1.1000000000000001</c:v>
                </c:pt>
                <c:pt idx="1">
                  <c:v>1.3766233766233766</c:v>
                </c:pt>
                <c:pt idx="2">
                  <c:v>1.3545966228893058</c:v>
                </c:pt>
                <c:pt idx="3">
                  <c:v>1.5446318387494857</c:v>
                </c:pt>
                <c:pt idx="4">
                  <c:v>1.5997442455242967</c:v>
                </c:pt>
                <c:pt idx="5">
                  <c:v>1.7613664908314495</c:v>
                </c:pt>
                <c:pt idx="6">
                  <c:v>1.996561358263486</c:v>
                </c:pt>
                <c:pt idx="7">
                  <c:v>1.9287787452556375</c:v>
                </c:pt>
                <c:pt idx="8">
                  <c:v>1.7563384040565786</c:v>
                </c:pt>
                <c:pt idx="9">
                  <c:v>1.5340236686390532</c:v>
                </c:pt>
                <c:pt idx="10">
                  <c:v>1.391806116560877</c:v>
                </c:pt>
                <c:pt idx="11">
                  <c:v>1.2857142857142858</c:v>
                </c:pt>
                <c:pt idx="12">
                  <c:v>1.2146464646464648</c:v>
                </c:pt>
                <c:pt idx="13">
                  <c:v>1.2515337423312884</c:v>
                </c:pt>
                <c:pt idx="14">
                  <c:v>1.1595744680851063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C-46BE-8A4A-0B208A11F872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Fettgruppe!$AC$9:$AC$23</c:f>
              <c:numCache>
                <c:formatCode>0</c:formatCode>
                <c:ptCount val="15"/>
                <c:pt idx="0">
                  <c:v>1</c:v>
                </c:pt>
                <c:pt idx="1">
                  <c:v>1.25</c:v>
                </c:pt>
                <c:pt idx="2">
                  <c:v>1.4271070615034169</c:v>
                </c:pt>
                <c:pt idx="3">
                  <c:v>1.5307727903748265</c:v>
                </c:pt>
                <c:pt idx="4">
                  <c:v>1.5681818181818181</c:v>
                </c:pt>
                <c:pt idx="5">
                  <c:v>1.7100083171610756</c:v>
                </c:pt>
                <c:pt idx="6">
                  <c:v>1.8947852056053296</c:v>
                </c:pt>
                <c:pt idx="7">
                  <c:v>1.888296583474679</c:v>
                </c:pt>
                <c:pt idx="8">
                  <c:v>1.699885452462772</c:v>
                </c:pt>
                <c:pt idx="9">
                  <c:v>1.5632834613829356</c:v>
                </c:pt>
                <c:pt idx="10">
                  <c:v>1.3733170134638923</c:v>
                </c:pt>
                <c:pt idx="11">
                  <c:v>1.27728285077951</c:v>
                </c:pt>
                <c:pt idx="12">
                  <c:v>1.1716867469879517</c:v>
                </c:pt>
                <c:pt idx="13">
                  <c:v>1.1862745098039216</c:v>
                </c:pt>
                <c:pt idx="14">
                  <c:v>1.2616822429906542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C-46BE-8A4A-0B208A11F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.6000000000000000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811317398174846"/>
          <c:y val="0.17569335444644354"/>
          <c:w val="7.5927882313835071E-2"/>
          <c:h val="0.17691636868009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antall</a:t>
            </a:r>
            <a:r>
              <a:rPr lang="en-US" sz="2400" baseline="0"/>
              <a:t> PRODUSENTER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84445082509226E-2"/>
          <c:y val="0.17202596476241555"/>
          <c:w val="0.89758864558576923"/>
          <c:h val="0.7475799914038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Fettgruppe!$F$41:$F$55</c:f>
              <c:numCache>
                <c:formatCode>#,##0</c:formatCode>
                <c:ptCount val="15"/>
                <c:pt idx="0">
                  <c:v>8</c:v>
                </c:pt>
                <c:pt idx="1">
                  <c:v>155</c:v>
                </c:pt>
                <c:pt idx="2">
                  <c:v>1112</c:v>
                </c:pt>
                <c:pt idx="3">
                  <c:v>2558</c:v>
                </c:pt>
                <c:pt idx="4">
                  <c:v>3271</c:v>
                </c:pt>
                <c:pt idx="5">
                  <c:v>4116</c:v>
                </c:pt>
                <c:pt idx="6">
                  <c:v>4827</c:v>
                </c:pt>
                <c:pt idx="7">
                  <c:v>4754</c:v>
                </c:pt>
                <c:pt idx="8">
                  <c:v>4051</c:v>
                </c:pt>
                <c:pt idx="9">
                  <c:v>2882</c:v>
                </c:pt>
                <c:pt idx="10">
                  <c:v>1853</c:v>
                </c:pt>
                <c:pt idx="11">
                  <c:v>1047</c:v>
                </c:pt>
                <c:pt idx="12">
                  <c:v>436</c:v>
                </c:pt>
                <c:pt idx="13">
                  <c:v>216</c:v>
                </c:pt>
                <c:pt idx="1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8-42CC-B2D2-5E779621364F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'Ark1'!$Q$466:$Q$480</c:f>
              <c:numCache>
                <c:formatCode>General</c:formatCode>
                <c:ptCount val="15"/>
                <c:pt idx="0">
                  <c:v>10</c:v>
                </c:pt>
                <c:pt idx="1">
                  <c:v>154</c:v>
                </c:pt>
                <c:pt idx="2">
                  <c:v>1066</c:v>
                </c:pt>
                <c:pt idx="3">
                  <c:v>2431</c:v>
                </c:pt>
                <c:pt idx="4">
                  <c:v>3128</c:v>
                </c:pt>
                <c:pt idx="5">
                  <c:v>3981</c:v>
                </c:pt>
                <c:pt idx="6">
                  <c:v>4653</c:v>
                </c:pt>
                <c:pt idx="7">
                  <c:v>4479</c:v>
                </c:pt>
                <c:pt idx="8">
                  <c:v>3747</c:v>
                </c:pt>
                <c:pt idx="9">
                  <c:v>2704</c:v>
                </c:pt>
                <c:pt idx="10">
                  <c:v>1733</c:v>
                </c:pt>
                <c:pt idx="11">
                  <c:v>952</c:v>
                </c:pt>
                <c:pt idx="12">
                  <c:v>396</c:v>
                </c:pt>
                <c:pt idx="13">
                  <c:v>163</c:v>
                </c:pt>
                <c:pt idx="14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48-42CC-B2D2-5E779621364F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'Ark1'!$Q$451:$Q$465</c:f>
              <c:numCache>
                <c:formatCode>General</c:formatCode>
                <c:ptCount val="15"/>
                <c:pt idx="0">
                  <c:v>5</c:v>
                </c:pt>
                <c:pt idx="1">
                  <c:v>132</c:v>
                </c:pt>
                <c:pt idx="2">
                  <c:v>878</c:v>
                </c:pt>
                <c:pt idx="3">
                  <c:v>2161</c:v>
                </c:pt>
                <c:pt idx="4">
                  <c:v>2772</c:v>
                </c:pt>
                <c:pt idx="5">
                  <c:v>3607</c:v>
                </c:pt>
                <c:pt idx="6">
                  <c:v>4353</c:v>
                </c:pt>
                <c:pt idx="7">
                  <c:v>4127</c:v>
                </c:pt>
                <c:pt idx="8">
                  <c:v>3492</c:v>
                </c:pt>
                <c:pt idx="9">
                  <c:v>2473</c:v>
                </c:pt>
                <c:pt idx="10">
                  <c:v>1634</c:v>
                </c:pt>
                <c:pt idx="11">
                  <c:v>898</c:v>
                </c:pt>
                <c:pt idx="12">
                  <c:v>332</c:v>
                </c:pt>
                <c:pt idx="13">
                  <c:v>204</c:v>
                </c:pt>
                <c:pt idx="14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48-42CC-B2D2-5E7796213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23788277857571"/>
          <c:y val="0.2993559781578658"/>
          <c:w val="6.9382290148119474E-2"/>
          <c:h val="0.250127352869299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ku: antall</a:t>
            </a:r>
            <a:r>
              <a:rPr lang="en-US" sz="2000" baseline="0"/>
              <a:t> PRODUSENTER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906396043586801"/>
          <c:y val="5.23016118887940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949555880949"/>
          <c:y val="0.12761991650264312"/>
          <c:w val="0.87397358275534054"/>
          <c:h val="0.791986039663665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'Ark1'!$Q$466:$Q$480</c:f>
              <c:numCache>
                <c:formatCode>General</c:formatCode>
                <c:ptCount val="15"/>
                <c:pt idx="0">
                  <c:v>10</c:v>
                </c:pt>
                <c:pt idx="1">
                  <c:v>154</c:v>
                </c:pt>
                <c:pt idx="2">
                  <c:v>1066</c:v>
                </c:pt>
                <c:pt idx="3">
                  <c:v>2431</c:v>
                </c:pt>
                <c:pt idx="4">
                  <c:v>3128</c:v>
                </c:pt>
                <c:pt idx="5">
                  <c:v>3981</c:v>
                </c:pt>
                <c:pt idx="6">
                  <c:v>4653</c:v>
                </c:pt>
                <c:pt idx="7">
                  <c:v>4479</c:v>
                </c:pt>
                <c:pt idx="8">
                  <c:v>3747</c:v>
                </c:pt>
                <c:pt idx="9">
                  <c:v>2704</c:v>
                </c:pt>
                <c:pt idx="10">
                  <c:v>1733</c:v>
                </c:pt>
                <c:pt idx="11">
                  <c:v>952</c:v>
                </c:pt>
                <c:pt idx="12">
                  <c:v>396</c:v>
                </c:pt>
                <c:pt idx="13">
                  <c:v>163</c:v>
                </c:pt>
                <c:pt idx="14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F-4D6C-8F81-17A4871016DC}"/>
            </c:ext>
          </c:extLst>
        </c:ser>
        <c:ser>
          <c:idx val="1"/>
          <c:order val="1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'Ark1'!$Q$451:$Q$465</c:f>
              <c:numCache>
                <c:formatCode>General</c:formatCode>
                <c:ptCount val="15"/>
                <c:pt idx="0">
                  <c:v>5</c:v>
                </c:pt>
                <c:pt idx="1">
                  <c:v>132</c:v>
                </c:pt>
                <c:pt idx="2">
                  <c:v>878</c:v>
                </c:pt>
                <c:pt idx="3">
                  <c:v>2161</c:v>
                </c:pt>
                <c:pt idx="4">
                  <c:v>2772</c:v>
                </c:pt>
                <c:pt idx="5">
                  <c:v>3607</c:v>
                </c:pt>
                <c:pt idx="6">
                  <c:v>4353</c:v>
                </c:pt>
                <c:pt idx="7">
                  <c:v>4127</c:v>
                </c:pt>
                <c:pt idx="8">
                  <c:v>3492</c:v>
                </c:pt>
                <c:pt idx="9">
                  <c:v>2473</c:v>
                </c:pt>
                <c:pt idx="10">
                  <c:v>1634</c:v>
                </c:pt>
                <c:pt idx="11">
                  <c:v>898</c:v>
                </c:pt>
                <c:pt idx="12">
                  <c:v>332</c:v>
                </c:pt>
                <c:pt idx="13">
                  <c:v>204</c:v>
                </c:pt>
                <c:pt idx="14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F-4D6C-8F81-17A487101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7.8286668062465717E-2"/>
          <c:h val="0.18319955932847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 KLASSE innen de ulike FETTGRUPPENE</a:t>
            </a:r>
          </a:p>
        </c:rich>
      </c:tx>
      <c:layout>
        <c:manualLayout>
          <c:xMode val="edge"/>
          <c:yMode val="edge"/>
          <c:x val="0.11245167677157654"/>
          <c:y val="3.98332206880128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36814934100066E-2"/>
          <c:y val="0.15916770020468873"/>
          <c:w val="0.91873625232726197"/>
          <c:h val="0.760438229298153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Fettgruppe!$L$41:$L$55</c:f>
              <c:numCache>
                <c:formatCode>0.00</c:formatCode>
                <c:ptCount val="15"/>
                <c:pt idx="0">
                  <c:v>1.6</c:v>
                </c:pt>
                <c:pt idx="1">
                  <c:v>1.971751412429378</c:v>
                </c:pt>
                <c:pt idx="2">
                  <c:v>2.192307692307693</c:v>
                </c:pt>
                <c:pt idx="3">
                  <c:v>2.5184903748733545</c:v>
                </c:pt>
                <c:pt idx="4">
                  <c:v>2.7526676829268286</c:v>
                </c:pt>
                <c:pt idx="5">
                  <c:v>3.0456668396471192</c:v>
                </c:pt>
                <c:pt idx="6">
                  <c:v>3.4879500148765255</c:v>
                </c:pt>
                <c:pt idx="7">
                  <c:v>3.9443690637720494</c:v>
                </c:pt>
                <c:pt idx="8">
                  <c:v>4.483188568226395</c:v>
                </c:pt>
                <c:pt idx="9">
                  <c:v>5.091470386462384</c:v>
                </c:pt>
                <c:pt idx="10">
                  <c:v>5.6249515691592409</c:v>
                </c:pt>
                <c:pt idx="11">
                  <c:v>6.2867867867867879</c:v>
                </c:pt>
                <c:pt idx="12">
                  <c:v>6.8568702290076367</c:v>
                </c:pt>
                <c:pt idx="13">
                  <c:v>7.3899613899613907</c:v>
                </c:pt>
                <c:pt idx="14">
                  <c:v>8.3805309734513287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3-40EB-A6D7-09E3FE7B844E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'Ark1'!$S$466:$S$480</c:f>
              <c:numCache>
                <c:formatCode>General</c:formatCode>
                <c:ptCount val="15"/>
                <c:pt idx="0">
                  <c:v>2.25</c:v>
                </c:pt>
                <c:pt idx="1">
                  <c:v>2.3578947368421046</c:v>
                </c:pt>
                <c:pt idx="2">
                  <c:v>2.2443977591036406</c:v>
                </c:pt>
                <c:pt idx="3">
                  <c:v>2.4983948635634032</c:v>
                </c:pt>
                <c:pt idx="4">
                  <c:v>2.752210610932476</c:v>
                </c:pt>
                <c:pt idx="5">
                  <c:v>3.0353210353210343</c:v>
                </c:pt>
                <c:pt idx="6">
                  <c:v>3.4639809914677606</c:v>
                </c:pt>
                <c:pt idx="7">
                  <c:v>3.9353118479016942</c:v>
                </c:pt>
                <c:pt idx="8">
                  <c:v>4.4732673267326737</c:v>
                </c:pt>
                <c:pt idx="9">
                  <c:v>5.0111030654115378</c:v>
                </c:pt>
                <c:pt idx="10">
                  <c:v>5.6075581395348841</c:v>
                </c:pt>
                <c:pt idx="11">
                  <c:v>6.255319148936171</c:v>
                </c:pt>
                <c:pt idx="12">
                  <c:v>6.9126819126819123</c:v>
                </c:pt>
                <c:pt idx="13">
                  <c:v>7.2549019607843137</c:v>
                </c:pt>
                <c:pt idx="14">
                  <c:v>7.9174311926605503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D3-40EB-A6D7-09E3FE7B844E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'Ark1'!$S$451:$S$465</c:f>
              <c:numCache>
                <c:formatCode>General</c:formatCode>
                <c:ptCount val="15"/>
                <c:pt idx="0">
                  <c:v>2.5</c:v>
                </c:pt>
                <c:pt idx="1">
                  <c:v>2.0754716981132075</c:v>
                </c:pt>
                <c:pt idx="2">
                  <c:v>2.3974255832662914</c:v>
                </c:pt>
                <c:pt idx="3">
                  <c:v>2.7264437689969601</c:v>
                </c:pt>
                <c:pt idx="4">
                  <c:v>2.834065172174717</c:v>
                </c:pt>
                <c:pt idx="5">
                  <c:v>3.1418820087762072</c:v>
                </c:pt>
                <c:pt idx="6">
                  <c:v>3.5194505227327975</c:v>
                </c:pt>
                <c:pt idx="7">
                  <c:v>3.9767172626704399</c:v>
                </c:pt>
                <c:pt idx="8">
                  <c:v>4.468602295746118</c:v>
                </c:pt>
                <c:pt idx="9">
                  <c:v>5.0523045054375988</c:v>
                </c:pt>
                <c:pt idx="10">
                  <c:v>5.603209986625056</c:v>
                </c:pt>
                <c:pt idx="11">
                  <c:v>6.2131004366812226</c:v>
                </c:pt>
                <c:pt idx="12">
                  <c:v>6.7480719794344486</c:v>
                </c:pt>
                <c:pt idx="13">
                  <c:v>7.2603305785123986</c:v>
                </c:pt>
                <c:pt idx="14">
                  <c:v>7.9407407407407389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D3-40EB-A6D7-09E3FE7B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6.6756639277760432E-2"/>
          <c:h val="0.25613807707051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 KLASSE innen de ulike FETTGRUPPENE</a:t>
            </a:r>
          </a:p>
        </c:rich>
      </c:tx>
      <c:layout>
        <c:manualLayout>
          <c:xMode val="edge"/>
          <c:yMode val="edge"/>
          <c:x val="0.17617941780116611"/>
          <c:y val="2.94549850120741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712643765687137E-2"/>
          <c:y val="0.12420407579348475"/>
          <c:w val="0.9217604200948057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'Ark1'!$S$466:$S$480</c:f>
              <c:numCache>
                <c:formatCode>General</c:formatCode>
                <c:ptCount val="15"/>
                <c:pt idx="0">
                  <c:v>2.25</c:v>
                </c:pt>
                <c:pt idx="1">
                  <c:v>2.3578947368421046</c:v>
                </c:pt>
                <c:pt idx="2">
                  <c:v>2.2443977591036406</c:v>
                </c:pt>
                <c:pt idx="3">
                  <c:v>2.4983948635634032</c:v>
                </c:pt>
                <c:pt idx="4">
                  <c:v>2.752210610932476</c:v>
                </c:pt>
                <c:pt idx="5">
                  <c:v>3.0353210353210343</c:v>
                </c:pt>
                <c:pt idx="6">
                  <c:v>3.4639809914677606</c:v>
                </c:pt>
                <c:pt idx="7">
                  <c:v>3.9353118479016942</c:v>
                </c:pt>
                <c:pt idx="8">
                  <c:v>4.4732673267326737</c:v>
                </c:pt>
                <c:pt idx="9">
                  <c:v>5.0111030654115378</c:v>
                </c:pt>
                <c:pt idx="10">
                  <c:v>5.6075581395348841</c:v>
                </c:pt>
                <c:pt idx="11">
                  <c:v>6.255319148936171</c:v>
                </c:pt>
                <c:pt idx="12">
                  <c:v>6.9126819126819123</c:v>
                </c:pt>
                <c:pt idx="13">
                  <c:v>7.2549019607843137</c:v>
                </c:pt>
                <c:pt idx="14">
                  <c:v>7.9174311926605503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C-4885-BD7F-BBFF6E6BEC2F}"/>
            </c:ext>
          </c:extLst>
        </c:ser>
        <c:ser>
          <c:idx val="1"/>
          <c:order val="1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'Ark1'!$S$451:$S$465</c:f>
              <c:numCache>
                <c:formatCode>General</c:formatCode>
                <c:ptCount val="15"/>
                <c:pt idx="0">
                  <c:v>2.5</c:v>
                </c:pt>
                <c:pt idx="1">
                  <c:v>2.0754716981132075</c:v>
                </c:pt>
                <c:pt idx="2">
                  <c:v>2.3974255832662914</c:v>
                </c:pt>
                <c:pt idx="3">
                  <c:v>2.7264437689969601</c:v>
                </c:pt>
                <c:pt idx="4">
                  <c:v>2.834065172174717</c:v>
                </c:pt>
                <c:pt idx="5">
                  <c:v>3.1418820087762072</c:v>
                </c:pt>
                <c:pt idx="6">
                  <c:v>3.5194505227327975</c:v>
                </c:pt>
                <c:pt idx="7">
                  <c:v>3.9767172626704399</c:v>
                </c:pt>
                <c:pt idx="8">
                  <c:v>4.468602295746118</c:v>
                </c:pt>
                <c:pt idx="9">
                  <c:v>5.0523045054375988</c:v>
                </c:pt>
                <c:pt idx="10">
                  <c:v>5.603209986625056</c:v>
                </c:pt>
                <c:pt idx="11">
                  <c:v>6.2131004366812226</c:v>
                </c:pt>
                <c:pt idx="12">
                  <c:v>6.7480719794344486</c:v>
                </c:pt>
                <c:pt idx="13">
                  <c:v>7.2603305785123986</c:v>
                </c:pt>
                <c:pt idx="14">
                  <c:v>7.9407407407407389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C-4885-BD7F-BBFF6E6B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7.5424850925076031E-2"/>
          <c:h val="0.20978996359521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ku: middel VEKT i FETTGRUPPE 5</a:t>
            </a:r>
          </a:p>
        </c:rich>
      </c:tx>
      <c:layout>
        <c:manualLayout>
          <c:xMode val="edge"/>
          <c:yMode val="edge"/>
          <c:x val="7.247270461507499E-2"/>
          <c:y val="4.18269667639068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208673948963437E-2"/>
          <c:y val="0.14828759075142336"/>
          <c:w val="0.8982514903735308"/>
          <c:h val="0.72690660241084659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Fettgruppe!$E$21:$E$23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Fettgruppe!$R$37:$R$39</c:f>
              <c:numCache>
                <c:formatCode>0</c:formatCode>
                <c:ptCount val="3"/>
                <c:pt idx="0">
                  <c:v>360.55384615384594</c:v>
                </c:pt>
                <c:pt idx="1">
                  <c:v>369.01715686274503</c:v>
                </c:pt>
                <c:pt idx="2">
                  <c:v>390.5715596330275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E-429D-8CBE-9159543D7690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Fettgruppe!$E$21:$E$23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Fettgruppe!$R$21:$R$23</c:f>
              <c:numCache>
                <c:formatCode>0</c:formatCode>
                <c:ptCount val="3"/>
                <c:pt idx="0">
                  <c:v>356.47532133676106</c:v>
                </c:pt>
                <c:pt idx="1">
                  <c:v>372.61611570247931</c:v>
                </c:pt>
                <c:pt idx="2">
                  <c:v>395.40370370370374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E-429D-8CBE-9159543D7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45658905256819"/>
          <c:y val="0.53326727057946177"/>
          <c:w val="0.13402274795865787"/>
          <c:h val="0.142541854540782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ALDER i dager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9427091157299"/>
          <c:y val="0.14193949410057433"/>
          <c:w val="0.87539641319001682"/>
          <c:h val="0.75775842249290137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Uke!$W$63:$W$114</c:f>
              <c:numCache>
                <c:formatCode>0</c:formatCode>
                <c:ptCount val="52"/>
                <c:pt idx="0">
                  <c:v>1074.324137931035</c:v>
                </c:pt>
                <c:pt idx="1">
                  <c:v>1088.3796641791048</c:v>
                </c:pt>
                <c:pt idx="2">
                  <c:v>1072.9422348484848</c:v>
                </c:pt>
                <c:pt idx="3">
                  <c:v>1054.8037974683539</c:v>
                </c:pt>
                <c:pt idx="4">
                  <c:v>1061.9228149829737</c:v>
                </c:pt>
                <c:pt idx="5">
                  <c:v>1069.761517615176</c:v>
                </c:pt>
                <c:pt idx="6">
                  <c:v>1054.2728426395936</c:v>
                </c:pt>
                <c:pt idx="7">
                  <c:v>1051.0757800891531</c:v>
                </c:pt>
                <c:pt idx="8">
                  <c:v>1061.8810240963855</c:v>
                </c:pt>
                <c:pt idx="9">
                  <c:v>1073.5721493440967</c:v>
                </c:pt>
                <c:pt idx="10">
                  <c:v>1064.8609680741502</c:v>
                </c:pt>
                <c:pt idx="11">
                  <c:v>1066.4641744548285</c:v>
                </c:pt>
                <c:pt idx="12">
                  <c:v>1057.2653061224489</c:v>
                </c:pt>
                <c:pt idx="13">
                  <c:v>1096.8506787330321</c:v>
                </c:pt>
                <c:pt idx="14">
                  <c:v>1068.7162726008348</c:v>
                </c:pt>
                <c:pt idx="15">
                  <c:v>1057.6859592711685</c:v>
                </c:pt>
                <c:pt idx="16">
                  <c:v>1065.1189999999999</c:v>
                </c:pt>
                <c:pt idx="17">
                  <c:v>1048.0675057208239</c:v>
                </c:pt>
                <c:pt idx="18">
                  <c:v>1049.2616822429907</c:v>
                </c:pt>
                <c:pt idx="19">
                  <c:v>1054.3232558139532</c:v>
                </c:pt>
                <c:pt idx="20">
                  <c:v>1045.809151785714</c:v>
                </c:pt>
                <c:pt idx="21">
                  <c:v>1056.2642180094788</c:v>
                </c:pt>
                <c:pt idx="22">
                  <c:v>1063.9376391982184</c:v>
                </c:pt>
                <c:pt idx="23">
                  <c:v>1068.1376811594203</c:v>
                </c:pt>
                <c:pt idx="24">
                  <c:v>1082.4025157232702</c:v>
                </c:pt>
                <c:pt idx="25">
                  <c:v>1096.3365384615388</c:v>
                </c:pt>
                <c:pt idx="26">
                  <c:v>1077.4873501997338</c:v>
                </c:pt>
                <c:pt idx="27">
                  <c:v>1059.9279112754159</c:v>
                </c:pt>
                <c:pt idx="28">
                  <c:v>1075.9925187032418</c:v>
                </c:pt>
                <c:pt idx="29">
                  <c:v>1100.4499151103571</c:v>
                </c:pt>
                <c:pt idx="30">
                  <c:v>1062.8295019157085</c:v>
                </c:pt>
                <c:pt idx="31">
                  <c:v>1084.9494470774093</c:v>
                </c:pt>
                <c:pt idx="32">
                  <c:v>1068.2020802377417</c:v>
                </c:pt>
                <c:pt idx="33">
                  <c:v>1065.7777777777778</c:v>
                </c:pt>
                <c:pt idx="34">
                  <c:v>1074.9708222811671</c:v>
                </c:pt>
                <c:pt idx="35">
                  <c:v>1094.221418234443</c:v>
                </c:pt>
                <c:pt idx="36">
                  <c:v>1093.63671875</c:v>
                </c:pt>
                <c:pt idx="37">
                  <c:v>1076.6157517899762</c:v>
                </c:pt>
                <c:pt idx="38">
                  <c:v>1065.4863184079602</c:v>
                </c:pt>
                <c:pt idx="39">
                  <c:v>1097.8637810311905</c:v>
                </c:pt>
                <c:pt idx="40">
                  <c:v>1089.0040556199313</c:v>
                </c:pt>
                <c:pt idx="41">
                  <c:v>1084.3264075067025</c:v>
                </c:pt>
                <c:pt idx="42">
                  <c:v>1074.7366688610928</c:v>
                </c:pt>
                <c:pt idx="43">
                  <c:v>1076.1680949241925</c:v>
                </c:pt>
                <c:pt idx="44">
                  <c:v>1080.4638596491227</c:v>
                </c:pt>
                <c:pt idx="45">
                  <c:v>1079.2179745137489</c:v>
                </c:pt>
                <c:pt idx="46">
                  <c:v>1063.2715484363082</c:v>
                </c:pt>
                <c:pt idx="47">
                  <c:v>1084.5224215246637</c:v>
                </c:pt>
                <c:pt idx="48">
                  <c:v>1074.5243996901625</c:v>
                </c:pt>
                <c:pt idx="49">
                  <c:v>1078.0566615620212</c:v>
                </c:pt>
                <c:pt idx="50">
                  <c:v>1071.7049723756911</c:v>
                </c:pt>
                <c:pt idx="51">
                  <c:v>1075.8725490196075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8-4DE0-B317-EC0572F4ACE0}"/>
            </c:ext>
          </c:extLst>
        </c:ser>
        <c:ser>
          <c:idx val="0"/>
          <c:order val="1"/>
          <c:tx>
            <c:strRef>
              <c:f>Uke!$B$9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Uke!$W$9:$W$60</c:f>
              <c:numCache>
                <c:formatCode>0</c:formatCode>
                <c:ptCount val="52"/>
                <c:pt idx="0">
                  <c:v>1082.53125</c:v>
                </c:pt>
                <c:pt idx="1">
                  <c:v>1086.8047169811323</c:v>
                </c:pt>
                <c:pt idx="2">
                  <c:v>1066.9564245810056</c:v>
                </c:pt>
                <c:pt idx="3">
                  <c:v>1069.5130434782609</c:v>
                </c:pt>
                <c:pt idx="4">
                  <c:v>1066.8293650793655</c:v>
                </c:pt>
                <c:pt idx="5">
                  <c:v>1047.0685358255453</c:v>
                </c:pt>
                <c:pt idx="6">
                  <c:v>1047.0728862973758</c:v>
                </c:pt>
                <c:pt idx="7">
                  <c:v>1055.5752961082908</c:v>
                </c:pt>
                <c:pt idx="8">
                  <c:v>1056.1944444444443</c:v>
                </c:pt>
                <c:pt idx="9">
                  <c:v>1063.0709677419356</c:v>
                </c:pt>
                <c:pt idx="10">
                  <c:v>1074.1470245040839</c:v>
                </c:pt>
                <c:pt idx="11">
                  <c:v>1058.0177353342424</c:v>
                </c:pt>
                <c:pt idx="12">
                  <c:v>1026.78</c:v>
                </c:pt>
                <c:pt idx="13">
                  <c:v>1048.7839262187088</c:v>
                </c:pt>
                <c:pt idx="14">
                  <c:v>1050.1787564766837</c:v>
                </c:pt>
                <c:pt idx="15">
                  <c:v>1051.5279805352798</c:v>
                </c:pt>
                <c:pt idx="16">
                  <c:v>1056.3058419243987</c:v>
                </c:pt>
                <c:pt idx="17">
                  <c:v>1048.8640483383685</c:v>
                </c:pt>
                <c:pt idx="18">
                  <c:v>1058.2711598746084</c:v>
                </c:pt>
                <c:pt idx="19">
                  <c:v>1052.6569678407348</c:v>
                </c:pt>
                <c:pt idx="20">
                  <c:v>1053.1178294573649</c:v>
                </c:pt>
                <c:pt idx="21">
                  <c:v>1061.174504950495</c:v>
                </c:pt>
                <c:pt idx="22">
                  <c:v>1054.2265625</c:v>
                </c:pt>
                <c:pt idx="23">
                  <c:v>1068.5937052932757</c:v>
                </c:pt>
                <c:pt idx="24">
                  <c:v>1075.4873524451939</c:v>
                </c:pt>
                <c:pt idx="25">
                  <c:v>1089.1472602739725</c:v>
                </c:pt>
                <c:pt idx="26">
                  <c:v>1071.424957841484</c:v>
                </c:pt>
                <c:pt idx="27">
                  <c:v>1069.9954853273141</c:v>
                </c:pt>
                <c:pt idx="28">
                  <c:v>1069.3409669211196</c:v>
                </c:pt>
                <c:pt idx="29">
                  <c:v>1088.5259740259737</c:v>
                </c:pt>
                <c:pt idx="30">
                  <c:v>1067.125</c:v>
                </c:pt>
                <c:pt idx="31">
                  <c:v>1057.2891344383061</c:v>
                </c:pt>
                <c:pt idx="32">
                  <c:v>1079.5900735294117</c:v>
                </c:pt>
                <c:pt idx="33">
                  <c:v>1085.3388157894738</c:v>
                </c:pt>
                <c:pt idx="34">
                  <c:v>1068.2531847133757</c:v>
                </c:pt>
                <c:pt idx="35">
                  <c:v>1087.4037626628076</c:v>
                </c:pt>
                <c:pt idx="36">
                  <c:v>1084.1030769230767</c:v>
                </c:pt>
                <c:pt idx="37">
                  <c:v>1089.7661764705881</c:v>
                </c:pt>
                <c:pt idx="38">
                  <c:v>1062.3432574430824</c:v>
                </c:pt>
                <c:pt idx="39">
                  <c:v>1092.6015358361774</c:v>
                </c:pt>
                <c:pt idx="40">
                  <c:v>1096.9246435845212</c:v>
                </c:pt>
                <c:pt idx="41">
                  <c:v>1075.0736278447123</c:v>
                </c:pt>
                <c:pt idx="42">
                  <c:v>1098.6560734463276</c:v>
                </c:pt>
                <c:pt idx="43">
                  <c:v>1068.8869979577939</c:v>
                </c:pt>
                <c:pt idx="44">
                  <c:v>1084.353022932592</c:v>
                </c:pt>
                <c:pt idx="45">
                  <c:v>1091.1935251798557</c:v>
                </c:pt>
                <c:pt idx="46">
                  <c:v>1088.2514124293784</c:v>
                </c:pt>
                <c:pt idx="47">
                  <c:v>1077.6864261168382</c:v>
                </c:pt>
                <c:pt idx="48">
                  <c:v>1063.8748055987562</c:v>
                </c:pt>
                <c:pt idx="49">
                  <c:v>1074.7640117994101</c:v>
                </c:pt>
                <c:pt idx="50">
                  <c:v>1091.7661538461541</c:v>
                </c:pt>
                <c:pt idx="51">
                  <c:v>1081.8872180451128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8-4DE0-B317-EC0572F4A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10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8941129393719024E-2"/>
              <c:y val="0.369928885314354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tx2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53270509736032"/>
          <c:y val="0.22163235500053677"/>
          <c:w val="7.2027380317672349E-2"/>
          <c:h val="0.115425045095184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Ung ku: middel VEKT i FETTGRUPPE 4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Fettgruppe!$E$18:$E$20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Fettgruppe!$R$34:$R$36</c:f>
              <c:numCache>
                <c:formatCode>0</c:formatCode>
                <c:ptCount val="3"/>
                <c:pt idx="0">
                  <c:v>303.84283992285447</c:v>
                </c:pt>
                <c:pt idx="1">
                  <c:v>321.77359038142674</c:v>
                </c:pt>
                <c:pt idx="2">
                  <c:v>338.78504901960792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8-4370-8FCB-0366F11A6470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Fettgruppe!$E$18:$E$20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Fettgruppe!$R$18:$R$20</c:f>
              <c:numCache>
                <c:formatCode>0</c:formatCode>
                <c:ptCount val="3"/>
                <c:pt idx="0">
                  <c:v>306.34653388515193</c:v>
                </c:pt>
                <c:pt idx="1">
                  <c:v>323.49237967914445</c:v>
                </c:pt>
                <c:pt idx="2">
                  <c:v>340.79895379250189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8-4370-8FCB-0366F11A6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13777905725428"/>
          <c:y val="0.63432188410370094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UNG</a:t>
            </a:r>
            <a:r>
              <a:rPr lang="en-US" sz="1800" baseline="0"/>
              <a:t> KU: </a:t>
            </a:r>
            <a:r>
              <a:rPr lang="en-US" sz="1800"/>
              <a:t>Middel VEKT i FETTGRUPPE 3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633791559654878"/>
          <c:y val="0.14430818593814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Fettgruppe!$E$15:$E$17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Fettgruppe!$R$31:$R$33</c:f>
              <c:numCache>
                <c:formatCode>0</c:formatCode>
                <c:ptCount val="3"/>
                <c:pt idx="0">
                  <c:v>253.72976318622196</c:v>
                </c:pt>
                <c:pt idx="1">
                  <c:v>269.88352818613316</c:v>
                </c:pt>
                <c:pt idx="2">
                  <c:v>286.0769943777546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D-4BE9-A006-28F2EDAAC88E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Fettgruppe!$E$15:$E$17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Fettgruppe!$R$15:$R$17</c:f>
              <c:numCache>
                <c:formatCode>0</c:formatCode>
                <c:ptCount val="3"/>
                <c:pt idx="0">
                  <c:v>255.80002424830343</c:v>
                </c:pt>
                <c:pt idx="1">
                  <c:v>271.66106762479217</c:v>
                </c:pt>
                <c:pt idx="2">
                  <c:v>287.47326482479775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D-4BE9-A006-28F2EDAAC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60094159920133"/>
          <c:y val="0.52323594087353931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UNG</a:t>
            </a:r>
            <a:r>
              <a:rPr lang="en-US" sz="1800" baseline="0"/>
              <a:t> KU: m</a:t>
            </a:r>
            <a:r>
              <a:rPr lang="en-US" sz="1800"/>
              <a:t>iddel VEKT i FETTGRUPPE 1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37100276380703"/>
          <c:y val="0.15028541361206277"/>
          <c:w val="0.82933375877177506"/>
          <c:h val="0.73670033437617366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Fettgruppe!$R$25:$R$27</c:f>
              <c:numCache>
                <c:formatCode>0</c:formatCode>
                <c:ptCount val="3"/>
                <c:pt idx="0">
                  <c:v>156.70909090909092</c:v>
                </c:pt>
                <c:pt idx="1">
                  <c:v>178.32216981132075</c:v>
                </c:pt>
                <c:pt idx="2">
                  <c:v>199.78178670360111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2-4495-B954-31EB64FF2F42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Fettgruppe!$R$9:$R$11</c:f>
              <c:numCache>
                <c:formatCode>0</c:formatCode>
                <c:ptCount val="3"/>
                <c:pt idx="0">
                  <c:v>160.68000000000004</c:v>
                </c:pt>
                <c:pt idx="1">
                  <c:v>182.77030303030304</c:v>
                </c:pt>
                <c:pt idx="2">
                  <c:v>201.90734237829204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2-4495-B954-31EB64FF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0954627163762"/>
          <c:y val="0.45275355970843978"/>
          <c:w val="0.1925062642937973"/>
          <c:h val="0.150463078162149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UNG KU: middel VEKT i FETTGRUPPE 2</a:t>
            </a:r>
          </a:p>
        </c:rich>
      </c:tx>
      <c:layout>
        <c:manualLayout>
          <c:xMode val="edge"/>
          <c:yMode val="edge"/>
          <c:x val="7.1578730637286314E-2"/>
          <c:y val="4.18296074307559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76933760944144"/>
          <c:y val="0.15225642904773959"/>
          <c:w val="0.76136674484581268"/>
          <c:h val="0.73287572908648602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Fettgruppe!$E$12:$E$14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Fettgruppe!$R$28:$R$30</c:f>
              <c:numCache>
                <c:formatCode>0</c:formatCode>
                <c:ptCount val="3"/>
                <c:pt idx="0">
                  <c:v>214.88042609853511</c:v>
                </c:pt>
                <c:pt idx="1">
                  <c:v>226.84748201438876</c:v>
                </c:pt>
                <c:pt idx="2">
                  <c:v>239.10868511123823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6-488C-A169-33C8468E0865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dPt>
            <c:idx val="1"/>
            <c:bubble3D val="0"/>
            <c:spPr>
              <a:ln w="114300">
                <a:solidFill>
                  <a:srgbClr val="FF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957-4AC8-9265-EE5765E01A2F}"/>
              </c:ext>
            </c:extLst>
          </c:dPt>
          <c:cat>
            <c:strRef>
              <c:f>Fettgruppe!$E$12:$E$14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Fettgruppe!$R$12:$R$14</c:f>
              <c:numCache>
                <c:formatCode>0</c:formatCode>
                <c:ptCount val="3"/>
                <c:pt idx="0">
                  <c:v>218.57663240628781</c:v>
                </c:pt>
                <c:pt idx="1">
                  <c:v>228.11858753163105</c:v>
                </c:pt>
                <c:pt idx="2">
                  <c:v>241.3315175097278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6-488C-A169-33C8468E0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323942889652003"/>
          <c:y val="0.21475987365015828"/>
          <c:w val="0.20868718855599652"/>
          <c:h val="0.140552102921586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KU: a</a:t>
            </a:r>
            <a:r>
              <a:rPr lang="en-US" sz="2800"/>
              <a:t>ntall%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4335400952259E-2"/>
          <c:y val="0.1977186174369909"/>
          <c:w val="0.8955687739205912"/>
          <c:h val="0.72188749395772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Fettgruppe!$I$41:$I$55</c:f>
              <c:numCache>
                <c:formatCode>0.0</c:formatCode>
                <c:ptCount val="15"/>
                <c:pt idx="0">
                  <c:v>1.8271514708569341E-2</c:v>
                </c:pt>
                <c:pt idx="1">
                  <c:v>0.32888726475424807</c:v>
                </c:pt>
                <c:pt idx="2">
                  <c:v>2.7297642974602594</c:v>
                </c:pt>
                <c:pt idx="3">
                  <c:v>7.2519641878311747</c:v>
                </c:pt>
                <c:pt idx="4">
                  <c:v>9.6437054631828936</c:v>
                </c:pt>
                <c:pt idx="5">
                  <c:v>14.151288141786956</c:v>
                </c:pt>
                <c:pt idx="6">
                  <c:v>18.465192764480175</c:v>
                </c:pt>
                <c:pt idx="7">
                  <c:v>17.549789877580857</c:v>
                </c:pt>
                <c:pt idx="8">
                  <c:v>13.058651562214507</c:v>
                </c:pt>
                <c:pt idx="9">
                  <c:v>8.0010962908825132</c:v>
                </c:pt>
                <c:pt idx="10">
                  <c:v>4.7195322492234624</c:v>
                </c:pt>
                <c:pt idx="11">
                  <c:v>2.4392472135940082</c:v>
                </c:pt>
                <c:pt idx="12">
                  <c:v>0.95925452219989027</c:v>
                </c:pt>
                <c:pt idx="13">
                  <c:v>0.47688653389365981</c:v>
                </c:pt>
                <c:pt idx="14">
                  <c:v>0.20646811620683356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E-4E8B-B0C6-707036B90FA6}"/>
            </c:ext>
          </c:extLst>
        </c:ser>
        <c:ser>
          <c:idx val="1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Fettgruppe!$I$25:$I$39</c:f>
              <c:numCache>
                <c:formatCode>0.0</c:formatCode>
                <c:ptCount val="15"/>
                <c:pt idx="0">
                  <c:v>2.1770969401892087E-2</c:v>
                </c:pt>
                <c:pt idx="1">
                  <c:v>0.41958595574555674</c:v>
                </c:pt>
                <c:pt idx="2">
                  <c:v>2.8579345287574713</c:v>
                </c:pt>
                <c:pt idx="3">
                  <c:v>7.4318172821913473</c:v>
                </c:pt>
                <c:pt idx="4">
                  <c:v>9.9038118988243689</c:v>
                </c:pt>
                <c:pt idx="5">
                  <c:v>13.878003404187943</c:v>
                </c:pt>
                <c:pt idx="6">
                  <c:v>18.386573249416141</c:v>
                </c:pt>
                <c:pt idx="7">
                  <c:v>17.098127696631437</c:v>
                </c:pt>
                <c:pt idx="8">
                  <c:v>13.024977239441078</c:v>
                </c:pt>
                <c:pt idx="9">
                  <c:v>8.2096346435498564</c:v>
                </c:pt>
                <c:pt idx="10">
                  <c:v>4.7737798361239756</c:v>
                </c:pt>
                <c:pt idx="11">
                  <c:v>2.4225151407196295</c:v>
                </c:pt>
                <c:pt idx="12">
                  <c:v>0.95198511657364493</c:v>
                </c:pt>
                <c:pt idx="13">
                  <c:v>0.40375252345327151</c:v>
                </c:pt>
                <c:pt idx="14">
                  <c:v>0.21573051498238524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0E-4E8B-B0C6-707036B90FA6}"/>
            </c:ext>
          </c:extLst>
        </c:ser>
        <c:ser>
          <c:idx val="3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Fettgruppe!$I$9:$I$23</c:f>
              <c:numCache>
                <c:formatCode>0.0</c:formatCode>
                <c:ptCount val="15"/>
                <c:pt idx="0">
                  <c:v>1.1050700614418957E-2</c:v>
                </c:pt>
                <c:pt idx="1">
                  <c:v>0.36467312027582555</c:v>
                </c:pt>
                <c:pt idx="2">
                  <c:v>2.7693055739733903</c:v>
                </c:pt>
                <c:pt idx="3">
                  <c:v>7.3111435264995812</c:v>
                </c:pt>
                <c:pt idx="4">
                  <c:v>9.60747911417584</c:v>
                </c:pt>
                <c:pt idx="5">
                  <c:v>13.632144277947223</c:v>
                </c:pt>
                <c:pt idx="6">
                  <c:v>18.229235733545504</c:v>
                </c:pt>
                <c:pt idx="7">
                  <c:v>17.223621977633389</c:v>
                </c:pt>
                <c:pt idx="8">
                  <c:v>13.119391769438185</c:v>
                </c:pt>
                <c:pt idx="9">
                  <c:v>8.5444017150687355</c:v>
                </c:pt>
                <c:pt idx="10">
                  <c:v>4.959554435751226</c:v>
                </c:pt>
                <c:pt idx="11">
                  <c:v>2.5350307209477076</c:v>
                </c:pt>
                <c:pt idx="12">
                  <c:v>0.8597445078017949</c:v>
                </c:pt>
                <c:pt idx="13">
                  <c:v>0.5348539097378775</c:v>
                </c:pt>
                <c:pt idx="14">
                  <c:v>0.29836891658931181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0E-4E8B-B0C6-707036B90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25901886471387"/>
          <c:y val="0.2235370500778161"/>
          <c:w val="7.7712954133739326E-2"/>
          <c:h val="0.19013423026477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ku: antall%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4335400952259E-2"/>
          <c:y val="0.1977186174369909"/>
          <c:w val="0.8955687739205912"/>
          <c:h val="0.72188749395772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Fettgruppe!$I$25:$I$39</c:f>
              <c:numCache>
                <c:formatCode>0.0</c:formatCode>
                <c:ptCount val="15"/>
                <c:pt idx="0">
                  <c:v>2.1770969401892087E-2</c:v>
                </c:pt>
                <c:pt idx="1">
                  <c:v>0.41958595574555674</c:v>
                </c:pt>
                <c:pt idx="2">
                  <c:v>2.8579345287574713</c:v>
                </c:pt>
                <c:pt idx="3">
                  <c:v>7.4318172821913473</c:v>
                </c:pt>
                <c:pt idx="4">
                  <c:v>9.9038118988243689</c:v>
                </c:pt>
                <c:pt idx="5">
                  <c:v>13.878003404187943</c:v>
                </c:pt>
                <c:pt idx="6">
                  <c:v>18.386573249416141</c:v>
                </c:pt>
                <c:pt idx="7">
                  <c:v>17.098127696631437</c:v>
                </c:pt>
                <c:pt idx="8">
                  <c:v>13.024977239441078</c:v>
                </c:pt>
                <c:pt idx="9">
                  <c:v>8.2096346435498564</c:v>
                </c:pt>
                <c:pt idx="10">
                  <c:v>4.7737798361239756</c:v>
                </c:pt>
                <c:pt idx="11">
                  <c:v>2.4225151407196295</c:v>
                </c:pt>
                <c:pt idx="12">
                  <c:v>0.95198511657364493</c:v>
                </c:pt>
                <c:pt idx="13">
                  <c:v>0.40375252345327151</c:v>
                </c:pt>
                <c:pt idx="14">
                  <c:v>0.21573051498238524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A-445C-93D9-BE6DA3B7B00B}"/>
            </c:ext>
          </c:extLst>
        </c:ser>
        <c:ser>
          <c:idx val="3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Fettgruppe!$I$9:$I$23</c:f>
              <c:numCache>
                <c:formatCode>0.0</c:formatCode>
                <c:ptCount val="15"/>
                <c:pt idx="0">
                  <c:v>1.1050700614418957E-2</c:v>
                </c:pt>
                <c:pt idx="1">
                  <c:v>0.36467312027582555</c:v>
                </c:pt>
                <c:pt idx="2">
                  <c:v>2.7693055739733903</c:v>
                </c:pt>
                <c:pt idx="3">
                  <c:v>7.3111435264995812</c:v>
                </c:pt>
                <c:pt idx="4">
                  <c:v>9.60747911417584</c:v>
                </c:pt>
                <c:pt idx="5">
                  <c:v>13.632144277947223</c:v>
                </c:pt>
                <c:pt idx="6">
                  <c:v>18.229235733545504</c:v>
                </c:pt>
                <c:pt idx="7">
                  <c:v>17.223621977633389</c:v>
                </c:pt>
                <c:pt idx="8">
                  <c:v>13.119391769438185</c:v>
                </c:pt>
                <c:pt idx="9">
                  <c:v>8.5444017150687355</c:v>
                </c:pt>
                <c:pt idx="10">
                  <c:v>4.959554435751226</c:v>
                </c:pt>
                <c:pt idx="11">
                  <c:v>2.5350307209477076</c:v>
                </c:pt>
                <c:pt idx="12">
                  <c:v>0.8597445078017949</c:v>
                </c:pt>
                <c:pt idx="13">
                  <c:v>0.5348539097378775</c:v>
                </c:pt>
                <c:pt idx="14">
                  <c:v>0.29836891658931181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CA-445C-93D9-BE6DA3B7B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61262050370229"/>
          <c:y val="0.2221506721860087"/>
          <c:w val="9.9812271278947623E-2"/>
          <c:h val="0.184325613309235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ku: antall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85134033945126"/>
          <c:y val="0.14293949838442335"/>
          <c:w val="0.88323748100610744"/>
          <c:h val="0.78833098717029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Fettgruppe!$G$41:$G$55</c:f>
              <c:numCache>
                <c:formatCode>#,##0</c:formatCode>
                <c:ptCount val="15"/>
                <c:pt idx="0">
                  <c:v>10</c:v>
                </c:pt>
                <c:pt idx="1">
                  <c:v>180</c:v>
                </c:pt>
                <c:pt idx="2">
                  <c:v>1494</c:v>
                </c:pt>
                <c:pt idx="3">
                  <c:v>3969</c:v>
                </c:pt>
                <c:pt idx="4">
                  <c:v>5278</c:v>
                </c:pt>
                <c:pt idx="5">
                  <c:v>7745</c:v>
                </c:pt>
                <c:pt idx="6">
                  <c:v>10106</c:v>
                </c:pt>
                <c:pt idx="7">
                  <c:v>9605</c:v>
                </c:pt>
                <c:pt idx="8">
                  <c:v>7147</c:v>
                </c:pt>
                <c:pt idx="9">
                  <c:v>4379</c:v>
                </c:pt>
                <c:pt idx="10">
                  <c:v>2583</c:v>
                </c:pt>
                <c:pt idx="11">
                  <c:v>1335</c:v>
                </c:pt>
                <c:pt idx="12">
                  <c:v>525</c:v>
                </c:pt>
                <c:pt idx="13">
                  <c:v>261</c:v>
                </c:pt>
                <c:pt idx="14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6-4F85-AA41-318C057C9751}"/>
            </c:ext>
          </c:extLst>
        </c:ser>
        <c:ser>
          <c:idx val="1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#,##0</c:formatCode>
                <c:ptCount val="15"/>
                <c:pt idx="0">
                  <c:v>11</c:v>
                </c:pt>
                <c:pt idx="1">
                  <c:v>212</c:v>
                </c:pt>
                <c:pt idx="2">
                  <c:v>1444</c:v>
                </c:pt>
                <c:pt idx="3">
                  <c:v>3755</c:v>
                </c:pt>
                <c:pt idx="4">
                  <c:v>5004</c:v>
                </c:pt>
                <c:pt idx="5">
                  <c:v>7012</c:v>
                </c:pt>
                <c:pt idx="6">
                  <c:v>9290</c:v>
                </c:pt>
                <c:pt idx="7">
                  <c:v>8639</c:v>
                </c:pt>
                <c:pt idx="8">
                  <c:v>6581</c:v>
                </c:pt>
                <c:pt idx="9">
                  <c:v>4148</c:v>
                </c:pt>
                <c:pt idx="10">
                  <c:v>2412</c:v>
                </c:pt>
                <c:pt idx="11">
                  <c:v>1224</c:v>
                </c:pt>
                <c:pt idx="12">
                  <c:v>481</c:v>
                </c:pt>
                <c:pt idx="13">
                  <c:v>204</c:v>
                </c:pt>
                <c:pt idx="14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B6-4F85-AA41-318C057C9751}"/>
            </c:ext>
          </c:extLst>
        </c:ser>
        <c:ser>
          <c:idx val="3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#,##0</c:formatCode>
                <c:ptCount val="15"/>
                <c:pt idx="0">
                  <c:v>5</c:v>
                </c:pt>
                <c:pt idx="1">
                  <c:v>165</c:v>
                </c:pt>
                <c:pt idx="2">
                  <c:v>1253</c:v>
                </c:pt>
                <c:pt idx="3">
                  <c:v>3308</c:v>
                </c:pt>
                <c:pt idx="4">
                  <c:v>4347</c:v>
                </c:pt>
                <c:pt idx="5">
                  <c:v>6168</c:v>
                </c:pt>
                <c:pt idx="6">
                  <c:v>8248</c:v>
                </c:pt>
                <c:pt idx="7">
                  <c:v>7793</c:v>
                </c:pt>
                <c:pt idx="8">
                  <c:v>5936</c:v>
                </c:pt>
                <c:pt idx="9">
                  <c:v>3866</c:v>
                </c:pt>
                <c:pt idx="10">
                  <c:v>2244</c:v>
                </c:pt>
                <c:pt idx="11">
                  <c:v>1147</c:v>
                </c:pt>
                <c:pt idx="12">
                  <c:v>389</c:v>
                </c:pt>
                <c:pt idx="13">
                  <c:v>242</c:v>
                </c:pt>
                <c:pt idx="14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B6-4F85-AA41-318C057C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05896599629711"/>
          <c:y val="0.19442517372730095"/>
          <c:w val="0.10581191581925323"/>
          <c:h val="0.290243467042084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% KJØTTFE</a:t>
            </a:r>
            <a:r>
              <a:rPr lang="en-US" sz="2400" baseline="0"/>
              <a:t>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811915438621107"/>
          <c:y val="4.63188012153286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25031587462231E-2"/>
          <c:y val="0.15781641615051309"/>
          <c:w val="0.90774803227303058"/>
          <c:h val="0.76178969935040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'Ark1'!$C$481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'Ark1'!$AI$481:$AI$495</c:f>
              <c:numCache>
                <c:formatCode>General</c:formatCode>
                <c:ptCount val="15"/>
                <c:pt idx="0">
                  <c:v>50</c:v>
                </c:pt>
                <c:pt idx="1">
                  <c:v>31.111111111111111</c:v>
                </c:pt>
                <c:pt idx="2">
                  <c:v>25.502008032128515</c:v>
                </c:pt>
                <c:pt idx="3">
                  <c:v>23.784328546233311</c:v>
                </c:pt>
                <c:pt idx="4">
                  <c:v>19.950738916256164</c:v>
                </c:pt>
                <c:pt idx="5">
                  <c:v>17.546804389928987</c:v>
                </c:pt>
                <c:pt idx="6">
                  <c:v>17.830991490203843</c:v>
                </c:pt>
                <c:pt idx="7">
                  <c:v>18.771473191046329</c:v>
                </c:pt>
                <c:pt idx="8">
                  <c:v>21.631453756821049</c:v>
                </c:pt>
                <c:pt idx="9">
                  <c:v>24.548983786252567</c:v>
                </c:pt>
                <c:pt idx="10">
                  <c:v>29.732868757258998</c:v>
                </c:pt>
                <c:pt idx="11">
                  <c:v>40.22471910112359</c:v>
                </c:pt>
                <c:pt idx="12">
                  <c:v>48.380952380952358</c:v>
                </c:pt>
                <c:pt idx="13">
                  <c:v>62.835249042145612</c:v>
                </c:pt>
                <c:pt idx="14">
                  <c:v>64.601769911504405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F-446B-B246-C34D85AE36CF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'Ark1'!$AI$466:$AI$480</c:f>
              <c:numCache>
                <c:formatCode>General</c:formatCode>
                <c:ptCount val="15"/>
                <c:pt idx="0">
                  <c:v>45.454545454545446</c:v>
                </c:pt>
                <c:pt idx="1">
                  <c:v>36.79245283018868</c:v>
                </c:pt>
                <c:pt idx="2">
                  <c:v>30.817174515235465</c:v>
                </c:pt>
                <c:pt idx="3">
                  <c:v>27.669773635153124</c:v>
                </c:pt>
                <c:pt idx="4">
                  <c:v>22.861710631494805</c:v>
                </c:pt>
                <c:pt idx="5">
                  <c:v>20.436394751853967</c:v>
                </c:pt>
                <c:pt idx="6">
                  <c:v>20.032292787944026</c:v>
                </c:pt>
                <c:pt idx="7">
                  <c:v>20.557934946174321</c:v>
                </c:pt>
                <c:pt idx="8">
                  <c:v>23.127184318492624</c:v>
                </c:pt>
                <c:pt idx="9">
                  <c:v>24.324975891996154</c:v>
                </c:pt>
                <c:pt idx="10">
                  <c:v>29.643449419568825</c:v>
                </c:pt>
                <c:pt idx="11">
                  <c:v>39.624183006535951</c:v>
                </c:pt>
                <c:pt idx="12">
                  <c:v>48.024948024948031</c:v>
                </c:pt>
                <c:pt idx="13">
                  <c:v>58.33333333333335</c:v>
                </c:pt>
                <c:pt idx="14">
                  <c:v>69.724770642201847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F-446B-B246-C34D85AE36CF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'Ark1'!$AI$451:$AI$465</c:f>
              <c:numCache>
                <c:formatCode>General</c:formatCode>
                <c:ptCount val="15"/>
                <c:pt idx="0">
                  <c:v>60</c:v>
                </c:pt>
                <c:pt idx="1">
                  <c:v>33.939393939393945</c:v>
                </c:pt>
                <c:pt idx="2">
                  <c:v>35.514764565043897</c:v>
                </c:pt>
                <c:pt idx="3">
                  <c:v>33.978234582829494</c:v>
                </c:pt>
                <c:pt idx="4">
                  <c:v>25.258799171842657</c:v>
                </c:pt>
                <c:pt idx="5">
                  <c:v>21.806095979247736</c:v>
                </c:pt>
                <c:pt idx="6">
                  <c:v>20.138215324927256</c:v>
                </c:pt>
                <c:pt idx="7">
                  <c:v>20.890542794815861</c:v>
                </c:pt>
                <c:pt idx="8">
                  <c:v>22.169811320754722</c:v>
                </c:pt>
                <c:pt idx="9">
                  <c:v>24.469736161407127</c:v>
                </c:pt>
                <c:pt idx="10">
                  <c:v>29.812834224598923</c:v>
                </c:pt>
                <c:pt idx="11">
                  <c:v>38.709677419354847</c:v>
                </c:pt>
                <c:pt idx="12">
                  <c:v>48.586118251928035</c:v>
                </c:pt>
                <c:pt idx="13">
                  <c:v>56.611570247933876</c:v>
                </c:pt>
                <c:pt idx="14">
                  <c:v>57.777777777777779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5F-446B-B246-C34D85AE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8.5375542059405771E-2"/>
          <c:h val="0.207244086495388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</a:t>
            </a:r>
            <a:r>
              <a:rPr lang="en-US" sz="2400" baseline="0"/>
              <a:t> LEVEALDER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60518458252901E-2"/>
          <c:y val="0.14433345880079326"/>
          <c:w val="0.89291254488701821"/>
          <c:h val="0.775272954146949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'Ark1'!$C$481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'Ark1'!$AG$481:$AG$495</c:f>
              <c:numCache>
                <c:formatCode>General</c:formatCode>
                <c:ptCount val="15"/>
                <c:pt idx="0">
                  <c:v>949.1666666666664</c:v>
                </c:pt>
                <c:pt idx="1">
                  <c:v>1071.635761589404</c:v>
                </c:pt>
                <c:pt idx="2">
                  <c:v>1097.4394812680111</c:v>
                </c:pt>
                <c:pt idx="3">
                  <c:v>1095.1321609379163</c:v>
                </c:pt>
                <c:pt idx="4">
                  <c:v>1099.2394795690184</c:v>
                </c:pt>
                <c:pt idx="5">
                  <c:v>1086.4000000000001</c:v>
                </c:pt>
                <c:pt idx="6">
                  <c:v>1075.8896864773569</c:v>
                </c:pt>
                <c:pt idx="7">
                  <c:v>1069.7220489977733</c:v>
                </c:pt>
                <c:pt idx="8">
                  <c:v>1066.3476464512321</c:v>
                </c:pt>
                <c:pt idx="9">
                  <c:v>1060.8476789168278</c:v>
                </c:pt>
                <c:pt idx="10">
                  <c:v>1058.5771287535993</c:v>
                </c:pt>
                <c:pt idx="11">
                  <c:v>1060.5584518167452</c:v>
                </c:pt>
                <c:pt idx="12">
                  <c:v>1068.1636726546906</c:v>
                </c:pt>
                <c:pt idx="13">
                  <c:v>1102.5532786885249</c:v>
                </c:pt>
                <c:pt idx="14">
                  <c:v>1142.625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3-4AF5-AEEA-3EA03B1FA98A}"/>
            </c:ext>
          </c:extLst>
        </c:ser>
        <c:ser>
          <c:idx val="13"/>
          <c:order val="1"/>
          <c:tx>
            <c:strRef>
              <c:f>'Ark1'!$C$466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'Ark1'!$AG$466:$AG$480</c:f>
              <c:numCache>
                <c:formatCode>General</c:formatCode>
                <c:ptCount val="15"/>
                <c:pt idx="0">
                  <c:v>1101.8571428571429</c:v>
                </c:pt>
                <c:pt idx="1">
                  <c:v>1063.3053892215569</c:v>
                </c:pt>
                <c:pt idx="2">
                  <c:v>1088.7291350531109</c:v>
                </c:pt>
                <c:pt idx="3">
                  <c:v>1098.2872219053049</c:v>
                </c:pt>
                <c:pt idx="4">
                  <c:v>1090.8729752770671</c:v>
                </c:pt>
                <c:pt idx="5">
                  <c:v>1088.4395571060218</c:v>
                </c:pt>
                <c:pt idx="6">
                  <c:v>1073.8542857142857</c:v>
                </c:pt>
                <c:pt idx="7">
                  <c:v>1065.6865035901185</c:v>
                </c:pt>
                <c:pt idx="8">
                  <c:v>1057.1420599489793</c:v>
                </c:pt>
                <c:pt idx="9">
                  <c:v>1052.8414296501387</c:v>
                </c:pt>
                <c:pt idx="10">
                  <c:v>1049.5110341843358</c:v>
                </c:pt>
                <c:pt idx="11">
                  <c:v>1047.5805626598465</c:v>
                </c:pt>
                <c:pt idx="12">
                  <c:v>1067.3846153846157</c:v>
                </c:pt>
                <c:pt idx="13">
                  <c:v>1085.1111111111113</c:v>
                </c:pt>
                <c:pt idx="14">
                  <c:v>1190.9708737864078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3-4AF5-AEEA-3EA03B1FA98A}"/>
            </c:ext>
          </c:extLst>
        </c:ser>
        <c:ser>
          <c:idx val="1"/>
          <c:order val="2"/>
          <c:tx>
            <c:strRef>
              <c:f>'Ark1'!$C$451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'Ark1'!$AG$451:$AG$465</c:f>
              <c:numCache>
                <c:formatCode>General</c:formatCode>
                <c:ptCount val="15"/>
                <c:pt idx="0">
                  <c:v>916.25</c:v>
                </c:pt>
                <c:pt idx="1">
                  <c:v>1069.3450704225352</c:v>
                </c:pt>
                <c:pt idx="2">
                  <c:v>1089.1332744924975</c:v>
                </c:pt>
                <c:pt idx="3">
                  <c:v>1090.888105161911</c:v>
                </c:pt>
                <c:pt idx="4">
                  <c:v>1092.5844793713163</c:v>
                </c:pt>
                <c:pt idx="5">
                  <c:v>1079.8249913703833</c:v>
                </c:pt>
                <c:pt idx="6">
                  <c:v>1072.3820529373791</c:v>
                </c:pt>
                <c:pt idx="7">
                  <c:v>1069.0501225824023</c:v>
                </c:pt>
                <c:pt idx="8">
                  <c:v>1060.3848888888888</c:v>
                </c:pt>
                <c:pt idx="9">
                  <c:v>1055.1912165848337</c:v>
                </c:pt>
                <c:pt idx="10">
                  <c:v>1052.5195530726257</c:v>
                </c:pt>
                <c:pt idx="11">
                  <c:v>1056.4876260311637</c:v>
                </c:pt>
                <c:pt idx="12">
                  <c:v>1082.5149863760219</c:v>
                </c:pt>
                <c:pt idx="13">
                  <c:v>1130.3391304347824</c:v>
                </c:pt>
                <c:pt idx="14">
                  <c:v>1172.8449612403101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73-4AF5-AEEA-3EA03B1F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LEVEALDER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92590554478964"/>
          <c:y val="0.24258025391867336"/>
          <c:w val="6.5348261839339422E-2"/>
          <c:h val="0.1282856517935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</a:t>
            </a:r>
            <a:r>
              <a:rPr lang="en-US" sz="2400" baseline="0"/>
              <a:t> SLAKTEVEKT TILVEKST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4897700714231"/>
          <c:y val="0.11499080609419085"/>
          <c:w val="0.88412414709139153"/>
          <c:h val="0.80461523431643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Fettgruppe!$Z$41:$Z$55</c:f>
              <c:numCache>
                <c:formatCode>0</c:formatCode>
                <c:ptCount val="15"/>
                <c:pt idx="0">
                  <c:v>140.32309043020197</c:v>
                </c:pt>
                <c:pt idx="1">
                  <c:v>170.58143561348112</c:v>
                </c:pt>
                <c:pt idx="2">
                  <c:v>188.51092400732927</c:v>
                </c:pt>
                <c:pt idx="3">
                  <c:v>200.22762741066509</c:v>
                </c:pt>
                <c:pt idx="4">
                  <c:v>209.43161220011194</c:v>
                </c:pt>
                <c:pt idx="5">
                  <c:v>222.43716193924288</c:v>
                </c:pt>
                <c:pt idx="6">
                  <c:v>239.03202537348596</c:v>
                </c:pt>
                <c:pt idx="7">
                  <c:v>254.17468365657905</c:v>
                </c:pt>
                <c:pt idx="8">
                  <c:v>271.08986310448148</c:v>
                </c:pt>
                <c:pt idx="9">
                  <c:v>290.38263748545819</c:v>
                </c:pt>
                <c:pt idx="10">
                  <c:v>306.85729822547097</c:v>
                </c:pt>
                <c:pt idx="11">
                  <c:v>322.98742997366378</c:v>
                </c:pt>
                <c:pt idx="12">
                  <c:v>333.64788702766901</c:v>
                </c:pt>
                <c:pt idx="13">
                  <c:v>337.92797929525119</c:v>
                </c:pt>
                <c:pt idx="14">
                  <c:v>361.08471701455937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B-401C-A95E-A5FB21FAD842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Fettgruppe!$Z$25:$Z$39</c:f>
              <c:numCache>
                <c:formatCode>0</c:formatCode>
                <c:ptCount val="15"/>
                <c:pt idx="0">
                  <c:v>142.2226936812701</c:v>
                </c:pt>
                <c:pt idx="1">
                  <c:v>167.70550739131488</c:v>
                </c:pt>
                <c:pt idx="2">
                  <c:v>183.49999120199465</c:v>
                </c:pt>
                <c:pt idx="3">
                  <c:v>195.65048360096665</c:v>
                </c:pt>
                <c:pt idx="4">
                  <c:v>207.95040958528881</c:v>
                </c:pt>
                <c:pt idx="5">
                  <c:v>219.68026019468471</c:v>
                </c:pt>
                <c:pt idx="6">
                  <c:v>236.27950883247712</c:v>
                </c:pt>
                <c:pt idx="7">
                  <c:v>253.2485184685562</c:v>
                </c:pt>
                <c:pt idx="8">
                  <c:v>270.61357713036364</c:v>
                </c:pt>
                <c:pt idx="9">
                  <c:v>288.59316452224152</c:v>
                </c:pt>
                <c:pt idx="10">
                  <c:v>306.5938135957802</c:v>
                </c:pt>
                <c:pt idx="11">
                  <c:v>323.39760882868995</c:v>
                </c:pt>
                <c:pt idx="12">
                  <c:v>337.79187085615422</c:v>
                </c:pt>
                <c:pt idx="13">
                  <c:v>340.07315295563222</c:v>
                </c:pt>
                <c:pt idx="14">
                  <c:v>327.94383828321378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DB-401C-A95E-A5FB21FAD842}"/>
            </c:ext>
          </c:extLst>
        </c:ser>
        <c:ser>
          <c:idx val="1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Fettgruppe!$Z$9:$Z$23</c:f>
              <c:numCache>
                <c:formatCode>0</c:formatCode>
                <c:ptCount val="15"/>
                <c:pt idx="0">
                  <c:v>175.36698499317876</c:v>
                </c:pt>
                <c:pt idx="1">
                  <c:v>170.91798343268576</c:v>
                </c:pt>
                <c:pt idx="2">
                  <c:v>185.38350366016925</c:v>
                </c:pt>
                <c:pt idx="3">
                  <c:v>200.36576746232504</c:v>
                </c:pt>
                <c:pt idx="4">
                  <c:v>208.78805423164414</c:v>
                </c:pt>
                <c:pt idx="5">
                  <c:v>223.49132446310492</c:v>
                </c:pt>
                <c:pt idx="6">
                  <c:v>238.5344136892607</c:v>
                </c:pt>
                <c:pt idx="7">
                  <c:v>254.11443475500144</c:v>
                </c:pt>
                <c:pt idx="8">
                  <c:v>271.10275508171668</c:v>
                </c:pt>
                <c:pt idx="9">
                  <c:v>290.32324101090802</c:v>
                </c:pt>
                <c:pt idx="10">
                  <c:v>307.35047034021505</c:v>
                </c:pt>
                <c:pt idx="11">
                  <c:v>322.57732641200778</c:v>
                </c:pt>
                <c:pt idx="12">
                  <c:v>329.30289725609026</c:v>
                </c:pt>
                <c:pt idx="13">
                  <c:v>329.64984195420482</c:v>
                </c:pt>
                <c:pt idx="14">
                  <c:v>337.13211615417214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DB-401C-A95E-A5FB21FAD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 i gram/ dag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2606124376021"/>
          <c:y val="0.17672255673923112"/>
          <c:w val="6.7232905023208639E-2"/>
          <c:h val="0.16910328855951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% KJØTTFE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4466294563067E-2"/>
          <c:y val="0.1527398047516724"/>
          <c:w val="0.90755741010286972"/>
          <c:h val="0.73681984612915141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'Ark1'!$AI$119:$AI$170</c:f>
              <c:numCache>
                <c:formatCode>General</c:formatCode>
                <c:ptCount val="52"/>
                <c:pt idx="0">
                  <c:v>22.727272727272723</c:v>
                </c:pt>
                <c:pt idx="1">
                  <c:v>18.206039076376559</c:v>
                </c:pt>
                <c:pt idx="2">
                  <c:v>14.847942754919501</c:v>
                </c:pt>
                <c:pt idx="3">
                  <c:v>18.190567853705495</c:v>
                </c:pt>
                <c:pt idx="4">
                  <c:v>11.919831223628689</c:v>
                </c:pt>
                <c:pt idx="5">
                  <c:v>11.479591836734697</c:v>
                </c:pt>
                <c:pt idx="6">
                  <c:v>16.405307599517499</c:v>
                </c:pt>
                <c:pt idx="7">
                  <c:v>13.21279554937413</c:v>
                </c:pt>
                <c:pt idx="8">
                  <c:v>19.328859060402685</c:v>
                </c:pt>
                <c:pt idx="9">
                  <c:v>17.88772597526166</c:v>
                </c:pt>
                <c:pt idx="10">
                  <c:v>16.169393647738211</c:v>
                </c:pt>
                <c:pt idx="11">
                  <c:v>18.298714144411473</c:v>
                </c:pt>
                <c:pt idx="12">
                  <c:v>16.579223504721931</c:v>
                </c:pt>
                <c:pt idx="13">
                  <c:v>17.921146953405017</c:v>
                </c:pt>
                <c:pt idx="14">
                  <c:v>15.762273901808788</c:v>
                </c:pt>
                <c:pt idx="15">
                  <c:v>20.443101711983889</c:v>
                </c:pt>
                <c:pt idx="16">
                  <c:v>21.845574387947273</c:v>
                </c:pt>
                <c:pt idx="17">
                  <c:v>22.692725298588485</c:v>
                </c:pt>
                <c:pt idx="18">
                  <c:v>21.934197407776672</c:v>
                </c:pt>
                <c:pt idx="19">
                  <c:v>20.754716981132077</c:v>
                </c:pt>
                <c:pt idx="20">
                  <c:v>21.775898520084564</c:v>
                </c:pt>
                <c:pt idx="21">
                  <c:v>26.086956521739129</c:v>
                </c:pt>
                <c:pt idx="22">
                  <c:v>22.770199370409237</c:v>
                </c:pt>
                <c:pt idx="23">
                  <c:v>23.996082272282077</c:v>
                </c:pt>
                <c:pt idx="24">
                  <c:v>24.399038461538456</c:v>
                </c:pt>
                <c:pt idx="25">
                  <c:v>21.477272727272723</c:v>
                </c:pt>
                <c:pt idx="26">
                  <c:v>17.951959544879902</c:v>
                </c:pt>
                <c:pt idx="27">
                  <c:v>28.173913043478262</c:v>
                </c:pt>
                <c:pt idx="28">
                  <c:v>23.255813953488367</c:v>
                </c:pt>
                <c:pt idx="29">
                  <c:v>20</c:v>
                </c:pt>
                <c:pt idx="30">
                  <c:v>20.071047957371221</c:v>
                </c:pt>
                <c:pt idx="31">
                  <c:v>15.55232558139534</c:v>
                </c:pt>
                <c:pt idx="32">
                  <c:v>18.65357643758766</c:v>
                </c:pt>
                <c:pt idx="33">
                  <c:v>16.1144578313253</c:v>
                </c:pt>
                <c:pt idx="34">
                  <c:v>21.917808219178081</c:v>
                </c:pt>
                <c:pt idx="35">
                  <c:v>13.397790055248619</c:v>
                </c:pt>
                <c:pt idx="36">
                  <c:v>19.311193111931122</c:v>
                </c:pt>
                <c:pt idx="37">
                  <c:v>15.995397008055239</c:v>
                </c:pt>
                <c:pt idx="38">
                  <c:v>19.158878504672899</c:v>
                </c:pt>
                <c:pt idx="39">
                  <c:v>32.054455445544555</c:v>
                </c:pt>
                <c:pt idx="40">
                  <c:v>32.380952380952372</c:v>
                </c:pt>
                <c:pt idx="41">
                  <c:v>30.853816300129367</c:v>
                </c:pt>
                <c:pt idx="42">
                  <c:v>32.927610506085841</c:v>
                </c:pt>
                <c:pt idx="43">
                  <c:v>35.782140595313486</c:v>
                </c:pt>
                <c:pt idx="44">
                  <c:v>32.833787465940041</c:v>
                </c:pt>
                <c:pt idx="45">
                  <c:v>35.653871177618747</c:v>
                </c:pt>
                <c:pt idx="46">
                  <c:v>34.776228906823178</c:v>
                </c:pt>
                <c:pt idx="47">
                  <c:v>31.513828238719071</c:v>
                </c:pt>
                <c:pt idx="48">
                  <c:v>31.807951987997001</c:v>
                </c:pt>
                <c:pt idx="49">
                  <c:v>27.794117647058833</c:v>
                </c:pt>
                <c:pt idx="50">
                  <c:v>23.541887592788967</c:v>
                </c:pt>
                <c:pt idx="51">
                  <c:v>18.397626112759639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D-429D-A1CB-952FD7FA13BA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'Ark1'!$AI$67:$AI$118</c:f>
              <c:numCache>
                <c:formatCode>General</c:formatCode>
                <c:ptCount val="52"/>
                <c:pt idx="0">
                  <c:v>24.816849816849825</c:v>
                </c:pt>
                <c:pt idx="1">
                  <c:v>19.254658385093169</c:v>
                </c:pt>
                <c:pt idx="2">
                  <c:v>16.989247311827956</c:v>
                </c:pt>
                <c:pt idx="3">
                  <c:v>17.09905660377359</c:v>
                </c:pt>
                <c:pt idx="4">
                  <c:v>17.712177121771216</c:v>
                </c:pt>
                <c:pt idx="5">
                  <c:v>14.471780028943556</c:v>
                </c:pt>
                <c:pt idx="6">
                  <c:v>19.482288828337872</c:v>
                </c:pt>
                <c:pt idx="7">
                  <c:v>15.070643642072213</c:v>
                </c:pt>
                <c:pt idx="8">
                  <c:v>24.115755627009644</c:v>
                </c:pt>
                <c:pt idx="9">
                  <c:v>24.64358452138492</c:v>
                </c:pt>
                <c:pt idx="10">
                  <c:v>20.130576713819373</c:v>
                </c:pt>
                <c:pt idx="11">
                  <c:v>17.528373266078184</c:v>
                </c:pt>
                <c:pt idx="12">
                  <c:v>12.077294685990337</c:v>
                </c:pt>
                <c:pt idx="13">
                  <c:v>24.667472793228541</c:v>
                </c:pt>
                <c:pt idx="14">
                  <c:v>19.591346153846157</c:v>
                </c:pt>
                <c:pt idx="15">
                  <c:v>19.88571428571429</c:v>
                </c:pt>
                <c:pt idx="16">
                  <c:v>21.572794899043576</c:v>
                </c:pt>
                <c:pt idx="17">
                  <c:v>21.780821917808225</c:v>
                </c:pt>
                <c:pt idx="18">
                  <c:v>20.172910662824204</c:v>
                </c:pt>
                <c:pt idx="19">
                  <c:v>20.669577874818057</c:v>
                </c:pt>
                <c:pt idx="20">
                  <c:v>27.635327635327631</c:v>
                </c:pt>
                <c:pt idx="21">
                  <c:v>23.205741626794261</c:v>
                </c:pt>
                <c:pt idx="22">
                  <c:v>26.41277641277641</c:v>
                </c:pt>
                <c:pt idx="23">
                  <c:v>22.606382978723403</c:v>
                </c:pt>
                <c:pt idx="24">
                  <c:v>26.02523659305993</c:v>
                </c:pt>
                <c:pt idx="25">
                  <c:v>14.820846905537461</c:v>
                </c:pt>
                <c:pt idx="26">
                  <c:v>19.319938176197841</c:v>
                </c:pt>
                <c:pt idx="27">
                  <c:v>24.032586558044805</c:v>
                </c:pt>
                <c:pt idx="28">
                  <c:v>16.317016317016314</c:v>
                </c:pt>
                <c:pt idx="29">
                  <c:v>19.246031746031743</c:v>
                </c:pt>
                <c:pt idx="30">
                  <c:v>16.046966731898237</c:v>
                </c:pt>
                <c:pt idx="31">
                  <c:v>19.366197183098592</c:v>
                </c:pt>
                <c:pt idx="32">
                  <c:v>19.482758620689651</c:v>
                </c:pt>
                <c:pt idx="33">
                  <c:v>15.24390243902439</c:v>
                </c:pt>
                <c:pt idx="34">
                  <c:v>18.113772455089812</c:v>
                </c:pt>
                <c:pt idx="35">
                  <c:v>17.959183673469379</c:v>
                </c:pt>
                <c:pt idx="36">
                  <c:v>16.860465116279066</c:v>
                </c:pt>
                <c:pt idx="37">
                  <c:v>18.131868131868135</c:v>
                </c:pt>
                <c:pt idx="38">
                  <c:v>23.404255319148941</c:v>
                </c:pt>
                <c:pt idx="39">
                  <c:v>28.618152085036797</c:v>
                </c:pt>
                <c:pt idx="40">
                  <c:v>27.30819245773732</c:v>
                </c:pt>
                <c:pt idx="41">
                  <c:v>34.968152866242043</c:v>
                </c:pt>
                <c:pt idx="42">
                  <c:v>32.755170113408937</c:v>
                </c:pt>
                <c:pt idx="43">
                  <c:v>34.274458305975045</c:v>
                </c:pt>
                <c:pt idx="44">
                  <c:v>35.785953177257525</c:v>
                </c:pt>
                <c:pt idx="45">
                  <c:v>36.680327868852473</c:v>
                </c:pt>
                <c:pt idx="46">
                  <c:v>32.452574525745256</c:v>
                </c:pt>
                <c:pt idx="47">
                  <c:v>31.907894736842099</c:v>
                </c:pt>
                <c:pt idx="48">
                  <c:v>34.395848776871759</c:v>
                </c:pt>
                <c:pt idx="49">
                  <c:v>28.682719546742202</c:v>
                </c:pt>
                <c:pt idx="50">
                  <c:v>25.490196078431367</c:v>
                </c:pt>
                <c:pt idx="51">
                  <c:v>16.34615384615385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D-429D-A1CB-952FD7FA1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0275240701423908E-2"/>
              <c:y val="0.313389044975627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346222229490889"/>
          <c:y val="0.16998355866136192"/>
          <c:w val="9.7757766283932832E-2"/>
          <c:h val="0.125577694698607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</a:t>
            </a:r>
            <a:r>
              <a:rPr lang="en-US" sz="2400" baseline="0"/>
              <a:t> LENGDE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4897700714231"/>
          <c:y val="0.11499080609419085"/>
          <c:w val="0.88412414709139153"/>
          <c:h val="0.80461523431643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Fettgruppe!$O$41:$O$55</c:f>
              <c:numCache>
                <c:formatCode>0.0</c:formatCode>
                <c:ptCount val="15"/>
                <c:pt idx="0">
                  <c:v>192.16666666666663</c:v>
                </c:pt>
                <c:pt idx="1">
                  <c:v>207.21192052980129</c:v>
                </c:pt>
                <c:pt idx="2">
                  <c:v>212.37031700288179</c:v>
                </c:pt>
                <c:pt idx="3">
                  <c:v>213.36637356781247</c:v>
                </c:pt>
                <c:pt idx="4">
                  <c:v>214.45639357593004</c:v>
                </c:pt>
                <c:pt idx="5">
                  <c:v>215.27038567493119</c:v>
                </c:pt>
                <c:pt idx="6">
                  <c:v>216.01319539744537</c:v>
                </c:pt>
                <c:pt idx="7">
                  <c:v>216.21035634743876</c:v>
                </c:pt>
                <c:pt idx="8">
                  <c:v>216.28522945256012</c:v>
                </c:pt>
                <c:pt idx="9">
                  <c:v>216.33002901353967</c:v>
                </c:pt>
                <c:pt idx="10">
                  <c:v>215.97038255861781</c:v>
                </c:pt>
                <c:pt idx="11">
                  <c:v>215.03554502369664</c:v>
                </c:pt>
                <c:pt idx="12">
                  <c:v>214.20159680638724</c:v>
                </c:pt>
                <c:pt idx="13">
                  <c:v>214.06967213114751</c:v>
                </c:pt>
                <c:pt idx="14">
                  <c:v>214.56730769230765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D-4FAD-95A1-5C156EA8BFF6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Fettgruppe!$O$25:$O$39</c:f>
              <c:numCache>
                <c:formatCode>0.0</c:formatCode>
                <c:ptCount val="15"/>
                <c:pt idx="0">
                  <c:v>201</c:v>
                </c:pt>
                <c:pt idx="1">
                  <c:v>207.67664670658681</c:v>
                </c:pt>
                <c:pt idx="2">
                  <c:v>210.05462822458264</c:v>
                </c:pt>
                <c:pt idx="3">
                  <c:v>212.10838562464343</c:v>
                </c:pt>
                <c:pt idx="4">
                  <c:v>213.62105711849964</c:v>
                </c:pt>
                <c:pt idx="5">
                  <c:v>214.62172000606705</c:v>
                </c:pt>
                <c:pt idx="6">
                  <c:v>215.31211428571424</c:v>
                </c:pt>
                <c:pt idx="7">
                  <c:v>215.80905439941591</c:v>
                </c:pt>
                <c:pt idx="8">
                  <c:v>215.66422193877548</c:v>
                </c:pt>
                <c:pt idx="9">
                  <c:v>215.86181726654911</c:v>
                </c:pt>
                <c:pt idx="10">
                  <c:v>215.46689744699265</c:v>
                </c:pt>
                <c:pt idx="11">
                  <c:v>214.55328218243812</c:v>
                </c:pt>
                <c:pt idx="12">
                  <c:v>214.68376068376071</c:v>
                </c:pt>
                <c:pt idx="13">
                  <c:v>213.82828282828285</c:v>
                </c:pt>
                <c:pt idx="14">
                  <c:v>213.99029126213588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0D-4FAD-95A1-5C156EA8BFF6}"/>
            </c:ext>
          </c:extLst>
        </c:ser>
        <c:ser>
          <c:idx val="1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Fettgruppe!$O$9:$O$23</c:f>
              <c:numCache>
                <c:formatCode>0.0</c:formatCode>
                <c:ptCount val="15"/>
                <c:pt idx="0">
                  <c:v>199</c:v>
                </c:pt>
                <c:pt idx="1">
                  <c:v>207.57042253521124</c:v>
                </c:pt>
                <c:pt idx="2">
                  <c:v>209.43424536628419</c:v>
                </c:pt>
                <c:pt idx="3">
                  <c:v>211.8496312920808</c:v>
                </c:pt>
                <c:pt idx="4">
                  <c:v>213.40594302554024</c:v>
                </c:pt>
                <c:pt idx="5">
                  <c:v>214.45978598550224</c:v>
                </c:pt>
                <c:pt idx="6">
                  <c:v>215.47579083279527</c:v>
                </c:pt>
                <c:pt idx="7">
                  <c:v>216.06292563334245</c:v>
                </c:pt>
                <c:pt idx="8">
                  <c:v>216.07128888888889</c:v>
                </c:pt>
                <c:pt idx="9">
                  <c:v>216.20812875068191</c:v>
                </c:pt>
                <c:pt idx="10">
                  <c:v>216.00744878957167</c:v>
                </c:pt>
                <c:pt idx="11">
                  <c:v>215.23281393217232</c:v>
                </c:pt>
                <c:pt idx="12">
                  <c:v>215.21798365122609</c:v>
                </c:pt>
                <c:pt idx="13">
                  <c:v>214.62608695652179</c:v>
                </c:pt>
                <c:pt idx="14">
                  <c:v>214.11627906976747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0D-4FAD-95A1-5C156EA8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0083064648221613E-2"/>
              <c:y val="0.28565817508105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91100906440863"/>
          <c:y val="0.13162451752354484"/>
          <c:w val="6.7232905023208639E-2"/>
          <c:h val="0.16910328855951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ku: middel</a:t>
            </a:r>
            <a:r>
              <a:rPr lang="en-US" sz="2400" baseline="0"/>
              <a:t> K-FAKTOR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4897700714231"/>
          <c:y val="0.11499080609419085"/>
          <c:w val="0.88412414709139153"/>
          <c:h val="0.80461523431643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Fettgruppe!$P$41:$P$55</c:f>
              <c:numCache>
                <c:formatCode>0.0</c:formatCode>
                <c:ptCount val="15"/>
                <c:pt idx="0">
                  <c:v>18.02911986356392</c:v>
                </c:pt>
                <c:pt idx="1">
                  <c:v>20.290933418103528</c:v>
                </c:pt>
                <c:pt idx="2">
                  <c:v>21.513008806084564</c:v>
                </c:pt>
                <c:pt idx="3">
                  <c:v>22.522813860510286</c:v>
                </c:pt>
                <c:pt idx="4">
                  <c:v>23.366126961240482</c:v>
                </c:pt>
                <c:pt idx="5">
                  <c:v>24.266820567634021</c:v>
                </c:pt>
                <c:pt idx="6">
                  <c:v>25.552989179364499</c:v>
                </c:pt>
                <c:pt idx="7">
                  <c:v>26.965631265513419</c:v>
                </c:pt>
                <c:pt idx="8">
                  <c:v>28.613702293522167</c:v>
                </c:pt>
                <c:pt idx="9">
                  <c:v>30.493569024219624</c:v>
                </c:pt>
                <c:pt idx="10">
                  <c:v>32.286773217230873</c:v>
                </c:pt>
                <c:pt idx="11">
                  <c:v>34.424264049719575</c:v>
                </c:pt>
                <c:pt idx="12">
                  <c:v>36.274357260226473</c:v>
                </c:pt>
                <c:pt idx="13">
                  <c:v>37.976800957447729</c:v>
                </c:pt>
                <c:pt idx="14">
                  <c:v>41.696309484539889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3-405B-A106-DB5DCBF3E410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Fettgruppe!$P$25:$P$39</c:f>
              <c:numCache>
                <c:formatCode>0.0</c:formatCode>
                <c:ptCount val="15"/>
                <c:pt idx="0">
                  <c:v>19.229472036673769</c:v>
                </c:pt>
                <c:pt idx="1">
                  <c:v>21.049400170313703</c:v>
                </c:pt>
                <c:pt idx="2">
                  <c:v>21.423086909063873</c:v>
                </c:pt>
                <c:pt idx="3">
                  <c:v>22.470870880012168</c:v>
                </c:pt>
                <c:pt idx="4">
                  <c:v>23.302012805725248</c:v>
                </c:pt>
                <c:pt idx="5">
                  <c:v>24.224431732318955</c:v>
                </c:pt>
                <c:pt idx="6">
                  <c:v>25.471621527434966</c:v>
                </c:pt>
                <c:pt idx="7">
                  <c:v>26.904456047533444</c:v>
                </c:pt>
                <c:pt idx="8">
                  <c:v>28.577215785726047</c:v>
                </c:pt>
                <c:pt idx="9">
                  <c:v>30.244521563749498</c:v>
                </c:pt>
                <c:pt idx="10">
                  <c:v>32.191798908606295</c:v>
                </c:pt>
                <c:pt idx="11">
                  <c:v>34.337782967584502</c:v>
                </c:pt>
                <c:pt idx="12">
                  <c:v>36.493786443514153</c:v>
                </c:pt>
                <c:pt idx="13">
                  <c:v>37.62535043641855</c:v>
                </c:pt>
                <c:pt idx="14">
                  <c:v>39.839309183260745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53-405B-A106-DB5DCBF3E410}"/>
            </c:ext>
          </c:extLst>
        </c:ser>
        <c:ser>
          <c:idx val="1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Fettgruppe!$P$9:$P$23</c:f>
              <c:numCache>
                <c:formatCode>0.0</c:formatCode>
                <c:ptCount val="15"/>
                <c:pt idx="0">
                  <c:v>19.409907612497221</c:v>
                </c:pt>
                <c:pt idx="1">
                  <c:v>20.469980649835875</c:v>
                </c:pt>
                <c:pt idx="2">
                  <c:v>21.831358127352235</c:v>
                </c:pt>
                <c:pt idx="3">
                  <c:v>22.921174404282464</c:v>
                </c:pt>
                <c:pt idx="4">
                  <c:v>23.521975560061374</c:v>
                </c:pt>
                <c:pt idx="5">
                  <c:v>24.485374337222485</c:v>
                </c:pt>
                <c:pt idx="6">
                  <c:v>25.628113039628143</c:v>
                </c:pt>
                <c:pt idx="7">
                  <c:v>27.008155176781045</c:v>
                </c:pt>
                <c:pt idx="8">
                  <c:v>28.588252661913678</c:v>
                </c:pt>
                <c:pt idx="9">
                  <c:v>30.409156622999241</c:v>
                </c:pt>
                <c:pt idx="10">
                  <c:v>32.154460954119081</c:v>
                </c:pt>
                <c:pt idx="11">
                  <c:v>34.172053471456096</c:v>
                </c:pt>
                <c:pt idx="12">
                  <c:v>35.76226400010372</c:v>
                </c:pt>
                <c:pt idx="13">
                  <c:v>37.612910959195453</c:v>
                </c:pt>
                <c:pt idx="14">
                  <c:v>40.119976328297469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53-405B-A106-DB5DCBF3E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0083064648221613E-2"/>
              <c:y val="0.285658175081056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01980345647228"/>
          <c:y val="0.25991286561882126"/>
          <c:w val="6.7232905023208639E-2"/>
          <c:h val="0.169103288559518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mnd'!$H$360:$H$371</c:f>
              <c:numCache>
                <c:formatCode>#,##0</c:formatCode>
                <c:ptCount val="12"/>
                <c:pt idx="0">
                  <c:v>617</c:v>
                </c:pt>
                <c:pt idx="1">
                  <c:v>437</c:v>
                </c:pt>
                <c:pt idx="2">
                  <c:v>639</c:v>
                </c:pt>
                <c:pt idx="3">
                  <c:v>479</c:v>
                </c:pt>
                <c:pt idx="4">
                  <c:v>540</c:v>
                </c:pt>
                <c:pt idx="5">
                  <c:v>517</c:v>
                </c:pt>
                <c:pt idx="6">
                  <c:v>334</c:v>
                </c:pt>
                <c:pt idx="7">
                  <c:v>416</c:v>
                </c:pt>
                <c:pt idx="8">
                  <c:v>401</c:v>
                </c:pt>
                <c:pt idx="9">
                  <c:v>793</c:v>
                </c:pt>
                <c:pt idx="10">
                  <c:v>816</c:v>
                </c:pt>
                <c:pt idx="11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5-4403-B136-B5538735F8D6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mnd'!$H$133:$H$144</c:f>
              <c:numCache>
                <c:formatCode>#,##0</c:formatCode>
                <c:ptCount val="12"/>
                <c:pt idx="0">
                  <c:v>694</c:v>
                </c:pt>
                <c:pt idx="1">
                  <c:v>467</c:v>
                </c:pt>
                <c:pt idx="2">
                  <c:v>478</c:v>
                </c:pt>
                <c:pt idx="3">
                  <c:v>575</c:v>
                </c:pt>
                <c:pt idx="4">
                  <c:v>479</c:v>
                </c:pt>
                <c:pt idx="5">
                  <c:v>354</c:v>
                </c:pt>
                <c:pt idx="6">
                  <c:v>314</c:v>
                </c:pt>
                <c:pt idx="7">
                  <c:v>314</c:v>
                </c:pt>
                <c:pt idx="8">
                  <c:v>345</c:v>
                </c:pt>
                <c:pt idx="9">
                  <c:v>729</c:v>
                </c:pt>
                <c:pt idx="10">
                  <c:v>685</c:v>
                </c:pt>
                <c:pt idx="11">
                  <c:v>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5-4403-B136-B5538735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4608"/>
        <c:axId val="485935000"/>
      </c:barChart>
      <c:catAx>
        <c:axId val="485934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5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46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mnd'!$I$360:$I$371</c:f>
              <c:numCache>
                <c:formatCode>0.0</c:formatCode>
                <c:ptCount val="12"/>
                <c:pt idx="0">
                  <c:v>12.814122533748701</c:v>
                </c:pt>
                <c:pt idx="1">
                  <c:v>13.746461151305445</c:v>
                </c:pt>
                <c:pt idx="2">
                  <c:v>14.016231629743359</c:v>
                </c:pt>
                <c:pt idx="3">
                  <c:v>15.318196354333223</c:v>
                </c:pt>
                <c:pt idx="4">
                  <c:v>13.921113689095128</c:v>
                </c:pt>
                <c:pt idx="5">
                  <c:v>12.797029702970297</c:v>
                </c:pt>
                <c:pt idx="6">
                  <c:v>13.14443132624951</c:v>
                </c:pt>
                <c:pt idx="7">
                  <c:v>13.012198936502973</c:v>
                </c:pt>
                <c:pt idx="8">
                  <c:v>11.856889414547608</c:v>
                </c:pt>
                <c:pt idx="9">
                  <c:v>11.033811047725059</c:v>
                </c:pt>
                <c:pt idx="10">
                  <c:v>12.708300887712197</c:v>
                </c:pt>
                <c:pt idx="11">
                  <c:v>14.098594903548459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B-4EFF-B6EA-C793E1AE9A38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mnd'!$I$133:$I$144</c:f>
              <c:numCache>
                <c:formatCode>0.0</c:formatCode>
                <c:ptCount val="12"/>
                <c:pt idx="0">
                  <c:v>15.29645139960326</c:v>
                </c:pt>
                <c:pt idx="1">
                  <c:v>16.103448275862061</c:v>
                </c:pt>
                <c:pt idx="2">
                  <c:v>16.159567275185939</c:v>
                </c:pt>
                <c:pt idx="3">
                  <c:v>14.989572471324298</c:v>
                </c:pt>
                <c:pt idx="4">
                  <c:v>14.599207558671139</c:v>
                </c:pt>
                <c:pt idx="5">
                  <c:v>12.548741580999648</c:v>
                </c:pt>
                <c:pt idx="6">
                  <c:v>13.050706566916045</c:v>
                </c:pt>
                <c:pt idx="7">
                  <c:v>11.880438895194857</c:v>
                </c:pt>
                <c:pt idx="8">
                  <c:v>12.195121951219512</c:v>
                </c:pt>
                <c:pt idx="9">
                  <c:v>10.317011038777244</c:v>
                </c:pt>
                <c:pt idx="10">
                  <c:v>11.67149429204294</c:v>
                </c:pt>
                <c:pt idx="11">
                  <c:v>12.243902439024392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B-4EFF-B6EA-C793E1AE9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5784"/>
        <c:axId val="485936176"/>
      </c:barChart>
      <c:catAx>
        <c:axId val="485935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61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mnd'!$P$360:$P$371</c:f>
              <c:numCache>
                <c:formatCode>0.0</c:formatCode>
                <c:ptCount val="12"/>
                <c:pt idx="0">
                  <c:v>290.02787682333911</c:v>
                </c:pt>
                <c:pt idx="1">
                  <c:v>289.61556064073204</c:v>
                </c:pt>
                <c:pt idx="2">
                  <c:v>284.05962441314551</c:v>
                </c:pt>
                <c:pt idx="3">
                  <c:v>282.84008350730699</c:v>
                </c:pt>
                <c:pt idx="4">
                  <c:v>287.64777777777795</c:v>
                </c:pt>
                <c:pt idx="5">
                  <c:v>283.68607350096698</c:v>
                </c:pt>
                <c:pt idx="6">
                  <c:v>290.1664670658684</c:v>
                </c:pt>
                <c:pt idx="7">
                  <c:v>285.51442307692298</c:v>
                </c:pt>
                <c:pt idx="8">
                  <c:v>283.78079800498745</c:v>
                </c:pt>
                <c:pt idx="9">
                  <c:v>284.48940731399762</c:v>
                </c:pt>
                <c:pt idx="10">
                  <c:v>287.13762254901945</c:v>
                </c:pt>
                <c:pt idx="11">
                  <c:v>285.10709459459474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A-41E6-8E35-384F6D8AAF19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mnd'!$P$133:$P$144</c:f>
              <c:numCache>
                <c:formatCode>0</c:formatCode>
                <c:ptCount val="12"/>
                <c:pt idx="0">
                  <c:v>283.62391930835702</c:v>
                </c:pt>
                <c:pt idx="1">
                  <c:v>284.54475374732323</c:v>
                </c:pt>
                <c:pt idx="2">
                  <c:v>284.41652719665279</c:v>
                </c:pt>
                <c:pt idx="3">
                  <c:v>286.38608695652169</c:v>
                </c:pt>
                <c:pt idx="4">
                  <c:v>285.45093945720242</c:v>
                </c:pt>
                <c:pt idx="5">
                  <c:v>290.28163841807913</c:v>
                </c:pt>
                <c:pt idx="6">
                  <c:v>291.69490445859878</c:v>
                </c:pt>
                <c:pt idx="7">
                  <c:v>288.83566878980878</c:v>
                </c:pt>
                <c:pt idx="8">
                  <c:v>291.28840579710152</c:v>
                </c:pt>
                <c:pt idx="9">
                  <c:v>289.32167352537766</c:v>
                </c:pt>
                <c:pt idx="10">
                  <c:v>288.19284671532841</c:v>
                </c:pt>
                <c:pt idx="11">
                  <c:v>289.84342629482057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A-41E6-8E35-384F6D8AA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6960"/>
        <c:axId val="485937352"/>
      </c:barChart>
      <c:catAx>
        <c:axId val="48593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7352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mnd'!$K$360:$K$371</c:f>
              <c:numCache>
                <c:formatCode>0.00</c:formatCode>
                <c:ptCount val="12"/>
                <c:pt idx="0">
                  <c:v>4.4975609756097574</c:v>
                </c:pt>
                <c:pt idx="1">
                  <c:v>4.3732718894009217</c:v>
                </c:pt>
                <c:pt idx="2">
                  <c:v>4.3808777429467076</c:v>
                </c:pt>
                <c:pt idx="3">
                  <c:v>4.44560669456067</c:v>
                </c:pt>
                <c:pt idx="4">
                  <c:v>4.5611111111111109</c:v>
                </c:pt>
                <c:pt idx="5">
                  <c:v>4.5241779497098653</c:v>
                </c:pt>
                <c:pt idx="6">
                  <c:v>4.682634730538922</c:v>
                </c:pt>
                <c:pt idx="7">
                  <c:v>4.4275362318840576</c:v>
                </c:pt>
                <c:pt idx="8">
                  <c:v>4.2964824120603007</c:v>
                </c:pt>
                <c:pt idx="9">
                  <c:v>4.5315656565656575</c:v>
                </c:pt>
                <c:pt idx="10">
                  <c:v>4.5596555965559666</c:v>
                </c:pt>
                <c:pt idx="11">
                  <c:v>4.3547297297297307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E-495B-B966-3ED0C395DB32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mnd'!$K$133:$K$144</c:f>
              <c:numCache>
                <c:formatCode>0.00</c:formatCode>
                <c:ptCount val="12"/>
                <c:pt idx="0">
                  <c:v>4.2525252525252526</c:v>
                </c:pt>
                <c:pt idx="1">
                  <c:v>4.2860215053763442</c:v>
                </c:pt>
                <c:pt idx="2">
                  <c:v>4.3284518828451874</c:v>
                </c:pt>
                <c:pt idx="3">
                  <c:v>4.3752181500872611</c:v>
                </c:pt>
                <c:pt idx="4">
                  <c:v>4.43723849372385</c:v>
                </c:pt>
                <c:pt idx="5">
                  <c:v>4.6440677966101687</c:v>
                </c:pt>
                <c:pt idx="6">
                  <c:v>4.5718849840255595</c:v>
                </c:pt>
                <c:pt idx="7">
                  <c:v>4.4568690095846648</c:v>
                </c:pt>
                <c:pt idx="8">
                  <c:v>4.5188405797101439</c:v>
                </c:pt>
                <c:pt idx="9">
                  <c:v>4.6574965612104542</c:v>
                </c:pt>
                <c:pt idx="10">
                  <c:v>4.6081871345029244</c:v>
                </c:pt>
                <c:pt idx="11">
                  <c:v>4.5269461077844309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E-495B-B966-3ED0C395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8136"/>
        <c:axId val="485938528"/>
      </c:barChart>
      <c:catAx>
        <c:axId val="485938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85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mnd'!$K$375:$K$386</c:f>
              <c:numCache>
                <c:formatCode>0.00</c:formatCode>
                <c:ptCount val="12"/>
                <c:pt idx="0">
                  <c:v>5.0668380462724949</c:v>
                </c:pt>
                <c:pt idx="1">
                  <c:v>4.7943262411347511</c:v>
                </c:pt>
                <c:pt idx="2">
                  <c:v>5.0244498777506115</c:v>
                </c:pt>
                <c:pt idx="3">
                  <c:v>4.9313725490196081</c:v>
                </c:pt>
                <c:pt idx="4">
                  <c:v>5.1586021505376323</c:v>
                </c:pt>
                <c:pt idx="5">
                  <c:v>5.064896755162243</c:v>
                </c:pt>
                <c:pt idx="6">
                  <c:v>5.0047393364928894</c:v>
                </c:pt>
                <c:pt idx="7">
                  <c:v>4.9291338582677158</c:v>
                </c:pt>
                <c:pt idx="8">
                  <c:v>4.7848605577689245</c:v>
                </c:pt>
                <c:pt idx="9">
                  <c:v>5.008</c:v>
                </c:pt>
                <c:pt idx="10">
                  <c:v>5.219409282700421</c:v>
                </c:pt>
                <c:pt idx="11">
                  <c:v>4.9185393258426968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0A-AFF7-549664CBC6C0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mnd'!$K$148:$K$159</c:f>
              <c:numCache>
                <c:formatCode>0.00</c:formatCode>
                <c:ptCount val="12"/>
                <c:pt idx="0">
                  <c:v>4.6666666666666679</c:v>
                </c:pt>
                <c:pt idx="1">
                  <c:v>5.0372670807453401</c:v>
                </c:pt>
                <c:pt idx="2">
                  <c:v>4.9759759759759756</c:v>
                </c:pt>
                <c:pt idx="3">
                  <c:v>4.9804878048780488</c:v>
                </c:pt>
                <c:pt idx="4">
                  <c:v>4.9853801169590639</c:v>
                </c:pt>
                <c:pt idx="5">
                  <c:v>5.4915254237288131</c:v>
                </c:pt>
                <c:pt idx="6">
                  <c:v>5.096618357487924</c:v>
                </c:pt>
                <c:pt idx="7">
                  <c:v>5.0246305418719208</c:v>
                </c:pt>
                <c:pt idx="8">
                  <c:v>5.21875</c:v>
                </c:pt>
                <c:pt idx="9">
                  <c:v>5.1731707317073159</c:v>
                </c:pt>
                <c:pt idx="10">
                  <c:v>5.0887850467289724</c:v>
                </c:pt>
                <c:pt idx="11">
                  <c:v>5.2033333333333323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0A-AFF7-549664CB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9312"/>
        <c:axId val="485939704"/>
      </c:barChart>
      <c:catAx>
        <c:axId val="48593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97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4434513340910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0.0</c:formatCode>
                <c:ptCount val="12"/>
                <c:pt idx="0">
                  <c:v>0.48490191756667406</c:v>
                </c:pt>
                <c:pt idx="1">
                  <c:v>0.44827586206896552</c:v>
                </c:pt>
                <c:pt idx="2">
                  <c:v>0.13522650439486142</c:v>
                </c:pt>
                <c:pt idx="3">
                  <c:v>0.80813347236704891</c:v>
                </c:pt>
                <c:pt idx="4">
                  <c:v>0.30478512648582762</c:v>
                </c:pt>
                <c:pt idx="5">
                  <c:v>0.21269053527118048</c:v>
                </c:pt>
                <c:pt idx="6">
                  <c:v>0.12468827930174561</c:v>
                </c:pt>
                <c:pt idx="7">
                  <c:v>0.22701475595913728</c:v>
                </c:pt>
                <c:pt idx="8">
                  <c:v>3.5348179568752219E-2</c:v>
                </c:pt>
                <c:pt idx="9">
                  <c:v>0.24058873478630061</c:v>
                </c:pt>
                <c:pt idx="10">
                  <c:v>0.20446413358323395</c:v>
                </c:pt>
                <c:pt idx="11">
                  <c:v>0.24390243902439024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B-4C10-8E47-0EDBA280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2056"/>
        <c:axId val="485942448"/>
      </c:barChart>
      <c:catAx>
        <c:axId val="485942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mnd'!$P$224:$P$235</c:f>
              <c:numCache>
                <c:formatCode>0.0</c:formatCode>
                <c:ptCount val="12"/>
                <c:pt idx="0">
                  <c:v>402.2</c:v>
                </c:pt>
                <c:pt idx="1">
                  <c:v>371.48461538461549</c:v>
                </c:pt>
                <c:pt idx="2">
                  <c:v>448.6</c:v>
                </c:pt>
                <c:pt idx="3">
                  <c:v>410.33225806451605</c:v>
                </c:pt>
                <c:pt idx="4">
                  <c:v>390.42</c:v>
                </c:pt>
                <c:pt idx="5">
                  <c:v>431.5</c:v>
                </c:pt>
                <c:pt idx="6">
                  <c:v>375.86666666666673</c:v>
                </c:pt>
                <c:pt idx="7">
                  <c:v>395.86666666666656</c:v>
                </c:pt>
                <c:pt idx="8">
                  <c:v>439.4</c:v>
                </c:pt>
                <c:pt idx="9">
                  <c:v>385.88823529411758</c:v>
                </c:pt>
                <c:pt idx="10">
                  <c:v>372.7000000000001</c:v>
                </c:pt>
                <c:pt idx="11">
                  <c:v>371.92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E-4571-9118-13081B2D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3232"/>
        <c:axId val="485943624"/>
      </c:barChart>
      <c:catAx>
        <c:axId val="485943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362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mnd'!$D$224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mnd'!$K$224:$K$235</c:f>
              <c:numCache>
                <c:formatCode>0.00</c:formatCode>
                <c:ptCount val="12"/>
                <c:pt idx="0">
                  <c:v>7.7272727272727284</c:v>
                </c:pt>
                <c:pt idx="1">
                  <c:v>8</c:v>
                </c:pt>
                <c:pt idx="2">
                  <c:v>8.75</c:v>
                </c:pt>
                <c:pt idx="3">
                  <c:v>8.6129032258064502</c:v>
                </c:pt>
                <c:pt idx="4">
                  <c:v>8.1</c:v>
                </c:pt>
                <c:pt idx="5">
                  <c:v>8.1666666666666661</c:v>
                </c:pt>
                <c:pt idx="6">
                  <c:v>7.3333333333333313</c:v>
                </c:pt>
                <c:pt idx="7">
                  <c:v>8.3333333333333357</c:v>
                </c:pt>
                <c:pt idx="8">
                  <c:v>7</c:v>
                </c:pt>
                <c:pt idx="9">
                  <c:v>7.1764705882352944</c:v>
                </c:pt>
                <c:pt idx="10">
                  <c:v>7.4166666666666687</c:v>
                </c:pt>
                <c:pt idx="11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5-43A8-B6F5-058057C5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4408"/>
        <c:axId val="485944800"/>
      </c:barChart>
      <c:catAx>
        <c:axId val="485944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48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andels% OVERFETE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325680493718852E-2"/>
          <c:y val="0.14437865629221006"/>
          <c:w val="0.90203521254143748"/>
          <c:h val="0.75433456507039554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'Ark1'!$W$119:$W$170</c:f>
              <c:numCache>
                <c:formatCode>General</c:formatCode>
                <c:ptCount val="52"/>
                <c:pt idx="0">
                  <c:v>69.256198347107429</c:v>
                </c:pt>
                <c:pt idx="1">
                  <c:v>65.364120781527532</c:v>
                </c:pt>
                <c:pt idx="2">
                  <c:v>67.799642218246888</c:v>
                </c:pt>
                <c:pt idx="3">
                  <c:v>68.5274302213667</c:v>
                </c:pt>
                <c:pt idx="4">
                  <c:v>68.354430379746844</c:v>
                </c:pt>
                <c:pt idx="5">
                  <c:v>71.938775510204081</c:v>
                </c:pt>
                <c:pt idx="6">
                  <c:v>69.96381182147168</c:v>
                </c:pt>
                <c:pt idx="7">
                  <c:v>71.627260083449244</c:v>
                </c:pt>
                <c:pt idx="8">
                  <c:v>68.590604026845654</c:v>
                </c:pt>
                <c:pt idx="9">
                  <c:v>68.125594671741197</c:v>
                </c:pt>
                <c:pt idx="10">
                  <c:v>68.719923002887398</c:v>
                </c:pt>
                <c:pt idx="11">
                  <c:v>71.711177052423338</c:v>
                </c:pt>
                <c:pt idx="12">
                  <c:v>73.032528856243488</c:v>
                </c:pt>
                <c:pt idx="13">
                  <c:v>69.175627240143399</c:v>
                </c:pt>
                <c:pt idx="14">
                  <c:v>74.289405684754541</c:v>
                </c:pt>
                <c:pt idx="15">
                  <c:v>69.587109768378639</c:v>
                </c:pt>
                <c:pt idx="16">
                  <c:v>70.244821092278698</c:v>
                </c:pt>
                <c:pt idx="17">
                  <c:v>68.512486427795878</c:v>
                </c:pt>
                <c:pt idx="18">
                  <c:v>70.289132602193419</c:v>
                </c:pt>
                <c:pt idx="19">
                  <c:v>72.746331236897277</c:v>
                </c:pt>
                <c:pt idx="20">
                  <c:v>70.507399577167007</c:v>
                </c:pt>
                <c:pt idx="21">
                  <c:v>66.889632107023431</c:v>
                </c:pt>
                <c:pt idx="22">
                  <c:v>65.477439664218252</c:v>
                </c:pt>
                <c:pt idx="23">
                  <c:v>69.147894221351621</c:v>
                </c:pt>
                <c:pt idx="24">
                  <c:v>63.581730769230759</c:v>
                </c:pt>
                <c:pt idx="25">
                  <c:v>62.159090909090899</c:v>
                </c:pt>
                <c:pt idx="26">
                  <c:v>63.716814159292049</c:v>
                </c:pt>
                <c:pt idx="27">
                  <c:v>65.217391304347828</c:v>
                </c:pt>
                <c:pt idx="28">
                  <c:v>67.67441860465118</c:v>
                </c:pt>
                <c:pt idx="29">
                  <c:v>62.4</c:v>
                </c:pt>
                <c:pt idx="30">
                  <c:v>65.364120781527532</c:v>
                </c:pt>
                <c:pt idx="31">
                  <c:v>66.133720930232556</c:v>
                </c:pt>
                <c:pt idx="32">
                  <c:v>61.150070126227199</c:v>
                </c:pt>
                <c:pt idx="33">
                  <c:v>61.144578313253007</c:v>
                </c:pt>
                <c:pt idx="34">
                  <c:v>65.37982565379825</c:v>
                </c:pt>
                <c:pt idx="35">
                  <c:v>59.80662983425416</c:v>
                </c:pt>
                <c:pt idx="36">
                  <c:v>57.564575645756449</c:v>
                </c:pt>
                <c:pt idx="37">
                  <c:v>61.449942462600703</c:v>
                </c:pt>
                <c:pt idx="38">
                  <c:v>61.331775700934607</c:v>
                </c:pt>
                <c:pt idx="39">
                  <c:v>54.331683168316843</c:v>
                </c:pt>
                <c:pt idx="40">
                  <c:v>57.310924369747887</c:v>
                </c:pt>
                <c:pt idx="41">
                  <c:v>56.080206985769721</c:v>
                </c:pt>
                <c:pt idx="42">
                  <c:v>61.62716207559258</c:v>
                </c:pt>
                <c:pt idx="43">
                  <c:v>63.647878404053202</c:v>
                </c:pt>
                <c:pt idx="44">
                  <c:v>60.762942779291542</c:v>
                </c:pt>
                <c:pt idx="45">
                  <c:v>63.435263500325298</c:v>
                </c:pt>
                <c:pt idx="46">
                  <c:v>65.737344093910508</c:v>
                </c:pt>
                <c:pt idx="47">
                  <c:v>66.739446870451218</c:v>
                </c:pt>
                <c:pt idx="48">
                  <c:v>66.691672918229585</c:v>
                </c:pt>
                <c:pt idx="49">
                  <c:v>63.75</c:v>
                </c:pt>
                <c:pt idx="50">
                  <c:v>73.064687168610817</c:v>
                </c:pt>
                <c:pt idx="51">
                  <c:v>72.403560830860513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05-45B8-9B56-8857CFA41206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'Ark1'!$W$67:$W$118</c:f>
              <c:numCache>
                <c:formatCode>General</c:formatCode>
                <c:ptCount val="52"/>
                <c:pt idx="0">
                  <c:v>74.542124542124554</c:v>
                </c:pt>
                <c:pt idx="1">
                  <c:v>74.977817213842044</c:v>
                </c:pt>
                <c:pt idx="2">
                  <c:v>71.290322580645139</c:v>
                </c:pt>
                <c:pt idx="3">
                  <c:v>73.938679245283012</c:v>
                </c:pt>
                <c:pt idx="4">
                  <c:v>73.431734317343157</c:v>
                </c:pt>
                <c:pt idx="5">
                  <c:v>70.477568740955121</c:v>
                </c:pt>
                <c:pt idx="6">
                  <c:v>75.340599455040874</c:v>
                </c:pt>
                <c:pt idx="7">
                  <c:v>75.510204081632665</c:v>
                </c:pt>
                <c:pt idx="8">
                  <c:v>73.794212218649506</c:v>
                </c:pt>
                <c:pt idx="9">
                  <c:v>72.30142566191445</c:v>
                </c:pt>
                <c:pt idx="10">
                  <c:v>75.843307943416747</c:v>
                </c:pt>
                <c:pt idx="11">
                  <c:v>78.562421185372017</c:v>
                </c:pt>
                <c:pt idx="12">
                  <c:v>75.36231884057969</c:v>
                </c:pt>
                <c:pt idx="13">
                  <c:v>74.244256348246694</c:v>
                </c:pt>
                <c:pt idx="14">
                  <c:v>73.677884615384627</c:v>
                </c:pt>
                <c:pt idx="15">
                  <c:v>74.857142857142875</c:v>
                </c:pt>
                <c:pt idx="16">
                  <c:v>75.98299681190224</c:v>
                </c:pt>
                <c:pt idx="17">
                  <c:v>75.61643835616438</c:v>
                </c:pt>
                <c:pt idx="18">
                  <c:v>72.622478386167188</c:v>
                </c:pt>
                <c:pt idx="19">
                  <c:v>73.071324599708902</c:v>
                </c:pt>
                <c:pt idx="20">
                  <c:v>73.21937321937321</c:v>
                </c:pt>
                <c:pt idx="21">
                  <c:v>68.540669856459317</c:v>
                </c:pt>
                <c:pt idx="22">
                  <c:v>71.498771498771475</c:v>
                </c:pt>
                <c:pt idx="23">
                  <c:v>66.622340425531917</c:v>
                </c:pt>
                <c:pt idx="24">
                  <c:v>64.037854889589909</c:v>
                </c:pt>
                <c:pt idx="25">
                  <c:v>63.192182410423449</c:v>
                </c:pt>
                <c:pt idx="26">
                  <c:v>60.278207109737266</c:v>
                </c:pt>
                <c:pt idx="27">
                  <c:v>67.617107942973519</c:v>
                </c:pt>
                <c:pt idx="28">
                  <c:v>64.801864801864809</c:v>
                </c:pt>
                <c:pt idx="29">
                  <c:v>64.682539682539684</c:v>
                </c:pt>
                <c:pt idx="30">
                  <c:v>58.121330724070447</c:v>
                </c:pt>
                <c:pt idx="31">
                  <c:v>59.330985915492974</c:v>
                </c:pt>
                <c:pt idx="32">
                  <c:v>62.931034482758641</c:v>
                </c:pt>
                <c:pt idx="33">
                  <c:v>58.384146341463421</c:v>
                </c:pt>
                <c:pt idx="34">
                  <c:v>60.778443113772482</c:v>
                </c:pt>
                <c:pt idx="35">
                  <c:v>63.945578231292494</c:v>
                </c:pt>
                <c:pt idx="36">
                  <c:v>63.226744186046488</c:v>
                </c:pt>
                <c:pt idx="37">
                  <c:v>59.890109890109869</c:v>
                </c:pt>
                <c:pt idx="38">
                  <c:v>64.320785597381359</c:v>
                </c:pt>
                <c:pt idx="39">
                  <c:v>57.236304170073595</c:v>
                </c:pt>
                <c:pt idx="40">
                  <c:v>56.566970091027294</c:v>
                </c:pt>
                <c:pt idx="41">
                  <c:v>58.216560509554149</c:v>
                </c:pt>
                <c:pt idx="42">
                  <c:v>57.038025350233504</c:v>
                </c:pt>
                <c:pt idx="43">
                  <c:v>54.760341431385434</c:v>
                </c:pt>
                <c:pt idx="44">
                  <c:v>60.802675585284291</c:v>
                </c:pt>
                <c:pt idx="45">
                  <c:v>59.357923497267755</c:v>
                </c:pt>
                <c:pt idx="46">
                  <c:v>65.040650406504042</c:v>
                </c:pt>
                <c:pt idx="47">
                  <c:v>63.322368421052623</c:v>
                </c:pt>
                <c:pt idx="48">
                  <c:v>64.714603409933289</c:v>
                </c:pt>
                <c:pt idx="49">
                  <c:v>63.81019830028329</c:v>
                </c:pt>
                <c:pt idx="50">
                  <c:v>65.784313725490193</c:v>
                </c:pt>
                <c:pt idx="51">
                  <c:v>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5-45B8-9B56-8857CFA41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9537161948347"/>
          <c:y val="6.5773382123419488E-2"/>
          <c:w val="0.10763101307454888"/>
          <c:h val="0.110590088926444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mnd'!$H$375:$H$386</c:f>
              <c:numCache>
                <c:formatCode>#,##0</c:formatCode>
                <c:ptCount val="12"/>
                <c:pt idx="0">
                  <c:v>389</c:v>
                </c:pt>
                <c:pt idx="1">
                  <c:v>282</c:v>
                </c:pt>
                <c:pt idx="2">
                  <c:v>410</c:v>
                </c:pt>
                <c:pt idx="3">
                  <c:v>308</c:v>
                </c:pt>
                <c:pt idx="4">
                  <c:v>372</c:v>
                </c:pt>
                <c:pt idx="5">
                  <c:v>340</c:v>
                </c:pt>
                <c:pt idx="6">
                  <c:v>211</c:v>
                </c:pt>
                <c:pt idx="7">
                  <c:v>255</c:v>
                </c:pt>
                <c:pt idx="8">
                  <c:v>251</c:v>
                </c:pt>
                <c:pt idx="9">
                  <c:v>500</c:v>
                </c:pt>
                <c:pt idx="10">
                  <c:v>474</c:v>
                </c:pt>
                <c:pt idx="11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5-4ED7-AE8C-63E3E8098F3A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mnd'!$H$148:$H$159</c:f>
              <c:numCache>
                <c:formatCode>#,##0</c:formatCode>
                <c:ptCount val="12"/>
                <c:pt idx="0">
                  <c:v>448</c:v>
                </c:pt>
                <c:pt idx="1">
                  <c:v>323</c:v>
                </c:pt>
                <c:pt idx="2">
                  <c:v>333</c:v>
                </c:pt>
                <c:pt idx="3">
                  <c:v>411</c:v>
                </c:pt>
                <c:pt idx="4">
                  <c:v>342</c:v>
                </c:pt>
                <c:pt idx="5">
                  <c:v>237</c:v>
                </c:pt>
                <c:pt idx="6">
                  <c:v>207</c:v>
                </c:pt>
                <c:pt idx="7">
                  <c:v>203</c:v>
                </c:pt>
                <c:pt idx="8">
                  <c:v>224</c:v>
                </c:pt>
                <c:pt idx="9">
                  <c:v>410</c:v>
                </c:pt>
                <c:pt idx="10">
                  <c:v>428</c:v>
                </c:pt>
                <c:pt idx="11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5-4ED7-AE8C-63E3E8098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7936"/>
        <c:axId val="485948328"/>
      </c:barChart>
      <c:catAx>
        <c:axId val="485947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8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8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9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0096422831974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mnd'!$I$375:$I$386</c:f>
              <c:numCache>
                <c:formatCode>0.0</c:formatCode>
                <c:ptCount val="12"/>
                <c:pt idx="0">
                  <c:v>8.0789200415368647</c:v>
                </c:pt>
                <c:pt idx="1">
                  <c:v>8.8707140610254775</c:v>
                </c:pt>
                <c:pt idx="2">
                  <c:v>8.9932002632156198</c:v>
                </c:pt>
                <c:pt idx="3">
                  <c:v>9.8496961944355608</c:v>
                </c:pt>
                <c:pt idx="4">
                  <c:v>9.5901005413766427</c:v>
                </c:pt>
                <c:pt idx="5">
                  <c:v>8.4158415841584144</c:v>
                </c:pt>
                <c:pt idx="6">
                  <c:v>8.3038173947264866</c:v>
                </c:pt>
                <c:pt idx="7">
                  <c:v>7.9762277134813884</c:v>
                </c:pt>
                <c:pt idx="8">
                  <c:v>7.4216439976345345</c:v>
                </c:pt>
                <c:pt idx="9">
                  <c:v>6.9570057047446783</c:v>
                </c:pt>
                <c:pt idx="10">
                  <c:v>7.3820277215387007</c:v>
                </c:pt>
                <c:pt idx="11">
                  <c:v>8.4782090974041449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F-409D-9702-AB1638A64EDA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mnd'!$I$148:$I$159</c:f>
              <c:numCache>
                <c:formatCode>0.0</c:formatCode>
                <c:ptCount val="12"/>
                <c:pt idx="0">
                  <c:v>9.8743663213577264</c:v>
                </c:pt>
                <c:pt idx="1">
                  <c:v>11.137931034482756</c:v>
                </c:pt>
                <c:pt idx="2">
                  <c:v>11.257606490872217</c:v>
                </c:pt>
                <c:pt idx="3">
                  <c:v>10.714285714285712</c:v>
                </c:pt>
                <c:pt idx="4">
                  <c:v>10.423651325815298</c:v>
                </c:pt>
                <c:pt idx="5">
                  <c:v>8.401276143211625</c:v>
                </c:pt>
                <c:pt idx="6">
                  <c:v>8.6034912718204488</c:v>
                </c:pt>
                <c:pt idx="7">
                  <c:v>7.6806659099508146</c:v>
                </c:pt>
                <c:pt idx="8">
                  <c:v>7.917992223400498</c:v>
                </c:pt>
                <c:pt idx="9">
                  <c:v>5.8024341919048972</c:v>
                </c:pt>
                <c:pt idx="10">
                  <c:v>7.2925540978020127</c:v>
                </c:pt>
                <c:pt idx="11">
                  <c:v>7.3170731707317085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F-409D-9702-AB1638A64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9112"/>
        <c:axId val="485949504"/>
      </c:barChart>
      <c:catAx>
        <c:axId val="485949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288680171968611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mnd'!$P$375:$P$386</c:f>
              <c:numCache>
                <c:formatCode>0.0</c:formatCode>
                <c:ptCount val="12"/>
                <c:pt idx="0">
                  <c:v>310.53701799485822</c:v>
                </c:pt>
                <c:pt idx="1">
                  <c:v>304.10957446808504</c:v>
                </c:pt>
                <c:pt idx="2">
                  <c:v>302.95073170731723</c:v>
                </c:pt>
                <c:pt idx="3">
                  <c:v>299.59577922077926</c:v>
                </c:pt>
                <c:pt idx="4">
                  <c:v>305.64516129032251</c:v>
                </c:pt>
                <c:pt idx="5">
                  <c:v>306.58264705882357</c:v>
                </c:pt>
                <c:pt idx="6">
                  <c:v>305.56350710900472</c:v>
                </c:pt>
                <c:pt idx="7">
                  <c:v>301.35215686274518</c:v>
                </c:pt>
                <c:pt idx="8">
                  <c:v>302.05258964143434</c:v>
                </c:pt>
                <c:pt idx="9">
                  <c:v>299.84820000000008</c:v>
                </c:pt>
                <c:pt idx="10">
                  <c:v>304.91497890295358</c:v>
                </c:pt>
                <c:pt idx="11">
                  <c:v>302.72808988764024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B-4E16-80D7-E59BE4FA1604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mnd'!$P$148:$P$159</c:f>
              <c:numCache>
                <c:formatCode>0</c:formatCode>
                <c:ptCount val="12"/>
                <c:pt idx="0">
                  <c:v>304.08348214285718</c:v>
                </c:pt>
                <c:pt idx="1">
                  <c:v>307.54365325077401</c:v>
                </c:pt>
                <c:pt idx="2">
                  <c:v>305.02072072072076</c:v>
                </c:pt>
                <c:pt idx="3">
                  <c:v>302.79562043795659</c:v>
                </c:pt>
                <c:pt idx="4">
                  <c:v>303.92105263157902</c:v>
                </c:pt>
                <c:pt idx="5">
                  <c:v>308.49113924050613</c:v>
                </c:pt>
                <c:pt idx="6">
                  <c:v>312.5502415458937</c:v>
                </c:pt>
                <c:pt idx="7">
                  <c:v>308.93251231527097</c:v>
                </c:pt>
                <c:pt idx="8">
                  <c:v>309.28839285714258</c:v>
                </c:pt>
                <c:pt idx="9">
                  <c:v>303.47439024390218</c:v>
                </c:pt>
                <c:pt idx="10">
                  <c:v>306.73855140186902</c:v>
                </c:pt>
                <c:pt idx="11">
                  <c:v>310.98333333333335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B-4E16-80D7-E59BE4FA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0288"/>
        <c:axId val="485950680"/>
      </c:barChart>
      <c:catAx>
        <c:axId val="48595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068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mnd'!$H$345:$H$356</c:f>
              <c:numCache>
                <c:formatCode>#,##0</c:formatCode>
                <c:ptCount val="12"/>
                <c:pt idx="0">
                  <c:v>931</c:v>
                </c:pt>
                <c:pt idx="1">
                  <c:v>597</c:v>
                </c:pt>
                <c:pt idx="2">
                  <c:v>849</c:v>
                </c:pt>
                <c:pt idx="3">
                  <c:v>542</c:v>
                </c:pt>
                <c:pt idx="4">
                  <c:v>663</c:v>
                </c:pt>
                <c:pt idx="5">
                  <c:v>647</c:v>
                </c:pt>
                <c:pt idx="6">
                  <c:v>443</c:v>
                </c:pt>
                <c:pt idx="7">
                  <c:v>556</c:v>
                </c:pt>
                <c:pt idx="8">
                  <c:v>524</c:v>
                </c:pt>
                <c:pt idx="9">
                  <c:v>1064</c:v>
                </c:pt>
                <c:pt idx="10">
                  <c:v>1075</c:v>
                </c:pt>
                <c:pt idx="11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7-4F57-9A0D-2397C1E3DBC6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mnd'!$H$118:$H$129</c:f>
              <c:numCache>
                <c:formatCode>#,##0</c:formatCode>
                <c:ptCount val="12"/>
                <c:pt idx="0">
                  <c:v>847</c:v>
                </c:pt>
                <c:pt idx="1">
                  <c:v>510</c:v>
                </c:pt>
                <c:pt idx="2">
                  <c:v>502</c:v>
                </c:pt>
                <c:pt idx="3">
                  <c:v>669</c:v>
                </c:pt>
                <c:pt idx="4">
                  <c:v>628</c:v>
                </c:pt>
                <c:pt idx="5">
                  <c:v>493</c:v>
                </c:pt>
                <c:pt idx="6">
                  <c:v>383</c:v>
                </c:pt>
                <c:pt idx="7">
                  <c:v>453</c:v>
                </c:pt>
                <c:pt idx="8">
                  <c:v>477</c:v>
                </c:pt>
                <c:pt idx="9">
                  <c:v>1126</c:v>
                </c:pt>
                <c:pt idx="10">
                  <c:v>961</c:v>
                </c:pt>
                <c:pt idx="11">
                  <c:v>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7-4F57-9A0D-2397C1E3D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1464"/>
        <c:axId val="485951856"/>
      </c:barChart>
      <c:catAx>
        <c:axId val="4859514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185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14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mnd'!$I$345:$I$356</c:f>
              <c:numCache>
                <c:formatCode>0.0</c:formatCode>
                <c:ptCount val="12"/>
                <c:pt idx="0">
                  <c:v>19.335410176531671</c:v>
                </c:pt>
                <c:pt idx="1">
                  <c:v>18.779490405787975</c:v>
                </c:pt>
                <c:pt idx="2">
                  <c:v>18.62250493529282</c:v>
                </c:pt>
                <c:pt idx="3">
                  <c:v>17.332906939558686</c:v>
                </c:pt>
                <c:pt idx="4">
                  <c:v>17.092034029389019</c:v>
                </c:pt>
                <c:pt idx="5">
                  <c:v>16.014851485148515</c:v>
                </c:pt>
                <c:pt idx="6">
                  <c:v>17.434081070444702</c:v>
                </c:pt>
                <c:pt idx="7">
                  <c:v>17.391304347826086</c:v>
                </c:pt>
                <c:pt idx="8">
                  <c:v>15.493790656416325</c:v>
                </c:pt>
                <c:pt idx="9">
                  <c:v>14.804508139696676</c:v>
                </c:pt>
                <c:pt idx="10">
                  <c:v>16.741940507709078</c:v>
                </c:pt>
                <c:pt idx="11">
                  <c:v>17.813765182186238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7-4F59-AE7F-0C785CB76368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mnd'!$I$118:$I$129</c:f>
              <c:numCache>
                <c:formatCode>0.0</c:formatCode>
                <c:ptCount val="12"/>
                <c:pt idx="0">
                  <c:v>18.668723826316953</c:v>
                </c:pt>
                <c:pt idx="1">
                  <c:v>17.586206896551722</c:v>
                </c:pt>
                <c:pt idx="2">
                  <c:v>16.9709263015551</c:v>
                </c:pt>
                <c:pt idx="3">
                  <c:v>17.440041710114699</c:v>
                </c:pt>
                <c:pt idx="4">
                  <c:v>19.140505943309964</c:v>
                </c:pt>
                <c:pt idx="5">
                  <c:v>17.476072314781995</c:v>
                </c:pt>
                <c:pt idx="6">
                  <c:v>15.918536990856197</c:v>
                </c:pt>
                <c:pt idx="7">
                  <c:v>17.139614074914874</c:v>
                </c:pt>
                <c:pt idx="8">
                  <c:v>16.8610816542948</c:v>
                </c:pt>
                <c:pt idx="9">
                  <c:v>15.935465609963204</c:v>
                </c:pt>
                <c:pt idx="10">
                  <c:v>16.37416936445732</c:v>
                </c:pt>
                <c:pt idx="11">
                  <c:v>18.146341463414636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7-4F59-AE7F-0C785CB7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032"/>
        <c:axId val="485953424"/>
      </c:barChart>
      <c:catAx>
        <c:axId val="485953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34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mnd'!$P$345:$P$356</c:f>
              <c:numCache>
                <c:formatCode>0.0</c:formatCode>
                <c:ptCount val="12"/>
                <c:pt idx="0">
                  <c:v>273.69366272824931</c:v>
                </c:pt>
                <c:pt idx="1">
                  <c:v>268.30418760468979</c:v>
                </c:pt>
                <c:pt idx="2">
                  <c:v>268.57055359246169</c:v>
                </c:pt>
                <c:pt idx="3">
                  <c:v>271.4363468634686</c:v>
                </c:pt>
                <c:pt idx="4">
                  <c:v>270.72202111613888</c:v>
                </c:pt>
                <c:pt idx="5">
                  <c:v>268.77774343122098</c:v>
                </c:pt>
                <c:pt idx="6">
                  <c:v>272.79548532731394</c:v>
                </c:pt>
                <c:pt idx="7">
                  <c:v>270.73848920863276</c:v>
                </c:pt>
                <c:pt idx="8">
                  <c:v>268.23988549618304</c:v>
                </c:pt>
                <c:pt idx="9">
                  <c:v>270.38392857142833</c:v>
                </c:pt>
                <c:pt idx="10">
                  <c:v>269.71460465116274</c:v>
                </c:pt>
                <c:pt idx="11">
                  <c:v>265.30240641711231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4E3-B936-4CD0096E26A9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mnd'!$P$118:$P$129</c:f>
              <c:numCache>
                <c:formatCode>0</c:formatCode>
                <c:ptCount val="12"/>
                <c:pt idx="0">
                  <c:v>268.07992916174754</c:v>
                </c:pt>
                <c:pt idx="1">
                  <c:v>267.89882352941157</c:v>
                </c:pt>
                <c:pt idx="2">
                  <c:v>266.81952191235069</c:v>
                </c:pt>
                <c:pt idx="3">
                  <c:v>269.52720478325847</c:v>
                </c:pt>
                <c:pt idx="4">
                  <c:v>271.55716560509524</c:v>
                </c:pt>
                <c:pt idx="5">
                  <c:v>276.45638945233276</c:v>
                </c:pt>
                <c:pt idx="6">
                  <c:v>273.00913838120113</c:v>
                </c:pt>
                <c:pt idx="7">
                  <c:v>268.8403973509931</c:v>
                </c:pt>
                <c:pt idx="8">
                  <c:v>273.7339622641511</c:v>
                </c:pt>
                <c:pt idx="9">
                  <c:v>272.77602131438687</c:v>
                </c:pt>
                <c:pt idx="10">
                  <c:v>272.88626430801241</c:v>
                </c:pt>
                <c:pt idx="11">
                  <c:v>276.83709677419381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F-44E3-B936-4CD0096E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816"/>
        <c:axId val="485954208"/>
      </c:barChart>
      <c:catAx>
        <c:axId val="485953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4208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mnd'!$K$345:$K$356</c:f>
              <c:numCache>
                <c:formatCode>0.00</c:formatCode>
                <c:ptCount val="12"/>
                <c:pt idx="0">
                  <c:v>3.9107526881720434</c:v>
                </c:pt>
                <c:pt idx="1">
                  <c:v>3.7104377104377129</c:v>
                </c:pt>
                <c:pt idx="2">
                  <c:v>3.8620283018867929</c:v>
                </c:pt>
                <c:pt idx="3">
                  <c:v>3.9240740740740736</c:v>
                </c:pt>
                <c:pt idx="4">
                  <c:v>3.9004524886877823</c:v>
                </c:pt>
                <c:pt idx="5">
                  <c:v>3.93498452012384</c:v>
                </c:pt>
                <c:pt idx="6">
                  <c:v>4.0677200902934558</c:v>
                </c:pt>
                <c:pt idx="7">
                  <c:v>3.8499095840867992</c:v>
                </c:pt>
                <c:pt idx="8">
                  <c:v>3.8625954198473273</c:v>
                </c:pt>
                <c:pt idx="9">
                  <c:v>4.0817669172932343</c:v>
                </c:pt>
                <c:pt idx="10">
                  <c:v>4.1266294227188069</c:v>
                </c:pt>
                <c:pt idx="11">
                  <c:v>3.8192771084337354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1-408F-8A15-BCE4B95FEEFD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mnd'!$K$118:$K$129</c:f>
              <c:numCache>
                <c:formatCode>0.00</c:formatCode>
                <c:ptCount val="12"/>
                <c:pt idx="0">
                  <c:v>3.7674970344009497</c:v>
                </c:pt>
                <c:pt idx="1">
                  <c:v>3.8035363457760321</c:v>
                </c:pt>
                <c:pt idx="2">
                  <c:v>3.7615230460921838</c:v>
                </c:pt>
                <c:pt idx="3">
                  <c:v>3.9745127436281855</c:v>
                </c:pt>
                <c:pt idx="4">
                  <c:v>3.9904306220095696</c:v>
                </c:pt>
                <c:pt idx="5">
                  <c:v>4.0386178861788622</c:v>
                </c:pt>
                <c:pt idx="6">
                  <c:v>3.9582245430809393</c:v>
                </c:pt>
                <c:pt idx="7">
                  <c:v>3.8603104212860302</c:v>
                </c:pt>
                <c:pt idx="8">
                  <c:v>3.8396624472573846</c:v>
                </c:pt>
                <c:pt idx="9">
                  <c:v>4.1474245115452941</c:v>
                </c:pt>
                <c:pt idx="10">
                  <c:v>4.0853277835587924</c:v>
                </c:pt>
                <c:pt idx="11">
                  <c:v>4.1954177897574132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1-408F-8A15-BCE4B95F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4992"/>
        <c:axId val="488676856"/>
      </c:barChart>
      <c:catAx>
        <c:axId val="485954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6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68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mnd'!$K$394:$K$405</c:f>
              <c:numCache>
                <c:formatCode>0.00</c:formatCode>
                <c:ptCount val="12"/>
                <c:pt idx="0">
                  <c:v>5.6111111111111116</c:v>
                </c:pt>
                <c:pt idx="1">
                  <c:v>5.4551282051282044</c:v>
                </c:pt>
                <c:pt idx="2">
                  <c:v>5.4334975369458123</c:v>
                </c:pt>
                <c:pt idx="3">
                  <c:v>5.4572864321608048</c:v>
                </c:pt>
                <c:pt idx="4">
                  <c:v>5.7394957983193278</c:v>
                </c:pt>
                <c:pt idx="5">
                  <c:v>5.6923076923076943</c:v>
                </c:pt>
                <c:pt idx="6">
                  <c:v>5.8</c:v>
                </c:pt>
                <c:pt idx="7">
                  <c:v>5.5625</c:v>
                </c:pt>
                <c:pt idx="8">
                  <c:v>5.5</c:v>
                </c:pt>
                <c:pt idx="9">
                  <c:v>5.7423076923076914</c:v>
                </c:pt>
                <c:pt idx="10">
                  <c:v>5.6793893129770998</c:v>
                </c:pt>
                <c:pt idx="11">
                  <c:v>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3-4499-BA4B-8C01471FE7D5}"/>
            </c:ext>
          </c:extLst>
        </c:ser>
        <c:ser>
          <c:idx val="0"/>
          <c:order val="1"/>
          <c:tx>
            <c:strRef>
              <c:f>'Fett per mnd'!$B$163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mnd'!$K$163:$K$174</c:f>
              <c:numCache>
                <c:formatCode>0.00</c:formatCode>
                <c:ptCount val="12"/>
                <c:pt idx="0">
                  <c:v>5.2788104089219345</c:v>
                </c:pt>
                <c:pt idx="1">
                  <c:v>5.5191256830601088</c:v>
                </c:pt>
                <c:pt idx="2">
                  <c:v>5.4691943127962093</c:v>
                </c:pt>
                <c:pt idx="3">
                  <c:v>5.6313993174061441</c:v>
                </c:pt>
                <c:pt idx="4">
                  <c:v>5.6940639269406397</c:v>
                </c:pt>
                <c:pt idx="5">
                  <c:v>5.9793103448275859</c:v>
                </c:pt>
                <c:pt idx="6">
                  <c:v>5.6122448979591804</c:v>
                </c:pt>
                <c:pt idx="7">
                  <c:v>5.6194690265486722</c:v>
                </c:pt>
                <c:pt idx="8">
                  <c:v>5.7007874015748019</c:v>
                </c:pt>
                <c:pt idx="9">
                  <c:v>5.5645933014354076</c:v>
                </c:pt>
                <c:pt idx="10">
                  <c:v>5.6771300448430484</c:v>
                </c:pt>
                <c:pt idx="11">
                  <c:v>5.7647058823529411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3-4499-BA4B-8C01471F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7640"/>
        <c:axId val="488678032"/>
      </c:barChart>
      <c:catAx>
        <c:axId val="488677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8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7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mnd'!$P$394:$P$405</c:f>
              <c:numCache>
                <c:formatCode>0.0</c:formatCode>
                <c:ptCount val="12"/>
                <c:pt idx="0">
                  <c:v>326.85085470085448</c:v>
                </c:pt>
                <c:pt idx="1">
                  <c:v>317.75796178343944</c:v>
                </c:pt>
                <c:pt idx="2">
                  <c:v>320.03399014778324</c:v>
                </c:pt>
                <c:pt idx="3">
                  <c:v>320.90050251256298</c:v>
                </c:pt>
                <c:pt idx="4">
                  <c:v>322.31680672268942</c:v>
                </c:pt>
                <c:pt idx="5">
                  <c:v>319.2711711711712</c:v>
                </c:pt>
                <c:pt idx="6">
                  <c:v>327.37461538461525</c:v>
                </c:pt>
                <c:pt idx="7">
                  <c:v>319.96482758620698</c:v>
                </c:pt>
                <c:pt idx="8">
                  <c:v>325.2598540145986</c:v>
                </c:pt>
                <c:pt idx="9">
                  <c:v>316.66076923076929</c:v>
                </c:pt>
                <c:pt idx="10">
                  <c:v>322.95992366412219</c:v>
                </c:pt>
                <c:pt idx="11">
                  <c:v>323.86488888888886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D-4CCD-A778-188DF0A8C463}"/>
            </c:ext>
          </c:extLst>
        </c:ser>
        <c:ser>
          <c:idx val="0"/>
          <c:order val="1"/>
          <c:tx>
            <c:strRef>
              <c:f>'Fett per mnd'!$B$163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mnd'!$P$163:$P$174</c:f>
              <c:numCache>
                <c:formatCode>0</c:formatCode>
                <c:ptCount val="12"/>
                <c:pt idx="0">
                  <c:v>323.92713754646871</c:v>
                </c:pt>
                <c:pt idx="1">
                  <c:v>322.45683060109286</c:v>
                </c:pt>
                <c:pt idx="2">
                  <c:v>317.43222748815174</c:v>
                </c:pt>
                <c:pt idx="3">
                  <c:v>317.38020477815701</c:v>
                </c:pt>
                <c:pt idx="4">
                  <c:v>323.76392694063912</c:v>
                </c:pt>
                <c:pt idx="5">
                  <c:v>327.15136986301377</c:v>
                </c:pt>
                <c:pt idx="6">
                  <c:v>332.53979591836742</c:v>
                </c:pt>
                <c:pt idx="7">
                  <c:v>330.83982300884958</c:v>
                </c:pt>
                <c:pt idx="8">
                  <c:v>329.13779527559046</c:v>
                </c:pt>
                <c:pt idx="9">
                  <c:v>312.942105263158</c:v>
                </c:pt>
                <c:pt idx="10">
                  <c:v>327.65605381165921</c:v>
                </c:pt>
                <c:pt idx="11">
                  <c:v>332.58431372549018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D-4CCD-A778-188DF0A8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8816"/>
        <c:axId val="488679208"/>
      </c:barChart>
      <c:catAx>
        <c:axId val="488678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9208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mnd'!$I$394:$I$405</c:f>
              <c:numCache>
                <c:formatCode>0.0</c:formatCode>
                <c:ptCount val="12"/>
                <c:pt idx="0">
                  <c:v>4.8598130841121492</c:v>
                </c:pt>
                <c:pt idx="1">
                  <c:v>4.9386599559609952</c:v>
                </c:pt>
                <c:pt idx="2">
                  <c:v>4.4527308620311468</c:v>
                </c:pt>
                <c:pt idx="3">
                  <c:v>6.3639270866645354</c:v>
                </c:pt>
                <c:pt idx="4">
                  <c:v>6.1356019592678512</c:v>
                </c:pt>
                <c:pt idx="5">
                  <c:v>5.4950495049504946</c:v>
                </c:pt>
                <c:pt idx="6">
                  <c:v>5.1160960251869341</c:v>
                </c:pt>
                <c:pt idx="7">
                  <c:v>4.5355020331560842</c:v>
                </c:pt>
                <c:pt idx="8">
                  <c:v>4.0508574807806026</c:v>
                </c:pt>
                <c:pt idx="9">
                  <c:v>3.6176429664672329</c:v>
                </c:pt>
                <c:pt idx="10">
                  <c:v>4.0803613144370035</c:v>
                </c:pt>
                <c:pt idx="11">
                  <c:v>5.358418671112168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8-4F26-BCA5-2DC01F931C08}"/>
            </c:ext>
          </c:extLst>
        </c:ser>
        <c:ser>
          <c:idx val="0"/>
          <c:order val="1"/>
          <c:tx>
            <c:strRef>
              <c:f>'Fett per mnd'!$B$163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mnd'!$I$163:$I$174</c:f>
              <c:numCache>
                <c:formatCode>0.0</c:formatCode>
                <c:ptCount val="12"/>
                <c:pt idx="0">
                  <c:v>5.9290279920652393</c:v>
                </c:pt>
                <c:pt idx="1">
                  <c:v>6.3103448275862082</c:v>
                </c:pt>
                <c:pt idx="2">
                  <c:v>7.1331981068289396</c:v>
                </c:pt>
                <c:pt idx="3">
                  <c:v>7.6381647549530749</c:v>
                </c:pt>
                <c:pt idx="4">
                  <c:v>6.6747942700396212</c:v>
                </c:pt>
                <c:pt idx="5">
                  <c:v>5.1754696915987246</c:v>
                </c:pt>
                <c:pt idx="6">
                  <c:v>4.0731504571903576</c:v>
                </c:pt>
                <c:pt idx="7">
                  <c:v>4.2754445705637512</c:v>
                </c:pt>
                <c:pt idx="8">
                  <c:v>4.4892188052315314</c:v>
                </c:pt>
                <c:pt idx="9">
                  <c:v>2.9578262100198134</c:v>
                </c:pt>
                <c:pt idx="10">
                  <c:v>3.7996251490884303</c:v>
                </c:pt>
                <c:pt idx="11">
                  <c:v>3.7317073170731714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8-4F26-BCA5-2DC01F93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9992"/>
        <c:axId val="488680384"/>
      </c:barChart>
      <c:catAx>
        <c:axId val="488679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</a:t>
            </a:r>
            <a:r>
              <a:rPr lang="nb-NO" sz="2800" baseline="0"/>
              <a:t> mi</a:t>
            </a:r>
            <a:r>
              <a:rPr lang="nb-NO" sz="2800"/>
              <a:t>ddel KLASSE</a:t>
            </a:r>
          </a:p>
        </c:rich>
      </c:tx>
      <c:layout>
        <c:manualLayout>
          <c:xMode val="edge"/>
          <c:yMode val="edge"/>
          <c:x val="0.10849760647395131"/>
          <c:y val="2.1663095901140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71539427438383E-2"/>
          <c:y val="0.14581385950005965"/>
          <c:w val="0.8848790234928765"/>
          <c:h val="0.73614160446403643"/>
        </c:manualLayout>
      </c:layout>
      <c:lineChart>
        <c:grouping val="standard"/>
        <c:varyColors val="0"/>
        <c:ser>
          <c:idx val="0"/>
          <c:order val="0"/>
          <c:tx>
            <c:strRef>
              <c:f>År!$N$7</c:f>
              <c:strCache>
                <c:ptCount val="1"/>
                <c:pt idx="0">
                  <c:v>Klasse</c:v>
                </c:pt>
              </c:strCache>
            </c:strRef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1.2071156138741306E-2"/>
                  <c:y val="-2.1960240206986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2-4BDA-B5A4-14C12C6A3C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2-4BDA-B5A4-14C12C6A3CA2}"/>
                </c:ext>
              </c:extLst>
            </c:dLbl>
            <c:dLbl>
              <c:idx val="3"/>
              <c:layout>
                <c:manualLayout>
                  <c:x val="0"/>
                  <c:y val="3.9528432372575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2-4BDA-B5A4-14C12C6A3C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2-4BDA-B5A4-14C12C6A3CA2}"/>
                </c:ext>
              </c:extLst>
            </c:dLbl>
            <c:dLbl>
              <c:idx val="5"/>
              <c:layout>
                <c:manualLayout>
                  <c:x val="-1.6094874851655075E-2"/>
                  <c:y val="-4.6116504434671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2-4BDA-B5A4-14C12C6A3CA2}"/>
                </c:ext>
              </c:extLst>
            </c:dLbl>
            <c:dLbl>
              <c:idx val="6"/>
              <c:layout>
                <c:manualLayout>
                  <c:x val="-2.5148241955711092E-2"/>
                  <c:y val="5.4900600517466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02-4BDA-B5A4-14C12C6A3CA2}"/>
                </c:ext>
              </c:extLst>
            </c:dLbl>
            <c:dLbl>
              <c:idx val="9"/>
              <c:layout>
                <c:manualLayout>
                  <c:x val="-3.0177890346853267E-2"/>
                  <c:y val="-6.1488672579562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02-4BDA-B5A4-14C12C6A3CA2}"/>
                </c:ext>
              </c:extLst>
            </c:dLbl>
            <c:dLbl>
              <c:idx val="10"/>
              <c:layout>
                <c:manualLayout>
                  <c:x val="0"/>
                  <c:y val="3.9528432372575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02-4BDA-B5A4-14C12C6A3CA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02-4BDA-B5A4-14C12C6A3CA2}"/>
                </c:ext>
              </c:extLst>
            </c:dLbl>
            <c:dLbl>
              <c:idx val="12"/>
              <c:layout>
                <c:manualLayout>
                  <c:x val="-2.8166030990396381E-2"/>
                  <c:y val="-5.7096624538164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02-4BDA-B5A4-14C12C6A3CA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02-4BDA-B5A4-14C12C6A3CA2}"/>
                </c:ext>
              </c:extLst>
            </c:dLbl>
            <c:dLbl>
              <c:idx val="14"/>
              <c:layout>
                <c:manualLayout>
                  <c:x val="-2.5148241955711054E-2"/>
                  <c:y val="-4.8312528455370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02-4BDA-B5A4-14C12C6A3CA2}"/>
                </c:ext>
              </c:extLst>
            </c:dLbl>
            <c:dLbl>
              <c:idx val="17"/>
              <c:layout>
                <c:manualLayout>
                  <c:x val="-4.4260905842051529E-2"/>
                  <c:y val="-4.392048041397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02-4BDA-B5A4-14C12C6A3CA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02-4BDA-B5A4-14C12C6A3CA2}"/>
                </c:ext>
              </c:extLst>
            </c:dLbl>
            <c:dLbl>
              <c:idx val="19"/>
              <c:layout>
                <c:manualLayout>
                  <c:x val="0"/>
                  <c:y val="3.7332408351877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02-4BDA-B5A4-14C12C6A3CA2}"/>
                </c:ext>
              </c:extLst>
            </c:dLbl>
            <c:dLbl>
              <c:idx val="20"/>
              <c:layout>
                <c:manualLayout>
                  <c:x val="-3.0177890346853267E-2"/>
                  <c:y val="-4.1724456393274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34-4ABF-971B-3A095EDEC9D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02-4BDA-B5A4-14C12C6A3CA2}"/>
                </c:ext>
              </c:extLst>
            </c:dLbl>
            <c:dLbl>
              <c:idx val="22"/>
              <c:layout>
                <c:manualLayout>
                  <c:x val="-2.5148241955711054E-2"/>
                  <c:y val="-5.2704576496767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34-4ABF-971B-3A095EDEC9D7}"/>
                </c:ext>
              </c:extLst>
            </c:dLbl>
            <c:dLbl>
              <c:idx val="25"/>
              <c:layout>
                <c:manualLayout>
                  <c:x val="-2.8166030990396381E-2"/>
                  <c:y val="-4.3920480413973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C-47E9-8E8B-D4ADADDB2F5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02-4BDA-B5A4-14C12C6A3CA2}"/>
                </c:ext>
              </c:extLst>
            </c:dLbl>
            <c:dLbl>
              <c:idx val="27"/>
              <c:layout>
                <c:manualLayout>
                  <c:x val="-2.5148241955711054E-2"/>
                  <c:y val="5.7096624538164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BC-47E9-8E8B-D4ADADDB2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År!$N$8:$N$36</c:f>
              <c:numCache>
                <c:formatCode>0.00</c:formatCode>
                <c:ptCount val="29"/>
                <c:pt idx="0">
                  <c:v>2.774350573367657</c:v>
                </c:pt>
                <c:pt idx="1">
                  <c:v>2.4806076113229301</c:v>
                </c:pt>
                <c:pt idx="2">
                  <c:v>2.4955065783298003</c:v>
                </c:pt>
                <c:pt idx="3">
                  <c:v>2.4404788921566358</c:v>
                </c:pt>
                <c:pt idx="4">
                  <c:v>2.4608073120297496</c:v>
                </c:pt>
                <c:pt idx="5">
                  <c:v>2.4183726932257001</c:v>
                </c:pt>
                <c:pt idx="6">
                  <c:v>2.3180465501271157</c:v>
                </c:pt>
                <c:pt idx="7">
                  <c:v>2.4717910412922204</c:v>
                </c:pt>
                <c:pt idx="8">
                  <c:v>2.809240983717622</c:v>
                </c:pt>
                <c:pt idx="9">
                  <c:v>2.9139897592843256</c:v>
                </c:pt>
                <c:pt idx="10">
                  <c:v>2.8522632668109704</c:v>
                </c:pt>
                <c:pt idx="11">
                  <c:v>3.0577512590321878</c:v>
                </c:pt>
                <c:pt idx="12">
                  <c:v>3.0511941737174681</c:v>
                </c:pt>
                <c:pt idx="13">
                  <c:v>3.0972632584236139</c:v>
                </c:pt>
                <c:pt idx="14">
                  <c:v>3.2170987957729178</c:v>
                </c:pt>
                <c:pt idx="15">
                  <c:v>3.3195810527182195</c:v>
                </c:pt>
                <c:pt idx="16">
                  <c:v>3.476124580592574</c:v>
                </c:pt>
                <c:pt idx="17">
                  <c:v>3.5404290993703809</c:v>
                </c:pt>
                <c:pt idx="18">
                  <c:v>3.5472335524737262</c:v>
                </c:pt>
                <c:pt idx="19">
                  <c:v>3.6243353486010466</c:v>
                </c:pt>
                <c:pt idx="20">
                  <c:v>3.6110635871114911</c:v>
                </c:pt>
                <c:pt idx="21">
                  <c:v>3.6139614929547177</c:v>
                </c:pt>
                <c:pt idx="22">
                  <c:v>3.6177502689167502</c:v>
                </c:pt>
                <c:pt idx="23">
                  <c:v>3.4714252763435698</c:v>
                </c:pt>
                <c:pt idx="24">
                  <c:v>3.7747827160902734</c:v>
                </c:pt>
                <c:pt idx="25">
                  <c:v>3.9140039546646408</c:v>
                </c:pt>
                <c:pt idx="26">
                  <c:v>3.8134611507230969</c:v>
                </c:pt>
                <c:pt idx="27">
                  <c:v>3.7913207547169807</c:v>
                </c:pt>
                <c:pt idx="28">
                  <c:v>3.8760306764784112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0-4C60-908B-FB93B7742405}"/>
            </c:ext>
          </c:extLst>
        </c:ser>
        <c:ser>
          <c:idx val="1"/>
          <c:order val="1"/>
          <c:tx>
            <c:strRef>
              <c:f>RNR!$H$28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År!$AS$8:$AS$36</c:f>
              <c:numCache>
                <c:formatCode>0</c:formatCode>
                <c:ptCount val="29"/>
                <c:pt idx="0" formatCode="0.00">
                  <c:v>3.8760306764784112</c:v>
                </c:pt>
                <c:pt idx="1">
                  <c:v>3.8760306764784112</c:v>
                </c:pt>
                <c:pt idx="2">
                  <c:v>3.8760306764784112</c:v>
                </c:pt>
                <c:pt idx="3">
                  <c:v>3.8760306764784112</c:v>
                </c:pt>
                <c:pt idx="4">
                  <c:v>3.8760306764784112</c:v>
                </c:pt>
                <c:pt idx="5">
                  <c:v>3.8760306764784112</c:v>
                </c:pt>
                <c:pt idx="6">
                  <c:v>3.8760306764784112</c:v>
                </c:pt>
                <c:pt idx="7">
                  <c:v>3.8760306764784112</c:v>
                </c:pt>
                <c:pt idx="8">
                  <c:v>3.8760306764784112</c:v>
                </c:pt>
                <c:pt idx="9">
                  <c:v>3.8760306764784112</c:v>
                </c:pt>
                <c:pt idx="10">
                  <c:v>3.8760306764784112</c:v>
                </c:pt>
                <c:pt idx="11">
                  <c:v>3.8760306764784112</c:v>
                </c:pt>
                <c:pt idx="12">
                  <c:v>3.8760306764784112</c:v>
                </c:pt>
                <c:pt idx="13">
                  <c:v>3.8760306764784112</c:v>
                </c:pt>
                <c:pt idx="14">
                  <c:v>3.8760306764784112</c:v>
                </c:pt>
                <c:pt idx="15">
                  <c:v>3.8760306764784112</c:v>
                </c:pt>
                <c:pt idx="16">
                  <c:v>3.8760306764784112</c:v>
                </c:pt>
                <c:pt idx="17">
                  <c:v>3.8760306764784112</c:v>
                </c:pt>
                <c:pt idx="18">
                  <c:v>3.8760306764784112</c:v>
                </c:pt>
                <c:pt idx="19">
                  <c:v>3.8760306764784112</c:v>
                </c:pt>
                <c:pt idx="20">
                  <c:v>3.8760306764784112</c:v>
                </c:pt>
                <c:pt idx="21">
                  <c:v>3.8760306764784112</c:v>
                </c:pt>
                <c:pt idx="22">
                  <c:v>3.8760306764784112</c:v>
                </c:pt>
                <c:pt idx="23">
                  <c:v>3.8760306764784112</c:v>
                </c:pt>
                <c:pt idx="24">
                  <c:v>3.8760306764784112</c:v>
                </c:pt>
                <c:pt idx="25">
                  <c:v>3.8760306764784112</c:v>
                </c:pt>
                <c:pt idx="26">
                  <c:v>3.8760306764784112</c:v>
                </c:pt>
                <c:pt idx="27">
                  <c:v>3.8760306764784112</c:v>
                </c:pt>
                <c:pt idx="28">
                  <c:v>3.8760306764784112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2-45E4-AABC-1163688AF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75773848470825"/>
          <c:y val="0.57237152645866995"/>
          <c:w val="0.18508108070431237"/>
          <c:h val="0.12837576011394425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noFill/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fettgruppeutvikling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59354426831902E-2"/>
          <c:y val="0.18499902433772716"/>
          <c:w val="0.89823542532457212"/>
          <c:h val="0.7208252682323617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'Ark1'!$T$119:$T$170</c:f>
              <c:numCache>
                <c:formatCode>General</c:formatCode>
                <c:ptCount val="52"/>
                <c:pt idx="0">
                  <c:v>7.5371900826446252</c:v>
                </c:pt>
                <c:pt idx="1">
                  <c:v>7.341918294849024</c:v>
                </c:pt>
                <c:pt idx="2">
                  <c:v>7.4203935599284447</c:v>
                </c:pt>
                <c:pt idx="3">
                  <c:v>7.4716073147256941</c:v>
                </c:pt>
                <c:pt idx="4">
                  <c:v>7.3364978902953597</c:v>
                </c:pt>
                <c:pt idx="5">
                  <c:v>7.5892857142857117</c:v>
                </c:pt>
                <c:pt idx="6">
                  <c:v>7.5898673100120622</c:v>
                </c:pt>
                <c:pt idx="7">
                  <c:v>7.6008344923504865</c:v>
                </c:pt>
                <c:pt idx="8">
                  <c:v>7.4751677852348992</c:v>
                </c:pt>
                <c:pt idx="9">
                  <c:v>7.457659372026642</c:v>
                </c:pt>
                <c:pt idx="10">
                  <c:v>7.4812319538017311</c:v>
                </c:pt>
                <c:pt idx="11">
                  <c:v>7.7527200791295758</c:v>
                </c:pt>
                <c:pt idx="12">
                  <c:v>7.7597061909758684</c:v>
                </c:pt>
                <c:pt idx="13">
                  <c:v>7.6594982078853056</c:v>
                </c:pt>
                <c:pt idx="14">
                  <c:v>7.8901808785529726</c:v>
                </c:pt>
                <c:pt idx="15">
                  <c:v>7.7150050352467279</c:v>
                </c:pt>
                <c:pt idx="16">
                  <c:v>7.7758945386064049</c:v>
                </c:pt>
                <c:pt idx="17">
                  <c:v>7.6145494028230196</c:v>
                </c:pt>
                <c:pt idx="18">
                  <c:v>7.7856430707876383</c:v>
                </c:pt>
                <c:pt idx="19">
                  <c:v>7.8888888888888893</c:v>
                </c:pt>
                <c:pt idx="20">
                  <c:v>7.7008456659619453</c:v>
                </c:pt>
                <c:pt idx="21">
                  <c:v>7.7079152731326639</c:v>
                </c:pt>
                <c:pt idx="22">
                  <c:v>7.50891920251836</c:v>
                </c:pt>
                <c:pt idx="23">
                  <c:v>7.590597453476982</c:v>
                </c:pt>
                <c:pt idx="24">
                  <c:v>7.4050480769230749</c:v>
                </c:pt>
                <c:pt idx="25">
                  <c:v>7.2874999999999996</c:v>
                </c:pt>
                <c:pt idx="26">
                  <c:v>7.4108723135271779</c:v>
                </c:pt>
                <c:pt idx="27">
                  <c:v>7.4156521739130428</c:v>
                </c:pt>
                <c:pt idx="28">
                  <c:v>7.5651162790697644</c:v>
                </c:pt>
                <c:pt idx="29">
                  <c:v>7.1904000000000003</c:v>
                </c:pt>
                <c:pt idx="30">
                  <c:v>7.4120781527531108</c:v>
                </c:pt>
                <c:pt idx="31">
                  <c:v>7.3706395348837201</c:v>
                </c:pt>
                <c:pt idx="32">
                  <c:v>7.2187938288920019</c:v>
                </c:pt>
                <c:pt idx="33">
                  <c:v>7.1310240963855449</c:v>
                </c:pt>
                <c:pt idx="34">
                  <c:v>7.2565379825653791</c:v>
                </c:pt>
                <c:pt idx="35">
                  <c:v>7.0621546961325974</c:v>
                </c:pt>
                <c:pt idx="36">
                  <c:v>7.0713407134071344</c:v>
                </c:pt>
                <c:pt idx="37">
                  <c:v>7.1772151898734196</c:v>
                </c:pt>
                <c:pt idx="38">
                  <c:v>7.1098130841121492</c:v>
                </c:pt>
                <c:pt idx="39">
                  <c:v>6.8254950495049487</c:v>
                </c:pt>
                <c:pt idx="40">
                  <c:v>6.9826330532212886</c:v>
                </c:pt>
                <c:pt idx="41">
                  <c:v>6.950194049159121</c:v>
                </c:pt>
                <c:pt idx="42">
                  <c:v>7.2325432415118494</c:v>
                </c:pt>
                <c:pt idx="43">
                  <c:v>7.3020899303356543</c:v>
                </c:pt>
                <c:pt idx="44">
                  <c:v>7.1784741144414159</c:v>
                </c:pt>
                <c:pt idx="45">
                  <c:v>7.27391021470397</c:v>
                </c:pt>
                <c:pt idx="46">
                  <c:v>7.3837123991195908</c:v>
                </c:pt>
                <c:pt idx="47">
                  <c:v>7.4475982532751104</c:v>
                </c:pt>
                <c:pt idx="48">
                  <c:v>7.4546136534133556</c:v>
                </c:pt>
                <c:pt idx="49">
                  <c:v>7.2691176470588239</c:v>
                </c:pt>
                <c:pt idx="50">
                  <c:v>7.689289501590669</c:v>
                </c:pt>
                <c:pt idx="51">
                  <c:v>7.6468842729970321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7-4A8F-91E6-9444EBC0D8AB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'Ark1'!$T$67:$T$118</c:f>
              <c:numCache>
                <c:formatCode>General</c:formatCode>
                <c:ptCount val="52"/>
                <c:pt idx="0">
                  <c:v>7.8626373626373613</c:v>
                </c:pt>
                <c:pt idx="1">
                  <c:v>7.8926353149955615</c:v>
                </c:pt>
                <c:pt idx="2">
                  <c:v>7.6903225806451596</c:v>
                </c:pt>
                <c:pt idx="3">
                  <c:v>7.8691037735849028</c:v>
                </c:pt>
                <c:pt idx="4">
                  <c:v>7.6482164821648224</c:v>
                </c:pt>
                <c:pt idx="5">
                  <c:v>7.8567293777134593</c:v>
                </c:pt>
                <c:pt idx="6">
                  <c:v>7.9046321525885572</c:v>
                </c:pt>
                <c:pt idx="7">
                  <c:v>7.8963893249607517</c:v>
                </c:pt>
                <c:pt idx="8">
                  <c:v>8.0016077170417983</c:v>
                </c:pt>
                <c:pt idx="9">
                  <c:v>7.8961303462321775</c:v>
                </c:pt>
                <c:pt idx="10">
                  <c:v>7.9891186071817186</c:v>
                </c:pt>
                <c:pt idx="11">
                  <c:v>8.2471626733921823</c:v>
                </c:pt>
                <c:pt idx="12">
                  <c:v>7.9758454106280192</c:v>
                </c:pt>
                <c:pt idx="13">
                  <c:v>7.9334945586457053</c:v>
                </c:pt>
                <c:pt idx="14">
                  <c:v>7.8305288461538449</c:v>
                </c:pt>
                <c:pt idx="15">
                  <c:v>8.0662857142857121</c:v>
                </c:pt>
                <c:pt idx="16">
                  <c:v>8.0850159404888409</c:v>
                </c:pt>
                <c:pt idx="17">
                  <c:v>8.1246575342465768</c:v>
                </c:pt>
                <c:pt idx="18">
                  <c:v>7.9279538904899134</c:v>
                </c:pt>
                <c:pt idx="19">
                  <c:v>7.8296943231441052</c:v>
                </c:pt>
                <c:pt idx="20">
                  <c:v>7.9102564102564097</c:v>
                </c:pt>
                <c:pt idx="21">
                  <c:v>7.5801435406698561</c:v>
                </c:pt>
                <c:pt idx="22">
                  <c:v>7.7014742014742001</c:v>
                </c:pt>
                <c:pt idx="23">
                  <c:v>7.4188829787234063</c:v>
                </c:pt>
                <c:pt idx="24">
                  <c:v>7.3753943217665618</c:v>
                </c:pt>
                <c:pt idx="25">
                  <c:v>7.3745928338762212</c:v>
                </c:pt>
                <c:pt idx="26">
                  <c:v>7.1221020092735721</c:v>
                </c:pt>
                <c:pt idx="27">
                  <c:v>7.6130346232179216</c:v>
                </c:pt>
                <c:pt idx="28">
                  <c:v>7.3076923076923102</c:v>
                </c:pt>
                <c:pt idx="29">
                  <c:v>7.4583333333333313</c:v>
                </c:pt>
                <c:pt idx="30">
                  <c:v>7.1135029354207422</c:v>
                </c:pt>
                <c:pt idx="31">
                  <c:v>7.0492957746478861</c:v>
                </c:pt>
                <c:pt idx="32">
                  <c:v>7.1672413793103447</c:v>
                </c:pt>
                <c:pt idx="33">
                  <c:v>7.0426829268292686</c:v>
                </c:pt>
                <c:pt idx="34">
                  <c:v>7.2125748502994016</c:v>
                </c:pt>
                <c:pt idx="35">
                  <c:v>7.3863945578231327</c:v>
                </c:pt>
                <c:pt idx="36">
                  <c:v>7.1642441860465107</c:v>
                </c:pt>
                <c:pt idx="37">
                  <c:v>7.0700549450549479</c:v>
                </c:pt>
                <c:pt idx="38">
                  <c:v>7.2635024549918192</c:v>
                </c:pt>
                <c:pt idx="39">
                  <c:v>6.8618152085036801</c:v>
                </c:pt>
                <c:pt idx="40">
                  <c:v>6.9609882964889458</c:v>
                </c:pt>
                <c:pt idx="41">
                  <c:v>6.9885350318471318</c:v>
                </c:pt>
                <c:pt idx="42">
                  <c:v>7.00533689126084</c:v>
                </c:pt>
                <c:pt idx="43">
                  <c:v>6.7623112278397901</c:v>
                </c:pt>
                <c:pt idx="44">
                  <c:v>7.1424749163879575</c:v>
                </c:pt>
                <c:pt idx="45">
                  <c:v>7.0532786885245908</c:v>
                </c:pt>
                <c:pt idx="46">
                  <c:v>7.2676151761517618</c:v>
                </c:pt>
                <c:pt idx="47">
                  <c:v>7.2154605263157903</c:v>
                </c:pt>
                <c:pt idx="48">
                  <c:v>7.3217197924388415</c:v>
                </c:pt>
                <c:pt idx="49">
                  <c:v>7.2747875354107645</c:v>
                </c:pt>
                <c:pt idx="50">
                  <c:v>7.3039215686274481</c:v>
                </c:pt>
                <c:pt idx="51">
                  <c:v>7.067307692307689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7-4A8F-91E6-9444EBC0D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Fettgruppe</a:t>
                </a:r>
              </a:p>
            </c:rich>
          </c:tx>
          <c:layout>
            <c:manualLayout>
              <c:xMode val="edge"/>
              <c:yMode val="edge"/>
              <c:x val="1.2094870136457308E-2"/>
              <c:y val="0.4220193305967591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6331099243314"/>
          <c:y val="0.10665653072904858"/>
          <c:w val="9.0011335539579296E-2"/>
          <c:h val="0.146043911288829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mnd'!$I$330:$I$341</c:f>
              <c:numCache>
                <c:formatCode>0.0</c:formatCode>
                <c:ptCount val="12"/>
                <c:pt idx="0">
                  <c:v>19.646936656282445</c:v>
                </c:pt>
                <c:pt idx="1">
                  <c:v>20.383768480654297</c:v>
                </c:pt>
                <c:pt idx="2">
                  <c:v>19.456021057249394</c:v>
                </c:pt>
                <c:pt idx="3">
                  <c:v>16.885193476175253</c:v>
                </c:pt>
                <c:pt idx="4">
                  <c:v>17.066254189224029</c:v>
                </c:pt>
                <c:pt idx="5">
                  <c:v>17.648514851485146</c:v>
                </c:pt>
                <c:pt idx="6">
                  <c:v>16.607634789452973</c:v>
                </c:pt>
                <c:pt idx="7">
                  <c:v>17.860494213324987</c:v>
                </c:pt>
                <c:pt idx="8">
                  <c:v>18.48018923713779</c:v>
                </c:pt>
                <c:pt idx="9">
                  <c:v>18.088214832336163</c:v>
                </c:pt>
                <c:pt idx="10">
                  <c:v>18.922286248247925</c:v>
                </c:pt>
                <c:pt idx="11">
                  <c:v>18.409145034532028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B-4BBA-88E8-311BC19673F3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mnd'!$I$103:$I$114</c:f>
              <c:numCache>
                <c:formatCode>0.0</c:formatCode>
                <c:ptCount val="12"/>
                <c:pt idx="0">
                  <c:v>19.043420762618474</c:v>
                </c:pt>
                <c:pt idx="1">
                  <c:v>17.586206896551722</c:v>
                </c:pt>
                <c:pt idx="2">
                  <c:v>17.038539553752539</c:v>
                </c:pt>
                <c:pt idx="3">
                  <c:v>17.335766423357665</c:v>
                </c:pt>
                <c:pt idx="4">
                  <c:v>15.909783602560196</c:v>
                </c:pt>
                <c:pt idx="5">
                  <c:v>18.610421836228284</c:v>
                </c:pt>
                <c:pt idx="6">
                  <c:v>17.747298420615124</c:v>
                </c:pt>
                <c:pt idx="7">
                  <c:v>16.496405599697315</c:v>
                </c:pt>
                <c:pt idx="8">
                  <c:v>18.875927889713676</c:v>
                </c:pt>
                <c:pt idx="9">
                  <c:v>18.638550806679877</c:v>
                </c:pt>
                <c:pt idx="10">
                  <c:v>19.407054012608626</c:v>
                </c:pt>
                <c:pt idx="11">
                  <c:v>19.634146341463403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B-4BBA-88E8-311BC1967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1168"/>
        <c:axId val="488681560"/>
      </c:barChart>
      <c:catAx>
        <c:axId val="48868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1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8641289736878"/>
          <c:y val="0.14061061677508827"/>
          <c:w val="0.85805076396439806"/>
          <c:h val="0.695662267911547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mnd'!$H$330:$H$341</c:f>
              <c:numCache>
                <c:formatCode>#,##0</c:formatCode>
                <c:ptCount val="12"/>
                <c:pt idx="0">
                  <c:v>946</c:v>
                </c:pt>
                <c:pt idx="1">
                  <c:v>648</c:v>
                </c:pt>
                <c:pt idx="2">
                  <c:v>887</c:v>
                </c:pt>
                <c:pt idx="3">
                  <c:v>528</c:v>
                </c:pt>
                <c:pt idx="4">
                  <c:v>662</c:v>
                </c:pt>
                <c:pt idx="5">
                  <c:v>713</c:v>
                </c:pt>
                <c:pt idx="6">
                  <c:v>422</c:v>
                </c:pt>
                <c:pt idx="7">
                  <c:v>571</c:v>
                </c:pt>
                <c:pt idx="8">
                  <c:v>625</c:v>
                </c:pt>
                <c:pt idx="9">
                  <c:v>1300</c:v>
                </c:pt>
                <c:pt idx="10">
                  <c:v>1215</c:v>
                </c:pt>
                <c:pt idx="11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1-4F17-9EC7-F3C5E8D35B74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mnd'!$H$103:$H$114</c:f>
              <c:numCache>
                <c:formatCode>#,##0</c:formatCode>
                <c:ptCount val="12"/>
                <c:pt idx="0">
                  <c:v>864</c:v>
                </c:pt>
                <c:pt idx="1">
                  <c:v>510</c:v>
                </c:pt>
                <c:pt idx="2">
                  <c:v>504</c:v>
                </c:pt>
                <c:pt idx="3">
                  <c:v>665</c:v>
                </c:pt>
                <c:pt idx="4">
                  <c:v>522</c:v>
                </c:pt>
                <c:pt idx="5">
                  <c:v>525</c:v>
                </c:pt>
                <c:pt idx="6">
                  <c:v>427</c:v>
                </c:pt>
                <c:pt idx="7">
                  <c:v>436</c:v>
                </c:pt>
                <c:pt idx="8">
                  <c:v>534</c:v>
                </c:pt>
                <c:pt idx="9">
                  <c:v>1317</c:v>
                </c:pt>
                <c:pt idx="10">
                  <c:v>1139</c:v>
                </c:pt>
                <c:pt idx="11">
                  <c:v>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1-4F17-9EC7-F3C5E8D35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2344"/>
        <c:axId val="488682736"/>
      </c:barChart>
      <c:catAx>
        <c:axId val="488682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2736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234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mnd'!$H$394:$H$405</c:f>
              <c:numCache>
                <c:formatCode>#,##0</c:formatCode>
                <c:ptCount val="12"/>
                <c:pt idx="0">
                  <c:v>234</c:v>
                </c:pt>
                <c:pt idx="1">
                  <c:v>157</c:v>
                </c:pt>
                <c:pt idx="2">
                  <c:v>203</c:v>
                </c:pt>
                <c:pt idx="3">
                  <c:v>199</c:v>
                </c:pt>
                <c:pt idx="4">
                  <c:v>238</c:v>
                </c:pt>
                <c:pt idx="5">
                  <c:v>222</c:v>
                </c:pt>
                <c:pt idx="6">
                  <c:v>130</c:v>
                </c:pt>
                <c:pt idx="7">
                  <c:v>145</c:v>
                </c:pt>
                <c:pt idx="8">
                  <c:v>137</c:v>
                </c:pt>
                <c:pt idx="9">
                  <c:v>260</c:v>
                </c:pt>
                <c:pt idx="10">
                  <c:v>262</c:v>
                </c:pt>
                <c:pt idx="11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5-4D00-849F-942061A59755}"/>
            </c:ext>
          </c:extLst>
        </c:ser>
        <c:ser>
          <c:idx val="0"/>
          <c:order val="1"/>
          <c:tx>
            <c:strRef>
              <c:f>'Fett per mnd'!$B$163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mnd'!$H$163:$H$174</c:f>
              <c:numCache>
                <c:formatCode>#,##0</c:formatCode>
                <c:ptCount val="12"/>
                <c:pt idx="0">
                  <c:v>269</c:v>
                </c:pt>
                <c:pt idx="1">
                  <c:v>183</c:v>
                </c:pt>
                <c:pt idx="2">
                  <c:v>211</c:v>
                </c:pt>
                <c:pt idx="3">
                  <c:v>293</c:v>
                </c:pt>
                <c:pt idx="4">
                  <c:v>219</c:v>
                </c:pt>
                <c:pt idx="5">
                  <c:v>146</c:v>
                </c:pt>
                <c:pt idx="6">
                  <c:v>98</c:v>
                </c:pt>
                <c:pt idx="7">
                  <c:v>113</c:v>
                </c:pt>
                <c:pt idx="8">
                  <c:v>127</c:v>
                </c:pt>
                <c:pt idx="9">
                  <c:v>209</c:v>
                </c:pt>
                <c:pt idx="10">
                  <c:v>223</c:v>
                </c:pt>
                <c:pt idx="11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5-4D00-849F-942061A5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3520"/>
        <c:axId val="488683912"/>
      </c:barChart>
      <c:catAx>
        <c:axId val="488683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3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5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mnd'!$H$409:$H$420</c:f>
              <c:numCache>
                <c:formatCode>#,##0</c:formatCode>
                <c:ptCount val="12"/>
                <c:pt idx="0">
                  <c:v>104</c:v>
                </c:pt>
                <c:pt idx="1">
                  <c:v>74</c:v>
                </c:pt>
                <c:pt idx="2">
                  <c:v>122</c:v>
                </c:pt>
                <c:pt idx="3">
                  <c:v>102</c:v>
                </c:pt>
                <c:pt idx="4">
                  <c:v>108</c:v>
                </c:pt>
                <c:pt idx="5">
                  <c:v>140</c:v>
                </c:pt>
                <c:pt idx="6">
                  <c:v>57</c:v>
                </c:pt>
                <c:pt idx="7">
                  <c:v>60</c:v>
                </c:pt>
                <c:pt idx="8">
                  <c:v>56</c:v>
                </c:pt>
                <c:pt idx="9">
                  <c:v>138</c:v>
                </c:pt>
                <c:pt idx="10">
                  <c:v>158</c:v>
                </c:pt>
                <c:pt idx="1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D-4D52-A5BB-FED2B3A61DFB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mnd'!$H$179:$H$190</c:f>
              <c:numCache>
                <c:formatCode>#,##0</c:formatCode>
                <c:ptCount val="12"/>
                <c:pt idx="0">
                  <c:v>132</c:v>
                </c:pt>
                <c:pt idx="1">
                  <c:v>97</c:v>
                </c:pt>
                <c:pt idx="2">
                  <c:v>118</c:v>
                </c:pt>
                <c:pt idx="3">
                  <c:v>134</c:v>
                </c:pt>
                <c:pt idx="4">
                  <c:v>116</c:v>
                </c:pt>
                <c:pt idx="5">
                  <c:v>77</c:v>
                </c:pt>
                <c:pt idx="6">
                  <c:v>54</c:v>
                </c:pt>
                <c:pt idx="7">
                  <c:v>56</c:v>
                </c:pt>
                <c:pt idx="8">
                  <c:v>47</c:v>
                </c:pt>
                <c:pt idx="9">
                  <c:v>121</c:v>
                </c:pt>
                <c:pt idx="10">
                  <c:v>112</c:v>
                </c:pt>
                <c:pt idx="1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D-4D52-A5BB-FED2B3A6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4696"/>
        <c:axId val="488685088"/>
      </c:barChart>
      <c:catAx>
        <c:axId val="488684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4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mnd'!$I$409:$I$420</c:f>
              <c:numCache>
                <c:formatCode>0.0</c:formatCode>
                <c:ptCount val="12"/>
                <c:pt idx="0">
                  <c:v>2.1599169262720661</c:v>
                </c:pt>
                <c:pt idx="1">
                  <c:v>2.3277760301981756</c:v>
                </c:pt>
                <c:pt idx="2">
                  <c:v>2.6760254441763545</c:v>
                </c:pt>
                <c:pt idx="3">
                  <c:v>3.2619123760793087</c:v>
                </c:pt>
                <c:pt idx="4">
                  <c:v>2.7842227378190256</c:v>
                </c:pt>
                <c:pt idx="5">
                  <c:v>3.4653465346534662</c:v>
                </c:pt>
                <c:pt idx="6">
                  <c:v>2.2432113341204243</c:v>
                </c:pt>
                <c:pt idx="7">
                  <c:v>1.8767594619956212</c:v>
                </c:pt>
                <c:pt idx="8">
                  <c:v>1.6558249556475459</c:v>
                </c:pt>
                <c:pt idx="9">
                  <c:v>1.9201335745095311</c:v>
                </c:pt>
                <c:pt idx="10">
                  <c:v>2.4606759071795672</c:v>
                </c:pt>
                <c:pt idx="11">
                  <c:v>2.5005953798523457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B-4CF2-94E3-6AA0B5C5F926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mnd'!$I$179:$I$190</c:f>
              <c:numCache>
                <c:formatCode>0.0</c:formatCode>
                <c:ptCount val="12"/>
                <c:pt idx="0">
                  <c:v>2.9094115054000436</c:v>
                </c:pt>
                <c:pt idx="1">
                  <c:v>3.344827586206895</c:v>
                </c:pt>
                <c:pt idx="2">
                  <c:v>3.9891818796484113</c:v>
                </c:pt>
                <c:pt idx="3">
                  <c:v>3.4932221063607924</c:v>
                </c:pt>
                <c:pt idx="4">
                  <c:v>3.5355074672355991</c:v>
                </c:pt>
                <c:pt idx="5">
                  <c:v>2.7295285359801484</c:v>
                </c:pt>
                <c:pt idx="6">
                  <c:v>2.2443890274314215</c:v>
                </c:pt>
                <c:pt idx="7">
                  <c:v>2.1188043889519483</c:v>
                </c:pt>
                <c:pt idx="8">
                  <c:v>1.6613644397313541</c:v>
                </c:pt>
                <c:pt idx="9">
                  <c:v>1.7124257005377863</c:v>
                </c:pt>
                <c:pt idx="10">
                  <c:v>1.9083319134435175</c:v>
                </c:pt>
                <c:pt idx="11">
                  <c:v>2.0243902439024386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B-4CF2-94E3-6AA0B5C5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5480"/>
        <c:axId val="488685872"/>
      </c:barChart>
      <c:catAx>
        <c:axId val="488685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mnd'!$P$409:$P$420</c:f>
              <c:numCache>
                <c:formatCode>0.0</c:formatCode>
                <c:ptCount val="12"/>
                <c:pt idx="0">
                  <c:v>343.87019230769238</c:v>
                </c:pt>
                <c:pt idx="1">
                  <c:v>340.8702702702704</c:v>
                </c:pt>
                <c:pt idx="2">
                  <c:v>342.78934426229495</c:v>
                </c:pt>
                <c:pt idx="3">
                  <c:v>337.31764705882347</c:v>
                </c:pt>
                <c:pt idx="4">
                  <c:v>337.67962962962923</c:v>
                </c:pt>
                <c:pt idx="5">
                  <c:v>343.98428571428576</c:v>
                </c:pt>
                <c:pt idx="6">
                  <c:v>343.83157894736826</c:v>
                </c:pt>
                <c:pt idx="7">
                  <c:v>342.31</c:v>
                </c:pt>
                <c:pt idx="8">
                  <c:v>337.92142857142846</c:v>
                </c:pt>
                <c:pt idx="9">
                  <c:v>329.86304347826098</c:v>
                </c:pt>
                <c:pt idx="10">
                  <c:v>330.98670886075928</c:v>
                </c:pt>
                <c:pt idx="11">
                  <c:v>342.42380952380927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8-4478-8B9F-C46B5CFA21B1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mnd'!$P$179:$P$190</c:f>
              <c:numCache>
                <c:formatCode>0</c:formatCode>
                <c:ptCount val="12"/>
                <c:pt idx="0">
                  <c:v>347.7227272727273</c:v>
                </c:pt>
                <c:pt idx="1">
                  <c:v>337.32061855670099</c:v>
                </c:pt>
                <c:pt idx="2">
                  <c:v>337.09067796610174</c:v>
                </c:pt>
                <c:pt idx="3">
                  <c:v>339.21119402985101</c:v>
                </c:pt>
                <c:pt idx="4">
                  <c:v>338.32155172413815</c:v>
                </c:pt>
                <c:pt idx="5">
                  <c:v>347.74805194805191</c:v>
                </c:pt>
                <c:pt idx="6">
                  <c:v>343.07222222222208</c:v>
                </c:pt>
                <c:pt idx="7">
                  <c:v>360.93035714285719</c:v>
                </c:pt>
                <c:pt idx="8">
                  <c:v>339.81063829787246</c:v>
                </c:pt>
                <c:pt idx="9">
                  <c:v>331.47685950413239</c:v>
                </c:pt>
                <c:pt idx="10">
                  <c:v>340.47053571428597</c:v>
                </c:pt>
                <c:pt idx="11">
                  <c:v>338.23493975903608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8-4478-8B9F-C46B5CFA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6656"/>
        <c:axId val="488687048"/>
      </c:barChart>
      <c:catAx>
        <c:axId val="488686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704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6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mnd'!$B$409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mnd'!$K$409:$K$420</c:f>
              <c:numCache>
                <c:formatCode>0.00</c:formatCode>
                <c:ptCount val="12"/>
                <c:pt idx="0">
                  <c:v>6.4423076923076916</c:v>
                </c:pt>
                <c:pt idx="1">
                  <c:v>6.0684931506849296</c:v>
                </c:pt>
                <c:pt idx="2">
                  <c:v>6.3032786885245908</c:v>
                </c:pt>
                <c:pt idx="3">
                  <c:v>6.1862745098039245</c:v>
                </c:pt>
                <c:pt idx="4">
                  <c:v>6.2592592592592604</c:v>
                </c:pt>
                <c:pt idx="5">
                  <c:v>6.4316546762589937</c:v>
                </c:pt>
                <c:pt idx="6">
                  <c:v>6.4210526315789487</c:v>
                </c:pt>
                <c:pt idx="7">
                  <c:v>6.3</c:v>
                </c:pt>
                <c:pt idx="8">
                  <c:v>6.25</c:v>
                </c:pt>
                <c:pt idx="9">
                  <c:v>6.1739130434782608</c:v>
                </c:pt>
                <c:pt idx="10">
                  <c:v>6.1582278481012649</c:v>
                </c:pt>
                <c:pt idx="11">
                  <c:v>6.1142857142857112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797-82A5-7FD6D7CF0E2C}"/>
            </c:ext>
          </c:extLst>
        </c:ser>
        <c:ser>
          <c:idx val="0"/>
          <c:order val="1"/>
          <c:tx>
            <c:strRef>
              <c:f>'Fett per mnd'!$B$179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mnd'!$K$179:$K$190</c:f>
              <c:numCache>
                <c:formatCode>0.00</c:formatCode>
                <c:ptCount val="12"/>
                <c:pt idx="0">
                  <c:v>6.083333333333333</c:v>
                </c:pt>
                <c:pt idx="1">
                  <c:v>6.1546391752577323</c:v>
                </c:pt>
                <c:pt idx="2">
                  <c:v>6.0508474576271194</c:v>
                </c:pt>
                <c:pt idx="3">
                  <c:v>6.1278195488721812</c:v>
                </c:pt>
                <c:pt idx="4">
                  <c:v>6.2931034482758639</c:v>
                </c:pt>
                <c:pt idx="5">
                  <c:v>6.5526315789473681</c:v>
                </c:pt>
                <c:pt idx="6">
                  <c:v>6.0185185185185173</c:v>
                </c:pt>
                <c:pt idx="7">
                  <c:v>6.4464285714285694</c:v>
                </c:pt>
                <c:pt idx="8">
                  <c:v>6.5106382978723394</c:v>
                </c:pt>
                <c:pt idx="9">
                  <c:v>6.3140495867768598</c:v>
                </c:pt>
                <c:pt idx="10">
                  <c:v>6.1517857142857153</c:v>
                </c:pt>
                <c:pt idx="11">
                  <c:v>6.1686746987951793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797-82A5-7FD6D7CF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7832"/>
        <c:axId val="488688224"/>
      </c:barChart>
      <c:catAx>
        <c:axId val="488687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8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mnd'!$H$315:$H$326</c:f>
              <c:numCache>
                <c:formatCode>#,##0</c:formatCode>
                <c:ptCount val="12"/>
                <c:pt idx="0">
                  <c:v>685</c:v>
                </c:pt>
                <c:pt idx="1">
                  <c:v>399</c:v>
                </c:pt>
                <c:pt idx="2">
                  <c:v>595</c:v>
                </c:pt>
                <c:pt idx="3">
                  <c:v>418</c:v>
                </c:pt>
                <c:pt idx="4">
                  <c:v>531</c:v>
                </c:pt>
                <c:pt idx="5">
                  <c:v>551</c:v>
                </c:pt>
                <c:pt idx="6">
                  <c:v>351</c:v>
                </c:pt>
                <c:pt idx="7">
                  <c:v>424</c:v>
                </c:pt>
                <c:pt idx="8">
                  <c:v>506</c:v>
                </c:pt>
                <c:pt idx="9">
                  <c:v>1072</c:v>
                </c:pt>
                <c:pt idx="10">
                  <c:v>909</c:v>
                </c:pt>
                <c:pt idx="11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F-45AF-89F2-8E996441F663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mnd'!$H$88:$H$99</c:f>
              <c:numCache>
                <c:formatCode>#,##0</c:formatCode>
                <c:ptCount val="12"/>
                <c:pt idx="0">
                  <c:v>536</c:v>
                </c:pt>
                <c:pt idx="1">
                  <c:v>350</c:v>
                </c:pt>
                <c:pt idx="2">
                  <c:v>338</c:v>
                </c:pt>
                <c:pt idx="3">
                  <c:v>437</c:v>
                </c:pt>
                <c:pt idx="4">
                  <c:v>418</c:v>
                </c:pt>
                <c:pt idx="5">
                  <c:v>406</c:v>
                </c:pt>
                <c:pt idx="6">
                  <c:v>376</c:v>
                </c:pt>
                <c:pt idx="7">
                  <c:v>383</c:v>
                </c:pt>
                <c:pt idx="8">
                  <c:v>405</c:v>
                </c:pt>
                <c:pt idx="9">
                  <c:v>1127</c:v>
                </c:pt>
                <c:pt idx="10">
                  <c:v>798</c:v>
                </c:pt>
                <c:pt idx="11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F-45AF-89F2-8E996441F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9008"/>
        <c:axId val="488689400"/>
      </c:barChart>
      <c:catAx>
        <c:axId val="488689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9400"/>
        <c:scaling>
          <c:orientation val="minMax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90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mnd'!$I$315:$I$326</c:f>
              <c:numCache>
                <c:formatCode>0.0</c:formatCode>
                <c:ptCount val="12"/>
                <c:pt idx="0">
                  <c:v>14.2263759086189</c:v>
                </c:pt>
                <c:pt idx="1">
                  <c:v>12.551116703365841</c:v>
                </c:pt>
                <c:pt idx="2">
                  <c:v>13.051107699056812</c:v>
                </c:pt>
                <c:pt idx="3">
                  <c:v>13.367444835305403</c:v>
                </c:pt>
                <c:pt idx="4">
                  <c:v>13.689095127610203</c:v>
                </c:pt>
                <c:pt idx="5">
                  <c:v>13.638613861386139</c:v>
                </c:pt>
                <c:pt idx="6">
                  <c:v>13.813459268004724</c:v>
                </c:pt>
                <c:pt idx="7">
                  <c:v>13.262433531435727</c:v>
                </c:pt>
                <c:pt idx="8">
                  <c:v>14.961561206386753</c:v>
                </c:pt>
                <c:pt idx="9">
                  <c:v>14.915820230972589</c:v>
                </c:pt>
                <c:pt idx="10">
                  <c:v>14.156673415355861</c:v>
                </c:pt>
                <c:pt idx="11">
                  <c:v>13.598475827577992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E-4090-9E22-ED51AF27000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mnd'!$I$88:$I$99</c:f>
              <c:numCache>
                <c:formatCode>0.0</c:formatCode>
                <c:ptCount val="12"/>
                <c:pt idx="0">
                  <c:v>11.813973991624422</c:v>
                </c:pt>
                <c:pt idx="1">
                  <c:v>12.068965517241377</c:v>
                </c:pt>
                <c:pt idx="2">
                  <c:v>11.426639621365783</c:v>
                </c:pt>
                <c:pt idx="3">
                  <c:v>11.392075078206467</c:v>
                </c:pt>
                <c:pt idx="4">
                  <c:v>12.74001828710759</c:v>
                </c:pt>
                <c:pt idx="5">
                  <c:v>14.392059553349878</c:v>
                </c:pt>
                <c:pt idx="6">
                  <c:v>15.62759767248545</c:v>
                </c:pt>
                <c:pt idx="7">
                  <c:v>14.491108588724938</c:v>
                </c:pt>
                <c:pt idx="8">
                  <c:v>14.316012725344651</c:v>
                </c:pt>
                <c:pt idx="9">
                  <c:v>15.949617888480043</c:v>
                </c:pt>
                <c:pt idx="10">
                  <c:v>13.596864883285059</c:v>
                </c:pt>
                <c:pt idx="11">
                  <c:v>14.487804878048777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E-4090-9E22-ED51AF2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0184"/>
        <c:axId val="488690576"/>
      </c:barChart>
      <c:catAx>
        <c:axId val="488690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057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mnd'!$P$330:$P$341</c:f>
              <c:numCache>
                <c:formatCode>0.0</c:formatCode>
                <c:ptCount val="12"/>
                <c:pt idx="0">
                  <c:v>254.81828752642704</c:v>
                </c:pt>
                <c:pt idx="1">
                  <c:v>252.09074074074073</c:v>
                </c:pt>
                <c:pt idx="2">
                  <c:v>252.77350620067656</c:v>
                </c:pt>
                <c:pt idx="3">
                  <c:v>253.91534090909096</c:v>
                </c:pt>
                <c:pt idx="4">
                  <c:v>252.71752265861031</c:v>
                </c:pt>
                <c:pt idx="5">
                  <c:v>253.69130434782608</c:v>
                </c:pt>
                <c:pt idx="6">
                  <c:v>252.66516587677728</c:v>
                </c:pt>
                <c:pt idx="7">
                  <c:v>253.61015761821344</c:v>
                </c:pt>
                <c:pt idx="8">
                  <c:v>253.51759999999996</c:v>
                </c:pt>
                <c:pt idx="9">
                  <c:v>254.91861538461524</c:v>
                </c:pt>
                <c:pt idx="10">
                  <c:v>254.37893004115233</c:v>
                </c:pt>
                <c:pt idx="11">
                  <c:v>253.46584734799472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1-4114-8F7F-2AC15BDAE1DF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mnd'!$P$103:$P$114</c:f>
              <c:numCache>
                <c:formatCode>0</c:formatCode>
                <c:ptCount val="12"/>
                <c:pt idx="0">
                  <c:v>254.97118055555529</c:v>
                </c:pt>
                <c:pt idx="1">
                  <c:v>251.95627450980376</c:v>
                </c:pt>
                <c:pt idx="2">
                  <c:v>249.89940476190483</c:v>
                </c:pt>
                <c:pt idx="3">
                  <c:v>251.49067669172911</c:v>
                </c:pt>
                <c:pt idx="4">
                  <c:v>252.76896551724161</c:v>
                </c:pt>
                <c:pt idx="5">
                  <c:v>256.99485714285737</c:v>
                </c:pt>
                <c:pt idx="6">
                  <c:v>255.82833723653405</c:v>
                </c:pt>
                <c:pt idx="7">
                  <c:v>256.09380733944965</c:v>
                </c:pt>
                <c:pt idx="8">
                  <c:v>259.76310861423207</c:v>
                </c:pt>
                <c:pt idx="9">
                  <c:v>257.49316628701621</c:v>
                </c:pt>
                <c:pt idx="10">
                  <c:v>259.50395083406499</c:v>
                </c:pt>
                <c:pt idx="11">
                  <c:v>256.75142857142873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1-4114-8F7F-2AC15BDA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1360"/>
        <c:axId val="488691752"/>
      </c:barChart>
      <c:catAx>
        <c:axId val="488691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17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klasseutvikling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025515091467351E-2"/>
          <c:y val="0.14294308860125077"/>
          <c:w val="0.88895172780355525"/>
          <c:h val="0.7567997938409331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'Ark1'!$S$119:$S$170</c:f>
              <c:numCache>
                <c:formatCode>General</c:formatCode>
                <c:ptCount val="52"/>
                <c:pt idx="0">
                  <c:v>3.9095435684647306</c:v>
                </c:pt>
                <c:pt idx="1">
                  <c:v>3.6482635796972409</c:v>
                </c:pt>
                <c:pt idx="2">
                  <c:v>3.6349775784753366</c:v>
                </c:pt>
                <c:pt idx="3">
                  <c:v>3.8415458937198066</c:v>
                </c:pt>
                <c:pt idx="4">
                  <c:v>3.5870967741935487</c:v>
                </c:pt>
                <c:pt idx="5">
                  <c:v>3.6179487179487184</c:v>
                </c:pt>
                <c:pt idx="6">
                  <c:v>3.7475728155339807</c:v>
                </c:pt>
                <c:pt idx="7">
                  <c:v>3.7273991655076495</c:v>
                </c:pt>
                <c:pt idx="8">
                  <c:v>3.7493261455525606</c:v>
                </c:pt>
                <c:pt idx="9">
                  <c:v>3.7333333333333343</c:v>
                </c:pt>
                <c:pt idx="10">
                  <c:v>3.6718146718146718</c:v>
                </c:pt>
                <c:pt idx="11">
                  <c:v>3.803376365441907</c:v>
                </c:pt>
                <c:pt idx="12">
                  <c:v>3.8768421052631594</c:v>
                </c:pt>
                <c:pt idx="13">
                  <c:v>3.8273381294964008</c:v>
                </c:pt>
                <c:pt idx="14">
                  <c:v>3.8626943005181342</c:v>
                </c:pt>
                <c:pt idx="15">
                  <c:v>3.8725985844287152</c:v>
                </c:pt>
                <c:pt idx="16">
                  <c:v>3.9632075471698118</c:v>
                </c:pt>
                <c:pt idx="17">
                  <c:v>3.8902173913043474</c:v>
                </c:pt>
                <c:pt idx="18">
                  <c:v>4.0250501002004011</c:v>
                </c:pt>
                <c:pt idx="19">
                  <c:v>4.0105485232067508</c:v>
                </c:pt>
                <c:pt idx="20">
                  <c:v>3.8835978835978842</c:v>
                </c:pt>
                <c:pt idx="21">
                  <c:v>3.9517937219730945</c:v>
                </c:pt>
                <c:pt idx="22">
                  <c:v>3.8628691983122376</c:v>
                </c:pt>
                <c:pt idx="23">
                  <c:v>3.8630541871921191</c:v>
                </c:pt>
                <c:pt idx="24">
                  <c:v>3.796875</c:v>
                </c:pt>
                <c:pt idx="25">
                  <c:v>3.6902050113895202</c:v>
                </c:pt>
                <c:pt idx="26">
                  <c:v>3.7046894803548809</c:v>
                </c:pt>
                <c:pt idx="27">
                  <c:v>4.0174825174825193</c:v>
                </c:pt>
                <c:pt idx="28">
                  <c:v>4.0093240093240095</c:v>
                </c:pt>
                <c:pt idx="29">
                  <c:v>3.5144230769230775</c:v>
                </c:pt>
                <c:pt idx="30">
                  <c:v>3.729055258467024</c:v>
                </c:pt>
                <c:pt idx="31">
                  <c:v>3.5168374816983885</c:v>
                </c:pt>
                <c:pt idx="32">
                  <c:v>3.6713881019830006</c:v>
                </c:pt>
                <c:pt idx="33">
                  <c:v>3.5815709969788525</c:v>
                </c:pt>
                <c:pt idx="34">
                  <c:v>3.665</c:v>
                </c:pt>
                <c:pt idx="35">
                  <c:v>3.3490959666203062</c:v>
                </c:pt>
                <c:pt idx="36">
                  <c:v>3.6081582200247215</c:v>
                </c:pt>
                <c:pt idx="37">
                  <c:v>3.5617070357554774</c:v>
                </c:pt>
                <c:pt idx="38">
                  <c:v>3.6232394366197185</c:v>
                </c:pt>
                <c:pt idx="39">
                  <c:v>3.6430788330229689</c:v>
                </c:pt>
                <c:pt idx="40">
                  <c:v>3.7817059483726161</c:v>
                </c:pt>
                <c:pt idx="41">
                  <c:v>3.6396629941672063</c:v>
                </c:pt>
                <c:pt idx="42">
                  <c:v>3.8698717948717953</c:v>
                </c:pt>
                <c:pt idx="43">
                  <c:v>3.9529561347743161</c:v>
                </c:pt>
                <c:pt idx="44">
                  <c:v>3.8950238582140422</c:v>
                </c:pt>
                <c:pt idx="45">
                  <c:v>3.9960784313725473</c:v>
                </c:pt>
                <c:pt idx="46">
                  <c:v>3.9572901325478642</c:v>
                </c:pt>
                <c:pt idx="47">
                  <c:v>3.9598540145985406</c:v>
                </c:pt>
                <c:pt idx="48">
                  <c:v>3.9527027027027022</c:v>
                </c:pt>
                <c:pt idx="49">
                  <c:v>3.8042836041358945</c:v>
                </c:pt>
                <c:pt idx="50">
                  <c:v>3.7804878048780495</c:v>
                </c:pt>
                <c:pt idx="51">
                  <c:v>3.7032640949554887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B-4E2D-881E-01CD084F06FB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'Ark1'!$S$67:$S$118</c:f>
              <c:numCache>
                <c:formatCode>General</c:formatCode>
                <c:ptCount val="52"/>
                <c:pt idx="0">
                  <c:v>3.9789377289377295</c:v>
                </c:pt>
                <c:pt idx="1">
                  <c:v>3.822796081923419</c:v>
                </c:pt>
                <c:pt idx="2">
                  <c:v>3.7753779697624177</c:v>
                </c:pt>
                <c:pt idx="3">
                  <c:v>3.7603305785123968</c:v>
                </c:pt>
                <c:pt idx="4">
                  <c:v>3.7905824039653031</c:v>
                </c:pt>
                <c:pt idx="5">
                  <c:v>3.7802037845705994</c:v>
                </c:pt>
                <c:pt idx="6">
                  <c:v>3.8626373626373622</c:v>
                </c:pt>
                <c:pt idx="7">
                  <c:v>3.8836477987421376</c:v>
                </c:pt>
                <c:pt idx="8">
                  <c:v>4.059581320450885</c:v>
                </c:pt>
                <c:pt idx="9">
                  <c:v>3.9836734693877554</c:v>
                </c:pt>
                <c:pt idx="10">
                  <c:v>3.8725490196078431</c:v>
                </c:pt>
                <c:pt idx="11">
                  <c:v>4.0697084917617241</c:v>
                </c:pt>
                <c:pt idx="12">
                  <c:v>3.975609756097561</c:v>
                </c:pt>
                <c:pt idx="13">
                  <c:v>4.0606060606060606</c:v>
                </c:pt>
                <c:pt idx="14">
                  <c:v>3.8939759036144577</c:v>
                </c:pt>
                <c:pt idx="15">
                  <c:v>4.0765714285714276</c:v>
                </c:pt>
                <c:pt idx="16">
                  <c:v>4.086631016042781</c:v>
                </c:pt>
                <c:pt idx="17">
                  <c:v>4.1691884456671247</c:v>
                </c:pt>
                <c:pt idx="18">
                  <c:v>3.960926193921853</c:v>
                </c:pt>
                <c:pt idx="19">
                  <c:v>3.8905109489051104</c:v>
                </c:pt>
                <c:pt idx="20">
                  <c:v>4.1942857142857131</c:v>
                </c:pt>
                <c:pt idx="21">
                  <c:v>3.88622754491018</c:v>
                </c:pt>
                <c:pt idx="22">
                  <c:v>4.0405904059040596</c:v>
                </c:pt>
                <c:pt idx="23">
                  <c:v>3.8733333333333344</c:v>
                </c:pt>
                <c:pt idx="24">
                  <c:v>4.0618066561014254</c:v>
                </c:pt>
                <c:pt idx="25">
                  <c:v>3.7368421052631593</c:v>
                </c:pt>
                <c:pt idx="26">
                  <c:v>3.6775193798449615</c:v>
                </c:pt>
                <c:pt idx="27">
                  <c:v>3.9754601226993871</c:v>
                </c:pt>
                <c:pt idx="28">
                  <c:v>3.641025641025641</c:v>
                </c:pt>
                <c:pt idx="29">
                  <c:v>3.8326693227091648</c:v>
                </c:pt>
                <c:pt idx="30">
                  <c:v>3.5627450980392159</c:v>
                </c:pt>
                <c:pt idx="31">
                  <c:v>3.6077738515901054</c:v>
                </c:pt>
                <c:pt idx="32">
                  <c:v>3.6343154246100511</c:v>
                </c:pt>
                <c:pt idx="33">
                  <c:v>3.5015337423312896</c:v>
                </c:pt>
                <c:pt idx="34">
                  <c:v>3.7526236881559223</c:v>
                </c:pt>
                <c:pt idx="35">
                  <c:v>3.8281036834924951</c:v>
                </c:pt>
                <c:pt idx="36">
                  <c:v>3.5807860262008746</c:v>
                </c:pt>
                <c:pt idx="37">
                  <c:v>3.5584594222833559</c:v>
                </c:pt>
                <c:pt idx="38">
                  <c:v>3.7689768976897695</c:v>
                </c:pt>
                <c:pt idx="39">
                  <c:v>3.7264537264537254</c:v>
                </c:pt>
                <c:pt idx="40">
                  <c:v>3.7473958333333344</c:v>
                </c:pt>
                <c:pt idx="41">
                  <c:v>3.8498402555910554</c:v>
                </c:pt>
                <c:pt idx="42">
                  <c:v>3.8729096989966552</c:v>
                </c:pt>
                <c:pt idx="43">
                  <c:v>3.865308804204993</c:v>
                </c:pt>
                <c:pt idx="44">
                  <c:v>3.8881446751507038</c:v>
                </c:pt>
                <c:pt idx="45">
                  <c:v>3.9904175222450382</c:v>
                </c:pt>
                <c:pt idx="46">
                  <c:v>3.9667345553292601</c:v>
                </c:pt>
                <c:pt idx="47">
                  <c:v>4.009884678747941</c:v>
                </c:pt>
                <c:pt idx="48">
                  <c:v>4.1108630952380949</c:v>
                </c:pt>
                <c:pt idx="49">
                  <c:v>3.8474095102909858</c:v>
                </c:pt>
                <c:pt idx="50">
                  <c:v>3.8015717092337913</c:v>
                </c:pt>
                <c:pt idx="51">
                  <c:v>3.7041800643086806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B-4E2D-881E-01CD084F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Klasse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44800241236525"/>
          <c:y val="9.3167528725190407E-2"/>
          <c:w val="6.7954682866876726E-2"/>
          <c:h val="0.135501230907739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mnd'!$K$330:$K$341</c:f>
              <c:numCache>
                <c:formatCode>0.00</c:formatCode>
                <c:ptCount val="12"/>
                <c:pt idx="0">
                  <c:v>3.3734042553191497</c:v>
                </c:pt>
                <c:pt idx="1">
                  <c:v>3.2739938080495352</c:v>
                </c:pt>
                <c:pt idx="2">
                  <c:v>3.3623024830699775</c:v>
                </c:pt>
                <c:pt idx="3">
                  <c:v>3.3498098859315593</c:v>
                </c:pt>
                <c:pt idx="4">
                  <c:v>3.4172989377845222</c:v>
                </c:pt>
                <c:pt idx="5">
                  <c:v>3.4281690140845069</c:v>
                </c:pt>
                <c:pt idx="6">
                  <c:v>3.3603818615751799</c:v>
                </c:pt>
                <c:pt idx="7">
                  <c:v>3.4456140350877198</c:v>
                </c:pt>
                <c:pt idx="8">
                  <c:v>3.3301127214170698</c:v>
                </c:pt>
                <c:pt idx="9">
                  <c:v>3.6329992289899762</c:v>
                </c:pt>
                <c:pt idx="10">
                  <c:v>3.6743610882110471</c:v>
                </c:pt>
                <c:pt idx="11">
                  <c:v>3.5634715025906738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2CE-8877-11C0F43AD50A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mnd'!$K$103:$K$114</c:f>
              <c:numCache>
                <c:formatCode>0.00</c:formatCode>
                <c:ptCount val="12"/>
                <c:pt idx="0">
                  <c:v>3.4315545243619496</c:v>
                </c:pt>
                <c:pt idx="1">
                  <c:v>3.3003952569169961</c:v>
                </c:pt>
                <c:pt idx="2">
                  <c:v>3.3346613545816757</c:v>
                </c:pt>
                <c:pt idx="3">
                  <c:v>3.3855421686746996</c:v>
                </c:pt>
                <c:pt idx="4">
                  <c:v>3.4433781190019199</c:v>
                </c:pt>
                <c:pt idx="5">
                  <c:v>3.58206106870229</c:v>
                </c:pt>
                <c:pt idx="6">
                  <c:v>3.4824355971896961</c:v>
                </c:pt>
                <c:pt idx="7">
                  <c:v>3.3563218390804597</c:v>
                </c:pt>
                <c:pt idx="8">
                  <c:v>3.4011299435028266</c:v>
                </c:pt>
                <c:pt idx="9">
                  <c:v>3.6489361702127674</c:v>
                </c:pt>
                <c:pt idx="10">
                  <c:v>3.7335092348284959</c:v>
                </c:pt>
                <c:pt idx="11">
                  <c:v>3.6579275905118598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6-42CE-8877-11C0F43A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2536"/>
        <c:axId val="488692928"/>
      </c:barChart>
      <c:catAx>
        <c:axId val="488692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292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mnd'!$P$315:$P$326</c:f>
              <c:numCache>
                <c:formatCode>0.0</c:formatCode>
                <c:ptCount val="12"/>
                <c:pt idx="0">
                  <c:v>240.69240875912405</c:v>
                </c:pt>
                <c:pt idx="1">
                  <c:v>237.48646616541339</c:v>
                </c:pt>
                <c:pt idx="2">
                  <c:v>237.30403361344543</c:v>
                </c:pt>
                <c:pt idx="3">
                  <c:v>239.66866028708128</c:v>
                </c:pt>
                <c:pt idx="4">
                  <c:v>233.34971751412473</c:v>
                </c:pt>
                <c:pt idx="5">
                  <c:v>237.58620689655191</c:v>
                </c:pt>
                <c:pt idx="6">
                  <c:v>238.91880341880344</c:v>
                </c:pt>
                <c:pt idx="7">
                  <c:v>239.07099056603755</c:v>
                </c:pt>
                <c:pt idx="8">
                  <c:v>240.11383399209475</c:v>
                </c:pt>
                <c:pt idx="9">
                  <c:v>242.72677238805969</c:v>
                </c:pt>
                <c:pt idx="10">
                  <c:v>239.6160616061606</c:v>
                </c:pt>
                <c:pt idx="11">
                  <c:v>238.29124343257433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D-425E-8115-7A99ED3219EB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mnd'!$P$88:$P$99</c:f>
              <c:numCache>
                <c:formatCode>0</c:formatCode>
                <c:ptCount val="12"/>
                <c:pt idx="0">
                  <c:v>235.97462686567155</c:v>
                </c:pt>
                <c:pt idx="1">
                  <c:v>235.78200000000004</c:v>
                </c:pt>
                <c:pt idx="2">
                  <c:v>233.54230769230756</c:v>
                </c:pt>
                <c:pt idx="3">
                  <c:v>236.3267734553778</c:v>
                </c:pt>
                <c:pt idx="4">
                  <c:v>238.92535885167456</c:v>
                </c:pt>
                <c:pt idx="5">
                  <c:v>240.40073891625633</c:v>
                </c:pt>
                <c:pt idx="6">
                  <c:v>236.71436170212743</c:v>
                </c:pt>
                <c:pt idx="7">
                  <c:v>241.08981723237608</c:v>
                </c:pt>
                <c:pt idx="8">
                  <c:v>247.67308641975296</c:v>
                </c:pt>
                <c:pt idx="9">
                  <c:v>246.45474711623763</c:v>
                </c:pt>
                <c:pt idx="10">
                  <c:v>245.31917293233096</c:v>
                </c:pt>
                <c:pt idx="11">
                  <c:v>243.55606060606061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D-425E-8115-7A99ED32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3712"/>
        <c:axId val="488694104"/>
      </c:barChart>
      <c:catAx>
        <c:axId val="488693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410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3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mnd'!$K$315:$K$326</c:f>
              <c:numCache>
                <c:formatCode>0.00</c:formatCode>
                <c:ptCount val="12"/>
                <c:pt idx="0">
                  <c:v>2.8976608187134514</c:v>
                </c:pt>
                <c:pt idx="1">
                  <c:v>2.8671679197994995</c:v>
                </c:pt>
                <c:pt idx="2">
                  <c:v>2.9137055837563457</c:v>
                </c:pt>
                <c:pt idx="3">
                  <c:v>3.0479616306954438</c:v>
                </c:pt>
                <c:pt idx="4">
                  <c:v>2.8958333333333335</c:v>
                </c:pt>
                <c:pt idx="5">
                  <c:v>3.081967213114754</c:v>
                </c:pt>
                <c:pt idx="6">
                  <c:v>2.8395415472779368</c:v>
                </c:pt>
                <c:pt idx="7">
                  <c:v>2.915094339622641</c:v>
                </c:pt>
                <c:pt idx="8">
                  <c:v>2.9583333333333335</c:v>
                </c:pt>
                <c:pt idx="9">
                  <c:v>3.1242990654205607</c:v>
                </c:pt>
                <c:pt idx="10">
                  <c:v>3.3502202643171799</c:v>
                </c:pt>
                <c:pt idx="11">
                  <c:v>3.1280701754385976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2-47C7-A4A8-B7CBB98A85C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mnd'!$K$88:$K$99</c:f>
              <c:numCache>
                <c:formatCode>0.00</c:formatCode>
                <c:ptCount val="12"/>
                <c:pt idx="0">
                  <c:v>2.954971857410881</c:v>
                </c:pt>
                <c:pt idx="1">
                  <c:v>2.9285714285714279</c:v>
                </c:pt>
                <c:pt idx="2">
                  <c:v>2.9674556213017751</c:v>
                </c:pt>
                <c:pt idx="3">
                  <c:v>2.9908466819221977</c:v>
                </c:pt>
                <c:pt idx="4">
                  <c:v>3.0217391304347827</c:v>
                </c:pt>
                <c:pt idx="5">
                  <c:v>3.0519801980198022</c:v>
                </c:pt>
                <c:pt idx="6">
                  <c:v>2.9356568364611255</c:v>
                </c:pt>
                <c:pt idx="7">
                  <c:v>2.9921465968586394</c:v>
                </c:pt>
                <c:pt idx="8">
                  <c:v>3.0841584158415838</c:v>
                </c:pt>
                <c:pt idx="9">
                  <c:v>3.3779946761313222</c:v>
                </c:pt>
                <c:pt idx="10">
                  <c:v>3.4165621079046424</c:v>
                </c:pt>
                <c:pt idx="11">
                  <c:v>3.2390572390572392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2-47C7-A4A8-B7CBB98A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4888"/>
        <c:axId val="488695280"/>
      </c:barChart>
      <c:catAx>
        <c:axId val="488694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52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mnd'!$I$300:$I$311</c:f>
              <c:numCache>
                <c:formatCode>0.0</c:formatCode>
                <c:ptCount val="12"/>
                <c:pt idx="0">
                  <c:v>8.7227414330218043</c:v>
                </c:pt>
                <c:pt idx="1">
                  <c:v>7.5810003145643297</c:v>
                </c:pt>
                <c:pt idx="2">
                  <c:v>9.1467427067339298</c:v>
                </c:pt>
                <c:pt idx="3">
                  <c:v>8.5065558042852558</c:v>
                </c:pt>
                <c:pt idx="4">
                  <c:v>8.5331270946120146</c:v>
                </c:pt>
                <c:pt idx="5">
                  <c:v>9.7277227722772288</c:v>
                </c:pt>
                <c:pt idx="6">
                  <c:v>10.232192050373868</c:v>
                </c:pt>
                <c:pt idx="7">
                  <c:v>10.10322177040976</c:v>
                </c:pt>
                <c:pt idx="8">
                  <c:v>12.448255470136017</c:v>
                </c:pt>
                <c:pt idx="9">
                  <c:v>12.731320439682762</c:v>
                </c:pt>
                <c:pt idx="10">
                  <c:v>9.8738514250116811</c:v>
                </c:pt>
                <c:pt idx="11">
                  <c:v>9.1212193379376068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1-450B-98F6-561D4FAB4DBD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mnd'!$I$73:$I$84</c:f>
              <c:numCache>
                <c:formatCode>0.0</c:formatCode>
                <c:ptCount val="12"/>
                <c:pt idx="0">
                  <c:v>8.3094555873925504</c:v>
                </c:pt>
                <c:pt idx="1">
                  <c:v>6.8275862068965516</c:v>
                </c:pt>
                <c:pt idx="2">
                  <c:v>6.7275185936443505</c:v>
                </c:pt>
                <c:pt idx="3">
                  <c:v>7.299270072992706</c:v>
                </c:pt>
                <c:pt idx="4">
                  <c:v>7.0405364218226172</c:v>
                </c:pt>
                <c:pt idx="5">
                  <c:v>8.9684509039347784</c:v>
                </c:pt>
                <c:pt idx="6">
                  <c:v>10.806317539484622</c:v>
                </c:pt>
                <c:pt idx="7">
                  <c:v>10.669693530079456</c:v>
                </c:pt>
                <c:pt idx="8">
                  <c:v>11.276069282431957</c:v>
                </c:pt>
                <c:pt idx="9">
                  <c:v>12.057741296348709</c:v>
                </c:pt>
                <c:pt idx="10">
                  <c:v>11.467030158459702</c:v>
                </c:pt>
                <c:pt idx="11">
                  <c:v>10.317073170731701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1-450B-98F6-561D4FAB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7240"/>
        <c:axId val="488697632"/>
      </c:barChart>
      <c:catAx>
        <c:axId val="488697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mnd'!$P$300:$P$311</c:f>
              <c:numCache>
                <c:formatCode>0.0</c:formatCode>
                <c:ptCount val="12"/>
                <c:pt idx="0">
                  <c:v>226.81857142857169</c:v>
                </c:pt>
                <c:pt idx="1">
                  <c:v>223.18589211618249</c:v>
                </c:pt>
                <c:pt idx="2">
                  <c:v>227.03812949640312</c:v>
                </c:pt>
                <c:pt idx="3">
                  <c:v>224.56090225563912</c:v>
                </c:pt>
                <c:pt idx="4">
                  <c:v>222.24894259818728</c:v>
                </c:pt>
                <c:pt idx="5">
                  <c:v>223.12493638676833</c:v>
                </c:pt>
                <c:pt idx="6">
                  <c:v>225.8015384615384</c:v>
                </c:pt>
                <c:pt idx="7">
                  <c:v>224.95975232198123</c:v>
                </c:pt>
                <c:pt idx="8">
                  <c:v>230.2923990498814</c:v>
                </c:pt>
                <c:pt idx="9">
                  <c:v>231.04622950819643</c:v>
                </c:pt>
                <c:pt idx="10">
                  <c:v>227.14826498422696</c:v>
                </c:pt>
                <c:pt idx="11">
                  <c:v>226.34412532637089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8-4D3B-AA37-C9021E1B0FCB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mnd'!$P$73:$P$84</c:f>
              <c:numCache>
                <c:formatCode>0</c:formatCode>
                <c:ptCount val="12"/>
                <c:pt idx="0">
                  <c:v>223.51777188328904</c:v>
                </c:pt>
                <c:pt idx="1">
                  <c:v>224.44393939393939</c:v>
                </c:pt>
                <c:pt idx="2">
                  <c:v>219.97336683417072</c:v>
                </c:pt>
                <c:pt idx="3">
                  <c:v>215.06000000000003</c:v>
                </c:pt>
                <c:pt idx="4">
                  <c:v>224.18701298701319</c:v>
                </c:pt>
                <c:pt idx="5">
                  <c:v>226.83596837944657</c:v>
                </c:pt>
                <c:pt idx="6">
                  <c:v>226.85000000000005</c:v>
                </c:pt>
                <c:pt idx="7">
                  <c:v>226.90141843971648</c:v>
                </c:pt>
                <c:pt idx="8">
                  <c:v>229.54890282131643</c:v>
                </c:pt>
                <c:pt idx="9">
                  <c:v>233.32769953051621</c:v>
                </c:pt>
                <c:pt idx="10">
                  <c:v>235.63417533432391</c:v>
                </c:pt>
                <c:pt idx="11">
                  <c:v>227.39219858156019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8-4D3B-AA37-C9021E1B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8416"/>
        <c:axId val="488698808"/>
      </c:barChart>
      <c:catAx>
        <c:axId val="488698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8808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mnd'!$K$300:$K$311</c:f>
              <c:numCache>
                <c:formatCode>0.00</c:formatCode>
                <c:ptCount val="12"/>
                <c:pt idx="0">
                  <c:v>2.6754807692307696</c:v>
                </c:pt>
                <c:pt idx="1">
                  <c:v>2.5874999999999999</c:v>
                </c:pt>
                <c:pt idx="2">
                  <c:v>2.6168674698795167</c:v>
                </c:pt>
                <c:pt idx="3">
                  <c:v>2.6553030303030303</c:v>
                </c:pt>
                <c:pt idx="4">
                  <c:v>2.6909090909090914</c:v>
                </c:pt>
                <c:pt idx="5">
                  <c:v>2.6071428571428577</c:v>
                </c:pt>
                <c:pt idx="6">
                  <c:v>2.5135135135135127</c:v>
                </c:pt>
                <c:pt idx="7">
                  <c:v>2.526645768025078</c:v>
                </c:pt>
                <c:pt idx="8">
                  <c:v>2.6913875598086126</c:v>
                </c:pt>
                <c:pt idx="9">
                  <c:v>2.9175824175824179</c:v>
                </c:pt>
                <c:pt idx="10">
                  <c:v>3.0237341772151902</c:v>
                </c:pt>
                <c:pt idx="11">
                  <c:v>2.9291338582677175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3-4C56-8897-C8BF5D3D127C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mnd'!$K$73:$K$84</c:f>
              <c:numCache>
                <c:formatCode>0.00</c:formatCode>
                <c:ptCount val="12"/>
                <c:pt idx="0">
                  <c:v>2.6648936170212765</c:v>
                </c:pt>
                <c:pt idx="1">
                  <c:v>2.7193877551020407</c:v>
                </c:pt>
                <c:pt idx="2">
                  <c:v>2.6818181818181817</c:v>
                </c:pt>
                <c:pt idx="3">
                  <c:v>2.6007194244604306</c:v>
                </c:pt>
                <c:pt idx="4">
                  <c:v>2.7030567685589526</c:v>
                </c:pt>
                <c:pt idx="5">
                  <c:v>2.5555555555555558</c:v>
                </c:pt>
                <c:pt idx="6">
                  <c:v>2.6949806949806958</c:v>
                </c:pt>
                <c:pt idx="7">
                  <c:v>2.6571428571428561</c:v>
                </c:pt>
                <c:pt idx="8">
                  <c:v>2.6214511041009474</c:v>
                </c:pt>
                <c:pt idx="9">
                  <c:v>3.0129564193168434</c:v>
                </c:pt>
                <c:pt idx="10">
                  <c:v>3.2533532041728761</c:v>
                </c:pt>
                <c:pt idx="11">
                  <c:v>2.83649289099526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3-4C56-8897-C8BF5D3D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9592"/>
        <c:axId val="488699984"/>
      </c:barChart>
      <c:catAx>
        <c:axId val="488699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9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mnd'!$I$285:$I$296</c:f>
              <c:numCache>
                <c:formatCode>0.0</c:formatCode>
                <c:ptCount val="12"/>
                <c:pt idx="0">
                  <c:v>6.4174454828660457</c:v>
                </c:pt>
                <c:pt idx="1">
                  <c:v>6.2912865681031791</c:v>
                </c:pt>
                <c:pt idx="2">
                  <c:v>5.3739855231410409</c:v>
                </c:pt>
                <c:pt idx="3">
                  <c:v>5.1167252958106806</c:v>
                </c:pt>
                <c:pt idx="4">
                  <c:v>5.8004640371229694</c:v>
                </c:pt>
                <c:pt idx="5">
                  <c:v>7.3514851485148514</c:v>
                </c:pt>
                <c:pt idx="6">
                  <c:v>7.438016528925619</c:v>
                </c:pt>
                <c:pt idx="7">
                  <c:v>8.5392555520800766</c:v>
                </c:pt>
                <c:pt idx="8">
                  <c:v>8.8704908338261372</c:v>
                </c:pt>
                <c:pt idx="9">
                  <c:v>10.18505635174621</c:v>
                </c:pt>
                <c:pt idx="10">
                  <c:v>8.5967917769817745</c:v>
                </c:pt>
                <c:pt idx="11">
                  <c:v>6.5015479876161004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B-4EE6-8100-38D104A9B512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mnd'!$I$58:$I$69</c:f>
              <c:numCache>
                <c:formatCode>0.0</c:formatCode>
                <c:ptCount val="12"/>
                <c:pt idx="0">
                  <c:v>4.8269781794137092</c:v>
                </c:pt>
                <c:pt idx="1">
                  <c:v>4.9310344827586228</c:v>
                </c:pt>
                <c:pt idx="2">
                  <c:v>5.0709939148073033</c:v>
                </c:pt>
                <c:pt idx="3">
                  <c:v>4.3013555787278435</c:v>
                </c:pt>
                <c:pt idx="4">
                  <c:v>5.1508686376104844</c:v>
                </c:pt>
                <c:pt idx="5">
                  <c:v>6.8060971286777754</c:v>
                </c:pt>
                <c:pt idx="6">
                  <c:v>6.9409808811305069</c:v>
                </c:pt>
                <c:pt idx="7">
                  <c:v>9.9508134695421884</c:v>
                </c:pt>
                <c:pt idx="8">
                  <c:v>8.6603039943442912</c:v>
                </c:pt>
                <c:pt idx="9">
                  <c:v>10.571752052080384</c:v>
                </c:pt>
                <c:pt idx="10">
                  <c:v>9.2008860112455277</c:v>
                </c:pt>
                <c:pt idx="11">
                  <c:v>7.5121951219512191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B-4EE6-8100-38D104A9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1944"/>
        <c:axId val="488702336"/>
      </c:barChart>
      <c:catAx>
        <c:axId val="488701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mnd'!$P$285:$P$296</c:f>
              <c:numCache>
                <c:formatCode>0.0</c:formatCode>
                <c:ptCount val="12"/>
                <c:pt idx="0">
                  <c:v>216.606148867314</c:v>
                </c:pt>
                <c:pt idx="1">
                  <c:v>211.19799999999981</c:v>
                </c:pt>
                <c:pt idx="2">
                  <c:v>214.09959183673473</c:v>
                </c:pt>
                <c:pt idx="3">
                  <c:v>212.965</c:v>
                </c:pt>
                <c:pt idx="4">
                  <c:v>215.55111111111125</c:v>
                </c:pt>
                <c:pt idx="5">
                  <c:v>213.79259259259277</c:v>
                </c:pt>
                <c:pt idx="6">
                  <c:v>216.39523809523808</c:v>
                </c:pt>
                <c:pt idx="7">
                  <c:v>214.95457875457873</c:v>
                </c:pt>
                <c:pt idx="8">
                  <c:v>217.27900000000005</c:v>
                </c:pt>
                <c:pt idx="9">
                  <c:v>218.17308743169372</c:v>
                </c:pt>
                <c:pt idx="10">
                  <c:v>213.24565217391304</c:v>
                </c:pt>
                <c:pt idx="11">
                  <c:v>208.79706959706965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6-453B-919F-5B71F13C3A99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mnd'!$P$58:$P$69</c:f>
              <c:numCache>
                <c:formatCode>0</c:formatCode>
                <c:ptCount val="12"/>
                <c:pt idx="0">
                  <c:v>214.34520547945189</c:v>
                </c:pt>
                <c:pt idx="1">
                  <c:v>209.14825174825171</c:v>
                </c:pt>
                <c:pt idx="2">
                  <c:v>211.86866666666671</c:v>
                </c:pt>
                <c:pt idx="3">
                  <c:v>214.91030303030303</c:v>
                </c:pt>
                <c:pt idx="4">
                  <c:v>216.16804733727813</c:v>
                </c:pt>
                <c:pt idx="5">
                  <c:v>218.06250000000017</c:v>
                </c:pt>
                <c:pt idx="6">
                  <c:v>218.74011976047905</c:v>
                </c:pt>
                <c:pt idx="7">
                  <c:v>217.26844106463889</c:v>
                </c:pt>
                <c:pt idx="8">
                  <c:v>217.53755102040824</c:v>
                </c:pt>
                <c:pt idx="9">
                  <c:v>221.00763052208828</c:v>
                </c:pt>
                <c:pt idx="10">
                  <c:v>224.345</c:v>
                </c:pt>
                <c:pt idx="11">
                  <c:v>218.68149350649361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6-453B-919F-5B71F13C3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3120"/>
        <c:axId val="488703512"/>
      </c:barChart>
      <c:catAx>
        <c:axId val="488703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3512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mnd'!$H$424:$H$435</c:f>
              <c:numCache>
                <c:formatCode>#,##0</c:formatCode>
                <c:ptCount val="12"/>
                <c:pt idx="0">
                  <c:v>30</c:v>
                </c:pt>
                <c:pt idx="1">
                  <c:v>26</c:v>
                </c:pt>
                <c:pt idx="2">
                  <c:v>46</c:v>
                </c:pt>
                <c:pt idx="3">
                  <c:v>32</c:v>
                </c:pt>
                <c:pt idx="4">
                  <c:v>78</c:v>
                </c:pt>
                <c:pt idx="5">
                  <c:v>52</c:v>
                </c:pt>
                <c:pt idx="6">
                  <c:v>30</c:v>
                </c:pt>
                <c:pt idx="7">
                  <c:v>26</c:v>
                </c:pt>
                <c:pt idx="8">
                  <c:v>21</c:v>
                </c:pt>
                <c:pt idx="9">
                  <c:v>56</c:v>
                </c:pt>
                <c:pt idx="10">
                  <c:v>58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6-4039-97BE-3DA9BCDED420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mnd'!$H$194:$H$205</c:f>
              <c:numCache>
                <c:formatCode>#,##0</c:formatCode>
                <c:ptCount val="12"/>
                <c:pt idx="0">
                  <c:v>35</c:v>
                </c:pt>
                <c:pt idx="1">
                  <c:v>28</c:v>
                </c:pt>
                <c:pt idx="2">
                  <c:v>52</c:v>
                </c:pt>
                <c:pt idx="3">
                  <c:v>47</c:v>
                </c:pt>
                <c:pt idx="4">
                  <c:v>44</c:v>
                </c:pt>
                <c:pt idx="5">
                  <c:v>25</c:v>
                </c:pt>
                <c:pt idx="6">
                  <c:v>13</c:v>
                </c:pt>
                <c:pt idx="7">
                  <c:v>10</c:v>
                </c:pt>
                <c:pt idx="8">
                  <c:v>15</c:v>
                </c:pt>
                <c:pt idx="9">
                  <c:v>52</c:v>
                </c:pt>
                <c:pt idx="10">
                  <c:v>36</c:v>
                </c:pt>
                <c:pt idx="1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6-4039-97BE-3DA9BCDE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4296"/>
        <c:axId val="488704688"/>
      </c:barChart>
      <c:catAx>
        <c:axId val="48870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2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mnd'!$I$424:$I$435</c:f>
              <c:numCache>
                <c:formatCode>0.0</c:formatCode>
                <c:ptCount val="12"/>
                <c:pt idx="0">
                  <c:v>0.62305295950155748</c:v>
                </c:pt>
                <c:pt idx="1">
                  <c:v>0.81786725385341308</c:v>
                </c:pt>
                <c:pt idx="2">
                  <c:v>1.0089932002632156</c:v>
                </c:pt>
                <c:pt idx="3">
                  <c:v>1.0233450591621363</c:v>
                </c:pt>
                <c:pt idx="4">
                  <c:v>2.0108275328692966</c:v>
                </c:pt>
                <c:pt idx="5">
                  <c:v>1.2871287128712872</c:v>
                </c:pt>
                <c:pt idx="6">
                  <c:v>1.1806375442739081</c:v>
                </c:pt>
                <c:pt idx="7">
                  <c:v>0.81326243353143579</c:v>
                </c:pt>
                <c:pt idx="8">
                  <c:v>0.62093435836782973</c:v>
                </c:pt>
                <c:pt idx="9">
                  <c:v>0.77918463893140388</c:v>
                </c:pt>
                <c:pt idx="10">
                  <c:v>0.9032860925089552</c:v>
                </c:pt>
                <c:pt idx="11">
                  <c:v>0.61919504643962875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5-4873-A9F0-C3A43B729F77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mnd'!$I$194:$I$205</c:f>
              <c:numCache>
                <c:formatCode>0.0</c:formatCode>
                <c:ptCount val="12"/>
                <c:pt idx="0">
                  <c:v>0.77143486885607238</c:v>
                </c:pt>
                <c:pt idx="1">
                  <c:v>0.96551724137931028</c:v>
                </c:pt>
                <c:pt idx="2">
                  <c:v>1.757944557133198</c:v>
                </c:pt>
                <c:pt idx="3">
                  <c:v>1.2252346193952035</c:v>
                </c:pt>
                <c:pt idx="4">
                  <c:v>1.3410545565376411</c:v>
                </c:pt>
                <c:pt idx="5">
                  <c:v>0.88621056362991812</c:v>
                </c:pt>
                <c:pt idx="6">
                  <c:v>0.54031587697423111</c:v>
                </c:pt>
                <c:pt idx="7">
                  <c:v>0.37835792659856238</c:v>
                </c:pt>
                <c:pt idx="8">
                  <c:v>0.53022269353128315</c:v>
                </c:pt>
                <c:pt idx="9">
                  <c:v>0.73591848287574302</c:v>
                </c:pt>
                <c:pt idx="10">
                  <c:v>0.61339240074970203</c:v>
                </c:pt>
                <c:pt idx="11">
                  <c:v>0.78048780487804881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5-4873-A9F0-C3A43B72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5472"/>
        <c:axId val="488705864"/>
      </c:barChart>
      <c:catAx>
        <c:axId val="48870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vektutvikling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692247863921223E-2"/>
          <c:y val="0.12789672068538591"/>
          <c:w val="0.89901671421763318"/>
          <c:h val="0.78479219660584409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'Ark1'!$U$119:$U$170</c:f>
              <c:numCache>
                <c:formatCode>General</c:formatCode>
                <c:ptCount val="52"/>
                <c:pt idx="0">
                  <c:v>268.61140495867818</c:v>
                </c:pt>
                <c:pt idx="1">
                  <c:v>265.2395204262877</c:v>
                </c:pt>
                <c:pt idx="2">
                  <c:v>263.7776386404293</c:v>
                </c:pt>
                <c:pt idx="3">
                  <c:v>265.6051010587106</c:v>
                </c:pt>
                <c:pt idx="4">
                  <c:v>257.97563291139227</c:v>
                </c:pt>
                <c:pt idx="5">
                  <c:v>265.41454081632691</c:v>
                </c:pt>
                <c:pt idx="6">
                  <c:v>265.03823884197806</c:v>
                </c:pt>
                <c:pt idx="7">
                  <c:v>265.74895688456161</c:v>
                </c:pt>
                <c:pt idx="8">
                  <c:v>262.16053691275192</c:v>
                </c:pt>
                <c:pt idx="9">
                  <c:v>261.69571836346358</c:v>
                </c:pt>
                <c:pt idx="10">
                  <c:v>262.53118383060649</c:v>
                </c:pt>
                <c:pt idx="11">
                  <c:v>266.70227497527219</c:v>
                </c:pt>
                <c:pt idx="12">
                  <c:v>267.10944386149021</c:v>
                </c:pt>
                <c:pt idx="13">
                  <c:v>264.64802867383503</c:v>
                </c:pt>
                <c:pt idx="14">
                  <c:v>268.82325581395344</c:v>
                </c:pt>
                <c:pt idx="15">
                  <c:v>267.43252769385685</c:v>
                </c:pt>
                <c:pt idx="16">
                  <c:v>267.59491525423709</c:v>
                </c:pt>
                <c:pt idx="17">
                  <c:v>262.94495114006503</c:v>
                </c:pt>
                <c:pt idx="18">
                  <c:v>268.40139581256255</c:v>
                </c:pt>
                <c:pt idx="19">
                  <c:v>268.87379454926639</c:v>
                </c:pt>
                <c:pt idx="20">
                  <c:v>267.41469344608902</c:v>
                </c:pt>
                <c:pt idx="21">
                  <c:v>266.18573021181697</c:v>
                </c:pt>
                <c:pt idx="22">
                  <c:v>263.21458551941248</c:v>
                </c:pt>
                <c:pt idx="23">
                  <c:v>262.52771792360454</c:v>
                </c:pt>
                <c:pt idx="24">
                  <c:v>264.25564903846151</c:v>
                </c:pt>
                <c:pt idx="25">
                  <c:v>260.97602272727278</c:v>
                </c:pt>
                <c:pt idx="26">
                  <c:v>261.92237673830567</c:v>
                </c:pt>
                <c:pt idx="27">
                  <c:v>268.43391304347807</c:v>
                </c:pt>
                <c:pt idx="28">
                  <c:v>271.67534883720941</c:v>
                </c:pt>
                <c:pt idx="29">
                  <c:v>258.47135999999995</c:v>
                </c:pt>
                <c:pt idx="30">
                  <c:v>259.6312611012433</c:v>
                </c:pt>
                <c:pt idx="31">
                  <c:v>258.4954941860467</c:v>
                </c:pt>
                <c:pt idx="32">
                  <c:v>260.66718092566646</c:v>
                </c:pt>
                <c:pt idx="33">
                  <c:v>261.87469879518073</c:v>
                </c:pt>
                <c:pt idx="34">
                  <c:v>260.53574097135743</c:v>
                </c:pt>
                <c:pt idx="35">
                  <c:v>254.96077348066311</c:v>
                </c:pt>
                <c:pt idx="36">
                  <c:v>258.5435424354244</c:v>
                </c:pt>
                <c:pt idx="37">
                  <c:v>259.96616800920606</c:v>
                </c:pt>
                <c:pt idx="38">
                  <c:v>260.58703271028014</c:v>
                </c:pt>
                <c:pt idx="39">
                  <c:v>255.15804455445567</c:v>
                </c:pt>
                <c:pt idx="40">
                  <c:v>258.70610644257658</c:v>
                </c:pt>
                <c:pt idx="41">
                  <c:v>255.20439844760631</c:v>
                </c:pt>
                <c:pt idx="42">
                  <c:v>260.26290839205609</c:v>
                </c:pt>
                <c:pt idx="43">
                  <c:v>260.22653578214045</c:v>
                </c:pt>
                <c:pt idx="44">
                  <c:v>260.50742506811986</c:v>
                </c:pt>
                <c:pt idx="45">
                  <c:v>261.02745608327922</c:v>
                </c:pt>
                <c:pt idx="46">
                  <c:v>259.58415260454871</c:v>
                </c:pt>
                <c:pt idx="47">
                  <c:v>264.26834061135366</c:v>
                </c:pt>
                <c:pt idx="48">
                  <c:v>264.63278319579882</c:v>
                </c:pt>
                <c:pt idx="49">
                  <c:v>260.50139705882339</c:v>
                </c:pt>
                <c:pt idx="50">
                  <c:v>260.62237539766721</c:v>
                </c:pt>
                <c:pt idx="51">
                  <c:v>260.77922848664701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1E9-BFB9-AC8C00F89797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'Ark1'!$U$67:$U$118</c:f>
              <c:numCache>
                <c:formatCode>General</c:formatCode>
                <c:ptCount val="52"/>
                <c:pt idx="0">
                  <c:v>271.05576923076876</c:v>
                </c:pt>
                <c:pt idx="1">
                  <c:v>267.97462289263518</c:v>
                </c:pt>
                <c:pt idx="2">
                  <c:v>266.99494623655897</c:v>
                </c:pt>
                <c:pt idx="3">
                  <c:v>267.29257075471719</c:v>
                </c:pt>
                <c:pt idx="4">
                  <c:v>266.91635916359161</c:v>
                </c:pt>
                <c:pt idx="5">
                  <c:v>268.42141823444297</c:v>
                </c:pt>
                <c:pt idx="6">
                  <c:v>266.16089918256114</c:v>
                </c:pt>
                <c:pt idx="7">
                  <c:v>268.62747252747249</c:v>
                </c:pt>
                <c:pt idx="8">
                  <c:v>272.56784565916377</c:v>
                </c:pt>
                <c:pt idx="9">
                  <c:v>269.66130346232165</c:v>
                </c:pt>
                <c:pt idx="10">
                  <c:v>267.46746463547322</c:v>
                </c:pt>
                <c:pt idx="11">
                  <c:v>272.87339218158877</c:v>
                </c:pt>
                <c:pt idx="12">
                  <c:v>266.00676328502408</c:v>
                </c:pt>
                <c:pt idx="13">
                  <c:v>268.76118500604611</c:v>
                </c:pt>
                <c:pt idx="14">
                  <c:v>265.49098557692258</c:v>
                </c:pt>
                <c:pt idx="15">
                  <c:v>271.36902857142837</c:v>
                </c:pt>
                <c:pt idx="16">
                  <c:v>271.2951115834216</c:v>
                </c:pt>
                <c:pt idx="17">
                  <c:v>274.13273972602752</c:v>
                </c:pt>
                <c:pt idx="18">
                  <c:v>269.61772334293926</c:v>
                </c:pt>
                <c:pt idx="19">
                  <c:v>266.34585152838417</c:v>
                </c:pt>
                <c:pt idx="20">
                  <c:v>271.43005698005703</c:v>
                </c:pt>
                <c:pt idx="21">
                  <c:v>268.0381578947364</c:v>
                </c:pt>
                <c:pt idx="22">
                  <c:v>266.96228501228529</c:v>
                </c:pt>
                <c:pt idx="23">
                  <c:v>266.69507978723402</c:v>
                </c:pt>
                <c:pt idx="24">
                  <c:v>269.43990536277596</c:v>
                </c:pt>
                <c:pt idx="25">
                  <c:v>266.75895765472296</c:v>
                </c:pt>
                <c:pt idx="26">
                  <c:v>260.38887171561043</c:v>
                </c:pt>
                <c:pt idx="27">
                  <c:v>270.49592668024445</c:v>
                </c:pt>
                <c:pt idx="28">
                  <c:v>260.86806526806527</c:v>
                </c:pt>
                <c:pt idx="29">
                  <c:v>268.96607142857158</c:v>
                </c:pt>
                <c:pt idx="30">
                  <c:v>257.59569471624263</c:v>
                </c:pt>
                <c:pt idx="31">
                  <c:v>258.7179577464791</c:v>
                </c:pt>
                <c:pt idx="32">
                  <c:v>261.64000000000004</c:v>
                </c:pt>
                <c:pt idx="33">
                  <c:v>258.87347560975593</c:v>
                </c:pt>
                <c:pt idx="34">
                  <c:v>264.64820359281418</c:v>
                </c:pt>
                <c:pt idx="35">
                  <c:v>270.57809523809539</c:v>
                </c:pt>
                <c:pt idx="36">
                  <c:v>260.67688953488391</c:v>
                </c:pt>
                <c:pt idx="37">
                  <c:v>263.08104395604408</c:v>
                </c:pt>
                <c:pt idx="38">
                  <c:v>264.90441898527024</c:v>
                </c:pt>
                <c:pt idx="39">
                  <c:v>257.87726901062985</c:v>
                </c:pt>
                <c:pt idx="40">
                  <c:v>258.83595578673561</c:v>
                </c:pt>
                <c:pt idx="41">
                  <c:v>259.0085350318472</c:v>
                </c:pt>
                <c:pt idx="42">
                  <c:v>260.82088058705847</c:v>
                </c:pt>
                <c:pt idx="43">
                  <c:v>258.09369665134602</c:v>
                </c:pt>
                <c:pt idx="44">
                  <c:v>260.55023411371178</c:v>
                </c:pt>
                <c:pt idx="45">
                  <c:v>263.44856557377062</c:v>
                </c:pt>
                <c:pt idx="46">
                  <c:v>264.30724932249399</c:v>
                </c:pt>
                <c:pt idx="47">
                  <c:v>268.57319078947353</c:v>
                </c:pt>
                <c:pt idx="48">
                  <c:v>267.02564862861345</c:v>
                </c:pt>
                <c:pt idx="49">
                  <c:v>261.80155807365401</c:v>
                </c:pt>
                <c:pt idx="50">
                  <c:v>265.78676470588204</c:v>
                </c:pt>
                <c:pt idx="51">
                  <c:v>265.32371794871779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1E9-BFB9-AC8C00F89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15.5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24084356905745"/>
          <c:y val="7.4241813506276844E-2"/>
          <c:w val="6.4260824571371875E-2"/>
          <c:h val="0.1901655052526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99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mnd'!$P$424:$P$435</c:f>
              <c:numCache>
                <c:formatCode>0.0</c:formatCode>
                <c:ptCount val="12"/>
                <c:pt idx="0">
                  <c:v>371.38</c:v>
                </c:pt>
                <c:pt idx="1">
                  <c:v>349.54615384615369</c:v>
                </c:pt>
                <c:pt idx="2">
                  <c:v>377.45217391304345</c:v>
                </c:pt>
                <c:pt idx="3">
                  <c:v>364.2843749999999</c:v>
                </c:pt>
                <c:pt idx="4">
                  <c:v>357.05897435897447</c:v>
                </c:pt>
                <c:pt idx="5">
                  <c:v>354.87692307692311</c:v>
                </c:pt>
                <c:pt idx="6">
                  <c:v>374.90999999999991</c:v>
                </c:pt>
                <c:pt idx="7">
                  <c:v>349.24230769230775</c:v>
                </c:pt>
                <c:pt idx="8">
                  <c:v>368.51428571428573</c:v>
                </c:pt>
                <c:pt idx="9">
                  <c:v>360.20714285714263</c:v>
                </c:pt>
                <c:pt idx="10">
                  <c:v>347.57413793103433</c:v>
                </c:pt>
                <c:pt idx="11">
                  <c:v>364.43846153846147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4-4F03-8B4F-5E10095C651C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mnd'!$P$194:$P$205</c:f>
              <c:numCache>
                <c:formatCode>0</c:formatCode>
                <c:ptCount val="12"/>
                <c:pt idx="0">
                  <c:v>371.78</c:v>
                </c:pt>
                <c:pt idx="1">
                  <c:v>349.9</c:v>
                </c:pt>
                <c:pt idx="2">
                  <c:v>365.53076923076929</c:v>
                </c:pt>
                <c:pt idx="3">
                  <c:v>354.85957446808504</c:v>
                </c:pt>
                <c:pt idx="4">
                  <c:v>353.93181818181824</c:v>
                </c:pt>
                <c:pt idx="5">
                  <c:v>364.92</c:v>
                </c:pt>
                <c:pt idx="6">
                  <c:v>387.06153846153853</c:v>
                </c:pt>
                <c:pt idx="7">
                  <c:v>362.46</c:v>
                </c:pt>
                <c:pt idx="8">
                  <c:v>367.96</c:v>
                </c:pt>
                <c:pt idx="9">
                  <c:v>336.67692307692312</c:v>
                </c:pt>
                <c:pt idx="10">
                  <c:v>338.99166666666679</c:v>
                </c:pt>
                <c:pt idx="11">
                  <c:v>362.20937499999991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4-4F03-8B4F-5E10095C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6648"/>
        <c:axId val="488707040"/>
      </c:barChart>
      <c:catAx>
        <c:axId val="488706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704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6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mnd'!$B$424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mnd'!$K$424:$K$435</c:f>
              <c:numCache>
                <c:formatCode>0.00</c:formatCode>
                <c:ptCount val="12"/>
                <c:pt idx="0">
                  <c:v>7.1</c:v>
                </c:pt>
                <c:pt idx="1">
                  <c:v>6.5384615384615401</c:v>
                </c:pt>
                <c:pt idx="2">
                  <c:v>7.3695652173913055</c:v>
                </c:pt>
                <c:pt idx="3">
                  <c:v>6.90625</c:v>
                </c:pt>
                <c:pt idx="4">
                  <c:v>7.1153846153846141</c:v>
                </c:pt>
                <c:pt idx="5">
                  <c:v>6.8461538461538449</c:v>
                </c:pt>
                <c:pt idx="6">
                  <c:v>7.2333333333333316</c:v>
                </c:pt>
                <c:pt idx="7">
                  <c:v>6.4615384615384599</c:v>
                </c:pt>
                <c:pt idx="8">
                  <c:v>6.4285714285714306</c:v>
                </c:pt>
                <c:pt idx="9">
                  <c:v>6.8571428571428559</c:v>
                </c:pt>
                <c:pt idx="10">
                  <c:v>6.844827586206895</c:v>
                </c:pt>
                <c:pt idx="11">
                  <c:v>6.5384615384615401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E-4D74-B761-D2F78EDDE04B}"/>
            </c:ext>
          </c:extLst>
        </c:ser>
        <c:ser>
          <c:idx val="0"/>
          <c:order val="1"/>
          <c:tx>
            <c:strRef>
              <c:f>'Fett per mnd'!$B$194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mnd'!$K$194:$K$205</c:f>
              <c:numCache>
                <c:formatCode>0.00</c:formatCode>
                <c:ptCount val="12"/>
                <c:pt idx="0">
                  <c:v>6.914285714285711</c:v>
                </c:pt>
                <c:pt idx="1">
                  <c:v>6.4642857142857109</c:v>
                </c:pt>
                <c:pt idx="2">
                  <c:v>6.9038461538461551</c:v>
                </c:pt>
                <c:pt idx="3">
                  <c:v>6.6808510638297856</c:v>
                </c:pt>
                <c:pt idx="4">
                  <c:v>6.6136363636363624</c:v>
                </c:pt>
                <c:pt idx="5">
                  <c:v>6.84</c:v>
                </c:pt>
                <c:pt idx="6">
                  <c:v>6.8461538461538449</c:v>
                </c:pt>
                <c:pt idx="7">
                  <c:v>7.4</c:v>
                </c:pt>
                <c:pt idx="8">
                  <c:v>7.0666666666666647</c:v>
                </c:pt>
                <c:pt idx="9">
                  <c:v>6.4423076923076916</c:v>
                </c:pt>
                <c:pt idx="10">
                  <c:v>6.7777777777777777</c:v>
                </c:pt>
                <c:pt idx="11">
                  <c:v>6.84375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E-4D74-B761-D2F78EDDE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7824"/>
        <c:axId val="488708216"/>
      </c:barChart>
      <c:catAx>
        <c:axId val="488707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8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82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mnd'!$I$270:$I$281</c:f>
              <c:numCache>
                <c:formatCode>0.0</c:formatCode>
                <c:ptCount val="12"/>
                <c:pt idx="0">
                  <c:v>2.3676012461059184</c:v>
                </c:pt>
                <c:pt idx="1">
                  <c:v>2.5165146272412717</c:v>
                </c:pt>
                <c:pt idx="2">
                  <c:v>2.061855670103093</c:v>
                </c:pt>
                <c:pt idx="3">
                  <c:v>1.7908538535337388</c:v>
                </c:pt>
                <c:pt idx="4">
                  <c:v>2.2944057746841962</c:v>
                </c:pt>
                <c:pt idx="5">
                  <c:v>3.2178217821782185</c:v>
                </c:pt>
                <c:pt idx="6">
                  <c:v>3.6993309720582448</c:v>
                </c:pt>
                <c:pt idx="7">
                  <c:v>3.5658429777916809</c:v>
                </c:pt>
                <c:pt idx="8">
                  <c:v>3.2820816085156697</c:v>
                </c:pt>
                <c:pt idx="9">
                  <c:v>3.8680951718380423</c:v>
                </c:pt>
                <c:pt idx="10">
                  <c:v>2.9278928515807499</c:v>
                </c:pt>
                <c:pt idx="11">
                  <c:v>2.2862586330078596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A06-93A0-A437A3513CEB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0.0</c:formatCode>
                <c:ptCount val="12"/>
                <c:pt idx="0">
                  <c:v>1.2122547939166852</c:v>
                </c:pt>
                <c:pt idx="1">
                  <c:v>1.8275862068965525</c:v>
                </c:pt>
                <c:pt idx="2">
                  <c:v>1.1832319134550373</c:v>
                </c:pt>
                <c:pt idx="3">
                  <c:v>2.3461939520333681</c:v>
                </c:pt>
                <c:pt idx="4">
                  <c:v>2.0420603474550441</c:v>
                </c:pt>
                <c:pt idx="5">
                  <c:v>2.8004253810705433</c:v>
                </c:pt>
                <c:pt idx="6">
                  <c:v>2.9093931837073974</c:v>
                </c:pt>
                <c:pt idx="7">
                  <c:v>3.934922436625047</c:v>
                </c:pt>
                <c:pt idx="8">
                  <c:v>2.6157652880876632</c:v>
                </c:pt>
                <c:pt idx="9">
                  <c:v>4.1890744409849994</c:v>
                </c:pt>
                <c:pt idx="10">
                  <c:v>3.6462770489010063</c:v>
                </c:pt>
                <c:pt idx="11">
                  <c:v>2.8292682926829258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A06-93A0-A437A351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9000"/>
        <c:axId val="490321208"/>
      </c:barChart>
      <c:catAx>
        <c:axId val="488709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9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mnd'!$P$270:$P$281</c:f>
              <c:numCache>
                <c:formatCode>0.0</c:formatCode>
                <c:ptCount val="12"/>
                <c:pt idx="0">
                  <c:v>201.08070175438596</c:v>
                </c:pt>
                <c:pt idx="1">
                  <c:v>201.48374999999999</c:v>
                </c:pt>
                <c:pt idx="2">
                  <c:v>198.85957446808516</c:v>
                </c:pt>
                <c:pt idx="3">
                  <c:v>202.68214285714271</c:v>
                </c:pt>
                <c:pt idx="4">
                  <c:v>196.15393258426965</c:v>
                </c:pt>
                <c:pt idx="5">
                  <c:v>195.05615384615396</c:v>
                </c:pt>
                <c:pt idx="6">
                  <c:v>196.81595744680848</c:v>
                </c:pt>
                <c:pt idx="7">
                  <c:v>206.45877192982456</c:v>
                </c:pt>
                <c:pt idx="8">
                  <c:v>205.70180180180179</c:v>
                </c:pt>
                <c:pt idx="9">
                  <c:v>201.49784172661876</c:v>
                </c:pt>
                <c:pt idx="10">
                  <c:v>196.80478723404252</c:v>
                </c:pt>
                <c:pt idx="11">
                  <c:v>194.78541666666661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F-46A6-9B1E-15573EB04A00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mnd'!$P$43:$P$54</c:f>
              <c:numCache>
                <c:formatCode>0</c:formatCode>
                <c:ptCount val="12"/>
                <c:pt idx="0">
                  <c:v>202.48181818181817</c:v>
                </c:pt>
                <c:pt idx="1">
                  <c:v>202.44528301886797</c:v>
                </c:pt>
                <c:pt idx="2">
                  <c:v>192.99142857142849</c:v>
                </c:pt>
                <c:pt idx="3">
                  <c:v>200.11222222222233</c:v>
                </c:pt>
                <c:pt idx="4">
                  <c:v>195.6089552238806</c:v>
                </c:pt>
                <c:pt idx="5">
                  <c:v>200.55063291139237</c:v>
                </c:pt>
                <c:pt idx="6">
                  <c:v>193.56142857142848</c:v>
                </c:pt>
                <c:pt idx="7">
                  <c:v>200.32019230769225</c:v>
                </c:pt>
                <c:pt idx="8">
                  <c:v>207.15675675675672</c:v>
                </c:pt>
                <c:pt idx="9">
                  <c:v>205.26689189189196</c:v>
                </c:pt>
                <c:pt idx="10">
                  <c:v>205.52523364485975</c:v>
                </c:pt>
                <c:pt idx="11">
                  <c:v>197.89741379310348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F-46A6-9B1E-15573EB0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1992"/>
        <c:axId val="490322384"/>
      </c:barChart>
      <c:catAx>
        <c:axId val="490321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238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mnd'!$K$285:$K$296</c:f>
              <c:numCache>
                <c:formatCode>0.00</c:formatCode>
                <c:ptCount val="12"/>
                <c:pt idx="0">
                  <c:v>2.4239482200647244</c:v>
                </c:pt>
                <c:pt idx="1">
                  <c:v>2.2562814070351758</c:v>
                </c:pt>
                <c:pt idx="2">
                  <c:v>2.306122448979592</c:v>
                </c:pt>
                <c:pt idx="3">
                  <c:v>2.2999999999999998</c:v>
                </c:pt>
                <c:pt idx="4">
                  <c:v>2.2142857142857153</c:v>
                </c:pt>
                <c:pt idx="5">
                  <c:v>2.3605442176870746</c:v>
                </c:pt>
                <c:pt idx="6">
                  <c:v>2.4224598930481278</c:v>
                </c:pt>
                <c:pt idx="7">
                  <c:v>2.2185185185185188</c:v>
                </c:pt>
                <c:pt idx="8">
                  <c:v>2.3799999999999994</c:v>
                </c:pt>
                <c:pt idx="9">
                  <c:v>2.727397260273972</c:v>
                </c:pt>
                <c:pt idx="10">
                  <c:v>2.7777777777777781</c:v>
                </c:pt>
                <c:pt idx="11">
                  <c:v>2.7158671586715859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B-4525-A2E2-1F7ED416D68F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mnd'!$K$58:$K$69</c:f>
              <c:numCache>
                <c:formatCode>0.00</c:formatCode>
                <c:ptCount val="12"/>
                <c:pt idx="0">
                  <c:v>2.461187214611873</c:v>
                </c:pt>
                <c:pt idx="1">
                  <c:v>2.4785714285714282</c:v>
                </c:pt>
                <c:pt idx="2">
                  <c:v>2.5503355704697994</c:v>
                </c:pt>
                <c:pt idx="3">
                  <c:v>2.7804878048780486</c:v>
                </c:pt>
                <c:pt idx="4">
                  <c:v>2.7245508982035926</c:v>
                </c:pt>
                <c:pt idx="5">
                  <c:v>2.5157894736842099</c:v>
                </c:pt>
                <c:pt idx="6">
                  <c:v>2.4431137724550904</c:v>
                </c:pt>
                <c:pt idx="7">
                  <c:v>2.4559386973180071</c:v>
                </c:pt>
                <c:pt idx="8">
                  <c:v>2.3959183673469391</c:v>
                </c:pt>
                <c:pt idx="9">
                  <c:v>2.8534946236559153</c:v>
                </c:pt>
                <c:pt idx="10">
                  <c:v>3.0986964618249528</c:v>
                </c:pt>
                <c:pt idx="11">
                  <c:v>2.9055374592833867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B-4525-A2E2-1F7ED416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3168"/>
        <c:axId val="490323560"/>
      </c:barChart>
      <c:catAx>
        <c:axId val="49032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56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mnd'!$K$270:$K$281</c:f>
              <c:numCache>
                <c:formatCode>0.00</c:formatCode>
                <c:ptCount val="12"/>
                <c:pt idx="0">
                  <c:v>2.0087719298245621</c:v>
                </c:pt>
                <c:pt idx="1">
                  <c:v>2.1818181818181817</c:v>
                </c:pt>
                <c:pt idx="2">
                  <c:v>1.8404255319148941</c:v>
                </c:pt>
                <c:pt idx="3">
                  <c:v>2.2857142857142847</c:v>
                </c:pt>
                <c:pt idx="4">
                  <c:v>2.3837209302325579</c:v>
                </c:pt>
                <c:pt idx="5">
                  <c:v>2.0697674418604657</c:v>
                </c:pt>
                <c:pt idx="6">
                  <c:v>1.9148936170212767</c:v>
                </c:pt>
                <c:pt idx="7">
                  <c:v>2.125</c:v>
                </c:pt>
                <c:pt idx="8">
                  <c:v>2.1944444444444442</c:v>
                </c:pt>
                <c:pt idx="9">
                  <c:v>2.3826714801444044</c:v>
                </c:pt>
                <c:pt idx="10">
                  <c:v>2.4516129032258061</c:v>
                </c:pt>
                <c:pt idx="11">
                  <c:v>2.7789473684210528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6-4530-845B-BB3CAAB183A7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mnd'!$K$43:$K$54</c:f>
              <c:numCache>
                <c:formatCode>0.00</c:formatCode>
                <c:ptCount val="12"/>
                <c:pt idx="0">
                  <c:v>2.4629629629629632</c:v>
                </c:pt>
                <c:pt idx="1">
                  <c:v>2.192307692307693</c:v>
                </c:pt>
                <c:pt idx="2">
                  <c:v>2.1212121212121215</c:v>
                </c:pt>
                <c:pt idx="3">
                  <c:v>2.1444444444444444</c:v>
                </c:pt>
                <c:pt idx="4">
                  <c:v>2.3134328358208958</c:v>
                </c:pt>
                <c:pt idx="5">
                  <c:v>1.9102564102564097</c:v>
                </c:pt>
                <c:pt idx="6">
                  <c:v>2.1739130434782608</c:v>
                </c:pt>
                <c:pt idx="7">
                  <c:v>2.125</c:v>
                </c:pt>
                <c:pt idx="8">
                  <c:v>2.3243243243243246</c:v>
                </c:pt>
                <c:pt idx="9">
                  <c:v>2.5714285714285721</c:v>
                </c:pt>
                <c:pt idx="10">
                  <c:v>2.788732394366197</c:v>
                </c:pt>
                <c:pt idx="11">
                  <c:v>2.3739130434782609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6-4530-845B-BB3CAAB1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4344"/>
        <c:axId val="490324736"/>
      </c:barChart>
      <c:catAx>
        <c:axId val="490324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4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mnd'!$H$439:$H$450</c:f>
              <c:numCache>
                <c:formatCode>#,##0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20</c:v>
                </c:pt>
                <c:pt idx="3">
                  <c:v>20</c:v>
                </c:pt>
                <c:pt idx="4">
                  <c:v>25</c:v>
                </c:pt>
                <c:pt idx="5">
                  <c:v>18</c:v>
                </c:pt>
                <c:pt idx="6">
                  <c:v>9</c:v>
                </c:pt>
                <c:pt idx="7">
                  <c:v>11</c:v>
                </c:pt>
                <c:pt idx="8">
                  <c:v>8</c:v>
                </c:pt>
                <c:pt idx="9">
                  <c:v>25</c:v>
                </c:pt>
                <c:pt idx="10">
                  <c:v>34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A-4948-B47D-1A877774E1BB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mnd'!$H$209:$H$220</c:f>
              <c:numCache>
                <c:formatCode>#,##0</c:formatCode>
                <c:ptCount val="12"/>
                <c:pt idx="0">
                  <c:v>26</c:v>
                </c:pt>
                <c:pt idx="1">
                  <c:v>17</c:v>
                </c:pt>
                <c:pt idx="2">
                  <c:v>25</c:v>
                </c:pt>
                <c:pt idx="3">
                  <c:v>33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7</c:v>
                </c:pt>
                <c:pt idx="8">
                  <c:v>8</c:v>
                </c:pt>
                <c:pt idx="9">
                  <c:v>25</c:v>
                </c:pt>
                <c:pt idx="10">
                  <c:v>32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A-4948-B47D-1A877774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9048"/>
        <c:axId val="490329440"/>
      </c:barChart>
      <c:catAx>
        <c:axId val="490329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81687271195591"/>
          <c:y val="0.2067775632598237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mnd'!$I$439:$I$450</c:f>
              <c:numCache>
                <c:formatCode>0.0</c:formatCode>
                <c:ptCount val="12"/>
                <c:pt idx="0">
                  <c:v>0.249221183800623</c:v>
                </c:pt>
                <c:pt idx="1">
                  <c:v>0.37747719408619046</c:v>
                </c:pt>
                <c:pt idx="2">
                  <c:v>0.43869269576661551</c:v>
                </c:pt>
                <c:pt idx="3">
                  <c:v>0.63959066197633507</c:v>
                </c:pt>
                <c:pt idx="4">
                  <c:v>0.64449600412477492</c:v>
                </c:pt>
                <c:pt idx="5">
                  <c:v>0.44554455445544566</c:v>
                </c:pt>
                <c:pt idx="6">
                  <c:v>0.35419126328217237</c:v>
                </c:pt>
                <c:pt idx="7">
                  <c:v>0.3440725680325305</c:v>
                </c:pt>
                <c:pt idx="8">
                  <c:v>0.23654642223536368</c:v>
                </c:pt>
                <c:pt idx="9">
                  <c:v>0.34785028523723394</c:v>
                </c:pt>
                <c:pt idx="10">
                  <c:v>0.52951253698800804</c:v>
                </c:pt>
                <c:pt idx="11">
                  <c:v>0.23815194093831871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C-4A9C-BF70-AB3297D0EAA7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mnd'!$I$209:$I$220</c:f>
              <c:numCache>
                <c:formatCode>0.0</c:formatCode>
                <c:ptCount val="12"/>
                <c:pt idx="0">
                  <c:v>0.57306590257879642</c:v>
                </c:pt>
                <c:pt idx="1">
                  <c:v>0.5862068965517242</c:v>
                </c:pt>
                <c:pt idx="2">
                  <c:v>0.84516565246788389</c:v>
                </c:pt>
                <c:pt idx="3">
                  <c:v>0.86027111574556869</c:v>
                </c:pt>
                <c:pt idx="4">
                  <c:v>0.60957025297165524</c:v>
                </c:pt>
                <c:pt idx="5">
                  <c:v>0.63807160581354139</c:v>
                </c:pt>
                <c:pt idx="6">
                  <c:v>0.66500415627597698</c:v>
                </c:pt>
                <c:pt idx="7">
                  <c:v>0.26485054861899354</c:v>
                </c:pt>
                <c:pt idx="8">
                  <c:v>0.28278543655001775</c:v>
                </c:pt>
                <c:pt idx="9">
                  <c:v>0.35380696292103042</c:v>
                </c:pt>
                <c:pt idx="10">
                  <c:v>0.54523768955529051</c:v>
                </c:pt>
                <c:pt idx="11">
                  <c:v>0.3658536585365853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C-4A9C-BF70-AB3297D0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0224"/>
        <c:axId val="490330616"/>
      </c:barChart>
      <c:catAx>
        <c:axId val="490330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mnd'!$P$439:$P$450</c:f>
              <c:numCache>
                <c:formatCode>0.0</c:formatCode>
                <c:ptCount val="12"/>
                <c:pt idx="0">
                  <c:v>384.85833333333346</c:v>
                </c:pt>
                <c:pt idx="1">
                  <c:v>365.7833333333333</c:v>
                </c:pt>
                <c:pt idx="2">
                  <c:v>379.96499999999992</c:v>
                </c:pt>
                <c:pt idx="3">
                  <c:v>361.46500000000009</c:v>
                </c:pt>
                <c:pt idx="4">
                  <c:v>384.45600000000007</c:v>
                </c:pt>
                <c:pt idx="5">
                  <c:v>362.81666666666655</c:v>
                </c:pt>
                <c:pt idx="6">
                  <c:v>398.51111111111112</c:v>
                </c:pt>
                <c:pt idx="7">
                  <c:v>361.13636363636363</c:v>
                </c:pt>
                <c:pt idx="8">
                  <c:v>403.33750000000009</c:v>
                </c:pt>
                <c:pt idx="9">
                  <c:v>339.44</c:v>
                </c:pt>
                <c:pt idx="10">
                  <c:v>359.8058823529413</c:v>
                </c:pt>
                <c:pt idx="11">
                  <c:v>379.59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792-9590-B3B369EF89DC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mnd'!$P$209:$P$220</c:f>
              <c:numCache>
                <c:formatCode>0.0</c:formatCode>
                <c:ptCount val="12"/>
                <c:pt idx="0">
                  <c:v>385.87692307692305</c:v>
                </c:pt>
                <c:pt idx="1">
                  <c:v>365.02352941176474</c:v>
                </c:pt>
                <c:pt idx="2">
                  <c:v>394.81599999999997</c:v>
                </c:pt>
                <c:pt idx="3">
                  <c:v>367.7181818181819</c:v>
                </c:pt>
                <c:pt idx="4">
                  <c:v>358.83499999999998</c:v>
                </c:pt>
                <c:pt idx="5">
                  <c:v>361.28888888888889</c:v>
                </c:pt>
                <c:pt idx="6">
                  <c:v>377.00000000000006</c:v>
                </c:pt>
                <c:pt idx="7">
                  <c:v>373.94285714285718</c:v>
                </c:pt>
                <c:pt idx="8">
                  <c:v>380.28750000000002</c:v>
                </c:pt>
                <c:pt idx="9">
                  <c:v>349.18399999999991</c:v>
                </c:pt>
                <c:pt idx="10">
                  <c:v>374.62812500000001</c:v>
                </c:pt>
                <c:pt idx="11">
                  <c:v>389.3533333333333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1-4792-9590-B3B369EF8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1400"/>
        <c:axId val="490331792"/>
      </c:barChart>
      <c:catAx>
        <c:axId val="490331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179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57284371527622"/>
          <c:y val="0.19258173170839116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mnd'!$K$439:$K$450</c:f>
              <c:numCache>
                <c:formatCode>0.00</c:formatCode>
                <c:ptCount val="12"/>
                <c:pt idx="0">
                  <c:v>7.5833333333333313</c:v>
                </c:pt>
                <c:pt idx="1">
                  <c:v>7.0833333333333313</c:v>
                </c:pt>
                <c:pt idx="2">
                  <c:v>7.35</c:v>
                </c:pt>
                <c:pt idx="3">
                  <c:v>7.3</c:v>
                </c:pt>
                <c:pt idx="4">
                  <c:v>7.72</c:v>
                </c:pt>
                <c:pt idx="5">
                  <c:v>7.1111111111111116</c:v>
                </c:pt>
                <c:pt idx="6">
                  <c:v>7.6666666666666687</c:v>
                </c:pt>
                <c:pt idx="7">
                  <c:v>7.1818181818181808</c:v>
                </c:pt>
                <c:pt idx="8">
                  <c:v>7</c:v>
                </c:pt>
                <c:pt idx="9">
                  <c:v>6.76</c:v>
                </c:pt>
                <c:pt idx="10">
                  <c:v>7.1470588235294121</c:v>
                </c:pt>
                <c:pt idx="11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EAC-95F9-73268C9079DF}"/>
            </c:ext>
          </c:extLst>
        </c:ser>
        <c:ser>
          <c:idx val="0"/>
          <c:order val="1"/>
          <c:tx>
            <c:strRef>
              <c:f>'Fett per mnd'!$B$209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mnd'!$K$209:$K$220</c:f>
              <c:numCache>
                <c:formatCode>0.00</c:formatCode>
                <c:ptCount val="12"/>
                <c:pt idx="0">
                  <c:v>7.192307692307689</c:v>
                </c:pt>
                <c:pt idx="1">
                  <c:v>7.4117647058823524</c:v>
                </c:pt>
                <c:pt idx="2">
                  <c:v>7.32</c:v>
                </c:pt>
                <c:pt idx="3">
                  <c:v>7.4545454545454541</c:v>
                </c:pt>
                <c:pt idx="4">
                  <c:v>7.25</c:v>
                </c:pt>
                <c:pt idx="5">
                  <c:v>7.3888888888888893</c:v>
                </c:pt>
                <c:pt idx="6">
                  <c:v>7.1875</c:v>
                </c:pt>
                <c:pt idx="7">
                  <c:v>7.1428571428571441</c:v>
                </c:pt>
                <c:pt idx="8">
                  <c:v>7</c:v>
                </c:pt>
                <c:pt idx="9">
                  <c:v>6.96</c:v>
                </c:pt>
                <c:pt idx="10">
                  <c:v>7.21875</c:v>
                </c:pt>
                <c:pt idx="11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EAC-95F9-73268C907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2576"/>
        <c:axId val="490332968"/>
      </c:barChart>
      <c:catAx>
        <c:axId val="490332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29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03358937452787"/>
          <c:y val="0.16489092856103901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LENGDE i cm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04129493265689E-2"/>
          <c:y val="0.1381412510713218"/>
          <c:w val="0.88276489578337902"/>
          <c:h val="0.76155655061192107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Uke!$P$63:$P$114</c:f>
              <c:numCache>
                <c:formatCode>0.0</c:formatCode>
                <c:ptCount val="52"/>
                <c:pt idx="0">
                  <c:v>215.40431034482756</c:v>
                </c:pt>
                <c:pt idx="1">
                  <c:v>216.57276119402985</c:v>
                </c:pt>
                <c:pt idx="2">
                  <c:v>216.2698863636364</c:v>
                </c:pt>
                <c:pt idx="3">
                  <c:v>214.7227848101266</c:v>
                </c:pt>
                <c:pt idx="4">
                  <c:v>215.78320090805903</c:v>
                </c:pt>
                <c:pt idx="5">
                  <c:v>216.65040650406499</c:v>
                </c:pt>
                <c:pt idx="6">
                  <c:v>215.60025380710661</c:v>
                </c:pt>
                <c:pt idx="7">
                  <c:v>215.93164933135219</c:v>
                </c:pt>
                <c:pt idx="8">
                  <c:v>215.09186746987953</c:v>
                </c:pt>
                <c:pt idx="9">
                  <c:v>214.88698284561048</c:v>
                </c:pt>
                <c:pt idx="10">
                  <c:v>215.41812564366631</c:v>
                </c:pt>
                <c:pt idx="11">
                  <c:v>215.63447559709243</c:v>
                </c:pt>
                <c:pt idx="12">
                  <c:v>215.42063492063488</c:v>
                </c:pt>
                <c:pt idx="13">
                  <c:v>216.70135746606337</c:v>
                </c:pt>
                <c:pt idx="14">
                  <c:v>215.69123783031995</c:v>
                </c:pt>
                <c:pt idx="15">
                  <c:v>215.80600214362275</c:v>
                </c:pt>
                <c:pt idx="16">
                  <c:v>214.72</c:v>
                </c:pt>
                <c:pt idx="17">
                  <c:v>213.98970251716247</c:v>
                </c:pt>
                <c:pt idx="18">
                  <c:v>214.95846313603323</c:v>
                </c:pt>
                <c:pt idx="19">
                  <c:v>215.16046511627903</c:v>
                </c:pt>
                <c:pt idx="20">
                  <c:v>215.8203125</c:v>
                </c:pt>
                <c:pt idx="21">
                  <c:v>214.73341232227497</c:v>
                </c:pt>
                <c:pt idx="22">
                  <c:v>214.50445434298439</c:v>
                </c:pt>
                <c:pt idx="23">
                  <c:v>214.09523809523816</c:v>
                </c:pt>
                <c:pt idx="24">
                  <c:v>215.37861635220125</c:v>
                </c:pt>
                <c:pt idx="25">
                  <c:v>215.2307692307692</c:v>
                </c:pt>
                <c:pt idx="26">
                  <c:v>215.15312916111847</c:v>
                </c:pt>
                <c:pt idx="27">
                  <c:v>215.38077634011097</c:v>
                </c:pt>
                <c:pt idx="28">
                  <c:v>215.82044887780549</c:v>
                </c:pt>
                <c:pt idx="29">
                  <c:v>215.91341256366724</c:v>
                </c:pt>
                <c:pt idx="30">
                  <c:v>214.68199233716476</c:v>
                </c:pt>
                <c:pt idx="31">
                  <c:v>215.49921011058456</c:v>
                </c:pt>
                <c:pt idx="32">
                  <c:v>215.23031203566123</c:v>
                </c:pt>
                <c:pt idx="33">
                  <c:v>216.48034188034191</c:v>
                </c:pt>
                <c:pt idx="34">
                  <c:v>215.34615384615395</c:v>
                </c:pt>
                <c:pt idx="35">
                  <c:v>215.77424023154848</c:v>
                </c:pt>
                <c:pt idx="36">
                  <c:v>215.2838541666666</c:v>
                </c:pt>
                <c:pt idx="37">
                  <c:v>215.57875894988064</c:v>
                </c:pt>
                <c:pt idx="38">
                  <c:v>215.68283582089549</c:v>
                </c:pt>
                <c:pt idx="39">
                  <c:v>214.23615531508591</c:v>
                </c:pt>
                <c:pt idx="40">
                  <c:v>214.04171494785629</c:v>
                </c:pt>
                <c:pt idx="41">
                  <c:v>213.98190348525463</c:v>
                </c:pt>
                <c:pt idx="42">
                  <c:v>213.70506912442397</c:v>
                </c:pt>
                <c:pt idx="43">
                  <c:v>212.95385629531967</c:v>
                </c:pt>
                <c:pt idx="44">
                  <c:v>213.44</c:v>
                </c:pt>
                <c:pt idx="45">
                  <c:v>212.80281690140845</c:v>
                </c:pt>
                <c:pt idx="46">
                  <c:v>212.50266971777273</c:v>
                </c:pt>
                <c:pt idx="47">
                  <c:v>213.89387144992523</c:v>
                </c:pt>
                <c:pt idx="48">
                  <c:v>214.37645236250972</c:v>
                </c:pt>
                <c:pt idx="49">
                  <c:v>214.33920367534452</c:v>
                </c:pt>
                <c:pt idx="50">
                  <c:v>214.05524861878453</c:v>
                </c:pt>
                <c:pt idx="51">
                  <c:v>215.37581699346407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F-4034-A77E-984D775C2F59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Pt>
            <c:idx val="22"/>
            <c:bubble3D val="0"/>
            <c:spPr>
              <a:ln w="114300">
                <a:solidFill>
                  <a:schemeClr val="accent1">
                    <a:shade val="95000"/>
                    <a:satMod val="10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2AFF-4034-A77E-984D775C2F59}"/>
              </c:ext>
            </c:extLst>
          </c:dPt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Uke!$P$9:$P$60</c:f>
              <c:numCache>
                <c:formatCode>0.0</c:formatCode>
                <c:ptCount val="52"/>
                <c:pt idx="0">
                  <c:v>215.625</c:v>
                </c:pt>
                <c:pt idx="1">
                  <c:v>215.54811320754715</c:v>
                </c:pt>
                <c:pt idx="2">
                  <c:v>216.08268156424575</c:v>
                </c:pt>
                <c:pt idx="3">
                  <c:v>216.0447204968944</c:v>
                </c:pt>
                <c:pt idx="4">
                  <c:v>216.01719576719577</c:v>
                </c:pt>
                <c:pt idx="5">
                  <c:v>216.17912772585672</c:v>
                </c:pt>
                <c:pt idx="6">
                  <c:v>215.22303206997088</c:v>
                </c:pt>
                <c:pt idx="7">
                  <c:v>216.01522842639596</c:v>
                </c:pt>
                <c:pt idx="8">
                  <c:v>215.61805555555557</c:v>
                </c:pt>
                <c:pt idx="9">
                  <c:v>215.36129032258063</c:v>
                </c:pt>
                <c:pt idx="10">
                  <c:v>215.39323220536753</c:v>
                </c:pt>
                <c:pt idx="11">
                  <c:v>215.17462482946797</c:v>
                </c:pt>
                <c:pt idx="12">
                  <c:v>215.21333333333328</c:v>
                </c:pt>
                <c:pt idx="13">
                  <c:v>214.64031620553359</c:v>
                </c:pt>
                <c:pt idx="14">
                  <c:v>214.82124352331607</c:v>
                </c:pt>
                <c:pt idx="15">
                  <c:v>214.72506082725064</c:v>
                </c:pt>
                <c:pt idx="16">
                  <c:v>215.25200458190153</c:v>
                </c:pt>
                <c:pt idx="17">
                  <c:v>215.30966767371601</c:v>
                </c:pt>
                <c:pt idx="18">
                  <c:v>215.42476489028212</c:v>
                </c:pt>
                <c:pt idx="19">
                  <c:v>214.59571209800924</c:v>
                </c:pt>
                <c:pt idx="20">
                  <c:v>214.2</c:v>
                </c:pt>
                <c:pt idx="21">
                  <c:v>215.64603960396036</c:v>
                </c:pt>
                <c:pt idx="22">
                  <c:v>214.2838541666666</c:v>
                </c:pt>
                <c:pt idx="23">
                  <c:v>215.56938483547924</c:v>
                </c:pt>
                <c:pt idx="24">
                  <c:v>214.89713322091063</c:v>
                </c:pt>
                <c:pt idx="25">
                  <c:v>216.34931506849321</c:v>
                </c:pt>
                <c:pt idx="26">
                  <c:v>215.17875210792576</c:v>
                </c:pt>
                <c:pt idx="27">
                  <c:v>215.79458239277656</c:v>
                </c:pt>
                <c:pt idx="28">
                  <c:v>215.57760814249369</c:v>
                </c:pt>
                <c:pt idx="29">
                  <c:v>215.98701298701295</c:v>
                </c:pt>
                <c:pt idx="30">
                  <c:v>214.98516949152545</c:v>
                </c:pt>
                <c:pt idx="31">
                  <c:v>215.32412523020247</c:v>
                </c:pt>
                <c:pt idx="32">
                  <c:v>215.70588235294119</c:v>
                </c:pt>
                <c:pt idx="33">
                  <c:v>215.99671052631575</c:v>
                </c:pt>
                <c:pt idx="34">
                  <c:v>215.80254777070064</c:v>
                </c:pt>
                <c:pt idx="35">
                  <c:v>217.01013024602028</c:v>
                </c:pt>
                <c:pt idx="36">
                  <c:v>215.49230769230775</c:v>
                </c:pt>
                <c:pt idx="37">
                  <c:v>216.72794117647061</c:v>
                </c:pt>
                <c:pt idx="38">
                  <c:v>215.77758318739049</c:v>
                </c:pt>
                <c:pt idx="39">
                  <c:v>214.0870307167236</c:v>
                </c:pt>
                <c:pt idx="40">
                  <c:v>213.99660556687036</c:v>
                </c:pt>
                <c:pt idx="41">
                  <c:v>213.55220883534128</c:v>
                </c:pt>
                <c:pt idx="42">
                  <c:v>213.76694915254237</c:v>
                </c:pt>
                <c:pt idx="43">
                  <c:v>213.07896528250504</c:v>
                </c:pt>
                <c:pt idx="44">
                  <c:v>213.41765114662965</c:v>
                </c:pt>
                <c:pt idx="45">
                  <c:v>213.80287769784175</c:v>
                </c:pt>
                <c:pt idx="46">
                  <c:v>214.26765536723167</c:v>
                </c:pt>
                <c:pt idx="47">
                  <c:v>215.04381443298968</c:v>
                </c:pt>
                <c:pt idx="48">
                  <c:v>213.8343701399688</c:v>
                </c:pt>
                <c:pt idx="49">
                  <c:v>214.03761061946904</c:v>
                </c:pt>
                <c:pt idx="50">
                  <c:v>215.73743589743592</c:v>
                </c:pt>
                <c:pt idx="51">
                  <c:v>217.38345864661648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FF-4034-A77E-984D775C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Lengde i cm</a:t>
                </a:r>
              </a:p>
            </c:rich>
          </c:tx>
          <c:layout>
            <c:manualLayout>
              <c:xMode val="edge"/>
              <c:yMode val="edge"/>
              <c:x val="1.220412394248708E-2"/>
              <c:y val="0.39227355093387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tx2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86334791379125"/>
          <c:y val="5.7624328500332382E-2"/>
          <c:w val="6.2393885466744403E-2"/>
          <c:h val="0.154702550992908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3037889494581"/>
          <c:y val="0.13293571512516159"/>
          <c:w val="0.83600700753751933"/>
          <c:h val="0.703336859012026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mnd'!$I$240:$I$251</c:f>
              <c:numCache>
                <c:formatCode>0.0</c:formatCode>
                <c:ptCount val="12"/>
                <c:pt idx="0">
                  <c:v>6.2305295950155749E-2</c:v>
                </c:pt>
                <c:pt idx="1">
                  <c:v>0</c:v>
                </c:pt>
                <c:pt idx="2">
                  <c:v>2.1934634788330777E-2</c:v>
                </c:pt>
                <c:pt idx="3">
                  <c:v>3.1979533098816758E-2</c:v>
                </c:pt>
                <c:pt idx="4">
                  <c:v>2.5779840164990978E-2</c:v>
                </c:pt>
                <c:pt idx="5">
                  <c:v>2.4752475247524754E-2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2.7828022818978712E-2</c:v>
                </c:pt>
                <c:pt idx="10">
                  <c:v>3.1147796293412244E-2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FB9-9F76-8E052A2E3B98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mnd'!$I$13:$I$24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3.047851264858276E-2</c:v>
                </c:pt>
                <c:pt idx="5">
                  <c:v>0</c:v>
                </c:pt>
                <c:pt idx="6">
                  <c:v>8.3125519534497122E-2</c:v>
                </c:pt>
                <c:pt idx="7">
                  <c:v>0</c:v>
                </c:pt>
                <c:pt idx="8">
                  <c:v>0</c:v>
                </c:pt>
                <c:pt idx="9">
                  <c:v>2.8304557033682422E-2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FB9-9F76-8E052A2E3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1080"/>
        <c:axId val="485931472"/>
      </c:barChart>
      <c:catAx>
        <c:axId val="4859310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10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30579213312622"/>
          <c:y val="0.10156731534684292"/>
          <c:w val="0.13171638919035414"/>
          <c:h val="0.1866069116129811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42597343871344"/>
          <c:y val="0.15217806350522703"/>
          <c:w val="0.81001135391783907"/>
          <c:h val="0.684094521430019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mnd'!$P$240:$P$251</c:f>
              <c:numCache>
                <c:formatCode>0.0</c:formatCode>
                <c:ptCount val="12"/>
                <c:pt idx="0">
                  <c:v>169.46666666666673</c:v>
                </c:pt>
                <c:pt idx="1">
                  <c:v>0</c:v>
                </c:pt>
                <c:pt idx="2">
                  <c:v>171.70000000000005</c:v>
                </c:pt>
                <c:pt idx="3">
                  <c:v>152.30000000000001</c:v>
                </c:pt>
                <c:pt idx="4">
                  <c:v>141.1</c:v>
                </c:pt>
                <c:pt idx="5">
                  <c:v>119.4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181.75</c:v>
                </c:pt>
                <c:pt idx="10">
                  <c:v>133.70000000000002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A-490F-8BBB-F6BDA4B4BB1F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mnd'!$P$13:$P$24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108.4</c:v>
                </c:pt>
                <c:pt idx="5">
                  <c:v>0</c:v>
                </c:pt>
                <c:pt idx="6">
                  <c:v>148.15</c:v>
                </c:pt>
                <c:pt idx="7">
                  <c:v>0</c:v>
                </c:pt>
                <c:pt idx="8">
                  <c:v>0</c:v>
                </c:pt>
                <c:pt idx="9">
                  <c:v>199.35000000000005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A-490F-8BBB-F6BDA4B4B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2256"/>
        <c:axId val="485932648"/>
      </c:barChart>
      <c:catAx>
        <c:axId val="485932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1.3078515526590928E-2"/>
              <c:y val="0.363905209861942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22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99482160766137"/>
          <c:y val="7.4912921897491283E-2"/>
          <c:w val="0.12320005852812915"/>
          <c:h val="0.13741717772562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klasse i 1-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71346506215025"/>
          <c:y val="0.15672247185189583"/>
          <c:w val="0.82972384669755039"/>
          <c:h val="0.679550129550677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mnd'!$K$240:$K$251</c:f>
              <c:numCache>
                <c:formatCode>0.00</c:formatCode>
                <c:ptCount val="12"/>
                <c:pt idx="0">
                  <c:v>2.5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2.5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F-47CC-B86F-F926218AAD73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mnd'!$K$13:$K$24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F-47CC-B86F-F926218A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3432"/>
        <c:axId val="485933824"/>
      </c:barChart>
      <c:catAx>
        <c:axId val="485933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3824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592662349676831E-2"/>
              <c:y val="0.334126085799021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34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41351863607104"/>
          <c:y val="0.17084994397041914"/>
          <c:w val="0.13446468848340784"/>
          <c:h val="0.136653178974327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Antall% slakt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461074255481"/>
          <c:y val="0.14599865782913493"/>
          <c:w val="0.83273275879885089"/>
          <c:h val="0.690273868567710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mnd'!$I$255:$I$266</c:f>
              <c:numCache>
                <c:formatCode>0.0</c:formatCode>
                <c:ptCount val="12"/>
                <c:pt idx="0">
                  <c:v>0.22845275181723779</c:v>
                </c:pt>
                <c:pt idx="1">
                  <c:v>0.75495438817238092</c:v>
                </c:pt>
                <c:pt idx="2">
                  <c:v>0.30708488703663089</c:v>
                </c:pt>
                <c:pt idx="3">
                  <c:v>0.2878157978893508</c:v>
                </c:pt>
                <c:pt idx="4">
                  <c:v>0.28357824181490088</c:v>
                </c:pt>
                <c:pt idx="5">
                  <c:v>0.22277227722772283</c:v>
                </c:pt>
                <c:pt idx="6">
                  <c:v>0.27548209366391191</c:v>
                </c:pt>
                <c:pt idx="7">
                  <c:v>0.50046918986549915</c:v>
                </c:pt>
                <c:pt idx="8">
                  <c:v>0.50266114725014799</c:v>
                </c:pt>
                <c:pt idx="9">
                  <c:v>0.48699039933212751</c:v>
                </c:pt>
                <c:pt idx="10">
                  <c:v>0.34262575922753474</c:v>
                </c:pt>
                <c:pt idx="11">
                  <c:v>0.88116218147177883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4-4B83-9A78-0E08262E72F3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mnd'!$I$28:$I$39</c:f>
              <c:numCache>
                <c:formatCode>0.0</c:formatCode>
                <c:ptCount val="12"/>
                <c:pt idx="0">
                  <c:v>0.28653295128939821</c:v>
                </c:pt>
                <c:pt idx="1">
                  <c:v>0.27586206896551718</c:v>
                </c:pt>
                <c:pt idx="2">
                  <c:v>0.30425963488843799</c:v>
                </c:pt>
                <c:pt idx="3">
                  <c:v>0.15641293013555788</c:v>
                </c:pt>
                <c:pt idx="4">
                  <c:v>0.45717768972874129</c:v>
                </c:pt>
                <c:pt idx="5">
                  <c:v>0.35448422545196723</c:v>
                </c:pt>
                <c:pt idx="6">
                  <c:v>0.66500415627597698</c:v>
                </c:pt>
                <c:pt idx="7">
                  <c:v>0.49186530457813088</c:v>
                </c:pt>
                <c:pt idx="8">
                  <c:v>0.28278543655001775</c:v>
                </c:pt>
                <c:pt idx="9">
                  <c:v>0.50948202660628361</c:v>
                </c:pt>
                <c:pt idx="10">
                  <c:v>0.27261884477764525</c:v>
                </c:pt>
                <c:pt idx="11">
                  <c:v>0.3658536585365853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4-4B83-9A78-0E08262E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5520"/>
        <c:axId val="490325912"/>
      </c:barChart>
      <c:catAx>
        <c:axId val="490325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5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5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58375949376321"/>
          <c:y val="0.1846775056973739"/>
          <c:w val="0.12499720999441996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05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Middelvekt i fettgruppe 1</a:t>
            </a:r>
            <a:endParaRPr lang="en-US" sz="1600"/>
          </a:p>
        </c:rich>
      </c:tx>
      <c:layout>
        <c:manualLayout>
          <c:xMode val="edge"/>
          <c:yMode val="edge"/>
          <c:x val="0.18141571691683855"/>
          <c:y val="1.48818955079108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mnd'!$P$255:$P$266</c:f>
              <c:numCache>
                <c:formatCode>0.0</c:formatCode>
                <c:ptCount val="12"/>
                <c:pt idx="0">
                  <c:v>183.10000000000005</c:v>
                </c:pt>
                <c:pt idx="1">
                  <c:v>110.9041666666667</c:v>
                </c:pt>
                <c:pt idx="2">
                  <c:v>172.38571428571424</c:v>
                </c:pt>
                <c:pt idx="3">
                  <c:v>214.14444444444445</c:v>
                </c:pt>
                <c:pt idx="4">
                  <c:v>193.63636363636363</c:v>
                </c:pt>
                <c:pt idx="5">
                  <c:v>173.61111111111109</c:v>
                </c:pt>
                <c:pt idx="6">
                  <c:v>197.84285714285713</c:v>
                </c:pt>
                <c:pt idx="7">
                  <c:v>181.69374999999999</c:v>
                </c:pt>
                <c:pt idx="8">
                  <c:v>182.58235294117648</c:v>
                </c:pt>
                <c:pt idx="9">
                  <c:v>188.47714285714289</c:v>
                </c:pt>
                <c:pt idx="10">
                  <c:v>187.83636363636367</c:v>
                </c:pt>
                <c:pt idx="11">
                  <c:v>188.38648648648649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1-4F18-B910-AA89B1C05E37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mnd'!$P$28:$P$39</c:f>
              <c:numCache>
                <c:formatCode>0</c:formatCode>
                <c:ptCount val="12"/>
                <c:pt idx="0">
                  <c:v>189.96923076923073</c:v>
                </c:pt>
                <c:pt idx="1">
                  <c:v>195.64999999999995</c:v>
                </c:pt>
                <c:pt idx="2">
                  <c:v>190.75555555555556</c:v>
                </c:pt>
                <c:pt idx="3">
                  <c:v>183.73333333333335</c:v>
                </c:pt>
                <c:pt idx="4">
                  <c:v>193.40666666666664</c:v>
                </c:pt>
                <c:pt idx="5">
                  <c:v>167.06</c:v>
                </c:pt>
                <c:pt idx="6">
                  <c:v>188.91874999999996</c:v>
                </c:pt>
                <c:pt idx="7">
                  <c:v>183.80769230769235</c:v>
                </c:pt>
                <c:pt idx="8">
                  <c:v>196.97499999999999</c:v>
                </c:pt>
                <c:pt idx="9">
                  <c:v>175.06666666666661</c:v>
                </c:pt>
                <c:pt idx="10">
                  <c:v>173.99375000000001</c:v>
                </c:pt>
                <c:pt idx="11">
                  <c:v>177.14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1-4F18-B910-AA89B1C05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6696"/>
        <c:axId val="490327088"/>
      </c:barChart>
      <c:catAx>
        <c:axId val="490326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66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0.13754967053592487"/>
          <c:h val="0.14291807276442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Middel klasse i fettgruppe 1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mnd'!$K$255:$K$266</c:f>
              <c:numCache>
                <c:formatCode>0.00</c:formatCode>
                <c:ptCount val="12"/>
                <c:pt idx="0">
                  <c:v>2</c:v>
                </c:pt>
                <c:pt idx="1">
                  <c:v>2.7692307692307705</c:v>
                </c:pt>
                <c:pt idx="2">
                  <c:v>1.6428571428571423</c:v>
                </c:pt>
                <c:pt idx="3">
                  <c:v>1.75</c:v>
                </c:pt>
                <c:pt idx="4">
                  <c:v>2.4545454545454546</c:v>
                </c:pt>
                <c:pt idx="5">
                  <c:v>2</c:v>
                </c:pt>
                <c:pt idx="6">
                  <c:v>1.285714285714286</c:v>
                </c:pt>
                <c:pt idx="7">
                  <c:v>2.25</c:v>
                </c:pt>
                <c:pt idx="8">
                  <c:v>1.7058823529411764</c:v>
                </c:pt>
                <c:pt idx="9">
                  <c:v>2.5</c:v>
                </c:pt>
                <c:pt idx="10">
                  <c:v>1.9473684210526312</c:v>
                </c:pt>
                <c:pt idx="11">
                  <c:v>3.3888888888888888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3-4C13-AA0B-B0F88E37E405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mnd'!$K$28:$K$39</c:f>
              <c:numCache>
                <c:formatCode>0.00</c:formatCode>
                <c:ptCount val="12"/>
                <c:pt idx="0">
                  <c:v>2.0769230769230775</c:v>
                </c:pt>
                <c:pt idx="1">
                  <c:v>2.125</c:v>
                </c:pt>
                <c:pt idx="2">
                  <c:v>1.8888888888888888</c:v>
                </c:pt>
                <c:pt idx="3">
                  <c:v>2.1666666666666661</c:v>
                </c:pt>
                <c:pt idx="4">
                  <c:v>2.2666666666666662</c:v>
                </c:pt>
                <c:pt idx="5">
                  <c:v>2.2222222222222223</c:v>
                </c:pt>
                <c:pt idx="6">
                  <c:v>1.7333333333333338</c:v>
                </c:pt>
                <c:pt idx="7">
                  <c:v>2.25</c:v>
                </c:pt>
                <c:pt idx="8">
                  <c:v>1.5</c:v>
                </c:pt>
                <c:pt idx="9">
                  <c:v>2.2352941176470589</c:v>
                </c:pt>
                <c:pt idx="10">
                  <c:v>1.875</c:v>
                </c:pt>
                <c:pt idx="11">
                  <c:v>2.2142857142857153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3-4C13-AA0B-B0F88E37E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7872"/>
        <c:axId val="490328264"/>
      </c:barChart>
      <c:catAx>
        <c:axId val="490327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8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8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78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37216182701543"/>
          <c:y val="0.2142304258249681"/>
          <c:w val="0.18012928744628362"/>
          <c:h val="0.1711604588752248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897419072615922E-2"/>
          <c:y val="0.15262086162254698"/>
          <c:w val="0.90454000942189916"/>
          <c:h val="0.6836518915891758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mnd'!$H$240:$H$251</c:f>
              <c:numCache>
                <c:formatCode>#,##0</c:formatCode>
                <c:ptCount val="12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6-482E-B7EB-C1C913EC173F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mnd'!$H$13:$H$24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B6-482E-B7EB-C1C913EC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407489688788901"/>
          <c:y val="0.21061510313239246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897419072615922E-2"/>
          <c:y val="0.15262086162254698"/>
          <c:w val="0.90454000942189916"/>
          <c:h val="0.6836518915891758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mnd'!$H$255:$H$266</c:f>
              <c:numCache>
                <c:formatCode>#,##0</c:formatCode>
                <c:ptCount val="12"/>
                <c:pt idx="0">
                  <c:v>11</c:v>
                </c:pt>
                <c:pt idx="1">
                  <c:v>24</c:v>
                </c:pt>
                <c:pt idx="2">
                  <c:v>14</c:v>
                </c:pt>
                <c:pt idx="3">
                  <c:v>9</c:v>
                </c:pt>
                <c:pt idx="4">
                  <c:v>11</c:v>
                </c:pt>
                <c:pt idx="5">
                  <c:v>9</c:v>
                </c:pt>
                <c:pt idx="6">
                  <c:v>7</c:v>
                </c:pt>
                <c:pt idx="7">
                  <c:v>16</c:v>
                </c:pt>
                <c:pt idx="8">
                  <c:v>17</c:v>
                </c:pt>
                <c:pt idx="9">
                  <c:v>35</c:v>
                </c:pt>
                <c:pt idx="10">
                  <c:v>22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A-4116-826F-07C417763562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mnd'!$H$28:$H$39</c:f>
              <c:numCache>
                <c:formatCode>#,##0</c:formatCode>
                <c:ptCount val="12"/>
                <c:pt idx="0">
                  <c:v>13</c:v>
                </c:pt>
                <c:pt idx="1">
                  <c:v>8</c:v>
                </c:pt>
                <c:pt idx="2">
                  <c:v>9</c:v>
                </c:pt>
                <c:pt idx="3">
                  <c:v>6</c:v>
                </c:pt>
                <c:pt idx="4">
                  <c:v>15</c:v>
                </c:pt>
                <c:pt idx="5">
                  <c:v>10</c:v>
                </c:pt>
                <c:pt idx="6">
                  <c:v>16</c:v>
                </c:pt>
                <c:pt idx="7">
                  <c:v>13</c:v>
                </c:pt>
                <c:pt idx="8">
                  <c:v>8</c:v>
                </c:pt>
                <c:pt idx="9">
                  <c:v>36</c:v>
                </c:pt>
                <c:pt idx="10">
                  <c:v>16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A-4116-826F-07C41776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97962514301097"/>
          <c:y val="0.21737635597710989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1+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4684029880881E-2"/>
          <c:y val="0.15487159311028054"/>
          <c:w val="0.88958274446463426"/>
          <c:h val="0.68140116010144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mnd'!$H$270:$H$281</c:f>
              <c:numCache>
                <c:formatCode>#,##0</c:formatCode>
                <c:ptCount val="12"/>
                <c:pt idx="0">
                  <c:v>114</c:v>
                </c:pt>
                <c:pt idx="1">
                  <c:v>80</c:v>
                </c:pt>
                <c:pt idx="2">
                  <c:v>94</c:v>
                </c:pt>
                <c:pt idx="3">
                  <c:v>56</c:v>
                </c:pt>
                <c:pt idx="4">
                  <c:v>89</c:v>
                </c:pt>
                <c:pt idx="5">
                  <c:v>130</c:v>
                </c:pt>
                <c:pt idx="6">
                  <c:v>94</c:v>
                </c:pt>
                <c:pt idx="7">
                  <c:v>114</c:v>
                </c:pt>
                <c:pt idx="8">
                  <c:v>111</c:v>
                </c:pt>
                <c:pt idx="9">
                  <c:v>278</c:v>
                </c:pt>
                <c:pt idx="10">
                  <c:v>188</c:v>
                </c:pt>
                <c:pt idx="1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6-4266-8F44-45E13706C11E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mnd'!$H$43:$H$54</c:f>
              <c:numCache>
                <c:formatCode>#,##0</c:formatCode>
                <c:ptCount val="12"/>
                <c:pt idx="0">
                  <c:v>55</c:v>
                </c:pt>
                <c:pt idx="1">
                  <c:v>53</c:v>
                </c:pt>
                <c:pt idx="2">
                  <c:v>35</c:v>
                </c:pt>
                <c:pt idx="3">
                  <c:v>90</c:v>
                </c:pt>
                <c:pt idx="4">
                  <c:v>67</c:v>
                </c:pt>
                <c:pt idx="5">
                  <c:v>79</c:v>
                </c:pt>
                <c:pt idx="6">
                  <c:v>70</c:v>
                </c:pt>
                <c:pt idx="7">
                  <c:v>104</c:v>
                </c:pt>
                <c:pt idx="8">
                  <c:v>74</c:v>
                </c:pt>
                <c:pt idx="9">
                  <c:v>296</c:v>
                </c:pt>
                <c:pt idx="10">
                  <c:v>214</c:v>
                </c:pt>
                <c:pt idx="11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6-4266-8F44-45E13706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205322435961329"/>
          <c:y val="0.2083854993513538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2-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4684029880881E-2"/>
          <c:y val="0.15487159311028054"/>
          <c:w val="0.88958274446463426"/>
          <c:h val="0.68140116010144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mnd'!$H$285:$H$296</c:f>
              <c:numCache>
                <c:formatCode>#,##0</c:formatCode>
                <c:ptCount val="12"/>
                <c:pt idx="0">
                  <c:v>309</c:v>
                </c:pt>
                <c:pt idx="1">
                  <c:v>200</c:v>
                </c:pt>
                <c:pt idx="2">
                  <c:v>245</c:v>
                </c:pt>
                <c:pt idx="3">
                  <c:v>160</c:v>
                </c:pt>
                <c:pt idx="4">
                  <c:v>225</c:v>
                </c:pt>
                <c:pt idx="5">
                  <c:v>297</c:v>
                </c:pt>
                <c:pt idx="6">
                  <c:v>189</c:v>
                </c:pt>
                <c:pt idx="7">
                  <c:v>273</c:v>
                </c:pt>
                <c:pt idx="8">
                  <c:v>300</c:v>
                </c:pt>
                <c:pt idx="9">
                  <c:v>732</c:v>
                </c:pt>
                <c:pt idx="10">
                  <c:v>552</c:v>
                </c:pt>
                <c:pt idx="11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5-470C-85E6-3C3EF185C88E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mnd'!$H$58:$H$69</c:f>
              <c:numCache>
                <c:formatCode>#,##0</c:formatCode>
                <c:ptCount val="12"/>
                <c:pt idx="0">
                  <c:v>219</c:v>
                </c:pt>
                <c:pt idx="1">
                  <c:v>143</c:v>
                </c:pt>
                <c:pt idx="2">
                  <c:v>150</c:v>
                </c:pt>
                <c:pt idx="3">
                  <c:v>165</c:v>
                </c:pt>
                <c:pt idx="4">
                  <c:v>169</c:v>
                </c:pt>
                <c:pt idx="5">
                  <c:v>192</c:v>
                </c:pt>
                <c:pt idx="6">
                  <c:v>167</c:v>
                </c:pt>
                <c:pt idx="7">
                  <c:v>263</c:v>
                </c:pt>
                <c:pt idx="8">
                  <c:v>245</c:v>
                </c:pt>
                <c:pt idx="9">
                  <c:v>747</c:v>
                </c:pt>
                <c:pt idx="10">
                  <c:v>540</c:v>
                </c:pt>
                <c:pt idx="11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5-470C-85E6-3C3EF185C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171278326124729"/>
          <c:y val="0.22650118430318161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K-FAKTOR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33913357614486E-2"/>
          <c:y val="0.13515586161275653"/>
          <c:w val="0.88922481737548831"/>
          <c:h val="0.76454222678462125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Uke!$Q$63:$Q$114</c:f>
              <c:numCache>
                <c:formatCode>0.0</c:formatCode>
                <c:ptCount val="52"/>
                <c:pt idx="0">
                  <c:v>26.907887551440041</c:v>
                </c:pt>
                <c:pt idx="1">
                  <c:v>26.151688693466376</c:v>
                </c:pt>
                <c:pt idx="2">
                  <c:v>26.094872732852476</c:v>
                </c:pt>
                <c:pt idx="3">
                  <c:v>26.674716633422495</c:v>
                </c:pt>
                <c:pt idx="4">
                  <c:v>26.005806056187257</c:v>
                </c:pt>
                <c:pt idx="5">
                  <c:v>26.062405836886139</c:v>
                </c:pt>
                <c:pt idx="6">
                  <c:v>26.495955600156833</c:v>
                </c:pt>
                <c:pt idx="7">
                  <c:v>26.363610792502961</c:v>
                </c:pt>
                <c:pt idx="8">
                  <c:v>26.37623146638693</c:v>
                </c:pt>
                <c:pt idx="9">
                  <c:v>26.392545961041328</c:v>
                </c:pt>
                <c:pt idx="10">
                  <c:v>26.216227180295977</c:v>
                </c:pt>
                <c:pt idx="11">
                  <c:v>26.695599027652168</c:v>
                </c:pt>
                <c:pt idx="12">
                  <c:v>26.808627372756124</c:v>
                </c:pt>
                <c:pt idx="13">
                  <c:v>26.313443672002393</c:v>
                </c:pt>
                <c:pt idx="14">
                  <c:v>26.976068519022167</c:v>
                </c:pt>
                <c:pt idx="15">
                  <c:v>26.746588265894086</c:v>
                </c:pt>
                <c:pt idx="16">
                  <c:v>27.1341515817515</c:v>
                </c:pt>
                <c:pt idx="17">
                  <c:v>26.880766561980128</c:v>
                </c:pt>
                <c:pt idx="18">
                  <c:v>27.213639905139768</c:v>
                </c:pt>
                <c:pt idx="19">
                  <c:v>27.261329405325579</c:v>
                </c:pt>
                <c:pt idx="20">
                  <c:v>26.78595752268204</c:v>
                </c:pt>
                <c:pt idx="21">
                  <c:v>26.987954319334634</c:v>
                </c:pt>
                <c:pt idx="22">
                  <c:v>26.81645986618328</c:v>
                </c:pt>
                <c:pt idx="23">
                  <c:v>26.815731904324256</c:v>
                </c:pt>
                <c:pt idx="24">
                  <c:v>26.524326107591445</c:v>
                </c:pt>
                <c:pt idx="25">
                  <c:v>26.354429856108304</c:v>
                </c:pt>
                <c:pt idx="26">
                  <c:v>26.380555501577419</c:v>
                </c:pt>
                <c:pt idx="27">
                  <c:v>27.112172971929141</c:v>
                </c:pt>
                <c:pt idx="28">
                  <c:v>27.275081323810397</c:v>
                </c:pt>
                <c:pt idx="29">
                  <c:v>25.795289784467393</c:v>
                </c:pt>
                <c:pt idx="30">
                  <c:v>26.46596944556914</c:v>
                </c:pt>
                <c:pt idx="31">
                  <c:v>25.914649271226473</c:v>
                </c:pt>
                <c:pt idx="32">
                  <c:v>26.296571055278186</c:v>
                </c:pt>
                <c:pt idx="33">
                  <c:v>26.125161437622591</c:v>
                </c:pt>
                <c:pt idx="34">
                  <c:v>26.174466135980911</c:v>
                </c:pt>
                <c:pt idx="35">
                  <c:v>25.363445031348199</c:v>
                </c:pt>
                <c:pt idx="36">
                  <c:v>26.014462421741797</c:v>
                </c:pt>
                <c:pt idx="37">
                  <c:v>25.994506212331061</c:v>
                </c:pt>
                <c:pt idx="38">
                  <c:v>26.008347451241896</c:v>
                </c:pt>
                <c:pt idx="39">
                  <c:v>25.904688736056844</c:v>
                </c:pt>
                <c:pt idx="40">
                  <c:v>26.398620557157475</c:v>
                </c:pt>
                <c:pt idx="41">
                  <c:v>26.006149145084809</c:v>
                </c:pt>
                <c:pt idx="42">
                  <c:v>26.639920747845039</c:v>
                </c:pt>
                <c:pt idx="43">
                  <c:v>26.85702935177488</c:v>
                </c:pt>
                <c:pt idx="44">
                  <c:v>26.718772352770497</c:v>
                </c:pt>
                <c:pt idx="45">
                  <c:v>26.994064755166168</c:v>
                </c:pt>
                <c:pt idx="46">
                  <c:v>26.949019749472406</c:v>
                </c:pt>
                <c:pt idx="47">
                  <c:v>26.94857247838916</c:v>
                </c:pt>
                <c:pt idx="48">
                  <c:v>26.776088722567888</c:v>
                </c:pt>
                <c:pt idx="49">
                  <c:v>26.414592865899944</c:v>
                </c:pt>
                <c:pt idx="50">
                  <c:v>26.458657858971169</c:v>
                </c:pt>
                <c:pt idx="51">
                  <c:v>26.180237116863601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AB-4D85-8444-FC4C9B2EC135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>
                  <a:shade val="95000"/>
                  <a:satMod val="105000"/>
                </a:schemeClr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Uke!$Q$9:$Q$60</c:f>
              <c:numCache>
                <c:formatCode>0.0</c:formatCode>
                <c:ptCount val="52"/>
                <c:pt idx="0">
                  <c:v>27.049740570362157</c:v>
                </c:pt>
                <c:pt idx="1">
                  <c:v>26.724891210538598</c:v>
                </c:pt>
                <c:pt idx="2">
                  <c:v>26.505002254357567</c:v>
                </c:pt>
                <c:pt idx="3">
                  <c:v>26.471250846378513</c:v>
                </c:pt>
                <c:pt idx="4">
                  <c:v>26.521208933558061</c:v>
                </c:pt>
                <c:pt idx="5">
                  <c:v>26.645172667533199</c:v>
                </c:pt>
                <c:pt idx="6">
                  <c:v>26.772004580623999</c:v>
                </c:pt>
                <c:pt idx="7">
                  <c:v>26.776914775887409</c:v>
                </c:pt>
                <c:pt idx="8">
                  <c:v>27.277101331621431</c:v>
                </c:pt>
                <c:pt idx="9">
                  <c:v>27.066849889768196</c:v>
                </c:pt>
                <c:pt idx="10">
                  <c:v>26.771602551166655</c:v>
                </c:pt>
                <c:pt idx="11">
                  <c:v>27.465850322138639</c:v>
                </c:pt>
                <c:pt idx="12">
                  <c:v>26.353710219938552</c:v>
                </c:pt>
                <c:pt idx="13">
                  <c:v>27.275475346658169</c:v>
                </c:pt>
                <c:pt idx="14">
                  <c:v>26.835425651608503</c:v>
                </c:pt>
                <c:pt idx="15">
                  <c:v>27.482091030682525</c:v>
                </c:pt>
                <c:pt idx="16">
                  <c:v>27.497820745984914</c:v>
                </c:pt>
                <c:pt idx="17">
                  <c:v>27.662412005389523</c:v>
                </c:pt>
                <c:pt idx="18">
                  <c:v>27.015395090060043</c:v>
                </c:pt>
                <c:pt idx="19">
                  <c:v>26.780541770083495</c:v>
                </c:pt>
                <c:pt idx="20">
                  <c:v>27.651914084308647</c:v>
                </c:pt>
                <c:pt idx="21">
                  <c:v>26.712680928320367</c:v>
                </c:pt>
                <c:pt idx="22">
                  <c:v>27.265814617263359</c:v>
                </c:pt>
                <c:pt idx="23">
                  <c:v>26.738968500516563</c:v>
                </c:pt>
                <c:pt idx="24">
                  <c:v>27.289786278868192</c:v>
                </c:pt>
                <c:pt idx="25">
                  <c:v>26.413401055072608</c:v>
                </c:pt>
                <c:pt idx="26">
                  <c:v>26.160365615763208</c:v>
                </c:pt>
                <c:pt idx="27">
                  <c:v>27.187627793620273</c:v>
                </c:pt>
                <c:pt idx="28">
                  <c:v>26.181037944706439</c:v>
                </c:pt>
                <c:pt idx="29">
                  <c:v>26.692844442395288</c:v>
                </c:pt>
                <c:pt idx="30">
                  <c:v>26.049733689694104</c:v>
                </c:pt>
                <c:pt idx="31">
                  <c:v>25.868977133182391</c:v>
                </c:pt>
                <c:pt idx="32">
                  <c:v>26.178271966205244</c:v>
                </c:pt>
                <c:pt idx="33">
                  <c:v>25.635494370660556</c:v>
                </c:pt>
                <c:pt idx="34">
                  <c:v>26.347750367142559</c:v>
                </c:pt>
                <c:pt idx="35">
                  <c:v>26.805015089531391</c:v>
                </c:pt>
                <c:pt idx="36">
                  <c:v>26.085005981207459</c:v>
                </c:pt>
                <c:pt idx="37">
                  <c:v>25.883144525385504</c:v>
                </c:pt>
                <c:pt idx="38">
                  <c:v>26.542106256656567</c:v>
                </c:pt>
                <c:pt idx="39">
                  <c:v>26.239162197404859</c:v>
                </c:pt>
                <c:pt idx="40">
                  <c:v>26.38649649719672</c:v>
                </c:pt>
                <c:pt idx="41">
                  <c:v>26.570989151501919</c:v>
                </c:pt>
                <c:pt idx="42">
                  <c:v>26.647695469898419</c:v>
                </c:pt>
                <c:pt idx="43">
                  <c:v>26.580826246819225</c:v>
                </c:pt>
                <c:pt idx="44">
                  <c:v>26.643053432975101</c:v>
                </c:pt>
                <c:pt idx="45">
                  <c:v>26.869572242292111</c:v>
                </c:pt>
                <c:pt idx="46">
                  <c:v>26.894462025736175</c:v>
                </c:pt>
                <c:pt idx="47">
                  <c:v>27.027607744220699</c:v>
                </c:pt>
                <c:pt idx="48">
                  <c:v>27.276088653852419</c:v>
                </c:pt>
                <c:pt idx="49">
                  <c:v>26.62672055674734</c:v>
                </c:pt>
                <c:pt idx="50">
                  <c:v>26.410564517758555</c:v>
                </c:pt>
                <c:pt idx="51">
                  <c:v>26.132505762324001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AB-4D85-8444-FC4C9B2EC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K-FAKTOR, mg/ml</a:t>
                </a:r>
              </a:p>
            </c:rich>
          </c:tx>
          <c:layout>
            <c:manualLayout>
              <c:xMode val="edge"/>
              <c:yMode val="edge"/>
              <c:x val="1.3298326730507985E-2"/>
              <c:y val="0.364844413176437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FFFF99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572546647116539"/>
          <c:y val="0.53974890408168164"/>
          <c:w val="7.3034552943389466E-2"/>
          <c:h val="0.15508808242467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2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4684029880881E-2"/>
          <c:y val="0.15487159311028054"/>
          <c:w val="0.88958274446463426"/>
          <c:h val="0.68140116010144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mnd'!$H$300:$H$311</c:f>
              <c:numCache>
                <c:formatCode>#,##0</c:formatCode>
                <c:ptCount val="12"/>
                <c:pt idx="0">
                  <c:v>420</c:v>
                </c:pt>
                <c:pt idx="1">
                  <c:v>241</c:v>
                </c:pt>
                <c:pt idx="2">
                  <c:v>417</c:v>
                </c:pt>
                <c:pt idx="3">
                  <c:v>266</c:v>
                </c:pt>
                <c:pt idx="4">
                  <c:v>331</c:v>
                </c:pt>
                <c:pt idx="5">
                  <c:v>393</c:v>
                </c:pt>
                <c:pt idx="6">
                  <c:v>260</c:v>
                </c:pt>
                <c:pt idx="7">
                  <c:v>323</c:v>
                </c:pt>
                <c:pt idx="8">
                  <c:v>421</c:v>
                </c:pt>
                <c:pt idx="9">
                  <c:v>915</c:v>
                </c:pt>
                <c:pt idx="10">
                  <c:v>634</c:v>
                </c:pt>
                <c:pt idx="11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4-427C-B7C5-1075FEB389F8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mnd'!$H$73:$H$84</c:f>
              <c:numCache>
                <c:formatCode>#,##0</c:formatCode>
                <c:ptCount val="12"/>
                <c:pt idx="0">
                  <c:v>377</c:v>
                </c:pt>
                <c:pt idx="1">
                  <c:v>198</c:v>
                </c:pt>
                <c:pt idx="2">
                  <c:v>199</c:v>
                </c:pt>
                <c:pt idx="3">
                  <c:v>280</c:v>
                </c:pt>
                <c:pt idx="4">
                  <c:v>231</c:v>
                </c:pt>
                <c:pt idx="5">
                  <c:v>253</c:v>
                </c:pt>
                <c:pt idx="6">
                  <c:v>260</c:v>
                </c:pt>
                <c:pt idx="7">
                  <c:v>282</c:v>
                </c:pt>
                <c:pt idx="8">
                  <c:v>319</c:v>
                </c:pt>
                <c:pt idx="9">
                  <c:v>852</c:v>
                </c:pt>
                <c:pt idx="10">
                  <c:v>673</c:v>
                </c:pt>
                <c:pt idx="11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4-427C-B7C5-1075FEB38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6525992733522"/>
          <c:y val="0.22889942328637491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2+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4684029880881E-2"/>
          <c:y val="0.15487159311028054"/>
          <c:w val="0.88958274446463426"/>
          <c:h val="0.68140116010144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mnd'!$H$315:$H$326</c:f>
              <c:numCache>
                <c:formatCode>#,##0</c:formatCode>
                <c:ptCount val="12"/>
                <c:pt idx="0">
                  <c:v>685</c:v>
                </c:pt>
                <c:pt idx="1">
                  <c:v>399</c:v>
                </c:pt>
                <c:pt idx="2">
                  <c:v>595</c:v>
                </c:pt>
                <c:pt idx="3">
                  <c:v>418</c:v>
                </c:pt>
                <c:pt idx="4">
                  <c:v>531</c:v>
                </c:pt>
                <c:pt idx="5">
                  <c:v>551</c:v>
                </c:pt>
                <c:pt idx="6">
                  <c:v>351</c:v>
                </c:pt>
                <c:pt idx="7">
                  <c:v>424</c:v>
                </c:pt>
                <c:pt idx="8">
                  <c:v>506</c:v>
                </c:pt>
                <c:pt idx="9">
                  <c:v>1072</c:v>
                </c:pt>
                <c:pt idx="10">
                  <c:v>909</c:v>
                </c:pt>
                <c:pt idx="11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B-4EE3-AA32-317D7D8FAA27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mnd'!$H$88:$H$99</c:f>
              <c:numCache>
                <c:formatCode>#,##0</c:formatCode>
                <c:ptCount val="12"/>
                <c:pt idx="0">
                  <c:v>536</c:v>
                </c:pt>
                <c:pt idx="1">
                  <c:v>350</c:v>
                </c:pt>
                <c:pt idx="2">
                  <c:v>338</c:v>
                </c:pt>
                <c:pt idx="3">
                  <c:v>437</c:v>
                </c:pt>
                <c:pt idx="4">
                  <c:v>418</c:v>
                </c:pt>
                <c:pt idx="5">
                  <c:v>406</c:v>
                </c:pt>
                <c:pt idx="6">
                  <c:v>376</c:v>
                </c:pt>
                <c:pt idx="7">
                  <c:v>383</c:v>
                </c:pt>
                <c:pt idx="8">
                  <c:v>405</c:v>
                </c:pt>
                <c:pt idx="9">
                  <c:v>1127</c:v>
                </c:pt>
                <c:pt idx="10">
                  <c:v>798</c:v>
                </c:pt>
                <c:pt idx="11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B-4EE3-AA32-317D7D8FA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3560084761734"/>
          <c:y val="0.1247296481015229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3-</a:t>
            </a:r>
            <a:endParaRPr lang="en-US" sz="2800"/>
          </a:p>
        </c:rich>
      </c:tx>
      <c:layout>
        <c:manualLayout>
          <c:xMode val="edge"/>
          <c:yMode val="edge"/>
          <c:x val="0.18906389766077841"/>
          <c:y val="2.9587696649935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854684029880881E-2"/>
          <c:y val="0.15487159311028054"/>
          <c:w val="0.88958274446463426"/>
          <c:h val="0.681401160101442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mnd'!$H$330:$H$341</c:f>
              <c:numCache>
                <c:formatCode>#,##0</c:formatCode>
                <c:ptCount val="12"/>
                <c:pt idx="0">
                  <c:v>946</c:v>
                </c:pt>
                <c:pt idx="1">
                  <c:v>648</c:v>
                </c:pt>
                <c:pt idx="2">
                  <c:v>887</c:v>
                </c:pt>
                <c:pt idx="3">
                  <c:v>528</c:v>
                </c:pt>
                <c:pt idx="4">
                  <c:v>662</c:v>
                </c:pt>
                <c:pt idx="5">
                  <c:v>713</c:v>
                </c:pt>
                <c:pt idx="6">
                  <c:v>422</c:v>
                </c:pt>
                <c:pt idx="7">
                  <c:v>571</c:v>
                </c:pt>
                <c:pt idx="8">
                  <c:v>625</c:v>
                </c:pt>
                <c:pt idx="9">
                  <c:v>1300</c:v>
                </c:pt>
                <c:pt idx="10">
                  <c:v>1215</c:v>
                </c:pt>
                <c:pt idx="11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6-4367-9258-289E265F8F2B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mnd'!$H$103:$H$114</c:f>
              <c:numCache>
                <c:formatCode>#,##0</c:formatCode>
                <c:ptCount val="12"/>
                <c:pt idx="0">
                  <c:v>864</c:v>
                </c:pt>
                <c:pt idx="1">
                  <c:v>510</c:v>
                </c:pt>
                <c:pt idx="2">
                  <c:v>504</c:v>
                </c:pt>
                <c:pt idx="3">
                  <c:v>665</c:v>
                </c:pt>
                <c:pt idx="4">
                  <c:v>522</c:v>
                </c:pt>
                <c:pt idx="5">
                  <c:v>525</c:v>
                </c:pt>
                <c:pt idx="6">
                  <c:v>427</c:v>
                </c:pt>
                <c:pt idx="7">
                  <c:v>436</c:v>
                </c:pt>
                <c:pt idx="8">
                  <c:v>534</c:v>
                </c:pt>
                <c:pt idx="9">
                  <c:v>1317</c:v>
                </c:pt>
                <c:pt idx="10">
                  <c:v>1139</c:v>
                </c:pt>
                <c:pt idx="11">
                  <c:v>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6-4367-9258-289E265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93689010027593"/>
          <c:y val="0.1926183096120412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3</a:t>
            </a:r>
            <a:endParaRPr lang="en-US" sz="2800"/>
          </a:p>
        </c:rich>
      </c:tx>
      <c:layout>
        <c:manualLayout>
          <c:xMode val="edge"/>
          <c:yMode val="edge"/>
          <c:x val="0.18906389766077841"/>
          <c:y val="2.9587696649935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20028407132121"/>
          <c:y val="0.1480828134772359"/>
          <c:w val="0.87323717197346828"/>
          <c:h val="0.688190045490749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mnd'!$H$345:$H$356</c:f>
              <c:numCache>
                <c:formatCode>#,##0</c:formatCode>
                <c:ptCount val="12"/>
                <c:pt idx="0">
                  <c:v>931</c:v>
                </c:pt>
                <c:pt idx="1">
                  <c:v>597</c:v>
                </c:pt>
                <c:pt idx="2">
                  <c:v>849</c:v>
                </c:pt>
                <c:pt idx="3">
                  <c:v>542</c:v>
                </c:pt>
                <c:pt idx="4">
                  <c:v>663</c:v>
                </c:pt>
                <c:pt idx="5">
                  <c:v>647</c:v>
                </c:pt>
                <c:pt idx="6">
                  <c:v>443</c:v>
                </c:pt>
                <c:pt idx="7">
                  <c:v>556</c:v>
                </c:pt>
                <c:pt idx="8">
                  <c:v>524</c:v>
                </c:pt>
                <c:pt idx="9">
                  <c:v>1064</c:v>
                </c:pt>
                <c:pt idx="10">
                  <c:v>1075</c:v>
                </c:pt>
                <c:pt idx="11">
                  <c:v>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3-434D-ABF6-7CBB9970D24D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mnd'!$H$118:$H$129</c:f>
              <c:numCache>
                <c:formatCode>#,##0</c:formatCode>
                <c:ptCount val="12"/>
                <c:pt idx="0">
                  <c:v>847</c:v>
                </c:pt>
                <c:pt idx="1">
                  <c:v>510</c:v>
                </c:pt>
                <c:pt idx="2">
                  <c:v>502</c:v>
                </c:pt>
                <c:pt idx="3">
                  <c:v>669</c:v>
                </c:pt>
                <c:pt idx="4">
                  <c:v>628</c:v>
                </c:pt>
                <c:pt idx="5">
                  <c:v>493</c:v>
                </c:pt>
                <c:pt idx="6">
                  <c:v>383</c:v>
                </c:pt>
                <c:pt idx="7">
                  <c:v>453</c:v>
                </c:pt>
                <c:pt idx="8">
                  <c:v>477</c:v>
                </c:pt>
                <c:pt idx="9">
                  <c:v>1126</c:v>
                </c:pt>
                <c:pt idx="10">
                  <c:v>961</c:v>
                </c:pt>
                <c:pt idx="11">
                  <c:v>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3-434D-ABF6-7CBB9970D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93689010027593"/>
          <c:y val="0.1926183096120412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Ung ku, antall slakt i fettgruppe 3+</a:t>
            </a:r>
            <a:endParaRPr lang="en-US" sz="2800"/>
          </a:p>
        </c:rich>
      </c:tx>
      <c:layout>
        <c:manualLayout>
          <c:xMode val="edge"/>
          <c:yMode val="edge"/>
          <c:x val="0.18906389766077841"/>
          <c:y val="2.9587696649935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20028407132121"/>
          <c:y val="0.1480828134772359"/>
          <c:w val="0.87323717197346828"/>
          <c:h val="0.688190045490749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mnd'!$H$360:$H$371</c:f>
              <c:numCache>
                <c:formatCode>#,##0</c:formatCode>
                <c:ptCount val="12"/>
                <c:pt idx="0">
                  <c:v>617</c:v>
                </c:pt>
                <c:pt idx="1">
                  <c:v>437</c:v>
                </c:pt>
                <c:pt idx="2">
                  <c:v>639</c:v>
                </c:pt>
                <c:pt idx="3">
                  <c:v>479</c:v>
                </c:pt>
                <c:pt idx="4">
                  <c:v>540</c:v>
                </c:pt>
                <c:pt idx="5">
                  <c:v>517</c:v>
                </c:pt>
                <c:pt idx="6">
                  <c:v>334</c:v>
                </c:pt>
                <c:pt idx="7">
                  <c:v>416</c:v>
                </c:pt>
                <c:pt idx="8">
                  <c:v>401</c:v>
                </c:pt>
                <c:pt idx="9">
                  <c:v>793</c:v>
                </c:pt>
                <c:pt idx="10">
                  <c:v>816</c:v>
                </c:pt>
                <c:pt idx="11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0-4B1D-AE14-2EB3533B2120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mnd'!$H$133:$H$144</c:f>
              <c:numCache>
                <c:formatCode>#,##0</c:formatCode>
                <c:ptCount val="12"/>
                <c:pt idx="0">
                  <c:v>694</c:v>
                </c:pt>
                <c:pt idx="1">
                  <c:v>467</c:v>
                </c:pt>
                <c:pt idx="2">
                  <c:v>478</c:v>
                </c:pt>
                <c:pt idx="3">
                  <c:v>575</c:v>
                </c:pt>
                <c:pt idx="4">
                  <c:v>479</c:v>
                </c:pt>
                <c:pt idx="5">
                  <c:v>354</c:v>
                </c:pt>
                <c:pt idx="6">
                  <c:v>314</c:v>
                </c:pt>
                <c:pt idx="7">
                  <c:v>314</c:v>
                </c:pt>
                <c:pt idx="8">
                  <c:v>345</c:v>
                </c:pt>
                <c:pt idx="9">
                  <c:v>729</c:v>
                </c:pt>
                <c:pt idx="10">
                  <c:v>685</c:v>
                </c:pt>
                <c:pt idx="11">
                  <c:v>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0-4B1D-AE14-2EB3533B2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93689010027593"/>
          <c:y val="0.19261830961204124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Vektgrupper!$AD$31:$AD$51</c:f>
              <c:numCache>
                <c:formatCode>0</c:formatCode>
                <c:ptCount val="21"/>
                <c:pt idx="0">
                  <c:v>1.3333333333333333</c:v>
                </c:pt>
                <c:pt idx="1">
                  <c:v>1.1515151515151516</c:v>
                </c:pt>
                <c:pt idx="2">
                  <c:v>1.28099173553719</c:v>
                </c:pt>
                <c:pt idx="3">
                  <c:v>1.3044982698961938</c:v>
                </c:pt>
                <c:pt idx="4">
                  <c:v>1.3790322580645162</c:v>
                </c:pt>
                <c:pt idx="5">
                  <c:v>1.5002447381302007</c:v>
                </c:pt>
                <c:pt idx="6">
                  <c:v>1.8375661375661376</c:v>
                </c:pt>
                <c:pt idx="7">
                  <c:v>2.1301812122474484</c:v>
                </c:pt>
                <c:pt idx="8">
                  <c:v>2.0800411522633744</c:v>
                </c:pt>
                <c:pt idx="9">
                  <c:v>1.8113658070678127</c:v>
                </c:pt>
                <c:pt idx="10">
                  <c:v>1.6081377151799687</c:v>
                </c:pt>
                <c:pt idx="11">
                  <c:v>1.4552683896620278</c:v>
                </c:pt>
                <c:pt idx="12">
                  <c:v>1.3414225941422595</c:v>
                </c:pt>
                <c:pt idx="13">
                  <c:v>1.2716468590831917</c:v>
                </c:pt>
                <c:pt idx="14">
                  <c:v>1.2061068702290076</c:v>
                </c:pt>
                <c:pt idx="15">
                  <c:v>1.1503759398496241</c:v>
                </c:pt>
                <c:pt idx="16">
                  <c:v>1.1041666666666667</c:v>
                </c:pt>
                <c:pt idx="17">
                  <c:v>1.1363636363636365</c:v>
                </c:pt>
                <c:pt idx="18">
                  <c:v>1.1666666666666667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Vektgrupper!#REF!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F82-4018-9EEB-63F5B25F44FF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Vektgrupper!$AD$9:$AD$29</c:f>
              <c:numCache>
                <c:formatCode>0</c:formatCode>
                <c:ptCount val="21"/>
                <c:pt idx="0">
                  <c:v>1</c:v>
                </c:pt>
                <c:pt idx="1">
                  <c:v>1.4</c:v>
                </c:pt>
                <c:pt idx="2">
                  <c:v>1.2061855670103092</c:v>
                </c:pt>
                <c:pt idx="3">
                  <c:v>1.3263157894736841</c:v>
                </c:pt>
                <c:pt idx="4">
                  <c:v>1.3820224719101124</c:v>
                </c:pt>
                <c:pt idx="5">
                  <c:v>1.4638447971781305</c:v>
                </c:pt>
                <c:pt idx="6">
                  <c:v>1.7405958471260909</c:v>
                </c:pt>
                <c:pt idx="7">
                  <c:v>1.9983911744426568</c:v>
                </c:pt>
                <c:pt idx="8">
                  <c:v>1.9712198361744522</c:v>
                </c:pt>
                <c:pt idx="9">
                  <c:v>1.7992992992992993</c:v>
                </c:pt>
                <c:pt idx="10">
                  <c:v>1.6264501160092808</c:v>
                </c:pt>
                <c:pt idx="11">
                  <c:v>1.4165000000000001</c:v>
                </c:pt>
                <c:pt idx="12">
                  <c:v>1.3253424657534247</c:v>
                </c:pt>
                <c:pt idx="13">
                  <c:v>1.2669983416252073</c:v>
                </c:pt>
                <c:pt idx="14">
                  <c:v>1.1736334405144695</c:v>
                </c:pt>
                <c:pt idx="15">
                  <c:v>1.0977443609022557</c:v>
                </c:pt>
                <c:pt idx="16">
                  <c:v>1.0344827586206897</c:v>
                </c:pt>
                <c:pt idx="17">
                  <c:v>1.0344827586206897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Vektgrupper!#REF!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F82-4018-9EEB-63F5B25F4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5296480797043"/>
          <c:y val="0.1203583327441443"/>
          <c:w val="5.1963171811315795E-2"/>
          <c:h val="0.135906037318677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Vektgrupper!$E$31:$E$51</c:f>
              <c:numCache>
                <c:formatCode>#,##0</c:formatCode>
                <c:ptCount val="21"/>
                <c:pt idx="0">
                  <c:v>3</c:v>
                </c:pt>
                <c:pt idx="1">
                  <c:v>33</c:v>
                </c:pt>
                <c:pt idx="2">
                  <c:v>121</c:v>
                </c:pt>
                <c:pt idx="3">
                  <c:v>289</c:v>
                </c:pt>
                <c:pt idx="4">
                  <c:v>744</c:v>
                </c:pt>
                <c:pt idx="5">
                  <c:v>2043</c:v>
                </c:pt>
                <c:pt idx="6">
                  <c:v>3780</c:v>
                </c:pt>
                <c:pt idx="7">
                  <c:v>4801</c:v>
                </c:pt>
                <c:pt idx="8">
                  <c:v>4860</c:v>
                </c:pt>
                <c:pt idx="9">
                  <c:v>4188</c:v>
                </c:pt>
                <c:pt idx="10">
                  <c:v>3195</c:v>
                </c:pt>
                <c:pt idx="11">
                  <c:v>2012</c:v>
                </c:pt>
                <c:pt idx="12">
                  <c:v>1195</c:v>
                </c:pt>
                <c:pt idx="13">
                  <c:v>589</c:v>
                </c:pt>
                <c:pt idx="14">
                  <c:v>262</c:v>
                </c:pt>
                <c:pt idx="15">
                  <c:v>133</c:v>
                </c:pt>
                <c:pt idx="16">
                  <c:v>48</c:v>
                </c:pt>
                <c:pt idx="17">
                  <c:v>22</c:v>
                </c:pt>
                <c:pt idx="18">
                  <c:v>6</c:v>
                </c:pt>
                <c:pt idx="19">
                  <c:v>7</c:v>
                </c:pt>
                <c:pt idx="20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Vektgrupper!#REF!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0A6-4C35-B5CF-AD24B9BE1D51}"/>
            </c:ext>
          </c:extLst>
        </c:ser>
        <c:ser>
          <c:idx val="3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Vektgrupper!$E$9:$E$29</c:f>
              <c:numCache>
                <c:formatCode>#,##0</c:formatCode>
                <c:ptCount val="21"/>
                <c:pt idx="0">
                  <c:v>5</c:v>
                </c:pt>
                <c:pt idx="1">
                  <c:v>25</c:v>
                </c:pt>
                <c:pt idx="2">
                  <c:v>97</c:v>
                </c:pt>
                <c:pt idx="3">
                  <c:v>285</c:v>
                </c:pt>
                <c:pt idx="4">
                  <c:v>712</c:v>
                </c:pt>
                <c:pt idx="5">
                  <c:v>1701</c:v>
                </c:pt>
                <c:pt idx="6">
                  <c:v>3323</c:v>
                </c:pt>
                <c:pt idx="7">
                  <c:v>4351</c:v>
                </c:pt>
                <c:pt idx="8">
                  <c:v>4517</c:v>
                </c:pt>
                <c:pt idx="9">
                  <c:v>3996</c:v>
                </c:pt>
                <c:pt idx="10">
                  <c:v>3017</c:v>
                </c:pt>
                <c:pt idx="11">
                  <c:v>2000</c:v>
                </c:pt>
                <c:pt idx="12">
                  <c:v>1168</c:v>
                </c:pt>
                <c:pt idx="13">
                  <c:v>603</c:v>
                </c:pt>
                <c:pt idx="14">
                  <c:v>311</c:v>
                </c:pt>
                <c:pt idx="15">
                  <c:v>133</c:v>
                </c:pt>
                <c:pt idx="16">
                  <c:v>58</c:v>
                </c:pt>
                <c:pt idx="17">
                  <c:v>29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Vektgrupper!#REF!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90A6-4C35-B5CF-AD24B9BE1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830863571869671"/>
          <c:y val="0.1203583327441443"/>
          <c:w val="5.8507514671666414E-2"/>
          <c:h val="0.15797740659055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andelen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Vektgrupper!$S$31:$S$51</c:f>
              <c:numCache>
                <c:formatCode>0</c:formatCode>
                <c:ptCount val="21"/>
                <c:pt idx="0">
                  <c:v>25</c:v>
                </c:pt>
                <c:pt idx="1">
                  <c:v>7.8947368421052637</c:v>
                </c:pt>
                <c:pt idx="2">
                  <c:v>18.064516129032256</c:v>
                </c:pt>
                <c:pt idx="3">
                  <c:v>17.771883289124673</c:v>
                </c:pt>
                <c:pt idx="4">
                  <c:v>17.153996101364523</c:v>
                </c:pt>
                <c:pt idx="5">
                  <c:v>18.792822185970632</c:v>
                </c:pt>
                <c:pt idx="6">
                  <c:v>31.226605240426153</c:v>
                </c:pt>
                <c:pt idx="7">
                  <c:v>54.424562432775993</c:v>
                </c:pt>
                <c:pt idx="8">
                  <c:v>74.854090414482116</c:v>
                </c:pt>
                <c:pt idx="9">
                  <c:v>86.422356973372018</c:v>
                </c:pt>
                <c:pt idx="10">
                  <c:v>92.428960685091482</c:v>
                </c:pt>
                <c:pt idx="11">
                  <c:v>94.979508196721312</c:v>
                </c:pt>
                <c:pt idx="12">
                  <c:v>96.880848409232641</c:v>
                </c:pt>
                <c:pt idx="13">
                  <c:v>98.264352469959931</c:v>
                </c:pt>
                <c:pt idx="14">
                  <c:v>99.367088607594951</c:v>
                </c:pt>
                <c:pt idx="15">
                  <c:v>99.346405228758158</c:v>
                </c:pt>
                <c:pt idx="16">
                  <c:v>100</c:v>
                </c:pt>
                <c:pt idx="17">
                  <c:v>96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VK!#REF!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8A9-476E-8FDB-2D58A09014D1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Vektgrupper!$S$9:$S$29</c:f>
              <c:numCache>
                <c:formatCode>0</c:formatCode>
                <c:ptCount val="21"/>
                <c:pt idx="0">
                  <c:v>0</c:v>
                </c:pt>
                <c:pt idx="1">
                  <c:v>5.7142857142857153</c:v>
                </c:pt>
                <c:pt idx="2">
                  <c:v>8.5470085470085468</c:v>
                </c:pt>
                <c:pt idx="3">
                  <c:v>23.015873015873016</c:v>
                </c:pt>
                <c:pt idx="4">
                  <c:v>22.256097560975608</c:v>
                </c:pt>
                <c:pt idx="5">
                  <c:v>21.887550200803204</c:v>
                </c:pt>
                <c:pt idx="6">
                  <c:v>31.552558782849239</c:v>
                </c:pt>
                <c:pt idx="7">
                  <c:v>53.513513513513502</c:v>
                </c:pt>
                <c:pt idx="8">
                  <c:v>72.652740341419587</c:v>
                </c:pt>
                <c:pt idx="9">
                  <c:v>85.452016689847014</c:v>
                </c:pt>
                <c:pt idx="10">
                  <c:v>91.909517016507024</c:v>
                </c:pt>
                <c:pt idx="11">
                  <c:v>94.91704906459583</c:v>
                </c:pt>
                <c:pt idx="12">
                  <c:v>96.576227390180833</c:v>
                </c:pt>
                <c:pt idx="13">
                  <c:v>97.774869109947645</c:v>
                </c:pt>
                <c:pt idx="14">
                  <c:v>99.178082191780817</c:v>
                </c:pt>
                <c:pt idx="15">
                  <c:v>98.63013698630138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VK!#REF!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8A9-476E-8FDB-2D58A090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4.5016650743029782E-2"/>
          <c:h val="0.103813577356884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middel FETTGRUPPE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Vektgrupper!$P$31:$P$51</c:f>
              <c:numCache>
                <c:formatCode>0.00</c:formatCode>
                <c:ptCount val="21"/>
                <c:pt idx="0">
                  <c:v>4.5</c:v>
                </c:pt>
                <c:pt idx="1">
                  <c:v>4.447368421052631</c:v>
                </c:pt>
                <c:pt idx="2">
                  <c:v>4.6903225806451632</c:v>
                </c:pt>
                <c:pt idx="3">
                  <c:v>4.7002652519893884</c:v>
                </c:pt>
                <c:pt idx="4">
                  <c:v>4.7816764132553597</c:v>
                </c:pt>
                <c:pt idx="5">
                  <c:v>5.1353996737357264</c:v>
                </c:pt>
                <c:pt idx="6">
                  <c:v>5.7748344370860947</c:v>
                </c:pt>
                <c:pt idx="7">
                  <c:v>6.5994915419966782</c:v>
                </c:pt>
                <c:pt idx="8">
                  <c:v>7.4419823919279855</c:v>
                </c:pt>
                <c:pt idx="9">
                  <c:v>8.2334563669918275</c:v>
                </c:pt>
                <c:pt idx="10">
                  <c:v>8.953873102374466</c:v>
                </c:pt>
                <c:pt idx="11">
                  <c:v>9.6137295081967178</c:v>
                </c:pt>
                <c:pt idx="12">
                  <c:v>10.166562694946975</c:v>
                </c:pt>
                <c:pt idx="13">
                  <c:v>10.650200267022697</c:v>
                </c:pt>
                <c:pt idx="14">
                  <c:v>11.42405063291139</c:v>
                </c:pt>
                <c:pt idx="15">
                  <c:v>11.758169934640524</c:v>
                </c:pt>
                <c:pt idx="16">
                  <c:v>12.584905660377361</c:v>
                </c:pt>
                <c:pt idx="17">
                  <c:v>12.12</c:v>
                </c:pt>
                <c:pt idx="18">
                  <c:v>13.285714285714288</c:v>
                </c:pt>
                <c:pt idx="19">
                  <c:v>14</c:v>
                </c:pt>
                <c:pt idx="20">
                  <c:v>12.333333333333336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D-4B64-8947-FB27D2643D34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Vektgrupper!$P$9:$P$29</c:f>
              <c:numCache>
                <c:formatCode>0.00</c:formatCode>
                <c:ptCount val="21"/>
                <c:pt idx="0">
                  <c:v>3.6</c:v>
                </c:pt>
                <c:pt idx="1">
                  <c:v>4.0285714285714276</c:v>
                </c:pt>
                <c:pt idx="2">
                  <c:v>4.3504273504273501</c:v>
                </c:pt>
                <c:pt idx="3">
                  <c:v>5.0396825396825378</c:v>
                </c:pt>
                <c:pt idx="4">
                  <c:v>5.1392276422764223</c:v>
                </c:pt>
                <c:pt idx="5">
                  <c:v>5.2068273092369504</c:v>
                </c:pt>
                <c:pt idx="6">
                  <c:v>5.775933609958507</c:v>
                </c:pt>
                <c:pt idx="7">
                  <c:v>6.5713628522139151</c:v>
                </c:pt>
                <c:pt idx="8">
                  <c:v>7.3737646001796948</c:v>
                </c:pt>
                <c:pt idx="9">
                  <c:v>8.156884561891518</c:v>
                </c:pt>
                <c:pt idx="10">
                  <c:v>8.8944365192582016</c:v>
                </c:pt>
                <c:pt idx="11">
                  <c:v>9.5658312742675609</c:v>
                </c:pt>
                <c:pt idx="12">
                  <c:v>10.118217054263564</c:v>
                </c:pt>
                <c:pt idx="13">
                  <c:v>10.717277486910993</c:v>
                </c:pt>
                <c:pt idx="14">
                  <c:v>11.210958904109591</c:v>
                </c:pt>
                <c:pt idx="15">
                  <c:v>11.890410958904109</c:v>
                </c:pt>
                <c:pt idx="16">
                  <c:v>12.366666666666671</c:v>
                </c:pt>
                <c:pt idx="17">
                  <c:v>13.266666666666669</c:v>
                </c:pt>
                <c:pt idx="18">
                  <c:v>13.666666666666663</c:v>
                </c:pt>
                <c:pt idx="19">
                  <c:v>13</c:v>
                </c:pt>
                <c:pt idx="2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DD-4B64-8947-FB27D2643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07843280742324"/>
          <c:y val="0.35470398679167686"/>
          <c:w val="6.4603518426367704E-2"/>
          <c:h val="0.138879654736384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</a:t>
            </a:r>
            <a:r>
              <a:rPr lang="en-US" sz="2400" baseline="0"/>
              <a:t> m</a:t>
            </a:r>
            <a:r>
              <a:rPr lang="en-US" sz="2400"/>
              <a:t>iddel KLASSE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D-41E3-A0B5-CA8172B8B03F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Vektgrupper!$J$31:$J$51</c:f>
              <c:numCache>
                <c:formatCode>0.00</c:formatCode>
                <c:ptCount val="21"/>
                <c:pt idx="0">
                  <c:v>3</c:v>
                </c:pt>
                <c:pt idx="1">
                  <c:v>2.736842105263158</c:v>
                </c:pt>
                <c:pt idx="2">
                  <c:v>2.4444444444444442</c:v>
                </c:pt>
                <c:pt idx="3">
                  <c:v>2.2276422764227641</c:v>
                </c:pt>
                <c:pt idx="4">
                  <c:v>2.2409046214355945</c:v>
                </c:pt>
                <c:pt idx="5">
                  <c:v>2.3431855500821022</c:v>
                </c:pt>
                <c:pt idx="6">
                  <c:v>2.605643994211289</c:v>
                </c:pt>
                <c:pt idx="7">
                  <c:v>3.0716318320086349</c:v>
                </c:pt>
                <c:pt idx="8">
                  <c:v>3.6181836208606009</c:v>
                </c:pt>
                <c:pt idx="9">
                  <c:v>4.2968048587272252</c:v>
                </c:pt>
                <c:pt idx="10">
                  <c:v>5.0056541236108396</c:v>
                </c:pt>
                <c:pt idx="11">
                  <c:v>5.6980164158686737</c:v>
                </c:pt>
                <c:pt idx="12">
                  <c:v>6.2459425717852692</c:v>
                </c:pt>
                <c:pt idx="13">
                  <c:v>6.9046979865771823</c:v>
                </c:pt>
                <c:pt idx="14">
                  <c:v>7.3301587301587299</c:v>
                </c:pt>
                <c:pt idx="15">
                  <c:v>7.7647058823529393</c:v>
                </c:pt>
                <c:pt idx="16">
                  <c:v>8.415094339622641</c:v>
                </c:pt>
                <c:pt idx="17">
                  <c:v>9.1199999999999992</c:v>
                </c:pt>
                <c:pt idx="18">
                  <c:v>8.7142857142857117</c:v>
                </c:pt>
                <c:pt idx="19">
                  <c:v>10.142857142857141</c:v>
                </c:pt>
                <c:pt idx="20">
                  <c:v>11.333333333333336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0D-41E3-A0B5-CA8172B8B03F}"/>
            </c:ext>
          </c:extLst>
        </c:ser>
        <c:ser>
          <c:idx val="1"/>
          <c:order val="2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Vektgrupper!$J$9:$J$29</c:f>
              <c:numCache>
                <c:formatCode>0.00</c:formatCode>
                <c:ptCount val="21"/>
                <c:pt idx="0">
                  <c:v>2.2000000000000002</c:v>
                </c:pt>
                <c:pt idx="1">
                  <c:v>2.7142857142857153</c:v>
                </c:pt>
                <c:pt idx="2">
                  <c:v>2.4871794871794881</c:v>
                </c:pt>
                <c:pt idx="3">
                  <c:v>2.3199999999999998</c:v>
                </c:pt>
                <c:pt idx="4">
                  <c:v>2.3832823649337405</c:v>
                </c:pt>
                <c:pt idx="5">
                  <c:v>2.4257385673816279</c:v>
                </c:pt>
                <c:pt idx="6">
                  <c:v>2.665972222222222</c:v>
                </c:pt>
                <c:pt idx="7">
                  <c:v>3.1060046189376438</c:v>
                </c:pt>
                <c:pt idx="8">
                  <c:v>3.6563484916704194</c:v>
                </c:pt>
                <c:pt idx="9">
                  <c:v>4.3141623729285596</c:v>
                </c:pt>
                <c:pt idx="10">
                  <c:v>4.9601715686274517</c:v>
                </c:pt>
                <c:pt idx="11">
                  <c:v>5.6110914871070303</c:v>
                </c:pt>
                <c:pt idx="12">
                  <c:v>6.2268907563025202</c:v>
                </c:pt>
                <c:pt idx="13">
                  <c:v>6.7352555701179506</c:v>
                </c:pt>
                <c:pt idx="14">
                  <c:v>7.310439560439562</c:v>
                </c:pt>
                <c:pt idx="15">
                  <c:v>7.6506849315068495</c:v>
                </c:pt>
                <c:pt idx="16">
                  <c:v>8.0666666666666664</c:v>
                </c:pt>
                <c:pt idx="17">
                  <c:v>8.5333333333333314</c:v>
                </c:pt>
                <c:pt idx="18">
                  <c:v>10</c:v>
                </c:pt>
                <c:pt idx="19">
                  <c:v>10.5</c:v>
                </c:pt>
                <c:pt idx="2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D-41E3-A0B5-CA8172B8B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2416997577493217E-2"/>
          <c:h val="0.1969982332069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 slakt i de 4 norske regionene</a:t>
            </a:r>
          </a:p>
        </c:rich>
      </c:tx>
      <c:layout>
        <c:manualLayout>
          <c:xMode val="edge"/>
          <c:yMode val="edge"/>
          <c:x val="0.11550933375103702"/>
          <c:y val="2.79934816544834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724894857134E-2"/>
          <c:y val="0.16760323589688275"/>
          <c:w val="0.89135132206601619"/>
          <c:h val="0.695089634343652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16794</c:v>
                </c:pt>
                <c:pt idx="1">
                  <c:v>14085</c:v>
                </c:pt>
                <c:pt idx="2">
                  <c:v>14785</c:v>
                </c:pt>
                <c:pt idx="3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24-45FB-8C33-1A1859674542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14578</c:v>
                </c:pt>
                <c:pt idx="1">
                  <c:v>12912</c:v>
                </c:pt>
                <c:pt idx="2">
                  <c:v>13325</c:v>
                </c:pt>
                <c:pt idx="3">
                  <c:v>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24-45FB-8C33-1A1859674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701566244415269"/>
          <c:y val="0.22695924927192324"/>
          <c:w val="8.8287878520616564E-2"/>
          <c:h val="0.180212878869593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</a:t>
            </a:r>
            <a:r>
              <a:rPr lang="en-US" sz="2400" baseline="0"/>
              <a:t> m</a:t>
            </a:r>
            <a:r>
              <a:rPr lang="en-US" sz="2400"/>
              <a:t>iddel KLASSE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Vektgrupper!$J$31:$J$51</c:f>
              <c:numCache>
                <c:formatCode>0.00</c:formatCode>
                <c:ptCount val="21"/>
                <c:pt idx="0">
                  <c:v>3</c:v>
                </c:pt>
                <c:pt idx="1">
                  <c:v>2.736842105263158</c:v>
                </c:pt>
                <c:pt idx="2">
                  <c:v>2.4444444444444442</c:v>
                </c:pt>
                <c:pt idx="3">
                  <c:v>2.2276422764227641</c:v>
                </c:pt>
                <c:pt idx="4">
                  <c:v>2.2409046214355945</c:v>
                </c:pt>
                <c:pt idx="5">
                  <c:v>2.3431855500821022</c:v>
                </c:pt>
                <c:pt idx="6">
                  <c:v>2.605643994211289</c:v>
                </c:pt>
                <c:pt idx="7">
                  <c:v>3.0716318320086349</c:v>
                </c:pt>
                <c:pt idx="8">
                  <c:v>3.6181836208606009</c:v>
                </c:pt>
                <c:pt idx="9">
                  <c:v>4.2968048587272252</c:v>
                </c:pt>
                <c:pt idx="10">
                  <c:v>5.0056541236108396</c:v>
                </c:pt>
                <c:pt idx="11">
                  <c:v>5.6980164158686737</c:v>
                </c:pt>
                <c:pt idx="12">
                  <c:v>6.2459425717852692</c:v>
                </c:pt>
                <c:pt idx="13">
                  <c:v>6.9046979865771823</c:v>
                </c:pt>
                <c:pt idx="14">
                  <c:v>7.3301587301587299</c:v>
                </c:pt>
                <c:pt idx="15">
                  <c:v>7.7647058823529393</c:v>
                </c:pt>
                <c:pt idx="16">
                  <c:v>8.415094339622641</c:v>
                </c:pt>
                <c:pt idx="17">
                  <c:v>9.1199999999999992</c:v>
                </c:pt>
                <c:pt idx="18">
                  <c:v>8.7142857142857117</c:v>
                </c:pt>
                <c:pt idx="19">
                  <c:v>10.142857142857141</c:v>
                </c:pt>
                <c:pt idx="20">
                  <c:v>11.333333333333336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F-437D-B31A-3DD8C207D58C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Vektgrupper!$J$9:$J$29</c:f>
              <c:numCache>
                <c:formatCode>0.00</c:formatCode>
                <c:ptCount val="21"/>
                <c:pt idx="0">
                  <c:v>2.2000000000000002</c:v>
                </c:pt>
                <c:pt idx="1">
                  <c:v>2.7142857142857153</c:v>
                </c:pt>
                <c:pt idx="2">
                  <c:v>2.4871794871794881</c:v>
                </c:pt>
                <c:pt idx="3">
                  <c:v>2.3199999999999998</c:v>
                </c:pt>
                <c:pt idx="4">
                  <c:v>2.3832823649337405</c:v>
                </c:pt>
                <c:pt idx="5">
                  <c:v>2.4257385673816279</c:v>
                </c:pt>
                <c:pt idx="6">
                  <c:v>2.665972222222222</c:v>
                </c:pt>
                <c:pt idx="7">
                  <c:v>3.1060046189376438</c:v>
                </c:pt>
                <c:pt idx="8">
                  <c:v>3.6563484916704194</c:v>
                </c:pt>
                <c:pt idx="9">
                  <c:v>4.3141623729285596</c:v>
                </c:pt>
                <c:pt idx="10">
                  <c:v>4.9601715686274517</c:v>
                </c:pt>
                <c:pt idx="11">
                  <c:v>5.6110914871070303</c:v>
                </c:pt>
                <c:pt idx="12">
                  <c:v>6.2268907563025202</c:v>
                </c:pt>
                <c:pt idx="13">
                  <c:v>6.7352555701179506</c:v>
                </c:pt>
                <c:pt idx="14">
                  <c:v>7.310439560439562</c:v>
                </c:pt>
                <c:pt idx="15">
                  <c:v>7.6506849315068495</c:v>
                </c:pt>
                <c:pt idx="16">
                  <c:v>8.0666666666666664</c:v>
                </c:pt>
                <c:pt idx="17">
                  <c:v>8.5333333333333314</c:v>
                </c:pt>
                <c:pt idx="18">
                  <c:v>10</c:v>
                </c:pt>
                <c:pt idx="19">
                  <c:v>10.5</c:v>
                </c:pt>
                <c:pt idx="2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F-437D-B31A-3DD8C207D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2416997577493217E-2"/>
          <c:h val="0.1969982332069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vekt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8322945838233E-2"/>
          <c:y val="0.15390864026160711"/>
          <c:w val="0.89650846648489946"/>
          <c:h val="0.710559099451779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6-4CE8-BADD-26BCD0C4A94B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Vektgrupper!$R$31:$R$51</c:f>
              <c:numCache>
                <c:formatCode>0.0</c:formatCode>
                <c:ptCount val="21"/>
                <c:pt idx="0">
                  <c:v>64.099999999999994</c:v>
                </c:pt>
                <c:pt idx="1">
                  <c:v>93.186842105263125</c:v>
                </c:pt>
                <c:pt idx="2">
                  <c:v>115.2729032258064</c:v>
                </c:pt>
                <c:pt idx="3">
                  <c:v>139.63289124668427</c:v>
                </c:pt>
                <c:pt idx="4">
                  <c:v>164.32816764132556</c:v>
                </c:pt>
                <c:pt idx="5">
                  <c:v>189.54551386623172</c:v>
                </c:pt>
                <c:pt idx="6">
                  <c:v>213.9291822631736</c:v>
                </c:pt>
                <c:pt idx="7">
                  <c:v>237.76183631563484</c:v>
                </c:pt>
                <c:pt idx="8">
                  <c:v>262.08761499653963</c:v>
                </c:pt>
                <c:pt idx="9">
                  <c:v>286.81051937779961</c:v>
                </c:pt>
                <c:pt idx="10">
                  <c:v>311.32650836901558</c:v>
                </c:pt>
                <c:pt idx="11">
                  <c:v>336.27824453551926</c:v>
                </c:pt>
                <c:pt idx="12">
                  <c:v>360.99513412351803</c:v>
                </c:pt>
                <c:pt idx="13">
                  <c:v>385.68331108144122</c:v>
                </c:pt>
                <c:pt idx="14">
                  <c:v>410.94493670886112</c:v>
                </c:pt>
                <c:pt idx="15">
                  <c:v>435.48562091503248</c:v>
                </c:pt>
                <c:pt idx="16">
                  <c:v>460.22830188679217</c:v>
                </c:pt>
                <c:pt idx="17">
                  <c:v>485.7600000000001</c:v>
                </c:pt>
                <c:pt idx="18">
                  <c:v>510.32857142857182</c:v>
                </c:pt>
                <c:pt idx="19">
                  <c:v>537.4</c:v>
                </c:pt>
                <c:pt idx="20">
                  <c:v>561.6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6-4CE8-BADD-26BCD0C4A94B}"/>
            </c:ext>
          </c:extLst>
        </c:ser>
        <c:ser>
          <c:idx val="1"/>
          <c:order val="2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Vektgrupper!$R$9:$R$29</c:f>
              <c:numCache>
                <c:formatCode>0</c:formatCode>
                <c:ptCount val="21"/>
                <c:pt idx="0">
                  <c:v>69.3</c:v>
                </c:pt>
                <c:pt idx="1">
                  <c:v>90.894285714285758</c:v>
                </c:pt>
                <c:pt idx="2">
                  <c:v>114.6897435897436</c:v>
                </c:pt>
                <c:pt idx="3">
                  <c:v>140.17248677248679</c:v>
                </c:pt>
                <c:pt idx="4">
                  <c:v>164.37073170731719</c:v>
                </c:pt>
                <c:pt idx="5">
                  <c:v>189.69634538152599</c:v>
                </c:pt>
                <c:pt idx="6">
                  <c:v>213.93174273858963</c:v>
                </c:pt>
                <c:pt idx="7">
                  <c:v>238.08103507763087</c:v>
                </c:pt>
                <c:pt idx="8">
                  <c:v>262.18292902066605</c:v>
                </c:pt>
                <c:pt idx="9">
                  <c:v>286.83464534075034</c:v>
                </c:pt>
                <c:pt idx="10">
                  <c:v>311.46592622783862</c:v>
                </c:pt>
                <c:pt idx="11">
                  <c:v>336.30021178962227</c:v>
                </c:pt>
                <c:pt idx="12">
                  <c:v>361.05503875969049</c:v>
                </c:pt>
                <c:pt idx="13">
                  <c:v>386.13926701570728</c:v>
                </c:pt>
                <c:pt idx="14">
                  <c:v>410.8164383561645</c:v>
                </c:pt>
                <c:pt idx="15">
                  <c:v>435.06780821917806</c:v>
                </c:pt>
                <c:pt idx="16">
                  <c:v>461.08166666666682</c:v>
                </c:pt>
                <c:pt idx="17">
                  <c:v>487.04333333333346</c:v>
                </c:pt>
                <c:pt idx="18">
                  <c:v>512.11666666666679</c:v>
                </c:pt>
                <c:pt idx="19">
                  <c:v>532.15000000000009</c:v>
                </c:pt>
                <c:pt idx="20">
                  <c:v>575.30000000000007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6-4CE8-BADD-26BCD0C4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2416997577493217E-2"/>
          <c:h val="0.1969982332069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vekt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Vektgrupper!$R$31:$R$51</c:f>
              <c:numCache>
                <c:formatCode>0.0</c:formatCode>
                <c:ptCount val="21"/>
                <c:pt idx="0">
                  <c:v>64.099999999999994</c:v>
                </c:pt>
                <c:pt idx="1">
                  <c:v>93.186842105263125</c:v>
                </c:pt>
                <c:pt idx="2">
                  <c:v>115.2729032258064</c:v>
                </c:pt>
                <c:pt idx="3">
                  <c:v>139.63289124668427</c:v>
                </c:pt>
                <c:pt idx="4">
                  <c:v>164.32816764132556</c:v>
                </c:pt>
                <c:pt idx="5">
                  <c:v>189.54551386623172</c:v>
                </c:pt>
                <c:pt idx="6">
                  <c:v>213.9291822631736</c:v>
                </c:pt>
                <c:pt idx="7">
                  <c:v>237.76183631563484</c:v>
                </c:pt>
                <c:pt idx="8">
                  <c:v>262.08761499653963</c:v>
                </c:pt>
                <c:pt idx="9">
                  <c:v>286.81051937779961</c:v>
                </c:pt>
                <c:pt idx="10">
                  <c:v>311.32650836901558</c:v>
                </c:pt>
                <c:pt idx="11">
                  <c:v>336.27824453551926</c:v>
                </c:pt>
                <c:pt idx="12">
                  <c:v>360.99513412351803</c:v>
                </c:pt>
                <c:pt idx="13">
                  <c:v>385.68331108144122</c:v>
                </c:pt>
                <c:pt idx="14">
                  <c:v>410.94493670886112</c:v>
                </c:pt>
                <c:pt idx="15">
                  <c:v>435.48562091503248</c:v>
                </c:pt>
                <c:pt idx="16">
                  <c:v>460.22830188679217</c:v>
                </c:pt>
                <c:pt idx="17">
                  <c:v>485.7600000000001</c:v>
                </c:pt>
                <c:pt idx="18">
                  <c:v>510.32857142857182</c:v>
                </c:pt>
                <c:pt idx="19">
                  <c:v>537.4</c:v>
                </c:pt>
                <c:pt idx="20">
                  <c:v>561.6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9-414F-AD02-A2803C36139D}"/>
            </c:ext>
          </c:extLst>
        </c:ser>
        <c:ser>
          <c:idx val="1"/>
          <c:order val="1"/>
          <c:tx>
            <c:strRef>
              <c:f>Vektgrupper!$B$13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Vektgrupper!$R$9:$R$29</c:f>
              <c:numCache>
                <c:formatCode>0</c:formatCode>
                <c:ptCount val="21"/>
                <c:pt idx="0">
                  <c:v>69.3</c:v>
                </c:pt>
                <c:pt idx="1">
                  <c:v>90.894285714285758</c:v>
                </c:pt>
                <c:pt idx="2">
                  <c:v>114.6897435897436</c:v>
                </c:pt>
                <c:pt idx="3">
                  <c:v>140.17248677248679</c:v>
                </c:pt>
                <c:pt idx="4">
                  <c:v>164.37073170731719</c:v>
                </c:pt>
                <c:pt idx="5">
                  <c:v>189.69634538152599</c:v>
                </c:pt>
                <c:pt idx="6">
                  <c:v>213.93174273858963</c:v>
                </c:pt>
                <c:pt idx="7">
                  <c:v>238.08103507763087</c:v>
                </c:pt>
                <c:pt idx="8">
                  <c:v>262.18292902066605</c:v>
                </c:pt>
                <c:pt idx="9">
                  <c:v>286.83464534075034</c:v>
                </c:pt>
                <c:pt idx="10">
                  <c:v>311.46592622783862</c:v>
                </c:pt>
                <c:pt idx="11">
                  <c:v>336.30021178962227</c:v>
                </c:pt>
                <c:pt idx="12">
                  <c:v>361.05503875969049</c:v>
                </c:pt>
                <c:pt idx="13">
                  <c:v>386.13926701570728</c:v>
                </c:pt>
                <c:pt idx="14">
                  <c:v>410.8164383561645</c:v>
                </c:pt>
                <c:pt idx="15">
                  <c:v>435.06780821917806</c:v>
                </c:pt>
                <c:pt idx="16">
                  <c:v>461.08166666666682</c:v>
                </c:pt>
                <c:pt idx="17">
                  <c:v>487.04333333333346</c:v>
                </c:pt>
                <c:pt idx="18">
                  <c:v>512.11666666666679</c:v>
                </c:pt>
                <c:pt idx="19">
                  <c:v>532.15000000000009</c:v>
                </c:pt>
                <c:pt idx="20">
                  <c:v>575.30000000000007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9-414F-AD02-A2803C361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3350427346658267E-2"/>
          <c:h val="0.143568119214663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6702777092574E-2"/>
          <c:y val="0.17436148599271539"/>
          <c:w val="0.90805002361429821"/>
          <c:h val="0.6901061907329203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F-4B23-A230-65A464963891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Vektgrupper!$F$31:$F$51</c:f>
              <c:numCache>
                <c:formatCode>#,##0</c:formatCode>
                <c:ptCount val="21"/>
                <c:pt idx="0">
                  <c:v>4</c:v>
                </c:pt>
                <c:pt idx="1">
                  <c:v>38</c:v>
                </c:pt>
                <c:pt idx="2">
                  <c:v>155</c:v>
                </c:pt>
                <c:pt idx="3">
                  <c:v>377</c:v>
                </c:pt>
                <c:pt idx="4">
                  <c:v>1026</c:v>
                </c:pt>
                <c:pt idx="5">
                  <c:v>3065</c:v>
                </c:pt>
                <c:pt idx="6">
                  <c:v>6946</c:v>
                </c:pt>
                <c:pt idx="7">
                  <c:v>10227</c:v>
                </c:pt>
                <c:pt idx="8">
                  <c:v>10109</c:v>
                </c:pt>
                <c:pt idx="9">
                  <c:v>7586</c:v>
                </c:pt>
                <c:pt idx="10">
                  <c:v>5138</c:v>
                </c:pt>
                <c:pt idx="11">
                  <c:v>2928</c:v>
                </c:pt>
                <c:pt idx="12">
                  <c:v>1603</c:v>
                </c:pt>
                <c:pt idx="13">
                  <c:v>749</c:v>
                </c:pt>
                <c:pt idx="14">
                  <c:v>316</c:v>
                </c:pt>
                <c:pt idx="15">
                  <c:v>153</c:v>
                </c:pt>
                <c:pt idx="16">
                  <c:v>53</c:v>
                </c:pt>
                <c:pt idx="17">
                  <c:v>25</c:v>
                </c:pt>
                <c:pt idx="18">
                  <c:v>7</c:v>
                </c:pt>
                <c:pt idx="19">
                  <c:v>7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F-4B23-A230-65A464963891}"/>
            </c:ext>
          </c:extLst>
        </c:ser>
        <c:ser>
          <c:idx val="1"/>
          <c:order val="2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Vektgrupper!$F$9:$F$29</c:f>
              <c:numCache>
                <c:formatCode>#,##0</c:formatCode>
                <c:ptCount val="21"/>
                <c:pt idx="0">
                  <c:v>5</c:v>
                </c:pt>
                <c:pt idx="1">
                  <c:v>35</c:v>
                </c:pt>
                <c:pt idx="2">
                  <c:v>117</c:v>
                </c:pt>
                <c:pt idx="3">
                  <c:v>378</c:v>
                </c:pt>
                <c:pt idx="4">
                  <c:v>984</c:v>
                </c:pt>
                <c:pt idx="5">
                  <c:v>2490</c:v>
                </c:pt>
                <c:pt idx="6">
                  <c:v>5784</c:v>
                </c:pt>
                <c:pt idx="7">
                  <c:v>8695</c:v>
                </c:pt>
                <c:pt idx="8">
                  <c:v>8904</c:v>
                </c:pt>
                <c:pt idx="9">
                  <c:v>7190</c:v>
                </c:pt>
                <c:pt idx="10">
                  <c:v>4907</c:v>
                </c:pt>
                <c:pt idx="11">
                  <c:v>2833</c:v>
                </c:pt>
                <c:pt idx="12">
                  <c:v>1548</c:v>
                </c:pt>
                <c:pt idx="13">
                  <c:v>764</c:v>
                </c:pt>
                <c:pt idx="14">
                  <c:v>365</c:v>
                </c:pt>
                <c:pt idx="15">
                  <c:v>146</c:v>
                </c:pt>
                <c:pt idx="16">
                  <c:v>60</c:v>
                </c:pt>
                <c:pt idx="17">
                  <c:v>30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FF-4B23-A230-65A464963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2416997577493217E-2"/>
          <c:h val="0.1969982332069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6702777092574E-2"/>
          <c:y val="0.17436148599271539"/>
          <c:w val="0.90805002361429821"/>
          <c:h val="0.690106190732920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Vektgrupper!$F$31:$F$51</c:f>
              <c:numCache>
                <c:formatCode>#,##0</c:formatCode>
                <c:ptCount val="21"/>
                <c:pt idx="0">
                  <c:v>4</c:v>
                </c:pt>
                <c:pt idx="1">
                  <c:v>38</c:v>
                </c:pt>
                <c:pt idx="2">
                  <c:v>155</c:v>
                </c:pt>
                <c:pt idx="3">
                  <c:v>377</c:v>
                </c:pt>
                <c:pt idx="4">
                  <c:v>1026</c:v>
                </c:pt>
                <c:pt idx="5">
                  <c:v>3065</c:v>
                </c:pt>
                <c:pt idx="6">
                  <c:v>6946</c:v>
                </c:pt>
                <c:pt idx="7">
                  <c:v>10227</c:v>
                </c:pt>
                <c:pt idx="8">
                  <c:v>10109</c:v>
                </c:pt>
                <c:pt idx="9">
                  <c:v>7586</c:v>
                </c:pt>
                <c:pt idx="10">
                  <c:v>5138</c:v>
                </c:pt>
                <c:pt idx="11">
                  <c:v>2928</c:v>
                </c:pt>
                <c:pt idx="12">
                  <c:v>1603</c:v>
                </c:pt>
                <c:pt idx="13">
                  <c:v>749</c:v>
                </c:pt>
                <c:pt idx="14">
                  <c:v>316</c:v>
                </c:pt>
                <c:pt idx="15">
                  <c:v>153</c:v>
                </c:pt>
                <c:pt idx="16">
                  <c:v>53</c:v>
                </c:pt>
                <c:pt idx="17">
                  <c:v>25</c:v>
                </c:pt>
                <c:pt idx="18">
                  <c:v>7</c:v>
                </c:pt>
                <c:pt idx="19">
                  <c:v>7</c:v>
                </c:pt>
                <c:pt idx="2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2-4822-B65B-6B88EEDDD1DB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Vektgrupper!$F$9:$F$29</c:f>
              <c:numCache>
                <c:formatCode>#,##0</c:formatCode>
                <c:ptCount val="21"/>
                <c:pt idx="0">
                  <c:v>5</c:v>
                </c:pt>
                <c:pt idx="1">
                  <c:v>35</c:v>
                </c:pt>
                <c:pt idx="2">
                  <c:v>117</c:v>
                </c:pt>
                <c:pt idx="3">
                  <c:v>378</c:v>
                </c:pt>
                <c:pt idx="4">
                  <c:v>984</c:v>
                </c:pt>
                <c:pt idx="5">
                  <c:v>2490</c:v>
                </c:pt>
                <c:pt idx="6">
                  <c:v>5784</c:v>
                </c:pt>
                <c:pt idx="7">
                  <c:v>8695</c:v>
                </c:pt>
                <c:pt idx="8">
                  <c:v>8904</c:v>
                </c:pt>
                <c:pt idx="9">
                  <c:v>7190</c:v>
                </c:pt>
                <c:pt idx="10">
                  <c:v>4907</c:v>
                </c:pt>
                <c:pt idx="11">
                  <c:v>2833</c:v>
                </c:pt>
                <c:pt idx="12">
                  <c:v>1548</c:v>
                </c:pt>
                <c:pt idx="13">
                  <c:v>764</c:v>
                </c:pt>
                <c:pt idx="14">
                  <c:v>365</c:v>
                </c:pt>
                <c:pt idx="15">
                  <c:v>146</c:v>
                </c:pt>
                <c:pt idx="16">
                  <c:v>60</c:v>
                </c:pt>
                <c:pt idx="17">
                  <c:v>30</c:v>
                </c:pt>
                <c:pt idx="18">
                  <c:v>6</c:v>
                </c:pt>
                <c:pt idx="19">
                  <c:v>2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2-4822-B65B-6B88EEDD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3399285305446843E-2"/>
          <c:h val="0.156347865053453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antall%</a:t>
            </a:r>
            <a:r>
              <a:rPr lang="en-US" sz="2400" baseline="0"/>
              <a:t>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143409460220975E-2"/>
          <c:y val="0.17998937044210703"/>
          <c:w val="0.9107066300054657"/>
          <c:h val="0.675080334411397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Vektgrupper!$G$31:$G$51</c:f>
              <c:numCache>
                <c:formatCode>0.0</c:formatCode>
                <c:ptCount val="21"/>
                <c:pt idx="0">
                  <c:v>7.9167161461425797E-3</c:v>
                </c:pt>
                <c:pt idx="1">
                  <c:v>7.5208803388354492E-2</c:v>
                </c:pt>
                <c:pt idx="2">
                  <c:v>0.30677275066302495</c:v>
                </c:pt>
                <c:pt idx="3">
                  <c:v>0.74615049677393808</c:v>
                </c:pt>
                <c:pt idx="4">
                  <c:v>2.0306376914855719</c:v>
                </c:pt>
                <c:pt idx="5">
                  <c:v>6.0661837469817499</c:v>
                </c:pt>
                <c:pt idx="6">
                  <c:v>13.747377587776583</c:v>
                </c:pt>
                <c:pt idx="7">
                  <c:v>20.241064006650046</c:v>
                </c:pt>
                <c:pt idx="8">
                  <c:v>20.007520880338831</c:v>
                </c:pt>
                <c:pt idx="9">
                  <c:v>15.014052171159397</c:v>
                </c:pt>
                <c:pt idx="10">
                  <c:v>10.16902188972014</c:v>
                </c:pt>
                <c:pt idx="11">
                  <c:v>5.7950362189763691</c:v>
                </c:pt>
                <c:pt idx="12">
                  <c:v>3.17262399556664</c:v>
                </c:pt>
                <c:pt idx="13">
                  <c:v>1.482405098365198</c:v>
                </c:pt>
                <c:pt idx="14">
                  <c:v>0.62542057554526398</c:v>
                </c:pt>
                <c:pt idx="15">
                  <c:v>0.30281439258995368</c:v>
                </c:pt>
                <c:pt idx="16">
                  <c:v>0.10489648893638918</c:v>
                </c:pt>
                <c:pt idx="17">
                  <c:v>4.9479475913391122E-2</c:v>
                </c:pt>
                <c:pt idx="18">
                  <c:v>1.3854253255749516E-2</c:v>
                </c:pt>
                <c:pt idx="19">
                  <c:v>1.3854253255749516E-2</c:v>
                </c:pt>
                <c:pt idx="20">
                  <c:v>5.9375371096069352E-3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20D-A6CC-62C7DE050DD3}"/>
            </c:ext>
          </c:extLst>
        </c:ser>
        <c:ser>
          <c:idx val="1"/>
          <c:order val="1"/>
          <c:tx>
            <c:strRef>
              <c:f>Vektgrupper!$B$13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550,1 - ==&gt; kg</c:v>
                </c:pt>
              </c:strCache>
            </c:strRef>
          </c:cat>
          <c:val>
            <c:numRef>
              <c:f>Vektgrupper!$G$9:$G$29</c:f>
              <c:numCache>
                <c:formatCode>0.0</c:formatCode>
                <c:ptCount val="21"/>
                <c:pt idx="0">
                  <c:v>1.1050700614418957E-2</c:v>
                </c:pt>
                <c:pt idx="1">
                  <c:v>7.735490430093267E-2</c:v>
                </c:pt>
                <c:pt idx="2">
                  <c:v>0.25858639437740355</c:v>
                </c:pt>
                <c:pt idx="3">
                  <c:v>0.83543296645007314</c:v>
                </c:pt>
                <c:pt idx="4">
                  <c:v>2.1747778809176501</c:v>
                </c:pt>
                <c:pt idx="5">
                  <c:v>5.50324890598064</c:v>
                </c:pt>
                <c:pt idx="6">
                  <c:v>12.783450470759847</c:v>
                </c:pt>
                <c:pt idx="7">
                  <c:v>19.217168368474564</c:v>
                </c:pt>
                <c:pt idx="8">
                  <c:v>19.679087654157275</c:v>
                </c:pt>
                <c:pt idx="9">
                  <c:v>15.890907483534452</c:v>
                </c:pt>
                <c:pt idx="10">
                  <c:v>10.84515758299076</c:v>
                </c:pt>
                <c:pt idx="11">
                  <c:v>6.2613269681297812</c:v>
                </c:pt>
                <c:pt idx="12">
                  <c:v>3.4212969102241098</c:v>
                </c:pt>
                <c:pt idx="13">
                  <c:v>1.6885470538832164</c:v>
                </c:pt>
                <c:pt idx="14">
                  <c:v>0.80670114485258371</c:v>
                </c:pt>
                <c:pt idx="15">
                  <c:v>0.32268045794103339</c:v>
                </c:pt>
                <c:pt idx="16">
                  <c:v>0.13260840737302748</c:v>
                </c:pt>
                <c:pt idx="17">
                  <c:v>6.6304203686513741E-2</c:v>
                </c:pt>
                <c:pt idx="18">
                  <c:v>1.3260840737302748E-2</c:v>
                </c:pt>
                <c:pt idx="19">
                  <c:v>4.420280245767582E-3</c:v>
                </c:pt>
                <c:pt idx="20">
                  <c:v>2.210140122883791E-3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F-420D-A6CC-62C7DE050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024941223660263"/>
          <c:y val="0.37329490762153134"/>
          <c:w val="7.1541330580546167E-2"/>
          <c:h val="0.153452932756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middel</a:t>
            </a:r>
            <a:r>
              <a:rPr lang="nb-NO" sz="2400" baseline="0"/>
              <a:t> FETTGRUPPE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36942369370672E-2"/>
          <c:y val="0.15620294835074985"/>
          <c:w val="0.88975725384560822"/>
          <c:h val="0.745933032072840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Variant!$P$19:$P$22</c:f>
              <c:numCache>
                <c:formatCode>0.00</c:formatCode>
                <c:ptCount val="4"/>
                <c:pt idx="0">
                  <c:v>7.3930093776641108</c:v>
                </c:pt>
                <c:pt idx="1">
                  <c:v>7.2750190985485101</c:v>
                </c:pt>
                <c:pt idx="2">
                  <c:v>7.2041166380789043</c:v>
                </c:pt>
                <c:pt idx="3">
                  <c:v>8.5156164383561617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91-4756-A9B2-CB6312E5CB8E}"/>
            </c:ext>
          </c:extLst>
        </c:ser>
        <c:ser>
          <c:idx val="13"/>
          <c:order val="1"/>
          <c:tx>
            <c:strRef>
              <c:f>Variant!$B$14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Variant!$P$14:$P$17</c:f>
              <c:numCache>
                <c:formatCode>0.00</c:formatCode>
                <c:ptCount val="4"/>
                <c:pt idx="0">
                  <c:v>7.3821813841407122</c:v>
                </c:pt>
                <c:pt idx="1">
                  <c:v>7.431921331316186</c:v>
                </c:pt>
                <c:pt idx="2">
                  <c:v>6.935802469135802</c:v>
                </c:pt>
                <c:pt idx="3">
                  <c:v>8.4006479481641492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91-4756-A9B2-CB6312E5CB8E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Variant!$P$9:$P$12</c:f>
              <c:numCache>
                <c:formatCode>0.00</c:formatCode>
                <c:ptCount val="4"/>
                <c:pt idx="0">
                  <c:v>7.4527586119102782</c:v>
                </c:pt>
                <c:pt idx="1">
                  <c:v>7.4498736310025295</c:v>
                </c:pt>
                <c:pt idx="2">
                  <c:v>7.1394544756050706</c:v>
                </c:pt>
                <c:pt idx="3">
                  <c:v>7.8125907990314749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91-4756-A9B2-CB6312E5C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33770789986877"/>
          <c:y val="0.21313042916139205"/>
          <c:w val="5.5762081784386575E-2"/>
          <c:h val="0.165265569076592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middel</a:t>
            </a:r>
            <a:r>
              <a:rPr lang="nb-NO" sz="2400" baseline="0"/>
              <a:t> KLASSE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728042796893805E-2"/>
          <c:y val="0.16428378270897956"/>
          <c:w val="0.88975725384560822"/>
          <c:h val="0.745933032072840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Variant!$J$19:$J$22</c:f>
              <c:numCache>
                <c:formatCode>0.00</c:formatCode>
                <c:ptCount val="4"/>
                <c:pt idx="0">
                  <c:v>3.7041542345650673</c:v>
                </c:pt>
                <c:pt idx="1">
                  <c:v>3.7019969278033793</c:v>
                </c:pt>
                <c:pt idx="2">
                  <c:v>3.7141223556317904</c:v>
                </c:pt>
                <c:pt idx="3">
                  <c:v>6.9512328767123277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F2-40B5-914F-6FB6C0B57C0A}"/>
            </c:ext>
          </c:extLst>
        </c:ser>
        <c:ser>
          <c:idx val="13"/>
          <c:order val="1"/>
          <c:tx>
            <c:strRef>
              <c:f>Variant!$B$14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Variant!$J$14:$J$17</c:f>
              <c:numCache>
                <c:formatCode>0.00</c:formatCode>
                <c:ptCount val="4"/>
                <c:pt idx="0">
                  <c:v>3.665498530409224</c:v>
                </c:pt>
                <c:pt idx="1">
                  <c:v>3.7945413191811994</c:v>
                </c:pt>
                <c:pt idx="2">
                  <c:v>3.608112874779541</c:v>
                </c:pt>
                <c:pt idx="3">
                  <c:v>6.995680345572354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F2-40B5-914F-6FB6C0B57C0A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Variant!$J$9:$J$12</c:f>
              <c:numCache>
                <c:formatCode>0.00</c:formatCode>
                <c:ptCount val="4"/>
                <c:pt idx="0">
                  <c:v>3.7478160919540242</c:v>
                </c:pt>
                <c:pt idx="1">
                  <c:v>3.9079391891891881</c:v>
                </c:pt>
                <c:pt idx="2">
                  <c:v>3.622358816749903</c:v>
                </c:pt>
                <c:pt idx="3">
                  <c:v>6.5510895883777254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F2-40B5-914F-6FB6C0B57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49438549727155"/>
          <c:y val="0.21111015668495983"/>
          <c:w val="6.9978688568999747E-2"/>
          <c:h val="0.15314435695538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middel</a:t>
            </a:r>
            <a:r>
              <a:rPr lang="nb-NO" sz="2400" baseline="0"/>
              <a:t>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36942369370672E-2"/>
          <c:y val="0.15620294835074985"/>
          <c:w val="0.88975725384560822"/>
          <c:h val="0.745933032072840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Variant!$Q$19:$Q$22</c:f>
              <c:numCache>
                <c:formatCode>0.0</c:formatCode>
                <c:ptCount val="4"/>
                <c:pt idx="0">
                  <c:v>264.24305803339354</c:v>
                </c:pt>
                <c:pt idx="1">
                  <c:v>264.51613445378206</c:v>
                </c:pt>
                <c:pt idx="2">
                  <c:v>255.8634991423672</c:v>
                </c:pt>
                <c:pt idx="3">
                  <c:v>329.9999561643836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CD-4500-8391-E3D55FB9AE0D}"/>
            </c:ext>
          </c:extLst>
        </c:ser>
        <c:ser>
          <c:idx val="13"/>
          <c:order val="1"/>
          <c:tx>
            <c:strRef>
              <c:f>Variant!$B$14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Variant!$Q$14:$Q$17</c:f>
              <c:numCache>
                <c:formatCode>0.0</c:formatCode>
                <c:ptCount val="4"/>
                <c:pt idx="0">
                  <c:v>260.64049275949833</c:v>
                </c:pt>
                <c:pt idx="1">
                  <c:v>260.34039334341952</c:v>
                </c:pt>
                <c:pt idx="2">
                  <c:v>249.28000000000031</c:v>
                </c:pt>
                <c:pt idx="3">
                  <c:v>326.54033477321843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CD-4500-8391-E3D55FB9AE0D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Variant!$Q$9:$Q$12</c:f>
              <c:numCache>
                <c:formatCode>0.0</c:formatCode>
                <c:ptCount val="4"/>
                <c:pt idx="0">
                  <c:v>263.66899203095846</c:v>
                </c:pt>
                <c:pt idx="1">
                  <c:v>264.76663858466691</c:v>
                </c:pt>
                <c:pt idx="2">
                  <c:v>251.00533999231641</c:v>
                </c:pt>
                <c:pt idx="3">
                  <c:v>314.27874092009716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CD-4500-8391-E3D55FB9A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33770789986877"/>
          <c:y val="0.21313042916139205"/>
          <c:w val="5.6709884311400179E-2"/>
          <c:h val="0.15314435695538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antall% SLAKT 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36942369370672E-2"/>
          <c:y val="0.15620294835074985"/>
          <c:w val="0.88975725384560822"/>
          <c:h val="0.745933032072840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Variant!$G$19:$G$22</c:f>
              <c:numCache>
                <c:formatCode>0.0</c:formatCode>
                <c:ptCount val="4"/>
                <c:pt idx="0">
                  <c:v>87.873195687922532</c:v>
                </c:pt>
                <c:pt idx="1">
                  <c:v>2.3917412753517273</c:v>
                </c:pt>
                <c:pt idx="2">
                  <c:v>6.3913758450575555</c:v>
                </c:pt>
                <c:pt idx="3">
                  <c:v>3.3345514343139042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1-40E3-995C-4FF4C87C824B}"/>
            </c:ext>
          </c:extLst>
        </c:ser>
        <c:ser>
          <c:idx val="13"/>
          <c:order val="1"/>
          <c:tx>
            <c:strRef>
              <c:f>Variant!$B$14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Variant!$G$14:$G$17</c:f>
              <c:numCache>
                <c:formatCode>0.0</c:formatCode>
                <c:ptCount val="4"/>
                <c:pt idx="0">
                  <c:v>87.881486759292244</c:v>
                </c:pt>
                <c:pt idx="1">
                  <c:v>2.6164746863001231</c:v>
                </c:pt>
                <c:pt idx="2">
                  <c:v>5.6109725685785534</c:v>
                </c:pt>
                <c:pt idx="3">
                  <c:v>3.6654395756640143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1-40E3-995C-4FF4C87C824B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Variant!$G$9:$G$12</c:f>
              <c:numCache>
                <c:formatCode>0.0</c:formatCode>
                <c:ptCount val="4"/>
                <c:pt idx="0">
                  <c:v>86.807673606506654</c:v>
                </c:pt>
                <c:pt idx="1">
                  <c:v>2.6234363258630591</c:v>
                </c:pt>
                <c:pt idx="2">
                  <c:v>5.7529947398665087</c:v>
                </c:pt>
                <c:pt idx="3">
                  <c:v>4.5639393537550283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1-40E3-995C-4FF4C87C8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33770789986877"/>
          <c:y val="0.21313042916139205"/>
          <c:w val="6.2398526940950216E-2"/>
          <c:h val="0.147019943025384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K-FAKTOR i de 4 norske regionene</a:t>
            </a:r>
          </a:p>
        </c:rich>
      </c:tx>
      <c:layout>
        <c:manualLayout>
          <c:xMode val="edge"/>
          <c:yMode val="edge"/>
          <c:x val="0.13955500389832398"/>
          <c:y val="3.9864846370711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00045347734662E-2"/>
          <c:y val="0.16515992469838295"/>
          <c:w val="0.83520047821247489"/>
          <c:h val="0.678095623321604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Regioner!$Q$14:$Q$17</c:f>
              <c:numCache>
                <c:formatCode>0.0</c:formatCode>
                <c:ptCount val="4"/>
                <c:pt idx="0">
                  <c:v>27.368994504326658</c:v>
                </c:pt>
                <c:pt idx="1">
                  <c:v>26.224316383500433</c:v>
                </c:pt>
                <c:pt idx="2">
                  <c:v>26.065594108350957</c:v>
                </c:pt>
                <c:pt idx="3">
                  <c:v>25.828146170266464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2-4042-81D6-67CAB3033F87}"/>
            </c:ext>
          </c:extLst>
        </c:ser>
        <c:ser>
          <c:idx val="3"/>
          <c:order val="1"/>
          <c:tx>
            <c:strRef>
              <c:f>Regioner!$B$9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Regioner!$Q$9:$Q$12</c:f>
              <c:numCache>
                <c:formatCode>0.0</c:formatCode>
                <c:ptCount val="4"/>
                <c:pt idx="0">
                  <c:v>27.362075959340618</c:v>
                </c:pt>
                <c:pt idx="1">
                  <c:v>26.61300504616171</c:v>
                </c:pt>
                <c:pt idx="2">
                  <c:v>26.338854489932803</c:v>
                </c:pt>
                <c:pt idx="3">
                  <c:v>26.21766277964322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32-4042-81D6-67CAB3033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06769180030508"/>
          <c:y val="0.21236614173228346"/>
          <c:w val="6.2867790740817067E-2"/>
          <c:h val="0.139156966792194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antall SLAKT innen de ulike VARIANTER</a:t>
            </a:r>
          </a:p>
        </c:rich>
      </c:tx>
      <c:layout>
        <c:manualLayout>
          <c:xMode val="edge"/>
          <c:yMode val="edge"/>
          <c:x val="0.18707264648894678"/>
          <c:y val="5.7551506481128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36942369370672E-2"/>
          <c:y val="0.15620294835074985"/>
          <c:w val="0.88975725384560822"/>
          <c:h val="0.7459330320728405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Variant!$F$19:$F$22</c:f>
              <c:numCache>
                <c:formatCode>0</c:formatCode>
                <c:ptCount val="4"/>
                <c:pt idx="0">
                  <c:v>48093</c:v>
                </c:pt>
                <c:pt idx="1">
                  <c:v>1309</c:v>
                </c:pt>
                <c:pt idx="2">
                  <c:v>3498</c:v>
                </c:pt>
                <c:pt idx="3">
                  <c:v>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8F-427E-80AC-3C39DF2E038C}"/>
            </c:ext>
          </c:extLst>
        </c:ser>
        <c:ser>
          <c:idx val="13"/>
          <c:order val="1"/>
          <c:tx>
            <c:strRef>
              <c:f>Variant!$B$14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Variant!$F$14:$F$17</c:f>
              <c:numCache>
                <c:formatCode>0</c:formatCode>
                <c:ptCount val="4"/>
                <c:pt idx="0">
                  <c:v>44403</c:v>
                </c:pt>
                <c:pt idx="1">
                  <c:v>1322</c:v>
                </c:pt>
                <c:pt idx="2">
                  <c:v>2835</c:v>
                </c:pt>
                <c:pt idx="3">
                  <c:v>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8F-427E-80AC-3C39DF2E038C}"/>
            </c:ext>
          </c:extLst>
        </c:ser>
        <c:ser>
          <c:idx val="1"/>
          <c:order val="2"/>
          <c:tx>
            <c:strRef>
              <c:f>Variant!$B$9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Variant!$D$9:$D$12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Variant!$F$9:$F$12</c:f>
              <c:numCache>
                <c:formatCode>0</c:formatCode>
                <c:ptCount val="4"/>
                <c:pt idx="0">
                  <c:v>39277</c:v>
                </c:pt>
                <c:pt idx="1">
                  <c:v>1187</c:v>
                </c:pt>
                <c:pt idx="2">
                  <c:v>2603</c:v>
                </c:pt>
                <c:pt idx="3">
                  <c:v>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8F-427E-80AC-3C39DF2E0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33770789986877"/>
          <c:y val="0.21313042916139205"/>
          <c:w val="7.375888809905938E-2"/>
          <c:h val="0.20275571815089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UNG KU, antall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036021332189223"/>
          <c:h val="0.57884701445603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Raser!$I$86:$I$122</c:f>
              <c:numCache>
                <c:formatCode>0.0</c:formatCode>
                <c:ptCount val="37"/>
                <c:pt idx="0">
                  <c:v>6.4480175406541207</c:v>
                </c:pt>
                <c:pt idx="1">
                  <c:v>65.38644253608625</c:v>
                </c:pt>
                <c:pt idx="2">
                  <c:v>0.88068700895304219</c:v>
                </c:pt>
                <c:pt idx="3">
                  <c:v>0.44765211035994878</c:v>
                </c:pt>
                <c:pt idx="4">
                  <c:v>9.135757354284671E-2</c:v>
                </c:pt>
                <c:pt idx="5">
                  <c:v>8.2221816188562016E-2</c:v>
                </c:pt>
                <c:pt idx="6">
                  <c:v>5.2987392654851091E-2</c:v>
                </c:pt>
                <c:pt idx="7">
                  <c:v>2.5580120591997078E-2</c:v>
                </c:pt>
                <c:pt idx="8">
                  <c:v>0.13886351178512699</c:v>
                </c:pt>
                <c:pt idx="9">
                  <c:v>3.5355380961081675</c:v>
                </c:pt>
                <c:pt idx="10">
                  <c:v>0</c:v>
                </c:pt>
                <c:pt idx="11">
                  <c:v>0.15713502649369629</c:v>
                </c:pt>
                <c:pt idx="12">
                  <c:v>4.5678786771423355E-2</c:v>
                </c:pt>
                <c:pt idx="13">
                  <c:v>0.55728119861136483</c:v>
                </c:pt>
                <c:pt idx="14">
                  <c:v>0</c:v>
                </c:pt>
                <c:pt idx="15">
                  <c:v>1.4617211766855471E-2</c:v>
                </c:pt>
                <c:pt idx="16">
                  <c:v>0</c:v>
                </c:pt>
                <c:pt idx="17">
                  <c:v>0</c:v>
                </c:pt>
                <c:pt idx="18">
                  <c:v>2.8503562945368177</c:v>
                </c:pt>
                <c:pt idx="19">
                  <c:v>4.6391375845057556</c:v>
                </c:pt>
                <c:pt idx="20">
                  <c:v>2.6566782386259824</c:v>
                </c:pt>
                <c:pt idx="21">
                  <c:v>3.1025031975150741</c:v>
                </c:pt>
                <c:pt idx="22">
                  <c:v>1.1273524575187281</c:v>
                </c:pt>
                <c:pt idx="23">
                  <c:v>0.16809793531883788</c:v>
                </c:pt>
                <c:pt idx="24">
                  <c:v>0.25580120591997074</c:v>
                </c:pt>
                <c:pt idx="25">
                  <c:v>0.27224556915768316</c:v>
                </c:pt>
                <c:pt idx="26">
                  <c:v>0.12790060295998537</c:v>
                </c:pt>
                <c:pt idx="27">
                  <c:v>2.3752969121140138E-2</c:v>
                </c:pt>
                <c:pt idx="28">
                  <c:v>6.9431755892563507E-2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2.1925817650283203E-2</c:v>
                </c:pt>
                <c:pt idx="33">
                  <c:v>0</c:v>
                </c:pt>
                <c:pt idx="35">
                  <c:v>5.5435775625799364</c:v>
                </c:pt>
                <c:pt idx="36">
                  <c:v>0.53900968390279547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1-49B7-896B-5D9E72164F0A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Raser!$I$48:$I$84</c:f>
              <c:numCache>
                <c:formatCode>0.0</c:formatCode>
                <c:ptCount val="37"/>
                <c:pt idx="0">
                  <c:v>5.7297233107706917</c:v>
                </c:pt>
                <c:pt idx="1">
                  <c:v>64.190713691960553</c:v>
                </c:pt>
                <c:pt idx="2">
                  <c:v>1.2092783913232796</c:v>
                </c:pt>
                <c:pt idx="3">
                  <c:v>0.5066698333531251</c:v>
                </c:pt>
                <c:pt idx="4">
                  <c:v>9.1042235680639683E-2</c:v>
                </c:pt>
                <c:pt idx="5">
                  <c:v>5.1458654949926762E-2</c:v>
                </c:pt>
                <c:pt idx="6">
                  <c:v>6.5312908205676271E-2</c:v>
                </c:pt>
                <c:pt idx="7">
                  <c:v>4.3541938803784173E-2</c:v>
                </c:pt>
                <c:pt idx="8">
                  <c:v>0.25729327474963382</c:v>
                </c:pt>
                <c:pt idx="9">
                  <c:v>3.1251236986897832</c:v>
                </c:pt>
                <c:pt idx="10">
                  <c:v>0</c:v>
                </c:pt>
                <c:pt idx="11">
                  <c:v>0.16823021810552979</c:v>
                </c:pt>
                <c:pt idx="12">
                  <c:v>5.937537109606935E-2</c:v>
                </c:pt>
                <c:pt idx="13">
                  <c:v>0.59573288999722895</c:v>
                </c:pt>
                <c:pt idx="14">
                  <c:v>1.9791790365356449E-3</c:v>
                </c:pt>
                <c:pt idx="15">
                  <c:v>1.187507421921387E-2</c:v>
                </c:pt>
                <c:pt idx="16">
                  <c:v>0</c:v>
                </c:pt>
                <c:pt idx="17">
                  <c:v>0</c:v>
                </c:pt>
                <c:pt idx="18">
                  <c:v>2.7094961010172991</c:v>
                </c:pt>
                <c:pt idx="19">
                  <c:v>4.7480505086490146</c:v>
                </c:pt>
                <c:pt idx="20">
                  <c:v>3.461584134900844</c:v>
                </c:pt>
                <c:pt idx="21">
                  <c:v>3.7386692000158344</c:v>
                </c:pt>
                <c:pt idx="22">
                  <c:v>1.4151130111229862</c:v>
                </c:pt>
                <c:pt idx="23">
                  <c:v>0.2375014843842774</c:v>
                </c:pt>
                <c:pt idx="24">
                  <c:v>0.37802319597830808</c:v>
                </c:pt>
                <c:pt idx="25">
                  <c:v>0.37010647983216555</c:v>
                </c:pt>
                <c:pt idx="26">
                  <c:v>0.22760558920159921</c:v>
                </c:pt>
                <c:pt idx="27">
                  <c:v>1.9791790365356447E-2</c:v>
                </c:pt>
                <c:pt idx="28">
                  <c:v>0.10885484700946048</c:v>
                </c:pt>
                <c:pt idx="29">
                  <c:v>1.9791790365356449E-3</c:v>
                </c:pt>
                <c:pt idx="30">
                  <c:v>0</c:v>
                </c:pt>
                <c:pt idx="31">
                  <c:v>0</c:v>
                </c:pt>
                <c:pt idx="32">
                  <c:v>2.5729327474963381E-2</c:v>
                </c:pt>
                <c:pt idx="33">
                  <c:v>0</c:v>
                </c:pt>
                <c:pt idx="34">
                  <c:v>0</c:v>
                </c:pt>
                <c:pt idx="35">
                  <c:v>4.5857578276530893</c:v>
                </c:pt>
                <c:pt idx="36">
                  <c:v>0.26520999089577657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1-49B7-896B-5D9E72164F0A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Raser!$I$10:$I$46</c:f>
              <c:numCache>
                <c:formatCode>0.0</c:formatCode>
                <c:ptCount val="37"/>
                <c:pt idx="0">
                  <c:v>5.8966538478539547</c:v>
                </c:pt>
                <c:pt idx="1">
                  <c:v>62.491711974539186</c:v>
                </c:pt>
                <c:pt idx="2">
                  <c:v>1.5404676656500027</c:v>
                </c:pt>
                <c:pt idx="3">
                  <c:v>0.49728152764885297</c:v>
                </c:pt>
                <c:pt idx="4">
                  <c:v>0.16576050921628435</c:v>
                </c:pt>
                <c:pt idx="5">
                  <c:v>8.8405604915351654E-2</c:v>
                </c:pt>
                <c:pt idx="6">
                  <c:v>6.8514343809397527E-2</c:v>
                </c:pt>
                <c:pt idx="7">
                  <c:v>7.0724483932281326E-2</c:v>
                </c:pt>
                <c:pt idx="8">
                  <c:v>0.30278919683507927</c:v>
                </c:pt>
                <c:pt idx="9">
                  <c:v>2.9792688856473495</c:v>
                </c:pt>
                <c:pt idx="10">
                  <c:v>0</c:v>
                </c:pt>
                <c:pt idx="11">
                  <c:v>0.27405737523759005</c:v>
                </c:pt>
                <c:pt idx="12">
                  <c:v>2.2101401228837914E-2</c:v>
                </c:pt>
                <c:pt idx="13">
                  <c:v>0.63210007514476396</c:v>
                </c:pt>
                <c:pt idx="14">
                  <c:v>1.7681120983070332E-2</c:v>
                </c:pt>
                <c:pt idx="15">
                  <c:v>1.9891261105954121E-2</c:v>
                </c:pt>
                <c:pt idx="16">
                  <c:v>0</c:v>
                </c:pt>
                <c:pt idx="17">
                  <c:v>0</c:v>
                </c:pt>
                <c:pt idx="18">
                  <c:v>2.5527118419307775</c:v>
                </c:pt>
                <c:pt idx="19">
                  <c:v>5.3153869955355164</c:v>
                </c:pt>
                <c:pt idx="20">
                  <c:v>3.9804623613137058</c:v>
                </c:pt>
                <c:pt idx="21">
                  <c:v>3.7041948459532352</c:v>
                </c:pt>
                <c:pt idx="22">
                  <c:v>1.6355036909340057</c:v>
                </c:pt>
                <c:pt idx="23">
                  <c:v>0.25416611413163598</c:v>
                </c:pt>
                <c:pt idx="24">
                  <c:v>0.31383989744949825</c:v>
                </c:pt>
                <c:pt idx="25">
                  <c:v>0.35362241966140662</c:v>
                </c:pt>
                <c:pt idx="26">
                  <c:v>0.23869513327144945</c:v>
                </c:pt>
                <c:pt idx="27">
                  <c:v>1.7681120983070332E-2</c:v>
                </c:pt>
                <c:pt idx="28">
                  <c:v>0.11050700614418955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3.315210184325687E-2</c:v>
                </c:pt>
                <c:pt idx="33">
                  <c:v>0</c:v>
                </c:pt>
                <c:pt idx="34">
                  <c:v>0</c:v>
                </c:pt>
                <c:pt idx="35">
                  <c:v>4.3340847809751128</c:v>
                </c:pt>
                <c:pt idx="36">
                  <c:v>0.31383989744949825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1-49B7-896B-5D9E72164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6519444047711227"/>
          <c:y val="0.27836613634556223"/>
          <c:w val="6.2835779348428475E-2"/>
          <c:h val="0.16172821184289871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C-4890-B2FB-7FDB7EE08901}"/>
            </c:ext>
          </c:extLst>
        </c:ser>
        <c:ser>
          <c:idx val="0"/>
          <c:order val="1"/>
          <c:tx>
            <c:strRef>
              <c:f>'Ark1'!$C$1422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'Ark1'!$AE$1424:$AE$1450</c:f>
              <c:numCache>
                <c:formatCode>General</c:formatCode>
                <c:ptCount val="27"/>
                <c:pt idx="0">
                  <c:v>6.4480175406541207</c:v>
                </c:pt>
                <c:pt idx="1">
                  <c:v>65.38644253608625</c:v>
                </c:pt>
                <c:pt idx="2">
                  <c:v>0.88068700895304219</c:v>
                </c:pt>
                <c:pt idx="3">
                  <c:v>0.44765211035994878</c:v>
                </c:pt>
                <c:pt idx="4">
                  <c:v>9.135757354284671E-2</c:v>
                </c:pt>
                <c:pt idx="5">
                  <c:v>8.2221816188562016E-2</c:v>
                </c:pt>
                <c:pt idx="6">
                  <c:v>5.2987392654851091E-2</c:v>
                </c:pt>
                <c:pt idx="7">
                  <c:v>2.5580120591997078E-2</c:v>
                </c:pt>
                <c:pt idx="8">
                  <c:v>0.13886351178512699</c:v>
                </c:pt>
                <c:pt idx="9">
                  <c:v>3.5355380961081675</c:v>
                </c:pt>
                <c:pt idx="11">
                  <c:v>0.15713502649369629</c:v>
                </c:pt>
                <c:pt idx="12">
                  <c:v>4.5678786771423355E-2</c:v>
                </c:pt>
                <c:pt idx="13">
                  <c:v>0.55728119861136483</c:v>
                </c:pt>
                <c:pt idx="15">
                  <c:v>1.4617211766855471E-2</c:v>
                </c:pt>
                <c:pt idx="18">
                  <c:v>2.8503562945368177</c:v>
                </c:pt>
                <c:pt idx="19">
                  <c:v>4.6391375845057556</c:v>
                </c:pt>
                <c:pt idx="20">
                  <c:v>2.6566782386259824</c:v>
                </c:pt>
                <c:pt idx="21">
                  <c:v>3.1025031975150741</c:v>
                </c:pt>
                <c:pt idx="22">
                  <c:v>1.1273524575187281</c:v>
                </c:pt>
                <c:pt idx="23">
                  <c:v>0.16809793531883788</c:v>
                </c:pt>
                <c:pt idx="24">
                  <c:v>0.25580120591997074</c:v>
                </c:pt>
                <c:pt idx="25">
                  <c:v>0.27224556915768316</c:v>
                </c:pt>
                <c:pt idx="26">
                  <c:v>0.12790060295998537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C-4890-B2FB-7FDB7EE08901}"/>
            </c:ext>
          </c:extLst>
        </c:ser>
        <c:ser>
          <c:idx val="1"/>
          <c:order val="2"/>
          <c:tx>
            <c:strRef>
              <c:f>'Ark1'!$C$1386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'Ark1'!$AE$1388:$AE$1414</c:f>
              <c:numCache>
                <c:formatCode>General</c:formatCode>
                <c:ptCount val="27"/>
                <c:pt idx="0">
                  <c:v>64.190713691960553</c:v>
                </c:pt>
                <c:pt idx="1">
                  <c:v>1.2092783913232796</c:v>
                </c:pt>
                <c:pt idx="2">
                  <c:v>0.5066698333531251</c:v>
                </c:pt>
                <c:pt idx="3">
                  <c:v>9.1042235680639683E-2</c:v>
                </c:pt>
                <c:pt idx="4">
                  <c:v>5.1458654949926762E-2</c:v>
                </c:pt>
                <c:pt idx="5">
                  <c:v>6.5312908205676271E-2</c:v>
                </c:pt>
                <c:pt idx="6">
                  <c:v>4.3541938803784173E-2</c:v>
                </c:pt>
                <c:pt idx="7">
                  <c:v>0.25729327474963382</c:v>
                </c:pt>
                <c:pt idx="8">
                  <c:v>3.1251236986897832</c:v>
                </c:pt>
                <c:pt idx="10">
                  <c:v>0.16823021810552979</c:v>
                </c:pt>
                <c:pt idx="11">
                  <c:v>5.937537109606935E-2</c:v>
                </c:pt>
                <c:pt idx="12">
                  <c:v>0.59573288999722895</c:v>
                </c:pt>
                <c:pt idx="13">
                  <c:v>1.9791790365356449E-3</c:v>
                </c:pt>
                <c:pt idx="14">
                  <c:v>1.187507421921387E-2</c:v>
                </c:pt>
                <c:pt idx="17">
                  <c:v>2.7094961010172991</c:v>
                </c:pt>
                <c:pt idx="18">
                  <c:v>4.7480505086490146</c:v>
                </c:pt>
                <c:pt idx="19">
                  <c:v>3.461584134900844</c:v>
                </c:pt>
                <c:pt idx="20">
                  <c:v>3.7386692000158344</c:v>
                </c:pt>
                <c:pt idx="21">
                  <c:v>1.4151130111229862</c:v>
                </c:pt>
                <c:pt idx="22">
                  <c:v>0.2375014843842774</c:v>
                </c:pt>
                <c:pt idx="23">
                  <c:v>0.37802319597830808</c:v>
                </c:pt>
                <c:pt idx="24">
                  <c:v>0.37010647983216555</c:v>
                </c:pt>
                <c:pt idx="25">
                  <c:v>0.22760558920159921</c:v>
                </c:pt>
                <c:pt idx="26">
                  <c:v>1.9791790365356447E-2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C-4890-B2FB-7FDB7EE08901}"/>
            </c:ext>
          </c:extLst>
        </c:ser>
        <c:ser>
          <c:idx val="2"/>
          <c:order val="3"/>
          <c:tx>
            <c:strRef>
              <c:f>'Ark1'!$C$1350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'Ark1'!$AE$1352:$AE$1378</c:f>
              <c:numCache>
                <c:formatCode>General</c:formatCode>
                <c:ptCount val="27"/>
                <c:pt idx="0">
                  <c:v>1.5404676656500027</c:v>
                </c:pt>
                <c:pt idx="1">
                  <c:v>0.49728152764885297</c:v>
                </c:pt>
                <c:pt idx="2">
                  <c:v>0.16576050921628435</c:v>
                </c:pt>
                <c:pt idx="3">
                  <c:v>8.8405604915351654E-2</c:v>
                </c:pt>
                <c:pt idx="4">
                  <c:v>6.8514343809397527E-2</c:v>
                </c:pt>
                <c:pt idx="5">
                  <c:v>7.0724483932281326E-2</c:v>
                </c:pt>
                <c:pt idx="6">
                  <c:v>0.30278919683507927</c:v>
                </c:pt>
                <c:pt idx="7">
                  <c:v>2.9792688856473495</c:v>
                </c:pt>
                <c:pt idx="9">
                  <c:v>0.27405737523759005</c:v>
                </c:pt>
                <c:pt idx="10">
                  <c:v>2.2101401228837914E-2</c:v>
                </c:pt>
                <c:pt idx="11">
                  <c:v>0.63210007514476396</c:v>
                </c:pt>
                <c:pt idx="12">
                  <c:v>1.7681120983070332E-2</c:v>
                </c:pt>
                <c:pt idx="13">
                  <c:v>1.9891261105954121E-2</c:v>
                </c:pt>
                <c:pt idx="16">
                  <c:v>2.5527118419307775</c:v>
                </c:pt>
                <c:pt idx="17">
                  <c:v>5.3153869955355164</c:v>
                </c:pt>
                <c:pt idx="18">
                  <c:v>3.9804623613137058</c:v>
                </c:pt>
                <c:pt idx="19">
                  <c:v>3.7041948459532352</c:v>
                </c:pt>
                <c:pt idx="20">
                  <c:v>1.6355036909340057</c:v>
                </c:pt>
                <c:pt idx="21">
                  <c:v>0.25416611413163598</c:v>
                </c:pt>
                <c:pt idx="22">
                  <c:v>0.31383989744949825</c:v>
                </c:pt>
                <c:pt idx="23">
                  <c:v>0.35362241966140662</c:v>
                </c:pt>
                <c:pt idx="24">
                  <c:v>0.23869513327144945</c:v>
                </c:pt>
                <c:pt idx="25">
                  <c:v>1.7681120983070332E-2</c:v>
                </c:pt>
                <c:pt idx="26">
                  <c:v>0.11050700614418955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C-4890-B2FB-7FDB7EE0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4587069164042206E-2"/>
              <c:y val="0.313477479468851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 slakt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445385130218089E-2"/>
          <c:y val="0.14399394308973912"/>
          <c:w val="0.92079700070975457"/>
          <c:h val="0.640426843203793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3-4523-8DFF-FA6283CD9F6D}"/>
            </c:ext>
          </c:extLst>
        </c:ser>
        <c:ser>
          <c:idx val="0"/>
          <c:order val="1"/>
          <c:tx>
            <c:strRef>
              <c:f>'Ark1'!$C$1422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'Ark1'!$R$1424:$R$1450</c:f>
              <c:numCache>
                <c:formatCode>General</c:formatCode>
                <c:ptCount val="27"/>
                <c:pt idx="0">
                  <c:v>3529</c:v>
                </c:pt>
                <c:pt idx="1">
                  <c:v>35786</c:v>
                </c:pt>
                <c:pt idx="2">
                  <c:v>482</c:v>
                </c:pt>
                <c:pt idx="3">
                  <c:v>245</c:v>
                </c:pt>
                <c:pt idx="4">
                  <c:v>50</c:v>
                </c:pt>
                <c:pt idx="5">
                  <c:v>45</c:v>
                </c:pt>
                <c:pt idx="6">
                  <c:v>29</c:v>
                </c:pt>
                <c:pt idx="7">
                  <c:v>14</c:v>
                </c:pt>
                <c:pt idx="8">
                  <c:v>76</c:v>
                </c:pt>
                <c:pt idx="9">
                  <c:v>1935</c:v>
                </c:pt>
                <c:pt idx="11">
                  <c:v>86</c:v>
                </c:pt>
                <c:pt idx="12">
                  <c:v>25</c:v>
                </c:pt>
                <c:pt idx="13">
                  <c:v>305</c:v>
                </c:pt>
                <c:pt idx="15">
                  <c:v>8</c:v>
                </c:pt>
                <c:pt idx="18">
                  <c:v>1560</c:v>
                </c:pt>
                <c:pt idx="19">
                  <c:v>2539</c:v>
                </c:pt>
                <c:pt idx="20">
                  <c:v>1454</c:v>
                </c:pt>
                <c:pt idx="21">
                  <c:v>1698</c:v>
                </c:pt>
                <c:pt idx="22">
                  <c:v>617</c:v>
                </c:pt>
                <c:pt idx="23">
                  <c:v>92</c:v>
                </c:pt>
                <c:pt idx="24">
                  <c:v>140</c:v>
                </c:pt>
                <c:pt idx="25">
                  <c:v>149</c:v>
                </c:pt>
                <c:pt idx="2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3-4523-8DFF-FA6283CD9F6D}"/>
            </c:ext>
          </c:extLst>
        </c:ser>
        <c:ser>
          <c:idx val="1"/>
          <c:order val="2"/>
          <c:tx>
            <c:strRef>
              <c:f>'Ark1'!$C$1386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'Ark1'!$R$1388:$R$1414</c:f>
              <c:numCache>
                <c:formatCode>General</c:formatCode>
                <c:ptCount val="27"/>
                <c:pt idx="0">
                  <c:v>32433</c:v>
                </c:pt>
                <c:pt idx="1">
                  <c:v>611</c:v>
                </c:pt>
                <c:pt idx="2">
                  <c:v>256</c:v>
                </c:pt>
                <c:pt idx="3">
                  <c:v>46</c:v>
                </c:pt>
                <c:pt idx="4">
                  <c:v>26</c:v>
                </c:pt>
                <c:pt idx="5">
                  <c:v>33</c:v>
                </c:pt>
                <c:pt idx="6">
                  <c:v>22</c:v>
                </c:pt>
                <c:pt idx="7">
                  <c:v>130</c:v>
                </c:pt>
                <c:pt idx="8">
                  <c:v>1579</c:v>
                </c:pt>
                <c:pt idx="10">
                  <c:v>85</c:v>
                </c:pt>
                <c:pt idx="11">
                  <c:v>30</c:v>
                </c:pt>
                <c:pt idx="12">
                  <c:v>301</c:v>
                </c:pt>
                <c:pt idx="13">
                  <c:v>1</c:v>
                </c:pt>
                <c:pt idx="14">
                  <c:v>6</c:v>
                </c:pt>
                <c:pt idx="17">
                  <c:v>1369</c:v>
                </c:pt>
                <c:pt idx="18">
                  <c:v>2399</c:v>
                </c:pt>
                <c:pt idx="19">
                  <c:v>1749</c:v>
                </c:pt>
                <c:pt idx="20">
                  <c:v>1889</c:v>
                </c:pt>
                <c:pt idx="21">
                  <c:v>715</c:v>
                </c:pt>
                <c:pt idx="22">
                  <c:v>120</c:v>
                </c:pt>
                <c:pt idx="23">
                  <c:v>191</c:v>
                </c:pt>
                <c:pt idx="24">
                  <c:v>187</c:v>
                </c:pt>
                <c:pt idx="25">
                  <c:v>115</c:v>
                </c:pt>
                <c:pt idx="2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3-4523-8DFF-FA6283CD9F6D}"/>
            </c:ext>
          </c:extLst>
        </c:ser>
        <c:ser>
          <c:idx val="2"/>
          <c:order val="3"/>
          <c:tx>
            <c:strRef>
              <c:f>'Ark1'!$C$1350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'Ark1'!$R$1352:$R$1378</c:f>
              <c:numCache>
                <c:formatCode>General</c:formatCode>
                <c:ptCount val="27"/>
                <c:pt idx="0">
                  <c:v>697</c:v>
                </c:pt>
                <c:pt idx="1">
                  <c:v>225</c:v>
                </c:pt>
                <c:pt idx="2">
                  <c:v>75</c:v>
                </c:pt>
                <c:pt idx="3">
                  <c:v>40</c:v>
                </c:pt>
                <c:pt idx="4">
                  <c:v>31</c:v>
                </c:pt>
                <c:pt idx="5">
                  <c:v>32</c:v>
                </c:pt>
                <c:pt idx="6">
                  <c:v>137</c:v>
                </c:pt>
                <c:pt idx="7">
                  <c:v>1348</c:v>
                </c:pt>
                <c:pt idx="9">
                  <c:v>124</c:v>
                </c:pt>
                <c:pt idx="10">
                  <c:v>10</c:v>
                </c:pt>
                <c:pt idx="11">
                  <c:v>286</c:v>
                </c:pt>
                <c:pt idx="12">
                  <c:v>8</c:v>
                </c:pt>
                <c:pt idx="13">
                  <c:v>9</c:v>
                </c:pt>
                <c:pt idx="16">
                  <c:v>1155</c:v>
                </c:pt>
                <c:pt idx="17">
                  <c:v>2405</c:v>
                </c:pt>
                <c:pt idx="18">
                  <c:v>1801</c:v>
                </c:pt>
                <c:pt idx="19">
                  <c:v>1676</c:v>
                </c:pt>
                <c:pt idx="20">
                  <c:v>740</c:v>
                </c:pt>
                <c:pt idx="21">
                  <c:v>115</c:v>
                </c:pt>
                <c:pt idx="22">
                  <c:v>142</c:v>
                </c:pt>
                <c:pt idx="23">
                  <c:v>160</c:v>
                </c:pt>
                <c:pt idx="24">
                  <c:v>108</c:v>
                </c:pt>
                <c:pt idx="25">
                  <c:v>8</c:v>
                </c:pt>
                <c:pt idx="2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3-4523-8DFF-FA6283CD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741722895801939E-2"/>
              <c:y val="0.318133795761245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8-4193-BA15-925EA66DE536}"/>
            </c:ext>
          </c:extLst>
        </c:ser>
        <c:ser>
          <c:idx val="0"/>
          <c:order val="1"/>
          <c:tx>
            <c:strRef>
              <c:f>'Ark1'!$C$1422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'Ark1'!$S$1440:$S$1450</c:f>
              <c:numCache>
                <c:formatCode>General</c:formatCode>
                <c:ptCount val="11"/>
                <c:pt idx="2">
                  <c:v>5.0615384615384604</c:v>
                </c:pt>
                <c:pt idx="3">
                  <c:v>6.1140039447731764</c:v>
                </c:pt>
                <c:pt idx="4">
                  <c:v>5.6368638239339743</c:v>
                </c:pt>
                <c:pt idx="5">
                  <c:v>6.670005892751913</c:v>
                </c:pt>
                <c:pt idx="6">
                  <c:v>5.2269043760129676</c:v>
                </c:pt>
                <c:pt idx="7">
                  <c:v>6.3804347826086953</c:v>
                </c:pt>
                <c:pt idx="8">
                  <c:v>4.3571428571428559</c:v>
                </c:pt>
                <c:pt idx="9">
                  <c:v>4.8053691275167774</c:v>
                </c:pt>
                <c:pt idx="10">
                  <c:v>4.0428571428571436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8-4193-BA15-925EA66DE536}"/>
            </c:ext>
          </c:extLst>
        </c:ser>
        <c:ser>
          <c:idx val="1"/>
          <c:order val="2"/>
          <c:tx>
            <c:strRef>
              <c:f>'Ark1'!$C$1386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'Ark1'!$S$1404:$S$1414</c:f>
              <c:numCache>
                <c:formatCode>General</c:formatCode>
                <c:ptCount val="11"/>
                <c:pt idx="1">
                  <c:v>4.9152666179693201</c:v>
                </c:pt>
                <c:pt idx="2">
                  <c:v>5.9908295122967914</c:v>
                </c:pt>
                <c:pt idx="3">
                  <c:v>5.3340961098398196</c:v>
                </c:pt>
                <c:pt idx="4">
                  <c:v>6.5407838983050857</c:v>
                </c:pt>
                <c:pt idx="5">
                  <c:v>5.2195804195804207</c:v>
                </c:pt>
                <c:pt idx="6">
                  <c:v>6.166666666666667</c:v>
                </c:pt>
                <c:pt idx="7">
                  <c:v>4.4712041884816749</c:v>
                </c:pt>
                <c:pt idx="8">
                  <c:v>4.3262032085561488</c:v>
                </c:pt>
                <c:pt idx="9">
                  <c:v>3.8956521739130441</c:v>
                </c:pt>
                <c:pt idx="10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8-4193-BA15-925EA66DE536}"/>
            </c:ext>
          </c:extLst>
        </c:ser>
        <c:ser>
          <c:idx val="2"/>
          <c:order val="3"/>
          <c:tx>
            <c:strRef>
              <c:f>'Ark1'!$C$1350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'Ark1'!$S$1368:$S$1378</c:f>
              <c:numCache>
                <c:formatCode>General</c:formatCode>
                <c:ptCount val="11"/>
                <c:pt idx="0">
                  <c:v>4.825974025974026</c:v>
                </c:pt>
                <c:pt idx="1">
                  <c:v>5.9334719334719344</c:v>
                </c:pt>
                <c:pt idx="2">
                  <c:v>5.4192115491393684</c:v>
                </c:pt>
                <c:pt idx="3">
                  <c:v>6.6077611940298517</c:v>
                </c:pt>
                <c:pt idx="4">
                  <c:v>5.0947225981055491</c:v>
                </c:pt>
                <c:pt idx="5">
                  <c:v>5.7304347826086959</c:v>
                </c:pt>
                <c:pt idx="6">
                  <c:v>4.288732394366197</c:v>
                </c:pt>
                <c:pt idx="7">
                  <c:v>4.71875</c:v>
                </c:pt>
                <c:pt idx="8">
                  <c:v>4.3055555555555554</c:v>
                </c:pt>
                <c:pt idx="9">
                  <c:v>6.125</c:v>
                </c:pt>
                <c:pt idx="10">
                  <c:v>5.12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8-4193-BA15-925EA66D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8-474A-AF3C-8841159A82C4}"/>
            </c:ext>
          </c:extLst>
        </c:ser>
        <c:ser>
          <c:idx val="0"/>
          <c:order val="1"/>
          <c:tx>
            <c:strRef>
              <c:f>'Ark1'!$C$1422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'Ark1'!$T$1440:$T$1450</c:f>
              <c:numCache>
                <c:formatCode>General</c:formatCode>
                <c:ptCount val="11"/>
                <c:pt idx="2">
                  <c:v>8.9608974358974383</c:v>
                </c:pt>
                <c:pt idx="3">
                  <c:v>7.2508861756597058</c:v>
                </c:pt>
                <c:pt idx="4">
                  <c:v>9.3933975240715224</c:v>
                </c:pt>
                <c:pt idx="5">
                  <c:v>7.2756183745583058</c:v>
                </c:pt>
                <c:pt idx="6">
                  <c:v>6.9821717990275518</c:v>
                </c:pt>
                <c:pt idx="7">
                  <c:v>6.0869565217391308</c:v>
                </c:pt>
                <c:pt idx="8">
                  <c:v>6.85</c:v>
                </c:pt>
                <c:pt idx="9">
                  <c:v>7.4429530201342269</c:v>
                </c:pt>
                <c:pt idx="10">
                  <c:v>7.3142857142857123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8-474A-AF3C-8841159A82C4}"/>
            </c:ext>
          </c:extLst>
        </c:ser>
        <c:ser>
          <c:idx val="1"/>
          <c:order val="2"/>
          <c:tx>
            <c:strRef>
              <c:f>'Ark1'!$C$1386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'Ark1'!$T$1404:$T$1414</c:f>
              <c:numCache>
                <c:formatCode>General</c:formatCode>
                <c:ptCount val="11"/>
                <c:pt idx="1">
                  <c:v>8.7991234477720983</c:v>
                </c:pt>
                <c:pt idx="2">
                  <c:v>7.1508962067528143</c:v>
                </c:pt>
                <c:pt idx="3">
                  <c:v>8.8913664951400762</c:v>
                </c:pt>
                <c:pt idx="4">
                  <c:v>6.9904711487559572</c:v>
                </c:pt>
                <c:pt idx="5">
                  <c:v>6.8517482517482513</c:v>
                </c:pt>
                <c:pt idx="6">
                  <c:v>6.3</c:v>
                </c:pt>
                <c:pt idx="7">
                  <c:v>7.523560209424085</c:v>
                </c:pt>
                <c:pt idx="8">
                  <c:v>6.5508021390374322</c:v>
                </c:pt>
                <c:pt idx="9">
                  <c:v>7.1739130434782608</c:v>
                </c:pt>
                <c:pt idx="1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8-474A-AF3C-8841159A82C4}"/>
            </c:ext>
          </c:extLst>
        </c:ser>
        <c:ser>
          <c:idx val="2"/>
          <c:order val="3"/>
          <c:tx>
            <c:strRef>
              <c:f>'Ark1'!$C$1350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'Ark1'!$T$1368:$T$1378</c:f>
              <c:numCache>
                <c:formatCode>General</c:formatCode>
                <c:ptCount val="11"/>
                <c:pt idx="0">
                  <c:v>8.3532467532467525</c:v>
                </c:pt>
                <c:pt idx="1">
                  <c:v>6.9101871101871124</c:v>
                </c:pt>
                <c:pt idx="2">
                  <c:v>9.0266518600777363</c:v>
                </c:pt>
                <c:pt idx="3">
                  <c:v>7.0423627684964236</c:v>
                </c:pt>
                <c:pt idx="4">
                  <c:v>6.57027027027027</c:v>
                </c:pt>
                <c:pt idx="5">
                  <c:v>6.0869565217391308</c:v>
                </c:pt>
                <c:pt idx="6">
                  <c:v>7.0563380281690131</c:v>
                </c:pt>
                <c:pt idx="7">
                  <c:v>6.8624999999999998</c:v>
                </c:pt>
                <c:pt idx="8">
                  <c:v>8.0833333333333339</c:v>
                </c:pt>
                <c:pt idx="9">
                  <c:v>6.125</c:v>
                </c:pt>
                <c:pt idx="10">
                  <c:v>8.9399999999999977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8-474A-AF3C-8841159A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8-42AA-8966-FDC2543318D2}"/>
            </c:ext>
          </c:extLst>
        </c:ser>
        <c:ser>
          <c:idx val="0"/>
          <c:order val="1"/>
          <c:tx>
            <c:strRef>
              <c:f>'Ark1'!$C$1422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'Ark1'!$U$1440:$U$1450</c:f>
              <c:numCache>
                <c:formatCode>General</c:formatCode>
                <c:ptCount val="11"/>
                <c:pt idx="2">
                  <c:v>271.16214743589745</c:v>
                </c:pt>
                <c:pt idx="3">
                  <c:v>309.84628593934605</c:v>
                </c:pt>
                <c:pt idx="4">
                  <c:v>279.45982806052302</c:v>
                </c:pt>
                <c:pt idx="5">
                  <c:v>302.22384570082431</c:v>
                </c:pt>
                <c:pt idx="6">
                  <c:v>288.74153970826558</c:v>
                </c:pt>
                <c:pt idx="7">
                  <c:v>323.04467391304343</c:v>
                </c:pt>
                <c:pt idx="8">
                  <c:v>173.45857142857147</c:v>
                </c:pt>
                <c:pt idx="9">
                  <c:v>247.24409395973143</c:v>
                </c:pt>
                <c:pt idx="10">
                  <c:v>140.81285714285721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8-42AA-8966-FDC2543318D2}"/>
            </c:ext>
          </c:extLst>
        </c:ser>
        <c:ser>
          <c:idx val="1"/>
          <c:order val="2"/>
          <c:tx>
            <c:strRef>
              <c:f>'Ark1'!$C$1386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'Ark1'!$U$1404:$U$1414</c:f>
              <c:numCache>
                <c:formatCode>General</c:formatCode>
                <c:ptCount val="11"/>
                <c:pt idx="1">
                  <c:v>264.26785975164381</c:v>
                </c:pt>
                <c:pt idx="2">
                  <c:v>304.59299708211751</c:v>
                </c:pt>
                <c:pt idx="3">
                  <c:v>268.47747284162392</c:v>
                </c:pt>
                <c:pt idx="4">
                  <c:v>295.46924298570701</c:v>
                </c:pt>
                <c:pt idx="5">
                  <c:v>283.24321678321678</c:v>
                </c:pt>
                <c:pt idx="6">
                  <c:v>316.7000000000001</c:v>
                </c:pt>
                <c:pt idx="7">
                  <c:v>177.86282722513079</c:v>
                </c:pt>
                <c:pt idx="8">
                  <c:v>229.76363636363632</c:v>
                </c:pt>
                <c:pt idx="9">
                  <c:v>134.57478260869564</c:v>
                </c:pt>
                <c:pt idx="10">
                  <c:v>296.35000000000002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8-42AA-8966-FDC2543318D2}"/>
            </c:ext>
          </c:extLst>
        </c:ser>
        <c:ser>
          <c:idx val="2"/>
          <c:order val="3"/>
          <c:tx>
            <c:strRef>
              <c:f>'Ark1'!$C$1350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'Ark1'!$U$1368:$U$1378</c:f>
              <c:numCache>
                <c:formatCode>General</c:formatCode>
                <c:ptCount val="11"/>
                <c:pt idx="0">
                  <c:v>261.33160173160167</c:v>
                </c:pt>
                <c:pt idx="1">
                  <c:v>299.71958419958446</c:v>
                </c:pt>
                <c:pt idx="2">
                  <c:v>271.75319267073831</c:v>
                </c:pt>
                <c:pt idx="3">
                  <c:v>295.3316229116943</c:v>
                </c:pt>
                <c:pt idx="4">
                  <c:v>281.67810810810801</c:v>
                </c:pt>
                <c:pt idx="5">
                  <c:v>303.29739130434791</c:v>
                </c:pt>
                <c:pt idx="6">
                  <c:v>166.6267605633802</c:v>
                </c:pt>
                <c:pt idx="7">
                  <c:v>242.97312500000004</c:v>
                </c:pt>
                <c:pt idx="8">
                  <c:v>143.66574074074077</c:v>
                </c:pt>
                <c:pt idx="9">
                  <c:v>261.8</c:v>
                </c:pt>
                <c:pt idx="10">
                  <c:v>230.48600000000005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08-42AA-8966-FDC25433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UNG</a:t>
            </a:r>
            <a:r>
              <a:rPr lang="en-US" sz="2400" baseline="0"/>
              <a:t> KU, m</a:t>
            </a:r>
            <a:r>
              <a:rPr lang="en-US" sz="2400"/>
              <a:t>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Raser!$R$86:$R$122</c:f>
              <c:numCache>
                <c:formatCode>0.00</c:formatCode>
                <c:ptCount val="37"/>
                <c:pt idx="0">
                  <c:v>7.2901671861717201</c:v>
                </c:pt>
                <c:pt idx="1">
                  <c:v>7.3610629855250655</c:v>
                </c:pt>
                <c:pt idx="2">
                  <c:v>6.5912863070539442</c:v>
                </c:pt>
                <c:pt idx="3">
                  <c:v>8.1999999999999993</c:v>
                </c:pt>
                <c:pt idx="4">
                  <c:v>8.1199999999999992</c:v>
                </c:pt>
                <c:pt idx="5">
                  <c:v>7.6222222222222227</c:v>
                </c:pt>
                <c:pt idx="6">
                  <c:v>6.9310344827586237</c:v>
                </c:pt>
                <c:pt idx="7">
                  <c:v>8.9285714285714306</c:v>
                </c:pt>
                <c:pt idx="8">
                  <c:v>8.3421052631578974</c:v>
                </c:pt>
                <c:pt idx="9">
                  <c:v>6.7550387596899215</c:v>
                </c:pt>
                <c:pt idx="10">
                  <c:v>0</c:v>
                </c:pt>
                <c:pt idx="11">
                  <c:v>6.8023255813953485</c:v>
                </c:pt>
                <c:pt idx="12">
                  <c:v>6.4</c:v>
                </c:pt>
                <c:pt idx="13">
                  <c:v>6.9311475409836047</c:v>
                </c:pt>
                <c:pt idx="14">
                  <c:v>0</c:v>
                </c:pt>
                <c:pt idx="15">
                  <c:v>6.125</c:v>
                </c:pt>
                <c:pt idx="16">
                  <c:v>0</c:v>
                </c:pt>
                <c:pt idx="17">
                  <c:v>0</c:v>
                </c:pt>
                <c:pt idx="18">
                  <c:v>8.9608974358974383</c:v>
                </c:pt>
                <c:pt idx="19">
                  <c:v>7.2508861756597058</c:v>
                </c:pt>
                <c:pt idx="20">
                  <c:v>9.3933975240715224</c:v>
                </c:pt>
                <c:pt idx="21">
                  <c:v>7.2756183745583058</c:v>
                </c:pt>
                <c:pt idx="22">
                  <c:v>6.9821717990275518</c:v>
                </c:pt>
                <c:pt idx="23">
                  <c:v>6.0869565217391308</c:v>
                </c:pt>
                <c:pt idx="24">
                  <c:v>6.85</c:v>
                </c:pt>
                <c:pt idx="25">
                  <c:v>7.4429530201342269</c:v>
                </c:pt>
                <c:pt idx="26">
                  <c:v>7.3142857142857123</c:v>
                </c:pt>
                <c:pt idx="27">
                  <c:v>6.0769230769230758</c:v>
                </c:pt>
                <c:pt idx="28">
                  <c:v>7.6842105263157903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9.75</c:v>
                </c:pt>
                <c:pt idx="33">
                  <c:v>0</c:v>
                </c:pt>
                <c:pt idx="35">
                  <c:v>7.441331575477915</c:v>
                </c:pt>
                <c:pt idx="36">
                  <c:v>7.0949152542372884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B-4004-9189-0D15E50BBCD9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Raser!$R$48:$R$84</c:f>
              <c:numCache>
                <c:formatCode>0.00</c:formatCode>
                <c:ptCount val="37"/>
                <c:pt idx="0">
                  <c:v>6.9523316062176148</c:v>
                </c:pt>
                <c:pt idx="1">
                  <c:v>7.3993771775660564</c:v>
                </c:pt>
                <c:pt idx="2">
                  <c:v>6.5531914893617005</c:v>
                </c:pt>
                <c:pt idx="3">
                  <c:v>7.98046875</c:v>
                </c:pt>
                <c:pt idx="4">
                  <c:v>7.2826086956521747</c:v>
                </c:pt>
                <c:pt idx="5">
                  <c:v>8.4615384615384617</c:v>
                </c:pt>
                <c:pt idx="6">
                  <c:v>7.5757575757575761</c:v>
                </c:pt>
                <c:pt idx="7">
                  <c:v>8.6363636363636385</c:v>
                </c:pt>
                <c:pt idx="8">
                  <c:v>8.2307692307692282</c:v>
                </c:pt>
                <c:pt idx="9">
                  <c:v>6.89170360987967</c:v>
                </c:pt>
                <c:pt idx="10">
                  <c:v>0</c:v>
                </c:pt>
                <c:pt idx="11">
                  <c:v>7.0352941176470596</c:v>
                </c:pt>
                <c:pt idx="12">
                  <c:v>8.0333333333333314</c:v>
                </c:pt>
                <c:pt idx="13">
                  <c:v>7.2524916943521598</c:v>
                </c:pt>
                <c:pt idx="14">
                  <c:v>7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8.7991234477720983</c:v>
                </c:pt>
                <c:pt idx="19">
                  <c:v>7.1508962067528143</c:v>
                </c:pt>
                <c:pt idx="20">
                  <c:v>8.8913664951400762</c:v>
                </c:pt>
                <c:pt idx="21">
                  <c:v>6.9904711487559572</c:v>
                </c:pt>
                <c:pt idx="22">
                  <c:v>6.8517482517482513</c:v>
                </c:pt>
                <c:pt idx="23">
                  <c:v>6.3</c:v>
                </c:pt>
                <c:pt idx="24">
                  <c:v>7.523560209424085</c:v>
                </c:pt>
                <c:pt idx="25">
                  <c:v>6.5508021390374322</c:v>
                </c:pt>
                <c:pt idx="26">
                  <c:v>7.1739130434782608</c:v>
                </c:pt>
                <c:pt idx="27">
                  <c:v>8</c:v>
                </c:pt>
                <c:pt idx="28">
                  <c:v>9.0363636363636388</c:v>
                </c:pt>
                <c:pt idx="29">
                  <c:v>6</c:v>
                </c:pt>
                <c:pt idx="30">
                  <c:v>0</c:v>
                </c:pt>
                <c:pt idx="31">
                  <c:v>0</c:v>
                </c:pt>
                <c:pt idx="32">
                  <c:v>10.076923076923078</c:v>
                </c:pt>
                <c:pt idx="33">
                  <c:v>0</c:v>
                </c:pt>
                <c:pt idx="34">
                  <c:v>0</c:v>
                </c:pt>
                <c:pt idx="35">
                  <c:v>7.2615451014242556</c:v>
                </c:pt>
                <c:pt idx="36">
                  <c:v>7.6194029850746272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6B-4004-9189-0D15E50BBCD9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Raser!$R$10:$R$46</c:f>
              <c:numCache>
                <c:formatCode>0.00</c:formatCode>
                <c:ptCount val="37"/>
                <c:pt idx="0">
                  <c:v>7.1986506746626686</c:v>
                </c:pt>
                <c:pt idx="1">
                  <c:v>7.4774182139699388</c:v>
                </c:pt>
                <c:pt idx="2">
                  <c:v>6.5853658536585371</c:v>
                </c:pt>
                <c:pt idx="3">
                  <c:v>8.2888888888888896</c:v>
                </c:pt>
                <c:pt idx="4">
                  <c:v>8.16</c:v>
                </c:pt>
                <c:pt idx="5">
                  <c:v>7.875</c:v>
                </c:pt>
                <c:pt idx="6">
                  <c:v>7.9677419354838719</c:v>
                </c:pt>
                <c:pt idx="7">
                  <c:v>8.40625</c:v>
                </c:pt>
                <c:pt idx="8">
                  <c:v>7.8540145985401439</c:v>
                </c:pt>
                <c:pt idx="9">
                  <c:v>7.0905044510385755</c:v>
                </c:pt>
                <c:pt idx="10">
                  <c:v>0</c:v>
                </c:pt>
                <c:pt idx="11">
                  <c:v>7.346774193548387</c:v>
                </c:pt>
                <c:pt idx="12">
                  <c:v>10.3</c:v>
                </c:pt>
                <c:pt idx="13">
                  <c:v>6.9580419580419557</c:v>
                </c:pt>
                <c:pt idx="14">
                  <c:v>8.625</c:v>
                </c:pt>
                <c:pt idx="15">
                  <c:v>8.2222222222222232</c:v>
                </c:pt>
                <c:pt idx="16">
                  <c:v>0</c:v>
                </c:pt>
                <c:pt idx="17">
                  <c:v>0</c:v>
                </c:pt>
                <c:pt idx="18">
                  <c:v>8.3532467532467525</c:v>
                </c:pt>
                <c:pt idx="19">
                  <c:v>6.9101871101871124</c:v>
                </c:pt>
                <c:pt idx="20">
                  <c:v>9.0266518600777363</c:v>
                </c:pt>
                <c:pt idx="21">
                  <c:v>7.0423627684964236</c:v>
                </c:pt>
                <c:pt idx="22">
                  <c:v>6.57027027027027</c:v>
                </c:pt>
                <c:pt idx="23">
                  <c:v>6.0869565217391308</c:v>
                </c:pt>
                <c:pt idx="24">
                  <c:v>7.0563380281690131</c:v>
                </c:pt>
                <c:pt idx="25">
                  <c:v>6.8624999999999998</c:v>
                </c:pt>
                <c:pt idx="26">
                  <c:v>8.0833333333333339</c:v>
                </c:pt>
                <c:pt idx="27">
                  <c:v>6.125</c:v>
                </c:pt>
                <c:pt idx="28">
                  <c:v>8.9399999999999977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10.066666666666665</c:v>
                </c:pt>
                <c:pt idx="33">
                  <c:v>0</c:v>
                </c:pt>
                <c:pt idx="34">
                  <c:v>0</c:v>
                </c:pt>
                <c:pt idx="35">
                  <c:v>7.3702192758796512</c:v>
                </c:pt>
                <c:pt idx="36">
                  <c:v>8.0211267605633783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6B-4004-9189-0D15E50BB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73485042011541"/>
          <c:y val="7.7186665810943425E-2"/>
          <c:w val="6.013176730438094E-2"/>
          <c:h val="0.1551400992310321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UNG KU, 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Raser!$L$86:$L$122</c:f>
              <c:numCache>
                <c:formatCode>0.00</c:formatCode>
                <c:ptCount val="37"/>
                <c:pt idx="0">
                  <c:v>3.7695716395864096</c:v>
                </c:pt>
                <c:pt idx="1">
                  <c:v>3.3408919334544946</c:v>
                </c:pt>
                <c:pt idx="2">
                  <c:v>2.3174273858921168</c:v>
                </c:pt>
                <c:pt idx="3">
                  <c:v>3.212244897959184</c:v>
                </c:pt>
                <c:pt idx="4">
                  <c:v>3.64</c:v>
                </c:pt>
                <c:pt idx="5">
                  <c:v>3.0444444444444438</c:v>
                </c:pt>
                <c:pt idx="6">
                  <c:v>2.8965517241379319</c:v>
                </c:pt>
                <c:pt idx="7">
                  <c:v>3.5714285714285721</c:v>
                </c:pt>
                <c:pt idx="8">
                  <c:v>3.5131578947368403</c:v>
                </c:pt>
                <c:pt idx="9">
                  <c:v>2.7596899224806206</c:v>
                </c:pt>
                <c:pt idx="10">
                  <c:v>0</c:v>
                </c:pt>
                <c:pt idx="11">
                  <c:v>3</c:v>
                </c:pt>
                <c:pt idx="12">
                  <c:v>2.96</c:v>
                </c:pt>
                <c:pt idx="13">
                  <c:v>4.4163934426229501</c:v>
                </c:pt>
                <c:pt idx="14">
                  <c:v>0</c:v>
                </c:pt>
                <c:pt idx="15">
                  <c:v>3.625</c:v>
                </c:pt>
                <c:pt idx="16">
                  <c:v>0</c:v>
                </c:pt>
                <c:pt idx="17">
                  <c:v>0</c:v>
                </c:pt>
                <c:pt idx="18">
                  <c:v>5.0615384615384604</c:v>
                </c:pt>
                <c:pt idx="19">
                  <c:v>6.1140039447731764</c:v>
                </c:pt>
                <c:pt idx="20">
                  <c:v>5.6368638239339743</c:v>
                </c:pt>
                <c:pt idx="21">
                  <c:v>6.670005892751913</c:v>
                </c:pt>
                <c:pt idx="22">
                  <c:v>5.2269043760129676</c:v>
                </c:pt>
                <c:pt idx="23">
                  <c:v>6.3804347826086953</c:v>
                </c:pt>
                <c:pt idx="24">
                  <c:v>4.3571428571428559</c:v>
                </c:pt>
                <c:pt idx="25">
                  <c:v>4.8053691275167774</c:v>
                </c:pt>
                <c:pt idx="26">
                  <c:v>4.0428571428571436</c:v>
                </c:pt>
                <c:pt idx="27">
                  <c:v>4.7692307692307683</c:v>
                </c:pt>
                <c:pt idx="28">
                  <c:v>4.5789473684210513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5.1666666666666679</c:v>
                </c:pt>
                <c:pt idx="33">
                  <c:v>0</c:v>
                </c:pt>
                <c:pt idx="35">
                  <c:v>4.7836411609498679</c:v>
                </c:pt>
                <c:pt idx="36">
                  <c:v>3.3571428571428554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9-4A10-8D59-A0E9C94CB90D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Raser!$L$48:$L$84</c:f>
              <c:numCache>
                <c:formatCode>0.00</c:formatCode>
                <c:ptCount val="37"/>
                <c:pt idx="0">
                  <c:v>3.5920524972657675</c:v>
                </c:pt>
                <c:pt idx="1">
                  <c:v>3.2982012279781556</c:v>
                </c:pt>
                <c:pt idx="2">
                  <c:v>2.3027823240589198</c:v>
                </c:pt>
                <c:pt idx="3">
                  <c:v>3.26171875</c:v>
                </c:pt>
                <c:pt idx="4">
                  <c:v>3.1304347826086958</c:v>
                </c:pt>
                <c:pt idx="5">
                  <c:v>3.461538461538463</c:v>
                </c:pt>
                <c:pt idx="6">
                  <c:v>3.7272727272727271</c:v>
                </c:pt>
                <c:pt idx="7">
                  <c:v>4.1363636363636367</c:v>
                </c:pt>
                <c:pt idx="8">
                  <c:v>3.3923076923076918</c:v>
                </c:pt>
                <c:pt idx="9">
                  <c:v>2.8144395186827111</c:v>
                </c:pt>
                <c:pt idx="10">
                  <c:v>0</c:v>
                </c:pt>
                <c:pt idx="11">
                  <c:v>3.047058823529412</c:v>
                </c:pt>
                <c:pt idx="12">
                  <c:v>3.2666666666666666</c:v>
                </c:pt>
                <c:pt idx="13">
                  <c:v>4.4086378737541514</c:v>
                </c:pt>
                <c:pt idx="14">
                  <c:v>2</c:v>
                </c:pt>
                <c:pt idx="15">
                  <c:v>3.5</c:v>
                </c:pt>
                <c:pt idx="16">
                  <c:v>0</c:v>
                </c:pt>
                <c:pt idx="17">
                  <c:v>0</c:v>
                </c:pt>
                <c:pt idx="18">
                  <c:v>4.9152666179693201</c:v>
                </c:pt>
                <c:pt idx="19">
                  <c:v>5.9908295122967914</c:v>
                </c:pt>
                <c:pt idx="20">
                  <c:v>5.3340961098398196</c:v>
                </c:pt>
                <c:pt idx="21">
                  <c:v>6.5407838983050857</c:v>
                </c:pt>
                <c:pt idx="22">
                  <c:v>5.2195804195804207</c:v>
                </c:pt>
                <c:pt idx="23">
                  <c:v>6.166666666666667</c:v>
                </c:pt>
                <c:pt idx="24">
                  <c:v>4.4712041884816749</c:v>
                </c:pt>
                <c:pt idx="25">
                  <c:v>4.3262032085561488</c:v>
                </c:pt>
                <c:pt idx="26">
                  <c:v>3.8956521739130441</c:v>
                </c:pt>
                <c:pt idx="27">
                  <c:v>5.8</c:v>
                </c:pt>
                <c:pt idx="28">
                  <c:v>5.2727272727272716</c:v>
                </c:pt>
                <c:pt idx="29">
                  <c:v>4</c:v>
                </c:pt>
                <c:pt idx="30">
                  <c:v>0</c:v>
                </c:pt>
                <c:pt idx="31">
                  <c:v>0</c:v>
                </c:pt>
                <c:pt idx="32">
                  <c:v>5.6923076923076943</c:v>
                </c:pt>
                <c:pt idx="33">
                  <c:v>0</c:v>
                </c:pt>
                <c:pt idx="34">
                  <c:v>0</c:v>
                </c:pt>
                <c:pt idx="35">
                  <c:v>4.4674147604661192</c:v>
                </c:pt>
                <c:pt idx="36">
                  <c:v>3.8208955223880592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A9-4A10-8D59-A0E9C94CB90D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Raser!$L$10:$L$46</c:f>
              <c:numCache>
                <c:formatCode>0.00</c:formatCode>
                <c:ptCount val="37"/>
                <c:pt idx="0">
                  <c:v>3.7122915858860006</c:v>
                </c:pt>
                <c:pt idx="1">
                  <c:v>3.3786913108136809</c:v>
                </c:pt>
                <c:pt idx="2">
                  <c:v>2.238163558106169</c:v>
                </c:pt>
                <c:pt idx="3">
                  <c:v>3.3644444444444441</c:v>
                </c:pt>
                <c:pt idx="4">
                  <c:v>3.5466666666666677</c:v>
                </c:pt>
                <c:pt idx="5">
                  <c:v>3.2</c:v>
                </c:pt>
                <c:pt idx="6">
                  <c:v>3.4516129032258061</c:v>
                </c:pt>
                <c:pt idx="7">
                  <c:v>3.7419354838709662</c:v>
                </c:pt>
                <c:pt idx="8">
                  <c:v>3.2700729927007304</c:v>
                </c:pt>
                <c:pt idx="9">
                  <c:v>2.9234200743494423</c:v>
                </c:pt>
                <c:pt idx="10">
                  <c:v>0</c:v>
                </c:pt>
                <c:pt idx="11">
                  <c:v>3.1451612903225805</c:v>
                </c:pt>
                <c:pt idx="12">
                  <c:v>4.2</c:v>
                </c:pt>
                <c:pt idx="13">
                  <c:v>4.2797202797202809</c:v>
                </c:pt>
                <c:pt idx="14">
                  <c:v>3.75</c:v>
                </c:pt>
                <c:pt idx="15">
                  <c:v>4.3333333333333321</c:v>
                </c:pt>
                <c:pt idx="16">
                  <c:v>0</c:v>
                </c:pt>
                <c:pt idx="17">
                  <c:v>0</c:v>
                </c:pt>
                <c:pt idx="18">
                  <c:v>4.825974025974026</c:v>
                </c:pt>
                <c:pt idx="19">
                  <c:v>5.9334719334719344</c:v>
                </c:pt>
                <c:pt idx="20">
                  <c:v>5.4192115491393684</c:v>
                </c:pt>
                <c:pt idx="21">
                  <c:v>6.6077611940298517</c:v>
                </c:pt>
                <c:pt idx="22">
                  <c:v>5.0947225981055491</c:v>
                </c:pt>
                <c:pt idx="23">
                  <c:v>5.7304347826086959</c:v>
                </c:pt>
                <c:pt idx="24">
                  <c:v>4.288732394366197</c:v>
                </c:pt>
                <c:pt idx="25">
                  <c:v>4.71875</c:v>
                </c:pt>
                <c:pt idx="26">
                  <c:v>4.3055555555555554</c:v>
                </c:pt>
                <c:pt idx="27">
                  <c:v>6.125</c:v>
                </c:pt>
                <c:pt idx="28">
                  <c:v>5.12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5.2</c:v>
                </c:pt>
                <c:pt idx="33">
                  <c:v>0</c:v>
                </c:pt>
                <c:pt idx="34">
                  <c:v>0</c:v>
                </c:pt>
                <c:pt idx="35">
                  <c:v>4.5010204081632654</c:v>
                </c:pt>
                <c:pt idx="36">
                  <c:v>3.8098591549295775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A9-4A10-8D59-A0E9C94CB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2336311488056033"/>
          <c:y val="0.14736660585910935"/>
          <c:w val="5.0567221458553281E-2"/>
          <c:h val="0.17168209826379904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</a:t>
            </a:r>
            <a:r>
              <a:rPr lang="en-US" sz="2400" baseline="0"/>
              <a:t> UNG KU, a</a:t>
            </a:r>
            <a:r>
              <a:rPr lang="en-US" sz="2400"/>
              <a:t>ntall slakt</a:t>
            </a:r>
            <a:r>
              <a:rPr lang="en-US" sz="2400" baseline="0"/>
              <a:t> </a:t>
            </a:r>
            <a:r>
              <a:rPr lang="en-US" sz="2400"/>
              <a:t>av de 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11738238691978E-2"/>
          <c:y val="0.13574042803465611"/>
          <c:w val="0.91973064760128065"/>
          <c:h val="0.6486803582588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Raser!$G$86:$G$122</c:f>
              <c:numCache>
                <c:formatCode>0</c:formatCode>
                <c:ptCount val="37"/>
                <c:pt idx="0">
                  <c:v>3529</c:v>
                </c:pt>
                <c:pt idx="1">
                  <c:v>35786</c:v>
                </c:pt>
                <c:pt idx="2">
                  <c:v>482</c:v>
                </c:pt>
                <c:pt idx="3">
                  <c:v>245</c:v>
                </c:pt>
                <c:pt idx="4">
                  <c:v>50</c:v>
                </c:pt>
                <c:pt idx="5">
                  <c:v>45</c:v>
                </c:pt>
                <c:pt idx="6">
                  <c:v>29</c:v>
                </c:pt>
                <c:pt idx="7">
                  <c:v>14</c:v>
                </c:pt>
                <c:pt idx="8">
                  <c:v>76</c:v>
                </c:pt>
                <c:pt idx="9">
                  <c:v>1935</c:v>
                </c:pt>
                <c:pt idx="10">
                  <c:v>0</c:v>
                </c:pt>
                <c:pt idx="11">
                  <c:v>86</c:v>
                </c:pt>
                <c:pt idx="12">
                  <c:v>25</c:v>
                </c:pt>
                <c:pt idx="13">
                  <c:v>305</c:v>
                </c:pt>
                <c:pt idx="14">
                  <c:v>0</c:v>
                </c:pt>
                <c:pt idx="15">
                  <c:v>8</c:v>
                </c:pt>
                <c:pt idx="16">
                  <c:v>0</c:v>
                </c:pt>
                <c:pt idx="17">
                  <c:v>0</c:v>
                </c:pt>
                <c:pt idx="18">
                  <c:v>1560</c:v>
                </c:pt>
                <c:pt idx="19">
                  <c:v>2539</c:v>
                </c:pt>
                <c:pt idx="20">
                  <c:v>1454</c:v>
                </c:pt>
                <c:pt idx="21">
                  <c:v>1698</c:v>
                </c:pt>
                <c:pt idx="22">
                  <c:v>617</c:v>
                </c:pt>
                <c:pt idx="23">
                  <c:v>92</c:v>
                </c:pt>
                <c:pt idx="24">
                  <c:v>140</c:v>
                </c:pt>
                <c:pt idx="25">
                  <c:v>149</c:v>
                </c:pt>
                <c:pt idx="26">
                  <c:v>70</c:v>
                </c:pt>
                <c:pt idx="27">
                  <c:v>13</c:v>
                </c:pt>
                <c:pt idx="28">
                  <c:v>38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12</c:v>
                </c:pt>
                <c:pt idx="33">
                  <c:v>0</c:v>
                </c:pt>
                <c:pt idx="35">
                  <c:v>3034</c:v>
                </c:pt>
                <c:pt idx="36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C-499E-9634-6EFF870BD72C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Raser!$G$48:$G$84</c:f>
              <c:numCache>
                <c:formatCode>0</c:formatCode>
                <c:ptCount val="37"/>
                <c:pt idx="0">
                  <c:v>2895</c:v>
                </c:pt>
                <c:pt idx="1">
                  <c:v>32433</c:v>
                </c:pt>
                <c:pt idx="2">
                  <c:v>611</c:v>
                </c:pt>
                <c:pt idx="3">
                  <c:v>256</c:v>
                </c:pt>
                <c:pt idx="4">
                  <c:v>46</c:v>
                </c:pt>
                <c:pt idx="5">
                  <c:v>26</c:v>
                </c:pt>
                <c:pt idx="6">
                  <c:v>33</c:v>
                </c:pt>
                <c:pt idx="7">
                  <c:v>22</c:v>
                </c:pt>
                <c:pt idx="8">
                  <c:v>130</c:v>
                </c:pt>
                <c:pt idx="9">
                  <c:v>1579</c:v>
                </c:pt>
                <c:pt idx="10">
                  <c:v>0</c:v>
                </c:pt>
                <c:pt idx="11">
                  <c:v>85</c:v>
                </c:pt>
                <c:pt idx="12">
                  <c:v>30</c:v>
                </c:pt>
                <c:pt idx="13">
                  <c:v>301</c:v>
                </c:pt>
                <c:pt idx="14">
                  <c:v>1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1369</c:v>
                </c:pt>
                <c:pt idx="19">
                  <c:v>2399</c:v>
                </c:pt>
                <c:pt idx="20">
                  <c:v>1749</c:v>
                </c:pt>
                <c:pt idx="21">
                  <c:v>1889</c:v>
                </c:pt>
                <c:pt idx="22">
                  <c:v>715</c:v>
                </c:pt>
                <c:pt idx="23">
                  <c:v>120</c:v>
                </c:pt>
                <c:pt idx="24">
                  <c:v>191</c:v>
                </c:pt>
                <c:pt idx="25">
                  <c:v>187</c:v>
                </c:pt>
                <c:pt idx="26">
                  <c:v>115</c:v>
                </c:pt>
                <c:pt idx="27">
                  <c:v>10</c:v>
                </c:pt>
                <c:pt idx="28">
                  <c:v>55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13</c:v>
                </c:pt>
                <c:pt idx="33">
                  <c:v>0</c:v>
                </c:pt>
                <c:pt idx="34">
                  <c:v>0</c:v>
                </c:pt>
                <c:pt idx="35">
                  <c:v>2317</c:v>
                </c:pt>
                <c:pt idx="3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C-499E-9634-6EFF870BD72C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Raser!$G$10:$G$46</c:f>
              <c:numCache>
                <c:formatCode>0</c:formatCode>
                <c:ptCount val="37"/>
                <c:pt idx="0">
                  <c:v>2668</c:v>
                </c:pt>
                <c:pt idx="1">
                  <c:v>28275</c:v>
                </c:pt>
                <c:pt idx="2">
                  <c:v>697</c:v>
                </c:pt>
                <c:pt idx="3">
                  <c:v>225</c:v>
                </c:pt>
                <c:pt idx="4">
                  <c:v>75</c:v>
                </c:pt>
                <c:pt idx="5">
                  <c:v>40</c:v>
                </c:pt>
                <c:pt idx="6">
                  <c:v>31</c:v>
                </c:pt>
                <c:pt idx="7">
                  <c:v>32</c:v>
                </c:pt>
                <c:pt idx="8">
                  <c:v>137</c:v>
                </c:pt>
                <c:pt idx="9">
                  <c:v>1348</c:v>
                </c:pt>
                <c:pt idx="10">
                  <c:v>0</c:v>
                </c:pt>
                <c:pt idx="11">
                  <c:v>124</c:v>
                </c:pt>
                <c:pt idx="12">
                  <c:v>10</c:v>
                </c:pt>
                <c:pt idx="13">
                  <c:v>286</c:v>
                </c:pt>
                <c:pt idx="14">
                  <c:v>8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1155</c:v>
                </c:pt>
                <c:pt idx="19">
                  <c:v>2405</c:v>
                </c:pt>
                <c:pt idx="20">
                  <c:v>1801</c:v>
                </c:pt>
                <c:pt idx="21">
                  <c:v>1676</c:v>
                </c:pt>
                <c:pt idx="22">
                  <c:v>740</c:v>
                </c:pt>
                <c:pt idx="23">
                  <c:v>115</c:v>
                </c:pt>
                <c:pt idx="24">
                  <c:v>142</c:v>
                </c:pt>
                <c:pt idx="25">
                  <c:v>160</c:v>
                </c:pt>
                <c:pt idx="26">
                  <c:v>108</c:v>
                </c:pt>
                <c:pt idx="27">
                  <c:v>8</c:v>
                </c:pt>
                <c:pt idx="28">
                  <c:v>50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15</c:v>
                </c:pt>
                <c:pt idx="33">
                  <c:v>0</c:v>
                </c:pt>
                <c:pt idx="34">
                  <c:v>0</c:v>
                </c:pt>
                <c:pt idx="35">
                  <c:v>1961</c:v>
                </c:pt>
                <c:pt idx="36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4C-499E-9634-6EFF870BD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6.3449345952370256E-2"/>
          <c:h val="0.16338485703705063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% KJØTTFE i de 4 norske regionene</a:t>
            </a:r>
          </a:p>
        </c:rich>
      </c:tx>
      <c:layout>
        <c:manualLayout>
          <c:xMode val="edge"/>
          <c:yMode val="edge"/>
          <c:x val="0.13955500389832398"/>
          <c:y val="3.9864846370711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13857625464723E-2"/>
          <c:y val="0.16096594759318875"/>
          <c:w val="0.84688667052259659"/>
          <c:h val="0.682289650863429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Regioner!$AC$14:$AC$17</c:f>
              <c:numCache>
                <c:formatCode>0</c:formatCode>
                <c:ptCount val="4"/>
                <c:pt idx="0">
                  <c:v>34.083601286173632</c:v>
                </c:pt>
                <c:pt idx="1">
                  <c:v>20.759673411430601</c:v>
                </c:pt>
                <c:pt idx="2">
                  <c:v>16.597903280351712</c:v>
                </c:pt>
                <c:pt idx="3">
                  <c:v>17.194570135746606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B-4B4A-B5B2-09C5BC7D8F20}"/>
            </c:ext>
          </c:extLst>
        </c:ser>
        <c:ser>
          <c:idx val="3"/>
          <c:order val="1"/>
          <c:tx>
            <c:strRef>
              <c:f>Regioner!$B$9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Regioner!$AC$9:$AC$12</c:f>
              <c:numCache>
                <c:formatCode>0</c:formatCode>
                <c:ptCount val="4"/>
                <c:pt idx="0">
                  <c:v>35.217450953491557</c:v>
                </c:pt>
                <c:pt idx="1">
                  <c:v>23.110285006195792</c:v>
                </c:pt>
                <c:pt idx="2">
                  <c:v>16.863039399624771</c:v>
                </c:pt>
                <c:pt idx="3">
                  <c:v>17.467840216655379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B-4B4A-B5B2-09C5BC7D8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 KJØTTFE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76000931578139"/>
          <c:y val="0.20155351969977769"/>
          <c:w val="6.508729016951853E-2"/>
          <c:h val="0.148929744702716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UNG KU, antall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Raser!$C$12:$C$46</c:f>
              <c:strCache>
                <c:ptCount val="35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Wagyu </c:v>
                </c:pt>
                <c:pt idx="31">
                  <c:v>Jak (Bos Grunniens)</c:v>
                </c:pt>
                <c:pt idx="32">
                  <c:v>Pinzgauer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Raser!#REF!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5-43BD-BDAE-EBE3D85019B2}"/>
            </c:ext>
          </c:extLst>
        </c:ser>
        <c:ser>
          <c:idx val="0"/>
          <c:order val="1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Raser!$C$12:$C$46</c:f>
              <c:strCache>
                <c:ptCount val="35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Wagyu </c:v>
                </c:pt>
                <c:pt idx="31">
                  <c:v>Jak (Bos Grunniens)</c:v>
                </c:pt>
                <c:pt idx="32">
                  <c:v>Pinzgauer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Raser!$I$87:$I$122</c:f>
              <c:numCache>
                <c:formatCode>0.0</c:formatCode>
                <c:ptCount val="36"/>
                <c:pt idx="0">
                  <c:v>65.38644253608625</c:v>
                </c:pt>
                <c:pt idx="1">
                  <c:v>0.88068700895304219</c:v>
                </c:pt>
                <c:pt idx="2">
                  <c:v>0.44765211035994878</c:v>
                </c:pt>
                <c:pt idx="3">
                  <c:v>9.135757354284671E-2</c:v>
                </c:pt>
                <c:pt idx="4">
                  <c:v>8.2221816188562016E-2</c:v>
                </c:pt>
                <c:pt idx="5">
                  <c:v>5.2987392654851091E-2</c:v>
                </c:pt>
                <c:pt idx="6">
                  <c:v>2.5580120591997078E-2</c:v>
                </c:pt>
                <c:pt idx="7">
                  <c:v>0.13886351178512699</c:v>
                </c:pt>
                <c:pt idx="8">
                  <c:v>3.5355380961081675</c:v>
                </c:pt>
                <c:pt idx="9">
                  <c:v>0</c:v>
                </c:pt>
                <c:pt idx="10">
                  <c:v>0.15713502649369629</c:v>
                </c:pt>
                <c:pt idx="11">
                  <c:v>4.5678786771423355E-2</c:v>
                </c:pt>
                <c:pt idx="12">
                  <c:v>0.55728119861136483</c:v>
                </c:pt>
                <c:pt idx="13">
                  <c:v>0</c:v>
                </c:pt>
                <c:pt idx="14">
                  <c:v>1.4617211766855471E-2</c:v>
                </c:pt>
                <c:pt idx="15">
                  <c:v>0</c:v>
                </c:pt>
                <c:pt idx="16">
                  <c:v>0</c:v>
                </c:pt>
                <c:pt idx="17">
                  <c:v>2.8503562945368177</c:v>
                </c:pt>
                <c:pt idx="18">
                  <c:v>4.6391375845057556</c:v>
                </c:pt>
                <c:pt idx="19">
                  <c:v>2.6566782386259824</c:v>
                </c:pt>
                <c:pt idx="20">
                  <c:v>3.1025031975150741</c:v>
                </c:pt>
                <c:pt idx="21">
                  <c:v>1.1273524575187281</c:v>
                </c:pt>
                <c:pt idx="22">
                  <c:v>0.16809793531883788</c:v>
                </c:pt>
                <c:pt idx="23">
                  <c:v>0.25580120591997074</c:v>
                </c:pt>
                <c:pt idx="24">
                  <c:v>0.27224556915768316</c:v>
                </c:pt>
                <c:pt idx="25">
                  <c:v>0.12790060295998537</c:v>
                </c:pt>
                <c:pt idx="26">
                  <c:v>2.3752969121140138E-2</c:v>
                </c:pt>
                <c:pt idx="27">
                  <c:v>6.9431755892563507E-2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2.1925817650283203E-2</c:v>
                </c:pt>
                <c:pt idx="32">
                  <c:v>0</c:v>
                </c:pt>
                <c:pt idx="34">
                  <c:v>5.5435775625799364</c:v>
                </c:pt>
                <c:pt idx="35">
                  <c:v>0.53900968390279547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5-43BD-BDAE-EBE3D85019B2}"/>
            </c:ext>
          </c:extLst>
        </c:ser>
        <c:ser>
          <c:idx val="1"/>
          <c:order val="2"/>
          <c:tx>
            <c:strRef>
              <c:f>Raser!$D$50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Raser!$C$12:$C$46</c:f>
              <c:strCache>
                <c:ptCount val="35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Wagyu </c:v>
                </c:pt>
                <c:pt idx="31">
                  <c:v>Jak (Bos Grunniens)</c:v>
                </c:pt>
                <c:pt idx="32">
                  <c:v>Pinzgauer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Raser!$I$50:$I$84</c:f>
              <c:numCache>
                <c:formatCode>0.0</c:formatCode>
                <c:ptCount val="35"/>
                <c:pt idx="0">
                  <c:v>1.2092783913232796</c:v>
                </c:pt>
                <c:pt idx="1">
                  <c:v>0.5066698333531251</c:v>
                </c:pt>
                <c:pt idx="2">
                  <c:v>9.1042235680639683E-2</c:v>
                </c:pt>
                <c:pt idx="3">
                  <c:v>5.1458654949926762E-2</c:v>
                </c:pt>
                <c:pt idx="4">
                  <c:v>6.5312908205676271E-2</c:v>
                </c:pt>
                <c:pt idx="5">
                  <c:v>4.3541938803784173E-2</c:v>
                </c:pt>
                <c:pt idx="6">
                  <c:v>0.25729327474963382</c:v>
                </c:pt>
                <c:pt idx="7">
                  <c:v>3.1251236986897832</c:v>
                </c:pt>
                <c:pt idx="8">
                  <c:v>0</c:v>
                </c:pt>
                <c:pt idx="9">
                  <c:v>0.16823021810552979</c:v>
                </c:pt>
                <c:pt idx="10">
                  <c:v>5.937537109606935E-2</c:v>
                </c:pt>
                <c:pt idx="11">
                  <c:v>0.59573288999722895</c:v>
                </c:pt>
                <c:pt idx="12">
                  <c:v>1.9791790365356449E-3</c:v>
                </c:pt>
                <c:pt idx="13">
                  <c:v>1.187507421921387E-2</c:v>
                </c:pt>
                <c:pt idx="14">
                  <c:v>0</c:v>
                </c:pt>
                <c:pt idx="15">
                  <c:v>0</c:v>
                </c:pt>
                <c:pt idx="16">
                  <c:v>2.7094961010172991</c:v>
                </c:pt>
                <c:pt idx="17">
                  <c:v>4.7480505086490146</c:v>
                </c:pt>
                <c:pt idx="18">
                  <c:v>3.461584134900844</c:v>
                </c:pt>
                <c:pt idx="19">
                  <c:v>3.7386692000158344</c:v>
                </c:pt>
                <c:pt idx="20">
                  <c:v>1.4151130111229862</c:v>
                </c:pt>
                <c:pt idx="21">
                  <c:v>0.2375014843842774</c:v>
                </c:pt>
                <c:pt idx="22">
                  <c:v>0.37802319597830808</c:v>
                </c:pt>
                <c:pt idx="23">
                  <c:v>0.37010647983216555</c:v>
                </c:pt>
                <c:pt idx="24">
                  <c:v>0.22760558920159921</c:v>
                </c:pt>
                <c:pt idx="25">
                  <c:v>1.9791790365356447E-2</c:v>
                </c:pt>
                <c:pt idx="26">
                  <c:v>0.10885484700946048</c:v>
                </c:pt>
                <c:pt idx="27">
                  <c:v>1.9791790365356449E-3</c:v>
                </c:pt>
                <c:pt idx="28">
                  <c:v>0</c:v>
                </c:pt>
                <c:pt idx="29">
                  <c:v>0</c:v>
                </c:pt>
                <c:pt idx="30">
                  <c:v>2.5729327474963381E-2</c:v>
                </c:pt>
                <c:pt idx="31">
                  <c:v>0</c:v>
                </c:pt>
                <c:pt idx="32">
                  <c:v>0</c:v>
                </c:pt>
                <c:pt idx="33">
                  <c:v>4.5857578276530893</c:v>
                </c:pt>
                <c:pt idx="34">
                  <c:v>0.26520999089577657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F5-43BD-BDAE-EBE3D85019B2}"/>
            </c:ext>
          </c:extLst>
        </c:ser>
        <c:ser>
          <c:idx val="2"/>
          <c:order val="3"/>
          <c:tx>
            <c:strRef>
              <c:f>Raser!$D$12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Raser!$C$12:$C$46</c:f>
              <c:strCache>
                <c:ptCount val="35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  <c:pt idx="27">
                  <c:v>Salers</c:v>
                </c:pt>
                <c:pt idx="28">
                  <c:v>Chianina</c:v>
                </c:pt>
                <c:pt idx="29">
                  <c:v>Belgisk blå</c:v>
                </c:pt>
                <c:pt idx="30">
                  <c:v>Wagyu </c:v>
                </c:pt>
                <c:pt idx="31">
                  <c:v>Jak (Bos Grunniens)</c:v>
                </c:pt>
                <c:pt idx="32">
                  <c:v>Pinzgauer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Raser!$I$12:$I$46</c:f>
              <c:numCache>
                <c:formatCode>0.0</c:formatCode>
                <c:ptCount val="35"/>
                <c:pt idx="0">
                  <c:v>1.5404676656500027</c:v>
                </c:pt>
                <c:pt idx="1">
                  <c:v>0.49728152764885297</c:v>
                </c:pt>
                <c:pt idx="2">
                  <c:v>0.16576050921628435</c:v>
                </c:pt>
                <c:pt idx="3">
                  <c:v>8.8405604915351654E-2</c:v>
                </c:pt>
                <c:pt idx="4">
                  <c:v>6.8514343809397527E-2</c:v>
                </c:pt>
                <c:pt idx="5">
                  <c:v>7.0724483932281326E-2</c:v>
                </c:pt>
                <c:pt idx="6">
                  <c:v>0.30278919683507927</c:v>
                </c:pt>
                <c:pt idx="7">
                  <c:v>2.9792688856473495</c:v>
                </c:pt>
                <c:pt idx="8">
                  <c:v>0</c:v>
                </c:pt>
                <c:pt idx="9">
                  <c:v>0.27405737523759005</c:v>
                </c:pt>
                <c:pt idx="10">
                  <c:v>2.2101401228837914E-2</c:v>
                </c:pt>
                <c:pt idx="11">
                  <c:v>0.63210007514476396</c:v>
                </c:pt>
                <c:pt idx="12">
                  <c:v>1.7681120983070332E-2</c:v>
                </c:pt>
                <c:pt idx="13">
                  <c:v>1.9891261105954121E-2</c:v>
                </c:pt>
                <c:pt idx="14">
                  <c:v>0</c:v>
                </c:pt>
                <c:pt idx="15">
                  <c:v>0</c:v>
                </c:pt>
                <c:pt idx="16">
                  <c:v>2.5527118419307775</c:v>
                </c:pt>
                <c:pt idx="17">
                  <c:v>5.3153869955355164</c:v>
                </c:pt>
                <c:pt idx="18">
                  <c:v>3.9804623613137058</c:v>
                </c:pt>
                <c:pt idx="19">
                  <c:v>3.7041948459532352</c:v>
                </c:pt>
                <c:pt idx="20">
                  <c:v>1.6355036909340057</c:v>
                </c:pt>
                <c:pt idx="21">
                  <c:v>0.25416611413163598</c:v>
                </c:pt>
                <c:pt idx="22">
                  <c:v>0.31383989744949825</c:v>
                </c:pt>
                <c:pt idx="23">
                  <c:v>0.35362241966140662</c:v>
                </c:pt>
                <c:pt idx="24">
                  <c:v>0.23869513327144945</c:v>
                </c:pt>
                <c:pt idx="25">
                  <c:v>1.7681120983070332E-2</c:v>
                </c:pt>
                <c:pt idx="26">
                  <c:v>0.11050700614418955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3.315210184325687E-2</c:v>
                </c:pt>
                <c:pt idx="31">
                  <c:v>0</c:v>
                </c:pt>
                <c:pt idx="32">
                  <c:v>0</c:v>
                </c:pt>
                <c:pt idx="33">
                  <c:v>4.3340847809751128</c:v>
                </c:pt>
                <c:pt idx="34">
                  <c:v>0.31383989744949825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F5-43BD-BDAE-EBE3D8501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UNG KU, 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4445452299"/>
          <c:y val="4.51209042843613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Raser!$T$86:$T$122</c:f>
              <c:numCache>
                <c:formatCode>0</c:formatCode>
                <c:ptCount val="37"/>
                <c:pt idx="0">
                  <c:v>258.42585718333874</c:v>
                </c:pt>
                <c:pt idx="1">
                  <c:v>261.94583552227061</c:v>
                </c:pt>
                <c:pt idx="2">
                  <c:v>194.96657676348536</c:v>
                </c:pt>
                <c:pt idx="3">
                  <c:v>191.02922448979575</c:v>
                </c:pt>
                <c:pt idx="4">
                  <c:v>214.19020000000003</c:v>
                </c:pt>
                <c:pt idx="5">
                  <c:v>182.31155555555563</c:v>
                </c:pt>
                <c:pt idx="6">
                  <c:v>206.87379310344821</c:v>
                </c:pt>
                <c:pt idx="7">
                  <c:v>220.67142857142872</c:v>
                </c:pt>
                <c:pt idx="8">
                  <c:v>188.42447368421057</c:v>
                </c:pt>
                <c:pt idx="9">
                  <c:v>268.90586046511646</c:v>
                </c:pt>
                <c:pt idx="10">
                  <c:v>0</c:v>
                </c:pt>
                <c:pt idx="11">
                  <c:v>262.94732558139538</c:v>
                </c:pt>
                <c:pt idx="12">
                  <c:v>200.47</c:v>
                </c:pt>
                <c:pt idx="13">
                  <c:v>288.83281967213105</c:v>
                </c:pt>
                <c:pt idx="14">
                  <c:v>0</c:v>
                </c:pt>
                <c:pt idx="15">
                  <c:v>281.7</c:v>
                </c:pt>
                <c:pt idx="16">
                  <c:v>0</c:v>
                </c:pt>
                <c:pt idx="17">
                  <c:v>0</c:v>
                </c:pt>
                <c:pt idx="18">
                  <c:v>271.16214743589745</c:v>
                </c:pt>
                <c:pt idx="19">
                  <c:v>309.84628593934605</c:v>
                </c:pt>
                <c:pt idx="20">
                  <c:v>279.45982806052302</c:v>
                </c:pt>
                <c:pt idx="21">
                  <c:v>302.22384570082431</c:v>
                </c:pt>
                <c:pt idx="22">
                  <c:v>288.74153970826558</c:v>
                </c:pt>
                <c:pt idx="23">
                  <c:v>323.04467391304343</c:v>
                </c:pt>
                <c:pt idx="24">
                  <c:v>173.45857142857147</c:v>
                </c:pt>
                <c:pt idx="25">
                  <c:v>247.24409395973143</c:v>
                </c:pt>
                <c:pt idx="26">
                  <c:v>140.81285714285721</c:v>
                </c:pt>
                <c:pt idx="27">
                  <c:v>255.47692307692313</c:v>
                </c:pt>
                <c:pt idx="28">
                  <c:v>215.31842105263155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274.76833333333337</c:v>
                </c:pt>
                <c:pt idx="33">
                  <c:v>0</c:v>
                </c:pt>
                <c:pt idx="35">
                  <c:v>276.10304548450807</c:v>
                </c:pt>
                <c:pt idx="36">
                  <c:v>257.91342372881354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1-488F-B657-7002DC3789B8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Raser!$T$48:$T$84</c:f>
              <c:numCache>
                <c:formatCode>0</c:formatCode>
                <c:ptCount val="37"/>
                <c:pt idx="0">
                  <c:v>248.82607944732339</c:v>
                </c:pt>
                <c:pt idx="1">
                  <c:v>259.89584682267912</c:v>
                </c:pt>
                <c:pt idx="2">
                  <c:v>195.14386252045824</c:v>
                </c:pt>
                <c:pt idx="3">
                  <c:v>191.45859375000003</c:v>
                </c:pt>
                <c:pt idx="4">
                  <c:v>201.37826086956537</c:v>
                </c:pt>
                <c:pt idx="5">
                  <c:v>203.15769230769223</c:v>
                </c:pt>
                <c:pt idx="6">
                  <c:v>226.85454545454539</c:v>
                </c:pt>
                <c:pt idx="7">
                  <c:v>220.20000000000005</c:v>
                </c:pt>
                <c:pt idx="8">
                  <c:v>187.03846153846163</c:v>
                </c:pt>
                <c:pt idx="9">
                  <c:v>271.08606713109646</c:v>
                </c:pt>
                <c:pt idx="10">
                  <c:v>0</c:v>
                </c:pt>
                <c:pt idx="11">
                  <c:v>258.95647058823539</c:v>
                </c:pt>
                <c:pt idx="12">
                  <c:v>225.04999999999995</c:v>
                </c:pt>
                <c:pt idx="13">
                  <c:v>285.55315614617939</c:v>
                </c:pt>
                <c:pt idx="14">
                  <c:v>212.7</c:v>
                </c:pt>
                <c:pt idx="15">
                  <c:v>291.64999999999998</c:v>
                </c:pt>
                <c:pt idx="16">
                  <c:v>0</c:v>
                </c:pt>
                <c:pt idx="17">
                  <c:v>0</c:v>
                </c:pt>
                <c:pt idx="18">
                  <c:v>264.26785975164381</c:v>
                </c:pt>
                <c:pt idx="19">
                  <c:v>304.59299708211751</c:v>
                </c:pt>
                <c:pt idx="20">
                  <c:v>268.47747284162392</c:v>
                </c:pt>
                <c:pt idx="21">
                  <c:v>295.46924298570701</c:v>
                </c:pt>
                <c:pt idx="22">
                  <c:v>283.24321678321678</c:v>
                </c:pt>
                <c:pt idx="23">
                  <c:v>316.7000000000001</c:v>
                </c:pt>
                <c:pt idx="24">
                  <c:v>177.86282722513079</c:v>
                </c:pt>
                <c:pt idx="25">
                  <c:v>229.76363636363632</c:v>
                </c:pt>
                <c:pt idx="26">
                  <c:v>134.57478260869564</c:v>
                </c:pt>
                <c:pt idx="27">
                  <c:v>296.35000000000002</c:v>
                </c:pt>
                <c:pt idx="28">
                  <c:v>232.24909090909088</c:v>
                </c:pt>
                <c:pt idx="29">
                  <c:v>241.1</c:v>
                </c:pt>
                <c:pt idx="30">
                  <c:v>0</c:v>
                </c:pt>
                <c:pt idx="31">
                  <c:v>0</c:v>
                </c:pt>
                <c:pt idx="32">
                  <c:v>286.39999999999998</c:v>
                </c:pt>
                <c:pt idx="33">
                  <c:v>0</c:v>
                </c:pt>
                <c:pt idx="34">
                  <c:v>0</c:v>
                </c:pt>
                <c:pt idx="35">
                  <c:v>265.59866206301194</c:v>
                </c:pt>
                <c:pt idx="36">
                  <c:v>264.45671641791034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31-488F-B657-7002DC3789B8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Raser!$T$10:$T$46</c:f>
              <c:numCache>
                <c:formatCode>0</c:formatCode>
                <c:ptCount val="37"/>
                <c:pt idx="0">
                  <c:v>252.60610944527704</c:v>
                </c:pt>
                <c:pt idx="1">
                  <c:v>264.12545004420684</c:v>
                </c:pt>
                <c:pt idx="2">
                  <c:v>194.64820659971312</c:v>
                </c:pt>
                <c:pt idx="3">
                  <c:v>192.32666666666671</c:v>
                </c:pt>
                <c:pt idx="4">
                  <c:v>208.69466666666673</c:v>
                </c:pt>
                <c:pt idx="5">
                  <c:v>201.815</c:v>
                </c:pt>
                <c:pt idx="6">
                  <c:v>228.49677419354845</c:v>
                </c:pt>
                <c:pt idx="7">
                  <c:v>212.52812499999999</c:v>
                </c:pt>
                <c:pt idx="8">
                  <c:v>185.39489051094904</c:v>
                </c:pt>
                <c:pt idx="9">
                  <c:v>273.59458456973312</c:v>
                </c:pt>
                <c:pt idx="10">
                  <c:v>0</c:v>
                </c:pt>
                <c:pt idx="11">
                  <c:v>265.0604838709678</c:v>
                </c:pt>
                <c:pt idx="12">
                  <c:v>257.13</c:v>
                </c:pt>
                <c:pt idx="13">
                  <c:v>286.61188811188822</c:v>
                </c:pt>
                <c:pt idx="14">
                  <c:v>272.09999999999997</c:v>
                </c:pt>
                <c:pt idx="15">
                  <c:v>306.27777777777783</c:v>
                </c:pt>
                <c:pt idx="16">
                  <c:v>0</c:v>
                </c:pt>
                <c:pt idx="17">
                  <c:v>0</c:v>
                </c:pt>
                <c:pt idx="18">
                  <c:v>261.33160173160167</c:v>
                </c:pt>
                <c:pt idx="19">
                  <c:v>299.71958419958446</c:v>
                </c:pt>
                <c:pt idx="20">
                  <c:v>271.75319267073831</c:v>
                </c:pt>
                <c:pt idx="21">
                  <c:v>295.3316229116943</c:v>
                </c:pt>
                <c:pt idx="22">
                  <c:v>281.67810810810801</c:v>
                </c:pt>
                <c:pt idx="23">
                  <c:v>303.29739130434791</c:v>
                </c:pt>
                <c:pt idx="24">
                  <c:v>166.6267605633802</c:v>
                </c:pt>
                <c:pt idx="25">
                  <c:v>242.97312500000004</c:v>
                </c:pt>
                <c:pt idx="26">
                  <c:v>143.66574074074077</c:v>
                </c:pt>
                <c:pt idx="27">
                  <c:v>261.8</c:v>
                </c:pt>
                <c:pt idx="28">
                  <c:v>230.48600000000005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272.6733333333334</c:v>
                </c:pt>
                <c:pt idx="33">
                  <c:v>0</c:v>
                </c:pt>
                <c:pt idx="34">
                  <c:v>0</c:v>
                </c:pt>
                <c:pt idx="35">
                  <c:v>266.54548699643021</c:v>
                </c:pt>
                <c:pt idx="36">
                  <c:v>266.17253521126759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31-488F-B657-7002DC37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555584630203869"/>
          <c:y val="0.1595370093016297"/>
          <c:w val="5.531465963372522E-2"/>
          <c:h val="0.1429989160171046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antall av de to fe 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521471577987819E-2"/>
          <c:y val="0.18324718424848804"/>
          <c:w val="0.86009290373828085"/>
          <c:h val="0.622192535950566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Typefe!$D$39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val>
            <c:numRef>
              <c:f>Typefe!$F$39:$F$40</c:f>
              <c:numCache>
                <c:formatCode>#,##0</c:formatCode>
                <c:ptCount val="2"/>
                <c:pt idx="0">
                  <c:v>43722.5</c:v>
                </c:pt>
                <c:pt idx="1">
                  <c:v>8375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TF!#REF!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207-4396-921B-4A52782C6661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Typefe!$F$12:$F$13</c:f>
              <c:numCache>
                <c:formatCode>#,##0</c:formatCode>
                <c:ptCount val="2"/>
                <c:pt idx="0">
                  <c:v>38588</c:v>
                </c:pt>
                <c:pt idx="1">
                  <c:v>11938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TF!#REF!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207-4396-921B-4A52782C6661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Typefe!$F$12:$F$13</c:f>
              <c:numCache>
                <c:formatCode>#,##0</c:formatCode>
                <c:ptCount val="2"/>
                <c:pt idx="0">
                  <c:v>38588</c:v>
                </c:pt>
                <c:pt idx="1">
                  <c:v>11938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TF!#REF!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207-4396-921B-4A52782C6661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Typefe!$F$9:$F$10</c:f>
              <c:numCache>
                <c:formatCode>#,##0</c:formatCode>
                <c:ptCount val="2"/>
                <c:pt idx="0">
                  <c:v>34107</c:v>
                </c:pt>
                <c:pt idx="1">
                  <c:v>11139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TF!#REF!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1207-4396-921B-4A52782C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5542097978392637E-2"/>
              <c:y val="0.4257476588019660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8.8101116519150549E-2"/>
          <c:h val="0.2150054074293231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middel</a:t>
            </a:r>
            <a:r>
              <a:rPr lang="en-US" sz="2800" baseline="0"/>
              <a:t> VEKT for de TO fetypene</a:t>
            </a:r>
            <a:endParaRPr lang="en-US" sz="28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Typefe!$L$18:$L$19</c:f>
              <c:numCache>
                <c:formatCode>0</c:formatCode>
                <c:ptCount val="2"/>
                <c:pt idx="0">
                  <c:v>261.70277628994745</c:v>
                </c:pt>
                <c:pt idx="1">
                  <c:v>284.67313889382478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E-42A5-984D-F30D045559D7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Typefe!$L$15:$L$16</c:f>
              <c:numCache>
                <c:formatCode>0</c:formatCode>
                <c:ptCount val="2"/>
                <c:pt idx="0">
                  <c:v>260.62612980657195</c:v>
                </c:pt>
                <c:pt idx="1">
                  <c:v>285.08424873096442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CE-42A5-984D-F30D045559D7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Typefe!$L$12:$L$13</c:f>
              <c:numCache>
                <c:formatCode>0</c:formatCode>
                <c:ptCount val="2"/>
                <c:pt idx="0">
                  <c:v>257.8301518606811</c:v>
                </c:pt>
                <c:pt idx="1">
                  <c:v>277.3721812698937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CE-42A5-984D-F30D045559D7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Typefe!$L$9:$L$10</c:f>
              <c:numCache>
                <c:formatCode>0</c:formatCode>
                <c:ptCount val="2"/>
                <c:pt idx="0">
                  <c:v>261.32455800861754</c:v>
                </c:pt>
                <c:pt idx="1">
                  <c:v>277.48223359368001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CE-42A5-984D-F30D0455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VEKT i kg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5274029688445"/>
          <c:y val="9.5123238228085966E-2"/>
          <c:w val="6.3222252009427729E-2"/>
          <c:h val="0.247013102051293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antall% av de to fe 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521471577987819E-2"/>
          <c:y val="0.18324718424848804"/>
          <c:w val="0.86009290373828085"/>
          <c:h val="0.622192535950566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Typefe!$D$39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Typefe!$H$39:$H$40</c:f>
              <c:numCache>
                <c:formatCode>0</c:formatCode>
                <c:ptCount val="2"/>
                <c:pt idx="0">
                  <c:v>83.924372570660779</c:v>
                </c:pt>
                <c:pt idx="1">
                  <c:v>16.075627429339221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8-48A5-9BEA-DEEEF0B3E6BC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Typefe!$H$12:$H$13</c:f>
              <c:numCache>
                <c:formatCode>0</c:formatCode>
                <c:ptCount val="2"/>
                <c:pt idx="0">
                  <c:v>76.372560661837483</c:v>
                </c:pt>
                <c:pt idx="1">
                  <c:v>23.627439338162539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8-48A5-9BEA-DEEEF0B3E6BC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Typefe!$H$12:$H$13</c:f>
              <c:numCache>
                <c:formatCode>0</c:formatCode>
                <c:ptCount val="2"/>
                <c:pt idx="0">
                  <c:v>76.372560661837483</c:v>
                </c:pt>
                <c:pt idx="1">
                  <c:v>23.627439338162539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B8-48A5-9BEA-DEEEF0B3E6BC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Typefe!$H$9:$H$10</c:f>
              <c:numCache>
                <c:formatCode>0</c:formatCode>
                <c:ptCount val="2"/>
                <c:pt idx="0">
                  <c:v>75.38124917119741</c:v>
                </c:pt>
                <c:pt idx="1">
                  <c:v>24.618750828802543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B8-48A5-9BEA-DEEEF0B3E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Antall% slakt</a:t>
                </a:r>
              </a:p>
            </c:rich>
          </c:tx>
          <c:layout>
            <c:manualLayout>
              <c:xMode val="edge"/>
              <c:yMode val="edge"/>
              <c:x val="2.5542097978392637E-2"/>
              <c:y val="0.4257476588019660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8.8101116519150549E-2"/>
          <c:h val="0.2150054074293231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middel</a:t>
            </a:r>
            <a:r>
              <a:rPr lang="en-US" sz="2800" baseline="0"/>
              <a:t> KLASSE for de TO fetypene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0362213978496138E-2"/>
          <c:y val="0.11250126144297105"/>
          <c:w val="0.85732848690821128"/>
          <c:h val="0.781987741517492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Typefe!$R$18:$R$19</c:f>
              <c:numCache>
                <c:formatCode>0.00</c:formatCode>
                <c:ptCount val="2"/>
                <c:pt idx="0">
                  <c:v>3.3893570651947318</c:v>
                </c:pt>
                <c:pt idx="1">
                  <c:v>5.4433954766868942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6-46F4-8E59-E979D9061A97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Typefe!$R$15:$R$16</c:f>
              <c:numCache>
                <c:formatCode>0.00</c:formatCode>
                <c:ptCount val="2"/>
                <c:pt idx="0">
                  <c:v>3.3432996443945351</c:v>
                </c:pt>
                <c:pt idx="1">
                  <c:v>5.5146872090070245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6-46F4-8E59-E979D9061A97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Typefe!$R$12:$R$13</c:f>
              <c:numCache>
                <c:formatCode>0.00</c:formatCode>
                <c:ptCount val="2"/>
                <c:pt idx="0">
                  <c:v>3.2942416827198406</c:v>
                </c:pt>
                <c:pt idx="1">
                  <c:v>5.3910857908847181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06-46F4-8E59-E979D9061A97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Typefe!$R$9:$R$10</c:f>
              <c:numCache>
                <c:formatCode>0.00</c:formatCode>
                <c:ptCount val="2"/>
                <c:pt idx="0">
                  <c:v>3.3717371472293323</c:v>
                </c:pt>
                <c:pt idx="1">
                  <c:v>5.4149977548271186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06-46F4-8E59-E979D9061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6835229499501649E-2"/>
              <c:y val="0.330644527116410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5274029688445"/>
          <c:y val="9.5123238228085966E-2"/>
          <c:w val="6.3222252009427729E-2"/>
          <c:h val="0.247013102051293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middel</a:t>
            </a:r>
            <a:r>
              <a:rPr lang="en-US" sz="2800" baseline="0"/>
              <a:t> LENGDE for de TO fetypene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207135860380035E-2"/>
          <c:y val="0.11038985113227287"/>
          <c:w val="0.84148356502632737"/>
          <c:h val="0.784099151828190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Typefe!$O$18:$O$19</c:f>
              <c:numCache>
                <c:formatCode>0.0</c:formatCode>
                <c:ptCount val="2"/>
                <c:pt idx="0">
                  <c:v>216.57791965948391</c:v>
                </c:pt>
                <c:pt idx="1">
                  <c:v>210.23771498771495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00-46C8-8A45-1FF7B7C3BBF6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Typefe!$O$15:$O$16</c:f>
              <c:numCache>
                <c:formatCode>0.0</c:formatCode>
                <c:ptCount val="2"/>
                <c:pt idx="0">
                  <c:v>217.16442164320557</c:v>
                </c:pt>
                <c:pt idx="1">
                  <c:v>209.83595600676821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0-46C8-8A45-1FF7B7C3BBF6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Typefe!$O$12:$O$13</c:f>
              <c:numCache>
                <c:formatCode>0.0</c:formatCode>
                <c:ptCount val="2"/>
                <c:pt idx="0">
                  <c:v>216.81510751186821</c:v>
                </c:pt>
                <c:pt idx="1">
                  <c:v>208.72591723906856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00-46C8-8A45-1FF7B7C3BBF6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Typefe!$O$9:$O$10</c:f>
              <c:numCache>
                <c:formatCode>0.0</c:formatCode>
                <c:ptCount val="2"/>
                <c:pt idx="0">
                  <c:v>217.20671793568073</c:v>
                </c:pt>
                <c:pt idx="1">
                  <c:v>208.52985007630849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00-46C8-8A45-1FF7B7C3B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6835229499501649E-2"/>
              <c:y val="0.330644527116410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92968207694488"/>
          <c:y val="0.19013665479788067"/>
          <c:w val="6.3222252009427729E-2"/>
          <c:h val="0.247013102051293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middel</a:t>
            </a:r>
            <a:r>
              <a:rPr lang="en-US" sz="2800" baseline="0"/>
              <a:t> K-FAKTOR for de TO fetypene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207135860380035E-2"/>
          <c:y val="0.11038985113227287"/>
          <c:w val="0.84148356502632737"/>
          <c:h val="0.784099151828190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Typefe!$P$18:$P$19</c:f>
              <c:numCache>
                <c:formatCode>0.0</c:formatCode>
                <c:ptCount val="2"/>
                <c:pt idx="0">
                  <c:v>25.70670862382886</c:v>
                </c:pt>
                <c:pt idx="1">
                  <c:v>30.56201571162751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1-4015-95C4-40B9071892F7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Typefe!$P$15:$P$16</c:f>
              <c:numCache>
                <c:formatCode>0.0</c:formatCode>
                <c:ptCount val="2"/>
                <c:pt idx="0">
                  <c:v>25.391600593957087</c:v>
                </c:pt>
                <c:pt idx="1">
                  <c:v>30.630533335107096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1-4015-95C4-40B9071892F7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Typefe!$P$12:$P$13</c:f>
              <c:numCache>
                <c:formatCode>0.0</c:formatCode>
                <c:ptCount val="2"/>
                <c:pt idx="0">
                  <c:v>25.289537111236207</c:v>
                </c:pt>
                <c:pt idx="1">
                  <c:v>30.218543206697674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21-4015-95C4-40B9071892F7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Typefe!$P$9:$P$10</c:f>
              <c:numCache>
                <c:formatCode>0.0</c:formatCode>
                <c:ptCount val="2"/>
                <c:pt idx="0">
                  <c:v>25.477319636507598</c:v>
                </c:pt>
                <c:pt idx="1">
                  <c:v>30.300124580449953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21-4015-95C4-40B907189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  <c:min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K-FAKTOR i mg/ml</a:t>
                </a:r>
              </a:p>
            </c:rich>
          </c:tx>
          <c:layout>
            <c:manualLayout>
              <c:xMode val="edge"/>
              <c:yMode val="edge"/>
              <c:x val="1.6835229499501649E-2"/>
              <c:y val="0.330644527116410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01068783648047"/>
          <c:y val="0.17957960324438976"/>
          <c:w val="6.3222252009427729E-2"/>
          <c:h val="0.247013102051293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Ung ku, middel</a:t>
            </a:r>
            <a:r>
              <a:rPr lang="en-US" sz="2800" baseline="0"/>
              <a:t> FETTGRUPPE for de TO fetypene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255597772291327E-2"/>
          <c:y val="0.11250126144297105"/>
          <c:w val="0.84643510311441605"/>
          <c:h val="0.781987741517492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Typefe!$U$18:$U$19</c:f>
              <c:numCache>
                <c:formatCode>0.00</c:formatCode>
                <c:ptCount val="2"/>
                <c:pt idx="0">
                  <c:v>7.5095924915033345</c:v>
                </c:pt>
                <c:pt idx="1">
                  <c:v>7.8141215628710592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C-4D3E-9AFE-20D5A3C48460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Typefe!$U$15:$U$16</c:f>
              <c:numCache>
                <c:formatCode>0.00</c:formatCode>
                <c:ptCount val="2"/>
                <c:pt idx="0">
                  <c:v>7.320368212537872</c:v>
                </c:pt>
                <c:pt idx="1">
                  <c:v>7.7615905245346868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C-4D3E-9AFE-20D5A3C48460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Typefe!$U$12:$U$13</c:f>
              <c:numCache>
                <c:formatCode>0.00</c:formatCode>
                <c:ptCount val="2"/>
                <c:pt idx="0">
                  <c:v>7.3389913962890017</c:v>
                </c:pt>
                <c:pt idx="1">
                  <c:v>7.579745350980061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2C-4D3E-9AFE-20D5A3C48460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Typefe!$U$9:$U$10</c:f>
              <c:numCache>
                <c:formatCode>0.00</c:formatCode>
                <c:ptCount val="2"/>
                <c:pt idx="0">
                  <c:v>7.430967250124608</c:v>
                </c:pt>
                <c:pt idx="1">
                  <c:v>7.5135110871712012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2C-4D3E-9AFE-20D5A3C48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6835229499501649E-2"/>
              <c:y val="0.330644527116410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5274029688445"/>
          <c:y val="9.5123238228085966E-2"/>
          <c:w val="6.3222252009427729E-2"/>
          <c:h val="0.2470131020512936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 ku: antall av de ulike fe typene</a:t>
            </a:r>
          </a:p>
        </c:rich>
      </c:tx>
      <c:layout>
        <c:manualLayout>
          <c:xMode val="edge"/>
          <c:yMode val="edge"/>
          <c:x val="0.30726570971613648"/>
          <c:y val="1.2704533703598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6049217449909158E-2"/>
          <c:y val="0.15113700173164543"/>
          <c:w val="0.90349616609531969"/>
          <c:h val="0.704899715875657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'Ark1'!$R$1342:$R$1349</c:f>
              <c:numCache>
                <c:formatCode>General</c:formatCode>
                <c:ptCount val="8"/>
                <c:pt idx="0">
                  <c:v>1935</c:v>
                </c:pt>
                <c:pt idx="1">
                  <c:v>36962</c:v>
                </c:pt>
                <c:pt idx="2">
                  <c:v>484</c:v>
                </c:pt>
                <c:pt idx="3">
                  <c:v>248</c:v>
                </c:pt>
                <c:pt idx="4">
                  <c:v>3163</c:v>
                </c:pt>
                <c:pt idx="5">
                  <c:v>4959</c:v>
                </c:pt>
                <c:pt idx="6">
                  <c:v>3450</c:v>
                </c:pt>
                <c:pt idx="7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4-40DC-AD48-EB5BBB89F529}"/>
            </c:ext>
          </c:extLst>
        </c:ser>
        <c:ser>
          <c:idx val="3"/>
          <c:order val="1"/>
          <c:tx>
            <c:strRef>
              <c:f>'Ark1'!$C$1334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'Ark1'!$R$1334:$R$1341</c:f>
              <c:numCache>
                <c:formatCode>General</c:formatCode>
                <c:ptCount val="8"/>
                <c:pt idx="0">
                  <c:v>1579</c:v>
                </c:pt>
                <c:pt idx="1">
                  <c:v>33571</c:v>
                </c:pt>
                <c:pt idx="2">
                  <c:v>543</c:v>
                </c:pt>
                <c:pt idx="3">
                  <c:v>361</c:v>
                </c:pt>
                <c:pt idx="4">
                  <c:v>3306</c:v>
                </c:pt>
                <c:pt idx="5">
                  <c:v>5133</c:v>
                </c:pt>
                <c:pt idx="6">
                  <c:v>3138</c:v>
                </c:pt>
                <c:pt idx="7">
                  <c:v>2895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B4-40DC-AD48-EB5BBB89F529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'Ark1'!$R$1326:$R$1333</c:f>
              <c:numCache>
                <c:formatCode>General</c:formatCode>
                <c:ptCount val="8"/>
                <c:pt idx="0">
                  <c:v>1348</c:v>
                </c:pt>
                <c:pt idx="1">
                  <c:v>29541</c:v>
                </c:pt>
                <c:pt idx="2">
                  <c:v>550</c:v>
                </c:pt>
                <c:pt idx="3">
                  <c:v>300</c:v>
                </c:pt>
                <c:pt idx="4">
                  <c:v>3116</c:v>
                </c:pt>
                <c:pt idx="5">
                  <c:v>4945</c:v>
                </c:pt>
                <c:pt idx="6">
                  <c:v>2778</c:v>
                </c:pt>
                <c:pt idx="7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B4-40DC-AD48-EB5BBB89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979667233580004"/>
          <c:y val="0.14161257740360061"/>
          <c:w val="6.6464484474263313E-2"/>
          <c:h val="0.18965819029090555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middel LENGDE i de 4 norske regionene</a:t>
            </a:r>
          </a:p>
        </c:rich>
      </c:tx>
      <c:layout>
        <c:manualLayout>
          <c:xMode val="edge"/>
          <c:yMode val="edge"/>
          <c:x val="0.13955500389832398"/>
          <c:y val="3.9864846370711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3828870853747"/>
          <c:y val="0.16515992469838295"/>
          <c:w val="0.83336225530069341"/>
          <c:h val="0.678095623321604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Regioner!$P$14:$P$17</c:f>
              <c:numCache>
                <c:formatCode>0</c:formatCode>
                <c:ptCount val="4"/>
                <c:pt idx="0">
                  <c:v>214.32643332078788</c:v>
                </c:pt>
                <c:pt idx="1">
                  <c:v>215.22308496341648</c:v>
                </c:pt>
                <c:pt idx="2">
                  <c:v>215.07237706114111</c:v>
                </c:pt>
                <c:pt idx="3">
                  <c:v>214.33212919677004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3-4F4B-A5C4-40A1E37C78AF}"/>
            </c:ext>
          </c:extLst>
        </c:ser>
        <c:ser>
          <c:idx val="3"/>
          <c:order val="1"/>
          <c:tx>
            <c:strRef>
              <c:f>Regioner!$B$9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Regioner!$P$9:$P$12</c:f>
              <c:numCache>
                <c:formatCode>0</c:formatCode>
                <c:ptCount val="4"/>
                <c:pt idx="0">
                  <c:v>214.30922047074063</c:v>
                </c:pt>
                <c:pt idx="1">
                  <c:v>215.15052787858801</c:v>
                </c:pt>
                <c:pt idx="2">
                  <c:v>215.54794744144289</c:v>
                </c:pt>
                <c:pt idx="3">
                  <c:v>214.63753746829605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3-4F4B-A5C4-40A1E37C7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1187305776014"/>
          <c:y val="0.19457299912982576"/>
          <c:w val="0.10048412276073447"/>
          <c:h val="0.133004393318759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 ku: middel FETTGRUPPE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'Ark1'!$T$1342:$T$1349</c:f>
              <c:numCache>
                <c:formatCode>General</c:formatCode>
                <c:ptCount val="8"/>
                <c:pt idx="0">
                  <c:v>6.7550387596899215</c:v>
                </c:pt>
                <c:pt idx="1">
                  <c:v>7.343785509442128</c:v>
                </c:pt>
                <c:pt idx="2">
                  <c:v>8.0123966942148748</c:v>
                </c:pt>
                <c:pt idx="3">
                  <c:v>7.1088709677419315</c:v>
                </c:pt>
                <c:pt idx="4">
                  <c:v>9.0882073980398363</c:v>
                </c:pt>
                <c:pt idx="5">
                  <c:v>7.2012502520669486</c:v>
                </c:pt>
                <c:pt idx="6">
                  <c:v>7.3976811594202898</c:v>
                </c:pt>
                <c:pt idx="7">
                  <c:v>7.2901671861717201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F-4A73-95F2-3B5672C750EB}"/>
            </c:ext>
          </c:extLst>
        </c:ser>
        <c:ser>
          <c:idx val="3"/>
          <c:order val="1"/>
          <c:tx>
            <c:strRef>
              <c:f>'Ark1'!$C$1334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'Ark1'!$T$1334:$T$1341</c:f>
              <c:numCache>
                <c:formatCode>General</c:formatCode>
                <c:ptCount val="8"/>
                <c:pt idx="0">
                  <c:v>6.89170360987967</c:v>
                </c:pt>
                <c:pt idx="1">
                  <c:v>7.3825325429686348</c:v>
                </c:pt>
                <c:pt idx="2">
                  <c:v>8.0092081031307547</c:v>
                </c:pt>
                <c:pt idx="3">
                  <c:v>7.6426592797783934</c:v>
                </c:pt>
                <c:pt idx="4">
                  <c:v>8.7199032062915922</c:v>
                </c:pt>
                <c:pt idx="5">
                  <c:v>7.0319501266316005</c:v>
                </c:pt>
                <c:pt idx="6">
                  <c:v>7.2673677501593357</c:v>
                </c:pt>
                <c:pt idx="7">
                  <c:v>6.9523316062176148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F-4A73-95F2-3B5672C750EB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'Ark1'!$T$1326:$T$1333</c:f>
              <c:numCache>
                <c:formatCode>General</c:formatCode>
                <c:ptCount val="8"/>
                <c:pt idx="0">
                  <c:v>7.0905044510385755</c:v>
                </c:pt>
                <c:pt idx="1">
                  <c:v>7.4539453640702753</c:v>
                </c:pt>
                <c:pt idx="2">
                  <c:v>8.1581818181818182</c:v>
                </c:pt>
                <c:pt idx="3">
                  <c:v>7.74</c:v>
                </c:pt>
                <c:pt idx="4">
                  <c:v>8.6659178433889608</c:v>
                </c:pt>
                <c:pt idx="5">
                  <c:v>6.88473205257836</c:v>
                </c:pt>
                <c:pt idx="6">
                  <c:v>7.315694744420445</c:v>
                </c:pt>
                <c:pt idx="7">
                  <c:v>7.1986506746626686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AF-4A73-95F2-3B5672C75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1.3361675574644774E-2"/>
              <c:y val="0.344912344527711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816439879978065"/>
          <c:y val="0.15079224467457569"/>
          <c:w val="5.390773349869548E-2"/>
          <c:h val="0.1794418845188987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 ku: antall% av de ulike fe typene</a:t>
            </a:r>
          </a:p>
        </c:rich>
      </c:tx>
      <c:layout>
        <c:manualLayout>
          <c:xMode val="edge"/>
          <c:yMode val="edge"/>
          <c:x val="0.33671012328306865"/>
          <c:y val="9.136943063750825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'Ark1'!$AE$1342:$AE$1349</c:f>
              <c:numCache>
                <c:formatCode>General</c:formatCode>
                <c:ptCount val="8"/>
                <c:pt idx="0">
                  <c:v>3.5355380961081675</c:v>
                </c:pt>
                <c:pt idx="1">
                  <c:v>67.535172665814002</c:v>
                </c:pt>
                <c:pt idx="2">
                  <c:v>0.88434131189475595</c:v>
                </c:pt>
                <c:pt idx="3">
                  <c:v>0.45313356477251959</c:v>
                </c:pt>
                <c:pt idx="4">
                  <c:v>5.7792801023204801</c:v>
                </c:pt>
                <c:pt idx="5">
                  <c:v>9.0608441439795353</c:v>
                </c:pt>
                <c:pt idx="6">
                  <c:v>6.3036725744564226</c:v>
                </c:pt>
                <c:pt idx="7">
                  <c:v>6.4480175406541207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4C-4B17-AC2A-D0B5EF7C8716}"/>
            </c:ext>
          </c:extLst>
        </c:ser>
        <c:ser>
          <c:idx val="3"/>
          <c:order val="1"/>
          <c:tx>
            <c:strRef>
              <c:f>'Ark1'!$C$1334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'Ark1'!$AE$1334:$AE$1341</c:f>
              <c:numCache>
                <c:formatCode>General</c:formatCode>
                <c:ptCount val="8"/>
                <c:pt idx="0">
                  <c:v>3.1251236986897832</c:v>
                </c:pt>
                <c:pt idx="1">
                  <c:v>66.443019435538147</c:v>
                </c:pt>
                <c:pt idx="2">
                  <c:v>1.0746942168388551</c:v>
                </c:pt>
                <c:pt idx="3">
                  <c:v>0.71448363218936783</c:v>
                </c:pt>
                <c:pt idx="4">
                  <c:v>6.5431658947868412</c:v>
                </c:pt>
                <c:pt idx="5">
                  <c:v>10.159125994537462</c:v>
                </c:pt>
                <c:pt idx="6">
                  <c:v>6.2106638166488528</c:v>
                </c:pt>
                <c:pt idx="7">
                  <c:v>5.7297233107706917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4C-4B17-AC2A-D0B5EF7C8716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'Ark1'!$AE$1326:$AE$1333</c:f>
              <c:numCache>
                <c:formatCode>General</c:formatCode>
                <c:ptCount val="8"/>
                <c:pt idx="0">
                  <c:v>2.9792688856473495</c:v>
                </c:pt>
                <c:pt idx="1">
                  <c:v>65.289749370110059</c:v>
                </c:pt>
                <c:pt idx="2">
                  <c:v>1.2155770675860849</c:v>
                </c:pt>
                <c:pt idx="3">
                  <c:v>0.66304203686513741</c:v>
                </c:pt>
                <c:pt idx="4">
                  <c:v>6.8867966229058943</c:v>
                </c:pt>
                <c:pt idx="5">
                  <c:v>10.929142907660342</c:v>
                </c:pt>
                <c:pt idx="6">
                  <c:v>6.1397692613711721</c:v>
                </c:pt>
                <c:pt idx="7">
                  <c:v>5.8966538478539547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4C-4B17-AC2A-D0B5EF7C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02048304414736"/>
          <c:y val="0.13088591799946128"/>
          <c:w val="6.8686908481354628E-2"/>
          <c:h val="0.19867498497800226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 ku: middel VEKT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'Ark1'!$U$1342:$U$1349</c:f>
              <c:numCache>
                <c:formatCode>General</c:formatCode>
                <c:ptCount val="8"/>
                <c:pt idx="0">
                  <c:v>268.90586046511646</c:v>
                </c:pt>
                <c:pt idx="1">
                  <c:v>261.2686840538928</c:v>
                </c:pt>
                <c:pt idx="2">
                  <c:v>194.49677685950405</c:v>
                </c:pt>
                <c:pt idx="3">
                  <c:v>170.65806451612903</c:v>
                </c:pt>
                <c:pt idx="4">
                  <c:v>273.84979766044921</c:v>
                </c:pt>
                <c:pt idx="5">
                  <c:v>304.71277475297433</c:v>
                </c:pt>
                <c:pt idx="6">
                  <c:v>275.39566956521702</c:v>
                </c:pt>
                <c:pt idx="7">
                  <c:v>258.42585718333874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99-4B18-BF59-83B456A4E7DF}"/>
            </c:ext>
          </c:extLst>
        </c:ser>
        <c:ser>
          <c:idx val="3"/>
          <c:order val="1"/>
          <c:tx>
            <c:strRef>
              <c:f>'Ark1'!$C$1334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'Ark1'!$U$1334:$U$1341</c:f>
              <c:numCache>
                <c:formatCode>General</c:formatCode>
                <c:ptCount val="8"/>
                <c:pt idx="0">
                  <c:v>271.08606713109646</c:v>
                </c:pt>
                <c:pt idx="1">
                  <c:v>258.96748681897856</c:v>
                </c:pt>
                <c:pt idx="2">
                  <c:v>196.97237569060763</c:v>
                </c:pt>
                <c:pt idx="3">
                  <c:v>172.35900277008304</c:v>
                </c:pt>
                <c:pt idx="4">
                  <c:v>264.53620689655236</c:v>
                </c:pt>
                <c:pt idx="5">
                  <c:v>298.52842392363112</c:v>
                </c:pt>
                <c:pt idx="6">
                  <c:v>268.36978967495173</c:v>
                </c:pt>
                <c:pt idx="7">
                  <c:v>248.82607944732339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99-4B18-BF59-83B456A4E7DF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'Ark1'!$U$1326:$U$1333</c:f>
              <c:numCache>
                <c:formatCode>General</c:formatCode>
                <c:ptCount val="8"/>
                <c:pt idx="0">
                  <c:v>273.59458456973312</c:v>
                </c:pt>
                <c:pt idx="1">
                  <c:v>262.73264953792858</c:v>
                </c:pt>
                <c:pt idx="2">
                  <c:v>197.91436363636365</c:v>
                </c:pt>
                <c:pt idx="3">
                  <c:v>169.00399999999999</c:v>
                </c:pt>
                <c:pt idx="4">
                  <c:v>266.41245186136035</c:v>
                </c:pt>
                <c:pt idx="5">
                  <c:v>295.53354903943477</c:v>
                </c:pt>
                <c:pt idx="6">
                  <c:v>269.4812095032396</c:v>
                </c:pt>
                <c:pt idx="7">
                  <c:v>252.60610944527704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99-4B18-BF59-83B456A4E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009281725282417"/>
          <c:y val="0.27465431210014274"/>
          <c:w val="6.1552675915183597E-2"/>
          <c:h val="0.1651779925236721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</a:t>
            </a:r>
            <a:r>
              <a:rPr lang="en-US" sz="2400" baseline="0"/>
              <a:t> ku: m</a:t>
            </a:r>
            <a:r>
              <a:rPr lang="en-US" sz="2400"/>
              <a:t>iddel KLASSE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'Ark1'!$C$1342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'Ark1'!$S$1342:$S$1349</c:f>
              <c:numCache>
                <c:formatCode>General</c:formatCode>
                <c:ptCount val="8"/>
                <c:pt idx="0">
                  <c:v>2.7596899224806206</c:v>
                </c:pt>
                <c:pt idx="1">
                  <c:v>3.3358148348673526</c:v>
                </c:pt>
                <c:pt idx="2">
                  <c:v>3.2665289256198342</c:v>
                </c:pt>
                <c:pt idx="3">
                  <c:v>4.3024193548387109</c:v>
                </c:pt>
                <c:pt idx="4">
                  <c:v>5.3139424596901677</c:v>
                </c:pt>
                <c:pt idx="5">
                  <c:v>6.1953976584578125</c:v>
                </c:pt>
                <c:pt idx="6">
                  <c:v>4.8080046403712302</c:v>
                </c:pt>
                <c:pt idx="7">
                  <c:v>3.7695716395864096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9-46D2-8342-E5E984C9F7E9}"/>
            </c:ext>
          </c:extLst>
        </c:ser>
        <c:ser>
          <c:idx val="3"/>
          <c:order val="1"/>
          <c:tx>
            <c:strRef>
              <c:f>'Ark1'!$C$1334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'Ark1'!$S$1334:$S$1341</c:f>
              <c:numCache>
                <c:formatCode>General</c:formatCode>
                <c:ptCount val="8"/>
                <c:pt idx="0">
                  <c:v>2.8144395186827111</c:v>
                </c:pt>
                <c:pt idx="1">
                  <c:v>3.2914840978866726</c:v>
                </c:pt>
                <c:pt idx="2">
                  <c:v>3.3554327808471442</c:v>
                </c:pt>
                <c:pt idx="3">
                  <c:v>4.4099722991689756</c:v>
                </c:pt>
                <c:pt idx="4">
                  <c:v>5.103177004538578</c:v>
                </c:pt>
                <c:pt idx="5">
                  <c:v>6.0894388152766954</c:v>
                </c:pt>
                <c:pt idx="6">
                  <c:v>4.6650732950924141</c:v>
                </c:pt>
                <c:pt idx="7">
                  <c:v>3.5920524972657675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9-46D2-8342-E5E984C9F7E9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'Ark1'!$S$1326:$S$1333</c:f>
              <c:numCache>
                <c:formatCode>General</c:formatCode>
                <c:ptCount val="8"/>
                <c:pt idx="0">
                  <c:v>2.9234200743494423</c:v>
                </c:pt>
                <c:pt idx="1">
                  <c:v>3.3619696353531245</c:v>
                </c:pt>
                <c:pt idx="2">
                  <c:v>3.3952641165755915</c:v>
                </c:pt>
                <c:pt idx="3">
                  <c:v>4.4333333333333345</c:v>
                </c:pt>
                <c:pt idx="4">
                  <c:v>5.1633504492939677</c:v>
                </c:pt>
                <c:pt idx="5">
                  <c:v>6.0319643940926548</c:v>
                </c:pt>
                <c:pt idx="6">
                  <c:v>4.7049711815561963</c:v>
                </c:pt>
                <c:pt idx="7">
                  <c:v>3.7122915858860006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9-46D2-8342-E5E984C9F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66714729903493"/>
          <c:y val="0.25048558268906063"/>
          <c:w val="6.1124172031471614E-2"/>
          <c:h val="0.17592253449329043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</a:t>
            </a:r>
            <a:r>
              <a:rPr lang="en-US" sz="2400" baseline="0"/>
              <a:t> ku: m</a:t>
            </a:r>
            <a:r>
              <a:rPr lang="en-US" sz="2400"/>
              <a:t>iddel LENGDE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479612161117094E-2"/>
          <c:y val="0.12615796984463967"/>
          <c:w val="0.92306568768579833"/>
          <c:h val="0.729878780784432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Rasetype!$M$27:$M$34</c:f>
              <c:numCache>
                <c:formatCode>0.0</c:formatCode>
                <c:ptCount val="8"/>
                <c:pt idx="0">
                  <c:v>224.80103359173123</c:v>
                </c:pt>
                <c:pt idx="1">
                  <c:v>217.09599047670577</c:v>
                </c:pt>
                <c:pt idx="2">
                  <c:v>194.56611570247935</c:v>
                </c:pt>
                <c:pt idx="3">
                  <c:v>180.68548387096777</c:v>
                </c:pt>
                <c:pt idx="4">
                  <c:v>206.81220360417325</c:v>
                </c:pt>
                <c:pt idx="5">
                  <c:v>211.73180076628344</c:v>
                </c:pt>
                <c:pt idx="6">
                  <c:v>211.97855072463767</c:v>
                </c:pt>
                <c:pt idx="7">
                  <c:v>210.19680851063836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EE-4944-B9C1-D968944AEB60}"/>
            </c:ext>
          </c:extLst>
        </c:ser>
        <c:ser>
          <c:idx val="3"/>
          <c:order val="1"/>
          <c:tx>
            <c:strRef>
              <c:f>Rasetype!$D$18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Rasetype!$M$18:$M$25</c:f>
              <c:numCache>
                <c:formatCode>0.0</c:formatCode>
                <c:ptCount val="8"/>
                <c:pt idx="0">
                  <c:v>224.82013932868904</c:v>
                </c:pt>
                <c:pt idx="1">
                  <c:v>216.8123976050758</c:v>
                </c:pt>
                <c:pt idx="2">
                  <c:v>194.80662983425412</c:v>
                </c:pt>
                <c:pt idx="3">
                  <c:v>180.49584487534631</c:v>
                </c:pt>
                <c:pt idx="4">
                  <c:v>206.00393224440407</c:v>
                </c:pt>
                <c:pt idx="5">
                  <c:v>210.97740112994356</c:v>
                </c:pt>
                <c:pt idx="6">
                  <c:v>211.15838113448049</c:v>
                </c:pt>
                <c:pt idx="7">
                  <c:v>211.70085470085473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EE-4944-B9C1-D968944AEB60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Rasetype!$M$9:$M$16</c:f>
              <c:numCache>
                <c:formatCode>0.0</c:formatCode>
                <c:ptCount val="8"/>
                <c:pt idx="0">
                  <c:v>224.620178041543</c:v>
                </c:pt>
                <c:pt idx="1">
                  <c:v>217.2967739751532</c:v>
                </c:pt>
                <c:pt idx="2">
                  <c:v>194.41454545454545</c:v>
                </c:pt>
                <c:pt idx="3">
                  <c:v>179.41</c:v>
                </c:pt>
                <c:pt idx="4">
                  <c:v>205.99358151476252</c:v>
                </c:pt>
                <c:pt idx="5">
                  <c:v>210.56036400404452</c:v>
                </c:pt>
                <c:pt idx="6">
                  <c:v>210.9049676025918</c:v>
                </c:pt>
                <c:pt idx="7">
                  <c:v>213.13793103448276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EE-4944-B9C1-D968944AE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4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</a:t>
                </a:r>
                <a:r>
                  <a:rPr lang="en-US" sz="1400"/>
                  <a:t>LENGDE</a:t>
                </a:r>
                <a:r>
                  <a:rPr lang="en-US"/>
                  <a:t> i cm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502845319126272"/>
          <c:y val="0.15826335820767631"/>
          <c:w val="6.2821283700749866E-2"/>
          <c:h val="0.18330031245180117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Ung</a:t>
            </a:r>
            <a:r>
              <a:rPr lang="en-US" sz="2400" baseline="0"/>
              <a:t> ku: m</a:t>
            </a:r>
            <a:r>
              <a:rPr lang="en-US" sz="2400"/>
              <a:t>iddel K-FAKTOR for</a:t>
            </a:r>
            <a:r>
              <a:rPr lang="en-US" sz="2400" baseline="0"/>
              <a:t> </a:t>
            </a:r>
            <a:r>
              <a:rPr lang="en-US" sz="24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479612161117094E-2"/>
          <c:y val="0.12615796984463967"/>
          <c:w val="0.92306568768579833"/>
          <c:h val="0.729878780784432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Rasetype!$N$27:$N$34</c:f>
              <c:numCache>
                <c:formatCode>0.0</c:formatCode>
                <c:ptCount val="8"/>
                <c:pt idx="0">
                  <c:v>23.626642541692323</c:v>
                </c:pt>
                <c:pt idx="1">
                  <c:v>25.465721089297599</c:v>
                </c:pt>
                <c:pt idx="2">
                  <c:v>26.207552960315425</c:v>
                </c:pt>
                <c:pt idx="3">
                  <c:v>28.324182161892047</c:v>
                </c:pt>
                <c:pt idx="4">
                  <c:v>30.735405601101281</c:v>
                </c:pt>
                <c:pt idx="5">
                  <c:v>31.923751284141773</c:v>
                </c:pt>
                <c:pt idx="6">
                  <c:v>28.841314872600819</c:v>
                </c:pt>
                <c:pt idx="7">
                  <c:v>26.884319407993033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9-4381-9599-9AE032AA0ADB}"/>
            </c:ext>
          </c:extLst>
        </c:ser>
        <c:ser>
          <c:idx val="3"/>
          <c:order val="1"/>
          <c:tx>
            <c:strRef>
              <c:f>Rasetype!$D$18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Rasetype!$N$18:$N$25</c:f>
              <c:numCache>
                <c:formatCode>0.0</c:formatCode>
                <c:ptCount val="8"/>
                <c:pt idx="0">
                  <c:v>23.82386923793182</c:v>
                </c:pt>
                <c:pt idx="1">
                  <c:v>25.333436584767298</c:v>
                </c:pt>
                <c:pt idx="2">
                  <c:v>26.382855108719344</c:v>
                </c:pt>
                <c:pt idx="3">
                  <c:v>28.509382615981721</c:v>
                </c:pt>
                <c:pt idx="4">
                  <c:v>30.017329076886185</c:v>
                </c:pt>
                <c:pt idx="5">
                  <c:v>31.610419042891287</c:v>
                </c:pt>
                <c:pt idx="6">
                  <c:v>28.350385851446877</c:v>
                </c:pt>
                <c:pt idx="7">
                  <c:v>27.399525772750465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9-4381-9599-9AE032AA0ADB}"/>
            </c:ext>
          </c:extLst>
        </c:ser>
        <c:ser>
          <c:idx val="4"/>
          <c:order val="2"/>
          <c:tx>
            <c:strRef>
              <c:f>Rasetype!$D$9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Rasetype!$N$9:$N$16</c:f>
              <c:numCache>
                <c:formatCode>0.0</c:formatCode>
                <c:ptCount val="8"/>
                <c:pt idx="0">
                  <c:v>24.081003996281805</c:v>
                </c:pt>
                <c:pt idx="1">
                  <c:v>25.516159649845736</c:v>
                </c:pt>
                <c:pt idx="2">
                  <c:v>26.648091691287071</c:v>
                </c:pt>
                <c:pt idx="3">
                  <c:v>28.524919039454005</c:v>
                </c:pt>
                <c:pt idx="4">
                  <c:v>30.196811508973997</c:v>
                </c:pt>
                <c:pt idx="5">
                  <c:v>31.454565543567693</c:v>
                </c:pt>
                <c:pt idx="6">
                  <c:v>28.552743237902167</c:v>
                </c:pt>
                <c:pt idx="7">
                  <c:v>28.613044425206834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9-4381-9599-9AE032AA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081411316777525"/>
          <c:y val="0.16564111210982199"/>
          <c:w val="6.2821283700749866E-2"/>
          <c:h val="0.14456695717389317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antall% innen de ulike FYLKENE</a:t>
            </a:r>
          </a:p>
        </c:rich>
      </c:tx>
      <c:layout>
        <c:manualLayout>
          <c:xMode val="edge"/>
          <c:yMode val="edge"/>
          <c:x val="0.1158861806297795"/>
          <c:y val="2.6936120184122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65080367192147E-2"/>
          <c:y val="0.14260558075062904"/>
          <c:w val="0.89154957767703413"/>
          <c:h val="0.6243282708813588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2.3195978308197756</c:v>
                </c:pt>
                <c:pt idx="1">
                  <c:v>2.8836638562324342</c:v>
                </c:pt>
                <c:pt idx="2">
                  <c:v>2.4917864069983766</c:v>
                </c:pt>
                <c:pt idx="3">
                  <c:v>18.958555990974943</c:v>
                </c:pt>
                <c:pt idx="4">
                  <c:v>1.656572853580335</c:v>
                </c:pt>
                <c:pt idx="5">
                  <c:v>1.2587578672366699</c:v>
                </c:pt>
                <c:pt idx="6">
                  <c:v>3.6693979337370863</c:v>
                </c:pt>
                <c:pt idx="7">
                  <c:v>18.178759450579904</c:v>
                </c:pt>
                <c:pt idx="8">
                  <c:v>9.6979772790246592</c:v>
                </c:pt>
                <c:pt idx="9">
                  <c:v>7.683173019831373</c:v>
                </c:pt>
                <c:pt idx="10">
                  <c:v>21.57898903534814</c:v>
                </c:pt>
                <c:pt idx="11">
                  <c:v>6.7866049162807283</c:v>
                </c:pt>
                <c:pt idx="12">
                  <c:v>1.8149071765031872</c:v>
                </c:pt>
                <c:pt idx="13">
                  <c:v>1.0212563828523924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F8-45B1-86BB-D48E808D0F5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2.2300313839897443</c:v>
                </c:pt>
                <c:pt idx="1">
                  <c:v>2.8223489369226002</c:v>
                </c:pt>
                <c:pt idx="2">
                  <c:v>2.3405383901339345</c:v>
                </c:pt>
                <c:pt idx="3">
                  <c:v>18.443619325465235</c:v>
                </c:pt>
                <c:pt idx="4">
                  <c:v>1.5051054236838619</c:v>
                </c:pt>
                <c:pt idx="5">
                  <c:v>1.321663793484507</c:v>
                </c:pt>
                <c:pt idx="6">
                  <c:v>3.5561154577200198</c:v>
                </c:pt>
                <c:pt idx="7">
                  <c:v>18.658002917384955</c:v>
                </c:pt>
                <c:pt idx="8">
                  <c:v>9.8793263492905439</c:v>
                </c:pt>
                <c:pt idx="9">
                  <c:v>7.6050921628431247</c:v>
                </c:pt>
                <c:pt idx="10">
                  <c:v>21.845024974583392</c:v>
                </c:pt>
                <c:pt idx="11">
                  <c:v>7.0569774123679441</c:v>
                </c:pt>
                <c:pt idx="12">
                  <c:v>1.6708659329001463</c:v>
                </c:pt>
                <c:pt idx="13">
                  <c:v>1.0652875392299874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F8-45B1-86BB-D48E808D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8.3798257601319561E-3"/>
              <c:y val="0.335170229969916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74186973791003"/>
          <c:y val="0.23919973413402834"/>
          <c:w val="6.9358232461148042E-2"/>
          <c:h val="0.16139355810528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ku, m</a:t>
            </a:r>
            <a:r>
              <a:rPr lang="en-US" sz="2800"/>
              <a:t>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Fylker!$Q$40:$Q$53</c:f>
              <c:numCache>
                <c:formatCode>0.00</c:formatCode>
                <c:ptCount val="14"/>
                <c:pt idx="0">
                  <c:v>4.3002502085070873</c:v>
                </c:pt>
                <c:pt idx="1">
                  <c:v>4.418636995827538</c:v>
                </c:pt>
                <c:pt idx="2">
                  <c:v>4.3343350864012029</c:v>
                </c:pt>
                <c:pt idx="3">
                  <c:v>4.0738142292490132</c:v>
                </c:pt>
                <c:pt idx="4">
                  <c:v>4.2809248554913282</c:v>
                </c:pt>
                <c:pt idx="5">
                  <c:v>4.4637883008356551</c:v>
                </c:pt>
                <c:pt idx="6">
                  <c:v>3.9642857142857153</c:v>
                </c:pt>
                <c:pt idx="7">
                  <c:v>3.689769621241703</c:v>
                </c:pt>
                <c:pt idx="8">
                  <c:v>3.5594002306805086</c:v>
                </c:pt>
                <c:pt idx="9">
                  <c:v>3.583793738489871</c:v>
                </c:pt>
                <c:pt idx="10">
                  <c:v>3.69354018311292</c:v>
                </c:pt>
                <c:pt idx="11">
                  <c:v>3.7133403917416623</c:v>
                </c:pt>
                <c:pt idx="12">
                  <c:v>3.5540540540540535</c:v>
                </c:pt>
                <c:pt idx="13">
                  <c:v>3.3274956217162872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4-473E-9DFB-D3BB9390A669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Fylker!$Q$25:$Q$38</c:f>
              <c:numCache>
                <c:formatCode>0.00</c:formatCode>
                <c:ptCount val="14"/>
                <c:pt idx="0">
                  <c:v>4.2157534246575343</c:v>
                </c:pt>
                <c:pt idx="1">
                  <c:v>4.3544390915347559</c:v>
                </c:pt>
                <c:pt idx="2">
                  <c:v>4.2769353551476446</c:v>
                </c:pt>
                <c:pt idx="3">
                  <c:v>4.0585034013605439</c:v>
                </c:pt>
                <c:pt idx="4">
                  <c:v>4.4196642685851311</c:v>
                </c:pt>
                <c:pt idx="5">
                  <c:v>4.4015748031496065</c:v>
                </c:pt>
                <c:pt idx="6">
                  <c:v>4.0059652928416476</c:v>
                </c:pt>
                <c:pt idx="7">
                  <c:v>3.7904657534246566</c:v>
                </c:pt>
                <c:pt idx="8">
                  <c:v>3.4404007360457993</c:v>
                </c:pt>
                <c:pt idx="9">
                  <c:v>3.5623383341955512</c:v>
                </c:pt>
                <c:pt idx="10">
                  <c:v>3.6271389144434223</c:v>
                </c:pt>
                <c:pt idx="11">
                  <c:v>3.6026877008472105</c:v>
                </c:pt>
                <c:pt idx="12">
                  <c:v>3.3533260632497259</c:v>
                </c:pt>
                <c:pt idx="13">
                  <c:v>3.1298449612403094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74-473E-9DFB-D3BB9390A669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Fylker!$Q$10:$Q$23</c:f>
              <c:numCache>
                <c:formatCode>0.00</c:formatCode>
                <c:ptCount val="14"/>
                <c:pt idx="0">
                  <c:v>4.4380574826560952</c:v>
                </c:pt>
                <c:pt idx="1">
                  <c:v>4.2821316614420075</c:v>
                </c:pt>
                <c:pt idx="2">
                  <c:v>4.3100189035916836</c:v>
                </c:pt>
                <c:pt idx="3">
                  <c:v>4.0272509003601451</c:v>
                </c:pt>
                <c:pt idx="4">
                  <c:v>4.4513274336283191</c:v>
                </c:pt>
                <c:pt idx="5">
                  <c:v>4.5294117647058814</c:v>
                </c:pt>
                <c:pt idx="6">
                  <c:v>4.0919324577861156</c:v>
                </c:pt>
                <c:pt idx="7">
                  <c:v>3.925199191342609</c:v>
                </c:pt>
                <c:pt idx="8">
                  <c:v>3.5820058335203062</c:v>
                </c:pt>
                <c:pt idx="9">
                  <c:v>3.7010218978102194</c:v>
                </c:pt>
                <c:pt idx="10">
                  <c:v>3.7289700659563674</c:v>
                </c:pt>
                <c:pt idx="11">
                  <c:v>3.7405897114178175</c:v>
                </c:pt>
                <c:pt idx="12">
                  <c:v>3.5112582781456951</c:v>
                </c:pt>
                <c:pt idx="13">
                  <c:v>3.304979253112033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74-473E-9DFB-D3BB9390A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20382567141285"/>
          <c:y val="0.13149473822026989"/>
          <c:w val="6.9335396487687481E-2"/>
          <c:h val="0.236066261751952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middel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Fylker!$Q$25:$Q$38</c:f>
              <c:numCache>
                <c:formatCode>0.00</c:formatCode>
                <c:ptCount val="14"/>
                <c:pt idx="0">
                  <c:v>4.2157534246575343</c:v>
                </c:pt>
                <c:pt idx="1">
                  <c:v>4.3544390915347559</c:v>
                </c:pt>
                <c:pt idx="2">
                  <c:v>4.2769353551476446</c:v>
                </c:pt>
                <c:pt idx="3">
                  <c:v>4.0585034013605439</c:v>
                </c:pt>
                <c:pt idx="4">
                  <c:v>4.4196642685851311</c:v>
                </c:pt>
                <c:pt idx="5">
                  <c:v>4.4015748031496065</c:v>
                </c:pt>
                <c:pt idx="6">
                  <c:v>4.0059652928416476</c:v>
                </c:pt>
                <c:pt idx="7">
                  <c:v>3.7904657534246566</c:v>
                </c:pt>
                <c:pt idx="8">
                  <c:v>3.4404007360457993</c:v>
                </c:pt>
                <c:pt idx="9">
                  <c:v>3.5623383341955512</c:v>
                </c:pt>
                <c:pt idx="10">
                  <c:v>3.6271389144434223</c:v>
                </c:pt>
                <c:pt idx="11">
                  <c:v>3.6026877008472105</c:v>
                </c:pt>
                <c:pt idx="12">
                  <c:v>3.3533260632497259</c:v>
                </c:pt>
                <c:pt idx="13">
                  <c:v>3.1298449612403094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2-43F7-AAA9-2CE234B872EF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Fylker!$Q$10:$Q$23</c:f>
              <c:numCache>
                <c:formatCode>0.00</c:formatCode>
                <c:ptCount val="14"/>
                <c:pt idx="0">
                  <c:v>4.4380574826560952</c:v>
                </c:pt>
                <c:pt idx="1">
                  <c:v>4.2821316614420075</c:v>
                </c:pt>
                <c:pt idx="2">
                  <c:v>4.3100189035916836</c:v>
                </c:pt>
                <c:pt idx="3">
                  <c:v>4.0272509003601451</c:v>
                </c:pt>
                <c:pt idx="4">
                  <c:v>4.4513274336283191</c:v>
                </c:pt>
                <c:pt idx="5">
                  <c:v>4.5294117647058814</c:v>
                </c:pt>
                <c:pt idx="6">
                  <c:v>4.0919324577861156</c:v>
                </c:pt>
                <c:pt idx="7">
                  <c:v>3.925199191342609</c:v>
                </c:pt>
                <c:pt idx="8">
                  <c:v>3.5820058335203062</c:v>
                </c:pt>
                <c:pt idx="9">
                  <c:v>3.7010218978102194</c:v>
                </c:pt>
                <c:pt idx="10">
                  <c:v>3.7289700659563674</c:v>
                </c:pt>
                <c:pt idx="11">
                  <c:v>3.7405897114178175</c:v>
                </c:pt>
                <c:pt idx="12">
                  <c:v>3.5112582781456951</c:v>
                </c:pt>
                <c:pt idx="13">
                  <c:v>3.304979253112033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2-43F7-AAA9-2CE234B87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81808109420375"/>
          <c:y val="8.1701439106374937E-2"/>
          <c:w val="6.396323798107123E-2"/>
          <c:h val="0.18881322831448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Fylker!$K$40:$K$53</c:f>
              <c:numCache>
                <c:formatCode>0</c:formatCode>
                <c:ptCount val="14"/>
                <c:pt idx="0">
                  <c:v>279.03331946755407</c:v>
                </c:pt>
                <c:pt idx="1">
                  <c:v>278.34636426592863</c:v>
                </c:pt>
                <c:pt idx="2">
                  <c:v>276.57863568215873</c:v>
                </c:pt>
                <c:pt idx="3">
                  <c:v>271.9262946912242</c:v>
                </c:pt>
                <c:pt idx="4">
                  <c:v>274.35769850402778</c:v>
                </c:pt>
                <c:pt idx="5">
                  <c:v>274.04497913769126</c:v>
                </c:pt>
                <c:pt idx="6">
                  <c:v>262.0411232876715</c:v>
                </c:pt>
                <c:pt idx="7">
                  <c:v>265.31758724603901</c:v>
                </c:pt>
                <c:pt idx="8">
                  <c:v>259.09836781609152</c:v>
                </c:pt>
                <c:pt idx="9">
                  <c:v>263.6001031400412</c:v>
                </c:pt>
                <c:pt idx="10">
                  <c:v>263.14127706359886</c:v>
                </c:pt>
                <c:pt idx="11">
                  <c:v>259.76045946659559</c:v>
                </c:pt>
                <c:pt idx="12">
                  <c:v>260.45063343717538</c:v>
                </c:pt>
                <c:pt idx="13">
                  <c:v>261.30108581436059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439-ADB3-A0FE4D404C88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</c:formatCode>
                <c:ptCount val="14"/>
                <c:pt idx="0">
                  <c:v>280.6495733788388</c:v>
                </c:pt>
                <c:pt idx="1">
                  <c:v>268.90157858613537</c:v>
                </c:pt>
                <c:pt idx="2">
                  <c:v>271.98268467037326</c:v>
                </c:pt>
                <c:pt idx="3">
                  <c:v>268.14487942373967</c:v>
                </c:pt>
                <c:pt idx="4">
                  <c:v>278.94504181600956</c:v>
                </c:pt>
                <c:pt idx="5">
                  <c:v>268.99606918238982</c:v>
                </c:pt>
                <c:pt idx="6">
                  <c:v>260.91731391585785</c:v>
                </c:pt>
                <c:pt idx="7">
                  <c:v>264.69323897659183</c:v>
                </c:pt>
                <c:pt idx="8">
                  <c:v>254.56993877551025</c:v>
                </c:pt>
                <c:pt idx="9">
                  <c:v>258.47364760432777</c:v>
                </c:pt>
                <c:pt idx="10">
                  <c:v>258.67701550032098</c:v>
                </c:pt>
                <c:pt idx="11">
                  <c:v>255.62478856809579</c:v>
                </c:pt>
                <c:pt idx="12">
                  <c:v>252.88353326063248</c:v>
                </c:pt>
                <c:pt idx="13">
                  <c:v>251.24224806201556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30-4439-ADB3-A0FE4D404C88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</c:formatCode>
                <c:ptCount val="14"/>
                <c:pt idx="0">
                  <c:v>286.08820614469801</c:v>
                </c:pt>
                <c:pt idx="1">
                  <c:v>271.62239624119042</c:v>
                </c:pt>
                <c:pt idx="2">
                  <c:v>274.24957507082149</c:v>
                </c:pt>
                <c:pt idx="3">
                  <c:v>266.39565008987506</c:v>
                </c:pt>
                <c:pt idx="4">
                  <c:v>281.24581497797362</c:v>
                </c:pt>
                <c:pt idx="5">
                  <c:v>269.66822742474915</c:v>
                </c:pt>
                <c:pt idx="6">
                  <c:v>263.36494717215658</c:v>
                </c:pt>
                <c:pt idx="7">
                  <c:v>268.94721629945434</c:v>
                </c:pt>
                <c:pt idx="8">
                  <c:v>257.939597315436</c:v>
                </c:pt>
                <c:pt idx="9">
                  <c:v>264.84856146469059</c:v>
                </c:pt>
                <c:pt idx="10">
                  <c:v>262.33288142452523</c:v>
                </c:pt>
                <c:pt idx="11">
                  <c:v>260.28549953022286</c:v>
                </c:pt>
                <c:pt idx="12">
                  <c:v>257.27076719576763</c:v>
                </c:pt>
                <c:pt idx="13">
                  <c:v>259.3931535269711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30-4439-ADB3-A0FE4D40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42080350025376"/>
          <c:y val="0.14246842302215612"/>
          <c:w val="7.4116265185109068E-2"/>
          <c:h val="0.164230253960385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ALDER i de 4 norske regionene</a:t>
            </a:r>
          </a:p>
        </c:rich>
      </c:tx>
      <c:layout>
        <c:manualLayout>
          <c:xMode val="edge"/>
          <c:yMode val="edge"/>
          <c:x val="0.13955500389832398"/>
          <c:y val="3.9864846370711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48003023622166E-2"/>
          <c:y val="0.16084725258399307"/>
          <c:w val="0.83595257663392486"/>
          <c:h val="0.682408302735742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Regioner!$Z$14:$Z$17</c:f>
              <c:numCache>
                <c:formatCode>0</c:formatCode>
                <c:ptCount val="4"/>
                <c:pt idx="0">
                  <c:v>1073.1544348262453</c:v>
                </c:pt>
                <c:pt idx="1">
                  <c:v>1072.1358817380919</c:v>
                </c:pt>
                <c:pt idx="2">
                  <c:v>1071.3969064643222</c:v>
                </c:pt>
                <c:pt idx="3">
                  <c:v>1077.3259668508288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D-4EBE-A542-C110A4E6BDEF}"/>
            </c:ext>
          </c:extLst>
        </c:ser>
        <c:ser>
          <c:idx val="3"/>
          <c:order val="1"/>
          <c:tx>
            <c:strRef>
              <c:f>Regioner!$B$9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Regioner!$Z$9:$Z$12</c:f>
              <c:numCache>
                <c:formatCode>0</c:formatCode>
                <c:ptCount val="4"/>
                <c:pt idx="0">
                  <c:v>1072.5170229612031</c:v>
                </c:pt>
                <c:pt idx="1">
                  <c:v>1073.2140382711975</c:v>
                </c:pt>
                <c:pt idx="2">
                  <c:v>1071.4624173671752</c:v>
                </c:pt>
                <c:pt idx="3">
                  <c:v>1075.9266774267924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D-4EBE-A542-C110A4E6B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67320414761937"/>
          <c:y val="0.18633325551287222"/>
          <c:w val="0.10786291223291705"/>
          <c:h val="0.130848059086953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VEKT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</c:formatCode>
                <c:ptCount val="14"/>
                <c:pt idx="0">
                  <c:v>280.6495733788388</c:v>
                </c:pt>
                <c:pt idx="1">
                  <c:v>268.90157858613537</c:v>
                </c:pt>
                <c:pt idx="2">
                  <c:v>271.98268467037326</c:v>
                </c:pt>
                <c:pt idx="3">
                  <c:v>268.14487942373967</c:v>
                </c:pt>
                <c:pt idx="4">
                  <c:v>278.94504181600956</c:v>
                </c:pt>
                <c:pt idx="5">
                  <c:v>268.99606918238982</c:v>
                </c:pt>
                <c:pt idx="6">
                  <c:v>260.91731391585785</c:v>
                </c:pt>
                <c:pt idx="7">
                  <c:v>264.69323897659183</c:v>
                </c:pt>
                <c:pt idx="8">
                  <c:v>254.56993877551025</c:v>
                </c:pt>
                <c:pt idx="9">
                  <c:v>258.47364760432777</c:v>
                </c:pt>
                <c:pt idx="10">
                  <c:v>258.67701550032098</c:v>
                </c:pt>
                <c:pt idx="11">
                  <c:v>255.62478856809579</c:v>
                </c:pt>
                <c:pt idx="12">
                  <c:v>252.88353326063248</c:v>
                </c:pt>
                <c:pt idx="13">
                  <c:v>251.24224806201556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86-4007-B62A-D42D6AB7388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</c:formatCode>
                <c:ptCount val="14"/>
                <c:pt idx="0">
                  <c:v>286.08820614469801</c:v>
                </c:pt>
                <c:pt idx="1">
                  <c:v>271.62239624119042</c:v>
                </c:pt>
                <c:pt idx="2">
                  <c:v>274.24957507082149</c:v>
                </c:pt>
                <c:pt idx="3">
                  <c:v>266.39565008987506</c:v>
                </c:pt>
                <c:pt idx="4">
                  <c:v>281.24581497797362</c:v>
                </c:pt>
                <c:pt idx="5">
                  <c:v>269.66822742474915</c:v>
                </c:pt>
                <c:pt idx="6">
                  <c:v>263.36494717215658</c:v>
                </c:pt>
                <c:pt idx="7">
                  <c:v>268.94721629945434</c:v>
                </c:pt>
                <c:pt idx="8">
                  <c:v>257.939597315436</c:v>
                </c:pt>
                <c:pt idx="9">
                  <c:v>264.84856146469059</c:v>
                </c:pt>
                <c:pt idx="10">
                  <c:v>262.33288142452523</c:v>
                </c:pt>
                <c:pt idx="11">
                  <c:v>260.28549953022286</c:v>
                </c:pt>
                <c:pt idx="12">
                  <c:v>257.27076719576763</c:v>
                </c:pt>
                <c:pt idx="13">
                  <c:v>259.3931535269711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86-4007-B62A-D42D6AB73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55109336729763"/>
          <c:y val="0.10069863379644933"/>
          <c:w val="6.116829557202786E-2"/>
          <c:h val="0.18128774608875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ku: antall slakt innen de ulike FYLKENE</a:t>
            </a:r>
          </a:p>
        </c:rich>
      </c:tx>
      <c:layout>
        <c:manualLayout>
          <c:xMode val="edge"/>
          <c:yMode val="edge"/>
          <c:x val="0.1178188265258327"/>
          <c:y val="3.12253508223916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Fylker!$F$40:$F$53</c:f>
              <c:numCache>
                <c:formatCode>General</c:formatCode>
                <c:ptCount val="14"/>
                <c:pt idx="0">
                  <c:v>1202</c:v>
                </c:pt>
                <c:pt idx="1">
                  <c:v>1444</c:v>
                </c:pt>
                <c:pt idx="2">
                  <c:v>1334</c:v>
                </c:pt>
                <c:pt idx="3">
                  <c:v>10153</c:v>
                </c:pt>
                <c:pt idx="4">
                  <c:v>869</c:v>
                </c:pt>
                <c:pt idx="5">
                  <c:v>719</c:v>
                </c:pt>
                <c:pt idx="6">
                  <c:v>1825</c:v>
                </c:pt>
                <c:pt idx="7">
                  <c:v>10287</c:v>
                </c:pt>
                <c:pt idx="8">
                  <c:v>5220</c:v>
                </c:pt>
                <c:pt idx="9">
                  <c:v>4363</c:v>
                </c:pt>
                <c:pt idx="10">
                  <c:v>11824</c:v>
                </c:pt>
                <c:pt idx="11">
                  <c:v>3787</c:v>
                </c:pt>
                <c:pt idx="12">
                  <c:v>963</c:v>
                </c:pt>
                <c:pt idx="13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E-4FE4-9781-D342D4FEF846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1172</c:v>
                </c:pt>
                <c:pt idx="1">
                  <c:v>1457</c:v>
                </c:pt>
                <c:pt idx="2">
                  <c:v>1259</c:v>
                </c:pt>
                <c:pt idx="3">
                  <c:v>9579</c:v>
                </c:pt>
                <c:pt idx="4">
                  <c:v>837</c:v>
                </c:pt>
                <c:pt idx="5">
                  <c:v>636</c:v>
                </c:pt>
                <c:pt idx="6">
                  <c:v>1854</c:v>
                </c:pt>
                <c:pt idx="7">
                  <c:v>9185</c:v>
                </c:pt>
                <c:pt idx="8">
                  <c:v>4900</c:v>
                </c:pt>
                <c:pt idx="9">
                  <c:v>3882</c:v>
                </c:pt>
                <c:pt idx="10">
                  <c:v>10903</c:v>
                </c:pt>
                <c:pt idx="11">
                  <c:v>3429</c:v>
                </c:pt>
                <c:pt idx="12">
                  <c:v>917</c:v>
                </c:pt>
                <c:pt idx="13">
                  <c:v>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DE-4FE4-9781-D342D4FEF846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1009</c:v>
                </c:pt>
                <c:pt idx="1">
                  <c:v>1277</c:v>
                </c:pt>
                <c:pt idx="2">
                  <c:v>1059</c:v>
                </c:pt>
                <c:pt idx="3">
                  <c:v>8345</c:v>
                </c:pt>
                <c:pt idx="4">
                  <c:v>681</c:v>
                </c:pt>
                <c:pt idx="5">
                  <c:v>598</c:v>
                </c:pt>
                <c:pt idx="6">
                  <c:v>1609</c:v>
                </c:pt>
                <c:pt idx="7">
                  <c:v>8442</c:v>
                </c:pt>
                <c:pt idx="8">
                  <c:v>4470</c:v>
                </c:pt>
                <c:pt idx="9">
                  <c:v>3441</c:v>
                </c:pt>
                <c:pt idx="10">
                  <c:v>9884</c:v>
                </c:pt>
                <c:pt idx="11">
                  <c:v>3193</c:v>
                </c:pt>
                <c:pt idx="12">
                  <c:v>756</c:v>
                </c:pt>
                <c:pt idx="13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DE-4FE4-9781-D342D4FEF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05972272849115"/>
          <c:y val="0.22249210676801107"/>
          <c:w val="5.5972705689720674E-2"/>
          <c:h val="0.145560269625352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ku: antall slakt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55338625520292"/>
          <c:y val="0.13878506487636466"/>
          <c:w val="0.87218583194134358"/>
          <c:h val="0.691931990367510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1172</c:v>
                </c:pt>
                <c:pt idx="1">
                  <c:v>1457</c:v>
                </c:pt>
                <c:pt idx="2">
                  <c:v>1259</c:v>
                </c:pt>
                <c:pt idx="3">
                  <c:v>9579</c:v>
                </c:pt>
                <c:pt idx="4">
                  <c:v>837</c:v>
                </c:pt>
                <c:pt idx="5">
                  <c:v>636</c:v>
                </c:pt>
                <c:pt idx="6">
                  <c:v>1854</c:v>
                </c:pt>
                <c:pt idx="7">
                  <c:v>9185</c:v>
                </c:pt>
                <c:pt idx="8">
                  <c:v>4900</c:v>
                </c:pt>
                <c:pt idx="9">
                  <c:v>3882</c:v>
                </c:pt>
                <c:pt idx="10">
                  <c:v>10903</c:v>
                </c:pt>
                <c:pt idx="11">
                  <c:v>3429</c:v>
                </c:pt>
                <c:pt idx="12">
                  <c:v>917</c:v>
                </c:pt>
                <c:pt idx="13">
                  <c:v>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5-47D1-A4F4-B92433CCCAF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1009</c:v>
                </c:pt>
                <c:pt idx="1">
                  <c:v>1277</c:v>
                </c:pt>
                <c:pt idx="2">
                  <c:v>1059</c:v>
                </c:pt>
                <c:pt idx="3">
                  <c:v>8345</c:v>
                </c:pt>
                <c:pt idx="4">
                  <c:v>681</c:v>
                </c:pt>
                <c:pt idx="5">
                  <c:v>598</c:v>
                </c:pt>
                <c:pt idx="6">
                  <c:v>1609</c:v>
                </c:pt>
                <c:pt idx="7">
                  <c:v>8442</c:v>
                </c:pt>
                <c:pt idx="8">
                  <c:v>4470</c:v>
                </c:pt>
                <c:pt idx="9">
                  <c:v>3441</c:v>
                </c:pt>
                <c:pt idx="10">
                  <c:v>9884</c:v>
                </c:pt>
                <c:pt idx="11">
                  <c:v>3193</c:v>
                </c:pt>
                <c:pt idx="12">
                  <c:v>756</c:v>
                </c:pt>
                <c:pt idx="13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5-47D1-A4F4-B92433CCC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00384578404435"/>
          <c:y val="0.23270452557066726"/>
          <c:w val="8.0230171080800175E-2"/>
          <c:h val="0.114682573769187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Fylker!$G$40:$G$53</c:f>
              <c:numCache>
                <c:formatCode>0.0</c:formatCode>
                <c:ptCount val="14"/>
                <c:pt idx="0">
                  <c:v>2.1962360679700348</c:v>
                </c:pt>
                <c:pt idx="1">
                  <c:v>2.6384067239174129</c:v>
                </c:pt>
                <c:pt idx="2">
                  <c:v>2.4374200621231501</c:v>
                </c:pt>
                <c:pt idx="3">
                  <c:v>18.551068883610448</c:v>
                </c:pt>
                <c:pt idx="4">
                  <c:v>1.5877946281746751</c:v>
                </c:pt>
                <c:pt idx="5">
                  <c:v>1.313721907546135</c:v>
                </c:pt>
                <c:pt idx="6">
                  <c:v>3.3345514343139042</c:v>
                </c:pt>
                <c:pt idx="7">
                  <c:v>18.795907180705285</c:v>
                </c:pt>
                <c:pt idx="8">
                  <c:v>9.5377306778731974</c:v>
                </c:pt>
                <c:pt idx="9">
                  <c:v>7.9718618673488013</c:v>
                </c:pt>
                <c:pt idx="10">
                  <c:v>21.604238991412387</c:v>
                </c:pt>
                <c:pt idx="11">
                  <c:v>6.9194226201352089</c:v>
                </c:pt>
                <c:pt idx="12">
                  <c:v>1.7595468664352267</c:v>
                </c:pt>
                <c:pt idx="13">
                  <c:v>1.0433034898593092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5-45B0-98E1-971BF1BFF1D0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2.3195978308197756</c:v>
                </c:pt>
                <c:pt idx="1">
                  <c:v>2.8836638562324342</c:v>
                </c:pt>
                <c:pt idx="2">
                  <c:v>2.4917864069983766</c:v>
                </c:pt>
                <c:pt idx="3">
                  <c:v>18.958555990974943</c:v>
                </c:pt>
                <c:pt idx="4">
                  <c:v>1.656572853580335</c:v>
                </c:pt>
                <c:pt idx="5">
                  <c:v>1.2587578672366699</c:v>
                </c:pt>
                <c:pt idx="6">
                  <c:v>3.6693979337370863</c:v>
                </c:pt>
                <c:pt idx="7">
                  <c:v>18.178759450579904</c:v>
                </c:pt>
                <c:pt idx="8">
                  <c:v>9.6979772790246592</c:v>
                </c:pt>
                <c:pt idx="9">
                  <c:v>7.683173019831373</c:v>
                </c:pt>
                <c:pt idx="10">
                  <c:v>21.57898903534814</c:v>
                </c:pt>
                <c:pt idx="11">
                  <c:v>6.7866049162807283</c:v>
                </c:pt>
                <c:pt idx="12">
                  <c:v>1.8149071765031872</c:v>
                </c:pt>
                <c:pt idx="13">
                  <c:v>1.0212563828523924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25-45B0-98E1-971BF1BFF1D0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2.2300313839897443</c:v>
                </c:pt>
                <c:pt idx="1">
                  <c:v>2.8223489369226002</c:v>
                </c:pt>
                <c:pt idx="2">
                  <c:v>2.3405383901339345</c:v>
                </c:pt>
                <c:pt idx="3">
                  <c:v>18.443619325465235</c:v>
                </c:pt>
                <c:pt idx="4">
                  <c:v>1.5051054236838619</c:v>
                </c:pt>
                <c:pt idx="5">
                  <c:v>1.321663793484507</c:v>
                </c:pt>
                <c:pt idx="6">
                  <c:v>3.5561154577200198</c:v>
                </c:pt>
                <c:pt idx="7">
                  <c:v>18.658002917384955</c:v>
                </c:pt>
                <c:pt idx="8">
                  <c:v>9.8793263492905439</c:v>
                </c:pt>
                <c:pt idx="9">
                  <c:v>7.6050921628431247</c:v>
                </c:pt>
                <c:pt idx="10">
                  <c:v>21.845024974583392</c:v>
                </c:pt>
                <c:pt idx="11">
                  <c:v>7.0569774123679441</c:v>
                </c:pt>
                <c:pt idx="12">
                  <c:v>1.6708659329001463</c:v>
                </c:pt>
                <c:pt idx="13">
                  <c:v>1.0652875392299874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25-45B0-98E1-971BF1BFF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003343599235595"/>
          <c:y val="0.22450577989210824"/>
          <c:w val="7.716254846980608E-2"/>
          <c:h val="0.165532527886061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antall innen de ulike ALDERSGRUPPER</a:t>
            </a:r>
          </a:p>
        </c:rich>
      </c:tx>
      <c:layout>
        <c:manualLayout>
          <c:xMode val="edge"/>
          <c:yMode val="edge"/>
          <c:x val="0.17729756207319544"/>
          <c:y val="3.30115690845906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417828831269118E-2"/>
          <c:y val="0.14308172567158142"/>
          <c:w val="0.87082865089317107"/>
          <c:h val="0.72290502793296085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Alder!$H$29:$H$45</c:f>
              <c:numCache>
                <c:formatCode>0</c:formatCode>
                <c:ptCount val="17"/>
                <c:pt idx="0">
                  <c:v>4</c:v>
                </c:pt>
                <c:pt idx="1">
                  <c:v>1499</c:v>
                </c:pt>
                <c:pt idx="2">
                  <c:v>3949</c:v>
                </c:pt>
                <c:pt idx="3">
                  <c:v>3676</c:v>
                </c:pt>
                <c:pt idx="4">
                  <c:v>3414</c:v>
                </c:pt>
                <c:pt idx="5">
                  <c:v>3618</c:v>
                </c:pt>
                <c:pt idx="6">
                  <c:v>3911</c:v>
                </c:pt>
                <c:pt idx="7">
                  <c:v>3499</c:v>
                </c:pt>
                <c:pt idx="8">
                  <c:v>3368</c:v>
                </c:pt>
                <c:pt idx="9">
                  <c:v>3083</c:v>
                </c:pt>
                <c:pt idx="10">
                  <c:v>2790</c:v>
                </c:pt>
                <c:pt idx="11">
                  <c:v>2560</c:v>
                </c:pt>
                <c:pt idx="12">
                  <c:v>2793</c:v>
                </c:pt>
                <c:pt idx="13">
                  <c:v>3170</c:v>
                </c:pt>
                <c:pt idx="14">
                  <c:v>3095</c:v>
                </c:pt>
                <c:pt idx="15">
                  <c:v>2777</c:v>
                </c:pt>
                <c:pt idx="16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9-408E-B52E-5F5AF63B2491}"/>
            </c:ext>
          </c:extLst>
        </c:ser>
        <c:ser>
          <c:idx val="7"/>
          <c:order val="1"/>
          <c:tx>
            <c:strRef>
              <c:f>Alder!$B$20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Alder!$H$11:$H$27</c:f>
              <c:numCache>
                <c:formatCode>0</c:formatCode>
                <c:ptCount val="17"/>
                <c:pt idx="0">
                  <c:v>1443</c:v>
                </c:pt>
                <c:pt idx="1">
                  <c:v>3622</c:v>
                </c:pt>
                <c:pt idx="2">
                  <c:v>3100</c:v>
                </c:pt>
                <c:pt idx="3">
                  <c:v>3059</c:v>
                </c:pt>
                <c:pt idx="4">
                  <c:v>3104</c:v>
                </c:pt>
                <c:pt idx="5">
                  <c:v>3540</c:v>
                </c:pt>
                <c:pt idx="6">
                  <c:v>3265</c:v>
                </c:pt>
                <c:pt idx="7">
                  <c:v>2940</c:v>
                </c:pt>
                <c:pt idx="8">
                  <c:v>2792</c:v>
                </c:pt>
                <c:pt idx="9">
                  <c:v>2402</c:v>
                </c:pt>
                <c:pt idx="10">
                  <c:v>2237</c:v>
                </c:pt>
                <c:pt idx="11">
                  <c:v>2512</c:v>
                </c:pt>
                <c:pt idx="12">
                  <c:v>2845</c:v>
                </c:pt>
                <c:pt idx="13">
                  <c:v>2709</c:v>
                </c:pt>
                <c:pt idx="14">
                  <c:v>2540</c:v>
                </c:pt>
                <c:pt idx="15">
                  <c:v>481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B9-408E-B52E-5F5AF63B2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12315537216889"/>
          <c:y val="0.13882107301845431"/>
          <c:w val="8.7044739544856642E-2"/>
          <c:h val="0.181263479468305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LENGDE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Alder!$O$29:$O$45</c:f>
              <c:numCache>
                <c:formatCode>0.0</c:formatCode>
                <c:ptCount val="17"/>
                <c:pt idx="0">
                  <c:v>205.5</c:v>
                </c:pt>
                <c:pt idx="1">
                  <c:v>206.74716477651765</c:v>
                </c:pt>
                <c:pt idx="2">
                  <c:v>208.43681944796151</c:v>
                </c:pt>
                <c:pt idx="3">
                  <c:v>210.06093579978244</c:v>
                </c:pt>
                <c:pt idx="4">
                  <c:v>211.21060339777387</c:v>
                </c:pt>
                <c:pt idx="5">
                  <c:v>211.49143173023765</c:v>
                </c:pt>
                <c:pt idx="6">
                  <c:v>212.37995397596529</c:v>
                </c:pt>
                <c:pt idx="7">
                  <c:v>214.11517576450413</c:v>
                </c:pt>
                <c:pt idx="8">
                  <c:v>215.36579572446561</c:v>
                </c:pt>
                <c:pt idx="9">
                  <c:v>217.09990269218295</c:v>
                </c:pt>
                <c:pt idx="10">
                  <c:v>218.00537634408605</c:v>
                </c:pt>
                <c:pt idx="11">
                  <c:v>218.72578125000001</c:v>
                </c:pt>
                <c:pt idx="12">
                  <c:v>218.24167561761547</c:v>
                </c:pt>
                <c:pt idx="13">
                  <c:v>219.10126182965303</c:v>
                </c:pt>
                <c:pt idx="14">
                  <c:v>220.35573505654281</c:v>
                </c:pt>
                <c:pt idx="15">
                  <c:v>221.43032048973711</c:v>
                </c:pt>
                <c:pt idx="16">
                  <c:v>221.87644787644783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6-4248-AC92-27A4573AF3A8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Alder!$O$11:$O$27</c:f>
              <c:numCache>
                <c:formatCode>0.0</c:formatCode>
                <c:ptCount val="17"/>
                <c:pt idx="0">
                  <c:v>206.48717948717953</c:v>
                </c:pt>
                <c:pt idx="1">
                  <c:v>208.06073992269464</c:v>
                </c:pt>
                <c:pt idx="2">
                  <c:v>209.90322580645156</c:v>
                </c:pt>
                <c:pt idx="3">
                  <c:v>211.51356652500817</c:v>
                </c:pt>
                <c:pt idx="4">
                  <c:v>211.78833762886595</c:v>
                </c:pt>
                <c:pt idx="5">
                  <c:v>213.02909604519775</c:v>
                </c:pt>
                <c:pt idx="6">
                  <c:v>214.56416539050537</c:v>
                </c:pt>
                <c:pt idx="7">
                  <c:v>216.22346938775513</c:v>
                </c:pt>
                <c:pt idx="8">
                  <c:v>217.43409742120355</c:v>
                </c:pt>
                <c:pt idx="9">
                  <c:v>218.7718567860116</c:v>
                </c:pt>
                <c:pt idx="10">
                  <c:v>218.61510952168089</c:v>
                </c:pt>
                <c:pt idx="11">
                  <c:v>218.48128980891724</c:v>
                </c:pt>
                <c:pt idx="12">
                  <c:v>218.86010544815463</c:v>
                </c:pt>
                <c:pt idx="13">
                  <c:v>220.03802141011437</c:v>
                </c:pt>
                <c:pt idx="14">
                  <c:v>221.10551181102363</c:v>
                </c:pt>
                <c:pt idx="15">
                  <c:v>221.68607068607065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F6-4248-AC92-27A4573AF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</a:t>
                </a:r>
                <a:r>
                  <a:rPr lang="en-US"/>
                  <a:t> i cm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87495825102445"/>
          <c:y val="0.22917002384635446"/>
          <c:w val="5.8612810729346106E-2"/>
          <c:h val="0.165543988364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K-faktor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Alder!$P$29:$P$45</c:f>
              <c:numCache>
                <c:formatCode>0.0</c:formatCode>
                <c:ptCount val="17"/>
                <c:pt idx="0">
                  <c:v>21.722736020260189</c:v>
                </c:pt>
                <c:pt idx="1">
                  <c:v>28.90806611483676</c:v>
                </c:pt>
                <c:pt idx="2">
                  <c:v>28.345654202207424</c:v>
                </c:pt>
                <c:pt idx="3">
                  <c:v>27.80531575943046</c:v>
                </c:pt>
                <c:pt idx="4">
                  <c:v>27.313409128618339</c:v>
                </c:pt>
                <c:pt idx="5">
                  <c:v>26.767820712175904</c:v>
                </c:pt>
                <c:pt idx="6">
                  <c:v>26.294457562705471</c:v>
                </c:pt>
                <c:pt idx="7">
                  <c:v>25.911175125434397</c:v>
                </c:pt>
                <c:pt idx="8">
                  <c:v>25.698592514229791</c:v>
                </c:pt>
                <c:pt idx="9">
                  <c:v>25.577822349233966</c:v>
                </c:pt>
                <c:pt idx="10">
                  <c:v>25.84312531562</c:v>
                </c:pt>
                <c:pt idx="11">
                  <c:v>25.869540870014205</c:v>
                </c:pt>
                <c:pt idx="12">
                  <c:v>26.001362022999409</c:v>
                </c:pt>
                <c:pt idx="13">
                  <c:v>26.067271658637846</c:v>
                </c:pt>
                <c:pt idx="14">
                  <c:v>25.890099020763397</c:v>
                </c:pt>
                <c:pt idx="15">
                  <c:v>25.930067349146618</c:v>
                </c:pt>
                <c:pt idx="16">
                  <c:v>25.849177413228901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C-464F-AC6B-782BBF387674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Alder!$P$11:$P$27</c:f>
              <c:numCache>
                <c:formatCode>0.0</c:formatCode>
                <c:ptCount val="17"/>
                <c:pt idx="0">
                  <c:v>29.217653785775401</c:v>
                </c:pt>
                <c:pt idx="1">
                  <c:v>28.320198290314433</c:v>
                </c:pt>
                <c:pt idx="2">
                  <c:v>27.760283919339944</c:v>
                </c:pt>
                <c:pt idx="3">
                  <c:v>27.38481858060215</c:v>
                </c:pt>
                <c:pt idx="4">
                  <c:v>27.045912720527458</c:v>
                </c:pt>
                <c:pt idx="5">
                  <c:v>26.561324205772419</c:v>
                </c:pt>
                <c:pt idx="6">
                  <c:v>25.944038408828845</c:v>
                </c:pt>
                <c:pt idx="7">
                  <c:v>25.785821251697545</c:v>
                </c:pt>
                <c:pt idx="8">
                  <c:v>25.826372153840072</c:v>
                </c:pt>
                <c:pt idx="9">
                  <c:v>25.997053533576544</c:v>
                </c:pt>
                <c:pt idx="10">
                  <c:v>26.157054324364477</c:v>
                </c:pt>
                <c:pt idx="11">
                  <c:v>26.514589623095841</c:v>
                </c:pt>
                <c:pt idx="12">
                  <c:v>26.60236984622934</c:v>
                </c:pt>
                <c:pt idx="13">
                  <c:v>26.409001772156778</c:v>
                </c:pt>
                <c:pt idx="14">
                  <c:v>26.143161533722871</c:v>
                </c:pt>
                <c:pt idx="15">
                  <c:v>25.789212157516044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C-464F-AC6B-782BBF387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1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187181920633014"/>
          <c:y val="0.10650693862321489"/>
          <c:w val="5.8612810729346106E-2"/>
          <c:h val="0.165543988364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</a:t>
            </a:r>
            <a:r>
              <a:rPr lang="en-US" sz="2400" baseline="0"/>
              <a:t> ku, a</a:t>
            </a:r>
            <a:r>
              <a:rPr lang="en-US" sz="2400"/>
              <a:t>ntall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41564729127637E-2"/>
          <c:y val="0.13886550775550027"/>
          <c:w val="0.89848339173527747"/>
          <c:h val="0.7507799320880203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Alder!$H$29:$H$45</c:f>
              <c:numCache>
                <c:formatCode>0</c:formatCode>
                <c:ptCount val="17"/>
                <c:pt idx="0">
                  <c:v>4</c:v>
                </c:pt>
                <c:pt idx="1">
                  <c:v>1499</c:v>
                </c:pt>
                <c:pt idx="2">
                  <c:v>3949</c:v>
                </c:pt>
                <c:pt idx="3">
                  <c:v>3676</c:v>
                </c:pt>
                <c:pt idx="4">
                  <c:v>3414</c:v>
                </c:pt>
                <c:pt idx="5">
                  <c:v>3618</c:v>
                </c:pt>
                <c:pt idx="6">
                  <c:v>3911</c:v>
                </c:pt>
                <c:pt idx="7">
                  <c:v>3499</c:v>
                </c:pt>
                <c:pt idx="8">
                  <c:v>3368</c:v>
                </c:pt>
                <c:pt idx="9">
                  <c:v>3083</c:v>
                </c:pt>
                <c:pt idx="10">
                  <c:v>2790</c:v>
                </c:pt>
                <c:pt idx="11">
                  <c:v>2560</c:v>
                </c:pt>
                <c:pt idx="12">
                  <c:v>2793</c:v>
                </c:pt>
                <c:pt idx="13">
                  <c:v>3170</c:v>
                </c:pt>
                <c:pt idx="14">
                  <c:v>3095</c:v>
                </c:pt>
                <c:pt idx="15">
                  <c:v>2777</c:v>
                </c:pt>
                <c:pt idx="16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A-4F67-980E-C08608AC8417}"/>
            </c:ext>
          </c:extLst>
        </c:ser>
        <c:ser>
          <c:idx val="7"/>
          <c:order val="1"/>
          <c:tx>
            <c:strRef>
              <c:f>Alder!$B$19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5.9149725031402917E-3"/>
                  <c:y val="-0.14967060681413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DF-4E5E-9232-2716BA52EEE2}"/>
                </c:ext>
              </c:extLst>
            </c:dLbl>
            <c:dLbl>
              <c:idx val="4"/>
              <c:layout>
                <c:manualLayout>
                  <c:x val="-1.9716575010467999E-3"/>
                  <c:y val="-8.853754205906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DF-4E5E-9232-2716BA52EEE2}"/>
                </c:ext>
              </c:extLst>
            </c:dLbl>
            <c:dLbl>
              <c:idx val="5"/>
              <c:layout>
                <c:manualLayout>
                  <c:x val="9.8582875052338186E-3"/>
                  <c:y val="-7.1673248333530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DF-4E5E-9232-2716BA52E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Alder!$H$11:$H$27</c:f>
              <c:numCache>
                <c:formatCode>0</c:formatCode>
                <c:ptCount val="17"/>
                <c:pt idx="0">
                  <c:v>1443</c:v>
                </c:pt>
                <c:pt idx="1">
                  <c:v>3622</c:v>
                </c:pt>
                <c:pt idx="2">
                  <c:v>3100</c:v>
                </c:pt>
                <c:pt idx="3">
                  <c:v>3059</c:v>
                </c:pt>
                <c:pt idx="4">
                  <c:v>3104</c:v>
                </c:pt>
                <c:pt idx="5">
                  <c:v>3540</c:v>
                </c:pt>
                <c:pt idx="6">
                  <c:v>3265</c:v>
                </c:pt>
                <c:pt idx="7">
                  <c:v>2940</c:v>
                </c:pt>
                <c:pt idx="8">
                  <c:v>2792</c:v>
                </c:pt>
                <c:pt idx="9">
                  <c:v>2402</c:v>
                </c:pt>
                <c:pt idx="10">
                  <c:v>2237</c:v>
                </c:pt>
                <c:pt idx="11">
                  <c:v>2512</c:v>
                </c:pt>
                <c:pt idx="12">
                  <c:v>2845</c:v>
                </c:pt>
                <c:pt idx="13">
                  <c:v>2709</c:v>
                </c:pt>
                <c:pt idx="14">
                  <c:v>2540</c:v>
                </c:pt>
                <c:pt idx="15">
                  <c:v>481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A-4F67-980E-C08608AC8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131612485156296"/>
          <c:y val="0.15207244077288262"/>
          <c:w val="5.859665181506598E-2"/>
          <c:h val="0.174346919436314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antall%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508535659325715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Alder!$I$29:$I$45</c:f>
              <c:numCache>
                <c:formatCode>0.0</c:formatCode>
                <c:ptCount val="17"/>
                <c:pt idx="0">
                  <c:v>7.9167161461425797E-3</c:v>
                </c:pt>
                <c:pt idx="1">
                  <c:v>2.9667893757669326</c:v>
                </c:pt>
                <c:pt idx="2">
                  <c:v>7.8157780152792622</c:v>
                </c:pt>
                <c:pt idx="3">
                  <c:v>7.2754621383050306</c:v>
                </c:pt>
                <c:pt idx="4">
                  <c:v>6.7569172307326948</c:v>
                </c:pt>
                <c:pt idx="5">
                  <c:v>7.1606697541859612</c:v>
                </c:pt>
                <c:pt idx="6">
                  <c:v>7.7405692118909091</c:v>
                </c:pt>
                <c:pt idx="7">
                  <c:v>6.9251474488382225</c:v>
                </c:pt>
                <c:pt idx="8">
                  <c:v>6.6658749950520511</c:v>
                </c:pt>
                <c:pt idx="9">
                  <c:v>6.1018089696393956</c:v>
                </c:pt>
                <c:pt idx="10">
                  <c:v>5.5219095119344486</c:v>
                </c:pt>
                <c:pt idx="11">
                  <c:v>5.0666983335312512</c:v>
                </c:pt>
                <c:pt idx="12">
                  <c:v>5.5278470490440563</c:v>
                </c:pt>
                <c:pt idx="13">
                  <c:v>6.273997545817994</c:v>
                </c:pt>
                <c:pt idx="14">
                  <c:v>6.1255591180778213</c:v>
                </c:pt>
                <c:pt idx="15">
                  <c:v>5.4961801844594866</c:v>
                </c:pt>
                <c:pt idx="16">
                  <c:v>1.0252147409254639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B-43F3-ABB8-9A2A4316D8AF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Alder!$I$11:$I$27</c:f>
              <c:numCache>
                <c:formatCode>0.0</c:formatCode>
                <c:ptCount val="17"/>
                <c:pt idx="0">
                  <c:v>3.1892321973213096</c:v>
                </c:pt>
                <c:pt idx="1">
                  <c:v>8.00512752508509</c:v>
                </c:pt>
                <c:pt idx="2">
                  <c:v>6.851434380939752</c:v>
                </c:pt>
                <c:pt idx="3">
                  <c:v>6.760818635901515</c:v>
                </c:pt>
                <c:pt idx="4">
                  <c:v>6.8602749414312845</c:v>
                </c:pt>
                <c:pt idx="5">
                  <c:v>7.8238960350086195</c:v>
                </c:pt>
                <c:pt idx="6">
                  <c:v>7.2161075012155758</c:v>
                </c:pt>
                <c:pt idx="7">
                  <c:v>6.4978119612783471</c:v>
                </c:pt>
                <c:pt idx="8">
                  <c:v>6.1707112230915442</c:v>
                </c:pt>
                <c:pt idx="9">
                  <c:v>5.3087565751668659</c:v>
                </c:pt>
                <c:pt idx="10">
                  <c:v>4.9440834548910404</c:v>
                </c:pt>
                <c:pt idx="11">
                  <c:v>5.5518719886840815</c:v>
                </c:pt>
                <c:pt idx="12">
                  <c:v>6.2878486496043857</c:v>
                </c:pt>
                <c:pt idx="13">
                  <c:v>5.9872695928921882</c:v>
                </c:pt>
                <c:pt idx="14">
                  <c:v>5.6137559121248284</c:v>
                </c:pt>
                <c:pt idx="15">
                  <c:v>1.0630773991071032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B-43F3-ABB8-9A2A4316D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33651056775795"/>
          <c:y val="9.1785619885113121E-2"/>
          <c:w val="8.4187076102008443E-2"/>
          <c:h val="0.171310141916454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middel VEKT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60629921259827E-2"/>
          <c:y val="0.14522074273093727"/>
          <c:w val="0.90073850393700783"/>
          <c:h val="0.74442481882608635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Alder!$S$29:$S$45</c:f>
              <c:numCache>
                <c:formatCode>0</c:formatCode>
                <c:ptCount val="17"/>
                <c:pt idx="0">
                  <c:v>161.625</c:v>
                </c:pt>
                <c:pt idx="1">
                  <c:v>256.0781187458303</c:v>
                </c:pt>
                <c:pt idx="2">
                  <c:v>257.31111673841474</c:v>
                </c:pt>
                <c:pt idx="3">
                  <c:v>258.44540261153435</c:v>
                </c:pt>
                <c:pt idx="4">
                  <c:v>258.13459285295858</c:v>
                </c:pt>
                <c:pt idx="5">
                  <c:v>254.1204256495306</c:v>
                </c:pt>
                <c:pt idx="6">
                  <c:v>252.57184863206368</c:v>
                </c:pt>
                <c:pt idx="7">
                  <c:v>255.03435267219257</c:v>
                </c:pt>
                <c:pt idx="8">
                  <c:v>257.38833135391923</c:v>
                </c:pt>
                <c:pt idx="9">
                  <c:v>261.96801816412597</c:v>
                </c:pt>
                <c:pt idx="10">
                  <c:v>268.27430107526806</c:v>
                </c:pt>
                <c:pt idx="11">
                  <c:v>271.18351562500072</c:v>
                </c:pt>
                <c:pt idx="12">
                  <c:v>270.86544933762963</c:v>
                </c:pt>
                <c:pt idx="13">
                  <c:v>274.69072555205003</c:v>
                </c:pt>
                <c:pt idx="14">
                  <c:v>277.48882067851446</c:v>
                </c:pt>
                <c:pt idx="15">
                  <c:v>281.90342095786775</c:v>
                </c:pt>
                <c:pt idx="16">
                  <c:v>282.8488416988414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9C-4A21-9E39-ECFCE9507752}"/>
            </c:ext>
          </c:extLst>
        </c:ser>
        <c:ser>
          <c:idx val="7"/>
          <c:order val="1"/>
          <c:tx>
            <c:strRef>
              <c:f>Alder!$B$17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Alder!$S$11:$S$27</c:f>
              <c:numCache>
                <c:formatCode>0</c:formatCode>
                <c:ptCount val="17"/>
                <c:pt idx="0">
                  <c:v>257.94989604989627</c:v>
                </c:pt>
                <c:pt idx="1">
                  <c:v>256.04649364991798</c:v>
                </c:pt>
                <c:pt idx="2">
                  <c:v>257.55429032258047</c:v>
                </c:pt>
                <c:pt idx="3">
                  <c:v>260.12608695652193</c:v>
                </c:pt>
                <c:pt idx="4">
                  <c:v>257.7812177835047</c:v>
                </c:pt>
                <c:pt idx="5">
                  <c:v>257.78319209039546</c:v>
                </c:pt>
                <c:pt idx="6">
                  <c:v>256.93335375191464</c:v>
                </c:pt>
                <c:pt idx="7">
                  <c:v>261.30755102040871</c:v>
                </c:pt>
                <c:pt idx="8">
                  <c:v>266.02170487105963</c:v>
                </c:pt>
                <c:pt idx="9">
                  <c:v>272.65170691090702</c:v>
                </c:pt>
                <c:pt idx="10">
                  <c:v>274.00983459991073</c:v>
                </c:pt>
                <c:pt idx="11">
                  <c:v>277.09916401273847</c:v>
                </c:pt>
                <c:pt idx="12">
                  <c:v>279.38393673110738</c:v>
                </c:pt>
                <c:pt idx="13">
                  <c:v>281.78966408268747</c:v>
                </c:pt>
                <c:pt idx="14">
                  <c:v>283.36389763779488</c:v>
                </c:pt>
                <c:pt idx="15">
                  <c:v>281.24386694386698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9C-4A21-9E39-ECFCE9507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287377952755908"/>
          <c:y val="0.12435670986454843"/>
          <c:w val="8.621409448818898E-2"/>
          <c:h val="0.184049992159671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fettgruppe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49898351216492E-2"/>
          <c:y val="0.15949025582315682"/>
          <c:w val="0.87776730617686916"/>
          <c:h val="0.64363598340522632"/>
        </c:manualLayout>
      </c:layout>
      <c:lineChart>
        <c:grouping val="standard"/>
        <c:varyColors val="0"/>
        <c:ser>
          <c:idx val="0"/>
          <c:order val="0"/>
          <c:tx>
            <c:strRef>
              <c:f>År!$Q$6:$Q$7</c:f>
              <c:strCache>
                <c:ptCount val="2"/>
                <c:pt idx="0">
                  <c:v>Fett-</c:v>
                </c:pt>
                <c:pt idx="1">
                  <c:v>gruppe</c:v>
                </c:pt>
              </c:strCache>
            </c:strRef>
          </c:tx>
          <c:spPr>
            <a:ln w="114300">
              <a:solidFill>
                <a:schemeClr val="accent5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1.853055908869207E-2"/>
                  <c:y val="-5.9032406400600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F-40B4-9E7B-A8B32A98076B}"/>
                </c:ext>
              </c:extLst>
            </c:dLbl>
            <c:dLbl>
              <c:idx val="1"/>
              <c:layout>
                <c:manualLayout>
                  <c:x val="-2.4707412118256094E-2"/>
                  <c:y val="4.63826050290430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F-40B4-9E7B-A8B32A98076B}"/>
                </c:ext>
              </c:extLst>
            </c:dLbl>
            <c:dLbl>
              <c:idx val="2"/>
              <c:layout>
                <c:manualLayout>
                  <c:x val="-1.0294755049273354E-2"/>
                  <c:y val="-4.216600457185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F-40B4-9E7B-A8B32A9807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F-40B4-9E7B-A8B32A98076B}"/>
                </c:ext>
              </c:extLst>
            </c:dLbl>
            <c:dLbl>
              <c:idx val="4"/>
              <c:layout>
                <c:manualLayout>
                  <c:x val="-3.2943216157674794E-2"/>
                  <c:y val="4.8490905257635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F-40B4-9E7B-A8B32A9807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F-40B4-9E7B-A8B32A98076B}"/>
                </c:ext>
              </c:extLst>
            </c:dLbl>
            <c:dLbl>
              <c:idx val="6"/>
              <c:layout>
                <c:manualLayout>
                  <c:x val="3.088426514781974E-3"/>
                  <c:y val="3.162450342889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F-40B4-9E7B-A8B32A98076B}"/>
                </c:ext>
              </c:extLst>
            </c:dLbl>
            <c:dLbl>
              <c:idx val="7"/>
              <c:layout>
                <c:manualLayout>
                  <c:x val="-3.3972691662602132E-2"/>
                  <c:y val="-4.84909052576359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CE-48C3-A0BF-8D7066DAA723}"/>
                </c:ext>
              </c:extLst>
            </c:dLbl>
            <c:dLbl>
              <c:idx val="8"/>
              <c:layout>
                <c:manualLayout>
                  <c:x val="7.2063285344913606E-3"/>
                  <c:y val="2.740790297170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F-40B4-9E7B-A8B32A98076B}"/>
                </c:ext>
              </c:extLst>
            </c:dLbl>
            <c:dLbl>
              <c:idx val="9"/>
              <c:layout>
                <c:manualLayout>
                  <c:x val="-1.2353706059128047E-2"/>
                  <c:y val="-5.270750571482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1F-40B4-9E7B-A8B32A98076B}"/>
                </c:ext>
              </c:extLst>
            </c:dLbl>
            <c:dLbl>
              <c:idx val="11"/>
              <c:layout>
                <c:manualLayout>
                  <c:x val="-2.470741211825617E-2"/>
                  <c:y val="-4.216600457185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F-40B4-9E7B-A8B32A9807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1F-40B4-9E7B-A8B32A98076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1F-40B4-9E7B-A8B32A98076B}"/>
                </c:ext>
              </c:extLst>
            </c:dLbl>
            <c:dLbl>
              <c:idx val="15"/>
              <c:layout>
                <c:manualLayout>
                  <c:x val="-2.7795838633038181E-2"/>
                  <c:y val="-4.2166004571857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1F-40B4-9E7B-A8B32A98076B}"/>
                </c:ext>
              </c:extLst>
            </c:dLbl>
            <c:dLbl>
              <c:idx val="18"/>
              <c:layout>
                <c:manualLayout>
                  <c:x val="-2.0589510098546746E-3"/>
                  <c:y val="4.0057704343264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1F-40B4-9E7B-A8B32A98076B}"/>
                </c:ext>
              </c:extLst>
            </c:dLbl>
            <c:dLbl>
              <c:idx val="19"/>
              <c:layout>
                <c:manualLayout>
                  <c:x val="-5.4562201761148801E-2"/>
                  <c:y val="-0.101198410972457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01-4A68-ACA4-A126DFB82E7F}"/>
                </c:ext>
              </c:extLst>
            </c:dLbl>
            <c:dLbl>
              <c:idx val="20"/>
              <c:layout>
                <c:manualLayout>
                  <c:x val="-2.3677936613328756E-2"/>
                  <c:y val="-7.8007108457936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1F-40B4-9E7B-A8B32A98076B}"/>
                </c:ext>
              </c:extLst>
            </c:dLbl>
            <c:dLbl>
              <c:idx val="22"/>
              <c:layout>
                <c:manualLayout>
                  <c:x val="-1.544213257391021E-2"/>
                  <c:y val="5.0599205486228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1F-40B4-9E7B-A8B32A98076B}"/>
                </c:ext>
              </c:extLst>
            </c:dLbl>
            <c:dLbl>
              <c:idx val="24"/>
              <c:layout>
                <c:manualLayout>
                  <c:x val="-5.353272625622154E-2"/>
                  <c:y val="-5.0599205486228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29-4B5E-869C-C75839674D4C}"/>
                </c:ext>
              </c:extLst>
            </c:dLbl>
            <c:dLbl>
              <c:idx val="25"/>
              <c:layout>
                <c:manualLayout>
                  <c:x val="-3.2943216157674947E-2"/>
                  <c:y val="-5.2707505714821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CE-48C3-A0BF-8D7066DAA72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1F-40B4-9E7B-A8B32A98076B}"/>
                </c:ext>
              </c:extLst>
            </c:dLbl>
            <c:dLbl>
              <c:idx val="27"/>
              <c:layout>
                <c:manualLayout>
                  <c:x val="-2.5736887623183432E-2"/>
                  <c:y val="5.0599205486228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29-4B5E-869C-C75839674D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5.9575707933536153</c:v>
                </c:pt>
                <c:pt idx="1">
                  <c:v>5.9285996015331888</c:v>
                </c:pt>
                <c:pt idx="2">
                  <c:v>6.2611075703903509</c:v>
                </c:pt>
                <c:pt idx="3">
                  <c:v>5.9442651043234598</c:v>
                </c:pt>
                <c:pt idx="4">
                  <c:v>5.9841526351457022</c:v>
                </c:pt>
                <c:pt idx="5">
                  <c:v>5.872353637475018</c:v>
                </c:pt>
                <c:pt idx="6">
                  <c:v>5.89338010681697</c:v>
                </c:pt>
                <c:pt idx="7">
                  <c:v>6.0789197264302874</c:v>
                </c:pt>
                <c:pt idx="8">
                  <c:v>5.9899505431223323</c:v>
                </c:pt>
                <c:pt idx="9">
                  <c:v>6.0572773821434893</c:v>
                </c:pt>
                <c:pt idx="10">
                  <c:v>6.1667657762660246</c:v>
                </c:pt>
                <c:pt idx="11">
                  <c:v>6.4992610028465068</c:v>
                </c:pt>
                <c:pt idx="12">
                  <c:v>6.4931723251579756</c:v>
                </c:pt>
                <c:pt idx="13">
                  <c:v>6.5513474796311248</c:v>
                </c:pt>
                <c:pt idx="14">
                  <c:v>6.6998341115753277</c:v>
                </c:pt>
                <c:pt idx="15">
                  <c:v>6.6958928350960942</c:v>
                </c:pt>
                <c:pt idx="16">
                  <c:v>6.8665857865903357</c:v>
                </c:pt>
                <c:pt idx="17">
                  <c:v>7.2516253764029566</c:v>
                </c:pt>
                <c:pt idx="18">
                  <c:v>7.0183598061327324</c:v>
                </c:pt>
                <c:pt idx="19">
                  <c:v>7.2822765289577518</c:v>
                </c:pt>
                <c:pt idx="20">
                  <c:v>7.2912975891534897</c:v>
                </c:pt>
                <c:pt idx="21">
                  <c:v>7.2116274066903312</c:v>
                </c:pt>
                <c:pt idx="22">
                  <c:v>7.104322065280642</c:v>
                </c:pt>
                <c:pt idx="23">
                  <c:v>7.2890651336917376</c:v>
                </c:pt>
                <c:pt idx="24">
                  <c:v>7.507096481218742</c:v>
                </c:pt>
                <c:pt idx="25">
                  <c:v>7.587375959014139</c:v>
                </c:pt>
                <c:pt idx="26">
                  <c:v>7.4156586881052418</c:v>
                </c:pt>
                <c:pt idx="27">
                  <c:v>7.3958753908878609</c:v>
                </c:pt>
                <c:pt idx="28">
                  <c:v>7.4512885116916401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3-4FA5-8AE9-556C35D04F25}"/>
            </c:ext>
          </c:extLst>
        </c:ser>
        <c:ser>
          <c:idx val="1"/>
          <c:order val="1"/>
          <c:tx>
            <c:v>Fettgruppe i 2021</c:v>
          </c:tx>
          <c:spPr>
            <a:ln w="8255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År!$AT$8:$AT$36</c:f>
              <c:numCache>
                <c:formatCode>0</c:formatCode>
                <c:ptCount val="29"/>
                <c:pt idx="0" formatCode="0.00">
                  <c:v>7.4512885116916401</c:v>
                </c:pt>
                <c:pt idx="1">
                  <c:v>7.4512885116916401</c:v>
                </c:pt>
                <c:pt idx="2">
                  <c:v>7.4512885116916401</c:v>
                </c:pt>
                <c:pt idx="3">
                  <c:v>7.4512885116916401</c:v>
                </c:pt>
                <c:pt idx="4">
                  <c:v>7.4512885116916401</c:v>
                </c:pt>
                <c:pt idx="5">
                  <c:v>7.4512885116916401</c:v>
                </c:pt>
                <c:pt idx="6">
                  <c:v>7.4512885116916401</c:v>
                </c:pt>
                <c:pt idx="7">
                  <c:v>7.4512885116916401</c:v>
                </c:pt>
                <c:pt idx="8">
                  <c:v>7.4512885116916401</c:v>
                </c:pt>
                <c:pt idx="9">
                  <c:v>7.4512885116916401</c:v>
                </c:pt>
                <c:pt idx="10">
                  <c:v>7.4512885116916401</c:v>
                </c:pt>
                <c:pt idx="11">
                  <c:v>7.4512885116916401</c:v>
                </c:pt>
                <c:pt idx="12">
                  <c:v>7.4512885116916401</c:v>
                </c:pt>
                <c:pt idx="13">
                  <c:v>7.4512885116916401</c:v>
                </c:pt>
                <c:pt idx="14">
                  <c:v>7.4512885116916401</c:v>
                </c:pt>
                <c:pt idx="15">
                  <c:v>7.4512885116916401</c:v>
                </c:pt>
                <c:pt idx="16">
                  <c:v>7.4512885116916401</c:v>
                </c:pt>
                <c:pt idx="17">
                  <c:v>7.4512885116916401</c:v>
                </c:pt>
                <c:pt idx="18">
                  <c:v>7.4512885116916401</c:v>
                </c:pt>
                <c:pt idx="19">
                  <c:v>7.4512885116916401</c:v>
                </c:pt>
                <c:pt idx="20">
                  <c:v>7.4512885116916401</c:v>
                </c:pt>
                <c:pt idx="21">
                  <c:v>7.4512885116916401</c:v>
                </c:pt>
                <c:pt idx="22">
                  <c:v>7.4512885116916401</c:v>
                </c:pt>
                <c:pt idx="23">
                  <c:v>7.4512885116916401</c:v>
                </c:pt>
                <c:pt idx="24">
                  <c:v>7.4512885116916401</c:v>
                </c:pt>
                <c:pt idx="25">
                  <c:v>7.4512885116916401</c:v>
                </c:pt>
                <c:pt idx="26">
                  <c:v>7.4512885116916401</c:v>
                </c:pt>
                <c:pt idx="27">
                  <c:v>7.4512885116916401</c:v>
                </c:pt>
                <c:pt idx="28">
                  <c:v>7.4512885116916401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D-4E32-B4E5-90225E678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09120"/>
        <c:axId val="393410296"/>
      </c:line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2"/>
        <c:noMultiLvlLbl val="0"/>
      </c:catAx>
      <c:valAx>
        <c:axId val="393410296"/>
        <c:scaling>
          <c:orientation val="minMax"/>
          <c:max val="8.5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680799978359233E-2"/>
              <c:y val="0.26586714883822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  <c:maj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FETTGRUPPE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9281509134069"/>
          <c:y val="0.15472229532952217"/>
          <c:w val="0.83480770879735655"/>
          <c:h val="0.6885332758062777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Regioner!$S$24:$S$27</c:f>
              <c:numCache>
                <c:formatCode>0.00</c:formatCode>
                <c:ptCount val="4"/>
                <c:pt idx="0">
                  <c:v>7.6362826396424195</c:v>
                </c:pt>
                <c:pt idx="1">
                  <c:v>7.3935495134008766</c:v>
                </c:pt>
                <c:pt idx="2">
                  <c:v>7.7058244288014492</c:v>
                </c:pt>
                <c:pt idx="3">
                  <c:v>7.6365133393883315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5E-4A43-80CC-5875C731706D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Regioner!$S$19:$S$22</c:f>
              <c:numCache>
                <c:formatCode>0.00</c:formatCode>
                <c:ptCount val="4"/>
                <c:pt idx="0">
                  <c:v>7.4626023144228046</c:v>
                </c:pt>
                <c:pt idx="1">
                  <c:v>7.2553040562326689</c:v>
                </c:pt>
                <c:pt idx="2">
                  <c:v>7.558225736702294</c:v>
                </c:pt>
                <c:pt idx="3">
                  <c:v>7.2929900394662637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5E-4A43-80CC-5875C731706D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7.5248302965344749</c:v>
                </c:pt>
                <c:pt idx="1">
                  <c:v>7.3358182463613764</c:v>
                </c:pt>
                <c:pt idx="2">
                  <c:v>7.4012850862360482</c:v>
                </c:pt>
                <c:pt idx="3">
                  <c:v>7.1079802550390756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5E-4A43-80CC-5875C731706D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7.3537522293867488</c:v>
                </c:pt>
                <c:pt idx="1">
                  <c:v>7.5149473358116499</c:v>
                </c:pt>
                <c:pt idx="2">
                  <c:v>7.5541463414634116</c:v>
                </c:pt>
                <c:pt idx="3">
                  <c:v>7.2773640261791908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5E-4A43-80CC-5875C7317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6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4128105376635"/>
          <c:y val="0.11337124495715667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middel KLASSE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378619519438913E-2"/>
          <c:y val="0.12805378665571307"/>
          <c:w val="0.90652046827112853"/>
          <c:h val="0.7615916090760753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Alder!$L$29:$L$45</c:f>
              <c:numCache>
                <c:formatCode>0.00</c:formatCode>
                <c:ptCount val="17"/>
                <c:pt idx="0">
                  <c:v>2.75</c:v>
                </c:pt>
                <c:pt idx="1">
                  <c:v>4.7138092061374257</c:v>
                </c:pt>
                <c:pt idx="2">
                  <c:v>4.5187436676798391</c:v>
                </c:pt>
                <c:pt idx="3">
                  <c:v>4.3083832335329353</c:v>
                </c:pt>
                <c:pt idx="4">
                  <c:v>4.1250732278851778</c:v>
                </c:pt>
                <c:pt idx="5">
                  <c:v>3.9416482300884952</c:v>
                </c:pt>
                <c:pt idx="6">
                  <c:v>3.78618925831202</c:v>
                </c:pt>
                <c:pt idx="7">
                  <c:v>3.5944555587310676</c:v>
                </c:pt>
                <c:pt idx="8">
                  <c:v>3.4681737061273048</c:v>
                </c:pt>
                <c:pt idx="9">
                  <c:v>3.4297761920207597</c:v>
                </c:pt>
                <c:pt idx="10">
                  <c:v>3.5120114736464694</c:v>
                </c:pt>
                <c:pt idx="11">
                  <c:v>3.5384915982805794</c:v>
                </c:pt>
                <c:pt idx="12">
                  <c:v>3.5833034754568245</c:v>
                </c:pt>
                <c:pt idx="13">
                  <c:v>3.6146557169930511</c:v>
                </c:pt>
                <c:pt idx="14">
                  <c:v>3.5169738118331719</c:v>
                </c:pt>
                <c:pt idx="15">
                  <c:v>3.5050468637346803</c:v>
                </c:pt>
                <c:pt idx="16">
                  <c:v>3.4440154440154434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5-49E7-B665-8B50B50A26D8}"/>
            </c:ext>
          </c:extLst>
        </c:ser>
        <c:ser>
          <c:idx val="7"/>
          <c:order val="1"/>
          <c:tx>
            <c:strRef>
              <c:f>Alder!$B$17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Alder!$L$11:$L$27</c:f>
              <c:numCache>
                <c:formatCode>0.00</c:formatCode>
                <c:ptCount val="17"/>
                <c:pt idx="0">
                  <c:v>4.8473282442748085</c:v>
                </c:pt>
                <c:pt idx="1">
                  <c:v>4.5012434374136499</c:v>
                </c:pt>
                <c:pt idx="2">
                  <c:v>4.3025508556667731</c:v>
                </c:pt>
                <c:pt idx="3">
                  <c:v>4.1776832460732996</c:v>
                </c:pt>
                <c:pt idx="4">
                  <c:v>4.0503063527894225</c:v>
                </c:pt>
                <c:pt idx="5">
                  <c:v>3.9081920903954801</c:v>
                </c:pt>
                <c:pt idx="6">
                  <c:v>3.6295955882352944</c:v>
                </c:pt>
                <c:pt idx="7">
                  <c:v>3.5151412044913242</c:v>
                </c:pt>
                <c:pt idx="8">
                  <c:v>3.5200860832137741</c:v>
                </c:pt>
                <c:pt idx="9">
                  <c:v>3.5666666666666678</c:v>
                </c:pt>
                <c:pt idx="10">
                  <c:v>3.6071588366890386</c:v>
                </c:pt>
                <c:pt idx="11">
                  <c:v>3.7540852929453976</c:v>
                </c:pt>
                <c:pt idx="12">
                  <c:v>3.7925325818950344</c:v>
                </c:pt>
                <c:pt idx="13">
                  <c:v>3.7032520325203246</c:v>
                </c:pt>
                <c:pt idx="14">
                  <c:v>3.588560157790925</c:v>
                </c:pt>
                <c:pt idx="15">
                  <c:v>3.4677754677754686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45-49E7-B665-8B50B50A2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332773664144258E-2"/>
              <c:y val="0.36316706223927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61992702324931"/>
          <c:y val="0.16065156499150365"/>
          <c:w val="8.5214055520935444E-2"/>
          <c:h val="0.168783906888667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antall PRODUSENTER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29196951609916E-2"/>
          <c:y val="0.13030110071866097"/>
          <c:w val="0.88516996375105983"/>
          <c:h val="0.7253246055441084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Alder!$F$29:$F$45</c:f>
              <c:numCache>
                <c:formatCode>General</c:formatCode>
                <c:ptCount val="17"/>
                <c:pt idx="0">
                  <c:v>3</c:v>
                </c:pt>
                <c:pt idx="1">
                  <c:v>1155</c:v>
                </c:pt>
                <c:pt idx="2">
                  <c:v>2408</c:v>
                </c:pt>
                <c:pt idx="3">
                  <c:v>2372</c:v>
                </c:pt>
                <c:pt idx="4">
                  <c:v>2242</c:v>
                </c:pt>
                <c:pt idx="5">
                  <c:v>2386</c:v>
                </c:pt>
                <c:pt idx="6">
                  <c:v>2595</c:v>
                </c:pt>
                <c:pt idx="7">
                  <c:v>2475</c:v>
                </c:pt>
                <c:pt idx="8">
                  <c:v>2355</c:v>
                </c:pt>
                <c:pt idx="9">
                  <c:v>2243</c:v>
                </c:pt>
                <c:pt idx="10">
                  <c:v>2084</c:v>
                </c:pt>
                <c:pt idx="11">
                  <c:v>1972</c:v>
                </c:pt>
                <c:pt idx="12">
                  <c:v>2087</c:v>
                </c:pt>
                <c:pt idx="13">
                  <c:v>2398</c:v>
                </c:pt>
                <c:pt idx="14">
                  <c:v>2329</c:v>
                </c:pt>
                <c:pt idx="15">
                  <c:v>2144</c:v>
                </c:pt>
                <c:pt idx="16">
                  <c:v>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6-4F2C-A70C-57ECD19DD133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Alder!$F$11:$F$27</c:f>
              <c:numCache>
                <c:formatCode>General</c:formatCode>
                <c:ptCount val="17"/>
                <c:pt idx="0">
                  <c:v>1143</c:v>
                </c:pt>
                <c:pt idx="1">
                  <c:v>2284</c:v>
                </c:pt>
                <c:pt idx="2">
                  <c:v>2048</c:v>
                </c:pt>
                <c:pt idx="3">
                  <c:v>2019</c:v>
                </c:pt>
                <c:pt idx="4">
                  <c:v>2100</c:v>
                </c:pt>
                <c:pt idx="5">
                  <c:v>2423</c:v>
                </c:pt>
                <c:pt idx="6">
                  <c:v>2264</c:v>
                </c:pt>
                <c:pt idx="7">
                  <c:v>2113</c:v>
                </c:pt>
                <c:pt idx="8">
                  <c:v>2075</c:v>
                </c:pt>
                <c:pt idx="9">
                  <c:v>1829</c:v>
                </c:pt>
                <c:pt idx="10">
                  <c:v>1735</c:v>
                </c:pt>
                <c:pt idx="11">
                  <c:v>1890</c:v>
                </c:pt>
                <c:pt idx="12">
                  <c:v>2148</c:v>
                </c:pt>
                <c:pt idx="13">
                  <c:v>2079</c:v>
                </c:pt>
                <c:pt idx="14">
                  <c:v>1929</c:v>
                </c:pt>
                <c:pt idx="15">
                  <c:v>449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6-4F2C-A70C-57ECD19DD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89430905123941"/>
          <c:y val="4.5449661893220604E-2"/>
          <c:w val="5.7176413699201616E-2"/>
          <c:h val="0.186736043112982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 FETTGRUPPE i</a:t>
            </a:r>
            <a:r>
              <a:rPr lang="en-US" sz="2400" baseline="0"/>
              <a:t> </a:t>
            </a:r>
            <a:r>
              <a:rPr lang="en-US" sz="24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246075372653893E-2"/>
          <c:y val="0.13669786041142762"/>
          <c:w val="0.88265295894616946"/>
          <c:h val="0.752947685204270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Alder!$R$29:$R$45</c:f>
              <c:numCache>
                <c:formatCode>0.00</c:formatCode>
                <c:ptCount val="17"/>
                <c:pt idx="0">
                  <c:v>4.5</c:v>
                </c:pt>
                <c:pt idx="1">
                  <c:v>8.1107404936624441</c:v>
                </c:pt>
                <c:pt idx="2">
                  <c:v>8.031400354520132</c:v>
                </c:pt>
                <c:pt idx="3">
                  <c:v>7.8403155603917298</c:v>
                </c:pt>
                <c:pt idx="4">
                  <c:v>7.6622729935559457</c:v>
                </c:pt>
                <c:pt idx="5">
                  <c:v>7.3554449972360398</c:v>
                </c:pt>
                <c:pt idx="6">
                  <c:v>7.0749169010483248</c:v>
                </c:pt>
                <c:pt idx="7">
                  <c:v>7.0488711060302931</c:v>
                </c:pt>
                <c:pt idx="8">
                  <c:v>7.037410926365796</c:v>
                </c:pt>
                <c:pt idx="9">
                  <c:v>7.0493026273110635</c:v>
                </c:pt>
                <c:pt idx="10">
                  <c:v>7.3039426523297504</c:v>
                </c:pt>
                <c:pt idx="11">
                  <c:v>7.26953125</c:v>
                </c:pt>
                <c:pt idx="12">
                  <c:v>7.3422842821339058</c:v>
                </c:pt>
                <c:pt idx="13">
                  <c:v>7.3826498422712898</c:v>
                </c:pt>
                <c:pt idx="14">
                  <c:v>7.4342487883683379</c:v>
                </c:pt>
                <c:pt idx="15">
                  <c:v>7.6168527187612511</c:v>
                </c:pt>
                <c:pt idx="16">
                  <c:v>7.5366795366795358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A-4D2F-BA52-C5D7B465D360}"/>
            </c:ext>
          </c:extLst>
        </c:ser>
        <c:ser>
          <c:idx val="7"/>
          <c:order val="1"/>
          <c:tx>
            <c:strRef>
              <c:f>Alder!$B$17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Alder!$R$11:$R$27</c:f>
              <c:numCache>
                <c:formatCode>0.00</c:formatCode>
                <c:ptCount val="17"/>
                <c:pt idx="0">
                  <c:v>8.0776160776160761</c:v>
                </c:pt>
                <c:pt idx="1">
                  <c:v>7.9533406957482065</c:v>
                </c:pt>
                <c:pt idx="2">
                  <c:v>7.8458064516129022</c:v>
                </c:pt>
                <c:pt idx="3">
                  <c:v>7.6596927100359604</c:v>
                </c:pt>
                <c:pt idx="4">
                  <c:v>7.4114046391752577</c:v>
                </c:pt>
                <c:pt idx="5">
                  <c:v>7.0847457627118642</c:v>
                </c:pt>
                <c:pt idx="6">
                  <c:v>7.0042879019908124</c:v>
                </c:pt>
                <c:pt idx="7">
                  <c:v>7.0874149659863956</c:v>
                </c:pt>
                <c:pt idx="8">
                  <c:v>7.226002865329515</c:v>
                </c:pt>
                <c:pt idx="9">
                  <c:v>7.3530391340549572</c:v>
                </c:pt>
                <c:pt idx="10">
                  <c:v>7.492177022798387</c:v>
                </c:pt>
                <c:pt idx="11">
                  <c:v>7.5250796178343933</c:v>
                </c:pt>
                <c:pt idx="12">
                  <c:v>7.4850615114235506</c:v>
                </c:pt>
                <c:pt idx="13">
                  <c:v>7.4916943521594703</c:v>
                </c:pt>
                <c:pt idx="14">
                  <c:v>7.6082677165354351</c:v>
                </c:pt>
                <c:pt idx="15">
                  <c:v>7.5093555093555118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6A-4D2F-BA52-C5D7B465D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2.039692962907938E-2"/>
              <c:y val="0.3656094323288123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98728409626806"/>
          <c:y val="0.13920384018979379"/>
          <c:w val="7.1388903403526119E-2"/>
          <c:h val="0.113328606175536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% Kjøttfe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Alder!$X$29:$X$45</c:f>
              <c:numCache>
                <c:formatCode>0.0</c:formatCode>
                <c:ptCount val="17"/>
                <c:pt idx="0">
                  <c:v>50</c:v>
                </c:pt>
                <c:pt idx="1">
                  <c:v>30.887258172114752</c:v>
                </c:pt>
                <c:pt idx="2">
                  <c:v>27.956444669536594</c:v>
                </c:pt>
                <c:pt idx="3">
                  <c:v>27.067464635473343</c:v>
                </c:pt>
                <c:pt idx="4">
                  <c:v>27.416520210896294</c:v>
                </c:pt>
                <c:pt idx="5">
                  <c:v>30.679933665008289</c:v>
                </c:pt>
                <c:pt idx="6">
                  <c:v>31.884428534901559</c:v>
                </c:pt>
                <c:pt idx="7">
                  <c:v>23.749642755072873</c:v>
                </c:pt>
                <c:pt idx="8">
                  <c:v>18.616389548693586</c:v>
                </c:pt>
                <c:pt idx="9">
                  <c:v>18.001946156341226</c:v>
                </c:pt>
                <c:pt idx="10">
                  <c:v>20</c:v>
                </c:pt>
                <c:pt idx="11">
                  <c:v>22.265625</c:v>
                </c:pt>
                <c:pt idx="12">
                  <c:v>27.998567848191904</c:v>
                </c:pt>
                <c:pt idx="13">
                  <c:v>28.391167192429009</c:v>
                </c:pt>
                <c:pt idx="14">
                  <c:v>21.841680129240704</c:v>
                </c:pt>
                <c:pt idx="15">
                  <c:v>17.536910334893765</c:v>
                </c:pt>
                <c:pt idx="16">
                  <c:v>16.988416988416986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0-4FF8-9BF9-F81710D0CDC7}"/>
            </c:ext>
          </c:extLst>
        </c:ser>
        <c:ser>
          <c:idx val="6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Alder!$X$11:$X$27</c:f>
              <c:numCache>
                <c:formatCode>0</c:formatCode>
                <c:ptCount val="17"/>
                <c:pt idx="0">
                  <c:v>33.541233541233545</c:v>
                </c:pt>
                <c:pt idx="1">
                  <c:v>29.348426283821102</c:v>
                </c:pt>
                <c:pt idx="2">
                  <c:v>28.032258064516125</c:v>
                </c:pt>
                <c:pt idx="3">
                  <c:v>27.459954233409608</c:v>
                </c:pt>
                <c:pt idx="4">
                  <c:v>33.795103092783499</c:v>
                </c:pt>
                <c:pt idx="5">
                  <c:v>34.915254237288138</c:v>
                </c:pt>
                <c:pt idx="6">
                  <c:v>26.125574272588043</c:v>
                </c:pt>
                <c:pt idx="7">
                  <c:v>19.353741496598637</c:v>
                </c:pt>
                <c:pt idx="8">
                  <c:v>17.944126074498563</c:v>
                </c:pt>
                <c:pt idx="9">
                  <c:v>17.901748542880931</c:v>
                </c:pt>
                <c:pt idx="10">
                  <c:v>20.831470719713906</c:v>
                </c:pt>
                <c:pt idx="11">
                  <c:v>26.552547770700642</c:v>
                </c:pt>
                <c:pt idx="12">
                  <c:v>31.704745166959576</c:v>
                </c:pt>
                <c:pt idx="13">
                  <c:v>25.13842746400886</c:v>
                </c:pt>
                <c:pt idx="14">
                  <c:v>17.598425196850396</c:v>
                </c:pt>
                <c:pt idx="15">
                  <c:v>16.839916839916839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0-4FF8-9BF9-F81710D0C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159090174823497"/>
          <c:y val="0.18258207305039767"/>
          <c:w val="5.2145055296385273E-2"/>
          <c:h val="0.13515254828350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Alder!$T$29:$T$45</c:f>
              <c:numCache>
                <c:formatCode>0</c:formatCode>
                <c:ptCount val="17"/>
                <c:pt idx="0">
                  <c:v>25</c:v>
                </c:pt>
                <c:pt idx="1">
                  <c:v>79.586390927284867</c:v>
                </c:pt>
                <c:pt idx="2">
                  <c:v>77.969106102810855</c:v>
                </c:pt>
                <c:pt idx="3">
                  <c:v>73.966267682263364</c:v>
                </c:pt>
                <c:pt idx="4">
                  <c:v>69.83011130638549</c:v>
                </c:pt>
                <c:pt idx="5">
                  <c:v>65.257048092868999</c:v>
                </c:pt>
                <c:pt idx="6">
                  <c:v>59.345435949884944</c:v>
                </c:pt>
                <c:pt idx="7">
                  <c:v>58.816804801371838</c:v>
                </c:pt>
                <c:pt idx="8">
                  <c:v>59.560570071258923</c:v>
                </c:pt>
                <c:pt idx="9">
                  <c:v>59.974051248783681</c:v>
                </c:pt>
                <c:pt idx="10">
                  <c:v>63.799283154121881</c:v>
                </c:pt>
                <c:pt idx="11">
                  <c:v>63.3984375</c:v>
                </c:pt>
                <c:pt idx="12">
                  <c:v>62.620837808807757</c:v>
                </c:pt>
                <c:pt idx="13">
                  <c:v>64.037854889589909</c:v>
                </c:pt>
                <c:pt idx="14">
                  <c:v>65.977382875605826</c:v>
                </c:pt>
                <c:pt idx="15">
                  <c:v>68.779258192293824</c:v>
                </c:pt>
                <c:pt idx="16">
                  <c:v>66.21621621621621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24-4608-B3A7-6E8443233F12}"/>
            </c:ext>
          </c:extLst>
        </c:ser>
        <c:ser>
          <c:idx val="6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Alder!$T$11:$T$27</c:f>
              <c:numCache>
                <c:formatCode>0</c:formatCode>
                <c:ptCount val="17"/>
                <c:pt idx="0">
                  <c:v>79.972279972279978</c:v>
                </c:pt>
                <c:pt idx="1">
                  <c:v>76.753175041413584</c:v>
                </c:pt>
                <c:pt idx="2">
                  <c:v>74.387096774193566</c:v>
                </c:pt>
                <c:pt idx="3">
                  <c:v>70.709382151029715</c:v>
                </c:pt>
                <c:pt idx="4">
                  <c:v>65.173969072164951</c:v>
                </c:pt>
                <c:pt idx="5">
                  <c:v>58.672316384180803</c:v>
                </c:pt>
                <c:pt idx="6">
                  <c:v>56.937212863705987</c:v>
                </c:pt>
                <c:pt idx="7">
                  <c:v>58.809523809523824</c:v>
                </c:pt>
                <c:pt idx="8">
                  <c:v>62.679083094555878</c:v>
                </c:pt>
                <c:pt idx="9">
                  <c:v>63.821815154038298</c:v>
                </c:pt>
                <c:pt idx="10">
                  <c:v>67.545820295037998</c:v>
                </c:pt>
                <c:pt idx="11">
                  <c:v>66.878980891719749</c:v>
                </c:pt>
                <c:pt idx="12">
                  <c:v>65.869947275922641</c:v>
                </c:pt>
                <c:pt idx="13">
                  <c:v>66.519010705057198</c:v>
                </c:pt>
                <c:pt idx="14">
                  <c:v>69.409448818897644</c:v>
                </c:pt>
                <c:pt idx="15">
                  <c:v>67.983367983367984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24-4608-B3A7-6E8443233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992530496658032"/>
          <c:y val="7.7571884789002649E-2"/>
          <c:w val="7.9770262507688455E-2"/>
          <c:h val="0.132126883232204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Alder!$Y$29:$Y$45</c:f>
              <c:numCache>
                <c:formatCode>0</c:formatCode>
                <c:ptCount val="17"/>
                <c:pt idx="0">
                  <c:v>239.09023668639054</c:v>
                </c:pt>
                <c:pt idx="1">
                  <c:v>345.79183906213228</c:v>
                </c:pt>
                <c:pt idx="2">
                  <c:v>331.98917766385341</c:v>
                </c:pt>
                <c:pt idx="3">
                  <c:v>313.11362813168745</c:v>
                </c:pt>
                <c:pt idx="4">
                  <c:v>294.76881323368485</c:v>
                </c:pt>
                <c:pt idx="5">
                  <c:v>274.53627228610355</c:v>
                </c:pt>
                <c:pt idx="6">
                  <c:v>258.96614724450416</c:v>
                </c:pt>
                <c:pt idx="7">
                  <c:v>248.95185896790352</c:v>
                </c:pt>
                <c:pt idx="8">
                  <c:v>239.17990862490109</c:v>
                </c:pt>
                <c:pt idx="9">
                  <c:v>232.85804364015695</c:v>
                </c:pt>
                <c:pt idx="10">
                  <c:v>228.27740045949099</c:v>
                </c:pt>
                <c:pt idx="11">
                  <c:v>221.26606436774924</c:v>
                </c:pt>
                <c:pt idx="12">
                  <c:v>212.26782550724974</c:v>
                </c:pt>
                <c:pt idx="13">
                  <c:v>207.17135796430111</c:v>
                </c:pt>
                <c:pt idx="14">
                  <c:v>201.79705862380717</c:v>
                </c:pt>
                <c:pt idx="15">
                  <c:v>197.80511827437482</c:v>
                </c:pt>
                <c:pt idx="16">
                  <c:v>194.33826621091578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2-4065-875F-1BC4F23AF621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Alder!$Y$11:$Y$27</c:f>
              <c:numCache>
                <c:formatCode>0</c:formatCode>
                <c:ptCount val="17"/>
                <c:pt idx="0">
                  <c:v>348.2834798621173</c:v>
                </c:pt>
                <c:pt idx="1">
                  <c:v>330.05052895610373</c:v>
                </c:pt>
                <c:pt idx="2">
                  <c:v>312.29032164696491</c:v>
                </c:pt>
                <c:pt idx="3">
                  <c:v>297.07252823068552</c:v>
                </c:pt>
                <c:pt idx="4">
                  <c:v>278.31724677187549</c:v>
                </c:pt>
                <c:pt idx="5">
                  <c:v>264.1043124523012</c:v>
                </c:pt>
                <c:pt idx="6">
                  <c:v>250.77811438571482</c:v>
                </c:pt>
                <c:pt idx="7">
                  <c:v>242.681881690387</c:v>
                </c:pt>
                <c:pt idx="8">
                  <c:v>236.37215380096231</c:v>
                </c:pt>
                <c:pt idx="9">
                  <c:v>232.0370998932122</c:v>
                </c:pt>
                <c:pt idx="10">
                  <c:v>223.52488563202789</c:v>
                </c:pt>
                <c:pt idx="11">
                  <c:v>217.14446951187526</c:v>
                </c:pt>
                <c:pt idx="12">
                  <c:v>210.71493805248753</c:v>
                </c:pt>
                <c:pt idx="13">
                  <c:v>204.90201657322132</c:v>
                </c:pt>
                <c:pt idx="14">
                  <c:v>198.81593434975395</c:v>
                </c:pt>
                <c:pt idx="15">
                  <c:v>193.22600642190307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2-4065-875F-1BC4F23A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22833845351281"/>
          <c:y val="0.22701796752509507"/>
          <c:w val="5.8612810729346106E-2"/>
          <c:h val="0.165543988364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Ung ku, antall SLAKT per PRODUSENT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Alder!$AA$29:$AA$45</c:f>
              <c:numCache>
                <c:formatCode>0</c:formatCode>
                <c:ptCount val="17"/>
                <c:pt idx="0">
                  <c:v>1.3333333333333333</c:v>
                </c:pt>
                <c:pt idx="1">
                  <c:v>1.2978354978354978</c:v>
                </c:pt>
                <c:pt idx="2">
                  <c:v>1.6399501661129567</c:v>
                </c:pt>
                <c:pt idx="3">
                  <c:v>1.5497470489038785</c:v>
                </c:pt>
                <c:pt idx="4">
                  <c:v>1.5227475468331846</c:v>
                </c:pt>
                <c:pt idx="5">
                  <c:v>1.5163453478625315</c:v>
                </c:pt>
                <c:pt idx="6">
                  <c:v>1.5071290944123314</c:v>
                </c:pt>
                <c:pt idx="7">
                  <c:v>1.4137373737373737</c:v>
                </c:pt>
                <c:pt idx="8">
                  <c:v>1.4301486199575371</c:v>
                </c:pt>
                <c:pt idx="9">
                  <c:v>1.374498439589835</c:v>
                </c:pt>
                <c:pt idx="10">
                  <c:v>1.3387715930902111</c:v>
                </c:pt>
                <c:pt idx="11">
                  <c:v>1.2981744421906694</c:v>
                </c:pt>
                <c:pt idx="12">
                  <c:v>1.3382846190704361</c:v>
                </c:pt>
                <c:pt idx="13">
                  <c:v>1.3219349457881568</c:v>
                </c:pt>
                <c:pt idx="14">
                  <c:v>1.3288965221124946</c:v>
                </c:pt>
                <c:pt idx="15">
                  <c:v>1.2952425373134329</c:v>
                </c:pt>
                <c:pt idx="16">
                  <c:v>1.050709939148073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D-4CF7-811B-E1FBA386F092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Alder!$D$11:$D$27</c:f>
              <c:strCache>
                <c:ptCount val="17"/>
                <c:pt idx="0">
                  <c:v>701 - 750 dg</c:v>
                </c:pt>
                <c:pt idx="1">
                  <c:v>751 - 800 dg</c:v>
                </c:pt>
                <c:pt idx="2">
                  <c:v>801 - 850 dg</c:v>
                </c:pt>
                <c:pt idx="3">
                  <c:v>851 - 900 dg</c:v>
                </c:pt>
                <c:pt idx="4">
                  <c:v>901 - 950 dg</c:v>
                </c:pt>
                <c:pt idx="5">
                  <c:v>951- 1000 dg</c:v>
                </c:pt>
                <c:pt idx="6">
                  <c:v>1001 - 1050 dg</c:v>
                </c:pt>
                <c:pt idx="7">
                  <c:v>1051 - 1100 dg</c:v>
                </c:pt>
                <c:pt idx="8">
                  <c:v>1101 - 1150 dg</c:v>
                </c:pt>
                <c:pt idx="9">
                  <c:v>1151 - 1200 dg</c:v>
                </c:pt>
                <c:pt idx="10">
                  <c:v>1201 - 1250 dg</c:v>
                </c:pt>
                <c:pt idx="11">
                  <c:v>1251 - 1300 dg</c:v>
                </c:pt>
                <c:pt idx="12">
                  <c:v>1251 - 1300 dg</c:v>
                </c:pt>
                <c:pt idx="13">
                  <c:v>1251 - 1300 dg</c:v>
                </c:pt>
                <c:pt idx="14">
                  <c:v>1251 - 1300 dg</c:v>
                </c:pt>
                <c:pt idx="15">
                  <c:v>1251 - 1300 dg</c:v>
                </c:pt>
                <c:pt idx="16">
                  <c:v>1251 - 1300 dg</c:v>
                </c:pt>
              </c:strCache>
            </c:strRef>
          </c:cat>
          <c:val>
            <c:numRef>
              <c:f>Alder!$AA$11:$AA$27</c:f>
              <c:numCache>
                <c:formatCode>0</c:formatCode>
                <c:ptCount val="17"/>
                <c:pt idx="0">
                  <c:v>1.2624671916010499</c:v>
                </c:pt>
                <c:pt idx="1">
                  <c:v>1.5858143607705779</c:v>
                </c:pt>
                <c:pt idx="2">
                  <c:v>1.513671875</c:v>
                </c:pt>
                <c:pt idx="3">
                  <c:v>1.5151064883605745</c:v>
                </c:pt>
                <c:pt idx="4">
                  <c:v>1.4780952380952381</c:v>
                </c:pt>
                <c:pt idx="5">
                  <c:v>1.4609987618654561</c:v>
                </c:pt>
                <c:pt idx="6">
                  <c:v>1.4421378091872792</c:v>
                </c:pt>
                <c:pt idx="7">
                  <c:v>1.3913866540463795</c:v>
                </c:pt>
                <c:pt idx="8">
                  <c:v>1.3455421686746989</c:v>
                </c:pt>
                <c:pt idx="9">
                  <c:v>1.3132859486057955</c:v>
                </c:pt>
                <c:pt idx="10">
                  <c:v>1.2893371757925072</c:v>
                </c:pt>
                <c:pt idx="11">
                  <c:v>1.3291005291005291</c:v>
                </c:pt>
                <c:pt idx="12">
                  <c:v>1.3244878957169459</c:v>
                </c:pt>
                <c:pt idx="13">
                  <c:v>1.303030303030303</c:v>
                </c:pt>
                <c:pt idx="14">
                  <c:v>1.3167444271643338</c:v>
                </c:pt>
                <c:pt idx="15">
                  <c:v>1.0712694877505569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6D-4CF7-811B-E1FBA386F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74675115832246"/>
          <c:y val="7.1111588144389171E-2"/>
          <c:w val="5.9991144473071183E-2"/>
          <c:h val="0.17734900656741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FETTGRUPPE i de 4 norske regionene</a:t>
            </a:r>
          </a:p>
        </c:rich>
      </c:tx>
      <c:layout>
        <c:manualLayout>
          <c:xMode val="edge"/>
          <c:yMode val="edge"/>
          <c:x val="0.1664619868219315"/>
          <c:y val="1.24080643765683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09478859461789"/>
          <c:y val="0.15357272110726225"/>
          <c:w val="0.8298057738778396"/>
          <c:h val="0.689682826912724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7.5248302965344749</c:v>
                </c:pt>
                <c:pt idx="1">
                  <c:v>7.3358182463613764</c:v>
                </c:pt>
                <c:pt idx="2">
                  <c:v>7.4012850862360482</c:v>
                </c:pt>
                <c:pt idx="3">
                  <c:v>7.1079802550390756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8-471E-9C9A-B124495FC747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7.3537522293867488</c:v>
                </c:pt>
                <c:pt idx="1">
                  <c:v>7.5149473358116499</c:v>
                </c:pt>
                <c:pt idx="2">
                  <c:v>7.5541463414634116</c:v>
                </c:pt>
                <c:pt idx="3">
                  <c:v>7.2773640261791908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8-471E-9C9A-B124495FC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6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930734168115505"/>
          <c:y val="0.269387384269274"/>
          <c:w val="0.10579971646711189"/>
          <c:h val="0.12773799428917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74182982503447E-2"/>
          <c:y val="0.15491472608477133"/>
          <c:w val="0.83592639117553236"/>
          <c:h val="0.68834092812866465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Regioner!$M$24:$M$27</c:f>
              <c:numCache>
                <c:formatCode>0.00</c:formatCode>
                <c:ptCount val="4"/>
                <c:pt idx="0">
                  <c:v>4.337372950534081</c:v>
                </c:pt>
                <c:pt idx="1">
                  <c:v>3.7160433616351503</c:v>
                </c:pt>
                <c:pt idx="2">
                  <c:v>3.6976806078590543</c:v>
                </c:pt>
                <c:pt idx="3">
                  <c:v>3.7663591066896407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F-4ACF-AC9B-2F8076586DF2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Regioner!$M$19:$M$22</c:f>
              <c:numCache>
                <c:formatCode>0.00</c:formatCode>
                <c:ptCount val="4"/>
                <c:pt idx="0">
                  <c:v>4.1479048697621748</c:v>
                </c:pt>
                <c:pt idx="1">
                  <c:v>3.6458630066036513</c:v>
                </c:pt>
                <c:pt idx="2">
                  <c:v>3.6640024783147456</c:v>
                </c:pt>
                <c:pt idx="3">
                  <c:v>3.6430050837883639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4F-4ACF-AC9B-2F8076586DF2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4.1367220164854874</c:v>
                </c:pt>
                <c:pt idx="1">
                  <c:v>3.6683076484018255</c:v>
                </c:pt>
                <c:pt idx="2">
                  <c:v>3.6101384364820848</c:v>
                </c:pt>
                <c:pt idx="3">
                  <c:v>3.5053542009884682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4F-4ACF-AC9B-2F8076586DF2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4.1460983155723623</c:v>
                </c:pt>
                <c:pt idx="1">
                  <c:v>3.8063112078346024</c:v>
                </c:pt>
                <c:pt idx="2">
                  <c:v>3.7217620481927729</c:v>
                </c:pt>
                <c:pt idx="3">
                  <c:v>3.6540112994350289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4F-4ACF-AC9B-2F8076586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5987232132"/>
          <c:y val="0.18975590551181101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4911878171583E-2"/>
          <c:y val="0.15747458339404258"/>
          <c:w val="0.83866563525555116"/>
          <c:h val="0.685781150469438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4.1367220164854874</c:v>
                </c:pt>
                <c:pt idx="1">
                  <c:v>3.6683076484018255</c:v>
                </c:pt>
                <c:pt idx="2">
                  <c:v>3.6101384364820848</c:v>
                </c:pt>
                <c:pt idx="3">
                  <c:v>3.5053542009884682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4-4638-9EDB-09382EC1B002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4.1460983155723623</c:v>
                </c:pt>
                <c:pt idx="1">
                  <c:v>3.8063112078346024</c:v>
                </c:pt>
                <c:pt idx="2">
                  <c:v>3.7217620481927729</c:v>
                </c:pt>
                <c:pt idx="3">
                  <c:v>3.6540112994350289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4-4638-9EDB-09382EC1B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02702839295287"/>
          <c:y val="0.18221345429647381"/>
          <c:w val="0.11704131078608755"/>
          <c:h val="0.108727490585415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16191547219809E-2"/>
          <c:y val="0.13678997043918337"/>
          <c:w val="0.87602075591562723"/>
          <c:h val="0.7064657497842140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Regioner!$U$24:$U$27</c:f>
              <c:numCache>
                <c:formatCode>0</c:formatCode>
                <c:ptCount val="4"/>
                <c:pt idx="0">
                  <c:v>274.60720934168154</c:v>
                </c:pt>
                <c:pt idx="1">
                  <c:v>264.2002863896347</c:v>
                </c:pt>
                <c:pt idx="2">
                  <c:v>263.61851854316126</c:v>
                </c:pt>
                <c:pt idx="3">
                  <c:v>266.49235202743381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7-4CC2-B660-5107507A2FDF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Regioner!$U$19:$U$22</c:f>
              <c:numCache>
                <c:formatCode>0</c:formatCode>
                <c:ptCount val="4"/>
                <c:pt idx="0">
                  <c:v>272.43285915890687</c:v>
                </c:pt>
                <c:pt idx="1">
                  <c:v>263.22406010188951</c:v>
                </c:pt>
                <c:pt idx="2">
                  <c:v>263.26494779761464</c:v>
                </c:pt>
                <c:pt idx="3">
                  <c:v>260.05069347866959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87-4CC2-B660-5107507A2FDF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269.14350958675658</c:v>
                </c:pt>
                <c:pt idx="1">
                  <c:v>261.17146609868581</c:v>
                </c:pt>
                <c:pt idx="2">
                  <c:v>258.62361853229686</c:v>
                </c:pt>
                <c:pt idx="3">
                  <c:v>254.64265734265703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87-4CC2-B660-5107507A2FDF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269.2804911510492</c:v>
                </c:pt>
                <c:pt idx="1">
                  <c:v>265.13649318463376</c:v>
                </c:pt>
                <c:pt idx="2">
                  <c:v>262.98252157598603</c:v>
                </c:pt>
                <c:pt idx="3">
                  <c:v>259.67406905890402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87-4CC2-B660-5107507A2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9.4196226764620295E-3"/>
              <c:y val="0.2800300778084389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77476530386969"/>
          <c:y val="0.1316519993218625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28906051792029"/>
          <c:y val="0.17158403475427636"/>
          <c:w val="0.8156114991921144"/>
          <c:h val="0.67167173499864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269.14350958675658</c:v>
                </c:pt>
                <c:pt idx="1">
                  <c:v>261.17146609868581</c:v>
                </c:pt>
                <c:pt idx="2">
                  <c:v>258.62361853229686</c:v>
                </c:pt>
                <c:pt idx="3">
                  <c:v>254.64265734265703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3-428F-8174-FD66FBB609EC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269.2804911510492</c:v>
                </c:pt>
                <c:pt idx="1">
                  <c:v>265.13649318463376</c:v>
                </c:pt>
                <c:pt idx="2">
                  <c:v>262.98252157598603</c:v>
                </c:pt>
                <c:pt idx="3">
                  <c:v>259.67406905890402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3-428F-8174-FD66FBB60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73460564975862"/>
          <c:y val="0.17528654201243715"/>
          <c:w val="0.10376172543649437"/>
          <c:h val="0.146460808634855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1726397063007E-2"/>
          <c:y val="0.16129767537464307"/>
          <c:w val="0.85286880672509879"/>
          <c:h val="0.68195797744373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A-4D29-9DD1-B8A417053E1C}"/>
            </c:ext>
          </c:extLst>
        </c:ser>
        <c:ser>
          <c:idx val="5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A-4D29-9DD1-B8A417053E1C}"/>
            </c:ext>
          </c:extLst>
        </c:ser>
        <c:ser>
          <c:idx val="9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DA-4D29-9DD1-B8A417053E1C}"/>
            </c:ext>
          </c:extLst>
        </c:ser>
        <c:ser>
          <c:idx val="2"/>
          <c:order val="3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33.238332739579633</c:v>
                </c:pt>
                <c:pt idx="1">
                  <c:v>27.876736729604552</c:v>
                </c:pt>
                <c:pt idx="2">
                  <c:v>29.262162055179513</c:v>
                </c:pt>
                <c:pt idx="3">
                  <c:v>9.6227684756363043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DA-4D29-9DD1-B8A417053E1C}"/>
            </c:ext>
          </c:extLst>
        </c:ser>
        <c:ser>
          <c:idx val="3"/>
          <c:order val="4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32.219422711399893</c:v>
                </c:pt>
                <c:pt idx="1">
                  <c:v>28.537329266675513</c:v>
                </c:pt>
                <c:pt idx="2">
                  <c:v>29.450117137426506</c:v>
                </c:pt>
                <c:pt idx="3">
                  <c:v>9.793130884498078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DA-4D29-9DD1-B8A417053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antall% i de 4 norske regionene</a:t>
            </a:r>
          </a:p>
        </c:rich>
      </c:tx>
      <c:layout>
        <c:manualLayout>
          <c:xMode val="edge"/>
          <c:yMode val="edge"/>
          <c:x val="6.3370081214934995E-2"/>
          <c:y val="1.9305604587115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81971918398125E-2"/>
          <c:y val="0.15674205714157818"/>
          <c:w val="0.89058427405613927"/>
          <c:h val="0.686513342292967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33.238332739579633</c:v>
                </c:pt>
                <c:pt idx="1">
                  <c:v>27.876736729604552</c:v>
                </c:pt>
                <c:pt idx="2">
                  <c:v>29.262162055179513</c:v>
                </c:pt>
                <c:pt idx="3">
                  <c:v>9.6227684756363043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0-4281-AF3E-396E59B69CE3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32.219422711399893</c:v>
                </c:pt>
                <c:pt idx="1">
                  <c:v>28.537329266675513</c:v>
                </c:pt>
                <c:pt idx="2">
                  <c:v>29.450117137426506</c:v>
                </c:pt>
                <c:pt idx="3">
                  <c:v>9.793130884498078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0-4281-AF3E-396E59B6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63428576831452"/>
          <c:y val="0.13291459441904427"/>
          <c:w val="0.11483824296361098"/>
          <c:h val="0.14416366447344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171795965368019E-2"/>
          <c:y val="0.16434418154484853"/>
          <c:w val="0.86315813312711298"/>
          <c:h val="0.6789113874512890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Regioner!$G$24:$G$27</c:f>
              <c:numCache>
                <c:formatCode>0</c:formatCode>
                <c:ptCount val="4"/>
                <c:pt idx="0">
                  <c:v>16072.48</c:v>
                </c:pt>
                <c:pt idx="1">
                  <c:v>14434.880000000005</c:v>
                </c:pt>
                <c:pt idx="2">
                  <c:v>15029.8</c:v>
                </c:pt>
                <c:pt idx="3">
                  <c:v>4712.3600000000006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C-40C0-B05A-796834591D7F}"/>
            </c:ext>
          </c:extLst>
        </c:ser>
        <c:ser>
          <c:idx val="9"/>
          <c:order val="1"/>
          <c:tx>
            <c:strRef>
              <c:f>Regioner!$B$19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Regioner!$G$19:$G$22</c:f>
              <c:numCache>
                <c:formatCode>0</c:formatCode>
                <c:ptCount val="4"/>
                <c:pt idx="0">
                  <c:v>17715</c:v>
                </c:pt>
                <c:pt idx="1">
                  <c:v>15507</c:v>
                </c:pt>
                <c:pt idx="2">
                  <c:v>16187</c:v>
                </c:pt>
                <c:pt idx="3">
                  <c:v>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8C-40C0-B05A-796834591D7F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16794</c:v>
                </c:pt>
                <c:pt idx="1">
                  <c:v>14085</c:v>
                </c:pt>
                <c:pt idx="2">
                  <c:v>14785</c:v>
                </c:pt>
                <c:pt idx="3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8C-40C0-B05A-796834591D7F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6873658878005214E-17"/>
                  <c:y val="-9.0444153024588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1F-46F0-875A-E9F061239466}"/>
                </c:ext>
              </c:extLst>
            </c:dLbl>
            <c:dLbl>
              <c:idx val="2"/>
              <c:layout>
                <c:manualLayout>
                  <c:x val="4.0226274377081943E-3"/>
                  <c:y val="-7.7523559735361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FD-4349-A099-0DDCD0857DAB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Regioner!$D$9:$D$12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14578</c:v>
                </c:pt>
                <c:pt idx="1">
                  <c:v>12912</c:v>
                </c:pt>
                <c:pt idx="2">
                  <c:v>13325</c:v>
                </c:pt>
                <c:pt idx="3">
                  <c:v>4431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8C-40C0-B05A-796834591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="1" i="0" u="none" strike="noStrike" baseline="0">
                <a:effectLst/>
              </a:rPr>
              <a:t>Ung ku, </a:t>
            </a:r>
            <a:r>
              <a:rPr lang="nb-NO" sz="2800"/>
              <a:t>markedsandeler, (antalls%)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32848830248720173"/>
          <c:y val="1.5947811727920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8837599102906E-2"/>
          <c:y val="0.12199698644582033"/>
          <c:w val="0.82277134925558371"/>
          <c:h val="0.8040934252901759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Organisasjon!$G$16:$G$44</c:f>
              <c:numCache>
                <c:formatCode>0.0</c:formatCode>
                <c:ptCount val="29"/>
                <c:pt idx="0">
                  <c:v>77.907793119588106</c:v>
                </c:pt>
                <c:pt idx="1">
                  <c:v>78.053985173798267</c:v>
                </c:pt>
                <c:pt idx="2">
                  <c:v>77.544748946429692</c:v>
                </c:pt>
                <c:pt idx="3">
                  <c:v>76.832549846004198</c:v>
                </c:pt>
                <c:pt idx="4">
                  <c:v>75.268032459295554</c:v>
                </c:pt>
                <c:pt idx="5">
                  <c:v>76.275396347971196</c:v>
                </c:pt>
                <c:pt idx="6">
                  <c:v>78.583394099446195</c:v>
                </c:pt>
                <c:pt idx="7">
                  <c:v>77.302117130785959</c:v>
                </c:pt>
                <c:pt idx="8">
                  <c:v>77.26564440730786</c:v>
                </c:pt>
                <c:pt idx="9">
                  <c:v>75.200988758754633</c:v>
                </c:pt>
                <c:pt idx="10">
                  <c:v>75.150448371827508</c:v>
                </c:pt>
                <c:pt idx="11">
                  <c:v>74.956207576089355</c:v>
                </c:pt>
                <c:pt idx="12">
                  <c:v>72.959730106029781</c:v>
                </c:pt>
                <c:pt idx="13">
                  <c:v>71.695466618915447</c:v>
                </c:pt>
                <c:pt idx="14">
                  <c:v>70.10629147210615</c:v>
                </c:pt>
                <c:pt idx="15">
                  <c:v>72.912465533561061</c:v>
                </c:pt>
                <c:pt idx="16">
                  <c:v>73.44985119329705</c:v>
                </c:pt>
                <c:pt idx="17">
                  <c:v>73.184711196277021</c:v>
                </c:pt>
                <c:pt idx="18">
                  <c:v>76.072748212486218</c:v>
                </c:pt>
                <c:pt idx="19">
                  <c:v>77.532753605680767</c:v>
                </c:pt>
                <c:pt idx="20">
                  <c:v>77.43499176761685</c:v>
                </c:pt>
                <c:pt idx="21">
                  <c:v>76.69857660177118</c:v>
                </c:pt>
                <c:pt idx="22">
                  <c:v>76.002045530691746</c:v>
                </c:pt>
                <c:pt idx="23">
                  <c:v>75.490143893827295</c:v>
                </c:pt>
                <c:pt idx="24">
                  <c:v>73.745144394712611</c:v>
                </c:pt>
                <c:pt idx="25">
                  <c:v>73.823590752707702</c:v>
                </c:pt>
                <c:pt idx="26">
                  <c:v>74.25909007856751</c:v>
                </c:pt>
                <c:pt idx="27">
                  <c:v>73.259312037366897</c:v>
                </c:pt>
                <c:pt idx="28">
                  <c:v>73.230782831631515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lineChart>
        <c:grouping val="standard"/>
        <c:varyColors val="0"/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Organisasjon!$G$46:$G$74</c:f>
              <c:numCache>
                <c:formatCode>0.0</c:formatCode>
                <c:ptCount val="29"/>
                <c:pt idx="0">
                  <c:v>22.092206880411887</c:v>
                </c:pt>
                <c:pt idx="1">
                  <c:v>21.946014826201726</c:v>
                </c:pt>
                <c:pt idx="2">
                  <c:v>22.455251053570279</c:v>
                </c:pt>
                <c:pt idx="3">
                  <c:v>23.16745015399578</c:v>
                </c:pt>
                <c:pt idx="4">
                  <c:v>24.731967540704446</c:v>
                </c:pt>
                <c:pt idx="5">
                  <c:v>23.724603652028804</c:v>
                </c:pt>
                <c:pt idx="6">
                  <c:v>21.416605900553797</c:v>
                </c:pt>
                <c:pt idx="7">
                  <c:v>22.697882869214059</c:v>
                </c:pt>
                <c:pt idx="8">
                  <c:v>22.734355592692129</c:v>
                </c:pt>
                <c:pt idx="9">
                  <c:v>24.799011241245367</c:v>
                </c:pt>
                <c:pt idx="10">
                  <c:v>24.849551628172499</c:v>
                </c:pt>
                <c:pt idx="11">
                  <c:v>25.043792423910674</c:v>
                </c:pt>
                <c:pt idx="12">
                  <c:v>27.040269893970223</c:v>
                </c:pt>
                <c:pt idx="13">
                  <c:v>28.304533381084553</c:v>
                </c:pt>
                <c:pt idx="14">
                  <c:v>29.893708527893825</c:v>
                </c:pt>
                <c:pt idx="15">
                  <c:v>27.087534466438953</c:v>
                </c:pt>
                <c:pt idx="16">
                  <c:v>26.550148806702939</c:v>
                </c:pt>
                <c:pt idx="17">
                  <c:v>26.815288803722968</c:v>
                </c:pt>
                <c:pt idx="18">
                  <c:v>23.927251787513796</c:v>
                </c:pt>
                <c:pt idx="19">
                  <c:v>22.467246394319243</c:v>
                </c:pt>
                <c:pt idx="20">
                  <c:v>22.56500823238316</c:v>
                </c:pt>
                <c:pt idx="21">
                  <c:v>23.301423398228831</c:v>
                </c:pt>
                <c:pt idx="22">
                  <c:v>23.997954469308219</c:v>
                </c:pt>
                <c:pt idx="23">
                  <c:v>24.509856106172712</c:v>
                </c:pt>
                <c:pt idx="24">
                  <c:v>26.2548556052874</c:v>
                </c:pt>
                <c:pt idx="25">
                  <c:v>26.176409247292312</c:v>
                </c:pt>
                <c:pt idx="26">
                  <c:v>25.740909921432479</c:v>
                </c:pt>
                <c:pt idx="27">
                  <c:v>26.740687962633096</c:v>
                </c:pt>
                <c:pt idx="28">
                  <c:v>26.769217168368485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470240"/>
        <c:axId val="1688180880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80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And% Nortura</a:t>
                </a:r>
              </a:p>
            </c:rich>
          </c:tx>
          <c:layout>
            <c:manualLayout>
              <c:xMode val="edge"/>
              <c:yMode val="edge"/>
              <c:x val="1.4883761499292301E-2"/>
              <c:y val="0.324478897905146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2.5"/>
      </c:valAx>
      <c:valAx>
        <c:axId val="1688180880"/>
        <c:scaling>
          <c:orientation val="minMax"/>
          <c:max val="5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And% KLF</a:t>
                </a:r>
              </a:p>
            </c:rich>
          </c:tx>
          <c:layout>
            <c:manualLayout>
              <c:xMode val="edge"/>
              <c:yMode val="edge"/>
              <c:x val="0.95763620532023619"/>
              <c:y val="0.3581115708292967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828470240"/>
        <c:crosses val="max"/>
        <c:crossBetween val="between"/>
        <c:majorUnit val="5"/>
      </c:valAx>
      <c:catAx>
        <c:axId val="82847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180880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235839922593134"/>
          <c:y val="0.4489206464188667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</a:t>
            </a:r>
            <a:r>
              <a:rPr lang="nb-NO" sz="2400" baseline="0"/>
              <a:t> m</a:t>
            </a:r>
            <a:r>
              <a:rPr lang="nb-NO" sz="2400"/>
              <a:t>iddel fettgruppe og andelen av overfete slakt (3- og høyere)</a:t>
            </a:r>
          </a:p>
        </c:rich>
      </c:tx>
      <c:layout>
        <c:manualLayout>
          <c:xMode val="edge"/>
          <c:yMode val="edge"/>
          <c:x val="0.11083525834126748"/>
          <c:y val="3.7535934743812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5393521815941"/>
          <c:y val="0.17183530169940928"/>
          <c:w val="0.82098147297468149"/>
          <c:h val="0.70949863995465901"/>
        </c:manualLayout>
      </c:layout>
      <c:barChart>
        <c:barDir val="col"/>
        <c:grouping val="clustered"/>
        <c:varyColors val="0"/>
        <c:ser>
          <c:idx val="3"/>
          <c:order val="1"/>
          <c:tx>
            <c:v>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År!$S$8:$S$36</c:f>
              <c:numCache>
                <c:formatCode>0</c:formatCode>
                <c:ptCount val="29"/>
                <c:pt idx="0">
                  <c:v>37.743973788907098</c:v>
                </c:pt>
                <c:pt idx="1">
                  <c:v>36.34340962186107</c:v>
                </c:pt>
                <c:pt idx="2">
                  <c:v>43.099299925397851</c:v>
                </c:pt>
                <c:pt idx="3">
                  <c:v>37.722251812055674</c:v>
                </c:pt>
                <c:pt idx="4">
                  <c:v>38.987645310952423</c:v>
                </c:pt>
                <c:pt idx="5">
                  <c:v>37.965963557332202</c:v>
                </c:pt>
                <c:pt idx="6">
                  <c:v>38.501409116887721</c:v>
                </c:pt>
                <c:pt idx="7">
                  <c:v>41.007446138045346</c:v>
                </c:pt>
                <c:pt idx="8">
                  <c:v>39.588085183261448</c:v>
                </c:pt>
                <c:pt idx="9">
                  <c:v>40.011770937555177</c:v>
                </c:pt>
                <c:pt idx="10">
                  <c:v>42.151709045931341</c:v>
                </c:pt>
                <c:pt idx="11">
                  <c:v>47.51477994306984</c:v>
                </c:pt>
                <c:pt idx="12">
                  <c:v>47.989182821034611</c:v>
                </c:pt>
                <c:pt idx="13">
                  <c:v>49.127048079505776</c:v>
                </c:pt>
                <c:pt idx="14">
                  <c:v>51.760260506266889</c:v>
                </c:pt>
                <c:pt idx="15">
                  <c:v>51.337503600971239</c:v>
                </c:pt>
                <c:pt idx="16">
                  <c:v>55.107766382954509</c:v>
                </c:pt>
                <c:pt idx="17">
                  <c:v>61.461470024637293</c:v>
                </c:pt>
                <c:pt idx="18">
                  <c:v>58.13330774029464</c:v>
                </c:pt>
                <c:pt idx="19">
                  <c:v>62.324812330946862</c:v>
                </c:pt>
                <c:pt idx="20">
                  <c:v>62.212901386167758</c:v>
                </c:pt>
                <c:pt idx="21">
                  <c:v>61.04836685669212</c:v>
                </c:pt>
                <c:pt idx="22">
                  <c:v>59.212823361371186</c:v>
                </c:pt>
                <c:pt idx="23">
                  <c:v>62.871489150298984</c:v>
                </c:pt>
                <c:pt idx="24">
                  <c:v>67.747527878641421</c:v>
                </c:pt>
                <c:pt idx="25">
                  <c:v>69.085237033109991</c:v>
                </c:pt>
                <c:pt idx="26">
                  <c:v>65.87611913027591</c:v>
                </c:pt>
                <c:pt idx="27">
                  <c:v>65.487075960891403</c:v>
                </c:pt>
                <c:pt idx="28">
                  <c:v>66.304203686513745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A-4F05-8E86-52D02126F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86240"/>
        <c:axId val="197487024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År!$Q$8:$Q$36</c:f>
              <c:numCache>
                <c:formatCode>0.00</c:formatCode>
                <c:ptCount val="29"/>
                <c:pt idx="0">
                  <c:v>5.9575707933536153</c:v>
                </c:pt>
                <c:pt idx="1">
                  <c:v>5.9285996015331888</c:v>
                </c:pt>
                <c:pt idx="2">
                  <c:v>6.2611075703903509</c:v>
                </c:pt>
                <c:pt idx="3">
                  <c:v>5.9442651043234598</c:v>
                </c:pt>
                <c:pt idx="4">
                  <c:v>5.9841526351457022</c:v>
                </c:pt>
                <c:pt idx="5">
                  <c:v>5.872353637475018</c:v>
                </c:pt>
                <c:pt idx="6">
                  <c:v>5.89338010681697</c:v>
                </c:pt>
                <c:pt idx="7">
                  <c:v>6.0789197264302874</c:v>
                </c:pt>
                <c:pt idx="8">
                  <c:v>5.9899505431223323</c:v>
                </c:pt>
                <c:pt idx="9">
                  <c:v>6.0572773821434893</c:v>
                </c:pt>
                <c:pt idx="10">
                  <c:v>6.1667657762660246</c:v>
                </c:pt>
                <c:pt idx="11">
                  <c:v>6.4992610028465068</c:v>
                </c:pt>
                <c:pt idx="12">
                  <c:v>6.4931723251579756</c:v>
                </c:pt>
                <c:pt idx="13">
                  <c:v>6.5513474796311248</c:v>
                </c:pt>
                <c:pt idx="14">
                  <c:v>6.6998341115753277</c:v>
                </c:pt>
                <c:pt idx="15">
                  <c:v>6.6958928350960942</c:v>
                </c:pt>
                <c:pt idx="16">
                  <c:v>6.8665857865903357</c:v>
                </c:pt>
                <c:pt idx="17">
                  <c:v>7.2516253764029566</c:v>
                </c:pt>
                <c:pt idx="18">
                  <c:v>7.0183598061327324</c:v>
                </c:pt>
                <c:pt idx="19">
                  <c:v>7.2822765289577518</c:v>
                </c:pt>
                <c:pt idx="20">
                  <c:v>7.2912975891534897</c:v>
                </c:pt>
                <c:pt idx="21">
                  <c:v>7.2116274066903312</c:v>
                </c:pt>
                <c:pt idx="22">
                  <c:v>7.104322065280642</c:v>
                </c:pt>
                <c:pt idx="23">
                  <c:v>7.2890651336917376</c:v>
                </c:pt>
                <c:pt idx="24">
                  <c:v>7.507096481218742</c:v>
                </c:pt>
                <c:pt idx="25">
                  <c:v>7.587375959014139</c:v>
                </c:pt>
                <c:pt idx="26">
                  <c:v>7.4156586881052418</c:v>
                </c:pt>
                <c:pt idx="27">
                  <c:v>7.3958753908878609</c:v>
                </c:pt>
                <c:pt idx="28">
                  <c:v>7.4512885116916401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A-4F05-8E86-52D02126F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85848"/>
        <c:axId val="197485064"/>
      </c:lineChart>
      <c:catAx>
        <c:axId val="197485848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7485064"/>
        <c:scaling>
          <c:orientation val="minMax"/>
          <c:max val="8"/>
          <c:min val="5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743018920169592E-2"/>
              <c:y val="0.38352951970705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848"/>
        <c:crosses val="autoZero"/>
        <c:crossBetween val="between"/>
        <c:majorUnit val="0.2"/>
      </c:valAx>
      <c:catAx>
        <c:axId val="19748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487024"/>
        <c:crosses val="autoZero"/>
        <c:auto val="1"/>
        <c:lblAlgn val="ctr"/>
        <c:lblOffset val="100"/>
        <c:noMultiLvlLbl val="0"/>
      </c:catAx>
      <c:valAx>
        <c:axId val="197487024"/>
        <c:scaling>
          <c:orientation val="minMax"/>
          <c:max val="80"/>
          <c:min val="2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820898202056993"/>
              <c:y val="0.38427014294076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6240"/>
        <c:crosses val="max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88830562846308"/>
          <c:y val="0.20146882494004795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% KJØTTFE,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2850731101701"/>
          <c:y val="1.02017439037752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83365091001101E-2"/>
          <c:y val="0.12173636189029297"/>
          <c:w val="0.88836005114645411"/>
          <c:h val="0.7672199141405138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Organisasjon!$X$31:$X$44</c:f>
              <c:numCache>
                <c:formatCode>0</c:formatCode>
                <c:ptCount val="14"/>
                <c:pt idx="0">
                  <c:v>14.666704295309589</c:v>
                </c:pt>
                <c:pt idx="1">
                  <c:v>15.918651766588381</c:v>
                </c:pt>
                <c:pt idx="2">
                  <c:v>14.571595558153126</c:v>
                </c:pt>
                <c:pt idx="3">
                  <c:v>13.92309245054501</c:v>
                </c:pt>
                <c:pt idx="4">
                  <c:v>12.657026000584288</c:v>
                </c:pt>
                <c:pt idx="5">
                  <c:v>12.990437726435824</c:v>
                </c:pt>
                <c:pt idx="6">
                  <c:v>15.106114435302912</c:v>
                </c:pt>
                <c:pt idx="7">
                  <c:v>19.357308584686777</c:v>
                </c:pt>
                <c:pt idx="8">
                  <c:v>17.009424871318778</c:v>
                </c:pt>
                <c:pt idx="9">
                  <c:v>20.716430832499121</c:v>
                </c:pt>
                <c:pt idx="10">
                  <c:v>21.773237006685353</c:v>
                </c:pt>
                <c:pt idx="11">
                  <c:v>16.874169578268795</c:v>
                </c:pt>
                <c:pt idx="12">
                  <c:v>18.746454140213434</c:v>
                </c:pt>
                <c:pt idx="13">
                  <c:v>19.297398442687271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8-4EB8-8202-AD9B5D348CFA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Organisasjon!$X$61:$X$74</c:f>
              <c:numCache>
                <c:formatCode>0</c:formatCode>
                <c:ptCount val="14"/>
                <c:pt idx="0">
                  <c:v>25.010709695844632</c:v>
                </c:pt>
                <c:pt idx="1">
                  <c:v>25.438652459643976</c:v>
                </c:pt>
                <c:pt idx="2">
                  <c:v>22.919257149733259</c:v>
                </c:pt>
                <c:pt idx="3">
                  <c:v>22.565929311344295</c:v>
                </c:pt>
                <c:pt idx="4">
                  <c:v>22.566443828468941</c:v>
                </c:pt>
                <c:pt idx="5">
                  <c:v>25.657793506693341</c:v>
                </c:pt>
                <c:pt idx="6">
                  <c:v>31.133808509074878</c:v>
                </c:pt>
                <c:pt idx="7">
                  <c:v>30.954104531634574</c:v>
                </c:pt>
                <c:pt idx="8">
                  <c:v>33.057449287212989</c:v>
                </c:pt>
                <c:pt idx="9">
                  <c:v>36.171610337004843</c:v>
                </c:pt>
                <c:pt idx="10">
                  <c:v>35.221465076660991</c:v>
                </c:pt>
                <c:pt idx="11">
                  <c:v>36.99948190363407</c:v>
                </c:pt>
                <c:pt idx="12">
                  <c:v>39.176023778071347</c:v>
                </c:pt>
                <c:pt idx="13">
                  <c:v>28.013468013468017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8-4EB8-8202-AD9B5D34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ax val="35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516563005453621"/>
          <c:y val="0.23564556020268643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 K-faktor innen ORGANISASJON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690463089866842E-2"/>
          <c:y val="0.13223124368480876"/>
          <c:w val="0.86885285467041484"/>
          <c:h val="0.756724701139539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Organisasjon!$B$39:$B$44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Organisasjon!$O$39:$O$44</c:f>
              <c:numCache>
                <c:formatCode>0.0</c:formatCode>
                <c:ptCount val="6"/>
                <c:pt idx="0">
                  <c:v>26.170075244420527</c:v>
                </c:pt>
                <c:pt idx="1">
                  <c:v>26.605094664539543</c:v>
                </c:pt>
                <c:pt idx="2">
                  <c:v>26.753994518414071</c:v>
                </c:pt>
                <c:pt idx="3">
                  <c:v>26.415239888221244</c:v>
                </c:pt>
                <c:pt idx="4">
                  <c:v>26.413641752943526</c:v>
                </c:pt>
                <c:pt idx="5">
                  <c:v>26.586396969637232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24-40A1-8999-2DF982E98B31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Organisasjon!$B$39:$B$44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Organisasjon!$O$69:$O$74</c:f>
              <c:numCache>
                <c:formatCode>0.0</c:formatCode>
                <c:ptCount val="6"/>
                <c:pt idx="0">
                  <c:v>26.8110388666726</c:v>
                </c:pt>
                <c:pt idx="1">
                  <c:v>27.105297989856442</c:v>
                </c:pt>
                <c:pt idx="2">
                  <c:v>27.514511377879678</c:v>
                </c:pt>
                <c:pt idx="3">
                  <c:v>27.087997597724208</c:v>
                </c:pt>
                <c:pt idx="4">
                  <c:v>26.806670901705623</c:v>
                </c:pt>
                <c:pt idx="5">
                  <c:v>27.139868925980995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24-40A1-8999-2DF982E98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2955043133015069E-2"/>
              <c:y val="0.339874775555737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309315964298027"/>
          <c:y val="0.53361967249840336"/>
          <c:w val="9.642247909777435E-2"/>
          <c:h val="0.140718744527547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ALDER ved slakting,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1157107040491E-2"/>
          <c:y val="0.11776496041145382"/>
          <c:w val="0.87923183929299686"/>
          <c:h val="0.771191352640062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Organisasjon!$V$31:$V$44</c:f>
              <c:numCache>
                <c:formatCode>0</c:formatCode>
                <c:ptCount val="14"/>
                <c:pt idx="0">
                  <c:v>1074.4418015041017</c:v>
                </c:pt>
                <c:pt idx="1">
                  <c:v>1090.5182821118995</c:v>
                </c:pt>
                <c:pt idx="2">
                  <c:v>1097.1815408443435</c:v>
                </c:pt>
                <c:pt idx="3">
                  <c:v>1089.3768141637745</c:v>
                </c:pt>
                <c:pt idx="4">
                  <c:v>1085.7829281390352</c:v>
                </c:pt>
                <c:pt idx="5">
                  <c:v>1085.3592239934385</c:v>
                </c:pt>
                <c:pt idx="6">
                  <c:v>1087.0357852882703</c:v>
                </c:pt>
                <c:pt idx="7">
                  <c:v>1082.0982955600964</c:v>
                </c:pt>
                <c:pt idx="8">
                  <c:v>1087.8459801477161</c:v>
                </c:pt>
                <c:pt idx="9">
                  <c:v>1078.3627820057961</c:v>
                </c:pt>
                <c:pt idx="10">
                  <c:v>1077.52315951334</c:v>
                </c:pt>
                <c:pt idx="11">
                  <c:v>1078.8833089116822</c:v>
                </c:pt>
                <c:pt idx="12">
                  <c:v>1074.2855449894503</c:v>
                </c:pt>
                <c:pt idx="13">
                  <c:v>1073.8184199463183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D-489A-8D79-50433EF44B20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Organisasjon!$V$60:$V$74</c:f>
              <c:numCache>
                <c:formatCode>0</c:formatCode>
                <c:ptCount val="15"/>
                <c:pt idx="0">
                  <c:v>1086.3497483546264</c:v>
                </c:pt>
                <c:pt idx="1">
                  <c:v>1092.2675107955795</c:v>
                </c:pt>
                <c:pt idx="2">
                  <c:v>1097.0598932595376</c:v>
                </c:pt>
                <c:pt idx="3">
                  <c:v>1094.8247278701995</c:v>
                </c:pt>
                <c:pt idx="4">
                  <c:v>1091.4287486511059</c:v>
                </c:pt>
                <c:pt idx="5">
                  <c:v>1080.1649552287849</c:v>
                </c:pt>
                <c:pt idx="6">
                  <c:v>1090.6226970119217</c:v>
                </c:pt>
                <c:pt idx="7">
                  <c:v>1084.6780599438951</c:v>
                </c:pt>
                <c:pt idx="8">
                  <c:v>1087.3006683132353</c:v>
                </c:pt>
                <c:pt idx="9">
                  <c:v>1075.1677456435023</c:v>
                </c:pt>
                <c:pt idx="10">
                  <c:v>1076.0084313970765</c:v>
                </c:pt>
                <c:pt idx="11">
                  <c:v>1071.9439872960877</c:v>
                </c:pt>
                <c:pt idx="12">
                  <c:v>1068.802448483005</c:v>
                </c:pt>
                <c:pt idx="13">
                  <c:v>1069.9556658678532</c:v>
                </c:pt>
                <c:pt idx="14">
                  <c:v>1075.1775652889162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D-489A-8D79-50433EF44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65413778644058"/>
          <c:y val="0.48477929496910643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</a:t>
            </a:r>
            <a:r>
              <a:rPr lang="nb-NO" sz="2800" baseline="0"/>
              <a:t> SLAKT per </a:t>
            </a:r>
            <a:r>
              <a:rPr lang="nb-NO" sz="2800"/>
              <a:t>produsent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748897850181215E-2"/>
          <c:y val="0.11030218949148912"/>
          <c:w val="0.88879447063251638"/>
          <c:h val="0.7786540675920122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Organisasjon!$AC$16:$AC$44</c:f>
              <c:numCache>
                <c:formatCode>0</c:formatCode>
                <c:ptCount val="29"/>
                <c:pt idx="0">
                  <c:v>2.2669390534559075</c:v>
                </c:pt>
                <c:pt idx="1">
                  <c:v>2.4706767398681095</c:v>
                </c:pt>
                <c:pt idx="2">
                  <c:v>2.5317117233369895</c:v>
                </c:pt>
                <c:pt idx="3">
                  <c:v>2.4281762295081966</c:v>
                </c:pt>
                <c:pt idx="4">
                  <c:v>2.8636784344836705</c:v>
                </c:pt>
                <c:pt idx="5">
                  <c:v>2.7589668000280763</c:v>
                </c:pt>
                <c:pt idx="6">
                  <c:v>2.9856982403594161</c:v>
                </c:pt>
                <c:pt idx="7">
                  <c:v>2.6970437332030297</c:v>
                </c:pt>
                <c:pt idx="8">
                  <c:v>2.838158440481128</c:v>
                </c:pt>
                <c:pt idx="9">
                  <c:v>2.8462532299741601</c:v>
                </c:pt>
                <c:pt idx="10">
                  <c:v>2.9223938581074833</c:v>
                </c:pt>
                <c:pt idx="11">
                  <c:v>2.7982016961275162</c:v>
                </c:pt>
                <c:pt idx="12">
                  <c:v>2.9259100182540534</c:v>
                </c:pt>
                <c:pt idx="13">
                  <c:v>2.8835673988716839</c:v>
                </c:pt>
                <c:pt idx="14">
                  <c:v>2.8745433933744806</c:v>
                </c:pt>
                <c:pt idx="15">
                  <c:v>4.0766221813161527</c:v>
                </c:pt>
                <c:pt idx="16">
                  <c:v>3.2481347975521837</c:v>
                </c:pt>
                <c:pt idx="17">
                  <c:v>5.035314891112419</c:v>
                </c:pt>
                <c:pt idx="18">
                  <c:v>4.8302254722730043</c:v>
                </c:pt>
                <c:pt idx="19">
                  <c:v>5.1460786770233025</c:v>
                </c:pt>
                <c:pt idx="20">
                  <c:v>5.3173951490651845</c:v>
                </c:pt>
                <c:pt idx="21">
                  <c:v>5.4136403897254208</c:v>
                </c:pt>
                <c:pt idx="22">
                  <c:v>5.4660748256182625</c:v>
                </c:pt>
                <c:pt idx="23">
                  <c:v>5.7395116686901391</c:v>
                </c:pt>
                <c:pt idx="24">
                  <c:v>5.2123818925398391</c:v>
                </c:pt>
                <c:pt idx="25">
                  <c:v>5.3754528329227647</c:v>
                </c:pt>
                <c:pt idx="26">
                  <c:v>5.9444200672809711</c:v>
                </c:pt>
                <c:pt idx="27">
                  <c:v>5.6701899509803919</c:v>
                </c:pt>
                <c:pt idx="28">
                  <c:v>5.29297124600639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9-4233-811D-F4DA8099290A}"/>
            </c:ext>
          </c:extLst>
        </c:ser>
        <c:ser>
          <c:idx val="4"/>
          <c:order val="1"/>
          <c:tx>
            <c:strRef>
              <c:f>Organisasjon!$D$46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Organisasjon!$AC$46:$AC$74</c:f>
              <c:numCache>
                <c:formatCode>0</c:formatCode>
                <c:ptCount val="29"/>
                <c:pt idx="0">
                  <c:v>2.1342979877910921</c:v>
                </c:pt>
                <c:pt idx="1">
                  <c:v>2.2962962962962963</c:v>
                </c:pt>
                <c:pt idx="2">
                  <c:v>2.43313704496788</c:v>
                </c:pt>
                <c:pt idx="3">
                  <c:v>2.5371272063298842</c:v>
                </c:pt>
                <c:pt idx="4">
                  <c:v>2.8805909734871484</c:v>
                </c:pt>
                <c:pt idx="5">
                  <c:v>2.724760418988188</c:v>
                </c:pt>
                <c:pt idx="6">
                  <c:v>2.6818854886475814</c:v>
                </c:pt>
                <c:pt idx="7">
                  <c:v>2.5270270270270272</c:v>
                </c:pt>
                <c:pt idx="8">
                  <c:v>2.7032760472610096</c:v>
                </c:pt>
                <c:pt idx="9">
                  <c:v>2.8562906724511929</c:v>
                </c:pt>
                <c:pt idx="10">
                  <c:v>2.9494635798983624</c:v>
                </c:pt>
                <c:pt idx="11">
                  <c:v>2.8992395437262357</c:v>
                </c:pt>
                <c:pt idx="12">
                  <c:v>3.2885053728427223</c:v>
                </c:pt>
                <c:pt idx="13">
                  <c:v>3.1943415291343888</c:v>
                </c:pt>
                <c:pt idx="14">
                  <c:v>3.2020401447844686</c:v>
                </c:pt>
                <c:pt idx="15">
                  <c:v>3.8808962264150941</c:v>
                </c:pt>
                <c:pt idx="16">
                  <c:v>4.1846429638482219</c:v>
                </c:pt>
                <c:pt idx="17">
                  <c:v>4.8254310344827589</c:v>
                </c:pt>
                <c:pt idx="18">
                  <c:v>4.3267962513016318</c:v>
                </c:pt>
                <c:pt idx="19">
                  <c:v>4.4815135542168676</c:v>
                </c:pt>
                <c:pt idx="20">
                  <c:v>4.7597982149786571</c:v>
                </c:pt>
                <c:pt idx="21">
                  <c:v>4.8572496263079223</c:v>
                </c:pt>
                <c:pt idx="22">
                  <c:v>5.0199188491331608</c:v>
                </c:pt>
                <c:pt idx="23">
                  <c:v>5.1990967256304099</c:v>
                </c:pt>
                <c:pt idx="24">
                  <c:v>4.8954278273809519</c:v>
                </c:pt>
                <c:pt idx="25">
                  <c:v>4.9319535058117738</c:v>
                </c:pt>
                <c:pt idx="26">
                  <c:v>5.2586786114221722</c:v>
                </c:pt>
                <c:pt idx="27">
                  <c:v>4.9006166122597028</c:v>
                </c:pt>
                <c:pt idx="28">
                  <c:v>4.746081504702194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9-4233-811D-F4DA80992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085734238474023"/>
          <c:y val="0.2066271917754023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ANTALL produsenter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3947161956987"/>
          <c:y val="0.12756414041994751"/>
          <c:w val="0.86090395422342225"/>
          <c:h val="0.761392060367454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Organisasjon!$E$16:$E$44</c:f>
              <c:numCache>
                <c:formatCode>General</c:formatCode>
                <c:ptCount val="29"/>
                <c:pt idx="0">
                  <c:v>14685</c:v>
                </c:pt>
                <c:pt idx="1">
                  <c:v>15619</c:v>
                </c:pt>
                <c:pt idx="2">
                  <c:v>15499</c:v>
                </c:pt>
                <c:pt idx="3">
                  <c:v>17080</c:v>
                </c:pt>
                <c:pt idx="4">
                  <c:v>15126</c:v>
                </c:pt>
                <c:pt idx="5">
                  <c:v>14247</c:v>
                </c:pt>
                <c:pt idx="6">
                  <c:v>13355</c:v>
                </c:pt>
                <c:pt idx="7">
                  <c:v>12279</c:v>
                </c:pt>
                <c:pt idx="8">
                  <c:v>12055</c:v>
                </c:pt>
                <c:pt idx="9">
                  <c:v>11223</c:v>
                </c:pt>
                <c:pt idx="10">
                  <c:v>10811</c:v>
                </c:pt>
                <c:pt idx="11">
                  <c:v>9787</c:v>
                </c:pt>
                <c:pt idx="12">
                  <c:v>9313</c:v>
                </c:pt>
                <c:pt idx="13">
                  <c:v>8331</c:v>
                </c:pt>
                <c:pt idx="14">
                  <c:v>7939</c:v>
                </c:pt>
                <c:pt idx="15">
                  <c:v>8692</c:v>
                </c:pt>
                <c:pt idx="16">
                  <c:v>11929</c:v>
                </c:pt>
                <c:pt idx="17">
                  <c:v>8495</c:v>
                </c:pt>
                <c:pt idx="18">
                  <c:v>8205</c:v>
                </c:pt>
                <c:pt idx="19">
                  <c:v>7982</c:v>
                </c:pt>
                <c:pt idx="20">
                  <c:v>7916</c:v>
                </c:pt>
                <c:pt idx="21">
                  <c:v>7903</c:v>
                </c:pt>
                <c:pt idx="22">
                  <c:v>7885</c:v>
                </c:pt>
                <c:pt idx="23">
                  <c:v>7413</c:v>
                </c:pt>
                <c:pt idx="24">
                  <c:v>7091</c:v>
                </c:pt>
                <c:pt idx="25">
                  <c:v>6901</c:v>
                </c:pt>
                <c:pt idx="26">
                  <c:v>6837</c:v>
                </c:pt>
                <c:pt idx="27">
                  <c:v>6528</c:v>
                </c:pt>
                <c:pt idx="28">
                  <c:v>6260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80-4AA8-9E16-2236C51F1FFF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Organisasjon!$E$46:$E$74</c:f>
              <c:numCache>
                <c:formatCode>General</c:formatCode>
                <c:ptCount val="29"/>
                <c:pt idx="0">
                  <c:v>4423</c:v>
                </c:pt>
                <c:pt idx="1">
                  <c:v>4725</c:v>
                </c:pt>
                <c:pt idx="2">
                  <c:v>4670</c:v>
                </c:pt>
                <c:pt idx="3">
                  <c:v>4929</c:v>
                </c:pt>
                <c:pt idx="4">
                  <c:v>4941</c:v>
                </c:pt>
                <c:pt idx="5">
                  <c:v>4487</c:v>
                </c:pt>
                <c:pt idx="6">
                  <c:v>4052</c:v>
                </c:pt>
                <c:pt idx="7">
                  <c:v>3848</c:v>
                </c:pt>
                <c:pt idx="8">
                  <c:v>3724</c:v>
                </c:pt>
                <c:pt idx="9">
                  <c:v>3688</c:v>
                </c:pt>
                <c:pt idx="10">
                  <c:v>3542</c:v>
                </c:pt>
                <c:pt idx="11">
                  <c:v>3156</c:v>
                </c:pt>
                <c:pt idx="12">
                  <c:v>3071</c:v>
                </c:pt>
                <c:pt idx="13">
                  <c:v>2969</c:v>
                </c:pt>
                <c:pt idx="14">
                  <c:v>3039</c:v>
                </c:pt>
                <c:pt idx="15">
                  <c:v>3392</c:v>
                </c:pt>
                <c:pt idx="16">
                  <c:v>3347</c:v>
                </c:pt>
                <c:pt idx="17">
                  <c:v>3248</c:v>
                </c:pt>
                <c:pt idx="18">
                  <c:v>2881</c:v>
                </c:pt>
                <c:pt idx="19">
                  <c:v>2656</c:v>
                </c:pt>
                <c:pt idx="20">
                  <c:v>2577</c:v>
                </c:pt>
                <c:pt idx="21">
                  <c:v>2676</c:v>
                </c:pt>
                <c:pt idx="22">
                  <c:v>2711</c:v>
                </c:pt>
                <c:pt idx="23">
                  <c:v>2657</c:v>
                </c:pt>
                <c:pt idx="24">
                  <c:v>2688</c:v>
                </c:pt>
                <c:pt idx="25">
                  <c:v>2667</c:v>
                </c:pt>
                <c:pt idx="26">
                  <c:v>2679</c:v>
                </c:pt>
                <c:pt idx="27">
                  <c:v>2757</c:v>
                </c:pt>
                <c:pt idx="28">
                  <c:v>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80-4AA8-9E16-2236C51F1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8381415133061"/>
          <c:y val="0.20355443496663556"/>
          <c:w val="0.11376619221134585"/>
          <c:h val="0.134837926509186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%</a:t>
            </a:r>
            <a:r>
              <a:rPr lang="nb-NO" sz="2800" baseline="0"/>
              <a:t> OVERFETE </a:t>
            </a:r>
            <a:r>
              <a:rPr lang="nb-NO" sz="2800"/>
              <a:t>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5258471623609E-2"/>
          <c:y val="0.13691346552132394"/>
          <c:w val="0.89249079694146405"/>
          <c:h val="0.7520428463201321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Organisasjon!$T$16:$T$44</c:f>
              <c:numCache>
                <c:formatCode>0</c:formatCode>
                <c:ptCount val="29"/>
                <c:pt idx="0">
                  <c:v>37.909282066686693</c:v>
                </c:pt>
                <c:pt idx="1">
                  <c:v>36.424415968074221</c:v>
                </c:pt>
                <c:pt idx="2">
                  <c:v>44.00214072733759</c:v>
                </c:pt>
                <c:pt idx="3">
                  <c:v>37.916006100317674</c:v>
                </c:pt>
                <c:pt idx="4">
                  <c:v>39.343429679564125</c:v>
                </c:pt>
                <c:pt idx="5">
                  <c:v>38.204391075380975</c:v>
                </c:pt>
                <c:pt idx="6">
                  <c:v>39.298791192255614</c:v>
                </c:pt>
                <c:pt idx="7">
                  <c:v>42.201890267838273</c:v>
                </c:pt>
                <c:pt idx="8">
                  <c:v>41.044601625065759</c:v>
                </c:pt>
                <c:pt idx="9">
                  <c:v>41.545228293706089</c:v>
                </c:pt>
                <c:pt idx="10">
                  <c:v>44.04000759637907</c:v>
                </c:pt>
                <c:pt idx="11">
                  <c:v>49.138245819031631</c:v>
                </c:pt>
                <c:pt idx="12">
                  <c:v>49.381628683621408</c:v>
                </c:pt>
                <c:pt idx="13">
                  <c:v>50.834616825542177</c:v>
                </c:pt>
                <c:pt idx="14">
                  <c:v>53.27987380044695</c:v>
                </c:pt>
                <c:pt idx="15">
                  <c:v>51.972681605237902</c:v>
                </c:pt>
                <c:pt idx="16">
                  <c:v>55.227501483985847</c:v>
                </c:pt>
                <c:pt idx="17">
                  <c:v>61.161893629456486</c:v>
                </c:pt>
                <c:pt idx="18">
                  <c:v>58.248385143318515</c:v>
                </c:pt>
                <c:pt idx="19">
                  <c:v>62.547472976920851</c:v>
                </c:pt>
                <c:pt idx="20">
                  <c:v>62.657242976777361</c:v>
                </c:pt>
                <c:pt idx="21">
                  <c:v>60.962041884816749</c:v>
                </c:pt>
                <c:pt idx="22">
                  <c:v>59.315545243619482</c:v>
                </c:pt>
                <c:pt idx="23">
                  <c:v>63.590852469034253</c:v>
                </c:pt>
                <c:pt idx="24">
                  <c:v>68.913178755986024</c:v>
                </c:pt>
                <c:pt idx="25">
                  <c:v>70.260944576234621</c:v>
                </c:pt>
                <c:pt idx="26">
                  <c:v>66.898774666601071</c:v>
                </c:pt>
                <c:pt idx="27">
                  <c:v>67.18627583412129</c:v>
                </c:pt>
                <c:pt idx="28">
                  <c:v>67.356793625882773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2-4D2B-AAE8-136302A7965D}"/>
            </c:ext>
          </c:extLst>
        </c:ser>
        <c:ser>
          <c:idx val="4"/>
          <c:order val="1"/>
          <c:tx>
            <c:strRef>
              <c:f>Organisasjon!$D$46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Organisasjon!$T$46:$T$74</c:f>
              <c:numCache>
                <c:formatCode>0</c:formatCode>
                <c:ptCount val="29"/>
                <c:pt idx="0">
                  <c:v>37.161016949152547</c:v>
                </c:pt>
                <c:pt idx="1">
                  <c:v>36.055299539170498</c:v>
                </c:pt>
                <c:pt idx="2">
                  <c:v>39.981518558447569</c:v>
                </c:pt>
                <c:pt idx="3">
                  <c:v>37.079684938627011</c:v>
                </c:pt>
                <c:pt idx="4">
                  <c:v>37.904868966486333</c:v>
                </c:pt>
                <c:pt idx="5">
                  <c:v>37.199411091117298</c:v>
                </c:pt>
                <c:pt idx="6">
                  <c:v>35.575595840618377</c:v>
                </c:pt>
                <c:pt idx="7">
                  <c:v>36.939531057178115</c:v>
                </c:pt>
                <c:pt idx="8">
                  <c:v>34.637925896493478</c:v>
                </c:pt>
                <c:pt idx="9">
                  <c:v>35.361685969242437</c:v>
                </c:pt>
                <c:pt idx="10">
                  <c:v>36.441083564659721</c:v>
                </c:pt>
                <c:pt idx="11">
                  <c:v>42.655737704918032</c:v>
                </c:pt>
                <c:pt idx="12">
                  <c:v>44.232102188335503</c:v>
                </c:pt>
                <c:pt idx="13">
                  <c:v>44.801771404470685</c:v>
                </c:pt>
                <c:pt idx="14">
                  <c:v>48.196485458842865</c:v>
                </c:pt>
                <c:pt idx="15">
                  <c:v>49.627772713460942</c:v>
                </c:pt>
                <c:pt idx="16">
                  <c:v>54.776524346708555</c:v>
                </c:pt>
                <c:pt idx="17">
                  <c:v>62.279078670324758</c:v>
                </c:pt>
                <c:pt idx="18">
                  <c:v>57.767438129236687</c:v>
                </c:pt>
                <c:pt idx="19">
                  <c:v>61.556427425249304</c:v>
                </c:pt>
                <c:pt idx="20">
                  <c:v>60.688080873960551</c:v>
                </c:pt>
                <c:pt idx="21">
                  <c:v>61.332512694260657</c:v>
                </c:pt>
                <c:pt idx="22">
                  <c:v>58.887500918509808</c:v>
                </c:pt>
                <c:pt idx="23">
                  <c:v>60.655856377587952</c:v>
                </c:pt>
                <c:pt idx="24">
                  <c:v>64.473425230509207</c:v>
                </c:pt>
                <c:pt idx="25">
                  <c:v>65.76946703239895</c:v>
                </c:pt>
                <c:pt idx="26">
                  <c:v>62.925894378194222</c:v>
                </c:pt>
                <c:pt idx="27">
                  <c:v>60.831914736140909</c:v>
                </c:pt>
                <c:pt idx="28">
                  <c:v>63.424702774108312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2-4D2B-AAE8-136302A79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715124000430877"/>
          <c:y val="0.2035544349666355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FETTGRUPPE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2993905974201E-2"/>
          <c:y val="0.13698088813438894"/>
          <c:w val="0.87351339365104796"/>
          <c:h val="0.7519753037353424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Organisasjon!$Q$16:$Q$44</c:f>
              <c:numCache>
                <c:formatCode>0.00</c:formatCode>
                <c:ptCount val="29"/>
                <c:pt idx="0">
                  <c:v>5.9710423550615808</c:v>
                </c:pt>
                <c:pt idx="1">
                  <c:v>5.9453737415618244</c:v>
                </c:pt>
                <c:pt idx="2">
                  <c:v>6.3128520094803635</c:v>
                </c:pt>
                <c:pt idx="3">
                  <c:v>5.9673403941094545</c:v>
                </c:pt>
                <c:pt idx="4">
                  <c:v>6.0059793148028442</c:v>
                </c:pt>
                <c:pt idx="5">
                  <c:v>5.8919276464751809</c:v>
                </c:pt>
                <c:pt idx="6">
                  <c:v>5.9343181020213676</c:v>
                </c:pt>
                <c:pt idx="7">
                  <c:v>6.1298728749584788</c:v>
                </c:pt>
                <c:pt idx="8">
                  <c:v>6.0439878412345811</c:v>
                </c:pt>
                <c:pt idx="9">
                  <c:v>6.1304177688731647</c:v>
                </c:pt>
                <c:pt idx="10">
                  <c:v>6.264607203899474</c:v>
                </c:pt>
                <c:pt idx="11">
                  <c:v>6.6006718761410941</c:v>
                </c:pt>
                <c:pt idx="12">
                  <c:v>6.5388087636243561</c:v>
                </c:pt>
                <c:pt idx="13">
                  <c:v>6.617075302834782</c:v>
                </c:pt>
                <c:pt idx="14">
                  <c:v>6.7765654441084955</c:v>
                </c:pt>
                <c:pt idx="15">
                  <c:v>6.7277755827736092</c:v>
                </c:pt>
                <c:pt idx="16">
                  <c:v>6.8760936330554623</c:v>
                </c:pt>
                <c:pt idx="17">
                  <c:v>7.2581648158971372</c:v>
                </c:pt>
                <c:pt idx="18">
                  <c:v>7.0151140492531301</c:v>
                </c:pt>
                <c:pt idx="19">
                  <c:v>7.2999074885577935</c:v>
                </c:pt>
                <c:pt idx="20">
                  <c:v>7.3451565005642365</c:v>
                </c:pt>
                <c:pt idx="21">
                  <c:v>7.2223728496634276</c:v>
                </c:pt>
                <c:pt idx="22">
                  <c:v>7.1191183294663567</c:v>
                </c:pt>
                <c:pt idx="23">
                  <c:v>7.331492232119774</c:v>
                </c:pt>
                <c:pt idx="24">
                  <c:v>7.5563161169881745</c:v>
                </c:pt>
                <c:pt idx="25">
                  <c:v>7.6327366832003491</c:v>
                </c:pt>
                <c:pt idx="26">
                  <c:v>7.4500516706854993</c:v>
                </c:pt>
                <c:pt idx="27">
                  <c:v>7.4652438200729438</c:v>
                </c:pt>
                <c:pt idx="28">
                  <c:v>7.4796281764954431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1-4609-84F8-66586897BC6B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Organisasjon!$Q$46:$Q$74</c:f>
              <c:numCache>
                <c:formatCode>0.00</c:formatCode>
                <c:ptCount val="29"/>
                <c:pt idx="0">
                  <c:v>5.910063559322035</c:v>
                </c:pt>
                <c:pt idx="1">
                  <c:v>5.8689400921658992</c:v>
                </c:pt>
                <c:pt idx="2">
                  <c:v>6.0824184286374336</c:v>
                </c:pt>
                <c:pt idx="3">
                  <c:v>5.8677381951941143</c:v>
                </c:pt>
                <c:pt idx="4">
                  <c:v>5.9177264104545779</c:v>
                </c:pt>
                <c:pt idx="5">
                  <c:v>5.809422542123345</c:v>
                </c:pt>
                <c:pt idx="6">
                  <c:v>5.7431673875034521</c:v>
                </c:pt>
                <c:pt idx="7">
                  <c:v>5.9053887289181404</c:v>
                </c:pt>
                <c:pt idx="8">
                  <c:v>5.8062978047084561</c:v>
                </c:pt>
                <c:pt idx="9">
                  <c:v>5.8354850958800082</c:v>
                </c:pt>
                <c:pt idx="10">
                  <c:v>5.8708720206757912</c:v>
                </c:pt>
                <c:pt idx="11">
                  <c:v>6.1957377049180309</c:v>
                </c:pt>
                <c:pt idx="12">
                  <c:v>6.3700366372908208</c:v>
                </c:pt>
                <c:pt idx="13">
                  <c:v>6.3848587094053135</c:v>
                </c:pt>
                <c:pt idx="14">
                  <c:v>6.5198849039153197</c:v>
                </c:pt>
                <c:pt idx="15">
                  <c:v>6.6100729261622604</c:v>
                </c:pt>
                <c:pt idx="16">
                  <c:v>6.8402827359703018</c:v>
                </c:pt>
                <c:pt idx="17">
                  <c:v>7.2337778344924386</c:v>
                </c:pt>
                <c:pt idx="18">
                  <c:v>7.0286791544663272</c:v>
                </c:pt>
                <c:pt idx="19">
                  <c:v>7.2214334321887952</c:v>
                </c:pt>
                <c:pt idx="20">
                  <c:v>7.106473177890102</c:v>
                </c:pt>
                <c:pt idx="21">
                  <c:v>7.1762578858285906</c:v>
                </c:pt>
                <c:pt idx="22">
                  <c:v>7.0574619736938775</c:v>
                </c:pt>
                <c:pt idx="23">
                  <c:v>7.1583900390907758</c:v>
                </c:pt>
                <c:pt idx="24">
                  <c:v>7.3688474197330942</c:v>
                </c:pt>
                <c:pt idx="25">
                  <c:v>7.4594481173100444</c:v>
                </c:pt>
                <c:pt idx="26">
                  <c:v>7.3164395229982979</c:v>
                </c:pt>
                <c:pt idx="27">
                  <c:v>7.2058322848049743</c:v>
                </c:pt>
                <c:pt idx="28">
                  <c:v>7.3737615587846781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1-4609-84F8-66586897B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56866738466128"/>
          <c:y val="0.25425178388347808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KLASSE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7677281232555186"/>
          <c:y val="1.8483906339281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70742277408201E-2"/>
          <c:y val="0.13286058246153731"/>
          <c:w val="0.87947263750992011"/>
          <c:h val="0.7560956476490343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Organisasjon!$K$16:$K$44</c:f>
              <c:numCache>
                <c:formatCode>0.00</c:formatCode>
                <c:ptCount val="29"/>
                <c:pt idx="0">
                  <c:v>2.760558726344247</c:v>
                </c:pt>
                <c:pt idx="1">
                  <c:v>2.4728488319361479</c:v>
                </c:pt>
                <c:pt idx="2">
                  <c:v>2.5035806213206246</c:v>
                </c:pt>
                <c:pt idx="3">
                  <c:v>2.4568607475903153</c:v>
                </c:pt>
                <c:pt idx="4">
                  <c:v>2.4674716040262248</c:v>
                </c:pt>
                <c:pt idx="5">
                  <c:v>2.4114788714478346</c:v>
                </c:pt>
                <c:pt idx="6">
                  <c:v>2.3306164417916446</c:v>
                </c:pt>
                <c:pt idx="7">
                  <c:v>2.4910468943442954</c:v>
                </c:pt>
                <c:pt idx="8">
                  <c:v>2.8279067048576603</c:v>
                </c:pt>
                <c:pt idx="9">
                  <c:v>2.9203437319016374</c:v>
                </c:pt>
                <c:pt idx="10">
                  <c:v>2.8602266253086039</c:v>
                </c:pt>
                <c:pt idx="11">
                  <c:v>3.0949755349448633</c:v>
                </c:pt>
                <c:pt idx="12">
                  <c:v>3.0316708870050282</c:v>
                </c:pt>
                <c:pt idx="13">
                  <c:v>3.0512425592140855</c:v>
                </c:pt>
                <c:pt idx="14">
                  <c:v>3.1742254940624854</c:v>
                </c:pt>
                <c:pt idx="15">
                  <c:v>3.2392617260258509</c:v>
                </c:pt>
                <c:pt idx="16">
                  <c:v>3.3778357034092958</c:v>
                </c:pt>
                <c:pt idx="17">
                  <c:v>3.4623962594973703</c:v>
                </c:pt>
                <c:pt idx="18">
                  <c:v>3.4693177230520802</c:v>
                </c:pt>
                <c:pt idx="19">
                  <c:v>3.5342779238484754</c:v>
                </c:pt>
                <c:pt idx="20">
                  <c:v>3.5452871651719433</c:v>
                </c:pt>
                <c:pt idx="21">
                  <c:v>3.537069932685116</c:v>
                </c:pt>
                <c:pt idx="22">
                  <c:v>3.5479582366589311</c:v>
                </c:pt>
                <c:pt idx="23">
                  <c:v>3.4020730016217353</c:v>
                </c:pt>
                <c:pt idx="24">
                  <c:v>3.7126430561943673</c:v>
                </c:pt>
                <c:pt idx="25">
                  <c:v>3.8385540219969823</c:v>
                </c:pt>
                <c:pt idx="26">
                  <c:v>3.7406630297943777</c:v>
                </c:pt>
                <c:pt idx="27">
                  <c:v>3.739109219550544</c:v>
                </c:pt>
                <c:pt idx="28">
                  <c:v>3.8077702804926026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2-4C5B-92C6-42697A696BCD}"/>
            </c:ext>
          </c:extLst>
        </c:ser>
        <c:ser>
          <c:idx val="4"/>
          <c:order val="1"/>
          <c:tx>
            <c:strRef>
              <c:f>Organisasjon!$D$46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Organisasjon!$K$46:$K$74</c:f>
              <c:numCache>
                <c:formatCode>0.00</c:formatCode>
                <c:ptCount val="29"/>
                <c:pt idx="0">
                  <c:v>2.8229872881355926</c:v>
                </c:pt>
                <c:pt idx="1">
                  <c:v>2.5082027649769594</c:v>
                </c:pt>
                <c:pt idx="2">
                  <c:v>2.4676244747090275</c:v>
                </c:pt>
                <c:pt idx="3">
                  <c:v>2.386150093958658</c:v>
                </c:pt>
                <c:pt idx="4">
                  <c:v>2.4405255392397951</c:v>
                </c:pt>
                <c:pt idx="5">
                  <c:v>2.4405365614264682</c:v>
                </c:pt>
                <c:pt idx="6">
                  <c:v>2.271924174105088</c:v>
                </c:pt>
                <c:pt idx="7">
                  <c:v>2.4062114356232001</c:v>
                </c:pt>
                <c:pt idx="8">
                  <c:v>2.7458031191020158</c:v>
                </c:pt>
                <c:pt idx="9">
                  <c:v>2.8947218530472756</c:v>
                </c:pt>
                <c:pt idx="10">
                  <c:v>2.8281803388532594</c:v>
                </c:pt>
                <c:pt idx="11">
                  <c:v>2.946338797814207</c:v>
                </c:pt>
                <c:pt idx="12">
                  <c:v>3.1038716704624214</c:v>
                </c:pt>
                <c:pt idx="13">
                  <c:v>3.2138338253901311</c:v>
                </c:pt>
                <c:pt idx="14">
                  <c:v>3.3176446408385569</c:v>
                </c:pt>
                <c:pt idx="15">
                  <c:v>3.535779398359161</c:v>
                </c:pt>
                <c:pt idx="16">
                  <c:v>3.7480365557618152</c:v>
                </c:pt>
                <c:pt idx="17">
                  <c:v>3.7533975626874247</c:v>
                </c:pt>
                <c:pt idx="18">
                  <c:v>3.794954073242149</c:v>
                </c:pt>
                <c:pt idx="19">
                  <c:v>3.9351166522444094</c:v>
                </c:pt>
                <c:pt idx="20">
                  <c:v>3.8367846078591241</c:v>
                </c:pt>
                <c:pt idx="21">
                  <c:v>3.8670564702261889</c:v>
                </c:pt>
                <c:pt idx="22">
                  <c:v>3.8387831582041287</c:v>
                </c:pt>
                <c:pt idx="23">
                  <c:v>3.6850296800347473</c:v>
                </c:pt>
                <c:pt idx="24">
                  <c:v>3.9493217903306568</c:v>
                </c:pt>
                <c:pt idx="25">
                  <c:v>4.1267903952706195</c:v>
                </c:pt>
                <c:pt idx="26">
                  <c:v>4.0234230385874996</c:v>
                </c:pt>
                <c:pt idx="27">
                  <c:v>3.9344030904093312</c:v>
                </c:pt>
                <c:pt idx="28">
                  <c:v>4.0629816855887944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2-4C5B-92C6-42697A69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10991169724394"/>
          <c:y val="0.3253207920372749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slaktevekt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36396729598351E-2"/>
          <c:y val="0.14330023337954781"/>
          <c:w val="0.88550700038760122"/>
          <c:h val="0.7295578434354854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Organisasjon!$R$16:$R$44</c:f>
              <c:numCache>
                <c:formatCode>0</c:formatCode>
                <c:ptCount val="29"/>
                <c:pt idx="0">
                  <c:v>223.03004505857504</c:v>
                </c:pt>
                <c:pt idx="1">
                  <c:v>220.84768654685919</c:v>
                </c:pt>
                <c:pt idx="2">
                  <c:v>221.80776523356872</c:v>
                </c:pt>
                <c:pt idx="3">
                  <c:v>219.86509135406612</c:v>
                </c:pt>
                <c:pt idx="4">
                  <c:v>220.08909179056212</c:v>
                </c:pt>
                <c:pt idx="5">
                  <c:v>221.49400106851101</c:v>
                </c:pt>
                <c:pt idx="6">
                  <c:v>220.79690274363983</c:v>
                </c:pt>
                <c:pt idx="7">
                  <c:v>224.46082978530657</c:v>
                </c:pt>
                <c:pt idx="8">
                  <c:v>227.71415210147927</c:v>
                </c:pt>
                <c:pt idx="9">
                  <c:v>231.00792336469087</c:v>
                </c:pt>
                <c:pt idx="10">
                  <c:v>232.47391593340441</c:v>
                </c:pt>
                <c:pt idx="11">
                  <c:v>235.47612648798597</c:v>
                </c:pt>
                <c:pt idx="12">
                  <c:v>235.88676281698551</c:v>
                </c:pt>
                <c:pt idx="13">
                  <c:v>238.69873454606159</c:v>
                </c:pt>
                <c:pt idx="14">
                  <c:v>241.01272336882781</c:v>
                </c:pt>
                <c:pt idx="15">
                  <c:v>245.71995823220485</c:v>
                </c:pt>
                <c:pt idx="16">
                  <c:v>249.18037525485735</c:v>
                </c:pt>
                <c:pt idx="17">
                  <c:v>252.57252367036719</c:v>
                </c:pt>
                <c:pt idx="18">
                  <c:v>252.33282498990815</c:v>
                </c:pt>
                <c:pt idx="19">
                  <c:v>256.91498685363831</c:v>
                </c:pt>
                <c:pt idx="20">
                  <c:v>259.49607412246877</c:v>
                </c:pt>
                <c:pt idx="21">
                  <c:v>258.27642342932086</c:v>
                </c:pt>
                <c:pt idx="22">
                  <c:v>257.8067538283056</c:v>
                </c:pt>
                <c:pt idx="23">
                  <c:v>260.90564293604945</c:v>
                </c:pt>
                <c:pt idx="24">
                  <c:v>264.46871973160881</c:v>
                </c:pt>
                <c:pt idx="25">
                  <c:v>267.61902954496401</c:v>
                </c:pt>
                <c:pt idx="26">
                  <c:v>266.32647384479247</c:v>
                </c:pt>
                <c:pt idx="27">
                  <c:v>263.47143590436377</c:v>
                </c:pt>
                <c:pt idx="28">
                  <c:v>266.23905655821562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4-4D1C-9667-F3AAF1C7A763}"/>
            </c:ext>
          </c:extLst>
        </c:ser>
        <c:ser>
          <c:idx val="4"/>
          <c:order val="1"/>
          <c:tx>
            <c:strRef>
              <c:f>Organisasjon!#REF!</c:f>
              <c:strCache>
                <c:ptCount val="1"/>
                <c:pt idx="0">
                  <c:v>#REF!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Organisasjon!$B$16:$B$44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Organisasjon!$R$46:$R$74</c:f>
              <c:numCache>
                <c:formatCode>0</c:formatCode>
                <c:ptCount val="29"/>
                <c:pt idx="0">
                  <c:v>220.436440677966</c:v>
                </c:pt>
                <c:pt idx="1">
                  <c:v>218.23337327188804</c:v>
                </c:pt>
                <c:pt idx="2">
                  <c:v>217.58121933510836</c:v>
                </c:pt>
                <c:pt idx="3">
                  <c:v>216.15486785814315</c:v>
                </c:pt>
                <c:pt idx="4">
                  <c:v>216.70523431462155</c:v>
                </c:pt>
                <c:pt idx="5">
                  <c:v>218.97076721740453</c:v>
                </c:pt>
                <c:pt idx="6">
                  <c:v>217.36331094138257</c:v>
                </c:pt>
                <c:pt idx="7">
                  <c:v>219.68057383792657</c:v>
                </c:pt>
                <c:pt idx="8">
                  <c:v>222.51760206615643</c:v>
                </c:pt>
                <c:pt idx="9">
                  <c:v>227.2132997911518</c:v>
                </c:pt>
                <c:pt idx="10">
                  <c:v>228.39598927921912</c:v>
                </c:pt>
                <c:pt idx="11">
                  <c:v>233.66189071038329</c:v>
                </c:pt>
                <c:pt idx="12">
                  <c:v>237.17636399643592</c:v>
                </c:pt>
                <c:pt idx="13">
                  <c:v>239.82744622522125</c:v>
                </c:pt>
                <c:pt idx="14">
                  <c:v>241.28761689446159</c:v>
                </c:pt>
                <c:pt idx="15">
                  <c:v>244.4287070799144</c:v>
                </c:pt>
                <c:pt idx="16">
                  <c:v>247.4707982293306</c:v>
                </c:pt>
                <c:pt idx="17">
                  <c:v>252.02873731895673</c:v>
                </c:pt>
                <c:pt idx="18">
                  <c:v>251.530175283783</c:v>
                </c:pt>
                <c:pt idx="19">
                  <c:v>257.68977308050881</c:v>
                </c:pt>
                <c:pt idx="20">
                  <c:v>258.13735529104997</c:v>
                </c:pt>
                <c:pt idx="21">
                  <c:v>258.29221418679606</c:v>
                </c:pt>
                <c:pt idx="22">
                  <c:v>256.52850319641379</c:v>
                </c:pt>
                <c:pt idx="23">
                  <c:v>260.50201969016945</c:v>
                </c:pt>
                <c:pt idx="24">
                  <c:v>263.69778347902542</c:v>
                </c:pt>
                <c:pt idx="25">
                  <c:v>267.43140239266751</c:v>
                </c:pt>
                <c:pt idx="26">
                  <c:v>264.70205139125579</c:v>
                </c:pt>
                <c:pt idx="27">
                  <c:v>259.64205462215983</c:v>
                </c:pt>
                <c:pt idx="28">
                  <c:v>262.73996036987961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4-4D1C-9667-F3AAF1C7A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280"/>
          <c:min val="2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8825959731564E-2"/>
              <c:y val="0.343392829849022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470801679477818"/>
          <c:y val="0.6076879951541845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 slaktevekt tilvekst</a:t>
            </a:r>
            <a:r>
              <a:rPr lang="nb-NO" sz="2800" baseline="0"/>
              <a:t> per dag</a:t>
            </a:r>
            <a:r>
              <a:rPr lang="nb-NO" sz="2800"/>
              <a:t>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114054828209104E-2"/>
          <c:y val="0.13754769765248648"/>
          <c:w val="0.87042936137512827"/>
          <c:h val="0.75140825338682837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8572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Organisasjon!$AB$31:$AB$44</c:f>
              <c:numCache>
                <c:formatCode>0</c:formatCode>
                <c:ptCount val="14"/>
                <c:pt idx="0">
                  <c:v>228.69545645769145</c:v>
                </c:pt>
                <c:pt idx="1">
                  <c:v>228.49720114026354</c:v>
                </c:pt>
                <c:pt idx="2">
                  <c:v>230.20121490195532</c:v>
                </c:pt>
                <c:pt idx="3">
                  <c:v>231.63043467526288</c:v>
                </c:pt>
                <c:pt idx="4">
                  <c:v>236.61726501260682</c:v>
                </c:pt>
                <c:pt idx="5">
                  <c:v>239.08773094283626</c:v>
                </c:pt>
                <c:pt idx="6">
                  <c:v>237.59698339721973</c:v>
                </c:pt>
                <c:pt idx="7">
                  <c:v>238.24707504493784</c:v>
                </c:pt>
                <c:pt idx="8">
                  <c:v>239.8369325229493</c:v>
                </c:pt>
                <c:pt idx="9">
                  <c:v>245.25022946330441</c:v>
                </c:pt>
                <c:pt idx="10">
                  <c:v>248.36499074955691</c:v>
                </c:pt>
                <c:pt idx="11">
                  <c:v>246.85382714229576</c:v>
                </c:pt>
                <c:pt idx="12">
                  <c:v>245.25270504961611</c:v>
                </c:pt>
                <c:pt idx="13">
                  <c:v>247.93675691605785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0-4921-A4C9-FDAEB88E3FDA}"/>
            </c:ext>
          </c:extLst>
        </c:ser>
        <c:ser>
          <c:idx val="4"/>
          <c:order val="1"/>
          <c:tx>
            <c:strRef>
              <c:f>Organisasjon!$D$57</c:f>
              <c:strCache>
                <c:ptCount val="1"/>
                <c:pt idx="0">
                  <c:v>KLF</c:v>
                </c:pt>
              </c:strCache>
            </c:strRef>
          </c:tx>
          <c:spPr>
            <a:ln w="8572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Organisasjon!$B$31:$B$44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Organisasjon!$AB$60:$AB$74</c:f>
              <c:numCache>
                <c:formatCode>0</c:formatCode>
                <c:ptCount val="15"/>
                <c:pt idx="0">
                  <c:v>222.10859556041984</c:v>
                </c:pt>
                <c:pt idx="1">
                  <c:v>223.7809919860006</c:v>
                </c:pt>
                <c:pt idx="2">
                  <c:v>225.57637896510454</c:v>
                </c:pt>
                <c:pt idx="3">
                  <c:v>230.20007760441891</c:v>
                </c:pt>
                <c:pt idx="4">
                  <c:v>230.45954726284103</c:v>
                </c:pt>
                <c:pt idx="5">
                  <c:v>238.56520416914347</c:v>
                </c:pt>
                <c:pt idx="6">
                  <c:v>236.68804619442855</c:v>
                </c:pt>
                <c:pt idx="7">
                  <c:v>238.12799735264878</c:v>
                </c:pt>
                <c:pt idx="8">
                  <c:v>235.93152351720227</c:v>
                </c:pt>
                <c:pt idx="9">
                  <c:v>242.28965270368627</c:v>
                </c:pt>
                <c:pt idx="10">
                  <c:v>245.07036913887688</c:v>
                </c:pt>
                <c:pt idx="11">
                  <c:v>249.48262741530613</c:v>
                </c:pt>
                <c:pt idx="12">
                  <c:v>247.66228012197973</c:v>
                </c:pt>
                <c:pt idx="13">
                  <c:v>242.66618038941007</c:v>
                </c:pt>
                <c:pt idx="14">
                  <c:v>244.36890133517386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0-4921-A4C9-FDAEB88E3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slaktevekt tilvekst, g/dag</a:t>
                </a:r>
              </a:p>
            </c:rich>
          </c:tx>
          <c:layout>
            <c:manualLayout>
              <c:xMode val="edge"/>
              <c:yMode val="edge"/>
              <c:x val="1.2955051316874432E-2"/>
              <c:y val="0.126419552791660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44661055790063"/>
          <c:y val="0.59213055520005364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600"/>
              <a:t>Ung ku, antall</a:t>
            </a:r>
            <a:r>
              <a:rPr lang="nb-NO" sz="2600" baseline="0"/>
              <a:t> </a:t>
            </a:r>
            <a:r>
              <a:rPr lang="nb-NO" sz="2600"/>
              <a:t>produsenter og antall</a:t>
            </a:r>
            <a:r>
              <a:rPr lang="nb-NO" sz="2600" baseline="0"/>
              <a:t> leverte slakt per produsent</a:t>
            </a:r>
            <a:endParaRPr lang="nb-NO" sz="2600"/>
          </a:p>
        </c:rich>
      </c:tx>
      <c:layout>
        <c:manualLayout>
          <c:xMode val="edge"/>
          <c:yMode val="edge"/>
          <c:x val="9.602701599953585E-2"/>
          <c:y val="4.3123916347152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20745406477994"/>
          <c:y val="0.18729804373112482"/>
          <c:w val="0.80580245120992788"/>
          <c:h val="0.70131557568571856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År!$AB$8:$AB$36</c:f>
              <c:numCache>
                <c:formatCode>#,##0</c:formatCode>
                <c:ptCount val="29"/>
                <c:pt idx="0">
                  <c:v>18723</c:v>
                </c:pt>
                <c:pt idx="1">
                  <c:v>19881</c:v>
                </c:pt>
                <c:pt idx="2">
                  <c:v>19685</c:v>
                </c:pt>
                <c:pt idx="3">
                  <c:v>21441</c:v>
                </c:pt>
                <c:pt idx="4">
                  <c:v>19498</c:v>
                </c:pt>
                <c:pt idx="5">
                  <c:v>18225</c:v>
                </c:pt>
                <c:pt idx="6">
                  <c:v>17047</c:v>
                </c:pt>
                <c:pt idx="7">
                  <c:v>15783</c:v>
                </c:pt>
                <c:pt idx="8">
                  <c:v>15431</c:v>
                </c:pt>
                <c:pt idx="9">
                  <c:v>14594</c:v>
                </c:pt>
                <c:pt idx="10">
                  <c:v>14080</c:v>
                </c:pt>
                <c:pt idx="11">
                  <c:v>12710</c:v>
                </c:pt>
                <c:pt idx="12">
                  <c:v>12138</c:v>
                </c:pt>
                <c:pt idx="13">
                  <c:v>11015</c:v>
                </c:pt>
                <c:pt idx="14">
                  <c:v>10731</c:v>
                </c:pt>
                <c:pt idx="15">
                  <c:v>11846</c:v>
                </c:pt>
                <c:pt idx="16">
                  <c:v>15111</c:v>
                </c:pt>
                <c:pt idx="17">
                  <c:v>11531</c:v>
                </c:pt>
                <c:pt idx="18">
                  <c:v>10888</c:v>
                </c:pt>
                <c:pt idx="19">
                  <c:v>10477</c:v>
                </c:pt>
                <c:pt idx="20">
                  <c:v>10340</c:v>
                </c:pt>
                <c:pt idx="21">
                  <c:v>10405</c:v>
                </c:pt>
                <c:pt idx="22">
                  <c:v>10413</c:v>
                </c:pt>
                <c:pt idx="23">
                  <c:v>9843</c:v>
                </c:pt>
                <c:pt idx="24">
                  <c:v>9562</c:v>
                </c:pt>
                <c:pt idx="25">
                  <c:v>9359</c:v>
                </c:pt>
                <c:pt idx="26">
                  <c:v>9301</c:v>
                </c:pt>
                <c:pt idx="27">
                  <c:v>9062</c:v>
                </c:pt>
                <c:pt idx="28">
                  <c:v>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7-4293-83AA-9C69C501F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236728"/>
        <c:axId val="398237120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accent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År!$AD$8:$AD$36</c:f>
              <c:numCache>
                <c:formatCode>0.0</c:formatCode>
                <c:ptCount val="29"/>
                <c:pt idx="0">
                  <c:v>2.2822197297441651</c:v>
                </c:pt>
                <c:pt idx="1">
                  <c:v>2.4867712891705649</c:v>
                </c:pt>
                <c:pt idx="2">
                  <c:v>2.5705740411480824</c:v>
                </c:pt>
                <c:pt idx="3">
                  <c:v>2.5175481554031993</c:v>
                </c:pt>
                <c:pt idx="4">
                  <c:v>2.9515334906144219</c:v>
                </c:pt>
                <c:pt idx="5">
                  <c:v>2.827599451303155</c:v>
                </c:pt>
                <c:pt idx="6">
                  <c:v>2.9765354607848886</c:v>
                </c:pt>
                <c:pt idx="7">
                  <c:v>2.7143762275866439</c:v>
                </c:pt>
                <c:pt idx="8">
                  <c:v>2.8696131164538916</c:v>
                </c:pt>
                <c:pt idx="9">
                  <c:v>2.9106139509387421</c:v>
                </c:pt>
                <c:pt idx="10">
                  <c:v>2.9858664772727272</c:v>
                </c:pt>
                <c:pt idx="11">
                  <c:v>2.8745869394177812</c:v>
                </c:pt>
                <c:pt idx="12">
                  <c:v>3.0769484264293951</c:v>
                </c:pt>
                <c:pt idx="13">
                  <c:v>3.0419428052655468</c:v>
                </c:pt>
                <c:pt idx="14">
                  <c:v>3.0334544776814836</c:v>
                </c:pt>
                <c:pt idx="15">
                  <c:v>4.1024818504136418</c:v>
                </c:pt>
                <c:pt idx="16">
                  <c:v>3.4910330223016346</c:v>
                </c:pt>
                <c:pt idx="17">
                  <c:v>5.068771138669673</c:v>
                </c:pt>
                <c:pt idx="18">
                  <c:v>4.7848548861131519</c:v>
                </c:pt>
                <c:pt idx="19">
                  <c:v>5.0566860742578985</c:v>
                </c:pt>
                <c:pt idx="20">
                  <c:v>5.2571083172147004</c:v>
                </c:pt>
                <c:pt idx="21">
                  <c:v>5.3610764055742433</c:v>
                </c:pt>
                <c:pt idx="22">
                  <c:v>5.4459809853068277</c:v>
                </c:pt>
                <c:pt idx="23">
                  <c:v>5.7259981712892412</c:v>
                </c:pt>
                <c:pt idx="24">
                  <c:v>5.2415718468939554</c:v>
                </c:pt>
                <c:pt idx="25">
                  <c:v>5.3691120846244242</c:v>
                </c:pt>
                <c:pt idx="26">
                  <c:v>5.8843135146758412</c:v>
                </c:pt>
                <c:pt idx="27">
                  <c:v>5.5755903774001325</c:v>
                </c:pt>
                <c:pt idx="28">
                  <c:v>5.2471297692218482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7-4293-83AA-9C69C501F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02280"/>
        <c:axId val="195702672"/>
      </c:lineChart>
      <c:catAx>
        <c:axId val="398236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71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98237120"/>
        <c:scaling>
          <c:orientation val="minMax"/>
          <c:max val="22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6728"/>
        <c:crosses val="autoZero"/>
        <c:crossBetween val="between"/>
      </c:valAx>
      <c:catAx>
        <c:axId val="195702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702672"/>
        <c:crossesAt val="0"/>
        <c:auto val="1"/>
        <c:lblAlgn val="ctr"/>
        <c:lblOffset val="100"/>
        <c:noMultiLvlLbl val="0"/>
      </c:catAx>
      <c:valAx>
        <c:axId val="195702672"/>
        <c:scaling>
          <c:orientation val="minMax"/>
          <c:max val="7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5702280"/>
        <c:crosses val="max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04688995488361"/>
          <c:y val="0.31079102721009394"/>
          <c:w val="0.18767577313230693"/>
          <c:h val="0.130150110688220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 middel</a:t>
            </a:r>
            <a:r>
              <a:rPr lang="nb-NO" sz="2800" baseline="0"/>
              <a:t> LENGDE</a:t>
            </a:r>
            <a:r>
              <a:rPr lang="nb-NO" sz="2800"/>
              <a:t>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1157107040491E-2"/>
          <c:y val="0.11776496041145382"/>
          <c:w val="0.87923183929299686"/>
          <c:h val="0.771191352640062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Organisasjon!$D$9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Organisasjon!$B$39:$B$44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Organisasjon!$N$39:$N$44</c:f>
              <c:numCache>
                <c:formatCode>0.0</c:formatCode>
                <c:ptCount val="6"/>
                <c:pt idx="0">
                  <c:v>215.15201314708295</c:v>
                </c:pt>
                <c:pt idx="1">
                  <c:v>214.99886437378328</c:v>
                </c:pt>
                <c:pt idx="2">
                  <c:v>215.48451500067264</c:v>
                </c:pt>
                <c:pt idx="3">
                  <c:v>216.12708139070196</c:v>
                </c:pt>
                <c:pt idx="4">
                  <c:v>215.44310200306393</c:v>
                </c:pt>
                <c:pt idx="5">
                  <c:v>215.68479772337744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3-49E5-85B5-87BEEE423EEC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Organisasjon!$B$39:$B$44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Organisasjon!$N$69:$N$74</c:f>
              <c:numCache>
                <c:formatCode>0.0</c:formatCode>
                <c:ptCount val="6"/>
                <c:pt idx="0">
                  <c:v>213.45986336464563</c:v>
                </c:pt>
                <c:pt idx="1">
                  <c:v>213.29403430275912</c:v>
                </c:pt>
                <c:pt idx="2">
                  <c:v>213.45958807346264</c:v>
                </c:pt>
                <c:pt idx="3">
                  <c:v>213.72239064530095</c:v>
                </c:pt>
                <c:pt idx="4">
                  <c:v>213.08143867386505</c:v>
                </c:pt>
                <c:pt idx="5">
                  <c:v>212.96251283806919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3-49E5-85B5-87BEEE423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1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606951868198498"/>
          <c:y val="0.4434224322673712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antall% slakt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8689510663884"/>
          <c:y val="0.17261188506089695"/>
          <c:w val="0.86153552241486198"/>
          <c:h val="0.609431311498677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0.0</c:formatCode>
                <c:ptCount val="8"/>
                <c:pt idx="0">
                  <c:v>73.423652272085789</c:v>
                </c:pt>
                <c:pt idx="1">
                  <c:v>26.5763477279142</c:v>
                </c:pt>
                <c:pt idx="2">
                  <c:v>66.376475140259217</c:v>
                </c:pt>
                <c:pt idx="3">
                  <c:v>33.623524859740762</c:v>
                </c:pt>
                <c:pt idx="4">
                  <c:v>77.982331500586895</c:v>
                </c:pt>
                <c:pt idx="5">
                  <c:v>22.017668499413105</c:v>
                </c:pt>
                <c:pt idx="6">
                  <c:v>88.68633715467017</c:v>
                </c:pt>
                <c:pt idx="7">
                  <c:v>11.313662845329828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E2-4BFA-9E8A-045C5D13964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0.0</c:formatCode>
                <c:ptCount val="8"/>
                <c:pt idx="0">
                  <c:v>72.049541502917677</c:v>
                </c:pt>
                <c:pt idx="1">
                  <c:v>27.950458497082284</c:v>
                </c:pt>
                <c:pt idx="2">
                  <c:v>67.156549520766745</c:v>
                </c:pt>
                <c:pt idx="3">
                  <c:v>32.843450479233226</c:v>
                </c:pt>
                <c:pt idx="4">
                  <c:v>75.678052079810627</c:v>
                </c:pt>
                <c:pt idx="5">
                  <c:v>24.32194792018938</c:v>
                </c:pt>
                <c:pt idx="6">
                  <c:v>87.762237762237774</c:v>
                </c:pt>
                <c:pt idx="7">
                  <c:v>12.237762237762238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E2-4BFA-9E8A-045C5D13964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0.0</c:formatCode>
                <c:ptCount val="8"/>
                <c:pt idx="0">
                  <c:v>71.306077651255308</c:v>
                </c:pt>
                <c:pt idx="1">
                  <c:v>28.693922348744682</c:v>
                </c:pt>
                <c:pt idx="2">
                  <c:v>68.804213135068125</c:v>
                </c:pt>
                <c:pt idx="3">
                  <c:v>31.195786864931847</c:v>
                </c:pt>
                <c:pt idx="4">
                  <c:v>74.964352720450307</c:v>
                </c:pt>
                <c:pt idx="5">
                  <c:v>25.035647279549721</c:v>
                </c:pt>
                <c:pt idx="6">
                  <c:v>87.248928007221821</c:v>
                </c:pt>
                <c:pt idx="7">
                  <c:v>12.751071992778153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E2-4BFA-9E8A-045C5D13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00900013009093"/>
          <c:y val="0.27098203534057036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antall slakt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869054350796"/>
          <c:y val="0.17261181706414913"/>
          <c:w val="0.86153552241486198"/>
          <c:h val="0.609431311498677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Regorg!$H$28:$H$35</c:f>
              <c:numCache>
                <c:formatCode>General</c:formatCode>
                <c:ptCount val="8"/>
                <c:pt idx="0">
                  <c:v>13007</c:v>
                </c:pt>
                <c:pt idx="1">
                  <c:v>4708</c:v>
                </c:pt>
                <c:pt idx="2">
                  <c:v>10293</c:v>
                </c:pt>
                <c:pt idx="3">
                  <c:v>5214</c:v>
                </c:pt>
                <c:pt idx="4">
                  <c:v>12623</c:v>
                </c:pt>
                <c:pt idx="5">
                  <c:v>3564</c:v>
                </c:pt>
                <c:pt idx="6">
                  <c:v>4719</c:v>
                </c:pt>
                <c:pt idx="7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09-4F99-A113-C449C1C3D7D9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Regorg!$H$19:$H$26</c:f>
              <c:numCache>
                <c:formatCode>General</c:formatCode>
                <c:ptCount val="8"/>
                <c:pt idx="0">
                  <c:v>12100</c:v>
                </c:pt>
                <c:pt idx="1">
                  <c:v>4694</c:v>
                </c:pt>
                <c:pt idx="2">
                  <c:v>9459</c:v>
                </c:pt>
                <c:pt idx="3">
                  <c:v>4626</c:v>
                </c:pt>
                <c:pt idx="4">
                  <c:v>11189</c:v>
                </c:pt>
                <c:pt idx="5">
                  <c:v>3596</c:v>
                </c:pt>
                <c:pt idx="6">
                  <c:v>4267</c:v>
                </c:pt>
                <c:pt idx="7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09-4F99-A113-C449C1C3D7D9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Regorg!$H$10:$H$17</c:f>
              <c:numCache>
                <c:formatCode>General</c:formatCode>
                <c:ptCount val="8"/>
                <c:pt idx="0">
                  <c:v>10395</c:v>
                </c:pt>
                <c:pt idx="1">
                  <c:v>4183</c:v>
                </c:pt>
                <c:pt idx="2">
                  <c:v>8884</c:v>
                </c:pt>
                <c:pt idx="3">
                  <c:v>4028</c:v>
                </c:pt>
                <c:pt idx="4">
                  <c:v>9989</c:v>
                </c:pt>
                <c:pt idx="5">
                  <c:v>3336</c:v>
                </c:pt>
                <c:pt idx="6">
                  <c:v>3866</c:v>
                </c:pt>
                <c:pt idx="7">
                  <c:v>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09-4F99-A113-C449C1C3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37722827304472"/>
          <c:y val="0.23444894564640154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middel VEKT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869054350796"/>
          <c:y val="0.17261181706414913"/>
          <c:w val="0.86153552241486198"/>
          <c:h val="0.6094313114986779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Regorg!$U$28:$U$35</c:f>
              <c:numCache>
                <c:formatCode>0.0</c:formatCode>
                <c:ptCount val="8"/>
                <c:pt idx="0">
                  <c:v>273.12650880295178</c:v>
                </c:pt>
                <c:pt idx="1">
                  <c:v>270.51648258283672</c:v>
                </c:pt>
                <c:pt idx="2">
                  <c:v>263.76158554357295</c:v>
                </c:pt>
                <c:pt idx="3">
                  <c:v>262.16292673571189</c:v>
                </c:pt>
                <c:pt idx="4">
                  <c:v>263.68915550978301</c:v>
                </c:pt>
                <c:pt idx="5">
                  <c:v>261.76248597081877</c:v>
                </c:pt>
                <c:pt idx="6">
                  <c:v>260.23264250900598</c:v>
                </c:pt>
                <c:pt idx="7">
                  <c:v>258.62441860465128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D1-40DC-A9C6-5E5A966BC535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Regorg!$U$19:$U$26</c:f>
              <c:numCache>
                <c:formatCode>0</c:formatCode>
                <c:ptCount val="8"/>
                <c:pt idx="0">
                  <c:v>270.44498347107407</c:v>
                </c:pt>
                <c:pt idx="1">
                  <c:v>265.78862377503208</c:v>
                </c:pt>
                <c:pt idx="2">
                  <c:v>262.05018500898478</c:v>
                </c:pt>
                <c:pt idx="3">
                  <c:v>259.37470817120578</c:v>
                </c:pt>
                <c:pt idx="4">
                  <c:v>260.40385199749784</c:v>
                </c:pt>
                <c:pt idx="5">
                  <c:v>253.0843993325916</c:v>
                </c:pt>
                <c:pt idx="6">
                  <c:v>254.89090696039403</c:v>
                </c:pt>
                <c:pt idx="7">
                  <c:v>252.8623529411766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D1-40DC-A9C6-5E5A966BC535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Regorg!$U$10:$U$17</c:f>
              <c:numCache>
                <c:formatCode>0</c:formatCode>
                <c:ptCount val="8"/>
                <c:pt idx="0">
                  <c:v>271.19599807599877</c:v>
                </c:pt>
                <c:pt idx="1">
                  <c:v>264.52034425053785</c:v>
                </c:pt>
                <c:pt idx="2">
                  <c:v>265.51403647005907</c:v>
                </c:pt>
                <c:pt idx="3">
                  <c:v>264.3037984111233</c:v>
                </c:pt>
                <c:pt idx="4">
                  <c:v>264.10297327059766</c:v>
                </c:pt>
                <c:pt idx="5">
                  <c:v>259.62754796163057</c:v>
                </c:pt>
                <c:pt idx="6">
                  <c:v>260.0960165545788</c:v>
                </c:pt>
                <c:pt idx="7">
                  <c:v>256.78690265486699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D1-40DC-A9C6-5E5A966BC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SLAKTEVEKT i kg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342902906320745"/>
          <c:y val="0.17335439889789375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middel KLASSE 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36305171692059E-2"/>
          <c:y val="0.18073028144063108"/>
          <c:w val="0.89088614285623746"/>
          <c:h val="0.6013129218944596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Regorg!$M$28:$M$35</c:f>
              <c:numCache>
                <c:formatCode>0.00</c:formatCode>
                <c:ptCount val="8"/>
                <c:pt idx="0">
                  <c:v>4.0273877488041965</c:v>
                </c:pt>
                <c:pt idx="1">
                  <c:v>4.480417198808003</c:v>
                </c:pt>
                <c:pt idx="2">
                  <c:v>3.6209520093640273</c:v>
                </c:pt>
                <c:pt idx="3">
                  <c:v>3.6950327300731618</c:v>
                </c:pt>
                <c:pt idx="4">
                  <c:v>3.5896233910694426</c:v>
                </c:pt>
                <c:pt idx="5">
                  <c:v>3.9274057400112552</c:v>
                </c:pt>
                <c:pt idx="6">
                  <c:v>3.6157928253024809</c:v>
                </c:pt>
                <c:pt idx="7">
                  <c:v>3.8566666666666656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F-4AFC-9EEE-4C17EDD4D666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Regorg!$M$19:$M$26</c:f>
              <c:numCache>
                <c:formatCode>0.00</c:formatCode>
                <c:ptCount val="8"/>
                <c:pt idx="0">
                  <c:v>4.0537268883177191</c:v>
                </c:pt>
                <c:pt idx="1">
                  <c:v>4.3505661183507804</c:v>
                </c:pt>
                <c:pt idx="2">
                  <c:v>3.6539605011679752</c:v>
                </c:pt>
                <c:pt idx="3">
                  <c:v>3.6976946498477594</c:v>
                </c:pt>
                <c:pt idx="4">
                  <c:v>3.5724793684965928</c:v>
                </c:pt>
                <c:pt idx="5">
                  <c:v>3.7271460423634335</c:v>
                </c:pt>
                <c:pt idx="6">
                  <c:v>3.4727827311121526</c:v>
                </c:pt>
                <c:pt idx="7">
                  <c:v>3.739057239057241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7F-4AFC-9EEE-4C17EDD4D666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4.0555234239444777</c:v>
                </c:pt>
                <c:pt idx="1">
                  <c:v>4.3713737712778711</c:v>
                </c:pt>
                <c:pt idx="2">
                  <c:v>3.7705510388437218</c:v>
                </c:pt>
                <c:pt idx="3">
                  <c:v>3.8852867830423934</c:v>
                </c:pt>
                <c:pt idx="4">
                  <c:v>3.6637879092187182</c:v>
                </c:pt>
                <c:pt idx="5">
                  <c:v>3.895544852498495</c:v>
                </c:pt>
                <c:pt idx="6">
                  <c:v>3.5988085988085992</c:v>
                </c:pt>
                <c:pt idx="7">
                  <c:v>4.0319148936170226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7F-4AFC-9EEE-4C17EDD4D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76340709998257"/>
          <c:y val="0.16341238235218442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middel FETTGRUPPE 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36305171692059E-2"/>
          <c:y val="0.18073028144063108"/>
          <c:w val="0.89088614285623746"/>
          <c:h val="0.6013129218944596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Regorg!$M$28:$M$35</c:f>
              <c:numCache>
                <c:formatCode>0.00</c:formatCode>
                <c:ptCount val="8"/>
                <c:pt idx="0">
                  <c:v>4.0273877488041965</c:v>
                </c:pt>
                <c:pt idx="1">
                  <c:v>4.480417198808003</c:v>
                </c:pt>
                <c:pt idx="2">
                  <c:v>3.6209520093640273</c:v>
                </c:pt>
                <c:pt idx="3">
                  <c:v>3.6950327300731618</c:v>
                </c:pt>
                <c:pt idx="4">
                  <c:v>3.5896233910694426</c:v>
                </c:pt>
                <c:pt idx="5">
                  <c:v>3.9274057400112552</c:v>
                </c:pt>
                <c:pt idx="6">
                  <c:v>3.6157928253024809</c:v>
                </c:pt>
                <c:pt idx="7">
                  <c:v>3.8566666666666656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9D-4C57-A059-B15EC5FE2CC5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Regorg!$M$19:$M$26</c:f>
              <c:numCache>
                <c:formatCode>0.00</c:formatCode>
                <c:ptCount val="8"/>
                <c:pt idx="0">
                  <c:v>4.0537268883177191</c:v>
                </c:pt>
                <c:pt idx="1">
                  <c:v>4.3505661183507804</c:v>
                </c:pt>
                <c:pt idx="2">
                  <c:v>3.6539605011679752</c:v>
                </c:pt>
                <c:pt idx="3">
                  <c:v>3.6976946498477594</c:v>
                </c:pt>
                <c:pt idx="4">
                  <c:v>3.5724793684965928</c:v>
                </c:pt>
                <c:pt idx="5">
                  <c:v>3.7271460423634335</c:v>
                </c:pt>
                <c:pt idx="6">
                  <c:v>3.4727827311121526</c:v>
                </c:pt>
                <c:pt idx="7">
                  <c:v>3.739057239057241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9D-4C57-A059-B15EC5FE2CC5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4.0555234239444777</c:v>
                </c:pt>
                <c:pt idx="1">
                  <c:v>4.3713737712778711</c:v>
                </c:pt>
                <c:pt idx="2">
                  <c:v>3.7705510388437218</c:v>
                </c:pt>
                <c:pt idx="3">
                  <c:v>3.8852867830423934</c:v>
                </c:pt>
                <c:pt idx="4">
                  <c:v>3.6637879092187182</c:v>
                </c:pt>
                <c:pt idx="5">
                  <c:v>3.895544852498495</c:v>
                </c:pt>
                <c:pt idx="6">
                  <c:v>3.5988085988085992</c:v>
                </c:pt>
                <c:pt idx="7">
                  <c:v>4.0319148936170226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9D-4C57-A059-B15EC5FE2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76340709998257"/>
          <c:y val="0.16341238235218442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ku: andel</a:t>
            </a:r>
            <a:r>
              <a:rPr lang="nb-NO" sz="2800" baseline="0"/>
              <a:t> OVERFETE  </a:t>
            </a:r>
            <a:r>
              <a:rPr lang="nb-NO" sz="2800"/>
              <a:t>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36305171692059E-2"/>
          <c:y val="0.18073028144063108"/>
          <c:w val="0.89088614285623746"/>
          <c:h val="0.6013129218944596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Regorg!$W$28:$W$35</c:f>
              <c:numCache>
                <c:formatCode>0</c:formatCode>
                <c:ptCount val="8"/>
                <c:pt idx="0">
                  <c:v>68.616898593065287</c:v>
                </c:pt>
                <c:pt idx="1">
                  <c:v>63.12659303313508</c:v>
                </c:pt>
                <c:pt idx="2">
                  <c:v>63.548042358884686</c:v>
                </c:pt>
                <c:pt idx="3">
                  <c:v>63.636363636363633</c:v>
                </c:pt>
                <c:pt idx="4">
                  <c:v>70.118038501148689</c:v>
                </c:pt>
                <c:pt idx="5">
                  <c:v>62.766554433221103</c:v>
                </c:pt>
                <c:pt idx="6">
                  <c:v>60.860351769442673</c:v>
                </c:pt>
                <c:pt idx="7">
                  <c:v>56.146179401993365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D0-4E69-B4BA-80091FFF6630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Regorg!$W$19:$W$26</c:f>
              <c:numCache>
                <c:formatCode>0</c:formatCode>
                <c:ptCount val="8"/>
                <c:pt idx="0">
                  <c:v>71.553719008264466</c:v>
                </c:pt>
                <c:pt idx="1">
                  <c:v>62.185769066893904</c:v>
                </c:pt>
                <c:pt idx="2">
                  <c:v>65.334601966381229</c:v>
                </c:pt>
                <c:pt idx="3">
                  <c:v>63.532209252053605</c:v>
                </c:pt>
                <c:pt idx="4">
                  <c:v>67.754044150504981</c:v>
                </c:pt>
                <c:pt idx="5">
                  <c:v>56.674082313681858</c:v>
                </c:pt>
                <c:pt idx="6">
                  <c:v>57.417389266463559</c:v>
                </c:pt>
                <c:pt idx="7">
                  <c:v>54.285714285714306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D0-4E69-B4BA-80091FFF6630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Regorg!$W$10:$W$17</c:f>
              <c:numCache>
                <c:formatCode>0</c:formatCode>
                <c:ptCount val="8"/>
                <c:pt idx="0">
                  <c:v>66.734006734006741</c:v>
                </c:pt>
                <c:pt idx="1">
                  <c:v>62.204159693999515</c:v>
                </c:pt>
                <c:pt idx="2">
                  <c:v>67.424583520936494</c:v>
                </c:pt>
                <c:pt idx="3">
                  <c:v>66.285998013902699</c:v>
                </c:pt>
                <c:pt idx="4">
                  <c:v>69.856842526779474</c:v>
                </c:pt>
                <c:pt idx="5">
                  <c:v>63.369304556354898</c:v>
                </c:pt>
                <c:pt idx="6">
                  <c:v>62.415933781686505</c:v>
                </c:pt>
                <c:pt idx="7">
                  <c:v>52.38938053097344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D0-4E69-B4BA-80091FFF6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OVERFETE SLAKT I %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792020138294224"/>
          <c:y val="0.10241213273015165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antall</a:t>
            </a:r>
            <a:r>
              <a:rPr lang="nb-NO" sz="2400" baseline="0"/>
              <a:t> PRODUSENTER </a:t>
            </a:r>
            <a:r>
              <a:rPr lang="nb-NO" sz="2400"/>
              <a:t>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51252465537725E-2"/>
          <c:y val="0.1948735171332194"/>
          <c:w val="0.87507122361885326"/>
          <c:h val="0.587169665557431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2350</c:v>
                </c:pt>
                <c:pt idx="1">
                  <c:v>1008</c:v>
                </c:pt>
                <c:pt idx="2">
                  <c:v>1786</c:v>
                </c:pt>
                <c:pt idx="3">
                  <c:v>849</c:v>
                </c:pt>
                <c:pt idx="4">
                  <c:v>1916</c:v>
                </c:pt>
                <c:pt idx="5">
                  <c:v>702</c:v>
                </c:pt>
                <c:pt idx="6">
                  <c:v>786</c:v>
                </c:pt>
                <c:pt idx="7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5-4D3D-B72A-AE2B2E9B6D76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Regorg!$G$19:$G$26</c:f>
              <c:numCache>
                <c:formatCode>General</c:formatCode>
                <c:ptCount val="8"/>
                <c:pt idx="0">
                  <c:v>2219</c:v>
                </c:pt>
                <c:pt idx="1">
                  <c:v>1053</c:v>
                </c:pt>
                <c:pt idx="2">
                  <c:v>1767</c:v>
                </c:pt>
                <c:pt idx="3">
                  <c:v>836</c:v>
                </c:pt>
                <c:pt idx="4">
                  <c:v>1812</c:v>
                </c:pt>
                <c:pt idx="5">
                  <c:v>737</c:v>
                </c:pt>
                <c:pt idx="6">
                  <c:v>730</c:v>
                </c:pt>
                <c:pt idx="7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E5-4D3D-B72A-AE2B2E9B6D76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Regorg!$G$10:$G$17</c:f>
              <c:numCache>
                <c:formatCode>General</c:formatCode>
                <c:ptCount val="8"/>
                <c:pt idx="0">
                  <c:v>2104</c:v>
                </c:pt>
                <c:pt idx="1">
                  <c:v>987</c:v>
                </c:pt>
                <c:pt idx="2">
                  <c:v>1748</c:v>
                </c:pt>
                <c:pt idx="3">
                  <c:v>759</c:v>
                </c:pt>
                <c:pt idx="4">
                  <c:v>1705</c:v>
                </c:pt>
                <c:pt idx="5">
                  <c:v>690</c:v>
                </c:pt>
                <c:pt idx="6">
                  <c:v>704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E5-4D3D-B72A-AE2B2E9B6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5614784844159"/>
          <c:y val="0.14522823425122974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middel KROPPSLENGDE 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51252465537725E-2"/>
          <c:y val="0.1948735171332194"/>
          <c:w val="0.87507122361885326"/>
          <c:h val="0.587169665557431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Regorg!$P$28:$P$35</c:f>
              <c:numCache>
                <c:formatCode>0</c:formatCode>
                <c:ptCount val="8"/>
                <c:pt idx="0">
                  <c:v>216.08098561937595</c:v>
                </c:pt>
                <c:pt idx="1">
                  <c:v>212.25485178076343</c:v>
                </c:pt>
                <c:pt idx="2">
                  <c:v>216.0415352260778</c:v>
                </c:pt>
                <c:pt idx="3">
                  <c:v>215.2547660311958</c:v>
                </c:pt>
                <c:pt idx="4">
                  <c:v>216.59981086657496</c:v>
                </c:pt>
                <c:pt idx="5">
                  <c:v>213.57893175074193</c:v>
                </c:pt>
                <c:pt idx="6">
                  <c:v>215.20812972012445</c:v>
                </c:pt>
                <c:pt idx="7">
                  <c:v>212.73754152823923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60-4855-8855-F91208D4DDE6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Regorg!$P$19:$P$26</c:f>
              <c:numCache>
                <c:formatCode>0</c:formatCode>
                <c:ptCount val="8"/>
                <c:pt idx="0">
                  <c:v>215.32043316172556</c:v>
                </c:pt>
                <c:pt idx="1">
                  <c:v>211.93156544054753</c:v>
                </c:pt>
                <c:pt idx="2">
                  <c:v>215.44946627299575</c:v>
                </c:pt>
                <c:pt idx="3">
                  <c:v>214.7885789014822</c:v>
                </c:pt>
                <c:pt idx="4">
                  <c:v>215.86690370939837</c:v>
                </c:pt>
                <c:pt idx="5">
                  <c:v>212.56696969696969</c:v>
                </c:pt>
                <c:pt idx="6">
                  <c:v>214.69434328720564</c:v>
                </c:pt>
                <c:pt idx="7">
                  <c:v>211.79045996592848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60-4855-8855-F91208D4DDE6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Regorg!$P$10:$P$17</c:f>
              <c:numCache>
                <c:formatCode>0</c:formatCode>
                <c:ptCount val="8"/>
                <c:pt idx="0">
                  <c:v>215.53516347933368</c:v>
                </c:pt>
                <c:pt idx="1">
                  <c:v>211.44780417566596</c:v>
                </c:pt>
                <c:pt idx="2">
                  <c:v>215.43744607420192</c:v>
                </c:pt>
                <c:pt idx="3">
                  <c:v>214.57018199950127</c:v>
                </c:pt>
                <c:pt idx="4">
                  <c:v>216.25341214400859</c:v>
                </c:pt>
                <c:pt idx="5">
                  <c:v>213.32123473541381</c:v>
                </c:pt>
                <c:pt idx="6">
                  <c:v>215.20084678486373</c:v>
                </c:pt>
                <c:pt idx="7">
                  <c:v>210.82258064516128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60-4855-8855-F91208D4D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15243500526163"/>
          <c:y val="0.12502368466393549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middel K-FAKTOR innen region og organisasjon 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51252465537725E-2"/>
          <c:y val="0.1948735171332194"/>
          <c:w val="0.87507122361885326"/>
          <c:h val="0.587169665557431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Regorg!$Q$28:$Q$35</c:f>
              <c:numCache>
                <c:formatCode>0.0</c:formatCode>
                <c:ptCount val="8"/>
                <c:pt idx="0">
                  <c:v>27.094831033448983</c:v>
                </c:pt>
                <c:pt idx="1">
                  <c:v>28.186183878301243</c:v>
                </c:pt>
                <c:pt idx="2">
                  <c:v>26.198983159324879</c:v>
                </c:pt>
                <c:pt idx="3">
                  <c:v>26.280047234579339</c:v>
                </c:pt>
                <c:pt idx="4">
                  <c:v>26.029044411146561</c:v>
                </c:pt>
                <c:pt idx="5">
                  <c:v>26.853637484064603</c:v>
                </c:pt>
                <c:pt idx="6">
                  <c:v>26.074904253663242</c:v>
                </c:pt>
                <c:pt idx="7">
                  <c:v>26.815712463532659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9A-43D2-B891-6808812A45AB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Regorg!$Q$19:$Q$26</c:f>
              <c:numCache>
                <c:formatCode>0.0</c:formatCode>
                <c:ptCount val="8"/>
                <c:pt idx="0">
                  <c:v>27.198132112472237</c:v>
                </c:pt>
                <c:pt idx="1">
                  <c:v>27.780657401382776</c:v>
                </c:pt>
                <c:pt idx="2">
                  <c:v>26.2358057263341</c:v>
                </c:pt>
                <c:pt idx="3">
                  <c:v>26.202264257738992</c:v>
                </c:pt>
                <c:pt idx="4">
                  <c:v>25.984237632980157</c:v>
                </c:pt>
                <c:pt idx="5">
                  <c:v>26.322138194020223</c:v>
                </c:pt>
                <c:pt idx="6">
                  <c:v>25.732975312595791</c:v>
                </c:pt>
                <c:pt idx="7">
                  <c:v>26.495963483291209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9A-43D2-B891-6808812A45AB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</c:formatCode>
                <c:ptCount val="8"/>
                <c:pt idx="0">
                  <c:v>27.172471836741405</c:v>
                </c:pt>
                <c:pt idx="1">
                  <c:v>27.804622082787503</c:v>
                </c:pt>
                <c:pt idx="2">
                  <c:v>26.582661625202775</c:v>
                </c:pt>
                <c:pt idx="3">
                  <c:v>26.674380307752497</c:v>
                </c:pt>
                <c:pt idx="4">
                  <c:v>26.188801275560511</c:v>
                </c:pt>
                <c:pt idx="5">
                  <c:v>26.812479035297457</c:v>
                </c:pt>
                <c:pt idx="6">
                  <c:v>26.065033811478763</c:v>
                </c:pt>
                <c:pt idx="7">
                  <c:v>27.251327422463113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9A-43D2-B891-6808812A4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K_FAKTOR (mg/ml)</a:t>
                </a:r>
              </a:p>
            </c:rich>
          </c:tx>
          <c:layout>
            <c:manualLayout>
              <c:xMode val="edge"/>
              <c:yMode val="edge"/>
              <c:x val="2.1299947553601001E-2"/>
              <c:y val="0.33465189127458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141741947790956"/>
          <c:y val="0.14926914416868858"/>
          <c:w val="7.9417312691047501E-2"/>
          <c:h val="0.213321452155717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ku: ALDER</a:t>
            </a:r>
            <a:r>
              <a:rPr lang="en-US" sz="2800" baseline="0"/>
              <a:t> I DAGER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6125238264509"/>
          <c:y val="0.13981234684227656"/>
          <c:w val="0.85990909794898929"/>
          <c:h val="0.721177842605780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År!$U$5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År!$U$23:$U$36</c:f>
              <c:numCache>
                <c:formatCode>#,##0</c:formatCode>
                <c:ptCount val="14"/>
                <c:pt idx="0">
                  <c:v>1077.6445157125304</c:v>
                </c:pt>
                <c:pt idx="1">
                  <c:v>1090.9802640480937</c:v>
                </c:pt>
                <c:pt idx="2">
                  <c:v>1097.1495933552519</c:v>
                </c:pt>
                <c:pt idx="3">
                  <c:v>1090.6606522307297</c:v>
                </c:pt>
                <c:pt idx="4">
                  <c:v>1087.0428637253992</c:v>
                </c:pt>
                <c:pt idx="5">
                  <c:v>1084.1933640026184</c:v>
                </c:pt>
                <c:pt idx="6">
                  <c:v>1087.8680689023399</c:v>
                </c:pt>
                <c:pt idx="7">
                  <c:v>1082.7155979508923</c:v>
                </c:pt>
                <c:pt idx="8">
                  <c:v>1087.7125977256576</c:v>
                </c:pt>
                <c:pt idx="9">
                  <c:v>1077.5251761973116</c:v>
                </c:pt>
                <c:pt idx="10">
                  <c:v>1077.1274029723681</c:v>
                </c:pt>
                <c:pt idx="11">
                  <c:v>1077.0125318647961</c:v>
                </c:pt>
                <c:pt idx="12">
                  <c:v>1072.7753623188403</c:v>
                </c:pt>
                <c:pt idx="13">
                  <c:v>1072.7591475579129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E-4FD5-9938-D4B687CEF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ax val="1110"/>
          <c:min val="10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Ung</a:t>
            </a:r>
            <a:r>
              <a:rPr lang="nb-NO" sz="2800" baseline="0"/>
              <a:t> ku, a</a:t>
            </a:r>
            <a:r>
              <a:rPr lang="nb-NO" sz="2800"/>
              <a:t>ndels%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716456221311872E-2"/>
          <c:y val="0.18675758829588418"/>
          <c:w val="0.89802272440791886"/>
          <c:h val="0.6439592748872968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Bedrifter!$I$24:$I$29</c:f>
              <c:numCache>
                <c:formatCode>0.0</c:formatCode>
                <c:ptCount val="6"/>
                <c:pt idx="0">
                  <c:v>20.475059382422803</c:v>
                </c:pt>
                <c:pt idx="1">
                  <c:v>24.275534441805217</c:v>
                </c:pt>
                <c:pt idx="2">
                  <c:v>29.508496254339487</c:v>
                </c:pt>
                <c:pt idx="3">
                  <c:v>11.819842864973507</c:v>
                </c:pt>
                <c:pt idx="4">
                  <c:v>2.307692307692307</c:v>
                </c:pt>
                <c:pt idx="5">
                  <c:v>11.613374748766676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54-46E0-9BB6-CB244C0400F8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Bedrifter!$I$17:$I$22</c:f>
              <c:numCache>
                <c:formatCode>0.0</c:formatCode>
                <c:ptCount val="6"/>
                <c:pt idx="0">
                  <c:v>20.563670189605354</c:v>
                </c:pt>
                <c:pt idx="1">
                  <c:v>23.882753433875624</c:v>
                </c:pt>
                <c:pt idx="2">
                  <c:v>28.812888413885918</c:v>
                </c:pt>
                <c:pt idx="3">
                  <c:v>11.855282428848517</c:v>
                </c:pt>
                <c:pt idx="4">
                  <c:v>2.1315758223488901</c:v>
                </c:pt>
                <c:pt idx="5">
                  <c:v>12.753829711435699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54-46E0-9BB6-CB244C0400F8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Bedrifter!$I$10:$I$15</c:f>
              <c:numCache>
                <c:formatCode>0.0</c:formatCode>
                <c:ptCount val="6"/>
                <c:pt idx="0">
                  <c:v>20.335499270653756</c:v>
                </c:pt>
                <c:pt idx="1">
                  <c:v>24.906069044777439</c:v>
                </c:pt>
                <c:pt idx="2">
                  <c:v>27.989214516200327</c:v>
                </c:pt>
                <c:pt idx="3">
                  <c:v>12.573487159085882</c:v>
                </c:pt>
                <c:pt idx="4">
                  <c:v>2.5350307209477076</c:v>
                </c:pt>
                <c:pt idx="5">
                  <c:v>11.660699288334882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54-46E0-9BB6-CB244C040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7.1109712143420004E-2"/>
          <c:h val="0.175650961150692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Bedrifter!$F$24:$F$29</c:f>
              <c:numCache>
                <c:formatCode>General</c:formatCode>
                <c:ptCount val="6"/>
                <c:pt idx="0">
                  <c:v>2009</c:v>
                </c:pt>
                <c:pt idx="1">
                  <c:v>2441</c:v>
                </c:pt>
                <c:pt idx="2">
                  <c:v>2533</c:v>
                </c:pt>
                <c:pt idx="3">
                  <c:v>1132</c:v>
                </c:pt>
                <c:pt idx="4">
                  <c:v>233</c:v>
                </c:pt>
                <c:pt idx="5">
                  <c:v>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17-4FD8-AAE3-C11691F7C41C}"/>
            </c:ext>
          </c:extLst>
        </c:ser>
        <c:ser>
          <c:idx val="2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Bedrifter!$F$17:$F$22</c:f>
              <c:numCache>
                <c:formatCode>General</c:formatCode>
                <c:ptCount val="6"/>
                <c:pt idx="0">
                  <c:v>1919</c:v>
                </c:pt>
                <c:pt idx="1">
                  <c:v>2341</c:v>
                </c:pt>
                <c:pt idx="2">
                  <c:v>2423</c:v>
                </c:pt>
                <c:pt idx="3">
                  <c:v>1130</c:v>
                </c:pt>
                <c:pt idx="4">
                  <c:v>210</c:v>
                </c:pt>
                <c:pt idx="5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17-4FD8-AAE3-C11691F7C41C}"/>
            </c:ext>
          </c:extLst>
        </c:ser>
        <c:ser>
          <c:idx val="3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Bedrifter!$F$10:$F$15</c:f>
              <c:numCache>
                <c:formatCode>General</c:formatCode>
                <c:ptCount val="6"/>
                <c:pt idx="0">
                  <c:v>1858</c:v>
                </c:pt>
                <c:pt idx="1">
                  <c:v>2304</c:v>
                </c:pt>
                <c:pt idx="2">
                  <c:v>2220</c:v>
                </c:pt>
                <c:pt idx="3">
                  <c:v>1160</c:v>
                </c:pt>
                <c:pt idx="4">
                  <c:v>211</c:v>
                </c:pt>
                <c:pt idx="5">
                  <c:v>1224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17-4FD8-AAE3-C11691F7C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0816"/>
        <c:axId val="450781208"/>
      </c:barChart>
      <c:catAx>
        <c:axId val="450780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Ung</a:t>
            </a:r>
            <a:r>
              <a:rPr lang="nb-NO" sz="1800" baseline="0"/>
              <a:t> ku, a</a:t>
            </a:r>
            <a:r>
              <a:rPr lang="nb-NO" sz="1800"/>
              <a:t>ndelen</a:t>
            </a:r>
            <a:r>
              <a:rPr lang="nb-NO" sz="1800" baseline="0"/>
              <a:t> av OVERFETE slakt </a:t>
            </a:r>
            <a:r>
              <a:rPr lang="nb-NO" sz="1800"/>
              <a:t>innen bedriftsgruppe</a:t>
            </a:r>
          </a:p>
        </c:rich>
      </c:tx>
      <c:layout>
        <c:manualLayout>
          <c:xMode val="edge"/>
          <c:yMode val="edge"/>
          <c:x val="0.13952727875230439"/>
          <c:y val="3.0236523728463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79049169087552E-2"/>
          <c:y val="0.13505574657612676"/>
          <c:w val="0.88558438092050973"/>
          <c:h val="0.657497581131085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Bedrifter!$U$24:$U$29</c:f>
              <c:numCache>
                <c:formatCode>0</c:formatCode>
                <c:ptCount val="6"/>
                <c:pt idx="0">
                  <c:v>69.498482955559524</c:v>
                </c:pt>
                <c:pt idx="1">
                  <c:v>63.209393346379649</c:v>
                </c:pt>
                <c:pt idx="2">
                  <c:v>68.130030959752318</c:v>
                </c:pt>
                <c:pt idx="3">
                  <c:v>64.090276704281962</c:v>
                </c:pt>
                <c:pt idx="4">
                  <c:v>64.212193190815512</c:v>
                </c:pt>
                <c:pt idx="5">
                  <c:v>61.485210824417877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DA-4781-948D-BE2D99829D0C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Bedrifter!$U$17:$U$22</c:f>
              <c:numCache>
                <c:formatCode>0</c:formatCode>
                <c:ptCount val="6"/>
                <c:pt idx="0">
                  <c:v>72.743022136669907</c:v>
                </c:pt>
                <c:pt idx="1">
                  <c:v>65.550675395707287</c:v>
                </c:pt>
                <c:pt idx="2">
                  <c:v>64.576178046434961</c:v>
                </c:pt>
                <c:pt idx="3">
                  <c:v>63.873121869782977</c:v>
                </c:pt>
                <c:pt idx="4">
                  <c:v>56.82451253481895</c:v>
                </c:pt>
                <c:pt idx="5">
                  <c:v>58.674736188702639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DA-4781-948D-BE2D99829D0C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Bedrifter!$U$10:$U$15</c:f>
              <c:numCache>
                <c:formatCode>0</c:formatCode>
                <c:ptCount val="6"/>
                <c:pt idx="0">
                  <c:v>66.96011303119225</c:v>
                </c:pt>
                <c:pt idx="1">
                  <c:v>66.802733161771243</c:v>
                </c:pt>
                <c:pt idx="2">
                  <c:v>68.138029058749211</c:v>
                </c:pt>
                <c:pt idx="3">
                  <c:v>65.4420812093514</c:v>
                </c:pt>
                <c:pt idx="4">
                  <c:v>63.993025283347855</c:v>
                </c:pt>
                <c:pt idx="5">
                  <c:v>61.125852918877939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DA-4781-948D-BE2D9982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2416"/>
        <c:axId val="441202808"/>
      </c:barChart>
      <c:catAx>
        <c:axId val="441202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2808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OVERFETE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41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1969014334926"/>
          <c:y val="3.8875369284257534E-2"/>
          <c:w val="7.173581715150007E-2"/>
          <c:h val="0.173057268379802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fettgruppe innen bedriftsgruppe</a:t>
            </a:r>
          </a:p>
        </c:rich>
      </c:tx>
      <c:layout>
        <c:manualLayout>
          <c:xMode val="edge"/>
          <c:yMode val="edge"/>
          <c:x val="0.14091255444345727"/>
          <c:y val="4.14516219261721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24353357628152"/>
          <c:y val="0.15000893528403283"/>
          <c:w val="0.8634199207297043"/>
          <c:h val="0.642544299609607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Bedrifter!$Q$24:$Q$29</c:f>
              <c:numCache>
                <c:formatCode>0.00</c:formatCode>
                <c:ptCount val="6"/>
                <c:pt idx="0">
                  <c:v>7.5415848652507549</c:v>
                </c:pt>
                <c:pt idx="1">
                  <c:v>7.2599729038085199</c:v>
                </c:pt>
                <c:pt idx="2">
                  <c:v>7.5429102167182638</c:v>
                </c:pt>
                <c:pt idx="3">
                  <c:v>7.2784046993352947</c:v>
                </c:pt>
                <c:pt idx="4">
                  <c:v>7.2367379255740305</c:v>
                </c:pt>
                <c:pt idx="5">
                  <c:v>7.3709880427942096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4-4D32-A09A-C589F6151A0E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Bedrifter!$Q$17:$Q$22</c:f>
              <c:numCache>
                <c:formatCode>0.00</c:formatCode>
                <c:ptCount val="6"/>
                <c:pt idx="0">
                  <c:v>7.6574590952839277</c:v>
                </c:pt>
                <c:pt idx="1">
                  <c:v>7.3689400845280497</c:v>
                </c:pt>
                <c:pt idx="2">
                  <c:v>7.4078856985849724</c:v>
                </c:pt>
                <c:pt idx="3">
                  <c:v>7.3140233722871439</c:v>
                </c:pt>
                <c:pt idx="4">
                  <c:v>6.9052924791086321</c:v>
                </c:pt>
                <c:pt idx="5">
                  <c:v>7.155493482309125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4-4D32-A09A-C589F6151A0E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Bedrifter!$Q$10:$Q$15</c:f>
              <c:numCache>
                <c:formatCode>0.00</c:formatCode>
                <c:ptCount val="6"/>
                <c:pt idx="0">
                  <c:v>7.3748505597217697</c:v>
                </c:pt>
                <c:pt idx="1">
                  <c:v>7.4756411394089985</c:v>
                </c:pt>
                <c:pt idx="2">
                  <c:v>7.5593019583070111</c:v>
                </c:pt>
                <c:pt idx="3">
                  <c:v>7.4672174371594355</c:v>
                </c:pt>
                <c:pt idx="4">
                  <c:v>7.2144725370531804</c:v>
                </c:pt>
                <c:pt idx="5">
                  <c:v>7.3076194086429105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14-4D32-A09A-C589F6151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2416"/>
        <c:axId val="441202808"/>
      </c:barChart>
      <c:catAx>
        <c:axId val="441202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280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41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406996872179604"/>
          <c:y val="6.5604879042619968E-2"/>
          <c:w val="6.2079389856754458E-2"/>
          <c:h val="0.19746816565292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Ung ku, middel KLASSE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Bedrifter!$K$24:$K$29</c:f>
              <c:numCache>
                <c:formatCode>0.00</c:formatCode>
                <c:ptCount val="6"/>
                <c:pt idx="0">
                  <c:v>4.0570430733410943</c:v>
                </c:pt>
                <c:pt idx="1">
                  <c:v>3.6544012089157527</c:v>
                </c:pt>
                <c:pt idx="2">
                  <c:v>3.5922155316903597</c:v>
                </c:pt>
                <c:pt idx="3">
                  <c:v>3.9578032888613097</c:v>
                </c:pt>
                <c:pt idx="4">
                  <c:v>4.0555996822875295</c:v>
                </c:pt>
                <c:pt idx="5">
                  <c:v>4.083740734899858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4E-4B01-9CCF-CE79BF24A53B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Bedrifter!$K$17:$K$22</c:f>
              <c:numCache>
                <c:formatCode>0.00</c:formatCode>
                <c:ptCount val="6"/>
                <c:pt idx="0">
                  <c:v>4.0840895925854426</c:v>
                </c:pt>
                <c:pt idx="1">
                  <c:v>3.6757094116668054</c:v>
                </c:pt>
                <c:pt idx="2">
                  <c:v>3.5454044370952178</c:v>
                </c:pt>
                <c:pt idx="3">
                  <c:v>3.993956689608865</c:v>
                </c:pt>
                <c:pt idx="4">
                  <c:v>3.9972067039106145</c:v>
                </c:pt>
                <c:pt idx="5">
                  <c:v>3.8687402799377928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4E-4B01-9CCF-CE79BF24A53B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Bedrifter!$K$10:$K$15</c:f>
              <c:numCache>
                <c:formatCode>0.00</c:formatCode>
                <c:ptCount val="6"/>
                <c:pt idx="0">
                  <c:v>4.0505171475231352</c:v>
                </c:pt>
                <c:pt idx="1">
                  <c:v>3.7948192985579494</c:v>
                </c:pt>
                <c:pt idx="2">
                  <c:v>3.6427553444180512</c:v>
                </c:pt>
                <c:pt idx="3">
                  <c:v>4.0903635721849616</c:v>
                </c:pt>
                <c:pt idx="4">
                  <c:v>4.1367221735319912</c:v>
                </c:pt>
                <c:pt idx="5">
                  <c:v>4.0174904942965775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4E-4B01-9CCF-CE79BF24A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0064"/>
        <c:axId val="441200456"/>
      </c:barChart>
      <c:catAx>
        <c:axId val="44120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0456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KLASSE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06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87430564146324"/>
          <c:y val="3.2239452675608342E-2"/>
          <c:w val="7.4130289609440334E-2"/>
          <c:h val="0.17938857463385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Ung ku, middel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Bedrifter!$S$24:$S$29</c:f>
              <c:numCache>
                <c:formatCode>0</c:formatCode>
                <c:ptCount val="6"/>
                <c:pt idx="0">
                  <c:v>274.47341959664408</c:v>
                </c:pt>
                <c:pt idx="1">
                  <c:v>264.00506021375855</c:v>
                </c:pt>
                <c:pt idx="2">
                  <c:v>262.58329287925699</c:v>
                </c:pt>
                <c:pt idx="3">
                  <c:v>264.76005565002322</c:v>
                </c:pt>
                <c:pt idx="4">
                  <c:v>262.78796516231193</c:v>
                </c:pt>
                <c:pt idx="5">
                  <c:v>265.02336375078659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93-400E-BC67-5B7619C70763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Bedrifter!$S$17:$S$22</c:f>
              <c:numCache>
                <c:formatCode>0</c:formatCode>
                <c:ptCount val="6"/>
                <c:pt idx="0">
                  <c:v>271.6801251203085</c:v>
                </c:pt>
                <c:pt idx="1">
                  <c:v>261.90404408717831</c:v>
                </c:pt>
                <c:pt idx="2">
                  <c:v>258.91211704904498</c:v>
                </c:pt>
                <c:pt idx="3">
                  <c:v>262.57868113522471</c:v>
                </c:pt>
                <c:pt idx="4">
                  <c:v>260.57966573816151</c:v>
                </c:pt>
                <c:pt idx="5">
                  <c:v>256.75561762880278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93-400E-BC67-5B7619C70763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Bedrifter!$S$10:$S$15</c:f>
              <c:numCache>
                <c:formatCode>0</c:formatCode>
                <c:ptCount val="6"/>
                <c:pt idx="0">
                  <c:v>271.83345288555722</c:v>
                </c:pt>
                <c:pt idx="1">
                  <c:v>265.69909486201198</c:v>
                </c:pt>
                <c:pt idx="2">
                  <c:v>262.65494314592576</c:v>
                </c:pt>
                <c:pt idx="3">
                  <c:v>265.25021972227182</c:v>
                </c:pt>
                <c:pt idx="4">
                  <c:v>263.72066259808236</c:v>
                </c:pt>
                <c:pt idx="5">
                  <c:v>259.81999620924961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93-400E-BC67-5B7619C70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0064"/>
        <c:axId val="441200456"/>
      </c:barChart>
      <c:catAx>
        <c:axId val="44120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0456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3027920829034085E-2"/>
              <c:y val="0.487254779863927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06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13260705425515"/>
          <c:y val="4.3324935062909034E-2"/>
          <c:w val="6.2006104214634164E-2"/>
          <c:h val="0.19024815842849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 Ung ku, antall slakt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7590327804769"/>
          <c:y val="0.15172123328486056"/>
          <c:w val="0.86398011950633824"/>
          <c:h val="0.6789957551576918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Bedrifter!$G$24:$G$29</c:f>
              <c:numCache>
                <c:formatCode>0</c:formatCode>
                <c:ptCount val="6"/>
                <c:pt idx="0">
                  <c:v>11206</c:v>
                </c:pt>
                <c:pt idx="1">
                  <c:v>13286</c:v>
                </c:pt>
                <c:pt idx="2">
                  <c:v>16150</c:v>
                </c:pt>
                <c:pt idx="3">
                  <c:v>6469</c:v>
                </c:pt>
                <c:pt idx="4">
                  <c:v>1263</c:v>
                </c:pt>
                <c:pt idx="5">
                  <c:v>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23-4031-9598-868C4CAC4AD0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Bedrifter!$G$17:$G$22</c:f>
              <c:numCache>
                <c:formatCode>0</c:formatCode>
                <c:ptCount val="6"/>
                <c:pt idx="0">
                  <c:v>10390</c:v>
                </c:pt>
                <c:pt idx="1">
                  <c:v>12067</c:v>
                </c:pt>
                <c:pt idx="2">
                  <c:v>14558</c:v>
                </c:pt>
                <c:pt idx="3">
                  <c:v>5990</c:v>
                </c:pt>
                <c:pt idx="4">
                  <c:v>1077</c:v>
                </c:pt>
                <c:pt idx="5">
                  <c:v>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23-4031-9598-868C4CAC4AD0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578837327468772E-3"/>
                  <c:y val="-0.10868424795549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F6-480E-921D-7B4A2A602D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Bedrifter!$G$10:$G$15</c:f>
              <c:numCache>
                <c:formatCode>0</c:formatCode>
                <c:ptCount val="6"/>
                <c:pt idx="0">
                  <c:v>9201</c:v>
                </c:pt>
                <c:pt idx="1">
                  <c:v>11269</c:v>
                </c:pt>
                <c:pt idx="2">
                  <c:v>12664</c:v>
                </c:pt>
                <c:pt idx="3">
                  <c:v>5689</c:v>
                </c:pt>
                <c:pt idx="4">
                  <c:v>1147</c:v>
                </c:pt>
                <c:pt idx="5">
                  <c:v>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23-4031-9598-868C4CAC4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6.6340888455739641E-2"/>
          <c:h val="0.198252733836726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</a:t>
            </a:r>
            <a:r>
              <a:rPr lang="nb-NO" sz="2400" baseline="0"/>
              <a:t> KU</a:t>
            </a:r>
            <a:r>
              <a:rPr lang="nb-NO" sz="2400"/>
              <a:t>, antall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79830440687769E-2"/>
          <c:y val="0.13545113889036456"/>
          <c:w val="0.8999159882622394"/>
          <c:h val="0.6338075268067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Slakteri!$G$39:$G$66</c:f>
              <c:numCache>
                <c:formatCode>#,##0</c:formatCode>
                <c:ptCount val="28"/>
                <c:pt idx="0">
                  <c:v>9751</c:v>
                </c:pt>
                <c:pt idx="1">
                  <c:v>1586</c:v>
                </c:pt>
                <c:pt idx="2">
                  <c:v>639</c:v>
                </c:pt>
                <c:pt idx="3">
                  <c:v>5013</c:v>
                </c:pt>
                <c:pt idx="4">
                  <c:v>1980</c:v>
                </c:pt>
                <c:pt idx="5">
                  <c:v>3011</c:v>
                </c:pt>
                <c:pt idx="6">
                  <c:v>3754</c:v>
                </c:pt>
                <c:pt idx="7">
                  <c:v>209</c:v>
                </c:pt>
                <c:pt idx="8">
                  <c:v>1567</c:v>
                </c:pt>
                <c:pt idx="9">
                  <c:v>877</c:v>
                </c:pt>
                <c:pt idx="10">
                  <c:v>0</c:v>
                </c:pt>
                <c:pt idx="11">
                  <c:v>1077</c:v>
                </c:pt>
                <c:pt idx="12">
                  <c:v>1333</c:v>
                </c:pt>
                <c:pt idx="13">
                  <c:v>1412</c:v>
                </c:pt>
                <c:pt idx="14">
                  <c:v>1320</c:v>
                </c:pt>
                <c:pt idx="15">
                  <c:v>0</c:v>
                </c:pt>
                <c:pt idx="16">
                  <c:v>279</c:v>
                </c:pt>
                <c:pt idx="17">
                  <c:v>1780</c:v>
                </c:pt>
                <c:pt idx="18">
                  <c:v>818</c:v>
                </c:pt>
                <c:pt idx="19">
                  <c:v>550</c:v>
                </c:pt>
                <c:pt idx="20">
                  <c:v>10001</c:v>
                </c:pt>
                <c:pt idx="21">
                  <c:v>0</c:v>
                </c:pt>
                <c:pt idx="22">
                  <c:v>345</c:v>
                </c:pt>
                <c:pt idx="23">
                  <c:v>0</c:v>
                </c:pt>
                <c:pt idx="24">
                  <c:v>2790</c:v>
                </c:pt>
                <c:pt idx="25">
                  <c:v>0</c:v>
                </c:pt>
                <c:pt idx="26">
                  <c:v>0</c:v>
                </c:pt>
                <c:pt idx="27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B-4C37-B500-D24A0E61306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1"/>
              <c:layout>
                <c:manualLayout>
                  <c:x val="-3.9203547519754385E-3"/>
                  <c:y val="-6.15711355586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87-4457-A2F5-C8F87D7D0C3C}"/>
                </c:ext>
              </c:extLst>
            </c:dLbl>
            <c:dLbl>
              <c:idx val="13"/>
              <c:layout>
                <c:manualLayout>
                  <c:x val="0"/>
                  <c:y val="-7.8556276402406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87-4457-A2F5-C8F87D7D0C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Slakteri!$G$10:$G$37</c:f>
              <c:numCache>
                <c:formatCode>#,##0</c:formatCode>
                <c:ptCount val="28"/>
                <c:pt idx="0">
                  <c:v>8631</c:v>
                </c:pt>
                <c:pt idx="1">
                  <c:v>1349</c:v>
                </c:pt>
                <c:pt idx="2">
                  <c:v>570</c:v>
                </c:pt>
                <c:pt idx="3">
                  <c:v>4528</c:v>
                </c:pt>
                <c:pt idx="4">
                  <c:v>1720</c:v>
                </c:pt>
                <c:pt idx="5">
                  <c:v>2831</c:v>
                </c:pt>
                <c:pt idx="6">
                  <c:v>3748</c:v>
                </c:pt>
                <c:pt idx="7">
                  <c:v>182</c:v>
                </c:pt>
                <c:pt idx="8">
                  <c:v>1423</c:v>
                </c:pt>
                <c:pt idx="9">
                  <c:v>71</c:v>
                </c:pt>
                <c:pt idx="10">
                  <c:v>0</c:v>
                </c:pt>
                <c:pt idx="11">
                  <c:v>1147</c:v>
                </c:pt>
                <c:pt idx="12">
                  <c:v>1145</c:v>
                </c:pt>
                <c:pt idx="13">
                  <c:v>1435</c:v>
                </c:pt>
                <c:pt idx="14">
                  <c:v>1273</c:v>
                </c:pt>
                <c:pt idx="15">
                  <c:v>5</c:v>
                </c:pt>
                <c:pt idx="16">
                  <c:v>314</c:v>
                </c:pt>
                <c:pt idx="17">
                  <c:v>1633</c:v>
                </c:pt>
                <c:pt idx="18">
                  <c:v>879</c:v>
                </c:pt>
                <c:pt idx="19">
                  <c:v>517</c:v>
                </c:pt>
                <c:pt idx="20">
                  <c:v>8783</c:v>
                </c:pt>
                <c:pt idx="21">
                  <c:v>0</c:v>
                </c:pt>
                <c:pt idx="22">
                  <c:v>331</c:v>
                </c:pt>
                <c:pt idx="23">
                  <c:v>0</c:v>
                </c:pt>
                <c:pt idx="24">
                  <c:v>2408</c:v>
                </c:pt>
                <c:pt idx="25">
                  <c:v>0</c:v>
                </c:pt>
                <c:pt idx="26">
                  <c:v>0</c:v>
                </c:pt>
                <c:pt idx="27">
                  <c:v>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B-4C37-B500-D24A0E613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Antall</a:t>
                </a:r>
              </a:p>
            </c:rich>
          </c:tx>
          <c:layout>
            <c:manualLayout>
              <c:xMode val="edge"/>
              <c:yMode val="edge"/>
              <c:x val="8.8090119670679607E-3"/>
              <c:y val="0.35678328721801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Ung ku,</a:t>
            </a:r>
            <a:r>
              <a:rPr lang="nb-NO" sz="2800" baseline="0"/>
              <a:t> a</a:t>
            </a:r>
            <a:r>
              <a:rPr lang="nb-NO" sz="2800"/>
              <a:t>ntall SLAKT per PRODUSENT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787032477200272"/>
          <c:y val="2.17884360889424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Slakteri!$AG$39:$AG$66</c:f>
              <c:numCache>
                <c:formatCode>0.0</c:formatCode>
                <c:ptCount val="28"/>
                <c:pt idx="0">
                  <c:v>5.3371647509578546</c:v>
                </c:pt>
                <c:pt idx="1">
                  <c:v>4.9717868338557993</c:v>
                </c:pt>
                <c:pt idx="2">
                  <c:v>2.6188524590163933</c:v>
                </c:pt>
                <c:pt idx="3">
                  <c:v>5.9045936395759719</c:v>
                </c:pt>
                <c:pt idx="4">
                  <c:v>4.057377049180328</c:v>
                </c:pt>
                <c:pt idx="5">
                  <c:v>6.6030701754385968</c:v>
                </c:pt>
                <c:pt idx="6">
                  <c:v>4.1343612334801758</c:v>
                </c:pt>
                <c:pt idx="7">
                  <c:v>3.7321428571428572</c:v>
                </c:pt>
                <c:pt idx="8">
                  <c:v>4.2814207650273222</c:v>
                </c:pt>
                <c:pt idx="9">
                  <c:v>4.0045662100456623</c:v>
                </c:pt>
                <c:pt idx="10">
                  <c:v>0</c:v>
                </c:pt>
                <c:pt idx="11">
                  <c:v>5.128571428571429</c:v>
                </c:pt>
                <c:pt idx="12">
                  <c:v>5.1072796934865901</c:v>
                </c:pt>
                <c:pt idx="13">
                  <c:v>4.5548387096774192</c:v>
                </c:pt>
                <c:pt idx="14">
                  <c:v>8.5161290322580641</c:v>
                </c:pt>
                <c:pt idx="15">
                  <c:v>0</c:v>
                </c:pt>
                <c:pt idx="16">
                  <c:v>3.875</c:v>
                </c:pt>
                <c:pt idx="17">
                  <c:v>4.8108108108108105</c:v>
                </c:pt>
                <c:pt idx="18">
                  <c:v>4.1313131313131315</c:v>
                </c:pt>
                <c:pt idx="19">
                  <c:v>4.6610169491525424</c:v>
                </c:pt>
                <c:pt idx="20">
                  <c:v>5.9423648247177656</c:v>
                </c:pt>
                <c:pt idx="21">
                  <c:v>0</c:v>
                </c:pt>
                <c:pt idx="22">
                  <c:v>3.3823529411764706</c:v>
                </c:pt>
                <c:pt idx="23">
                  <c:v>0</c:v>
                </c:pt>
                <c:pt idx="24">
                  <c:v>5.58</c:v>
                </c:pt>
                <c:pt idx="25">
                  <c:v>0</c:v>
                </c:pt>
                <c:pt idx="26">
                  <c:v>0</c:v>
                </c:pt>
                <c:pt idx="27">
                  <c:v>5.2179487179487181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2-45D1-B640-9DA330BC88C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Slakteri!$AG$10:$AG$37</c:f>
              <c:numCache>
                <c:formatCode>0.0</c:formatCode>
                <c:ptCount val="28"/>
                <c:pt idx="0">
                  <c:v>4.8680203045685282</c:v>
                </c:pt>
                <c:pt idx="1">
                  <c:v>4.5884353741496602</c:v>
                </c:pt>
                <c:pt idx="2">
                  <c:v>2.8787878787878789</c:v>
                </c:pt>
                <c:pt idx="3">
                  <c:v>5.4162679425837323</c:v>
                </c:pt>
                <c:pt idx="4">
                  <c:v>3.7636761487964989</c:v>
                </c:pt>
                <c:pt idx="5">
                  <c:v>6.3617977528089886</c:v>
                </c:pt>
                <c:pt idx="6">
                  <c:v>4.0518918918918923</c:v>
                </c:pt>
                <c:pt idx="7">
                  <c:v>3.9565217391304346</c:v>
                </c:pt>
                <c:pt idx="8">
                  <c:v>3.9093406593406592</c:v>
                </c:pt>
                <c:pt idx="9">
                  <c:v>1.6511627906976745</c:v>
                </c:pt>
                <c:pt idx="10">
                  <c:v>0</c:v>
                </c:pt>
                <c:pt idx="11">
                  <c:v>5.4360189573459712</c:v>
                </c:pt>
                <c:pt idx="12">
                  <c:v>4.770833333333333</c:v>
                </c:pt>
                <c:pt idx="13">
                  <c:v>4.0883190883190883</c:v>
                </c:pt>
                <c:pt idx="14">
                  <c:v>8.2129032258064516</c:v>
                </c:pt>
                <c:pt idx="15">
                  <c:v>1.6666666666666667</c:v>
                </c:pt>
                <c:pt idx="16">
                  <c:v>3.4888888888888889</c:v>
                </c:pt>
                <c:pt idx="17">
                  <c:v>4.4986225895316805</c:v>
                </c:pt>
                <c:pt idx="18">
                  <c:v>4.5076923076923077</c:v>
                </c:pt>
                <c:pt idx="19">
                  <c:v>4.8773584905660377</c:v>
                </c:pt>
                <c:pt idx="20">
                  <c:v>5.8127068166776965</c:v>
                </c:pt>
                <c:pt idx="21">
                  <c:v>0</c:v>
                </c:pt>
                <c:pt idx="22">
                  <c:v>3.2135922330097086</c:v>
                </c:pt>
                <c:pt idx="23">
                  <c:v>0</c:v>
                </c:pt>
                <c:pt idx="24">
                  <c:v>5.8588807785888077</c:v>
                </c:pt>
                <c:pt idx="25">
                  <c:v>0</c:v>
                </c:pt>
                <c:pt idx="26">
                  <c:v>0</c:v>
                </c:pt>
                <c:pt idx="27">
                  <c:v>4.3648648648648649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2-45D1-B640-9DA330BC8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07521931492515"/>
          <c:y val="0.213494416091681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antall PRODUSENTER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0984417337883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Slakteri!$F$39:$F$66</c:f>
              <c:numCache>
                <c:formatCode>#,##0</c:formatCode>
                <c:ptCount val="28"/>
                <c:pt idx="0">
                  <c:v>1827</c:v>
                </c:pt>
                <c:pt idx="1">
                  <c:v>319</c:v>
                </c:pt>
                <c:pt idx="2">
                  <c:v>244</c:v>
                </c:pt>
                <c:pt idx="3">
                  <c:v>849</c:v>
                </c:pt>
                <c:pt idx="4">
                  <c:v>488</c:v>
                </c:pt>
                <c:pt idx="5">
                  <c:v>456</c:v>
                </c:pt>
                <c:pt idx="6">
                  <c:v>908</c:v>
                </c:pt>
                <c:pt idx="7">
                  <c:v>56</c:v>
                </c:pt>
                <c:pt idx="8">
                  <c:v>366</c:v>
                </c:pt>
                <c:pt idx="9">
                  <c:v>219</c:v>
                </c:pt>
                <c:pt idx="10">
                  <c:v>0</c:v>
                </c:pt>
                <c:pt idx="11">
                  <c:v>210</c:v>
                </c:pt>
                <c:pt idx="12">
                  <c:v>261</c:v>
                </c:pt>
                <c:pt idx="13">
                  <c:v>310</c:v>
                </c:pt>
                <c:pt idx="14">
                  <c:v>155</c:v>
                </c:pt>
                <c:pt idx="15">
                  <c:v>0</c:v>
                </c:pt>
                <c:pt idx="16">
                  <c:v>72</c:v>
                </c:pt>
                <c:pt idx="17">
                  <c:v>370</c:v>
                </c:pt>
                <c:pt idx="18">
                  <c:v>198</c:v>
                </c:pt>
                <c:pt idx="19">
                  <c:v>118</c:v>
                </c:pt>
                <c:pt idx="20">
                  <c:v>1683</c:v>
                </c:pt>
                <c:pt idx="21">
                  <c:v>0</c:v>
                </c:pt>
                <c:pt idx="22">
                  <c:v>102</c:v>
                </c:pt>
                <c:pt idx="23">
                  <c:v>0</c:v>
                </c:pt>
                <c:pt idx="24">
                  <c:v>500</c:v>
                </c:pt>
                <c:pt idx="25">
                  <c:v>0</c:v>
                </c:pt>
                <c:pt idx="26">
                  <c:v>0</c:v>
                </c:pt>
                <c:pt idx="2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0-405D-9B4C-92620440EC1A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Slakteri!$F$10:$F$37</c:f>
              <c:numCache>
                <c:formatCode>#,##0</c:formatCode>
                <c:ptCount val="28"/>
                <c:pt idx="0">
                  <c:v>1773</c:v>
                </c:pt>
                <c:pt idx="1">
                  <c:v>294</c:v>
                </c:pt>
                <c:pt idx="2">
                  <c:v>198</c:v>
                </c:pt>
                <c:pt idx="3">
                  <c:v>836</c:v>
                </c:pt>
                <c:pt idx="4">
                  <c:v>457</c:v>
                </c:pt>
                <c:pt idx="5">
                  <c:v>445</c:v>
                </c:pt>
                <c:pt idx="6">
                  <c:v>925</c:v>
                </c:pt>
                <c:pt idx="7">
                  <c:v>46</c:v>
                </c:pt>
                <c:pt idx="8">
                  <c:v>364</c:v>
                </c:pt>
                <c:pt idx="9">
                  <c:v>43</c:v>
                </c:pt>
                <c:pt idx="10">
                  <c:v>0</c:v>
                </c:pt>
                <c:pt idx="11">
                  <c:v>211</c:v>
                </c:pt>
                <c:pt idx="12">
                  <c:v>240</c:v>
                </c:pt>
                <c:pt idx="13">
                  <c:v>351</c:v>
                </c:pt>
                <c:pt idx="14">
                  <c:v>155</c:v>
                </c:pt>
                <c:pt idx="15">
                  <c:v>3</c:v>
                </c:pt>
                <c:pt idx="16">
                  <c:v>90</c:v>
                </c:pt>
                <c:pt idx="17">
                  <c:v>363</c:v>
                </c:pt>
                <c:pt idx="18">
                  <c:v>195</c:v>
                </c:pt>
                <c:pt idx="19">
                  <c:v>106</c:v>
                </c:pt>
                <c:pt idx="20">
                  <c:v>1511</c:v>
                </c:pt>
                <c:pt idx="21">
                  <c:v>0</c:v>
                </c:pt>
                <c:pt idx="22">
                  <c:v>103</c:v>
                </c:pt>
                <c:pt idx="23">
                  <c:v>0</c:v>
                </c:pt>
                <c:pt idx="24">
                  <c:v>411</c:v>
                </c:pt>
                <c:pt idx="25">
                  <c:v>0</c:v>
                </c:pt>
                <c:pt idx="26">
                  <c:v>0</c:v>
                </c:pt>
                <c:pt idx="2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0-405D-9B4C-92620440E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2095998814548003E-3"/>
              <c:y val="0.304521478714924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5764297984154"/>
          <c:y val="0.2659958608061158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KU: </a:t>
            </a:r>
            <a:r>
              <a:rPr lang="en-US" sz="2800"/>
              <a:t>% KJØTTFE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97897427999311E-2"/>
          <c:y val="0.17363724775835385"/>
          <c:w val="0.88373541600653194"/>
          <c:h val="0.69319745454983406"/>
        </c:manualLayout>
      </c:layout>
      <c:barChart>
        <c:barDir val="col"/>
        <c:grouping val="clustered"/>
        <c:varyColors val="0"/>
        <c:ser>
          <c:idx val="0"/>
          <c:order val="0"/>
          <c:tx>
            <c:v>KJØTTFE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År!$A$23:$A$36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År!$Y$23:$Y$36</c:f>
              <c:numCache>
                <c:formatCode>0</c:formatCode>
                <c:ptCount val="14"/>
                <c:pt idx="0">
                  <c:v>17.445162352360175</c:v>
                </c:pt>
                <c:pt idx="1">
                  <c:v>18.33260667639755</c:v>
                </c:pt>
                <c:pt idx="2">
                  <c:v>17.485628250752811</c:v>
                </c:pt>
                <c:pt idx="3">
                  <c:v>16.075627429339221</c:v>
                </c:pt>
                <c:pt idx="4">
                  <c:v>14.883283722387596</c:v>
                </c:pt>
                <c:pt idx="5">
                  <c:v>15.151264291693114</c:v>
                </c:pt>
                <c:pt idx="6">
                  <c:v>17.564805851349899</c:v>
                </c:pt>
                <c:pt idx="7">
                  <c:v>22.183427674619551</c:v>
                </c:pt>
                <c:pt idx="8">
                  <c:v>20.427245790528911</c:v>
                </c:pt>
                <c:pt idx="9">
                  <c:v>23.956547408006113</c:v>
                </c:pt>
                <c:pt idx="10">
                  <c:v>25.542214134582792</c:v>
                </c:pt>
                <c:pt idx="11">
                  <c:v>21.596930385528953</c:v>
                </c:pt>
                <c:pt idx="12">
                  <c:v>23.627439338162539</c:v>
                </c:pt>
                <c:pt idx="13">
                  <c:v>24.618750828802543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A-4F88-AF35-E996C88AD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% KJØTTFE</a:t>
                </a:r>
              </a:p>
            </c:rich>
          </c:tx>
          <c:layout>
            <c:manualLayout>
              <c:xMode val="edge"/>
              <c:yMode val="edge"/>
              <c:x val="1.3054004785542124E-2"/>
              <c:y val="0.536918124881737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ku, % KJØTTFE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750914506"/>
          <c:y val="1.845378704764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814776902887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Slakteri!$AB$39:$AB$66</c:f>
              <c:numCache>
                <c:formatCode>0</c:formatCode>
                <c:ptCount val="28"/>
                <c:pt idx="0">
                  <c:v>27.268998051481898</c:v>
                </c:pt>
                <c:pt idx="1">
                  <c:v>53.593947036569993</c:v>
                </c:pt>
                <c:pt idx="2">
                  <c:v>29.264475743348981</c:v>
                </c:pt>
                <c:pt idx="3">
                  <c:v>19.349690803909837</c:v>
                </c:pt>
                <c:pt idx="4">
                  <c:v>16.666666666666671</c:v>
                </c:pt>
                <c:pt idx="5">
                  <c:v>35.303885752241783</c:v>
                </c:pt>
                <c:pt idx="6">
                  <c:v>11.747469366009589</c:v>
                </c:pt>
                <c:pt idx="7">
                  <c:v>25.358851674641151</c:v>
                </c:pt>
                <c:pt idx="8">
                  <c:v>32.29100191448628</c:v>
                </c:pt>
                <c:pt idx="9">
                  <c:v>19.840364880273658</c:v>
                </c:pt>
                <c:pt idx="10">
                  <c:v>0</c:v>
                </c:pt>
                <c:pt idx="11">
                  <c:v>28.505106778087278</c:v>
                </c:pt>
                <c:pt idx="12">
                  <c:v>13.2033008252063</c:v>
                </c:pt>
                <c:pt idx="13">
                  <c:v>62.535410764872509</c:v>
                </c:pt>
                <c:pt idx="14">
                  <c:v>20.681818181818183</c:v>
                </c:pt>
                <c:pt idx="15">
                  <c:v>0</c:v>
                </c:pt>
                <c:pt idx="16">
                  <c:v>12.186379928315411</c:v>
                </c:pt>
                <c:pt idx="17">
                  <c:v>31.067415730337089</c:v>
                </c:pt>
                <c:pt idx="18">
                  <c:v>27.506112469437657</c:v>
                </c:pt>
                <c:pt idx="19">
                  <c:v>26</c:v>
                </c:pt>
                <c:pt idx="20">
                  <c:v>13.358664133586641</c:v>
                </c:pt>
                <c:pt idx="21">
                  <c:v>0</c:v>
                </c:pt>
                <c:pt idx="22">
                  <c:v>60.289855072463759</c:v>
                </c:pt>
                <c:pt idx="23">
                  <c:v>0</c:v>
                </c:pt>
                <c:pt idx="24">
                  <c:v>19.892473118279568</c:v>
                </c:pt>
                <c:pt idx="25">
                  <c:v>0</c:v>
                </c:pt>
                <c:pt idx="26">
                  <c:v>0</c:v>
                </c:pt>
                <c:pt idx="27">
                  <c:v>2.9484029484029493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0E-461A-81EC-A6887A59A2C9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Slakteri!$AB$10:$AB$37</c:f>
              <c:numCache>
                <c:formatCode>0</c:formatCode>
                <c:ptCount val="28"/>
                <c:pt idx="0">
                  <c:v>28.235430425211447</c:v>
                </c:pt>
                <c:pt idx="1">
                  <c:v>50.555967383246866</c:v>
                </c:pt>
                <c:pt idx="2">
                  <c:v>29.12280701754386</c:v>
                </c:pt>
                <c:pt idx="3">
                  <c:v>21.576855123674903</c:v>
                </c:pt>
                <c:pt idx="4">
                  <c:v>16.627906976744178</c:v>
                </c:pt>
                <c:pt idx="5">
                  <c:v>39.844577887672195</c:v>
                </c:pt>
                <c:pt idx="6">
                  <c:v>13.100320170757737</c:v>
                </c:pt>
                <c:pt idx="7">
                  <c:v>13.186813186813184</c:v>
                </c:pt>
                <c:pt idx="8">
                  <c:v>33.87210119465918</c:v>
                </c:pt>
                <c:pt idx="9">
                  <c:v>23.943661971830984</c:v>
                </c:pt>
                <c:pt idx="10">
                  <c:v>0</c:v>
                </c:pt>
                <c:pt idx="11">
                  <c:v>25.196163905841328</c:v>
                </c:pt>
                <c:pt idx="12">
                  <c:v>13.275109170305676</c:v>
                </c:pt>
                <c:pt idx="13">
                  <c:v>60.905923344947738</c:v>
                </c:pt>
                <c:pt idx="14">
                  <c:v>19.795758051846033</c:v>
                </c:pt>
                <c:pt idx="15">
                  <c:v>0</c:v>
                </c:pt>
                <c:pt idx="16">
                  <c:v>12.738853503184716</c:v>
                </c:pt>
                <c:pt idx="17">
                  <c:v>34.537660747091245</c:v>
                </c:pt>
                <c:pt idx="18">
                  <c:v>30.375426621160397</c:v>
                </c:pt>
                <c:pt idx="19">
                  <c:v>32.495164410058024</c:v>
                </c:pt>
                <c:pt idx="20">
                  <c:v>13.605829443242628</c:v>
                </c:pt>
                <c:pt idx="21">
                  <c:v>0</c:v>
                </c:pt>
                <c:pt idx="22">
                  <c:v>63.444108761329296</c:v>
                </c:pt>
                <c:pt idx="23">
                  <c:v>0</c:v>
                </c:pt>
                <c:pt idx="24">
                  <c:v>17.607973421926911</c:v>
                </c:pt>
                <c:pt idx="25">
                  <c:v>0</c:v>
                </c:pt>
                <c:pt idx="26">
                  <c:v>0</c:v>
                </c:pt>
                <c:pt idx="27">
                  <c:v>4.3343653250773988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0E-461A-81EC-A6887A59A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% KJØTTFE</a:t>
                </a:r>
              </a:p>
            </c:rich>
          </c:tx>
          <c:layout>
            <c:manualLayout>
              <c:xMode val="edge"/>
              <c:yMode val="edge"/>
              <c:x val="9.9481006100492365E-3"/>
              <c:y val="0.35403031811567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618520272609231"/>
          <c:y val="0.1987451143668239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Ung ku, andels% OVERFETE</a:t>
            </a:r>
            <a:r>
              <a:rPr lang="nb-NO" sz="2000" baseline="0"/>
              <a:t> </a:t>
            </a:r>
            <a:r>
              <a:rPr lang="nb-NO" sz="2000"/>
              <a:t>per slakteri </a:t>
            </a:r>
          </a:p>
        </c:rich>
      </c:tx>
      <c:layout>
        <c:manualLayout>
          <c:xMode val="edge"/>
          <c:yMode val="edge"/>
          <c:x val="0.11789773094764402"/>
          <c:y val="2.6105630752897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346507548832821"/>
          <c:h val="0.58458542706057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Slakteri!$W$39:$W$66</c:f>
              <c:numCache>
                <c:formatCode>0</c:formatCode>
                <c:ptCount val="28"/>
                <c:pt idx="0">
                  <c:v>72.792534099066756</c:v>
                </c:pt>
                <c:pt idx="1">
                  <c:v>66.141235813366976</c:v>
                </c:pt>
                <c:pt idx="2">
                  <c:v>71.987480438184676</c:v>
                </c:pt>
                <c:pt idx="3">
                  <c:v>67.664073409136236</c:v>
                </c:pt>
                <c:pt idx="4">
                  <c:v>63.585858585858581</c:v>
                </c:pt>
                <c:pt idx="5">
                  <c:v>64.065094652939223</c:v>
                </c:pt>
                <c:pt idx="6">
                  <c:v>63.079381992541315</c:v>
                </c:pt>
                <c:pt idx="7">
                  <c:v>66.507177033492809</c:v>
                </c:pt>
                <c:pt idx="8">
                  <c:v>64.390555201021044</c:v>
                </c:pt>
                <c:pt idx="9">
                  <c:v>50.513112884834683</c:v>
                </c:pt>
                <c:pt idx="10">
                  <c:v>0</c:v>
                </c:pt>
                <c:pt idx="11">
                  <c:v>56.82451253481895</c:v>
                </c:pt>
                <c:pt idx="12">
                  <c:v>61.140285071267819</c:v>
                </c:pt>
                <c:pt idx="13">
                  <c:v>62.889518413597742</c:v>
                </c:pt>
                <c:pt idx="14">
                  <c:v>67.5</c:v>
                </c:pt>
                <c:pt idx="15">
                  <c:v>0</c:v>
                </c:pt>
                <c:pt idx="16">
                  <c:v>57.706093189964143</c:v>
                </c:pt>
                <c:pt idx="17">
                  <c:v>58.25842696629212</c:v>
                </c:pt>
                <c:pt idx="18">
                  <c:v>55.256723716381423</c:v>
                </c:pt>
                <c:pt idx="19">
                  <c:v>53.636363636363633</c:v>
                </c:pt>
                <c:pt idx="20">
                  <c:v>68.003199680032012</c:v>
                </c:pt>
                <c:pt idx="21">
                  <c:v>0</c:v>
                </c:pt>
                <c:pt idx="22">
                  <c:v>59.420289855072461</c:v>
                </c:pt>
                <c:pt idx="23">
                  <c:v>0</c:v>
                </c:pt>
                <c:pt idx="24">
                  <c:v>55.878136200716867</c:v>
                </c:pt>
                <c:pt idx="25">
                  <c:v>0</c:v>
                </c:pt>
                <c:pt idx="26">
                  <c:v>0</c:v>
                </c:pt>
                <c:pt idx="27">
                  <c:v>53.562653562653587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0-418A-B0E2-50429F3CE423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Slakteri!$W$10:$W$37</c:f>
              <c:numCache>
                <c:formatCode>0</c:formatCode>
                <c:ptCount val="28"/>
                <c:pt idx="0">
                  <c:v>67.280732244235892</c:v>
                </c:pt>
                <c:pt idx="1">
                  <c:v>68.198665678280221</c:v>
                </c:pt>
                <c:pt idx="2">
                  <c:v>62.105263157894761</c:v>
                </c:pt>
                <c:pt idx="3">
                  <c:v>71.643109540636047</c:v>
                </c:pt>
                <c:pt idx="4">
                  <c:v>64.360465116279073</c:v>
                </c:pt>
                <c:pt idx="5">
                  <c:v>66.301660190745324</c:v>
                </c:pt>
                <c:pt idx="6">
                  <c:v>61.099252934898608</c:v>
                </c:pt>
                <c:pt idx="7">
                  <c:v>64.285714285714306</c:v>
                </c:pt>
                <c:pt idx="8">
                  <c:v>66.12789880534082</c:v>
                </c:pt>
                <c:pt idx="9">
                  <c:v>50.704225352112687</c:v>
                </c:pt>
                <c:pt idx="10">
                  <c:v>0</c:v>
                </c:pt>
                <c:pt idx="11">
                  <c:v>63.993025283347855</c:v>
                </c:pt>
                <c:pt idx="12">
                  <c:v>64.5414847161572</c:v>
                </c:pt>
                <c:pt idx="13">
                  <c:v>63.066202090592334</c:v>
                </c:pt>
                <c:pt idx="14">
                  <c:v>69.677926158680307</c:v>
                </c:pt>
                <c:pt idx="15">
                  <c:v>80</c:v>
                </c:pt>
                <c:pt idx="16">
                  <c:v>56.369426751592385</c:v>
                </c:pt>
                <c:pt idx="17">
                  <c:v>65.768524188609902</c:v>
                </c:pt>
                <c:pt idx="18">
                  <c:v>50.398179749715581</c:v>
                </c:pt>
                <c:pt idx="19">
                  <c:v>50.870406189555119</c:v>
                </c:pt>
                <c:pt idx="20">
                  <c:v>70.670613685528849</c:v>
                </c:pt>
                <c:pt idx="21">
                  <c:v>0</c:v>
                </c:pt>
                <c:pt idx="22">
                  <c:v>58.912386706948645</c:v>
                </c:pt>
                <c:pt idx="23">
                  <c:v>0</c:v>
                </c:pt>
                <c:pt idx="24">
                  <c:v>60.838870431893682</c:v>
                </c:pt>
                <c:pt idx="25">
                  <c:v>0</c:v>
                </c:pt>
                <c:pt idx="26">
                  <c:v>0</c:v>
                </c:pt>
                <c:pt idx="27">
                  <c:v>66.253869969040238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0-418A-B0E2-50429F3CE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Ung ku, middel</a:t>
            </a:r>
            <a:r>
              <a:rPr lang="nb-NO" sz="2000" baseline="0"/>
              <a:t> FETTGRUPPE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814413075246"/>
          <c:y val="0.16664991344167085"/>
          <c:w val="0.87313615979261139"/>
          <c:h val="0.60927337404918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Slakteri!$S$39:$S$66</c:f>
              <c:numCache>
                <c:formatCode>0.00</c:formatCode>
                <c:ptCount val="28"/>
                <c:pt idx="0">
                  <c:v>7.6480360988616578</c:v>
                </c:pt>
                <c:pt idx="1">
                  <c:v>7.5138713745271106</c:v>
                </c:pt>
                <c:pt idx="2">
                  <c:v>7.8012519561815328</c:v>
                </c:pt>
                <c:pt idx="3">
                  <c:v>7.370037901456211</c:v>
                </c:pt>
                <c:pt idx="4">
                  <c:v>7.3585858585858572</c:v>
                </c:pt>
                <c:pt idx="5">
                  <c:v>7.3613417469279296</c:v>
                </c:pt>
                <c:pt idx="6">
                  <c:v>7.3071390516782095</c:v>
                </c:pt>
                <c:pt idx="7">
                  <c:v>8.1387559808612444</c:v>
                </c:pt>
                <c:pt idx="8">
                  <c:v>7.2610082961072129</c:v>
                </c:pt>
                <c:pt idx="9">
                  <c:v>6.5724059293044457</c:v>
                </c:pt>
                <c:pt idx="10">
                  <c:v>0</c:v>
                </c:pt>
                <c:pt idx="11">
                  <c:v>6.9052924791086321</c:v>
                </c:pt>
                <c:pt idx="12">
                  <c:v>7.2228057014253571</c:v>
                </c:pt>
                <c:pt idx="13">
                  <c:v>7.2719546742209618</c:v>
                </c:pt>
                <c:pt idx="14">
                  <c:v>7.5560606060606066</c:v>
                </c:pt>
                <c:pt idx="15">
                  <c:v>0</c:v>
                </c:pt>
                <c:pt idx="16">
                  <c:v>6.9677419354838719</c:v>
                </c:pt>
                <c:pt idx="17">
                  <c:v>7.1528089887640451</c:v>
                </c:pt>
                <c:pt idx="18">
                  <c:v>6.8264058679706627</c:v>
                </c:pt>
                <c:pt idx="19">
                  <c:v>6.8272727272727272</c:v>
                </c:pt>
                <c:pt idx="20">
                  <c:v>7.5408459154084611</c:v>
                </c:pt>
                <c:pt idx="21">
                  <c:v>0</c:v>
                </c:pt>
                <c:pt idx="22">
                  <c:v>7.8637681159420305</c:v>
                </c:pt>
                <c:pt idx="23">
                  <c:v>0</c:v>
                </c:pt>
                <c:pt idx="24">
                  <c:v>7.1286738351254479</c:v>
                </c:pt>
                <c:pt idx="25">
                  <c:v>0</c:v>
                </c:pt>
                <c:pt idx="26">
                  <c:v>0</c:v>
                </c:pt>
                <c:pt idx="27">
                  <c:v>6.7542997542997556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D-4444-A9AF-81FB4397327D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Slakteri!$S$10:$S$37</c:f>
              <c:numCache>
                <c:formatCode>0.00</c:formatCode>
                <c:ptCount val="28"/>
                <c:pt idx="0">
                  <c:v>7.3810682423821108</c:v>
                </c:pt>
                <c:pt idx="1">
                  <c:v>7.4121571534469988</c:v>
                </c:pt>
                <c:pt idx="2">
                  <c:v>7.2807017543859649</c:v>
                </c:pt>
                <c:pt idx="3">
                  <c:v>7.6793286219081267</c:v>
                </c:pt>
                <c:pt idx="4">
                  <c:v>7.4034883720930242</c:v>
                </c:pt>
                <c:pt idx="5">
                  <c:v>7.6471211586012018</c:v>
                </c:pt>
                <c:pt idx="6">
                  <c:v>7.1603521878335128</c:v>
                </c:pt>
                <c:pt idx="7">
                  <c:v>7.6373626373626387</c:v>
                </c:pt>
                <c:pt idx="8">
                  <c:v>7.3492621222768797</c:v>
                </c:pt>
                <c:pt idx="9">
                  <c:v>6.8591549295774676</c:v>
                </c:pt>
                <c:pt idx="10">
                  <c:v>0</c:v>
                </c:pt>
                <c:pt idx="11">
                  <c:v>7.2144725370531804</c:v>
                </c:pt>
                <c:pt idx="12">
                  <c:v>7.4270742358078605</c:v>
                </c:pt>
                <c:pt idx="13">
                  <c:v>7.2292682926829279</c:v>
                </c:pt>
                <c:pt idx="14">
                  <c:v>7.7769049489395119</c:v>
                </c:pt>
                <c:pt idx="15">
                  <c:v>8.6</c:v>
                </c:pt>
                <c:pt idx="16">
                  <c:v>6.9203821656050968</c:v>
                </c:pt>
                <c:pt idx="17">
                  <c:v>7.5860379669320253</c:v>
                </c:pt>
                <c:pt idx="18">
                  <c:v>6.7224118316268493</c:v>
                </c:pt>
                <c:pt idx="19">
                  <c:v>6.8085106382978733</c:v>
                </c:pt>
                <c:pt idx="20">
                  <c:v>7.6560400774222943</c:v>
                </c:pt>
                <c:pt idx="21">
                  <c:v>0</c:v>
                </c:pt>
                <c:pt idx="22">
                  <c:v>8.1238670694864066</c:v>
                </c:pt>
                <c:pt idx="23">
                  <c:v>0</c:v>
                </c:pt>
                <c:pt idx="24">
                  <c:v>7.2956810631229247</c:v>
                </c:pt>
                <c:pt idx="25">
                  <c:v>0</c:v>
                </c:pt>
                <c:pt idx="26">
                  <c:v>0</c:v>
                </c:pt>
                <c:pt idx="27">
                  <c:v>7.3467492260061906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D-4444-A9AF-81FB43973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 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66514453330726"/>
          <c:y val="8.3622421271766459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Ung ku, middel</a:t>
            </a:r>
            <a:r>
              <a:rPr lang="nb-NO" sz="2000" baseline="0"/>
              <a:t> KLASSE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3947385954"/>
          <c:y val="2.610560757514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7290382575933E-2"/>
          <c:y val="0.16112351786224038"/>
          <c:w val="0.89705706134503582"/>
          <c:h val="0.62977405403935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Slakteri!$M$39:$M$66</c:f>
              <c:numCache>
                <c:formatCode>0.00</c:formatCode>
                <c:ptCount val="28"/>
                <c:pt idx="0">
                  <c:v>4.0820043214322448</c:v>
                </c:pt>
                <c:pt idx="1">
                  <c:v>4.4829329962073325</c:v>
                </c:pt>
                <c:pt idx="2">
                  <c:v>4.1158059467918635</c:v>
                </c:pt>
                <c:pt idx="3">
                  <c:v>3.8017656500802559</c:v>
                </c:pt>
                <c:pt idx="4">
                  <c:v>3.6774683544303808</c:v>
                </c:pt>
                <c:pt idx="5">
                  <c:v>3.8062145005011687</c:v>
                </c:pt>
                <c:pt idx="6">
                  <c:v>3.5101441537640139</c:v>
                </c:pt>
                <c:pt idx="7">
                  <c:v>3.9330143540669846</c:v>
                </c:pt>
                <c:pt idx="8">
                  <c:v>3.838688946015425</c:v>
                </c:pt>
                <c:pt idx="9">
                  <c:v>3.2132269099201816</c:v>
                </c:pt>
                <c:pt idx="10">
                  <c:v>0</c:v>
                </c:pt>
                <c:pt idx="11">
                  <c:v>3.9972067039106145</c:v>
                </c:pt>
                <c:pt idx="12">
                  <c:v>3.3195798949737432</c:v>
                </c:pt>
                <c:pt idx="13">
                  <c:v>4.5646306818181808</c:v>
                </c:pt>
                <c:pt idx="14">
                  <c:v>3.6669207317073194</c:v>
                </c:pt>
                <c:pt idx="15">
                  <c:v>0</c:v>
                </c:pt>
                <c:pt idx="16">
                  <c:v>3.2589928057553954</c:v>
                </c:pt>
                <c:pt idx="17">
                  <c:v>3.7229729729729728</c:v>
                </c:pt>
                <c:pt idx="18">
                  <c:v>3.8417177914110425</c:v>
                </c:pt>
                <c:pt idx="19">
                  <c:v>3.714025500910747</c:v>
                </c:pt>
                <c:pt idx="20">
                  <c:v>3.5736799839389684</c:v>
                </c:pt>
                <c:pt idx="21">
                  <c:v>0</c:v>
                </c:pt>
                <c:pt idx="22">
                  <c:v>4.232558139534885</c:v>
                </c:pt>
                <c:pt idx="23">
                  <c:v>0</c:v>
                </c:pt>
                <c:pt idx="24">
                  <c:v>3.604308797127469</c:v>
                </c:pt>
                <c:pt idx="25">
                  <c:v>0</c:v>
                </c:pt>
                <c:pt idx="26">
                  <c:v>0</c:v>
                </c:pt>
                <c:pt idx="27">
                  <c:v>3.1867321867321876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7-4BB4-BE4E-FF229B4190B3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Slakteri!$M$10:$M$37</c:f>
              <c:numCache>
                <c:formatCode>0.00</c:formatCode>
                <c:ptCount val="28"/>
                <c:pt idx="0">
                  <c:v>4.0536211699164344</c:v>
                </c:pt>
                <c:pt idx="1">
                  <c:v>4.4286775631500745</c:v>
                </c:pt>
                <c:pt idx="2">
                  <c:v>4.0035149384885758</c:v>
                </c:pt>
                <c:pt idx="3">
                  <c:v>3.9244237588652489</c:v>
                </c:pt>
                <c:pt idx="4">
                  <c:v>3.7424242424242431</c:v>
                </c:pt>
                <c:pt idx="5">
                  <c:v>3.938477951635845</c:v>
                </c:pt>
                <c:pt idx="6">
                  <c:v>3.6169074371321561</c:v>
                </c:pt>
                <c:pt idx="7">
                  <c:v>3.3846153846153846</c:v>
                </c:pt>
                <c:pt idx="8">
                  <c:v>3.9211822660098505</c:v>
                </c:pt>
                <c:pt idx="9">
                  <c:v>3.6478873239436633</c:v>
                </c:pt>
                <c:pt idx="10">
                  <c:v>0</c:v>
                </c:pt>
                <c:pt idx="11">
                  <c:v>4.1367221735319912</c:v>
                </c:pt>
                <c:pt idx="12">
                  <c:v>3.4370629370629384</c:v>
                </c:pt>
                <c:pt idx="13">
                  <c:v>4.5561758548499638</c:v>
                </c:pt>
                <c:pt idx="14">
                  <c:v>3.9290220820189279</c:v>
                </c:pt>
                <c:pt idx="15">
                  <c:v>5.2</c:v>
                </c:pt>
                <c:pt idx="16">
                  <c:v>3.4136807817589574</c:v>
                </c:pt>
                <c:pt idx="17">
                  <c:v>3.9160539215686274</c:v>
                </c:pt>
                <c:pt idx="18">
                  <c:v>3.9143835616438358</c:v>
                </c:pt>
                <c:pt idx="19">
                  <c:v>3.9166666666666656</c:v>
                </c:pt>
                <c:pt idx="20">
                  <c:v>3.6611834589901751</c:v>
                </c:pt>
                <c:pt idx="21">
                  <c:v>0</c:v>
                </c:pt>
                <c:pt idx="22">
                  <c:v>4.2636363636363637</c:v>
                </c:pt>
                <c:pt idx="23">
                  <c:v>0</c:v>
                </c:pt>
                <c:pt idx="24">
                  <c:v>3.7117304492512497</c:v>
                </c:pt>
                <c:pt idx="25">
                  <c:v>0</c:v>
                </c:pt>
                <c:pt idx="26">
                  <c:v>0</c:v>
                </c:pt>
                <c:pt idx="27">
                  <c:v>3.3343653250773997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37-4BB4-BE4E-FF229B419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26126875003175"/>
          <c:y val="0.152762319387201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Ung ku: m</a:t>
            </a:r>
            <a:r>
              <a:rPr lang="nb-NO" sz="2000"/>
              <a:t>iddel</a:t>
            </a:r>
            <a:r>
              <a:rPr lang="nb-NO" sz="2000" baseline="0"/>
              <a:t> slaktevekt</a:t>
            </a:r>
            <a:r>
              <a:rPr lang="nb-NO" sz="20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814413075246"/>
          <c:y val="0.16664991344167085"/>
          <c:w val="0.87812010539507801"/>
          <c:h val="0.589911350674075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Slakteri!$U$39:$U$66</c:f>
              <c:numCache>
                <c:formatCode>0</c:formatCode>
                <c:ptCount val="28"/>
                <c:pt idx="0">
                  <c:v>272.02885857860718</c:v>
                </c:pt>
                <c:pt idx="1">
                  <c:v>275.11595208070594</c:v>
                </c:pt>
                <c:pt idx="2">
                  <c:v>266.35852895148696</c:v>
                </c:pt>
                <c:pt idx="3">
                  <c:v>265.32026730500661</c:v>
                </c:pt>
                <c:pt idx="4">
                  <c:v>259.74818181818205</c:v>
                </c:pt>
                <c:pt idx="5">
                  <c:v>263.75380272334792</c:v>
                </c:pt>
                <c:pt idx="6">
                  <c:v>256.67341502397505</c:v>
                </c:pt>
                <c:pt idx="7">
                  <c:v>264.60287081339698</c:v>
                </c:pt>
                <c:pt idx="8">
                  <c:v>254.26502871729409</c:v>
                </c:pt>
                <c:pt idx="9">
                  <c:v>249.10114025085545</c:v>
                </c:pt>
                <c:pt idx="10">
                  <c:v>0</c:v>
                </c:pt>
                <c:pt idx="11">
                  <c:v>260.57966573816151</c:v>
                </c:pt>
                <c:pt idx="12">
                  <c:v>254.08657164291088</c:v>
                </c:pt>
                <c:pt idx="13">
                  <c:v>269.29907932011366</c:v>
                </c:pt>
                <c:pt idx="14">
                  <c:v>267.03954545454542</c:v>
                </c:pt>
                <c:pt idx="15">
                  <c:v>0</c:v>
                </c:pt>
                <c:pt idx="16">
                  <c:v>252.3792114695342</c:v>
                </c:pt>
                <c:pt idx="17">
                  <c:v>251.19825842696625</c:v>
                </c:pt>
                <c:pt idx="18">
                  <c:v>250.57102689486561</c:v>
                </c:pt>
                <c:pt idx="19">
                  <c:v>251.51581818181819</c:v>
                </c:pt>
                <c:pt idx="20">
                  <c:v>260.71171882811717</c:v>
                </c:pt>
                <c:pt idx="21">
                  <c:v>0</c:v>
                </c:pt>
                <c:pt idx="22">
                  <c:v>242.28434782608687</c:v>
                </c:pt>
                <c:pt idx="23">
                  <c:v>0</c:v>
                </c:pt>
                <c:pt idx="24">
                  <c:v>256.13365591397854</c:v>
                </c:pt>
                <c:pt idx="25">
                  <c:v>0</c:v>
                </c:pt>
                <c:pt idx="26">
                  <c:v>0</c:v>
                </c:pt>
                <c:pt idx="27">
                  <c:v>251.65823095823097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F-4626-9034-2EE049420A5E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Slakteri!$U$10:$U$37</c:f>
              <c:numCache>
                <c:formatCode>0</c:formatCode>
                <c:ptCount val="28"/>
                <c:pt idx="0">
                  <c:v>272.44082956783808</c:v>
                </c:pt>
                <c:pt idx="1">
                  <c:v>270.77301704966658</c:v>
                </c:pt>
                <c:pt idx="2">
                  <c:v>262.6364912280701</c:v>
                </c:pt>
                <c:pt idx="3">
                  <c:v>269.36640901060088</c:v>
                </c:pt>
                <c:pt idx="4">
                  <c:v>263.22220930232521</c:v>
                </c:pt>
                <c:pt idx="5">
                  <c:v>267.18947368421141</c:v>
                </c:pt>
                <c:pt idx="6">
                  <c:v>261.27686766275394</c:v>
                </c:pt>
                <c:pt idx="7">
                  <c:v>255.11208791208784</c:v>
                </c:pt>
                <c:pt idx="8">
                  <c:v>258.81848208011257</c:v>
                </c:pt>
                <c:pt idx="9">
                  <c:v>263.67887323943654</c:v>
                </c:pt>
                <c:pt idx="10">
                  <c:v>0</c:v>
                </c:pt>
                <c:pt idx="11">
                  <c:v>263.72066259808236</c:v>
                </c:pt>
                <c:pt idx="12">
                  <c:v>259.36855895196516</c:v>
                </c:pt>
                <c:pt idx="13">
                  <c:v>267.80236933797858</c:v>
                </c:pt>
                <c:pt idx="14">
                  <c:v>269.02128829536497</c:v>
                </c:pt>
                <c:pt idx="15">
                  <c:v>244.06</c:v>
                </c:pt>
                <c:pt idx="16">
                  <c:v>255.18025477707016</c:v>
                </c:pt>
                <c:pt idx="17">
                  <c:v>258.01916717697515</c:v>
                </c:pt>
                <c:pt idx="18">
                  <c:v>257.13321956769022</c:v>
                </c:pt>
                <c:pt idx="19">
                  <c:v>254.84642166344295</c:v>
                </c:pt>
                <c:pt idx="20">
                  <c:v>263.7978936582042</c:v>
                </c:pt>
                <c:pt idx="21">
                  <c:v>0</c:v>
                </c:pt>
                <c:pt idx="22">
                  <c:v>245.13081570996985</c:v>
                </c:pt>
                <c:pt idx="23">
                  <c:v>0</c:v>
                </c:pt>
                <c:pt idx="24">
                  <c:v>260.21403654485044</c:v>
                </c:pt>
                <c:pt idx="25">
                  <c:v>0</c:v>
                </c:pt>
                <c:pt idx="26">
                  <c:v>0</c:v>
                </c:pt>
                <c:pt idx="27">
                  <c:v>261.71083591331291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FF-4626-9034-2EE049420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5731760907851305E-2"/>
              <c:y val="0.43416416398820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9344645529958"/>
          <c:y val="6.704301767773467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UNG KU: andels%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25102333054374E-2"/>
          <c:y val="0.12001898617877617"/>
          <c:w val="0.90581038409871584"/>
          <c:h val="0.6597987525132570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Slakteri!$J$39:$J$66</c:f>
              <c:numCache>
                <c:formatCode>0.0</c:formatCode>
                <c:ptCount val="28"/>
                <c:pt idx="0">
                  <c:v>19.298974785259077</c:v>
                </c:pt>
                <c:pt idx="1">
                  <c:v>3.1389779519455319</c:v>
                </c:pt>
                <c:pt idx="2">
                  <c:v>1.2646954043462773</c:v>
                </c:pt>
                <c:pt idx="3">
                  <c:v>9.921624510153185</c:v>
                </c:pt>
                <c:pt idx="4">
                  <c:v>3.9187744923405758</c:v>
                </c:pt>
                <c:pt idx="5">
                  <c:v>5.959308079008828</c:v>
                </c:pt>
                <c:pt idx="6">
                  <c:v>7.4298381031548129</c:v>
                </c:pt>
                <c:pt idx="7">
                  <c:v>0.41364841863594976</c:v>
                </c:pt>
                <c:pt idx="8">
                  <c:v>3.1013735502513549</c:v>
                </c:pt>
                <c:pt idx="9">
                  <c:v>1.7357400150417603</c:v>
                </c:pt>
                <c:pt idx="10">
                  <c:v>0</c:v>
                </c:pt>
                <c:pt idx="11">
                  <c:v>2.1315758223488901</c:v>
                </c:pt>
                <c:pt idx="12">
                  <c:v>2.6382456557020153</c:v>
                </c:pt>
                <c:pt idx="13">
                  <c:v>2.7946007995883297</c:v>
                </c:pt>
                <c:pt idx="14">
                  <c:v>2.6125163282270512</c:v>
                </c:pt>
                <c:pt idx="15">
                  <c:v>0</c:v>
                </c:pt>
                <c:pt idx="16">
                  <c:v>0.55219095119344486</c:v>
                </c:pt>
                <c:pt idx="17">
                  <c:v>3.5229386850334472</c:v>
                </c:pt>
                <c:pt idx="18">
                  <c:v>1.6189684518861578</c:v>
                </c:pt>
                <c:pt idx="19">
                  <c:v>1.0885484700946044</c:v>
                </c:pt>
                <c:pt idx="20">
                  <c:v>19.793769544392998</c:v>
                </c:pt>
                <c:pt idx="21">
                  <c:v>0</c:v>
                </c:pt>
                <c:pt idx="22">
                  <c:v>0.68281676760479748</c:v>
                </c:pt>
                <c:pt idx="23">
                  <c:v>0</c:v>
                </c:pt>
                <c:pt idx="24">
                  <c:v>5.5219095119344486</c:v>
                </c:pt>
                <c:pt idx="25">
                  <c:v>0</c:v>
                </c:pt>
                <c:pt idx="26">
                  <c:v>0</c:v>
                </c:pt>
                <c:pt idx="27">
                  <c:v>0.80552586787000768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7-4004-8645-EEAB56798270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Slakteri!$E$10:$E$37</c:f>
              <c:strCache>
                <c:ptCount val="28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Prima Sandeid</c:v>
                </c:pt>
                <c:pt idx="16">
                  <c:v>Ole Ringdal</c:v>
                </c:pt>
                <c:pt idx="17">
                  <c:v>Slakthuset</c:v>
                </c:pt>
                <c:pt idx="18">
                  <c:v>Røros</c:v>
                </c:pt>
                <c:pt idx="19">
                  <c:v>Horns</c:v>
                </c:pt>
                <c:pt idx="20">
                  <c:v>Malvik</c:v>
                </c:pt>
                <c:pt idx="21">
                  <c:v>Skodje</c:v>
                </c:pt>
                <c:pt idx="22">
                  <c:v>Jens Eide</c:v>
                </c:pt>
                <c:pt idx="23">
                  <c:v>Bø Gårdsslakteri</c:v>
                </c:pt>
                <c:pt idx="24">
                  <c:v>Bjerka</c:v>
                </c:pt>
                <c:pt idx="25">
                  <c:v>Øre Vilt K</c:v>
                </c:pt>
                <c:pt idx="26">
                  <c:v>Øre Vilt K</c:v>
                </c:pt>
                <c:pt idx="27">
                  <c:v>Karasjok</c:v>
                </c:pt>
              </c:strCache>
            </c:strRef>
          </c:cat>
          <c:val>
            <c:numRef>
              <c:f>Slakteri!$J$10:$J$37</c:f>
              <c:numCache>
                <c:formatCode>0.0</c:formatCode>
                <c:ptCount val="28"/>
                <c:pt idx="0">
                  <c:v>19.075719400610001</c:v>
                </c:pt>
                <c:pt idx="1">
                  <c:v>2.9814790257702346</c:v>
                </c:pt>
                <c:pt idx="2">
                  <c:v>1.2597798700437604</c:v>
                </c:pt>
                <c:pt idx="3">
                  <c:v>10.007514476417803</c:v>
                </c:pt>
                <c:pt idx="4">
                  <c:v>3.80144101136012</c:v>
                </c:pt>
                <c:pt idx="5">
                  <c:v>6.2569066878840092</c:v>
                </c:pt>
                <c:pt idx="6">
                  <c:v>8.2836051805684487</c:v>
                </c:pt>
                <c:pt idx="7">
                  <c:v>0.40224550236484991</c:v>
                </c:pt>
                <c:pt idx="8">
                  <c:v>3.1450293948636339</c:v>
                </c:pt>
                <c:pt idx="9">
                  <c:v>0.15691994872474913</c:v>
                </c:pt>
                <c:pt idx="10">
                  <c:v>0</c:v>
                </c:pt>
                <c:pt idx="11">
                  <c:v>2.5350307209477076</c:v>
                </c:pt>
                <c:pt idx="12">
                  <c:v>2.5306104407019405</c:v>
                </c:pt>
                <c:pt idx="13">
                  <c:v>3.1715510763382393</c:v>
                </c:pt>
                <c:pt idx="14">
                  <c:v>2.8135083764310655</c:v>
                </c:pt>
                <c:pt idx="15">
                  <c:v>1.1050700614418957E-2</c:v>
                </c:pt>
                <c:pt idx="16">
                  <c:v>0.69398399858551019</c:v>
                </c:pt>
                <c:pt idx="17">
                  <c:v>3.6091588206692311</c:v>
                </c:pt>
                <c:pt idx="18">
                  <c:v>1.9427131680148515</c:v>
                </c:pt>
                <c:pt idx="19">
                  <c:v>1.1426424435309201</c:v>
                </c:pt>
                <c:pt idx="20">
                  <c:v>19.411660699288326</c:v>
                </c:pt>
                <c:pt idx="21">
                  <c:v>0</c:v>
                </c:pt>
                <c:pt idx="22">
                  <c:v>0.73155638067453499</c:v>
                </c:pt>
                <c:pt idx="23">
                  <c:v>0</c:v>
                </c:pt>
                <c:pt idx="24">
                  <c:v>5.3220174159041695</c:v>
                </c:pt>
                <c:pt idx="25">
                  <c:v>0</c:v>
                </c:pt>
                <c:pt idx="26">
                  <c:v>0</c:v>
                </c:pt>
                <c:pt idx="27">
                  <c:v>0.71387525969146481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7-4004-8645-EEAB56798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antall% slakt innen de ulike KLASSENE</a:t>
            </a:r>
          </a:p>
        </c:rich>
      </c:tx>
      <c:layout>
        <c:manualLayout>
          <c:xMode val="edge"/>
          <c:yMode val="edge"/>
          <c:x val="9.9464428503218613E-2"/>
          <c:y val="5.23016118887940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06490712350355E-2"/>
          <c:y val="0.16184026723731149"/>
          <c:w val="0.88358205864249018"/>
          <c:h val="0.708100646588130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'Ark1'!$AE$405:$AE$419</c:f>
              <c:numCache>
                <c:formatCode>General</c:formatCode>
                <c:ptCount val="15"/>
                <c:pt idx="0">
                  <c:v>3.5645014448006966</c:v>
                </c:pt>
                <c:pt idx="1">
                  <c:v>18.273760044333603</c:v>
                </c:pt>
                <c:pt idx="2">
                  <c:v>28.480386335747927</c:v>
                </c:pt>
                <c:pt idx="3">
                  <c:v>20.822942643391528</c:v>
                </c:pt>
                <c:pt idx="4">
                  <c:v>13.30799984166568</c:v>
                </c:pt>
                <c:pt idx="5">
                  <c:v>7.8771325654118654</c:v>
                </c:pt>
                <c:pt idx="6">
                  <c:v>4.4036733562918089</c:v>
                </c:pt>
                <c:pt idx="7">
                  <c:v>2.119700748129675</c:v>
                </c:pt>
                <c:pt idx="8">
                  <c:v>0.66302497723944087</c:v>
                </c:pt>
                <c:pt idx="9">
                  <c:v>0.11677156315560303</c:v>
                </c:pt>
                <c:pt idx="10">
                  <c:v>1.5833432292285159E-2</c:v>
                </c:pt>
                <c:pt idx="11">
                  <c:v>5.9375371096069352E-3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9-4883-A81B-8960F856D021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'Ark1'!$AE$389:$AE$403</c:f>
              <c:numCache>
                <c:formatCode>General</c:formatCode>
                <c:ptCount val="15"/>
                <c:pt idx="0">
                  <c:v>3.1229279936347956</c:v>
                </c:pt>
                <c:pt idx="1">
                  <c:v>16.867789417849092</c:v>
                </c:pt>
                <c:pt idx="2">
                  <c:v>27.659903637890633</c:v>
                </c:pt>
                <c:pt idx="3">
                  <c:v>21.577598019714447</c:v>
                </c:pt>
                <c:pt idx="4">
                  <c:v>14.28413561419794</c:v>
                </c:pt>
                <c:pt idx="5">
                  <c:v>8.4427352694160813</c:v>
                </c:pt>
                <c:pt idx="6">
                  <c:v>4.8004243469035934</c:v>
                </c:pt>
                <c:pt idx="7">
                  <c:v>2.1195243778455555</c:v>
                </c:pt>
                <c:pt idx="8">
                  <c:v>0.69840427883127787</c:v>
                </c:pt>
                <c:pt idx="9">
                  <c:v>0.11713742651284095</c:v>
                </c:pt>
                <c:pt idx="10">
                  <c:v>1.7681120983070332E-2</c:v>
                </c:pt>
                <c:pt idx="11">
                  <c:v>4.420280245767582E-3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89-4883-A81B-8960F856D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113695328274839E-2"/>
              <c:y val="0.306229262336007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39006806899285"/>
          <c:y val="0.32229609174935925"/>
          <c:w val="7.5903429419569526E-2"/>
          <c:h val="0.15354957307781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73914981125912E-2"/>
          <c:y val="0.18762214759284937"/>
          <c:w val="0.9082993268407108"/>
          <c:h val="0.70073147444185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9E0-8DDF-C9EBF6AF7C48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9E0-8DDF-C9EBF6AF7C48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A-49E0-8DDF-C9EBF6AF7C48}"/>
            </c:ext>
          </c:extLst>
        </c:ser>
        <c:ser>
          <c:idx val="13"/>
          <c:order val="3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'Ark1'!$U$405:$U$419</c:f>
              <c:numCache>
                <c:formatCode>General</c:formatCode>
                <c:ptCount val="15"/>
                <c:pt idx="0">
                  <c:v>190.19877845641329</c:v>
                </c:pt>
                <c:pt idx="1">
                  <c:v>220.90712661106903</c:v>
                </c:pt>
                <c:pt idx="2">
                  <c:v>246.40082001389939</c:v>
                </c:pt>
                <c:pt idx="3">
                  <c:v>269.7841554985265</c:v>
                </c:pt>
                <c:pt idx="4">
                  <c:v>289.59968768590079</c:v>
                </c:pt>
                <c:pt idx="5">
                  <c:v>309.43005025125592</c:v>
                </c:pt>
                <c:pt idx="6">
                  <c:v>331.930426966293</c:v>
                </c:pt>
                <c:pt idx="7">
                  <c:v>355.14351073762822</c:v>
                </c:pt>
                <c:pt idx="8">
                  <c:v>381.87194029850775</c:v>
                </c:pt>
                <c:pt idx="9">
                  <c:v>418.6101694915256</c:v>
                </c:pt>
                <c:pt idx="10">
                  <c:v>483.375</c:v>
                </c:pt>
                <c:pt idx="11">
                  <c:v>500.76666666666682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A-49E0-8DDF-C9EBF6AF7C48}"/>
            </c:ext>
          </c:extLst>
        </c:ser>
        <c:ser>
          <c:idx val="1"/>
          <c:order val="4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'Ark1'!$U$389:$U$403</c:f>
              <c:numCache>
                <c:formatCode>General</c:formatCode>
                <c:ptCount val="15"/>
                <c:pt idx="0">
                  <c:v>188.69214437367279</c:v>
                </c:pt>
                <c:pt idx="1">
                  <c:v>221.14716981132111</c:v>
                </c:pt>
                <c:pt idx="2">
                  <c:v>247.25322413104345</c:v>
                </c:pt>
                <c:pt idx="3">
                  <c:v>271.34805899825921</c:v>
                </c:pt>
                <c:pt idx="4">
                  <c:v>290.11637010676174</c:v>
                </c:pt>
                <c:pt idx="5">
                  <c:v>312.39031413612554</c:v>
                </c:pt>
                <c:pt idx="6">
                  <c:v>331.15483425414328</c:v>
                </c:pt>
                <c:pt idx="7">
                  <c:v>356.07726798748678</c:v>
                </c:pt>
                <c:pt idx="8">
                  <c:v>382.61803797468377</c:v>
                </c:pt>
                <c:pt idx="9">
                  <c:v>409.01320754716994</c:v>
                </c:pt>
                <c:pt idx="10">
                  <c:v>418.72500000000002</c:v>
                </c:pt>
                <c:pt idx="11">
                  <c:v>553.45000000000005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A-49E0-8DDF-C9EBF6AF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4623601042295123E-2"/>
          <c:h val="0.182494330906281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89045018725719E-2"/>
          <c:y val="0.21129610212794164"/>
          <c:w val="0.88919498422916443"/>
          <c:h val="0.670178802475903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'Ark1'!$U$405:$U$419</c:f>
              <c:numCache>
                <c:formatCode>General</c:formatCode>
                <c:ptCount val="15"/>
                <c:pt idx="0">
                  <c:v>190.19877845641329</c:v>
                </c:pt>
                <c:pt idx="1">
                  <c:v>220.90712661106903</c:v>
                </c:pt>
                <c:pt idx="2">
                  <c:v>246.40082001389939</c:v>
                </c:pt>
                <c:pt idx="3">
                  <c:v>269.7841554985265</c:v>
                </c:pt>
                <c:pt idx="4">
                  <c:v>289.59968768590079</c:v>
                </c:pt>
                <c:pt idx="5">
                  <c:v>309.43005025125592</c:v>
                </c:pt>
                <c:pt idx="6">
                  <c:v>331.930426966293</c:v>
                </c:pt>
                <c:pt idx="7">
                  <c:v>355.14351073762822</c:v>
                </c:pt>
                <c:pt idx="8">
                  <c:v>381.87194029850775</c:v>
                </c:pt>
                <c:pt idx="9">
                  <c:v>418.6101694915256</c:v>
                </c:pt>
                <c:pt idx="10">
                  <c:v>483.375</c:v>
                </c:pt>
                <c:pt idx="11">
                  <c:v>500.76666666666682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85F-9A88-32C0D5F0929F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'Ark1'!$U$389:$U$403</c:f>
              <c:numCache>
                <c:formatCode>General</c:formatCode>
                <c:ptCount val="15"/>
                <c:pt idx="0">
                  <c:v>188.69214437367279</c:v>
                </c:pt>
                <c:pt idx="1">
                  <c:v>221.14716981132111</c:v>
                </c:pt>
                <c:pt idx="2">
                  <c:v>247.25322413104345</c:v>
                </c:pt>
                <c:pt idx="3">
                  <c:v>271.34805899825921</c:v>
                </c:pt>
                <c:pt idx="4">
                  <c:v>290.11637010676174</c:v>
                </c:pt>
                <c:pt idx="5">
                  <c:v>312.39031413612554</c:v>
                </c:pt>
                <c:pt idx="6">
                  <c:v>331.15483425414328</c:v>
                </c:pt>
                <c:pt idx="7">
                  <c:v>356.07726798748678</c:v>
                </c:pt>
                <c:pt idx="8">
                  <c:v>382.61803797468377</c:v>
                </c:pt>
                <c:pt idx="9">
                  <c:v>409.01320754716994</c:v>
                </c:pt>
                <c:pt idx="10">
                  <c:v>418.72500000000002</c:v>
                </c:pt>
                <c:pt idx="11">
                  <c:v>553.45000000000005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85F-9A88-32C0D5F0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208463218449597E-2"/>
          <c:h val="0.17561369494907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</a:t>
            </a:r>
            <a:r>
              <a:rPr lang="en-US" sz="2800" baseline="0"/>
              <a:t> TILVEKST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9002465767020268"/>
          <c:y val="5.03225116345649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694627740078120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Klasse!$AB$29:$AB$43</c:f>
              <c:numCache>
                <c:formatCode>0</c:formatCode>
                <c:ptCount val="15"/>
                <c:pt idx="0">
                  <c:v>163.21273317889259</c:v>
                </c:pt>
                <c:pt idx="1">
                  <c:v>195.73748520926537</c:v>
                </c:pt>
                <c:pt idx="2">
                  <c:v>225.55028333001383</c:v>
                </c:pt>
                <c:pt idx="3">
                  <c:v>255.22149623484148</c:v>
                </c:pt>
                <c:pt idx="4">
                  <c:v>283.86429547482635</c:v>
                </c:pt>
                <c:pt idx="5">
                  <c:v>304.28832058782007</c:v>
                </c:pt>
                <c:pt idx="6">
                  <c:v>323.82860756220373</c:v>
                </c:pt>
                <c:pt idx="7">
                  <c:v>355.56403691150717</c:v>
                </c:pt>
                <c:pt idx="8">
                  <c:v>378.11752414339782</c:v>
                </c:pt>
                <c:pt idx="9">
                  <c:v>406.02344276578623</c:v>
                </c:pt>
                <c:pt idx="10">
                  <c:v>423.27057793345011</c:v>
                </c:pt>
                <c:pt idx="11">
                  <c:v>547.68501640539557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3-47BF-A46A-C110D0C42AB9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Klasse!$AB$11:$AB$27</c:f>
              <c:numCache>
                <c:formatCode>0</c:formatCode>
                <c:ptCount val="17"/>
                <c:pt idx="0">
                  <c:v>164.093087256616</c:v>
                </c:pt>
                <c:pt idx="1">
                  <c:v>197.03627553127311</c:v>
                </c:pt>
                <c:pt idx="2">
                  <c:v>226.23832135232112</c:v>
                </c:pt>
                <c:pt idx="3">
                  <c:v>254.17637232912122</c:v>
                </c:pt>
                <c:pt idx="4">
                  <c:v>281.92556292810048</c:v>
                </c:pt>
                <c:pt idx="5">
                  <c:v>306.68509180230518</c:v>
                </c:pt>
                <c:pt idx="6">
                  <c:v>324.9879776323109</c:v>
                </c:pt>
                <c:pt idx="7">
                  <c:v>350.79086876411151</c:v>
                </c:pt>
                <c:pt idx="8">
                  <c:v>377.01155162257453</c:v>
                </c:pt>
                <c:pt idx="9">
                  <c:v>383.32228158771505</c:v>
                </c:pt>
                <c:pt idx="10">
                  <c:v>345.64563679245293</c:v>
                </c:pt>
                <c:pt idx="11">
                  <c:v>391.13074204946997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209.78635208043073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3-47BF-A46A-C110D0C42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TILVEKST i gram per dag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86848808557889"/>
          <c:y val="0.2465095694844364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</a:t>
            </a:r>
            <a:r>
              <a:rPr lang="en-US" sz="2800" baseline="0"/>
              <a:t> KU: </a:t>
            </a:r>
            <a:r>
              <a:rPr lang="en-US" sz="2800"/>
              <a:t>LENGDE</a:t>
            </a:r>
            <a:r>
              <a:rPr lang="en-US" sz="2800" baseline="0"/>
              <a:t> i cm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91303021201998"/>
          <c:y val="0.13185604993571168"/>
          <c:w val="0.8628679954025873"/>
          <c:h val="0.701290763821874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År!$J$7</c:f>
              <c:strCache>
                <c:ptCount val="1"/>
                <c:pt idx="0">
                  <c:v>Lengde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År!$J$30:$J$36</c:f>
              <c:numCache>
                <c:formatCode>0.0</c:formatCode>
                <c:ptCount val="7"/>
                <c:pt idx="0">
                  <c:v>210.73228264634565</c:v>
                </c:pt>
                <c:pt idx="1">
                  <c:v>214.73225413525873</c:v>
                </c:pt>
                <c:pt idx="2">
                  <c:v>214.54520379410243</c:v>
                </c:pt>
                <c:pt idx="3">
                  <c:v>214.94645750187701</c:v>
                </c:pt>
                <c:pt idx="4">
                  <c:v>215.47879896475899</c:v>
                </c:pt>
                <c:pt idx="5">
                  <c:v>214.79264052944632</c:v>
                </c:pt>
                <c:pt idx="6">
                  <c:v>214.93827305372361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1-4329-B89C-324E767DC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6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middel</a:t>
            </a:r>
            <a:r>
              <a:rPr lang="en-US" sz="2400" baseline="0"/>
              <a:t> LEVEALDER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687585945173501E-2"/>
          <c:y val="0.14825852743093534"/>
          <c:w val="0.88338393438520157"/>
          <c:h val="0.7258582673188409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'Ark1'!$AG$405:$AG$419</c:f>
              <c:numCache>
                <c:formatCode>General</c:formatCode>
                <c:ptCount val="15"/>
                <c:pt idx="0">
                  <c:v>1165.3427692307689</c:v>
                </c:pt>
                <c:pt idx="1">
                  <c:v>1128.5887645633868</c:v>
                </c:pt>
                <c:pt idx="2">
                  <c:v>1092.442963830722</c:v>
                </c:pt>
                <c:pt idx="3">
                  <c:v>1057.058905611482</c:v>
                </c:pt>
                <c:pt idx="4">
                  <c:v>1020.2046974646132</c:v>
                </c:pt>
                <c:pt idx="5">
                  <c:v>1016.8975583864118</c:v>
                </c:pt>
                <c:pt idx="6">
                  <c:v>1025.0188501413761</c:v>
                </c:pt>
                <c:pt idx="7">
                  <c:v>998.8172983479102</c:v>
                </c:pt>
                <c:pt idx="8">
                  <c:v>1009.9292307692306</c:v>
                </c:pt>
                <c:pt idx="9">
                  <c:v>1031</c:v>
                </c:pt>
                <c:pt idx="10">
                  <c:v>1142</c:v>
                </c:pt>
                <c:pt idx="11">
                  <c:v>914.3333333333336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3-4D84-BBA9-68DDEE8E1438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'Ark1'!$AG$389:$AG$403</c:f>
              <c:numCache>
                <c:formatCode>General</c:formatCode>
                <c:ptCount val="15"/>
                <c:pt idx="0">
                  <c:v>1149.9091614906829</c:v>
                </c:pt>
                <c:pt idx="1">
                  <c:v>1122.3677935194282</c:v>
                </c:pt>
                <c:pt idx="2">
                  <c:v>1092.8883429345985</c:v>
                </c:pt>
                <c:pt idx="3">
                  <c:v>1067.5581546458739</c:v>
                </c:pt>
                <c:pt idx="4">
                  <c:v>1029.0530844155844</c:v>
                </c:pt>
                <c:pt idx="5">
                  <c:v>1018.6028681742968</c:v>
                </c:pt>
                <c:pt idx="6">
                  <c:v>1018.97564539698</c:v>
                </c:pt>
                <c:pt idx="7">
                  <c:v>1015.0699453551914</c:v>
                </c:pt>
                <c:pt idx="8">
                  <c:v>1014.8708609271524</c:v>
                </c:pt>
                <c:pt idx="9">
                  <c:v>1067.0217391304348</c:v>
                </c:pt>
                <c:pt idx="10">
                  <c:v>1211.4285714285711</c:v>
                </c:pt>
                <c:pt idx="11">
                  <c:v>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63-4D84-BBA9-68DDEE8E1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ALDER i dager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88009790407276"/>
          <c:y val="0.18331810225498876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% KJØTTFE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819395850009574"/>
          <c:y val="5.23147867069725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'Ark1'!$AI$405:$AI$419</c:f>
              <c:numCache>
                <c:formatCode>General</c:formatCode>
                <c:ptCount val="15"/>
                <c:pt idx="0">
                  <c:v>3.6091060521932254</c:v>
                </c:pt>
                <c:pt idx="1">
                  <c:v>4.8088378641828244</c:v>
                </c:pt>
                <c:pt idx="2">
                  <c:v>8.0472550382209853</c:v>
                </c:pt>
                <c:pt idx="3">
                  <c:v>19.484839844121279</c:v>
                </c:pt>
                <c:pt idx="4">
                  <c:v>38.75669244497324</c:v>
                </c:pt>
                <c:pt idx="5">
                  <c:v>61.030150753768815</c:v>
                </c:pt>
                <c:pt idx="6">
                  <c:v>81.393258426966298</c:v>
                </c:pt>
                <c:pt idx="7">
                  <c:v>92.717086834733905</c:v>
                </c:pt>
                <c:pt idx="8">
                  <c:v>94.925373134328382</c:v>
                </c:pt>
                <c:pt idx="9">
                  <c:v>86.440677966101674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B-410A-AE35-4E3D96506B6F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'Ark1'!$AI$389:$AI$403</c:f>
              <c:numCache>
                <c:formatCode>General</c:formatCode>
                <c:ptCount val="15"/>
                <c:pt idx="0">
                  <c:v>4.529370134465676</c:v>
                </c:pt>
                <c:pt idx="1">
                  <c:v>4.9790356394129995</c:v>
                </c:pt>
                <c:pt idx="2">
                  <c:v>8.0063923292049548</c:v>
                </c:pt>
                <c:pt idx="3">
                  <c:v>19.297347126907713</c:v>
                </c:pt>
                <c:pt idx="4">
                  <c:v>39.006653257001389</c:v>
                </c:pt>
                <c:pt idx="5">
                  <c:v>59.973821989528808</c:v>
                </c:pt>
                <c:pt idx="6">
                  <c:v>81.86003683241249</c:v>
                </c:pt>
                <c:pt idx="7">
                  <c:v>90.406673618352414</c:v>
                </c:pt>
                <c:pt idx="8">
                  <c:v>93.03797468354432</c:v>
                </c:pt>
                <c:pt idx="9">
                  <c:v>84.905660377358444</c:v>
                </c:pt>
                <c:pt idx="10">
                  <c:v>87.5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B-410A-AE35-4E3D96506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 PRODUSENTER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65102241529929E-2"/>
          <c:y val="0.16037410770298152"/>
          <c:w val="0.88860796161896283"/>
          <c:h val="0.759232007797938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Klasse!$B$64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Klasse!$E$63:$E$77</c:f>
              <c:numCache>
                <c:formatCode>#,##0</c:formatCode>
                <c:ptCount val="15"/>
                <c:pt idx="0">
                  <c:v>1000</c:v>
                </c:pt>
                <c:pt idx="1">
                  <c:v>3919</c:v>
                </c:pt>
                <c:pt idx="2">
                  <c:v>5291</c:v>
                </c:pt>
                <c:pt idx="3">
                  <c:v>5059</c:v>
                </c:pt>
                <c:pt idx="4">
                  <c:v>3914</c:v>
                </c:pt>
                <c:pt idx="5">
                  <c:v>2593</c:v>
                </c:pt>
                <c:pt idx="6">
                  <c:v>1491</c:v>
                </c:pt>
                <c:pt idx="7">
                  <c:v>752</c:v>
                </c:pt>
                <c:pt idx="8">
                  <c:v>270</c:v>
                </c:pt>
                <c:pt idx="9">
                  <c:v>63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CA-4F35-BB9E-F420F823EB73}"/>
            </c:ext>
          </c:extLst>
        </c:ser>
        <c:ser>
          <c:idx val="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Klasse!$E$47:$E$61</c:f>
              <c:numCache>
                <c:formatCode>#,##0</c:formatCode>
                <c:ptCount val="15"/>
                <c:pt idx="0">
                  <c:v>1188</c:v>
                </c:pt>
                <c:pt idx="1">
                  <c:v>4222</c:v>
                </c:pt>
                <c:pt idx="2">
                  <c:v>5437</c:v>
                </c:pt>
                <c:pt idx="3">
                  <c:v>5087</c:v>
                </c:pt>
                <c:pt idx="4">
                  <c:v>3982</c:v>
                </c:pt>
                <c:pt idx="5">
                  <c:v>2658</c:v>
                </c:pt>
                <c:pt idx="6">
                  <c:v>1489</c:v>
                </c:pt>
                <c:pt idx="7">
                  <c:v>743</c:v>
                </c:pt>
                <c:pt idx="8">
                  <c:v>254</c:v>
                </c:pt>
                <c:pt idx="9">
                  <c:v>48</c:v>
                </c:pt>
                <c:pt idx="10">
                  <c:v>15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A-4F35-BB9E-F420F823EB73}"/>
            </c:ext>
          </c:extLst>
        </c:ser>
        <c:ser>
          <c:idx val="13"/>
          <c:order val="2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'Ark1'!$Q$405:$Q$419</c:f>
              <c:numCache>
                <c:formatCode>General</c:formatCode>
                <c:ptCount val="15"/>
                <c:pt idx="0">
                  <c:v>1271</c:v>
                </c:pt>
                <c:pt idx="1">
                  <c:v>4128</c:v>
                </c:pt>
                <c:pt idx="2">
                  <c:v>5269</c:v>
                </c:pt>
                <c:pt idx="3">
                  <c:v>4833</c:v>
                </c:pt>
                <c:pt idx="4">
                  <c:v>3714</c:v>
                </c:pt>
                <c:pt idx="5">
                  <c:v>2410</c:v>
                </c:pt>
                <c:pt idx="6">
                  <c:v>1368</c:v>
                </c:pt>
                <c:pt idx="7">
                  <c:v>634</c:v>
                </c:pt>
                <c:pt idx="8">
                  <c:v>230</c:v>
                </c:pt>
                <c:pt idx="9">
                  <c:v>50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CA-4F35-BB9E-F420F823EB73}"/>
            </c:ext>
          </c:extLst>
        </c:ser>
        <c:ser>
          <c:idx val="1"/>
          <c:order val="3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'Ark1'!$Q$389:$Q$403</c:f>
              <c:numCache>
                <c:formatCode>General</c:formatCode>
                <c:ptCount val="15"/>
                <c:pt idx="0">
                  <c:v>1030</c:v>
                </c:pt>
                <c:pt idx="1">
                  <c:v>3662</c:v>
                </c:pt>
                <c:pt idx="2">
                  <c:v>4827</c:v>
                </c:pt>
                <c:pt idx="3">
                  <c:v>4606</c:v>
                </c:pt>
                <c:pt idx="4">
                  <c:v>3622</c:v>
                </c:pt>
                <c:pt idx="5">
                  <c:v>2333</c:v>
                </c:pt>
                <c:pt idx="6">
                  <c:v>1309</c:v>
                </c:pt>
                <c:pt idx="7">
                  <c:v>614</c:v>
                </c:pt>
                <c:pt idx="8">
                  <c:v>219</c:v>
                </c:pt>
                <c:pt idx="9">
                  <c:v>39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CA-4F35-BB9E-F420F823E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4834650747525"/>
          <c:y val="0.22573329253456687"/>
          <c:w val="6.8528052290680694E-2"/>
          <c:h val="0.255724005667246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Ung ku, antall PRODUSENTER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55511618271735"/>
          <c:y val="0.16376859044689235"/>
          <c:w val="0.87691792226966758"/>
          <c:h val="0.7558375573465757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'Ark1'!$Q$405:$Q$419</c:f>
              <c:numCache>
                <c:formatCode>General</c:formatCode>
                <c:ptCount val="15"/>
                <c:pt idx="0">
                  <c:v>1271</c:v>
                </c:pt>
                <c:pt idx="1">
                  <c:v>4128</c:v>
                </c:pt>
                <c:pt idx="2">
                  <c:v>5269</c:v>
                </c:pt>
                <c:pt idx="3">
                  <c:v>4833</c:v>
                </c:pt>
                <c:pt idx="4">
                  <c:v>3714</c:v>
                </c:pt>
                <c:pt idx="5">
                  <c:v>2410</c:v>
                </c:pt>
                <c:pt idx="6">
                  <c:v>1368</c:v>
                </c:pt>
                <c:pt idx="7">
                  <c:v>634</c:v>
                </c:pt>
                <c:pt idx="8">
                  <c:v>230</c:v>
                </c:pt>
                <c:pt idx="9">
                  <c:v>50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6-4B8A-9CC9-5EE60631FEF9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'Ark1'!$Q$389:$Q$403</c:f>
              <c:numCache>
                <c:formatCode>General</c:formatCode>
                <c:ptCount val="15"/>
                <c:pt idx="0">
                  <c:v>1030</c:v>
                </c:pt>
                <c:pt idx="1">
                  <c:v>3662</c:v>
                </c:pt>
                <c:pt idx="2">
                  <c:v>4827</c:v>
                </c:pt>
                <c:pt idx="3">
                  <c:v>4606</c:v>
                </c:pt>
                <c:pt idx="4">
                  <c:v>3622</c:v>
                </c:pt>
                <c:pt idx="5">
                  <c:v>2333</c:v>
                </c:pt>
                <c:pt idx="6">
                  <c:v>1309</c:v>
                </c:pt>
                <c:pt idx="7">
                  <c:v>614</c:v>
                </c:pt>
                <c:pt idx="8">
                  <c:v>219</c:v>
                </c:pt>
                <c:pt idx="9">
                  <c:v>39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6-4B8A-9CC9-5EE60631F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613384136617419"/>
          <c:y val="0.29303713788273489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andel</a:t>
            </a:r>
            <a:r>
              <a:rPr lang="en-US" sz="2800" baseline="0"/>
              <a:t> OVERFETE i %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27638273366645E-2"/>
          <c:y val="0.17401634387308432"/>
          <c:w val="0.90064555532725465"/>
          <c:h val="0.7079416308152196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Klasse!$B$64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Klasse!$S$63:$S$77</c:f>
              <c:numCache>
                <c:formatCode>0</c:formatCode>
                <c:ptCount val="15"/>
                <c:pt idx="0">
                  <c:v>3.5634743875278394</c:v>
                </c:pt>
                <c:pt idx="1">
                  <c:v>21.549289655472048</c:v>
                </c:pt>
                <c:pt idx="2">
                  <c:v>66.845912535675197</c:v>
                </c:pt>
                <c:pt idx="3">
                  <c:v>88.17484223946461</c:v>
                </c:pt>
                <c:pt idx="4">
                  <c:v>87.150609665716402</c:v>
                </c:pt>
                <c:pt idx="5">
                  <c:v>85.137064802810798</c:v>
                </c:pt>
                <c:pt idx="6">
                  <c:v>90.173903938009985</c:v>
                </c:pt>
                <c:pt idx="7">
                  <c:v>93.824027072758042</c:v>
                </c:pt>
                <c:pt idx="8">
                  <c:v>96.966620129458022</c:v>
                </c:pt>
                <c:pt idx="9">
                  <c:v>98.734177215189888</c:v>
                </c:pt>
                <c:pt idx="10">
                  <c:v>100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65-4F21-B949-0D1B7C667E7B}"/>
            </c:ext>
          </c:extLst>
        </c:ser>
        <c:ser>
          <c:idx val="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Klasse!$S$47:$S$61</c:f>
              <c:numCache>
                <c:formatCode>0</c:formatCode>
                <c:ptCount val="15"/>
                <c:pt idx="0">
                  <c:v>3.0465949820788523</c:v>
                </c:pt>
                <c:pt idx="1">
                  <c:v>19.722934838378656</c:v>
                </c:pt>
                <c:pt idx="2">
                  <c:v>64.481046080341997</c:v>
                </c:pt>
                <c:pt idx="3">
                  <c:v>87.130063965884858</c:v>
                </c:pt>
                <c:pt idx="4">
                  <c:v>86.024712398807011</c:v>
                </c:pt>
                <c:pt idx="5">
                  <c:v>85.020426690876079</c:v>
                </c:pt>
                <c:pt idx="6">
                  <c:v>89.410795220436739</c:v>
                </c:pt>
                <c:pt idx="7">
                  <c:v>95.042735042735004</c:v>
                </c:pt>
                <c:pt idx="8">
                  <c:v>97.560975609756099</c:v>
                </c:pt>
                <c:pt idx="9">
                  <c:v>100</c:v>
                </c:pt>
                <c:pt idx="10">
                  <c:v>100</c:v>
                </c:pt>
                <c:pt idx="11">
                  <c:v>0</c:v>
                </c:pt>
                <c:pt idx="12">
                  <c:v>100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5-4F21-B949-0D1B7C667E7B}"/>
            </c:ext>
          </c:extLst>
        </c:ser>
        <c:ser>
          <c:idx val="13"/>
          <c:order val="2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'Ark1'!$W$405:$W$419</c:f>
              <c:numCache>
                <c:formatCode>General</c:formatCode>
                <c:ptCount val="15"/>
                <c:pt idx="0">
                  <c:v>2.4986118822876175</c:v>
                </c:pt>
                <c:pt idx="1">
                  <c:v>20.881620275100175</c:v>
                </c:pt>
                <c:pt idx="2">
                  <c:v>66.393328700486478</c:v>
                </c:pt>
                <c:pt idx="3">
                  <c:v>85.961410512308717</c:v>
                </c:pt>
                <c:pt idx="4">
                  <c:v>85.202260559190975</c:v>
                </c:pt>
                <c:pt idx="5">
                  <c:v>83.94472361809045</c:v>
                </c:pt>
                <c:pt idx="6">
                  <c:v>87.82022471910112</c:v>
                </c:pt>
                <c:pt idx="7">
                  <c:v>95.798319327731079</c:v>
                </c:pt>
                <c:pt idx="8">
                  <c:v>97.611940298507491</c:v>
                </c:pt>
                <c:pt idx="9">
                  <c:v>100</c:v>
                </c:pt>
                <c:pt idx="10">
                  <c:v>87.5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65-4F21-B949-0D1B7C667E7B}"/>
            </c:ext>
          </c:extLst>
        </c:ser>
        <c:ser>
          <c:idx val="1"/>
          <c:order val="3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'Ark1'!$W$389:$W$403</c:f>
              <c:numCache>
                <c:formatCode>General</c:formatCode>
                <c:ptCount val="15"/>
                <c:pt idx="0">
                  <c:v>4.387827317763624</c:v>
                </c:pt>
                <c:pt idx="1">
                  <c:v>22.65461215932914</c:v>
                </c:pt>
                <c:pt idx="2">
                  <c:v>64.962045545345603</c:v>
                </c:pt>
                <c:pt idx="3">
                  <c:v>84.67684113489706</c:v>
                </c:pt>
                <c:pt idx="4">
                  <c:v>83.320439424415923</c:v>
                </c:pt>
                <c:pt idx="5">
                  <c:v>83.821989528795811</c:v>
                </c:pt>
                <c:pt idx="6">
                  <c:v>87.246777163904255</c:v>
                </c:pt>
                <c:pt idx="7">
                  <c:v>93.74348279457773</c:v>
                </c:pt>
                <c:pt idx="8">
                  <c:v>97.468354430379762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65-4F21-B949-0D1B7C66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 overfete i %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75480505916367"/>
          <c:y val="0.22909487307086956"/>
          <c:w val="6.0994968792943867E-2"/>
          <c:h val="0.246640199786301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andel</a:t>
            </a:r>
            <a:r>
              <a:rPr lang="en-US" sz="2800" baseline="0"/>
              <a:t> OVERFETE i % </a:t>
            </a:r>
            <a:r>
              <a:rPr lang="en-US" sz="28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07311752231223E-2"/>
          <c:y val="0.17152116572530826"/>
          <c:w val="0.89170283612319123"/>
          <c:h val="0.702497763444185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'Ark1'!$W$405:$W$419</c:f>
              <c:numCache>
                <c:formatCode>General</c:formatCode>
                <c:ptCount val="15"/>
                <c:pt idx="0">
                  <c:v>2.4986118822876175</c:v>
                </c:pt>
                <c:pt idx="1">
                  <c:v>20.881620275100175</c:v>
                </c:pt>
                <c:pt idx="2">
                  <c:v>66.393328700486478</c:v>
                </c:pt>
                <c:pt idx="3">
                  <c:v>85.961410512308717</c:v>
                </c:pt>
                <c:pt idx="4">
                  <c:v>85.202260559190975</c:v>
                </c:pt>
                <c:pt idx="5">
                  <c:v>83.94472361809045</c:v>
                </c:pt>
                <c:pt idx="6">
                  <c:v>87.82022471910112</c:v>
                </c:pt>
                <c:pt idx="7">
                  <c:v>95.798319327731079</c:v>
                </c:pt>
                <c:pt idx="8">
                  <c:v>97.611940298507491</c:v>
                </c:pt>
                <c:pt idx="9">
                  <c:v>100</c:v>
                </c:pt>
                <c:pt idx="10">
                  <c:v>87.5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1-487B-A317-B55EA37BE05D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'Ark1'!$W$389:$W$403</c:f>
              <c:numCache>
                <c:formatCode>General</c:formatCode>
                <c:ptCount val="15"/>
                <c:pt idx="0">
                  <c:v>4.387827317763624</c:v>
                </c:pt>
                <c:pt idx="1">
                  <c:v>22.65461215932914</c:v>
                </c:pt>
                <c:pt idx="2">
                  <c:v>64.962045545345603</c:v>
                </c:pt>
                <c:pt idx="3">
                  <c:v>84.67684113489706</c:v>
                </c:pt>
                <c:pt idx="4">
                  <c:v>83.320439424415923</c:v>
                </c:pt>
                <c:pt idx="5">
                  <c:v>83.821989528795811</c:v>
                </c:pt>
                <c:pt idx="6">
                  <c:v>87.246777163904255</c:v>
                </c:pt>
                <c:pt idx="7">
                  <c:v>93.74348279457773</c:v>
                </c:pt>
                <c:pt idx="8">
                  <c:v>97.468354430379762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1-487B-A317-B55EA37BE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 overfete i %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75480505916367"/>
          <c:y val="0.22909487307086956"/>
          <c:w val="6.7513662196458893E-2"/>
          <c:h val="0.15486673613213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 FETTGRUPPE innen KLASSE</a:t>
            </a:r>
          </a:p>
        </c:rich>
      </c:tx>
      <c:layout>
        <c:manualLayout>
          <c:xMode val="edge"/>
          <c:yMode val="edge"/>
          <c:x val="0.18906395882229401"/>
          <c:y val="5.23002253887773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3478773457442E-2"/>
          <c:y val="0.13990807466077168"/>
          <c:w val="0.88863837581931882"/>
          <c:h val="0.7311967228214577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Klasse!$B$64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Klasse!$O$63:$O$77</c:f>
              <c:numCache>
                <c:formatCode>0.00</c:formatCode>
                <c:ptCount val="15"/>
                <c:pt idx="0">
                  <c:v>3.9072011878247954</c:v>
                </c:pt>
                <c:pt idx="1">
                  <c:v>5.4635393715204303</c:v>
                </c:pt>
                <c:pt idx="2">
                  <c:v>6.9505177721018132</c:v>
                </c:pt>
                <c:pt idx="3">
                  <c:v>8.1042988019732185</c:v>
                </c:pt>
                <c:pt idx="4">
                  <c:v>8.8910602988390952</c:v>
                </c:pt>
                <c:pt idx="5">
                  <c:v>9.2182890855457202</c:v>
                </c:pt>
                <c:pt idx="6">
                  <c:v>9.6041852934779985</c:v>
                </c:pt>
                <c:pt idx="7">
                  <c:v>10.036379018612521</c:v>
                </c:pt>
                <c:pt idx="8">
                  <c:v>10.491179083640056</c:v>
                </c:pt>
                <c:pt idx="9">
                  <c:v>11.341772151898736</c:v>
                </c:pt>
                <c:pt idx="10">
                  <c:v>10.666666666666664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ACD-A851-F5D9166AE767}"/>
            </c:ext>
          </c:extLst>
        </c:ser>
        <c:ser>
          <c:idx val="0"/>
          <c:order val="1"/>
          <c:tx>
            <c:strRef>
              <c:f>Klasse!$B$47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Klasse!$O$47:$O$61</c:f>
              <c:numCache>
                <c:formatCode>0.00</c:formatCode>
                <c:ptCount val="15"/>
                <c:pt idx="0">
                  <c:v>3.9665471923536448</c:v>
                </c:pt>
                <c:pt idx="1">
                  <c:v>5.4064648537711664</c:v>
                </c:pt>
                <c:pt idx="2">
                  <c:v>6.8603759351229012</c:v>
                </c:pt>
                <c:pt idx="3">
                  <c:v>8.0383795309168455</c:v>
                </c:pt>
                <c:pt idx="4">
                  <c:v>8.7761681579321138</c:v>
                </c:pt>
                <c:pt idx="5">
                  <c:v>9.1765773944620967</c:v>
                </c:pt>
                <c:pt idx="6">
                  <c:v>9.4964977338277734</c:v>
                </c:pt>
                <c:pt idx="7">
                  <c:v>10.019658119658118</c:v>
                </c:pt>
                <c:pt idx="8">
                  <c:v>10.682926829268299</c:v>
                </c:pt>
                <c:pt idx="9">
                  <c:v>11.81428571428572</c:v>
                </c:pt>
                <c:pt idx="10">
                  <c:v>13.59090909090909</c:v>
                </c:pt>
                <c:pt idx="11">
                  <c:v>0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8-4ACD-A851-F5D9166AE767}"/>
            </c:ext>
          </c:extLst>
        </c:ser>
        <c:ser>
          <c:idx val="13"/>
          <c:order val="2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'Ark1'!$T$405:$T$419</c:f>
              <c:numCache>
                <c:formatCode>General</c:formatCode>
                <c:ptCount val="15"/>
                <c:pt idx="0">
                  <c:v>4.00610771793448</c:v>
                </c:pt>
                <c:pt idx="1">
                  <c:v>5.4637712552799718</c:v>
                </c:pt>
                <c:pt idx="2">
                  <c:v>6.9145239749826253</c:v>
                </c:pt>
                <c:pt idx="3">
                  <c:v>8.0248075278015385</c:v>
                </c:pt>
                <c:pt idx="4">
                  <c:v>8.740630577037475</c:v>
                </c:pt>
                <c:pt idx="5">
                  <c:v>9.0959798994974843</c:v>
                </c:pt>
                <c:pt idx="6">
                  <c:v>9.4152808988764036</c:v>
                </c:pt>
                <c:pt idx="7">
                  <c:v>10.069094304388422</c:v>
                </c:pt>
                <c:pt idx="8">
                  <c:v>10.713432835820898</c:v>
                </c:pt>
                <c:pt idx="9">
                  <c:v>11.389830508474578</c:v>
                </c:pt>
                <c:pt idx="10">
                  <c:v>11.75</c:v>
                </c:pt>
                <c:pt idx="11">
                  <c:v>13.666666666666663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ACD-A851-F5D9166AE767}"/>
            </c:ext>
          </c:extLst>
        </c:ser>
        <c:ser>
          <c:idx val="1"/>
          <c:order val="3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'Ark1'!$T$389:$T$403</c:f>
              <c:numCache>
                <c:formatCode>General</c:formatCode>
                <c:ptCount val="15"/>
                <c:pt idx="0">
                  <c:v>4.1295116772823777</c:v>
                </c:pt>
                <c:pt idx="1">
                  <c:v>5.492924528301887</c:v>
                </c:pt>
                <c:pt idx="2">
                  <c:v>6.888533759488614</c:v>
                </c:pt>
                <c:pt idx="3">
                  <c:v>7.9533954727030638</c:v>
                </c:pt>
                <c:pt idx="4">
                  <c:v>8.6334519572953763</c:v>
                </c:pt>
                <c:pt idx="5">
                  <c:v>9.1141361256544489</c:v>
                </c:pt>
                <c:pt idx="6">
                  <c:v>9.3595764272559876</c:v>
                </c:pt>
                <c:pt idx="7">
                  <c:v>10.062565172054223</c:v>
                </c:pt>
                <c:pt idx="8">
                  <c:v>10.68354430379747</c:v>
                </c:pt>
                <c:pt idx="9">
                  <c:v>12.056603773584902</c:v>
                </c:pt>
                <c:pt idx="10">
                  <c:v>12.875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ACD-A851-F5D9166AE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2059196513862657E-2"/>
              <c:y val="0.162859913454962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176106908761318"/>
          <c:y val="0.18162819058736723"/>
          <c:w val="6.3315772266043319E-2"/>
          <c:h val="0.207697723116207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 FETTGRUPPE innen KLASSE</a:t>
            </a:r>
          </a:p>
        </c:rich>
      </c:tx>
      <c:layout>
        <c:manualLayout>
          <c:xMode val="edge"/>
          <c:yMode val="edge"/>
          <c:x val="0.18809671368718286"/>
          <c:y val="5.032238696473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47321413270572E-2"/>
          <c:y val="0.16607994056629322"/>
          <c:w val="0.90958882950530473"/>
          <c:h val="0.7455299247350670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'Ark1'!$T$405:$T$419</c:f>
              <c:numCache>
                <c:formatCode>General</c:formatCode>
                <c:ptCount val="15"/>
                <c:pt idx="0">
                  <c:v>4.00610771793448</c:v>
                </c:pt>
                <c:pt idx="1">
                  <c:v>5.4637712552799718</c:v>
                </c:pt>
                <c:pt idx="2">
                  <c:v>6.9145239749826253</c:v>
                </c:pt>
                <c:pt idx="3">
                  <c:v>8.0248075278015385</c:v>
                </c:pt>
                <c:pt idx="4">
                  <c:v>8.740630577037475</c:v>
                </c:pt>
                <c:pt idx="5">
                  <c:v>9.0959798994974843</c:v>
                </c:pt>
                <c:pt idx="6">
                  <c:v>9.4152808988764036</c:v>
                </c:pt>
                <c:pt idx="7">
                  <c:v>10.069094304388422</c:v>
                </c:pt>
                <c:pt idx="8">
                  <c:v>10.713432835820898</c:v>
                </c:pt>
                <c:pt idx="9">
                  <c:v>11.389830508474578</c:v>
                </c:pt>
                <c:pt idx="10">
                  <c:v>11.75</c:v>
                </c:pt>
                <c:pt idx="11">
                  <c:v>13.666666666666663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4-4EDE-9E58-3AF92B7A8F9C}"/>
            </c:ext>
          </c:extLst>
        </c:ser>
        <c:ser>
          <c:idx val="1"/>
          <c:order val="1"/>
          <c:tx>
            <c:strRef>
              <c:f>'Ark1'!$C$389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Klasse!$D$11:$D$27</c:f>
              <c:strCache>
                <c:ptCount val="17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  <c:pt idx="16">
                  <c:v>Kasserte</c:v>
                </c:pt>
              </c:strCache>
            </c:strRef>
          </c:cat>
          <c:val>
            <c:numRef>
              <c:f>'Ark1'!$T$389:$T$403</c:f>
              <c:numCache>
                <c:formatCode>General</c:formatCode>
                <c:ptCount val="15"/>
                <c:pt idx="0">
                  <c:v>4.1295116772823777</c:v>
                </c:pt>
                <c:pt idx="1">
                  <c:v>5.492924528301887</c:v>
                </c:pt>
                <c:pt idx="2">
                  <c:v>6.888533759488614</c:v>
                </c:pt>
                <c:pt idx="3">
                  <c:v>7.9533954727030638</c:v>
                </c:pt>
                <c:pt idx="4">
                  <c:v>8.6334519572953763</c:v>
                </c:pt>
                <c:pt idx="5">
                  <c:v>9.1141361256544489</c:v>
                </c:pt>
                <c:pt idx="6">
                  <c:v>9.3595764272559876</c:v>
                </c:pt>
                <c:pt idx="7">
                  <c:v>10.062565172054223</c:v>
                </c:pt>
                <c:pt idx="8">
                  <c:v>10.68354430379747</c:v>
                </c:pt>
                <c:pt idx="9">
                  <c:v>12.056603773584902</c:v>
                </c:pt>
                <c:pt idx="10">
                  <c:v>12.875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4-4EDE-9E58-3AF92B7A8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097885474385691"/>
          <c:y val="0.24326305425556366"/>
          <c:w val="7.8861972640022426E-2"/>
          <c:h val="0.13823042738573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Ung ku, middel VEKT i KLASSE U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3160432420374"/>
          <c:y val="0.20940440947849134"/>
          <c:w val="0.80377432644766023"/>
          <c:h val="0.6679870536800905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Klasse!$Q$38:$Q$40</c:f>
              <c:numCache>
                <c:formatCode>0</c:formatCode>
                <c:ptCount val="3"/>
                <c:pt idx="0">
                  <c:v>418.6101694915256</c:v>
                </c:pt>
                <c:pt idx="1">
                  <c:v>483.375</c:v>
                </c:pt>
                <c:pt idx="2">
                  <c:v>500.76666666666682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9-46DF-9E8D-62DE067C52A3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Klasse!$Q$20:$Q$22</c:f>
              <c:numCache>
                <c:formatCode>0</c:formatCode>
                <c:ptCount val="3"/>
                <c:pt idx="0">
                  <c:v>409.01320754716994</c:v>
                </c:pt>
                <c:pt idx="1">
                  <c:v>418.72500000000002</c:v>
                </c:pt>
                <c:pt idx="2">
                  <c:v>553.45000000000005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9-46DF-9E8D-62DE067C5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44855782943482"/>
          <c:y val="0.57624547719619434"/>
          <c:w val="0.17321068419955885"/>
          <c:h val="0.143513351615862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Ung ku, middel VEKT innen KLASSE E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3487823800264"/>
          <c:y val="0.20566356205422512"/>
          <c:w val="0.84633535953522654"/>
          <c:h val="0.67581120005526318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Klasse!$B$29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Klasse!$Q$41:$Q$43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F-48DB-869C-55B5BA679ED9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Klasse!$D$23:$D$27</c:f>
              <c:strCache>
                <c:ptCount val="5"/>
                <c:pt idx="0">
                  <c:v>E-</c:v>
                </c:pt>
                <c:pt idx="1">
                  <c:v>E</c:v>
                </c:pt>
                <c:pt idx="2">
                  <c:v>E+</c:v>
                </c:pt>
                <c:pt idx="4">
                  <c:v>Kasserte</c:v>
                </c:pt>
              </c:strCache>
            </c:strRef>
          </c:cat>
          <c:val>
            <c:numRef>
              <c:f>Klasse!$Q$23:$Q$27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236.7464566929134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F-48DB-869C-55B5BA679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57256332998201"/>
          <c:y val="0.28187788209007397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7" Type="http://schemas.openxmlformats.org/officeDocument/2006/relationships/chart" Target="../charts/chart76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chart" Target="../charts/chart75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18" Type="http://schemas.openxmlformats.org/officeDocument/2006/relationships/chart" Target="../charts/chart103.xml"/><Relationship Id="rId3" Type="http://schemas.openxmlformats.org/officeDocument/2006/relationships/chart" Target="../charts/chart88.xml"/><Relationship Id="rId21" Type="http://schemas.openxmlformats.org/officeDocument/2006/relationships/chart" Target="../charts/chart106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17" Type="http://schemas.openxmlformats.org/officeDocument/2006/relationships/chart" Target="../charts/chart102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20" Type="http://schemas.openxmlformats.org/officeDocument/2006/relationships/chart" Target="../charts/chart105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10" Type="http://schemas.openxmlformats.org/officeDocument/2006/relationships/chart" Target="../charts/chart95.xml"/><Relationship Id="rId19" Type="http://schemas.openxmlformats.org/officeDocument/2006/relationships/chart" Target="../charts/chart104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Relationship Id="rId22" Type="http://schemas.openxmlformats.org/officeDocument/2006/relationships/chart" Target="../charts/chart107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3" Type="http://schemas.openxmlformats.org/officeDocument/2006/relationships/chart" Target="../charts/chart110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5" Type="http://schemas.openxmlformats.org/officeDocument/2006/relationships/chart" Target="../charts/chart112.xml"/><Relationship Id="rId10" Type="http://schemas.openxmlformats.org/officeDocument/2006/relationships/chart" Target="../charts/chart117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/Relationships>
</file>

<file path=xl/drawings/_rels/drawing2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3.xml"/><Relationship Id="rId18" Type="http://schemas.openxmlformats.org/officeDocument/2006/relationships/chart" Target="../charts/chart138.xml"/><Relationship Id="rId26" Type="http://schemas.openxmlformats.org/officeDocument/2006/relationships/chart" Target="../charts/chart146.xml"/><Relationship Id="rId3" Type="http://schemas.openxmlformats.org/officeDocument/2006/relationships/chart" Target="../charts/chart123.xml"/><Relationship Id="rId21" Type="http://schemas.openxmlformats.org/officeDocument/2006/relationships/chart" Target="../charts/chart141.xml"/><Relationship Id="rId34" Type="http://schemas.openxmlformats.org/officeDocument/2006/relationships/chart" Target="../charts/chart154.xml"/><Relationship Id="rId7" Type="http://schemas.openxmlformats.org/officeDocument/2006/relationships/chart" Target="../charts/chart127.xml"/><Relationship Id="rId12" Type="http://schemas.openxmlformats.org/officeDocument/2006/relationships/chart" Target="../charts/chart132.xml"/><Relationship Id="rId17" Type="http://schemas.openxmlformats.org/officeDocument/2006/relationships/chart" Target="../charts/chart137.xml"/><Relationship Id="rId25" Type="http://schemas.openxmlformats.org/officeDocument/2006/relationships/chart" Target="../charts/chart145.xml"/><Relationship Id="rId33" Type="http://schemas.openxmlformats.org/officeDocument/2006/relationships/chart" Target="../charts/chart153.xml"/><Relationship Id="rId2" Type="http://schemas.openxmlformats.org/officeDocument/2006/relationships/chart" Target="../charts/chart122.xml"/><Relationship Id="rId16" Type="http://schemas.openxmlformats.org/officeDocument/2006/relationships/chart" Target="../charts/chart136.xml"/><Relationship Id="rId20" Type="http://schemas.openxmlformats.org/officeDocument/2006/relationships/chart" Target="../charts/chart140.xml"/><Relationship Id="rId29" Type="http://schemas.openxmlformats.org/officeDocument/2006/relationships/chart" Target="../charts/chart149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11" Type="http://schemas.openxmlformats.org/officeDocument/2006/relationships/chart" Target="../charts/chart131.xml"/><Relationship Id="rId24" Type="http://schemas.openxmlformats.org/officeDocument/2006/relationships/chart" Target="../charts/chart144.xml"/><Relationship Id="rId32" Type="http://schemas.openxmlformats.org/officeDocument/2006/relationships/chart" Target="../charts/chart152.xml"/><Relationship Id="rId5" Type="http://schemas.openxmlformats.org/officeDocument/2006/relationships/chart" Target="../charts/chart125.xml"/><Relationship Id="rId15" Type="http://schemas.openxmlformats.org/officeDocument/2006/relationships/chart" Target="../charts/chart135.xml"/><Relationship Id="rId23" Type="http://schemas.openxmlformats.org/officeDocument/2006/relationships/chart" Target="../charts/chart143.xml"/><Relationship Id="rId28" Type="http://schemas.openxmlformats.org/officeDocument/2006/relationships/chart" Target="../charts/chart148.xml"/><Relationship Id="rId36" Type="http://schemas.openxmlformats.org/officeDocument/2006/relationships/chart" Target="../charts/chart156.xml"/><Relationship Id="rId10" Type="http://schemas.openxmlformats.org/officeDocument/2006/relationships/chart" Target="../charts/chart130.xml"/><Relationship Id="rId19" Type="http://schemas.openxmlformats.org/officeDocument/2006/relationships/chart" Target="../charts/chart139.xml"/><Relationship Id="rId31" Type="http://schemas.openxmlformats.org/officeDocument/2006/relationships/chart" Target="../charts/chart151.xml"/><Relationship Id="rId4" Type="http://schemas.openxmlformats.org/officeDocument/2006/relationships/chart" Target="../charts/chart124.xml"/><Relationship Id="rId9" Type="http://schemas.openxmlformats.org/officeDocument/2006/relationships/chart" Target="../charts/chart129.xml"/><Relationship Id="rId14" Type="http://schemas.openxmlformats.org/officeDocument/2006/relationships/chart" Target="../charts/chart134.xml"/><Relationship Id="rId22" Type="http://schemas.openxmlformats.org/officeDocument/2006/relationships/chart" Target="../charts/chart142.xml"/><Relationship Id="rId27" Type="http://schemas.openxmlformats.org/officeDocument/2006/relationships/chart" Target="../charts/chart147.xml"/><Relationship Id="rId30" Type="http://schemas.openxmlformats.org/officeDocument/2006/relationships/chart" Target="../charts/chart150.xml"/><Relationship Id="rId35" Type="http://schemas.openxmlformats.org/officeDocument/2006/relationships/chart" Target="../charts/chart155.xml"/><Relationship Id="rId8" Type="http://schemas.openxmlformats.org/officeDocument/2006/relationships/chart" Target="../charts/chart12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5" Type="http://schemas.openxmlformats.org/officeDocument/2006/relationships/chart" Target="../charts/chart161.xml"/><Relationship Id="rId4" Type="http://schemas.openxmlformats.org/officeDocument/2006/relationships/chart" Target="../charts/chart160.xml"/></Relationships>
</file>

<file path=xl/drawings/_rels/drawing2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75.xml"/><Relationship Id="rId18" Type="http://schemas.openxmlformats.org/officeDocument/2006/relationships/chart" Target="../charts/chart180.xml"/><Relationship Id="rId26" Type="http://schemas.openxmlformats.org/officeDocument/2006/relationships/chart" Target="../charts/chart188.xml"/><Relationship Id="rId39" Type="http://schemas.openxmlformats.org/officeDocument/2006/relationships/chart" Target="../charts/chart201.xml"/><Relationship Id="rId21" Type="http://schemas.openxmlformats.org/officeDocument/2006/relationships/chart" Target="../charts/chart183.xml"/><Relationship Id="rId34" Type="http://schemas.openxmlformats.org/officeDocument/2006/relationships/chart" Target="../charts/chart196.xml"/><Relationship Id="rId42" Type="http://schemas.openxmlformats.org/officeDocument/2006/relationships/chart" Target="../charts/chart204.xml"/><Relationship Id="rId47" Type="http://schemas.openxmlformats.org/officeDocument/2006/relationships/chart" Target="../charts/chart209.xml"/><Relationship Id="rId50" Type="http://schemas.openxmlformats.org/officeDocument/2006/relationships/chart" Target="../charts/chart212.xml"/><Relationship Id="rId55" Type="http://schemas.openxmlformats.org/officeDocument/2006/relationships/chart" Target="../charts/chart217.xml"/><Relationship Id="rId7" Type="http://schemas.openxmlformats.org/officeDocument/2006/relationships/chart" Target="../charts/chart169.xml"/><Relationship Id="rId2" Type="http://schemas.openxmlformats.org/officeDocument/2006/relationships/chart" Target="../charts/chart164.xml"/><Relationship Id="rId16" Type="http://schemas.openxmlformats.org/officeDocument/2006/relationships/chart" Target="../charts/chart178.xml"/><Relationship Id="rId29" Type="http://schemas.openxmlformats.org/officeDocument/2006/relationships/chart" Target="../charts/chart191.xml"/><Relationship Id="rId11" Type="http://schemas.openxmlformats.org/officeDocument/2006/relationships/chart" Target="../charts/chart173.xml"/><Relationship Id="rId24" Type="http://schemas.openxmlformats.org/officeDocument/2006/relationships/chart" Target="../charts/chart186.xml"/><Relationship Id="rId32" Type="http://schemas.openxmlformats.org/officeDocument/2006/relationships/chart" Target="../charts/chart194.xml"/><Relationship Id="rId37" Type="http://schemas.openxmlformats.org/officeDocument/2006/relationships/chart" Target="../charts/chart199.xml"/><Relationship Id="rId40" Type="http://schemas.openxmlformats.org/officeDocument/2006/relationships/chart" Target="../charts/chart202.xml"/><Relationship Id="rId45" Type="http://schemas.openxmlformats.org/officeDocument/2006/relationships/chart" Target="../charts/chart207.xml"/><Relationship Id="rId53" Type="http://schemas.openxmlformats.org/officeDocument/2006/relationships/chart" Target="../charts/chart215.xml"/><Relationship Id="rId5" Type="http://schemas.openxmlformats.org/officeDocument/2006/relationships/chart" Target="../charts/chart167.xml"/><Relationship Id="rId10" Type="http://schemas.openxmlformats.org/officeDocument/2006/relationships/chart" Target="../charts/chart172.xml"/><Relationship Id="rId19" Type="http://schemas.openxmlformats.org/officeDocument/2006/relationships/chart" Target="../charts/chart181.xml"/><Relationship Id="rId31" Type="http://schemas.openxmlformats.org/officeDocument/2006/relationships/chart" Target="../charts/chart193.xml"/><Relationship Id="rId44" Type="http://schemas.openxmlformats.org/officeDocument/2006/relationships/chart" Target="../charts/chart206.xml"/><Relationship Id="rId52" Type="http://schemas.openxmlformats.org/officeDocument/2006/relationships/chart" Target="../charts/chart214.xml"/><Relationship Id="rId4" Type="http://schemas.openxmlformats.org/officeDocument/2006/relationships/chart" Target="../charts/chart166.xml"/><Relationship Id="rId9" Type="http://schemas.openxmlformats.org/officeDocument/2006/relationships/chart" Target="../charts/chart171.xml"/><Relationship Id="rId14" Type="http://schemas.openxmlformats.org/officeDocument/2006/relationships/chart" Target="../charts/chart176.xml"/><Relationship Id="rId22" Type="http://schemas.openxmlformats.org/officeDocument/2006/relationships/chart" Target="../charts/chart184.xml"/><Relationship Id="rId27" Type="http://schemas.openxmlformats.org/officeDocument/2006/relationships/chart" Target="../charts/chart189.xml"/><Relationship Id="rId30" Type="http://schemas.openxmlformats.org/officeDocument/2006/relationships/chart" Target="../charts/chart192.xml"/><Relationship Id="rId35" Type="http://schemas.openxmlformats.org/officeDocument/2006/relationships/chart" Target="../charts/chart197.xml"/><Relationship Id="rId43" Type="http://schemas.openxmlformats.org/officeDocument/2006/relationships/chart" Target="../charts/chart205.xml"/><Relationship Id="rId48" Type="http://schemas.openxmlformats.org/officeDocument/2006/relationships/chart" Target="../charts/chart210.xml"/><Relationship Id="rId56" Type="http://schemas.openxmlformats.org/officeDocument/2006/relationships/chart" Target="../charts/chart218.xml"/><Relationship Id="rId8" Type="http://schemas.openxmlformats.org/officeDocument/2006/relationships/chart" Target="../charts/chart170.xml"/><Relationship Id="rId51" Type="http://schemas.openxmlformats.org/officeDocument/2006/relationships/chart" Target="../charts/chart213.xml"/><Relationship Id="rId3" Type="http://schemas.openxmlformats.org/officeDocument/2006/relationships/chart" Target="../charts/chart165.xml"/><Relationship Id="rId12" Type="http://schemas.openxmlformats.org/officeDocument/2006/relationships/chart" Target="../charts/chart174.xml"/><Relationship Id="rId17" Type="http://schemas.openxmlformats.org/officeDocument/2006/relationships/chart" Target="../charts/chart179.xml"/><Relationship Id="rId25" Type="http://schemas.openxmlformats.org/officeDocument/2006/relationships/chart" Target="../charts/chart187.xml"/><Relationship Id="rId33" Type="http://schemas.openxmlformats.org/officeDocument/2006/relationships/chart" Target="../charts/chart195.xml"/><Relationship Id="rId38" Type="http://schemas.openxmlformats.org/officeDocument/2006/relationships/chart" Target="../charts/chart200.xml"/><Relationship Id="rId46" Type="http://schemas.openxmlformats.org/officeDocument/2006/relationships/chart" Target="../charts/chart208.xml"/><Relationship Id="rId20" Type="http://schemas.openxmlformats.org/officeDocument/2006/relationships/chart" Target="../charts/chart182.xml"/><Relationship Id="rId41" Type="http://schemas.openxmlformats.org/officeDocument/2006/relationships/chart" Target="../charts/chart203.xml"/><Relationship Id="rId54" Type="http://schemas.openxmlformats.org/officeDocument/2006/relationships/chart" Target="../charts/chart216.xml"/><Relationship Id="rId1" Type="http://schemas.openxmlformats.org/officeDocument/2006/relationships/chart" Target="../charts/chart163.xml"/><Relationship Id="rId6" Type="http://schemas.openxmlformats.org/officeDocument/2006/relationships/chart" Target="../charts/chart168.xml"/><Relationship Id="rId15" Type="http://schemas.openxmlformats.org/officeDocument/2006/relationships/chart" Target="../charts/chart177.xml"/><Relationship Id="rId23" Type="http://schemas.openxmlformats.org/officeDocument/2006/relationships/chart" Target="../charts/chart185.xml"/><Relationship Id="rId28" Type="http://schemas.openxmlformats.org/officeDocument/2006/relationships/chart" Target="../charts/chart190.xml"/><Relationship Id="rId36" Type="http://schemas.openxmlformats.org/officeDocument/2006/relationships/chart" Target="../charts/chart198.xml"/><Relationship Id="rId49" Type="http://schemas.openxmlformats.org/officeDocument/2006/relationships/chart" Target="../charts/chart211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Relationship Id="rId4" Type="http://schemas.openxmlformats.org/officeDocument/2006/relationships/chart" Target="../charts/chart222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0.xml"/><Relationship Id="rId13" Type="http://schemas.openxmlformats.org/officeDocument/2006/relationships/chart" Target="../charts/chart235.xml"/><Relationship Id="rId18" Type="http://schemas.openxmlformats.org/officeDocument/2006/relationships/chart" Target="../charts/chart240.xml"/><Relationship Id="rId26" Type="http://schemas.openxmlformats.org/officeDocument/2006/relationships/chart" Target="../charts/chart248.xml"/><Relationship Id="rId3" Type="http://schemas.openxmlformats.org/officeDocument/2006/relationships/chart" Target="../charts/chart225.xml"/><Relationship Id="rId21" Type="http://schemas.openxmlformats.org/officeDocument/2006/relationships/chart" Target="../charts/chart243.xml"/><Relationship Id="rId7" Type="http://schemas.openxmlformats.org/officeDocument/2006/relationships/chart" Target="../charts/chart229.xml"/><Relationship Id="rId12" Type="http://schemas.openxmlformats.org/officeDocument/2006/relationships/chart" Target="../charts/chart234.xml"/><Relationship Id="rId17" Type="http://schemas.openxmlformats.org/officeDocument/2006/relationships/chart" Target="../charts/chart239.xml"/><Relationship Id="rId25" Type="http://schemas.openxmlformats.org/officeDocument/2006/relationships/chart" Target="../charts/chart247.xml"/><Relationship Id="rId2" Type="http://schemas.openxmlformats.org/officeDocument/2006/relationships/chart" Target="../charts/chart224.xml"/><Relationship Id="rId16" Type="http://schemas.openxmlformats.org/officeDocument/2006/relationships/chart" Target="../charts/chart238.xml"/><Relationship Id="rId20" Type="http://schemas.openxmlformats.org/officeDocument/2006/relationships/chart" Target="../charts/chart242.xml"/><Relationship Id="rId29" Type="http://schemas.openxmlformats.org/officeDocument/2006/relationships/chart" Target="../charts/chart251.xml"/><Relationship Id="rId1" Type="http://schemas.openxmlformats.org/officeDocument/2006/relationships/chart" Target="../charts/chart223.xml"/><Relationship Id="rId6" Type="http://schemas.openxmlformats.org/officeDocument/2006/relationships/chart" Target="../charts/chart228.xml"/><Relationship Id="rId11" Type="http://schemas.openxmlformats.org/officeDocument/2006/relationships/chart" Target="../charts/chart233.xml"/><Relationship Id="rId24" Type="http://schemas.openxmlformats.org/officeDocument/2006/relationships/chart" Target="../charts/chart246.xml"/><Relationship Id="rId5" Type="http://schemas.openxmlformats.org/officeDocument/2006/relationships/chart" Target="../charts/chart227.xml"/><Relationship Id="rId15" Type="http://schemas.openxmlformats.org/officeDocument/2006/relationships/chart" Target="../charts/chart237.xml"/><Relationship Id="rId23" Type="http://schemas.openxmlformats.org/officeDocument/2006/relationships/chart" Target="../charts/chart245.xml"/><Relationship Id="rId28" Type="http://schemas.openxmlformats.org/officeDocument/2006/relationships/chart" Target="../charts/chart250.xml"/><Relationship Id="rId10" Type="http://schemas.openxmlformats.org/officeDocument/2006/relationships/chart" Target="../charts/chart232.xml"/><Relationship Id="rId19" Type="http://schemas.openxmlformats.org/officeDocument/2006/relationships/chart" Target="../charts/chart241.xml"/><Relationship Id="rId31" Type="http://schemas.openxmlformats.org/officeDocument/2006/relationships/chart" Target="../charts/chart253.xml"/><Relationship Id="rId4" Type="http://schemas.openxmlformats.org/officeDocument/2006/relationships/chart" Target="../charts/chart226.xml"/><Relationship Id="rId9" Type="http://schemas.openxmlformats.org/officeDocument/2006/relationships/chart" Target="../charts/chart231.xml"/><Relationship Id="rId14" Type="http://schemas.openxmlformats.org/officeDocument/2006/relationships/chart" Target="../charts/chart236.xml"/><Relationship Id="rId22" Type="http://schemas.openxmlformats.org/officeDocument/2006/relationships/chart" Target="../charts/chart244.xml"/><Relationship Id="rId27" Type="http://schemas.openxmlformats.org/officeDocument/2006/relationships/chart" Target="../charts/chart249.xml"/><Relationship Id="rId30" Type="http://schemas.openxmlformats.org/officeDocument/2006/relationships/chart" Target="../charts/chart25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6.xml"/><Relationship Id="rId2" Type="http://schemas.openxmlformats.org/officeDocument/2006/relationships/chart" Target="../charts/chart255.xml"/><Relationship Id="rId1" Type="http://schemas.openxmlformats.org/officeDocument/2006/relationships/chart" Target="../charts/chart254.xml"/><Relationship Id="rId5" Type="http://schemas.openxmlformats.org/officeDocument/2006/relationships/chart" Target="../charts/chart258.xml"/><Relationship Id="rId4" Type="http://schemas.openxmlformats.org/officeDocument/2006/relationships/chart" Target="../charts/chart25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8.xml"/><Relationship Id="rId13" Type="http://schemas.openxmlformats.org/officeDocument/2006/relationships/chart" Target="../charts/chart273.xml"/><Relationship Id="rId18" Type="http://schemas.openxmlformats.org/officeDocument/2006/relationships/chart" Target="../charts/chart278.xml"/><Relationship Id="rId3" Type="http://schemas.openxmlformats.org/officeDocument/2006/relationships/chart" Target="../charts/chart263.xml"/><Relationship Id="rId21" Type="http://schemas.openxmlformats.org/officeDocument/2006/relationships/chart" Target="../charts/chart281.xml"/><Relationship Id="rId7" Type="http://schemas.openxmlformats.org/officeDocument/2006/relationships/chart" Target="../charts/chart267.xml"/><Relationship Id="rId12" Type="http://schemas.openxmlformats.org/officeDocument/2006/relationships/chart" Target="../charts/chart272.xml"/><Relationship Id="rId17" Type="http://schemas.openxmlformats.org/officeDocument/2006/relationships/chart" Target="../charts/chart277.xml"/><Relationship Id="rId2" Type="http://schemas.openxmlformats.org/officeDocument/2006/relationships/chart" Target="../charts/chart262.xml"/><Relationship Id="rId16" Type="http://schemas.openxmlformats.org/officeDocument/2006/relationships/chart" Target="../charts/chart276.xml"/><Relationship Id="rId20" Type="http://schemas.openxmlformats.org/officeDocument/2006/relationships/chart" Target="../charts/chart280.xml"/><Relationship Id="rId1" Type="http://schemas.openxmlformats.org/officeDocument/2006/relationships/chart" Target="../charts/chart261.xml"/><Relationship Id="rId6" Type="http://schemas.openxmlformats.org/officeDocument/2006/relationships/chart" Target="../charts/chart266.xml"/><Relationship Id="rId11" Type="http://schemas.openxmlformats.org/officeDocument/2006/relationships/chart" Target="../charts/chart271.xml"/><Relationship Id="rId5" Type="http://schemas.openxmlformats.org/officeDocument/2006/relationships/chart" Target="../charts/chart265.xml"/><Relationship Id="rId15" Type="http://schemas.openxmlformats.org/officeDocument/2006/relationships/chart" Target="../charts/chart275.xml"/><Relationship Id="rId10" Type="http://schemas.openxmlformats.org/officeDocument/2006/relationships/chart" Target="../charts/chart270.xml"/><Relationship Id="rId19" Type="http://schemas.openxmlformats.org/officeDocument/2006/relationships/chart" Target="../charts/chart279.xml"/><Relationship Id="rId4" Type="http://schemas.openxmlformats.org/officeDocument/2006/relationships/chart" Target="../charts/chart264.xml"/><Relationship Id="rId9" Type="http://schemas.openxmlformats.org/officeDocument/2006/relationships/chart" Target="../charts/chart269.xml"/><Relationship Id="rId14" Type="http://schemas.openxmlformats.org/officeDocument/2006/relationships/chart" Target="../charts/chart274.xml"/></Relationships>
</file>

<file path=xl/drawings/_rels/drawing3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94.xml"/><Relationship Id="rId18" Type="http://schemas.openxmlformats.org/officeDocument/2006/relationships/chart" Target="../charts/chart299.xml"/><Relationship Id="rId26" Type="http://schemas.openxmlformats.org/officeDocument/2006/relationships/chart" Target="../charts/chart307.xml"/><Relationship Id="rId39" Type="http://schemas.openxmlformats.org/officeDocument/2006/relationships/chart" Target="../charts/chart320.xml"/><Relationship Id="rId21" Type="http://schemas.openxmlformats.org/officeDocument/2006/relationships/chart" Target="../charts/chart302.xml"/><Relationship Id="rId34" Type="http://schemas.openxmlformats.org/officeDocument/2006/relationships/chart" Target="../charts/chart315.xml"/><Relationship Id="rId42" Type="http://schemas.openxmlformats.org/officeDocument/2006/relationships/chart" Target="../charts/chart323.xml"/><Relationship Id="rId47" Type="http://schemas.openxmlformats.org/officeDocument/2006/relationships/chart" Target="../charts/chart328.xml"/><Relationship Id="rId7" Type="http://schemas.openxmlformats.org/officeDocument/2006/relationships/chart" Target="../charts/chart288.xml"/><Relationship Id="rId2" Type="http://schemas.openxmlformats.org/officeDocument/2006/relationships/chart" Target="../charts/chart283.xml"/><Relationship Id="rId16" Type="http://schemas.openxmlformats.org/officeDocument/2006/relationships/chart" Target="../charts/chart297.xml"/><Relationship Id="rId29" Type="http://schemas.openxmlformats.org/officeDocument/2006/relationships/chart" Target="../charts/chart310.xml"/><Relationship Id="rId1" Type="http://schemas.openxmlformats.org/officeDocument/2006/relationships/chart" Target="../charts/chart282.xml"/><Relationship Id="rId6" Type="http://schemas.openxmlformats.org/officeDocument/2006/relationships/chart" Target="../charts/chart287.xml"/><Relationship Id="rId11" Type="http://schemas.openxmlformats.org/officeDocument/2006/relationships/chart" Target="../charts/chart292.xml"/><Relationship Id="rId24" Type="http://schemas.openxmlformats.org/officeDocument/2006/relationships/chart" Target="../charts/chart305.xml"/><Relationship Id="rId32" Type="http://schemas.openxmlformats.org/officeDocument/2006/relationships/chart" Target="../charts/chart313.xml"/><Relationship Id="rId37" Type="http://schemas.openxmlformats.org/officeDocument/2006/relationships/chart" Target="../charts/chart318.xml"/><Relationship Id="rId40" Type="http://schemas.openxmlformats.org/officeDocument/2006/relationships/chart" Target="../charts/chart321.xml"/><Relationship Id="rId45" Type="http://schemas.openxmlformats.org/officeDocument/2006/relationships/chart" Target="../charts/chart326.xml"/><Relationship Id="rId5" Type="http://schemas.openxmlformats.org/officeDocument/2006/relationships/chart" Target="../charts/chart286.xml"/><Relationship Id="rId15" Type="http://schemas.openxmlformats.org/officeDocument/2006/relationships/chart" Target="../charts/chart296.xml"/><Relationship Id="rId23" Type="http://schemas.openxmlformats.org/officeDocument/2006/relationships/chart" Target="../charts/chart304.xml"/><Relationship Id="rId28" Type="http://schemas.openxmlformats.org/officeDocument/2006/relationships/chart" Target="../charts/chart309.xml"/><Relationship Id="rId36" Type="http://schemas.openxmlformats.org/officeDocument/2006/relationships/chart" Target="../charts/chart317.xml"/><Relationship Id="rId10" Type="http://schemas.openxmlformats.org/officeDocument/2006/relationships/chart" Target="../charts/chart291.xml"/><Relationship Id="rId19" Type="http://schemas.openxmlformats.org/officeDocument/2006/relationships/chart" Target="../charts/chart300.xml"/><Relationship Id="rId31" Type="http://schemas.openxmlformats.org/officeDocument/2006/relationships/chart" Target="../charts/chart312.xml"/><Relationship Id="rId44" Type="http://schemas.openxmlformats.org/officeDocument/2006/relationships/chart" Target="../charts/chart325.xml"/><Relationship Id="rId4" Type="http://schemas.openxmlformats.org/officeDocument/2006/relationships/chart" Target="../charts/chart285.xml"/><Relationship Id="rId9" Type="http://schemas.openxmlformats.org/officeDocument/2006/relationships/chart" Target="../charts/chart290.xml"/><Relationship Id="rId14" Type="http://schemas.openxmlformats.org/officeDocument/2006/relationships/chart" Target="../charts/chart295.xml"/><Relationship Id="rId22" Type="http://schemas.openxmlformats.org/officeDocument/2006/relationships/chart" Target="../charts/chart303.xml"/><Relationship Id="rId27" Type="http://schemas.openxmlformats.org/officeDocument/2006/relationships/chart" Target="../charts/chart308.xml"/><Relationship Id="rId30" Type="http://schemas.openxmlformats.org/officeDocument/2006/relationships/chart" Target="../charts/chart311.xml"/><Relationship Id="rId35" Type="http://schemas.openxmlformats.org/officeDocument/2006/relationships/chart" Target="../charts/chart316.xml"/><Relationship Id="rId43" Type="http://schemas.openxmlformats.org/officeDocument/2006/relationships/chart" Target="../charts/chart324.xml"/><Relationship Id="rId48" Type="http://schemas.openxmlformats.org/officeDocument/2006/relationships/chart" Target="../charts/chart329.xml"/><Relationship Id="rId8" Type="http://schemas.openxmlformats.org/officeDocument/2006/relationships/chart" Target="../charts/chart289.xml"/><Relationship Id="rId3" Type="http://schemas.openxmlformats.org/officeDocument/2006/relationships/chart" Target="../charts/chart284.xml"/><Relationship Id="rId12" Type="http://schemas.openxmlformats.org/officeDocument/2006/relationships/chart" Target="../charts/chart293.xml"/><Relationship Id="rId17" Type="http://schemas.openxmlformats.org/officeDocument/2006/relationships/chart" Target="../charts/chart298.xml"/><Relationship Id="rId25" Type="http://schemas.openxmlformats.org/officeDocument/2006/relationships/chart" Target="../charts/chart306.xml"/><Relationship Id="rId33" Type="http://schemas.openxmlformats.org/officeDocument/2006/relationships/chart" Target="../charts/chart314.xml"/><Relationship Id="rId38" Type="http://schemas.openxmlformats.org/officeDocument/2006/relationships/chart" Target="../charts/chart319.xml"/><Relationship Id="rId46" Type="http://schemas.openxmlformats.org/officeDocument/2006/relationships/chart" Target="../charts/chart327.xml"/><Relationship Id="rId20" Type="http://schemas.openxmlformats.org/officeDocument/2006/relationships/chart" Target="../charts/chart301.xml"/><Relationship Id="rId41" Type="http://schemas.openxmlformats.org/officeDocument/2006/relationships/chart" Target="../charts/chart32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2.xml"/><Relationship Id="rId2" Type="http://schemas.openxmlformats.org/officeDocument/2006/relationships/chart" Target="../charts/chart331.xml"/><Relationship Id="rId1" Type="http://schemas.openxmlformats.org/officeDocument/2006/relationships/chart" Target="../charts/chart330.xml"/><Relationship Id="rId6" Type="http://schemas.openxmlformats.org/officeDocument/2006/relationships/chart" Target="../charts/chart335.xml"/><Relationship Id="rId5" Type="http://schemas.openxmlformats.org/officeDocument/2006/relationships/chart" Target="../charts/chart334.xml"/><Relationship Id="rId4" Type="http://schemas.openxmlformats.org/officeDocument/2006/relationships/chart" Target="../charts/chart333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3.xml"/><Relationship Id="rId3" Type="http://schemas.openxmlformats.org/officeDocument/2006/relationships/chart" Target="../charts/chart338.xml"/><Relationship Id="rId7" Type="http://schemas.openxmlformats.org/officeDocument/2006/relationships/chart" Target="../charts/chart342.xml"/><Relationship Id="rId2" Type="http://schemas.openxmlformats.org/officeDocument/2006/relationships/chart" Target="../charts/chart337.xml"/><Relationship Id="rId1" Type="http://schemas.openxmlformats.org/officeDocument/2006/relationships/chart" Target="../charts/chart336.xml"/><Relationship Id="rId6" Type="http://schemas.openxmlformats.org/officeDocument/2006/relationships/chart" Target="../charts/chart341.xml"/><Relationship Id="rId5" Type="http://schemas.openxmlformats.org/officeDocument/2006/relationships/chart" Target="../charts/chart340.xml"/><Relationship Id="rId4" Type="http://schemas.openxmlformats.org/officeDocument/2006/relationships/chart" Target="../charts/chart339.xml"/><Relationship Id="rId9" Type="http://schemas.openxmlformats.org/officeDocument/2006/relationships/chart" Target="../charts/chart344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2.xml"/><Relationship Id="rId3" Type="http://schemas.openxmlformats.org/officeDocument/2006/relationships/chart" Target="../charts/chart347.xml"/><Relationship Id="rId7" Type="http://schemas.openxmlformats.org/officeDocument/2006/relationships/chart" Target="../charts/chart351.xml"/><Relationship Id="rId2" Type="http://schemas.openxmlformats.org/officeDocument/2006/relationships/chart" Target="../charts/chart346.xml"/><Relationship Id="rId1" Type="http://schemas.openxmlformats.org/officeDocument/2006/relationships/chart" Target="../charts/chart345.xml"/><Relationship Id="rId6" Type="http://schemas.openxmlformats.org/officeDocument/2006/relationships/chart" Target="../charts/chart350.xml"/><Relationship Id="rId11" Type="http://schemas.openxmlformats.org/officeDocument/2006/relationships/chart" Target="../charts/chart355.xml"/><Relationship Id="rId5" Type="http://schemas.openxmlformats.org/officeDocument/2006/relationships/chart" Target="../charts/chart349.xml"/><Relationship Id="rId10" Type="http://schemas.openxmlformats.org/officeDocument/2006/relationships/chart" Target="../charts/chart354.xml"/><Relationship Id="rId4" Type="http://schemas.openxmlformats.org/officeDocument/2006/relationships/chart" Target="../charts/chart348.xml"/><Relationship Id="rId9" Type="http://schemas.openxmlformats.org/officeDocument/2006/relationships/chart" Target="../charts/chart353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Relationship Id="rId5" Type="http://schemas.openxmlformats.org/officeDocument/2006/relationships/chart" Target="../charts/chart360.xml"/><Relationship Id="rId4" Type="http://schemas.openxmlformats.org/officeDocument/2006/relationships/chart" Target="../charts/chart359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8.xml"/><Relationship Id="rId3" Type="http://schemas.openxmlformats.org/officeDocument/2006/relationships/chart" Target="../charts/chart363.xml"/><Relationship Id="rId7" Type="http://schemas.openxmlformats.org/officeDocument/2006/relationships/chart" Target="../charts/chart367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chart" Target="../charts/chart366.xml"/><Relationship Id="rId11" Type="http://schemas.openxmlformats.org/officeDocument/2006/relationships/chart" Target="../charts/chart371.xml"/><Relationship Id="rId5" Type="http://schemas.openxmlformats.org/officeDocument/2006/relationships/chart" Target="../charts/chart365.xml"/><Relationship Id="rId10" Type="http://schemas.openxmlformats.org/officeDocument/2006/relationships/chart" Target="../charts/chart370.xml"/><Relationship Id="rId4" Type="http://schemas.openxmlformats.org/officeDocument/2006/relationships/chart" Target="../charts/chart364.xml"/><Relationship Id="rId9" Type="http://schemas.openxmlformats.org/officeDocument/2006/relationships/chart" Target="../charts/chart369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4.xml"/><Relationship Id="rId7" Type="http://schemas.openxmlformats.org/officeDocument/2006/relationships/chart" Target="../charts/chart378.xml"/><Relationship Id="rId2" Type="http://schemas.openxmlformats.org/officeDocument/2006/relationships/chart" Target="../charts/chart373.xml"/><Relationship Id="rId1" Type="http://schemas.openxmlformats.org/officeDocument/2006/relationships/chart" Target="../charts/chart372.xml"/><Relationship Id="rId6" Type="http://schemas.openxmlformats.org/officeDocument/2006/relationships/chart" Target="../charts/chart377.xml"/><Relationship Id="rId5" Type="http://schemas.openxmlformats.org/officeDocument/2006/relationships/chart" Target="../charts/chart376.xml"/><Relationship Id="rId4" Type="http://schemas.openxmlformats.org/officeDocument/2006/relationships/chart" Target="../charts/chart375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1.xml"/><Relationship Id="rId7" Type="http://schemas.openxmlformats.org/officeDocument/2006/relationships/chart" Target="../charts/chart385.xml"/><Relationship Id="rId2" Type="http://schemas.openxmlformats.org/officeDocument/2006/relationships/chart" Target="../charts/chart380.xml"/><Relationship Id="rId1" Type="http://schemas.openxmlformats.org/officeDocument/2006/relationships/chart" Target="../charts/chart379.xml"/><Relationship Id="rId6" Type="http://schemas.openxmlformats.org/officeDocument/2006/relationships/chart" Target="../charts/chart384.xml"/><Relationship Id="rId5" Type="http://schemas.openxmlformats.org/officeDocument/2006/relationships/chart" Target="../charts/chart383.xml"/><Relationship Id="rId4" Type="http://schemas.openxmlformats.org/officeDocument/2006/relationships/chart" Target="../charts/chart382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3.xml"/><Relationship Id="rId3" Type="http://schemas.openxmlformats.org/officeDocument/2006/relationships/chart" Target="../charts/chart388.xml"/><Relationship Id="rId7" Type="http://schemas.openxmlformats.org/officeDocument/2006/relationships/chart" Target="../charts/chart392.xml"/><Relationship Id="rId2" Type="http://schemas.openxmlformats.org/officeDocument/2006/relationships/chart" Target="../charts/chart387.xml"/><Relationship Id="rId1" Type="http://schemas.openxmlformats.org/officeDocument/2006/relationships/chart" Target="../charts/chart386.xml"/><Relationship Id="rId6" Type="http://schemas.openxmlformats.org/officeDocument/2006/relationships/chart" Target="../charts/chart391.xml"/><Relationship Id="rId5" Type="http://schemas.openxmlformats.org/officeDocument/2006/relationships/chart" Target="../charts/chart390.xml"/><Relationship Id="rId4" Type="http://schemas.openxmlformats.org/officeDocument/2006/relationships/chart" Target="../charts/chart38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1.xml"/><Relationship Id="rId13" Type="http://schemas.openxmlformats.org/officeDocument/2006/relationships/chart" Target="../charts/chart406.xml"/><Relationship Id="rId3" Type="http://schemas.openxmlformats.org/officeDocument/2006/relationships/chart" Target="../charts/chart396.xml"/><Relationship Id="rId7" Type="http://schemas.openxmlformats.org/officeDocument/2006/relationships/chart" Target="../charts/chart400.xml"/><Relationship Id="rId12" Type="http://schemas.openxmlformats.org/officeDocument/2006/relationships/chart" Target="../charts/chart405.xml"/><Relationship Id="rId2" Type="http://schemas.openxmlformats.org/officeDocument/2006/relationships/chart" Target="../charts/chart395.xml"/><Relationship Id="rId1" Type="http://schemas.openxmlformats.org/officeDocument/2006/relationships/chart" Target="../charts/chart394.xml"/><Relationship Id="rId6" Type="http://schemas.openxmlformats.org/officeDocument/2006/relationships/chart" Target="../charts/chart399.xml"/><Relationship Id="rId11" Type="http://schemas.openxmlformats.org/officeDocument/2006/relationships/chart" Target="../charts/chart404.xml"/><Relationship Id="rId5" Type="http://schemas.openxmlformats.org/officeDocument/2006/relationships/chart" Target="../charts/chart398.xml"/><Relationship Id="rId10" Type="http://schemas.openxmlformats.org/officeDocument/2006/relationships/chart" Target="../charts/chart403.xml"/><Relationship Id="rId4" Type="http://schemas.openxmlformats.org/officeDocument/2006/relationships/chart" Target="../charts/chart397.xml"/><Relationship Id="rId9" Type="http://schemas.openxmlformats.org/officeDocument/2006/relationships/chart" Target="../charts/chart40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256673</xdr:colOff>
      <xdr:row>1</xdr:row>
      <xdr:rowOff>72190</xdr:rowOff>
    </xdr:from>
    <xdr:to>
      <xdr:col>21</xdr:col>
      <xdr:colOff>92242</xdr:colOff>
      <xdr:row>31</xdr:row>
      <xdr:rowOff>48127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541E013F-9593-457B-AAF4-C12E581C2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348916</xdr:colOff>
      <xdr:row>33</xdr:row>
      <xdr:rowOff>172453</xdr:rowOff>
    </xdr:from>
    <xdr:to>
      <xdr:col>21</xdr:col>
      <xdr:colOff>0</xdr:colOff>
      <xdr:row>64</xdr:row>
      <xdr:rowOff>188495</xdr:rowOff>
    </xdr:to>
    <xdr:graphicFrame macro="">
      <xdr:nvGraphicFramePr>
        <xdr:cNvPr id="27" name="Diagram 1025">
          <a:extLst>
            <a:ext uri="{FF2B5EF4-FFF2-40B4-BE49-F238E27FC236}">
              <a16:creationId xmlns:a16="http://schemas.microsoft.com/office/drawing/2014/main" id="{46FC260F-7385-4E99-9985-4AC676133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465221</xdr:colOff>
      <xdr:row>68</xdr:row>
      <xdr:rowOff>64168</xdr:rowOff>
    </xdr:from>
    <xdr:to>
      <xdr:col>20</xdr:col>
      <xdr:colOff>88232</xdr:colOff>
      <xdr:row>98</xdr:row>
      <xdr:rowOff>64168</xdr:rowOff>
    </xdr:to>
    <xdr:graphicFrame macro="">
      <xdr:nvGraphicFramePr>
        <xdr:cNvPr id="28" name="Diagram 1025">
          <a:extLst>
            <a:ext uri="{FF2B5EF4-FFF2-40B4-BE49-F238E27FC236}">
              <a16:creationId xmlns:a16="http://schemas.microsoft.com/office/drawing/2014/main" id="{E2288FF7-09AF-41BB-8633-28C6A737F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24063</xdr:colOff>
      <xdr:row>167</xdr:row>
      <xdr:rowOff>40105</xdr:rowOff>
    </xdr:from>
    <xdr:to>
      <xdr:col>19</xdr:col>
      <xdr:colOff>689810</xdr:colOff>
      <xdr:row>198</xdr:row>
      <xdr:rowOff>88231</xdr:rowOff>
    </xdr:to>
    <xdr:graphicFrame macro="">
      <xdr:nvGraphicFramePr>
        <xdr:cNvPr id="29" name="Diagram 1031">
          <a:extLst>
            <a:ext uri="{FF2B5EF4-FFF2-40B4-BE49-F238E27FC236}">
              <a16:creationId xmlns:a16="http://schemas.microsoft.com/office/drawing/2014/main" id="{625BF2E3-C5A9-4FCB-A124-32731E46E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48126</xdr:colOff>
      <xdr:row>199</xdr:row>
      <xdr:rowOff>188495</xdr:rowOff>
    </xdr:from>
    <xdr:to>
      <xdr:col>20</xdr:col>
      <xdr:colOff>248653</xdr:colOff>
      <xdr:row>229</xdr:row>
      <xdr:rowOff>132349</xdr:rowOff>
    </xdr:to>
    <xdr:graphicFrame macro="">
      <xdr:nvGraphicFramePr>
        <xdr:cNvPr id="30" name="Diagram 1028">
          <a:extLst>
            <a:ext uri="{FF2B5EF4-FFF2-40B4-BE49-F238E27FC236}">
              <a16:creationId xmlns:a16="http://schemas.microsoft.com/office/drawing/2014/main" id="{0E47D266-8A4E-4C90-93FF-5C426129A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76199</xdr:colOff>
      <xdr:row>232</xdr:row>
      <xdr:rowOff>12032</xdr:rowOff>
    </xdr:from>
    <xdr:to>
      <xdr:col>20</xdr:col>
      <xdr:colOff>180473</xdr:colOff>
      <xdr:row>263</xdr:row>
      <xdr:rowOff>8222</xdr:rowOff>
    </xdr:to>
    <xdr:graphicFrame macro="">
      <xdr:nvGraphicFramePr>
        <xdr:cNvPr id="31" name="Diagram 1036">
          <a:extLst>
            <a:ext uri="{FF2B5EF4-FFF2-40B4-BE49-F238E27FC236}">
              <a16:creationId xmlns:a16="http://schemas.microsoft.com/office/drawing/2014/main" id="{0E78D95B-9FE7-4A3A-9D41-F304A2076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417095</xdr:colOff>
      <xdr:row>266</xdr:row>
      <xdr:rowOff>4011</xdr:rowOff>
    </xdr:from>
    <xdr:to>
      <xdr:col>19</xdr:col>
      <xdr:colOff>32084</xdr:colOff>
      <xdr:row>296</xdr:row>
      <xdr:rowOff>132347</xdr:rowOff>
    </xdr:to>
    <xdr:graphicFrame macro="">
      <xdr:nvGraphicFramePr>
        <xdr:cNvPr id="34" name="Diagram 1031">
          <a:extLst>
            <a:ext uri="{FF2B5EF4-FFF2-40B4-BE49-F238E27FC236}">
              <a16:creationId xmlns:a16="http://schemas.microsoft.com/office/drawing/2014/main" id="{C22664CE-AC11-4054-8516-39A297D46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64168</xdr:colOff>
      <xdr:row>298</xdr:row>
      <xdr:rowOff>24063</xdr:rowOff>
    </xdr:from>
    <xdr:to>
      <xdr:col>21</xdr:col>
      <xdr:colOff>16042</xdr:colOff>
      <xdr:row>329</xdr:row>
      <xdr:rowOff>72189</xdr:rowOff>
    </xdr:to>
    <xdr:graphicFrame macro="">
      <xdr:nvGraphicFramePr>
        <xdr:cNvPr id="36" name="Diagram 1031">
          <a:extLst>
            <a:ext uri="{FF2B5EF4-FFF2-40B4-BE49-F238E27FC236}">
              <a16:creationId xmlns:a16="http://schemas.microsoft.com/office/drawing/2014/main" id="{E2A721D5-8F6A-4259-BC09-4ABC24E14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569494</xdr:colOff>
      <xdr:row>319</xdr:row>
      <xdr:rowOff>68179</xdr:rowOff>
    </xdr:from>
    <xdr:to>
      <xdr:col>22</xdr:col>
      <xdr:colOff>79568</xdr:colOff>
      <xdr:row>324</xdr:row>
      <xdr:rowOff>84060</xdr:rowOff>
    </xdr:to>
    <xdr:sp macro="" textlink="">
      <xdr:nvSpPr>
        <xdr:cNvPr id="14" name="Pil: opp 13">
          <a:extLst>
            <a:ext uri="{FF2B5EF4-FFF2-40B4-BE49-F238E27FC236}">
              <a16:creationId xmlns:a16="http://schemas.microsoft.com/office/drawing/2014/main" id="{8A621522-E6AE-426D-ACCB-81D2EB91EE89}"/>
            </a:ext>
          </a:extLst>
        </xdr:cNvPr>
        <xdr:cNvSpPr/>
      </xdr:nvSpPr>
      <xdr:spPr bwMode="auto">
        <a:xfrm>
          <a:off x="14113041" y="61445274"/>
          <a:ext cx="187853" cy="978407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100</xdr:row>
      <xdr:rowOff>0</xdr:rowOff>
    </xdr:from>
    <xdr:to>
      <xdr:col>20</xdr:col>
      <xdr:colOff>417097</xdr:colOff>
      <xdr:row>130</xdr:row>
      <xdr:rowOff>16041</xdr:rowOff>
    </xdr:to>
    <xdr:graphicFrame macro="">
      <xdr:nvGraphicFramePr>
        <xdr:cNvPr id="2" name="Diagram 1031">
          <a:extLst>
            <a:ext uri="{FF2B5EF4-FFF2-40B4-BE49-F238E27FC236}">
              <a16:creationId xmlns:a16="http://schemas.microsoft.com/office/drawing/2014/main" id="{B612A5AB-0B3A-464F-9ED5-2E399E103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21</xdr:col>
      <xdr:colOff>368968</xdr:colOff>
      <xdr:row>164</xdr:row>
      <xdr:rowOff>160419</xdr:rowOff>
    </xdr:to>
    <xdr:graphicFrame macro="">
      <xdr:nvGraphicFramePr>
        <xdr:cNvPr id="3" name="Diagram 1031">
          <a:extLst>
            <a:ext uri="{FF2B5EF4-FFF2-40B4-BE49-F238E27FC236}">
              <a16:creationId xmlns:a16="http://schemas.microsoft.com/office/drawing/2014/main" id="{281DC458-FD8F-4F9B-8729-A6AC22DEC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696250</xdr:colOff>
      <xdr:row>0</xdr:row>
      <xdr:rowOff>159688</xdr:rowOff>
    </xdr:from>
    <xdr:to>
      <xdr:col>15</xdr:col>
      <xdr:colOff>369626</xdr:colOff>
      <xdr:row>30</xdr:row>
      <xdr:rowOff>85944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7ED2CEE0-D9FA-4F4B-B95D-B31DD2BEC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883596</xdr:colOff>
      <xdr:row>31</xdr:row>
      <xdr:rowOff>129701</xdr:rowOff>
    </xdr:from>
    <xdr:to>
      <xdr:col>15</xdr:col>
      <xdr:colOff>556972</xdr:colOff>
      <xdr:row>63</xdr:row>
      <xdr:rowOff>153234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62D5D148-7669-49B4-8129-BAB2845D8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822798</xdr:colOff>
      <xdr:row>64</xdr:row>
      <xdr:rowOff>109436</xdr:rowOff>
    </xdr:from>
    <xdr:to>
      <xdr:col>15</xdr:col>
      <xdr:colOff>496174</xdr:colOff>
      <xdr:row>97</xdr:row>
      <xdr:rowOff>76224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5D02BF75-D3D0-4A6A-824C-EAF19EE62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154021</xdr:rowOff>
    </xdr:from>
    <xdr:to>
      <xdr:col>14</xdr:col>
      <xdr:colOff>899808</xdr:colOff>
      <xdr:row>129</xdr:row>
      <xdr:rowOff>181607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1F7B2E01-A4AB-4AAD-8822-79DA6750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875490</xdr:colOff>
      <xdr:row>130</xdr:row>
      <xdr:rowOff>178340</xdr:rowOff>
    </xdr:from>
    <xdr:to>
      <xdr:col>14</xdr:col>
      <xdr:colOff>859277</xdr:colOff>
      <xdr:row>163</xdr:row>
      <xdr:rowOff>35691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A02DF482-C163-4FC4-84DA-A11612342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859276</xdr:colOff>
      <xdr:row>163</xdr:row>
      <xdr:rowOff>145914</xdr:rowOff>
    </xdr:from>
    <xdr:to>
      <xdr:col>14</xdr:col>
      <xdr:colOff>810638</xdr:colOff>
      <xdr:row>195</xdr:row>
      <xdr:rowOff>149181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F027908F-3AAD-47A4-AAC2-DB81C12F1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875489</xdr:colOff>
      <xdr:row>196</xdr:row>
      <xdr:rowOff>154021</xdr:rowOff>
    </xdr:from>
    <xdr:to>
      <xdr:col>14</xdr:col>
      <xdr:colOff>818745</xdr:colOff>
      <xdr:row>228</xdr:row>
      <xdr:rowOff>141074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190EEAE5-AED0-4A7D-9E57-D1F1A45F5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859276</xdr:colOff>
      <xdr:row>229</xdr:row>
      <xdr:rowOff>178340</xdr:rowOff>
    </xdr:from>
    <xdr:to>
      <xdr:col>14</xdr:col>
      <xdr:colOff>810638</xdr:colOff>
      <xdr:row>261</xdr:row>
      <xdr:rowOff>189713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CF620E47-5AEB-4369-B266-1F1C839DB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907915</xdr:colOff>
      <xdr:row>263</xdr:row>
      <xdr:rowOff>16213</xdr:rowOff>
    </xdr:from>
    <xdr:to>
      <xdr:col>14</xdr:col>
      <xdr:colOff>899809</xdr:colOff>
      <xdr:row>295</xdr:row>
      <xdr:rowOff>51904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F6CD338E-DC6E-43F3-A5BA-34A652DCF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793750</xdr:colOff>
      <xdr:row>0</xdr:row>
      <xdr:rowOff>162720</xdr:rowOff>
    </xdr:from>
    <xdr:to>
      <xdr:col>14</xdr:col>
      <xdr:colOff>448469</xdr:colOff>
      <xdr:row>30</xdr:row>
      <xdr:rowOff>214312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9A29782F-0C4F-4EE1-B781-914B6B2C3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840557</xdr:colOff>
      <xdr:row>198</xdr:row>
      <xdr:rowOff>35351</xdr:rowOff>
    </xdr:from>
    <xdr:to>
      <xdr:col>13</xdr:col>
      <xdr:colOff>834214</xdr:colOff>
      <xdr:row>228</xdr:row>
      <xdr:rowOff>150445</xdr:rowOff>
    </xdr:to>
    <xdr:graphicFrame macro="">
      <xdr:nvGraphicFramePr>
        <xdr:cNvPr id="14" name="Diagram 9">
          <a:extLst>
            <a:ext uri="{FF2B5EF4-FFF2-40B4-BE49-F238E27FC236}">
              <a16:creationId xmlns:a16="http://schemas.microsoft.com/office/drawing/2014/main" id="{A13B9820-00F5-45DA-978C-0C127FEB4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15711</xdr:colOff>
      <xdr:row>165</xdr:row>
      <xdr:rowOff>43206</xdr:rowOff>
    </xdr:from>
    <xdr:to>
      <xdr:col>14</xdr:col>
      <xdr:colOff>329242</xdr:colOff>
      <xdr:row>196</xdr:row>
      <xdr:rowOff>9491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66E729E-359C-443A-884E-C1099C79B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742361</xdr:colOff>
      <xdr:row>131</xdr:row>
      <xdr:rowOff>137475</xdr:rowOff>
    </xdr:from>
    <xdr:to>
      <xdr:col>14</xdr:col>
      <xdr:colOff>422488</xdr:colOff>
      <xdr:row>162</xdr:row>
      <xdr:rowOff>153350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F9914E8A-3EB2-4AD6-B63B-814A730DD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801279</xdr:colOff>
      <xdr:row>98</xdr:row>
      <xdr:rowOff>164968</xdr:rowOff>
    </xdr:from>
    <xdr:to>
      <xdr:col>14</xdr:col>
      <xdr:colOff>775093</xdr:colOff>
      <xdr:row>130</xdr:row>
      <xdr:rowOff>4255</xdr:rowOff>
    </xdr:to>
    <xdr:graphicFrame macro="">
      <xdr:nvGraphicFramePr>
        <xdr:cNvPr id="17" name="Diagram 3">
          <a:extLst>
            <a:ext uri="{FF2B5EF4-FFF2-40B4-BE49-F238E27FC236}">
              <a16:creationId xmlns:a16="http://schemas.microsoft.com/office/drawing/2014/main" id="{166A6EB4-FC58-4D7A-9CCC-ED3F38C17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15</xdr:col>
      <xdr:colOff>154782</xdr:colOff>
      <xdr:row>98</xdr:row>
      <xdr:rowOff>31749</xdr:rowOff>
    </xdr:to>
    <xdr:graphicFrame macro="">
      <xdr:nvGraphicFramePr>
        <xdr:cNvPr id="18" name="Diagram 3">
          <a:extLst>
            <a:ext uri="{FF2B5EF4-FFF2-40B4-BE49-F238E27FC236}">
              <a16:creationId xmlns:a16="http://schemas.microsoft.com/office/drawing/2014/main" id="{853BB46F-45F0-4E2F-9C9C-64C89228D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158750</xdr:colOff>
      <xdr:row>63</xdr:row>
      <xdr:rowOff>186531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AF17E489-D7E4-4642-8758-A140FC214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598716</xdr:colOff>
      <xdr:row>0</xdr:row>
      <xdr:rowOff>0</xdr:rowOff>
    </xdr:from>
    <xdr:to>
      <xdr:col>15</xdr:col>
      <xdr:colOff>879231</xdr:colOff>
      <xdr:row>0</xdr:row>
      <xdr:rowOff>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6E9750D2-F4FB-4E7F-8C1C-8E0A3EC81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854109</xdr:colOff>
      <xdr:row>350</xdr:row>
      <xdr:rowOff>180032</xdr:rowOff>
    </xdr:from>
    <xdr:to>
      <xdr:col>15</xdr:col>
      <xdr:colOff>535912</xdr:colOff>
      <xdr:row>383</xdr:row>
      <xdr:rowOff>62802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3E2AE21B-D5B4-4288-8391-ADCEA4DD7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4188</xdr:colOff>
      <xdr:row>316</xdr:row>
      <xdr:rowOff>58615</xdr:rowOff>
    </xdr:from>
    <xdr:to>
      <xdr:col>15</xdr:col>
      <xdr:colOff>431243</xdr:colOff>
      <xdr:row>349</xdr:row>
      <xdr:rowOff>41868</xdr:rowOff>
    </xdr:to>
    <xdr:graphicFrame macro="">
      <xdr:nvGraphicFramePr>
        <xdr:cNvPr id="29" name="Diagram 7">
          <a:extLst>
            <a:ext uri="{FF2B5EF4-FFF2-40B4-BE49-F238E27FC236}">
              <a16:creationId xmlns:a16="http://schemas.microsoft.com/office/drawing/2014/main" id="{FB945446-CFB8-4B22-853F-873BC0B81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628022</xdr:colOff>
      <xdr:row>281</xdr:row>
      <xdr:rowOff>50240</xdr:rowOff>
    </xdr:from>
    <xdr:to>
      <xdr:col>14</xdr:col>
      <xdr:colOff>778747</xdr:colOff>
      <xdr:row>314</xdr:row>
      <xdr:rowOff>50242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21259281-FD65-4339-BBDF-2ADF549D0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544287</xdr:colOff>
      <xdr:row>211</xdr:row>
      <xdr:rowOff>37682</xdr:rowOff>
    </xdr:from>
    <xdr:to>
      <xdr:col>15</xdr:col>
      <xdr:colOff>235802</xdr:colOff>
      <xdr:row>242</xdr:row>
      <xdr:rowOff>154910</xdr:rowOff>
    </xdr:to>
    <xdr:graphicFrame macro="">
      <xdr:nvGraphicFramePr>
        <xdr:cNvPr id="45" name="Diagram 7">
          <a:extLst>
            <a:ext uri="{FF2B5EF4-FFF2-40B4-BE49-F238E27FC236}">
              <a16:creationId xmlns:a16="http://schemas.microsoft.com/office/drawing/2014/main" id="{82BD6771-A7AE-4D7A-A625-038E18BF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176</xdr:row>
      <xdr:rowOff>50240</xdr:rowOff>
    </xdr:from>
    <xdr:to>
      <xdr:col>15</xdr:col>
      <xdr:colOff>83736</xdr:colOff>
      <xdr:row>208</xdr:row>
      <xdr:rowOff>142350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D7BBDBD2-0633-4A9D-A40F-5217C2944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770373</xdr:colOff>
      <xdr:row>71</xdr:row>
      <xdr:rowOff>33495</xdr:rowOff>
    </xdr:from>
    <xdr:to>
      <xdr:col>14</xdr:col>
      <xdr:colOff>854109</xdr:colOff>
      <xdr:row>104</xdr:row>
      <xdr:rowOff>8374</xdr:rowOff>
    </xdr:to>
    <xdr:graphicFrame macro="">
      <xdr:nvGraphicFramePr>
        <xdr:cNvPr id="48" name="Diagram 7">
          <a:extLst>
            <a:ext uri="{FF2B5EF4-FFF2-40B4-BE49-F238E27FC236}">
              <a16:creationId xmlns:a16="http://schemas.microsoft.com/office/drawing/2014/main" id="{AE28E806-A00C-4234-8366-344C4548D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816428</xdr:colOff>
      <xdr:row>70</xdr:row>
      <xdr:rowOff>0</xdr:rowOff>
    </xdr:from>
    <xdr:to>
      <xdr:col>14</xdr:col>
      <xdr:colOff>883417</xdr:colOff>
      <xdr:row>70</xdr:row>
      <xdr:rowOff>0</xdr:rowOff>
    </xdr:to>
    <xdr:graphicFrame macro="">
      <xdr:nvGraphicFramePr>
        <xdr:cNvPr id="49" name="Diagram 7">
          <a:extLst>
            <a:ext uri="{FF2B5EF4-FFF2-40B4-BE49-F238E27FC236}">
              <a16:creationId xmlns:a16="http://schemas.microsoft.com/office/drawing/2014/main" id="{778ED013-5875-478F-9CBF-AC137451C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879231</xdr:colOff>
      <xdr:row>36</xdr:row>
      <xdr:rowOff>25497</xdr:rowOff>
    </xdr:from>
    <xdr:to>
      <xdr:col>15</xdr:col>
      <xdr:colOff>16748</xdr:colOff>
      <xdr:row>68</xdr:row>
      <xdr:rowOff>4187</xdr:rowOff>
    </xdr:to>
    <xdr:graphicFrame macro="">
      <xdr:nvGraphicFramePr>
        <xdr:cNvPr id="50" name="Diagram 7">
          <a:extLst>
            <a:ext uri="{FF2B5EF4-FFF2-40B4-BE49-F238E27FC236}">
              <a16:creationId xmlns:a16="http://schemas.microsoft.com/office/drawing/2014/main" id="{3BCC85C0-A730-4C3E-BB2C-5666678F4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887603</xdr:colOff>
      <xdr:row>35</xdr:row>
      <xdr:rowOff>0</xdr:rowOff>
    </xdr:from>
    <xdr:to>
      <xdr:col>15</xdr:col>
      <xdr:colOff>217713</xdr:colOff>
      <xdr:row>35</xdr:row>
      <xdr:rowOff>0</xdr:rowOff>
    </xdr:to>
    <xdr:graphicFrame macro="">
      <xdr:nvGraphicFramePr>
        <xdr:cNvPr id="51" name="Diagram 7">
          <a:extLst>
            <a:ext uri="{FF2B5EF4-FFF2-40B4-BE49-F238E27FC236}">
              <a16:creationId xmlns:a16="http://schemas.microsoft.com/office/drawing/2014/main" id="{01EDC687-374E-4E03-AEF0-2C5832A64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54428</xdr:colOff>
      <xdr:row>1</xdr:row>
      <xdr:rowOff>8373</xdr:rowOff>
    </xdr:from>
    <xdr:to>
      <xdr:col>15</xdr:col>
      <xdr:colOff>397747</xdr:colOff>
      <xdr:row>32</xdr:row>
      <xdr:rowOff>133977</xdr:rowOff>
    </xdr:to>
    <xdr:graphicFrame macro="">
      <xdr:nvGraphicFramePr>
        <xdr:cNvPr id="52" name="Diagram 7">
          <a:extLst>
            <a:ext uri="{FF2B5EF4-FFF2-40B4-BE49-F238E27FC236}">
              <a16:creationId xmlns:a16="http://schemas.microsoft.com/office/drawing/2014/main" id="{C52A18B5-A4A2-436F-94E6-E30089F54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862484</xdr:colOff>
      <xdr:row>385</xdr:row>
      <xdr:rowOff>175846</xdr:rowOff>
    </xdr:from>
    <xdr:to>
      <xdr:col>15</xdr:col>
      <xdr:colOff>167473</xdr:colOff>
      <xdr:row>417</xdr:row>
      <xdr:rowOff>108856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C3F85ED4-6CF3-41DB-BA52-A77FF29BA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141</xdr:row>
      <xdr:rowOff>0</xdr:rowOff>
    </xdr:from>
    <xdr:to>
      <xdr:col>16</xdr:col>
      <xdr:colOff>334946</xdr:colOff>
      <xdr:row>173</xdr:row>
      <xdr:rowOff>159099</xdr:rowOff>
    </xdr:to>
    <xdr:graphicFrame macro="">
      <xdr:nvGraphicFramePr>
        <xdr:cNvPr id="5" name="Diagram 7">
          <a:extLst>
            <a:ext uri="{FF2B5EF4-FFF2-40B4-BE49-F238E27FC236}">
              <a16:creationId xmlns:a16="http://schemas.microsoft.com/office/drawing/2014/main" id="{FA08D779-36DA-4F10-A953-6A253A1D4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159099</xdr:colOff>
      <xdr:row>106</xdr:row>
      <xdr:rowOff>16747</xdr:rowOff>
    </xdr:from>
    <xdr:to>
      <xdr:col>16</xdr:col>
      <xdr:colOff>494045</xdr:colOff>
      <xdr:row>138</xdr:row>
      <xdr:rowOff>175846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5BA004B1-1362-4EE4-9153-4BF8C6604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904351</xdr:colOff>
      <xdr:row>246</xdr:row>
      <xdr:rowOff>33495</xdr:rowOff>
    </xdr:from>
    <xdr:to>
      <xdr:col>15</xdr:col>
      <xdr:colOff>234461</xdr:colOff>
      <xdr:row>278</xdr:row>
      <xdr:rowOff>167472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C5B98B1-420D-4A04-BA30-AA2EC232E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846221</xdr:colOff>
      <xdr:row>1</xdr:row>
      <xdr:rowOff>86228</xdr:rowOff>
    </xdr:from>
    <xdr:to>
      <xdr:col>15</xdr:col>
      <xdr:colOff>521369</xdr:colOff>
      <xdr:row>31</xdr:row>
      <xdr:rowOff>116306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DE26F50-C87E-4473-B7E6-A5AF7E492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264</xdr:row>
      <xdr:rowOff>184484</xdr:rowOff>
    </xdr:from>
    <xdr:to>
      <xdr:col>14</xdr:col>
      <xdr:colOff>364958</xdr:colOff>
      <xdr:row>295</xdr:row>
      <xdr:rowOff>100263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92DB7A12-5897-4AFC-9D07-AEBEEBDF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24063</xdr:colOff>
      <xdr:row>231</xdr:row>
      <xdr:rowOff>120316</xdr:rowOff>
    </xdr:from>
    <xdr:to>
      <xdr:col>14</xdr:col>
      <xdr:colOff>577516</xdr:colOff>
      <xdr:row>262</xdr:row>
      <xdr:rowOff>80211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3588CC3A-685A-41A9-A701-E749C32CD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898358</xdr:colOff>
      <xdr:row>199</xdr:row>
      <xdr:rowOff>48126</xdr:rowOff>
    </xdr:from>
    <xdr:to>
      <xdr:col>14</xdr:col>
      <xdr:colOff>672164</xdr:colOff>
      <xdr:row>230</xdr:row>
      <xdr:rowOff>56147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98C223D0-02BC-436B-B897-CD153EFAC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858253</xdr:colOff>
      <xdr:row>166</xdr:row>
      <xdr:rowOff>48126</xdr:rowOff>
    </xdr:from>
    <xdr:to>
      <xdr:col>14</xdr:col>
      <xdr:colOff>630054</xdr:colOff>
      <xdr:row>197</xdr:row>
      <xdr:rowOff>56147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66553570-C3B1-4EE6-8522-54C3210B2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449179</xdr:colOff>
      <xdr:row>133</xdr:row>
      <xdr:rowOff>32084</xdr:rowOff>
    </xdr:from>
    <xdr:to>
      <xdr:col>14</xdr:col>
      <xdr:colOff>364958</xdr:colOff>
      <xdr:row>163</xdr:row>
      <xdr:rowOff>124326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06F74E3B-79CA-4EC9-A117-0D42B2F30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292768</xdr:colOff>
      <xdr:row>100</xdr:row>
      <xdr:rowOff>24261</xdr:rowOff>
    </xdr:from>
    <xdr:to>
      <xdr:col>14</xdr:col>
      <xdr:colOff>108284</xdr:colOff>
      <xdr:row>130</xdr:row>
      <xdr:rowOff>140366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69B094D6-DD5D-4D06-B4A4-03368DC47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914399</xdr:colOff>
      <xdr:row>68</xdr:row>
      <xdr:rowOff>0</xdr:rowOff>
    </xdr:from>
    <xdr:to>
      <xdr:col>15</xdr:col>
      <xdr:colOff>12031</xdr:colOff>
      <xdr:row>98</xdr:row>
      <xdr:rowOff>124326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1F02B292-AD1D-44B8-B5C1-24580E943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15</xdr:col>
      <xdr:colOff>268705</xdr:colOff>
      <xdr:row>65</xdr:row>
      <xdr:rowOff>24064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9C8B5B0E-D61F-46BA-98C7-85AC822E1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768423</xdr:colOff>
      <xdr:row>1</xdr:row>
      <xdr:rowOff>42809</xdr:rowOff>
    </xdr:from>
    <xdr:to>
      <xdr:col>15</xdr:col>
      <xdr:colOff>64213</xdr:colOff>
      <xdr:row>33</xdr:row>
      <xdr:rowOff>12843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8974251F-31DF-4212-9F74-AF5602C53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916111</xdr:colOff>
      <xdr:row>33</xdr:row>
      <xdr:rowOff>85619</xdr:rowOff>
    </xdr:from>
    <xdr:to>
      <xdr:col>48</xdr:col>
      <xdr:colOff>117724</xdr:colOff>
      <xdr:row>53</xdr:row>
      <xdr:rowOff>74916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C75A122-DAEA-4D8E-A726-DED396A52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136989</xdr:colOff>
      <xdr:row>30</xdr:row>
      <xdr:rowOff>34249</xdr:rowOff>
    </xdr:from>
    <xdr:to>
      <xdr:col>26</xdr:col>
      <xdr:colOff>890427</xdr:colOff>
      <xdr:row>44</xdr:row>
      <xdr:rowOff>85619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ED3B3FD4-2F66-4776-AC9A-37D63E883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8562</xdr:colOff>
      <xdr:row>590</xdr:row>
      <xdr:rowOff>119865</xdr:rowOff>
    </xdr:from>
    <xdr:to>
      <xdr:col>15</xdr:col>
      <xdr:colOff>402405</xdr:colOff>
      <xdr:row>623</xdr:row>
      <xdr:rowOff>119866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DD79138D-03E2-4613-B3FA-2BF64417A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907550</xdr:colOff>
      <xdr:row>552</xdr:row>
      <xdr:rowOff>162674</xdr:rowOff>
    </xdr:from>
    <xdr:to>
      <xdr:col>15</xdr:col>
      <xdr:colOff>359596</xdr:colOff>
      <xdr:row>585</xdr:row>
      <xdr:rowOff>145550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7895BB7E-E333-45A7-AA7A-628351EAE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804809</xdr:colOff>
      <xdr:row>515</xdr:row>
      <xdr:rowOff>162675</xdr:rowOff>
    </xdr:from>
    <xdr:to>
      <xdr:col>16</xdr:col>
      <xdr:colOff>85618</xdr:colOff>
      <xdr:row>548</xdr:row>
      <xdr:rowOff>179798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567CD28B-3A76-4C5F-8B8E-0528449B7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710629</xdr:colOff>
      <xdr:row>478</xdr:row>
      <xdr:rowOff>158394</xdr:rowOff>
    </xdr:from>
    <xdr:to>
      <xdr:col>15</xdr:col>
      <xdr:colOff>1429820</xdr:colOff>
      <xdr:row>512</xdr:row>
      <xdr:rowOff>149361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BE0CCD22-A0E5-4609-871C-DB44C582B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650697</xdr:colOff>
      <xdr:row>442</xdr:row>
      <xdr:rowOff>94179</xdr:rowOff>
    </xdr:from>
    <xdr:to>
      <xdr:col>15</xdr:col>
      <xdr:colOff>633574</xdr:colOff>
      <xdr:row>476</xdr:row>
      <xdr:rowOff>81337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11F6D6E7-B7A3-4FE8-B0A3-F8E58C74A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890427</xdr:colOff>
      <xdr:row>331</xdr:row>
      <xdr:rowOff>85618</xdr:rowOff>
    </xdr:from>
    <xdr:to>
      <xdr:col>15</xdr:col>
      <xdr:colOff>410967</xdr:colOff>
      <xdr:row>364</xdr:row>
      <xdr:rowOff>111304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893C3237-0E52-414C-8C6C-8936B28E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907550</xdr:colOff>
      <xdr:row>294</xdr:row>
      <xdr:rowOff>34248</xdr:rowOff>
    </xdr:from>
    <xdr:to>
      <xdr:col>15</xdr:col>
      <xdr:colOff>749157</xdr:colOff>
      <xdr:row>327</xdr:row>
      <xdr:rowOff>55653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0AF1BCFB-69C5-4D56-A1CF-0627C0A5E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684943</xdr:colOff>
      <xdr:row>257</xdr:row>
      <xdr:rowOff>42810</xdr:rowOff>
    </xdr:from>
    <xdr:to>
      <xdr:col>15</xdr:col>
      <xdr:colOff>513708</xdr:colOff>
      <xdr:row>290</xdr:row>
      <xdr:rowOff>107024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C7213147-F4AE-4DD6-9AE8-9688CA001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220</xdr:row>
      <xdr:rowOff>42809</xdr:rowOff>
    </xdr:from>
    <xdr:to>
      <xdr:col>15</xdr:col>
      <xdr:colOff>303944</xdr:colOff>
      <xdr:row>253</xdr:row>
      <xdr:rowOff>141271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F340AC0F-4113-4E16-B787-2B947557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856180</xdr:colOff>
      <xdr:row>183</xdr:row>
      <xdr:rowOff>0</xdr:rowOff>
    </xdr:from>
    <xdr:to>
      <xdr:col>9</xdr:col>
      <xdr:colOff>107023</xdr:colOff>
      <xdr:row>215</xdr:row>
      <xdr:rowOff>55652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139B404D-0C4D-4137-9204-CCA519ECA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107023</xdr:colOff>
      <xdr:row>183</xdr:row>
      <xdr:rowOff>25685</xdr:rowOff>
    </xdr:from>
    <xdr:to>
      <xdr:col>15</xdr:col>
      <xdr:colOff>1061664</xdr:colOff>
      <xdr:row>211</xdr:row>
      <xdr:rowOff>128427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43E877F1-7176-43F5-9B65-0F34EAF46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303944</xdr:colOff>
      <xdr:row>145</xdr:row>
      <xdr:rowOff>171235</xdr:rowOff>
    </xdr:from>
    <xdr:to>
      <xdr:col>6</xdr:col>
      <xdr:colOff>136989</xdr:colOff>
      <xdr:row>176</xdr:row>
      <xdr:rowOff>166954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D076F13B-0FE9-4FFF-963A-9185B228C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273979</xdr:colOff>
      <xdr:row>146</xdr:row>
      <xdr:rowOff>4281</xdr:rowOff>
    </xdr:from>
    <xdr:to>
      <xdr:col>11</xdr:col>
      <xdr:colOff>800530</xdr:colOff>
      <xdr:row>176</xdr:row>
      <xdr:rowOff>162673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F818FD1B-AEBB-4F3D-8EE3-E9E856956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55651</xdr:colOff>
      <xdr:row>145</xdr:row>
      <xdr:rowOff>51370</xdr:rowOff>
    </xdr:from>
    <xdr:to>
      <xdr:col>16</xdr:col>
      <xdr:colOff>556516</xdr:colOff>
      <xdr:row>176</xdr:row>
      <xdr:rowOff>21404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3A1BCC98-BB87-43D0-A4FE-A34B47870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783403</xdr:colOff>
      <xdr:row>109</xdr:row>
      <xdr:rowOff>12842</xdr:rowOff>
    </xdr:from>
    <xdr:to>
      <xdr:col>15</xdr:col>
      <xdr:colOff>312505</xdr:colOff>
      <xdr:row>142</xdr:row>
      <xdr:rowOff>77056</xdr:rowOff>
    </xdr:to>
    <xdr:graphicFrame macro="">
      <xdr:nvGraphicFramePr>
        <xdr:cNvPr id="50" name="Diagram 2">
          <a:extLst>
            <a:ext uri="{FF2B5EF4-FFF2-40B4-BE49-F238E27FC236}">
              <a16:creationId xmlns:a16="http://schemas.microsoft.com/office/drawing/2014/main" id="{6E3B5411-AA1C-48B7-977E-1BB99B510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894708</xdr:colOff>
      <xdr:row>72</xdr:row>
      <xdr:rowOff>154113</xdr:rowOff>
    </xdr:from>
    <xdr:to>
      <xdr:col>15</xdr:col>
      <xdr:colOff>809091</xdr:colOff>
      <xdr:row>107</xdr:row>
      <xdr:rowOff>29967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47FB7F04-F671-4922-A656-C8C4C3D4D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36</xdr:row>
      <xdr:rowOff>42809</xdr:rowOff>
    </xdr:from>
    <xdr:to>
      <xdr:col>15</xdr:col>
      <xdr:colOff>440933</xdr:colOff>
      <xdr:row>69</xdr:row>
      <xdr:rowOff>51372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DBC46690-6A0E-4E9D-8970-CD2B5C4D2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368</xdr:row>
      <xdr:rowOff>0</xdr:rowOff>
    </xdr:from>
    <xdr:to>
      <xdr:col>15</xdr:col>
      <xdr:colOff>393843</xdr:colOff>
      <xdr:row>401</xdr:row>
      <xdr:rowOff>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3E96D0D-EB26-435F-B334-8671E5C42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405</xdr:row>
      <xdr:rowOff>0</xdr:rowOff>
    </xdr:from>
    <xdr:to>
      <xdr:col>15</xdr:col>
      <xdr:colOff>393843</xdr:colOff>
      <xdr:row>437</xdr:row>
      <xdr:rowOff>188358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551685A-6B9F-4BED-A697-DF671241C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212166</xdr:colOff>
      <xdr:row>39</xdr:row>
      <xdr:rowOff>76200</xdr:rowOff>
    </xdr:from>
    <xdr:to>
      <xdr:col>57</xdr:col>
      <xdr:colOff>316837</xdr:colOff>
      <xdr:row>53</xdr:row>
      <xdr:rowOff>180871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152401</xdr:colOff>
      <xdr:row>85</xdr:row>
      <xdr:rowOff>0</xdr:rowOff>
    </xdr:from>
    <xdr:to>
      <xdr:col>57</xdr:col>
      <xdr:colOff>355881</xdr:colOff>
      <xdr:row>98</xdr:row>
      <xdr:rowOff>167472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113127</xdr:colOff>
      <xdr:row>129</xdr:row>
      <xdr:rowOff>2679</xdr:rowOff>
    </xdr:from>
    <xdr:to>
      <xdr:col>57</xdr:col>
      <xdr:colOff>531809</xdr:colOff>
      <xdr:row>143</xdr:row>
      <xdr:rowOff>106595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240741</xdr:colOff>
      <xdr:row>143</xdr:row>
      <xdr:rowOff>146540</xdr:rowOff>
    </xdr:from>
    <xdr:to>
      <xdr:col>57</xdr:col>
      <xdr:colOff>648956</xdr:colOff>
      <xdr:row>158</xdr:row>
      <xdr:rowOff>136073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125604</xdr:colOff>
      <xdr:row>158</xdr:row>
      <xdr:rowOff>188407</xdr:rowOff>
    </xdr:from>
    <xdr:to>
      <xdr:col>57</xdr:col>
      <xdr:colOff>669891</xdr:colOff>
      <xdr:row>173</xdr:row>
      <xdr:rowOff>104670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157005</xdr:colOff>
      <xdr:row>173</xdr:row>
      <xdr:rowOff>188407</xdr:rowOff>
    </xdr:from>
    <xdr:to>
      <xdr:col>57</xdr:col>
      <xdr:colOff>638489</xdr:colOff>
      <xdr:row>188</xdr:row>
      <xdr:rowOff>125604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51</xdr:col>
      <xdr:colOff>180975</xdr:colOff>
      <xdr:row>189</xdr:row>
      <xdr:rowOff>85725</xdr:rowOff>
    </xdr:from>
    <xdr:to>
      <xdr:col>57</xdr:col>
      <xdr:colOff>695325</xdr:colOff>
      <xdr:row>203</xdr:row>
      <xdr:rowOff>66675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51</xdr:col>
      <xdr:colOff>133350</xdr:colOff>
      <xdr:row>204</xdr:row>
      <xdr:rowOff>76200</xdr:rowOff>
    </xdr:from>
    <xdr:to>
      <xdr:col>57</xdr:col>
      <xdr:colOff>590550</xdr:colOff>
      <xdr:row>219</xdr:row>
      <xdr:rowOff>66675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51</xdr:col>
      <xdr:colOff>104775</xdr:colOff>
      <xdr:row>220</xdr:row>
      <xdr:rowOff>0</xdr:rowOff>
    </xdr:from>
    <xdr:to>
      <xdr:col>57</xdr:col>
      <xdr:colOff>619126</xdr:colOff>
      <xdr:row>234</xdr:row>
      <xdr:rowOff>19050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95250</xdr:colOff>
      <xdr:row>68</xdr:row>
      <xdr:rowOff>190500</xdr:rowOff>
    </xdr:from>
    <xdr:to>
      <xdr:col>57</xdr:col>
      <xdr:colOff>294125</xdr:colOff>
      <xdr:row>83</xdr:row>
      <xdr:rowOff>126546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51</xdr:col>
      <xdr:colOff>180976</xdr:colOff>
      <xdr:row>54</xdr:row>
      <xdr:rowOff>180976</xdr:rowOff>
    </xdr:from>
    <xdr:to>
      <xdr:col>57</xdr:col>
      <xdr:colOff>389376</xdr:colOff>
      <xdr:row>68</xdr:row>
      <xdr:rowOff>126547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51</xdr:col>
      <xdr:colOff>144780</xdr:colOff>
      <xdr:row>100</xdr:row>
      <xdr:rowOff>0</xdr:rowOff>
    </xdr:from>
    <xdr:to>
      <xdr:col>57</xdr:col>
      <xdr:colOff>313175</xdr:colOff>
      <xdr:row>113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51</xdr:col>
      <xdr:colOff>182880</xdr:colOff>
      <xdr:row>115</xdr:row>
      <xdr:rowOff>0</xdr:rowOff>
    </xdr:from>
    <xdr:to>
      <xdr:col>57</xdr:col>
      <xdr:colOff>360800</xdr:colOff>
      <xdr:row>128</xdr:row>
      <xdr:rowOff>145596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902970</xdr:colOff>
      <xdr:row>0</xdr:row>
      <xdr:rowOff>156210</xdr:rowOff>
    </xdr:from>
    <xdr:to>
      <xdr:col>13</xdr:col>
      <xdr:colOff>792480</xdr:colOff>
      <xdr:row>30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760D3BB-6122-425B-920F-12E72A508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137160</xdr:rowOff>
    </xdr:from>
    <xdr:to>
      <xdr:col>13</xdr:col>
      <xdr:colOff>800100</xdr:colOff>
      <xdr:row>62</xdr:row>
      <xdr:rowOff>76200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55B2894-8B16-4878-8DA2-D51FF646F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186690</xdr:rowOff>
    </xdr:from>
    <xdr:to>
      <xdr:col>13</xdr:col>
      <xdr:colOff>762000</xdr:colOff>
      <xdr:row>94</xdr:row>
      <xdr:rowOff>76200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6B6A6E1-DFD0-497C-8DE2-B265F2F29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902970</xdr:colOff>
      <xdr:row>96</xdr:row>
      <xdr:rowOff>167640</xdr:rowOff>
    </xdr:from>
    <xdr:to>
      <xdr:col>12</xdr:col>
      <xdr:colOff>777240</xdr:colOff>
      <xdr:row>126</xdr:row>
      <xdr:rowOff>53340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49443D8-4C49-4BEA-A81F-43BCBEA45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34290</xdr:rowOff>
    </xdr:from>
    <xdr:to>
      <xdr:col>13</xdr:col>
      <xdr:colOff>708660</xdr:colOff>
      <xdr:row>158</xdr:row>
      <xdr:rowOff>76200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C13F3C5-BDDE-46A9-83F0-1E4AF3957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525780</xdr:colOff>
      <xdr:row>160</xdr:row>
      <xdr:rowOff>163830</xdr:rowOff>
    </xdr:from>
    <xdr:to>
      <xdr:col>13</xdr:col>
      <xdr:colOff>495300</xdr:colOff>
      <xdr:row>190</xdr:row>
      <xdr:rowOff>45720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109CA35-81F6-4DDA-817A-D874A4FF5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11430</xdr:rowOff>
    </xdr:from>
    <xdr:to>
      <xdr:col>13</xdr:col>
      <xdr:colOff>742950</xdr:colOff>
      <xdr:row>222</xdr:row>
      <xdr:rowOff>76200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68F2C7EC-3673-4EA1-8BAC-5EB2165C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45720</xdr:rowOff>
    </xdr:from>
    <xdr:to>
      <xdr:col>13</xdr:col>
      <xdr:colOff>819150</xdr:colOff>
      <xdr:row>254</xdr:row>
      <xdr:rowOff>76200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C387396E-099C-4160-9298-AD35082BE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60960</xdr:rowOff>
    </xdr:from>
    <xdr:to>
      <xdr:col>13</xdr:col>
      <xdr:colOff>750570</xdr:colOff>
      <xdr:row>286</xdr:row>
      <xdr:rowOff>76200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B4A37DD1-AEF7-4677-91AA-529197134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910590</xdr:colOff>
      <xdr:row>289</xdr:row>
      <xdr:rowOff>38100</xdr:rowOff>
    </xdr:from>
    <xdr:to>
      <xdr:col>13</xdr:col>
      <xdr:colOff>788670</xdr:colOff>
      <xdr:row>318</xdr:row>
      <xdr:rowOff>64770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0D2B1641-FC70-4741-92FF-5149595E0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321</xdr:row>
      <xdr:rowOff>0</xdr:rowOff>
    </xdr:from>
    <xdr:to>
      <xdr:col>13</xdr:col>
      <xdr:colOff>830580</xdr:colOff>
      <xdr:row>350</xdr:row>
      <xdr:rowOff>76200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2F8CCCD4-60BA-4379-8A44-503E32C68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22860</xdr:rowOff>
    </xdr:from>
    <xdr:to>
      <xdr:col>13</xdr:col>
      <xdr:colOff>716280</xdr:colOff>
      <xdr:row>382</xdr:row>
      <xdr:rowOff>76200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A2E509BB-D8CF-400A-BE4E-CCA4BAAF4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30480</xdr:colOff>
      <xdr:row>0</xdr:row>
      <xdr:rowOff>114300</xdr:rowOff>
    </xdr:from>
    <xdr:to>
      <xdr:col>25</xdr:col>
      <xdr:colOff>781050</xdr:colOff>
      <xdr:row>29</xdr:row>
      <xdr:rowOff>179070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D343C515-43C4-44ED-BC4F-7116B4879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41910</xdr:colOff>
      <xdr:row>10</xdr:row>
      <xdr:rowOff>95250</xdr:rowOff>
    </xdr:from>
    <xdr:to>
      <xdr:col>14</xdr:col>
      <xdr:colOff>834390</xdr:colOff>
      <xdr:row>13</xdr:row>
      <xdr:rowOff>64770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7BA52B55-6095-4E93-9D21-F2C50FE7AC7F}"/>
            </a:ext>
          </a:extLst>
        </xdr:cNvPr>
        <xdr:cNvSpPr/>
      </xdr:nvSpPr>
      <xdr:spPr bwMode="auto">
        <a:xfrm>
          <a:off x="12843510" y="200025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41910</xdr:colOff>
      <xdr:row>32</xdr:row>
      <xdr:rowOff>160020</xdr:rowOff>
    </xdr:from>
    <xdr:to>
      <xdr:col>25</xdr:col>
      <xdr:colOff>788670</xdr:colOff>
      <xdr:row>61</xdr:row>
      <xdr:rowOff>179070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A690647C-3A79-4A00-90EE-748D3606B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76200</xdr:colOff>
      <xdr:row>40</xdr:row>
      <xdr:rowOff>129540</xdr:rowOff>
    </xdr:from>
    <xdr:to>
      <xdr:col>14</xdr:col>
      <xdr:colOff>773430</xdr:colOff>
      <xdr:row>43</xdr:row>
      <xdr:rowOff>68580</xdr:rowOff>
    </xdr:to>
    <xdr:sp macro="" textlink="">
      <xdr:nvSpPr>
        <xdr:cNvPr id="17" name="Pil: høyre 16">
          <a:extLst>
            <a:ext uri="{FF2B5EF4-FFF2-40B4-BE49-F238E27FC236}">
              <a16:creationId xmlns:a16="http://schemas.microsoft.com/office/drawing/2014/main" id="{D1B91D2F-9AF3-415F-B2DC-5437CF5176FD}"/>
            </a:ext>
          </a:extLst>
        </xdr:cNvPr>
        <xdr:cNvSpPr/>
      </xdr:nvSpPr>
      <xdr:spPr bwMode="auto">
        <a:xfrm>
          <a:off x="12877800" y="7749540"/>
          <a:ext cx="697230" cy="51054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64</xdr:row>
      <xdr:rowOff>182880</xdr:rowOff>
    </xdr:from>
    <xdr:to>
      <xdr:col>25</xdr:col>
      <xdr:colOff>845820</xdr:colOff>
      <xdr:row>92</xdr:row>
      <xdr:rowOff>87630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80F0F764-08C4-446D-921B-AA5F4CEA1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129540</xdr:colOff>
      <xdr:row>97</xdr:row>
      <xdr:rowOff>102870</xdr:rowOff>
    </xdr:from>
    <xdr:to>
      <xdr:col>25</xdr:col>
      <xdr:colOff>26670</xdr:colOff>
      <xdr:row>125</xdr:row>
      <xdr:rowOff>80010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955DF8BA-66CA-4CD7-AE1A-505F81CD8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7620</xdr:colOff>
      <xdr:row>128</xdr:row>
      <xdr:rowOff>167640</xdr:rowOff>
    </xdr:from>
    <xdr:to>
      <xdr:col>25</xdr:col>
      <xdr:colOff>849630</xdr:colOff>
      <xdr:row>156</xdr:row>
      <xdr:rowOff>160020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2A70FB55-6C1C-47ED-97DA-FF9A2EA21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34290</xdr:colOff>
      <xdr:row>160</xdr:row>
      <xdr:rowOff>163830</xdr:rowOff>
    </xdr:from>
    <xdr:to>
      <xdr:col>25</xdr:col>
      <xdr:colOff>842010</xdr:colOff>
      <xdr:row>188</xdr:row>
      <xdr:rowOff>110490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275E7FF-064E-43B5-9012-FD37EE8D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72390</xdr:colOff>
      <xdr:row>171</xdr:row>
      <xdr:rowOff>125730</xdr:rowOff>
    </xdr:from>
    <xdr:to>
      <xdr:col>14</xdr:col>
      <xdr:colOff>838200</xdr:colOff>
      <xdr:row>174</xdr:row>
      <xdr:rowOff>26670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22334C7C-AADA-4278-927B-2A0B269C8692}"/>
            </a:ext>
          </a:extLst>
        </xdr:cNvPr>
        <xdr:cNvSpPr/>
      </xdr:nvSpPr>
      <xdr:spPr bwMode="auto">
        <a:xfrm>
          <a:off x="12873990" y="32701230"/>
          <a:ext cx="765810" cy="47244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102870</xdr:colOff>
      <xdr:row>136</xdr:row>
      <xdr:rowOff>175260</xdr:rowOff>
    </xdr:from>
    <xdr:to>
      <xdr:col>14</xdr:col>
      <xdr:colOff>773430</xdr:colOff>
      <xdr:row>139</xdr:row>
      <xdr:rowOff>95250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9D5781F5-A068-4EE9-B7D5-60D2584E3BC7}"/>
            </a:ext>
          </a:extLst>
        </xdr:cNvPr>
        <xdr:cNvSpPr/>
      </xdr:nvSpPr>
      <xdr:spPr bwMode="auto">
        <a:xfrm>
          <a:off x="12904470" y="26083260"/>
          <a:ext cx="670560" cy="49149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163830</xdr:colOff>
      <xdr:row>105</xdr:row>
      <xdr:rowOff>129540</xdr:rowOff>
    </xdr:from>
    <xdr:to>
      <xdr:col>14</xdr:col>
      <xdr:colOff>38100</xdr:colOff>
      <xdr:row>108</xdr:row>
      <xdr:rowOff>60960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328D81E0-ECF1-4FF4-B3F2-B51D51F74E6C}"/>
            </a:ext>
          </a:extLst>
        </xdr:cNvPr>
        <xdr:cNvSpPr/>
      </xdr:nvSpPr>
      <xdr:spPr bwMode="auto">
        <a:xfrm>
          <a:off x="12051030" y="20132040"/>
          <a:ext cx="788670" cy="5029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64770</xdr:colOff>
      <xdr:row>75</xdr:row>
      <xdr:rowOff>80010</xdr:rowOff>
    </xdr:from>
    <xdr:to>
      <xdr:col>14</xdr:col>
      <xdr:colOff>617220</xdr:colOff>
      <xdr:row>78</xdr:row>
      <xdr:rowOff>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51A56FA7-93E2-4060-9F10-43E9951A608D}"/>
            </a:ext>
          </a:extLst>
        </xdr:cNvPr>
        <xdr:cNvSpPr/>
      </xdr:nvSpPr>
      <xdr:spPr bwMode="auto">
        <a:xfrm>
          <a:off x="12866370" y="14367510"/>
          <a:ext cx="552450" cy="49149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38100</xdr:colOff>
      <xdr:row>193</xdr:row>
      <xdr:rowOff>11430</xdr:rowOff>
    </xdr:from>
    <xdr:to>
      <xdr:col>25</xdr:col>
      <xdr:colOff>792480</xdr:colOff>
      <xdr:row>219</xdr:row>
      <xdr:rowOff>179070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7F38657-2AED-45B2-8670-ED34DC790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14</xdr:col>
      <xdr:colOff>49530</xdr:colOff>
      <xdr:row>203</xdr:row>
      <xdr:rowOff>34290</xdr:rowOff>
    </xdr:from>
    <xdr:to>
      <xdr:col>14</xdr:col>
      <xdr:colOff>773430</xdr:colOff>
      <xdr:row>205</xdr:row>
      <xdr:rowOff>167640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8CF0786B-5167-4CBF-B7FF-618946C7A30B}"/>
            </a:ext>
          </a:extLst>
        </xdr:cNvPr>
        <xdr:cNvSpPr/>
      </xdr:nvSpPr>
      <xdr:spPr bwMode="auto">
        <a:xfrm>
          <a:off x="12851130" y="38705790"/>
          <a:ext cx="723900" cy="51435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60960</xdr:colOff>
      <xdr:row>72</xdr:row>
      <xdr:rowOff>102870</xdr:rowOff>
    </xdr:from>
    <xdr:to>
      <xdr:col>26</xdr:col>
      <xdr:colOff>822960</xdr:colOff>
      <xdr:row>74</xdr:row>
      <xdr:rowOff>171450</xdr:rowOff>
    </xdr:to>
    <xdr:sp macro="" textlink="">
      <xdr:nvSpPr>
        <xdr:cNvPr id="28" name="Pil: høyre 27">
          <a:extLst>
            <a:ext uri="{FF2B5EF4-FFF2-40B4-BE49-F238E27FC236}">
              <a16:creationId xmlns:a16="http://schemas.microsoft.com/office/drawing/2014/main" id="{5F407054-7EF8-49CD-924B-CA6B83C0E1EA}"/>
            </a:ext>
          </a:extLst>
        </xdr:cNvPr>
        <xdr:cNvSpPr/>
      </xdr:nvSpPr>
      <xdr:spPr bwMode="auto">
        <a:xfrm>
          <a:off x="23835360" y="13818870"/>
          <a:ext cx="762000" cy="44958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64770</xdr:colOff>
      <xdr:row>64</xdr:row>
      <xdr:rowOff>152400</xdr:rowOff>
    </xdr:from>
    <xdr:to>
      <xdr:col>38</xdr:col>
      <xdr:colOff>845820</xdr:colOff>
      <xdr:row>92</xdr:row>
      <xdr:rowOff>148590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ADFF5520-2EB6-4E4F-BE23-638A5B31F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45720</xdr:colOff>
      <xdr:row>32</xdr:row>
      <xdr:rowOff>118110</xdr:rowOff>
    </xdr:from>
    <xdr:to>
      <xdr:col>38</xdr:col>
      <xdr:colOff>758190</xdr:colOff>
      <xdr:row>60</xdr:row>
      <xdr:rowOff>118110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B0232B31-4186-4970-9B1D-ED6F8DF10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129540</xdr:colOff>
      <xdr:row>41</xdr:row>
      <xdr:rowOff>102870</xdr:rowOff>
    </xdr:from>
    <xdr:to>
      <xdr:col>26</xdr:col>
      <xdr:colOff>822960</xdr:colOff>
      <xdr:row>44</xdr:row>
      <xdr:rowOff>53340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81D38512-BB28-471E-B7BF-10E0DB68ADE6}"/>
            </a:ext>
          </a:extLst>
        </xdr:cNvPr>
        <xdr:cNvSpPr/>
      </xdr:nvSpPr>
      <xdr:spPr bwMode="auto">
        <a:xfrm>
          <a:off x="23903940" y="7913370"/>
          <a:ext cx="693420" cy="52197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72390</xdr:colOff>
      <xdr:row>0</xdr:row>
      <xdr:rowOff>133350</xdr:rowOff>
    </xdr:from>
    <xdr:to>
      <xdr:col>38</xdr:col>
      <xdr:colOff>685800</xdr:colOff>
      <xdr:row>28</xdr:row>
      <xdr:rowOff>133350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6EF11BDA-26FB-450A-AD71-92B69788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15</xdr:col>
      <xdr:colOff>3810</xdr:colOff>
      <xdr:row>224</xdr:row>
      <xdr:rowOff>140970</xdr:rowOff>
    </xdr:from>
    <xdr:to>
      <xdr:col>25</xdr:col>
      <xdr:colOff>769620</xdr:colOff>
      <xdr:row>252</xdr:row>
      <xdr:rowOff>118110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2C6A5E53-DB03-4657-801B-0329B79DB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41910</xdr:colOff>
      <xdr:row>235</xdr:row>
      <xdr:rowOff>125730</xdr:rowOff>
    </xdr:from>
    <xdr:to>
      <xdr:col>14</xdr:col>
      <xdr:colOff>701040</xdr:colOff>
      <xdr:row>238</xdr:row>
      <xdr:rowOff>95250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BED71823-15F4-4FFA-B5AF-2F6B3633B739}"/>
            </a:ext>
          </a:extLst>
        </xdr:cNvPr>
        <xdr:cNvSpPr/>
      </xdr:nvSpPr>
      <xdr:spPr bwMode="auto">
        <a:xfrm>
          <a:off x="12843510" y="4489323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</xdr:colOff>
      <xdr:row>96</xdr:row>
      <xdr:rowOff>148590</xdr:rowOff>
    </xdr:from>
    <xdr:to>
      <xdr:col>38</xdr:col>
      <xdr:colOff>876300</xdr:colOff>
      <xdr:row>124</xdr:row>
      <xdr:rowOff>114300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5555F66D-1269-419F-8B64-45D4A58AB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45720</xdr:colOff>
      <xdr:row>128</xdr:row>
      <xdr:rowOff>91440</xdr:rowOff>
    </xdr:from>
    <xdr:to>
      <xdr:col>38</xdr:col>
      <xdr:colOff>777240</xdr:colOff>
      <xdr:row>156</xdr:row>
      <xdr:rowOff>22860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81407FB7-B379-4682-AA07-16726FB1C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26</xdr:col>
      <xdr:colOff>99060</xdr:colOff>
      <xdr:row>140</xdr:row>
      <xdr:rowOff>114300</xdr:rowOff>
    </xdr:from>
    <xdr:to>
      <xdr:col>26</xdr:col>
      <xdr:colOff>875538</xdr:colOff>
      <xdr:row>142</xdr:row>
      <xdr:rowOff>171450</xdr:rowOff>
    </xdr:to>
    <xdr:sp macro="" textlink="">
      <xdr:nvSpPr>
        <xdr:cNvPr id="39" name="Pil: høyre 38">
          <a:extLst>
            <a:ext uri="{FF2B5EF4-FFF2-40B4-BE49-F238E27FC236}">
              <a16:creationId xmlns:a16="http://schemas.microsoft.com/office/drawing/2014/main" id="{0474F9CF-A4A7-4D7F-97C7-6D779D5CCB1F}"/>
            </a:ext>
          </a:extLst>
        </xdr:cNvPr>
        <xdr:cNvSpPr/>
      </xdr:nvSpPr>
      <xdr:spPr bwMode="auto">
        <a:xfrm>
          <a:off x="23873460" y="26784300"/>
          <a:ext cx="776478" cy="43815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160</xdr:row>
      <xdr:rowOff>110490</xdr:rowOff>
    </xdr:from>
    <xdr:to>
      <xdr:col>38</xdr:col>
      <xdr:colOff>735330</xdr:colOff>
      <xdr:row>188</xdr:row>
      <xdr:rowOff>3810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1266B6AB-D550-4770-AED4-0FC338216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125730</xdr:colOff>
      <xdr:row>172</xdr:row>
      <xdr:rowOff>152400</xdr:rowOff>
    </xdr:from>
    <xdr:to>
      <xdr:col>26</xdr:col>
      <xdr:colOff>902208</xdr:colOff>
      <xdr:row>175</xdr:row>
      <xdr:rowOff>19050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36BE1C9B-5FD1-4106-B7EB-252D5F791830}"/>
            </a:ext>
          </a:extLst>
        </xdr:cNvPr>
        <xdr:cNvSpPr/>
      </xdr:nvSpPr>
      <xdr:spPr bwMode="auto">
        <a:xfrm>
          <a:off x="23900130" y="32918400"/>
          <a:ext cx="776478" cy="43815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118110</xdr:colOff>
      <xdr:row>141</xdr:row>
      <xdr:rowOff>57150</xdr:rowOff>
    </xdr:from>
    <xdr:to>
      <xdr:col>39</xdr:col>
      <xdr:colOff>894588</xdr:colOff>
      <xdr:row>143</xdr:row>
      <xdr:rowOff>114300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A17FB6EC-47D8-40FC-A778-ED0ABE8151B3}"/>
            </a:ext>
          </a:extLst>
        </xdr:cNvPr>
        <xdr:cNvSpPr/>
      </xdr:nvSpPr>
      <xdr:spPr bwMode="auto">
        <a:xfrm>
          <a:off x="35779710" y="26917650"/>
          <a:ext cx="776478" cy="43815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144780</xdr:colOff>
      <xdr:row>172</xdr:row>
      <xdr:rowOff>137160</xdr:rowOff>
    </xdr:from>
    <xdr:to>
      <xdr:col>39</xdr:col>
      <xdr:colOff>746760</xdr:colOff>
      <xdr:row>174</xdr:row>
      <xdr:rowOff>167640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B9469062-0D0F-4C64-B2B4-06E8AD6CCA6E}"/>
            </a:ext>
          </a:extLst>
        </xdr:cNvPr>
        <xdr:cNvSpPr/>
      </xdr:nvSpPr>
      <xdr:spPr bwMode="auto">
        <a:xfrm>
          <a:off x="35806380" y="32903160"/>
          <a:ext cx="601980" cy="41148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137160</xdr:colOff>
      <xdr:row>269</xdr:row>
      <xdr:rowOff>19050</xdr:rowOff>
    </xdr:from>
    <xdr:to>
      <xdr:col>14</xdr:col>
      <xdr:colOff>796290</xdr:colOff>
      <xdr:row>271</xdr:row>
      <xdr:rowOff>179070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7253F188-7970-4D08-984B-F0B09677FFF7}"/>
            </a:ext>
          </a:extLst>
        </xdr:cNvPr>
        <xdr:cNvSpPr/>
      </xdr:nvSpPr>
      <xdr:spPr bwMode="auto">
        <a:xfrm>
          <a:off x="12938760" y="5126355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171450</xdr:colOff>
      <xdr:row>302</xdr:row>
      <xdr:rowOff>0</xdr:rowOff>
    </xdr:from>
    <xdr:to>
      <xdr:col>14</xdr:col>
      <xdr:colOff>830580</xdr:colOff>
      <xdr:row>304</xdr:row>
      <xdr:rowOff>160020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F170D1F7-D9C4-409C-A22C-7FC7DE6F6BC0}"/>
            </a:ext>
          </a:extLst>
        </xdr:cNvPr>
        <xdr:cNvSpPr/>
      </xdr:nvSpPr>
      <xdr:spPr bwMode="auto">
        <a:xfrm>
          <a:off x="12973050" y="5753100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190500</xdr:colOff>
      <xdr:row>333</xdr:row>
      <xdr:rowOff>57150</xdr:rowOff>
    </xdr:from>
    <xdr:to>
      <xdr:col>14</xdr:col>
      <xdr:colOff>849630</xdr:colOff>
      <xdr:row>336</xdr:row>
      <xdr:rowOff>26670</xdr:rowOff>
    </xdr:to>
    <xdr:sp macro="" textlink="">
      <xdr:nvSpPr>
        <xdr:cNvPr id="46" name="Pil: høyre 45">
          <a:extLst>
            <a:ext uri="{FF2B5EF4-FFF2-40B4-BE49-F238E27FC236}">
              <a16:creationId xmlns:a16="http://schemas.microsoft.com/office/drawing/2014/main" id="{64666E4D-3FC4-4335-A56D-4B8F0485D8A5}"/>
            </a:ext>
          </a:extLst>
        </xdr:cNvPr>
        <xdr:cNvSpPr/>
      </xdr:nvSpPr>
      <xdr:spPr bwMode="auto">
        <a:xfrm>
          <a:off x="12992100" y="6349365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137160</xdr:colOff>
      <xdr:row>368</xdr:row>
      <xdr:rowOff>26670</xdr:rowOff>
    </xdr:from>
    <xdr:to>
      <xdr:col>14</xdr:col>
      <xdr:colOff>796290</xdr:colOff>
      <xdr:row>370</xdr:row>
      <xdr:rowOff>186690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6F34E051-CFD6-4C3B-B2C2-66F40A8701E6}"/>
            </a:ext>
          </a:extLst>
        </xdr:cNvPr>
        <xdr:cNvSpPr/>
      </xdr:nvSpPr>
      <xdr:spPr bwMode="auto">
        <a:xfrm>
          <a:off x="12938760" y="7013067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87630</xdr:colOff>
      <xdr:row>204</xdr:row>
      <xdr:rowOff>15240</xdr:rowOff>
    </xdr:from>
    <xdr:to>
      <xdr:col>26</xdr:col>
      <xdr:colOff>811530</xdr:colOff>
      <xdr:row>206</xdr:row>
      <xdr:rowOff>148590</xdr:rowOff>
    </xdr:to>
    <xdr:sp macro="" textlink="">
      <xdr:nvSpPr>
        <xdr:cNvPr id="48" name="Pil: høyre 47">
          <a:extLst>
            <a:ext uri="{FF2B5EF4-FFF2-40B4-BE49-F238E27FC236}">
              <a16:creationId xmlns:a16="http://schemas.microsoft.com/office/drawing/2014/main" id="{6016A8F4-2FEF-477C-94E4-7E236391F2AA}"/>
            </a:ext>
          </a:extLst>
        </xdr:cNvPr>
        <xdr:cNvSpPr/>
      </xdr:nvSpPr>
      <xdr:spPr bwMode="auto">
        <a:xfrm>
          <a:off x="23862030" y="38877240"/>
          <a:ext cx="723900" cy="51435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87630</xdr:colOff>
      <xdr:row>236</xdr:row>
      <xdr:rowOff>22860</xdr:rowOff>
    </xdr:from>
    <xdr:to>
      <xdr:col>26</xdr:col>
      <xdr:colOff>746760</xdr:colOff>
      <xdr:row>238</xdr:row>
      <xdr:rowOff>182880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AC77DDE2-F0C9-48A3-A177-27DFAB00C2FD}"/>
            </a:ext>
          </a:extLst>
        </xdr:cNvPr>
        <xdr:cNvSpPr/>
      </xdr:nvSpPr>
      <xdr:spPr bwMode="auto">
        <a:xfrm>
          <a:off x="23862030" y="4498086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257</xdr:row>
      <xdr:rowOff>0</xdr:rowOff>
    </xdr:from>
    <xdr:to>
      <xdr:col>25</xdr:col>
      <xdr:colOff>784860</xdr:colOff>
      <xdr:row>284</xdr:row>
      <xdr:rowOff>148590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1FC1E231-92F1-4FC2-AE19-81421337B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41910</xdr:colOff>
      <xdr:row>269</xdr:row>
      <xdr:rowOff>91440</xdr:rowOff>
    </xdr:from>
    <xdr:to>
      <xdr:col>26</xdr:col>
      <xdr:colOff>701040</xdr:colOff>
      <xdr:row>272</xdr:row>
      <xdr:rowOff>60960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89847C3F-1CD8-44E8-BB47-2236C0479306}"/>
            </a:ext>
          </a:extLst>
        </xdr:cNvPr>
        <xdr:cNvSpPr/>
      </xdr:nvSpPr>
      <xdr:spPr bwMode="auto">
        <a:xfrm>
          <a:off x="23816310" y="5133594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288</xdr:row>
      <xdr:rowOff>179070</xdr:rowOff>
    </xdr:from>
    <xdr:to>
      <xdr:col>25</xdr:col>
      <xdr:colOff>803910</xdr:colOff>
      <xdr:row>316</xdr:row>
      <xdr:rowOff>121920</xdr:rowOff>
    </xdr:to>
    <xdr:graphicFrame macro="">
      <xdr:nvGraphicFramePr>
        <xdr:cNvPr id="52" name="Diagram 51">
          <a:extLst>
            <a:ext uri="{FF2B5EF4-FFF2-40B4-BE49-F238E27FC236}">
              <a16:creationId xmlns:a16="http://schemas.microsoft.com/office/drawing/2014/main" id="{E18F69B0-BC13-4022-AC0B-37DCEC448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910590</xdr:colOff>
      <xdr:row>320</xdr:row>
      <xdr:rowOff>163830</xdr:rowOff>
    </xdr:from>
    <xdr:to>
      <xdr:col>26</xdr:col>
      <xdr:colOff>742950</xdr:colOff>
      <xdr:row>348</xdr:row>
      <xdr:rowOff>95250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E8BA56C4-EFDC-4F73-A317-CB89921EB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</xdr:col>
      <xdr:colOff>0</xdr:colOff>
      <xdr:row>352</xdr:row>
      <xdr:rowOff>167640</xdr:rowOff>
    </xdr:from>
    <xdr:to>
      <xdr:col>26</xdr:col>
      <xdr:colOff>746760</xdr:colOff>
      <xdr:row>380</xdr:row>
      <xdr:rowOff>99060</xdr:rowOff>
    </xdr:to>
    <xdr:graphicFrame macro="">
      <xdr:nvGraphicFramePr>
        <xdr:cNvPr id="54" name="Diagram 53">
          <a:extLst>
            <a:ext uri="{FF2B5EF4-FFF2-40B4-BE49-F238E27FC236}">
              <a16:creationId xmlns:a16="http://schemas.microsoft.com/office/drawing/2014/main" id="{949D31FB-85ED-4B61-81FF-33BAF7E6D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0</xdr:colOff>
      <xdr:row>385</xdr:row>
      <xdr:rowOff>0</xdr:rowOff>
    </xdr:from>
    <xdr:to>
      <xdr:col>26</xdr:col>
      <xdr:colOff>746760</xdr:colOff>
      <xdr:row>412</xdr:row>
      <xdr:rowOff>121920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45F1173B-9EC3-4AD3-8857-98DE430E8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659130</xdr:colOff>
      <xdr:row>398</xdr:row>
      <xdr:rowOff>160020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094A3079-64E2-435D-8D2B-F64719CB2644}"/>
            </a:ext>
          </a:extLst>
        </xdr:cNvPr>
        <xdr:cNvSpPr/>
      </xdr:nvSpPr>
      <xdr:spPr bwMode="auto">
        <a:xfrm>
          <a:off x="12801600" y="7543800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385</xdr:row>
      <xdr:rowOff>0</xdr:rowOff>
    </xdr:from>
    <xdr:to>
      <xdr:col>13</xdr:col>
      <xdr:colOff>716280</xdr:colOff>
      <xdr:row>414</xdr:row>
      <xdr:rowOff>53340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4F03FC4D-E71E-47A1-83EA-B1D421304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26</xdr:col>
      <xdr:colOff>102870</xdr:colOff>
      <xdr:row>9</xdr:row>
      <xdr:rowOff>34290</xdr:rowOff>
    </xdr:from>
    <xdr:to>
      <xdr:col>26</xdr:col>
      <xdr:colOff>895350</xdr:colOff>
      <xdr:row>12</xdr:row>
      <xdr:rowOff>3810</xdr:rowOff>
    </xdr:to>
    <xdr:sp macro="" textlink="">
      <xdr:nvSpPr>
        <xdr:cNvPr id="58" name="Pil: høyre 57">
          <a:extLst>
            <a:ext uri="{FF2B5EF4-FFF2-40B4-BE49-F238E27FC236}">
              <a16:creationId xmlns:a16="http://schemas.microsoft.com/office/drawing/2014/main" id="{99E64855-C044-4030-AD88-C909D7D4ED5F}"/>
            </a:ext>
          </a:extLst>
        </xdr:cNvPr>
        <xdr:cNvSpPr/>
      </xdr:nvSpPr>
      <xdr:spPr bwMode="auto">
        <a:xfrm>
          <a:off x="23877270" y="174879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53340</xdr:colOff>
      <xdr:row>10</xdr:row>
      <xdr:rowOff>64770</xdr:rowOff>
    </xdr:from>
    <xdr:to>
      <xdr:col>39</xdr:col>
      <xdr:colOff>845820</xdr:colOff>
      <xdr:row>13</xdr:row>
      <xdr:rowOff>34290</xdr:rowOff>
    </xdr:to>
    <xdr:sp macro="" textlink="">
      <xdr:nvSpPr>
        <xdr:cNvPr id="60" name="Pil: høyre 59">
          <a:extLst>
            <a:ext uri="{FF2B5EF4-FFF2-40B4-BE49-F238E27FC236}">
              <a16:creationId xmlns:a16="http://schemas.microsoft.com/office/drawing/2014/main" id="{D4434DB2-96D5-430D-853B-EC8EE17A9AF9}"/>
            </a:ext>
          </a:extLst>
        </xdr:cNvPr>
        <xdr:cNvSpPr/>
      </xdr:nvSpPr>
      <xdr:spPr bwMode="auto">
        <a:xfrm>
          <a:off x="35714940" y="196977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792480</xdr:colOff>
      <xdr:row>43</xdr:row>
      <xdr:rowOff>160020</xdr:rowOff>
    </xdr:to>
    <xdr:sp macro="" textlink="">
      <xdr:nvSpPr>
        <xdr:cNvPr id="61" name="Pil: høyre 60">
          <a:extLst>
            <a:ext uri="{FF2B5EF4-FFF2-40B4-BE49-F238E27FC236}">
              <a16:creationId xmlns:a16="http://schemas.microsoft.com/office/drawing/2014/main" id="{DD5D04A3-1744-4EDB-AAAA-6E549D4F4132}"/>
            </a:ext>
          </a:extLst>
        </xdr:cNvPr>
        <xdr:cNvSpPr/>
      </xdr:nvSpPr>
      <xdr:spPr bwMode="auto">
        <a:xfrm>
          <a:off x="35661600" y="781050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99060</xdr:colOff>
      <xdr:row>75</xdr:row>
      <xdr:rowOff>0</xdr:rowOff>
    </xdr:from>
    <xdr:to>
      <xdr:col>39</xdr:col>
      <xdr:colOff>891540</xdr:colOff>
      <xdr:row>77</xdr:row>
      <xdr:rowOff>160020</xdr:rowOff>
    </xdr:to>
    <xdr:sp macro="" textlink="">
      <xdr:nvSpPr>
        <xdr:cNvPr id="62" name="Pil: høyre 61">
          <a:extLst>
            <a:ext uri="{FF2B5EF4-FFF2-40B4-BE49-F238E27FC236}">
              <a16:creationId xmlns:a16="http://schemas.microsoft.com/office/drawing/2014/main" id="{787E0CBC-C8F2-451D-A7AB-BBEBDB891EEB}"/>
            </a:ext>
          </a:extLst>
        </xdr:cNvPr>
        <xdr:cNvSpPr/>
      </xdr:nvSpPr>
      <xdr:spPr bwMode="auto">
        <a:xfrm>
          <a:off x="35760660" y="1428750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25</xdr:col>
      <xdr:colOff>163830</xdr:colOff>
      <xdr:row>105</xdr:row>
      <xdr:rowOff>106680</xdr:rowOff>
    </xdr:from>
    <xdr:to>
      <xdr:col>26</xdr:col>
      <xdr:colOff>38100</xdr:colOff>
      <xdr:row>108</xdr:row>
      <xdr:rowOff>38100</xdr:rowOff>
    </xdr:to>
    <xdr:sp macro="" textlink="">
      <xdr:nvSpPr>
        <xdr:cNvPr id="63" name="Pil: høyre 62">
          <a:extLst>
            <a:ext uri="{FF2B5EF4-FFF2-40B4-BE49-F238E27FC236}">
              <a16:creationId xmlns:a16="http://schemas.microsoft.com/office/drawing/2014/main" id="{88962EBD-45B7-45B0-946B-8824AB3C4E77}"/>
            </a:ext>
          </a:extLst>
        </xdr:cNvPr>
        <xdr:cNvSpPr/>
      </xdr:nvSpPr>
      <xdr:spPr bwMode="auto">
        <a:xfrm>
          <a:off x="23023830" y="20109180"/>
          <a:ext cx="788670" cy="5029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83820</xdr:colOff>
      <xdr:row>105</xdr:row>
      <xdr:rowOff>91440</xdr:rowOff>
    </xdr:from>
    <xdr:to>
      <xdr:col>39</xdr:col>
      <xdr:colOff>876300</xdr:colOff>
      <xdr:row>108</xdr:row>
      <xdr:rowOff>60960</xdr:rowOff>
    </xdr:to>
    <xdr:sp macro="" textlink="">
      <xdr:nvSpPr>
        <xdr:cNvPr id="64" name="Pil: høyre 63">
          <a:extLst>
            <a:ext uri="{FF2B5EF4-FFF2-40B4-BE49-F238E27FC236}">
              <a16:creationId xmlns:a16="http://schemas.microsoft.com/office/drawing/2014/main" id="{00480E04-90CE-4B13-BCEF-7C0C0D591DAD}"/>
            </a:ext>
          </a:extLst>
        </xdr:cNvPr>
        <xdr:cNvSpPr/>
      </xdr:nvSpPr>
      <xdr:spPr bwMode="auto">
        <a:xfrm>
          <a:off x="35745420" y="20093940"/>
          <a:ext cx="792480" cy="541020"/>
        </a:xfrm>
        <a:prstGeom prst="rightArrow">
          <a:avLst/>
        </a:prstGeom>
        <a:solidFill>
          <a:schemeClr val="accent3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193</xdr:row>
      <xdr:rowOff>0</xdr:rowOff>
    </xdr:from>
    <xdr:to>
      <xdr:col>38</xdr:col>
      <xdr:colOff>693420</xdr:colOff>
      <xdr:row>220</xdr:row>
      <xdr:rowOff>83820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B3AB984D-C0A2-4AAB-872C-046CB6C09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601980</xdr:colOff>
      <xdr:row>206</xdr:row>
      <xdr:rowOff>30480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3EA40BED-ED24-4D68-8960-C6F9F7E93B6F}"/>
            </a:ext>
          </a:extLst>
        </xdr:cNvPr>
        <xdr:cNvSpPr/>
      </xdr:nvSpPr>
      <xdr:spPr bwMode="auto">
        <a:xfrm>
          <a:off x="35661600" y="38862000"/>
          <a:ext cx="601980" cy="41148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19050</xdr:colOff>
      <xdr:row>225</xdr:row>
      <xdr:rowOff>3810</xdr:rowOff>
    </xdr:from>
    <xdr:to>
      <xdr:col>38</xdr:col>
      <xdr:colOff>712470</xdr:colOff>
      <xdr:row>252</xdr:row>
      <xdr:rowOff>87630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8E8D76C2-7A55-4ECD-A0CD-7B286C626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27</xdr:col>
      <xdr:colOff>0</xdr:colOff>
      <xdr:row>257</xdr:row>
      <xdr:rowOff>0</xdr:rowOff>
    </xdr:from>
    <xdr:to>
      <xdr:col>38</xdr:col>
      <xdr:colOff>693420</xdr:colOff>
      <xdr:row>284</xdr:row>
      <xdr:rowOff>83820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9C6B13FF-BC94-45E6-BF8D-A3256EC0E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39</xdr:col>
      <xdr:colOff>140970</xdr:colOff>
      <xdr:row>267</xdr:row>
      <xdr:rowOff>106680</xdr:rowOff>
    </xdr:from>
    <xdr:to>
      <xdr:col>39</xdr:col>
      <xdr:colOff>800100</xdr:colOff>
      <xdr:row>270</xdr:row>
      <xdr:rowOff>76200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9E7BB978-2838-4986-866D-3F730476812E}"/>
            </a:ext>
          </a:extLst>
        </xdr:cNvPr>
        <xdr:cNvSpPr/>
      </xdr:nvSpPr>
      <xdr:spPr bwMode="auto">
        <a:xfrm>
          <a:off x="35802570" y="5097018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289</xdr:row>
      <xdr:rowOff>0</xdr:rowOff>
    </xdr:from>
    <xdr:to>
      <xdr:col>38</xdr:col>
      <xdr:colOff>693420</xdr:colOff>
      <xdr:row>316</xdr:row>
      <xdr:rowOff>83820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33E55A1E-FF1C-4FE0-9E9E-B86AE4D84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26</xdr:col>
      <xdr:colOff>133350</xdr:colOff>
      <xdr:row>299</xdr:row>
      <xdr:rowOff>34290</xdr:rowOff>
    </xdr:from>
    <xdr:to>
      <xdr:col>26</xdr:col>
      <xdr:colOff>792480</xdr:colOff>
      <xdr:row>302</xdr:row>
      <xdr:rowOff>3810</xdr:rowOff>
    </xdr:to>
    <xdr:sp macro="" textlink="">
      <xdr:nvSpPr>
        <xdr:cNvPr id="71" name="Pil: høyre 70">
          <a:extLst>
            <a:ext uri="{FF2B5EF4-FFF2-40B4-BE49-F238E27FC236}">
              <a16:creationId xmlns:a16="http://schemas.microsoft.com/office/drawing/2014/main" id="{27833164-1133-407D-B21E-F9C5C276F6FB}"/>
            </a:ext>
          </a:extLst>
        </xdr:cNvPr>
        <xdr:cNvSpPr/>
      </xdr:nvSpPr>
      <xdr:spPr bwMode="auto">
        <a:xfrm>
          <a:off x="23907750" y="5699379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659130</xdr:colOff>
      <xdr:row>300</xdr:row>
      <xdr:rowOff>160020</xdr:rowOff>
    </xdr:to>
    <xdr:sp macro="" textlink="">
      <xdr:nvSpPr>
        <xdr:cNvPr id="72" name="Pil: høyre 71">
          <a:extLst>
            <a:ext uri="{FF2B5EF4-FFF2-40B4-BE49-F238E27FC236}">
              <a16:creationId xmlns:a16="http://schemas.microsoft.com/office/drawing/2014/main" id="{15E02975-FEE7-4D0E-9043-E2044BAA418C}"/>
            </a:ext>
          </a:extLst>
        </xdr:cNvPr>
        <xdr:cNvSpPr/>
      </xdr:nvSpPr>
      <xdr:spPr bwMode="auto">
        <a:xfrm>
          <a:off x="35661600" y="56769000"/>
          <a:ext cx="659130" cy="54102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53340</xdr:colOff>
      <xdr:row>108</xdr:row>
      <xdr:rowOff>45720</xdr:rowOff>
    </xdr:from>
    <xdr:to>
      <xdr:col>26</xdr:col>
      <xdr:colOff>815340</xdr:colOff>
      <xdr:row>110</xdr:row>
      <xdr:rowOff>114300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6D3145A1-139E-420C-977F-37999D6D46A5}"/>
            </a:ext>
          </a:extLst>
        </xdr:cNvPr>
        <xdr:cNvSpPr/>
      </xdr:nvSpPr>
      <xdr:spPr bwMode="auto">
        <a:xfrm>
          <a:off x="23827740" y="20619720"/>
          <a:ext cx="762000" cy="44958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34247</xdr:colOff>
      <xdr:row>31</xdr:row>
      <xdr:rowOff>41971</xdr:rowOff>
    </xdr:from>
    <xdr:to>
      <xdr:col>5</xdr:col>
      <xdr:colOff>892381</xdr:colOff>
      <xdr:row>46</xdr:row>
      <xdr:rowOff>33689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62D3D7FB-2546-4324-AECD-08AFBBEC9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46</xdr:row>
      <xdr:rowOff>83106</xdr:rowOff>
    </xdr:from>
    <xdr:to>
      <xdr:col>5</xdr:col>
      <xdr:colOff>866417</xdr:colOff>
      <xdr:row>61</xdr:row>
      <xdr:rowOff>16846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5C081507-07DB-416D-B8CE-19A8C4C2A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61</xdr:row>
      <xdr:rowOff>32850</xdr:rowOff>
    </xdr:from>
    <xdr:to>
      <xdr:col>5</xdr:col>
      <xdr:colOff>861392</xdr:colOff>
      <xdr:row>75</xdr:row>
      <xdr:rowOff>157088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77FCCBC3-E190-4A2C-BB35-687A63B96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75</xdr:row>
      <xdr:rowOff>123030</xdr:rowOff>
    </xdr:from>
    <xdr:to>
      <xdr:col>5</xdr:col>
      <xdr:colOff>861392</xdr:colOff>
      <xdr:row>90</xdr:row>
      <xdr:rowOff>54630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9E3953B-4D43-449B-8CAC-0E5A8F87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91109</xdr:colOff>
      <xdr:row>0</xdr:row>
      <xdr:rowOff>74543</xdr:rowOff>
    </xdr:from>
    <xdr:to>
      <xdr:col>6</xdr:col>
      <xdr:colOff>66261</xdr:colOff>
      <xdr:row>15</xdr:row>
      <xdr:rowOff>107673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7410559-1F3A-47C4-B027-FA3B139B4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153228</xdr:colOff>
      <xdr:row>15</xdr:row>
      <xdr:rowOff>153228</xdr:rowOff>
    </xdr:from>
    <xdr:to>
      <xdr:col>6</xdr:col>
      <xdr:colOff>111816</xdr:colOff>
      <xdr:row>30</xdr:row>
      <xdr:rowOff>45555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AA03327C-8539-4EC3-8D02-47CB5D90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367717</xdr:colOff>
      <xdr:row>12</xdr:row>
      <xdr:rowOff>0</xdr:rowOff>
    </xdr:from>
    <xdr:to>
      <xdr:col>48</xdr:col>
      <xdr:colOff>192768</xdr:colOff>
      <xdr:row>30</xdr:row>
      <xdr:rowOff>147411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612320</xdr:colOff>
      <xdr:row>12</xdr:row>
      <xdr:rowOff>0</xdr:rowOff>
    </xdr:from>
    <xdr:to>
      <xdr:col>67</xdr:col>
      <xdr:colOff>328839</xdr:colOff>
      <xdr:row>30</xdr:row>
      <xdr:rowOff>158750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272143</xdr:colOff>
      <xdr:row>12</xdr:row>
      <xdr:rowOff>0</xdr:rowOff>
    </xdr:from>
    <xdr:to>
      <xdr:col>57</xdr:col>
      <xdr:colOff>476250</xdr:colOff>
      <xdr:row>30</xdr:row>
      <xdr:rowOff>192769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419554</xdr:colOff>
      <xdr:row>51</xdr:row>
      <xdr:rowOff>22679</xdr:rowOff>
    </xdr:from>
    <xdr:to>
      <xdr:col>48</xdr:col>
      <xdr:colOff>244605</xdr:colOff>
      <xdr:row>73</xdr:row>
      <xdr:rowOff>89732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48</xdr:col>
      <xdr:colOff>340178</xdr:colOff>
      <xdr:row>50</xdr:row>
      <xdr:rowOff>181428</xdr:rowOff>
    </xdr:from>
    <xdr:to>
      <xdr:col>58</xdr:col>
      <xdr:colOff>850448</xdr:colOff>
      <xdr:row>73</xdr:row>
      <xdr:rowOff>129369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58</xdr:col>
      <xdr:colOff>907143</xdr:colOff>
      <xdr:row>50</xdr:row>
      <xdr:rowOff>158750</xdr:rowOff>
    </xdr:from>
    <xdr:to>
      <xdr:col>68</xdr:col>
      <xdr:colOff>623661</xdr:colOff>
      <xdr:row>73</xdr:row>
      <xdr:rowOff>49994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38</xdr:col>
      <xdr:colOff>396876</xdr:colOff>
      <xdr:row>85</xdr:row>
      <xdr:rowOff>0</xdr:rowOff>
    </xdr:from>
    <xdr:to>
      <xdr:col>48</xdr:col>
      <xdr:colOff>233266</xdr:colOff>
      <xdr:row>108</xdr:row>
      <xdr:rowOff>55714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306161</xdr:colOff>
      <xdr:row>85</xdr:row>
      <xdr:rowOff>0</xdr:rowOff>
    </xdr:from>
    <xdr:to>
      <xdr:col>58</xdr:col>
      <xdr:colOff>884465</xdr:colOff>
      <xdr:row>108</xdr:row>
      <xdr:rowOff>95351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59</xdr:col>
      <xdr:colOff>0</xdr:colOff>
      <xdr:row>85</xdr:row>
      <xdr:rowOff>0</xdr:rowOff>
    </xdr:from>
    <xdr:to>
      <xdr:col>69</xdr:col>
      <xdr:colOff>181428</xdr:colOff>
      <xdr:row>108</xdr:row>
      <xdr:rowOff>4637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147411</xdr:colOff>
      <xdr:row>123</xdr:row>
      <xdr:rowOff>0</xdr:rowOff>
    </xdr:from>
    <xdr:to>
      <xdr:col>48</xdr:col>
      <xdr:colOff>822908</xdr:colOff>
      <xdr:row>147</xdr:row>
      <xdr:rowOff>135088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48</xdr:col>
      <xdr:colOff>839107</xdr:colOff>
      <xdr:row>123</xdr:row>
      <xdr:rowOff>0</xdr:rowOff>
    </xdr:from>
    <xdr:to>
      <xdr:col>59</xdr:col>
      <xdr:colOff>430893</xdr:colOff>
      <xdr:row>147</xdr:row>
      <xdr:rowOff>84012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59</xdr:col>
      <xdr:colOff>498929</xdr:colOff>
      <xdr:row>123</xdr:row>
      <xdr:rowOff>0</xdr:rowOff>
    </xdr:from>
    <xdr:to>
      <xdr:col>69</xdr:col>
      <xdr:colOff>680357</xdr:colOff>
      <xdr:row>147</xdr:row>
      <xdr:rowOff>61333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27</xdr:col>
      <xdr:colOff>317501</xdr:colOff>
      <xdr:row>164</xdr:row>
      <xdr:rowOff>0</xdr:rowOff>
    </xdr:from>
    <xdr:to>
      <xdr:col>38</xdr:col>
      <xdr:colOff>442233</xdr:colOff>
      <xdr:row>190</xdr:row>
      <xdr:rowOff>79375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38</xdr:col>
      <xdr:colOff>510268</xdr:colOff>
      <xdr:row>161</xdr:row>
      <xdr:rowOff>0</xdr:rowOff>
    </xdr:from>
    <xdr:to>
      <xdr:col>48</xdr:col>
      <xdr:colOff>346658</xdr:colOff>
      <xdr:row>186</xdr:row>
      <xdr:rowOff>33035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48</xdr:col>
      <xdr:colOff>430893</xdr:colOff>
      <xdr:row>161</xdr:row>
      <xdr:rowOff>0</xdr:rowOff>
    </xdr:from>
    <xdr:to>
      <xdr:col>59</xdr:col>
      <xdr:colOff>22679</xdr:colOff>
      <xdr:row>186</xdr:row>
      <xdr:rowOff>95352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59</xdr:col>
      <xdr:colOff>90715</xdr:colOff>
      <xdr:row>161</xdr:row>
      <xdr:rowOff>0</xdr:rowOff>
    </xdr:from>
    <xdr:to>
      <xdr:col>69</xdr:col>
      <xdr:colOff>272143</xdr:colOff>
      <xdr:row>186</xdr:row>
      <xdr:rowOff>49993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317501</xdr:colOff>
      <xdr:row>208</xdr:row>
      <xdr:rowOff>147410</xdr:rowOff>
    </xdr:from>
    <xdr:to>
      <xdr:col>39</xdr:col>
      <xdr:colOff>158750</xdr:colOff>
      <xdr:row>230</xdr:row>
      <xdr:rowOff>16045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39</xdr:col>
      <xdr:colOff>226786</xdr:colOff>
      <xdr:row>204</xdr:row>
      <xdr:rowOff>102054</xdr:rowOff>
    </xdr:from>
    <xdr:to>
      <xdr:col>48</xdr:col>
      <xdr:colOff>902283</xdr:colOff>
      <xdr:row>230</xdr:row>
      <xdr:rowOff>34018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48</xdr:col>
      <xdr:colOff>975179</xdr:colOff>
      <xdr:row>204</xdr:row>
      <xdr:rowOff>90715</xdr:rowOff>
    </xdr:from>
    <xdr:to>
      <xdr:col>59</xdr:col>
      <xdr:colOff>566965</xdr:colOff>
      <xdr:row>229</xdr:row>
      <xdr:rowOff>163387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59</xdr:col>
      <xdr:colOff>635000</xdr:colOff>
      <xdr:row>204</xdr:row>
      <xdr:rowOff>56696</xdr:rowOff>
    </xdr:from>
    <xdr:to>
      <xdr:col>69</xdr:col>
      <xdr:colOff>816428</xdr:colOff>
      <xdr:row>229</xdr:row>
      <xdr:rowOff>106689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362857</xdr:colOff>
      <xdr:row>241</xdr:row>
      <xdr:rowOff>11339</xdr:rowOff>
    </xdr:from>
    <xdr:to>
      <xdr:col>39</xdr:col>
      <xdr:colOff>249464</xdr:colOff>
      <xdr:row>266</xdr:row>
      <xdr:rowOff>197473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39</xdr:col>
      <xdr:colOff>328840</xdr:colOff>
      <xdr:row>241</xdr:row>
      <xdr:rowOff>22679</xdr:rowOff>
    </xdr:from>
    <xdr:to>
      <xdr:col>49</xdr:col>
      <xdr:colOff>17819</xdr:colOff>
      <xdr:row>266</xdr:row>
      <xdr:rowOff>158750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49</xdr:col>
      <xdr:colOff>79375</xdr:colOff>
      <xdr:row>241</xdr:row>
      <xdr:rowOff>22679</xdr:rowOff>
    </xdr:from>
    <xdr:to>
      <xdr:col>59</xdr:col>
      <xdr:colOff>657679</xdr:colOff>
      <xdr:row>266</xdr:row>
      <xdr:rowOff>95351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59</xdr:col>
      <xdr:colOff>816429</xdr:colOff>
      <xdr:row>241</xdr:row>
      <xdr:rowOff>22678</xdr:rowOff>
    </xdr:from>
    <xdr:to>
      <xdr:col>70</xdr:col>
      <xdr:colOff>11339</xdr:colOff>
      <xdr:row>266</xdr:row>
      <xdr:rowOff>72671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374197</xdr:colOff>
      <xdr:row>278</xdr:row>
      <xdr:rowOff>0</xdr:rowOff>
    </xdr:from>
    <xdr:to>
      <xdr:col>39</xdr:col>
      <xdr:colOff>260804</xdr:colOff>
      <xdr:row>297</xdr:row>
      <xdr:rowOff>197473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39</xdr:col>
      <xdr:colOff>283482</xdr:colOff>
      <xdr:row>278</xdr:row>
      <xdr:rowOff>0</xdr:rowOff>
    </xdr:from>
    <xdr:to>
      <xdr:col>48</xdr:col>
      <xdr:colOff>958979</xdr:colOff>
      <xdr:row>301</xdr:row>
      <xdr:rowOff>90715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49</xdr:col>
      <xdr:colOff>56697</xdr:colOff>
      <xdr:row>278</xdr:row>
      <xdr:rowOff>0</xdr:rowOff>
    </xdr:from>
    <xdr:to>
      <xdr:col>59</xdr:col>
      <xdr:colOff>635001</xdr:colOff>
      <xdr:row>301</xdr:row>
      <xdr:rowOff>49993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59</xdr:col>
      <xdr:colOff>703036</xdr:colOff>
      <xdr:row>278</xdr:row>
      <xdr:rowOff>0</xdr:rowOff>
    </xdr:from>
    <xdr:to>
      <xdr:col>69</xdr:col>
      <xdr:colOff>884464</xdr:colOff>
      <xdr:row>301</xdr:row>
      <xdr:rowOff>49993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238124</xdr:colOff>
      <xdr:row>316</xdr:row>
      <xdr:rowOff>0</xdr:rowOff>
    </xdr:from>
    <xdr:to>
      <xdr:col>39</xdr:col>
      <xdr:colOff>124731</xdr:colOff>
      <xdr:row>339</xdr:row>
      <xdr:rowOff>163456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39</xdr:col>
      <xdr:colOff>192768</xdr:colOff>
      <xdr:row>316</xdr:row>
      <xdr:rowOff>0</xdr:rowOff>
    </xdr:from>
    <xdr:to>
      <xdr:col>48</xdr:col>
      <xdr:colOff>868265</xdr:colOff>
      <xdr:row>339</xdr:row>
      <xdr:rowOff>102053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49</xdr:col>
      <xdr:colOff>0</xdr:colOff>
      <xdr:row>316</xdr:row>
      <xdr:rowOff>0</xdr:rowOff>
    </xdr:from>
    <xdr:to>
      <xdr:col>59</xdr:col>
      <xdr:colOff>578304</xdr:colOff>
      <xdr:row>338</xdr:row>
      <xdr:rowOff>186065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59</xdr:col>
      <xdr:colOff>669018</xdr:colOff>
      <xdr:row>316</xdr:row>
      <xdr:rowOff>0</xdr:rowOff>
    </xdr:from>
    <xdr:to>
      <xdr:col>69</xdr:col>
      <xdr:colOff>850446</xdr:colOff>
      <xdr:row>338</xdr:row>
      <xdr:rowOff>163386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27</xdr:col>
      <xdr:colOff>340178</xdr:colOff>
      <xdr:row>354</xdr:row>
      <xdr:rowOff>0</xdr:rowOff>
    </xdr:from>
    <xdr:to>
      <xdr:col>39</xdr:col>
      <xdr:colOff>226785</xdr:colOff>
      <xdr:row>379</xdr:row>
      <xdr:rowOff>95421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39</xdr:col>
      <xdr:colOff>294821</xdr:colOff>
      <xdr:row>354</xdr:row>
      <xdr:rowOff>0</xdr:rowOff>
    </xdr:from>
    <xdr:to>
      <xdr:col>48</xdr:col>
      <xdr:colOff>970318</xdr:colOff>
      <xdr:row>379</xdr:row>
      <xdr:rowOff>34019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49</xdr:col>
      <xdr:colOff>68036</xdr:colOff>
      <xdr:row>354</xdr:row>
      <xdr:rowOff>0</xdr:rowOff>
    </xdr:from>
    <xdr:to>
      <xdr:col>59</xdr:col>
      <xdr:colOff>646340</xdr:colOff>
      <xdr:row>379</xdr:row>
      <xdr:rowOff>4637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59</xdr:col>
      <xdr:colOff>748393</xdr:colOff>
      <xdr:row>354</xdr:row>
      <xdr:rowOff>0</xdr:rowOff>
    </xdr:from>
    <xdr:to>
      <xdr:col>69</xdr:col>
      <xdr:colOff>929821</xdr:colOff>
      <xdr:row>378</xdr:row>
      <xdr:rowOff>118029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272142</xdr:colOff>
      <xdr:row>396</xdr:row>
      <xdr:rowOff>56696</xdr:rowOff>
    </xdr:from>
    <xdr:to>
      <xdr:col>37</xdr:col>
      <xdr:colOff>204106</xdr:colOff>
      <xdr:row>419</xdr:row>
      <xdr:rowOff>56698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340178</xdr:colOff>
      <xdr:row>396</xdr:row>
      <xdr:rowOff>45356</xdr:rowOff>
    </xdr:from>
    <xdr:to>
      <xdr:col>47</xdr:col>
      <xdr:colOff>255945</xdr:colOff>
      <xdr:row>419</xdr:row>
      <xdr:rowOff>45357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48</xdr:col>
      <xdr:colOff>861786</xdr:colOff>
      <xdr:row>392</xdr:row>
      <xdr:rowOff>0</xdr:rowOff>
    </xdr:from>
    <xdr:to>
      <xdr:col>59</xdr:col>
      <xdr:colOff>453572</xdr:colOff>
      <xdr:row>416</xdr:row>
      <xdr:rowOff>129368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59</xdr:col>
      <xdr:colOff>521608</xdr:colOff>
      <xdr:row>392</xdr:row>
      <xdr:rowOff>0</xdr:rowOff>
    </xdr:from>
    <xdr:to>
      <xdr:col>69</xdr:col>
      <xdr:colOff>703036</xdr:colOff>
      <xdr:row>416</xdr:row>
      <xdr:rowOff>95350</xdr:rowOff>
    </xdr:to>
    <xdr:graphicFrame macro="">
      <xdr:nvGraphicFramePr>
        <xdr:cNvPr id="105" name="Diagram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27</xdr:col>
      <xdr:colOff>170089</xdr:colOff>
      <xdr:row>430</xdr:row>
      <xdr:rowOff>170089</xdr:rowOff>
    </xdr:from>
    <xdr:to>
      <xdr:col>39</xdr:col>
      <xdr:colOff>56696</xdr:colOff>
      <xdr:row>456</xdr:row>
      <xdr:rowOff>152116</xdr:rowOff>
    </xdr:to>
    <xdr:graphicFrame macro="">
      <xdr:nvGraphicFramePr>
        <xdr:cNvPr id="106" name="Diagram 105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39</xdr:col>
      <xdr:colOff>136072</xdr:colOff>
      <xdr:row>430</xdr:row>
      <xdr:rowOff>170089</xdr:rowOff>
    </xdr:from>
    <xdr:to>
      <xdr:col>48</xdr:col>
      <xdr:colOff>811569</xdr:colOff>
      <xdr:row>456</xdr:row>
      <xdr:rowOff>102053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48</xdr:col>
      <xdr:colOff>884464</xdr:colOff>
      <xdr:row>430</xdr:row>
      <xdr:rowOff>170090</xdr:rowOff>
    </xdr:from>
    <xdr:to>
      <xdr:col>59</xdr:col>
      <xdr:colOff>453572</xdr:colOff>
      <xdr:row>456</xdr:row>
      <xdr:rowOff>129369</xdr:rowOff>
    </xdr:to>
    <xdr:graphicFrame macro="">
      <xdr:nvGraphicFramePr>
        <xdr:cNvPr id="108" name="Diagram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59</xdr:col>
      <xdr:colOff>521608</xdr:colOff>
      <xdr:row>430</xdr:row>
      <xdr:rowOff>158749</xdr:rowOff>
    </xdr:from>
    <xdr:to>
      <xdr:col>69</xdr:col>
      <xdr:colOff>680357</xdr:colOff>
      <xdr:row>456</xdr:row>
      <xdr:rowOff>113392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27</xdr:col>
      <xdr:colOff>170089</xdr:colOff>
      <xdr:row>468</xdr:row>
      <xdr:rowOff>0</xdr:rowOff>
    </xdr:from>
    <xdr:to>
      <xdr:col>39</xdr:col>
      <xdr:colOff>56696</xdr:colOff>
      <xdr:row>491</xdr:row>
      <xdr:rowOff>95419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39</xdr:col>
      <xdr:colOff>102054</xdr:colOff>
      <xdr:row>468</xdr:row>
      <xdr:rowOff>0</xdr:rowOff>
    </xdr:from>
    <xdr:to>
      <xdr:col>48</xdr:col>
      <xdr:colOff>777551</xdr:colOff>
      <xdr:row>491</xdr:row>
      <xdr:rowOff>68036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48</xdr:col>
      <xdr:colOff>839107</xdr:colOff>
      <xdr:row>468</xdr:row>
      <xdr:rowOff>0</xdr:rowOff>
    </xdr:from>
    <xdr:to>
      <xdr:col>59</xdr:col>
      <xdr:colOff>408215</xdr:colOff>
      <xdr:row>491</xdr:row>
      <xdr:rowOff>72672</xdr:rowOff>
    </xdr:to>
    <xdr:graphicFrame macro="">
      <xdr:nvGraphicFramePr>
        <xdr:cNvPr id="112" name="Diagram 111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59</xdr:col>
      <xdr:colOff>498928</xdr:colOff>
      <xdr:row>468</xdr:row>
      <xdr:rowOff>0</xdr:rowOff>
    </xdr:from>
    <xdr:to>
      <xdr:col>69</xdr:col>
      <xdr:colOff>657677</xdr:colOff>
      <xdr:row>491</xdr:row>
      <xdr:rowOff>79375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27</xdr:col>
      <xdr:colOff>272142</xdr:colOff>
      <xdr:row>506</xdr:row>
      <xdr:rowOff>56697</xdr:rowOff>
    </xdr:from>
    <xdr:to>
      <xdr:col>39</xdr:col>
      <xdr:colOff>158749</xdr:colOff>
      <xdr:row>532</xdr:row>
      <xdr:rowOff>38724</xdr:rowOff>
    </xdr:to>
    <xdr:graphicFrame macro="">
      <xdr:nvGraphicFramePr>
        <xdr:cNvPr id="114" name="Diagram 113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39</xdr:col>
      <xdr:colOff>226786</xdr:colOff>
      <xdr:row>506</xdr:row>
      <xdr:rowOff>45357</xdr:rowOff>
    </xdr:from>
    <xdr:to>
      <xdr:col>48</xdr:col>
      <xdr:colOff>902283</xdr:colOff>
      <xdr:row>531</xdr:row>
      <xdr:rowOff>181428</xdr:rowOff>
    </xdr:to>
    <xdr:graphicFrame macro="">
      <xdr:nvGraphicFramePr>
        <xdr:cNvPr id="115" name="Diagram 114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48</xdr:col>
      <xdr:colOff>975179</xdr:colOff>
      <xdr:row>506</xdr:row>
      <xdr:rowOff>11339</xdr:rowOff>
    </xdr:from>
    <xdr:to>
      <xdr:col>59</xdr:col>
      <xdr:colOff>544287</xdr:colOff>
      <xdr:row>531</xdr:row>
      <xdr:rowOff>174725</xdr:rowOff>
    </xdr:to>
    <xdr:graphicFrame macro="">
      <xdr:nvGraphicFramePr>
        <xdr:cNvPr id="116" name="Diagram 115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59</xdr:col>
      <xdr:colOff>612322</xdr:colOff>
      <xdr:row>506</xdr:row>
      <xdr:rowOff>45357</xdr:rowOff>
    </xdr:from>
    <xdr:to>
      <xdr:col>69</xdr:col>
      <xdr:colOff>771071</xdr:colOff>
      <xdr:row>532</xdr:row>
      <xdr:rowOff>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27</xdr:col>
      <xdr:colOff>204107</xdr:colOff>
      <xdr:row>542</xdr:row>
      <xdr:rowOff>204107</xdr:rowOff>
    </xdr:from>
    <xdr:to>
      <xdr:col>39</xdr:col>
      <xdr:colOff>90714</xdr:colOff>
      <xdr:row>566</xdr:row>
      <xdr:rowOff>4706</xdr:rowOff>
    </xdr:to>
    <xdr:graphicFrame macro="">
      <xdr:nvGraphicFramePr>
        <xdr:cNvPr id="118" name="Diagram 117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39</xdr:col>
      <xdr:colOff>136072</xdr:colOff>
      <xdr:row>542</xdr:row>
      <xdr:rowOff>226785</xdr:rowOff>
    </xdr:from>
    <xdr:to>
      <xdr:col>48</xdr:col>
      <xdr:colOff>811569</xdr:colOff>
      <xdr:row>565</xdr:row>
      <xdr:rowOff>170089</xdr:rowOff>
    </xdr:to>
    <xdr:graphicFrame macro="">
      <xdr:nvGraphicFramePr>
        <xdr:cNvPr id="119" name="Diagram 118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48</xdr:col>
      <xdr:colOff>873125</xdr:colOff>
      <xdr:row>542</xdr:row>
      <xdr:rowOff>204107</xdr:rowOff>
    </xdr:from>
    <xdr:to>
      <xdr:col>59</xdr:col>
      <xdr:colOff>442233</xdr:colOff>
      <xdr:row>565</xdr:row>
      <xdr:rowOff>174726</xdr:rowOff>
    </xdr:to>
    <xdr:graphicFrame macro="">
      <xdr:nvGraphicFramePr>
        <xdr:cNvPr id="120" name="Diagram 119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59</xdr:col>
      <xdr:colOff>498929</xdr:colOff>
      <xdr:row>542</xdr:row>
      <xdr:rowOff>170089</xdr:rowOff>
    </xdr:from>
    <xdr:to>
      <xdr:col>69</xdr:col>
      <xdr:colOff>657678</xdr:colOff>
      <xdr:row>565</xdr:row>
      <xdr:rowOff>136072</xdr:rowOff>
    </xdr:to>
    <xdr:graphicFrame macro="">
      <xdr:nvGraphicFramePr>
        <xdr:cNvPr id="121" name="Diagram 120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144780</xdr:colOff>
      <xdr:row>30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6B94B62-07CA-4478-BC61-19C7B4A2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144780</xdr:colOff>
      <xdr:row>62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2CF7EA2-96D0-499C-8107-D2BF7AD54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769620</xdr:colOff>
      <xdr:row>93</xdr:row>
      <xdr:rowOff>121920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284CAB6-B825-4680-90D8-38E8B907B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891540</xdr:colOff>
      <xdr:row>125</xdr:row>
      <xdr:rowOff>137160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5CD9CF4-7DAC-4429-9901-DB403DD42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907143</xdr:colOff>
      <xdr:row>52</xdr:row>
      <xdr:rowOff>158750</xdr:rowOff>
    </xdr:from>
    <xdr:to>
      <xdr:col>69</xdr:col>
      <xdr:colOff>623661</xdr:colOff>
      <xdr:row>85</xdr:row>
      <xdr:rowOff>49994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105</xdr:row>
      <xdr:rowOff>0</xdr:rowOff>
    </xdr:from>
    <xdr:to>
      <xdr:col>70</xdr:col>
      <xdr:colOff>181428</xdr:colOff>
      <xdr:row>141</xdr:row>
      <xdr:rowOff>4637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498929</xdr:colOff>
      <xdr:row>164</xdr:row>
      <xdr:rowOff>0</xdr:rowOff>
    </xdr:from>
    <xdr:to>
      <xdr:col>70</xdr:col>
      <xdr:colOff>680357</xdr:colOff>
      <xdr:row>193</xdr:row>
      <xdr:rowOff>61333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90715</xdr:colOff>
      <xdr:row>214</xdr:row>
      <xdr:rowOff>0</xdr:rowOff>
    </xdr:from>
    <xdr:to>
      <xdr:col>70</xdr:col>
      <xdr:colOff>272143</xdr:colOff>
      <xdr:row>244</xdr:row>
      <xdr:rowOff>49993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635000</xdr:colOff>
      <xdr:row>267</xdr:row>
      <xdr:rowOff>56696</xdr:rowOff>
    </xdr:from>
    <xdr:to>
      <xdr:col>70</xdr:col>
      <xdr:colOff>816428</xdr:colOff>
      <xdr:row>308</xdr:row>
      <xdr:rowOff>106689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60</xdr:col>
      <xdr:colOff>816429</xdr:colOff>
      <xdr:row>325</xdr:row>
      <xdr:rowOff>22678</xdr:rowOff>
    </xdr:from>
    <xdr:to>
      <xdr:col>71</xdr:col>
      <xdr:colOff>11339</xdr:colOff>
      <xdr:row>358</xdr:row>
      <xdr:rowOff>72671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703036</xdr:colOff>
      <xdr:row>375</xdr:row>
      <xdr:rowOff>0</xdr:rowOff>
    </xdr:from>
    <xdr:to>
      <xdr:col>70</xdr:col>
      <xdr:colOff>884464</xdr:colOff>
      <xdr:row>406</xdr:row>
      <xdr:rowOff>49993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669018</xdr:colOff>
      <xdr:row>426</xdr:row>
      <xdr:rowOff>0</xdr:rowOff>
    </xdr:from>
    <xdr:to>
      <xdr:col>70</xdr:col>
      <xdr:colOff>850446</xdr:colOff>
      <xdr:row>464</xdr:row>
      <xdr:rowOff>163386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60</xdr:col>
      <xdr:colOff>748393</xdr:colOff>
      <xdr:row>485</xdr:row>
      <xdr:rowOff>0</xdr:rowOff>
    </xdr:from>
    <xdr:to>
      <xdr:col>70</xdr:col>
      <xdr:colOff>929821</xdr:colOff>
      <xdr:row>517</xdr:row>
      <xdr:rowOff>118029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60</xdr:col>
      <xdr:colOff>521608</xdr:colOff>
      <xdr:row>536</xdr:row>
      <xdr:rowOff>0</xdr:rowOff>
    </xdr:from>
    <xdr:to>
      <xdr:col>70</xdr:col>
      <xdr:colOff>703036</xdr:colOff>
      <xdr:row>568</xdr:row>
      <xdr:rowOff>95350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60</xdr:col>
      <xdr:colOff>521608</xdr:colOff>
      <xdr:row>587</xdr:row>
      <xdr:rowOff>158749</xdr:rowOff>
    </xdr:from>
    <xdr:to>
      <xdr:col>70</xdr:col>
      <xdr:colOff>680357</xdr:colOff>
      <xdr:row>629</xdr:row>
      <xdr:rowOff>113392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60</xdr:col>
      <xdr:colOff>498928</xdr:colOff>
      <xdr:row>646</xdr:row>
      <xdr:rowOff>0</xdr:rowOff>
    </xdr:from>
    <xdr:to>
      <xdr:col>70</xdr:col>
      <xdr:colOff>657677</xdr:colOff>
      <xdr:row>677</xdr:row>
      <xdr:rowOff>79375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60</xdr:col>
      <xdr:colOff>612322</xdr:colOff>
      <xdr:row>697</xdr:row>
      <xdr:rowOff>45357</xdr:rowOff>
    </xdr:from>
    <xdr:to>
      <xdr:col>70</xdr:col>
      <xdr:colOff>771071</xdr:colOff>
      <xdr:row>739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60</xdr:col>
      <xdr:colOff>498929</xdr:colOff>
      <xdr:row>748</xdr:row>
      <xdr:rowOff>0</xdr:rowOff>
    </xdr:from>
    <xdr:to>
      <xdr:col>70</xdr:col>
      <xdr:colOff>657678</xdr:colOff>
      <xdr:row>785</xdr:row>
      <xdr:rowOff>136072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453571</xdr:colOff>
      <xdr:row>89</xdr:row>
      <xdr:rowOff>102053</xdr:rowOff>
    </xdr:from>
    <xdr:to>
      <xdr:col>38</xdr:col>
      <xdr:colOff>487591</xdr:colOff>
      <xdr:row>105</xdr:row>
      <xdr:rowOff>34017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430893</xdr:colOff>
      <xdr:row>111</xdr:row>
      <xdr:rowOff>147410</xdr:rowOff>
    </xdr:from>
    <xdr:to>
      <xdr:col>38</xdr:col>
      <xdr:colOff>600983</xdr:colOff>
      <xdr:row>127</xdr:row>
      <xdr:rowOff>45358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306161</xdr:colOff>
      <xdr:row>140</xdr:row>
      <xdr:rowOff>68036</xdr:rowOff>
    </xdr:from>
    <xdr:to>
      <xdr:col>38</xdr:col>
      <xdr:colOff>453574</xdr:colOff>
      <xdr:row>156</xdr:row>
      <xdr:rowOff>113393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192768</xdr:colOff>
      <xdr:row>159</xdr:row>
      <xdr:rowOff>34018</xdr:rowOff>
    </xdr:from>
    <xdr:to>
      <xdr:col>38</xdr:col>
      <xdr:colOff>306163</xdr:colOff>
      <xdr:row>175</xdr:row>
      <xdr:rowOff>192768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283482</xdr:colOff>
      <xdr:row>180</xdr:row>
      <xdr:rowOff>68035</xdr:rowOff>
    </xdr:from>
    <xdr:to>
      <xdr:col>38</xdr:col>
      <xdr:colOff>453572</xdr:colOff>
      <xdr:row>197</xdr:row>
      <xdr:rowOff>113394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544286</xdr:colOff>
      <xdr:row>224</xdr:row>
      <xdr:rowOff>136070</xdr:rowOff>
    </xdr:from>
    <xdr:to>
      <xdr:col>38</xdr:col>
      <xdr:colOff>655413</xdr:colOff>
      <xdr:row>242</xdr:row>
      <xdr:rowOff>24946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AA60D2FB-3FE1-4EE7-9884-603BDFDD9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714376</xdr:colOff>
      <xdr:row>252</xdr:row>
      <xdr:rowOff>181428</xdr:rowOff>
    </xdr:from>
    <xdr:to>
      <xdr:col>39</xdr:col>
      <xdr:colOff>45360</xdr:colOff>
      <xdr:row>270</xdr:row>
      <xdr:rowOff>45358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95F5283B-1BF2-4400-AC96-BDF42086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532946</xdr:colOff>
      <xdr:row>271</xdr:row>
      <xdr:rowOff>238125</xdr:rowOff>
    </xdr:from>
    <xdr:to>
      <xdr:col>37</xdr:col>
      <xdr:colOff>703035</xdr:colOff>
      <xdr:row>288</xdr:row>
      <xdr:rowOff>77108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B6F4E687-611D-4413-A3D1-3CFC7076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476251</xdr:colOff>
      <xdr:row>386</xdr:row>
      <xdr:rowOff>158749</xdr:rowOff>
    </xdr:from>
    <xdr:to>
      <xdr:col>38</xdr:col>
      <xdr:colOff>630467</xdr:colOff>
      <xdr:row>403</xdr:row>
      <xdr:rowOff>192767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951D6C09-D2D6-4982-872F-85FD9B5FA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510268</xdr:colOff>
      <xdr:row>410</xdr:row>
      <xdr:rowOff>226785</xdr:rowOff>
    </xdr:from>
    <xdr:to>
      <xdr:col>38</xdr:col>
      <xdr:colOff>630466</xdr:colOff>
      <xdr:row>429</xdr:row>
      <xdr:rowOff>49894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24A90165-B2ED-483F-918E-B6A0DBBC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28</xdr:col>
      <xdr:colOff>272142</xdr:colOff>
      <xdr:row>432</xdr:row>
      <xdr:rowOff>22678</xdr:rowOff>
    </xdr:from>
    <xdr:to>
      <xdr:col>38</xdr:col>
      <xdr:colOff>376466</xdr:colOff>
      <xdr:row>448</xdr:row>
      <xdr:rowOff>34018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577CFD56-A623-49C5-B8FC-7404C7474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235857</xdr:colOff>
      <xdr:row>457</xdr:row>
      <xdr:rowOff>163286</xdr:rowOff>
    </xdr:from>
    <xdr:to>
      <xdr:col>37</xdr:col>
      <xdr:colOff>344715</xdr:colOff>
      <xdr:row>476</xdr:row>
      <xdr:rowOff>74840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576B4A07-FB71-423B-8D53-5387CB7A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</xdr:col>
      <xdr:colOff>385534</xdr:colOff>
      <xdr:row>479</xdr:row>
      <xdr:rowOff>0</xdr:rowOff>
    </xdr:from>
    <xdr:to>
      <xdr:col>37</xdr:col>
      <xdr:colOff>45357</xdr:colOff>
      <xdr:row>496</xdr:row>
      <xdr:rowOff>106590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654A97AC-EDD8-4B22-8885-8CEA67A1B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28</xdr:col>
      <xdr:colOff>476250</xdr:colOff>
      <xdr:row>506</xdr:row>
      <xdr:rowOff>192767</xdr:rowOff>
    </xdr:from>
    <xdr:to>
      <xdr:col>38</xdr:col>
      <xdr:colOff>585110</xdr:colOff>
      <xdr:row>523</xdr:row>
      <xdr:rowOff>158749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4BF1CC0-BA95-40E3-A7DA-DC847BFFE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36</xdr:col>
      <xdr:colOff>417286</xdr:colOff>
      <xdr:row>7</xdr:row>
      <xdr:rowOff>172358</xdr:rowOff>
    </xdr:from>
    <xdr:to>
      <xdr:col>43</xdr:col>
      <xdr:colOff>411932</xdr:colOff>
      <xdr:row>24</xdr:row>
      <xdr:rowOff>154214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7E8A8727-B5B4-4947-BCEA-BFBA8797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39</xdr:col>
      <xdr:colOff>0</xdr:colOff>
      <xdr:row>410</xdr:row>
      <xdr:rowOff>0</xdr:rowOff>
    </xdr:from>
    <xdr:to>
      <xdr:col>47</xdr:col>
      <xdr:colOff>517074</xdr:colOff>
      <xdr:row>431</xdr:row>
      <xdr:rowOff>36287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D1A10EF0-B53C-4FE3-90DC-0FB04A31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371928</xdr:colOff>
      <xdr:row>457</xdr:row>
      <xdr:rowOff>136071</xdr:rowOff>
    </xdr:from>
    <xdr:to>
      <xdr:col>46</xdr:col>
      <xdr:colOff>206377</xdr:colOff>
      <xdr:row>476</xdr:row>
      <xdr:rowOff>104321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EE376A2A-331C-4F10-B381-7FF14FA09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129</xdr:row>
      <xdr:rowOff>0</xdr:rowOff>
    </xdr:from>
    <xdr:to>
      <xdr:col>11</xdr:col>
      <xdr:colOff>861060</xdr:colOff>
      <xdr:row>158</xdr:row>
      <xdr:rowOff>121920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5E25B97-629B-455F-B581-4A127FCF0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11</xdr:col>
      <xdr:colOff>906780</xdr:colOff>
      <xdr:row>62</xdr:row>
      <xdr:rowOff>38100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BF9A397-5DBE-4605-9FE3-4A5BC8D6A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167640</xdr:rowOff>
    </xdr:from>
    <xdr:to>
      <xdr:col>11</xdr:col>
      <xdr:colOff>906780</xdr:colOff>
      <xdr:row>30</xdr:row>
      <xdr:rowOff>15240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66A9E5C-2321-4575-9C61-A47FC9013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906780</xdr:colOff>
      <xdr:row>64</xdr:row>
      <xdr:rowOff>160020</xdr:rowOff>
    </xdr:from>
    <xdr:to>
      <xdr:col>12</xdr:col>
      <xdr:colOff>891540</xdr:colOff>
      <xdr:row>94</xdr:row>
      <xdr:rowOff>7620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5609C02-0392-476F-A905-21485C6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891540</xdr:colOff>
      <xdr:row>125</xdr:row>
      <xdr:rowOff>45720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7AB1FC7-5D48-4F56-93B5-12D19E3D9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175260</xdr:colOff>
      <xdr:row>30</xdr:row>
      <xdr:rowOff>87630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2DD7E9-3349-42CC-810A-A9DFF5ED5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22860</xdr:rowOff>
    </xdr:from>
    <xdr:to>
      <xdr:col>12</xdr:col>
      <xdr:colOff>822960</xdr:colOff>
      <xdr:row>62</xdr:row>
      <xdr:rowOff>87630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37FC84A-9F9C-4A47-8E96-6AFF1B5AD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320201</xdr:colOff>
      <xdr:row>1</xdr:row>
      <xdr:rowOff>60801</xdr:rowOff>
    </xdr:from>
    <xdr:to>
      <xdr:col>27</xdr:col>
      <xdr:colOff>397212</xdr:colOff>
      <xdr:row>32</xdr:row>
      <xdr:rowOff>129703</xdr:rowOff>
    </xdr:to>
    <xdr:graphicFrame macro="">
      <xdr:nvGraphicFramePr>
        <xdr:cNvPr id="16" name="Diagram 27">
          <a:extLst>
            <a:ext uri="{FF2B5EF4-FFF2-40B4-BE49-F238E27FC236}">
              <a16:creationId xmlns:a16="http://schemas.microsoft.com/office/drawing/2014/main" id="{1A2B1F11-B31F-420A-A108-F6EB5BA9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36479</xdr:colOff>
      <xdr:row>298</xdr:row>
      <xdr:rowOff>64850</xdr:rowOff>
    </xdr:from>
    <xdr:to>
      <xdr:col>26</xdr:col>
      <xdr:colOff>303989</xdr:colOff>
      <xdr:row>329</xdr:row>
      <xdr:rowOff>153534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85E6498A-AD9D-47EA-A8E8-3A662AFB1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263458</xdr:colOff>
      <xdr:row>232</xdr:row>
      <xdr:rowOff>32426</xdr:rowOff>
    </xdr:from>
    <xdr:to>
      <xdr:col>26</xdr:col>
      <xdr:colOff>303989</xdr:colOff>
      <xdr:row>263</xdr:row>
      <xdr:rowOff>56745</xdr:rowOff>
    </xdr:to>
    <xdr:graphicFrame macro="">
      <xdr:nvGraphicFramePr>
        <xdr:cNvPr id="33" name="Diagram 28">
          <a:extLst>
            <a:ext uri="{FF2B5EF4-FFF2-40B4-BE49-F238E27FC236}">
              <a16:creationId xmlns:a16="http://schemas.microsoft.com/office/drawing/2014/main" id="{2C62AE97-EA72-4675-9C36-D50F5AEDC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340467</xdr:colOff>
      <xdr:row>199</xdr:row>
      <xdr:rowOff>97275</xdr:rowOff>
    </xdr:from>
    <xdr:to>
      <xdr:col>26</xdr:col>
      <xdr:colOff>312095</xdr:colOff>
      <xdr:row>229</xdr:row>
      <xdr:rowOff>117542</xdr:rowOff>
    </xdr:to>
    <xdr:graphicFrame macro="">
      <xdr:nvGraphicFramePr>
        <xdr:cNvPr id="35" name="Diagram 28">
          <a:extLst>
            <a:ext uri="{FF2B5EF4-FFF2-40B4-BE49-F238E27FC236}">
              <a16:creationId xmlns:a16="http://schemas.microsoft.com/office/drawing/2014/main" id="{56E8B6EE-46A3-4B1A-A562-455FC57EA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190498</xdr:colOff>
      <xdr:row>166</xdr:row>
      <xdr:rowOff>8106</xdr:rowOff>
    </xdr:from>
    <xdr:to>
      <xdr:col>26</xdr:col>
      <xdr:colOff>535019</xdr:colOff>
      <xdr:row>196</xdr:row>
      <xdr:rowOff>113490</xdr:rowOff>
    </xdr:to>
    <xdr:graphicFrame macro="">
      <xdr:nvGraphicFramePr>
        <xdr:cNvPr id="37" name="Diagram 28">
          <a:extLst>
            <a:ext uri="{FF2B5EF4-FFF2-40B4-BE49-F238E27FC236}">
              <a16:creationId xmlns:a16="http://schemas.microsoft.com/office/drawing/2014/main" id="{A2F6C23F-6A07-4F74-99AD-10A85F6CF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429639</xdr:colOff>
      <xdr:row>66</xdr:row>
      <xdr:rowOff>186688</xdr:rowOff>
    </xdr:from>
    <xdr:to>
      <xdr:col>26</xdr:col>
      <xdr:colOff>299936</xdr:colOff>
      <xdr:row>97</xdr:row>
      <xdr:rowOff>182392</xdr:rowOff>
    </xdr:to>
    <xdr:graphicFrame macro="">
      <xdr:nvGraphicFramePr>
        <xdr:cNvPr id="39" name="Diagram 28">
          <a:extLst>
            <a:ext uri="{FF2B5EF4-FFF2-40B4-BE49-F238E27FC236}">
              <a16:creationId xmlns:a16="http://schemas.microsoft.com/office/drawing/2014/main" id="{C00B45CE-CDC5-4A55-8F38-EE3864143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34</xdr:row>
      <xdr:rowOff>36478</xdr:rowOff>
    </xdr:from>
    <xdr:to>
      <xdr:col>26</xdr:col>
      <xdr:colOff>121595</xdr:colOff>
      <xdr:row>65</xdr:row>
      <xdr:rowOff>4052</xdr:rowOff>
    </xdr:to>
    <xdr:graphicFrame macro="">
      <xdr:nvGraphicFramePr>
        <xdr:cNvPr id="41" name="Diagram 28">
          <a:extLst>
            <a:ext uri="{FF2B5EF4-FFF2-40B4-BE49-F238E27FC236}">
              <a16:creationId xmlns:a16="http://schemas.microsoft.com/office/drawing/2014/main" id="{A3F88944-C1CE-4011-B225-CB259885F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40532</xdr:colOff>
      <xdr:row>301</xdr:row>
      <xdr:rowOff>48638</xdr:rowOff>
    </xdr:from>
    <xdr:to>
      <xdr:col>27</xdr:col>
      <xdr:colOff>525165</xdr:colOff>
      <xdr:row>306</xdr:row>
      <xdr:rowOff>54280</xdr:rowOff>
    </xdr:to>
    <xdr:sp macro="" textlink="">
      <xdr:nvSpPr>
        <xdr:cNvPr id="18" name="Pil: opp 17">
          <a:extLst>
            <a:ext uri="{FF2B5EF4-FFF2-40B4-BE49-F238E27FC236}">
              <a16:creationId xmlns:a16="http://schemas.microsoft.com/office/drawing/2014/main" id="{D7C39D79-B48C-4079-97CE-FD21EE44E8C2}"/>
            </a:ext>
          </a:extLst>
        </xdr:cNvPr>
        <xdr:cNvSpPr/>
      </xdr:nvSpPr>
      <xdr:spPr bwMode="auto">
        <a:xfrm>
          <a:off x="13967298" y="84290170"/>
          <a:ext cx="484633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137808</xdr:colOff>
      <xdr:row>100</xdr:row>
      <xdr:rowOff>16212</xdr:rowOff>
    </xdr:from>
    <xdr:to>
      <xdr:col>27</xdr:col>
      <xdr:colOff>468872</xdr:colOff>
      <xdr:row>132</xdr:row>
      <xdr:rowOff>8105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8BEB60B-D8B5-49FC-9A9D-99A460D00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97277</xdr:colOff>
      <xdr:row>133</xdr:row>
      <xdr:rowOff>0</xdr:rowOff>
    </xdr:from>
    <xdr:to>
      <xdr:col>27</xdr:col>
      <xdr:colOff>8107</xdr:colOff>
      <xdr:row>163</xdr:row>
      <xdr:rowOff>117543</xdr:rowOff>
    </xdr:to>
    <xdr:graphicFrame macro="">
      <xdr:nvGraphicFramePr>
        <xdr:cNvPr id="3" name="Diagram 28">
          <a:extLst>
            <a:ext uri="{FF2B5EF4-FFF2-40B4-BE49-F238E27FC236}">
              <a16:creationId xmlns:a16="http://schemas.microsoft.com/office/drawing/2014/main" id="{96AD6982-A422-4292-9A6C-A877406EA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537254</xdr:colOff>
      <xdr:row>0</xdr:row>
      <xdr:rowOff>0</xdr:rowOff>
    </xdr:from>
    <xdr:to>
      <xdr:col>52</xdr:col>
      <xdr:colOff>121817</xdr:colOff>
      <xdr:row>18</xdr:row>
      <xdr:rowOff>126285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C195DC15-DC7F-4F4B-9DD3-8B719C9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913973</xdr:colOff>
      <xdr:row>0</xdr:row>
      <xdr:rowOff>0</xdr:rowOff>
    </xdr:from>
    <xdr:to>
      <xdr:col>27</xdr:col>
      <xdr:colOff>449494</xdr:colOff>
      <xdr:row>18</xdr:row>
      <xdr:rowOff>98459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CD2BE249-3F53-490B-A927-64E065DBE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562940</xdr:colOff>
      <xdr:row>0</xdr:row>
      <xdr:rowOff>0</xdr:rowOff>
    </xdr:from>
    <xdr:to>
      <xdr:col>15</xdr:col>
      <xdr:colOff>877585</xdr:colOff>
      <xdr:row>0</xdr:row>
      <xdr:rowOff>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BB8AD273-0995-42DE-AC9B-FBB4C5434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17123</xdr:colOff>
      <xdr:row>258</xdr:row>
      <xdr:rowOff>111304</xdr:rowOff>
    </xdr:from>
    <xdr:to>
      <xdr:col>15</xdr:col>
      <xdr:colOff>710629</xdr:colOff>
      <xdr:row>292</xdr:row>
      <xdr:rowOff>47090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F432318B-AB9F-4E41-BDF2-219429390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25685</xdr:colOff>
      <xdr:row>221</xdr:row>
      <xdr:rowOff>154112</xdr:rowOff>
    </xdr:from>
    <xdr:to>
      <xdr:col>15</xdr:col>
      <xdr:colOff>573640</xdr:colOff>
      <xdr:row>255</xdr:row>
      <xdr:rowOff>98459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C177A6FE-A7D3-4386-85A6-4454AC789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898989</xdr:colOff>
      <xdr:row>221</xdr:row>
      <xdr:rowOff>0</xdr:rowOff>
    </xdr:from>
    <xdr:to>
      <xdr:col>15</xdr:col>
      <xdr:colOff>680664</xdr:colOff>
      <xdr:row>221</xdr:row>
      <xdr:rowOff>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BF74251F-AD60-4CDB-A1BB-C4C336AB5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184</xdr:row>
      <xdr:rowOff>145551</xdr:rowOff>
    </xdr:from>
    <xdr:to>
      <xdr:col>15</xdr:col>
      <xdr:colOff>428090</xdr:colOff>
      <xdr:row>218</xdr:row>
      <xdr:rowOff>64214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D68E70D2-5937-4FFF-ABB7-9DE5D91FC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25685</xdr:colOff>
      <xdr:row>184</xdr:row>
      <xdr:rowOff>0</xdr:rowOff>
    </xdr:from>
    <xdr:to>
      <xdr:col>15</xdr:col>
      <xdr:colOff>286820</xdr:colOff>
      <xdr:row>184</xdr:row>
      <xdr:rowOff>0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1BF1F481-64C2-43DF-B5AE-C0A427A5B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59932</xdr:colOff>
      <xdr:row>147</xdr:row>
      <xdr:rowOff>162674</xdr:rowOff>
    </xdr:from>
    <xdr:to>
      <xdr:col>12</xdr:col>
      <xdr:colOff>188359</xdr:colOff>
      <xdr:row>181</xdr:row>
      <xdr:rowOff>1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597945A2-0A8B-428F-8E72-012E5B695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881864</xdr:colOff>
      <xdr:row>111</xdr:row>
      <xdr:rowOff>4280</xdr:rowOff>
    </xdr:from>
    <xdr:to>
      <xdr:col>16</xdr:col>
      <xdr:colOff>145550</xdr:colOff>
      <xdr:row>142</xdr:row>
      <xdr:rowOff>115112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239D13A0-D385-42B9-8EBD-191B9F352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273978</xdr:colOff>
      <xdr:row>110</xdr:row>
      <xdr:rowOff>149831</xdr:rowOff>
    </xdr:from>
    <xdr:to>
      <xdr:col>8</xdr:col>
      <xdr:colOff>239731</xdr:colOff>
      <xdr:row>142</xdr:row>
      <xdr:rowOff>59932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551D3CD9-0EAB-47B6-9799-C20FA609B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907550</xdr:colOff>
      <xdr:row>74</xdr:row>
      <xdr:rowOff>59933</xdr:rowOff>
    </xdr:from>
    <xdr:to>
      <xdr:col>8</xdr:col>
      <xdr:colOff>492303</xdr:colOff>
      <xdr:row>107</xdr:row>
      <xdr:rowOff>77055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479107A9-6E1E-43BD-A393-2959A4112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813370</xdr:colOff>
      <xdr:row>74</xdr:row>
      <xdr:rowOff>119866</xdr:rowOff>
    </xdr:from>
    <xdr:to>
      <xdr:col>17</xdr:col>
      <xdr:colOff>77056</xdr:colOff>
      <xdr:row>107</xdr:row>
      <xdr:rowOff>154112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EED2CE56-7E3E-4496-A970-3F0C1F8C9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21405</xdr:colOff>
      <xdr:row>37</xdr:row>
      <xdr:rowOff>59932</xdr:rowOff>
    </xdr:from>
    <xdr:to>
      <xdr:col>15</xdr:col>
      <xdr:colOff>547956</xdr:colOff>
      <xdr:row>70</xdr:row>
      <xdr:rowOff>145552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51CD5F77-396E-4D63-96DA-DE804EC8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15</xdr:col>
      <xdr:colOff>821933</xdr:colOff>
      <xdr:row>36</xdr:row>
      <xdr:rowOff>0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67444374-C399-4FC0-B121-08E9E3FC6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783403</xdr:colOff>
      <xdr:row>0</xdr:row>
      <xdr:rowOff>149832</xdr:rowOff>
    </xdr:from>
    <xdr:to>
      <xdr:col>16</xdr:col>
      <xdr:colOff>175516</xdr:colOff>
      <xdr:row>34</xdr:row>
      <xdr:rowOff>42810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A1C5C615-9B94-4B46-821B-53990524A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296</xdr:row>
      <xdr:rowOff>0</xdr:rowOff>
    </xdr:from>
    <xdr:to>
      <xdr:col>15</xdr:col>
      <xdr:colOff>616450</xdr:colOff>
      <xdr:row>328</xdr:row>
      <xdr:rowOff>179797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37B82EEA-D32D-428F-B588-9B8E44984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333</xdr:row>
      <xdr:rowOff>0</xdr:rowOff>
    </xdr:from>
    <xdr:to>
      <xdr:col>15</xdr:col>
      <xdr:colOff>676382</xdr:colOff>
      <xdr:row>367</xdr:row>
      <xdr:rowOff>3811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784F909-0F90-43B1-A7DF-C3C9E5A41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370</xdr:row>
      <xdr:rowOff>0</xdr:rowOff>
    </xdr:from>
    <xdr:to>
      <xdr:col>15</xdr:col>
      <xdr:colOff>856180</xdr:colOff>
      <xdr:row>403</xdr:row>
      <xdr:rowOff>119865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3DF92D7-CB88-4598-8E53-8E4FE97B3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407</xdr:row>
      <xdr:rowOff>0</xdr:rowOff>
    </xdr:from>
    <xdr:to>
      <xdr:col>15</xdr:col>
      <xdr:colOff>856180</xdr:colOff>
      <xdr:row>440</xdr:row>
      <xdr:rowOff>119865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434F341-4F74-4087-94EF-62F15520B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444</xdr:row>
      <xdr:rowOff>0</xdr:rowOff>
    </xdr:from>
    <xdr:to>
      <xdr:col>15</xdr:col>
      <xdr:colOff>856180</xdr:colOff>
      <xdr:row>477</xdr:row>
      <xdr:rowOff>119866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3053F977-6052-4B39-B1ED-8A9FCE6EC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188532</xdr:colOff>
      <xdr:row>129</xdr:row>
      <xdr:rowOff>11430</xdr:rowOff>
    </xdr:from>
    <xdr:to>
      <xdr:col>34</xdr:col>
      <xdr:colOff>791768</xdr:colOff>
      <xdr:row>143</xdr:row>
      <xdr:rowOff>178899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795494</xdr:colOff>
      <xdr:row>129</xdr:row>
      <xdr:rowOff>0</xdr:rowOff>
    </xdr:from>
    <xdr:to>
      <xdr:col>40</xdr:col>
      <xdr:colOff>230275</xdr:colOff>
      <xdr:row>144</xdr:row>
      <xdr:rowOff>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343530</xdr:colOff>
      <xdr:row>129</xdr:row>
      <xdr:rowOff>21405</xdr:rowOff>
    </xdr:from>
    <xdr:to>
      <xdr:col>46</xdr:col>
      <xdr:colOff>385398</xdr:colOff>
      <xdr:row>144</xdr:row>
      <xdr:rowOff>21405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577921</xdr:colOff>
      <xdr:row>129</xdr:row>
      <xdr:rowOff>85618</xdr:rowOff>
    </xdr:from>
    <xdr:to>
      <xdr:col>52</xdr:col>
      <xdr:colOff>614730</xdr:colOff>
      <xdr:row>144</xdr:row>
      <xdr:rowOff>10702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648956</xdr:colOff>
      <xdr:row>144</xdr:row>
      <xdr:rowOff>0</xdr:rowOff>
    </xdr:from>
    <xdr:to>
      <xdr:col>52</xdr:col>
      <xdr:colOff>669891</xdr:colOff>
      <xdr:row>158</xdr:row>
      <xdr:rowOff>167473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722226</xdr:colOff>
      <xdr:row>220</xdr:row>
      <xdr:rowOff>0</xdr:rowOff>
    </xdr:from>
    <xdr:to>
      <xdr:col>40</xdr:col>
      <xdr:colOff>167473</xdr:colOff>
      <xdr:row>235</xdr:row>
      <xdr:rowOff>157006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230276</xdr:colOff>
      <xdr:row>220</xdr:row>
      <xdr:rowOff>0</xdr:rowOff>
    </xdr:from>
    <xdr:to>
      <xdr:col>46</xdr:col>
      <xdr:colOff>376814</xdr:colOff>
      <xdr:row>235</xdr:row>
      <xdr:rowOff>73271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439616</xdr:colOff>
      <xdr:row>220</xdr:row>
      <xdr:rowOff>0</xdr:rowOff>
    </xdr:from>
    <xdr:to>
      <xdr:col>52</xdr:col>
      <xdr:colOff>523353</xdr:colOff>
      <xdr:row>235</xdr:row>
      <xdr:rowOff>10468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118109</xdr:colOff>
      <xdr:row>145</xdr:row>
      <xdr:rowOff>30480</xdr:rowOff>
    </xdr:from>
    <xdr:to>
      <xdr:col>34</xdr:col>
      <xdr:colOff>505802</xdr:colOff>
      <xdr:row>158</xdr:row>
      <xdr:rowOff>37415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</xdr:col>
      <xdr:colOff>733425</xdr:colOff>
      <xdr:row>145</xdr:row>
      <xdr:rowOff>0</xdr:rowOff>
    </xdr:from>
    <xdr:to>
      <xdr:col>40</xdr:col>
      <xdr:colOff>187470</xdr:colOff>
      <xdr:row>158</xdr:row>
      <xdr:rowOff>29645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40</xdr:col>
      <xdr:colOff>363877</xdr:colOff>
      <xdr:row>144</xdr:row>
      <xdr:rowOff>74916</xdr:rowOff>
    </xdr:from>
    <xdr:to>
      <xdr:col>46</xdr:col>
      <xdr:colOff>405745</xdr:colOff>
      <xdr:row>158</xdr:row>
      <xdr:rowOff>107023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160919</xdr:colOff>
      <xdr:row>114</xdr:row>
      <xdr:rowOff>0</xdr:rowOff>
    </xdr:from>
    <xdr:to>
      <xdr:col>34</xdr:col>
      <xdr:colOff>764155</xdr:colOff>
      <xdr:row>127</xdr:row>
      <xdr:rowOff>156767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717051</xdr:colOff>
      <xdr:row>114</xdr:row>
      <xdr:rowOff>32107</xdr:rowOff>
    </xdr:from>
    <xdr:to>
      <xdr:col>40</xdr:col>
      <xdr:colOff>151832</xdr:colOff>
      <xdr:row>128</xdr:row>
      <xdr:rowOff>21405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40</xdr:col>
      <xdr:colOff>224747</xdr:colOff>
      <xdr:row>114</xdr:row>
      <xdr:rowOff>64212</xdr:rowOff>
    </xdr:from>
    <xdr:to>
      <xdr:col>46</xdr:col>
      <xdr:colOff>342472</xdr:colOff>
      <xdr:row>128</xdr:row>
      <xdr:rowOff>21404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46</xdr:col>
      <xdr:colOff>503005</xdr:colOff>
      <xdr:row>114</xdr:row>
      <xdr:rowOff>64213</xdr:rowOff>
    </xdr:from>
    <xdr:to>
      <xdr:col>52</xdr:col>
      <xdr:colOff>539814</xdr:colOff>
      <xdr:row>127</xdr:row>
      <xdr:rowOff>181938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46</xdr:col>
      <xdr:colOff>663539</xdr:colOff>
      <xdr:row>158</xdr:row>
      <xdr:rowOff>160535</xdr:rowOff>
    </xdr:from>
    <xdr:to>
      <xdr:col>52</xdr:col>
      <xdr:colOff>684474</xdr:colOff>
      <xdr:row>172</xdr:row>
      <xdr:rowOff>71154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40</xdr:col>
      <xdr:colOff>342471</xdr:colOff>
      <xdr:row>158</xdr:row>
      <xdr:rowOff>160534</xdr:rowOff>
    </xdr:from>
    <xdr:to>
      <xdr:col>46</xdr:col>
      <xdr:colOff>384339</xdr:colOff>
      <xdr:row>172</xdr:row>
      <xdr:rowOff>149832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802669</xdr:colOff>
      <xdr:row>159</xdr:row>
      <xdr:rowOff>10702</xdr:rowOff>
    </xdr:from>
    <xdr:to>
      <xdr:col>40</xdr:col>
      <xdr:colOff>237450</xdr:colOff>
      <xdr:row>173</xdr:row>
      <xdr:rowOff>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33</xdr:col>
      <xdr:colOff>781264</xdr:colOff>
      <xdr:row>99</xdr:row>
      <xdr:rowOff>139129</xdr:rowOff>
    </xdr:from>
    <xdr:to>
      <xdr:col>40</xdr:col>
      <xdr:colOff>216045</xdr:colOff>
      <xdr:row>112</xdr:row>
      <xdr:rowOff>181938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297352</xdr:colOff>
      <xdr:row>99</xdr:row>
      <xdr:rowOff>175773</xdr:rowOff>
    </xdr:from>
    <xdr:to>
      <xdr:col>34</xdr:col>
      <xdr:colOff>900588</xdr:colOff>
      <xdr:row>112</xdr:row>
      <xdr:rowOff>182708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492303</xdr:colOff>
      <xdr:row>158</xdr:row>
      <xdr:rowOff>149832</xdr:rowOff>
    </xdr:from>
    <xdr:to>
      <xdr:col>33</xdr:col>
      <xdr:colOff>638253</xdr:colOff>
      <xdr:row>172</xdr:row>
      <xdr:rowOff>103256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52955</xdr:colOff>
      <xdr:row>176</xdr:row>
      <xdr:rowOff>265758</xdr:rowOff>
    </xdr:from>
    <xdr:to>
      <xdr:col>34</xdr:col>
      <xdr:colOff>656191</xdr:colOff>
      <xdr:row>191</xdr:row>
      <xdr:rowOff>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33</xdr:col>
      <xdr:colOff>845477</xdr:colOff>
      <xdr:row>173</xdr:row>
      <xdr:rowOff>139128</xdr:rowOff>
    </xdr:from>
    <xdr:to>
      <xdr:col>40</xdr:col>
      <xdr:colOff>280258</xdr:colOff>
      <xdr:row>187</xdr:row>
      <xdr:rowOff>117724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40</xdr:col>
      <xdr:colOff>331770</xdr:colOff>
      <xdr:row>173</xdr:row>
      <xdr:rowOff>128426</xdr:rowOff>
    </xdr:from>
    <xdr:to>
      <xdr:col>46</xdr:col>
      <xdr:colOff>373638</xdr:colOff>
      <xdr:row>187</xdr:row>
      <xdr:rowOff>107022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46</xdr:col>
      <xdr:colOff>470899</xdr:colOff>
      <xdr:row>173</xdr:row>
      <xdr:rowOff>117725</xdr:rowOff>
    </xdr:from>
    <xdr:to>
      <xdr:col>52</xdr:col>
      <xdr:colOff>491834</xdr:colOff>
      <xdr:row>187</xdr:row>
      <xdr:rowOff>17642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30</xdr:col>
      <xdr:colOff>155097</xdr:colOff>
      <xdr:row>83</xdr:row>
      <xdr:rowOff>152400</xdr:rowOff>
    </xdr:from>
    <xdr:to>
      <xdr:col>37</xdr:col>
      <xdr:colOff>547884</xdr:colOff>
      <xdr:row>97</xdr:row>
      <xdr:rowOff>53853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33</xdr:col>
      <xdr:colOff>824074</xdr:colOff>
      <xdr:row>84</xdr:row>
      <xdr:rowOff>117725</xdr:rowOff>
    </xdr:from>
    <xdr:to>
      <xdr:col>40</xdr:col>
      <xdr:colOff>214046</xdr:colOff>
      <xdr:row>97</xdr:row>
      <xdr:rowOff>117724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40</xdr:col>
      <xdr:colOff>256854</xdr:colOff>
      <xdr:row>99</xdr:row>
      <xdr:rowOff>139130</xdr:rowOff>
    </xdr:from>
    <xdr:to>
      <xdr:col>46</xdr:col>
      <xdr:colOff>374579</xdr:colOff>
      <xdr:row>112</xdr:row>
      <xdr:rowOff>85620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46</xdr:col>
      <xdr:colOff>524410</xdr:colOff>
      <xdr:row>99</xdr:row>
      <xdr:rowOff>139130</xdr:rowOff>
    </xdr:from>
    <xdr:to>
      <xdr:col>52</xdr:col>
      <xdr:colOff>561219</xdr:colOff>
      <xdr:row>112</xdr:row>
      <xdr:rowOff>42810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40</xdr:col>
      <xdr:colOff>331770</xdr:colOff>
      <xdr:row>84</xdr:row>
      <xdr:rowOff>139129</xdr:rowOff>
    </xdr:from>
    <xdr:to>
      <xdr:col>46</xdr:col>
      <xdr:colOff>449495</xdr:colOff>
      <xdr:row>97</xdr:row>
      <xdr:rowOff>85618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46</xdr:col>
      <xdr:colOff>684944</xdr:colOff>
      <xdr:row>84</xdr:row>
      <xdr:rowOff>160534</xdr:rowOff>
    </xdr:from>
    <xdr:to>
      <xdr:col>52</xdr:col>
      <xdr:colOff>721753</xdr:colOff>
      <xdr:row>97</xdr:row>
      <xdr:rowOff>64213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69</xdr:row>
      <xdr:rowOff>160533</xdr:rowOff>
    </xdr:from>
    <xdr:to>
      <xdr:col>40</xdr:col>
      <xdr:colOff>246152</xdr:colOff>
      <xdr:row>82</xdr:row>
      <xdr:rowOff>160533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40</xdr:col>
      <xdr:colOff>353174</xdr:colOff>
      <xdr:row>69</xdr:row>
      <xdr:rowOff>192640</xdr:rowOff>
    </xdr:from>
    <xdr:to>
      <xdr:col>46</xdr:col>
      <xdr:colOff>470899</xdr:colOff>
      <xdr:row>82</xdr:row>
      <xdr:rowOff>139130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46</xdr:col>
      <xdr:colOff>588623</xdr:colOff>
      <xdr:row>70</xdr:row>
      <xdr:rowOff>0</xdr:rowOff>
    </xdr:from>
    <xdr:to>
      <xdr:col>52</xdr:col>
      <xdr:colOff>625432</xdr:colOff>
      <xdr:row>82</xdr:row>
      <xdr:rowOff>107022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34</xdr:col>
      <xdr:colOff>0</xdr:colOff>
      <xdr:row>55</xdr:row>
      <xdr:rowOff>0</xdr:rowOff>
    </xdr:from>
    <xdr:to>
      <xdr:col>40</xdr:col>
      <xdr:colOff>246152</xdr:colOff>
      <xdr:row>68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40</xdr:col>
      <xdr:colOff>449495</xdr:colOff>
      <xdr:row>54</xdr:row>
      <xdr:rowOff>171236</xdr:rowOff>
    </xdr:from>
    <xdr:to>
      <xdr:col>46</xdr:col>
      <xdr:colOff>567220</xdr:colOff>
      <xdr:row>67</xdr:row>
      <xdr:rowOff>85620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58220</xdr:colOff>
      <xdr:row>191</xdr:row>
      <xdr:rowOff>87630</xdr:rowOff>
    </xdr:from>
    <xdr:to>
      <xdr:col>34</xdr:col>
      <xdr:colOff>661456</xdr:colOff>
      <xdr:row>205</xdr:row>
      <xdr:rowOff>32492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0</xdr:colOff>
      <xdr:row>191</xdr:row>
      <xdr:rowOff>0</xdr:rowOff>
    </xdr:from>
    <xdr:to>
      <xdr:col>40</xdr:col>
      <xdr:colOff>290961</xdr:colOff>
      <xdr:row>204</xdr:row>
      <xdr:rowOff>181938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40</xdr:col>
      <xdr:colOff>385281</xdr:colOff>
      <xdr:row>191</xdr:row>
      <xdr:rowOff>10702</xdr:rowOff>
    </xdr:from>
    <xdr:to>
      <xdr:col>46</xdr:col>
      <xdr:colOff>427149</xdr:colOff>
      <xdr:row>204</xdr:row>
      <xdr:rowOff>192640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46</xdr:col>
      <xdr:colOff>513708</xdr:colOff>
      <xdr:row>191</xdr:row>
      <xdr:rowOff>53511</xdr:rowOff>
    </xdr:from>
    <xdr:to>
      <xdr:col>52</xdr:col>
      <xdr:colOff>534643</xdr:colOff>
      <xdr:row>204</xdr:row>
      <xdr:rowOff>156770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34</xdr:col>
      <xdr:colOff>0</xdr:colOff>
      <xdr:row>40</xdr:row>
      <xdr:rowOff>0</xdr:rowOff>
    </xdr:from>
    <xdr:to>
      <xdr:col>40</xdr:col>
      <xdr:colOff>246152</xdr:colOff>
      <xdr:row>54</xdr:row>
      <xdr:rowOff>21404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40</xdr:col>
      <xdr:colOff>374579</xdr:colOff>
      <xdr:row>40</xdr:row>
      <xdr:rowOff>21405</xdr:rowOff>
    </xdr:from>
    <xdr:to>
      <xdr:col>46</xdr:col>
      <xdr:colOff>492304</xdr:colOff>
      <xdr:row>53</xdr:row>
      <xdr:rowOff>171238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46</xdr:col>
      <xdr:colOff>717050</xdr:colOff>
      <xdr:row>55</xdr:row>
      <xdr:rowOff>0</xdr:rowOff>
    </xdr:from>
    <xdr:to>
      <xdr:col>52</xdr:col>
      <xdr:colOff>753859</xdr:colOff>
      <xdr:row>67</xdr:row>
      <xdr:rowOff>85618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46</xdr:col>
      <xdr:colOff>663539</xdr:colOff>
      <xdr:row>40</xdr:row>
      <xdr:rowOff>32107</xdr:rowOff>
    </xdr:from>
    <xdr:to>
      <xdr:col>52</xdr:col>
      <xdr:colOff>700348</xdr:colOff>
      <xdr:row>53</xdr:row>
      <xdr:rowOff>139129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27</xdr:col>
      <xdr:colOff>154926</xdr:colOff>
      <xdr:row>205</xdr:row>
      <xdr:rowOff>126628</xdr:rowOff>
    </xdr:from>
    <xdr:to>
      <xdr:col>34</xdr:col>
      <xdr:colOff>758162</xdr:colOff>
      <xdr:row>218</xdr:row>
      <xdr:rowOff>176372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33</xdr:col>
      <xdr:colOff>770562</xdr:colOff>
      <xdr:row>205</xdr:row>
      <xdr:rowOff>42808</xdr:rowOff>
    </xdr:from>
    <xdr:to>
      <xdr:col>40</xdr:col>
      <xdr:colOff>205343</xdr:colOff>
      <xdr:row>218</xdr:row>
      <xdr:rowOff>128426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40</xdr:col>
      <xdr:colOff>310365</xdr:colOff>
      <xdr:row>205</xdr:row>
      <xdr:rowOff>107022</xdr:rowOff>
    </xdr:from>
    <xdr:to>
      <xdr:col>46</xdr:col>
      <xdr:colOff>352233</xdr:colOff>
      <xdr:row>219</xdr:row>
      <xdr:rowOff>0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470899</xdr:colOff>
      <xdr:row>205</xdr:row>
      <xdr:rowOff>128426</xdr:rowOff>
    </xdr:from>
    <xdr:to>
      <xdr:col>52</xdr:col>
      <xdr:colOff>491834</xdr:colOff>
      <xdr:row>218</xdr:row>
      <xdr:rowOff>135365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0</xdr:rowOff>
    </xdr:from>
    <xdr:to>
      <xdr:col>4</xdr:col>
      <xdr:colOff>868680</xdr:colOff>
      <xdr:row>13</xdr:row>
      <xdr:rowOff>60960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E95E7B7-3F8F-43E1-8047-03816E6E6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68580</xdr:colOff>
      <xdr:row>0</xdr:row>
      <xdr:rowOff>53341</xdr:rowOff>
    </xdr:from>
    <xdr:to>
      <xdr:col>9</xdr:col>
      <xdr:colOff>822960</xdr:colOff>
      <xdr:row>13</xdr:row>
      <xdr:rowOff>144780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B276C10-8E90-45B1-BA9C-684EA2D30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38100</xdr:colOff>
      <xdr:row>0</xdr:row>
      <xdr:rowOff>30481</xdr:rowOff>
    </xdr:from>
    <xdr:to>
      <xdr:col>14</xdr:col>
      <xdr:colOff>822960</xdr:colOff>
      <xdr:row>14</xdr:row>
      <xdr:rowOff>7620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92396C9-2289-4116-BDC2-BFA3C39AD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13</xdr:row>
      <xdr:rowOff>114301</xdr:rowOff>
    </xdr:from>
    <xdr:to>
      <xdr:col>4</xdr:col>
      <xdr:colOff>962025</xdr:colOff>
      <xdr:row>27</xdr:row>
      <xdr:rowOff>95250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2E7FFE1-572C-460E-930F-8752D73C7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13</xdr:row>
      <xdr:rowOff>180976</xdr:rowOff>
    </xdr:from>
    <xdr:to>
      <xdr:col>10</xdr:col>
      <xdr:colOff>28575</xdr:colOff>
      <xdr:row>27</xdr:row>
      <xdr:rowOff>95250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E65DC062-1773-44AF-BDFE-F42137B33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123825</xdr:colOff>
      <xdr:row>14</xdr:row>
      <xdr:rowOff>0</xdr:rowOff>
    </xdr:from>
    <xdr:to>
      <xdr:col>14</xdr:col>
      <xdr:colOff>914400</xdr:colOff>
      <xdr:row>27</xdr:row>
      <xdr:rowOff>57150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89C79209-6CB9-4EDD-B6A4-F865180DF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</xdr:row>
      <xdr:rowOff>45720</xdr:rowOff>
    </xdr:from>
    <xdr:to>
      <xdr:col>12</xdr:col>
      <xdr:colOff>742950</xdr:colOff>
      <xdr:row>30</xdr:row>
      <xdr:rowOff>156210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95F9B21-BAE1-481A-8D19-4D74F29B1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</xdr:colOff>
      <xdr:row>33</xdr:row>
      <xdr:rowOff>0</xdr:rowOff>
    </xdr:from>
    <xdr:to>
      <xdr:col>12</xdr:col>
      <xdr:colOff>762000</xdr:colOff>
      <xdr:row>62</xdr:row>
      <xdr:rowOff>125730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F3950B1-A35E-4FCC-A9DD-43C4DCF77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895350</xdr:colOff>
      <xdr:row>64</xdr:row>
      <xdr:rowOff>171450</xdr:rowOff>
    </xdr:from>
    <xdr:to>
      <xdr:col>12</xdr:col>
      <xdr:colOff>758190</xdr:colOff>
      <xdr:row>94</xdr:row>
      <xdr:rowOff>106680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5AFA2B70-BE85-469A-9EC1-84B39BD9D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19050</xdr:rowOff>
    </xdr:from>
    <xdr:to>
      <xdr:col>12</xdr:col>
      <xdr:colOff>762000</xdr:colOff>
      <xdr:row>126</xdr:row>
      <xdr:rowOff>118110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11FC16F-3FDD-4AA3-8B38-E9A1AF522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41910</xdr:rowOff>
    </xdr:from>
    <xdr:to>
      <xdr:col>12</xdr:col>
      <xdr:colOff>788670</xdr:colOff>
      <xdr:row>158</xdr:row>
      <xdr:rowOff>118110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AA1F8CE-22A2-4932-8B21-61618EDBA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902970</xdr:colOff>
      <xdr:row>161</xdr:row>
      <xdr:rowOff>19050</xdr:rowOff>
    </xdr:from>
    <xdr:to>
      <xdr:col>12</xdr:col>
      <xdr:colOff>807720</xdr:colOff>
      <xdr:row>190</xdr:row>
      <xdr:rowOff>106680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ADC4CD5-983C-4ED2-948D-FF49BB5A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160020</xdr:rowOff>
    </xdr:from>
    <xdr:to>
      <xdr:col>11</xdr:col>
      <xdr:colOff>800100</xdr:colOff>
      <xdr:row>222</xdr:row>
      <xdr:rowOff>87630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C06DCBF-AE4E-4416-A7F7-A68AC864C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41910</xdr:colOff>
      <xdr:row>12</xdr:row>
      <xdr:rowOff>57150</xdr:rowOff>
    </xdr:from>
    <xdr:to>
      <xdr:col>13</xdr:col>
      <xdr:colOff>857250</xdr:colOff>
      <xdr:row>14</xdr:row>
      <xdr:rowOff>175260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2AE5CDCA-B7C0-4186-A9C5-50E5D93383B7}"/>
            </a:ext>
          </a:extLst>
        </xdr:cNvPr>
        <xdr:cNvSpPr/>
      </xdr:nvSpPr>
      <xdr:spPr bwMode="auto">
        <a:xfrm>
          <a:off x="11929110" y="234315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43</xdr:row>
      <xdr:rowOff>0</xdr:rowOff>
    </xdr:from>
    <xdr:to>
      <xdr:col>13</xdr:col>
      <xdr:colOff>815340</xdr:colOff>
      <xdr:row>45</xdr:row>
      <xdr:rowOff>118110</xdr:rowOff>
    </xdr:to>
    <xdr:sp macro="" textlink="">
      <xdr:nvSpPr>
        <xdr:cNvPr id="10" name="Pil: høyre 9">
          <a:extLst>
            <a:ext uri="{FF2B5EF4-FFF2-40B4-BE49-F238E27FC236}">
              <a16:creationId xmlns:a16="http://schemas.microsoft.com/office/drawing/2014/main" id="{F35DF0C5-7C31-44FA-8D37-9EE1EDEDE2A2}"/>
            </a:ext>
          </a:extLst>
        </xdr:cNvPr>
        <xdr:cNvSpPr/>
      </xdr:nvSpPr>
      <xdr:spPr bwMode="auto">
        <a:xfrm>
          <a:off x="11887200" y="81915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75</xdr:row>
      <xdr:rowOff>0</xdr:rowOff>
    </xdr:from>
    <xdr:to>
      <xdr:col>13</xdr:col>
      <xdr:colOff>815340</xdr:colOff>
      <xdr:row>77</xdr:row>
      <xdr:rowOff>118110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E9782002-BBC3-40BD-AFA3-E24A4680A06C}"/>
            </a:ext>
          </a:extLst>
        </xdr:cNvPr>
        <xdr:cNvSpPr/>
      </xdr:nvSpPr>
      <xdr:spPr bwMode="auto">
        <a:xfrm>
          <a:off x="11887200" y="142875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108</xdr:row>
      <xdr:rowOff>0</xdr:rowOff>
    </xdr:from>
    <xdr:to>
      <xdr:col>13</xdr:col>
      <xdr:colOff>815340</xdr:colOff>
      <xdr:row>110</xdr:row>
      <xdr:rowOff>118110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6A7A7902-9957-4005-866D-9CE688B3AAB6}"/>
            </a:ext>
          </a:extLst>
        </xdr:cNvPr>
        <xdr:cNvSpPr/>
      </xdr:nvSpPr>
      <xdr:spPr bwMode="auto">
        <a:xfrm>
          <a:off x="11887200" y="205740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139</xdr:row>
      <xdr:rowOff>0</xdr:rowOff>
    </xdr:from>
    <xdr:to>
      <xdr:col>13</xdr:col>
      <xdr:colOff>815340</xdr:colOff>
      <xdr:row>141</xdr:row>
      <xdr:rowOff>118110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9954BE08-FC71-424E-8229-6B70CCCCE969}"/>
            </a:ext>
          </a:extLst>
        </xdr:cNvPr>
        <xdr:cNvSpPr/>
      </xdr:nvSpPr>
      <xdr:spPr bwMode="auto">
        <a:xfrm>
          <a:off x="11887200" y="264795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80010</xdr:colOff>
      <xdr:row>169</xdr:row>
      <xdr:rowOff>41910</xdr:rowOff>
    </xdr:from>
    <xdr:to>
      <xdr:col>13</xdr:col>
      <xdr:colOff>895350</xdr:colOff>
      <xdr:row>171</xdr:row>
      <xdr:rowOff>160020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A9A580A7-66AE-4D36-9DEC-6BF0E13A23BE}"/>
            </a:ext>
          </a:extLst>
        </xdr:cNvPr>
        <xdr:cNvSpPr/>
      </xdr:nvSpPr>
      <xdr:spPr bwMode="auto">
        <a:xfrm>
          <a:off x="11967210" y="3223641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38100</xdr:colOff>
      <xdr:row>203</xdr:row>
      <xdr:rowOff>57150</xdr:rowOff>
    </xdr:from>
    <xdr:to>
      <xdr:col>12</xdr:col>
      <xdr:colOff>853440</xdr:colOff>
      <xdr:row>205</xdr:row>
      <xdr:rowOff>175260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3DC2906F-20C1-4D44-ACF6-989354969516}"/>
            </a:ext>
          </a:extLst>
        </xdr:cNvPr>
        <xdr:cNvSpPr/>
      </xdr:nvSpPr>
      <xdr:spPr bwMode="auto">
        <a:xfrm>
          <a:off x="11010900" y="3872865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902970</xdr:colOff>
      <xdr:row>225</xdr:row>
      <xdr:rowOff>0</xdr:rowOff>
    </xdr:from>
    <xdr:to>
      <xdr:col>12</xdr:col>
      <xdr:colOff>807720</xdr:colOff>
      <xdr:row>254</xdr:row>
      <xdr:rowOff>87630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7411C77B-7C55-428B-8403-124DDCA7F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0</xdr:rowOff>
    </xdr:from>
    <xdr:to>
      <xdr:col>12</xdr:col>
      <xdr:colOff>819150</xdr:colOff>
      <xdr:row>286</xdr:row>
      <xdr:rowOff>87630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C9E1416-988A-4344-9D28-DFB7B24C4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0</xdr:colOff>
      <xdr:row>236</xdr:row>
      <xdr:rowOff>0</xdr:rowOff>
    </xdr:from>
    <xdr:to>
      <xdr:col>13</xdr:col>
      <xdr:colOff>815340</xdr:colOff>
      <xdr:row>238</xdr:row>
      <xdr:rowOff>118110</xdr:rowOff>
    </xdr:to>
    <xdr:sp macro="" textlink="">
      <xdr:nvSpPr>
        <xdr:cNvPr id="18" name="Pil: høyre 17">
          <a:extLst>
            <a:ext uri="{FF2B5EF4-FFF2-40B4-BE49-F238E27FC236}">
              <a16:creationId xmlns:a16="http://schemas.microsoft.com/office/drawing/2014/main" id="{530BB5D0-33A7-40A1-9EA4-A68FCF6224B1}"/>
            </a:ext>
          </a:extLst>
        </xdr:cNvPr>
        <xdr:cNvSpPr/>
      </xdr:nvSpPr>
      <xdr:spPr bwMode="auto">
        <a:xfrm>
          <a:off x="11887200" y="449580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268</xdr:row>
      <xdr:rowOff>0</xdr:rowOff>
    </xdr:from>
    <xdr:to>
      <xdr:col>13</xdr:col>
      <xdr:colOff>815340</xdr:colOff>
      <xdr:row>270</xdr:row>
      <xdr:rowOff>118110</xdr:rowOff>
    </xdr:to>
    <xdr:sp macro="" textlink="">
      <xdr:nvSpPr>
        <xdr:cNvPr id="19" name="Pil: høyre 18">
          <a:extLst>
            <a:ext uri="{FF2B5EF4-FFF2-40B4-BE49-F238E27FC236}">
              <a16:creationId xmlns:a16="http://schemas.microsoft.com/office/drawing/2014/main" id="{1DD990E1-6284-4DBE-8336-F64E62520C96}"/>
            </a:ext>
          </a:extLst>
        </xdr:cNvPr>
        <xdr:cNvSpPr/>
      </xdr:nvSpPr>
      <xdr:spPr bwMode="auto">
        <a:xfrm>
          <a:off x="11887200" y="51054000"/>
          <a:ext cx="815340" cy="499110"/>
        </a:xfrm>
        <a:prstGeom prst="right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245</xdr:row>
      <xdr:rowOff>0</xdr:rowOff>
    </xdr:from>
    <xdr:to>
      <xdr:col>15</xdr:col>
      <xdr:colOff>889000</xdr:colOff>
      <xdr:row>277</xdr:row>
      <xdr:rowOff>25400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40D180-C338-49F8-9DFD-27B8C929E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914399</xdr:colOff>
      <xdr:row>210</xdr:row>
      <xdr:rowOff>0</xdr:rowOff>
    </xdr:from>
    <xdr:to>
      <xdr:col>15</xdr:col>
      <xdr:colOff>795866</xdr:colOff>
      <xdr:row>242</xdr:row>
      <xdr:rowOff>143933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5997B82-4A55-48A0-A1EC-32B809AA3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15</xdr:col>
      <xdr:colOff>770467</xdr:colOff>
      <xdr:row>208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74A0B5B-7B44-4161-99DC-10041B387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15</xdr:col>
      <xdr:colOff>863600</xdr:colOff>
      <xdr:row>172</xdr:row>
      <xdr:rowOff>160866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DFFBF10-4A7E-4D79-8A3E-EB51B7B37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914399</xdr:colOff>
      <xdr:row>139</xdr:row>
      <xdr:rowOff>0</xdr:rowOff>
    </xdr:from>
    <xdr:to>
      <xdr:col>16</xdr:col>
      <xdr:colOff>67732</xdr:colOff>
      <xdr:row>139</xdr:row>
      <xdr:rowOff>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DBAB4E66-95CA-4D2C-A42F-0E9F986A2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105</xdr:row>
      <xdr:rowOff>0</xdr:rowOff>
    </xdr:from>
    <xdr:to>
      <xdr:col>15</xdr:col>
      <xdr:colOff>71437</xdr:colOff>
      <xdr:row>135</xdr:row>
      <xdr:rowOff>174625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5D07949B-22E2-4321-885A-17805BD87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104</xdr:row>
      <xdr:rowOff>0</xdr:rowOff>
    </xdr:from>
    <xdr:to>
      <xdr:col>15</xdr:col>
      <xdr:colOff>863600</xdr:colOff>
      <xdr:row>104</xdr:row>
      <xdr:rowOff>0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7854E3CA-8049-4AFF-82DE-3C445F32E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15</xdr:col>
      <xdr:colOff>804333</xdr:colOff>
      <xdr:row>102</xdr:row>
      <xdr:rowOff>186267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9C1D2B0D-48B0-441E-B0F8-C9F78A08E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69</xdr:row>
      <xdr:rowOff>0</xdr:rowOff>
    </xdr:from>
    <xdr:to>
      <xdr:col>15</xdr:col>
      <xdr:colOff>863600</xdr:colOff>
      <xdr:row>69</xdr:row>
      <xdr:rowOff>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738782BB-84CE-49EB-9B73-8143279B2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15</xdr:col>
      <xdr:colOff>127000</xdr:colOff>
      <xdr:row>67</xdr:row>
      <xdr:rowOff>16933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7C9EF03-2D47-4928-B98E-5109DEEBE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914399</xdr:colOff>
      <xdr:row>1</xdr:row>
      <xdr:rowOff>0</xdr:rowOff>
    </xdr:from>
    <xdr:to>
      <xdr:col>15</xdr:col>
      <xdr:colOff>880532</xdr:colOff>
      <xdr:row>32</xdr:row>
      <xdr:rowOff>160867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B50A3602-B2C2-4FE4-BFA8-6536A1A1A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132</xdr:row>
      <xdr:rowOff>40532</xdr:rowOff>
    </xdr:from>
    <xdr:to>
      <xdr:col>25</xdr:col>
      <xdr:colOff>259404</xdr:colOff>
      <xdr:row>164</xdr:row>
      <xdr:rowOff>101330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412CFC11-09A9-4A5B-9D38-53B4F59D8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689042</xdr:colOff>
      <xdr:row>99</xdr:row>
      <xdr:rowOff>8107</xdr:rowOff>
    </xdr:from>
    <xdr:to>
      <xdr:col>25</xdr:col>
      <xdr:colOff>275617</xdr:colOff>
      <xdr:row>129</xdr:row>
      <xdr:rowOff>4053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A8C45FD5-CC61-4CD8-B37A-841C5ABE8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24319</xdr:colOff>
      <xdr:row>65</xdr:row>
      <xdr:rowOff>145914</xdr:rowOff>
    </xdr:from>
    <xdr:to>
      <xdr:col>25</xdr:col>
      <xdr:colOff>283723</xdr:colOff>
      <xdr:row>98</xdr:row>
      <xdr:rowOff>12159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CB822C9-C73B-49D0-8A02-E3874333A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693097</xdr:colOff>
      <xdr:row>32</xdr:row>
      <xdr:rowOff>210766</xdr:rowOff>
    </xdr:from>
    <xdr:to>
      <xdr:col>25</xdr:col>
      <xdr:colOff>243192</xdr:colOff>
      <xdr:row>64</xdr:row>
      <xdr:rowOff>178340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D07C1246-485E-4E00-B8D8-FB077CF43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25</xdr:col>
      <xdr:colOff>259404</xdr:colOff>
      <xdr:row>31</xdr:row>
      <xdr:rowOff>72958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E89FD63E-F92C-405E-A93C-B4E6CA6A7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696619</xdr:colOff>
      <xdr:row>0</xdr:row>
      <xdr:rowOff>117544</xdr:rowOff>
    </xdr:from>
    <xdr:to>
      <xdr:col>15</xdr:col>
      <xdr:colOff>413426</xdr:colOff>
      <xdr:row>31</xdr:row>
      <xdr:rowOff>166181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68F647F-34DA-4988-A05A-9BBB82748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60799</xdr:colOff>
      <xdr:row>0</xdr:row>
      <xdr:rowOff>74984</xdr:rowOff>
    </xdr:from>
    <xdr:to>
      <xdr:col>35</xdr:col>
      <xdr:colOff>385054</xdr:colOff>
      <xdr:row>16</xdr:row>
      <xdr:rowOff>91196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9CA344E-3DF4-4BFE-919D-CAEEDB9DD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901834</xdr:colOff>
      <xdr:row>16</xdr:row>
      <xdr:rowOff>162126</xdr:rowOff>
    </xdr:from>
    <xdr:to>
      <xdr:col>37</xdr:col>
      <xdr:colOff>141861</xdr:colOff>
      <xdr:row>32</xdr:row>
      <xdr:rowOff>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E91E60F-5519-48A0-A6BD-9F902EAEB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218872</xdr:colOff>
      <xdr:row>32</xdr:row>
      <xdr:rowOff>0</xdr:rowOff>
    </xdr:from>
    <xdr:to>
      <xdr:col>37</xdr:col>
      <xdr:colOff>395186</xdr:colOff>
      <xdr:row>34</xdr:row>
      <xdr:rowOff>127306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86E6726-C2BE-4C34-84C2-4DCDD3536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340468</xdr:colOff>
      <xdr:row>35</xdr:row>
      <xdr:rowOff>64851</xdr:rowOff>
    </xdr:from>
    <xdr:to>
      <xdr:col>40</xdr:col>
      <xdr:colOff>0</xdr:colOff>
      <xdr:row>59</xdr:row>
      <xdr:rowOff>11790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2BD5BAC-5EDE-4465-AD2E-AEBECBC5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340468</xdr:colOff>
      <xdr:row>59</xdr:row>
      <xdr:rowOff>105382</xdr:rowOff>
    </xdr:from>
    <xdr:to>
      <xdr:col>40</xdr:col>
      <xdr:colOff>0</xdr:colOff>
      <xdr:row>65</xdr:row>
      <xdr:rowOff>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773B9BF-AF20-4A08-8BB6-1FA74FAB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916020</xdr:colOff>
      <xdr:row>98</xdr:row>
      <xdr:rowOff>194552</xdr:rowOff>
    </xdr:from>
    <xdr:to>
      <xdr:col>15</xdr:col>
      <xdr:colOff>437744</xdr:colOff>
      <xdr:row>130</xdr:row>
      <xdr:rowOff>72955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62155442-65AF-4D38-9C9B-59F4BBAEA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16212</xdr:colOff>
      <xdr:row>65</xdr:row>
      <xdr:rowOff>170235</xdr:rowOff>
    </xdr:from>
    <xdr:to>
      <xdr:col>15</xdr:col>
      <xdr:colOff>563393</xdr:colOff>
      <xdr:row>98</xdr:row>
      <xdr:rowOff>32426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515A2121-ECBF-4DAB-8BE1-4D730D8EE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32</xdr:row>
      <xdr:rowOff>162127</xdr:rowOff>
    </xdr:from>
    <xdr:to>
      <xdr:col>14</xdr:col>
      <xdr:colOff>907915</xdr:colOff>
      <xdr:row>64</xdr:row>
      <xdr:rowOff>85116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BDFA1DF7-07C6-4315-BEEE-59C810B92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830903</xdr:colOff>
      <xdr:row>32</xdr:row>
      <xdr:rowOff>0</xdr:rowOff>
    </xdr:from>
    <xdr:to>
      <xdr:col>15</xdr:col>
      <xdr:colOff>279669</xdr:colOff>
      <xdr:row>32</xdr:row>
      <xdr:rowOff>0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E63159E3-56EF-4702-BC41-8C85DCBFA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15</xdr:col>
      <xdr:colOff>551234</xdr:colOff>
      <xdr:row>164</xdr:row>
      <xdr:rowOff>97276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17ED511-1A3F-48F6-81CE-C7FC28902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592593</xdr:colOff>
      <xdr:row>0</xdr:row>
      <xdr:rowOff>154021</xdr:rowOff>
    </xdr:from>
    <xdr:to>
      <xdr:col>15</xdr:col>
      <xdr:colOff>226978</xdr:colOff>
      <xdr:row>30</xdr:row>
      <xdr:rowOff>170233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2FAB98-D2B1-4F55-B1AC-24AB4C8FE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81064</xdr:colOff>
      <xdr:row>66</xdr:row>
      <xdr:rowOff>8106</xdr:rowOff>
    </xdr:from>
    <xdr:to>
      <xdr:col>15</xdr:col>
      <xdr:colOff>81064</xdr:colOff>
      <xdr:row>96</xdr:row>
      <xdr:rowOff>186447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A4C0FC5F-265B-4095-88BF-8225CC9AB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550406</xdr:colOff>
      <xdr:row>64</xdr:row>
      <xdr:rowOff>89169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D0F8BEE-93E1-4D6D-B9F3-68D5DAAC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99</xdr:row>
      <xdr:rowOff>0</xdr:rowOff>
    </xdr:from>
    <xdr:to>
      <xdr:col>15</xdr:col>
      <xdr:colOff>0</xdr:colOff>
      <xdr:row>129</xdr:row>
      <xdr:rowOff>178342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C1BEA93-8DA6-4EF9-836F-84DE02F8A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15</xdr:col>
      <xdr:colOff>0</xdr:colOff>
      <xdr:row>162</xdr:row>
      <xdr:rowOff>178341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C2A56E3-8019-4FB3-971B-59804F5FD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15</xdr:col>
      <xdr:colOff>0</xdr:colOff>
      <xdr:row>195</xdr:row>
      <xdr:rowOff>178341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5BC5622-83AF-4BCE-8B2E-227EEA79A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15</xdr:col>
      <xdr:colOff>0</xdr:colOff>
      <xdr:row>228</xdr:row>
      <xdr:rowOff>178342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473A620-A3BC-427D-9F40-F0457C438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64264</xdr:colOff>
      <xdr:row>1</xdr:row>
      <xdr:rowOff>30342</xdr:rowOff>
    </xdr:from>
    <xdr:to>
      <xdr:col>17</xdr:col>
      <xdr:colOff>661012</xdr:colOff>
      <xdr:row>35</xdr:row>
      <xdr:rowOff>123940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3CF5C6A-7C96-4B2F-BE96-848CDA44E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546253</xdr:colOff>
      <xdr:row>228</xdr:row>
      <xdr:rowOff>28320</xdr:rowOff>
    </xdr:from>
    <xdr:to>
      <xdr:col>17</xdr:col>
      <xdr:colOff>679373</xdr:colOff>
      <xdr:row>261</xdr:row>
      <xdr:rowOff>4589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F815E278-D76B-445B-822A-4D217E15F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913481</xdr:colOff>
      <xdr:row>38</xdr:row>
      <xdr:rowOff>0</xdr:rowOff>
    </xdr:from>
    <xdr:to>
      <xdr:col>17</xdr:col>
      <xdr:colOff>105577</xdr:colOff>
      <xdr:row>74</xdr:row>
      <xdr:rowOff>9181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B71C845C-EC35-4947-8117-2FD7D2FE5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76</xdr:row>
      <xdr:rowOff>192794</xdr:rowOff>
    </xdr:from>
    <xdr:to>
      <xdr:col>17</xdr:col>
      <xdr:colOff>4590</xdr:colOff>
      <xdr:row>113</xdr:row>
      <xdr:rowOff>22951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6B27E63-EA75-4BC9-817C-B05C6A730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775771</xdr:colOff>
      <xdr:row>114</xdr:row>
      <xdr:rowOff>4591</xdr:rowOff>
    </xdr:from>
    <xdr:to>
      <xdr:col>17</xdr:col>
      <xdr:colOff>367228</xdr:colOff>
      <xdr:row>149</xdr:row>
      <xdr:rowOff>142302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0DE90A52-64C9-48BE-ABE7-791B587DB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862987</xdr:colOff>
      <xdr:row>151</xdr:row>
      <xdr:rowOff>156072</xdr:rowOff>
    </xdr:from>
    <xdr:to>
      <xdr:col>17</xdr:col>
      <xdr:colOff>449854</xdr:colOff>
      <xdr:row>187</xdr:row>
      <xdr:rowOff>100988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BA21E56B-826F-4B2F-8063-4CFB16656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9181</xdr:colOff>
      <xdr:row>189</xdr:row>
      <xdr:rowOff>137711</xdr:rowOff>
    </xdr:from>
    <xdr:to>
      <xdr:col>17</xdr:col>
      <xdr:colOff>514120</xdr:colOff>
      <xdr:row>225</xdr:row>
      <xdr:rowOff>82627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D736350E-927D-44A0-8428-E58627948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618111</xdr:colOff>
      <xdr:row>1</xdr:row>
      <xdr:rowOff>20265</xdr:rowOff>
    </xdr:from>
    <xdr:to>
      <xdr:col>15</xdr:col>
      <xdr:colOff>20265</xdr:colOff>
      <xdr:row>30</xdr:row>
      <xdr:rowOff>129702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F091897-85D6-4F38-A407-B13D0134D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16213</xdr:colOff>
      <xdr:row>230</xdr:row>
      <xdr:rowOff>186447</xdr:rowOff>
    </xdr:from>
    <xdr:to>
      <xdr:col>15</xdr:col>
      <xdr:colOff>376947</xdr:colOff>
      <xdr:row>262</xdr:row>
      <xdr:rowOff>166181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76562FE3-3937-4E44-B32B-D6D66859B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891702</xdr:colOff>
      <xdr:row>197</xdr:row>
      <xdr:rowOff>178340</xdr:rowOff>
    </xdr:from>
    <xdr:to>
      <xdr:col>14</xdr:col>
      <xdr:colOff>830904</xdr:colOff>
      <xdr:row>229</xdr:row>
      <xdr:rowOff>166181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B88906DF-D774-4A74-8424-BB9CF4D40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907914</xdr:colOff>
      <xdr:row>164</xdr:row>
      <xdr:rowOff>178342</xdr:rowOff>
    </xdr:from>
    <xdr:to>
      <xdr:col>15</xdr:col>
      <xdr:colOff>149968</xdr:colOff>
      <xdr:row>196</xdr:row>
      <xdr:rowOff>125649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5A580009-1389-42FF-BC9A-BA5042B39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132</xdr:row>
      <xdr:rowOff>0</xdr:rowOff>
    </xdr:from>
    <xdr:to>
      <xdr:col>15</xdr:col>
      <xdr:colOff>753893</xdr:colOff>
      <xdr:row>163</xdr:row>
      <xdr:rowOff>117541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5EA871F0-7D17-4CE9-849C-2D8210E9C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16212</xdr:colOff>
      <xdr:row>99</xdr:row>
      <xdr:rowOff>32425</xdr:rowOff>
    </xdr:from>
    <xdr:to>
      <xdr:col>15</xdr:col>
      <xdr:colOff>129702</xdr:colOff>
      <xdr:row>130</xdr:row>
      <xdr:rowOff>174286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793C05F4-9376-48BD-8462-71992E192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65</xdr:row>
      <xdr:rowOff>186447</xdr:rowOff>
    </xdr:from>
    <xdr:to>
      <xdr:col>15</xdr:col>
      <xdr:colOff>93224</xdr:colOff>
      <xdr:row>98</xdr:row>
      <xdr:rowOff>52691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1D3E2AFB-575B-4A2E-A855-9EB780910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16213</xdr:colOff>
      <xdr:row>32</xdr:row>
      <xdr:rowOff>170235</xdr:rowOff>
    </xdr:from>
    <xdr:to>
      <xdr:col>14</xdr:col>
      <xdr:colOff>907915</xdr:colOff>
      <xdr:row>63</xdr:row>
      <xdr:rowOff>141862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97F30E08-1273-458B-B7F5-603A859A3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667838</xdr:colOff>
      <xdr:row>0</xdr:row>
      <xdr:rowOff>0</xdr:rowOff>
    </xdr:from>
    <xdr:to>
      <xdr:col>14</xdr:col>
      <xdr:colOff>587375</xdr:colOff>
      <xdr:row>0</xdr:row>
      <xdr:rowOff>0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861CFFC2-F20C-4BE7-937C-C78376C44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7937</xdr:colOff>
      <xdr:row>231</xdr:row>
      <xdr:rowOff>182563</xdr:rowOff>
    </xdr:from>
    <xdr:to>
      <xdr:col>14</xdr:col>
      <xdr:colOff>269875</xdr:colOff>
      <xdr:row>262</xdr:row>
      <xdr:rowOff>119063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6BCE40D4-E38E-4CC3-8E76-E1AEC2EC2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87312</xdr:colOff>
      <xdr:row>198</xdr:row>
      <xdr:rowOff>166688</xdr:rowOff>
    </xdr:from>
    <xdr:to>
      <xdr:col>14</xdr:col>
      <xdr:colOff>698501</xdr:colOff>
      <xdr:row>230</xdr:row>
      <xdr:rowOff>127000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43D10506-DB2C-4FB3-A301-D8AE12DFD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47624</xdr:colOff>
      <xdr:row>166</xdr:row>
      <xdr:rowOff>55563</xdr:rowOff>
    </xdr:from>
    <xdr:to>
      <xdr:col>14</xdr:col>
      <xdr:colOff>126999</xdr:colOff>
      <xdr:row>197</xdr:row>
      <xdr:rowOff>39688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C4E1F227-F58C-45F6-8771-3EC134004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11906</xdr:colOff>
      <xdr:row>133</xdr:row>
      <xdr:rowOff>55561</xdr:rowOff>
    </xdr:from>
    <xdr:to>
      <xdr:col>14</xdr:col>
      <xdr:colOff>456406</xdr:colOff>
      <xdr:row>164</xdr:row>
      <xdr:rowOff>39686</xdr:rowOff>
    </xdr:to>
    <xdr:graphicFrame macro="">
      <xdr:nvGraphicFramePr>
        <xdr:cNvPr id="26" name="Diagram 7">
          <a:extLst>
            <a:ext uri="{FF2B5EF4-FFF2-40B4-BE49-F238E27FC236}">
              <a16:creationId xmlns:a16="http://schemas.microsoft.com/office/drawing/2014/main" id="{1F969C9C-9749-48B9-911B-6EDE0C3F5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87313</xdr:colOff>
      <xdr:row>100</xdr:row>
      <xdr:rowOff>63500</xdr:rowOff>
    </xdr:from>
    <xdr:to>
      <xdr:col>14</xdr:col>
      <xdr:colOff>785813</xdr:colOff>
      <xdr:row>130</xdr:row>
      <xdr:rowOff>107156</xdr:rowOff>
    </xdr:to>
    <xdr:graphicFrame macro="">
      <xdr:nvGraphicFramePr>
        <xdr:cNvPr id="27" name="Diagram 7">
          <a:extLst>
            <a:ext uri="{FF2B5EF4-FFF2-40B4-BE49-F238E27FC236}">
              <a16:creationId xmlns:a16="http://schemas.microsoft.com/office/drawing/2014/main" id="{2952DC6E-7FAC-4F7E-ABA8-3ADD2407B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27783</xdr:colOff>
      <xdr:row>99</xdr:row>
      <xdr:rowOff>0</xdr:rowOff>
    </xdr:from>
    <xdr:to>
      <xdr:col>14</xdr:col>
      <xdr:colOff>313533</xdr:colOff>
      <xdr:row>99</xdr:row>
      <xdr:rowOff>0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42AF0D8C-7D12-48E1-8FED-CB0653F84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43656</xdr:colOff>
      <xdr:row>67</xdr:row>
      <xdr:rowOff>23812</xdr:rowOff>
    </xdr:from>
    <xdr:to>
      <xdr:col>14</xdr:col>
      <xdr:colOff>170656</xdr:colOff>
      <xdr:row>98</xdr:row>
      <xdr:rowOff>87312</xdr:rowOff>
    </xdr:to>
    <xdr:graphicFrame macro="">
      <xdr:nvGraphicFramePr>
        <xdr:cNvPr id="29" name="Diagram 7">
          <a:extLst>
            <a:ext uri="{FF2B5EF4-FFF2-40B4-BE49-F238E27FC236}">
              <a16:creationId xmlns:a16="http://schemas.microsoft.com/office/drawing/2014/main" id="{9D2ED569-F730-4C70-8857-CB06A8C6A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11907</xdr:colOff>
      <xdr:row>66</xdr:row>
      <xdr:rowOff>0</xdr:rowOff>
    </xdr:from>
    <xdr:to>
      <xdr:col>14</xdr:col>
      <xdr:colOff>511970</xdr:colOff>
      <xdr:row>66</xdr:row>
      <xdr:rowOff>0</xdr:rowOff>
    </xdr:to>
    <xdr:graphicFrame macro="">
      <xdr:nvGraphicFramePr>
        <xdr:cNvPr id="30" name="Diagram 7">
          <a:extLst>
            <a:ext uri="{FF2B5EF4-FFF2-40B4-BE49-F238E27FC236}">
              <a16:creationId xmlns:a16="http://schemas.microsoft.com/office/drawing/2014/main" id="{28510BE0-498F-47D8-AEEF-C6390216F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15874</xdr:colOff>
      <xdr:row>35</xdr:row>
      <xdr:rowOff>19844</xdr:rowOff>
    </xdr:from>
    <xdr:to>
      <xdr:col>14</xdr:col>
      <xdr:colOff>39687</xdr:colOff>
      <xdr:row>65</xdr:row>
      <xdr:rowOff>91281</xdr:rowOff>
    </xdr:to>
    <xdr:graphicFrame macro="">
      <xdr:nvGraphicFramePr>
        <xdr:cNvPr id="31" name="Diagram 7">
          <a:extLst>
            <a:ext uri="{FF2B5EF4-FFF2-40B4-BE49-F238E27FC236}">
              <a16:creationId xmlns:a16="http://schemas.microsoft.com/office/drawing/2014/main" id="{7C19BF1A-3C73-40A2-A08D-CB721BF3F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829469</xdr:colOff>
      <xdr:row>33</xdr:row>
      <xdr:rowOff>0</xdr:rowOff>
    </xdr:from>
    <xdr:to>
      <xdr:col>14</xdr:col>
      <xdr:colOff>91281</xdr:colOff>
      <xdr:row>33</xdr:row>
      <xdr:rowOff>0</xdr:rowOff>
    </xdr:to>
    <xdr:graphicFrame macro="">
      <xdr:nvGraphicFramePr>
        <xdr:cNvPr id="32" name="Diagram 7">
          <a:extLst>
            <a:ext uri="{FF2B5EF4-FFF2-40B4-BE49-F238E27FC236}">
              <a16:creationId xmlns:a16="http://schemas.microsoft.com/office/drawing/2014/main" id="{CFBCA6FE-1280-45C4-9EF6-647BE1321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892969</xdr:colOff>
      <xdr:row>33</xdr:row>
      <xdr:rowOff>0</xdr:rowOff>
    </xdr:from>
    <xdr:to>
      <xdr:col>14</xdr:col>
      <xdr:colOff>742156</xdr:colOff>
      <xdr:row>33</xdr:row>
      <xdr:rowOff>0</xdr:rowOff>
    </xdr:to>
    <xdr:graphicFrame macro="">
      <xdr:nvGraphicFramePr>
        <xdr:cNvPr id="33" name="Diagram 7">
          <a:extLst>
            <a:ext uri="{FF2B5EF4-FFF2-40B4-BE49-F238E27FC236}">
              <a16:creationId xmlns:a16="http://schemas.microsoft.com/office/drawing/2014/main" id="{46A5EDDD-D23A-4C31-BE0F-1171E993C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742157</xdr:colOff>
      <xdr:row>33</xdr:row>
      <xdr:rowOff>0</xdr:rowOff>
    </xdr:from>
    <xdr:to>
      <xdr:col>14</xdr:col>
      <xdr:colOff>765969</xdr:colOff>
      <xdr:row>33</xdr:row>
      <xdr:rowOff>0</xdr:rowOff>
    </xdr:to>
    <xdr:graphicFrame macro="">
      <xdr:nvGraphicFramePr>
        <xdr:cNvPr id="34" name="Diagram 7">
          <a:extLst>
            <a:ext uri="{FF2B5EF4-FFF2-40B4-BE49-F238E27FC236}">
              <a16:creationId xmlns:a16="http://schemas.microsoft.com/office/drawing/2014/main" id="{D3A964B9-9372-4E0A-A141-73CE14093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769938</xdr:colOff>
      <xdr:row>1</xdr:row>
      <xdr:rowOff>35719</xdr:rowOff>
    </xdr:from>
    <xdr:to>
      <xdr:col>14</xdr:col>
      <xdr:colOff>619125</xdr:colOff>
      <xdr:row>32</xdr:row>
      <xdr:rowOff>27781</xdr:rowOff>
    </xdr:to>
    <xdr:graphicFrame macro="">
      <xdr:nvGraphicFramePr>
        <xdr:cNvPr id="35" name="Diagram 7">
          <a:extLst>
            <a:ext uri="{FF2B5EF4-FFF2-40B4-BE49-F238E27FC236}">
              <a16:creationId xmlns:a16="http://schemas.microsoft.com/office/drawing/2014/main" id="{5C124F79-1D6A-47F5-9B7F-7B70C407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809625</xdr:colOff>
      <xdr:row>255</xdr:row>
      <xdr:rowOff>123031</xdr:rowOff>
    </xdr:from>
    <xdr:to>
      <xdr:col>15</xdr:col>
      <xdr:colOff>381444</xdr:colOff>
      <xdr:row>260</xdr:row>
      <xdr:rowOff>148939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5C37D7B-9670-4795-BD63-80CFC6DEDC70}"/>
            </a:ext>
          </a:extLst>
        </xdr:cNvPr>
        <xdr:cNvSpPr/>
      </xdr:nvSpPr>
      <xdr:spPr bwMode="auto">
        <a:xfrm>
          <a:off x="13589000" y="86562406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809624</xdr:colOff>
      <xdr:row>34</xdr:row>
      <xdr:rowOff>0</xdr:rowOff>
    </xdr:from>
    <xdr:to>
      <xdr:col>15</xdr:col>
      <xdr:colOff>23812</xdr:colOff>
      <xdr:row>34</xdr:row>
      <xdr:rowOff>0</xdr:rowOff>
    </xdr:to>
    <xdr:graphicFrame macro="">
      <xdr:nvGraphicFramePr>
        <xdr:cNvPr id="38" name="Diagram 2">
          <a:extLst>
            <a:ext uri="{FF2B5EF4-FFF2-40B4-BE49-F238E27FC236}">
              <a16:creationId xmlns:a16="http://schemas.microsoft.com/office/drawing/2014/main" id="{F9BC4FD8-5D99-4CCF-86E3-9CD1C53AF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809625</xdr:colOff>
      <xdr:row>198</xdr:row>
      <xdr:rowOff>31749</xdr:rowOff>
    </xdr:from>
    <xdr:to>
      <xdr:col>14</xdr:col>
      <xdr:colOff>575468</xdr:colOff>
      <xdr:row>229</xdr:row>
      <xdr:rowOff>27780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BB33EDC0-4893-4473-8E7F-1358D8A42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55563</xdr:colOff>
      <xdr:row>231</xdr:row>
      <xdr:rowOff>23812</xdr:rowOff>
    </xdr:from>
    <xdr:to>
      <xdr:col>14</xdr:col>
      <xdr:colOff>734219</xdr:colOff>
      <xdr:row>262</xdr:row>
      <xdr:rowOff>19843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E11A3F27-D3C3-4464-ADFB-E15DCB983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15</xdr:col>
      <xdr:colOff>103187</xdr:colOff>
      <xdr:row>32</xdr:row>
      <xdr:rowOff>119063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230AA18B-23A9-48AE-87EF-22A885E4F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873124</xdr:colOff>
      <xdr:row>33</xdr:row>
      <xdr:rowOff>182563</xdr:rowOff>
    </xdr:from>
    <xdr:to>
      <xdr:col>14</xdr:col>
      <xdr:colOff>460374</xdr:colOff>
      <xdr:row>63</xdr:row>
      <xdr:rowOff>182563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1F927475-CCDE-4754-8A95-0D50DFB87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158750</xdr:colOff>
      <xdr:row>66</xdr:row>
      <xdr:rowOff>39686</xdr:rowOff>
    </xdr:from>
    <xdr:to>
      <xdr:col>15</xdr:col>
      <xdr:colOff>79375</xdr:colOff>
      <xdr:row>96</xdr:row>
      <xdr:rowOff>134937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C2E85D30-AD7F-457C-A33D-DA9E007A8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849313</xdr:colOff>
      <xdr:row>99</xdr:row>
      <xdr:rowOff>31750</xdr:rowOff>
    </xdr:from>
    <xdr:to>
      <xdr:col>14</xdr:col>
      <xdr:colOff>777875</xdr:colOff>
      <xdr:row>130</xdr:row>
      <xdr:rowOff>39687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3D533458-7211-4FC4-86F0-BE79829E7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55562</xdr:colOff>
      <xdr:row>297</xdr:row>
      <xdr:rowOff>71437</xdr:rowOff>
    </xdr:from>
    <xdr:to>
      <xdr:col>15</xdr:col>
      <xdr:colOff>130968</xdr:colOff>
      <xdr:row>328</xdr:row>
      <xdr:rowOff>29765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AEA2584F-4788-4593-8C89-6FFB5DEDA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-1</xdr:colOff>
      <xdr:row>132</xdr:row>
      <xdr:rowOff>39688</xdr:rowOff>
    </xdr:from>
    <xdr:to>
      <xdr:col>14</xdr:col>
      <xdr:colOff>754062</xdr:colOff>
      <xdr:row>164</xdr:row>
      <xdr:rowOff>7938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BFD27138-0530-405A-BBD7-F90DB5BCD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873126</xdr:colOff>
      <xdr:row>264</xdr:row>
      <xdr:rowOff>15875</xdr:rowOff>
    </xdr:from>
    <xdr:to>
      <xdr:col>14</xdr:col>
      <xdr:colOff>567532</xdr:colOff>
      <xdr:row>295</xdr:row>
      <xdr:rowOff>166687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1E3175AD-4789-47D3-AD73-211901899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15875</xdr:colOff>
      <xdr:row>165</xdr:row>
      <xdr:rowOff>39687</xdr:rowOff>
    </xdr:from>
    <xdr:to>
      <xdr:col>14</xdr:col>
      <xdr:colOff>746125</xdr:colOff>
      <xdr:row>196</xdr:row>
      <xdr:rowOff>47624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9A29DFE9-2D8A-4EEE-90C4-9BDC3841E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7937</xdr:colOff>
      <xdr:row>330</xdr:row>
      <xdr:rowOff>23813</xdr:rowOff>
    </xdr:from>
    <xdr:to>
      <xdr:col>14</xdr:col>
      <xdr:colOff>686593</xdr:colOff>
      <xdr:row>361</xdr:row>
      <xdr:rowOff>19844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3A62B35E-E626-4350-B101-C90DF2350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363</xdr:row>
      <xdr:rowOff>7937</xdr:rowOff>
    </xdr:from>
    <xdr:to>
      <xdr:col>14</xdr:col>
      <xdr:colOff>825500</xdr:colOff>
      <xdr:row>393</xdr:row>
      <xdr:rowOff>190499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0532B813-29B7-4C51-900F-6E463235D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507934</xdr:colOff>
      <xdr:row>1</xdr:row>
      <xdr:rowOff>73868</xdr:rowOff>
    </xdr:from>
    <xdr:to>
      <xdr:col>16</xdr:col>
      <xdr:colOff>385279</xdr:colOff>
      <xdr:row>30</xdr:row>
      <xdr:rowOff>188358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3925E0C9-343A-433C-8741-991C6DEDC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890428</xdr:colOff>
      <xdr:row>400</xdr:row>
      <xdr:rowOff>111304</xdr:rowOff>
    </xdr:from>
    <xdr:to>
      <xdr:col>15</xdr:col>
      <xdr:colOff>693507</xdr:colOff>
      <xdr:row>433</xdr:row>
      <xdr:rowOff>119866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C792CAB1-A28C-425E-B93D-B7C7F04B1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886146</xdr:colOff>
      <xdr:row>363</xdr:row>
      <xdr:rowOff>64214</xdr:rowOff>
    </xdr:from>
    <xdr:to>
      <xdr:col>16</xdr:col>
      <xdr:colOff>149832</xdr:colOff>
      <xdr:row>397</xdr:row>
      <xdr:rowOff>34249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31B26634-94C1-42D9-AE26-5D893BD9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458056</xdr:colOff>
      <xdr:row>289</xdr:row>
      <xdr:rowOff>107023</xdr:rowOff>
    </xdr:from>
    <xdr:to>
      <xdr:col>15</xdr:col>
      <xdr:colOff>629293</xdr:colOff>
      <xdr:row>323</xdr:row>
      <xdr:rowOff>94180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6B074717-1685-4B16-B554-511847E6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8561</xdr:colOff>
      <xdr:row>215</xdr:row>
      <xdr:rowOff>4280</xdr:rowOff>
    </xdr:from>
    <xdr:to>
      <xdr:col>15</xdr:col>
      <xdr:colOff>607887</xdr:colOff>
      <xdr:row>247</xdr:row>
      <xdr:rowOff>158394</xdr:rowOff>
    </xdr:to>
    <xdr:graphicFrame macro="">
      <xdr:nvGraphicFramePr>
        <xdr:cNvPr id="30" name="Diagram 8">
          <a:extLst>
            <a:ext uri="{FF2B5EF4-FFF2-40B4-BE49-F238E27FC236}">
              <a16:creationId xmlns:a16="http://schemas.microsoft.com/office/drawing/2014/main" id="{54BAF9BA-4488-4F03-9F2E-8A25C518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8561</xdr:colOff>
      <xdr:row>179</xdr:row>
      <xdr:rowOff>4281</xdr:rowOff>
    </xdr:from>
    <xdr:to>
      <xdr:col>14</xdr:col>
      <xdr:colOff>787685</xdr:colOff>
      <xdr:row>211</xdr:row>
      <xdr:rowOff>72775</xdr:rowOff>
    </xdr:to>
    <xdr:graphicFrame macro="">
      <xdr:nvGraphicFramePr>
        <xdr:cNvPr id="31" name="Diagram 8">
          <a:extLst>
            <a:ext uri="{FF2B5EF4-FFF2-40B4-BE49-F238E27FC236}">
              <a16:creationId xmlns:a16="http://schemas.microsoft.com/office/drawing/2014/main" id="{3FDF8D93-080A-4FC6-BBEC-FC8C22095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59933</xdr:colOff>
      <xdr:row>141</xdr:row>
      <xdr:rowOff>51370</xdr:rowOff>
    </xdr:from>
    <xdr:to>
      <xdr:col>15</xdr:col>
      <xdr:colOff>766624</xdr:colOff>
      <xdr:row>174</xdr:row>
      <xdr:rowOff>102741</xdr:rowOff>
    </xdr:to>
    <xdr:graphicFrame macro="">
      <xdr:nvGraphicFramePr>
        <xdr:cNvPr id="32" name="Diagram 8">
          <a:extLst>
            <a:ext uri="{FF2B5EF4-FFF2-40B4-BE49-F238E27FC236}">
              <a16:creationId xmlns:a16="http://schemas.microsoft.com/office/drawing/2014/main" id="{3A5F9718-67E5-4323-82CD-4A866757A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834775</xdr:colOff>
      <xdr:row>104</xdr:row>
      <xdr:rowOff>64213</xdr:rowOff>
    </xdr:from>
    <xdr:to>
      <xdr:col>14</xdr:col>
      <xdr:colOff>329629</xdr:colOff>
      <xdr:row>137</xdr:row>
      <xdr:rowOff>17124</xdr:rowOff>
    </xdr:to>
    <xdr:graphicFrame macro="">
      <xdr:nvGraphicFramePr>
        <xdr:cNvPr id="33" name="Diagram 8">
          <a:extLst>
            <a:ext uri="{FF2B5EF4-FFF2-40B4-BE49-F238E27FC236}">
              <a16:creationId xmlns:a16="http://schemas.microsoft.com/office/drawing/2014/main" id="{C1376E17-BB23-46FF-8646-B82B12D4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898988</xdr:colOff>
      <xdr:row>69</xdr:row>
      <xdr:rowOff>21405</xdr:rowOff>
    </xdr:from>
    <xdr:to>
      <xdr:col>15</xdr:col>
      <xdr:colOff>419528</xdr:colOff>
      <xdr:row>100</xdr:row>
      <xdr:rowOff>154114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1B74A413-83BC-4C88-A1D7-95053E2F1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779123</xdr:colOff>
      <xdr:row>33</xdr:row>
      <xdr:rowOff>137929</xdr:rowOff>
    </xdr:from>
    <xdr:to>
      <xdr:col>15</xdr:col>
      <xdr:colOff>470899</xdr:colOff>
      <xdr:row>65</xdr:row>
      <xdr:rowOff>137930</xdr:rowOff>
    </xdr:to>
    <xdr:graphicFrame macro="">
      <xdr:nvGraphicFramePr>
        <xdr:cNvPr id="35" name="Diagram 8">
          <a:extLst>
            <a:ext uri="{FF2B5EF4-FFF2-40B4-BE49-F238E27FC236}">
              <a16:creationId xmlns:a16="http://schemas.microsoft.com/office/drawing/2014/main" id="{E4D99679-D8CB-4E07-A75A-15F50269A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282539</xdr:colOff>
      <xdr:row>408</xdr:row>
      <xdr:rowOff>145550</xdr:rowOff>
    </xdr:from>
    <xdr:to>
      <xdr:col>16</xdr:col>
      <xdr:colOff>569051</xdr:colOff>
      <xdr:row>413</xdr:row>
      <xdr:rowOff>182161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44FBF571-F775-45A9-96F0-C68AF6F1C390}"/>
            </a:ext>
          </a:extLst>
        </xdr:cNvPr>
        <xdr:cNvSpPr/>
      </xdr:nvSpPr>
      <xdr:spPr bwMode="auto">
        <a:xfrm>
          <a:off x="14794786" y="78229146"/>
          <a:ext cx="28651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8562</xdr:colOff>
      <xdr:row>251</xdr:row>
      <xdr:rowOff>162674</xdr:rowOff>
    </xdr:from>
    <xdr:to>
      <xdr:col>16</xdr:col>
      <xdr:colOff>248292</xdr:colOff>
      <xdr:row>286</xdr:row>
      <xdr:rowOff>8562</xdr:rowOff>
    </xdr:to>
    <xdr:graphicFrame macro="">
      <xdr:nvGraphicFramePr>
        <xdr:cNvPr id="16" name="Diagram 8">
          <a:extLst>
            <a:ext uri="{FF2B5EF4-FFF2-40B4-BE49-F238E27FC236}">
              <a16:creationId xmlns:a16="http://schemas.microsoft.com/office/drawing/2014/main" id="{6F931BCF-17FC-4B73-AD3F-7A0A69D2C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326</xdr:row>
      <xdr:rowOff>17125</xdr:rowOff>
    </xdr:from>
    <xdr:to>
      <xdr:col>16</xdr:col>
      <xdr:colOff>316787</xdr:colOff>
      <xdr:row>360</xdr:row>
      <xdr:rowOff>8562</xdr:rowOff>
    </xdr:to>
    <xdr:graphicFrame macro="">
      <xdr:nvGraphicFramePr>
        <xdr:cNvPr id="15" name="Diagram 8">
          <a:extLst>
            <a:ext uri="{FF2B5EF4-FFF2-40B4-BE49-F238E27FC236}">
              <a16:creationId xmlns:a16="http://schemas.microsoft.com/office/drawing/2014/main" id="{33338C10-B09E-4ABA-A121-9289F032A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7_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4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wnloads/STORFE%202016_4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5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STORFE%202017_5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STORFE%202018_14B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10%20STORFE/STORFE%202016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Kvalitetstilskudd"/>
      <sheetName val="Klasse Rase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">
          <cell r="B15">
            <v>2017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4">
          <cell r="L64">
            <v>340.93914621500159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r2"/>
      <sheetName val="Måned"/>
      <sheetName val="Mån2"/>
      <sheetName val="Uke"/>
      <sheetName val="Uke2"/>
      <sheetName val="Kategori"/>
      <sheetName val="Kat2"/>
      <sheetName val="Region"/>
      <sheetName val="Reg2"/>
      <sheetName val="Organisasjon"/>
      <sheetName val="Org2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type2"/>
      <sheetName val="Raser"/>
      <sheetName val="Rase2"/>
      <sheetName val="Kvalitetstilskudd"/>
      <sheetName val="Klasse Rase"/>
      <sheetName val="Alder"/>
      <sheetName val="Å"/>
      <sheetName val="M"/>
      <sheetName val="U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1">
          <cell r="C11" t="str">
            <v>Holstein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Slakteri"/>
      <sheetName val="S"/>
      <sheetName val="Slakteri_klassefordeling"/>
      <sheetName val="Klasse"/>
      <sheetName val="KL"/>
      <sheetName val="Klasse per mnd"/>
      <sheetName val="Klasse per slakteri"/>
      <sheetName val="Klasse Rase"/>
      <sheetName val="Klasse Rase2"/>
      <sheetName val="Raser"/>
      <sheetName val="RA"/>
      <sheetName val="Variant"/>
      <sheetName val="V"/>
      <sheetName val="Kvalitetstilskudd"/>
      <sheetName val="Fettgruppe"/>
      <sheetName val="FE"/>
      <sheetName val="Fett per mnd"/>
      <sheetName val="Vektgrupper"/>
      <sheetName val="Fylker"/>
      <sheetName val="FY"/>
      <sheetName val="Kommuner"/>
      <sheetName val="Typefe"/>
      <sheetName val="Rasetype"/>
      <sheetName val="RT"/>
      <sheetName val="Alder"/>
    </sheetNames>
    <sheetDataSet>
      <sheetData sheetId="0">
        <row r="2208">
          <cell r="C2208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D11" t="str">
            <v>Ordinær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8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120"/>
  <sheetViews>
    <sheetView zoomScale="70" zoomScaleNormal="70" workbookViewId="0">
      <pane xSplit="3" ySplit="1" topLeftCell="AF2077" activePane="bottomRight" state="frozen"/>
      <selection pane="topRight" activeCell="D1" sqref="D1"/>
      <selection pane="bottomLeft" activeCell="A2" sqref="A2"/>
      <selection pane="bottomRight" sqref="A1:AU2120"/>
    </sheetView>
  </sheetViews>
  <sheetFormatPr baseColWidth="10" defaultColWidth="8.90625" defaultRowHeight="15"/>
  <cols>
    <col min="1" max="43" width="13" customWidth="1"/>
  </cols>
  <sheetData>
    <row r="1" spans="1:47">
      <c r="A1" t="s">
        <v>410</v>
      </c>
      <c r="B1" t="s">
        <v>411</v>
      </c>
      <c r="C1" t="s">
        <v>11</v>
      </c>
      <c r="D1" t="s">
        <v>67</v>
      </c>
      <c r="E1" t="s">
        <v>25</v>
      </c>
      <c r="F1" t="s">
        <v>439</v>
      </c>
      <c r="G1" t="s">
        <v>82</v>
      </c>
      <c r="H1" t="s">
        <v>26</v>
      </c>
      <c r="I1" t="s">
        <v>27</v>
      </c>
      <c r="J1" t="s">
        <v>42</v>
      </c>
      <c r="K1" t="s">
        <v>43</v>
      </c>
      <c r="L1" t="s">
        <v>28</v>
      </c>
      <c r="M1" t="s">
        <v>107</v>
      </c>
      <c r="N1" t="s">
        <v>583</v>
      </c>
      <c r="O1" t="s">
        <v>905</v>
      </c>
      <c r="P1" t="s">
        <v>648</v>
      </c>
      <c r="Q1" t="s">
        <v>68</v>
      </c>
      <c r="R1" t="s">
        <v>74</v>
      </c>
      <c r="S1" t="s">
        <v>12</v>
      </c>
      <c r="T1" t="s">
        <v>13</v>
      </c>
      <c r="U1" t="s">
        <v>14</v>
      </c>
      <c r="V1" t="s">
        <v>15</v>
      </c>
      <c r="W1" t="s">
        <v>16</v>
      </c>
      <c r="X1" t="s">
        <v>17</v>
      </c>
      <c r="Y1" t="s">
        <v>18</v>
      </c>
      <c r="Z1" t="s">
        <v>19</v>
      </c>
      <c r="AA1" t="s">
        <v>20</v>
      </c>
      <c r="AB1" t="s">
        <v>21</v>
      </c>
      <c r="AC1" t="s">
        <v>22</v>
      </c>
      <c r="AD1" t="s">
        <v>23</v>
      </c>
      <c r="AE1" t="s">
        <v>542</v>
      </c>
      <c r="AF1" t="s">
        <v>543</v>
      </c>
      <c r="AG1" t="s">
        <v>461</v>
      </c>
      <c r="AH1" t="s">
        <v>462</v>
      </c>
      <c r="AI1" t="s">
        <v>463</v>
      </c>
      <c r="AJ1" t="s">
        <v>464</v>
      </c>
      <c r="AK1" t="s">
        <v>465</v>
      </c>
      <c r="AL1" t="s">
        <v>466</v>
      </c>
      <c r="AM1" t="s">
        <v>467</v>
      </c>
      <c r="AN1" t="s">
        <v>544</v>
      </c>
      <c r="AO1" t="s">
        <v>490</v>
      </c>
      <c r="AP1" t="s">
        <v>491</v>
      </c>
      <c r="AQ1" t="s">
        <v>545</v>
      </c>
      <c r="AR1" t="s">
        <v>716</v>
      </c>
      <c r="AS1" t="s">
        <v>715</v>
      </c>
      <c r="AT1" t="s">
        <v>652</v>
      </c>
      <c r="AU1" t="s">
        <v>653</v>
      </c>
    </row>
    <row r="2" spans="1:4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18723</v>
      </c>
      <c r="R2">
        <v>42730</v>
      </c>
      <c r="S2">
        <v>2.774350573367657</v>
      </c>
      <c r="T2">
        <v>5.9575707933536153</v>
      </c>
      <c r="U2">
        <v>222.45706061315113</v>
      </c>
      <c r="V2">
        <v>0.16849988298619237</v>
      </c>
      <c r="W2">
        <v>37.743973788907098</v>
      </c>
      <c r="X2">
        <v>0.33465948981979882</v>
      </c>
      <c r="Y2">
        <v>38.197321145988944</v>
      </c>
      <c r="Z2">
        <v>1.1662053115359228</v>
      </c>
      <c r="AA2">
        <v>2.8802411839959157</v>
      </c>
      <c r="AB2">
        <v>70.054317295872892</v>
      </c>
      <c r="AC2">
        <v>72.8318194814279</v>
      </c>
      <c r="AD2">
        <v>66.76876201541063</v>
      </c>
      <c r="AE2">
        <v>100</v>
      </c>
      <c r="AF2">
        <v>100</v>
      </c>
      <c r="AG2">
        <v>0</v>
      </c>
      <c r="AH2">
        <v>0</v>
      </c>
      <c r="AI2">
        <v>0</v>
      </c>
      <c r="AN2">
        <v>99</v>
      </c>
      <c r="AO2">
        <v>99</v>
      </c>
      <c r="AP2">
        <v>99</v>
      </c>
      <c r="AQ2">
        <v>99</v>
      </c>
    </row>
    <row r="3" spans="1:4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19881</v>
      </c>
      <c r="R3">
        <v>49439.5</v>
      </c>
      <c r="S3">
        <v>2.4806076113229301</v>
      </c>
      <c r="T3">
        <v>5.9285996015331888</v>
      </c>
      <c r="U3">
        <v>220.27394896793237</v>
      </c>
      <c r="V3">
        <v>0.16788195673499931</v>
      </c>
      <c r="W3">
        <v>36.34340962186107</v>
      </c>
      <c r="X3">
        <v>0.36003600360036009</v>
      </c>
      <c r="Y3">
        <v>37.974516689077568</v>
      </c>
      <c r="Z3">
        <v>1.0977680826308769</v>
      </c>
      <c r="AA3">
        <v>2.6869672516663594</v>
      </c>
      <c r="AB3">
        <v>69.923165421928175</v>
      </c>
      <c r="AC3">
        <v>73.129521981736971</v>
      </c>
      <c r="AD3">
        <v>68.91483659187432</v>
      </c>
      <c r="AE3">
        <v>100</v>
      </c>
      <c r="AF3">
        <v>100</v>
      </c>
      <c r="AG3">
        <v>0</v>
      </c>
      <c r="AH3">
        <v>0</v>
      </c>
      <c r="AI3">
        <v>0</v>
      </c>
      <c r="AN3">
        <v>99</v>
      </c>
      <c r="AO3">
        <v>99</v>
      </c>
      <c r="AP3">
        <v>99</v>
      </c>
      <c r="AQ3">
        <v>99</v>
      </c>
    </row>
    <row r="4" spans="1:4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19685</v>
      </c>
      <c r="R4">
        <v>50601.75</v>
      </c>
      <c r="S4">
        <v>2.4955065783298003</v>
      </c>
      <c r="T4">
        <v>6.2611075703903509</v>
      </c>
      <c r="U4">
        <v>220.85868374117337</v>
      </c>
      <c r="V4">
        <v>0.10671567682935867</v>
      </c>
      <c r="W4">
        <v>43.099299925397851</v>
      </c>
      <c r="X4">
        <v>0.33793297662630239</v>
      </c>
      <c r="Y4">
        <v>37.851994656918528</v>
      </c>
      <c r="Z4">
        <v>1.067077601657058</v>
      </c>
      <c r="AA4">
        <v>2.6583143846941839</v>
      </c>
      <c r="AB4">
        <v>69.935300677360146</v>
      </c>
      <c r="AC4">
        <v>72.363863937876246</v>
      </c>
      <c r="AD4">
        <v>67.453843807738792</v>
      </c>
      <c r="AE4">
        <v>100</v>
      </c>
      <c r="AF4">
        <v>100</v>
      </c>
      <c r="AG4">
        <v>0</v>
      </c>
      <c r="AH4">
        <v>0</v>
      </c>
      <c r="AI4">
        <v>0</v>
      </c>
      <c r="AN4">
        <v>99</v>
      </c>
      <c r="AO4">
        <v>99</v>
      </c>
      <c r="AP4">
        <v>99</v>
      </c>
      <c r="AQ4">
        <v>99</v>
      </c>
    </row>
    <row r="5" spans="1:4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21441</v>
      </c>
      <c r="R5">
        <v>53978.75</v>
      </c>
      <c r="S5">
        <v>2.4404788921566358</v>
      </c>
      <c r="T5">
        <v>5.9442651043234598</v>
      </c>
      <c r="U5">
        <v>219.00552717504621</v>
      </c>
      <c r="V5">
        <v>0.12041775698770352</v>
      </c>
      <c r="W5">
        <v>37.722251812055674</v>
      </c>
      <c r="X5">
        <v>0.41868327814186151</v>
      </c>
      <c r="Y5">
        <v>38.343069343074426</v>
      </c>
      <c r="Z5">
        <v>1.0584996595297982</v>
      </c>
      <c r="AA5">
        <v>2.5318436372960327</v>
      </c>
      <c r="AB5">
        <v>70.029667165578005</v>
      </c>
      <c r="AC5">
        <v>72.579025046652518</v>
      </c>
      <c r="AD5">
        <v>67.732432735850864</v>
      </c>
      <c r="AE5">
        <v>100</v>
      </c>
      <c r="AF5">
        <v>100</v>
      </c>
      <c r="AG5">
        <v>0</v>
      </c>
      <c r="AH5">
        <v>0</v>
      </c>
      <c r="AI5">
        <v>0</v>
      </c>
      <c r="AN5">
        <v>99</v>
      </c>
      <c r="AO5">
        <v>99</v>
      </c>
      <c r="AP5">
        <v>99</v>
      </c>
      <c r="AQ5">
        <v>99</v>
      </c>
    </row>
    <row r="6" spans="1:4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19498</v>
      </c>
      <c r="R6">
        <v>57549</v>
      </c>
      <c r="S6">
        <v>2.4608073120297496</v>
      </c>
      <c r="T6">
        <v>5.9841526351457022</v>
      </c>
      <c r="U6">
        <v>219.25219725798797</v>
      </c>
      <c r="V6">
        <v>0.15465081930181238</v>
      </c>
      <c r="W6">
        <v>38.987645310952423</v>
      </c>
      <c r="X6">
        <v>0.36143112825592094</v>
      </c>
      <c r="Y6">
        <v>38.463065958870693</v>
      </c>
      <c r="Z6">
        <v>1.0719226853880994</v>
      </c>
      <c r="AA6">
        <v>2.5174279920177951</v>
      </c>
      <c r="AB6">
        <v>69.321225644525825</v>
      </c>
      <c r="AC6">
        <v>72.084354961235348</v>
      </c>
      <c r="AD6">
        <v>66.657689578928114</v>
      </c>
      <c r="AE6">
        <v>100</v>
      </c>
      <c r="AF6">
        <v>100</v>
      </c>
      <c r="AG6">
        <v>0</v>
      </c>
      <c r="AH6">
        <v>0</v>
      </c>
      <c r="AI6">
        <v>0</v>
      </c>
      <c r="AN6">
        <v>99</v>
      </c>
      <c r="AO6">
        <v>99</v>
      </c>
      <c r="AP6">
        <v>99</v>
      </c>
      <c r="AQ6">
        <v>99</v>
      </c>
    </row>
    <row r="7" spans="1:4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18225</v>
      </c>
      <c r="R7">
        <v>51533</v>
      </c>
      <c r="S7">
        <v>2.4183726932257001</v>
      </c>
      <c r="T7">
        <v>5.872353637475018</v>
      </c>
      <c r="U7">
        <v>220.89537383812197</v>
      </c>
      <c r="V7">
        <v>0.21151495158442163</v>
      </c>
      <c r="W7">
        <v>37.965963557332202</v>
      </c>
      <c r="X7">
        <v>0.55110317660528196</v>
      </c>
      <c r="Y7">
        <v>40.042647160542117</v>
      </c>
      <c r="Z7">
        <v>1.0793780828148718</v>
      </c>
      <c r="AA7">
        <v>2.589246258929387</v>
      </c>
      <c r="AB7">
        <v>70.368711409212182</v>
      </c>
      <c r="AC7">
        <v>72.84701532563335</v>
      </c>
      <c r="AD7">
        <v>66.89413428568065</v>
      </c>
      <c r="AE7">
        <v>100</v>
      </c>
      <c r="AF7">
        <v>100</v>
      </c>
      <c r="AG7">
        <v>0</v>
      </c>
      <c r="AH7">
        <v>0</v>
      </c>
      <c r="AI7">
        <v>0</v>
      </c>
      <c r="AN7">
        <v>99</v>
      </c>
      <c r="AO7">
        <v>99</v>
      </c>
      <c r="AP7">
        <v>99</v>
      </c>
      <c r="AQ7">
        <v>99</v>
      </c>
    </row>
    <row r="8" spans="1:4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17047</v>
      </c>
      <c r="R8">
        <v>50741</v>
      </c>
      <c r="S8">
        <v>2.3180465501271157</v>
      </c>
      <c r="T8">
        <v>5.89338010681697</v>
      </c>
      <c r="U8">
        <v>220.06154391911929</v>
      </c>
      <c r="V8">
        <v>0.14978025659722902</v>
      </c>
      <c r="W8">
        <v>38.501409116887721</v>
      </c>
      <c r="X8">
        <v>0.56758834078949993</v>
      </c>
      <c r="Y8">
        <v>39.980181633494809</v>
      </c>
      <c r="Z8">
        <v>1.0436310926152101</v>
      </c>
      <c r="AA8">
        <v>2.6331257962611967</v>
      </c>
      <c r="AB8">
        <v>69.620156188060008</v>
      </c>
      <c r="AC8">
        <v>72.096222512404793</v>
      </c>
      <c r="AD8">
        <v>66.322220865365082</v>
      </c>
      <c r="AE8">
        <v>100</v>
      </c>
      <c r="AF8">
        <v>100</v>
      </c>
      <c r="AG8">
        <v>0</v>
      </c>
      <c r="AH8">
        <v>0</v>
      </c>
      <c r="AI8">
        <v>0</v>
      </c>
      <c r="AN8">
        <v>99</v>
      </c>
      <c r="AO8">
        <v>99</v>
      </c>
      <c r="AP8">
        <v>99</v>
      </c>
      <c r="AQ8">
        <v>99</v>
      </c>
    </row>
    <row r="9" spans="1:4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15783</v>
      </c>
      <c r="R9">
        <v>42841</v>
      </c>
      <c r="S9">
        <v>2.4717910412922204</v>
      </c>
      <c r="T9">
        <v>6.0789197264302874</v>
      </c>
      <c r="U9">
        <v>223.37581288952151</v>
      </c>
      <c r="V9">
        <v>0.29877920683457432</v>
      </c>
      <c r="W9">
        <v>41.007446138045346</v>
      </c>
      <c r="X9">
        <v>0.74928222963983104</v>
      </c>
      <c r="Y9">
        <v>40.719969562055446</v>
      </c>
      <c r="Z9">
        <v>1.1443937336668804</v>
      </c>
      <c r="AA9">
        <v>2.7271875930033951</v>
      </c>
      <c r="AB9">
        <v>71.189390004828113</v>
      </c>
      <c r="AC9">
        <v>72.798469368849126</v>
      </c>
      <c r="AD9">
        <v>65.990336801445423</v>
      </c>
      <c r="AE9">
        <v>100</v>
      </c>
      <c r="AF9">
        <v>100</v>
      </c>
      <c r="AG9">
        <v>0</v>
      </c>
      <c r="AH9">
        <v>0</v>
      </c>
      <c r="AI9">
        <v>0</v>
      </c>
      <c r="AN9">
        <v>99</v>
      </c>
      <c r="AO9">
        <v>99</v>
      </c>
      <c r="AP9">
        <v>99</v>
      </c>
      <c r="AQ9">
        <v>99</v>
      </c>
    </row>
    <row r="10" spans="1:4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15431</v>
      </c>
      <c r="R10">
        <v>44281</v>
      </c>
      <c r="S10">
        <v>2.809240983717622</v>
      </c>
      <c r="T10">
        <v>5.9899505431223323</v>
      </c>
      <c r="U10">
        <v>226.53274993789751</v>
      </c>
      <c r="V10">
        <v>0.59619249791106799</v>
      </c>
      <c r="W10">
        <v>39.588085183261448</v>
      </c>
      <c r="X10">
        <v>0.77911519613378222</v>
      </c>
      <c r="Y10">
        <v>41.124735011538057</v>
      </c>
      <c r="Z10">
        <v>1.301048547515895</v>
      </c>
      <c r="AA10">
        <v>2.6013761941978939</v>
      </c>
      <c r="AB10">
        <v>71.991477684352319</v>
      </c>
      <c r="AC10">
        <v>72.640277719469381</v>
      </c>
      <c r="AD10">
        <v>67.493999774311177</v>
      </c>
      <c r="AE10">
        <v>100</v>
      </c>
      <c r="AF10">
        <v>100</v>
      </c>
      <c r="AG10">
        <v>0</v>
      </c>
      <c r="AH10">
        <v>0</v>
      </c>
      <c r="AI10">
        <v>0</v>
      </c>
      <c r="AN10">
        <v>99</v>
      </c>
      <c r="AO10">
        <v>99</v>
      </c>
      <c r="AP10">
        <v>99</v>
      </c>
      <c r="AQ10">
        <v>99</v>
      </c>
    </row>
    <row r="11" spans="1:4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14594</v>
      </c>
      <c r="R11">
        <v>42477.5</v>
      </c>
      <c r="S11">
        <v>2.9139897592843256</v>
      </c>
      <c r="T11">
        <v>6.0572773821434893</v>
      </c>
      <c r="U11">
        <v>230.06689423812688</v>
      </c>
      <c r="V11">
        <v>0.77217350361956316</v>
      </c>
      <c r="W11">
        <v>40.011770937555177</v>
      </c>
      <c r="X11">
        <v>1.0052380672120536</v>
      </c>
      <c r="Y11">
        <v>42.263720447156658</v>
      </c>
      <c r="Z11">
        <v>1.376003272466839</v>
      </c>
      <c r="AA11">
        <v>2.6250453824764808</v>
      </c>
      <c r="AB11">
        <v>72.740829837367983</v>
      </c>
      <c r="AC11">
        <v>72.558176571286737</v>
      </c>
      <c r="AD11">
        <v>68.076043351479441</v>
      </c>
      <c r="AE11">
        <v>100</v>
      </c>
      <c r="AF11">
        <v>100</v>
      </c>
      <c r="AG11">
        <v>0</v>
      </c>
      <c r="AH11">
        <v>0</v>
      </c>
      <c r="AI11">
        <v>0</v>
      </c>
      <c r="AN11">
        <v>99</v>
      </c>
      <c r="AO11">
        <v>99</v>
      </c>
      <c r="AP11">
        <v>99</v>
      </c>
      <c r="AQ11">
        <v>99</v>
      </c>
    </row>
    <row r="12" spans="1:4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14080</v>
      </c>
      <c r="R12">
        <v>42041</v>
      </c>
      <c r="S12">
        <v>2.8522632668109704</v>
      </c>
      <c r="T12">
        <v>6.1667657762660246</v>
      </c>
      <c r="U12">
        <v>231.46056944411376</v>
      </c>
      <c r="V12">
        <v>0.84441378654170896</v>
      </c>
      <c r="W12">
        <v>42.151709045931341</v>
      </c>
      <c r="X12">
        <v>1.1750434100045195</v>
      </c>
      <c r="Y12">
        <v>42.663053945704291</v>
      </c>
      <c r="Z12">
        <v>1.356413101087097</v>
      </c>
      <c r="AA12">
        <v>2.628228600144968</v>
      </c>
      <c r="AB12">
        <v>70.351304377713774</v>
      </c>
      <c r="AC12">
        <v>71.734370825325101</v>
      </c>
      <c r="AD12">
        <v>64.411686178479385</v>
      </c>
      <c r="AE12">
        <v>100</v>
      </c>
      <c r="AF12">
        <v>100</v>
      </c>
      <c r="AG12">
        <v>0</v>
      </c>
      <c r="AH12">
        <v>0</v>
      </c>
      <c r="AI12">
        <v>0</v>
      </c>
      <c r="AN12">
        <v>99</v>
      </c>
      <c r="AO12">
        <v>99</v>
      </c>
      <c r="AP12">
        <v>99</v>
      </c>
      <c r="AQ12">
        <v>99</v>
      </c>
    </row>
    <row r="13" spans="1:4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12710</v>
      </c>
      <c r="R13">
        <v>36536</v>
      </c>
      <c r="S13">
        <v>3.0577512590321878</v>
      </c>
      <c r="T13">
        <v>6.4992610028465068</v>
      </c>
      <c r="U13">
        <v>235.02177304576296</v>
      </c>
      <c r="V13">
        <v>1.0044887234508431</v>
      </c>
      <c r="W13">
        <v>47.51477994306984</v>
      </c>
      <c r="X13">
        <v>1.2617692139259911</v>
      </c>
      <c r="Y13">
        <v>43.74263827754401</v>
      </c>
      <c r="Z13">
        <v>1.4159363938974963</v>
      </c>
      <c r="AA13">
        <v>2.7101713993342456</v>
      </c>
      <c r="AB13">
        <v>68.401897576651876</v>
      </c>
      <c r="AC13">
        <v>71.060614566460913</v>
      </c>
      <c r="AD13">
        <v>61.265258012806491</v>
      </c>
      <c r="AE13">
        <v>100</v>
      </c>
      <c r="AF13">
        <v>100</v>
      </c>
      <c r="AG13">
        <v>0</v>
      </c>
      <c r="AH13">
        <v>0</v>
      </c>
      <c r="AI13">
        <v>0</v>
      </c>
      <c r="AN13">
        <v>99</v>
      </c>
      <c r="AO13">
        <v>99</v>
      </c>
      <c r="AP13">
        <v>99</v>
      </c>
      <c r="AQ13">
        <v>99</v>
      </c>
    </row>
    <row r="14" spans="1:4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12138</v>
      </c>
      <c r="R14">
        <v>37348</v>
      </c>
      <c r="S14">
        <v>3.0511941737174681</v>
      </c>
      <c r="T14">
        <v>6.4931723251579756</v>
      </c>
      <c r="U14">
        <v>236.23547445646443</v>
      </c>
      <c r="V14">
        <v>1.0388775838063615</v>
      </c>
      <c r="W14">
        <v>47.989182821034611</v>
      </c>
      <c r="X14">
        <v>1.4592481525115131</v>
      </c>
      <c r="Y14">
        <v>44.072288987278526</v>
      </c>
      <c r="Z14">
        <v>1.4169950716912478</v>
      </c>
      <c r="AA14">
        <v>2.5760743005891382</v>
      </c>
      <c r="AB14">
        <v>69.695964234968017</v>
      </c>
      <c r="AC14">
        <v>71.39198717820932</v>
      </c>
      <c r="AD14">
        <v>62.578695709638978</v>
      </c>
      <c r="AE14">
        <v>100</v>
      </c>
      <c r="AF14">
        <v>100</v>
      </c>
      <c r="AG14">
        <v>0</v>
      </c>
      <c r="AH14">
        <v>0</v>
      </c>
      <c r="AI14">
        <v>0</v>
      </c>
      <c r="AN14">
        <v>99</v>
      </c>
      <c r="AO14">
        <v>99</v>
      </c>
      <c r="AP14">
        <v>99</v>
      </c>
      <c r="AQ14">
        <v>99</v>
      </c>
    </row>
    <row r="15" spans="1:4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11015</v>
      </c>
      <c r="R15">
        <v>33507</v>
      </c>
      <c r="S15">
        <v>3.0972632584236139</v>
      </c>
      <c r="T15">
        <v>6.5513474796311248</v>
      </c>
      <c r="U15">
        <v>239.01821112006624</v>
      </c>
      <c r="V15">
        <v>1.1699047960127735</v>
      </c>
      <c r="W15">
        <v>49.127048079505776</v>
      </c>
      <c r="X15">
        <v>1.6086190945175645</v>
      </c>
      <c r="Y15">
        <v>45.056163877435445</v>
      </c>
      <c r="Z15">
        <v>1.4314138342321387</v>
      </c>
      <c r="AA15">
        <v>2.5934321489711016</v>
      </c>
      <c r="AB15">
        <v>70.390797932390925</v>
      </c>
      <c r="AC15">
        <v>70.921280577862646</v>
      </c>
      <c r="AD15">
        <v>62.842613060963686</v>
      </c>
      <c r="AE15">
        <v>100</v>
      </c>
      <c r="AF15">
        <v>100</v>
      </c>
      <c r="AG15">
        <v>0</v>
      </c>
      <c r="AH15">
        <v>0</v>
      </c>
      <c r="AI15">
        <v>0</v>
      </c>
      <c r="AN15">
        <v>99</v>
      </c>
      <c r="AO15">
        <v>99</v>
      </c>
      <c r="AP15">
        <v>99</v>
      </c>
      <c r="AQ15">
        <v>99</v>
      </c>
    </row>
    <row r="16" spans="1:4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10731</v>
      </c>
      <c r="R16">
        <v>32552</v>
      </c>
      <c r="S16">
        <v>3.2170987957729178</v>
      </c>
      <c r="T16">
        <v>6.6998341115753277</v>
      </c>
      <c r="U16">
        <v>241.09489923814203</v>
      </c>
      <c r="V16">
        <v>1.5667240108134681</v>
      </c>
      <c r="W16">
        <v>51.760260506266889</v>
      </c>
      <c r="X16">
        <v>2.002949127549766</v>
      </c>
      <c r="Y16">
        <v>46.105290102696415</v>
      </c>
      <c r="Z16">
        <v>1.5007039677895579</v>
      </c>
      <c r="AA16">
        <v>2.590883543221421</v>
      </c>
      <c r="AB16">
        <v>71.171387107089757</v>
      </c>
      <c r="AC16">
        <v>71.580296052349851</v>
      </c>
      <c r="AD16">
        <v>61.885998554780784</v>
      </c>
      <c r="AE16">
        <v>100</v>
      </c>
      <c r="AF16">
        <v>100</v>
      </c>
      <c r="AG16">
        <v>0</v>
      </c>
      <c r="AH16">
        <v>0</v>
      </c>
      <c r="AI16">
        <v>0</v>
      </c>
      <c r="AN16">
        <v>99</v>
      </c>
      <c r="AO16">
        <v>99</v>
      </c>
      <c r="AP16">
        <v>99</v>
      </c>
      <c r="AQ16">
        <v>99</v>
      </c>
    </row>
    <row r="17" spans="1:4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11846</v>
      </c>
      <c r="R17">
        <v>48598</v>
      </c>
      <c r="S17">
        <v>3.3195810527182195</v>
      </c>
      <c r="T17">
        <v>6.6958928350960942</v>
      </c>
      <c r="U17">
        <v>245.37019013128057</v>
      </c>
      <c r="V17">
        <v>1.7984279188443972</v>
      </c>
      <c r="W17">
        <v>51.337503600971239</v>
      </c>
      <c r="X17">
        <v>2.2840446108893366</v>
      </c>
      <c r="Y17">
        <v>46.313297419309606</v>
      </c>
      <c r="Z17">
        <v>1.5474017488410752</v>
      </c>
      <c r="AA17">
        <v>2.6288773918949957</v>
      </c>
      <c r="AB17">
        <v>69.004096202891844</v>
      </c>
      <c r="AC17">
        <v>70.182229040378914</v>
      </c>
      <c r="AD17">
        <v>59.119922567886555</v>
      </c>
      <c r="AE17">
        <v>100</v>
      </c>
      <c r="AF17">
        <v>100</v>
      </c>
      <c r="AG17">
        <v>1077.6445157125304</v>
      </c>
      <c r="AH17">
        <v>99.678999135766901</v>
      </c>
      <c r="AI17">
        <v>17.445162352360175</v>
      </c>
      <c r="AJ17">
        <v>248.72122485061345</v>
      </c>
      <c r="AK17">
        <v>19.233157420580348</v>
      </c>
      <c r="AL17">
        <v>0.1178044442340016</v>
      </c>
      <c r="AM17">
        <v>-10.681111141144227</v>
      </c>
      <c r="AN17">
        <v>99</v>
      </c>
      <c r="AO17">
        <v>99</v>
      </c>
      <c r="AP17">
        <v>99</v>
      </c>
      <c r="AQ17">
        <v>99</v>
      </c>
    </row>
    <row r="18" spans="1:4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15111</v>
      </c>
      <c r="R18">
        <v>52753</v>
      </c>
      <c r="S18">
        <v>3.476124580592574</v>
      </c>
      <c r="T18">
        <v>6.8665857865903357</v>
      </c>
      <c r="U18">
        <v>248.72648001061404</v>
      </c>
      <c r="V18">
        <v>2.0813982143195648</v>
      </c>
      <c r="W18">
        <v>55.107766382954509</v>
      </c>
      <c r="X18">
        <v>2.4282979167061578</v>
      </c>
      <c r="Y18">
        <v>45.948498110492359</v>
      </c>
      <c r="Z18">
        <v>1.5359274129410381</v>
      </c>
      <c r="AA18">
        <v>2.4636766793230862</v>
      </c>
      <c r="AB18">
        <v>65.527515273158699</v>
      </c>
      <c r="AC18">
        <v>69.299020646133044</v>
      </c>
      <c r="AD18">
        <v>55.245764801809081</v>
      </c>
      <c r="AE18">
        <v>100</v>
      </c>
      <c r="AF18">
        <v>100</v>
      </c>
      <c r="AG18">
        <v>1090.9802640480937</v>
      </c>
      <c r="AH18">
        <v>100</v>
      </c>
      <c r="AI18">
        <v>18.33260667639755</v>
      </c>
      <c r="AJ18">
        <v>238.69020376518847</v>
      </c>
      <c r="AK18">
        <v>22.71554824008928</v>
      </c>
      <c r="AL18">
        <v>1.326160154613343</v>
      </c>
      <c r="AM18">
        <v>-11.41822134453707</v>
      </c>
      <c r="AN18">
        <v>99</v>
      </c>
      <c r="AO18">
        <v>99</v>
      </c>
      <c r="AP18">
        <v>99</v>
      </c>
      <c r="AQ18">
        <v>99</v>
      </c>
    </row>
    <row r="19" spans="1:4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11531</v>
      </c>
      <c r="R19">
        <v>58448</v>
      </c>
      <c r="S19">
        <v>3.5404290993703809</v>
      </c>
      <c r="T19">
        <v>7.2516253764029566</v>
      </c>
      <c r="U19">
        <v>252.426705789761</v>
      </c>
      <c r="V19">
        <v>2.0753490281960034</v>
      </c>
      <c r="W19">
        <v>61.461470024637293</v>
      </c>
      <c r="X19">
        <v>2.9598959759102113</v>
      </c>
      <c r="Y19">
        <v>46.650524952270317</v>
      </c>
      <c r="Z19">
        <v>1.5680480670544317</v>
      </c>
      <c r="AA19">
        <v>2.5170454546521408</v>
      </c>
      <c r="AB19">
        <v>66.31858387380845</v>
      </c>
      <c r="AC19">
        <v>69.322773412398931</v>
      </c>
      <c r="AD19">
        <v>54.746384600935563</v>
      </c>
      <c r="AE19">
        <v>100</v>
      </c>
      <c r="AF19">
        <v>100</v>
      </c>
      <c r="AG19">
        <v>1097.1495933552519</v>
      </c>
      <c r="AH19">
        <v>99.722830550232672</v>
      </c>
      <c r="AI19">
        <v>17.485628250752811</v>
      </c>
      <c r="AJ19">
        <v>252.93623015446539</v>
      </c>
      <c r="AK19">
        <v>20.810289515022472</v>
      </c>
      <c r="AL19">
        <v>3.011586408764781</v>
      </c>
      <c r="AM19">
        <v>-9.846571092664588</v>
      </c>
      <c r="AN19">
        <v>99</v>
      </c>
      <c r="AO19">
        <v>99</v>
      </c>
      <c r="AP19">
        <v>99</v>
      </c>
      <c r="AQ19">
        <v>99</v>
      </c>
    </row>
    <row r="20" spans="1:4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10888</v>
      </c>
      <c r="R20">
        <v>52097.5</v>
      </c>
      <c r="S20">
        <v>3.5472335524737262</v>
      </c>
      <c r="T20">
        <v>7.0183598061327324</v>
      </c>
      <c r="U20">
        <v>252.14077297375124</v>
      </c>
      <c r="V20">
        <v>2.1747684629780699</v>
      </c>
      <c r="W20">
        <v>58.13330774029464</v>
      </c>
      <c r="X20">
        <v>2.8312299054657126</v>
      </c>
      <c r="Y20">
        <v>46.117950126523354</v>
      </c>
      <c r="Z20">
        <v>1.5728827888605204</v>
      </c>
      <c r="AA20">
        <v>2.4693910583692844</v>
      </c>
      <c r="AB20">
        <v>66.710390047810407</v>
      </c>
      <c r="AC20">
        <v>68.544685190656878</v>
      </c>
      <c r="AD20">
        <v>57.470272428190221</v>
      </c>
      <c r="AE20">
        <v>100</v>
      </c>
      <c r="AF20">
        <v>100</v>
      </c>
      <c r="AG20">
        <v>1090.6606522307297</v>
      </c>
      <c r="AH20">
        <v>99.756226306444617</v>
      </c>
      <c r="AI20">
        <v>16.075627429339221</v>
      </c>
      <c r="AJ20">
        <v>234.74261528110969</v>
      </c>
      <c r="AK20">
        <v>19.530636147632674</v>
      </c>
      <c r="AL20">
        <v>-0.99837884798066368</v>
      </c>
      <c r="AM20">
        <v>-11.063055572584094</v>
      </c>
      <c r="AN20">
        <v>99</v>
      </c>
      <c r="AO20">
        <v>99</v>
      </c>
      <c r="AP20">
        <v>99</v>
      </c>
      <c r="AQ20">
        <v>99</v>
      </c>
    </row>
    <row r="21" spans="1:4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10477</v>
      </c>
      <c r="R21">
        <v>52978.9</v>
      </c>
      <c r="S21">
        <v>3.6243353486010466</v>
      </c>
      <c r="T21">
        <v>7.2822765289577518</v>
      </c>
      <c r="U21">
        <v>257.08905998425843</v>
      </c>
      <c r="V21">
        <v>1.9649332092587803</v>
      </c>
      <c r="W21">
        <v>62.324812330946862</v>
      </c>
      <c r="X21">
        <v>3.4900686877228488</v>
      </c>
      <c r="Y21">
        <v>46.328624445107586</v>
      </c>
      <c r="Z21">
        <v>1.6108280947561044</v>
      </c>
      <c r="AA21">
        <v>2.4772511207366641</v>
      </c>
      <c r="AB21">
        <v>68.55724184907055</v>
      </c>
      <c r="AC21">
        <v>68.169065698861047</v>
      </c>
      <c r="AD21">
        <v>59.007623746381363</v>
      </c>
      <c r="AE21">
        <v>100</v>
      </c>
      <c r="AF21">
        <v>100</v>
      </c>
      <c r="AG21">
        <v>1087.0428637253992</v>
      </c>
      <c r="AH21">
        <v>99.815020696918978</v>
      </c>
      <c r="AI21">
        <v>14.883283722387596</v>
      </c>
      <c r="AJ21">
        <v>228.20666045552716</v>
      </c>
      <c r="AK21">
        <v>16.408019293458501</v>
      </c>
      <c r="AL21">
        <v>-4.6933492252665614</v>
      </c>
      <c r="AM21">
        <v>-11.885001072366904</v>
      </c>
      <c r="AN21">
        <v>99</v>
      </c>
      <c r="AO21">
        <v>99</v>
      </c>
      <c r="AP21">
        <v>99</v>
      </c>
      <c r="AQ21">
        <v>99</v>
      </c>
      <c r="AT21">
        <v>14.826279896336084</v>
      </c>
      <c r="AU21">
        <v>10.979842918595898</v>
      </c>
    </row>
    <row r="22" spans="1:4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10340</v>
      </c>
      <c r="R22">
        <v>54358.5</v>
      </c>
      <c r="S22">
        <v>3.6110635871114911</v>
      </c>
      <c r="T22">
        <v>7.2912975891534897</v>
      </c>
      <c r="U22">
        <v>259.18947910630158</v>
      </c>
      <c r="V22">
        <v>1.8561954432149528</v>
      </c>
      <c r="W22">
        <v>62.212901386167758</v>
      </c>
      <c r="X22">
        <v>4.1042339284564502</v>
      </c>
      <c r="Y22">
        <v>47.39353590196837</v>
      </c>
      <c r="Z22">
        <v>1.6426310673088442</v>
      </c>
      <c r="AA22">
        <v>2.5031449935721697</v>
      </c>
      <c r="AB22">
        <v>69.867636334357016</v>
      </c>
      <c r="AC22">
        <v>68.402162351820309</v>
      </c>
      <c r="AD22">
        <v>59.843710725827982</v>
      </c>
      <c r="AE22">
        <v>100</v>
      </c>
      <c r="AF22">
        <v>100</v>
      </c>
      <c r="AG22">
        <v>1084.1933640026184</v>
      </c>
      <c r="AI22">
        <v>15.151264291693114</v>
      </c>
      <c r="AJ22">
        <v>227.74814989504097</v>
      </c>
      <c r="AK22">
        <v>16.070530027488896</v>
      </c>
      <c r="AL22">
        <v>-4.5467437529713939</v>
      </c>
      <c r="AM22">
        <v>-11.738539463382752</v>
      </c>
      <c r="AN22">
        <v>99</v>
      </c>
      <c r="AO22">
        <v>99</v>
      </c>
      <c r="AP22">
        <v>99</v>
      </c>
      <c r="AQ22">
        <v>99</v>
      </c>
      <c r="AT22">
        <v>14.893714874398668</v>
      </c>
      <c r="AU22">
        <v>11.010237589337452</v>
      </c>
    </row>
    <row r="23" spans="1:4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10405</v>
      </c>
      <c r="R23">
        <v>55782</v>
      </c>
      <c r="S23">
        <v>3.6139614929547177</v>
      </c>
      <c r="T23">
        <v>7.2116274066903312</v>
      </c>
      <c r="U23">
        <v>258.28010290057955</v>
      </c>
      <c r="V23">
        <v>2.1745365888637913</v>
      </c>
      <c r="W23">
        <v>61.04836685669212</v>
      </c>
      <c r="X23">
        <v>4.2522677566240006</v>
      </c>
      <c r="Y23">
        <v>48.355081483878841</v>
      </c>
      <c r="Z23">
        <v>1.6243252725259143</v>
      </c>
      <c r="AA23">
        <v>2.448262606414692</v>
      </c>
      <c r="AB23">
        <v>68.480492748782737</v>
      </c>
      <c r="AC23">
        <v>66.529650635733248</v>
      </c>
      <c r="AD23">
        <v>57.464623716674559</v>
      </c>
      <c r="AE23">
        <v>100</v>
      </c>
      <c r="AF23">
        <v>100</v>
      </c>
      <c r="AG23">
        <v>1087.8680689023399</v>
      </c>
      <c r="AH23">
        <v>99.851206482377819</v>
      </c>
      <c r="AI23">
        <v>17.564805851349899</v>
      </c>
      <c r="AJ23">
        <v>233.0758237686216</v>
      </c>
      <c r="AK23">
        <v>15.745130829218089</v>
      </c>
      <c r="AL23">
        <v>-4.7307251068553509</v>
      </c>
      <c r="AM23">
        <v>-11.173192014205078</v>
      </c>
      <c r="AN23">
        <v>99</v>
      </c>
      <c r="AO23">
        <v>99</v>
      </c>
      <c r="AP23">
        <v>99</v>
      </c>
      <c r="AQ23">
        <v>99</v>
      </c>
      <c r="AT23">
        <v>14.153311103940338</v>
      </c>
      <c r="AU23">
        <v>11.288587716467678</v>
      </c>
    </row>
    <row r="24" spans="1:4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10413</v>
      </c>
      <c r="R24">
        <v>56709</v>
      </c>
      <c r="S24">
        <v>3.6177502689167502</v>
      </c>
      <c r="T24">
        <v>7.104322065280642</v>
      </c>
      <c r="U24">
        <v>257.49999982366103</v>
      </c>
      <c r="V24">
        <v>2.9642561145497193</v>
      </c>
      <c r="W24">
        <v>59.212823361371186</v>
      </c>
      <c r="X24">
        <v>4.3185385035884956</v>
      </c>
      <c r="Y24">
        <v>49.321851705231936</v>
      </c>
      <c r="Z24">
        <v>1.6754462329004443</v>
      </c>
      <c r="AA24">
        <v>2.3746013573445026</v>
      </c>
      <c r="AB24">
        <v>67.880825502976322</v>
      </c>
      <c r="AC24">
        <v>67.291441833652243</v>
      </c>
      <c r="AD24">
        <v>57.521808301244882</v>
      </c>
      <c r="AE24">
        <v>100</v>
      </c>
      <c r="AF24">
        <v>100</v>
      </c>
      <c r="AG24">
        <v>1082.7155979508923</v>
      </c>
      <c r="AH24">
        <v>99.823661147260566</v>
      </c>
      <c r="AI24">
        <v>22.183427674619551</v>
      </c>
      <c r="AJ24">
        <v>235.06234644204179</v>
      </c>
      <c r="AK24">
        <v>17.3003991064001</v>
      </c>
      <c r="AL24">
        <v>-3.3684262604537993</v>
      </c>
      <c r="AM24">
        <v>-11.713583568039311</v>
      </c>
      <c r="AN24">
        <v>99</v>
      </c>
      <c r="AO24">
        <v>99</v>
      </c>
      <c r="AP24">
        <v>99</v>
      </c>
      <c r="AQ24">
        <v>99</v>
      </c>
      <c r="AR24">
        <v>210.73228264634565</v>
      </c>
      <c r="AS24">
        <v>27.727135921670634</v>
      </c>
      <c r="AT24">
        <v>13.29418610802518</v>
      </c>
      <c r="AU24">
        <v>12.798673931827397</v>
      </c>
    </row>
    <row r="25" spans="1:4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9843</v>
      </c>
      <c r="R25">
        <v>56361</v>
      </c>
      <c r="S25">
        <v>3.4714252763435698</v>
      </c>
      <c r="T25">
        <v>7.2890651336917376</v>
      </c>
      <c r="U25">
        <v>260.80671545927169</v>
      </c>
      <c r="V25">
        <v>2.4414045173080674</v>
      </c>
      <c r="W25">
        <v>62.871489150298984</v>
      </c>
      <c r="X25">
        <v>4.7408669115168278</v>
      </c>
      <c r="Y25">
        <v>49.085595247189858</v>
      </c>
      <c r="Z25">
        <v>1.526939881624791</v>
      </c>
      <c r="AA25">
        <v>2.2705468878567716</v>
      </c>
      <c r="AB25">
        <v>73.117553832398428</v>
      </c>
      <c r="AC25">
        <v>69.518363814852123</v>
      </c>
      <c r="AD25">
        <v>60.120659817861551</v>
      </c>
      <c r="AE25">
        <v>100</v>
      </c>
      <c r="AF25">
        <v>100</v>
      </c>
      <c r="AG25">
        <v>1087.7125977256576</v>
      </c>
      <c r="AH25">
        <v>100</v>
      </c>
      <c r="AI25">
        <v>20.427245790528911</v>
      </c>
      <c r="AJ25">
        <v>230.46755365636193</v>
      </c>
      <c r="AK25">
        <v>18.621638115088636</v>
      </c>
      <c r="AL25">
        <v>-1.9552924667009319</v>
      </c>
      <c r="AM25">
        <v>-12.680431605178399</v>
      </c>
      <c r="AN25">
        <v>99</v>
      </c>
      <c r="AO25">
        <v>99</v>
      </c>
      <c r="AP25">
        <v>99</v>
      </c>
      <c r="AQ25">
        <v>99</v>
      </c>
      <c r="AR25">
        <v>214.73225413525873</v>
      </c>
      <c r="AS25">
        <v>26.329074323274536</v>
      </c>
      <c r="AT25">
        <v>10.005145401962352</v>
      </c>
      <c r="AU25">
        <v>10.349355050478168</v>
      </c>
    </row>
    <row r="26" spans="1:4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9562</v>
      </c>
      <c r="R26">
        <v>50119.91</v>
      </c>
      <c r="S26">
        <v>3.7747827160902734</v>
      </c>
      <c r="T26">
        <v>7.507096481218742</v>
      </c>
      <c r="U26">
        <v>264.26631153168455</v>
      </c>
      <c r="V26">
        <v>2.8272197615678074</v>
      </c>
      <c r="W26">
        <v>67.747527878641421</v>
      </c>
      <c r="X26">
        <v>5.4708797362166068</v>
      </c>
      <c r="Y26">
        <v>50.196648633311121</v>
      </c>
      <c r="Z26">
        <v>1.5928047693669702</v>
      </c>
      <c r="AA26">
        <v>2.2430715397743013</v>
      </c>
      <c r="AB26">
        <v>71.79085220065636</v>
      </c>
      <c r="AC26">
        <v>67.61829235334686</v>
      </c>
      <c r="AD26">
        <v>60.404223125635149</v>
      </c>
      <c r="AE26">
        <v>100</v>
      </c>
      <c r="AF26">
        <v>100</v>
      </c>
      <c r="AG26">
        <v>1077.5251761973116</v>
      </c>
      <c r="AH26">
        <v>100.00000000000001</v>
      </c>
      <c r="AI26">
        <v>23.956547408006113</v>
      </c>
      <c r="AJ26">
        <v>222.82266591954783</v>
      </c>
      <c r="AK26">
        <v>17.460748150147296</v>
      </c>
      <c r="AL26">
        <v>-2.7999157906317205</v>
      </c>
      <c r="AM26">
        <v>-19.331884137075019</v>
      </c>
      <c r="AN26">
        <v>99</v>
      </c>
      <c r="AO26">
        <v>99</v>
      </c>
      <c r="AP26">
        <v>99</v>
      </c>
      <c r="AQ26">
        <v>99</v>
      </c>
      <c r="AR26">
        <v>214.54520379410243</v>
      </c>
      <c r="AS26">
        <v>26.738200323793873</v>
      </c>
      <c r="AT26">
        <v>13.108563044107623</v>
      </c>
      <c r="AU26">
        <v>14.247830852050612</v>
      </c>
    </row>
    <row r="27" spans="1:4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9359</v>
      </c>
      <c r="R27">
        <v>50249.51999999999</v>
      </c>
      <c r="S27">
        <v>3.9140039546646408</v>
      </c>
      <c r="T27">
        <v>7.587375959014139</v>
      </c>
      <c r="U27">
        <v>267.56991549372037</v>
      </c>
      <c r="V27">
        <v>3.3413254494769311</v>
      </c>
      <c r="W27">
        <v>69.085237033109991</v>
      </c>
      <c r="X27">
        <v>6.4259320288034605</v>
      </c>
      <c r="Y27">
        <v>50.674242411299929</v>
      </c>
      <c r="Z27">
        <v>1.647128851195806</v>
      </c>
      <c r="AA27">
        <v>2.2729868981623018</v>
      </c>
      <c r="AB27">
        <v>72.224127098059498</v>
      </c>
      <c r="AC27">
        <v>66.77781284174705</v>
      </c>
      <c r="AD27">
        <v>61.284992964799216</v>
      </c>
      <c r="AE27">
        <v>100</v>
      </c>
      <c r="AF27">
        <v>100</v>
      </c>
      <c r="AG27">
        <v>1077.1274029723681</v>
      </c>
      <c r="AH27">
        <v>98.599946825362736</v>
      </c>
      <c r="AI27">
        <v>25.542214134582792</v>
      </c>
      <c r="AJ27">
        <v>215.7616677377718</v>
      </c>
      <c r="AK27">
        <v>18.178164907825181</v>
      </c>
      <c r="AL27">
        <v>-3.3091995763074298</v>
      </c>
      <c r="AM27">
        <v>-17.447181195606849</v>
      </c>
      <c r="AN27">
        <v>99</v>
      </c>
      <c r="AO27">
        <v>99</v>
      </c>
      <c r="AP27">
        <v>99</v>
      </c>
      <c r="AQ27">
        <v>99</v>
      </c>
      <c r="AR27">
        <v>214.94645750187701</v>
      </c>
      <c r="AS27">
        <v>26.956076773184261</v>
      </c>
      <c r="AT27">
        <v>13.828768911623438</v>
      </c>
      <c r="AU27">
        <v>16.714129806613084</v>
      </c>
    </row>
    <row r="28" spans="1:47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9301</v>
      </c>
      <c r="R28">
        <v>54730</v>
      </c>
      <c r="S28">
        <v>3.8134611507230969</v>
      </c>
      <c r="T28">
        <v>7.4156586881052418</v>
      </c>
      <c r="U28">
        <v>265.90833272428313</v>
      </c>
      <c r="V28">
        <v>15.782934405262202</v>
      </c>
      <c r="W28">
        <v>65.87611913027591</v>
      </c>
      <c r="X28">
        <v>6.2324136670930006</v>
      </c>
      <c r="Y28">
        <v>51.438680834955349</v>
      </c>
      <c r="Z28">
        <v>1.6202105151238724</v>
      </c>
      <c r="AA28">
        <v>2.2435044616404451</v>
      </c>
      <c r="AB28">
        <v>69.402931721892969</v>
      </c>
      <c r="AC28">
        <v>67.138205853592254</v>
      </c>
      <c r="AD28">
        <v>61.615052676371114</v>
      </c>
      <c r="AE28">
        <v>100</v>
      </c>
      <c r="AF28">
        <v>100</v>
      </c>
      <c r="AG28">
        <v>1077.0125318647961</v>
      </c>
      <c r="AH28">
        <v>93.0074913210305</v>
      </c>
      <c r="AI28">
        <v>21.596930385528953</v>
      </c>
      <c r="AJ28">
        <v>212.12666627808576</v>
      </c>
      <c r="AK28">
        <v>21.821934858583681</v>
      </c>
      <c r="AL28">
        <v>-2.8588269509257089</v>
      </c>
      <c r="AM28">
        <v>-17.450123306724763</v>
      </c>
      <c r="AN28">
        <v>99</v>
      </c>
      <c r="AO28">
        <v>99</v>
      </c>
      <c r="AP28">
        <v>99</v>
      </c>
      <c r="AQ28">
        <v>99</v>
      </c>
      <c r="AR28">
        <v>215.47879896475899</v>
      </c>
      <c r="AS28">
        <v>26.596609156107768</v>
      </c>
      <c r="AT28">
        <v>12.864973506303672</v>
      </c>
      <c r="AU28">
        <v>15.466837200803948</v>
      </c>
    </row>
    <row r="29" spans="1:47" s="531" customFormat="1">
      <c r="A29" s="531">
        <v>1</v>
      </c>
      <c r="B29" s="531">
        <v>28</v>
      </c>
      <c r="C29" s="531">
        <v>2023</v>
      </c>
      <c r="D29" s="531">
        <v>99</v>
      </c>
      <c r="E29" s="531">
        <v>99</v>
      </c>
      <c r="F29" s="531">
        <v>99</v>
      </c>
      <c r="G29" s="531">
        <v>99</v>
      </c>
      <c r="H29" s="531">
        <v>99</v>
      </c>
      <c r="I29" s="531">
        <v>99</v>
      </c>
      <c r="J29" s="531">
        <v>999</v>
      </c>
      <c r="K29" s="531">
        <v>99</v>
      </c>
      <c r="L29" s="531">
        <v>99</v>
      </c>
      <c r="M29" s="531">
        <v>99</v>
      </c>
      <c r="N29" s="531">
        <v>99</v>
      </c>
      <c r="O29" s="531">
        <v>99</v>
      </c>
      <c r="P29" s="531">
        <v>9999</v>
      </c>
      <c r="Q29" s="531">
        <v>9062</v>
      </c>
      <c r="R29" s="531">
        <v>50526</v>
      </c>
      <c r="S29" s="531">
        <v>3.7913207547169807</v>
      </c>
      <c r="T29" s="531">
        <v>7.3958753908878609</v>
      </c>
      <c r="U29" s="531">
        <v>262.44743300479098</v>
      </c>
      <c r="V29" s="531">
        <v>15.550409690060564</v>
      </c>
      <c r="W29" s="531">
        <v>65.487075960891403</v>
      </c>
      <c r="X29" s="531">
        <v>5.7712860705379407</v>
      </c>
      <c r="Y29" s="531">
        <v>52.330083293493423</v>
      </c>
      <c r="Z29" s="531">
        <v>1.62668200728209</v>
      </c>
      <c r="AA29" s="531">
        <v>2.2578231807223381</v>
      </c>
      <c r="AB29" s="531">
        <v>68.243328869510123</v>
      </c>
      <c r="AC29" s="531">
        <v>66.8968395053721</v>
      </c>
      <c r="AD29" s="531">
        <v>60.410175175664179</v>
      </c>
      <c r="AE29" s="531">
        <v>100</v>
      </c>
      <c r="AF29" s="531">
        <v>100</v>
      </c>
      <c r="AG29" s="531">
        <v>1072.7753623188403</v>
      </c>
      <c r="AH29" s="531">
        <v>94.436527728298316</v>
      </c>
      <c r="AI29" s="531">
        <v>23.627439338162539</v>
      </c>
      <c r="AJ29" s="531">
        <v>212.20607535174381</v>
      </c>
      <c r="AK29" s="531">
        <v>23.52418872845486</v>
      </c>
      <c r="AL29" s="531">
        <v>-9.5207664325954913E-2</v>
      </c>
      <c r="AM29" s="531">
        <v>-16.32839361150975</v>
      </c>
      <c r="AN29" s="531">
        <v>99</v>
      </c>
      <c r="AO29" s="531">
        <v>99</v>
      </c>
      <c r="AP29" s="531">
        <v>99</v>
      </c>
      <c r="AQ29" s="531">
        <v>99</v>
      </c>
      <c r="AR29" s="531">
        <v>214.79264052944632</v>
      </c>
      <c r="AS29" s="531">
        <v>26.521891864683671</v>
      </c>
      <c r="AT29" s="531">
        <v>13.30799984166568</v>
      </c>
      <c r="AU29" s="531">
        <v>15.202074179630287</v>
      </c>
    </row>
    <row r="30" spans="1:4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8623</v>
      </c>
      <c r="R30">
        <v>45246</v>
      </c>
      <c r="S30">
        <v>3.8760306764784112</v>
      </c>
      <c r="T30">
        <v>7.4512885116916401</v>
      </c>
      <c r="U30">
        <v>265.30237590063166</v>
      </c>
      <c r="V30">
        <v>16.487645316713085</v>
      </c>
      <c r="W30">
        <v>66.304203686513745</v>
      </c>
      <c r="X30">
        <v>6.4580294390664381</v>
      </c>
      <c r="Y30">
        <v>53.345018140474686</v>
      </c>
      <c r="Z30">
        <v>1.6290673549199497</v>
      </c>
      <c r="AA30">
        <v>2.2739885079409783</v>
      </c>
      <c r="AB30">
        <v>67.434407619426153</v>
      </c>
      <c r="AC30">
        <v>65.74899639087424</v>
      </c>
      <c r="AD30">
        <v>58.344034840741799</v>
      </c>
      <c r="AE30">
        <v>100</v>
      </c>
      <c r="AF30">
        <v>100</v>
      </c>
      <c r="AG30">
        <v>1072.7591475579129</v>
      </c>
      <c r="AH30">
        <v>94.112186712637566</v>
      </c>
      <c r="AI30">
        <v>24.618750828802543</v>
      </c>
      <c r="AJ30">
        <v>212.34576680120551</v>
      </c>
      <c r="AK30">
        <v>25.17619377635922</v>
      </c>
      <c r="AL30">
        <v>-0.49869501479465722</v>
      </c>
      <c r="AM30">
        <v>-15.193668611142304</v>
      </c>
      <c r="AN30">
        <v>99</v>
      </c>
      <c r="AO30">
        <v>99</v>
      </c>
      <c r="AP30">
        <v>99</v>
      </c>
      <c r="AQ30">
        <v>99</v>
      </c>
      <c r="AR30">
        <v>214.93827305372361</v>
      </c>
      <c r="AS30">
        <v>26.738174056452245</v>
      </c>
      <c r="AT30">
        <v>14.28413561419794</v>
      </c>
      <c r="AU30">
        <v>16.200327100738182</v>
      </c>
    </row>
    <row r="31" spans="1:4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2124</v>
      </c>
      <c r="R31">
        <v>4537</v>
      </c>
      <c r="S31">
        <v>3.8163129973474801</v>
      </c>
      <c r="T31">
        <v>7.8047167731981508</v>
      </c>
      <c r="U31">
        <v>268.16151642054285</v>
      </c>
      <c r="V31">
        <v>13.577253691866872</v>
      </c>
      <c r="W31">
        <v>73.55080449636327</v>
      </c>
      <c r="X31">
        <v>6.5902578796561597</v>
      </c>
      <c r="Y31">
        <v>51.911116964752203</v>
      </c>
      <c r="Z31">
        <v>1.507970223107687</v>
      </c>
      <c r="AA31">
        <v>2.1760199010776944</v>
      </c>
      <c r="AB31">
        <v>68.432301648208067</v>
      </c>
      <c r="AC31">
        <v>69.222501061467952</v>
      </c>
      <c r="AD31">
        <v>60.455430293504818</v>
      </c>
      <c r="AE31">
        <v>10.027405737523758</v>
      </c>
      <c r="AF31">
        <v>10.135470212847101</v>
      </c>
      <c r="AG31">
        <v>1077.2365988909423</v>
      </c>
      <c r="AH31">
        <v>95.371390786863557</v>
      </c>
      <c r="AI31">
        <v>19.285871721401808</v>
      </c>
      <c r="AJ31">
        <v>213.55590101061213</v>
      </c>
      <c r="AK31">
        <v>28.05819155174018</v>
      </c>
      <c r="AL31">
        <v>4.4553876157901851</v>
      </c>
      <c r="AM31">
        <v>-8.1109964913020871</v>
      </c>
      <c r="AN31">
        <v>99</v>
      </c>
      <c r="AO31">
        <v>99</v>
      </c>
      <c r="AP31">
        <v>99</v>
      </c>
      <c r="AQ31">
        <v>99</v>
      </c>
      <c r="AR31">
        <v>215.89787430683913</v>
      </c>
      <c r="AS31">
        <v>26.641304976535515</v>
      </c>
    </row>
    <row r="32" spans="1:4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1442</v>
      </c>
      <c r="R32">
        <v>2900</v>
      </c>
      <c r="S32">
        <v>3.9067914067914065</v>
      </c>
      <c r="T32">
        <v>7.8944827586206898</v>
      </c>
      <c r="U32">
        <v>268.64596551724145</v>
      </c>
      <c r="V32">
        <v>15.448275862068964</v>
      </c>
      <c r="W32">
        <v>74.068965517241395</v>
      </c>
      <c r="X32">
        <v>7.1724137931034484</v>
      </c>
      <c r="Y32">
        <v>52.441953009466488</v>
      </c>
      <c r="Z32">
        <v>1.5883459864860476</v>
      </c>
      <c r="AA32">
        <v>2.2335769769075995</v>
      </c>
      <c r="AB32">
        <v>67.595576788063852</v>
      </c>
      <c r="AC32">
        <v>68.344616866908837</v>
      </c>
      <c r="AD32">
        <v>62.429278197523857</v>
      </c>
      <c r="AE32">
        <v>6.4094063563629931</v>
      </c>
      <c r="AF32">
        <v>6.4901837126494337</v>
      </c>
      <c r="AG32">
        <v>1049.8705489614242</v>
      </c>
      <c r="AH32">
        <v>92.827586206896569</v>
      </c>
      <c r="AI32">
        <v>18.482758620689651</v>
      </c>
      <c r="AJ32">
        <v>213.39185147994075</v>
      </c>
      <c r="AK32">
        <v>27.536676607267967</v>
      </c>
      <c r="AL32">
        <v>2.6897072544556204</v>
      </c>
      <c r="AM32">
        <v>-14.446506288112476</v>
      </c>
      <c r="AN32">
        <v>99</v>
      </c>
      <c r="AO32">
        <v>99</v>
      </c>
      <c r="AP32">
        <v>99</v>
      </c>
      <c r="AQ32">
        <v>99</v>
      </c>
      <c r="AR32">
        <v>215.64614243323439</v>
      </c>
      <c r="AS32">
        <v>26.887887851372888</v>
      </c>
    </row>
    <row r="33" spans="1:45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1581</v>
      </c>
      <c r="R33">
        <v>2958</v>
      </c>
      <c r="S33">
        <v>3.9752458460495088</v>
      </c>
      <c r="T33">
        <v>8.0273833671399597</v>
      </c>
      <c r="U33">
        <v>269.71156186612609</v>
      </c>
      <c r="V33">
        <v>18.120351588911433</v>
      </c>
      <c r="W33">
        <v>75.28735632183907</v>
      </c>
      <c r="X33">
        <v>7.7079107505070992</v>
      </c>
      <c r="Y33">
        <v>55.258684376125395</v>
      </c>
      <c r="Z33">
        <v>1.6567286259385785</v>
      </c>
      <c r="AA33">
        <v>2.2695906904962642</v>
      </c>
      <c r="AB33">
        <v>70.715252299934676</v>
      </c>
      <c r="AC33">
        <v>69.483498584874042</v>
      </c>
      <c r="AD33">
        <v>62.808478974488658</v>
      </c>
      <c r="AE33">
        <v>6.5375944834902553</v>
      </c>
      <c r="AF33">
        <v>6.6462458656983472</v>
      </c>
      <c r="AG33">
        <v>1063.8809436048657</v>
      </c>
      <c r="AH33">
        <v>91.615956727518622</v>
      </c>
      <c r="AI33">
        <v>20.419202163624071</v>
      </c>
      <c r="AJ33">
        <v>218.23004846406877</v>
      </c>
      <c r="AK33">
        <v>30.327987419539095</v>
      </c>
      <c r="AL33">
        <v>10.3625864084448</v>
      </c>
      <c r="AM33">
        <v>-17.998320671720311</v>
      </c>
      <c r="AN33">
        <v>99</v>
      </c>
      <c r="AO33">
        <v>99</v>
      </c>
      <c r="AP33">
        <v>99</v>
      </c>
      <c r="AQ33">
        <v>99</v>
      </c>
      <c r="AR33">
        <v>215.32841872465903</v>
      </c>
      <c r="AS33">
        <v>27.051414168765682</v>
      </c>
    </row>
    <row r="34" spans="1:45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1949</v>
      </c>
      <c r="R34">
        <v>3836</v>
      </c>
      <c r="S34">
        <v>4.0334553058024047</v>
      </c>
      <c r="T34">
        <v>7.9809697601668397</v>
      </c>
      <c r="U34">
        <v>269.73941605839485</v>
      </c>
      <c r="V34">
        <v>19.577685088633999</v>
      </c>
      <c r="W34">
        <v>74.504692387904058</v>
      </c>
      <c r="X34">
        <v>7.9770594369134509</v>
      </c>
      <c r="Y34">
        <v>56.592368184026803</v>
      </c>
      <c r="Z34">
        <v>1.7469644538090421</v>
      </c>
      <c r="AA34">
        <v>2.3414037967510191</v>
      </c>
      <c r="AB34">
        <v>69.048453634355738</v>
      </c>
      <c r="AC34">
        <v>68.74524316142238</v>
      </c>
      <c r="AD34">
        <v>62.392633628193359</v>
      </c>
      <c r="AE34">
        <v>8.4780975113822219</v>
      </c>
      <c r="AF34">
        <v>8.6198891519271985</v>
      </c>
      <c r="AG34">
        <v>1053.3854983202689</v>
      </c>
      <c r="AH34">
        <v>93.039624608967642</v>
      </c>
      <c r="AI34">
        <v>21.767466110531799</v>
      </c>
      <c r="AJ34">
        <v>214.00476845322996</v>
      </c>
      <c r="AK34">
        <v>25.921107275432657</v>
      </c>
      <c r="AL34">
        <v>2.438332518420657</v>
      </c>
      <c r="AM34">
        <v>-20.838263974493653</v>
      </c>
      <c r="AN34">
        <v>99</v>
      </c>
      <c r="AO34">
        <v>99</v>
      </c>
      <c r="AP34">
        <v>99</v>
      </c>
      <c r="AQ34">
        <v>99</v>
      </c>
      <c r="AR34">
        <v>214.93337066069432</v>
      </c>
      <c r="AS34">
        <v>27.294504873133256</v>
      </c>
    </row>
    <row r="35" spans="1:45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1698</v>
      </c>
      <c r="R35">
        <v>3281</v>
      </c>
      <c r="S35">
        <v>4.0155963302752307</v>
      </c>
      <c r="T35">
        <v>7.8582749161840892</v>
      </c>
      <c r="U35">
        <v>269.51066747942758</v>
      </c>
      <c r="V35">
        <v>20.207253886010363</v>
      </c>
      <c r="W35">
        <v>72.538860103626945</v>
      </c>
      <c r="X35">
        <v>7.3148430356598606</v>
      </c>
      <c r="Y35">
        <v>54.107235421082464</v>
      </c>
      <c r="Z35">
        <v>1.7043635336030052</v>
      </c>
      <c r="AA35">
        <v>2.2868838633248845</v>
      </c>
      <c r="AB35">
        <v>65.346086933218189</v>
      </c>
      <c r="AC35">
        <v>66.754743549027822</v>
      </c>
      <c r="AD35">
        <v>59.733381848769341</v>
      </c>
      <c r="AE35">
        <v>7.2514697431817181</v>
      </c>
      <c r="AF35">
        <v>7.3664943408715251</v>
      </c>
      <c r="AG35">
        <v>1053.6028113762663</v>
      </c>
      <c r="AH35">
        <v>93.172813166717475</v>
      </c>
      <c r="AI35">
        <v>22.462663822005474</v>
      </c>
      <c r="AJ35">
        <v>214.35559968729632</v>
      </c>
      <c r="AK35">
        <v>19.340912462867735</v>
      </c>
      <c r="AL35">
        <v>-5.1234445412236598</v>
      </c>
      <c r="AM35">
        <v>-30.279634467596683</v>
      </c>
      <c r="AN35">
        <v>99</v>
      </c>
      <c r="AO35">
        <v>99</v>
      </c>
      <c r="AP35">
        <v>99</v>
      </c>
      <c r="AQ35">
        <v>99</v>
      </c>
      <c r="AR35">
        <v>215.01340307289965</v>
      </c>
      <c r="AS35">
        <v>27.115989381237007</v>
      </c>
    </row>
    <row r="36" spans="1:45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1537</v>
      </c>
      <c r="R36">
        <v>2821</v>
      </c>
      <c r="S36">
        <v>3.9323602705589176</v>
      </c>
      <c r="T36">
        <v>7.4789081885856099</v>
      </c>
      <c r="U36">
        <v>267.35824175824206</v>
      </c>
      <c r="V36">
        <v>19.922013470400568</v>
      </c>
      <c r="W36">
        <v>66.678482807515053</v>
      </c>
      <c r="X36">
        <v>7.4441687344913134</v>
      </c>
      <c r="Y36">
        <v>53.843559154435198</v>
      </c>
      <c r="Z36">
        <v>1.812906871184</v>
      </c>
      <c r="AA36">
        <v>2.2657534715340217</v>
      </c>
      <c r="AB36">
        <v>67.956683789892821</v>
      </c>
      <c r="AC36">
        <v>68.617398458520427</v>
      </c>
      <c r="AD36">
        <v>61.929134181256643</v>
      </c>
      <c r="AE36">
        <v>6.234805286655174</v>
      </c>
      <c r="AF36">
        <v>6.2831196798986051</v>
      </c>
      <c r="AG36">
        <v>1070.5599243856332</v>
      </c>
      <c r="AH36">
        <v>93.72562920950017</v>
      </c>
      <c r="AI36">
        <v>22.757887274016305</v>
      </c>
      <c r="AJ36">
        <v>210.22736431717169</v>
      </c>
      <c r="AK36">
        <v>18.779932374210247</v>
      </c>
      <c r="AL36">
        <v>-8.4126793711408148</v>
      </c>
      <c r="AM36">
        <v>-29.878027815494882</v>
      </c>
      <c r="AN36">
        <v>99</v>
      </c>
      <c r="AO36">
        <v>99</v>
      </c>
      <c r="AP36">
        <v>99</v>
      </c>
      <c r="AQ36">
        <v>99</v>
      </c>
      <c r="AR36">
        <v>215.21663516068057</v>
      </c>
      <c r="AS36">
        <v>26.943457564607986</v>
      </c>
    </row>
    <row r="37" spans="1:45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1269</v>
      </c>
      <c r="R37">
        <v>2406</v>
      </c>
      <c r="S37">
        <v>3.7394747811588158</v>
      </c>
      <c r="T37">
        <v>7.3071487946799651</v>
      </c>
      <c r="U37">
        <v>263.83250207813808</v>
      </c>
      <c r="V37">
        <v>16.791354945968411</v>
      </c>
      <c r="W37">
        <v>62.96758104738155</v>
      </c>
      <c r="X37">
        <v>6.5669160432252696</v>
      </c>
      <c r="Y37">
        <v>53.725904140379527</v>
      </c>
      <c r="Z37">
        <v>1.656279272769662</v>
      </c>
      <c r="AA37">
        <v>2.2470093767324713</v>
      </c>
      <c r="AB37">
        <v>68.485531593791634</v>
      </c>
      <c r="AC37">
        <v>70.11160301913111</v>
      </c>
      <c r="AD37">
        <v>61.057405161319885</v>
      </c>
      <c r="AE37">
        <v>5.3175971356584011</v>
      </c>
      <c r="AF37">
        <v>5.2881356700317195</v>
      </c>
      <c r="AG37">
        <v>1077.1938405797102</v>
      </c>
      <c r="AH37">
        <v>91.687448046550301</v>
      </c>
      <c r="AI37">
        <v>19.451371571072311</v>
      </c>
      <c r="AJ37">
        <v>212.88527843337499</v>
      </c>
      <c r="AK37">
        <v>23.528960136787539</v>
      </c>
      <c r="AL37">
        <v>-1.3989861234774639</v>
      </c>
      <c r="AM37">
        <v>-19.421260843159516</v>
      </c>
      <c r="AN37">
        <v>99</v>
      </c>
      <c r="AO37">
        <v>99</v>
      </c>
      <c r="AP37">
        <v>99</v>
      </c>
      <c r="AQ37">
        <v>99</v>
      </c>
      <c r="AR37">
        <v>215.54619565217391</v>
      </c>
      <c r="AS37">
        <v>26.436671800637946</v>
      </c>
    </row>
    <row r="38" spans="1:45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1386</v>
      </c>
      <c r="R38">
        <v>2643</v>
      </c>
      <c r="S38">
        <v>3.6315989365742496</v>
      </c>
      <c r="T38">
        <v>7.1369655694286811</v>
      </c>
      <c r="U38">
        <v>260.97302307983438</v>
      </c>
      <c r="V38">
        <v>14.074914869466516</v>
      </c>
      <c r="W38">
        <v>60.461596670450255</v>
      </c>
      <c r="X38">
        <v>5.6375331063185774</v>
      </c>
      <c r="Y38">
        <v>52.05578938678407</v>
      </c>
      <c r="Z38">
        <v>1.6441650759171311</v>
      </c>
      <c r="AA38">
        <v>2.27244082680676</v>
      </c>
      <c r="AB38">
        <v>65.233686076567594</v>
      </c>
      <c r="AC38">
        <v>70.205721659826281</v>
      </c>
      <c r="AD38">
        <v>60.639756897245746</v>
      </c>
      <c r="AE38">
        <v>5.8414003447818601</v>
      </c>
      <c r="AF38">
        <v>5.7460771009765983</v>
      </c>
      <c r="AG38">
        <v>1069.3728813559319</v>
      </c>
      <c r="AH38">
        <v>93.681422625803989</v>
      </c>
      <c r="AI38">
        <v>17.707150964812715</v>
      </c>
      <c r="AJ38">
        <v>216.31124768432343</v>
      </c>
      <c r="AK38">
        <v>18.970422802077035</v>
      </c>
      <c r="AL38">
        <v>-5.5004039154744149</v>
      </c>
      <c r="AM38">
        <v>-23.386796457046881</v>
      </c>
      <c r="AN38">
        <v>99</v>
      </c>
      <c r="AO38">
        <v>99</v>
      </c>
      <c r="AP38">
        <v>99</v>
      </c>
      <c r="AQ38">
        <v>99</v>
      </c>
      <c r="AR38">
        <v>215.64487489911224</v>
      </c>
      <c r="AS38">
        <v>26.038080417258062</v>
      </c>
    </row>
    <row r="39" spans="1:45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1428</v>
      </c>
      <c r="R39">
        <v>2829</v>
      </c>
      <c r="S39">
        <v>3.6882978723404256</v>
      </c>
      <c r="T39">
        <v>7.2198656769176388</v>
      </c>
      <c r="U39">
        <v>264.95871332626342</v>
      </c>
      <c r="V39">
        <v>14.528101802757158</v>
      </c>
      <c r="W39">
        <v>62.849063273241406</v>
      </c>
      <c r="X39">
        <v>6.009190526687874</v>
      </c>
      <c r="Y39">
        <v>50.985903615813562</v>
      </c>
      <c r="Z39">
        <v>1.6031276825542189</v>
      </c>
      <c r="AA39">
        <v>2.1608394501580204</v>
      </c>
      <c r="AB39">
        <v>67.067293296426385</v>
      </c>
      <c r="AC39">
        <v>65.367383159886913</v>
      </c>
      <c r="AD39">
        <v>61.342354744571544</v>
      </c>
      <c r="AE39">
        <v>6.2524864076382416</v>
      </c>
      <c r="AF39">
        <v>6.244387175327339</v>
      </c>
      <c r="AG39">
        <v>1081.3615094339625</v>
      </c>
      <c r="AH39">
        <v>93.637327677624612</v>
      </c>
      <c r="AI39">
        <v>19.017320607988687</v>
      </c>
      <c r="AJ39">
        <v>211.92507368902591</v>
      </c>
      <c r="AK39">
        <v>31.434866100404033</v>
      </c>
      <c r="AL39">
        <v>0.42159278682790657</v>
      </c>
      <c r="AM39">
        <v>-12.929185342500379</v>
      </c>
      <c r="AN39">
        <v>99</v>
      </c>
      <c r="AO39">
        <v>99</v>
      </c>
      <c r="AP39">
        <v>99</v>
      </c>
      <c r="AQ39">
        <v>99</v>
      </c>
      <c r="AR39">
        <v>216.22754716981129</v>
      </c>
      <c r="AS39">
        <v>26.352011381786621</v>
      </c>
    </row>
    <row r="40" spans="1:45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3074</v>
      </c>
      <c r="R40">
        <v>7066</v>
      </c>
      <c r="S40">
        <v>3.8091321610890514</v>
      </c>
      <c r="T40">
        <v>6.9193320124540056</v>
      </c>
      <c r="U40">
        <v>258.84762241720898</v>
      </c>
      <c r="V40">
        <v>14.944806113784315</v>
      </c>
      <c r="W40">
        <v>56.694027738465877</v>
      </c>
      <c r="X40">
        <v>4.5004245683555055</v>
      </c>
      <c r="Y40">
        <v>51.177924825004439</v>
      </c>
      <c r="Z40">
        <v>1.5576459273180747</v>
      </c>
      <c r="AA40">
        <v>2.2321411018441797</v>
      </c>
      <c r="AB40">
        <v>66.655758927678235</v>
      </c>
      <c r="AC40">
        <v>59.839953898644019</v>
      </c>
      <c r="AD40">
        <v>55.165625271765236</v>
      </c>
      <c r="AE40">
        <v>15.61685010829687</v>
      </c>
      <c r="AF40">
        <v>15.236895283940587</v>
      </c>
      <c r="AG40">
        <v>1086.2995855535819</v>
      </c>
      <c r="AH40">
        <v>95.612793659779229</v>
      </c>
      <c r="AI40">
        <v>31.672799320690633</v>
      </c>
      <c r="AJ40">
        <v>207.3610321094198</v>
      </c>
      <c r="AK40">
        <v>27.136857196456159</v>
      </c>
      <c r="AL40">
        <v>3.1226803725044441</v>
      </c>
      <c r="AM40">
        <v>-7.4952659173519232</v>
      </c>
      <c r="AN40">
        <v>99</v>
      </c>
      <c r="AO40">
        <v>99</v>
      </c>
      <c r="AP40">
        <v>99</v>
      </c>
      <c r="AQ40">
        <v>99</v>
      </c>
      <c r="AR40">
        <v>213.70722320899944</v>
      </c>
      <c r="AS40">
        <v>26.482415767728511</v>
      </c>
    </row>
    <row r="41" spans="1:45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2593</v>
      </c>
      <c r="R41">
        <v>5869</v>
      </c>
      <c r="S41">
        <v>3.9621095750127999</v>
      </c>
      <c r="T41">
        <v>7.1538592605213847</v>
      </c>
      <c r="U41">
        <v>263.86747316408201</v>
      </c>
      <c r="V41">
        <v>16.510478786846139</v>
      </c>
      <c r="W41">
        <v>61.816323053331054</v>
      </c>
      <c r="X41">
        <v>6.0487306185040044</v>
      </c>
      <c r="Y41">
        <v>53.680080043365486</v>
      </c>
      <c r="Z41">
        <v>1.5593339733415799</v>
      </c>
      <c r="AA41">
        <v>2.2453095726742154</v>
      </c>
      <c r="AB41">
        <v>66.603833304061212</v>
      </c>
      <c r="AC41">
        <v>59.696581189625775</v>
      </c>
      <c r="AD41">
        <v>51.604171414428031</v>
      </c>
      <c r="AE41">
        <v>12.971312381204971</v>
      </c>
      <c r="AF41">
        <v>12.901156312797164</v>
      </c>
      <c r="AG41">
        <v>1085.5915643352912</v>
      </c>
      <c r="AH41">
        <v>95.672175839154846</v>
      </c>
      <c r="AI41">
        <v>34.384051797580504</v>
      </c>
      <c r="AJ41">
        <v>207.77952487122681</v>
      </c>
      <c r="AK41">
        <v>27.666018733669567</v>
      </c>
      <c r="AL41">
        <v>1.8572658806821576</v>
      </c>
      <c r="AM41">
        <v>-4.4684318080179928</v>
      </c>
      <c r="AN41">
        <v>99</v>
      </c>
      <c r="AO41">
        <v>99</v>
      </c>
      <c r="AP41">
        <v>99</v>
      </c>
      <c r="AQ41">
        <v>99</v>
      </c>
      <c r="AR41">
        <v>214.03950880939672</v>
      </c>
      <c r="AS41">
        <v>26.839892844907343</v>
      </c>
    </row>
    <row r="42" spans="1:45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1962</v>
      </c>
      <c r="R42">
        <v>4100</v>
      </c>
      <c r="S42">
        <v>3.9102470041574953</v>
      </c>
      <c r="T42">
        <v>7.2802439024390253</v>
      </c>
      <c r="U42">
        <v>264.72768292682917</v>
      </c>
      <c r="V42">
        <v>16.390243902439025</v>
      </c>
      <c r="W42">
        <v>64.487804878048792</v>
      </c>
      <c r="X42">
        <v>6.8536585365853648</v>
      </c>
      <c r="Y42">
        <v>53.958754365531263</v>
      </c>
      <c r="Z42">
        <v>1.6222440271273924</v>
      </c>
      <c r="AA42">
        <v>2.1791137019158628</v>
      </c>
      <c r="AB42">
        <v>67.907237560144438</v>
      </c>
      <c r="AC42">
        <v>64.833446507599177</v>
      </c>
      <c r="AD42">
        <v>55.776128996338088</v>
      </c>
      <c r="AE42">
        <v>9.0615745038235485</v>
      </c>
      <c r="AF42">
        <v>9.0419454930343921</v>
      </c>
      <c r="AG42">
        <v>1075.9147566314705</v>
      </c>
      <c r="AH42">
        <v>94.658536585365837</v>
      </c>
      <c r="AI42">
        <v>28.780487804878049</v>
      </c>
      <c r="AJ42">
        <v>212.90368620433381</v>
      </c>
      <c r="AK42">
        <v>26.823782308917039</v>
      </c>
      <c r="AL42">
        <v>1.5204390723485204</v>
      </c>
      <c r="AM42">
        <v>-10.776686086909924</v>
      </c>
      <c r="AN42">
        <v>99</v>
      </c>
      <c r="AO42">
        <v>99</v>
      </c>
      <c r="AP42">
        <v>99</v>
      </c>
      <c r="AQ42">
        <v>99</v>
      </c>
      <c r="AR42">
        <v>214.62631985578159</v>
      </c>
      <c r="AS42">
        <v>26.753651821116794</v>
      </c>
    </row>
    <row r="43" spans="1:45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2239</v>
      </c>
      <c r="R43">
        <v>4815</v>
      </c>
      <c r="S43">
        <v>3.7529706066291433</v>
      </c>
      <c r="T43">
        <v>7.4456905503634481</v>
      </c>
      <c r="U43">
        <v>265.83327102803742</v>
      </c>
      <c r="V43">
        <v>13.60332294911734</v>
      </c>
      <c r="W43">
        <v>67.975077881619924</v>
      </c>
      <c r="X43">
        <v>6.2512980269989606</v>
      </c>
      <c r="Y43">
        <v>51.054029023567438</v>
      </c>
      <c r="Z43">
        <v>1.5587320764025263</v>
      </c>
      <c r="AA43">
        <v>2.1372213440595345</v>
      </c>
      <c r="AB43">
        <v>70.689078229485986</v>
      </c>
      <c r="AC43">
        <v>68.425161583420405</v>
      </c>
      <c r="AD43">
        <v>63.634336212271826</v>
      </c>
      <c r="AE43">
        <v>9.5297470609191368</v>
      </c>
      <c r="AF43">
        <v>9.6526904617418179</v>
      </c>
      <c r="AG43">
        <v>1072.7141552511416</v>
      </c>
      <c r="AH43">
        <v>90.924195223260639</v>
      </c>
      <c r="AI43">
        <v>18.296988577362413</v>
      </c>
      <c r="AJ43">
        <v>214.06487522289797</v>
      </c>
      <c r="AK43">
        <v>21.882820669847817</v>
      </c>
      <c r="AL43">
        <v>-1.0810446008410817</v>
      </c>
      <c r="AM43">
        <v>-14.605830000824838</v>
      </c>
      <c r="AN43">
        <v>99</v>
      </c>
      <c r="AO43">
        <v>99</v>
      </c>
      <c r="AP43">
        <v>99</v>
      </c>
      <c r="AQ43">
        <v>99</v>
      </c>
      <c r="AR43">
        <v>215.87031963470321</v>
      </c>
      <c r="AS43">
        <v>26.434184478808977</v>
      </c>
    </row>
    <row r="44" spans="1:45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1565</v>
      </c>
      <c r="R44">
        <v>3179</v>
      </c>
      <c r="S44">
        <v>3.6634950840469394</v>
      </c>
      <c r="T44">
        <v>7.5190311418685134</v>
      </c>
      <c r="U44">
        <v>262.61616860648087</v>
      </c>
      <c r="V44">
        <v>12.236552374960681</v>
      </c>
      <c r="W44">
        <v>70.305127398553012</v>
      </c>
      <c r="X44">
        <v>5.3161371500471839</v>
      </c>
      <c r="Y44">
        <v>51.573995342369379</v>
      </c>
      <c r="Z44">
        <v>1.4617937227101028</v>
      </c>
      <c r="AA44">
        <v>2.1782474764243145</v>
      </c>
      <c r="AB44">
        <v>63.77144696902684</v>
      </c>
      <c r="AC44">
        <v>69.48264504868196</v>
      </c>
      <c r="AD44">
        <v>60.395480805700245</v>
      </c>
      <c r="AE44">
        <v>6.2918101571468146</v>
      </c>
      <c r="AF44">
        <v>6.2958553572100708</v>
      </c>
      <c r="AG44">
        <v>1058.8990856755843</v>
      </c>
      <c r="AH44">
        <v>92.859389745202876</v>
      </c>
      <c r="AI44">
        <v>13.180245360176151</v>
      </c>
      <c r="AJ44">
        <v>214.77471948819587</v>
      </c>
      <c r="AK44">
        <v>23.873944468289061</v>
      </c>
      <c r="AL44">
        <v>0.31649953029357752</v>
      </c>
      <c r="AM44">
        <v>-30.591200918632214</v>
      </c>
      <c r="AN44">
        <v>99</v>
      </c>
      <c r="AO44">
        <v>99</v>
      </c>
      <c r="AP44">
        <v>99</v>
      </c>
      <c r="AQ44">
        <v>99</v>
      </c>
      <c r="AR44">
        <v>215.77209617338301</v>
      </c>
      <c r="AS44">
        <v>26.203001578358236</v>
      </c>
    </row>
    <row r="45" spans="1:45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2236</v>
      </c>
      <c r="R45">
        <v>4559</v>
      </c>
      <c r="S45">
        <v>3.7729171246427775</v>
      </c>
      <c r="T45">
        <v>7.595525334503181</v>
      </c>
      <c r="U45">
        <v>264.46404913358168</v>
      </c>
      <c r="V45">
        <v>14.45492432550998</v>
      </c>
      <c r="W45">
        <v>70.037288879140149</v>
      </c>
      <c r="X45">
        <v>5.9004167580609774</v>
      </c>
      <c r="Y45">
        <v>50.747902876252091</v>
      </c>
      <c r="Z45">
        <v>1.6096382731402481</v>
      </c>
      <c r="AA45">
        <v>2.1896358355958494</v>
      </c>
      <c r="AB45">
        <v>70.74846600221889</v>
      </c>
      <c r="AC45">
        <v>68.561525094629687</v>
      </c>
      <c r="AD45">
        <v>65.27404645464361</v>
      </c>
      <c r="AE45">
        <v>9.0230772275660058</v>
      </c>
      <c r="AF45">
        <v>9.0924095234094615</v>
      </c>
      <c r="AG45">
        <v>1065.9997672253262</v>
      </c>
      <c r="AH45">
        <v>94.165387146304013</v>
      </c>
      <c r="AI45">
        <v>17.810923448124587</v>
      </c>
      <c r="AJ45">
        <v>210.23091244051011</v>
      </c>
      <c r="AK45">
        <v>22.517936628865165</v>
      </c>
      <c r="AL45">
        <v>0.53484154536589279</v>
      </c>
      <c r="AM45">
        <v>-19.571550188017351</v>
      </c>
      <c r="AN45">
        <v>99</v>
      </c>
      <c r="AO45">
        <v>99</v>
      </c>
      <c r="AP45">
        <v>99</v>
      </c>
      <c r="AQ45">
        <v>99</v>
      </c>
      <c r="AR45">
        <v>215.35614525139661</v>
      </c>
      <c r="AS45">
        <v>26.527544731431192</v>
      </c>
    </row>
    <row r="46" spans="1:45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1641</v>
      </c>
      <c r="R46">
        <v>3127</v>
      </c>
      <c r="S46">
        <v>3.8966623876765087</v>
      </c>
      <c r="T46">
        <v>7.7716661336744499</v>
      </c>
      <c r="U46">
        <v>267.48078030060782</v>
      </c>
      <c r="V46">
        <v>17.332906939558686</v>
      </c>
      <c r="W46">
        <v>70.898624880076753</v>
      </c>
      <c r="X46">
        <v>6.5877838183562512</v>
      </c>
      <c r="Y46">
        <v>51.583651204629021</v>
      </c>
      <c r="Z46">
        <v>1.6482978140678588</v>
      </c>
      <c r="AA46">
        <v>2.2450577934976206</v>
      </c>
      <c r="AB46">
        <v>68.648816901776115</v>
      </c>
      <c r="AC46">
        <v>67.065890707489174</v>
      </c>
      <c r="AD46">
        <v>61.593459740256399</v>
      </c>
      <c r="AE46">
        <v>6.1888928472469606</v>
      </c>
      <c r="AF46">
        <v>6.3075865098983659</v>
      </c>
      <c r="AG46">
        <v>1066.0462930734425</v>
      </c>
      <c r="AH46">
        <v>91.813239526702887</v>
      </c>
      <c r="AI46">
        <v>19.411576590981777</v>
      </c>
      <c r="AJ46">
        <v>217.47975716500019</v>
      </c>
      <c r="AK46">
        <v>32.804705432465703</v>
      </c>
      <c r="AL46">
        <v>9.3026029308804699</v>
      </c>
      <c r="AM46">
        <v>-18.916771255222638</v>
      </c>
      <c r="AN46">
        <v>99</v>
      </c>
      <c r="AO46">
        <v>99</v>
      </c>
      <c r="AP46">
        <v>99</v>
      </c>
      <c r="AQ46">
        <v>99</v>
      </c>
      <c r="AR46">
        <v>215.46815175774455</v>
      </c>
      <c r="AS46">
        <v>26.905597894368245</v>
      </c>
    </row>
    <row r="47" spans="1:45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1924</v>
      </c>
      <c r="R47">
        <v>3879</v>
      </c>
      <c r="S47">
        <v>3.9289038262668039</v>
      </c>
      <c r="T47">
        <v>7.7086878061356012</v>
      </c>
      <c r="U47">
        <v>266.56960556844552</v>
      </c>
      <c r="V47">
        <v>18.896622840938381</v>
      </c>
      <c r="W47">
        <v>69.373549883990719</v>
      </c>
      <c r="X47">
        <v>7.1925754060324847</v>
      </c>
      <c r="Y47">
        <v>54.777578116596686</v>
      </c>
      <c r="Z47">
        <v>1.7729927606329114</v>
      </c>
      <c r="AA47">
        <v>2.3100047609475194</v>
      </c>
      <c r="AB47">
        <v>69.600111186053155</v>
      </c>
      <c r="AC47">
        <v>69.078404569109367</v>
      </c>
      <c r="AD47">
        <v>64.436152186200857</v>
      </c>
      <c r="AE47">
        <v>7.6772354827217679</v>
      </c>
      <c r="AF47">
        <v>7.797819209181843</v>
      </c>
      <c r="AG47">
        <v>1052.4076797385621</v>
      </c>
      <c r="AH47">
        <v>94.586233565351876</v>
      </c>
      <c r="AI47">
        <v>22.041763341067284</v>
      </c>
      <c r="AJ47">
        <v>212.38193869111848</v>
      </c>
      <c r="AK47">
        <v>24.923780041299182</v>
      </c>
      <c r="AL47">
        <v>-3.6003543824334359</v>
      </c>
      <c r="AM47">
        <v>-25.145268634695942</v>
      </c>
      <c r="AN47">
        <v>99</v>
      </c>
      <c r="AO47">
        <v>99</v>
      </c>
      <c r="AP47">
        <v>99</v>
      </c>
      <c r="AQ47">
        <v>99</v>
      </c>
      <c r="AR47">
        <v>215.03839869281049</v>
      </c>
      <c r="AS47">
        <v>26.95122550916922</v>
      </c>
    </row>
    <row r="48" spans="1:45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2078</v>
      </c>
      <c r="R48">
        <v>4040</v>
      </c>
      <c r="S48">
        <v>3.8371861794680591</v>
      </c>
      <c r="T48">
        <v>7.4970297029702992</v>
      </c>
      <c r="U48">
        <v>263.11851485148514</v>
      </c>
      <c r="V48">
        <v>18.985148514851488</v>
      </c>
      <c r="W48">
        <v>65.816831683168303</v>
      </c>
      <c r="X48">
        <v>6.8069306930693054</v>
      </c>
      <c r="Y48">
        <v>54.430552707936094</v>
      </c>
      <c r="Z48">
        <v>1.793142119226161</v>
      </c>
      <c r="AA48">
        <v>2.3525825474746003</v>
      </c>
      <c r="AB48">
        <v>69.097144290843602</v>
      </c>
      <c r="AC48">
        <v>69.372708777942989</v>
      </c>
      <c r="AD48">
        <v>61.183050836693582</v>
      </c>
      <c r="AE48">
        <v>7.9958833076040019</v>
      </c>
      <c r="AF48">
        <v>8.016328895791295</v>
      </c>
      <c r="AG48">
        <v>1072.6082070047048</v>
      </c>
      <c r="AH48">
        <v>94.653465346534645</v>
      </c>
      <c r="AI48">
        <v>23.935643564356432</v>
      </c>
      <c r="AJ48">
        <v>214.06931992454861</v>
      </c>
      <c r="AK48">
        <v>19.683084660853744</v>
      </c>
      <c r="AL48">
        <v>-1.6770516106961162</v>
      </c>
      <c r="AM48">
        <v>-25.743060959961078</v>
      </c>
      <c r="AN48">
        <v>99</v>
      </c>
      <c r="AO48">
        <v>99</v>
      </c>
      <c r="AP48">
        <v>99</v>
      </c>
      <c r="AQ48">
        <v>99</v>
      </c>
      <c r="AR48">
        <v>214.65734448510193</v>
      </c>
      <c r="AS48">
        <v>26.721105865005043</v>
      </c>
    </row>
    <row r="49" spans="1:45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1318</v>
      </c>
      <c r="R49">
        <v>2541</v>
      </c>
      <c r="S49">
        <v>3.7706277141729174</v>
      </c>
      <c r="T49">
        <v>7.3837072018890195</v>
      </c>
      <c r="U49">
        <v>264.02813852813841</v>
      </c>
      <c r="V49">
        <v>17.788272333726876</v>
      </c>
      <c r="W49">
        <v>64.541519086973651</v>
      </c>
      <c r="X49">
        <v>6.1393152302243212</v>
      </c>
      <c r="Y49">
        <v>54.326291079349247</v>
      </c>
      <c r="Z49">
        <v>1.8203443454562036</v>
      </c>
      <c r="AA49">
        <v>2.2927160363551722</v>
      </c>
      <c r="AB49">
        <v>72.5882237734276</v>
      </c>
      <c r="AC49">
        <v>69.543123694247271</v>
      </c>
      <c r="AD49">
        <v>62.918590051926003</v>
      </c>
      <c r="AE49">
        <v>5.0290939318370738</v>
      </c>
      <c r="AF49">
        <v>5.0593838701476841</v>
      </c>
      <c r="AG49">
        <v>1080.4650188521157</v>
      </c>
      <c r="AH49">
        <v>93.781975600157409</v>
      </c>
      <c r="AI49">
        <v>21.251475796930347</v>
      </c>
      <c r="AJ49">
        <v>210.77907417533436</v>
      </c>
      <c r="AK49">
        <v>23.09365057095328</v>
      </c>
      <c r="AL49">
        <v>-2.2510603327224552</v>
      </c>
      <c r="AM49">
        <v>-17.157015049063038</v>
      </c>
      <c r="AN49">
        <v>99</v>
      </c>
      <c r="AO49">
        <v>99</v>
      </c>
      <c r="AP49">
        <v>99</v>
      </c>
      <c r="AQ49">
        <v>99</v>
      </c>
      <c r="AR49">
        <v>215.55048177628819</v>
      </c>
      <c r="AS49">
        <v>26.527948846736681</v>
      </c>
    </row>
    <row r="50" spans="1:45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1590</v>
      </c>
      <c r="R50">
        <v>3197</v>
      </c>
      <c r="S50">
        <v>3.6402515723270423</v>
      </c>
      <c r="T50">
        <v>7.2805755395683454</v>
      </c>
      <c r="U50">
        <v>260.48442289646567</v>
      </c>
      <c r="V50">
        <v>13.60650609946825</v>
      </c>
      <c r="W50">
        <v>64.028776978417284</v>
      </c>
      <c r="X50">
        <v>4.9421332499217989</v>
      </c>
      <c r="Y50">
        <v>49.959711025600782</v>
      </c>
      <c r="Z50">
        <v>1.6123519796202996</v>
      </c>
      <c r="AA50">
        <v>2.2651377088053848</v>
      </c>
      <c r="AB50">
        <v>63.928351876433425</v>
      </c>
      <c r="AC50">
        <v>67.840855343071638</v>
      </c>
      <c r="AD50">
        <v>61.548942354298767</v>
      </c>
      <c r="AE50">
        <v>6.3274353798044567</v>
      </c>
      <c r="AF50">
        <v>6.280108494309272</v>
      </c>
      <c r="AG50">
        <v>1070.064276048714</v>
      </c>
      <c r="AH50">
        <v>92.367844854551166</v>
      </c>
      <c r="AI50">
        <v>18.705035971223023</v>
      </c>
      <c r="AJ50">
        <v>209.3209927518356</v>
      </c>
      <c r="AK50">
        <v>30.182170187533671</v>
      </c>
      <c r="AL50">
        <v>3.213754061992951</v>
      </c>
      <c r="AM50">
        <v>-12.041343680271156</v>
      </c>
      <c r="AN50">
        <v>99</v>
      </c>
      <c r="AO50">
        <v>99</v>
      </c>
      <c r="AP50">
        <v>99</v>
      </c>
      <c r="AQ50">
        <v>99</v>
      </c>
      <c r="AR50">
        <v>215.43064952638704</v>
      </c>
      <c r="AS50">
        <v>26.217066494153958</v>
      </c>
    </row>
    <row r="51" spans="1:45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1545</v>
      </c>
      <c r="R51">
        <v>3382</v>
      </c>
      <c r="S51">
        <v>3.5409982174688053</v>
      </c>
      <c r="T51">
        <v>7.1017149615612052</v>
      </c>
      <c r="U51">
        <v>258.53119455943278</v>
      </c>
      <c r="V51">
        <v>11.442933175635719</v>
      </c>
      <c r="W51">
        <v>59.93494973388529</v>
      </c>
      <c r="X51">
        <v>4.6717918391484323</v>
      </c>
      <c r="Y51">
        <v>49.167673626040802</v>
      </c>
      <c r="Z51">
        <v>1.4884955585374635</v>
      </c>
      <c r="AA51">
        <v>2.2047077508087871</v>
      </c>
      <c r="AB51">
        <v>63.973463200117827</v>
      </c>
      <c r="AC51">
        <v>66.677853137133425</v>
      </c>
      <c r="AD51">
        <v>59.901644803585661</v>
      </c>
      <c r="AE51">
        <v>6.6935835015635501</v>
      </c>
      <c r="AF51">
        <v>6.5937019033863189</v>
      </c>
      <c r="AG51">
        <v>1081.8288119738077</v>
      </c>
      <c r="AH51">
        <v>94.736842105263179</v>
      </c>
      <c r="AI51">
        <v>17.267888823181551</v>
      </c>
      <c r="AJ51">
        <v>214.43024849113144</v>
      </c>
      <c r="AK51">
        <v>26.072522752290872</v>
      </c>
      <c r="AL51">
        <v>-3.9252891126446374</v>
      </c>
      <c r="AM51">
        <v>-19.515015082531217</v>
      </c>
      <c r="AN51">
        <v>99</v>
      </c>
      <c r="AO51">
        <v>99</v>
      </c>
      <c r="AP51">
        <v>99</v>
      </c>
      <c r="AQ51">
        <v>99</v>
      </c>
      <c r="AR51">
        <v>215.56750857499225</v>
      </c>
      <c r="AS51">
        <v>25.857585618903581</v>
      </c>
    </row>
    <row r="52" spans="1:45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2998</v>
      </c>
      <c r="R52">
        <v>7187</v>
      </c>
      <c r="S52">
        <v>3.7536252091466817</v>
      </c>
      <c r="T52">
        <v>7.0180882148323356</v>
      </c>
      <c r="U52">
        <v>257.64892166411698</v>
      </c>
      <c r="V52">
        <v>15.054960345067482</v>
      </c>
      <c r="W52">
        <v>57.784889383609297</v>
      </c>
      <c r="X52">
        <v>4.4107416168081244</v>
      </c>
      <c r="Y52">
        <v>51.402476389580997</v>
      </c>
      <c r="Z52">
        <v>1.5966741475004773</v>
      </c>
      <c r="AA52">
        <v>2.280816012415785</v>
      </c>
      <c r="AB52">
        <v>69.205527657836285</v>
      </c>
      <c r="AC52">
        <v>61.915506390557852</v>
      </c>
      <c r="AD52">
        <v>58.216001194892264</v>
      </c>
      <c r="AE52">
        <v>14.224359735581681</v>
      </c>
      <c r="AF52">
        <v>13.964285743912065</v>
      </c>
      <c r="AG52">
        <v>1086.3721631715027</v>
      </c>
      <c r="AH52">
        <v>96.813691387226939</v>
      </c>
      <c r="AI52">
        <v>32.60052873243356</v>
      </c>
      <c r="AJ52">
        <v>207.63242425778088</v>
      </c>
      <c r="AK52">
        <v>22.806201398268129</v>
      </c>
      <c r="AL52">
        <v>6.8910710196312508E-2</v>
      </c>
      <c r="AM52">
        <v>-10.997279843006655</v>
      </c>
      <c r="AN52">
        <v>99</v>
      </c>
      <c r="AO52">
        <v>99</v>
      </c>
      <c r="AP52">
        <v>99</v>
      </c>
      <c r="AQ52">
        <v>99</v>
      </c>
      <c r="AR52">
        <v>213.92602700373456</v>
      </c>
      <c r="AS52">
        <v>26.290463693134033</v>
      </c>
    </row>
    <row r="53" spans="1:45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2726</v>
      </c>
      <c r="R53">
        <v>6421</v>
      </c>
      <c r="S53">
        <v>3.95361549273778</v>
      </c>
      <c r="T53">
        <v>7.3141255256190627</v>
      </c>
      <c r="U53">
        <v>261.10638529824018</v>
      </c>
      <c r="V53">
        <v>17.287026942843799</v>
      </c>
      <c r="W53">
        <v>64.071016975549014</v>
      </c>
      <c r="X53">
        <v>5.9959507864818544</v>
      </c>
      <c r="Y53">
        <v>53.98792555975399</v>
      </c>
      <c r="Z53">
        <v>1.5924925314418164</v>
      </c>
      <c r="AA53">
        <v>2.279469961874959</v>
      </c>
      <c r="AB53">
        <v>68.464573654883196</v>
      </c>
      <c r="AC53">
        <v>64.486538615681638</v>
      </c>
      <c r="AD53">
        <v>58.422523335594519</v>
      </c>
      <c r="AE53">
        <v>12.708308593595373</v>
      </c>
      <c r="AF53">
        <v>12.643371977914104</v>
      </c>
      <c r="AG53">
        <v>1076.5217181467181</v>
      </c>
      <c r="AH53">
        <v>96.760629185485115</v>
      </c>
      <c r="AI53">
        <v>33.997819654259445</v>
      </c>
      <c r="AJ53">
        <v>211.00880642295277</v>
      </c>
      <c r="AK53">
        <v>23.83401903807852</v>
      </c>
      <c r="AL53">
        <v>5.6808749711226252</v>
      </c>
      <c r="AM53">
        <v>-6.3309598928165904</v>
      </c>
      <c r="AN53">
        <v>99</v>
      </c>
      <c r="AO53">
        <v>99</v>
      </c>
      <c r="AP53">
        <v>99</v>
      </c>
      <c r="AQ53">
        <v>99</v>
      </c>
      <c r="AR53">
        <v>213.08751608751609</v>
      </c>
      <c r="AS53">
        <v>26.89917750940916</v>
      </c>
    </row>
    <row r="54" spans="1:45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1924</v>
      </c>
      <c r="R54">
        <v>4199</v>
      </c>
      <c r="S54">
        <v>3.846778042959428</v>
      </c>
      <c r="T54">
        <v>7.4663015003572291</v>
      </c>
      <c r="U54">
        <v>262.00169087878049</v>
      </c>
      <c r="V54">
        <v>15.38461538461538</v>
      </c>
      <c r="W54">
        <v>67.611336032388692</v>
      </c>
      <c r="X54">
        <v>5.7870921648011437</v>
      </c>
      <c r="Y54">
        <v>53.139612873054496</v>
      </c>
      <c r="Z54">
        <v>1.5633371064033603</v>
      </c>
      <c r="AA54">
        <v>2.2006397596658096</v>
      </c>
      <c r="AB54">
        <v>66.895374886606518</v>
      </c>
      <c r="AC54">
        <v>66.076494767981103</v>
      </c>
      <c r="AD54">
        <v>52.628160769512249</v>
      </c>
      <c r="AE54">
        <v>8.3105727744131741</v>
      </c>
      <c r="AF54">
        <v>8.2964580530977052</v>
      </c>
      <c r="AG54">
        <v>1074.7134328358211</v>
      </c>
      <c r="AH54">
        <v>95.665634674922629</v>
      </c>
      <c r="AI54">
        <v>27.36365801381282</v>
      </c>
      <c r="AJ54">
        <v>212.9830522971902</v>
      </c>
      <c r="AK54">
        <v>24.159978682352374</v>
      </c>
      <c r="AL54">
        <v>1.5027968529977127</v>
      </c>
      <c r="AM54">
        <v>-10.848863056380216</v>
      </c>
      <c r="AN54">
        <v>99</v>
      </c>
      <c r="AO54">
        <v>99</v>
      </c>
      <c r="AP54">
        <v>99</v>
      </c>
      <c r="AQ54">
        <v>99</v>
      </c>
      <c r="AR54">
        <v>214.31840796019901</v>
      </c>
      <c r="AS54">
        <v>26.557587036597127</v>
      </c>
    </row>
    <row r="55" spans="1:45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2241</v>
      </c>
      <c r="R55">
        <v>4855</v>
      </c>
      <c r="S55">
        <v>3.7480396203054056</v>
      </c>
      <c r="T55">
        <v>7.5489186405767263</v>
      </c>
      <c r="U55">
        <v>267.69918640576714</v>
      </c>
      <c r="V55">
        <v>12.358393408856848</v>
      </c>
      <c r="W55">
        <v>70.751802265705493</v>
      </c>
      <c r="X55">
        <v>5.6642636457260549</v>
      </c>
      <c r="Y55">
        <v>48.76826571091469</v>
      </c>
      <c r="Z55">
        <v>1.4797588084868549</v>
      </c>
      <c r="AA55">
        <v>2.0528612482094859</v>
      </c>
      <c r="AB55">
        <v>71.477304749233269</v>
      </c>
      <c r="AC55">
        <v>67.398650264094613</v>
      </c>
      <c r="AD55">
        <v>63.223524855278185</v>
      </c>
      <c r="AE55">
        <v>8.8708203910104135</v>
      </c>
      <c r="AF55">
        <v>8.9305640673076869</v>
      </c>
      <c r="AG55">
        <v>1073.9292667099287</v>
      </c>
      <c r="AH55">
        <v>94.315139031925895</v>
      </c>
      <c r="AI55">
        <v>16.951596292481977</v>
      </c>
      <c r="AJ55">
        <v>212.92004120725511</v>
      </c>
      <c r="AK55">
        <v>26.373905797590592</v>
      </c>
      <c r="AL55">
        <v>1.53815933870701</v>
      </c>
      <c r="AM55">
        <v>-13.420941135504576</v>
      </c>
      <c r="AN55">
        <v>99</v>
      </c>
      <c r="AO55">
        <v>99</v>
      </c>
      <c r="AP55">
        <v>99</v>
      </c>
      <c r="AQ55">
        <v>99</v>
      </c>
      <c r="AR55">
        <v>216.25373134328365</v>
      </c>
      <c r="AS55">
        <v>26.473664159216089</v>
      </c>
    </row>
    <row r="56" spans="1:45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1743</v>
      </c>
      <c r="R56">
        <v>3506</v>
      </c>
      <c r="S56">
        <v>3.7211565989121098</v>
      </c>
      <c r="T56">
        <v>7.6985168282943501</v>
      </c>
      <c r="U56">
        <v>268.71457501426158</v>
      </c>
      <c r="V56">
        <v>12.521391899600683</v>
      </c>
      <c r="W56">
        <v>71.876782658300058</v>
      </c>
      <c r="X56">
        <v>6.0752994865944085</v>
      </c>
      <c r="Y56">
        <v>49.468993225114048</v>
      </c>
      <c r="Z56">
        <v>1.5329054252298662</v>
      </c>
      <c r="AA56">
        <v>2.1378834001954967</v>
      </c>
      <c r="AB56">
        <v>71.073753577699122</v>
      </c>
      <c r="AC56">
        <v>69.233723418950731</v>
      </c>
      <c r="AD56">
        <v>64.685916622752885</v>
      </c>
      <c r="AE56">
        <v>6.4059930568244097</v>
      </c>
      <c r="AF56">
        <v>6.4735981914254799</v>
      </c>
      <c r="AG56">
        <v>1066.9675741817073</v>
      </c>
      <c r="AH56">
        <v>92.783799201369092</v>
      </c>
      <c r="AI56">
        <v>12.321734169994295</v>
      </c>
      <c r="AJ56">
        <v>213.00734987101015</v>
      </c>
      <c r="AK56">
        <v>25.105353031780719</v>
      </c>
      <c r="AL56">
        <v>3.7453505722502904</v>
      </c>
      <c r="AM56">
        <v>-20.598795142090054</v>
      </c>
      <c r="AN56">
        <v>99</v>
      </c>
      <c r="AO56">
        <v>99</v>
      </c>
      <c r="AP56">
        <v>99</v>
      </c>
      <c r="AQ56">
        <v>99</v>
      </c>
      <c r="AR56">
        <v>216.79443254817997</v>
      </c>
      <c r="AS56">
        <v>26.426548405189397</v>
      </c>
    </row>
    <row r="57" spans="1:45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2480</v>
      </c>
      <c r="R57">
        <v>4860</v>
      </c>
      <c r="S57">
        <v>3.913142149783372</v>
      </c>
      <c r="T57">
        <v>7.7320987654320996</v>
      </c>
      <c r="U57">
        <v>270.23751028806657</v>
      </c>
      <c r="V57">
        <v>16.296296296296294</v>
      </c>
      <c r="W57">
        <v>72.427983539094683</v>
      </c>
      <c r="X57">
        <v>7.057613168724278</v>
      </c>
      <c r="Y57">
        <v>50.580398112558278</v>
      </c>
      <c r="Z57">
        <v>1.6006279622740154</v>
      </c>
      <c r="AA57">
        <v>2.1473111041252766</v>
      </c>
      <c r="AB57">
        <v>69.430614218339443</v>
      </c>
      <c r="AC57">
        <v>68.514062011870465</v>
      </c>
      <c r="AD57">
        <v>60.865165229552943</v>
      </c>
      <c r="AE57">
        <v>8.8799561483647</v>
      </c>
      <c r="AF57">
        <v>9.0245281763678413</v>
      </c>
      <c r="AG57">
        <v>1062.1705089169202</v>
      </c>
      <c r="AH57">
        <v>93.950617283950621</v>
      </c>
      <c r="AI57">
        <v>18.31275720164609</v>
      </c>
      <c r="AJ57">
        <v>212.10528334412123</v>
      </c>
      <c r="AK57">
        <v>26.536662191868984</v>
      </c>
      <c r="AL57">
        <v>3.9073459164654425</v>
      </c>
      <c r="AM57">
        <v>-21.111043379209484</v>
      </c>
      <c r="AN57">
        <v>99</v>
      </c>
      <c r="AO57">
        <v>99</v>
      </c>
      <c r="AP57">
        <v>99</v>
      </c>
      <c r="AQ57">
        <v>99</v>
      </c>
      <c r="AR57">
        <v>215.98608090474124</v>
      </c>
      <c r="AS57">
        <v>26.864722462918046</v>
      </c>
    </row>
    <row r="58" spans="1:45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1761</v>
      </c>
      <c r="R58">
        <v>3252</v>
      </c>
      <c r="S58">
        <v>4.0238316310739695</v>
      </c>
      <c r="T58">
        <v>7.729397293972939</v>
      </c>
      <c r="U58">
        <v>270.46294587945846</v>
      </c>
      <c r="V58">
        <v>20.541205412054126</v>
      </c>
      <c r="W58">
        <v>72.263222632226302</v>
      </c>
      <c r="X58">
        <v>7.1955719557195561</v>
      </c>
      <c r="Y58">
        <v>52.758371041363048</v>
      </c>
      <c r="Z58">
        <v>1.6926464685513083</v>
      </c>
      <c r="AA58">
        <v>2.2012708519586401</v>
      </c>
      <c r="AB58">
        <v>64.536503626685203</v>
      </c>
      <c r="AC58">
        <v>64.955503194347585</v>
      </c>
      <c r="AD58">
        <v>55.327578258905838</v>
      </c>
      <c r="AE58">
        <v>5.9418965832267494</v>
      </c>
      <c r="AF58">
        <v>6.0436724097583641</v>
      </c>
      <c r="AG58">
        <v>1053.5303848750841</v>
      </c>
      <c r="AH58">
        <v>90.098400984009842</v>
      </c>
      <c r="AI58">
        <v>21.402214022140225</v>
      </c>
      <c r="AJ58">
        <v>211.42361079678497</v>
      </c>
      <c r="AK58">
        <v>21.528359431616074</v>
      </c>
      <c r="AL58">
        <v>-8.6750370128966239</v>
      </c>
      <c r="AM58">
        <v>-29.997522983109139</v>
      </c>
      <c r="AN58">
        <v>99</v>
      </c>
      <c r="AO58">
        <v>99</v>
      </c>
      <c r="AP58">
        <v>99</v>
      </c>
      <c r="AQ58">
        <v>99</v>
      </c>
      <c r="AR58">
        <v>215.50540175557057</v>
      </c>
      <c r="AS58">
        <v>27.105593581712675</v>
      </c>
    </row>
    <row r="59" spans="1:45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2031</v>
      </c>
      <c r="R59">
        <v>4083</v>
      </c>
      <c r="S59">
        <v>3.9879458794587945</v>
      </c>
      <c r="T59">
        <v>7.609845701689931</v>
      </c>
      <c r="U59">
        <v>269.86791574822473</v>
      </c>
      <c r="V59">
        <v>19.740386970364927</v>
      </c>
      <c r="W59">
        <v>69.630173891746281</v>
      </c>
      <c r="X59">
        <v>7.6169483223120258</v>
      </c>
      <c r="Y59">
        <v>53.285525927019997</v>
      </c>
      <c r="Z59">
        <v>1.7506964798586373</v>
      </c>
      <c r="AA59">
        <v>2.2438576022576444</v>
      </c>
      <c r="AB59">
        <v>67.766448899494307</v>
      </c>
      <c r="AC59">
        <v>68.232263338932242</v>
      </c>
      <c r="AD59">
        <v>60.473529937808898</v>
      </c>
      <c r="AE59">
        <v>7.4602594555088624</v>
      </c>
      <c r="AF59">
        <v>7.5713485529869153</v>
      </c>
      <c r="AG59">
        <v>1055.8199039487727</v>
      </c>
      <c r="AH59">
        <v>90.693117805535138</v>
      </c>
      <c r="AI59">
        <v>22.532451628704379</v>
      </c>
      <c r="AJ59">
        <v>212.08728358351655</v>
      </c>
      <c r="AK59">
        <v>21.775092052056294</v>
      </c>
      <c r="AL59">
        <v>-2.3980238209031524</v>
      </c>
      <c r="AM59">
        <v>-24.961106568082503</v>
      </c>
      <c r="AN59">
        <v>99</v>
      </c>
      <c r="AO59">
        <v>99</v>
      </c>
      <c r="AP59">
        <v>99</v>
      </c>
      <c r="AQ59">
        <v>99</v>
      </c>
      <c r="AR59">
        <v>215.30576307363924</v>
      </c>
      <c r="AS59">
        <v>27.110018576624608</v>
      </c>
    </row>
    <row r="60" spans="1:45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2190</v>
      </c>
      <c r="R60">
        <v>4159</v>
      </c>
      <c r="S60">
        <v>3.8864786695589304</v>
      </c>
      <c r="T60">
        <v>7.5282519836499153</v>
      </c>
      <c r="U60">
        <v>268.70452031738472</v>
      </c>
      <c r="V60">
        <v>19.403702813176249</v>
      </c>
      <c r="W60">
        <v>66.626592930993041</v>
      </c>
      <c r="X60">
        <v>7.4056263524885795</v>
      </c>
      <c r="Y60">
        <v>53.491915816411549</v>
      </c>
      <c r="Z60">
        <v>1.7913851906801197</v>
      </c>
      <c r="AA60">
        <v>2.3136189197600943</v>
      </c>
      <c r="AB60">
        <v>73.010612457960249</v>
      </c>
      <c r="AC60">
        <v>68.672173909994797</v>
      </c>
      <c r="AD60">
        <v>64.472628531072246</v>
      </c>
      <c r="AE60">
        <v>7.5991229672939875</v>
      </c>
      <c r="AF60">
        <v>7.6790323599102557</v>
      </c>
      <c r="AG60">
        <v>1080.4492087799897</v>
      </c>
      <c r="AH60">
        <v>93.339745131041127</v>
      </c>
      <c r="AI60">
        <v>21.038711228660738</v>
      </c>
      <c r="AJ60">
        <v>209.77584927826095</v>
      </c>
      <c r="AK60">
        <v>20.135786461372025</v>
      </c>
      <c r="AL60">
        <v>-10.214378239371031</v>
      </c>
      <c r="AM60">
        <v>-21.287130357706296</v>
      </c>
      <c r="AN60">
        <v>99</v>
      </c>
      <c r="AO60">
        <v>99</v>
      </c>
      <c r="AP60">
        <v>99</v>
      </c>
      <c r="AQ60">
        <v>99</v>
      </c>
      <c r="AR60">
        <v>215.69882593159767</v>
      </c>
      <c r="AS60">
        <v>26.871301862691841</v>
      </c>
    </row>
    <row r="61" spans="1:45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1431</v>
      </c>
      <c r="R61">
        <v>2750</v>
      </c>
      <c r="S61">
        <v>3.7063985374771473</v>
      </c>
      <c r="T61">
        <v>7.2414545454545456</v>
      </c>
      <c r="U61">
        <v>263.60810909090861</v>
      </c>
      <c r="V61">
        <v>16.472727272727269</v>
      </c>
      <c r="W61">
        <v>60.945454545454552</v>
      </c>
      <c r="X61">
        <v>6.2909090909090892</v>
      </c>
      <c r="Y61">
        <v>52.81271482294899</v>
      </c>
      <c r="Z61">
        <v>1.7495118460785219</v>
      </c>
      <c r="AA61">
        <v>2.3978531444772297</v>
      </c>
      <c r="AB61">
        <v>69.251581936178894</v>
      </c>
      <c r="AC61">
        <v>72.09932161712824</v>
      </c>
      <c r="AD61">
        <v>66.83841196010961</v>
      </c>
      <c r="AE61">
        <v>5.0246665448565686</v>
      </c>
      <c r="AF61">
        <v>4.9812009767869583</v>
      </c>
      <c r="AG61">
        <v>1086.5140612076093</v>
      </c>
      <c r="AH61">
        <v>86.909090909090892</v>
      </c>
      <c r="AI61">
        <v>16.181818181818183</v>
      </c>
      <c r="AJ61">
        <v>213.98537014485237</v>
      </c>
      <c r="AK61">
        <v>14.892064190990309</v>
      </c>
      <c r="AL61">
        <v>-12.86834962405203</v>
      </c>
      <c r="AM61">
        <v>-29.851410188623049</v>
      </c>
      <c r="AN61">
        <v>99</v>
      </c>
      <c r="AO61">
        <v>99</v>
      </c>
      <c r="AP61">
        <v>99</v>
      </c>
      <c r="AQ61">
        <v>99</v>
      </c>
      <c r="AR61">
        <v>215.64557485525225</v>
      </c>
      <c r="AS61">
        <v>26.339505622201443</v>
      </c>
    </row>
    <row r="62" spans="1:45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1837</v>
      </c>
      <c r="R62">
        <v>3674</v>
      </c>
      <c r="S62">
        <v>3.5260430869920918</v>
      </c>
      <c r="T62">
        <v>7.158138268916713</v>
      </c>
      <c r="U62">
        <v>262.95348394120879</v>
      </c>
      <c r="V62">
        <v>11.948829613500273</v>
      </c>
      <c r="W62">
        <v>60.724006532389758</v>
      </c>
      <c r="X62">
        <v>5.3620032661948844</v>
      </c>
      <c r="Y62">
        <v>48.823645015261476</v>
      </c>
      <c r="Z62">
        <v>1.5638499199705456</v>
      </c>
      <c r="AA62">
        <v>2.238812485705572</v>
      </c>
      <c r="AB62">
        <v>69.720906981655801</v>
      </c>
      <c r="AC62">
        <v>68.086678719716559</v>
      </c>
      <c r="AD62">
        <v>64.560428010660317</v>
      </c>
      <c r="AE62">
        <v>6.7129545039283753</v>
      </c>
      <c r="AF62">
        <v>6.6383582502361964</v>
      </c>
      <c r="AG62">
        <v>1097.2482045389256</v>
      </c>
      <c r="AH62">
        <v>94.22972237343491</v>
      </c>
      <c r="AI62">
        <v>14.044637996733799</v>
      </c>
      <c r="AJ62">
        <v>212.01072205388169</v>
      </c>
      <c r="AK62">
        <v>22.917264969206546</v>
      </c>
      <c r="AL62">
        <v>-1.8887072414014536</v>
      </c>
      <c r="AM62">
        <v>-17.704815488286037</v>
      </c>
      <c r="AN62">
        <v>99</v>
      </c>
      <c r="AO62">
        <v>99</v>
      </c>
      <c r="AP62">
        <v>99</v>
      </c>
      <c r="AQ62">
        <v>99</v>
      </c>
      <c r="AR62">
        <v>216.66532605573121</v>
      </c>
      <c r="AS62">
        <v>25.915706724227849</v>
      </c>
    </row>
    <row r="63" spans="1:45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2001</v>
      </c>
      <c r="R63">
        <v>4303</v>
      </c>
      <c r="S63">
        <v>3.5808634772462073</v>
      </c>
      <c r="T63">
        <v>7.1791773181501286</v>
      </c>
      <c r="U63">
        <v>262.61619800139403</v>
      </c>
      <c r="V63">
        <v>12.31698814780386</v>
      </c>
      <c r="W63">
        <v>61.259586335115031</v>
      </c>
      <c r="X63">
        <v>5.1824308621891699</v>
      </c>
      <c r="Y63">
        <v>49.829840741793213</v>
      </c>
      <c r="Z63">
        <v>1.5450793985560869</v>
      </c>
      <c r="AA63">
        <v>2.2859112536908475</v>
      </c>
      <c r="AB63">
        <v>68.299694670818752</v>
      </c>
      <c r="AC63">
        <v>69.496584804227311</v>
      </c>
      <c r="AD63">
        <v>66.430319697722098</v>
      </c>
      <c r="AE63">
        <v>7.8622327790973889</v>
      </c>
      <c r="AF63">
        <v>7.7648927323740669</v>
      </c>
      <c r="AG63">
        <v>1079.4367816091951</v>
      </c>
      <c r="AH63">
        <v>94.306297931675559</v>
      </c>
      <c r="AI63">
        <v>14.780385777364629</v>
      </c>
      <c r="AJ63">
        <v>213.64167992765425</v>
      </c>
      <c r="AK63">
        <v>28.614460282339046</v>
      </c>
      <c r="AL63">
        <v>-2.6795100377176633</v>
      </c>
      <c r="AM63">
        <v>-15.311933601238692</v>
      </c>
      <c r="AN63">
        <v>99</v>
      </c>
      <c r="AO63">
        <v>99</v>
      </c>
      <c r="AP63">
        <v>99</v>
      </c>
      <c r="AQ63">
        <v>99</v>
      </c>
      <c r="AR63">
        <v>216.38175593054535</v>
      </c>
      <c r="AS63">
        <v>26.050182919445941</v>
      </c>
    </row>
    <row r="64" spans="1:45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3039</v>
      </c>
      <c r="R64">
        <v>6916</v>
      </c>
      <c r="S64">
        <v>3.7030865092015648</v>
      </c>
      <c r="T64">
        <v>7.0730190861769833</v>
      </c>
      <c r="U64">
        <v>260.25148930017315</v>
      </c>
      <c r="V64">
        <v>13.374783111625216</v>
      </c>
      <c r="W64">
        <v>58.762290341237723</v>
      </c>
      <c r="X64">
        <v>5.3065355696934651</v>
      </c>
      <c r="Y64">
        <v>51.7114113127518</v>
      </c>
      <c r="Z64">
        <v>1.5421085663883789</v>
      </c>
      <c r="AA64">
        <v>2.2342607189642454</v>
      </c>
      <c r="AB64">
        <v>69.841976108211412</v>
      </c>
      <c r="AC64">
        <v>63.349617425647359</v>
      </c>
      <c r="AD64">
        <v>60.985292086208233</v>
      </c>
      <c r="AE64">
        <v>12.636579572446555</v>
      </c>
      <c r="AF64">
        <v>12.367753276838302</v>
      </c>
      <c r="AG64">
        <v>1088.8049217002235</v>
      </c>
      <c r="AH64">
        <v>95.821283979178688</v>
      </c>
      <c r="AI64">
        <v>25.867553499132445</v>
      </c>
      <c r="AJ64">
        <v>210.66001562490405</v>
      </c>
      <c r="AK64">
        <v>22.693292233862422</v>
      </c>
      <c r="AL64">
        <v>-3.027032089315739</v>
      </c>
      <c r="AM64">
        <v>-9.0546613385638111</v>
      </c>
      <c r="AN64">
        <v>99</v>
      </c>
      <c r="AO64">
        <v>99</v>
      </c>
      <c r="AP64">
        <v>99</v>
      </c>
      <c r="AQ64">
        <v>99</v>
      </c>
      <c r="AR64">
        <v>214.74541387024613</v>
      </c>
      <c r="AS64">
        <v>26.22292520632978</v>
      </c>
    </row>
    <row r="65" spans="1:45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3129</v>
      </c>
      <c r="R65">
        <v>7545</v>
      </c>
      <c r="S65">
        <v>3.9734325185972361</v>
      </c>
      <c r="T65">
        <v>7.3822398939695182</v>
      </c>
      <c r="U65">
        <v>265.36966202783253</v>
      </c>
      <c r="V65">
        <v>17.932405566600394</v>
      </c>
      <c r="W65">
        <v>64.744864148442673</v>
      </c>
      <c r="X65">
        <v>6.3220675944333999</v>
      </c>
      <c r="Y65">
        <v>51.739288792211745</v>
      </c>
      <c r="Z65">
        <v>1.606493107253506</v>
      </c>
      <c r="AA65">
        <v>2.3057717118101015</v>
      </c>
      <c r="AB65">
        <v>69.663880108541591</v>
      </c>
      <c r="AC65">
        <v>63.368748773975078</v>
      </c>
      <c r="AD65">
        <v>58.553897858520109</v>
      </c>
      <c r="AE65">
        <v>13.785857847615571</v>
      </c>
      <c r="AF65">
        <v>13.757930788798499</v>
      </c>
      <c r="AG65">
        <v>1082.8255766343659</v>
      </c>
      <c r="AH65">
        <v>96.05036447978793</v>
      </c>
      <c r="AI65">
        <v>33.320079522862827</v>
      </c>
      <c r="AJ65">
        <v>210.12469248284671</v>
      </c>
      <c r="AK65">
        <v>22.063044403686138</v>
      </c>
      <c r="AL65">
        <v>1.1514330411701164</v>
      </c>
      <c r="AM65">
        <v>-8.3078361039099207</v>
      </c>
      <c r="AN65">
        <v>99</v>
      </c>
      <c r="AO65">
        <v>99</v>
      </c>
      <c r="AP65">
        <v>99</v>
      </c>
      <c r="AQ65">
        <v>99</v>
      </c>
      <c r="AR65">
        <v>214.26491060461305</v>
      </c>
      <c r="AS65">
        <v>26.939809537058128</v>
      </c>
    </row>
    <row r="66" spans="1:45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2169</v>
      </c>
      <c r="R66">
        <v>4827</v>
      </c>
      <c r="S66">
        <v>3.8893970893970886</v>
      </c>
      <c r="T66">
        <v>7.3341620053863714</v>
      </c>
      <c r="U66">
        <v>264.32428009115444</v>
      </c>
      <c r="V66">
        <v>17.112077895172987</v>
      </c>
      <c r="W66">
        <v>64.698570540708502</v>
      </c>
      <c r="X66">
        <v>6.0078723845038322</v>
      </c>
      <c r="Y66">
        <v>52.442517139928334</v>
      </c>
      <c r="Z66">
        <v>1.5961675464059923</v>
      </c>
      <c r="AA66">
        <v>2.222919423989631</v>
      </c>
      <c r="AB66">
        <v>68.921896791381954</v>
      </c>
      <c r="AC66">
        <v>67.487748630061972</v>
      </c>
      <c r="AD66">
        <v>58.116456679890867</v>
      </c>
      <c r="AE66">
        <v>8.8196601498264222</v>
      </c>
      <c r="AF66">
        <v>8.7671202172094276</v>
      </c>
      <c r="AG66">
        <v>1083.0971536109153</v>
      </c>
      <c r="AH66">
        <v>87.134866376631436</v>
      </c>
      <c r="AI66">
        <v>26.600372902423871</v>
      </c>
      <c r="AJ66">
        <v>212.29550519972685</v>
      </c>
      <c r="AK66">
        <v>14.844676255704773</v>
      </c>
      <c r="AL66">
        <v>-0.1552791384691056</v>
      </c>
      <c r="AM66">
        <v>-12.346488823763622</v>
      </c>
      <c r="AN66">
        <v>99</v>
      </c>
      <c r="AO66">
        <v>99</v>
      </c>
      <c r="AP66">
        <v>99</v>
      </c>
      <c r="AQ66">
        <v>99</v>
      </c>
      <c r="AR66">
        <v>214.32086567866389</v>
      </c>
      <c r="AS66">
        <v>26.737883730009568</v>
      </c>
    </row>
    <row r="67" spans="1:45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522</v>
      </c>
      <c r="R67">
        <v>1092</v>
      </c>
      <c r="S67">
        <v>3.9789377289377295</v>
      </c>
      <c r="T67">
        <v>7.8626373626373613</v>
      </c>
      <c r="U67">
        <v>271.05576923076876</v>
      </c>
      <c r="V67">
        <v>16.025641025641026</v>
      </c>
      <c r="W67">
        <v>74.542124542124554</v>
      </c>
      <c r="X67">
        <v>7.0512820512820493</v>
      </c>
      <c r="Y67">
        <v>52.512287360759593</v>
      </c>
      <c r="Z67">
        <v>1.6122571849908278</v>
      </c>
      <c r="AA67">
        <v>2.2375818491169923</v>
      </c>
      <c r="AB67">
        <v>72.876667717307555</v>
      </c>
      <c r="AC67">
        <v>70.555957071259201</v>
      </c>
      <c r="AD67">
        <v>61.857340291742339</v>
      </c>
      <c r="AE67">
        <v>2.4134730141890994</v>
      </c>
      <c r="AF67">
        <v>2.4658120084976223</v>
      </c>
      <c r="AG67">
        <v>1082.53125</v>
      </c>
      <c r="AH67">
        <v>96.703296703296672</v>
      </c>
      <c r="AI67">
        <v>24.816849816849825</v>
      </c>
      <c r="AJ67">
        <v>212.45843392214297</v>
      </c>
      <c r="AK67">
        <v>25.324960414308045</v>
      </c>
      <c r="AL67">
        <v>5.3555178433083714</v>
      </c>
      <c r="AM67">
        <v>-10.938468877362903</v>
      </c>
      <c r="AN67">
        <v>99</v>
      </c>
      <c r="AO67">
        <v>99</v>
      </c>
      <c r="AP67">
        <v>99</v>
      </c>
      <c r="AQ67">
        <v>99</v>
      </c>
      <c r="AR67">
        <v>215.625</v>
      </c>
      <c r="AS67">
        <v>27.049740570362157</v>
      </c>
    </row>
    <row r="68" spans="1:45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569</v>
      </c>
      <c r="R68">
        <v>1127</v>
      </c>
      <c r="S68">
        <v>3.822796081923419</v>
      </c>
      <c r="T68">
        <v>7.8926353149955615</v>
      </c>
      <c r="U68">
        <v>267.97462289263518</v>
      </c>
      <c r="V68">
        <v>13.487133984028398</v>
      </c>
      <c r="W68">
        <v>74.977817213842044</v>
      </c>
      <c r="X68">
        <v>6.9210292812777281</v>
      </c>
      <c r="Y68">
        <v>52.631878341547555</v>
      </c>
      <c r="Z68">
        <v>1.4596864113539827</v>
      </c>
      <c r="AA68">
        <v>2.1397511388512314</v>
      </c>
      <c r="AB68">
        <v>66.453612739726637</v>
      </c>
      <c r="AC68">
        <v>71.28347136891864</v>
      </c>
      <c r="AD68">
        <v>63.95476370042033</v>
      </c>
      <c r="AE68">
        <v>2.4908279184900315</v>
      </c>
      <c r="AF68">
        <v>2.5159166776471502</v>
      </c>
      <c r="AG68">
        <v>1086.8047169811323</v>
      </c>
      <c r="AH68">
        <v>93.966282165039914</v>
      </c>
      <c r="AI68">
        <v>19.254658385093169</v>
      </c>
      <c r="AJ68">
        <v>212.84577767033556</v>
      </c>
      <c r="AK68">
        <v>25.194251181493559</v>
      </c>
      <c r="AL68">
        <v>5.8665432644984143</v>
      </c>
      <c r="AM68">
        <v>-7.6573135161668349</v>
      </c>
      <c r="AN68">
        <v>99</v>
      </c>
      <c r="AO68">
        <v>99</v>
      </c>
      <c r="AP68">
        <v>99</v>
      </c>
      <c r="AQ68">
        <v>99</v>
      </c>
      <c r="AR68">
        <v>215.54811320754715</v>
      </c>
      <c r="AS68">
        <v>26.724891210538598</v>
      </c>
    </row>
    <row r="69" spans="1:45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497</v>
      </c>
      <c r="R69">
        <v>930</v>
      </c>
      <c r="S69">
        <v>3.7753779697624177</v>
      </c>
      <c r="T69">
        <v>7.6903225806451596</v>
      </c>
      <c r="U69">
        <v>266.99494623655897</v>
      </c>
      <c r="V69">
        <v>14.301075268817204</v>
      </c>
      <c r="W69">
        <v>71.290322580645139</v>
      </c>
      <c r="X69">
        <v>6.6666666666666687</v>
      </c>
      <c r="Y69">
        <v>51.148032748380814</v>
      </c>
      <c r="Z69">
        <v>1.4956081592709223</v>
      </c>
      <c r="AA69">
        <v>2.1822383948759496</v>
      </c>
      <c r="AB69">
        <v>68.293038631290059</v>
      </c>
      <c r="AC69">
        <v>67.018078922495249</v>
      </c>
      <c r="AD69">
        <v>59.680794320402256</v>
      </c>
      <c r="AE69">
        <v>2.0554303142819266</v>
      </c>
      <c r="AF69">
        <v>2.0685435039610924</v>
      </c>
      <c r="AG69">
        <v>1066.9564245810056</v>
      </c>
      <c r="AH69">
        <v>96.236559139784944</v>
      </c>
      <c r="AI69">
        <v>16.989247311827956</v>
      </c>
      <c r="AJ69">
        <v>216.47127178682155</v>
      </c>
      <c r="AK69">
        <v>34.426428876924632</v>
      </c>
      <c r="AL69">
        <v>3.1980403419214953</v>
      </c>
      <c r="AM69">
        <v>-4.634352487427889</v>
      </c>
      <c r="AN69">
        <v>99</v>
      </c>
      <c r="AO69">
        <v>99</v>
      </c>
      <c r="AP69">
        <v>99</v>
      </c>
      <c r="AQ69">
        <v>99</v>
      </c>
      <c r="AR69">
        <v>216.08268156424575</v>
      </c>
      <c r="AS69">
        <v>26.505002254357567</v>
      </c>
    </row>
    <row r="70" spans="1:45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421</v>
      </c>
      <c r="R70">
        <v>848</v>
      </c>
      <c r="S70">
        <v>3.7603305785123968</v>
      </c>
      <c r="T70">
        <v>7.8691037735849028</v>
      </c>
      <c r="U70">
        <v>267.29257075471719</v>
      </c>
      <c r="V70">
        <v>12.146226415094338</v>
      </c>
      <c r="W70">
        <v>73.938679245283012</v>
      </c>
      <c r="X70">
        <v>5.4245283018867925</v>
      </c>
      <c r="Y70">
        <v>51.17594330913532</v>
      </c>
      <c r="Z70">
        <v>1.4969335879456089</v>
      </c>
      <c r="AA70">
        <v>2.1784944057820073</v>
      </c>
      <c r="AB70">
        <v>66.122307724423692</v>
      </c>
      <c r="AC70">
        <v>68.847992053644958</v>
      </c>
      <c r="AD70">
        <v>59.822302376485133</v>
      </c>
      <c r="AE70">
        <v>1.8741988242054552</v>
      </c>
      <c r="AF70">
        <v>1.888258332126572</v>
      </c>
      <c r="AG70">
        <v>1069.5130434782609</v>
      </c>
      <c r="AH70">
        <v>94.929245283018886</v>
      </c>
      <c r="AI70">
        <v>17.09905660377359</v>
      </c>
      <c r="AJ70">
        <v>211.91700330434813</v>
      </c>
      <c r="AK70">
        <v>25.556677606003657</v>
      </c>
      <c r="AL70">
        <v>1.9000170885434633</v>
      </c>
      <c r="AM70">
        <v>-15.30571465526064</v>
      </c>
      <c r="AN70">
        <v>99</v>
      </c>
      <c r="AO70">
        <v>99</v>
      </c>
      <c r="AP70">
        <v>99</v>
      </c>
      <c r="AQ70">
        <v>99</v>
      </c>
      <c r="AR70">
        <v>216.0447204968944</v>
      </c>
      <c r="AS70">
        <v>26.471250846378513</v>
      </c>
    </row>
    <row r="71" spans="1:45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440</v>
      </c>
      <c r="R71">
        <v>813</v>
      </c>
      <c r="S71">
        <v>3.7905824039653031</v>
      </c>
      <c r="T71">
        <v>7.6482164821648224</v>
      </c>
      <c r="U71">
        <v>266.91635916359161</v>
      </c>
      <c r="V71">
        <v>12.177121771217717</v>
      </c>
      <c r="W71">
        <v>73.431734317343157</v>
      </c>
      <c r="X71">
        <v>6.0270602706027034</v>
      </c>
      <c r="Y71">
        <v>50.301118276888047</v>
      </c>
      <c r="Z71">
        <v>1.5634970959774517</v>
      </c>
      <c r="AA71">
        <v>2.0876812923019945</v>
      </c>
      <c r="AB71">
        <v>63.856802014716976</v>
      </c>
      <c r="AC71">
        <v>67.157667257372253</v>
      </c>
      <c r="AD71">
        <v>49.823213375936405</v>
      </c>
      <c r="AE71">
        <v>1.7968439199045216</v>
      </c>
      <c r="AF71">
        <v>1.8077751300115996</v>
      </c>
      <c r="AG71">
        <v>1066.8293650793655</v>
      </c>
      <c r="AH71">
        <v>92.865928659286595</v>
      </c>
      <c r="AI71">
        <v>17.712177121771216</v>
      </c>
      <c r="AJ71">
        <v>209.90598483851173</v>
      </c>
      <c r="AK71">
        <v>26.988373681202361</v>
      </c>
      <c r="AL71">
        <v>2.1692344954759033</v>
      </c>
      <c r="AM71">
        <v>-12.394475338782048</v>
      </c>
      <c r="AN71">
        <v>99</v>
      </c>
      <c r="AO71">
        <v>99</v>
      </c>
      <c r="AP71">
        <v>99</v>
      </c>
      <c r="AQ71">
        <v>99</v>
      </c>
      <c r="AR71">
        <v>216.01719576719577</v>
      </c>
      <c r="AS71">
        <v>26.521208933558061</v>
      </c>
    </row>
    <row r="72" spans="1:45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360</v>
      </c>
      <c r="R72">
        <v>691</v>
      </c>
      <c r="S72">
        <v>3.7802037845705994</v>
      </c>
      <c r="T72">
        <v>7.8567293777134593</v>
      </c>
      <c r="U72">
        <v>268.42141823444297</v>
      </c>
      <c r="V72">
        <v>12.735166425470336</v>
      </c>
      <c r="W72">
        <v>70.477568740955121</v>
      </c>
      <c r="X72">
        <v>7.9594790159189603</v>
      </c>
      <c r="Y72">
        <v>54.796231965722122</v>
      </c>
      <c r="Z72">
        <v>1.5539739491148779</v>
      </c>
      <c r="AA72">
        <v>2.2973010680765955</v>
      </c>
      <c r="AB72">
        <v>68.404900664423593</v>
      </c>
      <c r="AC72">
        <v>69.630742192365744</v>
      </c>
      <c r="AD72">
        <v>67.628163714906577</v>
      </c>
      <c r="AE72">
        <v>1.5272068249126998</v>
      </c>
      <c r="AF72">
        <v>1.5451615180179421</v>
      </c>
      <c r="AG72">
        <v>1047.0685358255453</v>
      </c>
      <c r="AH72">
        <v>92.764109985528222</v>
      </c>
      <c r="AI72">
        <v>14.471780028943556</v>
      </c>
      <c r="AJ72">
        <v>207.13222478097353</v>
      </c>
      <c r="AK72">
        <v>24.785289155498205</v>
      </c>
      <c r="AL72">
        <v>2.0236471662488538</v>
      </c>
      <c r="AM72">
        <v>-9.4364533082365991</v>
      </c>
      <c r="AN72">
        <v>99</v>
      </c>
      <c r="AO72">
        <v>99</v>
      </c>
      <c r="AP72">
        <v>99</v>
      </c>
      <c r="AQ72">
        <v>99</v>
      </c>
      <c r="AR72">
        <v>216.17912772585672</v>
      </c>
      <c r="AS72">
        <v>26.645172667533199</v>
      </c>
    </row>
    <row r="73" spans="1:45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394</v>
      </c>
      <c r="R73">
        <v>734</v>
      </c>
      <c r="S73">
        <v>3.8626373626373622</v>
      </c>
      <c r="T73">
        <v>7.9046321525885572</v>
      </c>
      <c r="U73">
        <v>266.16089918256114</v>
      </c>
      <c r="V73">
        <v>14.577656675749315</v>
      </c>
      <c r="W73">
        <v>75.340599455040874</v>
      </c>
      <c r="X73">
        <v>7.7656675749318813</v>
      </c>
      <c r="Y73">
        <v>54.12742393218884</v>
      </c>
      <c r="Z73">
        <v>1.51951157894415</v>
      </c>
      <c r="AA73">
        <v>2.2181208909866954</v>
      </c>
      <c r="AB73">
        <v>64.643017563016883</v>
      </c>
      <c r="AC73">
        <v>71.50801183380689</v>
      </c>
      <c r="AD73">
        <v>59.095656001585198</v>
      </c>
      <c r="AE73">
        <v>1.6222428501967028</v>
      </c>
      <c r="AF73">
        <v>1.6274924573708145</v>
      </c>
      <c r="AG73">
        <v>1047.0728862973758</v>
      </c>
      <c r="AH73">
        <v>93.32425068119889</v>
      </c>
      <c r="AI73">
        <v>19.482288828337872</v>
      </c>
      <c r="AJ73">
        <v>211.30890972457181</v>
      </c>
      <c r="AK73">
        <v>36.897160534323497</v>
      </c>
      <c r="AL73">
        <v>9.6375329428154846</v>
      </c>
      <c r="AM73">
        <v>-11.248038081242797</v>
      </c>
      <c r="AN73">
        <v>99</v>
      </c>
      <c r="AO73">
        <v>99</v>
      </c>
      <c r="AP73">
        <v>99</v>
      </c>
      <c r="AQ73">
        <v>99</v>
      </c>
      <c r="AR73">
        <v>215.22303206997088</v>
      </c>
      <c r="AS73">
        <v>26.772004580623999</v>
      </c>
    </row>
    <row r="74" spans="1:45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386</v>
      </c>
      <c r="R74">
        <v>637</v>
      </c>
      <c r="S74">
        <v>3.8836477987421376</v>
      </c>
      <c r="T74">
        <v>7.8963893249607517</v>
      </c>
      <c r="U74">
        <v>268.62747252747249</v>
      </c>
      <c r="V74">
        <v>13.657770800627944</v>
      </c>
      <c r="W74">
        <v>75.510204081632665</v>
      </c>
      <c r="X74">
        <v>5.4945054945054927</v>
      </c>
      <c r="Y74">
        <v>48.68793604715291</v>
      </c>
      <c r="Z74">
        <v>1.4995065734128636</v>
      </c>
      <c r="AA74">
        <v>2.1770753989460472</v>
      </c>
      <c r="AB74">
        <v>70.827150139637354</v>
      </c>
      <c r="AC74">
        <v>68.023725229940396</v>
      </c>
      <c r="AD74">
        <v>68.105020577368791</v>
      </c>
      <c r="AE74">
        <v>1.4078592582769749</v>
      </c>
      <c r="AF74">
        <v>1.425504287104445</v>
      </c>
      <c r="AG74">
        <v>1055.5752961082908</v>
      </c>
      <c r="AH74">
        <v>92.621664050235495</v>
      </c>
      <c r="AI74">
        <v>15.070643642072213</v>
      </c>
      <c r="AJ74">
        <v>217.69684442661301</v>
      </c>
      <c r="AK74">
        <v>26.705782995823284</v>
      </c>
      <c r="AL74">
        <v>-8.3255978962780937</v>
      </c>
      <c r="AM74">
        <v>-24.746050639275239</v>
      </c>
      <c r="AN74">
        <v>99</v>
      </c>
      <c r="AO74">
        <v>99</v>
      </c>
      <c r="AP74">
        <v>99</v>
      </c>
      <c r="AQ74">
        <v>99</v>
      </c>
      <c r="AR74">
        <v>216.01522842639596</v>
      </c>
      <c r="AS74">
        <v>26.776914775887409</v>
      </c>
    </row>
    <row r="75" spans="1:45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328</v>
      </c>
      <c r="R75">
        <v>622</v>
      </c>
      <c r="S75">
        <v>4.059581320450885</v>
      </c>
      <c r="T75">
        <v>8.0016077170417983</v>
      </c>
      <c r="U75">
        <v>272.56784565916377</v>
      </c>
      <c r="V75">
        <v>20.90032154340836</v>
      </c>
      <c r="W75">
        <v>73.794212218649506</v>
      </c>
      <c r="X75">
        <v>8.1993569131832817</v>
      </c>
      <c r="Y75">
        <v>53.457319828708577</v>
      </c>
      <c r="Z75">
        <v>1.6727027682399973</v>
      </c>
      <c r="AA75">
        <v>2.303708178183566</v>
      </c>
      <c r="AB75">
        <v>71.515625520605681</v>
      </c>
      <c r="AC75">
        <v>64.283493733281261</v>
      </c>
      <c r="AD75">
        <v>63.186203721358702</v>
      </c>
      <c r="AE75">
        <v>1.3747071564337183</v>
      </c>
      <c r="AF75">
        <v>1.4123543627129678</v>
      </c>
      <c r="AG75">
        <v>1056.1944444444443</v>
      </c>
      <c r="AH75">
        <v>92.604501607717026</v>
      </c>
      <c r="AI75">
        <v>24.115755627009644</v>
      </c>
      <c r="AJ75">
        <v>226.57377164383743</v>
      </c>
      <c r="AK75">
        <v>26.881944115710887</v>
      </c>
      <c r="AL75">
        <v>12.313339446758089</v>
      </c>
      <c r="AM75">
        <v>-9.0868065003676328</v>
      </c>
      <c r="AN75">
        <v>99</v>
      </c>
      <c r="AO75">
        <v>99</v>
      </c>
      <c r="AP75">
        <v>99</v>
      </c>
      <c r="AQ75">
        <v>99</v>
      </c>
      <c r="AR75">
        <v>215.61805555555557</v>
      </c>
      <c r="AS75">
        <v>27.277101331621431</v>
      </c>
    </row>
    <row r="76" spans="1:45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517</v>
      </c>
      <c r="R76">
        <v>982</v>
      </c>
      <c r="S76">
        <v>3.9836734693877554</v>
      </c>
      <c r="T76">
        <v>7.8961303462321775</v>
      </c>
      <c r="U76">
        <v>269.66130346232165</v>
      </c>
      <c r="V76">
        <v>19.653767820773929</v>
      </c>
      <c r="W76">
        <v>72.30142566191445</v>
      </c>
      <c r="X76">
        <v>8.2484725050916499</v>
      </c>
      <c r="Y76">
        <v>55.903265751855841</v>
      </c>
      <c r="Z76">
        <v>1.7232090874150752</v>
      </c>
      <c r="AA76">
        <v>2.3784943840473289</v>
      </c>
      <c r="AB76">
        <v>74.469571851233511</v>
      </c>
      <c r="AC76">
        <v>72.78343811057249</v>
      </c>
      <c r="AD76">
        <v>66.675384420352401</v>
      </c>
      <c r="AE76">
        <v>2.170357600671883</v>
      </c>
      <c r="AF76">
        <v>2.2060166539772874</v>
      </c>
      <c r="AG76">
        <v>1063.0709677419356</v>
      </c>
      <c r="AH76">
        <v>94.602851323828929</v>
      </c>
      <c r="AI76">
        <v>24.64358452138492</v>
      </c>
      <c r="AJ76">
        <v>214.45144653410256</v>
      </c>
      <c r="AK76">
        <v>35.496639581764057</v>
      </c>
      <c r="AL76">
        <v>13.019121217998132</v>
      </c>
      <c r="AM76">
        <v>-6.5918600795651008</v>
      </c>
      <c r="AN76">
        <v>99</v>
      </c>
      <c r="AO76">
        <v>99</v>
      </c>
      <c r="AP76">
        <v>99</v>
      </c>
      <c r="AQ76">
        <v>99</v>
      </c>
      <c r="AR76">
        <v>215.36129032258063</v>
      </c>
      <c r="AS76">
        <v>27.066849889768196</v>
      </c>
    </row>
    <row r="77" spans="1:45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488</v>
      </c>
      <c r="R77">
        <v>919</v>
      </c>
      <c r="S77">
        <v>3.8725490196078431</v>
      </c>
      <c r="T77">
        <v>7.9891186071817186</v>
      </c>
      <c r="U77">
        <v>267.46746463547322</v>
      </c>
      <c r="V77">
        <v>16.430903155603911</v>
      </c>
      <c r="W77">
        <v>75.843307943416747</v>
      </c>
      <c r="X77">
        <v>7.1817192600652904</v>
      </c>
      <c r="Y77">
        <v>54.474351285526623</v>
      </c>
      <c r="Z77">
        <v>1.6076163930585317</v>
      </c>
      <c r="AA77">
        <v>2.1428554231690029</v>
      </c>
      <c r="AB77">
        <v>69.857876079968875</v>
      </c>
      <c r="AC77">
        <v>67.895550383184926</v>
      </c>
      <c r="AD77">
        <v>59.754664080022309</v>
      </c>
      <c r="AE77">
        <v>2.0311187729302032</v>
      </c>
      <c r="AF77">
        <v>2.0476943967234953</v>
      </c>
      <c r="AG77">
        <v>1074.1470245040839</v>
      </c>
      <c r="AH77">
        <v>93.035908596300317</v>
      </c>
      <c r="AI77">
        <v>20.130576713819373</v>
      </c>
      <c r="AJ77">
        <v>222.46687237792435</v>
      </c>
      <c r="AK77">
        <v>26.910801129108862</v>
      </c>
      <c r="AL77">
        <v>7.2628130312302384</v>
      </c>
      <c r="AM77">
        <v>-18.984018533677247</v>
      </c>
      <c r="AN77">
        <v>99</v>
      </c>
      <c r="AO77">
        <v>99</v>
      </c>
      <c r="AP77">
        <v>99</v>
      </c>
      <c r="AQ77">
        <v>99</v>
      </c>
      <c r="AR77">
        <v>215.39323220536753</v>
      </c>
      <c r="AS77">
        <v>26.771602551166655</v>
      </c>
    </row>
    <row r="78" spans="1:45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462</v>
      </c>
      <c r="R78">
        <v>793</v>
      </c>
      <c r="S78">
        <v>4.0697084917617241</v>
      </c>
      <c r="T78">
        <v>8.2471626733921823</v>
      </c>
      <c r="U78">
        <v>272.87339218158877</v>
      </c>
      <c r="V78">
        <v>18.411097099621688</v>
      </c>
      <c r="W78">
        <v>78.562421185372017</v>
      </c>
      <c r="X78">
        <v>8.0706179066834824</v>
      </c>
      <c r="Y78">
        <v>55.094943485756552</v>
      </c>
      <c r="Z78">
        <v>1.6230200564250348</v>
      </c>
      <c r="AA78">
        <v>2.2642448379143074</v>
      </c>
      <c r="AB78">
        <v>67.445255311663914</v>
      </c>
      <c r="AC78">
        <v>67.888871541433446</v>
      </c>
      <c r="AD78">
        <v>62.833772527113666</v>
      </c>
      <c r="AE78">
        <v>1.7526411174468459</v>
      </c>
      <c r="AF78">
        <v>1.8026567812335672</v>
      </c>
      <c r="AG78">
        <v>1058.0177353342424</v>
      </c>
      <c r="AH78">
        <v>92.43379571248424</v>
      </c>
      <c r="AI78">
        <v>17.528373266078184</v>
      </c>
      <c r="AJ78">
        <v>215.31851709853592</v>
      </c>
      <c r="AK78">
        <v>31.843753714664967</v>
      </c>
      <c r="AL78">
        <v>13.027024030335111</v>
      </c>
      <c r="AM78">
        <v>-14.92856028878666</v>
      </c>
      <c r="AN78">
        <v>99</v>
      </c>
      <c r="AO78">
        <v>99</v>
      </c>
      <c r="AP78">
        <v>99</v>
      </c>
      <c r="AQ78">
        <v>99</v>
      </c>
      <c r="AR78">
        <v>215.17462482946797</v>
      </c>
      <c r="AS78">
        <v>27.465850322138639</v>
      </c>
    </row>
    <row r="79" spans="1:45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146</v>
      </c>
      <c r="R79">
        <v>207</v>
      </c>
      <c r="S79">
        <v>3.975609756097561</v>
      </c>
      <c r="T79">
        <v>7.9758454106280192</v>
      </c>
      <c r="U79">
        <v>266.00676328502408</v>
      </c>
      <c r="V79">
        <v>17.391304347826086</v>
      </c>
      <c r="W79">
        <v>75.36231884057969</v>
      </c>
      <c r="X79">
        <v>6.7632850241545883</v>
      </c>
      <c r="Y79">
        <v>55.296660211865088</v>
      </c>
      <c r="Z79">
        <v>1.6612478618575373</v>
      </c>
      <c r="AA79">
        <v>2.2272784318124903</v>
      </c>
      <c r="AB79">
        <v>67.444084359322005</v>
      </c>
      <c r="AC79">
        <v>65.227946195984813</v>
      </c>
      <c r="AD79">
        <v>56.177195097663393</v>
      </c>
      <c r="AE79">
        <v>0.45749900543694466</v>
      </c>
      <c r="AF79">
        <v>0.45871368181030087</v>
      </c>
      <c r="AG79">
        <v>1026.78</v>
      </c>
      <c r="AH79">
        <v>72.463768115942017</v>
      </c>
      <c r="AI79">
        <v>12.077294685990337</v>
      </c>
      <c r="AJ79">
        <v>214.59185663331536</v>
      </c>
      <c r="AK79">
        <v>-6.0604935512833986</v>
      </c>
      <c r="AL79">
        <v>-17.348580833075118</v>
      </c>
      <c r="AM79">
        <v>-94.266226479035595</v>
      </c>
      <c r="AN79">
        <v>99</v>
      </c>
      <c r="AO79">
        <v>99</v>
      </c>
      <c r="AP79">
        <v>99</v>
      </c>
      <c r="AQ79">
        <v>99</v>
      </c>
      <c r="AR79">
        <v>215.21333333333328</v>
      </c>
      <c r="AS79">
        <v>26.353710219938552</v>
      </c>
    </row>
    <row r="80" spans="1:45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428</v>
      </c>
      <c r="R80">
        <v>827</v>
      </c>
      <c r="S80">
        <v>4.0606060606060606</v>
      </c>
      <c r="T80">
        <v>7.9334945586457053</v>
      </c>
      <c r="U80">
        <v>268.76118500604611</v>
      </c>
      <c r="V80">
        <v>18.379685610640877</v>
      </c>
      <c r="W80">
        <v>74.244256348246694</v>
      </c>
      <c r="X80">
        <v>8.4643288996372448</v>
      </c>
      <c r="Y80">
        <v>56.687650993293083</v>
      </c>
      <c r="Z80">
        <v>1.785333454203305</v>
      </c>
      <c r="AA80">
        <v>2.3659572202360977</v>
      </c>
      <c r="AB80">
        <v>70.946623808471315</v>
      </c>
      <c r="AC80">
        <v>69.852931167151553</v>
      </c>
      <c r="AD80">
        <v>63.589867185150865</v>
      </c>
      <c r="AE80">
        <v>1.8277858816248953</v>
      </c>
      <c r="AF80">
        <v>1.8516151535213496</v>
      </c>
      <c r="AG80">
        <v>1048.7839262187088</v>
      </c>
      <c r="AH80">
        <v>91.77750906892382</v>
      </c>
      <c r="AI80">
        <v>24.667472793228541</v>
      </c>
      <c r="AJ80">
        <v>203.40474316988113</v>
      </c>
      <c r="AK80">
        <v>21.234278238314062</v>
      </c>
      <c r="AL80">
        <v>-1.6190574406070188</v>
      </c>
      <c r="AM80">
        <v>-21.257352032031676</v>
      </c>
      <c r="AN80">
        <v>99</v>
      </c>
      <c r="AO80">
        <v>99</v>
      </c>
      <c r="AP80">
        <v>99</v>
      </c>
      <c r="AQ80">
        <v>99</v>
      </c>
      <c r="AR80">
        <v>214.64031620553359</v>
      </c>
      <c r="AS80">
        <v>27.275475346658169</v>
      </c>
    </row>
    <row r="81" spans="1:45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480</v>
      </c>
      <c r="R81">
        <v>832</v>
      </c>
      <c r="S81">
        <v>3.8939759036144577</v>
      </c>
      <c r="T81">
        <v>7.8305288461538449</v>
      </c>
      <c r="U81">
        <v>265.49098557692258</v>
      </c>
      <c r="V81">
        <v>18.269230769230777</v>
      </c>
      <c r="W81">
        <v>73.677884615384627</v>
      </c>
      <c r="X81">
        <v>6.3701923076923057</v>
      </c>
      <c r="Y81">
        <v>54.060625271985629</v>
      </c>
      <c r="Z81">
        <v>1.7189357531939435</v>
      </c>
      <c r="AA81">
        <v>2.2390504317023234</v>
      </c>
      <c r="AB81">
        <v>69.260647555375925</v>
      </c>
      <c r="AC81">
        <v>69.214798807260266</v>
      </c>
      <c r="AD81">
        <v>58.545809838480785</v>
      </c>
      <c r="AE81">
        <v>1.838836582239314</v>
      </c>
      <c r="AF81">
        <v>1.8401438542580812</v>
      </c>
      <c r="AG81">
        <v>1050.1787564766837</v>
      </c>
      <c r="AH81">
        <v>92.668269230769212</v>
      </c>
      <c r="AI81">
        <v>19.591346153846157</v>
      </c>
      <c r="AJ81">
        <v>217.74433400005421</v>
      </c>
      <c r="AK81">
        <v>26.277722313489718</v>
      </c>
      <c r="AL81">
        <v>7.1251425806229012</v>
      </c>
      <c r="AM81">
        <v>-19.090533050752857</v>
      </c>
      <c r="AN81">
        <v>99</v>
      </c>
      <c r="AO81">
        <v>99</v>
      </c>
      <c r="AP81">
        <v>99</v>
      </c>
      <c r="AQ81">
        <v>99</v>
      </c>
      <c r="AR81">
        <v>214.82124352331607</v>
      </c>
      <c r="AS81">
        <v>26.835425651608503</v>
      </c>
    </row>
    <row r="82" spans="1:45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512</v>
      </c>
      <c r="R82">
        <v>875</v>
      </c>
      <c r="S82">
        <v>4.0765714285714276</v>
      </c>
      <c r="T82">
        <v>8.0662857142857121</v>
      </c>
      <c r="U82">
        <v>271.36902857142837</v>
      </c>
      <c r="V82">
        <v>19.657142857142858</v>
      </c>
      <c r="W82">
        <v>74.857142857142875</v>
      </c>
      <c r="X82">
        <v>8.1142857142857121</v>
      </c>
      <c r="Y82">
        <v>55.138164440916491</v>
      </c>
      <c r="Z82">
        <v>1.7682500515758397</v>
      </c>
      <c r="AA82">
        <v>2.2998522756464004</v>
      </c>
      <c r="AB82">
        <v>72.090370678062257</v>
      </c>
      <c r="AC82">
        <v>69.273778606782997</v>
      </c>
      <c r="AD82">
        <v>63.949388981157995</v>
      </c>
      <c r="AE82">
        <v>1.9338726075233168</v>
      </c>
      <c r="AF82">
        <v>1.9780943502784796</v>
      </c>
      <c r="AG82">
        <v>1051.5279805352798</v>
      </c>
      <c r="AH82">
        <v>93.828571428571394</v>
      </c>
      <c r="AI82">
        <v>19.88571428571429</v>
      </c>
      <c r="AJ82">
        <v>217.05720050833477</v>
      </c>
      <c r="AK82">
        <v>19.709724397270215</v>
      </c>
      <c r="AL82">
        <v>1.2337380316206961</v>
      </c>
      <c r="AM82">
        <v>-21.857213636978756</v>
      </c>
      <c r="AN82">
        <v>99</v>
      </c>
      <c r="AO82">
        <v>99</v>
      </c>
      <c r="AP82">
        <v>99</v>
      </c>
      <c r="AQ82">
        <v>99</v>
      </c>
      <c r="AR82">
        <v>214.72506082725064</v>
      </c>
      <c r="AS82">
        <v>27.482091030682525</v>
      </c>
    </row>
    <row r="83" spans="1:45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497</v>
      </c>
      <c r="R83">
        <v>941</v>
      </c>
      <c r="S83">
        <v>4.086631016042781</v>
      </c>
      <c r="T83">
        <v>8.0850159404888409</v>
      </c>
      <c r="U83">
        <v>271.2951115834216</v>
      </c>
      <c r="V83">
        <v>20.616365568544101</v>
      </c>
      <c r="W83">
        <v>75.98299681190224</v>
      </c>
      <c r="X83">
        <v>7.8639744952178532</v>
      </c>
      <c r="Y83">
        <v>59.210279084999613</v>
      </c>
      <c r="Z83">
        <v>1.6685436163024161</v>
      </c>
      <c r="AA83">
        <v>2.3770955238263407</v>
      </c>
      <c r="AB83">
        <v>61.756513879450686</v>
      </c>
      <c r="AC83">
        <v>67.429985173357977</v>
      </c>
      <c r="AD83">
        <v>60.470095723244498</v>
      </c>
      <c r="AE83">
        <v>2.0797418556336478</v>
      </c>
      <c r="AF83">
        <v>2.1267197358238903</v>
      </c>
      <c r="AG83">
        <v>1056.3058419243987</v>
      </c>
      <c r="AH83">
        <v>92.667375132837407</v>
      </c>
      <c r="AI83">
        <v>21.572794899043576</v>
      </c>
      <c r="AJ83">
        <v>216.50002404759019</v>
      </c>
      <c r="AK83">
        <v>35.516601475753447</v>
      </c>
      <c r="AL83">
        <v>3.674559122530197</v>
      </c>
      <c r="AM83">
        <v>-21.593965865809356</v>
      </c>
      <c r="AN83">
        <v>99</v>
      </c>
      <c r="AO83">
        <v>99</v>
      </c>
      <c r="AP83">
        <v>99</v>
      </c>
      <c r="AQ83">
        <v>99</v>
      </c>
      <c r="AR83">
        <v>215.25200458190153</v>
      </c>
      <c r="AS83">
        <v>27.497820745984914</v>
      </c>
    </row>
    <row r="84" spans="1:45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412</v>
      </c>
      <c r="R84">
        <v>730</v>
      </c>
      <c r="S84">
        <v>4.1691884456671247</v>
      </c>
      <c r="T84">
        <v>8.1246575342465768</v>
      </c>
      <c r="U84">
        <v>274.13273972602752</v>
      </c>
      <c r="V84">
        <v>22.876712328767127</v>
      </c>
      <c r="W84">
        <v>75.61643835616438</v>
      </c>
      <c r="X84">
        <v>9.3150684931506849</v>
      </c>
      <c r="Y84">
        <v>53.889080749264075</v>
      </c>
      <c r="Z84">
        <v>1.8177373502183287</v>
      </c>
      <c r="AA84">
        <v>2.361696674868953</v>
      </c>
      <c r="AB84">
        <v>68.844769015254542</v>
      </c>
      <c r="AC84">
        <v>66.928023179964555</v>
      </c>
      <c r="AD84">
        <v>63.006964773556817</v>
      </c>
      <c r="AE84">
        <v>1.6134022897051674</v>
      </c>
      <c r="AF84">
        <v>1.667103012009135</v>
      </c>
      <c r="AG84">
        <v>1048.8640483383685</v>
      </c>
      <c r="AH84">
        <v>90.684931506849296</v>
      </c>
      <c r="AI84">
        <v>21.780821917808225</v>
      </c>
      <c r="AJ84">
        <v>214.17902612804488</v>
      </c>
      <c r="AK84">
        <v>27.955830806346288</v>
      </c>
      <c r="AL84">
        <v>-0.4057584691505447</v>
      </c>
      <c r="AM84">
        <v>-31.357799532792178</v>
      </c>
      <c r="AN84">
        <v>99</v>
      </c>
      <c r="AO84">
        <v>99</v>
      </c>
      <c r="AP84">
        <v>99</v>
      </c>
      <c r="AQ84">
        <v>99</v>
      </c>
      <c r="AR84">
        <v>215.30966767371601</v>
      </c>
      <c r="AS84">
        <v>27.662412005389523</v>
      </c>
    </row>
    <row r="85" spans="1:45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388</v>
      </c>
      <c r="R85">
        <v>694</v>
      </c>
      <c r="S85">
        <v>3.960926193921853</v>
      </c>
      <c r="T85">
        <v>7.9279538904899134</v>
      </c>
      <c r="U85">
        <v>269.61772334293926</v>
      </c>
      <c r="V85">
        <v>18.587896253602299</v>
      </c>
      <c r="W85">
        <v>72.622478386167188</v>
      </c>
      <c r="X85">
        <v>6.7723342939481261</v>
      </c>
      <c r="Y85">
        <v>52.146993138398223</v>
      </c>
      <c r="Z85">
        <v>1.724914147424951</v>
      </c>
      <c r="AA85">
        <v>2.2063563187678263</v>
      </c>
      <c r="AB85">
        <v>65.52231070597314</v>
      </c>
      <c r="AC85">
        <v>66.773047760681649</v>
      </c>
      <c r="AD85">
        <v>62.584396066933103</v>
      </c>
      <c r="AE85">
        <v>1.5338372452813509</v>
      </c>
      <c r="AF85">
        <v>1.5587862892198778</v>
      </c>
      <c r="AG85">
        <v>1058.2711598746084</v>
      </c>
      <c r="AH85">
        <v>91.642651296829982</v>
      </c>
      <c r="AI85">
        <v>20.172910662824204</v>
      </c>
      <c r="AJ85">
        <v>211.93907745818609</v>
      </c>
      <c r="AK85">
        <v>14.761698771646119</v>
      </c>
      <c r="AL85">
        <v>-8.9613787354283101</v>
      </c>
      <c r="AM85">
        <v>-38.96118430870488</v>
      </c>
      <c r="AN85">
        <v>99</v>
      </c>
      <c r="AO85">
        <v>99</v>
      </c>
      <c r="AP85">
        <v>99</v>
      </c>
      <c r="AQ85">
        <v>99</v>
      </c>
      <c r="AR85">
        <v>215.42476489028212</v>
      </c>
      <c r="AS85">
        <v>27.015395090060043</v>
      </c>
    </row>
    <row r="86" spans="1:45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398</v>
      </c>
      <c r="R86">
        <v>687</v>
      </c>
      <c r="S86">
        <v>3.8905109489051104</v>
      </c>
      <c r="T86">
        <v>7.8296943231441052</v>
      </c>
      <c r="U86">
        <v>266.34585152838417</v>
      </c>
      <c r="V86">
        <v>17.467248908296938</v>
      </c>
      <c r="W86">
        <v>73.071324599708902</v>
      </c>
      <c r="X86">
        <v>6.5502183406113517</v>
      </c>
      <c r="Y86">
        <v>57.067067028784386</v>
      </c>
      <c r="Z86">
        <v>1.5751510037271419</v>
      </c>
      <c r="AA86">
        <v>2.2767332236082463</v>
      </c>
      <c r="AB86">
        <v>63.209537143129367</v>
      </c>
      <c r="AC86">
        <v>67.249051042360733</v>
      </c>
      <c r="AD86">
        <v>59.501182195148203</v>
      </c>
      <c r="AE86">
        <v>1.5183662644211644</v>
      </c>
      <c r="AF86">
        <v>1.5243382357823181</v>
      </c>
      <c r="AG86">
        <v>1052.6569678407348</v>
      </c>
      <c r="AH86">
        <v>95.050946142649195</v>
      </c>
      <c r="AI86">
        <v>20.669577874818057</v>
      </c>
      <c r="AJ86">
        <v>214.72753903399612</v>
      </c>
      <c r="AK86">
        <v>24.527207918500096</v>
      </c>
      <c r="AL86">
        <v>4.1409899806113932</v>
      </c>
      <c r="AM86">
        <v>-20.197521837089337</v>
      </c>
      <c r="AN86">
        <v>99</v>
      </c>
      <c r="AO86">
        <v>99</v>
      </c>
      <c r="AP86">
        <v>99</v>
      </c>
      <c r="AQ86">
        <v>99</v>
      </c>
      <c r="AR86">
        <v>214.59571209800924</v>
      </c>
      <c r="AS86">
        <v>26.780541770083495</v>
      </c>
    </row>
    <row r="87" spans="1:45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398</v>
      </c>
      <c r="R87">
        <v>702</v>
      </c>
      <c r="S87">
        <v>4.1942857142857131</v>
      </c>
      <c r="T87">
        <v>7.9102564102564097</v>
      </c>
      <c r="U87">
        <v>271.43005698005703</v>
      </c>
      <c r="V87">
        <v>24.216524216524217</v>
      </c>
      <c r="W87">
        <v>73.21937321937321</v>
      </c>
      <c r="X87">
        <v>7.9772079772079758</v>
      </c>
      <c r="Y87">
        <v>54.821132040759309</v>
      </c>
      <c r="Z87">
        <v>1.7607597903310015</v>
      </c>
      <c r="AA87">
        <v>2.3141291993637236</v>
      </c>
      <c r="AB87">
        <v>64.481777587819806</v>
      </c>
      <c r="AC87">
        <v>64.985316821541019</v>
      </c>
      <c r="AD87">
        <v>54.12314205190588</v>
      </c>
      <c r="AE87">
        <v>1.5515183662644219</v>
      </c>
      <c r="AF87">
        <v>1.5873537397889299</v>
      </c>
      <c r="AG87">
        <v>1053.1178294573649</v>
      </c>
      <c r="AH87">
        <v>91.880341880341888</v>
      </c>
      <c r="AI87">
        <v>27.635327635327631</v>
      </c>
      <c r="AJ87">
        <v>211.34240209295504</v>
      </c>
      <c r="AK87">
        <v>20.46758170729299</v>
      </c>
      <c r="AL87">
        <v>-0.46177460814156257</v>
      </c>
      <c r="AM87">
        <v>-23.779199848433503</v>
      </c>
      <c r="AN87">
        <v>99</v>
      </c>
      <c r="AO87">
        <v>99</v>
      </c>
      <c r="AP87">
        <v>99</v>
      </c>
      <c r="AQ87">
        <v>99</v>
      </c>
      <c r="AR87">
        <v>214.2</v>
      </c>
      <c r="AS87">
        <v>27.651914084308647</v>
      </c>
    </row>
    <row r="88" spans="1:45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423</v>
      </c>
      <c r="R88">
        <v>836</v>
      </c>
      <c r="S88">
        <v>3.88622754491018</v>
      </c>
      <c r="T88">
        <v>7.5801435406698561</v>
      </c>
      <c r="U88">
        <v>268.0381578947364</v>
      </c>
      <c r="V88">
        <v>18.899521531100476</v>
      </c>
      <c r="W88">
        <v>68.540669856459317</v>
      </c>
      <c r="X88">
        <v>7.4162679425837341</v>
      </c>
      <c r="Y88">
        <v>54.14759747133612</v>
      </c>
      <c r="Z88">
        <v>1.6769935120674515</v>
      </c>
      <c r="AA88">
        <v>2.3354021770732283</v>
      </c>
      <c r="AB88">
        <v>70.179330101026892</v>
      </c>
      <c r="AC88">
        <v>68.117056683236484</v>
      </c>
      <c r="AD88">
        <v>63.46601013074536</v>
      </c>
      <c r="AE88">
        <v>1.8476771427308496</v>
      </c>
      <c r="AF88">
        <v>1.8667302772564685</v>
      </c>
      <c r="AG88">
        <v>1061.174504950495</v>
      </c>
      <c r="AH88">
        <v>96.650717703349301</v>
      </c>
      <c r="AI88">
        <v>23.205741626794261</v>
      </c>
      <c r="AJ88">
        <v>218.18339318764328</v>
      </c>
      <c r="AK88">
        <v>16.207841393621646</v>
      </c>
      <c r="AL88">
        <v>-9.1823388197070948</v>
      </c>
      <c r="AM88">
        <v>-25.35278832060234</v>
      </c>
      <c r="AN88">
        <v>99</v>
      </c>
      <c r="AO88">
        <v>99</v>
      </c>
      <c r="AP88">
        <v>99</v>
      </c>
      <c r="AQ88">
        <v>99</v>
      </c>
      <c r="AR88">
        <v>215.64603960396036</v>
      </c>
      <c r="AS88">
        <v>26.712680928320367</v>
      </c>
    </row>
    <row r="89" spans="1:45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443</v>
      </c>
      <c r="R89">
        <v>814</v>
      </c>
      <c r="S89">
        <v>4.0405904059040596</v>
      </c>
      <c r="T89">
        <v>7.7014742014742001</v>
      </c>
      <c r="U89">
        <v>266.96228501228529</v>
      </c>
      <c r="V89">
        <v>21.007371007371002</v>
      </c>
      <c r="W89">
        <v>71.498771498771475</v>
      </c>
      <c r="X89">
        <v>6.3882063882063891</v>
      </c>
      <c r="Y89">
        <v>52.950229657885743</v>
      </c>
      <c r="Z89">
        <v>1.7958914842810316</v>
      </c>
      <c r="AA89">
        <v>2.141338254938185</v>
      </c>
      <c r="AB89">
        <v>63.993319265583381</v>
      </c>
      <c r="AC89">
        <v>64.693563027753285</v>
      </c>
      <c r="AD89">
        <v>63.397161071599761</v>
      </c>
      <c r="AE89">
        <v>1.7990540600274054</v>
      </c>
      <c r="AF89">
        <v>1.8103101455278037</v>
      </c>
      <c r="AG89">
        <v>1054.2265625</v>
      </c>
      <c r="AH89">
        <v>94.226044226044181</v>
      </c>
      <c r="AI89">
        <v>26.41277641277641</v>
      </c>
      <c r="AJ89">
        <v>217.78506994343513</v>
      </c>
      <c r="AK89">
        <v>22.401623950728073</v>
      </c>
      <c r="AL89">
        <v>-7.6797907396400689</v>
      </c>
      <c r="AM89">
        <v>-30.880618247668121</v>
      </c>
      <c r="AN89">
        <v>99</v>
      </c>
      <c r="AO89">
        <v>99</v>
      </c>
      <c r="AP89">
        <v>99</v>
      </c>
      <c r="AQ89">
        <v>99</v>
      </c>
      <c r="AR89">
        <v>214.2838541666666</v>
      </c>
      <c r="AS89">
        <v>27.265814617263359</v>
      </c>
    </row>
    <row r="90" spans="1:45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422</v>
      </c>
      <c r="R90">
        <v>752</v>
      </c>
      <c r="S90">
        <v>3.8733333333333344</v>
      </c>
      <c r="T90">
        <v>7.4188829787234063</v>
      </c>
      <c r="U90">
        <v>266.69507978723402</v>
      </c>
      <c r="V90">
        <v>19.281914893617028</v>
      </c>
      <c r="W90">
        <v>66.622340425531917</v>
      </c>
      <c r="X90">
        <v>7.4468085106382995</v>
      </c>
      <c r="Y90">
        <v>51.448180547444991</v>
      </c>
      <c r="Z90">
        <v>1.7621014882367965</v>
      </c>
      <c r="AA90">
        <v>2.2553281657537521</v>
      </c>
      <c r="AB90">
        <v>69.086594615609215</v>
      </c>
      <c r="AC90">
        <v>67.626107909242876</v>
      </c>
      <c r="AD90">
        <v>59.215391434389147</v>
      </c>
      <c r="AE90">
        <v>1.6620253724086107</v>
      </c>
      <c r="AF90">
        <v>1.6707501687393127</v>
      </c>
      <c r="AG90">
        <v>1068.5937052932757</v>
      </c>
      <c r="AH90">
        <v>92.952127659574501</v>
      </c>
      <c r="AI90">
        <v>22.606382978723403</v>
      </c>
      <c r="AJ90">
        <v>204.42389341933625</v>
      </c>
      <c r="AK90">
        <v>24.484463834510432</v>
      </c>
      <c r="AL90">
        <v>-10.008217073811975</v>
      </c>
      <c r="AM90">
        <v>-29.736881581310005</v>
      </c>
      <c r="AN90">
        <v>99</v>
      </c>
      <c r="AO90">
        <v>99</v>
      </c>
      <c r="AP90">
        <v>99</v>
      </c>
      <c r="AQ90">
        <v>99</v>
      </c>
      <c r="AR90">
        <v>215.56938483547924</v>
      </c>
      <c r="AS90">
        <v>26.738968500516563</v>
      </c>
    </row>
    <row r="91" spans="1:45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378</v>
      </c>
      <c r="R91">
        <v>634</v>
      </c>
      <c r="S91">
        <v>4.0618066561014254</v>
      </c>
      <c r="T91">
        <v>7.3753943217665618</v>
      </c>
      <c r="U91">
        <v>269.43990536277596</v>
      </c>
      <c r="V91">
        <v>23.186119873817042</v>
      </c>
      <c r="W91">
        <v>64.037854889589909</v>
      </c>
      <c r="X91">
        <v>10.094637223974765</v>
      </c>
      <c r="Y91">
        <v>58.026743540557717</v>
      </c>
      <c r="Z91">
        <v>1.9980648052685064</v>
      </c>
      <c r="AA91">
        <v>2.381135161059929</v>
      </c>
      <c r="AB91">
        <v>73.726574048723023</v>
      </c>
      <c r="AC91">
        <v>71.633080383816491</v>
      </c>
      <c r="AD91">
        <v>64.282559175053322</v>
      </c>
      <c r="AE91">
        <v>1.4012288379083238</v>
      </c>
      <c r="AF91">
        <v>1.4230817353065091</v>
      </c>
      <c r="AG91">
        <v>1075.4873524451939</v>
      </c>
      <c r="AH91">
        <v>93.533123028391117</v>
      </c>
      <c r="AI91">
        <v>26.02523659305993</v>
      </c>
      <c r="AJ91">
        <v>208.96469341655995</v>
      </c>
      <c r="AK91">
        <v>8.819442212081027</v>
      </c>
      <c r="AL91">
        <v>-8.3348843021417061</v>
      </c>
      <c r="AM91">
        <v>-30.374552328813952</v>
      </c>
      <c r="AN91">
        <v>99</v>
      </c>
      <c r="AO91">
        <v>99</v>
      </c>
      <c r="AP91">
        <v>99</v>
      </c>
      <c r="AQ91">
        <v>99</v>
      </c>
      <c r="AR91">
        <v>214.89713322091063</v>
      </c>
      <c r="AS91">
        <v>27.289786278868192</v>
      </c>
    </row>
    <row r="92" spans="1:45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355</v>
      </c>
      <c r="R92">
        <v>614</v>
      </c>
      <c r="S92">
        <v>3.7368421052631593</v>
      </c>
      <c r="T92">
        <v>7.3745928338762212</v>
      </c>
      <c r="U92">
        <v>266.75895765472296</v>
      </c>
      <c r="V92">
        <v>16.123778501628664</v>
      </c>
      <c r="W92">
        <v>63.192182410423449</v>
      </c>
      <c r="X92">
        <v>6.1889250814332266</v>
      </c>
      <c r="Y92">
        <v>53.521840738591614</v>
      </c>
      <c r="Z92">
        <v>1.6786214695359802</v>
      </c>
      <c r="AA92">
        <v>2.295670634384932</v>
      </c>
      <c r="AB92">
        <v>65.33051866040465</v>
      </c>
      <c r="AC92">
        <v>72.273491240972902</v>
      </c>
      <c r="AD92">
        <v>61.433873748710489</v>
      </c>
      <c r="AE92">
        <v>1.3570260354506478</v>
      </c>
      <c r="AF92">
        <v>1.364476475185133</v>
      </c>
      <c r="AG92">
        <v>1089.1472602739725</v>
      </c>
      <c r="AH92">
        <v>95.114006514657987</v>
      </c>
      <c r="AI92">
        <v>14.820846905537461</v>
      </c>
      <c r="AJ92">
        <v>206.57960311705753</v>
      </c>
      <c r="AK92">
        <v>16.84711044715749</v>
      </c>
      <c r="AL92">
        <v>-7.371679993744074</v>
      </c>
      <c r="AM92">
        <v>-29.710310994207859</v>
      </c>
      <c r="AN92">
        <v>99</v>
      </c>
      <c r="AO92">
        <v>99</v>
      </c>
      <c r="AP92">
        <v>99</v>
      </c>
      <c r="AQ92">
        <v>99</v>
      </c>
      <c r="AR92">
        <v>216.34931506849321</v>
      </c>
      <c r="AS92">
        <v>26.413401055072608</v>
      </c>
    </row>
    <row r="93" spans="1:45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380</v>
      </c>
      <c r="R93">
        <v>647</v>
      </c>
      <c r="S93">
        <v>3.6775193798449615</v>
      </c>
      <c r="T93">
        <v>7.1221020092735721</v>
      </c>
      <c r="U93">
        <v>260.38887171561043</v>
      </c>
      <c r="V93">
        <v>14.219474497681604</v>
      </c>
      <c r="W93">
        <v>60.278207109737266</v>
      </c>
      <c r="X93">
        <v>5.2550231839258119</v>
      </c>
      <c r="Y93">
        <v>52.869043540417181</v>
      </c>
      <c r="Z93">
        <v>1.5606619555362533</v>
      </c>
      <c r="AA93">
        <v>2.2806741123853671</v>
      </c>
      <c r="AB93">
        <v>64.818203739235244</v>
      </c>
      <c r="AC93">
        <v>64.205260445970396</v>
      </c>
      <c r="AD93">
        <v>56.536839106424573</v>
      </c>
      <c r="AE93">
        <v>1.4299606595058127</v>
      </c>
      <c r="AF93">
        <v>1.4034772265510704</v>
      </c>
      <c r="AG93">
        <v>1071.424957841484</v>
      </c>
      <c r="AH93">
        <v>91.653786707882531</v>
      </c>
      <c r="AI93">
        <v>19.319938176197841</v>
      </c>
      <c r="AJ93">
        <v>211.85636942468264</v>
      </c>
      <c r="AK93">
        <v>28.167556086686258</v>
      </c>
      <c r="AL93">
        <v>-4.601069809982909</v>
      </c>
      <c r="AM93">
        <v>-23.433962099428673</v>
      </c>
      <c r="AN93">
        <v>99</v>
      </c>
      <c r="AO93">
        <v>99</v>
      </c>
      <c r="AP93">
        <v>99</v>
      </c>
      <c r="AQ93">
        <v>99</v>
      </c>
      <c r="AR93">
        <v>215.17875210792576</v>
      </c>
      <c r="AS93">
        <v>26.160365615763208</v>
      </c>
    </row>
    <row r="94" spans="1:45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293</v>
      </c>
      <c r="R94">
        <v>491</v>
      </c>
      <c r="S94">
        <v>3.9754601226993871</v>
      </c>
      <c r="T94">
        <v>7.6130346232179216</v>
      </c>
      <c r="U94">
        <v>270.49592668024445</v>
      </c>
      <c r="V94">
        <v>21.792260692464357</v>
      </c>
      <c r="W94">
        <v>67.617107942973519</v>
      </c>
      <c r="X94">
        <v>8.1466395112016308</v>
      </c>
      <c r="Y94">
        <v>55.238079265334086</v>
      </c>
      <c r="Z94">
        <v>1.8175972563663272</v>
      </c>
      <c r="AA94">
        <v>2.2710775941653263</v>
      </c>
      <c r="AB94">
        <v>70.060140340177327</v>
      </c>
      <c r="AC94">
        <v>69.481578406994814</v>
      </c>
      <c r="AD94">
        <v>60.229397150676881</v>
      </c>
      <c r="AE94">
        <v>1.0851788003359415</v>
      </c>
      <c r="AF94">
        <v>1.1064222256364915</v>
      </c>
      <c r="AG94">
        <v>1069.9954853273141</v>
      </c>
      <c r="AH94">
        <v>90.224032586558053</v>
      </c>
      <c r="AI94">
        <v>24.032586558044805</v>
      </c>
      <c r="AJ94">
        <v>210.79993827110744</v>
      </c>
      <c r="AK94">
        <v>28.395666202983826</v>
      </c>
      <c r="AL94">
        <v>-6.3622759641082283</v>
      </c>
      <c r="AM94">
        <v>-12.538886694100798</v>
      </c>
      <c r="AN94">
        <v>99</v>
      </c>
      <c r="AO94">
        <v>99</v>
      </c>
      <c r="AP94">
        <v>99</v>
      </c>
      <c r="AQ94">
        <v>99</v>
      </c>
      <c r="AR94">
        <v>215.79458239277656</v>
      </c>
      <c r="AS94">
        <v>27.187627793620273</v>
      </c>
    </row>
    <row r="95" spans="1:45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234</v>
      </c>
      <c r="R95">
        <v>429</v>
      </c>
      <c r="S95">
        <v>3.641025641025641</v>
      </c>
      <c r="T95">
        <v>7.3076923076923102</v>
      </c>
      <c r="U95">
        <v>260.86806526806527</v>
      </c>
      <c r="V95">
        <v>14.685314685314692</v>
      </c>
      <c r="W95">
        <v>64.801864801864809</v>
      </c>
      <c r="X95">
        <v>5.5944055944055933</v>
      </c>
      <c r="Y95">
        <v>52.576888141588405</v>
      </c>
      <c r="Z95">
        <v>1.7115526482916052</v>
      </c>
      <c r="AA95">
        <v>2.0491539077124687</v>
      </c>
      <c r="AB95">
        <v>74.572870209339754</v>
      </c>
      <c r="AC95">
        <v>71.966161589398325</v>
      </c>
      <c r="AD95">
        <v>67.219334664457776</v>
      </c>
      <c r="AE95">
        <v>0.94815011271714622</v>
      </c>
      <c r="AF95">
        <v>0.93230256475675488</v>
      </c>
      <c r="AG95">
        <v>1069.3409669211196</v>
      </c>
      <c r="AH95">
        <v>91.375291375291383</v>
      </c>
      <c r="AI95">
        <v>16.317016317016314</v>
      </c>
      <c r="AJ95">
        <v>216.77016305037631</v>
      </c>
      <c r="AK95">
        <v>24.031631030609159</v>
      </c>
      <c r="AL95">
        <v>12.828179866631944</v>
      </c>
      <c r="AM95">
        <v>-20.897069430916169</v>
      </c>
      <c r="AN95">
        <v>99</v>
      </c>
      <c r="AO95">
        <v>99</v>
      </c>
      <c r="AP95">
        <v>99</v>
      </c>
      <c r="AQ95">
        <v>99</v>
      </c>
      <c r="AR95">
        <v>215.57760814249369</v>
      </c>
      <c r="AS95">
        <v>26.181037944706439</v>
      </c>
    </row>
    <row r="96" spans="1:45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264</v>
      </c>
      <c r="R96">
        <v>504</v>
      </c>
      <c r="S96">
        <v>3.8326693227091648</v>
      </c>
      <c r="T96">
        <v>7.4583333333333313</v>
      </c>
      <c r="U96">
        <v>268.96607142857158</v>
      </c>
      <c r="V96">
        <v>21.626984126984123</v>
      </c>
      <c r="W96">
        <v>64.682539682539684</v>
      </c>
      <c r="X96">
        <v>9.325396825396826</v>
      </c>
      <c r="Y96">
        <v>54.778867685300945</v>
      </c>
      <c r="Z96">
        <v>1.6454395338600196</v>
      </c>
      <c r="AA96">
        <v>2.3380585658068678</v>
      </c>
      <c r="AB96">
        <v>66.157284536269302</v>
      </c>
      <c r="AC96">
        <v>72.558239326941347</v>
      </c>
      <c r="AD96">
        <v>64.622215092636864</v>
      </c>
      <c r="AE96">
        <v>1.1139106219334305</v>
      </c>
      <c r="AF96">
        <v>1.12929318060916</v>
      </c>
      <c r="AG96">
        <v>1088.5259740259737</v>
      </c>
      <c r="AH96">
        <v>91.666666666666686</v>
      </c>
      <c r="AI96">
        <v>19.246031746031743</v>
      </c>
      <c r="AJ96">
        <v>209.35772317198425</v>
      </c>
      <c r="AK96">
        <v>13.972268748808062</v>
      </c>
      <c r="AL96">
        <v>-1.77867339518501</v>
      </c>
      <c r="AM96">
        <v>-27.799518277569497</v>
      </c>
      <c r="AN96">
        <v>99</v>
      </c>
      <c r="AO96">
        <v>99</v>
      </c>
      <c r="AP96">
        <v>99</v>
      </c>
      <c r="AQ96">
        <v>99</v>
      </c>
      <c r="AR96">
        <v>215.98701298701295</v>
      </c>
      <c r="AS96">
        <v>26.692844442395288</v>
      </c>
    </row>
    <row r="97" spans="1:45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292</v>
      </c>
      <c r="R97">
        <v>511</v>
      </c>
      <c r="S97">
        <v>3.5627450980392159</v>
      </c>
      <c r="T97">
        <v>7.1135029354207422</v>
      </c>
      <c r="U97">
        <v>257.59569471624263</v>
      </c>
      <c r="V97">
        <v>11.545988258317022</v>
      </c>
      <c r="W97">
        <v>58.121330724070447</v>
      </c>
      <c r="X97">
        <v>4.8923679060665375</v>
      </c>
      <c r="Y97">
        <v>51.677094869065485</v>
      </c>
      <c r="Z97">
        <v>1.5682758829577188</v>
      </c>
      <c r="AA97">
        <v>2.1974085563441119</v>
      </c>
      <c r="AB97">
        <v>70.937755628378127</v>
      </c>
      <c r="AC97">
        <v>73.602255430380069</v>
      </c>
      <c r="AD97">
        <v>60.104156420309181</v>
      </c>
      <c r="AE97">
        <v>1.1293816027936172</v>
      </c>
      <c r="AF97">
        <v>1.0965745692391755</v>
      </c>
      <c r="AG97">
        <v>1067.125</v>
      </c>
      <c r="AH97">
        <v>92.172211350293523</v>
      </c>
      <c r="AI97">
        <v>16.046966731898237</v>
      </c>
      <c r="AJ97">
        <v>216.8671761398308</v>
      </c>
      <c r="AK97">
        <v>22.625163695125288</v>
      </c>
      <c r="AL97">
        <v>-1.2263832206162462</v>
      </c>
      <c r="AM97">
        <v>-2.9390871515181751</v>
      </c>
      <c r="AN97">
        <v>99</v>
      </c>
      <c r="AO97">
        <v>99</v>
      </c>
      <c r="AP97">
        <v>99</v>
      </c>
      <c r="AQ97">
        <v>99</v>
      </c>
      <c r="AR97">
        <v>214.98516949152545</v>
      </c>
      <c r="AS97">
        <v>26.049733689694104</v>
      </c>
    </row>
    <row r="98" spans="1:45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320</v>
      </c>
      <c r="R98">
        <v>568</v>
      </c>
      <c r="S98">
        <v>3.6077738515901054</v>
      </c>
      <c r="T98">
        <v>7.0492957746478861</v>
      </c>
      <c r="U98">
        <v>258.7179577464791</v>
      </c>
      <c r="V98">
        <v>14.612676056338023</v>
      </c>
      <c r="W98">
        <v>59.330985915492974</v>
      </c>
      <c r="X98">
        <v>4.577464788732394</v>
      </c>
      <c r="Y98">
        <v>53.685761758099858</v>
      </c>
      <c r="Z98">
        <v>1.6587867462653276</v>
      </c>
      <c r="AA98">
        <v>2.315220504172312</v>
      </c>
      <c r="AB98">
        <v>66.256737625421806</v>
      </c>
      <c r="AC98">
        <v>71.676864649264047</v>
      </c>
      <c r="AD98">
        <v>66.722613582429702</v>
      </c>
      <c r="AE98">
        <v>1.255359589797993</v>
      </c>
      <c r="AF98">
        <v>1.2242033951163751</v>
      </c>
      <c r="AG98">
        <v>1057.2891344383061</v>
      </c>
      <c r="AH98">
        <v>95.598591549295776</v>
      </c>
      <c r="AI98">
        <v>19.366197183098592</v>
      </c>
      <c r="AJ98">
        <v>216.07005380389137</v>
      </c>
      <c r="AK98">
        <v>20.956443310230455</v>
      </c>
      <c r="AL98">
        <v>-0.78454303714741314</v>
      </c>
      <c r="AM98">
        <v>-22.142677341989597</v>
      </c>
      <c r="AN98">
        <v>99</v>
      </c>
      <c r="AO98">
        <v>99</v>
      </c>
      <c r="AP98">
        <v>99</v>
      </c>
      <c r="AQ98">
        <v>99</v>
      </c>
      <c r="AR98">
        <v>215.32412523020247</v>
      </c>
      <c r="AS98">
        <v>25.868977133182391</v>
      </c>
    </row>
    <row r="99" spans="1:45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320</v>
      </c>
      <c r="R99">
        <v>580</v>
      </c>
      <c r="S99">
        <v>3.6343154246100511</v>
      </c>
      <c r="T99">
        <v>7.1672413793103447</v>
      </c>
      <c r="U99">
        <v>261.64000000000004</v>
      </c>
      <c r="V99">
        <v>14.31034482758621</v>
      </c>
      <c r="W99">
        <v>62.931034482758641</v>
      </c>
      <c r="X99">
        <v>5.1724137931034484</v>
      </c>
      <c r="Y99">
        <v>52.038031715539915</v>
      </c>
      <c r="Z99">
        <v>1.7241768694655659</v>
      </c>
      <c r="AA99">
        <v>2.2540299489362496</v>
      </c>
      <c r="AB99">
        <v>60.940538857154301</v>
      </c>
      <c r="AC99">
        <v>71.24256918943631</v>
      </c>
      <c r="AD99">
        <v>53.864562019458226</v>
      </c>
      <c r="AE99">
        <v>1.2818812712725984</v>
      </c>
      <c r="AF99">
        <v>1.2641854965572656</v>
      </c>
      <c r="AG99">
        <v>1079.5900735294117</v>
      </c>
      <c r="AH99">
        <v>93.620689655172441</v>
      </c>
      <c r="AI99">
        <v>19.482758620689651</v>
      </c>
      <c r="AJ99">
        <v>214.94157716142749</v>
      </c>
      <c r="AK99">
        <v>18.797088255935876</v>
      </c>
      <c r="AL99">
        <v>2.9703477052507079</v>
      </c>
      <c r="AM99">
        <v>-18.211135085727097</v>
      </c>
      <c r="AN99">
        <v>99</v>
      </c>
      <c r="AO99">
        <v>99</v>
      </c>
      <c r="AP99">
        <v>99</v>
      </c>
      <c r="AQ99">
        <v>99</v>
      </c>
      <c r="AR99">
        <v>215.70588235294119</v>
      </c>
      <c r="AS99">
        <v>26.178271966205244</v>
      </c>
    </row>
    <row r="100" spans="1:45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374</v>
      </c>
      <c r="R100">
        <v>656</v>
      </c>
      <c r="S100">
        <v>3.5015337423312896</v>
      </c>
      <c r="T100">
        <v>7.0426829268292686</v>
      </c>
      <c r="U100">
        <v>258.87347560975593</v>
      </c>
      <c r="V100">
        <v>11.737804878048779</v>
      </c>
      <c r="W100">
        <v>58.384146341463421</v>
      </c>
      <c r="X100">
        <v>5.7926829268292686</v>
      </c>
      <c r="Y100">
        <v>51.657561167027318</v>
      </c>
      <c r="Z100">
        <v>1.5201670279212285</v>
      </c>
      <c r="AA100">
        <v>2.278881330604293</v>
      </c>
      <c r="AB100">
        <v>63.358610857601811</v>
      </c>
      <c r="AC100">
        <v>71.01307774741052</v>
      </c>
      <c r="AD100">
        <v>61.864560407072283</v>
      </c>
      <c r="AE100">
        <v>1.4498519206117677</v>
      </c>
      <c r="AF100">
        <v>1.4147185999903211</v>
      </c>
      <c r="AG100">
        <v>1085.3388157894738</v>
      </c>
      <c r="AH100">
        <v>92.530487804878064</v>
      </c>
      <c r="AI100">
        <v>15.24390243902439</v>
      </c>
      <c r="AJ100">
        <v>218.09756162798155</v>
      </c>
      <c r="AK100">
        <v>18.199222314855035</v>
      </c>
      <c r="AL100">
        <v>-12.11595424233872</v>
      </c>
      <c r="AM100">
        <v>-31.829225412784307</v>
      </c>
      <c r="AN100">
        <v>99</v>
      </c>
      <c r="AO100">
        <v>99</v>
      </c>
      <c r="AP100">
        <v>99</v>
      </c>
      <c r="AQ100">
        <v>99</v>
      </c>
      <c r="AR100">
        <v>215.99671052631575</v>
      </c>
      <c r="AS100">
        <v>25.635494370660556</v>
      </c>
    </row>
    <row r="101" spans="1:45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368</v>
      </c>
      <c r="R101">
        <v>668</v>
      </c>
      <c r="S101">
        <v>3.7526236881559223</v>
      </c>
      <c r="T101">
        <v>7.2125748502994016</v>
      </c>
      <c r="U101">
        <v>264.64820359281418</v>
      </c>
      <c r="V101">
        <v>15.419161676646709</v>
      </c>
      <c r="W101">
        <v>60.778443113772482</v>
      </c>
      <c r="X101">
        <v>6.4371257485029911</v>
      </c>
      <c r="Y101">
        <v>50.542761699832155</v>
      </c>
      <c r="Z101">
        <v>1.6424845737027558</v>
      </c>
      <c r="AA101">
        <v>2.2453592764467718</v>
      </c>
      <c r="AB101">
        <v>66.497627226360322</v>
      </c>
      <c r="AC101">
        <v>67.208241601839518</v>
      </c>
      <c r="AD101">
        <v>59.136271452939368</v>
      </c>
      <c r="AE101">
        <v>1.4763736020863722</v>
      </c>
      <c r="AF101">
        <v>1.472733217324647</v>
      </c>
      <c r="AG101">
        <v>1068.2531847133757</v>
      </c>
      <c r="AH101">
        <v>94.011976047904199</v>
      </c>
      <c r="AI101">
        <v>18.113772455089812</v>
      </c>
      <c r="AJ101">
        <v>215.12189828195312</v>
      </c>
      <c r="AK101">
        <v>20.246266090438638</v>
      </c>
      <c r="AL101">
        <v>-9.4760248229717785</v>
      </c>
      <c r="AM101">
        <v>-25.21536616422873</v>
      </c>
      <c r="AN101">
        <v>99</v>
      </c>
      <c r="AO101">
        <v>99</v>
      </c>
      <c r="AP101">
        <v>99</v>
      </c>
      <c r="AQ101">
        <v>99</v>
      </c>
      <c r="AR101">
        <v>215.80254777070064</v>
      </c>
      <c r="AS101">
        <v>26.347750367142559</v>
      </c>
    </row>
    <row r="102" spans="1:45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396</v>
      </c>
      <c r="R102">
        <v>735</v>
      </c>
      <c r="S102">
        <v>3.8281036834924951</v>
      </c>
      <c r="T102">
        <v>7.3863945578231327</v>
      </c>
      <c r="U102">
        <v>270.57809523809539</v>
      </c>
      <c r="V102">
        <v>15.374149659863948</v>
      </c>
      <c r="W102">
        <v>63.945578231292494</v>
      </c>
      <c r="X102">
        <v>6.2585034013605423</v>
      </c>
      <c r="Y102">
        <v>48.331082903273689</v>
      </c>
      <c r="Z102">
        <v>1.6704850037084598</v>
      </c>
      <c r="AA102">
        <v>2.232189963869633</v>
      </c>
      <c r="AB102">
        <v>67.397274616324367</v>
      </c>
      <c r="AC102">
        <v>66.838409754368698</v>
      </c>
      <c r="AD102">
        <v>64.736266356812607</v>
      </c>
      <c r="AE102">
        <v>1.6244529903195868</v>
      </c>
      <c r="AF102">
        <v>1.6567563499285447</v>
      </c>
      <c r="AG102">
        <v>1087.4037626628076</v>
      </c>
      <c r="AH102">
        <v>93.877551020408163</v>
      </c>
      <c r="AI102">
        <v>17.959183673469379</v>
      </c>
      <c r="AJ102">
        <v>213.26675017379463</v>
      </c>
      <c r="AK102">
        <v>38.796034641046823</v>
      </c>
      <c r="AL102">
        <v>5.5390094750045158</v>
      </c>
      <c r="AM102">
        <v>-16.113663290568311</v>
      </c>
      <c r="AN102">
        <v>99</v>
      </c>
      <c r="AO102">
        <v>99</v>
      </c>
      <c r="AP102">
        <v>99</v>
      </c>
      <c r="AQ102">
        <v>99</v>
      </c>
      <c r="AR102">
        <v>217.01013024602028</v>
      </c>
      <c r="AS102">
        <v>26.805015089531391</v>
      </c>
    </row>
    <row r="103" spans="1:45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383</v>
      </c>
      <c r="R103">
        <v>688</v>
      </c>
      <c r="S103">
        <v>3.5807860262008746</v>
      </c>
      <c r="T103">
        <v>7.1642441860465107</v>
      </c>
      <c r="U103">
        <v>260.67688953488391</v>
      </c>
      <c r="V103">
        <v>12.063953488372089</v>
      </c>
      <c r="W103">
        <v>63.226744186046488</v>
      </c>
      <c r="X103">
        <v>4.7965116279069777</v>
      </c>
      <c r="Y103">
        <v>51.322838236278159</v>
      </c>
      <c r="Z103">
        <v>1.5309046701160605</v>
      </c>
      <c r="AA103">
        <v>2.0333128280351351</v>
      </c>
      <c r="AB103">
        <v>70.806994059389211</v>
      </c>
      <c r="AC103">
        <v>65.144969662139701</v>
      </c>
      <c r="AD103">
        <v>65.292204783503351</v>
      </c>
      <c r="AE103">
        <v>1.520576404544048</v>
      </c>
      <c r="AF103">
        <v>1.4940655020185036</v>
      </c>
      <c r="AG103">
        <v>1084.1030769230767</v>
      </c>
      <c r="AH103">
        <v>94.476744186046531</v>
      </c>
      <c r="AI103">
        <v>16.860465116279066</v>
      </c>
      <c r="AJ103">
        <v>216.07765019457557</v>
      </c>
      <c r="AK103">
        <v>32.892371677747121</v>
      </c>
      <c r="AL103">
        <v>-3.9034483148093631</v>
      </c>
      <c r="AM103">
        <v>-13.55280917329155</v>
      </c>
      <c r="AN103">
        <v>99</v>
      </c>
      <c r="AO103">
        <v>99</v>
      </c>
      <c r="AP103">
        <v>99</v>
      </c>
      <c r="AQ103">
        <v>99</v>
      </c>
      <c r="AR103">
        <v>215.49230769230775</v>
      </c>
      <c r="AS103">
        <v>26.085005981207459</v>
      </c>
    </row>
    <row r="104" spans="1:45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398</v>
      </c>
      <c r="R104">
        <v>728</v>
      </c>
      <c r="S104">
        <v>3.5584594222833559</v>
      </c>
      <c r="T104">
        <v>7.0700549450549479</v>
      </c>
      <c r="U104">
        <v>263.08104395604408</v>
      </c>
      <c r="V104">
        <v>13.46153846153846</v>
      </c>
      <c r="W104">
        <v>59.890109890109869</v>
      </c>
      <c r="X104">
        <v>6.8681318681318659</v>
      </c>
      <c r="Y104">
        <v>54.314840705723753</v>
      </c>
      <c r="Z104">
        <v>1.5744364250252603</v>
      </c>
      <c r="AA104">
        <v>2.2554656440979781</v>
      </c>
      <c r="AB104">
        <v>68.906431524962414</v>
      </c>
      <c r="AC104">
        <v>68.755478057622611</v>
      </c>
      <c r="AD104">
        <v>60.289898673634958</v>
      </c>
      <c r="AE104">
        <v>1.6089820094593996</v>
      </c>
      <c r="AF104">
        <v>1.595510275089338</v>
      </c>
      <c r="AG104">
        <v>1089.7661764705881</v>
      </c>
      <c r="AH104">
        <v>93.406593406593402</v>
      </c>
      <c r="AI104">
        <v>18.131868131868135</v>
      </c>
      <c r="AJ104">
        <v>212.79852326326764</v>
      </c>
      <c r="AK104">
        <v>25.157054929792803</v>
      </c>
      <c r="AL104">
        <v>0.23666612243929061</v>
      </c>
      <c r="AM104">
        <v>-8.4056941276621338</v>
      </c>
      <c r="AN104">
        <v>99</v>
      </c>
      <c r="AO104">
        <v>99</v>
      </c>
      <c r="AP104">
        <v>99</v>
      </c>
      <c r="AQ104">
        <v>99</v>
      </c>
      <c r="AR104">
        <v>216.72794117647061</v>
      </c>
      <c r="AS104">
        <v>25.883144525385504</v>
      </c>
    </row>
    <row r="105" spans="1:45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320</v>
      </c>
      <c r="R105">
        <v>611</v>
      </c>
      <c r="S105">
        <v>3.7689768976897695</v>
      </c>
      <c r="T105">
        <v>7.2635024549918192</v>
      </c>
      <c r="U105">
        <v>264.90441898527024</v>
      </c>
      <c r="V105">
        <v>16.530278232405887</v>
      </c>
      <c r="W105">
        <v>64.320785597381359</v>
      </c>
      <c r="X105">
        <v>5.0736497545008179</v>
      </c>
      <c r="Y105">
        <v>47.640289136912926</v>
      </c>
      <c r="Z105">
        <v>1.5858575212098005</v>
      </c>
      <c r="AA105">
        <v>2.1062513550030624</v>
      </c>
      <c r="AB105">
        <v>57.421493805619242</v>
      </c>
      <c r="AC105">
        <v>62.324374788334488</v>
      </c>
      <c r="AD105">
        <v>55.774249173184259</v>
      </c>
      <c r="AE105">
        <v>1.350395615081996</v>
      </c>
      <c r="AF105">
        <v>1.3483700046001001</v>
      </c>
      <c r="AG105">
        <v>1062.3432574430824</v>
      </c>
      <c r="AH105">
        <v>93.453355155482811</v>
      </c>
      <c r="AI105">
        <v>23.404255319148941</v>
      </c>
      <c r="AJ105">
        <v>204.37480901426321</v>
      </c>
      <c r="AK105">
        <v>27.826537954720777</v>
      </c>
      <c r="AL105">
        <v>-2.3914456039671919</v>
      </c>
      <c r="AM105">
        <v>-19.542090322846985</v>
      </c>
      <c r="AN105">
        <v>99</v>
      </c>
      <c r="AO105">
        <v>99</v>
      </c>
      <c r="AP105">
        <v>99</v>
      </c>
      <c r="AQ105">
        <v>99</v>
      </c>
      <c r="AR105">
        <v>215.77758318739049</v>
      </c>
      <c r="AS105">
        <v>26.542106256656567</v>
      </c>
    </row>
    <row r="106" spans="1:45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574</v>
      </c>
      <c r="R106">
        <v>1223</v>
      </c>
      <c r="S106">
        <v>3.7264537264537254</v>
      </c>
      <c r="T106">
        <v>6.8618152085036801</v>
      </c>
      <c r="U106">
        <v>257.87726901062985</v>
      </c>
      <c r="V106">
        <v>14.309076042518399</v>
      </c>
      <c r="W106">
        <v>57.236304170073595</v>
      </c>
      <c r="X106">
        <v>4.4971381847914964</v>
      </c>
      <c r="Y106">
        <v>50.057377120185933</v>
      </c>
      <c r="Z106">
        <v>1.5648590462844061</v>
      </c>
      <c r="AA106">
        <v>2.1066508337338594</v>
      </c>
      <c r="AB106">
        <v>68.76497283642334</v>
      </c>
      <c r="AC106">
        <v>56.132607627661763</v>
      </c>
      <c r="AD106">
        <v>53.167908106785191</v>
      </c>
      <c r="AE106">
        <v>2.7030013702868767</v>
      </c>
      <c r="AF106">
        <v>2.6273515611584433</v>
      </c>
      <c r="AG106">
        <v>1092.6015358361774</v>
      </c>
      <c r="AH106">
        <v>95.829926410466086</v>
      </c>
      <c r="AI106">
        <v>28.618152085036797</v>
      </c>
      <c r="AJ106">
        <v>207.24474599291725</v>
      </c>
      <c r="AK106">
        <v>28.742199061491803</v>
      </c>
      <c r="AL106">
        <v>3.4602522068394279</v>
      </c>
      <c r="AM106">
        <v>-5.6415763970221757</v>
      </c>
      <c r="AN106">
        <v>99</v>
      </c>
      <c r="AO106">
        <v>99</v>
      </c>
      <c r="AP106">
        <v>99</v>
      </c>
      <c r="AQ106">
        <v>99</v>
      </c>
      <c r="AR106">
        <v>214.0870307167236</v>
      </c>
      <c r="AS106">
        <v>26.239162197404859</v>
      </c>
    </row>
    <row r="107" spans="1:45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760</v>
      </c>
      <c r="R107">
        <v>1538</v>
      </c>
      <c r="S107">
        <v>3.7473958333333344</v>
      </c>
      <c r="T107">
        <v>6.9609882964889458</v>
      </c>
      <c r="U107">
        <v>258.83595578673561</v>
      </c>
      <c r="V107">
        <v>14.174252275682704</v>
      </c>
      <c r="W107">
        <v>56.566970091027294</v>
      </c>
      <c r="X107">
        <v>4.8764629388816649</v>
      </c>
      <c r="Y107">
        <v>51.33783235566866</v>
      </c>
      <c r="Z107">
        <v>1.5589632679818828</v>
      </c>
      <c r="AA107">
        <v>2.230778217349175</v>
      </c>
      <c r="AB107">
        <v>65.465775415501696</v>
      </c>
      <c r="AC107">
        <v>54.929930924571529</v>
      </c>
      <c r="AD107">
        <v>53.047988643168807</v>
      </c>
      <c r="AE107">
        <v>3.3991955089952697</v>
      </c>
      <c r="AF107">
        <v>3.3163442863636794</v>
      </c>
      <c r="AG107">
        <v>1096.9246435845212</v>
      </c>
      <c r="AH107">
        <v>95.773732119635923</v>
      </c>
      <c r="AI107">
        <v>27.30819245773732</v>
      </c>
      <c r="AJ107">
        <v>207.89457717203939</v>
      </c>
      <c r="AK107">
        <v>25.783214935375756</v>
      </c>
      <c r="AL107">
        <v>-3.9197700087571552</v>
      </c>
      <c r="AM107">
        <v>-6.9312553794804561</v>
      </c>
      <c r="AN107">
        <v>99</v>
      </c>
      <c r="AO107">
        <v>99</v>
      </c>
      <c r="AP107">
        <v>99</v>
      </c>
      <c r="AQ107">
        <v>99</v>
      </c>
      <c r="AR107">
        <v>213.99660556687036</v>
      </c>
      <c r="AS107">
        <v>26.38649649719672</v>
      </c>
    </row>
    <row r="108" spans="1:45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709</v>
      </c>
      <c r="R108">
        <v>1570</v>
      </c>
      <c r="S108">
        <v>3.8498402555910554</v>
      </c>
      <c r="T108">
        <v>6.9885350318471318</v>
      </c>
      <c r="U108">
        <v>259.0085350318472</v>
      </c>
      <c r="V108">
        <v>17.070063694267517</v>
      </c>
      <c r="W108">
        <v>58.216560509554149</v>
      </c>
      <c r="X108">
        <v>4.8407643312101936</v>
      </c>
      <c r="Y108">
        <v>51.744593647445157</v>
      </c>
      <c r="Z108">
        <v>1.59808924722601</v>
      </c>
      <c r="AA108">
        <v>2.3275959592269686</v>
      </c>
      <c r="AB108">
        <v>68.69536953528015</v>
      </c>
      <c r="AC108">
        <v>64.523149696339473</v>
      </c>
      <c r="AD108">
        <v>58.879947007140522</v>
      </c>
      <c r="AE108">
        <v>3.4699199929275513</v>
      </c>
      <c r="AF108">
        <v>3.3876021313224198</v>
      </c>
      <c r="AG108">
        <v>1075.0736278447123</v>
      </c>
      <c r="AH108">
        <v>95.159235668789819</v>
      </c>
      <c r="AI108">
        <v>34.968152866242043</v>
      </c>
      <c r="AJ108">
        <v>201.48807170512359</v>
      </c>
      <c r="AK108">
        <v>25.024924707031602</v>
      </c>
      <c r="AL108">
        <v>7.7787439215564511</v>
      </c>
      <c r="AM108">
        <v>-7.7905617704871553</v>
      </c>
      <c r="AN108">
        <v>99</v>
      </c>
      <c r="AO108">
        <v>99</v>
      </c>
      <c r="AP108">
        <v>99</v>
      </c>
      <c r="AQ108">
        <v>99</v>
      </c>
      <c r="AR108">
        <v>213.55220883534128</v>
      </c>
      <c r="AS108">
        <v>26.570989151501919</v>
      </c>
    </row>
    <row r="109" spans="1:45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743</v>
      </c>
      <c r="R109">
        <v>1499</v>
      </c>
      <c r="S109">
        <v>3.8729096989966552</v>
      </c>
      <c r="T109">
        <v>7.00533689126084</v>
      </c>
      <c r="U109">
        <v>260.82088058705847</v>
      </c>
      <c r="V109">
        <v>16.010673782521678</v>
      </c>
      <c r="W109">
        <v>57.038025350233504</v>
      </c>
      <c r="X109">
        <v>4.6030687124749825</v>
      </c>
      <c r="Y109">
        <v>51.198845287734954</v>
      </c>
      <c r="Z109">
        <v>1.5414779226117019</v>
      </c>
      <c r="AA109">
        <v>2.2699647640289986</v>
      </c>
      <c r="AB109">
        <v>66.841118586905907</v>
      </c>
      <c r="AC109">
        <v>62.365462991761021</v>
      </c>
      <c r="AD109">
        <v>55.681425219457182</v>
      </c>
      <c r="AE109">
        <v>3.3130000442028038</v>
      </c>
      <c r="AF109">
        <v>3.2570367528015782</v>
      </c>
      <c r="AG109">
        <v>1098.6560734463276</v>
      </c>
      <c r="AH109">
        <v>94.46297531687793</v>
      </c>
      <c r="AI109">
        <v>32.755170113408937</v>
      </c>
      <c r="AJ109">
        <v>210.66230559122795</v>
      </c>
      <c r="AK109">
        <v>27.88763246611796</v>
      </c>
      <c r="AL109">
        <v>2.3225256004768315</v>
      </c>
      <c r="AM109">
        <v>-8.086216242939507</v>
      </c>
      <c r="AN109">
        <v>99</v>
      </c>
      <c r="AO109">
        <v>99</v>
      </c>
      <c r="AP109">
        <v>99</v>
      </c>
      <c r="AQ109">
        <v>99</v>
      </c>
      <c r="AR109">
        <v>213.76694915254237</v>
      </c>
      <c r="AS109">
        <v>26.647695469898419</v>
      </c>
    </row>
    <row r="110" spans="1:45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675</v>
      </c>
      <c r="R110">
        <v>1523</v>
      </c>
      <c r="S110">
        <v>3.865308804204993</v>
      </c>
      <c r="T110">
        <v>6.7623112278397901</v>
      </c>
      <c r="U110">
        <v>258.09369665134602</v>
      </c>
      <c r="V110">
        <v>13.657255416940249</v>
      </c>
      <c r="W110">
        <v>54.760341431385434</v>
      </c>
      <c r="X110">
        <v>4.3992120814182556</v>
      </c>
      <c r="Y110">
        <v>53.130074402047278</v>
      </c>
      <c r="Z110">
        <v>1.5486099697103799</v>
      </c>
      <c r="AA110">
        <v>2.1983036294666678</v>
      </c>
      <c r="AB110">
        <v>65.661404329500812</v>
      </c>
      <c r="AC110">
        <v>59.855015500007759</v>
      </c>
      <c r="AD110">
        <v>53.564261451746368</v>
      </c>
      <c r="AE110">
        <v>3.3660434071520142</v>
      </c>
      <c r="AF110">
        <v>3.2745827589804302</v>
      </c>
      <c r="AG110">
        <v>1068.8869979577939</v>
      </c>
      <c r="AH110">
        <v>96.388706500328297</v>
      </c>
      <c r="AI110">
        <v>34.274458305975045</v>
      </c>
      <c r="AJ110">
        <v>208.53827762457163</v>
      </c>
      <c r="AK110">
        <v>27.352072355104877</v>
      </c>
      <c r="AL110">
        <v>5.2677328384444406</v>
      </c>
      <c r="AM110">
        <v>-7.1886950314425277</v>
      </c>
      <c r="AN110">
        <v>99</v>
      </c>
      <c r="AO110">
        <v>99</v>
      </c>
      <c r="AP110">
        <v>99</v>
      </c>
      <c r="AQ110">
        <v>99</v>
      </c>
      <c r="AR110">
        <v>213.07896528250504</v>
      </c>
      <c r="AS110">
        <v>26.580826246819225</v>
      </c>
    </row>
    <row r="111" spans="1:45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687</v>
      </c>
      <c r="R111">
        <v>1495</v>
      </c>
      <c r="S111">
        <v>3.8881446751507038</v>
      </c>
      <c r="T111">
        <v>7.1424749163879575</v>
      </c>
      <c r="U111">
        <v>260.55023411371178</v>
      </c>
      <c r="V111">
        <v>15.11705685618729</v>
      </c>
      <c r="W111">
        <v>60.802675585284291</v>
      </c>
      <c r="X111">
        <v>5.4849498327759196</v>
      </c>
      <c r="Y111">
        <v>54.583579295499504</v>
      </c>
      <c r="Z111">
        <v>1.5548144718754773</v>
      </c>
      <c r="AA111">
        <v>2.2291250653705177</v>
      </c>
      <c r="AB111">
        <v>68.420203421482086</v>
      </c>
      <c r="AC111">
        <v>64.293496363878248</v>
      </c>
      <c r="AD111">
        <v>57.018238035146247</v>
      </c>
      <c r="AE111">
        <v>3.3041594837112682</v>
      </c>
      <c r="AF111">
        <v>3.244974810751255</v>
      </c>
      <c r="AG111">
        <v>1084.353022932592</v>
      </c>
      <c r="AH111">
        <v>96.254180602006684</v>
      </c>
      <c r="AI111">
        <v>35.785953177257525</v>
      </c>
      <c r="AJ111">
        <v>207.43020237273436</v>
      </c>
      <c r="AK111">
        <v>19.689615449080861</v>
      </c>
      <c r="AL111">
        <v>-0.60275379884123048</v>
      </c>
      <c r="AM111">
        <v>-5.2046439176685242</v>
      </c>
      <c r="AN111">
        <v>99</v>
      </c>
      <c r="AO111">
        <v>99</v>
      </c>
      <c r="AP111">
        <v>99</v>
      </c>
      <c r="AQ111">
        <v>99</v>
      </c>
      <c r="AR111">
        <v>213.41765114662965</v>
      </c>
      <c r="AS111">
        <v>26.643053432975101</v>
      </c>
    </row>
    <row r="112" spans="1:45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682</v>
      </c>
      <c r="R112">
        <v>1464</v>
      </c>
      <c r="S112">
        <v>3.9904175222450382</v>
      </c>
      <c r="T112">
        <v>7.0532786885245908</v>
      </c>
      <c r="U112">
        <v>263.44856557377062</v>
      </c>
      <c r="V112">
        <v>17.759562841530055</v>
      </c>
      <c r="W112">
        <v>59.357923497267755</v>
      </c>
      <c r="X112">
        <v>6.4207650273224051</v>
      </c>
      <c r="Y112">
        <v>55.576297166016623</v>
      </c>
      <c r="Z112">
        <v>1.5629101755184169</v>
      </c>
      <c r="AA112">
        <v>2.3264698424430934</v>
      </c>
      <c r="AB112">
        <v>66.221613003641551</v>
      </c>
      <c r="AC112">
        <v>58.426276951462512</v>
      </c>
      <c r="AD112">
        <v>50.325936925008158</v>
      </c>
      <c r="AE112">
        <v>3.23564513990187</v>
      </c>
      <c r="AF112">
        <v>3.213035947827934</v>
      </c>
      <c r="AG112">
        <v>1091.1935251798557</v>
      </c>
      <c r="AH112">
        <v>94.877049180327873</v>
      </c>
      <c r="AI112">
        <v>36.680327868852473</v>
      </c>
      <c r="AJ112">
        <v>205.40846644569737</v>
      </c>
      <c r="AK112">
        <v>28.991369623741996</v>
      </c>
      <c r="AL112">
        <v>0.22974379673620257</v>
      </c>
      <c r="AM112">
        <v>-2.6505304444809941</v>
      </c>
      <c r="AN112">
        <v>99</v>
      </c>
      <c r="AO112">
        <v>99</v>
      </c>
      <c r="AP112">
        <v>99</v>
      </c>
      <c r="AQ112">
        <v>99</v>
      </c>
      <c r="AR112">
        <v>213.80287769784175</v>
      </c>
      <c r="AS112">
        <v>26.869572242292111</v>
      </c>
    </row>
    <row r="113" spans="1:45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703</v>
      </c>
      <c r="R113">
        <v>1476</v>
      </c>
      <c r="S113">
        <v>3.9667345553292601</v>
      </c>
      <c r="T113">
        <v>7.2676151761517618</v>
      </c>
      <c r="U113">
        <v>264.30724932249399</v>
      </c>
      <c r="V113">
        <v>15.650406504065035</v>
      </c>
      <c r="W113">
        <v>65.040650406504042</v>
      </c>
      <c r="X113">
        <v>5.2845528455284549</v>
      </c>
      <c r="Y113">
        <v>49.804833139831359</v>
      </c>
      <c r="Z113">
        <v>1.5346417720891052</v>
      </c>
      <c r="AA113">
        <v>2.1447124123260437</v>
      </c>
      <c r="AB113">
        <v>62.996815169136411</v>
      </c>
      <c r="AC113">
        <v>55.443265041252154</v>
      </c>
      <c r="AD113">
        <v>47.052541990224761</v>
      </c>
      <c r="AE113">
        <v>3.2621668213764758</v>
      </c>
      <c r="AF113">
        <v>3.2499307119362495</v>
      </c>
      <c r="AG113">
        <v>1088.2514124293784</v>
      </c>
      <c r="AH113">
        <v>95.867208672086718</v>
      </c>
      <c r="AI113">
        <v>32.452574525745256</v>
      </c>
      <c r="AJ113">
        <v>208.66038029754205</v>
      </c>
      <c r="AK113">
        <v>35.032851389690904</v>
      </c>
      <c r="AL113">
        <v>3.8682800707107448</v>
      </c>
      <c r="AM113">
        <v>-3.3264554360312646</v>
      </c>
      <c r="AN113">
        <v>99</v>
      </c>
      <c r="AO113">
        <v>99</v>
      </c>
      <c r="AP113">
        <v>99</v>
      </c>
      <c r="AQ113">
        <v>99</v>
      </c>
      <c r="AR113">
        <v>214.26765536723167</v>
      </c>
      <c r="AS113">
        <v>26.894462025736175</v>
      </c>
    </row>
    <row r="114" spans="1:45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594</v>
      </c>
      <c r="R114">
        <v>1216</v>
      </c>
      <c r="S114">
        <v>4.009884678747941</v>
      </c>
      <c r="T114">
        <v>7.2154605263157903</v>
      </c>
      <c r="U114">
        <v>268.57319078947353</v>
      </c>
      <c r="V114">
        <v>17.680921052631579</v>
      </c>
      <c r="W114">
        <v>63.322368421052623</v>
      </c>
      <c r="X114">
        <v>7.1546052631578956</v>
      </c>
      <c r="Y114">
        <v>53.184210703068757</v>
      </c>
      <c r="Z114">
        <v>1.5627560404906096</v>
      </c>
      <c r="AA114">
        <v>2.2411282223398441</v>
      </c>
      <c r="AB114">
        <v>68.21723513938808</v>
      </c>
      <c r="AC114">
        <v>59.497425325129647</v>
      </c>
      <c r="AD114">
        <v>51.968871989446178</v>
      </c>
      <c r="AE114">
        <v>2.6875303894266898</v>
      </c>
      <c r="AF114">
        <v>2.7206639578016798</v>
      </c>
      <c r="AG114">
        <v>1077.6864261168382</v>
      </c>
      <c r="AH114">
        <v>95.641447368421055</v>
      </c>
      <c r="AI114">
        <v>31.907894736842099</v>
      </c>
      <c r="AJ114">
        <v>208.54325893367437</v>
      </c>
      <c r="AK114">
        <v>31.789672039004568</v>
      </c>
      <c r="AL114">
        <v>4.9767357043099549</v>
      </c>
      <c r="AM114">
        <v>-5.0872802163561612</v>
      </c>
      <c r="AN114">
        <v>99</v>
      </c>
      <c r="AO114">
        <v>99</v>
      </c>
      <c r="AP114">
        <v>99</v>
      </c>
      <c r="AQ114">
        <v>99</v>
      </c>
      <c r="AR114">
        <v>215.04381443298968</v>
      </c>
      <c r="AS114">
        <v>27.027607744220699</v>
      </c>
    </row>
    <row r="115" spans="1:45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647</v>
      </c>
      <c r="R115">
        <v>1349</v>
      </c>
      <c r="S115">
        <v>4.1108630952380949</v>
      </c>
      <c r="T115">
        <v>7.3217197924388415</v>
      </c>
      <c r="U115">
        <v>267.02564862861345</v>
      </c>
      <c r="V115">
        <v>18.606375092661235</v>
      </c>
      <c r="W115">
        <v>64.714603409933289</v>
      </c>
      <c r="X115">
        <v>6.893995552260936</v>
      </c>
      <c r="Y115">
        <v>53.609590634274525</v>
      </c>
      <c r="Z115">
        <v>1.6619371688938951</v>
      </c>
      <c r="AA115">
        <v>2.2652781850813479</v>
      </c>
      <c r="AB115">
        <v>67.224752895898234</v>
      </c>
      <c r="AC115">
        <v>62.330813028517909</v>
      </c>
      <c r="AD115">
        <v>51.844611565586995</v>
      </c>
      <c r="AE115">
        <v>2.9814790257702346</v>
      </c>
      <c r="AF115">
        <v>3.0008452356532622</v>
      </c>
      <c r="AG115">
        <v>1063.8748055987562</v>
      </c>
      <c r="AH115">
        <v>95.255744996293586</v>
      </c>
      <c r="AI115">
        <v>34.395848776871759</v>
      </c>
      <c r="AJ115">
        <v>213.20276500914335</v>
      </c>
      <c r="AK115">
        <v>21.475556694111813</v>
      </c>
      <c r="AL115">
        <v>-0.11603481737442051</v>
      </c>
      <c r="AM115">
        <v>-13.168048987517016</v>
      </c>
      <c r="AN115">
        <v>99</v>
      </c>
      <c r="AO115">
        <v>99</v>
      </c>
      <c r="AP115">
        <v>99</v>
      </c>
      <c r="AQ115">
        <v>99</v>
      </c>
      <c r="AR115">
        <v>213.8343701399688</v>
      </c>
      <c r="AS115">
        <v>27.276088653852419</v>
      </c>
    </row>
    <row r="116" spans="1:45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702</v>
      </c>
      <c r="R116">
        <v>1412</v>
      </c>
      <c r="S116">
        <v>3.8474095102909858</v>
      </c>
      <c r="T116">
        <v>7.2747875354107645</v>
      </c>
      <c r="U116">
        <v>261.80155807365401</v>
      </c>
      <c r="V116">
        <v>16.713881019830026</v>
      </c>
      <c r="W116">
        <v>63.81019830028329</v>
      </c>
      <c r="X116">
        <v>6.9405099150141609</v>
      </c>
      <c r="Y116">
        <v>56.623580387764079</v>
      </c>
      <c r="Z116">
        <v>1.649058741932329</v>
      </c>
      <c r="AA116">
        <v>2.2261296645682411</v>
      </c>
      <c r="AB116">
        <v>68.900255667822435</v>
      </c>
      <c r="AC116">
        <v>67.706520995764464</v>
      </c>
      <c r="AD116">
        <v>61.337375458743793</v>
      </c>
      <c r="AE116">
        <v>3.1207178535119127</v>
      </c>
      <c r="AF116">
        <v>3.0795381819863361</v>
      </c>
      <c r="AG116">
        <v>1074.7640117994101</v>
      </c>
      <c r="AH116">
        <v>96.033994334277637</v>
      </c>
      <c r="AI116">
        <v>28.682719546742202</v>
      </c>
      <c r="AJ116">
        <v>209.58858506138913</v>
      </c>
      <c r="AK116">
        <v>24.569805547874054</v>
      </c>
      <c r="AL116">
        <v>1.394586571535156</v>
      </c>
      <c r="AM116">
        <v>-13.342267859191978</v>
      </c>
      <c r="AN116">
        <v>99</v>
      </c>
      <c r="AO116">
        <v>99</v>
      </c>
      <c r="AP116">
        <v>99</v>
      </c>
      <c r="AQ116">
        <v>99</v>
      </c>
      <c r="AR116">
        <v>214.03761061946904</v>
      </c>
      <c r="AS116">
        <v>26.62672055674734</v>
      </c>
    </row>
    <row r="117" spans="1:45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551</v>
      </c>
      <c r="R117">
        <v>1020</v>
      </c>
      <c r="S117">
        <v>3.8015717092337913</v>
      </c>
      <c r="T117">
        <v>7.3039215686274481</v>
      </c>
      <c r="U117">
        <v>265.78676470588204</v>
      </c>
      <c r="V117">
        <v>13.23529411764706</v>
      </c>
      <c r="W117">
        <v>65.784313725490193</v>
      </c>
      <c r="X117">
        <v>6.7647058823529393</v>
      </c>
      <c r="Y117">
        <v>51.557306887138814</v>
      </c>
      <c r="Z117">
        <v>1.4895102466406149</v>
      </c>
      <c r="AA117">
        <v>2.0655399317211938</v>
      </c>
      <c r="AB117">
        <v>66.637447862703212</v>
      </c>
      <c r="AC117">
        <v>64.678058445336788</v>
      </c>
      <c r="AD117">
        <v>56.507057185667485</v>
      </c>
      <c r="AE117">
        <v>2.2543429253414673</v>
      </c>
      <c r="AF117">
        <v>2.2584589023376123</v>
      </c>
      <c r="AG117">
        <v>1091.7661538461541</v>
      </c>
      <c r="AH117">
        <v>95.588235294117638</v>
      </c>
      <c r="AI117">
        <v>25.490196078431367</v>
      </c>
      <c r="AJ117">
        <v>214.91777004258765</v>
      </c>
      <c r="AK117">
        <v>29.428782478860523</v>
      </c>
      <c r="AL117">
        <v>1.4239070194378589</v>
      </c>
      <c r="AM117">
        <v>-5.2350647752814465</v>
      </c>
      <c r="AN117">
        <v>99</v>
      </c>
      <c r="AO117">
        <v>99</v>
      </c>
      <c r="AP117">
        <v>99</v>
      </c>
      <c r="AQ117">
        <v>99</v>
      </c>
      <c r="AR117">
        <v>215.73743589743592</v>
      </c>
      <c r="AS117">
        <v>26.410564517758555</v>
      </c>
    </row>
    <row r="118" spans="1:45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162</v>
      </c>
      <c r="R118">
        <v>312</v>
      </c>
      <c r="S118">
        <v>3.7041800643086806</v>
      </c>
      <c r="T118">
        <v>7.067307692307689</v>
      </c>
      <c r="U118">
        <v>265.32371794871779</v>
      </c>
      <c r="V118">
        <v>16.025641025641026</v>
      </c>
      <c r="W118">
        <v>62.5</v>
      </c>
      <c r="X118">
        <v>6.7307692307692308</v>
      </c>
      <c r="Y118">
        <v>50.284875781200526</v>
      </c>
      <c r="Z118">
        <v>1.6651245583342631</v>
      </c>
      <c r="AA118">
        <v>1.9344933565021825</v>
      </c>
      <c r="AB118">
        <v>72.027684379974389</v>
      </c>
      <c r="AC118">
        <v>63.41310956789745</v>
      </c>
      <c r="AD118">
        <v>46.495548981849197</v>
      </c>
      <c r="AE118">
        <v>0.68956371833974262</v>
      </c>
      <c r="AF118">
        <v>0.68961918976922043</v>
      </c>
      <c r="AG118">
        <v>1081.8872180451128</v>
      </c>
      <c r="AH118">
        <v>84.935897435897459</v>
      </c>
      <c r="AI118">
        <v>16.34615384615385</v>
      </c>
      <c r="AJ118">
        <v>216.86211114474412</v>
      </c>
      <c r="AK118">
        <v>51.618991937302646</v>
      </c>
      <c r="AL118">
        <v>0.36477360531786646</v>
      </c>
      <c r="AM118">
        <v>-14.12169592314706</v>
      </c>
      <c r="AN118">
        <v>99</v>
      </c>
      <c r="AO118">
        <v>99</v>
      </c>
      <c r="AP118">
        <v>99</v>
      </c>
      <c r="AQ118">
        <v>99</v>
      </c>
      <c r="AR118">
        <v>217.38345864661648</v>
      </c>
      <c r="AS118">
        <v>26.132505762324001</v>
      </c>
    </row>
    <row r="119" spans="1:45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576</v>
      </c>
      <c r="R119">
        <v>1210</v>
      </c>
      <c r="S119">
        <v>3.9095435684647306</v>
      </c>
      <c r="T119">
        <v>7.5371900826446252</v>
      </c>
      <c r="U119">
        <v>268.61140495867818</v>
      </c>
      <c r="V119">
        <v>16.694214876033062</v>
      </c>
      <c r="W119">
        <v>69.256198347107429</v>
      </c>
      <c r="X119">
        <v>8.8429752066115714</v>
      </c>
      <c r="Y119">
        <v>53.860075698276333</v>
      </c>
      <c r="Z119">
        <v>1.6789207460151387</v>
      </c>
      <c r="AA119">
        <v>2.2217606089626347</v>
      </c>
      <c r="AB119">
        <v>75.366043460980606</v>
      </c>
      <c r="AC119">
        <v>68.324453035117756</v>
      </c>
      <c r="AD119">
        <v>66.311441593668519</v>
      </c>
      <c r="AE119">
        <v>2.3948066342081304</v>
      </c>
      <c r="AF119">
        <v>2.4510522631298497</v>
      </c>
      <c r="AG119">
        <v>1074.324137931035</v>
      </c>
      <c r="AH119">
        <v>95.78512396694218</v>
      </c>
      <c r="AI119">
        <v>22.727272727272723</v>
      </c>
      <c r="AJ119">
        <v>215.18466833472536</v>
      </c>
      <c r="AK119">
        <v>19.678636008990217</v>
      </c>
      <c r="AL119">
        <v>0.43963190920143608</v>
      </c>
      <c r="AM119">
        <v>-19.043923491662174</v>
      </c>
      <c r="AN119">
        <v>99</v>
      </c>
      <c r="AO119">
        <v>99</v>
      </c>
      <c r="AP119">
        <v>99</v>
      </c>
      <c r="AQ119">
        <v>99</v>
      </c>
      <c r="AR119">
        <v>215.40431034482756</v>
      </c>
      <c r="AS119">
        <v>26.907887551440041</v>
      </c>
    </row>
    <row r="120" spans="1:45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582</v>
      </c>
      <c r="R120">
        <v>1126</v>
      </c>
      <c r="S120">
        <v>3.6482635796972409</v>
      </c>
      <c r="T120">
        <v>7.341918294849024</v>
      </c>
      <c r="U120">
        <v>265.2395204262877</v>
      </c>
      <c r="V120">
        <v>11.456483126110122</v>
      </c>
      <c r="W120">
        <v>65.364120781527532</v>
      </c>
      <c r="X120">
        <v>5.2397868561278838</v>
      </c>
      <c r="Y120">
        <v>48.603696722743642</v>
      </c>
      <c r="Z120">
        <v>1.4835194797037103</v>
      </c>
      <c r="AA120">
        <v>2.0731218803538942</v>
      </c>
      <c r="AB120">
        <v>71.762418756170646</v>
      </c>
      <c r="AC120">
        <v>68.22475916465568</v>
      </c>
      <c r="AD120">
        <v>64.562069248061078</v>
      </c>
      <c r="AE120">
        <v>2.2285555951391363</v>
      </c>
      <c r="AF120">
        <v>2.2522644269385457</v>
      </c>
      <c r="AG120">
        <v>1088.3796641791048</v>
      </c>
      <c r="AH120">
        <v>95.204262877442261</v>
      </c>
      <c r="AI120">
        <v>18.206039076376559</v>
      </c>
      <c r="AJ120">
        <v>215.85040614444765</v>
      </c>
      <c r="AK120">
        <v>25.596603992706207</v>
      </c>
      <c r="AL120">
        <v>6.2547490883525647</v>
      </c>
      <c r="AM120">
        <v>-6.8341889763536079</v>
      </c>
      <c r="AN120">
        <v>99</v>
      </c>
      <c r="AO120">
        <v>99</v>
      </c>
      <c r="AP120">
        <v>99</v>
      </c>
      <c r="AQ120">
        <v>99</v>
      </c>
      <c r="AR120">
        <v>216.57276119402985</v>
      </c>
      <c r="AS120">
        <v>26.151688693466376</v>
      </c>
    </row>
    <row r="121" spans="1:45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582</v>
      </c>
      <c r="R121">
        <v>1118</v>
      </c>
      <c r="S121">
        <v>3.6349775784753366</v>
      </c>
      <c r="T121">
        <v>7.4203935599284447</v>
      </c>
      <c r="U121">
        <v>263.7776386404293</v>
      </c>
      <c r="V121">
        <v>11.359570661896242</v>
      </c>
      <c r="W121">
        <v>67.799642218246888</v>
      </c>
      <c r="X121">
        <v>4.8300536672629688</v>
      </c>
      <c r="Y121">
        <v>47.873000417997474</v>
      </c>
      <c r="Z121">
        <v>1.4264297627379037</v>
      </c>
      <c r="AA121">
        <v>2.1325518293490862</v>
      </c>
      <c r="AB121">
        <v>68.048968236519158</v>
      </c>
      <c r="AC121">
        <v>68.939604616766559</v>
      </c>
      <c r="AD121">
        <v>65.489624312541721</v>
      </c>
      <c r="AE121">
        <v>2.2127221628468514</v>
      </c>
      <c r="AF121">
        <v>2.2239372677439526</v>
      </c>
      <c r="AG121">
        <v>1072.9422348484848</v>
      </c>
      <c r="AH121">
        <v>94.454382826475822</v>
      </c>
      <c r="AI121">
        <v>14.847942754919501</v>
      </c>
      <c r="AJ121">
        <v>213.09633233019619</v>
      </c>
      <c r="AK121">
        <v>29.337846055059</v>
      </c>
      <c r="AL121">
        <v>8.201451672492361</v>
      </c>
      <c r="AM121">
        <v>-13.053321999408247</v>
      </c>
      <c r="AN121">
        <v>99</v>
      </c>
      <c r="AO121">
        <v>99</v>
      </c>
      <c r="AP121">
        <v>99</v>
      </c>
      <c r="AQ121">
        <v>99</v>
      </c>
      <c r="AR121">
        <v>216.2698863636364</v>
      </c>
      <c r="AS121">
        <v>26.094872732852476</v>
      </c>
    </row>
    <row r="122" spans="1:45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518</v>
      </c>
      <c r="R122">
        <v>1039</v>
      </c>
      <c r="S122">
        <v>3.8415458937198066</v>
      </c>
      <c r="T122">
        <v>7.4716073147256941</v>
      </c>
      <c r="U122">
        <v>265.6051010587106</v>
      </c>
      <c r="V122">
        <v>14.918190567853712</v>
      </c>
      <c r="W122">
        <v>68.5274302213667</v>
      </c>
      <c r="X122">
        <v>5.8710298363811351</v>
      </c>
      <c r="Y122">
        <v>51.940276680435119</v>
      </c>
      <c r="Z122">
        <v>1.6407302615894277</v>
      </c>
      <c r="AA122">
        <v>2.1545020607381957</v>
      </c>
      <c r="AB122">
        <v>70.524473214402207</v>
      </c>
      <c r="AC122">
        <v>68.82254747915978</v>
      </c>
      <c r="AD122">
        <v>59.901634215492301</v>
      </c>
      <c r="AE122">
        <v>2.0563670189605352</v>
      </c>
      <c r="AF122">
        <v>2.0811084476289952</v>
      </c>
      <c r="AG122">
        <v>1054.8037974683539</v>
      </c>
      <c r="AH122">
        <v>75.938402309913357</v>
      </c>
      <c r="AI122">
        <v>18.190567853705495</v>
      </c>
      <c r="AJ122">
        <v>208.59245161715569</v>
      </c>
      <c r="AK122">
        <v>1.4678129894897125</v>
      </c>
      <c r="AL122">
        <v>-30.614914223955477</v>
      </c>
      <c r="AM122">
        <v>-13.725861724220456</v>
      </c>
      <c r="AN122">
        <v>99</v>
      </c>
      <c r="AO122">
        <v>99</v>
      </c>
      <c r="AP122">
        <v>99</v>
      </c>
      <c r="AQ122">
        <v>99</v>
      </c>
      <c r="AR122">
        <v>214.7227848101266</v>
      </c>
      <c r="AS122">
        <v>26.674716633422495</v>
      </c>
    </row>
    <row r="123" spans="1:45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504</v>
      </c>
      <c r="R123">
        <v>948</v>
      </c>
      <c r="S123">
        <v>3.5870967741935487</v>
      </c>
      <c r="T123">
        <v>7.3364978902953597</v>
      </c>
      <c r="U123">
        <v>257.97563291139227</v>
      </c>
      <c r="V123">
        <v>12.025316455696203</v>
      </c>
      <c r="W123">
        <v>68.354430379746844</v>
      </c>
      <c r="X123">
        <v>5.0632911392405058</v>
      </c>
      <c r="Y123">
        <v>58.770147879450384</v>
      </c>
      <c r="Z123">
        <v>1.337480794639742</v>
      </c>
      <c r="AA123">
        <v>2.1645536206289329</v>
      </c>
      <c r="AB123">
        <v>57.453667459457641</v>
      </c>
      <c r="AC123">
        <v>72.117449725365617</v>
      </c>
      <c r="AD123">
        <v>58.070258543837554</v>
      </c>
      <c r="AE123">
        <v>1.8762617266357913</v>
      </c>
      <c r="AF123">
        <v>1.8442924013185396</v>
      </c>
      <c r="AG123">
        <v>1061.9228149829737</v>
      </c>
      <c r="AH123">
        <v>92.932489451476783</v>
      </c>
      <c r="AI123">
        <v>11.919831223628689</v>
      </c>
      <c r="AJ123">
        <v>213.76645777404099</v>
      </c>
      <c r="AK123">
        <v>52.721211105940121</v>
      </c>
      <c r="AL123">
        <v>19.272098410921604</v>
      </c>
      <c r="AM123">
        <v>-21.785991519809755</v>
      </c>
      <c r="AN123">
        <v>99</v>
      </c>
      <c r="AO123">
        <v>99</v>
      </c>
      <c r="AP123">
        <v>99</v>
      </c>
      <c r="AQ123">
        <v>99</v>
      </c>
      <c r="AR123">
        <v>215.78320090805903</v>
      </c>
      <c r="AS123">
        <v>26.005806056187257</v>
      </c>
    </row>
    <row r="124" spans="1:45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431</v>
      </c>
      <c r="R124">
        <v>784</v>
      </c>
      <c r="S124">
        <v>3.6179487179487184</v>
      </c>
      <c r="T124">
        <v>7.5892857142857117</v>
      </c>
      <c r="U124">
        <v>265.41454081632691</v>
      </c>
      <c r="V124">
        <v>10.076530612244898</v>
      </c>
      <c r="W124">
        <v>71.938775510204081</v>
      </c>
      <c r="X124">
        <v>4.9744897959183678</v>
      </c>
      <c r="Y124">
        <v>46.357846327407344</v>
      </c>
      <c r="Z124">
        <v>1.3673444144627991</v>
      </c>
      <c r="AA124">
        <v>2.0738132824852498</v>
      </c>
      <c r="AB124">
        <v>60.5777770665132</v>
      </c>
      <c r="AC124">
        <v>70.013284223458356</v>
      </c>
      <c r="AD124">
        <v>63.613424038509997</v>
      </c>
      <c r="AE124">
        <v>1.5516763646439455</v>
      </c>
      <c r="AF124">
        <v>1.5692188911979343</v>
      </c>
      <c r="AG124">
        <v>1069.761517615176</v>
      </c>
      <c r="AH124">
        <v>94.132653061224502</v>
      </c>
      <c r="AI124">
        <v>11.479591836734697</v>
      </c>
      <c r="AJ124">
        <v>215.35499157076563</v>
      </c>
      <c r="AK124">
        <v>13.796900270456122</v>
      </c>
      <c r="AL124">
        <v>-4.7020223851002356</v>
      </c>
      <c r="AM124">
        <v>-26.039016200696391</v>
      </c>
      <c r="AN124">
        <v>99</v>
      </c>
      <c r="AO124">
        <v>99</v>
      </c>
      <c r="AP124">
        <v>99</v>
      </c>
      <c r="AQ124">
        <v>99</v>
      </c>
      <c r="AR124">
        <v>216.65040650406499</v>
      </c>
      <c r="AS124">
        <v>26.062405836886139</v>
      </c>
    </row>
    <row r="125" spans="1:45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430</v>
      </c>
      <c r="R125">
        <v>829</v>
      </c>
      <c r="S125">
        <v>3.7475728155339807</v>
      </c>
      <c r="T125">
        <v>7.5898673100120622</v>
      </c>
      <c r="U125">
        <v>265.03823884197806</v>
      </c>
      <c r="V125">
        <v>14.234016887816651</v>
      </c>
      <c r="W125">
        <v>69.96381182147168</v>
      </c>
      <c r="X125">
        <v>5.910735826296742</v>
      </c>
      <c r="Y125">
        <v>50.377752018789238</v>
      </c>
      <c r="Z125">
        <v>1.5988814076851603</v>
      </c>
      <c r="AA125">
        <v>2.2354083575973402</v>
      </c>
      <c r="AB125">
        <v>68.999516688783444</v>
      </c>
      <c r="AC125">
        <v>65.663352199534998</v>
      </c>
      <c r="AD125">
        <v>57.113986638092882</v>
      </c>
      <c r="AE125">
        <v>1.6407394212880499</v>
      </c>
      <c r="AF125">
        <v>1.6569363305940772</v>
      </c>
      <c r="AG125">
        <v>1054.2728426395936</v>
      </c>
      <c r="AH125">
        <v>94.933655006031373</v>
      </c>
      <c r="AI125">
        <v>16.405307599517499</v>
      </c>
      <c r="AJ125">
        <v>219.5473895712588</v>
      </c>
      <c r="AK125">
        <v>15.46178664666378</v>
      </c>
      <c r="AL125">
        <v>-2.1847871635940566</v>
      </c>
      <c r="AM125">
        <v>-27.193640139645289</v>
      </c>
      <c r="AN125">
        <v>99</v>
      </c>
      <c r="AO125">
        <v>99</v>
      </c>
      <c r="AP125">
        <v>99</v>
      </c>
      <c r="AQ125">
        <v>99</v>
      </c>
      <c r="AR125">
        <v>215.60025380710661</v>
      </c>
      <c r="AS125">
        <v>26.495955600156833</v>
      </c>
    </row>
    <row r="126" spans="1:45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396</v>
      </c>
      <c r="R126">
        <v>719</v>
      </c>
      <c r="S126">
        <v>3.7273991655076495</v>
      </c>
      <c r="T126">
        <v>7.6008344923504865</v>
      </c>
      <c r="U126">
        <v>265.74895688456161</v>
      </c>
      <c r="V126">
        <v>12.795549374130738</v>
      </c>
      <c r="W126">
        <v>71.627260083449244</v>
      </c>
      <c r="X126">
        <v>6.81502086230876</v>
      </c>
      <c r="Y126">
        <v>50.202676520164687</v>
      </c>
      <c r="Z126">
        <v>1.541529971910031</v>
      </c>
      <c r="AA126">
        <v>2.1235940286402406</v>
      </c>
      <c r="AB126">
        <v>71.974469210977048</v>
      </c>
      <c r="AC126">
        <v>68.954876833930783</v>
      </c>
      <c r="AD126">
        <v>63.166897891474598</v>
      </c>
      <c r="AE126">
        <v>1.4230297272691288</v>
      </c>
      <c r="AF126">
        <v>1.4409310897340404</v>
      </c>
      <c r="AG126">
        <v>1051.0757800891531</v>
      </c>
      <c r="AH126">
        <v>93.602225312934635</v>
      </c>
      <c r="AI126">
        <v>13.21279554937413</v>
      </c>
      <c r="AJ126">
        <v>211.83786145806243</v>
      </c>
      <c r="AK126">
        <v>18.686739023745943</v>
      </c>
      <c r="AL126">
        <v>-5.0528446412760877</v>
      </c>
      <c r="AM126">
        <v>-34.331743591442326</v>
      </c>
      <c r="AN126">
        <v>99</v>
      </c>
      <c r="AO126">
        <v>99</v>
      </c>
      <c r="AP126">
        <v>99</v>
      </c>
      <c r="AQ126">
        <v>99</v>
      </c>
      <c r="AR126">
        <v>215.93164933135219</v>
      </c>
      <c r="AS126">
        <v>26.363610792502961</v>
      </c>
    </row>
    <row r="127" spans="1:45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408</v>
      </c>
      <c r="R127">
        <v>745</v>
      </c>
      <c r="S127">
        <v>3.7493261455525606</v>
      </c>
      <c r="T127">
        <v>7.4751677852348992</v>
      </c>
      <c r="U127">
        <v>262.16053691275192</v>
      </c>
      <c r="V127">
        <v>14.36241610738255</v>
      </c>
      <c r="W127">
        <v>68.590604026845654</v>
      </c>
      <c r="X127">
        <v>4.1610738255033555</v>
      </c>
      <c r="Y127">
        <v>49.98251908894445</v>
      </c>
      <c r="Z127">
        <v>1.60669836272171</v>
      </c>
      <c r="AA127">
        <v>2.1248894496397699</v>
      </c>
      <c r="AB127">
        <v>65.761219763267988</v>
      </c>
      <c r="AC127">
        <v>67.801879002056339</v>
      </c>
      <c r="AD127">
        <v>57.519905278784144</v>
      </c>
      <c r="AE127">
        <v>1.4744883822190555</v>
      </c>
      <c r="AF127">
        <v>1.4728765358017724</v>
      </c>
      <c r="AG127">
        <v>1061.8810240963855</v>
      </c>
      <c r="AH127">
        <v>89.127516778523486</v>
      </c>
      <c r="AI127">
        <v>19.328859060402685</v>
      </c>
      <c r="AJ127">
        <v>212.31763117410895</v>
      </c>
      <c r="AK127">
        <v>15.017171002837184</v>
      </c>
      <c r="AL127">
        <v>-8.7822724040724065</v>
      </c>
      <c r="AM127">
        <v>-31.019135126021997</v>
      </c>
      <c r="AN127">
        <v>99</v>
      </c>
      <c r="AO127">
        <v>99</v>
      </c>
      <c r="AP127">
        <v>99</v>
      </c>
      <c r="AQ127">
        <v>99</v>
      </c>
      <c r="AR127">
        <v>215.09186746987953</v>
      </c>
      <c r="AS127">
        <v>26.37623146638693</v>
      </c>
    </row>
    <row r="128" spans="1:45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582</v>
      </c>
      <c r="R128">
        <v>1051</v>
      </c>
      <c r="S128">
        <v>3.7333333333333343</v>
      </c>
      <c r="T128">
        <v>7.457659372026642</v>
      </c>
      <c r="U128">
        <v>261.69571836346358</v>
      </c>
      <c r="V128">
        <v>14.367269267364415</v>
      </c>
      <c r="W128">
        <v>68.125594671741197</v>
      </c>
      <c r="X128">
        <v>5.2331113225499521</v>
      </c>
      <c r="Y128">
        <v>49.481252211241298</v>
      </c>
      <c r="Z128">
        <v>1.5768893356040325</v>
      </c>
      <c r="AA128">
        <v>2.1377103987357984</v>
      </c>
      <c r="AB128">
        <v>70.663027225970595</v>
      </c>
      <c r="AC128">
        <v>67.705632365705242</v>
      </c>
      <c r="AD128">
        <v>66.983731533454204</v>
      </c>
      <c r="AE128">
        <v>2.0801171673989622</v>
      </c>
      <c r="AF128">
        <v>2.0741591951204588</v>
      </c>
      <c r="AG128">
        <v>1073.5721493440967</v>
      </c>
      <c r="AH128">
        <v>94.291151284490979</v>
      </c>
      <c r="AI128">
        <v>17.88772597526166</v>
      </c>
      <c r="AJ128">
        <v>210.37373545297339</v>
      </c>
      <c r="AK128">
        <v>20.256457325707288</v>
      </c>
      <c r="AL128">
        <v>-2.0906430138161243</v>
      </c>
      <c r="AM128">
        <v>-19.024661990650973</v>
      </c>
      <c r="AN128">
        <v>99</v>
      </c>
      <c r="AO128">
        <v>99</v>
      </c>
      <c r="AP128">
        <v>99</v>
      </c>
      <c r="AQ128">
        <v>99</v>
      </c>
      <c r="AR128">
        <v>214.88698284561048</v>
      </c>
      <c r="AS128">
        <v>26.392545961041328</v>
      </c>
    </row>
    <row r="129" spans="1:45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555</v>
      </c>
      <c r="R129">
        <v>1039</v>
      </c>
      <c r="S129">
        <v>3.6718146718146718</v>
      </c>
      <c r="T129">
        <v>7.4812319538017311</v>
      </c>
      <c r="U129">
        <v>262.53118383060649</v>
      </c>
      <c r="V129">
        <v>12.993262752646777</v>
      </c>
      <c r="W129">
        <v>68.719923002887398</v>
      </c>
      <c r="X129">
        <v>5.5822906641000971</v>
      </c>
      <c r="Y129">
        <v>50.727571741481682</v>
      </c>
      <c r="Z129">
        <v>1.5343266117596748</v>
      </c>
      <c r="AA129">
        <v>2.1732878325207672</v>
      </c>
      <c r="AB129">
        <v>71.130708811315515</v>
      </c>
      <c r="AC129">
        <v>66.670111435004571</v>
      </c>
      <c r="AD129">
        <v>65.866120924992785</v>
      </c>
      <c r="AE129">
        <v>2.0563670189605352</v>
      </c>
      <c r="AF129">
        <v>2.0570232358419451</v>
      </c>
      <c r="AG129">
        <v>1064.8609680741502</v>
      </c>
      <c r="AH129">
        <v>93.45524542829645</v>
      </c>
      <c r="AI129">
        <v>16.169393647738211</v>
      </c>
      <c r="AJ129">
        <v>208.55179677207028</v>
      </c>
      <c r="AK129">
        <v>20.177428500730471</v>
      </c>
      <c r="AL129">
        <v>1.588684337850881</v>
      </c>
      <c r="AM129">
        <v>-22.07351071626028</v>
      </c>
      <c r="AN129">
        <v>99</v>
      </c>
      <c r="AO129">
        <v>99</v>
      </c>
      <c r="AP129">
        <v>99</v>
      </c>
      <c r="AQ129">
        <v>99</v>
      </c>
      <c r="AR129">
        <v>215.41812564366631</v>
      </c>
      <c r="AS129">
        <v>26.216227180295977</v>
      </c>
    </row>
    <row r="130" spans="1:45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514</v>
      </c>
      <c r="R130">
        <v>1011</v>
      </c>
      <c r="S130">
        <v>3.803376365441907</v>
      </c>
      <c r="T130">
        <v>7.7527200791295758</v>
      </c>
      <c r="U130">
        <v>266.70227497527219</v>
      </c>
      <c r="V130">
        <v>14.737883283877348</v>
      </c>
      <c r="W130">
        <v>71.711177052423338</v>
      </c>
      <c r="X130">
        <v>6.7260138476755689</v>
      </c>
      <c r="Y130">
        <v>53.529578101443505</v>
      </c>
      <c r="Z130">
        <v>1.6242493003118361</v>
      </c>
      <c r="AA130">
        <v>2.2818641666317157</v>
      </c>
      <c r="AB130">
        <v>68.862099319772099</v>
      </c>
      <c r="AC130">
        <v>67.859660631958803</v>
      </c>
      <c r="AD130">
        <v>64.080093293876402</v>
      </c>
      <c r="AE130">
        <v>2.0009500059375367</v>
      </c>
      <c r="AF130">
        <v>2.0333897443210511</v>
      </c>
      <c r="AG130">
        <v>1066.4641744548285</v>
      </c>
      <c r="AH130">
        <v>94.955489614243362</v>
      </c>
      <c r="AI130">
        <v>18.298714144411473</v>
      </c>
      <c r="AJ130">
        <v>208.60503781223088</v>
      </c>
      <c r="AK130">
        <v>29.770697909220139</v>
      </c>
      <c r="AL130">
        <v>6.829185163559151</v>
      </c>
      <c r="AM130">
        <v>-9.3467602164570156</v>
      </c>
      <c r="AN130">
        <v>99</v>
      </c>
      <c r="AO130">
        <v>99</v>
      </c>
      <c r="AP130">
        <v>99</v>
      </c>
      <c r="AQ130">
        <v>99</v>
      </c>
      <c r="AR130">
        <v>215.63447559709243</v>
      </c>
      <c r="AS130">
        <v>26.695599027652168</v>
      </c>
    </row>
    <row r="131" spans="1:45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524</v>
      </c>
      <c r="R131">
        <v>953</v>
      </c>
      <c r="S131">
        <v>3.8768421052631594</v>
      </c>
      <c r="T131">
        <v>7.7597061909758684</v>
      </c>
      <c r="U131">
        <v>267.10944386149021</v>
      </c>
      <c r="V131">
        <v>15.529905561385098</v>
      </c>
      <c r="W131">
        <v>73.032528856243488</v>
      </c>
      <c r="X131">
        <v>6.5057712486883519</v>
      </c>
      <c r="Y131">
        <v>49.047545245953359</v>
      </c>
      <c r="Z131">
        <v>1.6503046913144761</v>
      </c>
      <c r="AA131">
        <v>2.2065372485664265</v>
      </c>
      <c r="AB131">
        <v>69.780599713542358</v>
      </c>
      <c r="AC131">
        <v>72.399108414810527</v>
      </c>
      <c r="AD131">
        <v>66.211735901801603</v>
      </c>
      <c r="AE131">
        <v>1.8861576218184697</v>
      </c>
      <c r="AF131">
        <v>1.9196625687318036</v>
      </c>
      <c r="AG131">
        <v>1057.2653061224489</v>
      </c>
      <c r="AH131">
        <v>92.549842602308502</v>
      </c>
      <c r="AI131">
        <v>16.579223504721931</v>
      </c>
      <c r="AJ131">
        <v>211.2756845295562</v>
      </c>
      <c r="AK131">
        <v>21.670594688350501</v>
      </c>
      <c r="AL131">
        <v>-0.32397216785760646</v>
      </c>
      <c r="AM131">
        <v>-26.780890890873962</v>
      </c>
      <c r="AN131">
        <v>99</v>
      </c>
      <c r="AO131">
        <v>99</v>
      </c>
      <c r="AP131">
        <v>99</v>
      </c>
      <c r="AQ131">
        <v>99</v>
      </c>
      <c r="AR131">
        <v>215.42063492063488</v>
      </c>
      <c r="AS131">
        <v>26.808627372756124</v>
      </c>
    </row>
    <row r="132" spans="1:45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165</v>
      </c>
      <c r="R132">
        <v>279</v>
      </c>
      <c r="S132">
        <v>3.8273381294964008</v>
      </c>
      <c r="T132">
        <v>7.6594982078853056</v>
      </c>
      <c r="U132">
        <v>264.64802867383503</v>
      </c>
      <c r="V132">
        <v>18.27956989247312</v>
      </c>
      <c r="W132">
        <v>69.175627240143399</v>
      </c>
      <c r="X132">
        <v>6.4516129032258052</v>
      </c>
      <c r="Y132">
        <v>53.370225023443211</v>
      </c>
      <c r="Z132">
        <v>1.7770578086843996</v>
      </c>
      <c r="AA132">
        <v>2.303692166429153</v>
      </c>
      <c r="AB132">
        <v>70.789701672759108</v>
      </c>
      <c r="AC132">
        <v>69.498018790221309</v>
      </c>
      <c r="AD132">
        <v>61.109930388088038</v>
      </c>
      <c r="AE132">
        <v>0.55219095119344486</v>
      </c>
      <c r="AF132">
        <v>0.55682101749575197</v>
      </c>
      <c r="AG132">
        <v>1096.8506787330321</v>
      </c>
      <c r="AH132">
        <v>79.211469534050195</v>
      </c>
      <c r="AI132">
        <v>17.921146953405017</v>
      </c>
      <c r="AJ132">
        <v>211.90749788034989</v>
      </c>
      <c r="AK132">
        <v>51.537133864921522</v>
      </c>
      <c r="AL132">
        <v>28.487608583368758</v>
      </c>
      <c r="AM132">
        <v>-30.649292511208287</v>
      </c>
      <c r="AN132">
        <v>99</v>
      </c>
      <c r="AO132">
        <v>99</v>
      </c>
      <c r="AP132">
        <v>99</v>
      </c>
      <c r="AQ132">
        <v>99</v>
      </c>
      <c r="AR132">
        <v>216.70135746606337</v>
      </c>
      <c r="AS132">
        <v>26.313443672002393</v>
      </c>
    </row>
    <row r="133" spans="1:45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451</v>
      </c>
      <c r="R133">
        <v>774</v>
      </c>
      <c r="S133">
        <v>3.8626943005181342</v>
      </c>
      <c r="T133">
        <v>7.8901808785529726</v>
      </c>
      <c r="U133">
        <v>268.82325581395344</v>
      </c>
      <c r="V133">
        <v>15.11627906976744</v>
      </c>
      <c r="W133">
        <v>74.289405684754541</v>
      </c>
      <c r="X133">
        <v>5.4263565891472867</v>
      </c>
      <c r="Y133">
        <v>51.342028376095847</v>
      </c>
      <c r="Z133">
        <v>1.5256653487080956</v>
      </c>
      <c r="AA133">
        <v>2.1892577101127495</v>
      </c>
      <c r="AB133">
        <v>66.545960358874652</v>
      </c>
      <c r="AC133">
        <v>64.978583631526192</v>
      </c>
      <c r="AD133">
        <v>62.529583797226479</v>
      </c>
      <c r="AE133">
        <v>1.5318845742785887</v>
      </c>
      <c r="AF133">
        <v>1.5690997396085291</v>
      </c>
      <c r="AG133">
        <v>1068.7162726008348</v>
      </c>
      <c r="AH133">
        <v>92.764857881136962</v>
      </c>
      <c r="AI133">
        <v>15.762273901808788</v>
      </c>
      <c r="AJ133">
        <v>216.39816145980913</v>
      </c>
      <c r="AK133">
        <v>42.160627897546227</v>
      </c>
      <c r="AL133">
        <v>18.731850736072698</v>
      </c>
      <c r="AM133">
        <v>-12.607845564088104</v>
      </c>
      <c r="AN133">
        <v>99</v>
      </c>
      <c r="AO133">
        <v>99</v>
      </c>
      <c r="AP133">
        <v>99</v>
      </c>
      <c r="AQ133">
        <v>99</v>
      </c>
      <c r="AR133">
        <v>215.69123783031995</v>
      </c>
      <c r="AS133">
        <v>26.976068519022167</v>
      </c>
    </row>
    <row r="134" spans="1:45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541</v>
      </c>
      <c r="R134">
        <v>993</v>
      </c>
      <c r="S134">
        <v>3.8725985844287152</v>
      </c>
      <c r="T134">
        <v>7.7150050352467279</v>
      </c>
      <c r="U134">
        <v>267.43252769385685</v>
      </c>
      <c r="V134">
        <v>17.724068479355484</v>
      </c>
      <c r="W134">
        <v>69.587109768378639</v>
      </c>
      <c r="X134">
        <v>8.358509566968781</v>
      </c>
      <c r="Y134">
        <v>52.429452714472959</v>
      </c>
      <c r="Z134">
        <v>1.7083290253536059</v>
      </c>
      <c r="AA134">
        <v>2.2368214088479195</v>
      </c>
      <c r="AB134">
        <v>71.262912407105546</v>
      </c>
      <c r="AC134">
        <v>69.668135167008813</v>
      </c>
      <c r="AD134">
        <v>61.563725761882637</v>
      </c>
      <c r="AE134">
        <v>1.9653247832798952</v>
      </c>
      <c r="AF134">
        <v>2.0026554213709225</v>
      </c>
      <c r="AG134">
        <v>1057.6859592711685</v>
      </c>
      <c r="AH134">
        <v>93.957703927492418</v>
      </c>
      <c r="AI134">
        <v>20.443101711983889</v>
      </c>
      <c r="AJ134">
        <v>208.44463304200357</v>
      </c>
      <c r="AK134">
        <v>27.164626243761997</v>
      </c>
      <c r="AL134">
        <v>6.9225325482802305</v>
      </c>
      <c r="AM134">
        <v>-23.724135059152633</v>
      </c>
      <c r="AN134">
        <v>99</v>
      </c>
      <c r="AO134">
        <v>99</v>
      </c>
      <c r="AP134">
        <v>99</v>
      </c>
      <c r="AQ134">
        <v>99</v>
      </c>
      <c r="AR134">
        <v>215.80600214362275</v>
      </c>
      <c r="AS134">
        <v>26.746588265894086</v>
      </c>
    </row>
    <row r="135" spans="1:45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551</v>
      </c>
      <c r="R135">
        <v>1062</v>
      </c>
      <c r="S135">
        <v>3.9632075471698118</v>
      </c>
      <c r="T135">
        <v>7.7758945386064049</v>
      </c>
      <c r="U135">
        <v>267.59491525423709</v>
      </c>
      <c r="V135">
        <v>18.361581920903951</v>
      </c>
      <c r="W135">
        <v>70.244821092278698</v>
      </c>
      <c r="X135">
        <v>5.8380414312617708</v>
      </c>
      <c r="Y135">
        <v>50.574046444483194</v>
      </c>
      <c r="Z135">
        <v>1.6582133267811558</v>
      </c>
      <c r="AA135">
        <v>2.2679837690832705</v>
      </c>
      <c r="AB135">
        <v>69.832327178152724</v>
      </c>
      <c r="AC135">
        <v>65.788349679760358</v>
      </c>
      <c r="AD135">
        <v>63.641732773151723</v>
      </c>
      <c r="AE135">
        <v>2.1018881368008553</v>
      </c>
      <c r="AF135">
        <v>2.1431132756815594</v>
      </c>
      <c r="AG135">
        <v>1065.1189999999999</v>
      </c>
      <c r="AH135">
        <v>94.067796610169509</v>
      </c>
      <c r="AI135">
        <v>21.845574387947273</v>
      </c>
      <c r="AJ135">
        <v>226.87699936088757</v>
      </c>
      <c r="AK135">
        <v>23.778714983015355</v>
      </c>
      <c r="AL135">
        <v>-1.2881103657165347</v>
      </c>
      <c r="AM135">
        <v>-17.222450105632785</v>
      </c>
      <c r="AN135">
        <v>99</v>
      </c>
      <c r="AO135">
        <v>99</v>
      </c>
      <c r="AP135">
        <v>99</v>
      </c>
      <c r="AQ135">
        <v>99</v>
      </c>
      <c r="AR135">
        <v>214.72</v>
      </c>
      <c r="AS135">
        <v>27.1341515817515</v>
      </c>
    </row>
    <row r="136" spans="1:45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469</v>
      </c>
      <c r="R136">
        <v>921</v>
      </c>
      <c r="S136">
        <v>3.8902173913043474</v>
      </c>
      <c r="T136">
        <v>7.6145494028230196</v>
      </c>
      <c r="U136">
        <v>262.94495114006503</v>
      </c>
      <c r="V136">
        <v>17.37242128121607</v>
      </c>
      <c r="W136">
        <v>68.512486427795878</v>
      </c>
      <c r="X136">
        <v>6.0803474484256244</v>
      </c>
      <c r="Y136">
        <v>55.757423455384654</v>
      </c>
      <c r="Z136">
        <v>1.7789876725722684</v>
      </c>
      <c r="AA136">
        <v>2.2843861837923978</v>
      </c>
      <c r="AB136">
        <v>69.387529065792492</v>
      </c>
      <c r="AC136">
        <v>67.208026149114517</v>
      </c>
      <c r="AD136">
        <v>64.493828560709957</v>
      </c>
      <c r="AE136">
        <v>1.8228238926493283</v>
      </c>
      <c r="AF136">
        <v>1.8262793958471439</v>
      </c>
      <c r="AG136">
        <v>1048.0675057208239</v>
      </c>
      <c r="AH136">
        <v>94.896851248642804</v>
      </c>
      <c r="AI136">
        <v>22.692725298588485</v>
      </c>
      <c r="AJ136">
        <v>209.07536173500952</v>
      </c>
      <c r="AK136">
        <v>26.112777077935792</v>
      </c>
      <c r="AL136">
        <v>-0.40893381269580514</v>
      </c>
      <c r="AM136">
        <v>-24.57256024200985</v>
      </c>
      <c r="AN136">
        <v>99</v>
      </c>
      <c r="AO136">
        <v>99</v>
      </c>
      <c r="AP136">
        <v>99</v>
      </c>
      <c r="AQ136">
        <v>99</v>
      </c>
      <c r="AR136">
        <v>213.98970251716247</v>
      </c>
      <c r="AS136">
        <v>26.880766561980128</v>
      </c>
    </row>
    <row r="137" spans="1:45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530</v>
      </c>
      <c r="R137">
        <v>1003</v>
      </c>
      <c r="S137">
        <v>4.0250501002004011</v>
      </c>
      <c r="T137">
        <v>7.7856430707876383</v>
      </c>
      <c r="U137">
        <v>268.40139581256255</v>
      </c>
      <c r="V137">
        <v>20.338983050847457</v>
      </c>
      <c r="W137">
        <v>70.289132602193419</v>
      </c>
      <c r="X137">
        <v>6.9790628115653037</v>
      </c>
      <c r="Y137">
        <v>53.251078729806238</v>
      </c>
      <c r="Z137">
        <v>1.7635301217949002</v>
      </c>
      <c r="AA137">
        <v>2.371926464870922</v>
      </c>
      <c r="AB137">
        <v>66.804726053519914</v>
      </c>
      <c r="AC137">
        <v>68.54846803716562</v>
      </c>
      <c r="AD137">
        <v>60.931380154040511</v>
      </c>
      <c r="AE137">
        <v>1.9851165736452516</v>
      </c>
      <c r="AF137">
        <v>2.030151535935631</v>
      </c>
      <c r="AG137">
        <v>1049.2616822429907</v>
      </c>
      <c r="AH137">
        <v>96.011964107676988</v>
      </c>
      <c r="AI137">
        <v>21.934197407776672</v>
      </c>
      <c r="AJ137">
        <v>215.26611813256076</v>
      </c>
      <c r="AK137">
        <v>24.879797539207043</v>
      </c>
      <c r="AL137">
        <v>-6.0858640524886738</v>
      </c>
      <c r="AM137">
        <v>-28.081685585034045</v>
      </c>
      <c r="AN137">
        <v>99</v>
      </c>
      <c r="AO137">
        <v>99</v>
      </c>
      <c r="AP137">
        <v>99</v>
      </c>
      <c r="AQ137">
        <v>99</v>
      </c>
      <c r="AR137">
        <v>214.95846313603323</v>
      </c>
      <c r="AS137">
        <v>27.213639905139768</v>
      </c>
    </row>
    <row r="138" spans="1:45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287</v>
      </c>
      <c r="R138">
        <v>477</v>
      </c>
      <c r="S138">
        <v>4.0105485232067508</v>
      </c>
      <c r="T138">
        <v>7.8888888888888893</v>
      </c>
      <c r="U138">
        <v>268.87379454926639</v>
      </c>
      <c r="V138">
        <v>20.335429769392036</v>
      </c>
      <c r="W138">
        <v>72.746331236897277</v>
      </c>
      <c r="X138">
        <v>7.5471698113207522</v>
      </c>
      <c r="Y138">
        <v>55.486608247626883</v>
      </c>
      <c r="Z138">
        <v>1.7233710803336453</v>
      </c>
      <c r="AA138">
        <v>2.3663925393155094</v>
      </c>
      <c r="AB138">
        <v>66.22618644846402</v>
      </c>
      <c r="AC138">
        <v>68.445364743618029</v>
      </c>
      <c r="AD138">
        <v>67.563554956881774</v>
      </c>
      <c r="AE138">
        <v>0.9440684004275024</v>
      </c>
      <c r="AF138">
        <v>0.96718512439162063</v>
      </c>
      <c r="AG138">
        <v>1054.3232558139532</v>
      </c>
      <c r="AH138">
        <v>90.146750524108995</v>
      </c>
      <c r="AI138">
        <v>20.754716981132077</v>
      </c>
      <c r="AJ138">
        <v>211.37687090169163</v>
      </c>
      <c r="AK138">
        <v>31.518607957167628</v>
      </c>
      <c r="AL138">
        <v>1.3260828292833189</v>
      </c>
      <c r="AM138">
        <v>-22.591356727204925</v>
      </c>
      <c r="AN138">
        <v>99</v>
      </c>
      <c r="AO138">
        <v>99</v>
      </c>
      <c r="AP138">
        <v>99</v>
      </c>
      <c r="AQ138">
        <v>99</v>
      </c>
      <c r="AR138">
        <v>215.16046511627903</v>
      </c>
      <c r="AS138">
        <v>27.261329405325579</v>
      </c>
    </row>
    <row r="139" spans="1:45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498</v>
      </c>
      <c r="R139">
        <v>946</v>
      </c>
      <c r="S139">
        <v>3.8835978835978842</v>
      </c>
      <c r="T139">
        <v>7.7008456659619453</v>
      </c>
      <c r="U139">
        <v>267.41469344608902</v>
      </c>
      <c r="V139">
        <v>17.758985200845672</v>
      </c>
      <c r="W139">
        <v>70.507399577167007</v>
      </c>
      <c r="X139">
        <v>6.4482029598308692</v>
      </c>
      <c r="Y139">
        <v>51.644900791462256</v>
      </c>
      <c r="Z139">
        <v>1.7192214653154969</v>
      </c>
      <c r="AA139">
        <v>2.1902965237647831</v>
      </c>
      <c r="AB139">
        <v>70.630224686080012</v>
      </c>
      <c r="AC139">
        <v>69.263664533745796</v>
      </c>
      <c r="AD139">
        <v>63.919760212959723</v>
      </c>
      <c r="AE139">
        <v>1.8723033685627204</v>
      </c>
      <c r="AF139">
        <v>1.9077398685516671</v>
      </c>
      <c r="AG139">
        <v>1045.809151785714</v>
      </c>
      <c r="AH139">
        <v>94.503171247357315</v>
      </c>
      <c r="AI139">
        <v>21.775898520084564</v>
      </c>
      <c r="AJ139">
        <v>214.68690441005825</v>
      </c>
      <c r="AK139">
        <v>24.901638514633728</v>
      </c>
      <c r="AL139">
        <v>-0.88694796936493725</v>
      </c>
      <c r="AM139">
        <v>-25.737461468297095</v>
      </c>
      <c r="AN139">
        <v>99</v>
      </c>
      <c r="AO139">
        <v>99</v>
      </c>
      <c r="AP139">
        <v>99</v>
      </c>
      <c r="AQ139">
        <v>99</v>
      </c>
      <c r="AR139">
        <v>215.8203125</v>
      </c>
      <c r="AS139">
        <v>26.78595752268204</v>
      </c>
    </row>
    <row r="140" spans="1:45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483</v>
      </c>
      <c r="R140">
        <v>897</v>
      </c>
      <c r="S140">
        <v>3.9517937219730945</v>
      </c>
      <c r="T140">
        <v>7.7079152731326639</v>
      </c>
      <c r="U140">
        <v>266.18573021181697</v>
      </c>
      <c r="V140">
        <v>22.185061315496096</v>
      </c>
      <c r="W140">
        <v>66.889632107023431</v>
      </c>
      <c r="X140">
        <v>10.367892976588628</v>
      </c>
      <c r="Y140">
        <v>61.510640579589747</v>
      </c>
      <c r="Z140">
        <v>1.907809381302098</v>
      </c>
      <c r="AA140">
        <v>2.4810258337865232</v>
      </c>
      <c r="AB140">
        <v>73.139947977075337</v>
      </c>
      <c r="AC140">
        <v>71.988347910611608</v>
      </c>
      <c r="AD140">
        <v>68.074419074424171</v>
      </c>
      <c r="AE140">
        <v>1.7753235957724736</v>
      </c>
      <c r="AF140">
        <v>1.8006112778185961</v>
      </c>
      <c r="AG140">
        <v>1056.2642180094788</v>
      </c>
      <c r="AH140">
        <v>93.979933110367867</v>
      </c>
      <c r="AI140">
        <v>26.086956521739129</v>
      </c>
      <c r="AJ140">
        <v>211.44052327022436</v>
      </c>
      <c r="AK140">
        <v>22.682486613037597</v>
      </c>
      <c r="AL140">
        <v>-9.3034312260420489</v>
      </c>
      <c r="AM140">
        <v>-22.484816998064215</v>
      </c>
      <c r="AN140">
        <v>99</v>
      </c>
      <c r="AO140">
        <v>99</v>
      </c>
      <c r="AP140">
        <v>99</v>
      </c>
      <c r="AQ140">
        <v>99</v>
      </c>
      <c r="AR140">
        <v>214.73341232227497</v>
      </c>
      <c r="AS140">
        <v>26.987954319334634</v>
      </c>
    </row>
    <row r="141" spans="1:45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511</v>
      </c>
      <c r="R141">
        <v>953</v>
      </c>
      <c r="S141">
        <v>3.8628691983122376</v>
      </c>
      <c r="T141">
        <v>7.50891920251836</v>
      </c>
      <c r="U141">
        <v>263.21458551941248</v>
      </c>
      <c r="V141">
        <v>19.832109129066112</v>
      </c>
      <c r="W141">
        <v>65.477439664218252</v>
      </c>
      <c r="X141">
        <v>8.0797481636936013</v>
      </c>
      <c r="Y141">
        <v>55.704794981266005</v>
      </c>
      <c r="Z141">
        <v>1.8612873394182143</v>
      </c>
      <c r="AA141">
        <v>2.4084875685953366</v>
      </c>
      <c r="AB141">
        <v>67.348725819777641</v>
      </c>
      <c r="AC141">
        <v>70.98743260212764</v>
      </c>
      <c r="AD141">
        <v>63.253435247667198</v>
      </c>
      <c r="AE141">
        <v>1.8861576218184697</v>
      </c>
      <c r="AF141">
        <v>1.8916709947098964</v>
      </c>
      <c r="AG141">
        <v>1063.9376391982184</v>
      </c>
      <c r="AH141">
        <v>94.228751311647443</v>
      </c>
      <c r="AI141">
        <v>22.770199370409237</v>
      </c>
      <c r="AJ141">
        <v>211.1104865621798</v>
      </c>
      <c r="AK141">
        <v>22.266278430459611</v>
      </c>
      <c r="AL141">
        <v>5.2272767166437877</v>
      </c>
      <c r="AM141">
        <v>-23.866574045855558</v>
      </c>
      <c r="AN141">
        <v>99</v>
      </c>
      <c r="AO141">
        <v>99</v>
      </c>
      <c r="AP141">
        <v>99</v>
      </c>
      <c r="AQ141">
        <v>99</v>
      </c>
      <c r="AR141">
        <v>214.50445434298439</v>
      </c>
      <c r="AS141">
        <v>26.81645986618328</v>
      </c>
    </row>
    <row r="142" spans="1:45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537</v>
      </c>
      <c r="R142">
        <v>1021</v>
      </c>
      <c r="S142">
        <v>3.8630541871921191</v>
      </c>
      <c r="T142">
        <v>7.590597453476982</v>
      </c>
      <c r="U142">
        <v>262.52771792360454</v>
      </c>
      <c r="V142">
        <v>18.413320274240942</v>
      </c>
      <c r="W142">
        <v>69.147894221351621</v>
      </c>
      <c r="X142">
        <v>6.2683643486777685</v>
      </c>
      <c r="Y142">
        <v>54.522419667583513</v>
      </c>
      <c r="Z142">
        <v>1.743723993476791</v>
      </c>
      <c r="AA142">
        <v>2.2867136870059221</v>
      </c>
      <c r="AB142">
        <v>64.853091820116163</v>
      </c>
      <c r="AC142">
        <v>68.580009370906737</v>
      </c>
      <c r="AD142">
        <v>57.9526663579204</v>
      </c>
      <c r="AE142">
        <v>2.0207417963028926</v>
      </c>
      <c r="AF142">
        <v>2.021359958535248</v>
      </c>
      <c r="AG142">
        <v>1068.1376811594203</v>
      </c>
      <c r="AH142">
        <v>94.613124387855052</v>
      </c>
      <c r="AI142">
        <v>23.996082272282077</v>
      </c>
      <c r="AJ142">
        <v>218.30890769857399</v>
      </c>
      <c r="AK142">
        <v>22.261483847195649</v>
      </c>
      <c r="AL142">
        <v>2.3741747380111806</v>
      </c>
      <c r="AM142">
        <v>-21.363753097302546</v>
      </c>
      <c r="AN142">
        <v>99</v>
      </c>
      <c r="AO142">
        <v>99</v>
      </c>
      <c r="AP142">
        <v>99</v>
      </c>
      <c r="AQ142">
        <v>99</v>
      </c>
      <c r="AR142">
        <v>214.09523809523816</v>
      </c>
      <c r="AS142">
        <v>26.815731904324256</v>
      </c>
    </row>
    <row r="143" spans="1:45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474</v>
      </c>
      <c r="R143">
        <v>832</v>
      </c>
      <c r="S143">
        <v>3.796875</v>
      </c>
      <c r="T143">
        <v>7.4050480769230749</v>
      </c>
      <c r="U143">
        <v>264.25564903846151</v>
      </c>
      <c r="V143">
        <v>17.42788461538462</v>
      </c>
      <c r="W143">
        <v>63.581730769230759</v>
      </c>
      <c r="X143">
        <v>6.6105769230769242</v>
      </c>
      <c r="Y143">
        <v>53.16076119271051</v>
      </c>
      <c r="Z143">
        <v>1.8049983602565527</v>
      </c>
      <c r="AA143">
        <v>2.3340340403547608</v>
      </c>
      <c r="AB143">
        <v>77.531771587380717</v>
      </c>
      <c r="AC143">
        <v>69.566538456707306</v>
      </c>
      <c r="AD143">
        <v>59.582319826737049</v>
      </c>
      <c r="AE143">
        <v>1.6466769583976564</v>
      </c>
      <c r="AF143">
        <v>1.6580222691304101</v>
      </c>
      <c r="AG143">
        <v>1082.4025157232702</v>
      </c>
      <c r="AH143">
        <v>95.432692307692321</v>
      </c>
      <c r="AI143">
        <v>24.399038461538456</v>
      </c>
      <c r="AJ143">
        <v>211.84015926030725</v>
      </c>
      <c r="AK143">
        <v>12.619149700069579</v>
      </c>
      <c r="AL143">
        <v>-5.077552744894418</v>
      </c>
      <c r="AM143">
        <v>-27.214793791188725</v>
      </c>
      <c r="AN143">
        <v>99</v>
      </c>
      <c r="AO143">
        <v>99</v>
      </c>
      <c r="AP143">
        <v>99</v>
      </c>
      <c r="AQ143">
        <v>99</v>
      </c>
      <c r="AR143">
        <v>215.37861635220125</v>
      </c>
      <c r="AS143">
        <v>26.524326107591445</v>
      </c>
    </row>
    <row r="144" spans="1:45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492</v>
      </c>
      <c r="R144">
        <v>880</v>
      </c>
      <c r="S144">
        <v>3.6902050113895202</v>
      </c>
      <c r="T144">
        <v>7.2874999999999996</v>
      </c>
      <c r="U144">
        <v>260.97602272727278</v>
      </c>
      <c r="V144">
        <v>17.272727272727277</v>
      </c>
      <c r="W144">
        <v>62.159090909090899</v>
      </c>
      <c r="X144">
        <v>4.7727272727272716</v>
      </c>
      <c r="Y144">
        <v>49.545165850779526</v>
      </c>
      <c r="Z144">
        <v>1.6977593981232029</v>
      </c>
      <c r="AA144">
        <v>2.2284989087642924</v>
      </c>
      <c r="AB144">
        <v>67.323171689133105</v>
      </c>
      <c r="AC144">
        <v>67.700207432827213</v>
      </c>
      <c r="AD144">
        <v>59.88139267616581</v>
      </c>
      <c r="AE144">
        <v>1.7416775521513677</v>
      </c>
      <c r="AF144">
        <v>1.7319128452879204</v>
      </c>
      <c r="AG144">
        <v>1096.3365384615388</v>
      </c>
      <c r="AH144">
        <v>94.431818181818173</v>
      </c>
      <c r="AI144">
        <v>21.477272727272723</v>
      </c>
      <c r="AJ144">
        <v>210.74715348825484</v>
      </c>
      <c r="AK144">
        <v>19.599521067117745</v>
      </c>
      <c r="AL144">
        <v>-3.6928343980900071</v>
      </c>
      <c r="AM144">
        <v>-30.685452984914495</v>
      </c>
      <c r="AN144">
        <v>99</v>
      </c>
      <c r="AO144">
        <v>99</v>
      </c>
      <c r="AP144">
        <v>99</v>
      </c>
      <c r="AQ144">
        <v>99</v>
      </c>
      <c r="AR144">
        <v>215.2307692307692</v>
      </c>
      <c r="AS144">
        <v>26.354429856108304</v>
      </c>
    </row>
    <row r="145" spans="1:45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432</v>
      </c>
      <c r="R145">
        <v>791</v>
      </c>
      <c r="S145">
        <v>3.7046894803548809</v>
      </c>
      <c r="T145">
        <v>7.4108723135271779</v>
      </c>
      <c r="U145">
        <v>261.92237673830567</v>
      </c>
      <c r="V145">
        <v>16.182048040455115</v>
      </c>
      <c r="W145">
        <v>63.716814159292049</v>
      </c>
      <c r="X145">
        <v>5.8154235145385602</v>
      </c>
      <c r="Y145">
        <v>53.228877910923046</v>
      </c>
      <c r="Z145">
        <v>1.7399678857750291</v>
      </c>
      <c r="AA145">
        <v>2.311261524201381</v>
      </c>
      <c r="AB145">
        <v>72.334071657688668</v>
      </c>
      <c r="AC145">
        <v>68.950104329015375</v>
      </c>
      <c r="AD145">
        <v>66.428638929650958</v>
      </c>
      <c r="AE145">
        <v>1.5655306178996955</v>
      </c>
      <c r="AF145">
        <v>1.562398593890584</v>
      </c>
      <c r="AG145">
        <v>1077.4873501997338</v>
      </c>
      <c r="AH145">
        <v>94.690265486725636</v>
      </c>
      <c r="AI145">
        <v>17.951959544879902</v>
      </c>
      <c r="AJ145">
        <v>210.59466127601249</v>
      </c>
      <c r="AK145">
        <v>13.770925885672304</v>
      </c>
      <c r="AL145">
        <v>-10.396638070117548</v>
      </c>
      <c r="AM145">
        <v>-24.277927493996874</v>
      </c>
      <c r="AN145">
        <v>99</v>
      </c>
      <c r="AO145">
        <v>99</v>
      </c>
      <c r="AP145">
        <v>99</v>
      </c>
      <c r="AQ145">
        <v>99</v>
      </c>
      <c r="AR145">
        <v>215.15312916111847</v>
      </c>
      <c r="AS145">
        <v>26.380555501577419</v>
      </c>
    </row>
    <row r="146" spans="1:45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316</v>
      </c>
      <c r="R146">
        <v>575</v>
      </c>
      <c r="S146">
        <v>4.0174825174825193</v>
      </c>
      <c r="T146">
        <v>7.4156521739130428</v>
      </c>
      <c r="U146">
        <v>268.43391304347807</v>
      </c>
      <c r="V146">
        <v>22.956521739130437</v>
      </c>
      <c r="W146">
        <v>65.217391304347828</v>
      </c>
      <c r="X146">
        <v>6.9565217391304346</v>
      </c>
      <c r="Y146">
        <v>53.878792935313513</v>
      </c>
      <c r="Z146">
        <v>1.8915853380927736</v>
      </c>
      <c r="AA146">
        <v>2.2471853430399409</v>
      </c>
      <c r="AB146">
        <v>72.365209333745426</v>
      </c>
      <c r="AC146">
        <v>70.675901169439555</v>
      </c>
      <c r="AD146">
        <v>58.361340669194405</v>
      </c>
      <c r="AE146">
        <v>1.1380279460079961</v>
      </c>
      <c r="AF146">
        <v>1.1639865980102129</v>
      </c>
      <c r="AG146">
        <v>1059.9279112754159</v>
      </c>
      <c r="AH146">
        <v>93.913043478260875</v>
      </c>
      <c r="AI146">
        <v>28.173913043478262</v>
      </c>
      <c r="AJ146">
        <v>213.03175584674997</v>
      </c>
      <c r="AK146">
        <v>24.064942158174286</v>
      </c>
      <c r="AL146">
        <v>-8.1902030329645257</v>
      </c>
      <c r="AM146">
        <v>-19.805386858799835</v>
      </c>
      <c r="AN146">
        <v>99</v>
      </c>
      <c r="AO146">
        <v>99</v>
      </c>
      <c r="AP146">
        <v>99</v>
      </c>
      <c r="AQ146">
        <v>99</v>
      </c>
      <c r="AR146">
        <v>215.38077634011097</v>
      </c>
      <c r="AS146">
        <v>27.112172971929141</v>
      </c>
    </row>
    <row r="147" spans="1:45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238</v>
      </c>
      <c r="R147">
        <v>430</v>
      </c>
      <c r="S147">
        <v>4.0093240093240095</v>
      </c>
      <c r="T147">
        <v>7.5651162790697644</v>
      </c>
      <c r="U147">
        <v>271.67534883720941</v>
      </c>
      <c r="V147">
        <v>20.697674418604656</v>
      </c>
      <c r="W147">
        <v>67.67441860465118</v>
      </c>
      <c r="X147">
        <v>8.6046511627906952</v>
      </c>
      <c r="Y147">
        <v>60.481215586591183</v>
      </c>
      <c r="Z147">
        <v>1.9540584034444839</v>
      </c>
      <c r="AA147">
        <v>2.3603688833631393</v>
      </c>
      <c r="AB147">
        <v>74.50920194354913</v>
      </c>
      <c r="AC147">
        <v>70.6645471631536</v>
      </c>
      <c r="AD147">
        <v>63.262054316098201</v>
      </c>
      <c r="AE147">
        <v>0.85104698571032722</v>
      </c>
      <c r="AF147">
        <v>0.8809706540947162</v>
      </c>
      <c r="AG147">
        <v>1075.9925187032418</v>
      </c>
      <c r="AH147">
        <v>93.255813953488385</v>
      </c>
      <c r="AI147">
        <v>23.255813953488367</v>
      </c>
      <c r="AJ147">
        <v>213.08041740897403</v>
      </c>
      <c r="AK147">
        <v>36.457347205458653</v>
      </c>
      <c r="AL147">
        <v>19.422419869887456</v>
      </c>
      <c r="AM147">
        <v>1.2768793926647481</v>
      </c>
      <c r="AN147">
        <v>99</v>
      </c>
      <c r="AO147">
        <v>99</v>
      </c>
      <c r="AP147">
        <v>99</v>
      </c>
      <c r="AQ147">
        <v>99</v>
      </c>
      <c r="AR147">
        <v>215.82044887780549</v>
      </c>
      <c r="AS147">
        <v>27.275081323810397</v>
      </c>
    </row>
    <row r="148" spans="1:45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335</v>
      </c>
      <c r="R148">
        <v>625</v>
      </c>
      <c r="S148">
        <v>3.5144230769230775</v>
      </c>
      <c r="T148">
        <v>7.1904000000000003</v>
      </c>
      <c r="U148">
        <v>258.47135999999995</v>
      </c>
      <c r="V148">
        <v>14.24</v>
      </c>
      <c r="W148">
        <v>62.4</v>
      </c>
      <c r="X148">
        <v>5.12</v>
      </c>
      <c r="Y148">
        <v>53.072933023815153</v>
      </c>
      <c r="Z148">
        <v>1.7670400211626589</v>
      </c>
      <c r="AA148">
        <v>2.3297527422454065</v>
      </c>
      <c r="AB148">
        <v>72.622603584403905</v>
      </c>
      <c r="AC148">
        <v>69.179764678437806</v>
      </c>
      <c r="AD148">
        <v>62.852542436484072</v>
      </c>
      <c r="AE148">
        <v>1.236986897834778</v>
      </c>
      <c r="AF148">
        <v>1.218246572751585</v>
      </c>
      <c r="AG148">
        <v>1100.4499151103571</v>
      </c>
      <c r="AH148">
        <v>94.08</v>
      </c>
      <c r="AI148">
        <v>20</v>
      </c>
      <c r="AJ148">
        <v>202.277053579777</v>
      </c>
      <c r="AK148">
        <v>23.940223666800705</v>
      </c>
      <c r="AL148">
        <v>-6.685754704230332</v>
      </c>
      <c r="AM148">
        <v>-20.015002997682721</v>
      </c>
      <c r="AN148">
        <v>99</v>
      </c>
      <c r="AO148">
        <v>99</v>
      </c>
      <c r="AP148">
        <v>99</v>
      </c>
      <c r="AQ148">
        <v>99</v>
      </c>
      <c r="AR148">
        <v>215.91341256366724</v>
      </c>
      <c r="AS148">
        <v>25.795289784467393</v>
      </c>
    </row>
    <row r="149" spans="1:45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328</v>
      </c>
      <c r="R149">
        <v>563</v>
      </c>
      <c r="S149">
        <v>3.729055258467024</v>
      </c>
      <c r="T149">
        <v>7.4120781527531108</v>
      </c>
      <c r="U149">
        <v>259.6312611012433</v>
      </c>
      <c r="V149">
        <v>17.584369449378325</v>
      </c>
      <c r="W149">
        <v>65.364120781527532</v>
      </c>
      <c r="X149">
        <v>4.2628774422735356</v>
      </c>
      <c r="Y149">
        <v>49.774658995929187</v>
      </c>
      <c r="Z149">
        <v>1.7534562130325229</v>
      </c>
      <c r="AA149">
        <v>2.3185091478895967</v>
      </c>
      <c r="AB149">
        <v>67.462840617877248</v>
      </c>
      <c r="AC149">
        <v>66.9751907463327</v>
      </c>
      <c r="AD149">
        <v>63.467234365418896</v>
      </c>
      <c r="AE149">
        <v>1.1142777975695681</v>
      </c>
      <c r="AF149">
        <v>1.1023211257502499</v>
      </c>
      <c r="AG149">
        <v>1062.8295019157085</v>
      </c>
      <c r="AH149">
        <v>92.717584369449369</v>
      </c>
      <c r="AI149">
        <v>20.071047957371221</v>
      </c>
      <c r="AJ149">
        <v>216.13923347789236</v>
      </c>
      <c r="AK149">
        <v>30.294716964652679</v>
      </c>
      <c r="AL149">
        <v>-1.6651268384871123</v>
      </c>
      <c r="AM149">
        <v>-9.8849316327490158</v>
      </c>
      <c r="AN149">
        <v>99</v>
      </c>
      <c r="AO149">
        <v>99</v>
      </c>
      <c r="AP149">
        <v>99</v>
      </c>
      <c r="AQ149">
        <v>99</v>
      </c>
      <c r="AR149">
        <v>214.68199233716476</v>
      </c>
      <c r="AS149">
        <v>26.46596944556914</v>
      </c>
    </row>
    <row r="150" spans="1:45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373</v>
      </c>
      <c r="R150">
        <v>688</v>
      </c>
      <c r="S150">
        <v>3.5168374816983885</v>
      </c>
      <c r="T150">
        <v>7.3706395348837201</v>
      </c>
      <c r="U150">
        <v>258.4954941860467</v>
      </c>
      <c r="V150">
        <v>11.046511627906982</v>
      </c>
      <c r="W150">
        <v>66.133720930232556</v>
      </c>
      <c r="X150">
        <v>5.0872093023255811</v>
      </c>
      <c r="Y150">
        <v>49.902849455389379</v>
      </c>
      <c r="Z150">
        <v>1.4778970561973119</v>
      </c>
      <c r="AA150">
        <v>2.1648912772141515</v>
      </c>
      <c r="AB150">
        <v>61.324895746807996</v>
      </c>
      <c r="AC150">
        <v>68.538438916654414</v>
      </c>
      <c r="AD150">
        <v>62.424495454688653</v>
      </c>
      <c r="AE150">
        <v>1.3616751771365236</v>
      </c>
      <c r="AF150">
        <v>1.3411710444443727</v>
      </c>
      <c r="AG150">
        <v>1084.9494470774093</v>
      </c>
      <c r="AH150">
        <v>92.005813953488385</v>
      </c>
      <c r="AI150">
        <v>15.55232558139534</v>
      </c>
      <c r="AJ150">
        <v>210.05257892255619</v>
      </c>
      <c r="AK150">
        <v>28.008480535356519</v>
      </c>
      <c r="AL150">
        <v>-1.0752871273456324</v>
      </c>
      <c r="AM150">
        <v>-13.097830138093835</v>
      </c>
      <c r="AN150">
        <v>99</v>
      </c>
      <c r="AO150">
        <v>99</v>
      </c>
      <c r="AP150">
        <v>99</v>
      </c>
      <c r="AQ150">
        <v>99</v>
      </c>
      <c r="AR150">
        <v>215.49921011058456</v>
      </c>
      <c r="AS150">
        <v>25.914649271226473</v>
      </c>
    </row>
    <row r="151" spans="1:45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388</v>
      </c>
      <c r="R151">
        <v>713</v>
      </c>
      <c r="S151">
        <v>3.6713881019830006</v>
      </c>
      <c r="T151">
        <v>7.2187938288920019</v>
      </c>
      <c r="U151">
        <v>260.66718092566646</v>
      </c>
      <c r="V151">
        <v>14.586255259467039</v>
      </c>
      <c r="W151">
        <v>61.150070126227199</v>
      </c>
      <c r="X151">
        <v>5.0490883590462818</v>
      </c>
      <c r="Y151">
        <v>50.29105430496088</v>
      </c>
      <c r="Z151">
        <v>1.6450053630457691</v>
      </c>
      <c r="AA151">
        <v>2.424705752074146</v>
      </c>
      <c r="AB151">
        <v>62.028801336457072</v>
      </c>
      <c r="AC151">
        <v>71.624796818890729</v>
      </c>
      <c r="AD151">
        <v>61.090726127838806</v>
      </c>
      <c r="AE151">
        <v>1.4111546530499144</v>
      </c>
      <c r="AF151">
        <v>1.4015824085196722</v>
      </c>
      <c r="AG151">
        <v>1068.2020802377417</v>
      </c>
      <c r="AH151">
        <v>94.109396914445981</v>
      </c>
      <c r="AI151">
        <v>18.65357643758766</v>
      </c>
      <c r="AJ151">
        <v>211.69457279345735</v>
      </c>
      <c r="AK151">
        <v>22.946070536646687</v>
      </c>
      <c r="AL151">
        <v>5.0800902021175611</v>
      </c>
      <c r="AM151">
        <v>-20.58241568219487</v>
      </c>
      <c r="AN151">
        <v>99</v>
      </c>
      <c r="AO151">
        <v>99</v>
      </c>
      <c r="AP151">
        <v>99</v>
      </c>
      <c r="AQ151">
        <v>99</v>
      </c>
      <c r="AR151">
        <v>215.23031203566123</v>
      </c>
      <c r="AS151">
        <v>26.296571055278186</v>
      </c>
    </row>
    <row r="152" spans="1:45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345</v>
      </c>
      <c r="R152">
        <v>664</v>
      </c>
      <c r="S152">
        <v>3.5815709969788525</v>
      </c>
      <c r="T152">
        <v>7.1310240963855449</v>
      </c>
      <c r="U152">
        <v>261.87469879518073</v>
      </c>
      <c r="V152">
        <v>13.253012048192771</v>
      </c>
      <c r="W152">
        <v>61.144578313253007</v>
      </c>
      <c r="X152">
        <v>5.2710843373493965</v>
      </c>
      <c r="Y152">
        <v>48.384180660234946</v>
      </c>
      <c r="Z152">
        <v>1.6671163440034065</v>
      </c>
      <c r="AA152">
        <v>2.1848330226286778</v>
      </c>
      <c r="AB152">
        <v>69.460449313787933</v>
      </c>
      <c r="AC152">
        <v>66.825811891304852</v>
      </c>
      <c r="AD152">
        <v>65.132893481650299</v>
      </c>
      <c r="AE152">
        <v>1.314174880259668</v>
      </c>
      <c r="AF152">
        <v>1.3113069805712776</v>
      </c>
      <c r="AG152">
        <v>1065.7777777777778</v>
      </c>
      <c r="AH152">
        <v>88.102409638554221</v>
      </c>
      <c r="AI152">
        <v>16.1144578313253</v>
      </c>
      <c r="AJ152">
        <v>208.07476923366471</v>
      </c>
      <c r="AK152">
        <v>39.887564789560201</v>
      </c>
      <c r="AL152">
        <v>7.6534682996591057</v>
      </c>
      <c r="AM152">
        <v>1.6656749486773963</v>
      </c>
      <c r="AN152">
        <v>99</v>
      </c>
      <c r="AO152">
        <v>99</v>
      </c>
      <c r="AP152">
        <v>99</v>
      </c>
      <c r="AQ152">
        <v>99</v>
      </c>
      <c r="AR152">
        <v>216.48034188034191</v>
      </c>
      <c r="AS152">
        <v>26.125161437622591</v>
      </c>
    </row>
    <row r="153" spans="1:45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423</v>
      </c>
      <c r="R153">
        <v>803</v>
      </c>
      <c r="S153">
        <v>3.665</v>
      </c>
      <c r="T153">
        <v>7.2565379825653791</v>
      </c>
      <c r="U153">
        <v>260.53574097135743</v>
      </c>
      <c r="V153">
        <v>11.955168119551679</v>
      </c>
      <c r="W153">
        <v>65.37982565379825</v>
      </c>
      <c r="X153">
        <v>4.2341220423412196</v>
      </c>
      <c r="Y153">
        <v>49.812331044404019</v>
      </c>
      <c r="Z153">
        <v>1.5079380348877145</v>
      </c>
      <c r="AA153">
        <v>2.1346787275203569</v>
      </c>
      <c r="AB153">
        <v>59.713902087032238</v>
      </c>
      <c r="AC153">
        <v>65.39744283865015</v>
      </c>
      <c r="AD153">
        <v>55.63408032898397</v>
      </c>
      <c r="AE153">
        <v>1.5892807663381228</v>
      </c>
      <c r="AF153">
        <v>1.5777042942609882</v>
      </c>
      <c r="AG153">
        <v>1074.9708222811671</v>
      </c>
      <c r="AH153">
        <v>93.773349937733471</v>
      </c>
      <c r="AI153">
        <v>21.917808219178081</v>
      </c>
      <c r="AJ153">
        <v>206.33014593639848</v>
      </c>
      <c r="AK153">
        <v>32.022936444514613</v>
      </c>
      <c r="AL153">
        <v>4.9550948670825159</v>
      </c>
      <c r="AM153">
        <v>-16.887926737772187</v>
      </c>
      <c r="AN153">
        <v>99</v>
      </c>
      <c r="AO153">
        <v>99</v>
      </c>
      <c r="AP153">
        <v>99</v>
      </c>
      <c r="AQ153">
        <v>99</v>
      </c>
      <c r="AR153">
        <v>215.34615384615395</v>
      </c>
      <c r="AS153">
        <v>26.174466135980911</v>
      </c>
    </row>
    <row r="154" spans="1:45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350</v>
      </c>
      <c r="R154">
        <v>724</v>
      </c>
      <c r="S154">
        <v>3.3490959666203062</v>
      </c>
      <c r="T154">
        <v>7.0621546961325974</v>
      </c>
      <c r="U154">
        <v>254.96077348066311</v>
      </c>
      <c r="V154">
        <v>8.2872928176795604</v>
      </c>
      <c r="W154">
        <v>59.80662983425416</v>
      </c>
      <c r="X154">
        <v>4.6961325966850813</v>
      </c>
      <c r="Y154">
        <v>47.928878968536594</v>
      </c>
      <c r="Z154">
        <v>1.3812550809437016</v>
      </c>
      <c r="AA154">
        <v>2.2062827912746452</v>
      </c>
      <c r="AB154">
        <v>58.729747730063771</v>
      </c>
      <c r="AC154">
        <v>68.452922769546873</v>
      </c>
      <c r="AD154">
        <v>62.368834376619368</v>
      </c>
      <c r="AE154">
        <v>1.432925622451807</v>
      </c>
      <c r="AF154">
        <v>1.3920495272434461</v>
      </c>
      <c r="AG154">
        <v>1094.221418234443</v>
      </c>
      <c r="AH154">
        <v>95.303867403314939</v>
      </c>
      <c r="AI154">
        <v>13.397790055248619</v>
      </c>
      <c r="AJ154">
        <v>203.37266671632275</v>
      </c>
      <c r="AK154">
        <v>19.084259277101204</v>
      </c>
      <c r="AL154">
        <v>-3.5093046315648286</v>
      </c>
      <c r="AM154">
        <v>-26.478442770759688</v>
      </c>
      <c r="AN154">
        <v>99</v>
      </c>
      <c r="AO154">
        <v>99</v>
      </c>
      <c r="AP154">
        <v>99</v>
      </c>
      <c r="AQ154">
        <v>99</v>
      </c>
      <c r="AR154">
        <v>215.77424023154848</v>
      </c>
      <c r="AS154">
        <v>25.363445031348199</v>
      </c>
    </row>
    <row r="155" spans="1:45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394</v>
      </c>
      <c r="R155">
        <v>813</v>
      </c>
      <c r="S155">
        <v>3.6081582200247215</v>
      </c>
      <c r="T155">
        <v>7.0713407134071344</v>
      </c>
      <c r="U155">
        <v>258.5435424354244</v>
      </c>
      <c r="V155">
        <v>13.407134071340712</v>
      </c>
      <c r="W155">
        <v>57.564575645756449</v>
      </c>
      <c r="X155">
        <v>5.4120541205412067</v>
      </c>
      <c r="Y155">
        <v>50.129186351151425</v>
      </c>
      <c r="Z155">
        <v>1.5346393708312789</v>
      </c>
      <c r="AA155">
        <v>2.2075188073713834</v>
      </c>
      <c r="AB155">
        <v>64.353832513178133</v>
      </c>
      <c r="AC155">
        <v>65.180070367231451</v>
      </c>
      <c r="AD155">
        <v>55.576133952948048</v>
      </c>
      <c r="AE155">
        <v>1.6090725567034796</v>
      </c>
      <c r="AF155">
        <v>1.5851376943669728</v>
      </c>
      <c r="AG155">
        <v>1093.63671875</v>
      </c>
      <c r="AH155">
        <v>94.341943419434202</v>
      </c>
      <c r="AI155">
        <v>19.311193111931122</v>
      </c>
      <c r="AJ155">
        <v>215.29538104578569</v>
      </c>
      <c r="AK155">
        <v>33.152444717445469</v>
      </c>
      <c r="AL155">
        <v>-4.5204680603795282</v>
      </c>
      <c r="AM155">
        <v>-22.112900008191101</v>
      </c>
      <c r="AN155">
        <v>99</v>
      </c>
      <c r="AO155">
        <v>99</v>
      </c>
      <c r="AP155">
        <v>99</v>
      </c>
      <c r="AQ155">
        <v>99</v>
      </c>
      <c r="AR155">
        <v>215.2838541666666</v>
      </c>
      <c r="AS155">
        <v>26.014462421741797</v>
      </c>
    </row>
    <row r="156" spans="1:45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425</v>
      </c>
      <c r="R156">
        <v>869</v>
      </c>
      <c r="S156">
        <v>3.5617070357554774</v>
      </c>
      <c r="T156">
        <v>7.1772151898734196</v>
      </c>
      <c r="U156">
        <v>259.96616800920606</v>
      </c>
      <c r="V156">
        <v>11.162255466052937</v>
      </c>
      <c r="W156">
        <v>61.449942462600703</v>
      </c>
      <c r="X156">
        <v>4.0276179516685851</v>
      </c>
      <c r="Y156">
        <v>47.734413470675662</v>
      </c>
      <c r="Z156">
        <v>1.4980144739929151</v>
      </c>
      <c r="AA156">
        <v>2.2513795440300033</v>
      </c>
      <c r="AB156">
        <v>67.76746378478515</v>
      </c>
      <c r="AC156">
        <v>67.452031868746175</v>
      </c>
      <c r="AD156">
        <v>64.031680155210765</v>
      </c>
      <c r="AE156">
        <v>1.7199065827494753</v>
      </c>
      <c r="AF156">
        <v>1.7036460160120133</v>
      </c>
      <c r="AG156">
        <v>1076.6157517899762</v>
      </c>
      <c r="AH156">
        <v>96.432681242807803</v>
      </c>
      <c r="AI156">
        <v>15.995397008055239</v>
      </c>
      <c r="AJ156">
        <v>215.39311973396599</v>
      </c>
      <c r="AK156">
        <v>24.660218403212205</v>
      </c>
      <c r="AL156">
        <v>-5.0656088446303205</v>
      </c>
      <c r="AM156">
        <v>-11.308572046045001</v>
      </c>
      <c r="AN156">
        <v>99</v>
      </c>
      <c r="AO156">
        <v>99</v>
      </c>
      <c r="AP156">
        <v>99</v>
      </c>
      <c r="AQ156">
        <v>99</v>
      </c>
      <c r="AR156">
        <v>215.57875894988064</v>
      </c>
      <c r="AS156">
        <v>25.994506212331061</v>
      </c>
    </row>
    <row r="157" spans="1:45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432</v>
      </c>
      <c r="R157">
        <v>856</v>
      </c>
      <c r="S157">
        <v>3.6232394366197185</v>
      </c>
      <c r="T157">
        <v>7.1098130841121492</v>
      </c>
      <c r="U157">
        <v>260.58703271028014</v>
      </c>
      <c r="V157">
        <v>12.38317757009346</v>
      </c>
      <c r="W157">
        <v>61.331775700934607</v>
      </c>
      <c r="X157">
        <v>4.7897196261682247</v>
      </c>
      <c r="Y157">
        <v>50.525867878148681</v>
      </c>
      <c r="Z157">
        <v>1.4904479361400671</v>
      </c>
      <c r="AA157">
        <v>2.1825769221581215</v>
      </c>
      <c r="AB157">
        <v>64.379786006083989</v>
      </c>
      <c r="AC157">
        <v>65.549407041500743</v>
      </c>
      <c r="AD157">
        <v>59.576781098023154</v>
      </c>
      <c r="AE157">
        <v>1.6941772552745125</v>
      </c>
      <c r="AF157">
        <v>1.682167810836142</v>
      </c>
      <c r="AG157">
        <v>1065.4863184079602</v>
      </c>
      <c r="AH157">
        <v>93.808411214953281</v>
      </c>
      <c r="AI157">
        <v>19.158878504672899</v>
      </c>
      <c r="AJ157">
        <v>219.86927609157425</v>
      </c>
      <c r="AK157">
        <v>25.937905534839778</v>
      </c>
      <c r="AL157">
        <v>5.2747173204420239E-2</v>
      </c>
      <c r="AM157">
        <v>-19.452290948814028</v>
      </c>
      <c r="AN157">
        <v>99</v>
      </c>
      <c r="AO157">
        <v>99</v>
      </c>
      <c r="AP157">
        <v>99</v>
      </c>
      <c r="AQ157">
        <v>99</v>
      </c>
      <c r="AR157">
        <v>215.68283582089549</v>
      </c>
      <c r="AS157">
        <v>26.008347451241896</v>
      </c>
    </row>
    <row r="158" spans="1:45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757</v>
      </c>
      <c r="R158">
        <v>1616</v>
      </c>
      <c r="S158">
        <v>3.6430788330229689</v>
      </c>
      <c r="T158">
        <v>6.8254950495049487</v>
      </c>
      <c r="U158">
        <v>255.15804455445567</v>
      </c>
      <c r="V158">
        <v>14.170792079207921</v>
      </c>
      <c r="W158">
        <v>54.331683168316843</v>
      </c>
      <c r="X158">
        <v>4.7029702970297036</v>
      </c>
      <c r="Y158">
        <v>51.440365089417043</v>
      </c>
      <c r="Z158">
        <v>1.6495968251930373</v>
      </c>
      <c r="AA158">
        <v>2.3131658265382966</v>
      </c>
      <c r="AB158">
        <v>70.717859694518438</v>
      </c>
      <c r="AC158">
        <v>61.894643943310953</v>
      </c>
      <c r="AD158">
        <v>56.09247406465812</v>
      </c>
      <c r="AE158">
        <v>3.1983533230416006</v>
      </c>
      <c r="AF158">
        <v>3.1095201441221461</v>
      </c>
      <c r="AG158">
        <v>1097.8637810311905</v>
      </c>
      <c r="AH158">
        <v>97.153465346534645</v>
      </c>
      <c r="AI158">
        <v>32.054455445544555</v>
      </c>
      <c r="AJ158">
        <v>202.22179787878235</v>
      </c>
      <c r="AK158">
        <v>20.753698847625387</v>
      </c>
      <c r="AL158">
        <v>-0.92446655613365691</v>
      </c>
      <c r="AM158">
        <v>-14.219973944675887</v>
      </c>
      <c r="AN158">
        <v>99</v>
      </c>
      <c r="AO158">
        <v>99</v>
      </c>
      <c r="AP158">
        <v>99</v>
      </c>
      <c r="AQ158">
        <v>99</v>
      </c>
      <c r="AR158">
        <v>214.23615531508591</v>
      </c>
      <c r="AS158">
        <v>25.904688736056844</v>
      </c>
    </row>
    <row r="159" spans="1:45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760</v>
      </c>
      <c r="R159">
        <v>1785</v>
      </c>
      <c r="S159">
        <v>3.7817059483726161</v>
      </c>
      <c r="T159">
        <v>6.9826330532212886</v>
      </c>
      <c r="U159">
        <v>258.70610644257658</v>
      </c>
      <c r="V159">
        <v>15.910364145658262</v>
      </c>
      <c r="W159">
        <v>57.310924369747887</v>
      </c>
      <c r="X159">
        <v>4.4257703081232496</v>
      </c>
      <c r="Y159">
        <v>51.520428862370551</v>
      </c>
      <c r="Z159">
        <v>1.5620104323055637</v>
      </c>
      <c r="AA159">
        <v>2.2963204795720209</v>
      </c>
      <c r="AB159">
        <v>68.591372960355855</v>
      </c>
      <c r="AC159">
        <v>61.097102333967342</v>
      </c>
      <c r="AD159">
        <v>55.91214885840099</v>
      </c>
      <c r="AE159">
        <v>3.5328345802161256</v>
      </c>
      <c r="AF159">
        <v>3.4824721601934239</v>
      </c>
      <c r="AG159">
        <v>1089.0040556199313</v>
      </c>
      <c r="AH159">
        <v>96.638655462184886</v>
      </c>
      <c r="AI159">
        <v>32.380952380952372</v>
      </c>
      <c r="AJ159">
        <v>212.62810734833849</v>
      </c>
      <c r="AK159">
        <v>31.372235253663245</v>
      </c>
      <c r="AL159">
        <v>5.0091657290556837</v>
      </c>
      <c r="AM159">
        <v>-4.2522183428913687</v>
      </c>
      <c r="AN159">
        <v>99</v>
      </c>
      <c r="AO159">
        <v>99</v>
      </c>
      <c r="AP159">
        <v>99</v>
      </c>
      <c r="AQ159">
        <v>99</v>
      </c>
      <c r="AR159">
        <v>214.04171494785629</v>
      </c>
      <c r="AS159">
        <v>26.398620557157475</v>
      </c>
    </row>
    <row r="160" spans="1:45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682</v>
      </c>
      <c r="R160">
        <v>1546</v>
      </c>
      <c r="S160">
        <v>3.6396629941672063</v>
      </c>
      <c r="T160">
        <v>6.950194049159121</v>
      </c>
      <c r="U160">
        <v>255.20439844760631</v>
      </c>
      <c r="V160">
        <v>13.389391979301422</v>
      </c>
      <c r="W160">
        <v>56.080206985769721</v>
      </c>
      <c r="X160">
        <v>3.5575679172056907</v>
      </c>
      <c r="Y160">
        <v>50.680302608644332</v>
      </c>
      <c r="Z160">
        <v>1.5988173152827341</v>
      </c>
      <c r="AA160">
        <v>2.3172067068437023</v>
      </c>
      <c r="AB160">
        <v>68.500546409160791</v>
      </c>
      <c r="AC160">
        <v>59.611814524784947</v>
      </c>
      <c r="AD160">
        <v>61.27902891652267</v>
      </c>
      <c r="AE160">
        <v>3.0598107904841076</v>
      </c>
      <c r="AF160">
        <v>2.9753660121901087</v>
      </c>
      <c r="AG160">
        <v>1084.3264075067025</v>
      </c>
      <c r="AH160">
        <v>96.507115135834383</v>
      </c>
      <c r="AI160">
        <v>30.853816300129367</v>
      </c>
      <c r="AJ160">
        <v>207.00492158404381</v>
      </c>
      <c r="AK160">
        <v>20.356110405877089</v>
      </c>
      <c r="AL160">
        <v>-0.94794568127742229</v>
      </c>
      <c r="AM160">
        <v>-13.653060664441329</v>
      </c>
      <c r="AN160">
        <v>99</v>
      </c>
      <c r="AO160">
        <v>99</v>
      </c>
      <c r="AP160">
        <v>99</v>
      </c>
      <c r="AQ160">
        <v>99</v>
      </c>
      <c r="AR160">
        <v>213.98190348525463</v>
      </c>
      <c r="AS160">
        <v>26.006149145084809</v>
      </c>
    </row>
    <row r="161" spans="1:45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721</v>
      </c>
      <c r="R161">
        <v>1561</v>
      </c>
      <c r="S161">
        <v>3.8698717948717953</v>
      </c>
      <c r="T161">
        <v>7.2325432415118494</v>
      </c>
      <c r="U161">
        <v>260.26290839205609</v>
      </c>
      <c r="V161">
        <v>15.9513132607303</v>
      </c>
      <c r="W161">
        <v>61.62716207559258</v>
      </c>
      <c r="X161">
        <v>4.6124279308135803</v>
      </c>
      <c r="Y161">
        <v>51.590469738495422</v>
      </c>
      <c r="Z161">
        <v>1.5728331171837899</v>
      </c>
      <c r="AA161">
        <v>2.2245192965647038</v>
      </c>
      <c r="AB161">
        <v>69.711414116117098</v>
      </c>
      <c r="AC161">
        <v>64.144765371871358</v>
      </c>
      <c r="AD161">
        <v>60.552465541020119</v>
      </c>
      <c r="AE161">
        <v>3.089498476032142</v>
      </c>
      <c r="AF161">
        <v>3.0637825245190196</v>
      </c>
      <c r="AG161">
        <v>1074.7366688610928</v>
      </c>
      <c r="AH161">
        <v>97.181294042280612</v>
      </c>
      <c r="AI161">
        <v>32.927610506085841</v>
      </c>
      <c r="AJ161">
        <v>205.26043231487995</v>
      </c>
      <c r="AK161">
        <v>20.165357840280951</v>
      </c>
      <c r="AL161">
        <v>-4.8766473352290713</v>
      </c>
      <c r="AM161">
        <v>-10.016108317150438</v>
      </c>
      <c r="AN161">
        <v>99</v>
      </c>
      <c r="AO161">
        <v>99</v>
      </c>
      <c r="AP161">
        <v>99</v>
      </c>
      <c r="AQ161">
        <v>99</v>
      </c>
      <c r="AR161">
        <v>213.70506912442397</v>
      </c>
      <c r="AS161">
        <v>26.639920747845039</v>
      </c>
    </row>
    <row r="162" spans="1:45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706</v>
      </c>
      <c r="R162">
        <v>1579</v>
      </c>
      <c r="S162">
        <v>3.9529561347743161</v>
      </c>
      <c r="T162">
        <v>7.3020899303356543</v>
      </c>
      <c r="U162">
        <v>260.22653578214045</v>
      </c>
      <c r="V162">
        <v>16.782773907536413</v>
      </c>
      <c r="W162">
        <v>63.647878404053202</v>
      </c>
      <c r="X162">
        <v>5.8264724509183026</v>
      </c>
      <c r="Y162">
        <v>53.891579392497185</v>
      </c>
      <c r="Z162">
        <v>1.582992968688959</v>
      </c>
      <c r="AA162">
        <v>2.2224177511643126</v>
      </c>
      <c r="AB162">
        <v>66.766315840758807</v>
      </c>
      <c r="AC162">
        <v>65.144308481946254</v>
      </c>
      <c r="AD162">
        <v>57.288849974465194</v>
      </c>
      <c r="AE162">
        <v>3.1251236986897832</v>
      </c>
      <c r="AF162">
        <v>3.09867810361045</v>
      </c>
      <c r="AG162">
        <v>1076.1680949241925</v>
      </c>
      <c r="AH162">
        <v>96.073464217859396</v>
      </c>
      <c r="AI162">
        <v>35.782140595313486</v>
      </c>
      <c r="AJ162">
        <v>209.82942209862475</v>
      </c>
      <c r="AK162">
        <v>20.787920851498441</v>
      </c>
      <c r="AL162">
        <v>3.1924420302096723</v>
      </c>
      <c r="AM162">
        <v>-13.232335255451739</v>
      </c>
      <c r="AN162">
        <v>99</v>
      </c>
      <c r="AO162">
        <v>99</v>
      </c>
      <c r="AP162">
        <v>99</v>
      </c>
      <c r="AQ162">
        <v>99</v>
      </c>
      <c r="AR162">
        <v>212.95385629531967</v>
      </c>
      <c r="AS162">
        <v>26.85702935177488</v>
      </c>
    </row>
    <row r="163" spans="1:45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674</v>
      </c>
      <c r="R163">
        <v>1468</v>
      </c>
      <c r="S163">
        <v>3.8950238582140422</v>
      </c>
      <c r="T163">
        <v>7.1784741144414159</v>
      </c>
      <c r="U163">
        <v>260.50742506811986</v>
      </c>
      <c r="V163">
        <v>17.166212534059941</v>
      </c>
      <c r="W163">
        <v>60.762942779291542</v>
      </c>
      <c r="X163">
        <v>5.7220708446866491</v>
      </c>
      <c r="Y163">
        <v>53.173978938472317</v>
      </c>
      <c r="Z163">
        <v>1.5765357253364725</v>
      </c>
      <c r="AA163">
        <v>2.2089796586124861</v>
      </c>
      <c r="AB163">
        <v>69.610352474237843</v>
      </c>
      <c r="AC163">
        <v>62.881128691306394</v>
      </c>
      <c r="AD163">
        <v>54.519586863478793</v>
      </c>
      <c r="AE163">
        <v>2.9054348256343254</v>
      </c>
      <c r="AF163">
        <v>2.8839578900184071</v>
      </c>
      <c r="AG163">
        <v>1080.4638596491227</v>
      </c>
      <c r="AH163">
        <v>97.070844686648513</v>
      </c>
      <c r="AI163">
        <v>32.833787465940041</v>
      </c>
      <c r="AJ163">
        <v>210.22944589649012</v>
      </c>
      <c r="AK163">
        <v>27.623571022396295</v>
      </c>
      <c r="AL163">
        <v>8.057968733164282</v>
      </c>
      <c r="AM163">
        <v>-11.323530133728063</v>
      </c>
      <c r="AN163">
        <v>99</v>
      </c>
      <c r="AO163">
        <v>99</v>
      </c>
      <c r="AP163">
        <v>99</v>
      </c>
      <c r="AQ163">
        <v>99</v>
      </c>
      <c r="AR163">
        <v>213.44</v>
      </c>
      <c r="AS163">
        <v>26.718772352770497</v>
      </c>
    </row>
    <row r="164" spans="1:45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710</v>
      </c>
      <c r="R164">
        <v>1537</v>
      </c>
      <c r="S164">
        <v>3.9960784313725473</v>
      </c>
      <c r="T164">
        <v>7.27391021470397</v>
      </c>
      <c r="U164">
        <v>261.02745608327922</v>
      </c>
      <c r="V164">
        <v>17.696811971372803</v>
      </c>
      <c r="W164">
        <v>63.435263500325298</v>
      </c>
      <c r="X164">
        <v>5.8555627846454161</v>
      </c>
      <c r="Y164">
        <v>53.44619218958605</v>
      </c>
      <c r="Z164">
        <v>1.5978588411495347</v>
      </c>
      <c r="AA164">
        <v>2.3187285625501119</v>
      </c>
      <c r="AB164">
        <v>66.830190100948556</v>
      </c>
      <c r="AC164">
        <v>64.122020912097838</v>
      </c>
      <c r="AD164">
        <v>58.508957148200089</v>
      </c>
      <c r="AE164">
        <v>3.0419981791552857</v>
      </c>
      <c r="AF164">
        <v>3.0255393890645554</v>
      </c>
      <c r="AG164">
        <v>1079.2179745137489</v>
      </c>
      <c r="AH164">
        <v>96.877033181522478</v>
      </c>
      <c r="AI164">
        <v>35.653871177618747</v>
      </c>
      <c r="AJ164">
        <v>218.36584430094777</v>
      </c>
      <c r="AK164">
        <v>20.502491575548913</v>
      </c>
      <c r="AL164">
        <v>2.7419724738487319</v>
      </c>
      <c r="AM164">
        <v>-4.8984937311065284</v>
      </c>
      <c r="AN164">
        <v>99</v>
      </c>
      <c r="AO164">
        <v>99</v>
      </c>
      <c r="AP164">
        <v>99</v>
      </c>
      <c r="AQ164">
        <v>99</v>
      </c>
      <c r="AR164">
        <v>212.80281690140845</v>
      </c>
      <c r="AS164">
        <v>26.994064755166168</v>
      </c>
    </row>
    <row r="165" spans="1:45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596</v>
      </c>
      <c r="R165">
        <v>1363</v>
      </c>
      <c r="S165">
        <v>3.9572901325478642</v>
      </c>
      <c r="T165">
        <v>7.3837123991195908</v>
      </c>
      <c r="U165">
        <v>259.58415260454871</v>
      </c>
      <c r="V165">
        <v>17.314746881878204</v>
      </c>
      <c r="W165">
        <v>65.737344093910508</v>
      </c>
      <c r="X165">
        <v>6.3096111518708753</v>
      </c>
      <c r="Y165">
        <v>55.000128711223823</v>
      </c>
      <c r="Z165">
        <v>1.5633415360747971</v>
      </c>
      <c r="AA165">
        <v>2.2920191393908902</v>
      </c>
      <c r="AB165">
        <v>69.93787690882958</v>
      </c>
      <c r="AC165">
        <v>66.485282970441517</v>
      </c>
      <c r="AD165">
        <v>63.777380855743317</v>
      </c>
      <c r="AE165">
        <v>2.697621026798084</v>
      </c>
      <c r="AF165">
        <v>2.6681901982131926</v>
      </c>
      <c r="AG165">
        <v>1063.2715484363082</v>
      </c>
      <c r="AH165">
        <v>96.184886280264095</v>
      </c>
      <c r="AI165">
        <v>34.776228906823178</v>
      </c>
      <c r="AJ165">
        <v>208.64773163923263</v>
      </c>
      <c r="AK165">
        <v>27.728612494068965</v>
      </c>
      <c r="AL165">
        <v>11.231072744098148</v>
      </c>
      <c r="AM165">
        <v>3.3431492613889695</v>
      </c>
      <c r="AN165">
        <v>99</v>
      </c>
      <c r="AO165">
        <v>99</v>
      </c>
      <c r="AP165">
        <v>99</v>
      </c>
      <c r="AQ165">
        <v>99</v>
      </c>
      <c r="AR165">
        <v>212.50266971777273</v>
      </c>
      <c r="AS165">
        <v>26.949019749472406</v>
      </c>
    </row>
    <row r="166" spans="1:45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639</v>
      </c>
      <c r="R166">
        <v>1374</v>
      </c>
      <c r="S166">
        <v>3.9598540145985406</v>
      </c>
      <c r="T166">
        <v>7.4475982532751104</v>
      </c>
      <c r="U166">
        <v>264.26834061135366</v>
      </c>
      <c r="V166">
        <v>17.176128093158663</v>
      </c>
      <c r="W166">
        <v>66.739446870451218</v>
      </c>
      <c r="X166">
        <v>6.0407569141193598</v>
      </c>
      <c r="Y166">
        <v>53.64987830035016</v>
      </c>
      <c r="Z166">
        <v>1.6200324802068555</v>
      </c>
      <c r="AA166">
        <v>2.2795411631051921</v>
      </c>
      <c r="AB166">
        <v>67.700636136639773</v>
      </c>
      <c r="AC166">
        <v>65.107551317382047</v>
      </c>
      <c r="AD166">
        <v>56.400569657681849</v>
      </c>
      <c r="AE166">
        <v>2.7193919961999766</v>
      </c>
      <c r="AF166">
        <v>2.7382596281459879</v>
      </c>
      <c r="AG166">
        <v>1084.5224215246637</v>
      </c>
      <c r="AH166">
        <v>97.307132459970873</v>
      </c>
      <c r="AI166">
        <v>31.513828238719071</v>
      </c>
      <c r="AJ166">
        <v>208.03384481486677</v>
      </c>
      <c r="AK166">
        <v>21.433615470905895</v>
      </c>
      <c r="AL166">
        <v>3.3486073056780921</v>
      </c>
      <c r="AM166">
        <v>-9.072822612630727</v>
      </c>
      <c r="AN166">
        <v>99</v>
      </c>
      <c r="AO166">
        <v>99</v>
      </c>
      <c r="AP166">
        <v>99</v>
      </c>
      <c r="AQ166">
        <v>99</v>
      </c>
      <c r="AR166">
        <v>213.89387144992523</v>
      </c>
      <c r="AS166">
        <v>26.94857247838916</v>
      </c>
    </row>
    <row r="167" spans="1:45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636</v>
      </c>
      <c r="R167">
        <v>1333</v>
      </c>
      <c r="S167">
        <v>3.9527027027027022</v>
      </c>
      <c r="T167">
        <v>7.4546136534133556</v>
      </c>
      <c r="U167">
        <v>264.63278319579882</v>
      </c>
      <c r="V167">
        <v>17.029257314328589</v>
      </c>
      <c r="W167">
        <v>66.691672918229585</v>
      </c>
      <c r="X167">
        <v>7.0517629407351849</v>
      </c>
      <c r="Y167">
        <v>54.137577359458433</v>
      </c>
      <c r="Z167">
        <v>1.6484770783605724</v>
      </c>
      <c r="AA167">
        <v>2.1563952802477586</v>
      </c>
      <c r="AB167">
        <v>71.125717443053844</v>
      </c>
      <c r="AC167">
        <v>65.370726179727342</v>
      </c>
      <c r="AD167">
        <v>53.35000617753856</v>
      </c>
      <c r="AE167">
        <v>2.6382456557020153</v>
      </c>
      <c r="AF167">
        <v>2.6602138288390424</v>
      </c>
      <c r="AG167">
        <v>1074.5243996901625</v>
      </c>
      <c r="AH167">
        <v>96.774193548387117</v>
      </c>
      <c r="AI167">
        <v>31.807951987997001</v>
      </c>
      <c r="AJ167">
        <v>210.94021014296595</v>
      </c>
      <c r="AK167">
        <v>18.60868842060286</v>
      </c>
      <c r="AL167">
        <v>-0.37311304461046463</v>
      </c>
      <c r="AM167">
        <v>-10.686696037985469</v>
      </c>
      <c r="AN167">
        <v>99</v>
      </c>
      <c r="AO167">
        <v>99</v>
      </c>
      <c r="AP167">
        <v>99</v>
      </c>
      <c r="AQ167">
        <v>99</v>
      </c>
      <c r="AR167">
        <v>214.37645236250972</v>
      </c>
      <c r="AS167">
        <v>26.776088722567888</v>
      </c>
    </row>
    <row r="168" spans="1:45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654</v>
      </c>
      <c r="R168">
        <v>1360</v>
      </c>
      <c r="S168">
        <v>3.8042836041358945</v>
      </c>
      <c r="T168">
        <v>7.2691176470588239</v>
      </c>
      <c r="U168">
        <v>260.50139705882339</v>
      </c>
      <c r="V168">
        <v>15.073529411764705</v>
      </c>
      <c r="W168">
        <v>63.75</v>
      </c>
      <c r="X168">
        <v>4.4852941176470589</v>
      </c>
      <c r="Y168">
        <v>51.766640883318686</v>
      </c>
      <c r="Z168">
        <v>1.5142217260934425</v>
      </c>
      <c r="AA168">
        <v>2.2747823006984502</v>
      </c>
      <c r="AB168">
        <v>61.757381516429483</v>
      </c>
      <c r="AC168">
        <v>66.914109803177297</v>
      </c>
      <c r="AD168">
        <v>47.514713897648157</v>
      </c>
      <c r="AE168">
        <v>2.6916834896884767</v>
      </c>
      <c r="AF168">
        <v>2.6717247773241546</v>
      </c>
      <c r="AG168">
        <v>1078.0566615620212</v>
      </c>
      <c r="AH168">
        <v>95.955882352941188</v>
      </c>
      <c r="AI168">
        <v>27.794117647058833</v>
      </c>
      <c r="AJ168">
        <v>216.40147556599456</v>
      </c>
      <c r="AK168">
        <v>22.865893274705943</v>
      </c>
      <c r="AL168">
        <v>-1.2977200025540769</v>
      </c>
      <c r="AM168">
        <v>-14.933214193247929</v>
      </c>
      <c r="AN168">
        <v>99</v>
      </c>
      <c r="AO168">
        <v>99</v>
      </c>
      <c r="AP168">
        <v>99</v>
      </c>
      <c r="AQ168">
        <v>99</v>
      </c>
      <c r="AR168">
        <v>214.33920367534452</v>
      </c>
      <c r="AS168">
        <v>26.414592865899944</v>
      </c>
    </row>
    <row r="169" spans="1:45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456</v>
      </c>
      <c r="R169">
        <v>943</v>
      </c>
      <c r="S169">
        <v>3.7804878048780495</v>
      </c>
      <c r="T169">
        <v>7.689289501590669</v>
      </c>
      <c r="U169">
        <v>260.62237539766721</v>
      </c>
      <c r="V169">
        <v>13.785790031813358</v>
      </c>
      <c r="W169">
        <v>73.064687168610817</v>
      </c>
      <c r="X169">
        <v>5.6203605514316015</v>
      </c>
      <c r="Y169">
        <v>53.566296500341743</v>
      </c>
      <c r="Z169">
        <v>1.5279513018818145</v>
      </c>
      <c r="AA169">
        <v>2.1820539187453276</v>
      </c>
      <c r="AB169">
        <v>68.720067790428971</v>
      </c>
      <c r="AC169">
        <v>65.705822691639682</v>
      </c>
      <c r="AD169">
        <v>59.658556630574488</v>
      </c>
      <c r="AE169">
        <v>1.8663658314531129</v>
      </c>
      <c r="AF169">
        <v>1.8533871365603172</v>
      </c>
      <c r="AG169">
        <v>1071.7049723756911</v>
      </c>
      <c r="AH169">
        <v>95.970307529162227</v>
      </c>
      <c r="AI169">
        <v>23.541887592788967</v>
      </c>
      <c r="AJ169">
        <v>209.39796953118633</v>
      </c>
      <c r="AK169">
        <v>27.853030923195806</v>
      </c>
      <c r="AL169">
        <v>8.7054473768259353</v>
      </c>
      <c r="AM169">
        <v>-7.7006733596262382</v>
      </c>
      <c r="AN169">
        <v>99</v>
      </c>
      <c r="AO169">
        <v>99</v>
      </c>
      <c r="AP169">
        <v>99</v>
      </c>
      <c r="AQ169">
        <v>99</v>
      </c>
      <c r="AR169">
        <v>214.05524861878453</v>
      </c>
      <c r="AS169">
        <v>26.458657858971169</v>
      </c>
    </row>
    <row r="170" spans="1:45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183</v>
      </c>
      <c r="R170">
        <v>337</v>
      </c>
      <c r="S170">
        <v>3.7032640949554887</v>
      </c>
      <c r="T170">
        <v>7.6468842729970321</v>
      </c>
      <c r="U170">
        <v>260.77922848664701</v>
      </c>
      <c r="V170">
        <v>13.353115727002969</v>
      </c>
      <c r="W170">
        <v>72.403560830860513</v>
      </c>
      <c r="X170">
        <v>5.6379821958456988</v>
      </c>
      <c r="Y170">
        <v>50.995005125724333</v>
      </c>
      <c r="Z170">
        <v>1.4980961305294362</v>
      </c>
      <c r="AA170">
        <v>2.0213836290830014</v>
      </c>
      <c r="AB170">
        <v>67.691393382020948</v>
      </c>
      <c r="AC170">
        <v>66.964561123763318</v>
      </c>
      <c r="AD170">
        <v>56.999637849190179</v>
      </c>
      <c r="AE170">
        <v>0.66698333531251253</v>
      </c>
      <c r="AF170">
        <v>0.66274376397910251</v>
      </c>
      <c r="AG170">
        <v>1075.8725490196075</v>
      </c>
      <c r="AH170">
        <v>90.504451038575652</v>
      </c>
      <c r="AI170">
        <v>18.397626112759639</v>
      </c>
      <c r="AJ170">
        <v>215.03202398235297</v>
      </c>
      <c r="AK170">
        <v>36.069019952958911</v>
      </c>
      <c r="AL170">
        <v>-3.2203653848249139</v>
      </c>
      <c r="AM170">
        <v>-9.7220912731364137</v>
      </c>
      <c r="AN170">
        <v>99</v>
      </c>
      <c r="AO170">
        <v>99</v>
      </c>
      <c r="AP170">
        <v>99</v>
      </c>
      <c r="AQ170">
        <v>99</v>
      </c>
      <c r="AR170">
        <v>215.37581699346407</v>
      </c>
      <c r="AS170">
        <v>26.180237116863601</v>
      </c>
    </row>
    <row r="171" spans="1:45">
      <c r="A171">
        <v>5</v>
      </c>
      <c r="B171">
        <v>1</v>
      </c>
      <c r="C171">
        <v>2024</v>
      </c>
      <c r="D171">
        <v>99</v>
      </c>
      <c r="E171">
        <v>99</v>
      </c>
      <c r="F171">
        <v>99</v>
      </c>
      <c r="G171">
        <v>1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3006</v>
      </c>
      <c r="R171">
        <v>14578</v>
      </c>
      <c r="S171">
        <v>4.1460983155723623</v>
      </c>
      <c r="T171">
        <v>7.3537522293867488</v>
      </c>
      <c r="U171">
        <v>269.2804911510492</v>
      </c>
      <c r="V171">
        <v>21.566744409384004</v>
      </c>
      <c r="W171">
        <v>65.434215941830175</v>
      </c>
      <c r="X171">
        <v>8.0189326382219779</v>
      </c>
      <c r="Y171">
        <v>55.641710252813056</v>
      </c>
      <c r="Z171">
        <v>1.7163211979147228</v>
      </c>
      <c r="AA171">
        <v>2.2954783219726758</v>
      </c>
      <c r="AB171">
        <v>67.575531904202876</v>
      </c>
      <c r="AC171">
        <v>62.962528309519001</v>
      </c>
      <c r="AD171">
        <v>53.31123874267945</v>
      </c>
      <c r="AE171">
        <v>32.219422711399893</v>
      </c>
      <c r="AF171">
        <v>32.702541554240042</v>
      </c>
      <c r="AG171">
        <v>1072.5170229612031</v>
      </c>
      <c r="AH171">
        <v>95.253121141446002</v>
      </c>
      <c r="AI171">
        <v>35.217450953491557</v>
      </c>
      <c r="AJ171">
        <v>212.21888578283964</v>
      </c>
      <c r="AK171">
        <v>25.184382807045541</v>
      </c>
      <c r="AL171">
        <v>0.28520463763786524</v>
      </c>
      <c r="AM171">
        <v>-13.673321966245735</v>
      </c>
      <c r="AN171">
        <v>99</v>
      </c>
      <c r="AO171">
        <v>99</v>
      </c>
      <c r="AP171">
        <v>99</v>
      </c>
      <c r="AQ171">
        <v>99</v>
      </c>
      <c r="AR171">
        <v>214.30922047074063</v>
      </c>
      <c r="AS171">
        <v>27.362075959340618</v>
      </c>
    </row>
    <row r="172" spans="1:45">
      <c r="A172">
        <v>5</v>
      </c>
      <c r="B172">
        <v>2</v>
      </c>
      <c r="C172">
        <v>2024</v>
      </c>
      <c r="D172">
        <v>99</v>
      </c>
      <c r="E172">
        <v>99</v>
      </c>
      <c r="F172">
        <v>99</v>
      </c>
      <c r="G172">
        <v>2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2481</v>
      </c>
      <c r="R172">
        <v>12912</v>
      </c>
      <c r="S172">
        <v>3.8063112078346024</v>
      </c>
      <c r="T172">
        <v>7.5149473358116499</v>
      </c>
      <c r="U172">
        <v>265.13649318463376</v>
      </c>
      <c r="V172">
        <v>15.22614622057001</v>
      </c>
      <c r="W172">
        <v>67.069392812887187</v>
      </c>
      <c r="X172">
        <v>6.3584262701363086</v>
      </c>
      <c r="Y172">
        <v>53.94649318293132</v>
      </c>
      <c r="Z172">
        <v>1.6204451773373301</v>
      </c>
      <c r="AA172">
        <v>2.3002127205551952</v>
      </c>
      <c r="AB172">
        <v>67.20920492225649</v>
      </c>
      <c r="AC172">
        <v>68.426553374131686</v>
      </c>
      <c r="AD172">
        <v>66.934735476479261</v>
      </c>
      <c r="AE172">
        <v>28.537329266675513</v>
      </c>
      <c r="AF172">
        <v>28.519486042806793</v>
      </c>
      <c r="AG172">
        <v>1073.2140382711975</v>
      </c>
      <c r="AH172">
        <v>93.827447335811684</v>
      </c>
      <c r="AI172">
        <v>23.110285006195792</v>
      </c>
      <c r="AJ172">
        <v>211.74856925034612</v>
      </c>
      <c r="AK172">
        <v>23.320485387491345</v>
      </c>
      <c r="AL172">
        <v>-0.653813160822592</v>
      </c>
      <c r="AM172">
        <v>-13.4171939123065</v>
      </c>
      <c r="AN172">
        <v>99</v>
      </c>
      <c r="AO172">
        <v>99</v>
      </c>
      <c r="AP172">
        <v>99</v>
      </c>
      <c r="AQ172">
        <v>99</v>
      </c>
      <c r="AR172">
        <v>215.15052787858801</v>
      </c>
      <c r="AS172">
        <v>26.61300504616171</v>
      </c>
    </row>
    <row r="173" spans="1:45">
      <c r="A173">
        <v>5</v>
      </c>
      <c r="B173">
        <v>3</v>
      </c>
      <c r="C173">
        <v>2024</v>
      </c>
      <c r="D173">
        <v>99</v>
      </c>
      <c r="E173">
        <v>99</v>
      </c>
      <c r="F173">
        <v>99</v>
      </c>
      <c r="G173">
        <v>3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2330</v>
      </c>
      <c r="R173">
        <v>13325</v>
      </c>
      <c r="S173">
        <v>3.7217620481927729</v>
      </c>
      <c r="T173">
        <v>7.5541463414634116</v>
      </c>
      <c r="U173">
        <v>262.98252157598603</v>
      </c>
      <c r="V173">
        <v>13.606003752345218</v>
      </c>
      <c r="W173">
        <v>68.232645403377106</v>
      </c>
      <c r="X173">
        <v>5.4934333958724206</v>
      </c>
      <c r="Y173">
        <v>51.045731237964723</v>
      </c>
      <c r="Z173">
        <v>1.5326733611133423</v>
      </c>
      <c r="AA173">
        <v>2.238268283554453</v>
      </c>
      <c r="AB173">
        <v>66.733451876894293</v>
      </c>
      <c r="AC173">
        <v>66.279801417610386</v>
      </c>
      <c r="AD173">
        <v>57.129920991047683</v>
      </c>
      <c r="AE173">
        <v>29.450117137426506</v>
      </c>
      <c r="AF173">
        <v>29.192599724057459</v>
      </c>
      <c r="AG173">
        <v>1071.4624173671752</v>
      </c>
      <c r="AH173">
        <v>91.902439024390233</v>
      </c>
      <c r="AI173">
        <v>16.863039399624771</v>
      </c>
      <c r="AJ173">
        <v>213.49646533824247</v>
      </c>
      <c r="AK173">
        <v>29.096044733890007</v>
      </c>
      <c r="AL173">
        <v>1.4542044552609119</v>
      </c>
      <c r="AM173">
        <v>-19.474613197671754</v>
      </c>
      <c r="AN173">
        <v>99</v>
      </c>
      <c r="AO173">
        <v>99</v>
      </c>
      <c r="AP173">
        <v>99</v>
      </c>
      <c r="AQ173">
        <v>99</v>
      </c>
      <c r="AR173">
        <v>215.54794744144289</v>
      </c>
      <c r="AS173">
        <v>26.338854489932803</v>
      </c>
    </row>
    <row r="174" spans="1:45">
      <c r="A174">
        <v>5</v>
      </c>
      <c r="B174">
        <v>4</v>
      </c>
      <c r="C174">
        <v>2024</v>
      </c>
      <c r="D174">
        <v>99</v>
      </c>
      <c r="E174">
        <v>99</v>
      </c>
      <c r="F174">
        <v>99</v>
      </c>
      <c r="G174">
        <v>4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807</v>
      </c>
      <c r="R174">
        <v>4431</v>
      </c>
      <c r="S174">
        <v>3.6540112994350289</v>
      </c>
      <c r="T174">
        <v>7.2773640261791908</v>
      </c>
      <c r="U174">
        <v>259.67406905890402</v>
      </c>
      <c r="V174">
        <v>12.119160460392685</v>
      </c>
      <c r="W174">
        <v>61.137440758293842</v>
      </c>
      <c r="X174">
        <v>4.5136538027533284</v>
      </c>
      <c r="Y174">
        <v>49.557258919887353</v>
      </c>
      <c r="Z174">
        <v>1.5235442906563812</v>
      </c>
      <c r="AA174">
        <v>2.2086042332102278</v>
      </c>
      <c r="AB174">
        <v>69.046787917281918</v>
      </c>
      <c r="AC174">
        <v>69.194621482011996</v>
      </c>
      <c r="AD174">
        <v>62.674810429718207</v>
      </c>
      <c r="AE174">
        <v>9.793130884498078</v>
      </c>
      <c r="AF174">
        <v>9.5853726788957125</v>
      </c>
      <c r="AG174">
        <v>1075.9266774267924</v>
      </c>
      <c r="AH174">
        <v>97.833446174678372</v>
      </c>
      <c r="AI174">
        <v>17.467840216655379</v>
      </c>
      <c r="AJ174">
        <v>211.11925054025471</v>
      </c>
      <c r="AK174">
        <v>19.053105453850581</v>
      </c>
      <c r="AL174">
        <v>-4.0652259501125929</v>
      </c>
      <c r="AM174">
        <v>-18.931981160233686</v>
      </c>
      <c r="AN174">
        <v>99</v>
      </c>
      <c r="AO174">
        <v>99</v>
      </c>
      <c r="AP174">
        <v>99</v>
      </c>
      <c r="AQ174">
        <v>99</v>
      </c>
      <c r="AR174">
        <v>214.63753746829605</v>
      </c>
      <c r="AS174">
        <v>26.21766277964322</v>
      </c>
    </row>
    <row r="175" spans="1:45">
      <c r="A175">
        <v>5</v>
      </c>
      <c r="B175">
        <v>5</v>
      </c>
      <c r="C175">
        <v>2023</v>
      </c>
      <c r="D175">
        <v>99</v>
      </c>
      <c r="E175">
        <v>99</v>
      </c>
      <c r="F175">
        <v>99</v>
      </c>
      <c r="G175">
        <v>1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3180</v>
      </c>
      <c r="R175">
        <v>16794</v>
      </c>
      <c r="S175">
        <v>4.1367220164854874</v>
      </c>
      <c r="T175">
        <v>7.5248302965344749</v>
      </c>
      <c r="U175">
        <v>269.14350958675658</v>
      </c>
      <c r="V175">
        <v>21.876860783613203</v>
      </c>
      <c r="W175">
        <v>68.935334047874221</v>
      </c>
      <c r="X175">
        <v>8.2886745266166493</v>
      </c>
      <c r="Y175">
        <v>55.842130056039501</v>
      </c>
      <c r="Z175">
        <v>1.7568355233140589</v>
      </c>
      <c r="AA175">
        <v>2.2210269977011521</v>
      </c>
      <c r="AB175">
        <v>70.429011129639562</v>
      </c>
      <c r="AC175">
        <v>64.645903533442734</v>
      </c>
      <c r="AD175">
        <v>57.807506921889022</v>
      </c>
      <c r="AE175">
        <v>33.238332739579633</v>
      </c>
      <c r="AF175">
        <v>34.086374646230986</v>
      </c>
      <c r="AG175">
        <v>1073.1544348262453</v>
      </c>
      <c r="AH175">
        <v>94.885078004049049</v>
      </c>
      <c r="AI175">
        <v>34.083601286173632</v>
      </c>
      <c r="AJ175">
        <v>210.60246688471204</v>
      </c>
      <c r="AK175">
        <v>21.216505898568631</v>
      </c>
      <c r="AL175">
        <v>-2.7202797980570077</v>
      </c>
      <c r="AM175">
        <v>-14.764701099750246</v>
      </c>
      <c r="AN175">
        <v>99</v>
      </c>
      <c r="AO175">
        <v>99</v>
      </c>
      <c r="AP175">
        <v>99</v>
      </c>
      <c r="AQ175">
        <v>99</v>
      </c>
      <c r="AR175">
        <v>214.32643332078788</v>
      </c>
      <c r="AS175">
        <v>27.368994504326658</v>
      </c>
    </row>
    <row r="176" spans="1:45">
      <c r="A176">
        <v>5</v>
      </c>
      <c r="B176">
        <v>6</v>
      </c>
      <c r="C176">
        <v>2023</v>
      </c>
      <c r="D176">
        <v>99</v>
      </c>
      <c r="E176">
        <v>99</v>
      </c>
      <c r="F176">
        <v>99</v>
      </c>
      <c r="G176">
        <v>2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2581</v>
      </c>
      <c r="R176">
        <v>14085</v>
      </c>
      <c r="S176">
        <v>3.6683076484018255</v>
      </c>
      <c r="T176">
        <v>7.3358182463613764</v>
      </c>
      <c r="U176">
        <v>261.17146609868581</v>
      </c>
      <c r="V176">
        <v>13.730919417820379</v>
      </c>
      <c r="W176">
        <v>64.742634007809755</v>
      </c>
      <c r="X176">
        <v>5.3816116435924748</v>
      </c>
      <c r="Y176">
        <v>52.286727259543909</v>
      </c>
      <c r="Z176">
        <v>1.5840092177318543</v>
      </c>
      <c r="AA176">
        <v>2.2247451373454097</v>
      </c>
      <c r="AB176">
        <v>66.370835435823821</v>
      </c>
      <c r="AC176">
        <v>70.296524583548077</v>
      </c>
      <c r="AD176">
        <v>67.918977952068118</v>
      </c>
      <c r="AE176">
        <v>27.876736729604552</v>
      </c>
      <c r="AF176">
        <v>27.741205613487725</v>
      </c>
      <c r="AG176">
        <v>1072.1358817380919</v>
      </c>
      <c r="AH176">
        <v>95.023074192403257</v>
      </c>
      <c r="AI176">
        <v>20.759673411430601</v>
      </c>
      <c r="AJ176">
        <v>213.46181950639749</v>
      </c>
      <c r="AK176">
        <v>21.850547043247179</v>
      </c>
      <c r="AL176">
        <v>-0.17299987778354503</v>
      </c>
      <c r="AM176">
        <v>-18.506595558495704</v>
      </c>
      <c r="AN176">
        <v>99</v>
      </c>
      <c r="AO176">
        <v>99</v>
      </c>
      <c r="AP176">
        <v>99</v>
      </c>
      <c r="AQ176">
        <v>99</v>
      </c>
      <c r="AR176">
        <v>215.22308496341648</v>
      </c>
      <c r="AS176">
        <v>26.224316383500433</v>
      </c>
    </row>
    <row r="177" spans="1:45">
      <c r="A177">
        <v>5</v>
      </c>
      <c r="B177">
        <v>7</v>
      </c>
      <c r="C177">
        <v>2023</v>
      </c>
      <c r="D177">
        <v>99</v>
      </c>
      <c r="E177">
        <v>99</v>
      </c>
      <c r="F177">
        <v>99</v>
      </c>
      <c r="G177">
        <v>3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2457</v>
      </c>
      <c r="R177">
        <v>14785</v>
      </c>
      <c r="S177">
        <v>3.6101384364820848</v>
      </c>
      <c r="T177">
        <v>7.4012850862360482</v>
      </c>
      <c r="U177">
        <v>258.62361853229686</v>
      </c>
      <c r="V177">
        <v>11.903956712884684</v>
      </c>
      <c r="W177">
        <v>65.059181602975983</v>
      </c>
      <c r="X177">
        <v>4.1731484612783243</v>
      </c>
      <c r="Y177">
        <v>48.936412422289457</v>
      </c>
      <c r="Z177">
        <v>1.4930936360656175</v>
      </c>
      <c r="AA177">
        <v>2.3260762554683674</v>
      </c>
      <c r="AB177">
        <v>65.16427964235838</v>
      </c>
      <c r="AC177">
        <v>66.260701399967104</v>
      </c>
      <c r="AD177">
        <v>56.777637252320559</v>
      </c>
      <c r="AE177">
        <v>29.262162055179513</v>
      </c>
      <c r="AF177">
        <v>28.835817329754153</v>
      </c>
      <c r="AG177">
        <v>1071.3969064643222</v>
      </c>
      <c r="AH177">
        <v>92.620899560365217</v>
      </c>
      <c r="AI177">
        <v>16.597903280351712</v>
      </c>
      <c r="AJ177">
        <v>213.45941361969813</v>
      </c>
      <c r="AK177">
        <v>29.815167554482379</v>
      </c>
      <c r="AL177">
        <v>4.3720895186629951</v>
      </c>
      <c r="AM177">
        <v>-17.169540924909597</v>
      </c>
      <c r="AN177">
        <v>99</v>
      </c>
      <c r="AO177">
        <v>99</v>
      </c>
      <c r="AP177">
        <v>99</v>
      </c>
      <c r="AQ177">
        <v>99</v>
      </c>
      <c r="AR177">
        <v>215.07237706114111</v>
      </c>
      <c r="AS177">
        <v>26.065594108350957</v>
      </c>
    </row>
    <row r="178" spans="1:45">
      <c r="A178">
        <v>5</v>
      </c>
      <c r="B178">
        <v>8</v>
      </c>
      <c r="C178">
        <v>2023</v>
      </c>
      <c r="D178">
        <v>99</v>
      </c>
      <c r="E178">
        <v>99</v>
      </c>
      <c r="F178">
        <v>99</v>
      </c>
      <c r="G178">
        <v>4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844</v>
      </c>
      <c r="R178">
        <v>4862</v>
      </c>
      <c r="S178">
        <v>3.5053542009884682</v>
      </c>
      <c r="T178">
        <v>7.1079802550390756</v>
      </c>
      <c r="U178">
        <v>254.64265734265703</v>
      </c>
      <c r="V178">
        <v>10.057589469354175</v>
      </c>
      <c r="W178">
        <v>57.034142328259989</v>
      </c>
      <c r="X178">
        <v>3.0645824763471818</v>
      </c>
      <c r="Y178">
        <v>47.110769355174078</v>
      </c>
      <c r="Z178">
        <v>1.4674681323710137</v>
      </c>
      <c r="AA178">
        <v>2.2347941489393124</v>
      </c>
      <c r="AB178">
        <v>69.823601710470683</v>
      </c>
      <c r="AC178">
        <v>69.146289123260146</v>
      </c>
      <c r="AD178">
        <v>63.502932660249279</v>
      </c>
      <c r="AE178">
        <v>9.6227684756363043</v>
      </c>
      <c r="AF178">
        <v>9.3366024105271439</v>
      </c>
      <c r="AG178">
        <v>1077.3259668508288</v>
      </c>
      <c r="AH178">
        <v>96.709173179761407</v>
      </c>
      <c r="AI178">
        <v>17.194570135746606</v>
      </c>
      <c r="AJ178">
        <v>210.29793487435956</v>
      </c>
      <c r="AK178">
        <v>19.491993150205015</v>
      </c>
      <c r="AL178">
        <v>-3.1225728272912394</v>
      </c>
      <c r="AM178">
        <v>-18.215773976834019</v>
      </c>
      <c r="AN178">
        <v>99</v>
      </c>
      <c r="AO178">
        <v>99</v>
      </c>
      <c r="AP178">
        <v>99</v>
      </c>
      <c r="AQ178">
        <v>99</v>
      </c>
      <c r="AR178">
        <v>214.33212919677004</v>
      </c>
      <c r="AS178">
        <v>25.828146170266464</v>
      </c>
    </row>
    <row r="179" spans="1:45">
      <c r="A179">
        <v>5</v>
      </c>
      <c r="B179">
        <v>9</v>
      </c>
      <c r="C179">
        <v>2022</v>
      </c>
      <c r="D179">
        <v>99</v>
      </c>
      <c r="E179">
        <v>99</v>
      </c>
      <c r="F179">
        <v>99</v>
      </c>
      <c r="G179">
        <v>1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3262</v>
      </c>
      <c r="R179">
        <v>17715</v>
      </c>
      <c r="S179">
        <v>4.1479048697621748</v>
      </c>
      <c r="T179">
        <v>7.4626023144228046</v>
      </c>
      <c r="U179">
        <v>272.43285915890687</v>
      </c>
      <c r="V179">
        <v>22.015241320914484</v>
      </c>
      <c r="W179">
        <v>67.157775896133202</v>
      </c>
      <c r="X179">
        <v>8.794806661021731</v>
      </c>
      <c r="Y179">
        <v>54.992219294798886</v>
      </c>
      <c r="Z179">
        <v>1.7627786927140845</v>
      </c>
      <c r="AA179">
        <v>2.2707254014746794</v>
      </c>
      <c r="AB179">
        <v>70.964542472790896</v>
      </c>
      <c r="AC179">
        <v>66.044084223071991</v>
      </c>
      <c r="AD179">
        <v>57.71167030607176</v>
      </c>
      <c r="AE179">
        <v>32.367988306230593</v>
      </c>
      <c r="AF179">
        <v>33.162193561763381</v>
      </c>
      <c r="AG179">
        <v>1076.2314234016887</v>
      </c>
      <c r="AH179">
        <v>92.627716624329679</v>
      </c>
      <c r="AI179">
        <v>30.838272650296361</v>
      </c>
      <c r="AJ179">
        <v>212.96491312811969</v>
      </c>
      <c r="AK179">
        <v>18.04960957006783</v>
      </c>
      <c r="AL179">
        <v>-3.6090072245147273</v>
      </c>
      <c r="AM179">
        <v>-16.125147323457171</v>
      </c>
      <c r="AN179">
        <v>99</v>
      </c>
      <c r="AO179">
        <v>99</v>
      </c>
      <c r="AP179">
        <v>99</v>
      </c>
      <c r="AQ179">
        <v>99</v>
      </c>
      <c r="AR179">
        <v>214.9989143546442</v>
      </c>
      <c r="AS179">
        <v>27.403477202900874</v>
      </c>
    </row>
    <row r="180" spans="1:45">
      <c r="A180">
        <v>5</v>
      </c>
      <c r="B180">
        <v>10</v>
      </c>
      <c r="C180">
        <v>2022</v>
      </c>
      <c r="D180">
        <v>99</v>
      </c>
      <c r="E180">
        <v>99</v>
      </c>
      <c r="F180">
        <v>99</v>
      </c>
      <c r="G180">
        <v>2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2613</v>
      </c>
      <c r="R180">
        <v>15507</v>
      </c>
      <c r="S180">
        <v>3.6458630066036513</v>
      </c>
      <c r="T180">
        <v>7.2553040562326689</v>
      </c>
      <c r="U180">
        <v>263.22406010188951</v>
      </c>
      <c r="V180">
        <v>12.658799251950732</v>
      </c>
      <c r="W180">
        <v>63.577739085574258</v>
      </c>
      <c r="X180">
        <v>5.255690978267876</v>
      </c>
      <c r="Y180">
        <v>49.842212488793379</v>
      </c>
      <c r="Z180">
        <v>1.5382326722574764</v>
      </c>
      <c r="AA180">
        <v>2.1562767273496486</v>
      </c>
      <c r="AB180">
        <v>66.838000535663795</v>
      </c>
      <c r="AC180">
        <v>70.350772153001444</v>
      </c>
      <c r="AD180">
        <v>70.202417000249355</v>
      </c>
      <c r="AE180">
        <v>28.333637858578477</v>
      </c>
      <c r="AF180">
        <v>28.047617455917901</v>
      </c>
      <c r="AG180">
        <v>1072.6929198122837</v>
      </c>
      <c r="AH180">
        <v>93.899529244857177</v>
      </c>
      <c r="AI180">
        <v>18.623847294770098</v>
      </c>
      <c r="AJ180">
        <v>212.8009628295836</v>
      </c>
      <c r="AK180">
        <v>20.399611035715672</v>
      </c>
      <c r="AL180">
        <v>-2.5921783712348043</v>
      </c>
      <c r="AM180">
        <v>-17.861812306184063</v>
      </c>
      <c r="AN180">
        <v>99</v>
      </c>
      <c r="AO180">
        <v>99</v>
      </c>
      <c r="AP180">
        <v>99</v>
      </c>
      <c r="AQ180">
        <v>99</v>
      </c>
      <c r="AR180">
        <v>215.76365367612055</v>
      </c>
      <c r="AS180">
        <v>26.227614441566352</v>
      </c>
    </row>
    <row r="181" spans="1:45">
      <c r="A181">
        <v>5</v>
      </c>
      <c r="B181">
        <v>11</v>
      </c>
      <c r="C181">
        <v>2022</v>
      </c>
      <c r="D181">
        <v>99</v>
      </c>
      <c r="E181">
        <v>99</v>
      </c>
      <c r="F181">
        <v>99</v>
      </c>
      <c r="G181">
        <v>3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2532</v>
      </c>
      <c r="R181">
        <v>16187</v>
      </c>
      <c r="S181">
        <v>3.6640024783147456</v>
      </c>
      <c r="T181">
        <v>7.558225736702294</v>
      </c>
      <c r="U181">
        <v>263.26494779761464</v>
      </c>
      <c r="V181">
        <v>12.973373694940388</v>
      </c>
      <c r="W181">
        <v>68.499413109285229</v>
      </c>
      <c r="X181">
        <v>4.9607709890652991</v>
      </c>
      <c r="Y181">
        <v>49.016750308827184</v>
      </c>
      <c r="Z181">
        <v>1.5114299488123024</v>
      </c>
      <c r="AA181">
        <v>2.2579099410147778</v>
      </c>
      <c r="AB181">
        <v>68.555019160806637</v>
      </c>
      <c r="AC181">
        <v>66.02782728056718</v>
      </c>
      <c r="AD181">
        <v>59.967518524458598</v>
      </c>
      <c r="AE181">
        <v>29.576100858761198</v>
      </c>
      <c r="AF181">
        <v>29.282085931140447</v>
      </c>
      <c r="AG181">
        <v>1080.4334755365951</v>
      </c>
      <c r="AH181">
        <v>91.845307963180318</v>
      </c>
      <c r="AI181">
        <v>15.376536727003147</v>
      </c>
      <c r="AJ181">
        <v>210.98156407102323</v>
      </c>
      <c r="AK181">
        <v>28.990146981734259</v>
      </c>
      <c r="AL181">
        <v>-1.7839337104232313</v>
      </c>
      <c r="AM181">
        <v>-18.418805056284565</v>
      </c>
      <c r="AN181">
        <v>99</v>
      </c>
      <c r="AO181">
        <v>99</v>
      </c>
      <c r="AP181">
        <v>99</v>
      </c>
      <c r="AQ181">
        <v>99</v>
      </c>
      <c r="AR181">
        <v>215.92121050526595</v>
      </c>
      <c r="AS181">
        <v>26.214278290344964</v>
      </c>
    </row>
    <row r="182" spans="1:45">
      <c r="A182">
        <v>5</v>
      </c>
      <c r="B182">
        <v>12</v>
      </c>
      <c r="C182">
        <v>2022</v>
      </c>
      <c r="D182">
        <v>99</v>
      </c>
      <c r="E182">
        <v>99</v>
      </c>
      <c r="F182">
        <v>99</v>
      </c>
      <c r="G182">
        <v>4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897</v>
      </c>
      <c r="R182">
        <v>5321</v>
      </c>
      <c r="S182">
        <v>3.6430050837883639</v>
      </c>
      <c r="T182">
        <v>7.2929900394662637</v>
      </c>
      <c r="U182">
        <v>260.05069347866959</v>
      </c>
      <c r="V182">
        <v>12.685585416275138</v>
      </c>
      <c r="W182">
        <v>60.327006201841755</v>
      </c>
      <c r="X182">
        <v>4.4164630708513428</v>
      </c>
      <c r="Y182">
        <v>48.783678645117661</v>
      </c>
      <c r="Z182">
        <v>1.503264803747369</v>
      </c>
      <c r="AA182">
        <v>2.3208292804206345</v>
      </c>
      <c r="AB182">
        <v>69.973648092736298</v>
      </c>
      <c r="AC182">
        <v>68.771739876888205</v>
      </c>
      <c r="AD182">
        <v>64.439421207584715</v>
      </c>
      <c r="AE182">
        <v>9.722272976429748</v>
      </c>
      <c r="AF182">
        <v>9.5081030511782743</v>
      </c>
      <c r="AG182">
        <v>1081.9382836990599</v>
      </c>
      <c r="AH182">
        <v>95.207667731629371</v>
      </c>
      <c r="AI182">
        <v>18.417590678443904</v>
      </c>
      <c r="AJ182">
        <v>210.53383388774876</v>
      </c>
      <c r="AK182">
        <v>22.187357221473938</v>
      </c>
      <c r="AL182">
        <v>-1.9817465631389888</v>
      </c>
      <c r="AM182">
        <v>-18.459470641846035</v>
      </c>
      <c r="AN182">
        <v>99</v>
      </c>
      <c r="AO182">
        <v>99</v>
      </c>
      <c r="AP182">
        <v>99</v>
      </c>
      <c r="AQ182">
        <v>99</v>
      </c>
      <c r="AR182">
        <v>214.91673197492165</v>
      </c>
      <c r="AS182">
        <v>26.162280143620407</v>
      </c>
    </row>
    <row r="183" spans="1:45">
      <c r="A183">
        <v>5</v>
      </c>
      <c r="B183">
        <v>13</v>
      </c>
      <c r="C183">
        <v>2021</v>
      </c>
      <c r="D183">
        <v>99</v>
      </c>
      <c r="E183">
        <v>99</v>
      </c>
      <c r="F183">
        <v>99</v>
      </c>
      <c r="G183">
        <v>1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3263</v>
      </c>
      <c r="R183">
        <v>16072.48</v>
      </c>
      <c r="S183">
        <v>4.337372950534081</v>
      </c>
      <c r="T183">
        <v>7.6362826396424195</v>
      </c>
      <c r="U183">
        <v>274.60720934168154</v>
      </c>
      <c r="V183">
        <v>6.1658188406518484</v>
      </c>
      <c r="W183">
        <v>70.238071535942169</v>
      </c>
      <c r="X183">
        <v>8.9656356704130271</v>
      </c>
      <c r="Y183">
        <v>53.500764745457374</v>
      </c>
      <c r="Z183">
        <v>1.7820809338879628</v>
      </c>
      <c r="AA183">
        <v>2.3042495029672696</v>
      </c>
      <c r="AB183">
        <v>72.720226172583281</v>
      </c>
      <c r="AC183">
        <v>64.574432307017418</v>
      </c>
      <c r="AD183">
        <v>57.374586524323362</v>
      </c>
      <c r="AE183">
        <v>31.985340357480041</v>
      </c>
      <c r="AF183">
        <v>32.826579323031545</v>
      </c>
      <c r="AG183">
        <v>1079.6943046509475</v>
      </c>
      <c r="AH183">
        <v>98.957970394114682</v>
      </c>
      <c r="AI183">
        <v>36.20443142564185</v>
      </c>
      <c r="AJ183">
        <v>216.04936626321191</v>
      </c>
      <c r="AK183">
        <v>17.743067592906389</v>
      </c>
      <c r="AL183">
        <v>-3.0403960086063884</v>
      </c>
      <c r="AM183">
        <v>-16.846060598095811</v>
      </c>
      <c r="AN183">
        <v>99</v>
      </c>
      <c r="AO183">
        <v>99</v>
      </c>
      <c r="AP183">
        <v>99</v>
      </c>
      <c r="AQ183">
        <v>99</v>
      </c>
      <c r="AR183">
        <v>214.01505653883967</v>
      </c>
      <c r="AS183">
        <v>28.026006680112889</v>
      </c>
    </row>
    <row r="184" spans="1:45">
      <c r="A184">
        <v>5</v>
      </c>
      <c r="B184">
        <v>14</v>
      </c>
      <c r="C184">
        <v>2021</v>
      </c>
      <c r="D184">
        <v>99</v>
      </c>
      <c r="E184">
        <v>99</v>
      </c>
      <c r="F184">
        <v>99</v>
      </c>
      <c r="G184">
        <v>2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2666</v>
      </c>
      <c r="R184">
        <v>14434.880000000005</v>
      </c>
      <c r="S184">
        <v>3.7160433616351503</v>
      </c>
      <c r="T184">
        <v>7.3935495134008766</v>
      </c>
      <c r="U184">
        <v>264.2002863896347</v>
      </c>
      <c r="V184">
        <v>1.8219756589594096</v>
      </c>
      <c r="W184">
        <v>66.186902835354346</v>
      </c>
      <c r="X184">
        <v>5.1403267640603874</v>
      </c>
      <c r="Y184">
        <v>49.272521093044311</v>
      </c>
      <c r="Z184">
        <v>1.5666968413334288</v>
      </c>
      <c r="AA184">
        <v>2.2361416417459496</v>
      </c>
      <c r="AB184">
        <v>71.390418725782482</v>
      </c>
      <c r="AC184">
        <v>69.759314237659211</v>
      </c>
      <c r="AD184">
        <v>69.628054745922256</v>
      </c>
      <c r="AE184">
        <v>28.726403754702527</v>
      </c>
      <c r="AF184">
        <v>28.364639144623158</v>
      </c>
      <c r="AG184">
        <v>1073.9563123227772</v>
      </c>
      <c r="AH184">
        <v>98.705358132523429</v>
      </c>
      <c r="AI184">
        <v>22.078465494690644</v>
      </c>
      <c r="AJ184">
        <v>217.83235268841608</v>
      </c>
      <c r="AK184">
        <v>16.995384030213781</v>
      </c>
      <c r="AL184">
        <v>-4.7534525381764468</v>
      </c>
      <c r="AM184">
        <v>-18.923423772295596</v>
      </c>
      <c r="AN184">
        <v>99</v>
      </c>
      <c r="AO184">
        <v>99</v>
      </c>
      <c r="AP184">
        <v>99</v>
      </c>
      <c r="AQ184">
        <v>99</v>
      </c>
      <c r="AR184">
        <v>215.42311392057164</v>
      </c>
      <c r="AS184">
        <v>26.434325367192343</v>
      </c>
    </row>
    <row r="185" spans="1:45">
      <c r="A185">
        <v>5</v>
      </c>
      <c r="B185">
        <v>15</v>
      </c>
      <c r="C185">
        <v>2021</v>
      </c>
      <c r="D185">
        <v>99</v>
      </c>
      <c r="E185">
        <v>99</v>
      </c>
      <c r="F185">
        <v>99</v>
      </c>
      <c r="G185">
        <v>3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2547</v>
      </c>
      <c r="R185">
        <v>15029.8</v>
      </c>
      <c r="S185">
        <v>3.6976806078590543</v>
      </c>
      <c r="T185">
        <v>7.7058244288014492</v>
      </c>
      <c r="U185">
        <v>263.61851854316126</v>
      </c>
      <c r="V185">
        <v>2.2155983446220171</v>
      </c>
      <c r="W185">
        <v>70.9590280642457</v>
      </c>
      <c r="X185">
        <v>5.1763829192670592</v>
      </c>
      <c r="Y185">
        <v>48.408417871203746</v>
      </c>
      <c r="Z185">
        <v>1.509926725820671</v>
      </c>
      <c r="AA185">
        <v>2.2659034906538524</v>
      </c>
      <c r="AB185">
        <v>70.801949355627443</v>
      </c>
      <c r="AC185">
        <v>66.257823699374725</v>
      </c>
      <c r="AD185">
        <v>59.956083512905749</v>
      </c>
      <c r="AE185">
        <v>29.910335461910879</v>
      </c>
      <c r="AF185">
        <v>29.468628074455495</v>
      </c>
      <c r="AG185">
        <v>1075.5401804154621</v>
      </c>
      <c r="AH185">
        <v>98.005296144991974</v>
      </c>
      <c r="AI185">
        <v>19.621019574445437</v>
      </c>
      <c r="AJ185">
        <v>214.03465545662968</v>
      </c>
      <c r="AK185">
        <v>19.369212447922564</v>
      </c>
      <c r="AL185">
        <v>-3.1950574763279245</v>
      </c>
      <c r="AM185">
        <v>-18.603581481376327</v>
      </c>
      <c r="AN185">
        <v>99</v>
      </c>
      <c r="AO185">
        <v>99</v>
      </c>
      <c r="AP185">
        <v>99</v>
      </c>
      <c r="AQ185">
        <v>99</v>
      </c>
      <c r="AR185">
        <v>215.34915435523763</v>
      </c>
      <c r="AS185">
        <v>26.405077960605379</v>
      </c>
    </row>
    <row r="186" spans="1:45">
      <c r="A186">
        <v>5</v>
      </c>
      <c r="B186">
        <v>16</v>
      </c>
      <c r="C186">
        <v>2021</v>
      </c>
      <c r="D186">
        <v>99</v>
      </c>
      <c r="E186">
        <v>99</v>
      </c>
      <c r="F186">
        <v>99</v>
      </c>
      <c r="G186">
        <v>4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885</v>
      </c>
      <c r="R186">
        <v>4712.3600000000006</v>
      </c>
      <c r="S186">
        <v>3.7663591066896407</v>
      </c>
      <c r="T186">
        <v>7.6365133393883315</v>
      </c>
      <c r="U186">
        <v>266.49235202743381</v>
      </c>
      <c r="V186">
        <v>1.9523126416487699</v>
      </c>
      <c r="W186">
        <v>68.055072193126165</v>
      </c>
      <c r="X186">
        <v>5.6871716082811998</v>
      </c>
      <c r="Y186">
        <v>49.53911339636776</v>
      </c>
      <c r="Z186">
        <v>1.5509797127449541</v>
      </c>
      <c r="AA186">
        <v>2.2626249187189704</v>
      </c>
      <c r="AB186">
        <v>74.686677739083436</v>
      </c>
      <c r="AC186">
        <v>71.190413801103119</v>
      </c>
      <c r="AD186">
        <v>66.026429772804022</v>
      </c>
      <c r="AE186">
        <v>9.3779204259065576</v>
      </c>
      <c r="AF186">
        <v>9.340153457889798</v>
      </c>
      <c r="AG186">
        <v>1083.1521966438272</v>
      </c>
      <c r="AH186">
        <v>98.952541826176258</v>
      </c>
      <c r="AI186">
        <v>18.671960546308004</v>
      </c>
      <c r="AJ186">
        <v>213.65547368174839</v>
      </c>
      <c r="AK186">
        <v>19.925904719594374</v>
      </c>
      <c r="AL186">
        <v>-0.61733663450428977</v>
      </c>
      <c r="AM186">
        <v>-16.8493557214981</v>
      </c>
      <c r="AN186">
        <v>99</v>
      </c>
      <c r="AO186">
        <v>99</v>
      </c>
      <c r="AP186">
        <v>99</v>
      </c>
      <c r="AQ186">
        <v>99</v>
      </c>
      <c r="AR186">
        <v>215.40091116173124</v>
      </c>
      <c r="AS186">
        <v>26.630142160351006</v>
      </c>
    </row>
    <row r="187" spans="1:45">
      <c r="A187">
        <v>6</v>
      </c>
      <c r="B187">
        <v>1</v>
      </c>
      <c r="C187">
        <v>1996</v>
      </c>
      <c r="D187">
        <v>99</v>
      </c>
      <c r="E187">
        <v>99</v>
      </c>
      <c r="F187">
        <v>99</v>
      </c>
      <c r="G187">
        <v>99</v>
      </c>
      <c r="H187">
        <v>1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14685</v>
      </c>
      <c r="R187">
        <v>33290</v>
      </c>
      <c r="S187">
        <v>2.760558726344247</v>
      </c>
      <c r="T187">
        <v>5.9710423550615808</v>
      </c>
      <c r="U187">
        <v>223.03004505857504</v>
      </c>
      <c r="V187">
        <v>0.13817963352358065</v>
      </c>
      <c r="W187">
        <v>37.909282066686693</v>
      </c>
      <c r="X187">
        <v>0.33944127365575255</v>
      </c>
      <c r="Y187">
        <v>37.930450423887777</v>
      </c>
      <c r="Z187">
        <v>1.1649792865068835</v>
      </c>
      <c r="AA187">
        <v>2.9021236298511144</v>
      </c>
      <c r="AB187">
        <v>70.040891167720801</v>
      </c>
      <c r="AC187">
        <v>72.916297947640018</v>
      </c>
      <c r="AD187">
        <v>66.163274621453922</v>
      </c>
      <c r="AE187">
        <v>77.907793119588106</v>
      </c>
      <c r="AF187">
        <v>78.108460850752778</v>
      </c>
      <c r="AG187">
        <v>0</v>
      </c>
      <c r="AH187">
        <v>0</v>
      </c>
      <c r="AI187">
        <v>0</v>
      </c>
      <c r="AN187">
        <v>99</v>
      </c>
      <c r="AO187">
        <v>99</v>
      </c>
      <c r="AP187">
        <v>99</v>
      </c>
      <c r="AQ187">
        <v>99</v>
      </c>
    </row>
    <row r="188" spans="1:45">
      <c r="A188">
        <v>6</v>
      </c>
      <c r="B188">
        <v>2</v>
      </c>
      <c r="C188">
        <v>1997</v>
      </c>
      <c r="D188">
        <v>99</v>
      </c>
      <c r="E188">
        <v>99</v>
      </c>
      <c r="F188">
        <v>99</v>
      </c>
      <c r="G188">
        <v>99</v>
      </c>
      <c r="H188">
        <v>1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15619</v>
      </c>
      <c r="R188">
        <v>38589.5</v>
      </c>
      <c r="S188">
        <v>2.4728488319361479</v>
      </c>
      <c r="T188">
        <v>5.9453737415618244</v>
      </c>
      <c r="U188">
        <v>220.84768654685919</v>
      </c>
      <c r="V188">
        <v>0.17103097992977365</v>
      </c>
      <c r="W188">
        <v>36.424415968074221</v>
      </c>
      <c r="X188">
        <v>0.35501885227846952</v>
      </c>
      <c r="Y188">
        <v>37.823817546910554</v>
      </c>
      <c r="Z188">
        <v>1.0904841998586632</v>
      </c>
      <c r="AA188">
        <v>2.6995123585760226</v>
      </c>
      <c r="AB188">
        <v>69.765816369164142</v>
      </c>
      <c r="AC188">
        <v>72.894245836138907</v>
      </c>
      <c r="AD188">
        <v>67.932712879269971</v>
      </c>
      <c r="AE188">
        <v>78.053985173798267</v>
      </c>
      <c r="AF188">
        <v>78.257288854007243</v>
      </c>
      <c r="AG188">
        <v>0</v>
      </c>
      <c r="AH188">
        <v>0</v>
      </c>
      <c r="AI188">
        <v>0</v>
      </c>
      <c r="AN188">
        <v>99</v>
      </c>
      <c r="AO188">
        <v>99</v>
      </c>
      <c r="AP188">
        <v>99</v>
      </c>
      <c r="AQ188">
        <v>99</v>
      </c>
    </row>
    <row r="189" spans="1:45">
      <c r="A189">
        <v>6</v>
      </c>
      <c r="B189">
        <v>3</v>
      </c>
      <c r="C189">
        <v>1998</v>
      </c>
      <c r="D189">
        <v>99</v>
      </c>
      <c r="E189">
        <v>99</v>
      </c>
      <c r="F189">
        <v>99</v>
      </c>
      <c r="G189">
        <v>99</v>
      </c>
      <c r="H189">
        <v>1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15499</v>
      </c>
      <c r="R189">
        <v>39239</v>
      </c>
      <c r="S189">
        <v>2.5035806213206246</v>
      </c>
      <c r="T189">
        <v>6.3128520094803635</v>
      </c>
      <c r="U189">
        <v>221.80776523356872</v>
      </c>
      <c r="V189">
        <v>7.6454547771349898E-2</v>
      </c>
      <c r="W189">
        <v>44.00214072733759</v>
      </c>
      <c r="X189">
        <v>0.35169091974820982</v>
      </c>
      <c r="Y189">
        <v>37.775971936660255</v>
      </c>
      <c r="Z189">
        <v>1.0767253922627598</v>
      </c>
      <c r="AA189">
        <v>2.6830945993684714</v>
      </c>
      <c r="AB189">
        <v>70.077958549563121</v>
      </c>
      <c r="AC189">
        <v>72.910283758624701</v>
      </c>
      <c r="AD189">
        <v>67.563703842384413</v>
      </c>
      <c r="AE189">
        <v>77.544748946429692</v>
      </c>
      <c r="AF189">
        <v>77.877976894775287</v>
      </c>
      <c r="AG189">
        <v>0</v>
      </c>
      <c r="AH189">
        <v>0</v>
      </c>
      <c r="AI189">
        <v>0</v>
      </c>
      <c r="AN189">
        <v>99</v>
      </c>
      <c r="AO189">
        <v>99</v>
      </c>
      <c r="AP189">
        <v>99</v>
      </c>
      <c r="AQ189">
        <v>99</v>
      </c>
    </row>
    <row r="190" spans="1:45">
      <c r="A190">
        <v>6</v>
      </c>
      <c r="B190">
        <v>4</v>
      </c>
      <c r="C190">
        <v>1999</v>
      </c>
      <c r="D190">
        <v>99</v>
      </c>
      <c r="E190">
        <v>99</v>
      </c>
      <c r="F190">
        <v>99</v>
      </c>
      <c r="G190">
        <v>99</v>
      </c>
      <c r="H190">
        <v>1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17080</v>
      </c>
      <c r="R190">
        <v>41473.25</v>
      </c>
      <c r="S190">
        <v>2.4568607475903153</v>
      </c>
      <c r="T190">
        <v>5.9673403941094545</v>
      </c>
      <c r="U190">
        <v>219.86509135406612</v>
      </c>
      <c r="V190">
        <v>0.12538202335240184</v>
      </c>
      <c r="W190">
        <v>37.916006100317674</v>
      </c>
      <c r="X190">
        <v>0.42195873243596793</v>
      </c>
      <c r="Y190">
        <v>38.161362355641486</v>
      </c>
      <c r="Z190">
        <v>1.0706972954796499</v>
      </c>
      <c r="AA190">
        <v>2.519315950152436</v>
      </c>
      <c r="AB190">
        <v>69.475078261334644</v>
      </c>
      <c r="AC190">
        <v>72.556799139623422</v>
      </c>
      <c r="AD190">
        <v>67.137896923834234</v>
      </c>
      <c r="AE190">
        <v>76.832549846004198</v>
      </c>
      <c r="AF190">
        <v>77.134106197034541</v>
      </c>
      <c r="AG190">
        <v>0</v>
      </c>
      <c r="AH190">
        <v>0</v>
      </c>
      <c r="AI190">
        <v>0</v>
      </c>
      <c r="AN190">
        <v>99</v>
      </c>
      <c r="AO190">
        <v>99</v>
      </c>
      <c r="AP190">
        <v>99</v>
      </c>
      <c r="AQ190">
        <v>99</v>
      </c>
    </row>
    <row r="191" spans="1:45">
      <c r="A191">
        <v>6</v>
      </c>
      <c r="B191">
        <v>5</v>
      </c>
      <c r="C191">
        <v>2000</v>
      </c>
      <c r="D191">
        <v>99</v>
      </c>
      <c r="E191">
        <v>99</v>
      </c>
      <c r="F191">
        <v>99</v>
      </c>
      <c r="G191">
        <v>99</v>
      </c>
      <c r="H191">
        <v>1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15126</v>
      </c>
      <c r="R191">
        <v>43316</v>
      </c>
      <c r="S191">
        <v>2.4674716040262248</v>
      </c>
      <c r="T191">
        <v>6.0059793148028442</v>
      </c>
      <c r="U191">
        <v>220.08909179056212</v>
      </c>
      <c r="V191">
        <v>0.15467725551759173</v>
      </c>
      <c r="W191">
        <v>39.343429679564125</v>
      </c>
      <c r="X191">
        <v>0.35552682611506126</v>
      </c>
      <c r="Y191">
        <v>38.393640780890273</v>
      </c>
      <c r="Z191">
        <v>1.077682325207167</v>
      </c>
      <c r="AA191">
        <v>2.5064670779766023</v>
      </c>
      <c r="AB191">
        <v>69.206930582612969</v>
      </c>
      <c r="AC191">
        <v>72.280698204748902</v>
      </c>
      <c r="AD191">
        <v>66.079666960341655</v>
      </c>
      <c r="AE191">
        <v>75.268032459295554</v>
      </c>
      <c r="AF191">
        <v>75.555333593015149</v>
      </c>
      <c r="AG191">
        <v>0</v>
      </c>
      <c r="AH191">
        <v>0</v>
      </c>
      <c r="AI191">
        <v>0</v>
      </c>
      <c r="AN191">
        <v>99</v>
      </c>
      <c r="AO191">
        <v>99</v>
      </c>
      <c r="AP191">
        <v>99</v>
      </c>
      <c r="AQ191">
        <v>99</v>
      </c>
    </row>
    <row r="192" spans="1:45">
      <c r="A192">
        <v>6</v>
      </c>
      <c r="B192">
        <v>6</v>
      </c>
      <c r="C192">
        <v>2001</v>
      </c>
      <c r="D192">
        <v>99</v>
      </c>
      <c r="E192">
        <v>99</v>
      </c>
      <c r="F192">
        <v>99</v>
      </c>
      <c r="G192">
        <v>99</v>
      </c>
      <c r="H192">
        <v>1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14247</v>
      </c>
      <c r="R192">
        <v>39307</v>
      </c>
      <c r="S192">
        <v>2.4114788714478346</v>
      </c>
      <c r="T192">
        <v>5.8919276464751809</v>
      </c>
      <c r="U192">
        <v>221.49400106851101</v>
      </c>
      <c r="V192">
        <v>0.19334978502556796</v>
      </c>
      <c r="W192">
        <v>38.204391075380975</v>
      </c>
      <c r="X192">
        <v>0.55715267000788682</v>
      </c>
      <c r="Y192">
        <v>39.79710283281355</v>
      </c>
      <c r="Z192">
        <v>1.0731238977732649</v>
      </c>
      <c r="AA192">
        <v>2.5571539890728197</v>
      </c>
      <c r="AB192">
        <v>69.391704122603628</v>
      </c>
      <c r="AC192">
        <v>72.696308622471861</v>
      </c>
      <c r="AD192">
        <v>65.928337296764113</v>
      </c>
      <c r="AE192">
        <v>76.275396347971196</v>
      </c>
      <c r="AF192">
        <v>76.482102937019349</v>
      </c>
      <c r="AG192">
        <v>0</v>
      </c>
      <c r="AH192">
        <v>0</v>
      </c>
      <c r="AI192">
        <v>0</v>
      </c>
      <c r="AN192">
        <v>99</v>
      </c>
      <c r="AO192">
        <v>99</v>
      </c>
      <c r="AP192">
        <v>99</v>
      </c>
      <c r="AQ192">
        <v>99</v>
      </c>
    </row>
    <row r="193" spans="1:43">
      <c r="A193">
        <v>6</v>
      </c>
      <c r="B193">
        <v>7</v>
      </c>
      <c r="C193">
        <v>2002</v>
      </c>
      <c r="D193">
        <v>99</v>
      </c>
      <c r="E193">
        <v>99</v>
      </c>
      <c r="F193">
        <v>99</v>
      </c>
      <c r="G193">
        <v>99</v>
      </c>
      <c r="H193">
        <v>1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13355</v>
      </c>
      <c r="R193">
        <v>39874</v>
      </c>
      <c r="S193">
        <v>2.3306164417916446</v>
      </c>
      <c r="T193">
        <v>5.9343181020213676</v>
      </c>
      <c r="U193">
        <v>220.79690274363983</v>
      </c>
      <c r="V193">
        <v>0.14044239353964991</v>
      </c>
      <c r="W193">
        <v>39.298791192255614</v>
      </c>
      <c r="X193">
        <v>0.60440387219742187</v>
      </c>
      <c r="Y193">
        <v>39.960255781477827</v>
      </c>
      <c r="Z193">
        <v>1.0478888346946127</v>
      </c>
      <c r="AA193">
        <v>2.6164745720465672</v>
      </c>
      <c r="AB193">
        <v>69.382459283554923</v>
      </c>
      <c r="AC193">
        <v>72.171042709836001</v>
      </c>
      <c r="AD193">
        <v>65.859176409943402</v>
      </c>
      <c r="AE193">
        <v>78.583394099446195</v>
      </c>
      <c r="AF193">
        <v>78.845988786745366</v>
      </c>
      <c r="AG193">
        <v>0</v>
      </c>
      <c r="AH193">
        <v>0</v>
      </c>
      <c r="AI193">
        <v>0</v>
      </c>
      <c r="AN193">
        <v>99</v>
      </c>
      <c r="AO193">
        <v>99</v>
      </c>
      <c r="AP193">
        <v>99</v>
      </c>
      <c r="AQ193">
        <v>99</v>
      </c>
    </row>
    <row r="194" spans="1:43">
      <c r="A194">
        <v>6</v>
      </c>
      <c r="B194">
        <v>8</v>
      </c>
      <c r="C194">
        <v>2003</v>
      </c>
      <c r="D194">
        <v>99</v>
      </c>
      <c r="E194">
        <v>99</v>
      </c>
      <c r="F194">
        <v>99</v>
      </c>
      <c r="G194">
        <v>99</v>
      </c>
      <c r="H194">
        <v>1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12279</v>
      </c>
      <c r="R194">
        <v>33117</v>
      </c>
      <c r="S194">
        <v>2.4910468943442954</v>
      </c>
      <c r="T194">
        <v>6.1298728749584788</v>
      </c>
      <c r="U194">
        <v>224.46082978530657</v>
      </c>
      <c r="V194">
        <v>0.32309689887369025</v>
      </c>
      <c r="W194">
        <v>42.201890267838273</v>
      </c>
      <c r="X194">
        <v>0.80623244859135745</v>
      </c>
      <c r="Y194">
        <v>40.967357779461345</v>
      </c>
      <c r="Z194">
        <v>1.1590411445663302</v>
      </c>
      <c r="AA194">
        <v>2.7342480635255439</v>
      </c>
      <c r="AB194">
        <v>70.963760254421373</v>
      </c>
      <c r="AC194">
        <v>73.036588491676255</v>
      </c>
      <c r="AD194">
        <v>65.660947597058836</v>
      </c>
      <c r="AE194">
        <v>77.302117130785959</v>
      </c>
      <c r="AF194">
        <v>77.677601396883858</v>
      </c>
      <c r="AG194">
        <v>0</v>
      </c>
      <c r="AH194">
        <v>0</v>
      </c>
      <c r="AI194">
        <v>0</v>
      </c>
      <c r="AN194">
        <v>99</v>
      </c>
      <c r="AO194">
        <v>99</v>
      </c>
      <c r="AP194">
        <v>99</v>
      </c>
      <c r="AQ194">
        <v>99</v>
      </c>
    </row>
    <row r="195" spans="1:43">
      <c r="A195">
        <v>6</v>
      </c>
      <c r="B195">
        <v>9</v>
      </c>
      <c r="C195">
        <v>2004</v>
      </c>
      <c r="D195">
        <v>99</v>
      </c>
      <c r="E195">
        <v>99</v>
      </c>
      <c r="F195">
        <v>99</v>
      </c>
      <c r="G195">
        <v>99</v>
      </c>
      <c r="H195">
        <v>1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12055</v>
      </c>
      <c r="R195">
        <v>34214</v>
      </c>
      <c r="S195">
        <v>2.8279067048576603</v>
      </c>
      <c r="T195">
        <v>6.0439878412345811</v>
      </c>
      <c r="U195">
        <v>227.71415210147927</v>
      </c>
      <c r="V195">
        <v>0.59624715028935538</v>
      </c>
      <c r="W195">
        <v>41.044601625065759</v>
      </c>
      <c r="X195">
        <v>0.80961010112819309</v>
      </c>
      <c r="Y195">
        <v>41.074772771015859</v>
      </c>
      <c r="Z195">
        <v>1.3100453946545021</v>
      </c>
      <c r="AA195">
        <v>2.5900218073404391</v>
      </c>
      <c r="AB195">
        <v>72.178729246844725</v>
      </c>
      <c r="AC195">
        <v>72.922878384821189</v>
      </c>
      <c r="AD195">
        <v>67.81222927105064</v>
      </c>
      <c r="AE195">
        <v>77.26564440730786</v>
      </c>
      <c r="AF195">
        <v>77.668596296155769</v>
      </c>
      <c r="AG195">
        <v>0</v>
      </c>
      <c r="AH195">
        <v>0</v>
      </c>
      <c r="AI195">
        <v>0</v>
      </c>
      <c r="AN195">
        <v>99</v>
      </c>
      <c r="AO195">
        <v>99</v>
      </c>
      <c r="AP195">
        <v>99</v>
      </c>
      <c r="AQ195">
        <v>99</v>
      </c>
    </row>
    <row r="196" spans="1:43">
      <c r="A196">
        <v>6</v>
      </c>
      <c r="B196">
        <v>10</v>
      </c>
      <c r="C196">
        <v>2005</v>
      </c>
      <c r="D196">
        <v>99</v>
      </c>
      <c r="E196">
        <v>99</v>
      </c>
      <c r="F196">
        <v>99</v>
      </c>
      <c r="G196">
        <v>99</v>
      </c>
      <c r="H196">
        <v>1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11223</v>
      </c>
      <c r="R196">
        <v>31943.5</v>
      </c>
      <c r="S196">
        <v>2.9203437319016374</v>
      </c>
      <c r="T196">
        <v>6.1304177688731647</v>
      </c>
      <c r="U196">
        <v>231.00792336469087</v>
      </c>
      <c r="V196">
        <v>0.75445708829652325</v>
      </c>
      <c r="W196">
        <v>41.545228293706089</v>
      </c>
      <c r="X196">
        <v>1.0518571853428711</v>
      </c>
      <c r="Y196">
        <v>42.295572913899846</v>
      </c>
      <c r="Z196">
        <v>1.378770075975092</v>
      </c>
      <c r="AA196">
        <v>2.6316759314029694</v>
      </c>
      <c r="AB196">
        <v>73.080784777145311</v>
      </c>
      <c r="AC196">
        <v>72.639514946077412</v>
      </c>
      <c r="AD196">
        <v>68.562192227738961</v>
      </c>
      <c r="AE196">
        <v>75.200988758754633</v>
      </c>
      <c r="AF196">
        <v>75.508578953349215</v>
      </c>
      <c r="AG196">
        <v>0</v>
      </c>
      <c r="AH196">
        <v>0</v>
      </c>
      <c r="AI196">
        <v>0</v>
      </c>
      <c r="AN196">
        <v>99</v>
      </c>
      <c r="AO196">
        <v>99</v>
      </c>
      <c r="AP196">
        <v>99</v>
      </c>
      <c r="AQ196">
        <v>99</v>
      </c>
    </row>
    <row r="197" spans="1:43">
      <c r="A197">
        <v>6</v>
      </c>
      <c r="B197">
        <v>11</v>
      </c>
      <c r="C197">
        <v>2006</v>
      </c>
      <c r="D197">
        <v>99</v>
      </c>
      <c r="E197">
        <v>99</v>
      </c>
      <c r="F197">
        <v>99</v>
      </c>
      <c r="G197">
        <v>99</v>
      </c>
      <c r="H197">
        <v>1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10811</v>
      </c>
      <c r="R197">
        <v>31594</v>
      </c>
      <c r="S197">
        <v>2.8602266253086039</v>
      </c>
      <c r="T197">
        <v>6.264607203899474</v>
      </c>
      <c r="U197">
        <v>232.47391593340441</v>
      </c>
      <c r="V197">
        <v>0.82927138064189443</v>
      </c>
      <c r="W197">
        <v>44.04000759637907</v>
      </c>
      <c r="X197">
        <v>1.1964297018421219</v>
      </c>
      <c r="Y197">
        <v>42.404712708331246</v>
      </c>
      <c r="Z197">
        <v>1.353871132589439</v>
      </c>
      <c r="AA197">
        <v>2.651546407917321</v>
      </c>
      <c r="AB197">
        <v>70.013188334559558</v>
      </c>
      <c r="AC197">
        <v>71.796633434365134</v>
      </c>
      <c r="AD197">
        <v>64.56703697572398</v>
      </c>
      <c r="AE197">
        <v>75.150448371827508</v>
      </c>
      <c r="AF197">
        <v>75.479460968699229</v>
      </c>
      <c r="AG197">
        <v>0</v>
      </c>
      <c r="AH197">
        <v>0</v>
      </c>
      <c r="AI197">
        <v>0</v>
      </c>
      <c r="AN197">
        <v>99</v>
      </c>
      <c r="AO197">
        <v>99</v>
      </c>
      <c r="AP197">
        <v>99</v>
      </c>
      <c r="AQ197">
        <v>99</v>
      </c>
    </row>
    <row r="198" spans="1:43">
      <c r="A198">
        <v>6</v>
      </c>
      <c r="B198">
        <v>12</v>
      </c>
      <c r="C198">
        <v>2007</v>
      </c>
      <c r="D198">
        <v>99</v>
      </c>
      <c r="E198">
        <v>99</v>
      </c>
      <c r="F198">
        <v>99</v>
      </c>
      <c r="G198">
        <v>99</v>
      </c>
      <c r="H198">
        <v>1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9787</v>
      </c>
      <c r="R198">
        <v>27386</v>
      </c>
      <c r="S198">
        <v>3.0949755349448633</v>
      </c>
      <c r="T198">
        <v>6.6006718761410941</v>
      </c>
      <c r="U198">
        <v>235.47612648798597</v>
      </c>
      <c r="V198">
        <v>0.98225370627327824</v>
      </c>
      <c r="W198">
        <v>49.138245819031631</v>
      </c>
      <c r="X198">
        <v>1.2670707660848604</v>
      </c>
      <c r="Y198">
        <v>43.676314330401688</v>
      </c>
      <c r="Z198">
        <v>1.4325810084029329</v>
      </c>
      <c r="AA198">
        <v>2.7454838509624633</v>
      </c>
      <c r="AB198">
        <v>67.884079490222305</v>
      </c>
      <c r="AC198">
        <v>71.276307172719598</v>
      </c>
      <c r="AD198">
        <v>61.716665699745555</v>
      </c>
      <c r="AE198">
        <v>74.956207576089355</v>
      </c>
      <c r="AF198">
        <v>75.101115898781444</v>
      </c>
      <c r="AG198">
        <v>0</v>
      </c>
      <c r="AH198">
        <v>0</v>
      </c>
      <c r="AI198">
        <v>0</v>
      </c>
      <c r="AN198">
        <v>99</v>
      </c>
      <c r="AO198">
        <v>99</v>
      </c>
      <c r="AP198">
        <v>99</v>
      </c>
      <c r="AQ198">
        <v>99</v>
      </c>
    </row>
    <row r="199" spans="1:43">
      <c r="A199">
        <v>6</v>
      </c>
      <c r="B199">
        <v>13</v>
      </c>
      <c r="C199">
        <v>2008</v>
      </c>
      <c r="D199">
        <v>99</v>
      </c>
      <c r="E199">
        <v>99</v>
      </c>
      <c r="F199">
        <v>99</v>
      </c>
      <c r="G199">
        <v>99</v>
      </c>
      <c r="H199">
        <v>1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9313</v>
      </c>
      <c r="R199">
        <v>27249</v>
      </c>
      <c r="S199">
        <v>3.0316708870050282</v>
      </c>
      <c r="T199">
        <v>6.5388087636243561</v>
      </c>
      <c r="U199">
        <v>235.88676281698551</v>
      </c>
      <c r="V199">
        <v>0.88810598554075393</v>
      </c>
      <c r="W199">
        <v>49.381628683621408</v>
      </c>
      <c r="X199">
        <v>1.3394986971998977</v>
      </c>
      <c r="Y199">
        <v>43.541515770087592</v>
      </c>
      <c r="Z199">
        <v>1.3892324854996243</v>
      </c>
      <c r="AA199">
        <v>2.5841144021293121</v>
      </c>
      <c r="AB199">
        <v>68.697229718863639</v>
      </c>
      <c r="AC199">
        <v>71.682512621843102</v>
      </c>
      <c r="AD199">
        <v>62.824220824300419</v>
      </c>
      <c r="AE199">
        <v>72.959730106029781</v>
      </c>
      <c r="AF199">
        <v>72.852032872327811</v>
      </c>
      <c r="AG199">
        <v>0</v>
      </c>
      <c r="AH199">
        <v>0</v>
      </c>
      <c r="AI199">
        <v>0</v>
      </c>
      <c r="AN199">
        <v>99</v>
      </c>
      <c r="AO199">
        <v>99</v>
      </c>
      <c r="AP199">
        <v>99</v>
      </c>
      <c r="AQ199">
        <v>99</v>
      </c>
    </row>
    <row r="200" spans="1:43">
      <c r="A200">
        <v>6</v>
      </c>
      <c r="B200">
        <v>14</v>
      </c>
      <c r="C200">
        <v>2009</v>
      </c>
      <c r="D200">
        <v>99</v>
      </c>
      <c r="E200">
        <v>99</v>
      </c>
      <c r="F200">
        <v>99</v>
      </c>
      <c r="G200">
        <v>99</v>
      </c>
      <c r="H200">
        <v>1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8331</v>
      </c>
      <c r="R200">
        <v>24023</v>
      </c>
      <c r="S200">
        <v>3.0512425592140855</v>
      </c>
      <c r="T200">
        <v>6.617075302834782</v>
      </c>
      <c r="U200">
        <v>238.69873454606159</v>
      </c>
      <c r="V200">
        <v>0.84086084169337749</v>
      </c>
      <c r="W200">
        <v>50.834616825542177</v>
      </c>
      <c r="X200">
        <v>1.4694251342463476</v>
      </c>
      <c r="Y200">
        <v>44.199454404072576</v>
      </c>
      <c r="Z200">
        <v>1.371232323095994</v>
      </c>
      <c r="AA200">
        <v>2.5996236964336674</v>
      </c>
      <c r="AB200">
        <v>69.798353472944683</v>
      </c>
      <c r="AC200">
        <v>71.809045517621584</v>
      </c>
      <c r="AD200">
        <v>63.658198268075111</v>
      </c>
      <c r="AE200">
        <v>71.695466618915447</v>
      </c>
      <c r="AF200">
        <v>71.599637008528489</v>
      </c>
      <c r="AG200">
        <v>0</v>
      </c>
      <c r="AH200">
        <v>0</v>
      </c>
      <c r="AI200">
        <v>0</v>
      </c>
      <c r="AN200">
        <v>99</v>
      </c>
      <c r="AO200">
        <v>99</v>
      </c>
      <c r="AP200">
        <v>99</v>
      </c>
      <c r="AQ200">
        <v>99</v>
      </c>
    </row>
    <row r="201" spans="1:43">
      <c r="A201">
        <v>6</v>
      </c>
      <c r="B201">
        <v>15</v>
      </c>
      <c r="C201">
        <v>2010</v>
      </c>
      <c r="D201">
        <v>99</v>
      </c>
      <c r="E201">
        <v>99</v>
      </c>
      <c r="F201">
        <v>99</v>
      </c>
      <c r="G201">
        <v>99</v>
      </c>
      <c r="H201">
        <v>1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7939</v>
      </c>
      <c r="R201">
        <v>22821</v>
      </c>
      <c r="S201">
        <v>3.1742254940624854</v>
      </c>
      <c r="T201">
        <v>6.7765654441084955</v>
      </c>
      <c r="U201">
        <v>241.01272336882781</v>
      </c>
      <c r="V201">
        <v>1.3846895403356556</v>
      </c>
      <c r="W201">
        <v>53.27987380044695</v>
      </c>
      <c r="X201">
        <v>1.8886113667236315</v>
      </c>
      <c r="Y201">
        <v>45.235863315266954</v>
      </c>
      <c r="Z201">
        <v>1.4544073688927162</v>
      </c>
      <c r="AA201">
        <v>2.6021794938816605</v>
      </c>
      <c r="AB201">
        <v>71.376388936645014</v>
      </c>
      <c r="AC201">
        <v>71.862521599728112</v>
      </c>
      <c r="AD201">
        <v>62.61316424136399</v>
      </c>
      <c r="AE201">
        <v>70.10629147210615</v>
      </c>
      <c r="AF201">
        <v>70.082396128553142</v>
      </c>
      <c r="AG201">
        <v>0</v>
      </c>
      <c r="AH201">
        <v>0</v>
      </c>
      <c r="AI201">
        <v>0</v>
      </c>
      <c r="AN201">
        <v>99</v>
      </c>
      <c r="AO201">
        <v>99</v>
      </c>
      <c r="AP201">
        <v>99</v>
      </c>
      <c r="AQ201">
        <v>99</v>
      </c>
    </row>
    <row r="202" spans="1:43">
      <c r="A202">
        <v>6</v>
      </c>
      <c r="B202">
        <v>16</v>
      </c>
      <c r="C202">
        <v>2011</v>
      </c>
      <c r="D202">
        <v>99</v>
      </c>
      <c r="E202">
        <v>99</v>
      </c>
      <c r="F202">
        <v>99</v>
      </c>
      <c r="G202">
        <v>99</v>
      </c>
      <c r="H202">
        <v>1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8692</v>
      </c>
      <c r="R202">
        <v>35434</v>
      </c>
      <c r="S202">
        <v>3.2392617260258509</v>
      </c>
      <c r="T202">
        <v>6.7277755827736092</v>
      </c>
      <c r="U202">
        <v>245.71995823220485</v>
      </c>
      <c r="V202">
        <v>1.5296043348196644</v>
      </c>
      <c r="W202">
        <v>51.972681605237902</v>
      </c>
      <c r="X202">
        <v>2.0573460518146414</v>
      </c>
      <c r="Y202">
        <v>45.14828504533088</v>
      </c>
      <c r="Z202">
        <v>1.4850911842943948</v>
      </c>
      <c r="AA202">
        <v>2.638424455112335</v>
      </c>
      <c r="AB202">
        <v>69.561477411468047</v>
      </c>
      <c r="AC202">
        <v>70.365313239536022</v>
      </c>
      <c r="AD202">
        <v>60.117597896262119</v>
      </c>
      <c r="AE202">
        <v>72.912465533561061</v>
      </c>
      <c r="AF202">
        <v>73.016400141875863</v>
      </c>
      <c r="AG202">
        <v>1074.4418015041017</v>
      </c>
      <c r="AH202">
        <v>99.751650956708247</v>
      </c>
      <c r="AI202">
        <v>14.666704295309589</v>
      </c>
      <c r="AJ202">
        <v>239.43406972222255</v>
      </c>
      <c r="AK202">
        <v>19.46156719056264</v>
      </c>
      <c r="AL202">
        <v>-0.73515217526642374</v>
      </c>
      <c r="AM202">
        <v>-12.821304355263123</v>
      </c>
      <c r="AN202">
        <v>99</v>
      </c>
      <c r="AO202">
        <v>99</v>
      </c>
      <c r="AP202">
        <v>99</v>
      </c>
      <c r="AQ202">
        <v>99</v>
      </c>
    </row>
    <row r="203" spans="1:43">
      <c r="A203">
        <v>6</v>
      </c>
      <c r="B203">
        <v>17</v>
      </c>
      <c r="C203">
        <v>2012</v>
      </c>
      <c r="D203">
        <v>99</v>
      </c>
      <c r="E203">
        <v>99</v>
      </c>
      <c r="F203">
        <v>99</v>
      </c>
      <c r="G203">
        <v>99</v>
      </c>
      <c r="H203">
        <v>1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11929</v>
      </c>
      <c r="R203">
        <v>38747</v>
      </c>
      <c r="S203">
        <v>3.3778357034092958</v>
      </c>
      <c r="T203">
        <v>6.8760936330554623</v>
      </c>
      <c r="U203">
        <v>249.18037525485735</v>
      </c>
      <c r="V203">
        <v>1.7265852840219884</v>
      </c>
      <c r="W203">
        <v>55.227501483985847</v>
      </c>
      <c r="X203">
        <v>2.2556585025937497</v>
      </c>
      <c r="Y203">
        <v>44.820397568881361</v>
      </c>
      <c r="Z203">
        <v>1.4676990789742499</v>
      </c>
      <c r="AA203">
        <v>2.4670127370662938</v>
      </c>
      <c r="AB203">
        <v>66.042273653210998</v>
      </c>
      <c r="AC203">
        <v>69.438651371720212</v>
      </c>
      <c r="AD203">
        <v>57.008586766163923</v>
      </c>
      <c r="AE203">
        <v>73.44985119329705</v>
      </c>
      <c r="AF203">
        <v>73.583888140812803</v>
      </c>
      <c r="AG203">
        <v>1090.5182821118995</v>
      </c>
      <c r="AH203">
        <v>100</v>
      </c>
      <c r="AI203">
        <v>15.918651766588381</v>
      </c>
      <c r="AJ203">
        <v>236.3569264018862</v>
      </c>
      <c r="AK203">
        <v>23.87535048070097</v>
      </c>
      <c r="AL203">
        <v>0.89431286165832402</v>
      </c>
      <c r="AM203">
        <v>-11.975314938469456</v>
      </c>
      <c r="AN203">
        <v>99</v>
      </c>
      <c r="AO203">
        <v>99</v>
      </c>
      <c r="AP203">
        <v>99</v>
      </c>
      <c r="AQ203">
        <v>99</v>
      </c>
    </row>
    <row r="204" spans="1:43">
      <c r="A204">
        <v>6</v>
      </c>
      <c r="B204">
        <v>18</v>
      </c>
      <c r="C204">
        <v>2013</v>
      </c>
      <c r="D204">
        <v>99</v>
      </c>
      <c r="E204">
        <v>99</v>
      </c>
      <c r="F204">
        <v>99</v>
      </c>
      <c r="G204">
        <v>99</v>
      </c>
      <c r="H204">
        <v>1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8495</v>
      </c>
      <c r="R204">
        <v>42775</v>
      </c>
      <c r="S204">
        <v>3.4623962594973703</v>
      </c>
      <c r="T204">
        <v>7.2581648158971372</v>
      </c>
      <c r="U204">
        <v>252.57252367036719</v>
      </c>
      <c r="V204">
        <v>1.8515488018702513</v>
      </c>
      <c r="W204">
        <v>61.161893629456486</v>
      </c>
      <c r="X204">
        <v>2.7562828755113977</v>
      </c>
      <c r="Y204">
        <v>45.440273719215881</v>
      </c>
      <c r="Z204">
        <v>1.506543408693247</v>
      </c>
      <c r="AA204">
        <v>2.5493932349610504</v>
      </c>
      <c r="AB204">
        <v>66.812607742006833</v>
      </c>
      <c r="AC204">
        <v>69.351205034492907</v>
      </c>
      <c r="AD204">
        <v>55.380917676148051</v>
      </c>
      <c r="AE204">
        <v>73.184711196277021</v>
      </c>
      <c r="AF204">
        <v>73.226987386690439</v>
      </c>
      <c r="AG204">
        <v>1097.1815408443435</v>
      </c>
      <c r="AH204">
        <v>99.777907656341313</v>
      </c>
      <c r="AI204">
        <v>14.571595558153126</v>
      </c>
      <c r="AJ204">
        <v>253.58796884860121</v>
      </c>
      <c r="AK204">
        <v>21.058182870686871</v>
      </c>
      <c r="AL204">
        <v>2.5231171578492524</v>
      </c>
      <c r="AM204">
        <v>-10.244400934994578</v>
      </c>
      <c r="AN204">
        <v>99</v>
      </c>
      <c r="AO204">
        <v>99</v>
      </c>
      <c r="AP204">
        <v>99</v>
      </c>
      <c r="AQ204">
        <v>99</v>
      </c>
    </row>
    <row r="205" spans="1:43">
      <c r="A205">
        <v>6</v>
      </c>
      <c r="B205">
        <v>19</v>
      </c>
      <c r="C205">
        <v>2014</v>
      </c>
      <c r="D205">
        <v>99</v>
      </c>
      <c r="E205">
        <v>99</v>
      </c>
      <c r="F205">
        <v>99</v>
      </c>
      <c r="G205">
        <v>99</v>
      </c>
      <c r="H205">
        <v>1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8205</v>
      </c>
      <c r="R205">
        <v>39632</v>
      </c>
      <c r="S205">
        <v>3.4693177230520802</v>
      </c>
      <c r="T205">
        <v>7.0151140492531301</v>
      </c>
      <c r="U205">
        <v>252.33282498990815</v>
      </c>
      <c r="V205">
        <v>1.8217601937828016</v>
      </c>
      <c r="W205">
        <v>58.248385143318515</v>
      </c>
      <c r="X205">
        <v>2.6367581752119498</v>
      </c>
      <c r="Y205">
        <v>45.131986279066254</v>
      </c>
      <c r="Z205">
        <v>1.5274097947330336</v>
      </c>
      <c r="AA205">
        <v>2.4870371776887299</v>
      </c>
      <c r="AB205">
        <v>67.358154932374077</v>
      </c>
      <c r="AC205">
        <v>68.767637455968398</v>
      </c>
      <c r="AD205">
        <v>58.931418048601294</v>
      </c>
      <c r="AE205">
        <v>76.072748212486218</v>
      </c>
      <c r="AF205">
        <v>76.130691735449361</v>
      </c>
      <c r="AG205">
        <v>1089.3768141637745</v>
      </c>
      <c r="AH205">
        <v>99.803189341945924</v>
      </c>
      <c r="AI205">
        <v>13.92309245054501</v>
      </c>
      <c r="AJ205">
        <v>231.41309600123901</v>
      </c>
      <c r="AK205">
        <v>19.618403055488592</v>
      </c>
      <c r="AL205">
        <v>-1.3624245318978672</v>
      </c>
      <c r="AM205">
        <v>-10.879423752147519</v>
      </c>
      <c r="AN205">
        <v>99</v>
      </c>
      <c r="AO205">
        <v>99</v>
      </c>
      <c r="AP205">
        <v>99</v>
      </c>
      <c r="AQ205">
        <v>99</v>
      </c>
    </row>
    <row r="206" spans="1:43">
      <c r="A206">
        <v>6</v>
      </c>
      <c r="B206">
        <v>20</v>
      </c>
      <c r="C206">
        <v>2015</v>
      </c>
      <c r="D206">
        <v>99</v>
      </c>
      <c r="E206">
        <v>99</v>
      </c>
      <c r="F206">
        <v>99</v>
      </c>
      <c r="G206">
        <v>99</v>
      </c>
      <c r="H206">
        <v>1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7982</v>
      </c>
      <c r="R206">
        <v>41076</v>
      </c>
      <c r="S206">
        <v>3.5342779238484754</v>
      </c>
      <c r="T206">
        <v>7.2999074885577935</v>
      </c>
      <c r="U206">
        <v>256.91498685363831</v>
      </c>
      <c r="V206">
        <v>1.7211997273346964</v>
      </c>
      <c r="W206">
        <v>62.547472976920851</v>
      </c>
      <c r="X206">
        <v>3.1234784302268959</v>
      </c>
      <c r="Y206">
        <v>45.092803563840974</v>
      </c>
      <c r="Z206">
        <v>1.5685301096005371</v>
      </c>
      <c r="AA206">
        <v>2.4851905289823688</v>
      </c>
      <c r="AB206">
        <v>68.974703059675605</v>
      </c>
      <c r="AC206">
        <v>68.316089458554231</v>
      </c>
      <c r="AD206">
        <v>60.359928618644851</v>
      </c>
      <c r="AE206">
        <v>77.532753605680767</v>
      </c>
      <c r="AF206">
        <v>77.480256742739243</v>
      </c>
      <c r="AG206">
        <v>1085.7829281390352</v>
      </c>
      <c r="AH206">
        <v>99.841756743597216</v>
      </c>
      <c r="AI206">
        <v>12.657026000584288</v>
      </c>
      <c r="AJ206">
        <v>224.27156448444345</v>
      </c>
      <c r="AK206">
        <v>17.154758532036102</v>
      </c>
      <c r="AL206">
        <v>-4.9152534926198914</v>
      </c>
      <c r="AM206">
        <v>-12.014479513723201</v>
      </c>
      <c r="AN206">
        <v>99</v>
      </c>
      <c r="AO206">
        <v>99</v>
      </c>
      <c r="AP206">
        <v>99</v>
      </c>
      <c r="AQ206">
        <v>99</v>
      </c>
    </row>
    <row r="207" spans="1:43">
      <c r="A207">
        <v>6</v>
      </c>
      <c r="B207">
        <v>21</v>
      </c>
      <c r="C207">
        <v>2016</v>
      </c>
      <c r="D207">
        <v>99</v>
      </c>
      <c r="E207">
        <v>99</v>
      </c>
      <c r="F207">
        <v>99</v>
      </c>
      <c r="G207">
        <v>99</v>
      </c>
      <c r="H207">
        <v>1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7916</v>
      </c>
      <c r="R207">
        <v>42092.5</v>
      </c>
      <c r="S207">
        <v>3.5452871651719433</v>
      </c>
      <c r="T207">
        <v>7.3451565005642365</v>
      </c>
      <c r="U207">
        <v>259.49607412246877</v>
      </c>
      <c r="V207">
        <v>1.6012353744728871</v>
      </c>
      <c r="W207">
        <v>62.657242976777361</v>
      </c>
      <c r="X207">
        <v>3.8747995486131743</v>
      </c>
      <c r="Y207">
        <v>46.324133377378971</v>
      </c>
      <c r="Z207">
        <v>1.6111345385135312</v>
      </c>
      <c r="AA207">
        <v>2.5532559770565406</v>
      </c>
      <c r="AB207">
        <v>70.420266880542741</v>
      </c>
      <c r="AC207">
        <v>69.029981156974458</v>
      </c>
      <c r="AD207">
        <v>61.382178569474021</v>
      </c>
      <c r="AE207">
        <v>77.43499176761685</v>
      </c>
      <c r="AF207">
        <v>77.526589554049195</v>
      </c>
      <c r="AG207">
        <v>1085.3592239934385</v>
      </c>
      <c r="AI207">
        <v>12.990437726435824</v>
      </c>
      <c r="AJ207">
        <v>224.12085096794311</v>
      </c>
      <c r="AK207">
        <v>16.477864340116955</v>
      </c>
      <c r="AL207">
        <v>-5.2453181443030621</v>
      </c>
      <c r="AM207">
        <v>-11.899487176142539</v>
      </c>
      <c r="AN207">
        <v>99</v>
      </c>
      <c r="AO207">
        <v>99</v>
      </c>
      <c r="AP207">
        <v>99</v>
      </c>
      <c r="AQ207">
        <v>99</v>
      </c>
    </row>
    <row r="208" spans="1:43">
      <c r="A208">
        <v>6</v>
      </c>
      <c r="B208">
        <v>22</v>
      </c>
      <c r="C208">
        <v>2017</v>
      </c>
      <c r="D208">
        <v>99</v>
      </c>
      <c r="E208">
        <v>99</v>
      </c>
      <c r="F208">
        <v>99</v>
      </c>
      <c r="G208">
        <v>99</v>
      </c>
      <c r="H208">
        <v>1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7903</v>
      </c>
      <c r="R208">
        <v>42784</v>
      </c>
      <c r="S208">
        <v>3.537069932685116</v>
      </c>
      <c r="T208">
        <v>7.2223728496634276</v>
      </c>
      <c r="U208">
        <v>258.27642342932086</v>
      </c>
      <c r="V208">
        <v>1.8768698578908003</v>
      </c>
      <c r="W208">
        <v>60.962041884816749</v>
      </c>
      <c r="X208">
        <v>4.0085078534031426</v>
      </c>
      <c r="Y208">
        <v>47.219251398187218</v>
      </c>
      <c r="Z208">
        <v>1.5840572160187303</v>
      </c>
      <c r="AA208">
        <v>2.4799228629603962</v>
      </c>
      <c r="AB208">
        <v>69.391818127748692</v>
      </c>
      <c r="AC208">
        <v>66.799483882866042</v>
      </c>
      <c r="AD208">
        <v>58.537077600587352</v>
      </c>
      <c r="AE208">
        <v>76.69857660177118</v>
      </c>
      <c r="AF208">
        <v>76.697483950014814</v>
      </c>
      <c r="AG208">
        <v>1087.0357852882703</v>
      </c>
      <c r="AH208">
        <v>99.885471204188477</v>
      </c>
      <c r="AI208">
        <v>15.106114435302912</v>
      </c>
      <c r="AJ208">
        <v>227.05619700938129</v>
      </c>
      <c r="AK208">
        <v>15.584424975279212</v>
      </c>
      <c r="AL208">
        <v>-5.9897173247371676</v>
      </c>
      <c r="AM208">
        <v>-11.852264700999072</v>
      </c>
      <c r="AN208">
        <v>99</v>
      </c>
      <c r="AO208">
        <v>99</v>
      </c>
      <c r="AP208">
        <v>99</v>
      </c>
      <c r="AQ208">
        <v>99</v>
      </c>
    </row>
    <row r="209" spans="1:45">
      <c r="A209">
        <v>6</v>
      </c>
      <c r="B209">
        <v>23</v>
      </c>
      <c r="C209">
        <v>2018</v>
      </c>
      <c r="D209">
        <v>99</v>
      </c>
      <c r="E209">
        <v>99</v>
      </c>
      <c r="F209">
        <v>99</v>
      </c>
      <c r="G209">
        <v>99</v>
      </c>
      <c r="H209">
        <v>1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7885</v>
      </c>
      <c r="R209">
        <v>43100</v>
      </c>
      <c r="S209">
        <v>3.5479582366589311</v>
      </c>
      <c r="T209">
        <v>7.1191183294663567</v>
      </c>
      <c r="U209">
        <v>257.8067538283056</v>
      </c>
      <c r="V209">
        <v>2.5754060324825985</v>
      </c>
      <c r="W209">
        <v>59.315545243619482</v>
      </c>
      <c r="X209">
        <v>4.023201856148491</v>
      </c>
      <c r="Y209">
        <v>47.792549650409313</v>
      </c>
      <c r="Z209">
        <v>1.6273893397773691</v>
      </c>
      <c r="AA209">
        <v>2.4042906662481314</v>
      </c>
      <c r="AB209">
        <v>68.463129848249594</v>
      </c>
      <c r="AC209">
        <v>67.436687755780682</v>
      </c>
      <c r="AD209">
        <v>58.461747870184091</v>
      </c>
      <c r="AE209">
        <v>76.002045530691746</v>
      </c>
      <c r="AF209">
        <v>76.092585071832403</v>
      </c>
      <c r="AG209">
        <v>1082.0982955600964</v>
      </c>
      <c r="AH209">
        <v>99.832946635730863</v>
      </c>
      <c r="AI209">
        <v>19.357308584686777</v>
      </c>
      <c r="AJ209">
        <v>232.59782153859368</v>
      </c>
      <c r="AK209">
        <v>17.286768685648976</v>
      </c>
      <c r="AL209">
        <v>-4.2715146411115255</v>
      </c>
      <c r="AM209">
        <v>-12.130661028693828</v>
      </c>
      <c r="AN209">
        <v>99</v>
      </c>
      <c r="AO209">
        <v>99</v>
      </c>
      <c r="AP209">
        <v>99</v>
      </c>
      <c r="AQ209">
        <v>99</v>
      </c>
      <c r="AR209">
        <v>211.52006583724645</v>
      </c>
      <c r="AS209">
        <v>27.593455273363535</v>
      </c>
    </row>
    <row r="210" spans="1:45">
      <c r="A210">
        <v>6</v>
      </c>
      <c r="B210">
        <v>24</v>
      </c>
      <c r="C210">
        <v>2019</v>
      </c>
      <c r="D210">
        <v>99</v>
      </c>
      <c r="E210">
        <v>99</v>
      </c>
      <c r="F210">
        <v>99</v>
      </c>
      <c r="G210">
        <v>99</v>
      </c>
      <c r="H210">
        <v>1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7413</v>
      </c>
      <c r="R210">
        <v>42547</v>
      </c>
      <c r="S210">
        <v>3.4020730016217353</v>
      </c>
      <c r="T210">
        <v>7.331492232119774</v>
      </c>
      <c r="U210">
        <v>260.90564293604945</v>
      </c>
      <c r="V210">
        <v>2.0283451242155737</v>
      </c>
      <c r="W210">
        <v>63.590852469034253</v>
      </c>
      <c r="X210">
        <v>4.411591886619501</v>
      </c>
      <c r="Y210">
        <v>47.781550770313935</v>
      </c>
      <c r="Z210">
        <v>1.4655397740024612</v>
      </c>
      <c r="AA210">
        <v>2.2982672656449341</v>
      </c>
      <c r="AB210">
        <v>74.068934676816284</v>
      </c>
      <c r="AC210">
        <v>69.628807829886</v>
      </c>
      <c r="AD210">
        <v>62.162509926600642</v>
      </c>
      <c r="AE210">
        <v>75.490143893827295</v>
      </c>
      <c r="AF210">
        <v>75.518778315466889</v>
      </c>
      <c r="AG210">
        <v>1087.8459801477161</v>
      </c>
      <c r="AH210">
        <v>100</v>
      </c>
      <c r="AI210">
        <v>17.009424871318778</v>
      </c>
      <c r="AJ210">
        <v>227.12390439254045</v>
      </c>
      <c r="AK210">
        <v>18.088271668383253</v>
      </c>
      <c r="AL210">
        <v>-2.7764782381376456</v>
      </c>
      <c r="AM210">
        <v>-13.911407027965987</v>
      </c>
      <c r="AN210">
        <v>99</v>
      </c>
      <c r="AO210">
        <v>99</v>
      </c>
      <c r="AP210">
        <v>99</v>
      </c>
      <c r="AQ210">
        <v>99</v>
      </c>
      <c r="AR210">
        <v>215.15201314708295</v>
      </c>
      <c r="AS210">
        <v>26.170075244420527</v>
      </c>
    </row>
    <row r="211" spans="1:45">
      <c r="A211">
        <v>6</v>
      </c>
      <c r="B211">
        <v>25</v>
      </c>
      <c r="C211">
        <v>2020</v>
      </c>
      <c r="D211">
        <v>99</v>
      </c>
      <c r="E211">
        <v>99</v>
      </c>
      <c r="F211">
        <v>99</v>
      </c>
      <c r="G211">
        <v>99</v>
      </c>
      <c r="H211">
        <v>1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7091</v>
      </c>
      <c r="R211">
        <v>36961</v>
      </c>
      <c r="S211">
        <v>3.7126430561943673</v>
      </c>
      <c r="T211">
        <v>7.5563161169881745</v>
      </c>
      <c r="U211">
        <v>264.46871973160881</v>
      </c>
      <c r="V211">
        <v>2.3159546549065233</v>
      </c>
      <c r="W211">
        <v>68.913178755986024</v>
      </c>
      <c r="X211">
        <v>5.1216146749276259</v>
      </c>
      <c r="Y211">
        <v>48.747757585917562</v>
      </c>
      <c r="Z211">
        <v>1.5437224402158838</v>
      </c>
      <c r="AA211">
        <v>2.2314534349402715</v>
      </c>
      <c r="AB211">
        <v>72.213379809523005</v>
      </c>
      <c r="AC211">
        <v>67.785020135791882</v>
      </c>
      <c r="AD211">
        <v>62.344391188072855</v>
      </c>
      <c r="AE211">
        <v>73.745144394712611</v>
      </c>
      <c r="AF211">
        <v>73.801627651483386</v>
      </c>
      <c r="AG211">
        <v>1078.3627820057961</v>
      </c>
      <c r="AH211">
        <v>100</v>
      </c>
      <c r="AI211">
        <v>20.716430832499121</v>
      </c>
      <c r="AJ211">
        <v>221.96324013240019</v>
      </c>
      <c r="AK211">
        <v>17.324739379241553</v>
      </c>
      <c r="AL211">
        <v>-3.6126118266663032</v>
      </c>
      <c r="AM211">
        <v>-19.993199712127996</v>
      </c>
      <c r="AN211">
        <v>99</v>
      </c>
      <c r="AO211">
        <v>99</v>
      </c>
      <c r="AP211">
        <v>99</v>
      </c>
      <c r="AQ211">
        <v>99</v>
      </c>
      <c r="AR211">
        <v>214.99886437378328</v>
      </c>
      <c r="AS211">
        <v>26.605094664539543</v>
      </c>
    </row>
    <row r="212" spans="1:45">
      <c r="A212">
        <v>6</v>
      </c>
      <c r="B212">
        <v>26</v>
      </c>
      <c r="C212">
        <v>2021</v>
      </c>
      <c r="D212">
        <v>99</v>
      </c>
      <c r="E212">
        <v>99</v>
      </c>
      <c r="F212">
        <v>99</v>
      </c>
      <c r="G212">
        <v>99</v>
      </c>
      <c r="H212">
        <v>1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6901</v>
      </c>
      <c r="R212">
        <v>37096</v>
      </c>
      <c r="S212">
        <v>3.8385540219969823</v>
      </c>
      <c r="T212">
        <v>7.6327366832003491</v>
      </c>
      <c r="U212">
        <v>267.61902954496401</v>
      </c>
      <c r="V212">
        <v>2.5501401768384726</v>
      </c>
      <c r="W212">
        <v>70.260944576234621</v>
      </c>
      <c r="X212">
        <v>5.930558550787147</v>
      </c>
      <c r="Y212">
        <v>49.198917871777525</v>
      </c>
      <c r="Z212">
        <v>1.5866879704918597</v>
      </c>
      <c r="AA212">
        <v>2.2662230214000969</v>
      </c>
      <c r="AB212">
        <v>73.194889585739006</v>
      </c>
      <c r="AC212">
        <v>67.239590158102516</v>
      </c>
      <c r="AD212">
        <v>63.88099187145739</v>
      </c>
      <c r="AE212">
        <v>73.823590752707702</v>
      </c>
      <c r="AF212">
        <v>73.837141512375737</v>
      </c>
      <c r="AG212">
        <v>1077.52315951334</v>
      </c>
      <c r="AH212">
        <v>98.840845374164346</v>
      </c>
      <c r="AI212">
        <v>21.773237006685353</v>
      </c>
      <c r="AJ212">
        <v>214.32791182043289</v>
      </c>
      <c r="AK212">
        <v>18.063286073148262</v>
      </c>
      <c r="AL212">
        <v>-4.1003043656427698</v>
      </c>
      <c r="AM212">
        <v>-18.02621552399032</v>
      </c>
      <c r="AN212">
        <v>99</v>
      </c>
      <c r="AO212">
        <v>99</v>
      </c>
      <c r="AP212">
        <v>99</v>
      </c>
      <c r="AQ212">
        <v>99</v>
      </c>
      <c r="AR212">
        <v>215.48451500067264</v>
      </c>
      <c r="AS212">
        <v>26.753994518414071</v>
      </c>
    </row>
    <row r="213" spans="1:45">
      <c r="A213">
        <v>6</v>
      </c>
      <c r="B213">
        <v>27</v>
      </c>
      <c r="C213">
        <v>2022</v>
      </c>
      <c r="D213">
        <v>99</v>
      </c>
      <c r="E213">
        <v>99</v>
      </c>
      <c r="F213">
        <v>99</v>
      </c>
      <c r="G213">
        <v>99</v>
      </c>
      <c r="H213">
        <v>1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6837</v>
      </c>
      <c r="R213">
        <v>40642</v>
      </c>
      <c r="S213">
        <v>3.7406630297943777</v>
      </c>
      <c r="T213">
        <v>7.4500516706854993</v>
      </c>
      <c r="U213">
        <v>266.32647384479247</v>
      </c>
      <c r="V213">
        <v>14.09625510555583</v>
      </c>
      <c r="W213">
        <v>66.898774666601071</v>
      </c>
      <c r="X213">
        <v>6.0356281679051218</v>
      </c>
      <c r="Y213">
        <v>50.084478009330248</v>
      </c>
      <c r="Z213">
        <v>1.555055446647617</v>
      </c>
      <c r="AA213">
        <v>2.2324839682201763</v>
      </c>
      <c r="AB213">
        <v>70.095001930408301</v>
      </c>
      <c r="AC213">
        <v>67.453833082217457</v>
      </c>
      <c r="AD213">
        <v>63.79093967077339</v>
      </c>
      <c r="AE213">
        <v>74.25909007856751</v>
      </c>
      <c r="AF213">
        <v>74.375862572363616</v>
      </c>
      <c r="AG213">
        <v>1078.8833089116822</v>
      </c>
      <c r="AH213">
        <v>91.511244525367843</v>
      </c>
      <c r="AI213">
        <v>16.874169578268795</v>
      </c>
      <c r="AJ213">
        <v>211.99078242092995</v>
      </c>
      <c r="AK213">
        <v>23.745485444922735</v>
      </c>
      <c r="AL213">
        <v>-2.7960683218384608</v>
      </c>
      <c r="AM213">
        <v>-18.217392249664275</v>
      </c>
      <c r="AN213">
        <v>99</v>
      </c>
      <c r="AO213">
        <v>99</v>
      </c>
      <c r="AP213">
        <v>99</v>
      </c>
      <c r="AQ213">
        <v>99</v>
      </c>
      <c r="AR213">
        <v>216.12708139070196</v>
      </c>
      <c r="AS213">
        <v>26.415239888221244</v>
      </c>
    </row>
    <row r="214" spans="1:45">
      <c r="A214">
        <v>6</v>
      </c>
      <c r="B214">
        <v>28</v>
      </c>
      <c r="C214">
        <v>2023</v>
      </c>
      <c r="D214">
        <v>99</v>
      </c>
      <c r="E214">
        <v>99</v>
      </c>
      <c r="F214">
        <v>99</v>
      </c>
      <c r="G214">
        <v>99</v>
      </c>
      <c r="H214">
        <v>1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6528</v>
      </c>
      <c r="R214">
        <v>37015</v>
      </c>
      <c r="S214">
        <v>3.739109219550544</v>
      </c>
      <c r="T214">
        <v>7.4652438200729438</v>
      </c>
      <c r="U214">
        <v>263.47143590436377</v>
      </c>
      <c r="V214">
        <v>14.296906659462378</v>
      </c>
      <c r="W214">
        <v>67.18627583412129</v>
      </c>
      <c r="X214">
        <v>5.7057949479940557</v>
      </c>
      <c r="Y214">
        <v>50.804302114193888</v>
      </c>
      <c r="Z214">
        <v>1.5820449132596677</v>
      </c>
      <c r="AA214">
        <v>2.2349080274090216</v>
      </c>
      <c r="AB214">
        <v>68.639552542026351</v>
      </c>
      <c r="AC214">
        <v>67.274199819116248</v>
      </c>
      <c r="AD214">
        <v>61.667999553932759</v>
      </c>
      <c r="AE214">
        <v>73.259312037366897</v>
      </c>
      <c r="AF214">
        <v>73.545151175087355</v>
      </c>
      <c r="AG214">
        <v>1074.2855449894503</v>
      </c>
      <c r="AH214">
        <v>93.402674591381853</v>
      </c>
      <c r="AI214">
        <v>18.746454140213434</v>
      </c>
      <c r="AJ214">
        <v>211.71629461764601</v>
      </c>
      <c r="AK214">
        <v>24.9420464289032</v>
      </c>
      <c r="AL214">
        <v>-0.73773091069445618</v>
      </c>
      <c r="AM214">
        <v>-17.450365024895973</v>
      </c>
      <c r="AN214">
        <v>99</v>
      </c>
      <c r="AO214">
        <v>99</v>
      </c>
      <c r="AP214">
        <v>99</v>
      </c>
      <c r="AQ214">
        <v>99</v>
      </c>
      <c r="AR214">
        <v>215.44310200306393</v>
      </c>
      <c r="AS214">
        <v>26.413641752943526</v>
      </c>
    </row>
    <row r="215" spans="1:45">
      <c r="A215">
        <v>6</v>
      </c>
      <c r="B215">
        <v>29</v>
      </c>
      <c r="C215">
        <v>2024</v>
      </c>
      <c r="D215">
        <v>99</v>
      </c>
      <c r="E215">
        <v>99</v>
      </c>
      <c r="F215">
        <v>99</v>
      </c>
      <c r="G215">
        <v>99</v>
      </c>
      <c r="H215">
        <v>1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6260</v>
      </c>
      <c r="R215">
        <v>33134</v>
      </c>
      <c r="S215">
        <v>3.8077702804926026</v>
      </c>
      <c r="T215">
        <v>7.4796281764954431</v>
      </c>
      <c r="U215">
        <v>266.23905655821562</v>
      </c>
      <c r="V215">
        <v>14.875958230216698</v>
      </c>
      <c r="W215">
        <v>67.356793625882773</v>
      </c>
      <c r="X215">
        <v>6.2594313997706292</v>
      </c>
      <c r="Y215">
        <v>51.750140460620734</v>
      </c>
      <c r="Z215">
        <v>1.5846884221781696</v>
      </c>
      <c r="AA215">
        <v>2.2461931942941282</v>
      </c>
      <c r="AB215">
        <v>68.762108278427732</v>
      </c>
      <c r="AC215">
        <v>66.788056075029886</v>
      </c>
      <c r="AD215">
        <v>61.040081403774849</v>
      </c>
      <c r="AE215">
        <v>73.230782831631515</v>
      </c>
      <c r="AF215">
        <v>73.489332562237564</v>
      </c>
      <c r="AG215">
        <v>1073.8184199463183</v>
      </c>
      <c r="AH215">
        <v>93.269753123679621</v>
      </c>
      <c r="AI215">
        <v>19.297398442687271</v>
      </c>
      <c r="AJ215">
        <v>211.95024486230159</v>
      </c>
      <c r="AK215">
        <v>26.555284388568015</v>
      </c>
      <c r="AL215">
        <v>-1.164717761426999</v>
      </c>
      <c r="AM215">
        <v>-15.940263337990203</v>
      </c>
      <c r="AN215">
        <v>99</v>
      </c>
      <c r="AO215">
        <v>99</v>
      </c>
      <c r="AP215">
        <v>99</v>
      </c>
      <c r="AQ215">
        <v>99</v>
      </c>
      <c r="AR215">
        <v>215.68479772337744</v>
      </c>
      <c r="AS215">
        <v>26.586396969637232</v>
      </c>
    </row>
    <row r="216" spans="1:45">
      <c r="A216">
        <v>6</v>
      </c>
      <c r="B216">
        <v>30</v>
      </c>
      <c r="C216">
        <v>1996</v>
      </c>
      <c r="D216">
        <v>99</v>
      </c>
      <c r="E216">
        <v>99</v>
      </c>
      <c r="F216">
        <v>99</v>
      </c>
      <c r="G216">
        <v>99</v>
      </c>
      <c r="H216">
        <v>2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4423</v>
      </c>
      <c r="R216">
        <v>9440</v>
      </c>
      <c r="S216">
        <v>2.8229872881355926</v>
      </c>
      <c r="T216">
        <v>5.910063559322035</v>
      </c>
      <c r="U216">
        <v>220.436440677966</v>
      </c>
      <c r="V216">
        <v>0.27542372881355937</v>
      </c>
      <c r="W216">
        <v>37.161016949152547</v>
      </c>
      <c r="X216">
        <v>0.31779661016949151</v>
      </c>
      <c r="Y216">
        <v>39.056877086022695</v>
      </c>
      <c r="Z216">
        <v>1.1692209016210591</v>
      </c>
      <c r="AA216">
        <v>2.8011923150313542</v>
      </c>
      <c r="AB216">
        <v>70.593171256564915</v>
      </c>
      <c r="AC216">
        <v>72.682600266009956</v>
      </c>
      <c r="AD216">
        <v>69.1917697637315</v>
      </c>
      <c r="AE216">
        <v>22.092206880411887</v>
      </c>
      <c r="AF216">
        <v>21.891539149247222</v>
      </c>
      <c r="AG216">
        <v>0</v>
      </c>
      <c r="AH216">
        <v>0</v>
      </c>
      <c r="AI216">
        <v>0</v>
      </c>
      <c r="AN216">
        <v>99</v>
      </c>
      <c r="AO216">
        <v>99</v>
      </c>
      <c r="AP216">
        <v>99</v>
      </c>
      <c r="AQ216">
        <v>99</v>
      </c>
    </row>
    <row r="217" spans="1:45">
      <c r="A217">
        <v>6</v>
      </c>
      <c r="B217">
        <v>31</v>
      </c>
      <c r="C217">
        <v>1997</v>
      </c>
      <c r="D217">
        <v>99</v>
      </c>
      <c r="E217">
        <v>99</v>
      </c>
      <c r="F217">
        <v>99</v>
      </c>
      <c r="G217">
        <v>99</v>
      </c>
      <c r="H217">
        <v>2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4725</v>
      </c>
      <c r="R217">
        <v>10850</v>
      </c>
      <c r="S217">
        <v>2.5082027649769594</v>
      </c>
      <c r="T217">
        <v>5.8689400921658992</v>
      </c>
      <c r="U217">
        <v>218.23337327188804</v>
      </c>
      <c r="V217">
        <v>0.15668202764976957</v>
      </c>
      <c r="W217">
        <v>36.055299539170498</v>
      </c>
      <c r="X217">
        <v>0.3778801843317971</v>
      </c>
      <c r="Y217">
        <v>38.43638582580045</v>
      </c>
      <c r="Z217">
        <v>1.1228571995955674</v>
      </c>
      <c r="AA217">
        <v>2.6410030354540326</v>
      </c>
      <c r="AB217">
        <v>70.782137922261995</v>
      </c>
      <c r="AC217">
        <v>74.01799144064826</v>
      </c>
      <c r="AD217">
        <v>72.573166797037118</v>
      </c>
      <c r="AE217">
        <v>21.946014826201726</v>
      </c>
      <c r="AF217">
        <v>21.742711145992768</v>
      </c>
      <c r="AG217">
        <v>0</v>
      </c>
      <c r="AH217">
        <v>0</v>
      </c>
      <c r="AI217">
        <v>0</v>
      </c>
      <c r="AN217">
        <v>99</v>
      </c>
      <c r="AO217">
        <v>99</v>
      </c>
      <c r="AP217">
        <v>99</v>
      </c>
      <c r="AQ217">
        <v>99</v>
      </c>
    </row>
    <row r="218" spans="1:45">
      <c r="A218">
        <v>6</v>
      </c>
      <c r="B218">
        <v>32</v>
      </c>
      <c r="C218">
        <v>1998</v>
      </c>
      <c r="D218">
        <v>99</v>
      </c>
      <c r="E218">
        <v>99</v>
      </c>
      <c r="F218">
        <v>99</v>
      </c>
      <c r="G218">
        <v>99</v>
      </c>
      <c r="H218">
        <v>2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4670</v>
      </c>
      <c r="R218">
        <v>11362.75</v>
      </c>
      <c r="S218">
        <v>2.4676244747090275</v>
      </c>
      <c r="T218">
        <v>6.0824184286374336</v>
      </c>
      <c r="U218">
        <v>217.58121933510836</v>
      </c>
      <c r="V218">
        <v>0.21121647488504097</v>
      </c>
      <c r="W218">
        <v>39.981518558447569</v>
      </c>
      <c r="X218">
        <v>0.29042265296693143</v>
      </c>
      <c r="Y218">
        <v>37.931197023812558</v>
      </c>
      <c r="Z218">
        <v>1.032582961737428</v>
      </c>
      <c r="AA218">
        <v>2.562884325480232</v>
      </c>
      <c r="AB218">
        <v>69.56113607769602</v>
      </c>
      <c r="AC218">
        <v>70.270559463865069</v>
      </c>
      <c r="AD218">
        <v>67.039856317848603</v>
      </c>
      <c r="AE218">
        <v>22.455251053570279</v>
      </c>
      <c r="AF218">
        <v>22.122023105224748</v>
      </c>
      <c r="AG218">
        <v>0</v>
      </c>
      <c r="AH218">
        <v>0</v>
      </c>
      <c r="AI218">
        <v>0</v>
      </c>
      <c r="AN218">
        <v>99</v>
      </c>
      <c r="AO218">
        <v>99</v>
      </c>
      <c r="AP218">
        <v>99</v>
      </c>
      <c r="AQ218">
        <v>99</v>
      </c>
    </row>
    <row r="219" spans="1:45">
      <c r="A219">
        <v>6</v>
      </c>
      <c r="B219">
        <v>33</v>
      </c>
      <c r="C219">
        <v>1999</v>
      </c>
      <c r="D219">
        <v>99</v>
      </c>
      <c r="E219">
        <v>99</v>
      </c>
      <c r="F219">
        <v>99</v>
      </c>
      <c r="G219">
        <v>99</v>
      </c>
      <c r="H219">
        <v>2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4929</v>
      </c>
      <c r="R219">
        <v>12505.5</v>
      </c>
      <c r="S219">
        <v>2.386150093958658</v>
      </c>
      <c r="T219">
        <v>5.8677381951941143</v>
      </c>
      <c r="U219">
        <v>216.15486785814315</v>
      </c>
      <c r="V219">
        <v>0.10395426012554482</v>
      </c>
      <c r="W219">
        <v>37.079684938627011</v>
      </c>
      <c r="X219">
        <v>0.40782055895406005</v>
      </c>
      <c r="Y219">
        <v>38.803568953506208</v>
      </c>
      <c r="Z219">
        <v>1.0151103871494602</v>
      </c>
      <c r="AA219">
        <v>2.5714722692166632</v>
      </c>
      <c r="AB219">
        <v>71.942022011931414</v>
      </c>
      <c r="AC219">
        <v>72.661942412276801</v>
      </c>
      <c r="AD219">
        <v>69.866039467001613</v>
      </c>
      <c r="AE219">
        <v>23.16745015399578</v>
      </c>
      <c r="AF219">
        <v>22.865893802965459</v>
      </c>
      <c r="AG219">
        <v>0</v>
      </c>
      <c r="AH219">
        <v>0</v>
      </c>
      <c r="AI219">
        <v>0</v>
      </c>
      <c r="AN219">
        <v>99</v>
      </c>
      <c r="AO219">
        <v>99</v>
      </c>
      <c r="AP219">
        <v>99</v>
      </c>
      <c r="AQ219">
        <v>99</v>
      </c>
    </row>
    <row r="220" spans="1:45">
      <c r="A220">
        <v>6</v>
      </c>
      <c r="B220">
        <v>34</v>
      </c>
      <c r="C220">
        <v>2000</v>
      </c>
      <c r="D220">
        <v>99</v>
      </c>
      <c r="E220">
        <v>99</v>
      </c>
      <c r="F220">
        <v>99</v>
      </c>
      <c r="G220">
        <v>99</v>
      </c>
      <c r="H220">
        <v>2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4941</v>
      </c>
      <c r="R220">
        <v>14233</v>
      </c>
      <c r="S220">
        <v>2.4405255392397951</v>
      </c>
      <c r="T220">
        <v>5.9177264104545779</v>
      </c>
      <c r="U220">
        <v>216.70523431462155</v>
      </c>
      <c r="V220">
        <v>0.15457036464554202</v>
      </c>
      <c r="W220">
        <v>37.904868966486333</v>
      </c>
      <c r="X220">
        <v>0.37939998594814872</v>
      </c>
      <c r="Y220">
        <v>38.561996334523286</v>
      </c>
      <c r="Z220">
        <v>1.0539412525907184</v>
      </c>
      <c r="AA220">
        <v>2.5493465758211129</v>
      </c>
      <c r="AB220">
        <v>69.746721136050795</v>
      </c>
      <c r="AC220">
        <v>71.514759251188721</v>
      </c>
      <c r="AD220">
        <v>68.445130794466067</v>
      </c>
      <c r="AE220">
        <v>24.731967540704446</v>
      </c>
      <c r="AF220">
        <v>24.44466640698484</v>
      </c>
      <c r="AG220">
        <v>0</v>
      </c>
      <c r="AH220">
        <v>0</v>
      </c>
      <c r="AI220">
        <v>0</v>
      </c>
      <c r="AN220">
        <v>99</v>
      </c>
      <c r="AO220">
        <v>99</v>
      </c>
      <c r="AP220">
        <v>99</v>
      </c>
      <c r="AQ220">
        <v>99</v>
      </c>
    </row>
    <row r="221" spans="1:45">
      <c r="A221">
        <v>6</v>
      </c>
      <c r="B221">
        <v>35</v>
      </c>
      <c r="C221">
        <v>2001</v>
      </c>
      <c r="D221">
        <v>99</v>
      </c>
      <c r="E221">
        <v>99</v>
      </c>
      <c r="F221">
        <v>99</v>
      </c>
      <c r="G221">
        <v>99</v>
      </c>
      <c r="H221">
        <v>2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4487</v>
      </c>
      <c r="R221">
        <v>12226</v>
      </c>
      <c r="S221">
        <v>2.4405365614264682</v>
      </c>
      <c r="T221">
        <v>5.809422542123345</v>
      </c>
      <c r="U221">
        <v>218.97076721740453</v>
      </c>
      <c r="V221">
        <v>0.26991657124161622</v>
      </c>
      <c r="W221">
        <v>37.199411091117298</v>
      </c>
      <c r="X221">
        <v>0.53165385244560781</v>
      </c>
      <c r="Y221">
        <v>40.762550364324809</v>
      </c>
      <c r="Z221">
        <v>1.0989514387336099</v>
      </c>
      <c r="AA221">
        <v>2.6888655444581695</v>
      </c>
      <c r="AB221">
        <v>73.609790099791027</v>
      </c>
      <c r="AC221">
        <v>73.301873731021885</v>
      </c>
      <c r="AD221">
        <v>69.899093519156594</v>
      </c>
      <c r="AE221">
        <v>23.724603652028804</v>
      </c>
      <c r="AF221">
        <v>23.517897062980623</v>
      </c>
      <c r="AG221">
        <v>0</v>
      </c>
      <c r="AH221">
        <v>0</v>
      </c>
      <c r="AI221">
        <v>0</v>
      </c>
      <c r="AN221">
        <v>99</v>
      </c>
      <c r="AO221">
        <v>99</v>
      </c>
      <c r="AP221">
        <v>99</v>
      </c>
      <c r="AQ221">
        <v>99</v>
      </c>
    </row>
    <row r="222" spans="1:45">
      <c r="A222">
        <v>6</v>
      </c>
      <c r="B222">
        <v>36</v>
      </c>
      <c r="C222">
        <v>2002</v>
      </c>
      <c r="D222">
        <v>99</v>
      </c>
      <c r="E222">
        <v>99</v>
      </c>
      <c r="F222">
        <v>99</v>
      </c>
      <c r="G222">
        <v>99</v>
      </c>
      <c r="H222">
        <v>2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4052</v>
      </c>
      <c r="R222">
        <v>10867</v>
      </c>
      <c r="S222">
        <v>2.271924174105088</v>
      </c>
      <c r="T222">
        <v>5.7431673875034521</v>
      </c>
      <c r="U222">
        <v>217.36331094138257</v>
      </c>
      <c r="V222">
        <v>0.18404343425048311</v>
      </c>
      <c r="W222">
        <v>35.575595840618377</v>
      </c>
      <c r="X222">
        <v>0.43250207048863526</v>
      </c>
      <c r="Y222">
        <v>39.937388632370926</v>
      </c>
      <c r="Z222">
        <v>1.0265395203824843</v>
      </c>
      <c r="AA222">
        <v>2.6880062807919014</v>
      </c>
      <c r="AB222">
        <v>70.429117741101649</v>
      </c>
      <c r="AC222">
        <v>71.721056941362946</v>
      </c>
      <c r="AD222">
        <v>67.968642853427454</v>
      </c>
      <c r="AE222">
        <v>21.416605900553797</v>
      </c>
      <c r="AF222">
        <v>21.154011213254631</v>
      </c>
      <c r="AG222">
        <v>0</v>
      </c>
      <c r="AH222">
        <v>0</v>
      </c>
      <c r="AI222">
        <v>0</v>
      </c>
      <c r="AN222">
        <v>99</v>
      </c>
      <c r="AO222">
        <v>99</v>
      </c>
      <c r="AP222">
        <v>99</v>
      </c>
      <c r="AQ222">
        <v>99</v>
      </c>
    </row>
    <row r="223" spans="1:45">
      <c r="A223">
        <v>6</v>
      </c>
      <c r="B223">
        <v>37</v>
      </c>
      <c r="C223">
        <v>2003</v>
      </c>
      <c r="D223">
        <v>99</v>
      </c>
      <c r="E223">
        <v>99</v>
      </c>
      <c r="F223">
        <v>99</v>
      </c>
      <c r="G223">
        <v>99</v>
      </c>
      <c r="H223">
        <v>2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3848</v>
      </c>
      <c r="R223">
        <v>9724</v>
      </c>
      <c r="S223">
        <v>2.4062114356232001</v>
      </c>
      <c r="T223">
        <v>5.9053887289181404</v>
      </c>
      <c r="U223">
        <v>219.68057383792657</v>
      </c>
      <c r="V223">
        <v>0.2159605100781572</v>
      </c>
      <c r="W223">
        <v>36.939531057178115</v>
      </c>
      <c r="X223">
        <v>0.55532702591526117</v>
      </c>
      <c r="Y223">
        <v>39.643760672039726</v>
      </c>
      <c r="Z223">
        <v>1.0904895717507417</v>
      </c>
      <c r="AA223">
        <v>2.6957879151758304</v>
      </c>
      <c r="AB223">
        <v>71.902289272590636</v>
      </c>
      <c r="AC223">
        <v>71.78330151953287</v>
      </c>
      <c r="AD223">
        <v>67.087971466339923</v>
      </c>
      <c r="AE223">
        <v>22.697882869214059</v>
      </c>
      <c r="AF223">
        <v>22.322398603116142</v>
      </c>
      <c r="AG223">
        <v>0</v>
      </c>
      <c r="AH223">
        <v>0</v>
      </c>
      <c r="AI223">
        <v>0</v>
      </c>
      <c r="AN223">
        <v>99</v>
      </c>
      <c r="AO223">
        <v>99</v>
      </c>
      <c r="AP223">
        <v>99</v>
      </c>
      <c r="AQ223">
        <v>99</v>
      </c>
    </row>
    <row r="224" spans="1:45">
      <c r="A224">
        <v>6</v>
      </c>
      <c r="B224">
        <v>38</v>
      </c>
      <c r="C224">
        <v>2004</v>
      </c>
      <c r="D224">
        <v>99</v>
      </c>
      <c r="E224">
        <v>99</v>
      </c>
      <c r="F224">
        <v>99</v>
      </c>
      <c r="G224">
        <v>99</v>
      </c>
      <c r="H224">
        <v>2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3724</v>
      </c>
      <c r="R224">
        <v>10067</v>
      </c>
      <c r="S224">
        <v>2.7458031191020158</v>
      </c>
      <c r="T224">
        <v>5.8062978047084561</v>
      </c>
      <c r="U224">
        <v>222.51760206615643</v>
      </c>
      <c r="V224">
        <v>0.59600675474322029</v>
      </c>
      <c r="W224">
        <v>34.637925896493478</v>
      </c>
      <c r="X224">
        <v>0.67547432204231639</v>
      </c>
      <c r="Y224">
        <v>41.040670639740966</v>
      </c>
      <c r="Z224">
        <v>1.2679430448928253</v>
      </c>
      <c r="AA224">
        <v>2.6313187482591407</v>
      </c>
      <c r="AB224">
        <v>71.298969663341424</v>
      </c>
      <c r="AC224">
        <v>71.494181598630064</v>
      </c>
      <c r="AD224">
        <v>66.329860950832597</v>
      </c>
      <c r="AE224">
        <v>22.734355592692129</v>
      </c>
      <c r="AF224">
        <v>22.33140370384422</v>
      </c>
      <c r="AG224">
        <v>0</v>
      </c>
      <c r="AH224">
        <v>0</v>
      </c>
      <c r="AI224">
        <v>0</v>
      </c>
      <c r="AN224">
        <v>99</v>
      </c>
      <c r="AO224">
        <v>99</v>
      </c>
      <c r="AP224">
        <v>99</v>
      </c>
      <c r="AQ224">
        <v>99</v>
      </c>
    </row>
    <row r="225" spans="1:45">
      <c r="A225">
        <v>6</v>
      </c>
      <c r="B225">
        <v>39</v>
      </c>
      <c r="C225">
        <v>2005</v>
      </c>
      <c r="D225">
        <v>99</v>
      </c>
      <c r="E225">
        <v>99</v>
      </c>
      <c r="F225">
        <v>99</v>
      </c>
      <c r="G225">
        <v>99</v>
      </c>
      <c r="H225">
        <v>2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3688</v>
      </c>
      <c r="R225">
        <v>10534</v>
      </c>
      <c r="S225">
        <v>2.8947218530472756</v>
      </c>
      <c r="T225">
        <v>5.8354850958800082</v>
      </c>
      <c r="U225">
        <v>227.2132997911518</v>
      </c>
      <c r="V225">
        <v>0.82589709512056142</v>
      </c>
      <c r="W225">
        <v>35.361685969242437</v>
      </c>
      <c r="X225">
        <v>0.86386937535599029</v>
      </c>
      <c r="Y225">
        <v>42.038389186978577</v>
      </c>
      <c r="Z225">
        <v>1.3673984359123517</v>
      </c>
      <c r="AA225">
        <v>2.5922489594660236</v>
      </c>
      <c r="AB225">
        <v>71.800679715398644</v>
      </c>
      <c r="AC225">
        <v>72.11069889216823</v>
      </c>
      <c r="AD225">
        <v>66.746335344741865</v>
      </c>
      <c r="AE225">
        <v>24.799011241245367</v>
      </c>
      <c r="AF225">
        <v>24.491421046650807</v>
      </c>
      <c r="AG225">
        <v>0</v>
      </c>
      <c r="AH225">
        <v>0</v>
      </c>
      <c r="AI225">
        <v>0</v>
      </c>
      <c r="AN225">
        <v>99</v>
      </c>
      <c r="AO225">
        <v>99</v>
      </c>
      <c r="AP225">
        <v>99</v>
      </c>
      <c r="AQ225">
        <v>99</v>
      </c>
    </row>
    <row r="226" spans="1:45">
      <c r="A226">
        <v>6</v>
      </c>
      <c r="B226">
        <v>40</v>
      </c>
      <c r="C226">
        <v>2006</v>
      </c>
      <c r="D226">
        <v>99</v>
      </c>
      <c r="E226">
        <v>99</v>
      </c>
      <c r="F226">
        <v>99</v>
      </c>
      <c r="G226">
        <v>99</v>
      </c>
      <c r="H226">
        <v>2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3542</v>
      </c>
      <c r="R226">
        <v>10447</v>
      </c>
      <c r="S226">
        <v>2.8281803388532594</v>
      </c>
      <c r="T226">
        <v>5.8708720206757912</v>
      </c>
      <c r="U226">
        <v>228.39598927921912</v>
      </c>
      <c r="V226">
        <v>0.89020771513353125</v>
      </c>
      <c r="W226">
        <v>36.441083564659721</v>
      </c>
      <c r="X226">
        <v>1.1103666124246194</v>
      </c>
      <c r="Y226">
        <v>43.290885771075843</v>
      </c>
      <c r="Z226">
        <v>1.3637888212987437</v>
      </c>
      <c r="AA226">
        <v>2.5335275753963167</v>
      </c>
      <c r="AB226">
        <v>71.435263645866897</v>
      </c>
      <c r="AC226">
        <v>71.430545004291318</v>
      </c>
      <c r="AD226">
        <v>64.292257332257819</v>
      </c>
      <c r="AE226">
        <v>24.849551628172499</v>
      </c>
      <c r="AF226">
        <v>24.520539031300757</v>
      </c>
      <c r="AG226">
        <v>0</v>
      </c>
      <c r="AH226">
        <v>0</v>
      </c>
      <c r="AI226">
        <v>0</v>
      </c>
      <c r="AN226">
        <v>99</v>
      </c>
      <c r="AO226">
        <v>99</v>
      </c>
      <c r="AP226">
        <v>99</v>
      </c>
      <c r="AQ226">
        <v>99</v>
      </c>
    </row>
    <row r="227" spans="1:45">
      <c r="A227">
        <v>6</v>
      </c>
      <c r="B227">
        <v>41</v>
      </c>
      <c r="C227">
        <v>2007</v>
      </c>
      <c r="D227">
        <v>99</v>
      </c>
      <c r="E227">
        <v>99</v>
      </c>
      <c r="F227">
        <v>99</v>
      </c>
      <c r="G227">
        <v>99</v>
      </c>
      <c r="H227">
        <v>2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3156</v>
      </c>
      <c r="R227">
        <v>9150</v>
      </c>
      <c r="S227">
        <v>2.946338797814207</v>
      </c>
      <c r="T227">
        <v>6.1957377049180309</v>
      </c>
      <c r="U227">
        <v>233.66189071038329</v>
      </c>
      <c r="V227">
        <v>1.0710382513661203</v>
      </c>
      <c r="W227">
        <v>42.655737704918032</v>
      </c>
      <c r="X227">
        <v>1.2459016393442623</v>
      </c>
      <c r="Y227">
        <v>43.912465339158288</v>
      </c>
      <c r="Z227">
        <v>1.3588267339386271</v>
      </c>
      <c r="AA227">
        <v>2.5778890370777101</v>
      </c>
      <c r="AB227">
        <v>70.115440625131356</v>
      </c>
      <c r="AC227">
        <v>70.687809305200318</v>
      </c>
      <c r="AD227">
        <v>59.301629624853867</v>
      </c>
      <c r="AE227">
        <v>25.043792423910674</v>
      </c>
      <c r="AF227">
        <v>24.898884101218552</v>
      </c>
      <c r="AG227">
        <v>0</v>
      </c>
      <c r="AH227">
        <v>0</v>
      </c>
      <c r="AI227">
        <v>0</v>
      </c>
      <c r="AN227">
        <v>99</v>
      </c>
      <c r="AO227">
        <v>99</v>
      </c>
      <c r="AP227">
        <v>99</v>
      </c>
      <c r="AQ227">
        <v>99</v>
      </c>
    </row>
    <row r="228" spans="1:45">
      <c r="A228">
        <v>6</v>
      </c>
      <c r="B228">
        <v>42</v>
      </c>
      <c r="C228">
        <v>2008</v>
      </c>
      <c r="D228">
        <v>99</v>
      </c>
      <c r="E228">
        <v>99</v>
      </c>
      <c r="F228">
        <v>99</v>
      </c>
      <c r="G228">
        <v>99</v>
      </c>
      <c r="H228">
        <v>2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3071</v>
      </c>
      <c r="R228">
        <v>10099</v>
      </c>
      <c r="S228">
        <v>3.1038716704624214</v>
      </c>
      <c r="T228">
        <v>6.3700366372908208</v>
      </c>
      <c r="U228">
        <v>237.17636399643592</v>
      </c>
      <c r="V228">
        <v>1.4456876918506785</v>
      </c>
      <c r="W228">
        <v>44.232102188335503</v>
      </c>
      <c r="X228">
        <v>1.7823546885830277</v>
      </c>
      <c r="Y228">
        <v>45.460172488776962</v>
      </c>
      <c r="Z228">
        <v>1.488046526611791</v>
      </c>
      <c r="AA228">
        <v>2.5501829971177399</v>
      </c>
      <c r="AB228">
        <v>72.102360813625509</v>
      </c>
      <c r="AC228">
        <v>70.981490867180725</v>
      </c>
      <c r="AD228">
        <v>62.488480811788754</v>
      </c>
      <c r="AE228">
        <v>27.040269893970223</v>
      </c>
      <c r="AF228">
        <v>27.147967127672196</v>
      </c>
      <c r="AG228">
        <v>0</v>
      </c>
      <c r="AH228">
        <v>0</v>
      </c>
      <c r="AI228">
        <v>0</v>
      </c>
      <c r="AN228">
        <v>99</v>
      </c>
      <c r="AO228">
        <v>99</v>
      </c>
      <c r="AP228">
        <v>99</v>
      </c>
      <c r="AQ228">
        <v>99</v>
      </c>
    </row>
    <row r="229" spans="1:45">
      <c r="A229">
        <v>6</v>
      </c>
      <c r="B229">
        <v>43</v>
      </c>
      <c r="C229">
        <v>2009</v>
      </c>
      <c r="D229">
        <v>99</v>
      </c>
      <c r="E229">
        <v>99</v>
      </c>
      <c r="F229">
        <v>99</v>
      </c>
      <c r="G229">
        <v>99</v>
      </c>
      <c r="H229">
        <v>2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2969</v>
      </c>
      <c r="R229">
        <v>9484</v>
      </c>
      <c r="S229">
        <v>3.2138338253901311</v>
      </c>
      <c r="T229">
        <v>6.3848587094053135</v>
      </c>
      <c r="U229">
        <v>239.82744622522125</v>
      </c>
      <c r="V229">
        <v>2.0033741037536905</v>
      </c>
      <c r="W229">
        <v>44.801771404470685</v>
      </c>
      <c r="X229">
        <v>1.9611978068325604</v>
      </c>
      <c r="Y229">
        <v>47.146934711985239</v>
      </c>
      <c r="Z229">
        <v>1.5675546038028476</v>
      </c>
      <c r="AA229">
        <v>2.5701721890293805</v>
      </c>
      <c r="AB229">
        <v>71.855465474042447</v>
      </c>
      <c r="AC229">
        <v>69.300533487197583</v>
      </c>
      <c r="AD229">
        <v>62.579270542692242</v>
      </c>
      <c r="AE229">
        <v>28.304533381084553</v>
      </c>
      <c r="AF229">
        <v>28.400362991471525</v>
      </c>
      <c r="AG229">
        <v>0</v>
      </c>
      <c r="AH229">
        <v>0</v>
      </c>
      <c r="AI229">
        <v>0</v>
      </c>
      <c r="AN229">
        <v>99</v>
      </c>
      <c r="AO229">
        <v>99</v>
      </c>
      <c r="AP229">
        <v>99</v>
      </c>
      <c r="AQ229">
        <v>99</v>
      </c>
    </row>
    <row r="230" spans="1:45">
      <c r="A230">
        <v>6</v>
      </c>
      <c r="B230">
        <v>44</v>
      </c>
      <c r="C230">
        <v>2010</v>
      </c>
      <c r="D230">
        <v>99</v>
      </c>
      <c r="E230">
        <v>99</v>
      </c>
      <c r="F230">
        <v>99</v>
      </c>
      <c r="G230">
        <v>99</v>
      </c>
      <c r="H230">
        <v>2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3039</v>
      </c>
      <c r="R230">
        <v>9731</v>
      </c>
      <c r="S230">
        <v>3.3176446408385569</v>
      </c>
      <c r="T230">
        <v>6.5198849039153197</v>
      </c>
      <c r="U230">
        <v>241.28761689446159</v>
      </c>
      <c r="V230">
        <v>1.9936286095981921</v>
      </c>
      <c r="W230">
        <v>48.196485458842865</v>
      </c>
      <c r="X230">
        <v>2.2710923851608276</v>
      </c>
      <c r="Y230">
        <v>48.082079864044807</v>
      </c>
      <c r="Z230">
        <v>1.5995439314797637</v>
      </c>
      <c r="AA230">
        <v>2.5551747737997621</v>
      </c>
      <c r="AB230">
        <v>70.95767921603202</v>
      </c>
      <c r="AC230">
        <v>71.382422399050554</v>
      </c>
      <c r="AD230">
        <v>61.601666617266837</v>
      </c>
      <c r="AE230">
        <v>29.893708527893825</v>
      </c>
      <c r="AF230">
        <v>29.91760387144684</v>
      </c>
      <c r="AG230">
        <v>0</v>
      </c>
      <c r="AH230">
        <v>0</v>
      </c>
      <c r="AI230">
        <v>0</v>
      </c>
      <c r="AN230">
        <v>99</v>
      </c>
      <c r="AO230">
        <v>99</v>
      </c>
      <c r="AP230">
        <v>99</v>
      </c>
      <c r="AQ230">
        <v>99</v>
      </c>
    </row>
    <row r="231" spans="1:45">
      <c r="A231">
        <v>6</v>
      </c>
      <c r="B231">
        <v>45</v>
      </c>
      <c r="C231">
        <v>2011</v>
      </c>
      <c r="D231">
        <v>99</v>
      </c>
      <c r="E231">
        <v>99</v>
      </c>
      <c r="F231">
        <v>99</v>
      </c>
      <c r="G231">
        <v>99</v>
      </c>
      <c r="H231">
        <v>2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3392</v>
      </c>
      <c r="R231">
        <v>13164</v>
      </c>
      <c r="S231">
        <v>3.535779398359161</v>
      </c>
      <c r="T231">
        <v>6.6100729261622604</v>
      </c>
      <c r="U231">
        <v>244.4287070799144</v>
      </c>
      <c r="V231">
        <v>2.5220297781829224</v>
      </c>
      <c r="W231">
        <v>49.627772713460942</v>
      </c>
      <c r="X231">
        <v>2.8942570647219688</v>
      </c>
      <c r="Y231">
        <v>49.300310608260254</v>
      </c>
      <c r="Z231">
        <v>1.6849231319115676</v>
      </c>
      <c r="AA231">
        <v>2.6010642285001855</v>
      </c>
      <c r="AB231">
        <v>68.97894406949176</v>
      </c>
      <c r="AC231">
        <v>69.96770716818358</v>
      </c>
      <c r="AD231">
        <v>58.48798406274485</v>
      </c>
      <c r="AE231">
        <v>27.087534466438953</v>
      </c>
      <c r="AF231">
        <v>26.983599858124119</v>
      </c>
      <c r="AG231">
        <v>1086.3497483546264</v>
      </c>
      <c r="AH231">
        <v>99.483439683986646</v>
      </c>
      <c r="AI231">
        <v>24.924035247645097</v>
      </c>
      <c r="AJ231">
        <v>272.17862112100102</v>
      </c>
      <c r="AK231">
        <v>18.782761418414637</v>
      </c>
      <c r="AL231">
        <v>2.2044685478966835</v>
      </c>
      <c r="AM231">
        <v>-6.3733472229728498</v>
      </c>
      <c r="AN231">
        <v>99</v>
      </c>
      <c r="AO231">
        <v>99</v>
      </c>
      <c r="AP231">
        <v>99</v>
      </c>
      <c r="AQ231">
        <v>99</v>
      </c>
    </row>
    <row r="232" spans="1:45">
      <c r="A232">
        <v>6</v>
      </c>
      <c r="B232">
        <v>46</v>
      </c>
      <c r="C232">
        <v>2012</v>
      </c>
      <c r="D232">
        <v>99</v>
      </c>
      <c r="E232">
        <v>99</v>
      </c>
      <c r="F232">
        <v>99</v>
      </c>
      <c r="G232">
        <v>99</v>
      </c>
      <c r="H232">
        <v>2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3347</v>
      </c>
      <c r="R232">
        <v>14006</v>
      </c>
      <c r="S232">
        <v>3.7480365557618152</v>
      </c>
      <c r="T232">
        <v>6.8402827359703018</v>
      </c>
      <c r="U232">
        <v>247.4707982293306</v>
      </c>
      <c r="V232">
        <v>3.0629730115664717</v>
      </c>
      <c r="W232">
        <v>54.776524346708555</v>
      </c>
      <c r="X232">
        <v>2.9058974725117803</v>
      </c>
      <c r="Y232">
        <v>48.912096325572278</v>
      </c>
      <c r="Z232">
        <v>1.6808770864939195</v>
      </c>
      <c r="AA232">
        <v>2.4542321020331643</v>
      </c>
      <c r="AB232">
        <v>66.237985972881489</v>
      </c>
      <c r="AC232">
        <v>69.157276218020598</v>
      </c>
      <c r="AD232">
        <v>52.677719939345216</v>
      </c>
      <c r="AE232">
        <v>26.550148806702939</v>
      </c>
      <c r="AF232">
        <v>26.416111859187183</v>
      </c>
      <c r="AG232">
        <v>1092.2675107955795</v>
      </c>
      <c r="AH232">
        <v>100</v>
      </c>
      <c r="AI232">
        <v>25.010709695844632</v>
      </c>
      <c r="AJ232">
        <v>245.06979966481833</v>
      </c>
      <c r="AK232">
        <v>19.837848173185169</v>
      </c>
      <c r="AL232">
        <v>2.4669693511391904</v>
      </c>
      <c r="AM232">
        <v>-9.9747081000250475</v>
      </c>
      <c r="AN232">
        <v>99</v>
      </c>
      <c r="AO232">
        <v>99</v>
      </c>
      <c r="AP232">
        <v>99</v>
      </c>
      <c r="AQ232">
        <v>99</v>
      </c>
    </row>
    <row r="233" spans="1:45">
      <c r="A233">
        <v>6</v>
      </c>
      <c r="B233">
        <v>47</v>
      </c>
      <c r="C233">
        <v>2013</v>
      </c>
      <c r="D233">
        <v>99</v>
      </c>
      <c r="E233">
        <v>99</v>
      </c>
      <c r="F233">
        <v>99</v>
      </c>
      <c r="G233">
        <v>99</v>
      </c>
      <c r="H233">
        <v>2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3248</v>
      </c>
      <c r="R233">
        <v>15673</v>
      </c>
      <c r="S233">
        <v>3.7533975626874247</v>
      </c>
      <c r="T233">
        <v>7.2337778344924386</v>
      </c>
      <c r="U233">
        <v>252.02873731895673</v>
      </c>
      <c r="V233">
        <v>2.6861481528743698</v>
      </c>
      <c r="W233">
        <v>62.279078670324758</v>
      </c>
      <c r="X233">
        <v>3.5156000765647923</v>
      </c>
      <c r="Y233">
        <v>49.801951465037803</v>
      </c>
      <c r="Z233">
        <v>1.7067220020641689</v>
      </c>
      <c r="AA233">
        <v>2.4264782548777832</v>
      </c>
      <c r="AB233">
        <v>66.117219229612729</v>
      </c>
      <c r="AC233">
        <v>69.745393236046354</v>
      </c>
      <c r="AD233">
        <v>54.521960046886335</v>
      </c>
      <c r="AE233">
        <v>26.815288803722968</v>
      </c>
      <c r="AF233">
        <v>26.773012613309543</v>
      </c>
      <c r="AG233">
        <v>1097.0598932595376</v>
      </c>
      <c r="AH233">
        <v>99.572513239328771</v>
      </c>
      <c r="AI233">
        <v>25.438652459643976</v>
      </c>
      <c r="AJ233">
        <v>251.09725609673123</v>
      </c>
      <c r="AK233">
        <v>20.185934049721865</v>
      </c>
      <c r="AL233">
        <v>4.3727004610095133</v>
      </c>
      <c r="AM233">
        <v>-7.4825461765688051</v>
      </c>
      <c r="AN233">
        <v>99</v>
      </c>
      <c r="AO233">
        <v>99</v>
      </c>
      <c r="AP233">
        <v>99</v>
      </c>
      <c r="AQ233">
        <v>99</v>
      </c>
    </row>
    <row r="234" spans="1:45">
      <c r="A234">
        <v>6</v>
      </c>
      <c r="B234">
        <v>48</v>
      </c>
      <c r="C234">
        <v>2014</v>
      </c>
      <c r="D234">
        <v>99</v>
      </c>
      <c r="E234">
        <v>99</v>
      </c>
      <c r="F234">
        <v>99</v>
      </c>
      <c r="G234">
        <v>99</v>
      </c>
      <c r="H234">
        <v>2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2881</v>
      </c>
      <c r="R234">
        <v>12465.5</v>
      </c>
      <c r="S234">
        <v>3.794954073242149</v>
      </c>
      <c r="T234">
        <v>7.0286791544663272</v>
      </c>
      <c r="U234">
        <v>251.530175283783</v>
      </c>
      <c r="V234">
        <v>3.2970999959889289</v>
      </c>
      <c r="W234">
        <v>57.767438129236687</v>
      </c>
      <c r="X234">
        <v>3.4495206770687106</v>
      </c>
      <c r="Y234">
        <v>49.116364433757354</v>
      </c>
      <c r="Z234">
        <v>1.6856793258850189</v>
      </c>
      <c r="AA234">
        <v>2.4124017283145194</v>
      </c>
      <c r="AB234">
        <v>66.202003587660002</v>
      </c>
      <c r="AC234">
        <v>68.22938659680382</v>
      </c>
      <c r="AD234">
        <v>54.303695246035936</v>
      </c>
      <c r="AE234">
        <v>23.927251787513796</v>
      </c>
      <c r="AF234">
        <v>23.869308264550625</v>
      </c>
      <c r="AG234">
        <v>1094.8247278701995</v>
      </c>
      <c r="AH234">
        <v>99.606915085636388</v>
      </c>
      <c r="AI234">
        <v>22.919257149733259</v>
      </c>
      <c r="AJ234">
        <v>245.18462243880839</v>
      </c>
      <c r="AK234">
        <v>19.234597262102294</v>
      </c>
      <c r="AL234">
        <v>0.17665627896186087</v>
      </c>
      <c r="AM234">
        <v>-10.770409304288773</v>
      </c>
      <c r="AN234">
        <v>99</v>
      </c>
      <c r="AO234">
        <v>99</v>
      </c>
      <c r="AP234">
        <v>99</v>
      </c>
      <c r="AQ234">
        <v>99</v>
      </c>
    </row>
    <row r="235" spans="1:45">
      <c r="A235">
        <v>6</v>
      </c>
      <c r="B235">
        <v>49</v>
      </c>
      <c r="C235">
        <v>2015</v>
      </c>
      <c r="D235">
        <v>99</v>
      </c>
      <c r="E235">
        <v>99</v>
      </c>
      <c r="F235">
        <v>99</v>
      </c>
      <c r="G235">
        <v>99</v>
      </c>
      <c r="H235">
        <v>2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2656</v>
      </c>
      <c r="R235">
        <v>11902.9</v>
      </c>
      <c r="S235">
        <v>3.9351166522444094</v>
      </c>
      <c r="T235">
        <v>7.2214334321887952</v>
      </c>
      <c r="U235">
        <v>257.68977308050881</v>
      </c>
      <c r="V235">
        <v>2.8060388644784044</v>
      </c>
      <c r="W235">
        <v>61.556427425249304</v>
      </c>
      <c r="X235">
        <v>4.7551437044753797</v>
      </c>
      <c r="Y235">
        <v>50.356361466711427</v>
      </c>
      <c r="Z235">
        <v>1.7129727757114548</v>
      </c>
      <c r="AA235">
        <v>2.4486804781100044</v>
      </c>
      <c r="AB235">
        <v>68.543477492122094</v>
      </c>
      <c r="AC235">
        <v>68.183110808035053</v>
      </c>
      <c r="AD235">
        <v>56.863260357141485</v>
      </c>
      <c r="AE235">
        <v>22.467246394319243</v>
      </c>
      <c r="AF235">
        <v>22.519743257260739</v>
      </c>
      <c r="AG235">
        <v>1091.4287486511059</v>
      </c>
      <c r="AH235">
        <v>99.722756639138396</v>
      </c>
      <c r="AI235">
        <v>22.565929311344295</v>
      </c>
      <c r="AJ235">
        <v>241.35381786051505</v>
      </c>
      <c r="AK235">
        <v>14.288578005443904</v>
      </c>
      <c r="AL235">
        <v>-4.0206653423646044</v>
      </c>
      <c r="AM235">
        <v>-11.479730830304119</v>
      </c>
      <c r="AN235">
        <v>99</v>
      </c>
      <c r="AO235">
        <v>99</v>
      </c>
      <c r="AP235">
        <v>99</v>
      </c>
      <c r="AQ235">
        <v>99</v>
      </c>
    </row>
    <row r="236" spans="1:45">
      <c r="A236">
        <v>6</v>
      </c>
      <c r="B236">
        <v>50</v>
      </c>
      <c r="C236">
        <v>2016</v>
      </c>
      <c r="D236">
        <v>99</v>
      </c>
      <c r="E236">
        <v>99</v>
      </c>
      <c r="F236">
        <v>99</v>
      </c>
      <c r="G236">
        <v>99</v>
      </c>
      <c r="H236">
        <v>2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2577</v>
      </c>
      <c r="R236">
        <v>12266</v>
      </c>
      <c r="S236">
        <v>3.8367846078591241</v>
      </c>
      <c r="T236">
        <v>7.106473177890102</v>
      </c>
      <c r="U236">
        <v>258.13735529104997</v>
      </c>
      <c r="V236">
        <v>2.7311266916680257</v>
      </c>
      <c r="W236">
        <v>60.688080873960551</v>
      </c>
      <c r="X236">
        <v>4.8915701940322842</v>
      </c>
      <c r="Y236">
        <v>50.878711246402915</v>
      </c>
      <c r="Z236">
        <v>1.7274611978840999</v>
      </c>
      <c r="AA236">
        <v>2.3134621517990266</v>
      </c>
      <c r="AB236">
        <v>69.396485536193268</v>
      </c>
      <c r="AC236">
        <v>67.27155316095029</v>
      </c>
      <c r="AD236">
        <v>57.387059189393213</v>
      </c>
      <c r="AE236">
        <v>22.56500823238316</v>
      </c>
      <c r="AF236">
        <v>22.473410445950776</v>
      </c>
      <c r="AG236">
        <v>1080.1649552287849</v>
      </c>
      <c r="AI236">
        <v>22.566443828468941</v>
      </c>
      <c r="AJ236">
        <v>239.8161185224788</v>
      </c>
      <c r="AK236">
        <v>14.782563378131076</v>
      </c>
      <c r="AL236">
        <v>-2.5438643595516139</v>
      </c>
      <c r="AM236">
        <v>-10.699235103606656</v>
      </c>
      <c r="AN236">
        <v>99</v>
      </c>
      <c r="AO236">
        <v>99</v>
      </c>
      <c r="AP236">
        <v>99</v>
      </c>
      <c r="AQ236">
        <v>99</v>
      </c>
    </row>
    <row r="237" spans="1:45">
      <c r="A237">
        <v>6</v>
      </c>
      <c r="B237">
        <v>51</v>
      </c>
      <c r="C237">
        <v>2017</v>
      </c>
      <c r="D237">
        <v>99</v>
      </c>
      <c r="E237">
        <v>99</v>
      </c>
      <c r="F237">
        <v>99</v>
      </c>
      <c r="G237">
        <v>99</v>
      </c>
      <c r="H237">
        <v>2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2676</v>
      </c>
      <c r="R237">
        <v>12998</v>
      </c>
      <c r="S237">
        <v>3.8670564702261889</v>
      </c>
      <c r="T237">
        <v>7.1762578858285906</v>
      </c>
      <c r="U237">
        <v>258.29221418679606</v>
      </c>
      <c r="V237">
        <v>3.1543314356054775</v>
      </c>
      <c r="W237">
        <v>61.332512694260657</v>
      </c>
      <c r="X237">
        <v>5.0546237882751193</v>
      </c>
      <c r="Y237">
        <v>51.918546784721613</v>
      </c>
      <c r="Z237">
        <v>1.7263174216596153</v>
      </c>
      <c r="AA237">
        <v>2.3406795651167998</v>
      </c>
      <c r="AB237">
        <v>66.926222955365219</v>
      </c>
      <c r="AC237">
        <v>66.273021214773294</v>
      </c>
      <c r="AD237">
        <v>55.678982936768257</v>
      </c>
      <c r="AE237">
        <v>23.301423398228831</v>
      </c>
      <c r="AF237">
        <v>23.302516049985162</v>
      </c>
      <c r="AG237">
        <v>1090.6226970119217</v>
      </c>
      <c r="AH237">
        <v>99.73842129558399</v>
      </c>
      <c r="AI237">
        <v>25.657793506693341</v>
      </c>
      <c r="AJ237">
        <v>251.95595968743876</v>
      </c>
      <c r="AK237">
        <v>16.188726889524052</v>
      </c>
      <c r="AL237">
        <v>-0.81370630126862209</v>
      </c>
      <c r="AM237">
        <v>-9.335568219859999</v>
      </c>
      <c r="AN237">
        <v>99</v>
      </c>
      <c r="AO237">
        <v>99</v>
      </c>
      <c r="AP237">
        <v>99</v>
      </c>
      <c r="AQ237">
        <v>99</v>
      </c>
    </row>
    <row r="238" spans="1:45">
      <c r="A238">
        <v>6</v>
      </c>
      <c r="B238">
        <v>52</v>
      </c>
      <c r="C238">
        <v>2018</v>
      </c>
      <c r="D238">
        <v>99</v>
      </c>
      <c r="E238">
        <v>99</v>
      </c>
      <c r="F238">
        <v>99</v>
      </c>
      <c r="G238">
        <v>99</v>
      </c>
      <c r="H238">
        <v>2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2711</v>
      </c>
      <c r="R238">
        <v>13609</v>
      </c>
      <c r="S238">
        <v>3.8387831582041287</v>
      </c>
      <c r="T238">
        <v>7.0574619736938775</v>
      </c>
      <c r="U238">
        <v>256.52850319641379</v>
      </c>
      <c r="V238">
        <v>4.1957528106400153</v>
      </c>
      <c r="W238">
        <v>58.887500918509808</v>
      </c>
      <c r="X238">
        <v>5.2538761113968686</v>
      </c>
      <c r="Y238">
        <v>53.867992561889075</v>
      </c>
      <c r="Z238">
        <v>1.8015328555605592</v>
      </c>
      <c r="AA238">
        <v>2.2773886336443474</v>
      </c>
      <c r="AB238">
        <v>67.379287566939283</v>
      </c>
      <c r="AC238">
        <v>67.60633832775477</v>
      </c>
      <c r="AD238">
        <v>56.194397231247194</v>
      </c>
      <c r="AE238">
        <v>23.997954469308219</v>
      </c>
      <c r="AF238">
        <v>23.907414928167562</v>
      </c>
      <c r="AG238">
        <v>1084.6780599438951</v>
      </c>
      <c r="AH238">
        <v>99.794253802630621</v>
      </c>
      <c r="AI238">
        <v>31.133808509074878</v>
      </c>
      <c r="AJ238">
        <v>242.72070450854059</v>
      </c>
      <c r="AK238">
        <v>17.373542773902411</v>
      </c>
      <c r="AL238">
        <v>-0.48950996165566257</v>
      </c>
      <c r="AM238">
        <v>-10.627729980596229</v>
      </c>
      <c r="AN238">
        <v>99</v>
      </c>
      <c r="AO238">
        <v>99</v>
      </c>
      <c r="AP238">
        <v>99</v>
      </c>
      <c r="AQ238">
        <v>99</v>
      </c>
      <c r="AR238">
        <v>208.75088274686476</v>
      </c>
      <c r="AS238">
        <v>28.06336399327326</v>
      </c>
    </row>
    <row r="239" spans="1:45">
      <c r="A239">
        <v>6</v>
      </c>
      <c r="B239">
        <v>53</v>
      </c>
      <c r="C239">
        <v>2019</v>
      </c>
      <c r="D239">
        <v>99</v>
      </c>
      <c r="E239">
        <v>99</v>
      </c>
      <c r="F239">
        <v>99</v>
      </c>
      <c r="G239">
        <v>99</v>
      </c>
      <c r="H239">
        <v>2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2657</v>
      </c>
      <c r="R239">
        <v>13814</v>
      </c>
      <c r="S239">
        <v>3.6850296800347473</v>
      </c>
      <c r="T239">
        <v>7.1583900390907758</v>
      </c>
      <c r="U239">
        <v>260.50201969016945</v>
      </c>
      <c r="V239">
        <v>3.7136238598523241</v>
      </c>
      <c r="W239">
        <v>60.655856377587952</v>
      </c>
      <c r="X239">
        <v>5.7550311278413213</v>
      </c>
      <c r="Y239">
        <v>52.899284558156722</v>
      </c>
      <c r="Z239">
        <v>1.6843449225139413</v>
      </c>
      <c r="AA239">
        <v>2.1777705161933194</v>
      </c>
      <c r="AB239">
        <v>71.747625305664286</v>
      </c>
      <c r="AC239">
        <v>69.925953891320788</v>
      </c>
      <c r="AD239">
        <v>57.044359250189054</v>
      </c>
      <c r="AE239">
        <v>24.509856106172712</v>
      </c>
      <c r="AF239">
        <v>24.481221684533125</v>
      </c>
      <c r="AG239">
        <v>1087.3006683132353</v>
      </c>
      <c r="AH239">
        <v>100</v>
      </c>
      <c r="AI239">
        <v>30.954104531634574</v>
      </c>
      <c r="AJ239">
        <v>240.50009832198529</v>
      </c>
      <c r="AK239">
        <v>20.035837156473029</v>
      </c>
      <c r="AL239">
        <v>0.47194996245301912</v>
      </c>
      <c r="AM239">
        <v>-9.5496747309317946</v>
      </c>
      <c r="AN239">
        <v>99</v>
      </c>
      <c r="AO239">
        <v>99</v>
      </c>
      <c r="AP239">
        <v>99</v>
      </c>
      <c r="AQ239">
        <v>99</v>
      </c>
      <c r="AR239">
        <v>213.45986336464563</v>
      </c>
      <c r="AS239">
        <v>26.8110388666726</v>
      </c>
    </row>
    <row r="240" spans="1:45">
      <c r="A240">
        <v>6</v>
      </c>
      <c r="B240">
        <v>54</v>
      </c>
      <c r="C240">
        <v>2020</v>
      </c>
      <c r="D240">
        <v>99</v>
      </c>
      <c r="E240">
        <v>99</v>
      </c>
      <c r="F240">
        <v>99</v>
      </c>
      <c r="G240">
        <v>99</v>
      </c>
      <c r="H240">
        <v>2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2688</v>
      </c>
      <c r="R240">
        <v>13158.91</v>
      </c>
      <c r="S240">
        <v>3.9493217903306568</v>
      </c>
      <c r="T240">
        <v>7.3688474197330942</v>
      </c>
      <c r="U240">
        <v>263.69778347902542</v>
      </c>
      <c r="V240">
        <v>4.2632710460060901</v>
      </c>
      <c r="W240">
        <v>64.473425230509207</v>
      </c>
      <c r="X240">
        <v>6.4519021712284692</v>
      </c>
      <c r="Y240">
        <v>54.054940783841367</v>
      </c>
      <c r="Z240">
        <v>1.7111778476868451</v>
      </c>
      <c r="AA240">
        <v>2.269685096219602</v>
      </c>
      <c r="AB240">
        <v>71.481921091852058</v>
      </c>
      <c r="AC240">
        <v>67.46140809370614</v>
      </c>
      <c r="AD240">
        <v>57.16838048279331</v>
      </c>
      <c r="AE240">
        <v>26.2548556052874</v>
      </c>
      <c r="AF240">
        <v>26.198372348516607</v>
      </c>
      <c r="AG240">
        <v>1075.1677456435023</v>
      </c>
      <c r="AH240">
        <v>100</v>
      </c>
      <c r="AI240">
        <v>33.057449287212989</v>
      </c>
      <c r="AJ240">
        <v>225.20718342765088</v>
      </c>
      <c r="AK240">
        <v>17.830334008813921</v>
      </c>
      <c r="AL240">
        <v>-0.73612856808319616</v>
      </c>
      <c r="AM240">
        <v>-17.637287703436282</v>
      </c>
      <c r="AN240">
        <v>99</v>
      </c>
      <c r="AO240">
        <v>99</v>
      </c>
      <c r="AP240">
        <v>99</v>
      </c>
      <c r="AQ240">
        <v>99</v>
      </c>
      <c r="AR240">
        <v>213.29403430275912</v>
      </c>
      <c r="AS240">
        <v>27.105297989856442</v>
      </c>
    </row>
    <row r="241" spans="1:45">
      <c r="A241">
        <v>6</v>
      </c>
      <c r="B241">
        <v>55</v>
      </c>
      <c r="C241">
        <v>2021</v>
      </c>
      <c r="D241">
        <v>99</v>
      </c>
      <c r="E241">
        <v>99</v>
      </c>
      <c r="F241">
        <v>99</v>
      </c>
      <c r="G241">
        <v>99</v>
      </c>
      <c r="H241">
        <v>2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2667</v>
      </c>
      <c r="R241">
        <v>13153.52</v>
      </c>
      <c r="S241">
        <v>4.1267903952706195</v>
      </c>
      <c r="T241">
        <v>7.4594481173100444</v>
      </c>
      <c r="U241">
        <v>267.43140239266751</v>
      </c>
      <c r="V241">
        <v>5.5726527956014804</v>
      </c>
      <c r="W241">
        <v>65.76946703239895</v>
      </c>
      <c r="X241">
        <v>7.8230009913696081</v>
      </c>
      <c r="Y241">
        <v>54.620519036148323</v>
      </c>
      <c r="Z241">
        <v>1.7896727886073172</v>
      </c>
      <c r="AA241">
        <v>2.2871138302744796</v>
      </c>
      <c r="AB241">
        <v>70.783332598358442</v>
      </c>
      <c r="AC241">
        <v>65.946071987969674</v>
      </c>
      <c r="AD241">
        <v>56.778781414590277</v>
      </c>
      <c r="AE241">
        <v>26.176409247292312</v>
      </c>
      <c r="AF241">
        <v>26.162858487624256</v>
      </c>
      <c r="AG241">
        <v>1076.0084313970765</v>
      </c>
      <c r="AH241">
        <v>97.920556626667235</v>
      </c>
      <c r="AI241">
        <v>36.171610337004843</v>
      </c>
      <c r="AJ241">
        <v>219.76104057106303</v>
      </c>
      <c r="AK241">
        <v>18.503354239644406</v>
      </c>
      <c r="AL241">
        <v>-1.263474976196939</v>
      </c>
      <c r="AM241">
        <v>-16.040146474214058</v>
      </c>
      <c r="AN241">
        <v>99</v>
      </c>
      <c r="AO241">
        <v>99</v>
      </c>
      <c r="AP241">
        <v>99</v>
      </c>
      <c r="AQ241">
        <v>99</v>
      </c>
      <c r="AR241">
        <v>213.45958807346264</v>
      </c>
      <c r="AS241">
        <v>27.514511377879678</v>
      </c>
    </row>
    <row r="242" spans="1:45">
      <c r="A242">
        <v>6</v>
      </c>
      <c r="B242">
        <v>56</v>
      </c>
      <c r="C242">
        <v>2022</v>
      </c>
      <c r="D242">
        <v>99</v>
      </c>
      <c r="E242">
        <v>99</v>
      </c>
      <c r="F242">
        <v>99</v>
      </c>
      <c r="G242">
        <v>99</v>
      </c>
      <c r="H242">
        <v>2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2679</v>
      </c>
      <c r="R242">
        <v>14088</v>
      </c>
      <c r="S242">
        <v>4.0234230385874996</v>
      </c>
      <c r="T242">
        <v>7.3164395229982979</v>
      </c>
      <c r="U242">
        <v>264.70205139125579</v>
      </c>
      <c r="V242">
        <v>20.648779102782516</v>
      </c>
      <c r="W242">
        <v>62.925894378194222</v>
      </c>
      <c r="X242">
        <v>6.800113571834185</v>
      </c>
      <c r="Y242">
        <v>55.141620718954449</v>
      </c>
      <c r="Z242">
        <v>1.7784636734549879</v>
      </c>
      <c r="AA242">
        <v>2.2720825095152204</v>
      </c>
      <c r="AB242">
        <v>68.899280121608498</v>
      </c>
      <c r="AC242">
        <v>66.450733818961439</v>
      </c>
      <c r="AD242">
        <v>57.920991588132225</v>
      </c>
      <c r="AE242">
        <v>25.740909921432479</v>
      </c>
      <c r="AF242">
        <v>25.624137427636359</v>
      </c>
      <c r="AG242">
        <v>1071.9439872960877</v>
      </c>
      <c r="AH242">
        <v>97.323963657013053</v>
      </c>
      <c r="AI242">
        <v>35.221465076660991</v>
      </c>
      <c r="AJ242">
        <v>212.41160672011296</v>
      </c>
      <c r="AK242">
        <v>17.694046705498391</v>
      </c>
      <c r="AL242">
        <v>-1.8212248607984045</v>
      </c>
      <c r="AM242">
        <v>-19.067556310637912</v>
      </c>
      <c r="AN242">
        <v>99</v>
      </c>
      <c r="AO242">
        <v>99</v>
      </c>
      <c r="AP242">
        <v>99</v>
      </c>
      <c r="AQ242">
        <v>99</v>
      </c>
      <c r="AR242">
        <v>213.72239064530095</v>
      </c>
      <c r="AS242">
        <v>27.087997597724208</v>
      </c>
    </row>
    <row r="243" spans="1:45" s="531" customFormat="1">
      <c r="A243" s="531">
        <v>6</v>
      </c>
      <c r="B243" s="531">
        <v>57</v>
      </c>
      <c r="C243" s="531">
        <v>2023</v>
      </c>
      <c r="D243" s="531">
        <v>99</v>
      </c>
      <c r="E243" s="531">
        <v>99</v>
      </c>
      <c r="F243" s="531">
        <v>99</v>
      </c>
      <c r="G243" s="531">
        <v>99</v>
      </c>
      <c r="H243" s="531">
        <v>2</v>
      </c>
      <c r="I243" s="531">
        <v>99</v>
      </c>
      <c r="J243" s="531">
        <v>999</v>
      </c>
      <c r="K243" s="531">
        <v>99</v>
      </c>
      <c r="L243" s="531">
        <v>99</v>
      </c>
      <c r="M243" s="531">
        <v>99</v>
      </c>
      <c r="N243" s="531">
        <v>99</v>
      </c>
      <c r="O243" s="531">
        <v>99</v>
      </c>
      <c r="P243" s="531">
        <v>9999</v>
      </c>
      <c r="Q243" s="531">
        <v>2757</v>
      </c>
      <c r="R243" s="531">
        <v>13511</v>
      </c>
      <c r="S243" s="531">
        <v>3.9344030904093312</v>
      </c>
      <c r="T243" s="531">
        <v>7.2058322848049743</v>
      </c>
      <c r="U243" s="531">
        <v>259.64205462215983</v>
      </c>
      <c r="V243" s="531">
        <v>18.984531122788844</v>
      </c>
      <c r="W243" s="531">
        <v>60.831914736140909</v>
      </c>
      <c r="X243" s="531">
        <v>5.9507068314706517</v>
      </c>
      <c r="Y243" s="531">
        <v>56.203226515514679</v>
      </c>
      <c r="Z243" s="531">
        <v>1.7349989670051296</v>
      </c>
      <c r="AA243" s="531">
        <v>2.3087906848530397</v>
      </c>
      <c r="AB243" s="531">
        <v>68.33588893024087</v>
      </c>
      <c r="AC243" s="531">
        <v>65.956139753352915</v>
      </c>
      <c r="AD243" s="531">
        <v>58.927186693872279</v>
      </c>
      <c r="AE243" s="531">
        <v>26.740687962633096</v>
      </c>
      <c r="AF243" s="531">
        <v>26.454848824912641</v>
      </c>
      <c r="AG243" s="531">
        <v>1068.802448483005</v>
      </c>
      <c r="AH243" s="531">
        <v>97.268892013914567</v>
      </c>
      <c r="AI243" s="531">
        <v>36.99948190363407</v>
      </c>
      <c r="AJ243" s="531">
        <v>213.43817528665073</v>
      </c>
      <c r="AK243" s="531">
        <v>21.100980568590234</v>
      </c>
      <c r="AL243" s="531">
        <v>2.9623514878109991</v>
      </c>
      <c r="AM243" s="531">
        <v>-15.189068683453611</v>
      </c>
      <c r="AN243" s="531">
        <v>99</v>
      </c>
      <c r="AO243" s="531">
        <v>99</v>
      </c>
      <c r="AP243" s="531">
        <v>99</v>
      </c>
      <c r="AQ243" s="531">
        <v>99</v>
      </c>
      <c r="AR243" s="531">
        <v>213.08143867386505</v>
      </c>
      <c r="AS243" s="531">
        <v>26.806670901705623</v>
      </c>
    </row>
    <row r="244" spans="1:45" s="531" customFormat="1">
      <c r="A244" s="531">
        <v>6</v>
      </c>
      <c r="B244" s="531">
        <v>58</v>
      </c>
      <c r="C244" s="531">
        <v>2024</v>
      </c>
      <c r="D244" s="531">
        <v>99</v>
      </c>
      <c r="E244" s="531">
        <v>99</v>
      </c>
      <c r="F244" s="531">
        <v>99</v>
      </c>
      <c r="G244" s="531">
        <v>99</v>
      </c>
      <c r="H244" s="531">
        <v>2</v>
      </c>
      <c r="I244" s="531">
        <v>99</v>
      </c>
      <c r="J244" s="531">
        <v>999</v>
      </c>
      <c r="K244" s="531">
        <v>99</v>
      </c>
      <c r="L244" s="531">
        <v>99</v>
      </c>
      <c r="M244" s="531">
        <v>99</v>
      </c>
      <c r="N244" s="531">
        <v>99</v>
      </c>
      <c r="O244" s="531">
        <v>99</v>
      </c>
      <c r="P244" s="531">
        <v>9999</v>
      </c>
      <c r="Q244" s="531">
        <v>2552</v>
      </c>
      <c r="R244" s="531">
        <v>12112</v>
      </c>
      <c r="S244" s="531">
        <v>4.0629816855887944</v>
      </c>
      <c r="T244" s="531">
        <v>7.3737615587846781</v>
      </c>
      <c r="U244" s="531">
        <v>262.73996036987961</v>
      </c>
      <c r="V244" s="531">
        <v>20.896631439894321</v>
      </c>
      <c r="W244" s="531">
        <v>63.424702774108312</v>
      </c>
      <c r="X244" s="531">
        <v>7.0013210039630103</v>
      </c>
      <c r="Y244" s="531">
        <v>57.404313266263586</v>
      </c>
      <c r="Z244" s="531">
        <v>1.7305076437278957</v>
      </c>
      <c r="AA244" s="531">
        <v>2.3465977335987351</v>
      </c>
      <c r="AB244" s="531">
        <v>65.684557866714869</v>
      </c>
      <c r="AC244" s="531">
        <v>63.318054439625712</v>
      </c>
      <c r="AD244" s="531">
        <v>52.904993338095402</v>
      </c>
      <c r="AE244" s="531">
        <v>26.769217168368485</v>
      </c>
      <c r="AF244" s="531">
        <v>26.510667437762422</v>
      </c>
      <c r="AG244" s="531">
        <v>1069.9556658678532</v>
      </c>
      <c r="AH244" s="531">
        <v>96.416776750330243</v>
      </c>
      <c r="AI244" s="531">
        <v>39.176023778071347</v>
      </c>
      <c r="AJ244" s="531">
        <v>213.36364603594845</v>
      </c>
      <c r="AK244" s="531">
        <v>22.619678606753205</v>
      </c>
      <c r="AL244" s="531">
        <v>1.6585234888304845</v>
      </c>
      <c r="AM244" s="531">
        <v>-15.166313990493222</v>
      </c>
      <c r="AN244" s="531">
        <v>99</v>
      </c>
      <c r="AO244" s="531">
        <v>99</v>
      </c>
      <c r="AP244" s="531">
        <v>99</v>
      </c>
      <c r="AQ244" s="531">
        <v>99</v>
      </c>
      <c r="AR244" s="531">
        <v>212.96251283806919</v>
      </c>
      <c r="AS244" s="531">
        <v>27.139868925980995</v>
      </c>
    </row>
    <row r="245" spans="1:45">
      <c r="A245">
        <v>7</v>
      </c>
      <c r="B245">
        <v>1</v>
      </c>
      <c r="C245">
        <v>2024</v>
      </c>
      <c r="D245">
        <v>99</v>
      </c>
      <c r="E245">
        <v>99</v>
      </c>
      <c r="F245">
        <v>99</v>
      </c>
      <c r="G245">
        <v>1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2104</v>
      </c>
      <c r="R245">
        <v>10395</v>
      </c>
      <c r="S245">
        <v>4.0555234239444777</v>
      </c>
      <c r="T245">
        <v>7.3797017797017812</v>
      </c>
      <c r="U245">
        <v>271.19599807599877</v>
      </c>
      <c r="V245">
        <v>19.595959595959599</v>
      </c>
      <c r="W245">
        <v>66.734006734006741</v>
      </c>
      <c r="X245">
        <v>8.0134680134680139</v>
      </c>
      <c r="Y245">
        <v>53.849677032903827</v>
      </c>
      <c r="Z245">
        <v>1.6930558973483949</v>
      </c>
      <c r="AA245">
        <v>2.264652298105557</v>
      </c>
      <c r="AB245">
        <v>69.350360509369494</v>
      </c>
      <c r="AC245">
        <v>64.976481618115855</v>
      </c>
      <c r="AD245">
        <v>54.984205151885241</v>
      </c>
      <c r="AE245">
        <v>71.306077651255308</v>
      </c>
      <c r="AF245">
        <v>71.813308178606434</v>
      </c>
      <c r="AG245">
        <v>1075.1775652889162</v>
      </c>
      <c r="AH245">
        <v>93.516113516113521</v>
      </c>
      <c r="AI245">
        <v>28.013468013468017</v>
      </c>
      <c r="AJ245">
        <v>211.46301340889275</v>
      </c>
      <c r="AK245">
        <v>29.498211079274174</v>
      </c>
      <c r="AL245">
        <v>1.9096452820143752</v>
      </c>
      <c r="AM245">
        <v>-12.225769141014529</v>
      </c>
      <c r="AN245">
        <v>99</v>
      </c>
      <c r="AO245">
        <v>99</v>
      </c>
      <c r="AP245">
        <v>99</v>
      </c>
      <c r="AQ245">
        <v>99</v>
      </c>
      <c r="AR245">
        <v>215.53516347933368</v>
      </c>
      <c r="AS245">
        <v>27.172471836741405</v>
      </c>
    </row>
    <row r="246" spans="1:45">
      <c r="A246">
        <v>7</v>
      </c>
      <c r="B246">
        <v>2</v>
      </c>
      <c r="C246">
        <v>2024</v>
      </c>
      <c r="D246">
        <v>99</v>
      </c>
      <c r="E246">
        <v>99</v>
      </c>
      <c r="F246">
        <v>99</v>
      </c>
      <c r="G246">
        <v>1</v>
      </c>
      <c r="H246">
        <v>2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987</v>
      </c>
      <c r="R246">
        <v>4183</v>
      </c>
      <c r="S246">
        <v>4.3713737712778711</v>
      </c>
      <c r="T246">
        <v>7.2892660769782429</v>
      </c>
      <c r="U246">
        <v>264.52034425053785</v>
      </c>
      <c r="V246">
        <v>26.464260100406403</v>
      </c>
      <c r="W246">
        <v>62.204159693999515</v>
      </c>
      <c r="X246">
        <v>8.0325125508008615</v>
      </c>
      <c r="Y246">
        <v>59.597161379070513</v>
      </c>
      <c r="Z246">
        <v>1.7521841923902151</v>
      </c>
      <c r="AA246">
        <v>2.3691169847264248</v>
      </c>
      <c r="AB246">
        <v>66.29975022054272</v>
      </c>
      <c r="AC246">
        <v>58.72700472900555</v>
      </c>
      <c r="AD246">
        <v>50.583703809685403</v>
      </c>
      <c r="AE246">
        <v>28.693922348744682</v>
      </c>
      <c r="AF246">
        <v>28.186691821393556</v>
      </c>
      <c r="AG246">
        <v>1066.3071754259659</v>
      </c>
      <c r="AH246">
        <v>99.56968682763565</v>
      </c>
      <c r="AI246">
        <v>53.119770499641405</v>
      </c>
      <c r="AJ246">
        <v>213.84398746663703</v>
      </c>
      <c r="AK246">
        <v>18.388568724438805</v>
      </c>
      <c r="AL246">
        <v>-2.5802074034034694</v>
      </c>
      <c r="AM246">
        <v>-20.495839821037904</v>
      </c>
      <c r="AN246">
        <v>99</v>
      </c>
      <c r="AO246">
        <v>99</v>
      </c>
      <c r="AP246">
        <v>99</v>
      </c>
      <c r="AQ246">
        <v>99</v>
      </c>
      <c r="AR246">
        <v>211.44780417566596</v>
      </c>
      <c r="AS246">
        <v>27.804622082787503</v>
      </c>
    </row>
    <row r="247" spans="1:45">
      <c r="A247">
        <v>7</v>
      </c>
      <c r="B247">
        <v>3</v>
      </c>
      <c r="C247">
        <v>2024</v>
      </c>
      <c r="D247">
        <v>99</v>
      </c>
      <c r="E247">
        <v>99</v>
      </c>
      <c r="F247">
        <v>99</v>
      </c>
      <c r="G247">
        <v>2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1748</v>
      </c>
      <c r="R247">
        <v>8884</v>
      </c>
      <c r="S247">
        <v>3.7705510388437218</v>
      </c>
      <c r="T247">
        <v>7.5059657811796496</v>
      </c>
      <c r="U247">
        <v>265.51403647005907</v>
      </c>
      <c r="V247">
        <v>14.104007203962183</v>
      </c>
      <c r="W247">
        <v>67.424583520936494</v>
      </c>
      <c r="X247">
        <v>6.0783430886987828</v>
      </c>
      <c r="Y247">
        <v>52.804350316874817</v>
      </c>
      <c r="Z247">
        <v>1.5779206736424964</v>
      </c>
      <c r="AA247">
        <v>2.310457302386284</v>
      </c>
      <c r="AB247">
        <v>67.822069786828706</v>
      </c>
      <c r="AC247">
        <v>68.374334957919245</v>
      </c>
      <c r="AD247">
        <v>70.652550881649006</v>
      </c>
      <c r="AE247">
        <v>68.804213135068125</v>
      </c>
      <c r="AF247">
        <v>68.902187459032419</v>
      </c>
      <c r="AG247">
        <v>1074.3918402563781</v>
      </c>
      <c r="AH247">
        <v>91.25393966681672</v>
      </c>
      <c r="AI247">
        <v>17.312021611886536</v>
      </c>
      <c r="AJ247">
        <v>212.19082694718639</v>
      </c>
      <c r="AK247">
        <v>26.036134927522362</v>
      </c>
      <c r="AL247">
        <v>-0.10027691900502624</v>
      </c>
      <c r="AM247">
        <v>-13.803899724614384</v>
      </c>
      <c r="AN247">
        <v>99</v>
      </c>
      <c r="AO247">
        <v>99</v>
      </c>
      <c r="AP247">
        <v>99</v>
      </c>
      <c r="AQ247">
        <v>99</v>
      </c>
      <c r="AR247">
        <v>215.43744607420192</v>
      </c>
      <c r="AS247">
        <v>26.582661625202775</v>
      </c>
    </row>
    <row r="248" spans="1:45">
      <c r="A248">
        <v>7</v>
      </c>
      <c r="B248">
        <v>4</v>
      </c>
      <c r="C248">
        <v>2024</v>
      </c>
      <c r="D248">
        <v>99</v>
      </c>
      <c r="E248">
        <v>99</v>
      </c>
      <c r="F248">
        <v>99</v>
      </c>
      <c r="G248">
        <v>2</v>
      </c>
      <c r="H248">
        <v>2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759</v>
      </c>
      <c r="R248">
        <v>4028</v>
      </c>
      <c r="S248">
        <v>3.8852867830423934</v>
      </c>
      <c r="T248">
        <v>7.5347567030784495</v>
      </c>
      <c r="U248">
        <v>264.3037984111233</v>
      </c>
      <c r="V248">
        <v>17.701092353525329</v>
      </c>
      <c r="W248">
        <v>66.285998013902699</v>
      </c>
      <c r="X248">
        <v>6.9761668321747772</v>
      </c>
      <c r="Y248">
        <v>56.37489486969865</v>
      </c>
      <c r="Z248">
        <v>1.7076201782302187</v>
      </c>
      <c r="AA248">
        <v>2.277329555872381</v>
      </c>
      <c r="AB248">
        <v>66.238919616324367</v>
      </c>
      <c r="AC248">
        <v>68.717480770514157</v>
      </c>
      <c r="AD248">
        <v>59.489666897343078</v>
      </c>
      <c r="AE248">
        <v>31.195786864931847</v>
      </c>
      <c r="AF248">
        <v>31.097812540967578</v>
      </c>
      <c r="AG248">
        <v>1070.8317127898279</v>
      </c>
      <c r="AH248">
        <v>99.503475670307836</v>
      </c>
      <c r="AI248">
        <v>35.898709036742794</v>
      </c>
      <c r="AJ248">
        <v>210.83107115645865</v>
      </c>
      <c r="AK248">
        <v>18.701151047973511</v>
      </c>
      <c r="AL248">
        <v>-2.1505626418274399</v>
      </c>
      <c r="AM248">
        <v>-14.591001475154847</v>
      </c>
      <c r="AN248">
        <v>99</v>
      </c>
      <c r="AO248">
        <v>99</v>
      </c>
      <c r="AP248">
        <v>99</v>
      </c>
      <c r="AQ248">
        <v>99</v>
      </c>
      <c r="AR248">
        <v>214.57018199950127</v>
      </c>
      <c r="AS248">
        <v>26.674380307752497</v>
      </c>
    </row>
    <row r="249" spans="1:45">
      <c r="A249">
        <v>7</v>
      </c>
      <c r="B249">
        <v>5</v>
      </c>
      <c r="C249">
        <v>2024</v>
      </c>
      <c r="D249">
        <v>99</v>
      </c>
      <c r="E249">
        <v>99</v>
      </c>
      <c r="F249">
        <v>99</v>
      </c>
      <c r="G249">
        <v>3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1705</v>
      </c>
      <c r="R249">
        <v>9989</v>
      </c>
      <c r="S249">
        <v>3.6637879092187182</v>
      </c>
      <c r="T249">
        <v>7.6137751526679374</v>
      </c>
      <c r="U249">
        <v>264.10297327059766</v>
      </c>
      <c r="V249">
        <v>12.033236560216238</v>
      </c>
      <c r="W249">
        <v>69.856842526779474</v>
      </c>
      <c r="X249">
        <v>5.3158474321753912</v>
      </c>
      <c r="Y249">
        <v>49.196777021725858</v>
      </c>
      <c r="Z249">
        <v>1.4761506546154004</v>
      </c>
      <c r="AA249">
        <v>2.1713084747315334</v>
      </c>
      <c r="AB249">
        <v>68.220422418840855</v>
      </c>
      <c r="AC249">
        <v>67.922094528705841</v>
      </c>
      <c r="AD249">
        <v>60.369677731441648</v>
      </c>
      <c r="AE249">
        <v>74.964352720450307</v>
      </c>
      <c r="AF249">
        <v>75.283742524524783</v>
      </c>
      <c r="AG249">
        <v>1070.2879097259538</v>
      </c>
      <c r="AH249">
        <v>93.092401641806021</v>
      </c>
      <c r="AI249">
        <v>13.584943437781559</v>
      </c>
      <c r="AJ249">
        <v>212.75520230661112</v>
      </c>
      <c r="AK249">
        <v>27.599457132247633</v>
      </c>
      <c r="AL249">
        <v>-3.2482068461173177</v>
      </c>
      <c r="AM249">
        <v>-21.321271640527154</v>
      </c>
      <c r="AN249">
        <v>99</v>
      </c>
      <c r="AO249">
        <v>99</v>
      </c>
      <c r="AP249">
        <v>99</v>
      </c>
      <c r="AQ249">
        <v>99</v>
      </c>
      <c r="AR249">
        <v>216.25341214400859</v>
      </c>
      <c r="AS249">
        <v>26.188801275560511</v>
      </c>
    </row>
    <row r="250" spans="1:45">
      <c r="A250">
        <v>7</v>
      </c>
      <c r="B250">
        <v>6</v>
      </c>
      <c r="C250">
        <v>2024</v>
      </c>
      <c r="D250">
        <v>99</v>
      </c>
      <c r="E250">
        <v>99</v>
      </c>
      <c r="F250">
        <v>99</v>
      </c>
      <c r="G250">
        <v>3</v>
      </c>
      <c r="H250">
        <v>2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690</v>
      </c>
      <c r="R250">
        <v>3336</v>
      </c>
      <c r="S250">
        <v>3.895544852498495</v>
      </c>
      <c r="T250">
        <v>7.3755995203836928</v>
      </c>
      <c r="U250">
        <v>259.62754796163057</v>
      </c>
      <c r="V250">
        <v>18.315347721822544</v>
      </c>
      <c r="W250">
        <v>63.369304556354898</v>
      </c>
      <c r="X250">
        <v>6.0251798561151118</v>
      </c>
      <c r="Y250">
        <v>56.085894425068631</v>
      </c>
      <c r="Z250">
        <v>1.6782838785475547</v>
      </c>
      <c r="AA250">
        <v>2.4189731283111393</v>
      </c>
      <c r="AB250">
        <v>64.723437343962573</v>
      </c>
      <c r="AC250">
        <v>62.229044537258382</v>
      </c>
      <c r="AD250">
        <v>51.09648766140949</v>
      </c>
      <c r="AE250">
        <v>25.035647279549721</v>
      </c>
      <c r="AF250">
        <v>24.716257475475217</v>
      </c>
      <c r="AG250">
        <v>1075.1696065128899</v>
      </c>
      <c r="AH250">
        <v>88.339328537170275</v>
      </c>
      <c r="AI250">
        <v>26.678657074340524</v>
      </c>
      <c r="AJ250">
        <v>215.77754009695471</v>
      </c>
      <c r="AK250">
        <v>32.088558794414347</v>
      </c>
      <c r="AL250">
        <v>12.792868123767699</v>
      </c>
      <c r="AM250">
        <v>-12.289697635009365</v>
      </c>
      <c r="AN250">
        <v>99</v>
      </c>
      <c r="AO250">
        <v>99</v>
      </c>
      <c r="AP250">
        <v>99</v>
      </c>
      <c r="AQ250">
        <v>99</v>
      </c>
      <c r="AR250">
        <v>213.32123473541381</v>
      </c>
      <c r="AS250">
        <v>26.812479035297457</v>
      </c>
    </row>
    <row r="251" spans="1:45">
      <c r="A251">
        <v>7</v>
      </c>
      <c r="B251">
        <v>7</v>
      </c>
      <c r="C251">
        <v>2024</v>
      </c>
      <c r="D251">
        <v>99</v>
      </c>
      <c r="E251">
        <v>99</v>
      </c>
      <c r="F251">
        <v>99</v>
      </c>
      <c r="G251">
        <v>4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704</v>
      </c>
      <c r="R251">
        <v>3866</v>
      </c>
      <c r="S251">
        <v>3.5988085988085992</v>
      </c>
      <c r="T251">
        <v>7.3411795137092604</v>
      </c>
      <c r="U251">
        <v>260.0960165545788</v>
      </c>
      <c r="V251">
        <v>11.30367304707708</v>
      </c>
      <c r="W251">
        <v>62.415933781686505</v>
      </c>
      <c r="X251">
        <v>4.3973098810139684</v>
      </c>
      <c r="Y251">
        <v>48.763013540632315</v>
      </c>
      <c r="Z251">
        <v>1.4835533435822483</v>
      </c>
      <c r="AA251">
        <v>2.2156724493593005</v>
      </c>
      <c r="AB251">
        <v>69.21924417614008</v>
      </c>
      <c r="AC251">
        <v>68.881848433732515</v>
      </c>
      <c r="AD251">
        <v>64.702067374975286</v>
      </c>
      <c r="AE251">
        <v>87.248928007221821</v>
      </c>
      <c r="AF251">
        <v>87.39069983221161</v>
      </c>
      <c r="AG251">
        <v>1077.7824821381319</v>
      </c>
      <c r="AH251">
        <v>97.697878944645609</v>
      </c>
      <c r="AI251">
        <v>15.183652353854105</v>
      </c>
      <c r="AJ251">
        <v>210.57337090827849</v>
      </c>
      <c r="AK251">
        <v>19.66163673547058</v>
      </c>
      <c r="AL251">
        <v>-4.1690302976573639</v>
      </c>
      <c r="AM251">
        <v>-18.05979629738928</v>
      </c>
      <c r="AN251">
        <v>99</v>
      </c>
      <c r="AO251">
        <v>99</v>
      </c>
      <c r="AP251">
        <v>99</v>
      </c>
      <c r="AQ251">
        <v>99</v>
      </c>
      <c r="AR251">
        <v>215.20084678486373</v>
      </c>
      <c r="AS251">
        <v>26.065033811478763</v>
      </c>
    </row>
    <row r="252" spans="1:45">
      <c r="A252">
        <v>7</v>
      </c>
      <c r="B252">
        <v>8</v>
      </c>
      <c r="C252">
        <v>2024</v>
      </c>
      <c r="D252">
        <v>99</v>
      </c>
      <c r="E252">
        <v>99</v>
      </c>
      <c r="F252">
        <v>99</v>
      </c>
      <c r="G252">
        <v>4</v>
      </c>
      <c r="H252">
        <v>2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116</v>
      </c>
      <c r="R252">
        <v>565</v>
      </c>
      <c r="S252">
        <v>4.0319148936170226</v>
      </c>
      <c r="T252">
        <v>6.8407079646017692</v>
      </c>
      <c r="U252">
        <v>256.78690265486699</v>
      </c>
      <c r="V252">
        <v>17.699115044247787</v>
      </c>
      <c r="W252">
        <v>52.38938053097344</v>
      </c>
      <c r="X252">
        <v>5.3097345132743357</v>
      </c>
      <c r="Y252">
        <v>54.595786784827638</v>
      </c>
      <c r="Z252">
        <v>1.7259955158452005</v>
      </c>
      <c r="AA252">
        <v>2.108417062071847</v>
      </c>
      <c r="AB252">
        <v>71.538569102894684</v>
      </c>
      <c r="AC252">
        <v>72.344252276338253</v>
      </c>
      <c r="AD252">
        <v>59.756228052745115</v>
      </c>
      <c r="AE252">
        <v>12.751071992778153</v>
      </c>
      <c r="AF252">
        <v>12.60930016778839</v>
      </c>
      <c r="AG252">
        <v>1063.3584229390681</v>
      </c>
      <c r="AH252">
        <v>98.761061946902643</v>
      </c>
      <c r="AI252">
        <v>33.097345132743357</v>
      </c>
      <c r="AJ252">
        <v>214.35721331966548</v>
      </c>
      <c r="AK252">
        <v>15.476315395772016</v>
      </c>
      <c r="AL252">
        <v>-3.7782673881271194</v>
      </c>
      <c r="AM252">
        <v>-24.359006160834483</v>
      </c>
      <c r="AN252">
        <v>99</v>
      </c>
      <c r="AO252">
        <v>99</v>
      </c>
      <c r="AP252">
        <v>99</v>
      </c>
      <c r="AQ252">
        <v>99</v>
      </c>
      <c r="AR252">
        <v>210.82258064516128</v>
      </c>
      <c r="AS252">
        <v>27.251327422463113</v>
      </c>
    </row>
    <row r="253" spans="1:45">
      <c r="A253">
        <v>7</v>
      </c>
      <c r="B253">
        <v>9</v>
      </c>
      <c r="C253">
        <v>2023</v>
      </c>
      <c r="D253">
        <v>99</v>
      </c>
      <c r="E253">
        <v>99</v>
      </c>
      <c r="F253">
        <v>99</v>
      </c>
      <c r="G253">
        <v>1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2219</v>
      </c>
      <c r="R253">
        <v>12100</v>
      </c>
      <c r="S253">
        <v>4.0537268883177191</v>
      </c>
      <c r="T253">
        <v>7.5995867768595025</v>
      </c>
      <c r="U253">
        <v>270.44498347107407</v>
      </c>
      <c r="V253">
        <v>19.76859504132231</v>
      </c>
      <c r="W253">
        <v>71.553719008264466</v>
      </c>
      <c r="X253">
        <v>8.3305785123966984</v>
      </c>
      <c r="Y253">
        <v>53.677669215002318</v>
      </c>
      <c r="Z253">
        <v>1.706049266596342</v>
      </c>
      <c r="AA253">
        <v>2.1403058006172215</v>
      </c>
      <c r="AB253">
        <v>70.33829881508106</v>
      </c>
      <c r="AC253">
        <v>65.341934313096786</v>
      </c>
      <c r="AD253">
        <v>58.399584852727848</v>
      </c>
      <c r="AE253">
        <v>72.049541502917677</v>
      </c>
      <c r="AF253">
        <v>72.397945210616385</v>
      </c>
      <c r="AG253">
        <v>1074.1538256701583</v>
      </c>
      <c r="AH253">
        <v>93.066115702479365</v>
      </c>
      <c r="AI253">
        <v>27.033057851239672</v>
      </c>
      <c r="AJ253">
        <v>211.07078000484688</v>
      </c>
      <c r="AK253">
        <v>25.192335921677795</v>
      </c>
      <c r="AL253">
        <v>-0.44811257422835393</v>
      </c>
      <c r="AM253">
        <v>-15.089140659126683</v>
      </c>
      <c r="AN253">
        <v>99</v>
      </c>
      <c r="AO253">
        <v>99</v>
      </c>
      <c r="AP253">
        <v>99</v>
      </c>
      <c r="AQ253">
        <v>99</v>
      </c>
      <c r="AR253">
        <v>215.32043316172556</v>
      </c>
      <c r="AS253">
        <v>27.198132112472237</v>
      </c>
    </row>
    <row r="254" spans="1:45">
      <c r="A254">
        <v>7</v>
      </c>
      <c r="B254">
        <v>10</v>
      </c>
      <c r="C254">
        <v>2023</v>
      </c>
      <c r="D254">
        <v>99</v>
      </c>
      <c r="E254">
        <v>99</v>
      </c>
      <c r="F254">
        <v>99</v>
      </c>
      <c r="G254">
        <v>1</v>
      </c>
      <c r="H254">
        <v>2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1053</v>
      </c>
      <c r="R254">
        <v>4694</v>
      </c>
      <c r="S254">
        <v>4.3505661183507804</v>
      </c>
      <c r="T254">
        <v>7.3321261184490849</v>
      </c>
      <c r="U254">
        <v>265.78862377503208</v>
      </c>
      <c r="V254">
        <v>27.311461440136341</v>
      </c>
      <c r="W254">
        <v>62.185769066893904</v>
      </c>
      <c r="X254">
        <v>8.1806561567959122</v>
      </c>
      <c r="Y254">
        <v>60.940816058609521</v>
      </c>
      <c r="Z254">
        <v>1.8647073393329787</v>
      </c>
      <c r="AA254">
        <v>2.406018558725024</v>
      </c>
      <c r="AB254">
        <v>72.321346509495214</v>
      </c>
      <c r="AC254">
        <v>63.052907369402256</v>
      </c>
      <c r="AD254">
        <v>58.645422459053457</v>
      </c>
      <c r="AE254">
        <v>27.950458497082284</v>
      </c>
      <c r="AF254">
        <v>27.602054789383597</v>
      </c>
      <c r="AG254">
        <v>1070.7465782720276</v>
      </c>
      <c r="AH254">
        <v>99.573924158500219</v>
      </c>
      <c r="AI254">
        <v>52.258201959948877</v>
      </c>
      <c r="AJ254">
        <v>209.45026455542609</v>
      </c>
      <c r="AK254">
        <v>14.525771952167856</v>
      </c>
      <c r="AL254">
        <v>-5.086879129742174</v>
      </c>
      <c r="AM254">
        <v>-17.799146135292538</v>
      </c>
      <c r="AN254">
        <v>99</v>
      </c>
      <c r="AO254">
        <v>99</v>
      </c>
      <c r="AP254">
        <v>99</v>
      </c>
      <c r="AQ254">
        <v>99</v>
      </c>
      <c r="AR254">
        <v>211.93156544054753</v>
      </c>
      <c r="AS254">
        <v>27.780657401382776</v>
      </c>
    </row>
    <row r="255" spans="1:45">
      <c r="A255">
        <v>7</v>
      </c>
      <c r="B255">
        <v>11</v>
      </c>
      <c r="C255">
        <v>2023</v>
      </c>
      <c r="D255">
        <v>99</v>
      </c>
      <c r="E255">
        <v>99</v>
      </c>
      <c r="F255">
        <v>99</v>
      </c>
      <c r="G255">
        <v>2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1767</v>
      </c>
      <c r="R255">
        <v>9459</v>
      </c>
      <c r="S255">
        <v>3.6539605011679752</v>
      </c>
      <c r="T255">
        <v>7.3717094830320322</v>
      </c>
      <c r="U255">
        <v>262.05018500898478</v>
      </c>
      <c r="V255">
        <v>13.31007506078867</v>
      </c>
      <c r="W255">
        <v>65.334601966381229</v>
      </c>
      <c r="X255">
        <v>5.4234062797335891</v>
      </c>
      <c r="Y255">
        <v>51.484773020414735</v>
      </c>
      <c r="Z255">
        <v>1.5631286768554662</v>
      </c>
      <c r="AA255">
        <v>2.2577600955083312</v>
      </c>
      <c r="AB255">
        <v>67.572064975037492</v>
      </c>
      <c r="AC255">
        <v>69.358797892710612</v>
      </c>
      <c r="AD255">
        <v>69.96494521923249</v>
      </c>
      <c r="AE255">
        <v>67.156549520766745</v>
      </c>
      <c r="AF255">
        <v>67.382499663390902</v>
      </c>
      <c r="AG255">
        <v>1073.4402679990917</v>
      </c>
      <c r="AH255">
        <v>93.043662120731582</v>
      </c>
      <c r="AI255">
        <v>15.942488635162277</v>
      </c>
      <c r="AJ255">
        <v>212.00140986191479</v>
      </c>
      <c r="AK255">
        <v>21.936702637082995</v>
      </c>
      <c r="AL255">
        <v>-1.727810224234215</v>
      </c>
      <c r="AM255">
        <v>-19.431019637208177</v>
      </c>
      <c r="AN255">
        <v>99</v>
      </c>
      <c r="AO255">
        <v>99</v>
      </c>
      <c r="AP255">
        <v>99</v>
      </c>
      <c r="AQ255">
        <v>99</v>
      </c>
      <c r="AR255">
        <v>215.44946627299575</v>
      </c>
      <c r="AS255">
        <v>26.2358057263341</v>
      </c>
    </row>
    <row r="256" spans="1:45">
      <c r="A256">
        <v>7</v>
      </c>
      <c r="B256">
        <v>12</v>
      </c>
      <c r="C256">
        <v>2023</v>
      </c>
      <c r="D256">
        <v>99</v>
      </c>
      <c r="E256">
        <v>99</v>
      </c>
      <c r="F256">
        <v>99</v>
      </c>
      <c r="G256">
        <v>2</v>
      </c>
      <c r="H256">
        <v>2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836</v>
      </c>
      <c r="R256">
        <v>4626</v>
      </c>
      <c r="S256">
        <v>3.6976946498477594</v>
      </c>
      <c r="T256">
        <v>7.2624297449200172</v>
      </c>
      <c r="U256">
        <v>259.37470817120578</v>
      </c>
      <c r="V256">
        <v>14.591439688715957</v>
      </c>
      <c r="W256">
        <v>63.532209252053605</v>
      </c>
      <c r="X256">
        <v>5.2961521833117162</v>
      </c>
      <c r="Y256">
        <v>53.844763016405281</v>
      </c>
      <c r="Z256">
        <v>1.6253605860884459</v>
      </c>
      <c r="AA256">
        <v>2.1538034952736886</v>
      </c>
      <c r="AB256">
        <v>64.263537487852645</v>
      </c>
      <c r="AC256">
        <v>72.367998530840879</v>
      </c>
      <c r="AD256">
        <v>64.03035918683014</v>
      </c>
      <c r="AE256">
        <v>32.843450479233226</v>
      </c>
      <c r="AF256">
        <v>32.617500336609083</v>
      </c>
      <c r="AG256">
        <v>1069.6323016564952</v>
      </c>
      <c r="AH256">
        <v>99.070471249459558</v>
      </c>
      <c r="AI256">
        <v>30.609597924773023</v>
      </c>
      <c r="AJ256">
        <v>216.21518708393248</v>
      </c>
      <c r="AK256">
        <v>22.637757532425081</v>
      </c>
      <c r="AL256">
        <v>3.8709420861811856</v>
      </c>
      <c r="AM256">
        <v>-17.347390559635972</v>
      </c>
      <c r="AN256">
        <v>99</v>
      </c>
      <c r="AO256">
        <v>99</v>
      </c>
      <c r="AP256">
        <v>99</v>
      </c>
      <c r="AQ256">
        <v>99</v>
      </c>
      <c r="AR256">
        <v>214.7885789014822</v>
      </c>
      <c r="AS256">
        <v>26.202264257738992</v>
      </c>
    </row>
    <row r="257" spans="1:45">
      <c r="A257">
        <v>7</v>
      </c>
      <c r="B257">
        <v>13</v>
      </c>
      <c r="C257">
        <v>2023</v>
      </c>
      <c r="D257">
        <v>99</v>
      </c>
      <c r="E257">
        <v>99</v>
      </c>
      <c r="F257">
        <v>99</v>
      </c>
      <c r="G257">
        <v>3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1812</v>
      </c>
      <c r="R257">
        <v>11189</v>
      </c>
      <c r="S257">
        <v>3.5724793684965928</v>
      </c>
      <c r="T257">
        <v>7.5218518187505614</v>
      </c>
      <c r="U257">
        <v>260.40385199749784</v>
      </c>
      <c r="V257">
        <v>10.921440700688175</v>
      </c>
      <c r="W257">
        <v>67.754044150504981</v>
      </c>
      <c r="X257">
        <v>4.1290553221914381</v>
      </c>
      <c r="Y257">
        <v>47.537156743398349</v>
      </c>
      <c r="Z257">
        <v>1.4454408620613306</v>
      </c>
      <c r="AA257">
        <v>2.287885132147006</v>
      </c>
      <c r="AB257">
        <v>65.404263013250002</v>
      </c>
      <c r="AC257">
        <v>67.604873648135381</v>
      </c>
      <c r="AD257">
        <v>58.5967258158474</v>
      </c>
      <c r="AE257">
        <v>75.678052079810627</v>
      </c>
      <c r="AF257">
        <v>76.198981303747317</v>
      </c>
      <c r="AG257">
        <v>1073.5891793196236</v>
      </c>
      <c r="AH257">
        <v>92.912682098489611</v>
      </c>
      <c r="AI257">
        <v>13.200464742157472</v>
      </c>
      <c r="AJ257">
        <v>212.69899405957813</v>
      </c>
      <c r="AK257">
        <v>31.258591775810391</v>
      </c>
      <c r="AL257">
        <v>1.9172455406881059</v>
      </c>
      <c r="AM257">
        <v>-18.049273787083568</v>
      </c>
      <c r="AN257">
        <v>99</v>
      </c>
      <c r="AO257">
        <v>99</v>
      </c>
      <c r="AP257">
        <v>99</v>
      </c>
      <c r="AQ257">
        <v>99</v>
      </c>
      <c r="AR257">
        <v>215.86690370939837</v>
      </c>
      <c r="AS257">
        <v>25.984237632980157</v>
      </c>
    </row>
    <row r="258" spans="1:45">
      <c r="A258">
        <v>7</v>
      </c>
      <c r="B258">
        <v>14</v>
      </c>
      <c r="C258">
        <v>2023</v>
      </c>
      <c r="D258">
        <v>99</v>
      </c>
      <c r="E258">
        <v>99</v>
      </c>
      <c r="F258">
        <v>99</v>
      </c>
      <c r="G258">
        <v>3</v>
      </c>
      <c r="H258">
        <v>2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737</v>
      </c>
      <c r="R258">
        <v>3596</v>
      </c>
      <c r="S258">
        <v>3.7271460423634335</v>
      </c>
      <c r="T258">
        <v>7.0261401557285863</v>
      </c>
      <c r="U258">
        <v>253.0843993325916</v>
      </c>
      <c r="V258">
        <v>14.961067853170189</v>
      </c>
      <c r="W258">
        <v>56.674082313681858</v>
      </c>
      <c r="X258">
        <v>4.3103448275862064</v>
      </c>
      <c r="Y258">
        <v>52.67119916068085</v>
      </c>
      <c r="Z258">
        <v>1.6273133644180571</v>
      </c>
      <c r="AA258">
        <v>2.4026972483272706</v>
      </c>
      <c r="AB258">
        <v>66.30287834989258</v>
      </c>
      <c r="AC258">
        <v>62.09515683008869</v>
      </c>
      <c r="AD258">
        <v>54.664627351964704</v>
      </c>
      <c r="AE258">
        <v>24.32194792018938</v>
      </c>
      <c r="AF258">
        <v>23.801018696252672</v>
      </c>
      <c r="AG258">
        <v>1064.4839393939392</v>
      </c>
      <c r="AH258">
        <v>91.713014460511644</v>
      </c>
      <c r="AI258">
        <v>27.169076751946619</v>
      </c>
      <c r="AJ258">
        <v>215.69386565558776</v>
      </c>
      <c r="AK258">
        <v>24.986606772640407</v>
      </c>
      <c r="AL258">
        <v>10.01703939887318</v>
      </c>
      <c r="AM258">
        <v>-14.06196454922139</v>
      </c>
      <c r="AN258">
        <v>99</v>
      </c>
      <c r="AO258">
        <v>99</v>
      </c>
      <c r="AP258">
        <v>99</v>
      </c>
      <c r="AQ258">
        <v>99</v>
      </c>
      <c r="AR258">
        <v>212.56696969696969</v>
      </c>
      <c r="AS258">
        <v>26.322138194020223</v>
      </c>
    </row>
    <row r="259" spans="1:45">
      <c r="A259">
        <v>7</v>
      </c>
      <c r="B259">
        <v>15</v>
      </c>
      <c r="C259">
        <v>2023</v>
      </c>
      <c r="D259">
        <v>99</v>
      </c>
      <c r="E259">
        <v>99</v>
      </c>
      <c r="F259">
        <v>99</v>
      </c>
      <c r="G259">
        <v>4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730</v>
      </c>
      <c r="R259">
        <v>4267</v>
      </c>
      <c r="S259">
        <v>3.4727827311121526</v>
      </c>
      <c r="T259">
        <v>7.143191938129835</v>
      </c>
      <c r="U259">
        <v>254.89090696039403</v>
      </c>
      <c r="V259">
        <v>9.8195453480196875</v>
      </c>
      <c r="W259">
        <v>57.417389266463559</v>
      </c>
      <c r="X259">
        <v>3.0232013123974681</v>
      </c>
      <c r="Y259">
        <v>46.661344698796555</v>
      </c>
      <c r="Z259">
        <v>1.4565049048746588</v>
      </c>
      <c r="AA259">
        <v>2.2649399692711176</v>
      </c>
      <c r="AB259">
        <v>69.698360749648259</v>
      </c>
      <c r="AC259">
        <v>69.03383514764306</v>
      </c>
      <c r="AD259">
        <v>64.047546073399062</v>
      </c>
      <c r="AE259">
        <v>87.762237762237774</v>
      </c>
      <c r="AF259">
        <v>87.847796647789465</v>
      </c>
      <c r="AG259">
        <v>1078.2121874241318</v>
      </c>
      <c r="AH259">
        <v>96.437778298570436</v>
      </c>
      <c r="AI259">
        <v>16.006561987344739</v>
      </c>
      <c r="AJ259">
        <v>210.33327266679407</v>
      </c>
      <c r="AK259">
        <v>20.060425802411515</v>
      </c>
      <c r="AL259">
        <v>-3.360245223617961</v>
      </c>
      <c r="AM259">
        <v>-17.722059524707014</v>
      </c>
      <c r="AN259">
        <v>99</v>
      </c>
      <c r="AO259">
        <v>99</v>
      </c>
      <c r="AP259">
        <v>99</v>
      </c>
      <c r="AQ259">
        <v>99</v>
      </c>
      <c r="AR259">
        <v>214.69434328720564</v>
      </c>
      <c r="AS259">
        <v>25.732975312595791</v>
      </c>
    </row>
    <row r="260" spans="1:45">
      <c r="A260">
        <v>7</v>
      </c>
      <c r="B260">
        <v>16</v>
      </c>
      <c r="C260">
        <v>2023</v>
      </c>
      <c r="D260">
        <v>99</v>
      </c>
      <c r="E260">
        <v>99</v>
      </c>
      <c r="F260">
        <v>99</v>
      </c>
      <c r="G260">
        <v>4</v>
      </c>
      <c r="H260">
        <v>2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131</v>
      </c>
      <c r="R260">
        <v>595</v>
      </c>
      <c r="S260">
        <v>3.739057239057241</v>
      </c>
      <c r="T260">
        <v>6.8554621848739501</v>
      </c>
      <c r="U260">
        <v>252.8623529411766</v>
      </c>
      <c r="V260">
        <v>11.76470588235294</v>
      </c>
      <c r="W260">
        <v>54.285714285714306</v>
      </c>
      <c r="X260">
        <v>3.3613445378151243</v>
      </c>
      <c r="Y260">
        <v>50.180098112343032</v>
      </c>
      <c r="Z260">
        <v>1.5232502418145573</v>
      </c>
      <c r="AA260">
        <v>1.9871730471094504</v>
      </c>
      <c r="AB260">
        <v>72.202951593380448</v>
      </c>
      <c r="AC260">
        <v>71.346715032682042</v>
      </c>
      <c r="AD260">
        <v>63.817797676137587</v>
      </c>
      <c r="AE260">
        <v>12.237762237762238</v>
      </c>
      <c r="AF260">
        <v>12.152203352210522</v>
      </c>
      <c r="AG260">
        <v>1071.1073253833049</v>
      </c>
      <c r="AH260">
        <v>98.655462184873983</v>
      </c>
      <c r="AI260">
        <v>25.714285714285719</v>
      </c>
      <c r="AJ260">
        <v>209.94460305468769</v>
      </c>
      <c r="AK260">
        <v>16.092514844466415</v>
      </c>
      <c r="AL260">
        <v>-0.30106638286552806</v>
      </c>
      <c r="AM260">
        <v>-23.01432862226984</v>
      </c>
      <c r="AN260">
        <v>99</v>
      </c>
      <c r="AO260">
        <v>99</v>
      </c>
      <c r="AP260">
        <v>99</v>
      </c>
      <c r="AQ260">
        <v>99</v>
      </c>
      <c r="AR260">
        <v>211.79045996592848</v>
      </c>
      <c r="AS260">
        <v>26.495963483291209</v>
      </c>
    </row>
    <row r="261" spans="1:45">
      <c r="A261">
        <v>7</v>
      </c>
      <c r="B261">
        <v>17</v>
      </c>
      <c r="C261">
        <v>2022</v>
      </c>
      <c r="D261">
        <v>99</v>
      </c>
      <c r="E261">
        <v>99</v>
      </c>
      <c r="F261">
        <v>99</v>
      </c>
      <c r="G261">
        <v>1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2350</v>
      </c>
      <c r="R261">
        <v>13007</v>
      </c>
      <c r="S261">
        <v>4.0273877488041965</v>
      </c>
      <c r="T261">
        <v>7.4979626355039599</v>
      </c>
      <c r="U261">
        <v>273.12650880295178</v>
      </c>
      <c r="V261">
        <v>19.535634658260939</v>
      </c>
      <c r="W261">
        <v>68.616898593065287</v>
      </c>
      <c r="X261">
        <v>8.5646190512800793</v>
      </c>
      <c r="Y261">
        <v>53.26706876605887</v>
      </c>
      <c r="Z261">
        <v>1.699528559615535</v>
      </c>
      <c r="AA261">
        <v>2.2592368853002225</v>
      </c>
      <c r="AB261">
        <v>72.235114179807596</v>
      </c>
      <c r="AC261">
        <v>66.990499849257844</v>
      </c>
      <c r="AD261">
        <v>59.705023965455155</v>
      </c>
      <c r="AE261">
        <v>73.423652272085789</v>
      </c>
      <c r="AF261">
        <v>73.610598481219483</v>
      </c>
      <c r="AG261">
        <v>1079.0155579850311</v>
      </c>
      <c r="AH261">
        <v>90.581994310755761</v>
      </c>
      <c r="AI261">
        <v>23.948643038363954</v>
      </c>
      <c r="AJ261">
        <v>212.50288528106381</v>
      </c>
      <c r="AK261">
        <v>20.730148837314506</v>
      </c>
      <c r="AL261">
        <v>-2.6093293163430005</v>
      </c>
      <c r="AM261">
        <v>-16.601957484310972</v>
      </c>
      <c r="AN261">
        <v>99</v>
      </c>
      <c r="AO261">
        <v>99</v>
      </c>
      <c r="AP261">
        <v>99</v>
      </c>
      <c r="AQ261">
        <v>99</v>
      </c>
      <c r="AR261">
        <v>216.08098561937595</v>
      </c>
      <c r="AS261">
        <v>27.094831033448983</v>
      </c>
    </row>
    <row r="262" spans="1:45">
      <c r="A262">
        <v>7</v>
      </c>
      <c r="B262">
        <v>18</v>
      </c>
      <c r="C262">
        <v>2022</v>
      </c>
      <c r="D262">
        <v>99</v>
      </c>
      <c r="E262">
        <v>99</v>
      </c>
      <c r="F262">
        <v>99</v>
      </c>
      <c r="G262">
        <v>1</v>
      </c>
      <c r="H262">
        <v>2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1008</v>
      </c>
      <c r="R262">
        <v>4708</v>
      </c>
      <c r="S262">
        <v>4.480417198808003</v>
      </c>
      <c r="T262">
        <v>7.3649107901444353</v>
      </c>
      <c r="U262">
        <v>270.51648258283672</v>
      </c>
      <c r="V262">
        <v>28.86576040781647</v>
      </c>
      <c r="W262">
        <v>63.12659303313508</v>
      </c>
      <c r="X262">
        <v>9.4307561597281246</v>
      </c>
      <c r="Y262">
        <v>59.456895028146896</v>
      </c>
      <c r="Z262">
        <v>1.8882297072282452</v>
      </c>
      <c r="AA262">
        <v>2.2993425264765777</v>
      </c>
      <c r="AB262">
        <v>70.520218590318549</v>
      </c>
      <c r="AC262">
        <v>63.881427763912363</v>
      </c>
      <c r="AD262">
        <v>55.423910340017315</v>
      </c>
      <c r="AE262">
        <v>26.5763477279142</v>
      </c>
      <c r="AF262">
        <v>26.389401518780545</v>
      </c>
      <c r="AG262">
        <v>1069.1710386009811</v>
      </c>
      <c r="AH262">
        <v>98.279524214103674</v>
      </c>
      <c r="AI262">
        <v>49.872557349192867</v>
      </c>
      <c r="AJ262">
        <v>213.96975748492525</v>
      </c>
      <c r="AK262">
        <v>13.164082965178022</v>
      </c>
      <c r="AL262">
        <v>-4.5226557909348788</v>
      </c>
      <c r="AM262">
        <v>-21.715966215072829</v>
      </c>
      <c r="AN262">
        <v>99</v>
      </c>
      <c r="AO262">
        <v>99</v>
      </c>
      <c r="AP262">
        <v>99</v>
      </c>
      <c r="AQ262">
        <v>99</v>
      </c>
      <c r="AR262">
        <v>212.25485178076343</v>
      </c>
      <c r="AS262">
        <v>28.186183878301243</v>
      </c>
    </row>
    <row r="263" spans="1:45">
      <c r="A263">
        <v>7</v>
      </c>
      <c r="B263">
        <v>19</v>
      </c>
      <c r="C263">
        <v>2022</v>
      </c>
      <c r="D263">
        <v>99</v>
      </c>
      <c r="E263">
        <v>99</v>
      </c>
      <c r="F263">
        <v>99</v>
      </c>
      <c r="G263">
        <v>2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1786</v>
      </c>
      <c r="R263">
        <v>10293</v>
      </c>
      <c r="S263">
        <v>3.6209520093640273</v>
      </c>
      <c r="T263">
        <v>7.2643544156222655</v>
      </c>
      <c r="U263">
        <v>263.76158554357295</v>
      </c>
      <c r="V263">
        <v>11.77499271349461</v>
      </c>
      <c r="W263">
        <v>63.548042358884686</v>
      </c>
      <c r="X263">
        <v>5.2074225201593318</v>
      </c>
      <c r="Y263">
        <v>48.845866865421762</v>
      </c>
      <c r="Z263">
        <v>1.4926047981731685</v>
      </c>
      <c r="AA263">
        <v>2.1938878829712078</v>
      </c>
      <c r="AB263">
        <v>67.125608217048949</v>
      </c>
      <c r="AC263">
        <v>69.819509376361495</v>
      </c>
      <c r="AD263">
        <v>72.650310263904089</v>
      </c>
      <c r="AE263">
        <v>66.376475140259217</v>
      </c>
      <c r="AF263">
        <v>66.512021427720043</v>
      </c>
      <c r="AG263">
        <v>1072.5950578338591</v>
      </c>
      <c r="AH263">
        <v>91.518507723695762</v>
      </c>
      <c r="AI263">
        <v>13.552900029146022</v>
      </c>
      <c r="AJ263">
        <v>212.79839038227465</v>
      </c>
      <c r="AK263">
        <v>21.13893121433064</v>
      </c>
      <c r="AL263">
        <v>-3.7555582782115806</v>
      </c>
      <c r="AM263">
        <v>-19.745950792699123</v>
      </c>
      <c r="AN263">
        <v>99</v>
      </c>
      <c r="AO263">
        <v>99</v>
      </c>
      <c r="AP263">
        <v>99</v>
      </c>
      <c r="AQ263">
        <v>99</v>
      </c>
      <c r="AR263">
        <v>216.0415352260778</v>
      </c>
      <c r="AS263">
        <v>26.198983159324879</v>
      </c>
    </row>
    <row r="264" spans="1:45">
      <c r="A264">
        <v>7</v>
      </c>
      <c r="B264">
        <v>20</v>
      </c>
      <c r="C264">
        <v>2022</v>
      </c>
      <c r="D264">
        <v>99</v>
      </c>
      <c r="E264">
        <v>99</v>
      </c>
      <c r="F264">
        <v>99</v>
      </c>
      <c r="G264">
        <v>2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849</v>
      </c>
      <c r="R264">
        <v>5214</v>
      </c>
      <c r="S264">
        <v>3.6950327300731618</v>
      </c>
      <c r="T264">
        <v>7.237437667817411</v>
      </c>
      <c r="U264">
        <v>262.16292673571189</v>
      </c>
      <c r="V264">
        <v>14.403528960490988</v>
      </c>
      <c r="W264">
        <v>63.636363636363633</v>
      </c>
      <c r="X264">
        <v>5.350978135788262</v>
      </c>
      <c r="Y264">
        <v>51.736435422603279</v>
      </c>
      <c r="Z264">
        <v>1.623444137696775</v>
      </c>
      <c r="AA264">
        <v>2.0799171300748762</v>
      </c>
      <c r="AB264">
        <v>66.523000507304275</v>
      </c>
      <c r="AC264">
        <v>71.682824826844254</v>
      </c>
      <c r="AD264">
        <v>66.04801377590789</v>
      </c>
      <c r="AE264">
        <v>33.623524859740762</v>
      </c>
      <c r="AF264">
        <v>33.487978572279957</v>
      </c>
      <c r="AG264">
        <v>1072.8721355671096</v>
      </c>
      <c r="AH264">
        <v>98.599923283467604</v>
      </c>
      <c r="AI264">
        <v>28.634445723053322</v>
      </c>
      <c r="AJ264">
        <v>212.80555702951321</v>
      </c>
      <c r="AK264">
        <v>19.844366100635529</v>
      </c>
      <c r="AL264">
        <v>-4.003273718501181E-2</v>
      </c>
      <c r="AM264">
        <v>-15.777434294527369</v>
      </c>
      <c r="AN264">
        <v>99</v>
      </c>
      <c r="AO264">
        <v>99</v>
      </c>
      <c r="AP264">
        <v>99</v>
      </c>
      <c r="AQ264">
        <v>99</v>
      </c>
      <c r="AR264">
        <v>215.2547660311958</v>
      </c>
      <c r="AS264">
        <v>26.280047234579339</v>
      </c>
    </row>
    <row r="265" spans="1:45">
      <c r="A265">
        <v>7</v>
      </c>
      <c r="B265">
        <v>21</v>
      </c>
      <c r="C265">
        <v>2022</v>
      </c>
      <c r="D265">
        <v>99</v>
      </c>
      <c r="E265">
        <v>99</v>
      </c>
      <c r="F265">
        <v>99</v>
      </c>
      <c r="G265">
        <v>3</v>
      </c>
      <c r="H265">
        <v>1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1916</v>
      </c>
      <c r="R265">
        <v>12623</v>
      </c>
      <c r="S265">
        <v>3.5896233910694426</v>
      </c>
      <c r="T265">
        <v>7.5993028598589891</v>
      </c>
      <c r="U265">
        <v>263.68915550978301</v>
      </c>
      <c r="V265">
        <v>11.114632020914202</v>
      </c>
      <c r="W265">
        <v>70.118038501148689</v>
      </c>
      <c r="X265">
        <v>4.6977739047769926</v>
      </c>
      <c r="Y265">
        <v>47.514565317154307</v>
      </c>
      <c r="Z265">
        <v>1.4292206698092245</v>
      </c>
      <c r="AA265">
        <v>2.1825010720880389</v>
      </c>
      <c r="AB265">
        <v>68.453815541335302</v>
      </c>
      <c r="AC265">
        <v>66.703906111592786</v>
      </c>
      <c r="AD265">
        <v>63.106104452596583</v>
      </c>
      <c r="AE265">
        <v>77.982331500586895</v>
      </c>
      <c r="AF265">
        <v>78.107987068151644</v>
      </c>
      <c r="AG265">
        <v>1082.4603679504814</v>
      </c>
      <c r="AH265">
        <v>91.309514378515388</v>
      </c>
      <c r="AI265">
        <v>12.16034223243286</v>
      </c>
      <c r="AJ265">
        <v>211.67669252175247</v>
      </c>
      <c r="AK265">
        <v>32.187826009964553</v>
      </c>
      <c r="AL265">
        <v>-2.0288712451734523</v>
      </c>
      <c r="AM265">
        <v>-17.973509538411484</v>
      </c>
      <c r="AN265">
        <v>99</v>
      </c>
      <c r="AO265">
        <v>99</v>
      </c>
      <c r="AP265">
        <v>99</v>
      </c>
      <c r="AQ265">
        <v>99</v>
      </c>
      <c r="AR265">
        <v>216.59981086657496</v>
      </c>
      <c r="AS265">
        <v>26.029044411146561</v>
      </c>
    </row>
    <row r="266" spans="1:45">
      <c r="A266">
        <v>7</v>
      </c>
      <c r="B266">
        <v>22</v>
      </c>
      <c r="C266">
        <v>2022</v>
      </c>
      <c r="D266">
        <v>99</v>
      </c>
      <c r="E266">
        <v>99</v>
      </c>
      <c r="F266">
        <v>99</v>
      </c>
      <c r="G266">
        <v>3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702</v>
      </c>
      <c r="R266">
        <v>3564</v>
      </c>
      <c r="S266">
        <v>3.9274057400112552</v>
      </c>
      <c r="T266">
        <v>7.4127384960718272</v>
      </c>
      <c r="U266">
        <v>261.76248597081877</v>
      </c>
      <c r="V266">
        <v>19.556677890011223</v>
      </c>
      <c r="W266">
        <v>62.766554433221103</v>
      </c>
      <c r="X266">
        <v>5.8922558922558892</v>
      </c>
      <c r="Y266">
        <v>53.97533723699447</v>
      </c>
      <c r="Z266">
        <v>1.7469731336679526</v>
      </c>
      <c r="AA266">
        <v>2.50139476649646</v>
      </c>
      <c r="AB266">
        <v>70.573469297019216</v>
      </c>
      <c r="AC266">
        <v>64.159646891412308</v>
      </c>
      <c r="AD266">
        <v>54.287602293073611</v>
      </c>
      <c r="AE266">
        <v>22.017668499413105</v>
      </c>
      <c r="AF266">
        <v>21.89201293184836</v>
      </c>
      <c r="AG266">
        <v>1073.4373887240356</v>
      </c>
      <c r="AH266">
        <v>93.742985409652121</v>
      </c>
      <c r="AI266">
        <v>26.767676767676765</v>
      </c>
      <c r="AJ266">
        <v>208.41304948480328</v>
      </c>
      <c r="AK266">
        <v>19.556086626654789</v>
      </c>
      <c r="AL266">
        <v>-0.53361725337289045</v>
      </c>
      <c r="AM266">
        <v>-21.595483150055056</v>
      </c>
      <c r="AN266">
        <v>99</v>
      </c>
      <c r="AO266">
        <v>99</v>
      </c>
      <c r="AP266">
        <v>99</v>
      </c>
      <c r="AQ266">
        <v>99</v>
      </c>
      <c r="AR266">
        <v>213.57893175074193</v>
      </c>
      <c r="AS266">
        <v>26.853637484064603</v>
      </c>
    </row>
    <row r="267" spans="1:45">
      <c r="A267">
        <v>7</v>
      </c>
      <c r="B267">
        <v>23</v>
      </c>
      <c r="C267">
        <v>2022</v>
      </c>
      <c r="D267">
        <v>99</v>
      </c>
      <c r="E267">
        <v>99</v>
      </c>
      <c r="F267">
        <v>99</v>
      </c>
      <c r="G267">
        <v>4</v>
      </c>
      <c r="H267">
        <v>1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786</v>
      </c>
      <c r="R267">
        <v>4719</v>
      </c>
      <c r="S267">
        <v>3.6157928253024809</v>
      </c>
      <c r="T267">
        <v>7.3237974147065055</v>
      </c>
      <c r="U267">
        <v>260.23264250900598</v>
      </c>
      <c r="V267">
        <v>12.142403051493964</v>
      </c>
      <c r="W267">
        <v>60.860351769442673</v>
      </c>
      <c r="X267">
        <v>4.4500953591862684</v>
      </c>
      <c r="Y267">
        <v>48.39934210152996</v>
      </c>
      <c r="Z267">
        <v>1.4849669344139989</v>
      </c>
      <c r="AA267">
        <v>2.3363694207944721</v>
      </c>
      <c r="AB267">
        <v>70.805177030118926</v>
      </c>
      <c r="AC267">
        <v>68.515183078581799</v>
      </c>
      <c r="AD267">
        <v>65.016026846694302</v>
      </c>
      <c r="AE267">
        <v>88.68633715467017</v>
      </c>
      <c r="AF267">
        <v>88.748388106480945</v>
      </c>
      <c r="AG267">
        <v>1082.5750777432249</v>
      </c>
      <c r="AH267">
        <v>94.596312778130965</v>
      </c>
      <c r="AI267">
        <v>17.228226319135413</v>
      </c>
      <c r="AJ267">
        <v>209.41535258583681</v>
      </c>
      <c r="AK267">
        <v>21.910297500293328</v>
      </c>
      <c r="AL267">
        <v>-2.5616561165081362</v>
      </c>
      <c r="AM267">
        <v>-18.545605872352613</v>
      </c>
      <c r="AN267">
        <v>99</v>
      </c>
      <c r="AO267">
        <v>99</v>
      </c>
      <c r="AP267">
        <v>99</v>
      </c>
      <c r="AQ267">
        <v>99</v>
      </c>
      <c r="AR267">
        <v>215.20812972012445</v>
      </c>
      <c r="AS267">
        <v>26.074904253663242</v>
      </c>
    </row>
    <row r="268" spans="1:45">
      <c r="A268">
        <v>7</v>
      </c>
      <c r="B268">
        <v>24</v>
      </c>
      <c r="C268">
        <v>2022</v>
      </c>
      <c r="D268">
        <v>99</v>
      </c>
      <c r="E268">
        <v>99</v>
      </c>
      <c r="F268">
        <v>99</v>
      </c>
      <c r="G268">
        <v>4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121</v>
      </c>
      <c r="R268">
        <v>602</v>
      </c>
      <c r="S268">
        <v>3.8566666666666656</v>
      </c>
      <c r="T268">
        <v>7.0514950166112973</v>
      </c>
      <c r="U268">
        <v>258.62441860465128</v>
      </c>
      <c r="V268">
        <v>16.943521594684388</v>
      </c>
      <c r="W268">
        <v>56.146179401993365</v>
      </c>
      <c r="X268">
        <v>4.1528239202657806</v>
      </c>
      <c r="Y268">
        <v>51.67536235797543</v>
      </c>
      <c r="Z268">
        <v>1.6230920707288159</v>
      </c>
      <c r="AA268">
        <v>2.1801748133469889</v>
      </c>
      <c r="AB268">
        <v>65.467386893382127</v>
      </c>
      <c r="AC268">
        <v>71.454925553504211</v>
      </c>
      <c r="AD268">
        <v>63.440853502519722</v>
      </c>
      <c r="AE268">
        <v>11.313662845329828</v>
      </c>
      <c r="AF268">
        <v>11.251611893519044</v>
      </c>
      <c r="AG268">
        <v>1077.1760797342195</v>
      </c>
      <c r="AH268">
        <v>100</v>
      </c>
      <c r="AI268">
        <v>27.740863787375407</v>
      </c>
      <c r="AJ268">
        <v>218.65825113621324</v>
      </c>
      <c r="AK268">
        <v>24.569496620477192</v>
      </c>
      <c r="AL268">
        <v>4.6886466184438946</v>
      </c>
      <c r="AM268">
        <v>-20.814789768022457</v>
      </c>
      <c r="AN268">
        <v>99</v>
      </c>
      <c r="AO268">
        <v>99</v>
      </c>
      <c r="AP268">
        <v>99</v>
      </c>
      <c r="AQ268">
        <v>99</v>
      </c>
      <c r="AR268">
        <v>212.73754152823923</v>
      </c>
      <c r="AS268">
        <v>26.815712463532659</v>
      </c>
    </row>
    <row r="269" spans="1:45">
      <c r="A269">
        <v>8</v>
      </c>
      <c r="B269">
        <v>1</v>
      </c>
      <c r="C269">
        <v>2024</v>
      </c>
      <c r="D269">
        <v>99</v>
      </c>
      <c r="E269">
        <v>99</v>
      </c>
      <c r="F269">
        <v>99</v>
      </c>
      <c r="G269">
        <v>99</v>
      </c>
      <c r="H269">
        <v>99</v>
      </c>
      <c r="I269">
        <v>6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1858</v>
      </c>
      <c r="R269">
        <v>9201</v>
      </c>
      <c r="S269">
        <v>4.0505171475231352</v>
      </c>
      <c r="T269">
        <v>7.3748505597217697</v>
      </c>
      <c r="U269">
        <v>271.83345288555722</v>
      </c>
      <c r="V269">
        <v>19.42180197804587</v>
      </c>
      <c r="W269">
        <v>66.96011303119225</v>
      </c>
      <c r="X269">
        <v>8.2273665905879785</v>
      </c>
      <c r="Y269">
        <v>54.157396037976646</v>
      </c>
      <c r="Z269">
        <v>1.6888123216027098</v>
      </c>
      <c r="AA269">
        <v>2.2360956923108475</v>
      </c>
      <c r="AB269">
        <v>70.136147487447573</v>
      </c>
      <c r="AC269">
        <v>65.114184980157802</v>
      </c>
      <c r="AD269">
        <v>53.994769189346322</v>
      </c>
      <c r="AE269">
        <v>20.335499270653756</v>
      </c>
      <c r="AF269">
        <v>20.836108097893433</v>
      </c>
      <c r="AG269">
        <v>1074.9160693641618</v>
      </c>
      <c r="AH269">
        <v>93.957178567547004</v>
      </c>
      <c r="AI269">
        <v>28.290403217041625</v>
      </c>
      <c r="AJ269">
        <v>211.5993435816934</v>
      </c>
      <c r="AK269">
        <v>29.329520391957431</v>
      </c>
      <c r="AL269">
        <v>3.9234361229584529</v>
      </c>
      <c r="AM269">
        <v>-10.963657589522899</v>
      </c>
      <c r="AN269">
        <v>99</v>
      </c>
      <c r="AO269">
        <v>99</v>
      </c>
      <c r="AP269">
        <v>99</v>
      </c>
      <c r="AQ269">
        <v>99</v>
      </c>
      <c r="AR269">
        <v>215.73375722543355</v>
      </c>
      <c r="AS269">
        <v>27.156325776087112</v>
      </c>
    </row>
    <row r="270" spans="1:45">
      <c r="A270">
        <v>8</v>
      </c>
      <c r="B270">
        <v>2</v>
      </c>
      <c r="C270">
        <v>2024</v>
      </c>
      <c r="D270">
        <v>99</v>
      </c>
      <c r="E270">
        <v>99</v>
      </c>
      <c r="F270">
        <v>99</v>
      </c>
      <c r="G270">
        <v>99</v>
      </c>
      <c r="H270">
        <v>99</v>
      </c>
      <c r="I270">
        <v>24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2304</v>
      </c>
      <c r="R270">
        <v>11269</v>
      </c>
      <c r="S270">
        <v>3.7948192985579494</v>
      </c>
      <c r="T270">
        <v>7.4756411394089985</v>
      </c>
      <c r="U270">
        <v>265.69909486201198</v>
      </c>
      <c r="V270">
        <v>14.420090513798922</v>
      </c>
      <c r="W270">
        <v>66.802733161771243</v>
      </c>
      <c r="X270">
        <v>6.0874966722868047</v>
      </c>
      <c r="Y270">
        <v>52.244095013012306</v>
      </c>
      <c r="Z270">
        <v>1.5823600435223872</v>
      </c>
      <c r="AA270">
        <v>2.3062717310483123</v>
      </c>
      <c r="AB270">
        <v>67.676372082859615</v>
      </c>
      <c r="AC270">
        <v>68.103136229831748</v>
      </c>
      <c r="AD270">
        <v>68.934584296930865</v>
      </c>
      <c r="AE270">
        <v>24.906069044777439</v>
      </c>
      <c r="AF270">
        <v>24.943312246275127</v>
      </c>
      <c r="AG270">
        <v>1074.7854302066155</v>
      </c>
      <c r="AH270">
        <v>91.427810808412474</v>
      </c>
      <c r="AI270">
        <v>17.801047120418847</v>
      </c>
      <c r="AJ270">
        <v>212.22229658834752</v>
      </c>
      <c r="AK270">
        <v>26.685359184864765</v>
      </c>
      <c r="AL270">
        <v>3.6957977472338192E-2</v>
      </c>
      <c r="AM270">
        <v>-13.34071423976782</v>
      </c>
      <c r="AN270">
        <v>99</v>
      </c>
      <c r="AO270">
        <v>99</v>
      </c>
      <c r="AP270">
        <v>99</v>
      </c>
      <c r="AQ270">
        <v>99</v>
      </c>
      <c r="AR270">
        <v>215.32136967698128</v>
      </c>
      <c r="AS270">
        <v>26.651886862552718</v>
      </c>
    </row>
    <row r="271" spans="1:45">
      <c r="A271">
        <v>8</v>
      </c>
      <c r="B271">
        <v>3</v>
      </c>
      <c r="C271">
        <v>2024</v>
      </c>
      <c r="D271">
        <v>99</v>
      </c>
      <c r="E271">
        <v>99</v>
      </c>
      <c r="F271">
        <v>99</v>
      </c>
      <c r="G271">
        <v>99</v>
      </c>
      <c r="H271">
        <v>99</v>
      </c>
      <c r="I271">
        <v>49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2220</v>
      </c>
      <c r="R271">
        <v>12664</v>
      </c>
      <c r="S271">
        <v>3.6427553444180512</v>
      </c>
      <c r="T271">
        <v>7.5593019583070111</v>
      </c>
      <c r="U271">
        <v>262.65494314592576</v>
      </c>
      <c r="V271">
        <v>11.978837650031585</v>
      </c>
      <c r="W271">
        <v>68.138029058749211</v>
      </c>
      <c r="X271">
        <v>4.982627921667719</v>
      </c>
      <c r="Y271">
        <v>49.104908316097827</v>
      </c>
      <c r="Z271">
        <v>1.4836693538330439</v>
      </c>
      <c r="AA271">
        <v>2.1955754376997394</v>
      </c>
      <c r="AB271">
        <v>68.09360624648501</v>
      </c>
      <c r="AC271">
        <v>68.195566107673116</v>
      </c>
      <c r="AD271">
        <v>61.322420990858149</v>
      </c>
      <c r="AE271">
        <v>27.989214516200327</v>
      </c>
      <c r="AF271">
        <v>27.709912218069142</v>
      </c>
      <c r="AG271">
        <v>1072.1915747241728</v>
      </c>
      <c r="AH271">
        <v>94.409349336702476</v>
      </c>
      <c r="AI271">
        <v>14.095072646873025</v>
      </c>
      <c r="AJ271">
        <v>211.95896903936244</v>
      </c>
      <c r="AK271">
        <v>24.442619162163659</v>
      </c>
      <c r="AL271">
        <v>-6.0624881995095192</v>
      </c>
      <c r="AM271">
        <v>-22.636296494452775</v>
      </c>
      <c r="AN271">
        <v>99</v>
      </c>
      <c r="AO271">
        <v>99</v>
      </c>
      <c r="AP271">
        <v>99</v>
      </c>
      <c r="AQ271">
        <v>99</v>
      </c>
      <c r="AR271">
        <v>215.96255432965563</v>
      </c>
      <c r="AS271">
        <v>26.117906541530839</v>
      </c>
    </row>
    <row r="272" spans="1:45">
      <c r="A272">
        <v>8</v>
      </c>
      <c r="B272">
        <v>4</v>
      </c>
      <c r="C272">
        <v>2024</v>
      </c>
      <c r="D272">
        <v>99</v>
      </c>
      <c r="E272">
        <v>99</v>
      </c>
      <c r="F272">
        <v>99</v>
      </c>
      <c r="G272">
        <v>99</v>
      </c>
      <c r="H272">
        <v>99</v>
      </c>
      <c r="I272">
        <v>80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1160</v>
      </c>
      <c r="R272">
        <v>5689</v>
      </c>
      <c r="S272">
        <v>4.0903635721849616</v>
      </c>
      <c r="T272">
        <v>7.4672174371594355</v>
      </c>
      <c r="U272">
        <v>265.25021972227182</v>
      </c>
      <c r="V272">
        <v>21.761293724731942</v>
      </c>
      <c r="W272">
        <v>65.4420812093514</v>
      </c>
      <c r="X272">
        <v>7.6814905958867987</v>
      </c>
      <c r="Y272">
        <v>57.797732029701017</v>
      </c>
      <c r="Z272">
        <v>1.7841374029834662</v>
      </c>
      <c r="AA272">
        <v>2.306003996084538</v>
      </c>
      <c r="AB272">
        <v>66.533493210847539</v>
      </c>
      <c r="AC272">
        <v>65.584578377144041</v>
      </c>
      <c r="AD272">
        <v>54.675514568282928</v>
      </c>
      <c r="AE272">
        <v>12.573487159085882</v>
      </c>
      <c r="AF272">
        <v>12.571015319032952</v>
      </c>
      <c r="AG272">
        <v>1068.4647837599296</v>
      </c>
      <c r="AH272">
        <v>99.507822112849354</v>
      </c>
      <c r="AI272">
        <v>43.66320970293549</v>
      </c>
      <c r="AJ272">
        <v>210.75248162876989</v>
      </c>
      <c r="AK272">
        <v>19.044771846662311</v>
      </c>
      <c r="AL272">
        <v>-1.9369494282214004</v>
      </c>
      <c r="AM272">
        <v>-15.541369890167941</v>
      </c>
      <c r="AN272">
        <v>99</v>
      </c>
      <c r="AO272">
        <v>99</v>
      </c>
      <c r="AP272">
        <v>99</v>
      </c>
      <c r="AQ272">
        <v>99</v>
      </c>
      <c r="AR272">
        <v>213.56963812886141</v>
      </c>
      <c r="AS272">
        <v>27.140679794516455</v>
      </c>
    </row>
    <row r="273" spans="1:45">
      <c r="A273">
        <v>8</v>
      </c>
      <c r="B273">
        <v>5</v>
      </c>
      <c r="C273">
        <v>2024</v>
      </c>
      <c r="D273">
        <v>99</v>
      </c>
      <c r="E273">
        <v>99</v>
      </c>
      <c r="F273">
        <v>99</v>
      </c>
      <c r="G273">
        <v>99</v>
      </c>
      <c r="H273">
        <v>99</v>
      </c>
      <c r="I273">
        <v>81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211</v>
      </c>
      <c r="R273">
        <v>1147</v>
      </c>
      <c r="S273">
        <v>4.1367221735319912</v>
      </c>
      <c r="T273">
        <v>7.2144725370531804</v>
      </c>
      <c r="U273">
        <v>263.72066259808236</v>
      </c>
      <c r="V273">
        <v>24.149956408020927</v>
      </c>
      <c r="W273">
        <v>63.993025283347855</v>
      </c>
      <c r="X273">
        <v>7.1490845684394051</v>
      </c>
      <c r="Y273">
        <v>56.023746213124035</v>
      </c>
      <c r="Z273">
        <v>1.9094580631500044</v>
      </c>
      <c r="AA273">
        <v>2.2153541552152722</v>
      </c>
      <c r="AB273">
        <v>68.865459527158066</v>
      </c>
      <c r="AC273">
        <v>60.652259262209</v>
      </c>
      <c r="AD273">
        <v>42.79974340401445</v>
      </c>
      <c r="AE273">
        <v>2.5350307209477076</v>
      </c>
      <c r="AF273">
        <v>2.519917053759146</v>
      </c>
      <c r="AG273">
        <v>1066.8220140515223</v>
      </c>
      <c r="AH273">
        <v>74.455100261551877</v>
      </c>
      <c r="AI273">
        <v>25.196163905841328</v>
      </c>
      <c r="AJ273">
        <v>210.53070263483045</v>
      </c>
      <c r="AK273">
        <v>48.473015052008144</v>
      </c>
      <c r="AL273">
        <v>8.2658538659377729</v>
      </c>
      <c r="AM273">
        <v>9.7487136640571368</v>
      </c>
      <c r="AN273">
        <v>99</v>
      </c>
      <c r="AO273">
        <v>99</v>
      </c>
      <c r="AP273">
        <v>99</v>
      </c>
      <c r="AQ273">
        <v>99</v>
      </c>
      <c r="AR273">
        <v>213.54215456674473</v>
      </c>
      <c r="AS273">
        <v>27.519994063754805</v>
      </c>
    </row>
    <row r="274" spans="1:45">
      <c r="A274">
        <v>8</v>
      </c>
      <c r="B274">
        <v>6</v>
      </c>
      <c r="C274">
        <v>2024</v>
      </c>
      <c r="D274">
        <v>99</v>
      </c>
      <c r="E274">
        <v>99</v>
      </c>
      <c r="F274">
        <v>99</v>
      </c>
      <c r="G274">
        <v>99</v>
      </c>
      <c r="H274">
        <v>99</v>
      </c>
      <c r="I274">
        <v>83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1224</v>
      </c>
      <c r="R274">
        <v>5276</v>
      </c>
      <c r="S274">
        <v>4.0174904942965775</v>
      </c>
      <c r="T274">
        <v>7.3076194086429105</v>
      </c>
      <c r="U274">
        <v>259.81999620924961</v>
      </c>
      <c r="V274">
        <v>19.257012888551937</v>
      </c>
      <c r="W274">
        <v>61.125852918877939</v>
      </c>
      <c r="X274">
        <v>6.2357846853677028</v>
      </c>
      <c r="Y274">
        <v>57.13929002727965</v>
      </c>
      <c r="Z274">
        <v>1.6264112782605638</v>
      </c>
      <c r="AA274">
        <v>2.4126802729069921</v>
      </c>
      <c r="AB274">
        <v>64.088329976619676</v>
      </c>
      <c r="AC274">
        <v>61.491841624075775</v>
      </c>
      <c r="AD274">
        <v>53.748788009139879</v>
      </c>
      <c r="AE274">
        <v>11.660699288334882</v>
      </c>
      <c r="AF274">
        <v>11.419735064970228</v>
      </c>
      <c r="AG274">
        <v>1072.1090029041625</v>
      </c>
      <c r="AH274">
        <v>97.858225928733887</v>
      </c>
      <c r="AI274">
        <v>37.376800606520085</v>
      </c>
      <c r="AJ274">
        <v>216.62997463694455</v>
      </c>
      <c r="AK274">
        <v>22.565834414486886</v>
      </c>
      <c r="AL274">
        <v>2.3386659064226802</v>
      </c>
      <c r="AM274">
        <v>-18.558250554269527</v>
      </c>
      <c r="AN274">
        <v>99</v>
      </c>
      <c r="AO274">
        <v>99</v>
      </c>
      <c r="AP274">
        <v>99</v>
      </c>
      <c r="AQ274">
        <v>99</v>
      </c>
      <c r="AR274">
        <v>212.20077444336889</v>
      </c>
      <c r="AS274">
        <v>27.076128279724959</v>
      </c>
    </row>
    <row r="275" spans="1:45">
      <c r="A275">
        <v>8</v>
      </c>
      <c r="B275">
        <v>7</v>
      </c>
      <c r="C275">
        <v>2023</v>
      </c>
      <c r="D275">
        <v>99</v>
      </c>
      <c r="E275">
        <v>99</v>
      </c>
      <c r="F275">
        <v>99</v>
      </c>
      <c r="G275">
        <v>99</v>
      </c>
      <c r="H275">
        <v>99</v>
      </c>
      <c r="I275">
        <v>6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1919</v>
      </c>
      <c r="R275">
        <v>10390</v>
      </c>
      <c r="S275">
        <v>4.0840895925854426</v>
      </c>
      <c r="T275">
        <v>7.6574590952839277</v>
      </c>
      <c r="U275">
        <v>271.6801251203085</v>
      </c>
      <c r="V275">
        <v>20.067372473532245</v>
      </c>
      <c r="W275">
        <v>72.743022136669907</v>
      </c>
      <c r="X275">
        <v>8.3926852743022149</v>
      </c>
      <c r="Y275">
        <v>53.600504236989011</v>
      </c>
      <c r="Z275">
        <v>1.7060162116077595</v>
      </c>
      <c r="AA275">
        <v>2.1154797934529515</v>
      </c>
      <c r="AB275">
        <v>70.628065125664691</v>
      </c>
      <c r="AC275">
        <v>64.690094369263093</v>
      </c>
      <c r="AD275">
        <v>57.541132481153447</v>
      </c>
      <c r="AE275">
        <v>20.563670189605354</v>
      </c>
      <c r="AF275">
        <v>21.287083764095303</v>
      </c>
      <c r="AG275">
        <v>1071.6073206138533</v>
      </c>
      <c r="AH275">
        <v>92.77189605389799</v>
      </c>
      <c r="AI275">
        <v>27.391722810394608</v>
      </c>
      <c r="AJ275">
        <v>211.30582920337588</v>
      </c>
      <c r="AK275">
        <v>24.571406262521378</v>
      </c>
      <c r="AL275">
        <v>-0.6578358746308457</v>
      </c>
      <c r="AM275">
        <v>-15.82699679182625</v>
      </c>
      <c r="AN275">
        <v>99</v>
      </c>
      <c r="AO275">
        <v>99</v>
      </c>
      <c r="AP275">
        <v>99</v>
      </c>
      <c r="AQ275">
        <v>99</v>
      </c>
      <c r="AR275">
        <v>215.47034425549563</v>
      </c>
      <c r="AS275">
        <v>27.269956419003474</v>
      </c>
    </row>
    <row r="276" spans="1:45">
      <c r="A276">
        <v>8</v>
      </c>
      <c r="B276">
        <v>8</v>
      </c>
      <c r="C276">
        <v>2023</v>
      </c>
      <c r="D276">
        <v>99</v>
      </c>
      <c r="E276">
        <v>99</v>
      </c>
      <c r="F276">
        <v>99</v>
      </c>
      <c r="G276">
        <v>99</v>
      </c>
      <c r="H276">
        <v>99</v>
      </c>
      <c r="I276">
        <v>24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2341</v>
      </c>
      <c r="R276">
        <v>12067</v>
      </c>
      <c r="S276">
        <v>3.6757094116668054</v>
      </c>
      <c r="T276">
        <v>7.3689400845280497</v>
      </c>
      <c r="U276">
        <v>261.90404408717831</v>
      </c>
      <c r="V276">
        <v>13.59078478495069</v>
      </c>
      <c r="W276">
        <v>65.550675395707287</v>
      </c>
      <c r="X276">
        <v>5.5274716168061637</v>
      </c>
      <c r="Y276">
        <v>51.234683277893183</v>
      </c>
      <c r="Z276">
        <v>1.5664528585820372</v>
      </c>
      <c r="AA276">
        <v>2.240112825971508</v>
      </c>
      <c r="AB276">
        <v>67.495890415513614</v>
      </c>
      <c r="AC276">
        <v>69.243260478297813</v>
      </c>
      <c r="AD276">
        <v>68.636881648931478</v>
      </c>
      <c r="AE276">
        <v>23.882753433875624</v>
      </c>
      <c r="AF276">
        <v>23.833304965702695</v>
      </c>
      <c r="AG276">
        <v>1075.8128489144883</v>
      </c>
      <c r="AH276">
        <v>93.461506588215812</v>
      </c>
      <c r="AI276">
        <v>16.690146681030907</v>
      </c>
      <c r="AJ276">
        <v>211.18551685365796</v>
      </c>
      <c r="AK276">
        <v>23.05467143644206</v>
      </c>
      <c r="AL276">
        <v>-0.15524011468836305</v>
      </c>
      <c r="AM276">
        <v>-16.83692246313845</v>
      </c>
      <c r="AN276">
        <v>99</v>
      </c>
      <c r="AO276">
        <v>99</v>
      </c>
      <c r="AP276">
        <v>99</v>
      </c>
      <c r="AQ276">
        <v>99</v>
      </c>
      <c r="AR276">
        <v>215.20992467877716</v>
      </c>
      <c r="AS276">
        <v>26.310315737595943</v>
      </c>
    </row>
    <row r="277" spans="1:45">
      <c r="A277">
        <v>8</v>
      </c>
      <c r="B277">
        <v>9</v>
      </c>
      <c r="C277">
        <v>2023</v>
      </c>
      <c r="D277">
        <v>99</v>
      </c>
      <c r="E277">
        <v>99</v>
      </c>
      <c r="F277">
        <v>99</v>
      </c>
      <c r="G277">
        <v>99</v>
      </c>
      <c r="H277">
        <v>99</v>
      </c>
      <c r="I277">
        <v>49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2423</v>
      </c>
      <c r="R277">
        <v>14558</v>
      </c>
      <c r="S277">
        <v>3.5454044370952178</v>
      </c>
      <c r="T277">
        <v>7.4078856985849724</v>
      </c>
      <c r="U277">
        <v>258.91211704904498</v>
      </c>
      <c r="V277">
        <v>10.763841186976231</v>
      </c>
      <c r="W277">
        <v>64.576178046434961</v>
      </c>
      <c r="X277">
        <v>3.935980217062784</v>
      </c>
      <c r="Y277">
        <v>47.596290037027217</v>
      </c>
      <c r="Z277">
        <v>1.4584859105577868</v>
      </c>
      <c r="AA277">
        <v>2.3041200654747271</v>
      </c>
      <c r="AB277">
        <v>66.69968690012746</v>
      </c>
      <c r="AC277">
        <v>67.91285221227929</v>
      </c>
      <c r="AD277">
        <v>59.580716205084222</v>
      </c>
      <c r="AE277">
        <v>28.812888413885918</v>
      </c>
      <c r="AF277">
        <v>28.424762445289257</v>
      </c>
      <c r="AG277">
        <v>1074.9142522680711</v>
      </c>
      <c r="AH277">
        <v>93.804093968951776</v>
      </c>
      <c r="AI277">
        <v>14.280807803269679</v>
      </c>
      <c r="AJ277">
        <v>212.424702268853</v>
      </c>
      <c r="AK277">
        <v>28.227089820526498</v>
      </c>
      <c r="AL277">
        <v>-0.87750083537034684</v>
      </c>
      <c r="AM277">
        <v>-18.726421036230864</v>
      </c>
      <c r="AN277">
        <v>99</v>
      </c>
      <c r="AO277">
        <v>99</v>
      </c>
      <c r="AP277">
        <v>99</v>
      </c>
      <c r="AQ277">
        <v>99</v>
      </c>
      <c r="AR277">
        <v>215.61640327772903</v>
      </c>
      <c r="AS277">
        <v>25.894746189855603</v>
      </c>
    </row>
    <row r="278" spans="1:45">
      <c r="A278">
        <v>8</v>
      </c>
      <c r="B278">
        <v>10</v>
      </c>
      <c r="C278">
        <v>2023</v>
      </c>
      <c r="D278">
        <v>99</v>
      </c>
      <c r="E278">
        <v>99</v>
      </c>
      <c r="F278">
        <v>99</v>
      </c>
      <c r="G278">
        <v>99</v>
      </c>
      <c r="H278">
        <v>99</v>
      </c>
      <c r="I278">
        <v>80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1130</v>
      </c>
      <c r="R278">
        <v>5990</v>
      </c>
      <c r="S278">
        <v>3.993956689608865</v>
      </c>
      <c r="T278">
        <v>7.3140233722871439</v>
      </c>
      <c r="U278">
        <v>262.57868113522471</v>
      </c>
      <c r="V278">
        <v>20.517529215358927</v>
      </c>
      <c r="W278">
        <v>63.873121869782977</v>
      </c>
      <c r="X278">
        <v>6.594323873121871</v>
      </c>
      <c r="Y278">
        <v>57.127905708287109</v>
      </c>
      <c r="Z278">
        <v>1.7721353082775964</v>
      </c>
      <c r="AA278">
        <v>2.207980745177164</v>
      </c>
      <c r="AB278">
        <v>67.515125432953482</v>
      </c>
      <c r="AC278">
        <v>69.43784077287421</v>
      </c>
      <c r="AD278">
        <v>59.005944943941266</v>
      </c>
      <c r="AE278">
        <v>11.855282428848517</v>
      </c>
      <c r="AF278">
        <v>11.861211172889769</v>
      </c>
      <c r="AG278">
        <v>1065.6396502438201</v>
      </c>
      <c r="AH278">
        <v>99.181969949916507</v>
      </c>
      <c r="AI278">
        <v>40.934891485809686</v>
      </c>
      <c r="AJ278">
        <v>213.09054433699563</v>
      </c>
      <c r="AK278">
        <v>20.35991225482471</v>
      </c>
      <c r="AL278">
        <v>2.0466718311216372</v>
      </c>
      <c r="AM278">
        <v>-15.449328722260876</v>
      </c>
      <c r="AN278">
        <v>99</v>
      </c>
      <c r="AO278">
        <v>99</v>
      </c>
      <c r="AP278">
        <v>99</v>
      </c>
      <c r="AQ278">
        <v>99</v>
      </c>
      <c r="AR278">
        <v>213.72338994450985</v>
      </c>
      <c r="AS278">
        <v>26.890743432240221</v>
      </c>
    </row>
    <row r="279" spans="1:45">
      <c r="A279">
        <v>8</v>
      </c>
      <c r="B279">
        <v>11</v>
      </c>
      <c r="C279">
        <v>2023</v>
      </c>
      <c r="D279">
        <v>99</v>
      </c>
      <c r="E279">
        <v>99</v>
      </c>
      <c r="F279">
        <v>99</v>
      </c>
      <c r="G279">
        <v>99</v>
      </c>
      <c r="H279">
        <v>99</v>
      </c>
      <c r="I279">
        <v>81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210</v>
      </c>
      <c r="R279">
        <v>1077</v>
      </c>
      <c r="S279">
        <v>3.9972067039106145</v>
      </c>
      <c r="T279">
        <v>6.9052924791086321</v>
      </c>
      <c r="U279">
        <v>260.57966573816151</v>
      </c>
      <c r="V279">
        <v>22.005571030640674</v>
      </c>
      <c r="W279">
        <v>56.82451253481895</v>
      </c>
      <c r="X279">
        <v>5.9424326833797583</v>
      </c>
      <c r="Y279">
        <v>53.285424088725925</v>
      </c>
      <c r="Z279">
        <v>1.9264706993467049</v>
      </c>
      <c r="AA279">
        <v>2.2872501629996957</v>
      </c>
      <c r="AB279">
        <v>72.077090523961317</v>
      </c>
      <c r="AC279">
        <v>58.072054403025859</v>
      </c>
      <c r="AD279">
        <v>42.244831978495775</v>
      </c>
      <c r="AE279">
        <v>2.1315758223488901</v>
      </c>
      <c r="AF279">
        <v>2.1164059748036625</v>
      </c>
      <c r="AG279">
        <v>1072.1184834123223</v>
      </c>
      <c r="AH279">
        <v>78.272980501392752</v>
      </c>
      <c r="AI279">
        <v>28.505106778087278</v>
      </c>
      <c r="AJ279">
        <v>206.15562080650847</v>
      </c>
      <c r="AK279">
        <v>57.293022975876362</v>
      </c>
      <c r="AL279">
        <v>32.200297013934744</v>
      </c>
      <c r="AM279">
        <v>14.440932965087244</v>
      </c>
      <c r="AN279">
        <v>99</v>
      </c>
      <c r="AO279">
        <v>99</v>
      </c>
      <c r="AP279">
        <v>99</v>
      </c>
      <c r="AQ279">
        <v>99</v>
      </c>
      <c r="AR279">
        <v>213.94786729857816</v>
      </c>
      <c r="AS279">
        <v>26.977912891901017</v>
      </c>
    </row>
    <row r="280" spans="1:45">
      <c r="A280" s="569">
        <v>8</v>
      </c>
      <c r="B280">
        <v>12</v>
      </c>
      <c r="C280">
        <v>2023</v>
      </c>
      <c r="D280">
        <v>99</v>
      </c>
      <c r="E280">
        <v>99</v>
      </c>
      <c r="F280">
        <v>99</v>
      </c>
      <c r="G280">
        <v>99</v>
      </c>
      <c r="H280">
        <v>99</v>
      </c>
      <c r="I280">
        <v>83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1445</v>
      </c>
      <c r="R280">
        <v>6444</v>
      </c>
      <c r="S280">
        <v>3.8687402799377928</v>
      </c>
      <c r="T280">
        <v>7.155493482309125</v>
      </c>
      <c r="U280">
        <v>256.75561762880278</v>
      </c>
      <c r="V280">
        <v>17.054624456859099</v>
      </c>
      <c r="W280">
        <v>58.674736188702639</v>
      </c>
      <c r="X280">
        <v>5.3538175046554946</v>
      </c>
      <c r="Y280">
        <v>55.662279104625313</v>
      </c>
      <c r="Z280">
        <v>1.6619895583151605</v>
      </c>
      <c r="AA280">
        <v>2.3962065098641445</v>
      </c>
      <c r="AB280">
        <v>68.534256345559214</v>
      </c>
      <c r="AC280">
        <v>64.333437009080285</v>
      </c>
      <c r="AD280">
        <v>62.38304956610596</v>
      </c>
      <c r="AE280">
        <v>12.753829711435699</v>
      </c>
      <c r="AF280">
        <v>12.477231677219297</v>
      </c>
      <c r="AG280">
        <v>1071.3198113207548</v>
      </c>
      <c r="AH280">
        <v>98.665425201738046</v>
      </c>
      <c r="AI280">
        <v>34.76101800124146</v>
      </c>
      <c r="AJ280">
        <v>214.66918146102577</v>
      </c>
      <c r="AK280">
        <v>17.692083102355156</v>
      </c>
      <c r="AL280">
        <v>-1.9607167158242305</v>
      </c>
      <c r="AM280">
        <v>-18.862285009531252</v>
      </c>
      <c r="AN280">
        <v>99</v>
      </c>
      <c r="AO280">
        <v>99</v>
      </c>
      <c r="AP280">
        <v>99</v>
      </c>
      <c r="AQ280">
        <v>99</v>
      </c>
      <c r="AR280">
        <v>212.36619496855349</v>
      </c>
      <c r="AS280">
        <v>26.705333232080783</v>
      </c>
    </row>
    <row r="281" spans="1:45">
      <c r="A281" s="569">
        <v>8</v>
      </c>
      <c r="B281">
        <v>13</v>
      </c>
      <c r="C281">
        <v>2022</v>
      </c>
      <c r="D281">
        <v>99</v>
      </c>
      <c r="E281">
        <v>99</v>
      </c>
      <c r="F281">
        <v>99</v>
      </c>
      <c r="G281">
        <v>99</v>
      </c>
      <c r="H281">
        <v>99</v>
      </c>
      <c r="I281">
        <v>6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2009</v>
      </c>
      <c r="R281">
        <v>11206</v>
      </c>
      <c r="S281">
        <v>4.0570430733410943</v>
      </c>
      <c r="T281">
        <v>7.5415848652507549</v>
      </c>
      <c r="U281">
        <v>274.47341959664408</v>
      </c>
      <c r="V281">
        <v>20.078529359271819</v>
      </c>
      <c r="W281">
        <v>69.498482955559524</v>
      </c>
      <c r="X281">
        <v>8.8524004997322887</v>
      </c>
      <c r="Y281">
        <v>53.370346775649779</v>
      </c>
      <c r="Z281">
        <v>1.6986713903253139</v>
      </c>
      <c r="AA281">
        <v>2.2584270461756879</v>
      </c>
      <c r="AB281">
        <v>72.499027478655762</v>
      </c>
      <c r="AC281">
        <v>66.444641595006715</v>
      </c>
      <c r="AD281">
        <v>58.728340430562021</v>
      </c>
      <c r="AE281">
        <v>20.475059382422803</v>
      </c>
      <c r="AF281">
        <v>21.134574864809181</v>
      </c>
      <c r="AG281">
        <v>1074.9434757053291</v>
      </c>
      <c r="AH281">
        <v>90.192753881849029</v>
      </c>
      <c r="AI281">
        <v>23.656969480635375</v>
      </c>
      <c r="AJ281">
        <v>212.55989852500463</v>
      </c>
      <c r="AK281">
        <v>20.46516347093505</v>
      </c>
      <c r="AL281">
        <v>-3.204196336494213</v>
      </c>
      <c r="AM281">
        <v>-17.691018320714004</v>
      </c>
      <c r="AN281">
        <v>99</v>
      </c>
      <c r="AO281">
        <v>99</v>
      </c>
      <c r="AP281">
        <v>99</v>
      </c>
      <c r="AQ281">
        <v>99</v>
      </c>
      <c r="AR281">
        <v>216.23354231974923</v>
      </c>
      <c r="AS281">
        <v>27.16264465051437</v>
      </c>
    </row>
    <row r="282" spans="1:45">
      <c r="A282" s="569">
        <v>8</v>
      </c>
      <c r="B282">
        <v>14</v>
      </c>
      <c r="C282">
        <v>2022</v>
      </c>
      <c r="D282">
        <v>99</v>
      </c>
      <c r="E282">
        <v>99</v>
      </c>
      <c r="F282">
        <v>99</v>
      </c>
      <c r="G282">
        <v>99</v>
      </c>
      <c r="H282">
        <v>99</v>
      </c>
      <c r="I282">
        <v>24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2441</v>
      </c>
      <c r="R282">
        <v>13286</v>
      </c>
      <c r="S282">
        <v>3.6544012089157527</v>
      </c>
      <c r="T282">
        <v>7.2599729038085199</v>
      </c>
      <c r="U282">
        <v>264.00506021375855</v>
      </c>
      <c r="V282">
        <v>12.253499924732802</v>
      </c>
      <c r="W282">
        <v>63.209393346379649</v>
      </c>
      <c r="X282">
        <v>5.3138642179738076</v>
      </c>
      <c r="Y282">
        <v>48.868890135593006</v>
      </c>
      <c r="Z282">
        <v>1.5046254158424277</v>
      </c>
      <c r="AA282">
        <v>2.2028346112271113</v>
      </c>
      <c r="AB282">
        <v>67.476573405111083</v>
      </c>
      <c r="AC282">
        <v>69.650328636611988</v>
      </c>
      <c r="AD282">
        <v>71.48768815994255</v>
      </c>
      <c r="AE282">
        <v>24.275534441805217</v>
      </c>
      <c r="AF282">
        <v>24.101779234858498</v>
      </c>
      <c r="AG282">
        <v>1077.0196860001624</v>
      </c>
      <c r="AH282">
        <v>91.675447839831392</v>
      </c>
      <c r="AI282">
        <v>15.038386271262979</v>
      </c>
      <c r="AJ282">
        <v>213.15520533912633</v>
      </c>
      <c r="AK282">
        <v>22.743325269022808</v>
      </c>
      <c r="AL282">
        <v>-2.2272219536097344</v>
      </c>
      <c r="AM282">
        <v>-16.043748204162203</v>
      </c>
      <c r="AN282">
        <v>99</v>
      </c>
      <c r="AO282">
        <v>99</v>
      </c>
      <c r="AP282">
        <v>99</v>
      </c>
      <c r="AQ282">
        <v>99</v>
      </c>
      <c r="AR282">
        <v>215.86813633775321</v>
      </c>
      <c r="AS282">
        <v>26.291831779888689</v>
      </c>
    </row>
    <row r="283" spans="1:45">
      <c r="A283" s="569">
        <v>8</v>
      </c>
      <c r="B283">
        <v>15</v>
      </c>
      <c r="C283">
        <v>2022</v>
      </c>
      <c r="D283">
        <v>99</v>
      </c>
      <c r="E283">
        <v>99</v>
      </c>
      <c r="F283">
        <v>99</v>
      </c>
      <c r="G283">
        <v>99</v>
      </c>
      <c r="H283">
        <v>99</v>
      </c>
      <c r="I283">
        <v>49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2533</v>
      </c>
      <c r="R283">
        <v>16150</v>
      </c>
      <c r="S283">
        <v>3.5922155316903597</v>
      </c>
      <c r="T283">
        <v>7.5429102167182638</v>
      </c>
      <c r="U283">
        <v>262.58329287925699</v>
      </c>
      <c r="V283">
        <v>11.461300309597528</v>
      </c>
      <c r="W283">
        <v>68.130030959752318</v>
      </c>
      <c r="X283">
        <v>4.6749226006191948</v>
      </c>
      <c r="Y283">
        <v>48.031634971119217</v>
      </c>
      <c r="Z283">
        <v>1.4568552441356422</v>
      </c>
      <c r="AA283">
        <v>2.2287144279218194</v>
      </c>
      <c r="AB283">
        <v>69.200439974993444</v>
      </c>
      <c r="AC283">
        <v>67.274472830344067</v>
      </c>
      <c r="AD283">
        <v>62.826000636296016</v>
      </c>
      <c r="AE283">
        <v>29.508496254339487</v>
      </c>
      <c r="AF283">
        <v>29.13950847269593</v>
      </c>
      <c r="AG283">
        <v>1083.0822801649592</v>
      </c>
      <c r="AH283">
        <v>92.291021671826599</v>
      </c>
      <c r="AI283">
        <v>13.678018575851397</v>
      </c>
      <c r="AJ283">
        <v>210.57120210831087</v>
      </c>
      <c r="AK283">
        <v>29.00140774135264</v>
      </c>
      <c r="AL283">
        <v>-2.9895970141537012</v>
      </c>
      <c r="AM283">
        <v>-19.12281381931621</v>
      </c>
      <c r="AN283">
        <v>99</v>
      </c>
      <c r="AO283">
        <v>99</v>
      </c>
      <c r="AP283">
        <v>99</v>
      </c>
      <c r="AQ283">
        <v>99</v>
      </c>
      <c r="AR283">
        <v>216.26652920047897</v>
      </c>
      <c r="AS283">
        <v>26.008664662880673</v>
      </c>
    </row>
    <row r="284" spans="1:45">
      <c r="A284" s="569">
        <v>8</v>
      </c>
      <c r="B284">
        <v>16</v>
      </c>
      <c r="C284">
        <v>2022</v>
      </c>
      <c r="D284">
        <v>99</v>
      </c>
      <c r="E284">
        <v>99</v>
      </c>
      <c r="F284">
        <v>99</v>
      </c>
      <c r="G284">
        <v>99</v>
      </c>
      <c r="H284">
        <v>99</v>
      </c>
      <c r="I284">
        <v>80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1132</v>
      </c>
      <c r="R284">
        <v>6469</v>
      </c>
      <c r="S284">
        <v>3.9578032888613097</v>
      </c>
      <c r="T284">
        <v>7.2784046993352947</v>
      </c>
      <c r="U284">
        <v>264.76005565002322</v>
      </c>
      <c r="V284">
        <v>19.214716339465141</v>
      </c>
      <c r="W284">
        <v>64.090276704281962</v>
      </c>
      <c r="X284">
        <v>6.8171278404699347</v>
      </c>
      <c r="Y284">
        <v>54.491955692377239</v>
      </c>
      <c r="Z284">
        <v>1.7882254199328538</v>
      </c>
      <c r="AA284">
        <v>2.0880151473596196</v>
      </c>
      <c r="AB284">
        <v>68.757461499720321</v>
      </c>
      <c r="AC284">
        <v>68.454470056278581</v>
      </c>
      <c r="AD284">
        <v>60.626211530487915</v>
      </c>
      <c r="AE284">
        <v>11.819842864973507</v>
      </c>
      <c r="AF284">
        <v>11.76880100989456</v>
      </c>
      <c r="AG284">
        <v>1072.6907792610991</v>
      </c>
      <c r="AH284">
        <v>98.686041119183756</v>
      </c>
      <c r="AI284">
        <v>37.285515535631475</v>
      </c>
      <c r="AJ284">
        <v>213.23199692571637</v>
      </c>
      <c r="AK284">
        <v>15.529251346705712</v>
      </c>
      <c r="AL284">
        <v>-1.0877535973865138</v>
      </c>
      <c r="AM284">
        <v>-17.602462045520181</v>
      </c>
      <c r="AN284">
        <v>99</v>
      </c>
      <c r="AO284">
        <v>99</v>
      </c>
      <c r="AP284">
        <v>99</v>
      </c>
      <c r="AQ284">
        <v>99</v>
      </c>
      <c r="AR284">
        <v>214.29649177274135</v>
      </c>
      <c r="AS284">
        <v>26.879830033661712</v>
      </c>
    </row>
    <row r="285" spans="1:45">
      <c r="A285" s="569">
        <v>8</v>
      </c>
      <c r="B285">
        <v>17</v>
      </c>
      <c r="C285">
        <v>2022</v>
      </c>
      <c r="D285">
        <v>99</v>
      </c>
      <c r="E285">
        <v>99</v>
      </c>
      <c r="F285">
        <v>99</v>
      </c>
      <c r="G285">
        <v>99</v>
      </c>
      <c r="H285">
        <v>99</v>
      </c>
      <c r="I285">
        <v>81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233</v>
      </c>
      <c r="R285">
        <v>1263</v>
      </c>
      <c r="S285">
        <v>4.0555996822875295</v>
      </c>
      <c r="T285">
        <v>7.2367379255740305</v>
      </c>
      <c r="U285">
        <v>262.78796516231193</v>
      </c>
      <c r="V285">
        <v>24.148851939825807</v>
      </c>
      <c r="W285">
        <v>64.212193190815512</v>
      </c>
      <c r="X285">
        <v>6.0965954077593052</v>
      </c>
      <c r="Y285">
        <v>54.35338867729407</v>
      </c>
      <c r="Z285">
        <v>1.8809198376211047</v>
      </c>
      <c r="AA285">
        <v>2.2977518980169194</v>
      </c>
      <c r="AB285">
        <v>68.179314880980243</v>
      </c>
      <c r="AC285">
        <v>61.683563830840434</v>
      </c>
      <c r="AD285">
        <v>41.912626115357931</v>
      </c>
      <c r="AE285">
        <v>2.307692307692307</v>
      </c>
      <c r="AF285">
        <v>2.2806121175148952</v>
      </c>
      <c r="AG285">
        <v>1074.899480069324</v>
      </c>
      <c r="AH285">
        <v>90.340459224069633</v>
      </c>
      <c r="AI285">
        <v>28.424386381631049</v>
      </c>
      <c r="AJ285">
        <v>211.48308998140595</v>
      </c>
      <c r="AK285">
        <v>26.555654821116256</v>
      </c>
      <c r="AL285">
        <v>-0.53832645070939589</v>
      </c>
      <c r="AM285">
        <v>-17.647375003386912</v>
      </c>
      <c r="AN285">
        <v>99</v>
      </c>
      <c r="AO285">
        <v>99</v>
      </c>
      <c r="AP285">
        <v>99</v>
      </c>
      <c r="AQ285">
        <v>99</v>
      </c>
      <c r="AR285">
        <v>213.78422876949736</v>
      </c>
      <c r="AS285">
        <v>26.963842304462936</v>
      </c>
    </row>
    <row r="286" spans="1:45">
      <c r="A286" s="569">
        <v>8</v>
      </c>
      <c r="B286">
        <v>18</v>
      </c>
      <c r="C286">
        <v>2022</v>
      </c>
      <c r="D286">
        <v>99</v>
      </c>
      <c r="E286">
        <v>99</v>
      </c>
      <c r="F286">
        <v>99</v>
      </c>
      <c r="G286">
        <v>99</v>
      </c>
      <c r="H286">
        <v>99</v>
      </c>
      <c r="I286">
        <v>83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1347</v>
      </c>
      <c r="R286">
        <v>6356</v>
      </c>
      <c r="S286">
        <v>4.083740734899858</v>
      </c>
      <c r="T286">
        <v>7.3709880427942096</v>
      </c>
      <c r="U286">
        <v>265.02336375078659</v>
      </c>
      <c r="V286">
        <v>21.412838263058529</v>
      </c>
      <c r="W286">
        <v>61.485210824417877</v>
      </c>
      <c r="X286">
        <v>6.9225928256765252</v>
      </c>
      <c r="Y286">
        <v>55.941086628174176</v>
      </c>
      <c r="Z286">
        <v>1.7450992060100372</v>
      </c>
      <c r="AA286">
        <v>2.4392947619477465</v>
      </c>
      <c r="AB286">
        <v>69.387383401068846</v>
      </c>
      <c r="AC286">
        <v>65.885289351234221</v>
      </c>
      <c r="AD286">
        <v>59.175684549406952</v>
      </c>
      <c r="AE286">
        <v>11.613374748766676</v>
      </c>
      <c r="AF286">
        <v>11.574724300226956</v>
      </c>
      <c r="AG286">
        <v>1070.6302333013741</v>
      </c>
      <c r="AH286">
        <v>97.325361862806815</v>
      </c>
      <c r="AI286">
        <v>34.471365638766521</v>
      </c>
      <c r="AJ286">
        <v>211.72599997820737</v>
      </c>
      <c r="AK286">
        <v>18.059460202817139</v>
      </c>
      <c r="AL286">
        <v>-2.8258603502484321</v>
      </c>
      <c r="AM286">
        <v>-20.547935410515446</v>
      </c>
      <c r="AN286">
        <v>99</v>
      </c>
      <c r="AO286">
        <v>99</v>
      </c>
      <c r="AP286">
        <v>99</v>
      </c>
      <c r="AQ286">
        <v>99</v>
      </c>
      <c r="AR286">
        <v>213.12000639181849</v>
      </c>
      <c r="AS286">
        <v>27.325180508576391</v>
      </c>
    </row>
    <row r="287" spans="1:45">
      <c r="A287" s="569">
        <v>9</v>
      </c>
      <c r="B287">
        <v>1</v>
      </c>
      <c r="C287">
        <v>2024</v>
      </c>
      <c r="D287">
        <v>99</v>
      </c>
      <c r="E287">
        <v>99</v>
      </c>
      <c r="F287">
        <v>99</v>
      </c>
      <c r="G287">
        <v>99</v>
      </c>
      <c r="H287">
        <v>1</v>
      </c>
      <c r="I287">
        <v>99</v>
      </c>
      <c r="J287">
        <v>103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1773</v>
      </c>
      <c r="R287">
        <v>8631</v>
      </c>
      <c r="S287">
        <v>4.0536211699164344</v>
      </c>
      <c r="T287">
        <v>7.3810682423821108</v>
      </c>
      <c r="U287">
        <v>272.44082956783808</v>
      </c>
      <c r="V287">
        <v>19.661684625188276</v>
      </c>
      <c r="W287">
        <v>67.280732244235892</v>
      </c>
      <c r="X287">
        <v>8.2609199397520552</v>
      </c>
      <c r="Y287">
        <v>53.649217615593138</v>
      </c>
      <c r="Z287">
        <v>1.6919099573409204</v>
      </c>
      <c r="AA287">
        <v>2.1965115576563683</v>
      </c>
      <c r="AB287">
        <v>70.668818128386476</v>
      </c>
      <c r="AC287">
        <v>64.951067638314257</v>
      </c>
      <c r="AD287">
        <v>52.800646391527351</v>
      </c>
      <c r="AE287">
        <v>19.075719400610001</v>
      </c>
      <c r="AF287">
        <v>19.588987096187925</v>
      </c>
      <c r="AG287">
        <v>1076.5367574257425</v>
      </c>
      <c r="AH287">
        <v>93.558104507009617</v>
      </c>
      <c r="AI287">
        <v>28.235430425211447</v>
      </c>
      <c r="AJ287">
        <v>211.74976565005272</v>
      </c>
      <c r="AK287">
        <v>30.44115969913889</v>
      </c>
      <c r="AL287">
        <v>4.6922312246363163</v>
      </c>
      <c r="AM287">
        <v>-10.467983730129227</v>
      </c>
      <c r="AN287">
        <v>99</v>
      </c>
      <c r="AO287">
        <v>99</v>
      </c>
      <c r="AP287">
        <v>99</v>
      </c>
      <c r="AQ287">
        <v>99</v>
      </c>
      <c r="AR287">
        <v>215.93267326732672</v>
      </c>
      <c r="AS287">
        <v>27.164870381897895</v>
      </c>
    </row>
    <row r="288" spans="1:45">
      <c r="A288" s="569">
        <v>9</v>
      </c>
      <c r="B288">
        <v>2</v>
      </c>
      <c r="C288">
        <v>2024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106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294</v>
      </c>
      <c r="R288">
        <v>1349</v>
      </c>
      <c r="S288">
        <v>4.4286775631500745</v>
      </c>
      <c r="T288">
        <v>7.4121571534469988</v>
      </c>
      <c r="U288">
        <v>270.77301704966658</v>
      </c>
      <c r="V288">
        <v>27.131208302446257</v>
      </c>
      <c r="W288">
        <v>68.198665678280221</v>
      </c>
      <c r="X288">
        <v>7.931801334321718</v>
      </c>
      <c r="Y288">
        <v>55.049614105914394</v>
      </c>
      <c r="Z288">
        <v>1.6851537427001195</v>
      </c>
      <c r="AA288">
        <v>2.0943003280593047</v>
      </c>
      <c r="AB288">
        <v>68.176169792515253</v>
      </c>
      <c r="AC288">
        <v>65.928581838829587</v>
      </c>
      <c r="AD288">
        <v>48.932883323127776</v>
      </c>
      <c r="AE288">
        <v>2.9814790257702346</v>
      </c>
      <c r="AF288">
        <v>3.0429583162891758</v>
      </c>
      <c r="AG288">
        <v>1057.9569093610701</v>
      </c>
      <c r="AH288">
        <v>99.777613046701262</v>
      </c>
      <c r="AI288">
        <v>50.555967383246866</v>
      </c>
      <c r="AJ288">
        <v>214.91258373673099</v>
      </c>
      <c r="AK288">
        <v>19.018223587052574</v>
      </c>
      <c r="AL288">
        <v>-1.7988596256732821</v>
      </c>
      <c r="AM288">
        <v>-23.570788491799593</v>
      </c>
      <c r="AN288">
        <v>99</v>
      </c>
      <c r="AO288">
        <v>99</v>
      </c>
      <c r="AP288">
        <v>99</v>
      </c>
      <c r="AQ288">
        <v>99</v>
      </c>
      <c r="AR288">
        <v>213.11961367013367</v>
      </c>
      <c r="AS288">
        <v>27.904427305979102</v>
      </c>
    </row>
    <row r="289" spans="1:45">
      <c r="A289" s="569">
        <v>9</v>
      </c>
      <c r="B289">
        <v>3</v>
      </c>
      <c r="C289">
        <v>2024</v>
      </c>
      <c r="D289">
        <v>99</v>
      </c>
      <c r="E289">
        <v>99</v>
      </c>
      <c r="F289">
        <v>99</v>
      </c>
      <c r="G289">
        <v>99</v>
      </c>
      <c r="H289">
        <v>1</v>
      </c>
      <c r="I289">
        <v>99</v>
      </c>
      <c r="J289">
        <v>110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198</v>
      </c>
      <c r="R289">
        <v>570</v>
      </c>
      <c r="S289">
        <v>4.0035149384885758</v>
      </c>
      <c r="T289">
        <v>7.2807017543859649</v>
      </c>
      <c r="U289">
        <v>262.6364912280701</v>
      </c>
      <c r="V289">
        <v>15.789473684210527</v>
      </c>
      <c r="W289">
        <v>62.105263157894761</v>
      </c>
      <c r="X289">
        <v>7.7192982456140351</v>
      </c>
      <c r="Y289">
        <v>60.600442083131853</v>
      </c>
      <c r="Z289">
        <v>1.6404774862560123</v>
      </c>
      <c r="AA289">
        <v>2.7654153963841179</v>
      </c>
      <c r="AB289">
        <v>64.091060894236307</v>
      </c>
      <c r="AC289">
        <v>67.41874313932945</v>
      </c>
      <c r="AD289">
        <v>70.476008510813884</v>
      </c>
      <c r="AE289">
        <v>1.2597798700437604</v>
      </c>
      <c r="AF289">
        <v>1.2471210017055057</v>
      </c>
      <c r="AG289">
        <v>1051.9421052631578</v>
      </c>
      <c r="AH289">
        <v>100</v>
      </c>
      <c r="AI289">
        <v>29.12280701754386</v>
      </c>
      <c r="AJ289">
        <v>208.10223149563504</v>
      </c>
      <c r="AK289">
        <v>18.954063778246596</v>
      </c>
      <c r="AL289">
        <v>-4.082488191213006</v>
      </c>
      <c r="AM289">
        <v>-17.827983932842923</v>
      </c>
      <c r="AN289">
        <v>99</v>
      </c>
      <c r="AO289">
        <v>99</v>
      </c>
      <c r="AP289">
        <v>99</v>
      </c>
      <c r="AQ289">
        <v>99</v>
      </c>
      <c r="AR289">
        <v>212.91403508771924</v>
      </c>
      <c r="AS289">
        <v>27.035202241085297</v>
      </c>
    </row>
    <row r="290" spans="1:45">
      <c r="A290" s="569">
        <v>9</v>
      </c>
      <c r="B290">
        <v>4</v>
      </c>
      <c r="C290">
        <v>2024</v>
      </c>
      <c r="D290">
        <v>99</v>
      </c>
      <c r="E290">
        <v>99</v>
      </c>
      <c r="F290">
        <v>99</v>
      </c>
      <c r="G290">
        <v>99</v>
      </c>
      <c r="H290">
        <v>1</v>
      </c>
      <c r="I290">
        <v>99</v>
      </c>
      <c r="J290">
        <v>113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836</v>
      </c>
      <c r="R290">
        <v>4528</v>
      </c>
      <c r="S290">
        <v>3.9244237588652489</v>
      </c>
      <c r="T290">
        <v>7.6793286219081267</v>
      </c>
      <c r="U290">
        <v>269.36640901060088</v>
      </c>
      <c r="V290">
        <v>17.734098939929318</v>
      </c>
      <c r="W290">
        <v>71.643109540636047</v>
      </c>
      <c r="X290">
        <v>7.7075971731448751</v>
      </c>
      <c r="Y290">
        <v>54.370378120473035</v>
      </c>
      <c r="Z290">
        <v>1.6787496183157562</v>
      </c>
      <c r="AA290">
        <v>2.2683480956018105</v>
      </c>
      <c r="AB290">
        <v>69.706283848719337</v>
      </c>
      <c r="AC290">
        <v>68.320143444387696</v>
      </c>
      <c r="AD290">
        <v>66.990801058476436</v>
      </c>
      <c r="AE290">
        <v>10.007514476417803</v>
      </c>
      <c r="AF290">
        <v>10.160814536557041</v>
      </c>
      <c r="AG290">
        <v>1065.9186875891585</v>
      </c>
      <c r="AH290">
        <v>92.844522968197893</v>
      </c>
      <c r="AI290">
        <v>21.576855123674903</v>
      </c>
      <c r="AJ290">
        <v>211.46239344154711</v>
      </c>
      <c r="AK290">
        <v>30.558805924076871</v>
      </c>
      <c r="AL290">
        <v>4.6938067117383193</v>
      </c>
      <c r="AM290">
        <v>-7.130778320793798</v>
      </c>
      <c r="AN290">
        <v>99</v>
      </c>
      <c r="AO290">
        <v>99</v>
      </c>
      <c r="AP290">
        <v>99</v>
      </c>
      <c r="AQ290">
        <v>99</v>
      </c>
      <c r="AR290">
        <v>215.58107465525435</v>
      </c>
      <c r="AS290">
        <v>26.993548683790959</v>
      </c>
    </row>
    <row r="291" spans="1:45">
      <c r="A291" s="569">
        <v>9</v>
      </c>
      <c r="B291">
        <v>5</v>
      </c>
      <c r="C291">
        <v>2024</v>
      </c>
      <c r="D291">
        <v>99</v>
      </c>
      <c r="E291">
        <v>99</v>
      </c>
      <c r="F291">
        <v>99</v>
      </c>
      <c r="G291">
        <v>99</v>
      </c>
      <c r="H291">
        <v>1</v>
      </c>
      <c r="I291">
        <v>99</v>
      </c>
      <c r="J291">
        <v>116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457</v>
      </c>
      <c r="R291">
        <v>1720</v>
      </c>
      <c r="S291">
        <v>3.7424242424242431</v>
      </c>
      <c r="T291">
        <v>7.4034883720930242</v>
      </c>
      <c r="U291">
        <v>263.22220930232521</v>
      </c>
      <c r="V291">
        <v>12.96511627906977</v>
      </c>
      <c r="W291">
        <v>64.360465116279073</v>
      </c>
      <c r="X291">
        <v>4.7674418604651159</v>
      </c>
      <c r="Y291">
        <v>51.629892254283753</v>
      </c>
      <c r="Z291">
        <v>1.5119924784309002</v>
      </c>
      <c r="AA291">
        <v>2.4653386801825685</v>
      </c>
      <c r="AB291">
        <v>67.174462874366327</v>
      </c>
      <c r="AC291">
        <v>66.892868437899139</v>
      </c>
      <c r="AD291">
        <v>66.708550788819338</v>
      </c>
      <c r="AE291">
        <v>3.80144101136012</v>
      </c>
      <c r="AF291">
        <v>3.771634905815747</v>
      </c>
      <c r="AG291">
        <v>1094.7104952830189</v>
      </c>
      <c r="AH291">
        <v>98.604651162790645</v>
      </c>
      <c r="AI291">
        <v>16.627906976744178</v>
      </c>
      <c r="AJ291">
        <v>210.88211359251235</v>
      </c>
      <c r="AK291">
        <v>19.949280943411647</v>
      </c>
      <c r="AL291">
        <v>-2.6570331731704142</v>
      </c>
      <c r="AM291">
        <v>-21.064165534924605</v>
      </c>
      <c r="AN291">
        <v>99</v>
      </c>
      <c r="AO291">
        <v>99</v>
      </c>
      <c r="AP291">
        <v>99</v>
      </c>
      <c r="AQ291">
        <v>99</v>
      </c>
      <c r="AR291">
        <v>214.83726415094335</v>
      </c>
      <c r="AS291">
        <v>26.501533449849159</v>
      </c>
    </row>
    <row r="292" spans="1:45">
      <c r="A292" s="569">
        <v>9</v>
      </c>
      <c r="B292">
        <v>6</v>
      </c>
      <c r="C292">
        <v>2024</v>
      </c>
      <c r="D292">
        <v>99</v>
      </c>
      <c r="E292">
        <v>99</v>
      </c>
      <c r="F292">
        <v>99</v>
      </c>
      <c r="G292">
        <v>99</v>
      </c>
      <c r="H292">
        <v>2</v>
      </c>
      <c r="I292">
        <v>99</v>
      </c>
      <c r="J292">
        <v>117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445</v>
      </c>
      <c r="R292">
        <v>2831</v>
      </c>
      <c r="S292">
        <v>3.938477951635845</v>
      </c>
      <c r="T292">
        <v>7.6471211586012018</v>
      </c>
      <c r="U292">
        <v>267.18947368421141</v>
      </c>
      <c r="V292">
        <v>19.533733663016601</v>
      </c>
      <c r="W292">
        <v>66.301660190745324</v>
      </c>
      <c r="X292">
        <v>8.053691275167786</v>
      </c>
      <c r="Y292">
        <v>56.880059865334573</v>
      </c>
      <c r="Z292">
        <v>1.7053985926571056</v>
      </c>
      <c r="AA292">
        <v>2.318697824960537</v>
      </c>
      <c r="AB292">
        <v>63.177349753714353</v>
      </c>
      <c r="AC292">
        <v>68.745704405088233</v>
      </c>
      <c r="AD292">
        <v>53.667591801374861</v>
      </c>
      <c r="AE292">
        <v>6.2569066878840092</v>
      </c>
      <c r="AF292">
        <v>6.3014121119409303</v>
      </c>
      <c r="AG292">
        <v>1068.0156583629894</v>
      </c>
      <c r="AH292">
        <v>99.187566231013761</v>
      </c>
      <c r="AI292">
        <v>39.844577887672195</v>
      </c>
      <c r="AJ292">
        <v>211.14921888886511</v>
      </c>
      <c r="AK292">
        <v>22.589594930946483</v>
      </c>
      <c r="AL292">
        <v>2.4474015268081111</v>
      </c>
      <c r="AM292">
        <v>-9.9179145702232798</v>
      </c>
      <c r="AN292">
        <v>99</v>
      </c>
      <c r="AO292">
        <v>99</v>
      </c>
      <c r="AP292">
        <v>99</v>
      </c>
      <c r="AQ292">
        <v>99</v>
      </c>
      <c r="AR292">
        <v>215.22277580071167</v>
      </c>
      <c r="AS292">
        <v>26.731059338031265</v>
      </c>
    </row>
    <row r="293" spans="1:45">
      <c r="A293" s="569">
        <v>9</v>
      </c>
      <c r="B293">
        <v>7</v>
      </c>
      <c r="C293">
        <v>2024</v>
      </c>
      <c r="D293">
        <v>99</v>
      </c>
      <c r="E293">
        <v>99</v>
      </c>
      <c r="F293">
        <v>99</v>
      </c>
      <c r="G293">
        <v>99</v>
      </c>
      <c r="H293">
        <v>1</v>
      </c>
      <c r="I293">
        <v>99</v>
      </c>
      <c r="J293">
        <v>134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925</v>
      </c>
      <c r="R293">
        <v>3748</v>
      </c>
      <c r="S293">
        <v>3.6169074371321561</v>
      </c>
      <c r="T293">
        <v>7.1603521878335128</v>
      </c>
      <c r="U293">
        <v>261.27686766275394</v>
      </c>
      <c r="V293">
        <v>9.151547491995732</v>
      </c>
      <c r="W293">
        <v>61.099252934898608</v>
      </c>
      <c r="X293">
        <v>4.4290288153681949</v>
      </c>
      <c r="Y293">
        <v>49.505451400459393</v>
      </c>
      <c r="Z293">
        <v>1.38837520647346</v>
      </c>
      <c r="AA293">
        <v>2.1443771460450405</v>
      </c>
      <c r="AB293">
        <v>66.30596224723125</v>
      </c>
      <c r="AC293">
        <v>67.33961837589942</v>
      </c>
      <c r="AD293">
        <v>67.706448679780493</v>
      </c>
      <c r="AE293">
        <v>8.2836051805684487</v>
      </c>
      <c r="AF293">
        <v>8.1579156884162813</v>
      </c>
      <c r="AG293">
        <v>1084.2259507829979</v>
      </c>
      <c r="AH293">
        <v>95.304162219850554</v>
      </c>
      <c r="AI293">
        <v>13.100320170757737</v>
      </c>
      <c r="AJ293">
        <v>212.81127710280524</v>
      </c>
      <c r="AK293">
        <v>27.990293832138065</v>
      </c>
      <c r="AL293">
        <v>4.8198921975083238</v>
      </c>
      <c r="AM293">
        <v>-11.870143142928512</v>
      </c>
      <c r="AN293">
        <v>99</v>
      </c>
      <c r="AO293">
        <v>99</v>
      </c>
      <c r="AP293">
        <v>99</v>
      </c>
      <c r="AQ293">
        <v>99</v>
      </c>
      <c r="AR293">
        <v>215.0274049217002</v>
      </c>
      <c r="AS293">
        <v>26.272066531337845</v>
      </c>
    </row>
    <row r="294" spans="1:45">
      <c r="A294" s="569">
        <v>9</v>
      </c>
      <c r="B294">
        <v>8</v>
      </c>
      <c r="C294">
        <v>2024</v>
      </c>
      <c r="D294">
        <v>99</v>
      </c>
      <c r="E294">
        <v>99</v>
      </c>
      <c r="F294">
        <v>99</v>
      </c>
      <c r="G294">
        <v>99</v>
      </c>
      <c r="H294">
        <v>2</v>
      </c>
      <c r="I294">
        <v>99</v>
      </c>
      <c r="J294">
        <v>138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46</v>
      </c>
      <c r="R294">
        <v>182</v>
      </c>
      <c r="S294">
        <v>3.3846153846153846</v>
      </c>
      <c r="T294">
        <v>7.6373626373626387</v>
      </c>
      <c r="U294">
        <v>255.11208791208784</v>
      </c>
      <c r="V294">
        <v>8.2417582417582391</v>
      </c>
      <c r="W294">
        <v>64.285714285714306</v>
      </c>
      <c r="X294">
        <v>7.1428571428571441</v>
      </c>
      <c r="Y294">
        <v>57.178229806216358</v>
      </c>
      <c r="Z294">
        <v>1.356864766632309</v>
      </c>
      <c r="AA294">
        <v>2.3511347903852875</v>
      </c>
      <c r="AB294">
        <v>69.10527491121411</v>
      </c>
      <c r="AC294">
        <v>73.577240405449885</v>
      </c>
      <c r="AD294">
        <v>83.943357344241363</v>
      </c>
      <c r="AE294">
        <v>0.40224550236484991</v>
      </c>
      <c r="AF294">
        <v>0.38679521663981775</v>
      </c>
      <c r="AG294">
        <v>1075.4357541899444</v>
      </c>
      <c r="AH294">
        <v>98.351648351648322</v>
      </c>
      <c r="AI294">
        <v>13.186813186813184</v>
      </c>
      <c r="AJ294">
        <v>208.2220024326366</v>
      </c>
      <c r="AK294">
        <v>30.145464145839327</v>
      </c>
      <c r="AL294">
        <v>-2.7606932104788888</v>
      </c>
      <c r="AM294">
        <v>-18.7979161762158</v>
      </c>
      <c r="AN294">
        <v>99</v>
      </c>
      <c r="AO294">
        <v>99</v>
      </c>
      <c r="AP294">
        <v>99</v>
      </c>
      <c r="AQ294">
        <v>99</v>
      </c>
      <c r="AR294">
        <v>214.46368715083804</v>
      </c>
      <c r="AS294">
        <v>25.59778274331072</v>
      </c>
    </row>
    <row r="295" spans="1:45">
      <c r="A295" s="569">
        <v>9</v>
      </c>
      <c r="B295">
        <v>9</v>
      </c>
      <c r="C295">
        <v>2024</v>
      </c>
      <c r="D295">
        <v>99</v>
      </c>
      <c r="E295">
        <v>99</v>
      </c>
      <c r="F295">
        <v>99</v>
      </c>
      <c r="G295">
        <v>99</v>
      </c>
      <c r="H295">
        <v>2</v>
      </c>
      <c r="I295">
        <v>99</v>
      </c>
      <c r="J295">
        <v>141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364</v>
      </c>
      <c r="R295">
        <v>1423</v>
      </c>
      <c r="S295">
        <v>3.9211822660098505</v>
      </c>
      <c r="T295">
        <v>7.3492621222768797</v>
      </c>
      <c r="U295">
        <v>258.81848208011257</v>
      </c>
      <c r="V295">
        <v>17.076598735066757</v>
      </c>
      <c r="W295">
        <v>66.12789880534082</v>
      </c>
      <c r="X295">
        <v>5.481377371749824</v>
      </c>
      <c r="Y295">
        <v>57.398019583327155</v>
      </c>
      <c r="Z295">
        <v>1.7621022296651747</v>
      </c>
      <c r="AA295">
        <v>2.2608241591478024</v>
      </c>
      <c r="AB295">
        <v>71.053154694549264</v>
      </c>
      <c r="AC295">
        <v>68.012368604975435</v>
      </c>
      <c r="AD295">
        <v>68.183251590761401</v>
      </c>
      <c r="AE295">
        <v>3.1450293948636339</v>
      </c>
      <c r="AF295">
        <v>3.0681660174080641</v>
      </c>
      <c r="AG295">
        <v>1078.4750527055517</v>
      </c>
      <c r="AH295">
        <v>99.929725931131387</v>
      </c>
      <c r="AI295">
        <v>33.87210119465918</v>
      </c>
      <c r="AJ295">
        <v>211.96088301187964</v>
      </c>
      <c r="AK295">
        <v>14.191080320860296</v>
      </c>
      <c r="AL295">
        <v>-7.4285552059665028</v>
      </c>
      <c r="AM295">
        <v>-18.664614478478324</v>
      </c>
      <c r="AN295">
        <v>99</v>
      </c>
      <c r="AO295">
        <v>99</v>
      </c>
      <c r="AP295">
        <v>99</v>
      </c>
      <c r="AQ295">
        <v>99</v>
      </c>
      <c r="AR295">
        <v>212.46521433591005</v>
      </c>
      <c r="AS295">
        <v>26.865017165030658</v>
      </c>
    </row>
    <row r="296" spans="1:45">
      <c r="A296" s="569">
        <v>9</v>
      </c>
      <c r="B296">
        <v>10</v>
      </c>
      <c r="C296">
        <v>2024</v>
      </c>
      <c r="D296">
        <v>99</v>
      </c>
      <c r="E296">
        <v>99</v>
      </c>
      <c r="F296">
        <v>99</v>
      </c>
      <c r="G296">
        <v>99</v>
      </c>
      <c r="H296">
        <v>2</v>
      </c>
      <c r="I296">
        <v>99</v>
      </c>
      <c r="J296">
        <v>143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43</v>
      </c>
      <c r="R296">
        <v>71</v>
      </c>
      <c r="S296">
        <v>3.6478873239436633</v>
      </c>
      <c r="T296">
        <v>6.8591549295774676</v>
      </c>
      <c r="U296">
        <v>263.67887323943654</v>
      </c>
      <c r="V296">
        <v>14.08450704225352</v>
      </c>
      <c r="W296">
        <v>50.704225352112687</v>
      </c>
      <c r="X296">
        <v>7.0422535211267601</v>
      </c>
      <c r="Y296">
        <v>53.637108542640121</v>
      </c>
      <c r="Z296">
        <v>1.395148450370681</v>
      </c>
      <c r="AA296">
        <v>1.9950345024930436</v>
      </c>
      <c r="AB296">
        <v>71.775531145890199</v>
      </c>
      <c r="AC296">
        <v>76.852160619388556</v>
      </c>
      <c r="AD296">
        <v>62.48323077685771</v>
      </c>
      <c r="AE296">
        <v>0.15691994872474913</v>
      </c>
      <c r="AF296">
        <v>0.15595968610559796</v>
      </c>
      <c r="AG296">
        <v>1034.2816901408451</v>
      </c>
      <c r="AH296">
        <v>100</v>
      </c>
      <c r="AI296">
        <v>23.943661971830984</v>
      </c>
      <c r="AJ296">
        <v>208.58916984691544</v>
      </c>
      <c r="AK296">
        <v>18.980447632160523</v>
      </c>
      <c r="AL296">
        <v>18.529729695511168</v>
      </c>
      <c r="AM296">
        <v>-12.97052100463122</v>
      </c>
      <c r="AN296">
        <v>99</v>
      </c>
      <c r="AO296">
        <v>99</v>
      </c>
      <c r="AP296">
        <v>99</v>
      </c>
      <c r="AQ296">
        <v>99</v>
      </c>
      <c r="AR296">
        <v>216.40845070422537</v>
      </c>
      <c r="AS296">
        <v>25.847963352946625</v>
      </c>
    </row>
    <row r="297" spans="1:45">
      <c r="A297" s="569">
        <v>9</v>
      </c>
      <c r="B297">
        <v>11</v>
      </c>
      <c r="C297">
        <v>2024</v>
      </c>
      <c r="D297">
        <v>99</v>
      </c>
      <c r="E297">
        <v>99</v>
      </c>
      <c r="F297">
        <v>99</v>
      </c>
      <c r="G297">
        <v>99</v>
      </c>
      <c r="H297">
        <v>1</v>
      </c>
      <c r="I297">
        <v>99</v>
      </c>
      <c r="J297">
        <v>147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AN297">
        <v>99</v>
      </c>
      <c r="AO297">
        <v>99</v>
      </c>
      <c r="AP297">
        <v>99</v>
      </c>
      <c r="AQ297">
        <v>99</v>
      </c>
    </row>
    <row r="298" spans="1:45">
      <c r="A298" s="569">
        <v>9</v>
      </c>
      <c r="B298">
        <v>12</v>
      </c>
      <c r="C298">
        <v>2024</v>
      </c>
      <c r="D298">
        <v>99</v>
      </c>
      <c r="E298">
        <v>99</v>
      </c>
      <c r="F298">
        <v>99</v>
      </c>
      <c r="G298">
        <v>99</v>
      </c>
      <c r="H298">
        <v>2</v>
      </c>
      <c r="I298">
        <v>99</v>
      </c>
      <c r="J298">
        <v>147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211</v>
      </c>
      <c r="R298">
        <v>1147</v>
      </c>
      <c r="S298">
        <v>4.1367221735319912</v>
      </c>
      <c r="T298">
        <v>7.2144725370531804</v>
      </c>
      <c r="U298">
        <v>263.72066259808236</v>
      </c>
      <c r="V298">
        <v>24.149956408020927</v>
      </c>
      <c r="W298">
        <v>63.993025283347855</v>
      </c>
      <c r="X298">
        <v>7.1490845684394051</v>
      </c>
      <c r="Y298">
        <v>56.023746213124035</v>
      </c>
      <c r="Z298">
        <v>1.9094580631500044</v>
      </c>
      <c r="AA298">
        <v>2.2153541552152722</v>
      </c>
      <c r="AB298">
        <v>68.865459527158066</v>
      </c>
      <c r="AC298">
        <v>60.652259262209</v>
      </c>
      <c r="AD298">
        <v>42.79974340401445</v>
      </c>
      <c r="AE298">
        <v>2.5350307209477076</v>
      </c>
      <c r="AF298">
        <v>2.5199170537591478</v>
      </c>
      <c r="AG298">
        <v>1066.8220140515223</v>
      </c>
      <c r="AH298">
        <v>74.455100261551877</v>
      </c>
      <c r="AI298">
        <v>25.196163905841328</v>
      </c>
      <c r="AJ298">
        <v>210.53070263483045</v>
      </c>
      <c r="AK298">
        <v>48.473015052008144</v>
      </c>
      <c r="AL298">
        <v>8.2658538659377729</v>
      </c>
      <c r="AM298">
        <v>9.7487136640571368</v>
      </c>
      <c r="AN298">
        <v>99</v>
      </c>
      <c r="AO298">
        <v>99</v>
      </c>
      <c r="AP298">
        <v>99</v>
      </c>
      <c r="AQ298">
        <v>99</v>
      </c>
      <c r="AR298">
        <v>213.54215456674473</v>
      </c>
      <c r="AS298">
        <v>27.519994063754805</v>
      </c>
    </row>
    <row r="299" spans="1:45">
      <c r="A299" s="569">
        <v>9</v>
      </c>
      <c r="B299">
        <v>13</v>
      </c>
      <c r="C299">
        <v>2024</v>
      </c>
      <c r="D299">
        <v>99</v>
      </c>
      <c r="E299">
        <v>99</v>
      </c>
      <c r="F299">
        <v>99</v>
      </c>
      <c r="G299">
        <v>99</v>
      </c>
      <c r="H299">
        <v>1</v>
      </c>
      <c r="I299">
        <v>99</v>
      </c>
      <c r="J299">
        <v>155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240</v>
      </c>
      <c r="R299">
        <v>1145</v>
      </c>
      <c r="S299">
        <v>3.4370629370629384</v>
      </c>
      <c r="T299">
        <v>7.4270742358078605</v>
      </c>
      <c r="U299">
        <v>259.36855895196516</v>
      </c>
      <c r="V299">
        <v>7.8602620087336286</v>
      </c>
      <c r="W299">
        <v>64.5414847161572</v>
      </c>
      <c r="X299">
        <v>4.8034934497816595</v>
      </c>
      <c r="Y299">
        <v>50.115252392633678</v>
      </c>
      <c r="Z299">
        <v>1.3605980992302595</v>
      </c>
      <c r="AA299">
        <v>2.1220737774073224</v>
      </c>
      <c r="AB299">
        <v>69.382387293937512</v>
      </c>
      <c r="AC299">
        <v>67.732375645501619</v>
      </c>
      <c r="AD299">
        <v>71.84679969632424</v>
      </c>
      <c r="AE299">
        <v>2.5306104407019405</v>
      </c>
      <c r="AF299">
        <v>2.4740101970270167</v>
      </c>
      <c r="AG299">
        <v>1098.685688405797</v>
      </c>
      <c r="AH299">
        <v>96.331877729257627</v>
      </c>
      <c r="AI299">
        <v>13.275109170305676</v>
      </c>
      <c r="AJ299">
        <v>209.82731843898361</v>
      </c>
      <c r="AK299">
        <v>22.749954305908904</v>
      </c>
      <c r="AL299">
        <v>-2.8036841362869218</v>
      </c>
      <c r="AM299">
        <v>-10.417500352361769</v>
      </c>
      <c r="AN299">
        <v>99</v>
      </c>
      <c r="AO299">
        <v>99</v>
      </c>
      <c r="AP299">
        <v>99</v>
      </c>
      <c r="AQ299">
        <v>99</v>
      </c>
      <c r="AR299">
        <v>216.0625</v>
      </c>
      <c r="AS299">
        <v>25.620161317057676</v>
      </c>
    </row>
    <row r="300" spans="1:45">
      <c r="A300" s="569">
        <v>9</v>
      </c>
      <c r="B300">
        <v>14</v>
      </c>
      <c r="C300">
        <v>2024</v>
      </c>
      <c r="D300">
        <v>99</v>
      </c>
      <c r="E300">
        <v>99</v>
      </c>
      <c r="F300">
        <v>99</v>
      </c>
      <c r="G300">
        <v>99</v>
      </c>
      <c r="H300">
        <v>2</v>
      </c>
      <c r="I300">
        <v>99</v>
      </c>
      <c r="J300">
        <v>160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351</v>
      </c>
      <c r="R300">
        <v>1435</v>
      </c>
      <c r="S300">
        <v>4.5561758548499638</v>
      </c>
      <c r="T300">
        <v>7.2292682926829279</v>
      </c>
      <c r="U300">
        <v>267.80236933797858</v>
      </c>
      <c r="V300">
        <v>30.801393728223001</v>
      </c>
      <c r="W300">
        <v>63.066202090592334</v>
      </c>
      <c r="X300">
        <v>9.1289198606271764</v>
      </c>
      <c r="Y300">
        <v>59.488630084823718</v>
      </c>
      <c r="Z300">
        <v>1.8774677821635153</v>
      </c>
      <c r="AA300">
        <v>2.2961216705410976</v>
      </c>
      <c r="AB300">
        <v>70.345998043933207</v>
      </c>
      <c r="AC300">
        <v>58.070075684133762</v>
      </c>
      <c r="AD300">
        <v>50.907916164636497</v>
      </c>
      <c r="AE300">
        <v>3.1715510763382393</v>
      </c>
      <c r="AF300">
        <v>3.2014371896839529</v>
      </c>
      <c r="AG300">
        <v>1059.3987430167597</v>
      </c>
      <c r="AH300">
        <v>99.721254355400703</v>
      </c>
      <c r="AI300">
        <v>60.905923344947738</v>
      </c>
      <c r="AJ300">
        <v>208.32280380460625</v>
      </c>
      <c r="AK300">
        <v>18.258941660311965</v>
      </c>
      <c r="AL300">
        <v>-5.0001133358950316</v>
      </c>
      <c r="AM300">
        <v>-21.905968456496204</v>
      </c>
      <c r="AN300">
        <v>99</v>
      </c>
      <c r="AO300">
        <v>99</v>
      </c>
      <c r="AP300">
        <v>99</v>
      </c>
      <c r="AQ300">
        <v>99</v>
      </c>
      <c r="AR300">
        <v>211.42318435754183</v>
      </c>
      <c r="AS300">
        <v>28.218404238986928</v>
      </c>
    </row>
    <row r="301" spans="1:45">
      <c r="A301" s="569">
        <v>9</v>
      </c>
      <c r="B301">
        <v>15</v>
      </c>
      <c r="C301">
        <v>2024</v>
      </c>
      <c r="D301">
        <v>99</v>
      </c>
      <c r="E301">
        <v>99</v>
      </c>
      <c r="F301">
        <v>99</v>
      </c>
      <c r="G301">
        <v>99</v>
      </c>
      <c r="H301">
        <v>1</v>
      </c>
      <c r="I301">
        <v>99</v>
      </c>
      <c r="J301">
        <v>171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155</v>
      </c>
      <c r="R301">
        <v>1273</v>
      </c>
      <c r="S301">
        <v>3.9290220820189279</v>
      </c>
      <c r="T301">
        <v>7.7769049489395119</v>
      </c>
      <c r="U301">
        <v>269.02128829536497</v>
      </c>
      <c r="V301">
        <v>20.109976433621373</v>
      </c>
      <c r="W301">
        <v>69.677926158680307</v>
      </c>
      <c r="X301">
        <v>6.9913589945011774</v>
      </c>
      <c r="Y301">
        <v>52.009584386889458</v>
      </c>
      <c r="Z301">
        <v>1.7881573225512986</v>
      </c>
      <c r="AA301">
        <v>2.5482987263395258</v>
      </c>
      <c r="AB301">
        <v>63.589878231011149</v>
      </c>
      <c r="AC301">
        <v>70.294368832397453</v>
      </c>
      <c r="AD301">
        <v>78.829083205182911</v>
      </c>
      <c r="AE301">
        <v>2.8135083764310655</v>
      </c>
      <c r="AF301">
        <v>2.8529471154859758</v>
      </c>
      <c r="AG301">
        <v>1038.373044524669</v>
      </c>
      <c r="AH301">
        <v>65.278868813825611</v>
      </c>
      <c r="AI301">
        <v>19.795758051846033</v>
      </c>
      <c r="AJ301">
        <v>209.35689837679399</v>
      </c>
      <c r="AK301">
        <v>43.44554911819921</v>
      </c>
      <c r="AL301">
        <v>7.9390316811934092</v>
      </c>
      <c r="AM301">
        <v>-8.2996985566883712</v>
      </c>
      <c r="AN301">
        <v>99</v>
      </c>
      <c r="AO301">
        <v>99</v>
      </c>
      <c r="AP301">
        <v>99</v>
      </c>
      <c r="AQ301">
        <v>99</v>
      </c>
      <c r="AR301">
        <v>216.25992779783397</v>
      </c>
      <c r="AS301">
        <v>26.863929308089158</v>
      </c>
    </row>
    <row r="302" spans="1:45" s="569" customFormat="1">
      <c r="A302" s="569">
        <v>9</v>
      </c>
      <c r="B302" s="569">
        <v>16</v>
      </c>
      <c r="C302" s="569">
        <v>2024</v>
      </c>
      <c r="D302" s="569">
        <v>99</v>
      </c>
      <c r="E302" s="569">
        <v>99</v>
      </c>
      <c r="F302" s="569">
        <v>99</v>
      </c>
      <c r="G302" s="569">
        <v>99</v>
      </c>
      <c r="H302" s="569">
        <v>1</v>
      </c>
      <c r="I302" s="569">
        <v>99</v>
      </c>
      <c r="J302" s="569">
        <v>172</v>
      </c>
      <c r="K302" s="569">
        <v>99</v>
      </c>
      <c r="L302" s="569">
        <v>99</v>
      </c>
      <c r="M302" s="569">
        <v>99</v>
      </c>
      <c r="N302" s="569">
        <v>99</v>
      </c>
      <c r="O302" s="569">
        <v>99</v>
      </c>
      <c r="P302" s="569">
        <v>9999</v>
      </c>
      <c r="Q302" s="569">
        <v>3</v>
      </c>
      <c r="R302" s="569">
        <v>5</v>
      </c>
      <c r="S302" s="569">
        <v>5.2</v>
      </c>
      <c r="T302" s="569">
        <v>8.6</v>
      </c>
      <c r="U302" s="569">
        <v>244.06</v>
      </c>
      <c r="V302" s="569">
        <v>20</v>
      </c>
      <c r="W302" s="569">
        <v>80</v>
      </c>
      <c r="X302" s="569">
        <v>0</v>
      </c>
      <c r="Y302" s="569">
        <v>24.821410113045744</v>
      </c>
      <c r="Z302" s="569">
        <v>2.0396078054371127</v>
      </c>
      <c r="AA302" s="569">
        <v>2.8705400188814658</v>
      </c>
      <c r="AB302" s="569">
        <v>92.260999660328011</v>
      </c>
      <c r="AC302" s="569">
        <v>93.281692802658213</v>
      </c>
      <c r="AD302" s="569">
        <v>93.598801400443719</v>
      </c>
      <c r="AE302" s="569">
        <v>1.1050700614418957E-2</v>
      </c>
      <c r="AF302" s="569">
        <v>1.016588706678318E-2</v>
      </c>
      <c r="AG302" s="569">
        <v>0</v>
      </c>
      <c r="AH302" s="569">
        <v>0</v>
      </c>
      <c r="AI302" s="569">
        <v>0</v>
      </c>
      <c r="AN302" s="569">
        <v>99</v>
      </c>
      <c r="AO302" s="569">
        <v>99</v>
      </c>
      <c r="AP302" s="569">
        <v>99</v>
      </c>
      <c r="AQ302" s="569">
        <v>99</v>
      </c>
    </row>
    <row r="303" spans="1:45">
      <c r="A303" s="569">
        <v>9</v>
      </c>
      <c r="B303">
        <v>17</v>
      </c>
      <c r="C303">
        <v>2024</v>
      </c>
      <c r="D303">
        <v>99</v>
      </c>
      <c r="E303">
        <v>99</v>
      </c>
      <c r="F303">
        <v>99</v>
      </c>
      <c r="G303">
        <v>99</v>
      </c>
      <c r="H303">
        <v>2</v>
      </c>
      <c r="I303">
        <v>99</v>
      </c>
      <c r="J303">
        <v>175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90</v>
      </c>
      <c r="R303">
        <v>314</v>
      </c>
      <c r="S303">
        <v>3.4136807817589574</v>
      </c>
      <c r="T303">
        <v>6.9203821656050968</v>
      </c>
      <c r="U303">
        <v>255.18025477707016</v>
      </c>
      <c r="V303">
        <v>8.2802547770700645</v>
      </c>
      <c r="W303">
        <v>56.369426751592385</v>
      </c>
      <c r="X303">
        <v>3.1847133757961794</v>
      </c>
      <c r="Y303">
        <v>65.697379892776112</v>
      </c>
      <c r="Z303">
        <v>1.1411387001536679</v>
      </c>
      <c r="AA303">
        <v>2.1644268994341256</v>
      </c>
      <c r="AB303">
        <v>46.662790174852141</v>
      </c>
      <c r="AC303">
        <v>65.579760798839359</v>
      </c>
      <c r="AD303">
        <v>60.48228511683525</v>
      </c>
      <c r="AE303">
        <v>0.69398399858551019</v>
      </c>
      <c r="AF303">
        <v>0.6675063235641312</v>
      </c>
      <c r="AG303">
        <v>1085.6225806451612</v>
      </c>
      <c r="AH303">
        <v>98.726114649681563</v>
      </c>
      <c r="AI303">
        <v>12.738853503184716</v>
      </c>
      <c r="AJ303">
        <v>219.47611260965004</v>
      </c>
      <c r="AK303">
        <v>41.041591868194701</v>
      </c>
      <c r="AL303">
        <v>3.2532573293969844</v>
      </c>
      <c r="AM303">
        <v>-46.502082254154679</v>
      </c>
      <c r="AN303">
        <v>99</v>
      </c>
      <c r="AO303">
        <v>99</v>
      </c>
      <c r="AP303">
        <v>99</v>
      </c>
      <c r="AQ303">
        <v>99</v>
      </c>
      <c r="AR303">
        <v>216.19032258064516</v>
      </c>
      <c r="AS303">
        <v>25.494396908645015</v>
      </c>
    </row>
    <row r="304" spans="1:45">
      <c r="A304" s="569">
        <v>9</v>
      </c>
      <c r="B304">
        <v>18</v>
      </c>
      <c r="C304">
        <v>2024</v>
      </c>
      <c r="D304">
        <v>99</v>
      </c>
      <c r="E304">
        <v>99</v>
      </c>
      <c r="F304">
        <v>99</v>
      </c>
      <c r="G304">
        <v>99</v>
      </c>
      <c r="H304">
        <v>2</v>
      </c>
      <c r="I304">
        <v>99</v>
      </c>
      <c r="J304">
        <v>177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363</v>
      </c>
      <c r="R304">
        <v>1633</v>
      </c>
      <c r="S304">
        <v>3.9160539215686274</v>
      </c>
      <c r="T304">
        <v>7.5860379669320253</v>
      </c>
      <c r="U304">
        <v>258.01916717697515</v>
      </c>
      <c r="V304">
        <v>17.819963257807711</v>
      </c>
      <c r="W304">
        <v>65.768524188609902</v>
      </c>
      <c r="X304">
        <v>5.5725658297611762</v>
      </c>
      <c r="Y304">
        <v>54.901371401748065</v>
      </c>
      <c r="Z304">
        <v>1.6530259341863436</v>
      </c>
      <c r="AA304">
        <v>2.5597766744729458</v>
      </c>
      <c r="AB304">
        <v>66.359105996986727</v>
      </c>
      <c r="AC304">
        <v>59.496378757990605</v>
      </c>
      <c r="AD304">
        <v>52.720823336719619</v>
      </c>
      <c r="AE304">
        <v>3.6091588206692311</v>
      </c>
      <c r="AF304">
        <v>3.5100784527738105</v>
      </c>
      <c r="AG304">
        <v>1082.1313394018202</v>
      </c>
      <c r="AH304">
        <v>94.121249234537629</v>
      </c>
      <c r="AI304">
        <v>34.537660747091245</v>
      </c>
      <c r="AJ304">
        <v>219.98315556368431</v>
      </c>
      <c r="AK304">
        <v>27.641819884320277</v>
      </c>
      <c r="AL304">
        <v>15.095779184467334</v>
      </c>
      <c r="AM304">
        <v>-7.4737880921338018</v>
      </c>
      <c r="AN304">
        <v>99</v>
      </c>
      <c r="AO304">
        <v>99</v>
      </c>
      <c r="AP304">
        <v>99</v>
      </c>
      <c r="AQ304">
        <v>99</v>
      </c>
      <c r="AR304">
        <v>212.25682704811447</v>
      </c>
      <c r="AS304">
        <v>26.890368591109919</v>
      </c>
    </row>
    <row r="305" spans="1:45">
      <c r="A305" s="569">
        <v>9</v>
      </c>
      <c r="B305">
        <v>19</v>
      </c>
      <c r="C305">
        <v>2024</v>
      </c>
      <c r="D305">
        <v>99</v>
      </c>
      <c r="E305">
        <v>99</v>
      </c>
      <c r="F305">
        <v>99</v>
      </c>
      <c r="G305">
        <v>99</v>
      </c>
      <c r="H305">
        <v>2</v>
      </c>
      <c r="I305">
        <v>99</v>
      </c>
      <c r="J305">
        <v>178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195</v>
      </c>
      <c r="R305">
        <v>879</v>
      </c>
      <c r="S305">
        <v>3.9143835616438358</v>
      </c>
      <c r="T305">
        <v>6.7224118316268493</v>
      </c>
      <c r="U305">
        <v>257.13321956769022</v>
      </c>
      <c r="V305">
        <v>16.26848691695108</v>
      </c>
      <c r="W305">
        <v>50.398179749715581</v>
      </c>
      <c r="X305">
        <v>6.5984072810011405</v>
      </c>
      <c r="Y305">
        <v>55.578696882888977</v>
      </c>
      <c r="Z305">
        <v>1.5266355563349363</v>
      </c>
      <c r="AA305">
        <v>2.2767231124438494</v>
      </c>
      <c r="AB305">
        <v>63.099661470071297</v>
      </c>
      <c r="AC305">
        <v>60.430322341332861</v>
      </c>
      <c r="AD305">
        <v>51.54904168838744</v>
      </c>
      <c r="AE305">
        <v>1.9427131680148515</v>
      </c>
      <c r="AF305">
        <v>1.8828933962329248</v>
      </c>
      <c r="AG305">
        <v>1069.8969072164948</v>
      </c>
      <c r="AH305">
        <v>99.317406143344698</v>
      </c>
      <c r="AI305">
        <v>30.375426621160397</v>
      </c>
      <c r="AJ305">
        <v>215.46923334284537</v>
      </c>
      <c r="AK305">
        <v>15.148477436816499</v>
      </c>
      <c r="AL305">
        <v>-10.203819226815938</v>
      </c>
      <c r="AM305">
        <v>-23.319698974594473</v>
      </c>
      <c r="AN305">
        <v>99</v>
      </c>
      <c r="AO305">
        <v>99</v>
      </c>
      <c r="AP305">
        <v>99</v>
      </c>
      <c r="AQ305">
        <v>99</v>
      </c>
      <c r="AR305">
        <v>211.60595647193588</v>
      </c>
      <c r="AS305">
        <v>26.927789652528151</v>
      </c>
    </row>
    <row r="306" spans="1:45">
      <c r="A306" s="569">
        <v>9</v>
      </c>
      <c r="B306">
        <v>20</v>
      </c>
      <c r="C306">
        <v>2024</v>
      </c>
      <c r="D306">
        <v>99</v>
      </c>
      <c r="E306">
        <v>99</v>
      </c>
      <c r="F306">
        <v>99</v>
      </c>
      <c r="G306">
        <v>99</v>
      </c>
      <c r="H306">
        <v>2</v>
      </c>
      <c r="I306">
        <v>99</v>
      </c>
      <c r="J306">
        <v>181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106</v>
      </c>
      <c r="R306">
        <v>517</v>
      </c>
      <c r="S306">
        <v>3.9166666666666656</v>
      </c>
      <c r="T306">
        <v>6.8085106382978733</v>
      </c>
      <c r="U306">
        <v>254.84642166344295</v>
      </c>
      <c r="V306">
        <v>15.473887814313343</v>
      </c>
      <c r="W306">
        <v>50.870406189555119</v>
      </c>
      <c r="X306">
        <v>4.4487427466150873</v>
      </c>
      <c r="Y306">
        <v>51.424129873341883</v>
      </c>
      <c r="Z306">
        <v>1.546241708611086</v>
      </c>
      <c r="AA306">
        <v>2.1000334128278082</v>
      </c>
      <c r="AB306">
        <v>68.367911985458576</v>
      </c>
      <c r="AC306">
        <v>74.706881974347397</v>
      </c>
      <c r="AD306">
        <v>63.75656626528049</v>
      </c>
      <c r="AE306">
        <v>1.1426424435309201</v>
      </c>
      <c r="AF306">
        <v>1.0976092354472324</v>
      </c>
      <c r="AG306">
        <v>1067.1470019342362</v>
      </c>
      <c r="AH306">
        <v>100</v>
      </c>
      <c r="AI306">
        <v>32.495164410058024</v>
      </c>
      <c r="AJ306">
        <v>215.43764475429651</v>
      </c>
      <c r="AK306">
        <v>19.911613008161872</v>
      </c>
      <c r="AL306">
        <v>-1.0595983231567914</v>
      </c>
      <c r="AM306">
        <v>-21.720031845365479</v>
      </c>
      <c r="AN306">
        <v>99</v>
      </c>
      <c r="AO306">
        <v>99</v>
      </c>
      <c r="AP306">
        <v>99</v>
      </c>
      <c r="AQ306">
        <v>99</v>
      </c>
      <c r="AR306">
        <v>211.05609284332689</v>
      </c>
      <c r="AS306">
        <v>26.987967070085958</v>
      </c>
    </row>
    <row r="307" spans="1:45">
      <c r="A307" s="569">
        <v>9</v>
      </c>
      <c r="B307">
        <v>21</v>
      </c>
      <c r="C307">
        <v>2024</v>
      </c>
      <c r="D307">
        <v>99</v>
      </c>
      <c r="E307">
        <v>99</v>
      </c>
      <c r="F307">
        <v>99</v>
      </c>
      <c r="G307">
        <v>99</v>
      </c>
      <c r="H307">
        <v>1</v>
      </c>
      <c r="I307">
        <v>99</v>
      </c>
      <c r="J307">
        <v>309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1511</v>
      </c>
      <c r="R307">
        <v>8783</v>
      </c>
      <c r="S307">
        <v>3.6611834589901751</v>
      </c>
      <c r="T307">
        <v>7.6560400774222943</v>
      </c>
      <c r="U307">
        <v>263.7978936582042</v>
      </c>
      <c r="V307">
        <v>12.285096208584765</v>
      </c>
      <c r="W307">
        <v>70.670613685528849</v>
      </c>
      <c r="X307">
        <v>5.2487760446316756</v>
      </c>
      <c r="Y307">
        <v>49.240849348549617</v>
      </c>
      <c r="Z307">
        <v>1.4828461050761057</v>
      </c>
      <c r="AA307">
        <v>2.1795708519571488</v>
      </c>
      <c r="AB307">
        <v>67.660952760261907</v>
      </c>
      <c r="AC307">
        <v>67.875874861062613</v>
      </c>
      <c r="AD307">
        <v>59.82461628165435</v>
      </c>
      <c r="AE307">
        <v>19.411660699288326</v>
      </c>
      <c r="AF307">
        <v>19.301580649236072</v>
      </c>
      <c r="AG307">
        <v>1069.5607339449541</v>
      </c>
      <c r="AH307">
        <v>93.009222361379926</v>
      </c>
      <c r="AI307">
        <v>13.605829443242628</v>
      </c>
      <c r="AJ307">
        <v>212.48588126382515</v>
      </c>
      <c r="AK307">
        <v>27.214752331258047</v>
      </c>
      <c r="AL307">
        <v>-5.4882935486543643</v>
      </c>
      <c r="AM307">
        <v>-24.030404633125471</v>
      </c>
      <c r="AN307">
        <v>99</v>
      </c>
      <c r="AO307">
        <v>99</v>
      </c>
      <c r="AP307">
        <v>99</v>
      </c>
      <c r="AQ307">
        <v>99</v>
      </c>
      <c r="AR307">
        <v>216.31730886850161</v>
      </c>
      <c r="AS307">
        <v>26.141982939496042</v>
      </c>
    </row>
    <row r="308" spans="1:45">
      <c r="A308" s="569">
        <v>9</v>
      </c>
      <c r="B308">
        <v>22</v>
      </c>
      <c r="C308">
        <v>2024</v>
      </c>
      <c r="D308">
        <v>99</v>
      </c>
      <c r="E308">
        <v>99</v>
      </c>
      <c r="F308">
        <v>99</v>
      </c>
      <c r="G308">
        <v>99</v>
      </c>
      <c r="H308">
        <v>1</v>
      </c>
      <c r="I308">
        <v>99</v>
      </c>
      <c r="J308">
        <v>420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AN308">
        <v>99</v>
      </c>
      <c r="AO308">
        <v>99</v>
      </c>
      <c r="AP308">
        <v>99</v>
      </c>
      <c r="AQ308">
        <v>99</v>
      </c>
    </row>
    <row r="309" spans="1:45">
      <c r="A309" s="569">
        <v>9</v>
      </c>
      <c r="B309">
        <v>23</v>
      </c>
      <c r="C309">
        <v>2024</v>
      </c>
      <c r="D309">
        <v>99</v>
      </c>
      <c r="E309">
        <v>99</v>
      </c>
      <c r="F309">
        <v>99</v>
      </c>
      <c r="G309">
        <v>99</v>
      </c>
      <c r="H309">
        <v>2</v>
      </c>
      <c r="I309">
        <v>99</v>
      </c>
      <c r="J309">
        <v>470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103</v>
      </c>
      <c r="R309">
        <v>331</v>
      </c>
      <c r="S309">
        <v>4.2636363636363637</v>
      </c>
      <c r="T309">
        <v>8.1238670694864066</v>
      </c>
      <c r="U309">
        <v>245.13081570996985</v>
      </c>
      <c r="V309">
        <v>25.679758308157101</v>
      </c>
      <c r="W309">
        <v>58.912386706948645</v>
      </c>
      <c r="X309">
        <v>6.6465256797583088</v>
      </c>
      <c r="Y309">
        <v>71.852839406348849</v>
      </c>
      <c r="Z309">
        <v>1.7775751851154171</v>
      </c>
      <c r="AA309">
        <v>3.3097500613693338</v>
      </c>
      <c r="AB309">
        <v>58.408675019753197</v>
      </c>
      <c r="AC309">
        <v>59.137400237521518</v>
      </c>
      <c r="AD309">
        <v>64.141589079350979</v>
      </c>
      <c r="AE309">
        <v>0.73155638067453499</v>
      </c>
      <c r="AF309">
        <v>0.67593443791754004</v>
      </c>
      <c r="AG309">
        <v>1090.3323262839879</v>
      </c>
      <c r="AH309">
        <v>99.697885196374628</v>
      </c>
      <c r="AI309">
        <v>63.444108761329296</v>
      </c>
      <c r="AJ309">
        <v>211.23735196308672</v>
      </c>
      <c r="AK309">
        <v>20.924116714888022</v>
      </c>
      <c r="AL309">
        <v>-1.4954113789487875</v>
      </c>
      <c r="AM309">
        <v>-23.97056512070408</v>
      </c>
      <c r="AN309">
        <v>99</v>
      </c>
      <c r="AO309">
        <v>99</v>
      </c>
      <c r="AP309">
        <v>99</v>
      </c>
      <c r="AQ309">
        <v>99</v>
      </c>
      <c r="AR309">
        <v>205.69788519637456</v>
      </c>
      <c r="AS309">
        <v>27.644246601575876</v>
      </c>
    </row>
    <row r="310" spans="1:45">
      <c r="A310" s="569">
        <v>9</v>
      </c>
      <c r="B310">
        <v>24</v>
      </c>
      <c r="C310">
        <v>2024</v>
      </c>
      <c r="D310">
        <v>99</v>
      </c>
      <c r="E310">
        <v>99</v>
      </c>
      <c r="F310">
        <v>99</v>
      </c>
      <c r="G310">
        <v>99</v>
      </c>
      <c r="H310">
        <v>2</v>
      </c>
      <c r="I310">
        <v>99</v>
      </c>
      <c r="J310">
        <v>629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AN310">
        <v>99</v>
      </c>
      <c r="AO310">
        <v>99</v>
      </c>
      <c r="AP310">
        <v>99</v>
      </c>
      <c r="AQ310">
        <v>99</v>
      </c>
    </row>
    <row r="311" spans="1:45">
      <c r="A311" s="569">
        <v>9</v>
      </c>
      <c r="B311">
        <v>25</v>
      </c>
      <c r="C311">
        <v>2024</v>
      </c>
      <c r="D311">
        <v>99</v>
      </c>
      <c r="E311">
        <v>99</v>
      </c>
      <c r="F311">
        <v>99</v>
      </c>
      <c r="G311">
        <v>99</v>
      </c>
      <c r="H311">
        <v>1</v>
      </c>
      <c r="I311">
        <v>99</v>
      </c>
      <c r="J311">
        <v>643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411</v>
      </c>
      <c r="R311">
        <v>2408</v>
      </c>
      <c r="S311">
        <v>3.7117304492512497</v>
      </c>
      <c r="T311">
        <v>7.2956810631229247</v>
      </c>
      <c r="U311">
        <v>260.21403654485044</v>
      </c>
      <c r="V311">
        <v>13.579734219269103</v>
      </c>
      <c r="W311">
        <v>60.838870431893682</v>
      </c>
      <c r="X311">
        <v>4.277408637873755</v>
      </c>
      <c r="Y311">
        <v>48.095872147132759</v>
      </c>
      <c r="Z311">
        <v>1.5471710103359781</v>
      </c>
      <c r="AA311">
        <v>2.2779707596894623</v>
      </c>
      <c r="AB311">
        <v>68.547871903978233</v>
      </c>
      <c r="AC311">
        <v>68.82106523974511</v>
      </c>
      <c r="AD311">
        <v>60.922039149523478</v>
      </c>
      <c r="AE311">
        <v>5.3220174159041695</v>
      </c>
      <c r="AF311">
        <v>5.2199443357910607</v>
      </c>
      <c r="AG311">
        <v>1065.3309413254538</v>
      </c>
      <c r="AH311">
        <v>98.338870431893682</v>
      </c>
      <c r="AI311">
        <v>17.607973421926911</v>
      </c>
      <c r="AJ311">
        <v>211.55819282119137</v>
      </c>
      <c r="AK311">
        <v>18.078849520270644</v>
      </c>
      <c r="AL311">
        <v>-5.3960734097396621</v>
      </c>
      <c r="AM311">
        <v>-21.490765090778588</v>
      </c>
      <c r="AN311">
        <v>99</v>
      </c>
      <c r="AO311">
        <v>99</v>
      </c>
      <c r="AP311">
        <v>99</v>
      </c>
      <c r="AQ311">
        <v>99</v>
      </c>
      <c r="AR311">
        <v>214.49472351203036</v>
      </c>
      <c r="AS311">
        <v>26.362283333535959</v>
      </c>
    </row>
    <row r="312" spans="1:45">
      <c r="A312" s="569">
        <v>9</v>
      </c>
      <c r="B312">
        <v>26</v>
      </c>
      <c r="C312">
        <v>2024</v>
      </c>
      <c r="D312">
        <v>99</v>
      </c>
      <c r="E312">
        <v>99</v>
      </c>
      <c r="F312">
        <v>99</v>
      </c>
      <c r="G312">
        <v>99</v>
      </c>
      <c r="H312">
        <v>1</v>
      </c>
      <c r="I312">
        <v>99</v>
      </c>
      <c r="J312">
        <v>704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AN312">
        <v>99</v>
      </c>
      <c r="AO312">
        <v>99</v>
      </c>
      <c r="AP312">
        <v>99</v>
      </c>
      <c r="AQ312">
        <v>99</v>
      </c>
    </row>
    <row r="313" spans="1:45">
      <c r="A313" s="569">
        <v>9</v>
      </c>
      <c r="B313">
        <v>27</v>
      </c>
      <c r="C313">
        <v>2024</v>
      </c>
      <c r="D313">
        <v>99</v>
      </c>
      <c r="E313">
        <v>99</v>
      </c>
      <c r="F313">
        <v>99</v>
      </c>
      <c r="G313">
        <v>99</v>
      </c>
      <c r="H313">
        <v>2</v>
      </c>
      <c r="I313">
        <v>99</v>
      </c>
      <c r="J313">
        <v>704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AN313">
        <v>99</v>
      </c>
      <c r="AO313">
        <v>99</v>
      </c>
      <c r="AP313">
        <v>99</v>
      </c>
      <c r="AQ313">
        <v>99</v>
      </c>
    </row>
    <row r="314" spans="1:45">
      <c r="A314" s="569">
        <v>9</v>
      </c>
      <c r="B314">
        <v>28</v>
      </c>
      <c r="C314">
        <v>2024</v>
      </c>
      <c r="D314">
        <v>99</v>
      </c>
      <c r="E314">
        <v>99</v>
      </c>
      <c r="F314">
        <v>99</v>
      </c>
      <c r="G314">
        <v>99</v>
      </c>
      <c r="H314">
        <v>1</v>
      </c>
      <c r="I314">
        <v>99</v>
      </c>
      <c r="J314">
        <v>802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74</v>
      </c>
      <c r="R314">
        <v>323</v>
      </c>
      <c r="S314">
        <v>3.3343653250773997</v>
      </c>
      <c r="T314">
        <v>7.3467492260061906</v>
      </c>
      <c r="U314">
        <v>261.71083591331291</v>
      </c>
      <c r="V314">
        <v>6.1919504643962879</v>
      </c>
      <c r="W314">
        <v>66.253869969040238</v>
      </c>
      <c r="X314">
        <v>3.7151702786377694</v>
      </c>
      <c r="Y314">
        <v>48.237993968959962</v>
      </c>
      <c r="Z314">
        <v>1.304776346909307</v>
      </c>
      <c r="AA314">
        <v>2.0376974247168183</v>
      </c>
      <c r="AB314">
        <v>80.938471516183483</v>
      </c>
      <c r="AC314">
        <v>75.377835042752565</v>
      </c>
      <c r="AD314">
        <v>82.158058750131545</v>
      </c>
      <c r="AE314">
        <v>0.71387525969146481</v>
      </c>
      <c r="AF314">
        <v>0.70421114894825587</v>
      </c>
      <c r="AG314">
        <v>1099.123417721519</v>
      </c>
      <c r="AH314">
        <v>97.832817337461307</v>
      </c>
      <c r="AI314">
        <v>4.3343653250773988</v>
      </c>
      <c r="AJ314">
        <v>199.61188755718436</v>
      </c>
      <c r="AK314">
        <v>21.057338682064419</v>
      </c>
      <c r="AL314">
        <v>-0.52903434584988085</v>
      </c>
      <c r="AM314">
        <v>-14.356626058121073</v>
      </c>
      <c r="AN314">
        <v>99</v>
      </c>
      <c r="AO314">
        <v>99</v>
      </c>
      <c r="AP314">
        <v>99</v>
      </c>
      <c r="AQ314">
        <v>99</v>
      </c>
      <c r="AR314">
        <v>217.43987341772157</v>
      </c>
      <c r="AS314">
        <v>25.401949434549437</v>
      </c>
    </row>
    <row r="315" spans="1:45">
      <c r="A315" s="569">
        <v>9</v>
      </c>
      <c r="B315">
        <v>29</v>
      </c>
      <c r="C315">
        <v>2023</v>
      </c>
      <c r="D315">
        <v>99</v>
      </c>
      <c r="E315">
        <v>99</v>
      </c>
      <c r="F315">
        <v>99</v>
      </c>
      <c r="G315">
        <v>99</v>
      </c>
      <c r="H315">
        <v>1</v>
      </c>
      <c r="I315">
        <v>99</v>
      </c>
      <c r="J315">
        <v>103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1827</v>
      </c>
      <c r="R315">
        <v>9751</v>
      </c>
      <c r="S315">
        <v>4.0820043214322448</v>
      </c>
      <c r="T315">
        <v>7.6480360988616578</v>
      </c>
      <c r="U315">
        <v>272.02885857860718</v>
      </c>
      <c r="V315">
        <v>20.090247154138037</v>
      </c>
      <c r="W315">
        <v>72.792534099066756</v>
      </c>
      <c r="X315">
        <v>8.3170956824941058</v>
      </c>
      <c r="Y315">
        <v>53.254539802325901</v>
      </c>
      <c r="Z315">
        <v>1.7090862240819722</v>
      </c>
      <c r="AA315">
        <v>2.0874644755670704</v>
      </c>
      <c r="AB315">
        <v>71.077455601796331</v>
      </c>
      <c r="AC315">
        <v>65.178929405130617</v>
      </c>
      <c r="AD315">
        <v>56.661263549788238</v>
      </c>
      <c r="AE315">
        <v>19.298974785259077</v>
      </c>
      <c r="AF315">
        <v>20.003541366226806</v>
      </c>
      <c r="AG315">
        <v>1071.3774504374787</v>
      </c>
      <c r="AH315">
        <v>92.554609783611909</v>
      </c>
      <c r="AI315">
        <v>27.268998051481898</v>
      </c>
      <c r="AJ315">
        <v>210.49411610525036</v>
      </c>
      <c r="AK315">
        <v>25.816899885544945</v>
      </c>
      <c r="AL315">
        <v>-0.74989454032283742</v>
      </c>
      <c r="AM315">
        <v>-15.977714152072004</v>
      </c>
      <c r="AN315">
        <v>99</v>
      </c>
      <c r="AO315">
        <v>99</v>
      </c>
      <c r="AP315">
        <v>99</v>
      </c>
      <c r="AQ315">
        <v>99</v>
      </c>
      <c r="AR315">
        <v>215.64669398604497</v>
      </c>
      <c r="AS315">
        <v>27.251797468033121</v>
      </c>
    </row>
    <row r="316" spans="1:45">
      <c r="A316" s="569">
        <v>9</v>
      </c>
      <c r="B316">
        <v>30</v>
      </c>
      <c r="C316">
        <v>2023</v>
      </c>
      <c r="D316">
        <v>99</v>
      </c>
      <c r="E316">
        <v>99</v>
      </c>
      <c r="F316">
        <v>99</v>
      </c>
      <c r="G316">
        <v>99</v>
      </c>
      <c r="H316">
        <v>2</v>
      </c>
      <c r="I316">
        <v>99</v>
      </c>
      <c r="J316">
        <v>106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319</v>
      </c>
      <c r="R316">
        <v>1586</v>
      </c>
      <c r="S316">
        <v>4.4829329962073325</v>
      </c>
      <c r="T316">
        <v>7.5138713745271106</v>
      </c>
      <c r="U316">
        <v>275.11595208070594</v>
      </c>
      <c r="V316">
        <v>29.508196721311474</v>
      </c>
      <c r="W316">
        <v>66.141235813366976</v>
      </c>
      <c r="X316">
        <v>10.025220680958387</v>
      </c>
      <c r="Y316">
        <v>58.509237511325352</v>
      </c>
      <c r="Z316">
        <v>1.8640172143043601</v>
      </c>
      <c r="AA316">
        <v>2.3542233292714601</v>
      </c>
      <c r="AB316">
        <v>75.137561945507812</v>
      </c>
      <c r="AC316">
        <v>68.166643759958674</v>
      </c>
      <c r="AD316">
        <v>59.511039480217583</v>
      </c>
      <c r="AE316">
        <v>3.1389779519455319</v>
      </c>
      <c r="AF316">
        <v>3.2904985883176052</v>
      </c>
      <c r="AG316">
        <v>1081.9652558433359</v>
      </c>
      <c r="AH316">
        <v>99.810844892812071</v>
      </c>
      <c r="AI316">
        <v>53.593947036569993</v>
      </c>
      <c r="AJ316">
        <v>212.83995376468721</v>
      </c>
      <c r="AK316">
        <v>18.052573606253929</v>
      </c>
      <c r="AL316">
        <v>-3.3886498966416263</v>
      </c>
      <c r="AM316">
        <v>-16.822460149707183</v>
      </c>
      <c r="AN316">
        <v>99</v>
      </c>
      <c r="AO316">
        <v>99</v>
      </c>
      <c r="AP316">
        <v>99</v>
      </c>
      <c r="AQ316">
        <v>99</v>
      </c>
      <c r="AR316">
        <v>213.56475047378393</v>
      </c>
      <c r="AS316">
        <v>28.187230614916153</v>
      </c>
    </row>
    <row r="317" spans="1:45">
      <c r="A317" s="569">
        <v>9</v>
      </c>
      <c r="B317">
        <v>31</v>
      </c>
      <c r="C317">
        <v>2023</v>
      </c>
      <c r="D317">
        <v>99</v>
      </c>
      <c r="E317">
        <v>99</v>
      </c>
      <c r="F317">
        <v>99</v>
      </c>
      <c r="G317">
        <v>99</v>
      </c>
      <c r="H317">
        <v>1</v>
      </c>
      <c r="I317">
        <v>99</v>
      </c>
      <c r="J317">
        <v>110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244</v>
      </c>
      <c r="R317">
        <v>639</v>
      </c>
      <c r="S317">
        <v>4.1158059467918635</v>
      </c>
      <c r="T317">
        <v>7.8012519561815328</v>
      </c>
      <c r="U317">
        <v>266.35852895148696</v>
      </c>
      <c r="V317">
        <v>19.718309859154925</v>
      </c>
      <c r="W317">
        <v>71.987480438184676</v>
      </c>
      <c r="X317">
        <v>9.5461658841940569</v>
      </c>
      <c r="Y317">
        <v>58.369196635149763</v>
      </c>
      <c r="Z317">
        <v>1.6583974956032588</v>
      </c>
      <c r="AA317">
        <v>2.5000028164100119</v>
      </c>
      <c r="AB317">
        <v>65.238570667522765</v>
      </c>
      <c r="AC317">
        <v>60.187887145107482</v>
      </c>
      <c r="AD317">
        <v>70.3096020945204</v>
      </c>
      <c r="AE317">
        <v>1.2646954043462773</v>
      </c>
      <c r="AF317">
        <v>1.2835423978684235</v>
      </c>
      <c r="AG317">
        <v>1074.9821138211382</v>
      </c>
      <c r="AH317">
        <v>96.087636932707369</v>
      </c>
      <c r="AI317">
        <v>29.264475743348981</v>
      </c>
      <c r="AJ317">
        <v>222.85551410698724</v>
      </c>
      <c r="AK317">
        <v>10.671948339964688</v>
      </c>
      <c r="AL317">
        <v>-0.73513901667057413</v>
      </c>
      <c r="AM317">
        <v>-14.098477988761969</v>
      </c>
      <c r="AN317">
        <v>99</v>
      </c>
      <c r="AO317">
        <v>99</v>
      </c>
      <c r="AP317">
        <v>99</v>
      </c>
      <c r="AQ317">
        <v>99</v>
      </c>
      <c r="AR317">
        <v>212.88130081300812</v>
      </c>
      <c r="AS317">
        <v>27.536553440648245</v>
      </c>
    </row>
    <row r="318" spans="1:45">
      <c r="A318" s="569">
        <v>9</v>
      </c>
      <c r="B318">
        <v>32</v>
      </c>
      <c r="C318">
        <v>2023</v>
      </c>
      <c r="D318">
        <v>99</v>
      </c>
      <c r="E318">
        <v>99</v>
      </c>
      <c r="F318">
        <v>99</v>
      </c>
      <c r="G318">
        <v>99</v>
      </c>
      <c r="H318">
        <v>1</v>
      </c>
      <c r="I318">
        <v>99</v>
      </c>
      <c r="J318">
        <v>113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849</v>
      </c>
      <c r="R318">
        <v>5013</v>
      </c>
      <c r="S318">
        <v>3.8017656500802559</v>
      </c>
      <c r="T318">
        <v>7.370037901456211</v>
      </c>
      <c r="U318">
        <v>265.32026730500661</v>
      </c>
      <c r="V318">
        <v>16.876122082585276</v>
      </c>
      <c r="W318">
        <v>67.664073409136236</v>
      </c>
      <c r="X318">
        <v>7.0416916018352254</v>
      </c>
      <c r="Y318">
        <v>53.859802047994755</v>
      </c>
      <c r="Z318">
        <v>1.6630718396583637</v>
      </c>
      <c r="AA318">
        <v>2.1781141080722808</v>
      </c>
      <c r="AB318">
        <v>68.584312082582727</v>
      </c>
      <c r="AC318">
        <v>70.116219862242176</v>
      </c>
      <c r="AD318">
        <v>66.815565516277772</v>
      </c>
      <c r="AE318">
        <v>9.921624510153185</v>
      </c>
      <c r="AF318">
        <v>10.030229814005105</v>
      </c>
      <c r="AG318">
        <v>1066.5246395523993</v>
      </c>
      <c r="AH318">
        <v>92.679034510273269</v>
      </c>
      <c r="AI318">
        <v>19.349690803909837</v>
      </c>
      <c r="AJ318">
        <v>209.72250047750205</v>
      </c>
      <c r="AK318">
        <v>23.902674103497155</v>
      </c>
      <c r="AL318">
        <v>-6.569999290336509E-2</v>
      </c>
      <c r="AM318">
        <v>-16.731383126714107</v>
      </c>
      <c r="AN318">
        <v>99</v>
      </c>
      <c r="AO318">
        <v>99</v>
      </c>
      <c r="AP318">
        <v>99</v>
      </c>
      <c r="AQ318">
        <v>99</v>
      </c>
      <c r="AR318">
        <v>215.42844846137297</v>
      </c>
      <c r="AS318">
        <v>26.61002001910758</v>
      </c>
    </row>
    <row r="319" spans="1:45">
      <c r="A319" s="569">
        <v>9</v>
      </c>
      <c r="B319">
        <v>33</v>
      </c>
      <c r="C319">
        <v>2023</v>
      </c>
      <c r="D319">
        <v>99</v>
      </c>
      <c r="E319">
        <v>99</v>
      </c>
      <c r="F319">
        <v>99</v>
      </c>
      <c r="G319">
        <v>99</v>
      </c>
      <c r="H319">
        <v>1</v>
      </c>
      <c r="I319">
        <v>99</v>
      </c>
      <c r="J319">
        <v>116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488</v>
      </c>
      <c r="R319">
        <v>1980</v>
      </c>
      <c r="S319">
        <v>3.6774683544303808</v>
      </c>
      <c r="T319">
        <v>7.3585858585858572</v>
      </c>
      <c r="U319">
        <v>259.74818181818205</v>
      </c>
      <c r="V319">
        <v>12.676767676767678</v>
      </c>
      <c r="W319">
        <v>63.585858585858581</v>
      </c>
      <c r="X319">
        <v>4.9494949494949489</v>
      </c>
      <c r="Y319">
        <v>51.999498557480358</v>
      </c>
      <c r="Z319">
        <v>1.5517875769515936</v>
      </c>
      <c r="AA319">
        <v>2.4260168169581298</v>
      </c>
      <c r="AB319">
        <v>68.0522820333872</v>
      </c>
      <c r="AC319">
        <v>69.372405609780628</v>
      </c>
      <c r="AD319">
        <v>70.730658137927534</v>
      </c>
      <c r="AE319">
        <v>3.9187744923405758</v>
      </c>
      <c r="AF319">
        <v>3.8784702052024178</v>
      </c>
      <c r="AG319">
        <v>1083.3214100570244</v>
      </c>
      <c r="AH319">
        <v>97.373737373737356</v>
      </c>
      <c r="AI319">
        <v>16.666666666666671</v>
      </c>
      <c r="AJ319">
        <v>214.37128676142035</v>
      </c>
      <c r="AK319">
        <v>16.619670045589181</v>
      </c>
      <c r="AL319">
        <v>-7.5185068029040396</v>
      </c>
      <c r="AM319">
        <v>-24.976664122249751</v>
      </c>
      <c r="AN319">
        <v>99</v>
      </c>
      <c r="AO319">
        <v>99</v>
      </c>
      <c r="AP319">
        <v>99</v>
      </c>
      <c r="AQ319">
        <v>99</v>
      </c>
      <c r="AR319">
        <v>214.52825298081905</v>
      </c>
      <c r="AS319">
        <v>26.244483560773656</v>
      </c>
    </row>
    <row r="320" spans="1:45">
      <c r="A320" s="569">
        <v>9</v>
      </c>
      <c r="B320">
        <v>34</v>
      </c>
      <c r="C320">
        <v>2023</v>
      </c>
      <c r="D320">
        <v>99</v>
      </c>
      <c r="E320">
        <v>99</v>
      </c>
      <c r="F320">
        <v>99</v>
      </c>
      <c r="G320">
        <v>99</v>
      </c>
      <c r="H320">
        <v>2</v>
      </c>
      <c r="I320">
        <v>99</v>
      </c>
      <c r="J320">
        <v>117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456</v>
      </c>
      <c r="R320">
        <v>3011</v>
      </c>
      <c r="S320">
        <v>3.8062145005011687</v>
      </c>
      <c r="T320">
        <v>7.3613417469279296</v>
      </c>
      <c r="U320">
        <v>263.75380272334792</v>
      </c>
      <c r="V320">
        <v>17.535702424443699</v>
      </c>
      <c r="W320">
        <v>64.065094652939223</v>
      </c>
      <c r="X320">
        <v>6.5094652939222861</v>
      </c>
      <c r="Y320">
        <v>54.031142919314462</v>
      </c>
      <c r="Z320">
        <v>1.7119768358936036</v>
      </c>
      <c r="AA320">
        <v>2.1300198238820056</v>
      </c>
      <c r="AB320">
        <v>65.714106547362277</v>
      </c>
      <c r="AC320">
        <v>74.789405036467301</v>
      </c>
      <c r="AD320">
        <v>63.473742764270639</v>
      </c>
      <c r="AE320">
        <v>5.959308079008828</v>
      </c>
      <c r="AF320">
        <v>5.9889713892147762</v>
      </c>
      <c r="AG320">
        <v>1058.48742876299</v>
      </c>
      <c r="AH320">
        <v>98.970441713716383</v>
      </c>
      <c r="AI320">
        <v>35.303885752241783</v>
      </c>
      <c r="AJ320">
        <v>217.21244166361512</v>
      </c>
      <c r="AK320">
        <v>18.438697360564252</v>
      </c>
      <c r="AL320">
        <v>2.4220090762444486</v>
      </c>
      <c r="AM320">
        <v>-13.325788503796998</v>
      </c>
      <c r="AN320">
        <v>99</v>
      </c>
      <c r="AO320">
        <v>99</v>
      </c>
      <c r="AP320">
        <v>99</v>
      </c>
      <c r="AQ320">
        <v>99</v>
      </c>
      <c r="AR320">
        <v>215.23231645993965</v>
      </c>
      <c r="AS320">
        <v>26.43447861099434</v>
      </c>
    </row>
    <row r="321" spans="1:45">
      <c r="A321" s="569">
        <v>9</v>
      </c>
      <c r="B321">
        <v>35</v>
      </c>
      <c r="C321">
        <v>2023</v>
      </c>
      <c r="D321">
        <v>99</v>
      </c>
      <c r="E321">
        <v>99</v>
      </c>
      <c r="F321">
        <v>99</v>
      </c>
      <c r="G321">
        <v>99</v>
      </c>
      <c r="H321">
        <v>1</v>
      </c>
      <c r="I321">
        <v>99</v>
      </c>
      <c r="J321">
        <v>134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908</v>
      </c>
      <c r="R321">
        <v>3754</v>
      </c>
      <c r="S321">
        <v>3.5101441537640139</v>
      </c>
      <c r="T321">
        <v>7.3071390516782095</v>
      </c>
      <c r="U321">
        <v>256.67341502397505</v>
      </c>
      <c r="V321">
        <v>8.6840703249866795</v>
      </c>
      <c r="W321">
        <v>63.079381992541315</v>
      </c>
      <c r="X321">
        <v>3.3830580713905158</v>
      </c>
      <c r="Y321">
        <v>46.237912492127506</v>
      </c>
      <c r="Z321">
        <v>1.3574657538441652</v>
      </c>
      <c r="AA321">
        <v>2.1278319481398253</v>
      </c>
      <c r="AB321">
        <v>66.496500720703764</v>
      </c>
      <c r="AC321">
        <v>67.848013144557854</v>
      </c>
      <c r="AD321">
        <v>66.245997286643899</v>
      </c>
      <c r="AE321">
        <v>7.4298381031548129</v>
      </c>
      <c r="AF321">
        <v>7.2663767261049745</v>
      </c>
      <c r="AG321">
        <v>1089.0563144689158</v>
      </c>
      <c r="AH321">
        <v>95.44485881726159</v>
      </c>
      <c r="AI321">
        <v>11.747469366009589</v>
      </c>
      <c r="AJ321">
        <v>210.26023716642263</v>
      </c>
      <c r="AK321">
        <v>25.066653467914161</v>
      </c>
      <c r="AL321">
        <v>3.7143263808198248</v>
      </c>
      <c r="AM321">
        <v>-17.778679599264123</v>
      </c>
      <c r="AN321">
        <v>99</v>
      </c>
      <c r="AO321">
        <v>99</v>
      </c>
      <c r="AP321">
        <v>99</v>
      </c>
      <c r="AQ321">
        <v>99</v>
      </c>
      <c r="AR321">
        <v>214.68497351547251</v>
      </c>
      <c r="AS321">
        <v>25.930336340389196</v>
      </c>
    </row>
    <row r="322" spans="1:45">
      <c r="A322" s="569">
        <v>9</v>
      </c>
      <c r="B322">
        <v>36</v>
      </c>
      <c r="C322">
        <v>2023</v>
      </c>
      <c r="D322">
        <v>99</v>
      </c>
      <c r="E322">
        <v>99</v>
      </c>
      <c r="F322">
        <v>99</v>
      </c>
      <c r="G322">
        <v>99</v>
      </c>
      <c r="H322">
        <v>2</v>
      </c>
      <c r="I322">
        <v>99</v>
      </c>
      <c r="J322">
        <v>138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56</v>
      </c>
      <c r="R322">
        <v>209</v>
      </c>
      <c r="S322">
        <v>3.9330143540669846</v>
      </c>
      <c r="T322">
        <v>8.1387559808612444</v>
      </c>
      <c r="U322">
        <v>264.60287081339698</v>
      </c>
      <c r="V322">
        <v>19.138755980861248</v>
      </c>
      <c r="W322">
        <v>66.507177033492809</v>
      </c>
      <c r="X322">
        <v>13.39712918660287</v>
      </c>
      <c r="Y322">
        <v>67.652014836039186</v>
      </c>
      <c r="Z322">
        <v>1.9007203380880928</v>
      </c>
      <c r="AA322">
        <v>2.859531259940876</v>
      </c>
      <c r="AB322">
        <v>77.061559818796511</v>
      </c>
      <c r="AC322">
        <v>84.267609590600713</v>
      </c>
      <c r="AD322">
        <v>87.234672566627978</v>
      </c>
      <c r="AE322">
        <v>0.41364841863594976</v>
      </c>
      <c r="AF322">
        <v>0.41704564539023969</v>
      </c>
      <c r="AG322">
        <v>1066.2439024390244</v>
      </c>
      <c r="AH322">
        <v>97.607655502392348</v>
      </c>
      <c r="AI322">
        <v>25.358851674641151</v>
      </c>
      <c r="AJ322">
        <v>207.06701878304443</v>
      </c>
      <c r="AK322">
        <v>-0.8375228847805456</v>
      </c>
      <c r="AL322">
        <v>-21.019564605556059</v>
      </c>
      <c r="AM322">
        <v>-33.506707457470711</v>
      </c>
      <c r="AN322">
        <v>99</v>
      </c>
      <c r="AO322">
        <v>99</v>
      </c>
      <c r="AP322">
        <v>99</v>
      </c>
      <c r="AQ322">
        <v>99</v>
      </c>
      <c r="AR322">
        <v>213.33658536585364</v>
      </c>
      <c r="AS322">
        <v>27.14642090645664</v>
      </c>
    </row>
    <row r="323" spans="1:45">
      <c r="A323" s="569">
        <v>9</v>
      </c>
      <c r="B323">
        <v>37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2</v>
      </c>
      <c r="I323">
        <v>99</v>
      </c>
      <c r="J323">
        <v>141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366</v>
      </c>
      <c r="R323">
        <v>1567</v>
      </c>
      <c r="S323">
        <v>3.838688946015425</v>
      </c>
      <c r="T323">
        <v>7.2610082961072129</v>
      </c>
      <c r="U323">
        <v>254.26502871729409</v>
      </c>
      <c r="V323">
        <v>16.975111678366304</v>
      </c>
      <c r="W323">
        <v>64.390555201021044</v>
      </c>
      <c r="X323">
        <v>4.5947670708359922</v>
      </c>
      <c r="Y323">
        <v>56.705087812063987</v>
      </c>
      <c r="Z323">
        <v>1.6488901073380293</v>
      </c>
      <c r="AA323">
        <v>2.3511524970502342</v>
      </c>
      <c r="AB323">
        <v>64.27495841146137</v>
      </c>
      <c r="AC323">
        <v>68.656284585492443</v>
      </c>
      <c r="AD323">
        <v>62.147138769620121</v>
      </c>
      <c r="AE323">
        <v>3.1013735502513549</v>
      </c>
      <c r="AF323">
        <v>3.0046810738031713</v>
      </c>
      <c r="AG323">
        <v>1078.7358611825193</v>
      </c>
      <c r="AH323">
        <v>99.170389278876797</v>
      </c>
      <c r="AI323">
        <v>32.29100191448628</v>
      </c>
      <c r="AJ323">
        <v>209.87748053892955</v>
      </c>
      <c r="AK323">
        <v>28.466195047107561</v>
      </c>
      <c r="AL323">
        <v>5.7251054223238382</v>
      </c>
      <c r="AM323">
        <v>-22.858785408910599</v>
      </c>
      <c r="AN323">
        <v>99</v>
      </c>
      <c r="AO323">
        <v>99</v>
      </c>
      <c r="AP323">
        <v>99</v>
      </c>
      <c r="AQ323">
        <v>99</v>
      </c>
      <c r="AR323">
        <v>212.37339331619535</v>
      </c>
      <c r="AS323">
        <v>26.675770814913285</v>
      </c>
    </row>
    <row r="324" spans="1:45">
      <c r="A324" s="569">
        <v>9</v>
      </c>
      <c r="B324">
        <v>38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2</v>
      </c>
      <c r="I324">
        <v>99</v>
      </c>
      <c r="J324">
        <v>143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219</v>
      </c>
      <c r="R324">
        <v>877</v>
      </c>
      <c r="S324">
        <v>3.2132269099201816</v>
      </c>
      <c r="T324">
        <v>6.5724059293044457</v>
      </c>
      <c r="U324">
        <v>249.10114025085545</v>
      </c>
      <c r="V324">
        <v>5.8152793614595204</v>
      </c>
      <c r="W324">
        <v>50.513112884834683</v>
      </c>
      <c r="X324">
        <v>2.5085518814139105</v>
      </c>
      <c r="Y324">
        <v>48.204211633675591</v>
      </c>
      <c r="Z324">
        <v>1.3754346541550204</v>
      </c>
      <c r="AA324">
        <v>1.9464472865521687</v>
      </c>
      <c r="AB324">
        <v>67.301041548116501</v>
      </c>
      <c r="AC324">
        <v>71.010082268168105</v>
      </c>
      <c r="AD324">
        <v>72.104856713390106</v>
      </c>
      <c r="AE324">
        <v>1.7357400150417603</v>
      </c>
      <c r="AF324">
        <v>1.6474720746003584</v>
      </c>
      <c r="AG324">
        <v>1077.6750572082383</v>
      </c>
      <c r="AH324">
        <v>99.657924743443587</v>
      </c>
      <c r="AI324">
        <v>19.840364880273658</v>
      </c>
      <c r="AJ324">
        <v>218.05654934957013</v>
      </c>
      <c r="AK324">
        <v>16.903710718674859</v>
      </c>
      <c r="AL324">
        <v>-0.879691882382863</v>
      </c>
      <c r="AM324">
        <v>-21.521143623408602</v>
      </c>
      <c r="AN324">
        <v>99</v>
      </c>
      <c r="AO324">
        <v>99</v>
      </c>
      <c r="AP324">
        <v>99</v>
      </c>
      <c r="AQ324">
        <v>99</v>
      </c>
      <c r="AR324">
        <v>215.61212814645313</v>
      </c>
      <c r="AS324">
        <v>24.758521995906793</v>
      </c>
    </row>
    <row r="325" spans="1:45">
      <c r="A325" s="569">
        <v>9</v>
      </c>
      <c r="B325">
        <v>39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1</v>
      </c>
      <c r="I325">
        <v>99</v>
      </c>
      <c r="J325">
        <v>147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AN325">
        <v>99</v>
      </c>
      <c r="AO325">
        <v>99</v>
      </c>
      <c r="AP325">
        <v>99</v>
      </c>
      <c r="AQ325">
        <v>99</v>
      </c>
    </row>
    <row r="326" spans="1:45">
      <c r="A326" s="569">
        <v>9</v>
      </c>
      <c r="B326">
        <v>40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2</v>
      </c>
      <c r="I326">
        <v>99</v>
      </c>
      <c r="J326">
        <v>147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210</v>
      </c>
      <c r="R326">
        <v>1077</v>
      </c>
      <c r="S326">
        <v>3.9972067039106145</v>
      </c>
      <c r="T326">
        <v>6.9052924791086321</v>
      </c>
      <c r="U326">
        <v>260.57966573816151</v>
      </c>
      <c r="V326">
        <v>22.005571030640674</v>
      </c>
      <c r="W326">
        <v>56.82451253481895</v>
      </c>
      <c r="X326">
        <v>5.9424326833797583</v>
      </c>
      <c r="Y326">
        <v>53.285424088725925</v>
      </c>
      <c r="Z326">
        <v>1.9264706993467049</v>
      </c>
      <c r="AA326">
        <v>2.2872501629996957</v>
      </c>
      <c r="AB326">
        <v>72.077090523961317</v>
      </c>
      <c r="AC326">
        <v>58.072054403025859</v>
      </c>
      <c r="AD326">
        <v>42.244831978495775</v>
      </c>
      <c r="AE326">
        <v>2.1315758223488901</v>
      </c>
      <c r="AF326">
        <v>2.1164059748036594</v>
      </c>
      <c r="AG326">
        <v>1072.1184834123223</v>
      </c>
      <c r="AH326">
        <v>78.272980501392752</v>
      </c>
      <c r="AI326">
        <v>28.505106778087278</v>
      </c>
      <c r="AJ326">
        <v>206.15562080650847</v>
      </c>
      <c r="AK326">
        <v>57.293022975876362</v>
      </c>
      <c r="AL326">
        <v>32.200297013934744</v>
      </c>
      <c r="AM326">
        <v>14.440932965087244</v>
      </c>
      <c r="AN326">
        <v>99</v>
      </c>
      <c r="AO326">
        <v>99</v>
      </c>
      <c r="AP326">
        <v>99</v>
      </c>
      <c r="AQ326">
        <v>99</v>
      </c>
      <c r="AR326">
        <v>213.94786729857816</v>
      </c>
      <c r="AS326">
        <v>26.977912891901017</v>
      </c>
    </row>
    <row r="327" spans="1:45">
      <c r="A327" s="569">
        <v>9</v>
      </c>
      <c r="B327">
        <v>41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1</v>
      </c>
      <c r="I327">
        <v>99</v>
      </c>
      <c r="J327">
        <v>155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261</v>
      </c>
      <c r="R327">
        <v>1333</v>
      </c>
      <c r="S327">
        <v>3.3195798949737432</v>
      </c>
      <c r="T327">
        <v>7.2228057014253571</v>
      </c>
      <c r="U327">
        <v>254.08657164291088</v>
      </c>
      <c r="V327">
        <v>5.9264816204051005</v>
      </c>
      <c r="W327">
        <v>61.140285071267819</v>
      </c>
      <c r="X327">
        <v>2.5506376594148534</v>
      </c>
      <c r="Y327">
        <v>44.864506273947136</v>
      </c>
      <c r="Z327">
        <v>1.3163690327615172</v>
      </c>
      <c r="AA327">
        <v>2.0362113272324631</v>
      </c>
      <c r="AB327">
        <v>70.660238570871755</v>
      </c>
      <c r="AC327">
        <v>73.852394604656325</v>
      </c>
      <c r="AD327">
        <v>69.999954272887109</v>
      </c>
      <c r="AE327">
        <v>2.6382456557020153</v>
      </c>
      <c r="AF327">
        <v>2.5541983251057157</v>
      </c>
      <c r="AG327">
        <v>1096.0709219858156</v>
      </c>
      <c r="AH327">
        <v>95.198799699924976</v>
      </c>
      <c r="AI327">
        <v>13.2033008252063</v>
      </c>
      <c r="AJ327">
        <v>204.52228760813381</v>
      </c>
      <c r="AK327">
        <v>17.767803932135983</v>
      </c>
      <c r="AL327">
        <v>-1.3076415731547923</v>
      </c>
      <c r="AM327">
        <v>-23.764797671398124</v>
      </c>
      <c r="AN327">
        <v>99</v>
      </c>
      <c r="AO327">
        <v>99</v>
      </c>
      <c r="AP327">
        <v>99</v>
      </c>
      <c r="AQ327">
        <v>99</v>
      </c>
      <c r="AR327">
        <v>215.64460204885728</v>
      </c>
      <c r="AS327">
        <v>25.256020115642112</v>
      </c>
    </row>
    <row r="328" spans="1:45">
      <c r="A328" s="569">
        <v>9</v>
      </c>
      <c r="B328">
        <v>42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2</v>
      </c>
      <c r="I328">
        <v>99</v>
      </c>
      <c r="J328">
        <v>160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310</v>
      </c>
      <c r="R328">
        <v>1412</v>
      </c>
      <c r="S328">
        <v>4.5646306818181808</v>
      </c>
      <c r="T328">
        <v>7.2719546742209618</v>
      </c>
      <c r="U328">
        <v>269.29907932011366</v>
      </c>
      <c r="V328">
        <v>30.807365439093481</v>
      </c>
      <c r="W328">
        <v>62.889518413597742</v>
      </c>
      <c r="X328">
        <v>8.9943342776203981</v>
      </c>
      <c r="Y328">
        <v>62.659832505630781</v>
      </c>
      <c r="Z328">
        <v>1.9088238512178168</v>
      </c>
      <c r="AA328">
        <v>2.2050626472730488</v>
      </c>
      <c r="AB328">
        <v>74.718827156940222</v>
      </c>
      <c r="AC328">
        <v>62.322156883799721</v>
      </c>
      <c r="AD328">
        <v>53.058350787966994</v>
      </c>
      <c r="AE328">
        <v>2.7946007995883297</v>
      </c>
      <c r="AF328">
        <v>2.8675587098718398</v>
      </c>
      <c r="AG328">
        <v>1066.3196022727275</v>
      </c>
      <c r="AH328">
        <v>99.645892351274782</v>
      </c>
      <c r="AI328">
        <v>62.535410764872509</v>
      </c>
      <c r="AJ328">
        <v>207.01057453189105</v>
      </c>
      <c r="AK328">
        <v>17.342102150567111</v>
      </c>
      <c r="AL328">
        <v>-2.7036645494500311</v>
      </c>
      <c r="AM328">
        <v>-14.276932868474317</v>
      </c>
      <c r="AN328">
        <v>99</v>
      </c>
      <c r="AO328">
        <v>99</v>
      </c>
      <c r="AP328">
        <v>99</v>
      </c>
      <c r="AQ328">
        <v>99</v>
      </c>
      <c r="AR328">
        <v>212.01846590909088</v>
      </c>
      <c r="AS328">
        <v>28.094958882763745</v>
      </c>
    </row>
    <row r="329" spans="1:45">
      <c r="A329" s="569">
        <v>9</v>
      </c>
      <c r="B329">
        <v>43</v>
      </c>
      <c r="C329">
        <v>2023</v>
      </c>
      <c r="D329">
        <v>99</v>
      </c>
      <c r="E329">
        <v>99</v>
      </c>
      <c r="F329">
        <v>99</v>
      </c>
      <c r="G329">
        <v>99</v>
      </c>
      <c r="H329">
        <v>1</v>
      </c>
      <c r="I329">
        <v>99</v>
      </c>
      <c r="J329">
        <v>171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155</v>
      </c>
      <c r="R329">
        <v>1320</v>
      </c>
      <c r="S329">
        <v>3.6669207317073194</v>
      </c>
      <c r="T329">
        <v>7.5560606060606066</v>
      </c>
      <c r="U329">
        <v>267.03954545454542</v>
      </c>
      <c r="V329">
        <v>16.439393939393938</v>
      </c>
      <c r="W329">
        <v>67.5</v>
      </c>
      <c r="X329">
        <v>6.7424242424242413</v>
      </c>
      <c r="Y329">
        <v>51.850578411543609</v>
      </c>
      <c r="Z329">
        <v>1.7100137112987197</v>
      </c>
      <c r="AA329">
        <v>2.4710216748420142</v>
      </c>
      <c r="AB329">
        <v>63.534410511096944</v>
      </c>
      <c r="AC329">
        <v>71.084998003970327</v>
      </c>
      <c r="AD329">
        <v>79.265365034083558</v>
      </c>
      <c r="AE329">
        <v>2.6125163282270512</v>
      </c>
      <c r="AF329">
        <v>2.6582282203903196</v>
      </c>
      <c r="AG329">
        <v>1059.0338680926916</v>
      </c>
      <c r="AH329">
        <v>84.924242424242422</v>
      </c>
      <c r="AI329">
        <v>20.681818181818183</v>
      </c>
      <c r="AJ329">
        <v>211.58715374553316</v>
      </c>
      <c r="AK329">
        <v>42.192922715240485</v>
      </c>
      <c r="AL329">
        <v>7.53478949756565</v>
      </c>
      <c r="AM329">
        <v>3.3756588576476472</v>
      </c>
      <c r="AN329">
        <v>99</v>
      </c>
      <c r="AO329">
        <v>99</v>
      </c>
      <c r="AP329">
        <v>99</v>
      </c>
      <c r="AQ329">
        <v>99</v>
      </c>
      <c r="AR329">
        <v>217.15508021390377</v>
      </c>
      <c r="AS329">
        <v>26.396991825550977</v>
      </c>
    </row>
    <row r="330" spans="1:45" s="569" customFormat="1">
      <c r="A330" s="569">
        <v>9</v>
      </c>
      <c r="B330" s="569">
        <v>44</v>
      </c>
      <c r="C330" s="569">
        <v>2023</v>
      </c>
      <c r="D330" s="569">
        <v>99</v>
      </c>
      <c r="E330" s="569">
        <v>99</v>
      </c>
      <c r="F330" s="569">
        <v>99</v>
      </c>
      <c r="G330" s="569">
        <v>99</v>
      </c>
      <c r="H330" s="569">
        <v>1</v>
      </c>
      <c r="I330" s="569">
        <v>99</v>
      </c>
      <c r="J330" s="569">
        <v>172</v>
      </c>
      <c r="K330" s="569">
        <v>99</v>
      </c>
      <c r="L330" s="569">
        <v>99</v>
      </c>
      <c r="M330" s="569">
        <v>99</v>
      </c>
      <c r="N330" s="569">
        <v>99</v>
      </c>
      <c r="O330" s="569">
        <v>99</v>
      </c>
      <c r="P330" s="569">
        <v>9999</v>
      </c>
      <c r="AN330" s="569">
        <v>99</v>
      </c>
      <c r="AO330" s="569">
        <v>99</v>
      </c>
      <c r="AP330" s="569">
        <v>99</v>
      </c>
      <c r="AQ330" s="569">
        <v>99</v>
      </c>
    </row>
    <row r="331" spans="1:45">
      <c r="A331" s="569">
        <v>9</v>
      </c>
      <c r="B331">
        <v>45</v>
      </c>
      <c r="C331">
        <v>2023</v>
      </c>
      <c r="D331">
        <v>99</v>
      </c>
      <c r="E331">
        <v>99</v>
      </c>
      <c r="F331">
        <v>99</v>
      </c>
      <c r="G331">
        <v>99</v>
      </c>
      <c r="H331">
        <v>2</v>
      </c>
      <c r="I331">
        <v>99</v>
      </c>
      <c r="J331">
        <v>175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72</v>
      </c>
      <c r="R331">
        <v>279</v>
      </c>
      <c r="S331">
        <v>3.2589928057553954</v>
      </c>
      <c r="T331">
        <v>6.9677419354838719</v>
      </c>
      <c r="U331">
        <v>252.3792114695342</v>
      </c>
      <c r="V331">
        <v>6.4516129032258052</v>
      </c>
      <c r="W331">
        <v>57.706093189964143</v>
      </c>
      <c r="X331">
        <v>2.5089605734767022</v>
      </c>
      <c r="Y331">
        <v>46.707294888421053</v>
      </c>
      <c r="Z331">
        <v>1.251137810295087</v>
      </c>
      <c r="AA331">
        <v>1.9127094983710888</v>
      </c>
      <c r="AB331">
        <v>70.136990820397997</v>
      </c>
      <c r="AC331">
        <v>71.526978337903202</v>
      </c>
      <c r="AD331">
        <v>69.873102131637935</v>
      </c>
      <c r="AE331">
        <v>0.55219095119344486</v>
      </c>
      <c r="AF331">
        <v>0.53100735353837614</v>
      </c>
      <c r="AG331">
        <v>1070.0215053763441</v>
      </c>
      <c r="AH331">
        <v>100</v>
      </c>
      <c r="AI331">
        <v>12.186379928315411</v>
      </c>
      <c r="AJ331">
        <v>207.98059489512713</v>
      </c>
      <c r="AK331">
        <v>27.982594439907921</v>
      </c>
      <c r="AL331">
        <v>5.591769766054953</v>
      </c>
      <c r="AM331">
        <v>-13.444595488824856</v>
      </c>
      <c r="AN331">
        <v>99</v>
      </c>
      <c r="AO331">
        <v>99</v>
      </c>
      <c r="AP331">
        <v>99</v>
      </c>
      <c r="AQ331">
        <v>99</v>
      </c>
      <c r="AR331">
        <v>216.16129032258064</v>
      </c>
      <c r="AS331">
        <v>24.912370948875257</v>
      </c>
    </row>
    <row r="332" spans="1:45">
      <c r="A332" s="569">
        <v>9</v>
      </c>
      <c r="B332">
        <v>46</v>
      </c>
      <c r="C332">
        <v>2023</v>
      </c>
      <c r="D332">
        <v>99</v>
      </c>
      <c r="E332">
        <v>99</v>
      </c>
      <c r="F332">
        <v>99</v>
      </c>
      <c r="G332">
        <v>99</v>
      </c>
      <c r="H332">
        <v>2</v>
      </c>
      <c r="I332">
        <v>99</v>
      </c>
      <c r="J332">
        <v>177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370</v>
      </c>
      <c r="R332">
        <v>1780</v>
      </c>
      <c r="S332">
        <v>3.7229729729729728</v>
      </c>
      <c r="T332">
        <v>7.1528089887640451</v>
      </c>
      <c r="U332">
        <v>251.19825842696625</v>
      </c>
      <c r="V332">
        <v>13.539325842696632</v>
      </c>
      <c r="W332">
        <v>58.25842696629212</v>
      </c>
      <c r="X332">
        <v>3.7078651685393265</v>
      </c>
      <c r="Y332">
        <v>52.159349321920352</v>
      </c>
      <c r="Z332">
        <v>1.5017331918791148</v>
      </c>
      <c r="AA332">
        <v>2.4573252055358679</v>
      </c>
      <c r="AB332">
        <v>62.372413948072179</v>
      </c>
      <c r="AC332">
        <v>57.14590225622868</v>
      </c>
      <c r="AD332">
        <v>56.725722193447801</v>
      </c>
      <c r="AE332">
        <v>3.5229386850334472</v>
      </c>
      <c r="AF332">
        <v>3.3719364373026197</v>
      </c>
      <c r="AG332">
        <v>1069.8853130485661</v>
      </c>
      <c r="AH332">
        <v>96.011235955056179</v>
      </c>
      <c r="AI332">
        <v>31.067415730337089</v>
      </c>
      <c r="AJ332">
        <v>222.37362473279927</v>
      </c>
      <c r="AK332">
        <v>20.175701633807279</v>
      </c>
      <c r="AL332">
        <v>4.4528361667192655</v>
      </c>
      <c r="AM332">
        <v>-17.232879755423781</v>
      </c>
      <c r="AN332">
        <v>99</v>
      </c>
      <c r="AO332">
        <v>99</v>
      </c>
      <c r="AP332">
        <v>99</v>
      </c>
      <c r="AQ332">
        <v>99</v>
      </c>
      <c r="AR332">
        <v>211.62258630778223</v>
      </c>
      <c r="AS332">
        <v>26.399384530456913</v>
      </c>
    </row>
    <row r="333" spans="1:45">
      <c r="A333" s="569">
        <v>9</v>
      </c>
      <c r="B333">
        <v>47</v>
      </c>
      <c r="C333">
        <v>2023</v>
      </c>
      <c r="D333">
        <v>99</v>
      </c>
      <c r="E333">
        <v>99</v>
      </c>
      <c r="F333">
        <v>99</v>
      </c>
      <c r="G333">
        <v>99</v>
      </c>
      <c r="H333">
        <v>2</v>
      </c>
      <c r="I333">
        <v>99</v>
      </c>
      <c r="J333">
        <v>178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198</v>
      </c>
      <c r="R333">
        <v>818</v>
      </c>
      <c r="S333">
        <v>3.8417177914110425</v>
      </c>
      <c r="T333">
        <v>6.8264058679706627</v>
      </c>
      <c r="U333">
        <v>250.57102689486561</v>
      </c>
      <c r="V333">
        <v>15.892420537897312</v>
      </c>
      <c r="W333">
        <v>55.256723716381423</v>
      </c>
      <c r="X333">
        <v>3.6674816625916873</v>
      </c>
      <c r="Y333">
        <v>56.689711611657664</v>
      </c>
      <c r="Z333">
        <v>1.5614179219697324</v>
      </c>
      <c r="AA333">
        <v>2.3881711433319248</v>
      </c>
      <c r="AB333">
        <v>63.178629195131442</v>
      </c>
      <c r="AC333">
        <v>61.900550042060914</v>
      </c>
      <c r="AD333">
        <v>60.612648799119107</v>
      </c>
      <c r="AE333">
        <v>1.6189684518861578</v>
      </c>
      <c r="AF333">
        <v>1.545706059514409</v>
      </c>
      <c r="AG333">
        <v>1050.5379901960789</v>
      </c>
      <c r="AH333">
        <v>99.633251833740829</v>
      </c>
      <c r="AI333">
        <v>27.506112469437657</v>
      </c>
      <c r="AJ333">
        <v>207.6906188651482</v>
      </c>
      <c r="AK333">
        <v>15.525161657064228</v>
      </c>
      <c r="AL333">
        <v>-12.278192560260823</v>
      </c>
      <c r="AM333">
        <v>-29.636716660571544</v>
      </c>
      <c r="AN333">
        <v>99</v>
      </c>
      <c r="AO333">
        <v>99</v>
      </c>
      <c r="AP333">
        <v>99</v>
      </c>
      <c r="AQ333">
        <v>99</v>
      </c>
      <c r="AR333">
        <v>210.05392156862737</v>
      </c>
      <c r="AS333">
        <v>26.800316860542623</v>
      </c>
    </row>
    <row r="334" spans="1:45">
      <c r="A334" s="569">
        <v>9</v>
      </c>
      <c r="B334">
        <v>48</v>
      </c>
      <c r="C334">
        <v>2023</v>
      </c>
      <c r="D334">
        <v>99</v>
      </c>
      <c r="E334">
        <v>99</v>
      </c>
      <c r="F334">
        <v>99</v>
      </c>
      <c r="G334">
        <v>99</v>
      </c>
      <c r="H334">
        <v>2</v>
      </c>
      <c r="I334">
        <v>99</v>
      </c>
      <c r="J334">
        <v>181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118</v>
      </c>
      <c r="R334">
        <v>550</v>
      </c>
      <c r="S334">
        <v>3.714025500910747</v>
      </c>
      <c r="T334">
        <v>6.8272727272727272</v>
      </c>
      <c r="U334">
        <v>251.51581818181819</v>
      </c>
      <c r="V334">
        <v>11.454545454545457</v>
      </c>
      <c r="W334">
        <v>53.636363636363633</v>
      </c>
      <c r="X334">
        <v>2.5454545454545454</v>
      </c>
      <c r="Y334">
        <v>47.762187637993613</v>
      </c>
      <c r="Z334">
        <v>1.4335639112629699</v>
      </c>
      <c r="AA334">
        <v>1.9355952380649817</v>
      </c>
      <c r="AB334">
        <v>70.13092204206319</v>
      </c>
      <c r="AC334">
        <v>70.799309950934187</v>
      </c>
      <c r="AD334">
        <v>64.072393574056207</v>
      </c>
      <c r="AE334">
        <v>1.0885484700946044</v>
      </c>
      <c r="AF334">
        <v>1.0432076090506639</v>
      </c>
      <c r="AG334">
        <v>1066.2436363636361</v>
      </c>
      <c r="AH334">
        <v>100</v>
      </c>
      <c r="AI334">
        <v>26</v>
      </c>
      <c r="AJ334">
        <v>209.0910778181138</v>
      </c>
      <c r="AK334">
        <v>18.973802079241185</v>
      </c>
      <c r="AL334">
        <v>-0.20524151627715212</v>
      </c>
      <c r="AM334">
        <v>-24.209532183604065</v>
      </c>
      <c r="AN334">
        <v>99</v>
      </c>
      <c r="AO334">
        <v>99</v>
      </c>
      <c r="AP334">
        <v>99</v>
      </c>
      <c r="AQ334">
        <v>99</v>
      </c>
      <c r="AR334">
        <v>211.66909090909087</v>
      </c>
      <c r="AS334">
        <v>26.446545646563941</v>
      </c>
    </row>
    <row r="335" spans="1:45">
      <c r="A335" s="569">
        <v>9</v>
      </c>
      <c r="B335">
        <v>49</v>
      </c>
      <c r="C335">
        <v>2023</v>
      </c>
      <c r="D335">
        <v>99</v>
      </c>
      <c r="E335">
        <v>99</v>
      </c>
      <c r="F335">
        <v>99</v>
      </c>
      <c r="G335">
        <v>99</v>
      </c>
      <c r="H335">
        <v>1</v>
      </c>
      <c r="I335">
        <v>99</v>
      </c>
      <c r="J335">
        <v>309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1683</v>
      </c>
      <c r="R335">
        <v>10001</v>
      </c>
      <c r="S335">
        <v>3.5736799839389684</v>
      </c>
      <c r="T335">
        <v>7.5408459154084611</v>
      </c>
      <c r="U335">
        <v>260.71171882811717</v>
      </c>
      <c r="V335">
        <v>11.1988801119888</v>
      </c>
      <c r="W335">
        <v>68.003199680032012</v>
      </c>
      <c r="X335">
        <v>4.3495650434956499</v>
      </c>
      <c r="Y335">
        <v>48.0428962976492</v>
      </c>
      <c r="Z335">
        <v>1.4599387355023077</v>
      </c>
      <c r="AA335">
        <v>2.316208099968422</v>
      </c>
      <c r="AB335">
        <v>65.359452857770606</v>
      </c>
      <c r="AC335">
        <v>67.455208136014406</v>
      </c>
      <c r="AD335">
        <v>57.989833658926194</v>
      </c>
      <c r="AE335">
        <v>19.793769544392998</v>
      </c>
      <c r="AF335">
        <v>19.662862086032103</v>
      </c>
      <c r="AG335">
        <v>1073.1268576351499</v>
      </c>
      <c r="AH335">
        <v>92.770722927707197</v>
      </c>
      <c r="AI335">
        <v>13.358664133586641</v>
      </c>
      <c r="AJ335">
        <v>213.47716343128235</v>
      </c>
      <c r="AK335">
        <v>32.188275769105161</v>
      </c>
      <c r="AL335">
        <v>1.1731412895001403</v>
      </c>
      <c r="AM335">
        <v>-18.782234983457656</v>
      </c>
      <c r="AN335">
        <v>99</v>
      </c>
      <c r="AO335">
        <v>99</v>
      </c>
      <c r="AP335">
        <v>99</v>
      </c>
      <c r="AQ335">
        <v>99</v>
      </c>
      <c r="AR335">
        <v>216.03241438724964</v>
      </c>
      <c r="AS335">
        <v>25.965331501145741</v>
      </c>
    </row>
    <row r="336" spans="1:45">
      <c r="A336" s="569">
        <v>9</v>
      </c>
      <c r="B336">
        <v>50</v>
      </c>
      <c r="C336">
        <v>2023</v>
      </c>
      <c r="D336">
        <v>99</v>
      </c>
      <c r="E336">
        <v>99</v>
      </c>
      <c r="F336">
        <v>99</v>
      </c>
      <c r="G336">
        <v>99</v>
      </c>
      <c r="H336">
        <v>1</v>
      </c>
      <c r="I336">
        <v>99</v>
      </c>
      <c r="J336">
        <v>420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AN336">
        <v>99</v>
      </c>
      <c r="AO336">
        <v>99</v>
      </c>
      <c r="AP336">
        <v>99</v>
      </c>
      <c r="AQ336">
        <v>99</v>
      </c>
    </row>
    <row r="337" spans="1:45">
      <c r="A337" s="569">
        <v>9</v>
      </c>
      <c r="B337">
        <v>51</v>
      </c>
      <c r="C337">
        <v>2023</v>
      </c>
      <c r="D337">
        <v>99</v>
      </c>
      <c r="E337">
        <v>99</v>
      </c>
      <c r="F337">
        <v>99</v>
      </c>
      <c r="G337">
        <v>99</v>
      </c>
      <c r="H337">
        <v>2</v>
      </c>
      <c r="I337">
        <v>99</v>
      </c>
      <c r="J337">
        <v>470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102</v>
      </c>
      <c r="R337">
        <v>345</v>
      </c>
      <c r="S337">
        <v>4.232558139534885</v>
      </c>
      <c r="T337">
        <v>7.8637681159420305</v>
      </c>
      <c r="U337">
        <v>242.28434782608687</v>
      </c>
      <c r="V337">
        <v>25.507246376811597</v>
      </c>
      <c r="W337">
        <v>59.420289855072461</v>
      </c>
      <c r="X337">
        <v>5.5072463768115938</v>
      </c>
      <c r="Y337">
        <v>64.356571806767434</v>
      </c>
      <c r="Z337">
        <v>1.794904866424673</v>
      </c>
      <c r="AA337">
        <v>3.2520214901375954</v>
      </c>
      <c r="AB337">
        <v>61.453679386767426</v>
      </c>
      <c r="AC337">
        <v>60.204489151537281</v>
      </c>
      <c r="AD337">
        <v>64.558394605863015</v>
      </c>
      <c r="AE337">
        <v>0.68281676760479748</v>
      </c>
      <c r="AF337">
        <v>0.63035790950497073</v>
      </c>
      <c r="AG337">
        <v>1074.8023255813953</v>
      </c>
      <c r="AH337">
        <v>99.710144927536234</v>
      </c>
      <c r="AI337">
        <v>60.289855072463759</v>
      </c>
      <c r="AJ337">
        <v>206.09372556078017</v>
      </c>
      <c r="AK337">
        <v>6.7190392520364517</v>
      </c>
      <c r="AL337">
        <v>-5.1981764869954814</v>
      </c>
      <c r="AM337">
        <v>-26.018595929952717</v>
      </c>
      <c r="AN337">
        <v>99</v>
      </c>
      <c r="AO337">
        <v>99</v>
      </c>
      <c r="AP337">
        <v>99</v>
      </c>
      <c r="AQ337">
        <v>99</v>
      </c>
      <c r="AR337">
        <v>205.24127906976747</v>
      </c>
      <c r="AS337">
        <v>27.732007154869997</v>
      </c>
    </row>
    <row r="338" spans="1:45">
      <c r="A338" s="569">
        <v>9</v>
      </c>
      <c r="B338">
        <v>52</v>
      </c>
      <c r="C338">
        <v>2023</v>
      </c>
      <c r="D338">
        <v>99</v>
      </c>
      <c r="E338">
        <v>99</v>
      </c>
      <c r="F338">
        <v>99</v>
      </c>
      <c r="G338">
        <v>99</v>
      </c>
      <c r="H338">
        <v>2</v>
      </c>
      <c r="I338">
        <v>99</v>
      </c>
      <c r="J338">
        <v>629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AN338">
        <v>99</v>
      </c>
      <c r="AO338">
        <v>99</v>
      </c>
      <c r="AP338">
        <v>99</v>
      </c>
      <c r="AQ338">
        <v>99</v>
      </c>
    </row>
    <row r="339" spans="1:45">
      <c r="A339" s="569">
        <v>9</v>
      </c>
      <c r="B339">
        <v>53</v>
      </c>
      <c r="C339">
        <v>2023</v>
      </c>
      <c r="D339">
        <v>99</v>
      </c>
      <c r="E339">
        <v>99</v>
      </c>
      <c r="F339">
        <v>99</v>
      </c>
      <c r="G339">
        <v>99</v>
      </c>
      <c r="H339">
        <v>1</v>
      </c>
      <c r="I339">
        <v>99</v>
      </c>
      <c r="J339">
        <v>643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500</v>
      </c>
      <c r="R339">
        <v>2790</v>
      </c>
      <c r="S339">
        <v>3.604308797127469</v>
      </c>
      <c r="T339">
        <v>7.1286738351254479</v>
      </c>
      <c r="U339">
        <v>256.13365591397854</v>
      </c>
      <c r="V339">
        <v>12.473118279569892</v>
      </c>
      <c r="W339">
        <v>55.878136200716867</v>
      </c>
      <c r="X339">
        <v>3.4050179211469529</v>
      </c>
      <c r="Y339">
        <v>46.7827829959082</v>
      </c>
      <c r="Z339">
        <v>1.5327947961368595</v>
      </c>
      <c r="AA339">
        <v>2.4025677790736699</v>
      </c>
      <c r="AB339">
        <v>69.038979534896981</v>
      </c>
      <c r="AC339">
        <v>66.125785541748684</v>
      </c>
      <c r="AD339">
        <v>59.884737817301136</v>
      </c>
      <c r="AE339">
        <v>5.5219095119344486</v>
      </c>
      <c r="AF339">
        <v>5.3890672685380414</v>
      </c>
      <c r="AG339">
        <v>1067.8577191052439</v>
      </c>
      <c r="AH339">
        <v>97.598566308243747</v>
      </c>
      <c r="AI339">
        <v>19.892473118279568</v>
      </c>
      <c r="AJ339">
        <v>211.9924692975562</v>
      </c>
      <c r="AK339">
        <v>18.902070829672077</v>
      </c>
      <c r="AL339">
        <v>-7.1349303175492045</v>
      </c>
      <c r="AM339">
        <v>-16.974703852918999</v>
      </c>
      <c r="AN339">
        <v>99</v>
      </c>
      <c r="AO339">
        <v>99</v>
      </c>
      <c r="AP339">
        <v>99</v>
      </c>
      <c r="AQ339">
        <v>99</v>
      </c>
      <c r="AR339">
        <v>214.22478914558124</v>
      </c>
      <c r="AS339">
        <v>26.066600390914289</v>
      </c>
    </row>
    <row r="340" spans="1:45">
      <c r="A340" s="569">
        <v>9</v>
      </c>
      <c r="B340">
        <v>54</v>
      </c>
      <c r="C340">
        <v>2023</v>
      </c>
      <c r="D340">
        <v>99</v>
      </c>
      <c r="E340">
        <v>99</v>
      </c>
      <c r="F340">
        <v>99</v>
      </c>
      <c r="G340">
        <v>99</v>
      </c>
      <c r="H340">
        <v>1</v>
      </c>
      <c r="I340">
        <v>99</v>
      </c>
      <c r="J340">
        <v>704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AN340">
        <v>99</v>
      </c>
      <c r="AO340">
        <v>99</v>
      </c>
      <c r="AP340">
        <v>99</v>
      </c>
      <c r="AQ340">
        <v>99</v>
      </c>
    </row>
    <row r="341" spans="1:45" ht="18" customHeight="1">
      <c r="A341" s="569">
        <v>9</v>
      </c>
      <c r="B341">
        <v>55</v>
      </c>
      <c r="C341">
        <v>2023</v>
      </c>
      <c r="D341">
        <v>99</v>
      </c>
      <c r="E341">
        <v>99</v>
      </c>
      <c r="F341">
        <v>99</v>
      </c>
      <c r="G341">
        <v>99</v>
      </c>
      <c r="H341">
        <v>2</v>
      </c>
      <c r="I341">
        <v>99</v>
      </c>
      <c r="J341">
        <v>704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AN341">
        <v>99</v>
      </c>
      <c r="AO341">
        <v>99</v>
      </c>
      <c r="AP341">
        <v>99</v>
      </c>
      <c r="AQ341">
        <v>99</v>
      </c>
    </row>
    <row r="342" spans="1:45">
      <c r="A342" s="569">
        <v>9</v>
      </c>
      <c r="B342">
        <v>56</v>
      </c>
      <c r="C342">
        <v>2023</v>
      </c>
      <c r="D342">
        <v>99</v>
      </c>
      <c r="E342">
        <v>99</v>
      </c>
      <c r="F342">
        <v>99</v>
      </c>
      <c r="G342">
        <v>99</v>
      </c>
      <c r="H342">
        <v>1</v>
      </c>
      <c r="I342">
        <v>99</v>
      </c>
      <c r="J342">
        <v>802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78</v>
      </c>
      <c r="R342">
        <v>407</v>
      </c>
      <c r="S342">
        <v>3.1867321867321876</v>
      </c>
      <c r="T342">
        <v>6.7542997542997556</v>
      </c>
      <c r="U342">
        <v>251.65823095823097</v>
      </c>
      <c r="V342">
        <v>4.1769041769041779</v>
      </c>
      <c r="W342">
        <v>53.562653562653587</v>
      </c>
      <c r="X342">
        <v>2.2113022113022112</v>
      </c>
      <c r="Y342">
        <v>47.843638390726561</v>
      </c>
      <c r="Z342">
        <v>1.2038108549384745</v>
      </c>
      <c r="AA342">
        <v>1.7618883488694723</v>
      </c>
      <c r="AB342">
        <v>76.509297189529406</v>
      </c>
      <c r="AC342">
        <v>76.560938811241599</v>
      </c>
      <c r="AD342">
        <v>79.893659416956083</v>
      </c>
      <c r="AE342">
        <v>0.80552586787000768</v>
      </c>
      <c r="AF342">
        <v>0.77241073604084398</v>
      </c>
      <c r="AG342">
        <v>1098.2124352331609</v>
      </c>
      <c r="AH342">
        <v>94.84029484029486</v>
      </c>
      <c r="AI342">
        <v>2.9484029484029493</v>
      </c>
      <c r="AJ342">
        <v>209.82376382595484</v>
      </c>
      <c r="AK342">
        <v>28.799657392822557</v>
      </c>
      <c r="AL342">
        <v>11.251523950523382</v>
      </c>
      <c r="AM342">
        <v>-5.0827602961615952</v>
      </c>
      <c r="AN342">
        <v>99</v>
      </c>
      <c r="AO342">
        <v>99</v>
      </c>
      <c r="AP342">
        <v>99</v>
      </c>
      <c r="AQ342">
        <v>99</v>
      </c>
      <c r="AR342">
        <v>215.34715025906735</v>
      </c>
      <c r="AS342">
        <v>25.082419198273008</v>
      </c>
    </row>
    <row r="343" spans="1:45">
      <c r="A343" s="569">
        <v>9</v>
      </c>
      <c r="B343">
        <v>57</v>
      </c>
      <c r="C343">
        <v>2022</v>
      </c>
      <c r="D343">
        <v>99</v>
      </c>
      <c r="E343">
        <v>99</v>
      </c>
      <c r="F343">
        <v>99</v>
      </c>
      <c r="G343">
        <v>99</v>
      </c>
      <c r="H343">
        <v>1</v>
      </c>
      <c r="I343">
        <v>99</v>
      </c>
      <c r="J343">
        <v>103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1861</v>
      </c>
      <c r="R343">
        <v>10225</v>
      </c>
      <c r="S343">
        <v>4.0753902032001559</v>
      </c>
      <c r="T343">
        <v>7.5449388753056255</v>
      </c>
      <c r="U343">
        <v>274.91540831295777</v>
      </c>
      <c r="V343">
        <v>20.459657701711489</v>
      </c>
      <c r="W343">
        <v>69.652811735941327</v>
      </c>
      <c r="X343">
        <v>9.0855745721271379</v>
      </c>
      <c r="Y343">
        <v>53.657160601606257</v>
      </c>
      <c r="Z343">
        <v>1.7105730669376735</v>
      </c>
      <c r="AA343">
        <v>2.2329736242357914</v>
      </c>
      <c r="AB343">
        <v>72.412744020226782</v>
      </c>
      <c r="AC343">
        <v>66.369547058726994</v>
      </c>
      <c r="AD343">
        <v>58.036745721034521</v>
      </c>
      <c r="AE343">
        <v>18.682623789512142</v>
      </c>
      <c r="AF343">
        <v>19.315457679834061</v>
      </c>
      <c r="AG343">
        <v>1073.7834141087776</v>
      </c>
      <c r="AH343">
        <v>89.90709046454765</v>
      </c>
      <c r="AI343">
        <v>23.951100244498779</v>
      </c>
      <c r="AJ343">
        <v>213.50639439253831</v>
      </c>
      <c r="AK343">
        <v>21.832374068239361</v>
      </c>
      <c r="AL343">
        <v>-2.624203750139344</v>
      </c>
      <c r="AM343">
        <v>-16.564957257820623</v>
      </c>
      <c r="AN343">
        <v>99</v>
      </c>
      <c r="AO343">
        <v>99</v>
      </c>
      <c r="AP343">
        <v>99</v>
      </c>
      <c r="AQ343">
        <v>99</v>
      </c>
      <c r="AR343">
        <v>216.27431340872377</v>
      </c>
      <c r="AS343">
        <v>27.200310403348876</v>
      </c>
    </row>
    <row r="344" spans="1:45">
      <c r="A344" s="569">
        <v>9</v>
      </c>
      <c r="B344">
        <v>58</v>
      </c>
      <c r="C344">
        <v>2022</v>
      </c>
      <c r="D344">
        <v>99</v>
      </c>
      <c r="E344">
        <v>99</v>
      </c>
      <c r="F344">
        <v>99</v>
      </c>
      <c r="G344">
        <v>99</v>
      </c>
      <c r="H344">
        <v>2</v>
      </c>
      <c r="I344">
        <v>99</v>
      </c>
      <c r="J344">
        <v>106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335</v>
      </c>
      <c r="R344">
        <v>1723</v>
      </c>
      <c r="S344">
        <v>4.6178010471204196</v>
      </c>
      <c r="T344">
        <v>7.4666279744631439</v>
      </c>
      <c r="U344">
        <v>274.61567034242631</v>
      </c>
      <c r="V344">
        <v>32.385374347069067</v>
      </c>
      <c r="W344">
        <v>64.828786999419606</v>
      </c>
      <c r="X344">
        <v>10.040626813697038</v>
      </c>
      <c r="Y344">
        <v>58.609655237987631</v>
      </c>
      <c r="Z344">
        <v>1.8243530471313565</v>
      </c>
      <c r="AA344">
        <v>2.4060804080666558</v>
      </c>
      <c r="AB344">
        <v>73.678063177054227</v>
      </c>
      <c r="AC344">
        <v>67.854868150036125</v>
      </c>
      <c r="AD344">
        <v>57.674032529508629</v>
      </c>
      <c r="AE344">
        <v>3.1481819842864991</v>
      </c>
      <c r="AF344">
        <v>3.251271207326996</v>
      </c>
      <c r="AG344">
        <v>1067.7001743172575</v>
      </c>
      <c r="AH344">
        <v>98.49100406268137</v>
      </c>
      <c r="AI344">
        <v>52.350551363900173</v>
      </c>
      <c r="AJ344">
        <v>212.11748809682399</v>
      </c>
      <c r="AK344">
        <v>15.82975952170994</v>
      </c>
      <c r="AL344">
        <v>-6.0158840521502954</v>
      </c>
      <c r="AM344">
        <v>-20.115511189711988</v>
      </c>
      <c r="AN344">
        <v>99</v>
      </c>
      <c r="AO344">
        <v>99</v>
      </c>
      <c r="AP344">
        <v>99</v>
      </c>
      <c r="AQ344">
        <v>99</v>
      </c>
      <c r="AR344">
        <v>212.23939570017433</v>
      </c>
      <c r="AS344">
        <v>28.625213900415524</v>
      </c>
    </row>
    <row r="345" spans="1:45">
      <c r="A345" s="569">
        <v>9</v>
      </c>
      <c r="B345">
        <v>59</v>
      </c>
      <c r="C345">
        <v>2022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110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310</v>
      </c>
      <c r="R345">
        <v>981</v>
      </c>
      <c r="S345">
        <v>3.8663265306122447</v>
      </c>
      <c r="T345">
        <v>7.5066258919469924</v>
      </c>
      <c r="U345">
        <v>269.86655453618755</v>
      </c>
      <c r="V345">
        <v>16.106014271151885</v>
      </c>
      <c r="W345">
        <v>67.889908256880744</v>
      </c>
      <c r="X345">
        <v>6.4220183486238485</v>
      </c>
      <c r="Y345">
        <v>50.051761832553503</v>
      </c>
      <c r="Z345">
        <v>1.5551500364106683</v>
      </c>
      <c r="AA345">
        <v>2.5081329345211545</v>
      </c>
      <c r="AB345">
        <v>73.15188272819978</v>
      </c>
      <c r="AC345">
        <v>68.363928387475639</v>
      </c>
      <c r="AD345">
        <v>67.148302343906479</v>
      </c>
      <c r="AE345">
        <v>1.7924355929106524</v>
      </c>
      <c r="AF345">
        <v>1.819117184975128</v>
      </c>
      <c r="AG345">
        <v>1086.6132177681477</v>
      </c>
      <c r="AH345">
        <v>93.170234454638106</v>
      </c>
      <c r="AI345">
        <v>20.591233435270127</v>
      </c>
      <c r="AJ345">
        <v>202.42346685508849</v>
      </c>
      <c r="AK345">
        <v>7.3783996500782356</v>
      </c>
      <c r="AL345">
        <v>-8.3716219854437863</v>
      </c>
      <c r="AM345">
        <v>-28.212134995112997</v>
      </c>
      <c r="AN345">
        <v>99</v>
      </c>
      <c r="AO345">
        <v>99</v>
      </c>
      <c r="AP345">
        <v>99</v>
      </c>
      <c r="AQ345">
        <v>99</v>
      </c>
      <c r="AR345">
        <v>215.82340195016249</v>
      </c>
      <c r="AS345">
        <v>26.78374268402688</v>
      </c>
    </row>
    <row r="346" spans="1:45">
      <c r="A346" s="569">
        <v>9</v>
      </c>
      <c r="B346">
        <v>60</v>
      </c>
      <c r="C346">
        <v>2022</v>
      </c>
      <c r="D346">
        <v>99</v>
      </c>
      <c r="E346">
        <v>99</v>
      </c>
      <c r="F346">
        <v>99</v>
      </c>
      <c r="G346">
        <v>99</v>
      </c>
      <c r="H346">
        <v>1</v>
      </c>
      <c r="I346">
        <v>99</v>
      </c>
      <c r="J346">
        <v>113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902</v>
      </c>
      <c r="R346">
        <v>5411</v>
      </c>
      <c r="S346">
        <v>3.7042671614100193</v>
      </c>
      <c r="T346">
        <v>7.2988357050452812</v>
      </c>
      <c r="U346">
        <v>266.50717797079955</v>
      </c>
      <c r="V346">
        <v>13.749768989096284</v>
      </c>
      <c r="W346">
        <v>66.272408057660314</v>
      </c>
      <c r="X346">
        <v>6.6900757715764172</v>
      </c>
      <c r="Y346">
        <v>50.243586746650401</v>
      </c>
      <c r="Z346">
        <v>1.5814279937314</v>
      </c>
      <c r="AA346">
        <v>2.0984713687719627</v>
      </c>
      <c r="AB346">
        <v>69.672292686849488</v>
      </c>
      <c r="AC346">
        <v>71.234549117992856</v>
      </c>
      <c r="AD346">
        <v>69.832276120174882</v>
      </c>
      <c r="AE346">
        <v>9.8867166088068714</v>
      </c>
      <c r="AF346">
        <v>9.908982226375862</v>
      </c>
      <c r="AG346">
        <v>1075.0982810920123</v>
      </c>
      <c r="AH346">
        <v>90.741082979116612</v>
      </c>
      <c r="AI346">
        <v>16.632785067455188</v>
      </c>
      <c r="AJ346">
        <v>212.04772543834912</v>
      </c>
      <c r="AK346">
        <v>23.302743481311158</v>
      </c>
      <c r="AL346">
        <v>1.925758175880852</v>
      </c>
      <c r="AM346">
        <v>-16.234095312075748</v>
      </c>
      <c r="AN346">
        <v>99</v>
      </c>
      <c r="AO346">
        <v>99</v>
      </c>
      <c r="AP346">
        <v>99</v>
      </c>
      <c r="AQ346">
        <v>99</v>
      </c>
      <c r="AR346">
        <v>216.43356926188065</v>
      </c>
      <c r="AS346">
        <v>26.354945769714003</v>
      </c>
    </row>
    <row r="347" spans="1:45">
      <c r="A347" s="569">
        <v>9</v>
      </c>
      <c r="B347">
        <v>61</v>
      </c>
      <c r="C347">
        <v>2022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116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484</v>
      </c>
      <c r="R347">
        <v>2143</v>
      </c>
      <c r="S347">
        <v>3.7078073866292658</v>
      </c>
      <c r="T347">
        <v>7.2865142323845085</v>
      </c>
      <c r="U347">
        <v>259.69756416238943</v>
      </c>
      <c r="V347">
        <v>12.225851609892672</v>
      </c>
      <c r="W347">
        <v>63.322445170321963</v>
      </c>
      <c r="X347">
        <v>4.0130657956136258</v>
      </c>
      <c r="Y347">
        <v>47.652059739601206</v>
      </c>
      <c r="Z347">
        <v>1.4735794624612373</v>
      </c>
      <c r="AA347">
        <v>2.2179516453958161</v>
      </c>
      <c r="AB347">
        <v>68.328834205158302</v>
      </c>
      <c r="AC347">
        <v>67.524976417987261</v>
      </c>
      <c r="AD347">
        <v>71.238842115663445</v>
      </c>
      <c r="AE347">
        <v>3.9155856020464097</v>
      </c>
      <c r="AF347">
        <v>3.8241300402389249</v>
      </c>
      <c r="AG347">
        <v>1078.2229828850859</v>
      </c>
      <c r="AH347">
        <v>94.353709752683173</v>
      </c>
      <c r="AI347">
        <v>15.772281847876812</v>
      </c>
      <c r="AJ347">
        <v>209.10826657272125</v>
      </c>
      <c r="AK347">
        <v>18.517802393383935</v>
      </c>
      <c r="AL347">
        <v>-6.8468364049541846</v>
      </c>
      <c r="AM347">
        <v>-23.042161923987237</v>
      </c>
      <c r="AN347">
        <v>99</v>
      </c>
      <c r="AO347">
        <v>99</v>
      </c>
      <c r="AP347">
        <v>99</v>
      </c>
      <c r="AQ347">
        <v>99</v>
      </c>
      <c r="AR347">
        <v>214.31931540342299</v>
      </c>
      <c r="AS347">
        <v>26.402752912636561</v>
      </c>
    </row>
    <row r="348" spans="1:45">
      <c r="A348" s="569">
        <v>9</v>
      </c>
      <c r="B348">
        <v>62</v>
      </c>
      <c r="C348">
        <v>2022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117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455</v>
      </c>
      <c r="R348">
        <v>3438</v>
      </c>
      <c r="S348">
        <v>3.654295733489187</v>
      </c>
      <c r="T348">
        <v>7.2507271669575326</v>
      </c>
      <c r="U348">
        <v>262.76410703897545</v>
      </c>
      <c r="V348">
        <v>14.48516579406631</v>
      </c>
      <c r="W348">
        <v>62.827225130890035</v>
      </c>
      <c r="X348">
        <v>5.2937754508435138</v>
      </c>
      <c r="Y348">
        <v>50.962118586030485</v>
      </c>
      <c r="Z348">
        <v>1.6098852765893661</v>
      </c>
      <c r="AA348">
        <v>2.0857053290502106</v>
      </c>
      <c r="AB348">
        <v>66.115311954753196</v>
      </c>
      <c r="AC348">
        <v>73.393657685281951</v>
      </c>
      <c r="AD348">
        <v>67.193016231882254</v>
      </c>
      <c r="AE348">
        <v>6.2817467568061414</v>
      </c>
      <c r="AF348">
        <v>6.2074684169775693</v>
      </c>
      <c r="AG348">
        <v>1070.7118644067796</v>
      </c>
      <c r="AH348">
        <v>98.691099476439831</v>
      </c>
      <c r="AI348">
        <v>31.297265852239679</v>
      </c>
      <c r="AJ348">
        <v>213.54681301670749</v>
      </c>
      <c r="AK348">
        <v>19.447713891911626</v>
      </c>
      <c r="AL348">
        <v>0.16387411126235571</v>
      </c>
      <c r="AM348">
        <v>-13.060035791900997</v>
      </c>
      <c r="AN348">
        <v>99</v>
      </c>
      <c r="AO348">
        <v>99</v>
      </c>
      <c r="AP348">
        <v>99</v>
      </c>
      <c r="AQ348">
        <v>99</v>
      </c>
      <c r="AR348">
        <v>215.86499123319703</v>
      </c>
      <c r="AS348">
        <v>26.11576924229912</v>
      </c>
    </row>
    <row r="349" spans="1:45">
      <c r="A349" s="569">
        <v>9</v>
      </c>
      <c r="B349">
        <v>63</v>
      </c>
      <c r="C349">
        <v>2022</v>
      </c>
      <c r="D349">
        <v>99</v>
      </c>
      <c r="E349">
        <v>99</v>
      </c>
      <c r="F349">
        <v>99</v>
      </c>
      <c r="G349">
        <v>99</v>
      </c>
      <c r="H349">
        <v>1</v>
      </c>
      <c r="I349">
        <v>99</v>
      </c>
      <c r="J349">
        <v>134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970</v>
      </c>
      <c r="R349">
        <v>4277</v>
      </c>
      <c r="S349">
        <v>3.5987320967363239</v>
      </c>
      <c r="T349">
        <v>7.1882160392798697</v>
      </c>
      <c r="U349">
        <v>262.14501753565594</v>
      </c>
      <c r="V349">
        <v>9.5627776478840314</v>
      </c>
      <c r="W349">
        <v>58.826280102875856</v>
      </c>
      <c r="X349">
        <v>4.0448912789338323</v>
      </c>
      <c r="Y349">
        <v>46.9382611204122</v>
      </c>
      <c r="Z349">
        <v>1.3501112662647663</v>
      </c>
      <c r="AA349">
        <v>2.2600145296345757</v>
      </c>
      <c r="AB349">
        <v>67.416807043018835</v>
      </c>
      <c r="AC349">
        <v>68.817548376703115</v>
      </c>
      <c r="AD349">
        <v>70.769178033933983</v>
      </c>
      <c r="AE349">
        <v>7.8147268408551076</v>
      </c>
      <c r="AF349">
        <v>7.7041275229854751</v>
      </c>
      <c r="AG349">
        <v>1088.3305785123964</v>
      </c>
      <c r="AH349">
        <v>92.260930558802897</v>
      </c>
      <c r="AI349">
        <v>10.54477437456161</v>
      </c>
      <c r="AJ349">
        <v>214.77370873672817</v>
      </c>
      <c r="AK349">
        <v>23.935740867136921</v>
      </c>
      <c r="AL349">
        <v>-4.0238076272360797</v>
      </c>
      <c r="AM349">
        <v>-15.479070842394188</v>
      </c>
      <c r="AN349">
        <v>99</v>
      </c>
      <c r="AO349">
        <v>99</v>
      </c>
      <c r="AP349">
        <v>99</v>
      </c>
      <c r="AQ349">
        <v>99</v>
      </c>
      <c r="AR349">
        <v>215.27297771099424</v>
      </c>
      <c r="AS349">
        <v>26.254091009600515</v>
      </c>
    </row>
    <row r="350" spans="1:45">
      <c r="A350" s="569">
        <v>9</v>
      </c>
      <c r="B350">
        <v>64</v>
      </c>
      <c r="C350">
        <v>2022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138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50</v>
      </c>
      <c r="R350">
        <v>258</v>
      </c>
      <c r="S350">
        <v>3.5930232558139559</v>
      </c>
      <c r="T350">
        <v>8</v>
      </c>
      <c r="U350">
        <v>262.73333333333318</v>
      </c>
      <c r="V350">
        <v>15.11627906976744</v>
      </c>
      <c r="W350">
        <v>63.178294573643413</v>
      </c>
      <c r="X350">
        <v>6.2015503875968996</v>
      </c>
      <c r="Y350">
        <v>56.08710948274328</v>
      </c>
      <c r="Z350">
        <v>1.6333105225354598</v>
      </c>
      <c r="AA350">
        <v>2.7604628305339838</v>
      </c>
      <c r="AB350">
        <v>81.926304196555648</v>
      </c>
      <c r="AC350">
        <v>82.810437260970943</v>
      </c>
      <c r="AD350">
        <v>86.654308785923106</v>
      </c>
      <c r="AE350">
        <v>0.47140507948108895</v>
      </c>
      <c r="AF350">
        <v>0.4657764072807532</v>
      </c>
      <c r="AG350">
        <v>1097.2421875</v>
      </c>
      <c r="AH350">
        <v>98.837209302325562</v>
      </c>
      <c r="AI350">
        <v>12.015503875968992</v>
      </c>
      <c r="AJ350">
        <v>199.25247983454264</v>
      </c>
      <c r="AK350">
        <v>2.7044370489239542</v>
      </c>
      <c r="AL350">
        <v>-17.706450675104403</v>
      </c>
      <c r="AM350">
        <v>-31.232452500421719</v>
      </c>
      <c r="AN350">
        <v>99</v>
      </c>
      <c r="AO350">
        <v>99</v>
      </c>
      <c r="AP350">
        <v>99</v>
      </c>
      <c r="AQ350">
        <v>99</v>
      </c>
      <c r="AR350">
        <v>215.10546875</v>
      </c>
      <c r="AS350">
        <v>26.436494736112358</v>
      </c>
    </row>
    <row r="351" spans="1:45">
      <c r="A351" s="569">
        <v>9</v>
      </c>
      <c r="B351">
        <v>65</v>
      </c>
      <c r="C351">
        <v>2022</v>
      </c>
      <c r="D351">
        <v>99</v>
      </c>
      <c r="E351">
        <v>99</v>
      </c>
      <c r="F351">
        <v>99</v>
      </c>
      <c r="G351">
        <v>99</v>
      </c>
      <c r="H351">
        <v>2</v>
      </c>
      <c r="I351">
        <v>99</v>
      </c>
      <c r="J351">
        <v>141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364</v>
      </c>
      <c r="R351">
        <v>1706</v>
      </c>
      <c r="S351">
        <v>4.0363849765258228</v>
      </c>
      <c r="T351">
        <v>7.3399765533411507</v>
      </c>
      <c r="U351">
        <v>263.67725674091406</v>
      </c>
      <c r="V351">
        <v>18.757327080890978</v>
      </c>
      <c r="W351">
        <v>67.409144196951956</v>
      </c>
      <c r="X351">
        <v>6.3305978898007025</v>
      </c>
      <c r="Y351">
        <v>53.94998985514745</v>
      </c>
      <c r="Z351">
        <v>1.7730494003008912</v>
      </c>
      <c r="AA351">
        <v>2.1043712667977843</v>
      </c>
      <c r="AB351">
        <v>71.326516342115312</v>
      </c>
      <c r="AC351">
        <v>66.710562095220894</v>
      </c>
      <c r="AD351">
        <v>62.265042654471507</v>
      </c>
      <c r="AE351">
        <v>3.1171204092819305</v>
      </c>
      <c r="AF351">
        <v>3.0909665373398005</v>
      </c>
      <c r="AG351">
        <v>1076.2033997655335</v>
      </c>
      <c r="AH351">
        <v>99.296600234466624</v>
      </c>
      <c r="AI351">
        <v>32.532239155920273</v>
      </c>
      <c r="AJ351">
        <v>208.93455565432913</v>
      </c>
      <c r="AK351">
        <v>15.809280838980857</v>
      </c>
      <c r="AL351">
        <v>-3.679835839804888</v>
      </c>
      <c r="AM351">
        <v>-21.816950937679945</v>
      </c>
      <c r="AN351">
        <v>99</v>
      </c>
      <c r="AO351">
        <v>99</v>
      </c>
      <c r="AP351">
        <v>99</v>
      </c>
      <c r="AQ351">
        <v>99</v>
      </c>
      <c r="AR351">
        <v>213.00527549824153</v>
      </c>
      <c r="AS351">
        <v>27.236721490412403</v>
      </c>
    </row>
    <row r="352" spans="1:45">
      <c r="A352" s="569">
        <v>9</v>
      </c>
      <c r="B352">
        <v>66</v>
      </c>
      <c r="C352">
        <v>2022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143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196</v>
      </c>
      <c r="R352">
        <v>942</v>
      </c>
      <c r="S352">
        <v>3.5734042553191494</v>
      </c>
      <c r="T352">
        <v>6.6592356687898064</v>
      </c>
      <c r="U352">
        <v>260.90233545647561</v>
      </c>
      <c r="V352">
        <v>13.69426751592357</v>
      </c>
      <c r="W352">
        <v>49.256900212314221</v>
      </c>
      <c r="X352">
        <v>5.0955414012738842</v>
      </c>
      <c r="Y352">
        <v>48.470900225220817</v>
      </c>
      <c r="Z352">
        <v>1.6121870885645035</v>
      </c>
      <c r="AA352">
        <v>1.9302086863627796</v>
      </c>
      <c r="AB352">
        <v>68.88004011189615</v>
      </c>
      <c r="AC352">
        <v>69.40688906117343</v>
      </c>
      <c r="AD352">
        <v>57.653425862620693</v>
      </c>
      <c r="AE352">
        <v>1.7211766855472324</v>
      </c>
      <c r="AF352">
        <v>1.688773767981665</v>
      </c>
      <c r="AG352">
        <v>1058.9648187633263</v>
      </c>
      <c r="AH352">
        <v>96.921443736730367</v>
      </c>
      <c r="AI352">
        <v>20.806794055201696</v>
      </c>
      <c r="AJ352">
        <v>216.94129240104201</v>
      </c>
      <c r="AK352">
        <v>19.598900882640518</v>
      </c>
      <c r="AL352">
        <v>-1.6968082699396629</v>
      </c>
      <c r="AM352">
        <v>-21.392867388549828</v>
      </c>
      <c r="AN352">
        <v>99</v>
      </c>
      <c r="AO352">
        <v>99</v>
      </c>
      <c r="AP352">
        <v>99</v>
      </c>
      <c r="AQ352">
        <v>99</v>
      </c>
      <c r="AR352">
        <v>216.12260127931776</v>
      </c>
      <c r="AS352">
        <v>25.851221762909248</v>
      </c>
    </row>
    <row r="353" spans="1:45">
      <c r="A353" s="569">
        <v>9</v>
      </c>
      <c r="B353">
        <v>67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147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AN353">
        <v>99</v>
      </c>
      <c r="AO353">
        <v>99</v>
      </c>
      <c r="AP353">
        <v>99</v>
      </c>
      <c r="AQ353">
        <v>99</v>
      </c>
    </row>
    <row r="354" spans="1:45">
      <c r="A354" s="569">
        <v>9</v>
      </c>
      <c r="B354">
        <v>68</v>
      </c>
      <c r="C354">
        <v>2022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147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233</v>
      </c>
      <c r="R354">
        <v>1263</v>
      </c>
      <c r="S354">
        <v>4.0555996822875295</v>
      </c>
      <c r="T354">
        <v>7.2367379255740305</v>
      </c>
      <c r="U354">
        <v>262.78796516231193</v>
      </c>
      <c r="V354">
        <v>24.148851939825807</v>
      </c>
      <c r="W354">
        <v>64.212193190815512</v>
      </c>
      <c r="X354">
        <v>6.0965954077593052</v>
      </c>
      <c r="Y354">
        <v>54.35338867729407</v>
      </c>
      <c r="Z354">
        <v>1.8809198376211047</v>
      </c>
      <c r="AA354">
        <v>2.2977518980169194</v>
      </c>
      <c r="AB354">
        <v>68.179314880980243</v>
      </c>
      <c r="AC354">
        <v>61.683563830840434</v>
      </c>
      <c r="AD354">
        <v>41.912626115357931</v>
      </c>
      <c r="AE354">
        <v>2.307692307692307</v>
      </c>
      <c r="AF354">
        <v>2.280612117514897</v>
      </c>
      <c r="AG354">
        <v>1074.899480069324</v>
      </c>
      <c r="AH354">
        <v>90.340459224069633</v>
      </c>
      <c r="AI354">
        <v>28.424386381631049</v>
      </c>
      <c r="AJ354">
        <v>211.48308998140595</v>
      </c>
      <c r="AK354">
        <v>26.555654821116256</v>
      </c>
      <c r="AL354">
        <v>-0.53832645070939589</v>
      </c>
      <c r="AM354">
        <v>-17.647375003386912</v>
      </c>
      <c r="AN354">
        <v>99</v>
      </c>
      <c r="AO354">
        <v>99</v>
      </c>
      <c r="AP354">
        <v>99</v>
      </c>
      <c r="AQ354">
        <v>99</v>
      </c>
      <c r="AR354">
        <v>213.78422876949736</v>
      </c>
      <c r="AS354">
        <v>26.963842304462936</v>
      </c>
    </row>
    <row r="355" spans="1:45">
      <c r="A355" s="569">
        <v>9</v>
      </c>
      <c r="B355">
        <v>69</v>
      </c>
      <c r="C355">
        <v>2022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155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286</v>
      </c>
      <c r="R355">
        <v>1489</v>
      </c>
      <c r="S355">
        <v>3.526527871054399</v>
      </c>
      <c r="T355">
        <v>7.1799865681665551</v>
      </c>
      <c r="U355">
        <v>260.25893216924072</v>
      </c>
      <c r="V355">
        <v>9.1336467427803871</v>
      </c>
      <c r="W355">
        <v>59.905977165883151</v>
      </c>
      <c r="X355">
        <v>4.0967092008059094</v>
      </c>
      <c r="Y355">
        <v>47.778369499983313</v>
      </c>
      <c r="Z355">
        <v>1.370122069606746</v>
      </c>
      <c r="AA355">
        <v>2.0660295023192567</v>
      </c>
      <c r="AB355">
        <v>71.952893119287495</v>
      </c>
      <c r="AC355">
        <v>70.10679434537316</v>
      </c>
      <c r="AD355">
        <v>68.468273160078738</v>
      </c>
      <c r="AE355">
        <v>2.7206285401059742</v>
      </c>
      <c r="AF355">
        <v>2.6628269653036014</v>
      </c>
      <c r="AG355">
        <v>1093.7445152158527</v>
      </c>
      <c r="AH355">
        <v>94.157152451309599</v>
      </c>
      <c r="AI355">
        <v>14.237743451981199</v>
      </c>
      <c r="AJ355">
        <v>209.11406960015097</v>
      </c>
      <c r="AK355">
        <v>25.434570710197537</v>
      </c>
      <c r="AL355">
        <v>-1.5426267449909119</v>
      </c>
      <c r="AM355">
        <v>-17.243129965467098</v>
      </c>
      <c r="AN355">
        <v>99</v>
      </c>
      <c r="AO355">
        <v>99</v>
      </c>
      <c r="AP355">
        <v>99</v>
      </c>
      <c r="AQ355">
        <v>99</v>
      </c>
      <c r="AR355">
        <v>215.79830148619951</v>
      </c>
      <c r="AS355">
        <v>25.828856853771882</v>
      </c>
    </row>
    <row r="356" spans="1:45">
      <c r="A356" s="569">
        <v>9</v>
      </c>
      <c r="B356">
        <v>70</v>
      </c>
      <c r="C356">
        <v>2022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160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314</v>
      </c>
      <c r="R356">
        <v>1325</v>
      </c>
      <c r="S356">
        <v>4.6431818181818194</v>
      </c>
      <c r="T356">
        <v>7.2709433962264143</v>
      </c>
      <c r="U356">
        <v>271.33313207547235</v>
      </c>
      <c r="V356">
        <v>32.075471698113205</v>
      </c>
      <c r="W356">
        <v>63.094339622641513</v>
      </c>
      <c r="X356">
        <v>11.396226415094338</v>
      </c>
      <c r="Y356">
        <v>62.895462928436146</v>
      </c>
      <c r="Z356">
        <v>2.032405944702115</v>
      </c>
      <c r="AA356">
        <v>2.0711370171878589</v>
      </c>
      <c r="AB356">
        <v>72.601578269476789</v>
      </c>
      <c r="AC356">
        <v>61.663506728145691</v>
      </c>
      <c r="AD356">
        <v>52.041521470170302</v>
      </c>
      <c r="AE356">
        <v>2.420975698885437</v>
      </c>
      <c r="AF356">
        <v>2.4703660555771849</v>
      </c>
      <c r="AG356">
        <v>1073.2838660578382</v>
      </c>
      <c r="AH356">
        <v>97.886792452830178</v>
      </c>
      <c r="AI356">
        <v>58.943396226415103</v>
      </c>
      <c r="AJ356">
        <v>217.8230558306812</v>
      </c>
      <c r="AK356">
        <v>7.6242980774673628</v>
      </c>
      <c r="AL356">
        <v>-1.2159445869950123</v>
      </c>
      <c r="AM356">
        <v>-24.011293062008711</v>
      </c>
      <c r="AN356">
        <v>99</v>
      </c>
      <c r="AO356">
        <v>99</v>
      </c>
      <c r="AP356">
        <v>99</v>
      </c>
      <c r="AQ356">
        <v>99</v>
      </c>
      <c r="AR356">
        <v>211.88812785388123</v>
      </c>
      <c r="AS356">
        <v>28.406283003849126</v>
      </c>
    </row>
    <row r="357" spans="1:45">
      <c r="A357" s="569">
        <v>9</v>
      </c>
      <c r="B357">
        <v>71</v>
      </c>
      <c r="C357">
        <v>2022</v>
      </c>
      <c r="D357">
        <v>99</v>
      </c>
      <c r="E357">
        <v>99</v>
      </c>
      <c r="F357">
        <v>99</v>
      </c>
      <c r="G357">
        <v>99</v>
      </c>
      <c r="H357">
        <v>1</v>
      </c>
      <c r="I357">
        <v>99</v>
      </c>
      <c r="J357">
        <v>171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153</v>
      </c>
      <c r="R357">
        <v>1455</v>
      </c>
      <c r="S357">
        <v>3.5535590877677952</v>
      </c>
      <c r="T357">
        <v>7.2872852233676992</v>
      </c>
      <c r="U357">
        <v>266.5118694158075</v>
      </c>
      <c r="V357">
        <v>14.639175257731962</v>
      </c>
      <c r="W357">
        <v>64.536082474226802</v>
      </c>
      <c r="X357">
        <v>5.841924398625431</v>
      </c>
      <c r="Y357">
        <v>50.310119753707312</v>
      </c>
      <c r="Z357">
        <v>1.6689146859521899</v>
      </c>
      <c r="AA357">
        <v>2.3771412523802407</v>
      </c>
      <c r="AB357">
        <v>60.553705488776089</v>
      </c>
      <c r="AC357">
        <v>71.056403295385294</v>
      </c>
      <c r="AD357">
        <v>81.294772545103058</v>
      </c>
      <c r="AE357">
        <v>2.6585053900968392</v>
      </c>
      <c r="AF357">
        <v>2.664539445258264</v>
      </c>
      <c r="AG357">
        <v>1047.9175572519086</v>
      </c>
      <c r="AH357">
        <v>89.484536082474222</v>
      </c>
      <c r="AI357">
        <v>21.237113402061855</v>
      </c>
      <c r="AJ357">
        <v>215.67607726039029</v>
      </c>
      <c r="AK357">
        <v>30.079117802522891</v>
      </c>
      <c r="AL357">
        <v>-2.798592930369789</v>
      </c>
      <c r="AM357">
        <v>-8.785570223267408</v>
      </c>
      <c r="AN357">
        <v>99</v>
      </c>
      <c r="AO357">
        <v>99</v>
      </c>
      <c r="AP357">
        <v>99</v>
      </c>
      <c r="AQ357">
        <v>99</v>
      </c>
      <c r="AR357">
        <v>217.96564885496181</v>
      </c>
      <c r="AS357">
        <v>25.995470329205368</v>
      </c>
    </row>
    <row r="358" spans="1:45" s="569" customFormat="1">
      <c r="A358" s="569">
        <v>9</v>
      </c>
      <c r="B358" s="569">
        <v>72</v>
      </c>
      <c r="C358" s="569">
        <v>2022</v>
      </c>
      <c r="D358" s="569">
        <v>99</v>
      </c>
      <c r="E358" s="569">
        <v>99</v>
      </c>
      <c r="F358" s="569">
        <v>99</v>
      </c>
      <c r="G358" s="569">
        <v>99</v>
      </c>
      <c r="H358" s="569">
        <v>1</v>
      </c>
      <c r="I358" s="569">
        <v>99</v>
      </c>
      <c r="J358" s="569">
        <v>172</v>
      </c>
      <c r="K358" s="569">
        <v>99</v>
      </c>
      <c r="L358" s="569">
        <v>99</v>
      </c>
      <c r="M358" s="569">
        <v>99</v>
      </c>
      <c r="N358" s="569">
        <v>99</v>
      </c>
      <c r="O358" s="569">
        <v>99</v>
      </c>
      <c r="P358" s="569">
        <v>9999</v>
      </c>
      <c r="AN358" s="569">
        <v>99</v>
      </c>
      <c r="AO358" s="569">
        <v>99</v>
      </c>
      <c r="AP358" s="569">
        <v>99</v>
      </c>
      <c r="AQ358" s="569">
        <v>99</v>
      </c>
    </row>
    <row r="359" spans="1:45">
      <c r="A359">
        <v>9</v>
      </c>
      <c r="B359">
        <v>73</v>
      </c>
      <c r="C359">
        <v>2022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175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69</v>
      </c>
      <c r="R359">
        <v>253</v>
      </c>
      <c r="S359">
        <v>3.3571428571428554</v>
      </c>
      <c r="T359">
        <v>7.0632411067193681</v>
      </c>
      <c r="U359">
        <v>251.28023715415017</v>
      </c>
      <c r="V359">
        <v>8.3003952569169979</v>
      </c>
      <c r="W359">
        <v>61.264822134387352</v>
      </c>
      <c r="X359">
        <v>3.1620553359683794</v>
      </c>
      <c r="Y359">
        <v>59.959989333658065</v>
      </c>
      <c r="Z359">
        <v>1.349259399687023</v>
      </c>
      <c r="AA359">
        <v>2.2554178445090849</v>
      </c>
      <c r="AB359">
        <v>50.495336382186011</v>
      </c>
      <c r="AC359">
        <v>78.709569035927359</v>
      </c>
      <c r="AD359">
        <v>62.316682767690416</v>
      </c>
      <c r="AE359">
        <v>0.46226932212680433</v>
      </c>
      <c r="AF359">
        <v>0.4368390554107075</v>
      </c>
      <c r="AG359">
        <v>1065.7063492063492</v>
      </c>
      <c r="AH359">
        <v>98.023715415019765</v>
      </c>
      <c r="AI359">
        <v>14.624505928853756</v>
      </c>
      <c r="AJ359">
        <v>203.41015595832312</v>
      </c>
      <c r="AK359">
        <v>32.40615660723023</v>
      </c>
      <c r="AL359">
        <v>13.776420202390636</v>
      </c>
      <c r="AM359">
        <v>-18.114774306759077</v>
      </c>
      <c r="AN359">
        <v>99</v>
      </c>
      <c r="AO359">
        <v>99</v>
      </c>
      <c r="AP359">
        <v>99</v>
      </c>
      <c r="AQ359">
        <v>99</v>
      </c>
      <c r="AR359">
        <v>215.44841269841277</v>
      </c>
      <c r="AS359">
        <v>25.267546305107768</v>
      </c>
    </row>
    <row r="360" spans="1:45">
      <c r="A360">
        <v>9</v>
      </c>
      <c r="B360">
        <v>74</v>
      </c>
      <c r="C360">
        <v>2022</v>
      </c>
      <c r="D360">
        <v>99</v>
      </c>
      <c r="E360">
        <v>99</v>
      </c>
      <c r="F360">
        <v>99</v>
      </c>
      <c r="G360">
        <v>99</v>
      </c>
      <c r="H360">
        <v>2</v>
      </c>
      <c r="I360">
        <v>99</v>
      </c>
      <c r="J360">
        <v>177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327</v>
      </c>
      <c r="R360">
        <v>1628</v>
      </c>
      <c r="S360">
        <v>4.1041281577325934</v>
      </c>
      <c r="T360">
        <v>7.600122850122851</v>
      </c>
      <c r="U360">
        <v>264.13286240786226</v>
      </c>
      <c r="V360">
        <v>21.621621621621625</v>
      </c>
      <c r="W360">
        <v>63.513513513513523</v>
      </c>
      <c r="X360">
        <v>6.2653562653562647</v>
      </c>
      <c r="Y360">
        <v>54.530244475596952</v>
      </c>
      <c r="Z360">
        <v>1.7697955506076657</v>
      </c>
      <c r="AA360">
        <v>2.6847782744469302</v>
      </c>
      <c r="AB360">
        <v>71.513304180847939</v>
      </c>
      <c r="AC360">
        <v>60.617850102417179</v>
      </c>
      <c r="AD360">
        <v>56.022841618573374</v>
      </c>
      <c r="AE360">
        <v>2.97460259455509</v>
      </c>
      <c r="AF360">
        <v>2.9547411687935448</v>
      </c>
      <c r="AG360">
        <v>1073.6474025974023</v>
      </c>
      <c r="AH360">
        <v>94.103194103194099</v>
      </c>
      <c r="AI360">
        <v>33.538083538083555</v>
      </c>
      <c r="AJ360">
        <v>211.48542601165593</v>
      </c>
      <c r="AK360">
        <v>15.409643338661178</v>
      </c>
      <c r="AL360">
        <v>-1.0611086941411028</v>
      </c>
      <c r="AM360">
        <v>-23.798607552122441</v>
      </c>
      <c r="AN360">
        <v>99</v>
      </c>
      <c r="AO360">
        <v>99</v>
      </c>
      <c r="AP360">
        <v>99</v>
      </c>
      <c r="AQ360">
        <v>99</v>
      </c>
      <c r="AR360">
        <v>212.66818181818181</v>
      </c>
      <c r="AS360">
        <v>27.403281636025511</v>
      </c>
    </row>
    <row r="361" spans="1:45">
      <c r="A361">
        <v>9</v>
      </c>
      <c r="B361">
        <v>75</v>
      </c>
      <c r="C361">
        <v>2022</v>
      </c>
      <c r="D361">
        <v>99</v>
      </c>
      <c r="E361">
        <v>99</v>
      </c>
      <c r="F361">
        <v>99</v>
      </c>
      <c r="G361">
        <v>99</v>
      </c>
      <c r="H361">
        <v>2</v>
      </c>
      <c r="I361">
        <v>99</v>
      </c>
      <c r="J361">
        <v>178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185</v>
      </c>
      <c r="R361">
        <v>752</v>
      </c>
      <c r="S361">
        <v>3.8882978723404249</v>
      </c>
      <c r="T361">
        <v>7.5518617021276606</v>
      </c>
      <c r="U361">
        <v>265.12845744680902</v>
      </c>
      <c r="V361">
        <v>14.09574468085107</v>
      </c>
      <c r="W361">
        <v>68.218085106382986</v>
      </c>
      <c r="X361">
        <v>6.5159574468085104</v>
      </c>
      <c r="Y361">
        <v>54.662624233070119</v>
      </c>
      <c r="Z361">
        <v>1.5499729841831451</v>
      </c>
      <c r="AA361">
        <v>2.358770808186871</v>
      </c>
      <c r="AB361">
        <v>72.382910979846784</v>
      </c>
      <c r="AC361">
        <v>62.533299248794734</v>
      </c>
      <c r="AD361">
        <v>65.446959527428149</v>
      </c>
      <c r="AE361">
        <v>1.3740179060844144</v>
      </c>
      <c r="AF361">
        <v>1.3699880865417824</v>
      </c>
      <c r="AG361">
        <v>1078.9148936170211</v>
      </c>
      <c r="AH361">
        <v>99.202127659574501</v>
      </c>
      <c r="AI361">
        <v>23.271276595744684</v>
      </c>
      <c r="AJ361">
        <v>206.77921644267872</v>
      </c>
      <c r="AK361">
        <v>19.966481974958938</v>
      </c>
      <c r="AL361">
        <v>-6.2291910854116015</v>
      </c>
      <c r="AM361">
        <v>-13.727686921328097</v>
      </c>
      <c r="AN361">
        <v>99</v>
      </c>
      <c r="AO361">
        <v>99</v>
      </c>
      <c r="AP361">
        <v>99</v>
      </c>
      <c r="AQ361">
        <v>99</v>
      </c>
      <c r="AR361">
        <v>213.79521276595736</v>
      </c>
      <c r="AS361">
        <v>27.025127406342889</v>
      </c>
    </row>
    <row r="362" spans="1:45">
      <c r="A362">
        <v>9</v>
      </c>
      <c r="B362">
        <v>76</v>
      </c>
      <c r="C362">
        <v>2022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181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110</v>
      </c>
      <c r="R362">
        <v>555</v>
      </c>
      <c r="S362">
        <v>3.8119349005424974</v>
      </c>
      <c r="T362">
        <v>7.064864864864866</v>
      </c>
      <c r="U362">
        <v>258.39297297297287</v>
      </c>
      <c r="V362">
        <v>15.855855855855861</v>
      </c>
      <c r="W362">
        <v>55.495495495495504</v>
      </c>
      <c r="X362">
        <v>4.5045045045045029</v>
      </c>
      <c r="Y362">
        <v>51.943406878914622</v>
      </c>
      <c r="Z362">
        <v>1.5488324776281659</v>
      </c>
      <c r="AA362">
        <v>2.1450403154046929</v>
      </c>
      <c r="AB362">
        <v>65.749442614219475</v>
      </c>
      <c r="AC362">
        <v>73.700301077273267</v>
      </c>
      <c r="AD362">
        <v>68.681398401212306</v>
      </c>
      <c r="AE362">
        <v>1.0140690663255982</v>
      </c>
      <c r="AF362">
        <v>0.9854084607400877</v>
      </c>
      <c r="AG362">
        <v>1078.5891891891895</v>
      </c>
      <c r="AH362">
        <v>100</v>
      </c>
      <c r="AI362">
        <v>27.567567567567568</v>
      </c>
      <c r="AJ362">
        <v>216.69716625998612</v>
      </c>
      <c r="AK362">
        <v>24.39459518308988</v>
      </c>
      <c r="AL362">
        <v>3.3785087112189176</v>
      </c>
      <c r="AM362">
        <v>-19.918061143199647</v>
      </c>
      <c r="AN362">
        <v>99</v>
      </c>
      <c r="AO362">
        <v>99</v>
      </c>
      <c r="AP362">
        <v>99</v>
      </c>
      <c r="AQ362">
        <v>99</v>
      </c>
      <c r="AR362">
        <v>212.84504504504511</v>
      </c>
      <c r="AS362">
        <v>26.725409945756681</v>
      </c>
    </row>
    <row r="363" spans="1:45">
      <c r="A363">
        <v>9</v>
      </c>
      <c r="B363">
        <v>77</v>
      </c>
      <c r="C363">
        <v>2022</v>
      </c>
      <c r="D363">
        <v>99</v>
      </c>
      <c r="E363">
        <v>99</v>
      </c>
      <c r="F363">
        <v>99</v>
      </c>
      <c r="G363">
        <v>99</v>
      </c>
      <c r="H363">
        <v>1</v>
      </c>
      <c r="I363">
        <v>99</v>
      </c>
      <c r="J363">
        <v>309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1739</v>
      </c>
      <c r="R363">
        <v>11292</v>
      </c>
      <c r="S363">
        <v>3.5854871658228982</v>
      </c>
      <c r="T363">
        <v>7.6424902585901506</v>
      </c>
      <c r="U363">
        <v>263.66796315975859</v>
      </c>
      <c r="V363">
        <v>11.246900460503008</v>
      </c>
      <c r="W363">
        <v>71.298264257881684</v>
      </c>
      <c r="X363">
        <v>4.8175699610343594</v>
      </c>
      <c r="Y363">
        <v>47.921796932608736</v>
      </c>
      <c r="Z363">
        <v>1.447640595158975</v>
      </c>
      <c r="AA363">
        <v>2.1752751377053734</v>
      </c>
      <c r="AB363">
        <v>68.643816451055585</v>
      </c>
      <c r="AC363">
        <v>66.720332711631357</v>
      </c>
      <c r="AD363">
        <v>62.029955920479374</v>
      </c>
      <c r="AE363">
        <v>20.632194408916504</v>
      </c>
      <c r="AF363">
        <v>20.45836104337468</v>
      </c>
      <c r="AG363">
        <v>1083.3625276097187</v>
      </c>
      <c r="AH363">
        <v>91.409847679773307</v>
      </c>
      <c r="AI363">
        <v>12.238753099539499</v>
      </c>
      <c r="AJ363">
        <v>211.00703662499043</v>
      </c>
      <c r="AK363">
        <v>32.428705824852344</v>
      </c>
      <c r="AL363">
        <v>-2.5505184259725855</v>
      </c>
      <c r="AM363">
        <v>-19.509850946030252</v>
      </c>
      <c r="AN363">
        <v>99</v>
      </c>
      <c r="AO363">
        <v>99</v>
      </c>
      <c r="AP363">
        <v>99</v>
      </c>
      <c r="AQ363">
        <v>99</v>
      </c>
      <c r="AR363">
        <v>216.72659176029964</v>
      </c>
      <c r="AS363">
        <v>25.990440783527955</v>
      </c>
    </row>
    <row r="364" spans="1:45">
      <c r="A364">
        <v>9</v>
      </c>
      <c r="B364">
        <v>78</v>
      </c>
      <c r="C364">
        <v>2022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420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AN364">
        <v>99</v>
      </c>
      <c r="AO364">
        <v>99</v>
      </c>
      <c r="AP364">
        <v>99</v>
      </c>
      <c r="AQ364">
        <v>99</v>
      </c>
    </row>
    <row r="365" spans="1:45">
      <c r="A365">
        <v>9</v>
      </c>
      <c r="B365">
        <v>79</v>
      </c>
      <c r="C365">
        <v>2022</v>
      </c>
      <c r="D365">
        <v>99</v>
      </c>
      <c r="E365">
        <v>99</v>
      </c>
      <c r="F365">
        <v>99</v>
      </c>
      <c r="G365">
        <v>99</v>
      </c>
      <c r="H365">
        <v>2</v>
      </c>
      <c r="I365">
        <v>99</v>
      </c>
      <c r="J365">
        <v>470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84</v>
      </c>
      <c r="R365">
        <v>245</v>
      </c>
      <c r="S365">
        <v>4.639344262295082</v>
      </c>
      <c r="T365">
        <v>7.7061224489795919</v>
      </c>
      <c r="U365">
        <v>250.62693877551001</v>
      </c>
      <c r="V365">
        <v>27.755102040816329</v>
      </c>
      <c r="W365">
        <v>62.857142857142847</v>
      </c>
      <c r="X365">
        <v>7.7551020408163263</v>
      </c>
      <c r="Y365">
        <v>68.570366128796081</v>
      </c>
      <c r="Z365">
        <v>1.6960202875878869</v>
      </c>
      <c r="AA365">
        <v>2.7111567049663128</v>
      </c>
      <c r="AB365">
        <v>48.488774198478623</v>
      </c>
      <c r="AC365">
        <v>65.935670055160898</v>
      </c>
      <c r="AD365">
        <v>52.18732462133412</v>
      </c>
      <c r="AE365">
        <v>0.44765211035994878</v>
      </c>
      <c r="AF365">
        <v>0.42192614615143798</v>
      </c>
      <c r="AG365">
        <v>1050.6270491803282</v>
      </c>
      <c r="AH365">
        <v>97.959183673469383</v>
      </c>
      <c r="AI365">
        <v>61.632653061224474</v>
      </c>
      <c r="AJ365">
        <v>209.81144014538987</v>
      </c>
      <c r="AK365">
        <v>25.152005320521855</v>
      </c>
      <c r="AL365">
        <v>6.8679681807695951</v>
      </c>
      <c r="AM365">
        <v>-24.600704698476314</v>
      </c>
      <c r="AN365">
        <v>99</v>
      </c>
      <c r="AO365">
        <v>99</v>
      </c>
      <c r="AP365">
        <v>99</v>
      </c>
      <c r="AQ365">
        <v>99</v>
      </c>
      <c r="AR365">
        <v>204.69672131147536</v>
      </c>
      <c r="AS365">
        <v>28.675508672832127</v>
      </c>
    </row>
    <row r="366" spans="1:45">
      <c r="A366">
        <v>9</v>
      </c>
      <c r="B366">
        <v>80</v>
      </c>
      <c r="C366">
        <v>2022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629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AN366">
        <v>99</v>
      </c>
      <c r="AO366">
        <v>99</v>
      </c>
      <c r="AP366">
        <v>99</v>
      </c>
      <c r="AQ366">
        <v>99</v>
      </c>
    </row>
    <row r="367" spans="1:45">
      <c r="A367">
        <v>9</v>
      </c>
      <c r="B367">
        <v>81</v>
      </c>
      <c r="C367">
        <v>2022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643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487</v>
      </c>
      <c r="R367">
        <v>2949</v>
      </c>
      <c r="S367">
        <v>3.6818490822569672</v>
      </c>
      <c r="T367">
        <v>7.3767378772465246</v>
      </c>
      <c r="U367">
        <v>259.45705323838575</v>
      </c>
      <c r="V367">
        <v>14.242115971515773</v>
      </c>
      <c r="W367">
        <v>60.393353679213291</v>
      </c>
      <c r="X367">
        <v>4.5778229908443526</v>
      </c>
      <c r="Y367">
        <v>48.745206832878758</v>
      </c>
      <c r="Z367">
        <v>1.5530975898337072</v>
      </c>
      <c r="AA367">
        <v>2.4924738676943159</v>
      </c>
      <c r="AB367">
        <v>70.80082125966581</v>
      </c>
      <c r="AC367">
        <v>67.718761888527766</v>
      </c>
      <c r="AD367">
        <v>62.799731108402327</v>
      </c>
      <c r="AE367">
        <v>5.3882696875571003</v>
      </c>
      <c r="AF367">
        <v>5.2575433077416189</v>
      </c>
      <c r="AG367">
        <v>1075.6643084541915</v>
      </c>
      <c r="AH367">
        <v>95.049169209901635</v>
      </c>
      <c r="AI367">
        <v>20.142421159715159</v>
      </c>
      <c r="AJ367">
        <v>209.95942171053912</v>
      </c>
      <c r="AK367">
        <v>18.018256195685144</v>
      </c>
      <c r="AL367">
        <v>-4.1201483279231539</v>
      </c>
      <c r="AM367">
        <v>-20.822917949364729</v>
      </c>
      <c r="AN367">
        <v>99</v>
      </c>
      <c r="AO367">
        <v>99</v>
      </c>
      <c r="AP367">
        <v>99</v>
      </c>
      <c r="AQ367">
        <v>99</v>
      </c>
      <c r="AR367">
        <v>214.57269189954016</v>
      </c>
      <c r="AS367">
        <v>26.238617972967404</v>
      </c>
    </row>
    <row r="368" spans="1:45">
      <c r="A368">
        <v>9</v>
      </c>
      <c r="B368">
        <v>82</v>
      </c>
      <c r="C368">
        <v>2022</v>
      </c>
      <c r="D368">
        <v>99</v>
      </c>
      <c r="E368">
        <v>99</v>
      </c>
      <c r="F368">
        <v>99</v>
      </c>
      <c r="G368">
        <v>99</v>
      </c>
      <c r="H368">
        <v>1</v>
      </c>
      <c r="I368">
        <v>99</v>
      </c>
      <c r="J368">
        <v>704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AN368">
        <v>99</v>
      </c>
      <c r="AO368">
        <v>99</v>
      </c>
      <c r="AP368">
        <v>99</v>
      </c>
      <c r="AQ368">
        <v>99</v>
      </c>
    </row>
    <row r="369" spans="1:45">
      <c r="A369">
        <v>9</v>
      </c>
      <c r="B369">
        <v>83</v>
      </c>
      <c r="C369">
        <v>2022</v>
      </c>
      <c r="D369">
        <v>99</v>
      </c>
      <c r="E369">
        <v>99</v>
      </c>
      <c r="F369">
        <v>99</v>
      </c>
      <c r="G369">
        <v>99</v>
      </c>
      <c r="H369">
        <v>2</v>
      </c>
      <c r="I369">
        <v>99</v>
      </c>
      <c r="J369">
        <v>704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AN369">
        <v>99</v>
      </c>
      <c r="AO369">
        <v>99</v>
      </c>
      <c r="AP369">
        <v>99</v>
      </c>
      <c r="AQ369">
        <v>99</v>
      </c>
    </row>
    <row r="370" spans="1:45">
      <c r="A370">
        <v>9</v>
      </c>
      <c r="B370">
        <v>84</v>
      </c>
      <c r="C370">
        <v>2022</v>
      </c>
      <c r="D370">
        <v>99</v>
      </c>
      <c r="E370">
        <v>99</v>
      </c>
      <c r="F370">
        <v>99</v>
      </c>
      <c r="G370">
        <v>99</v>
      </c>
      <c r="H370">
        <v>1</v>
      </c>
      <c r="I370">
        <v>99</v>
      </c>
      <c r="J370">
        <v>802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83</v>
      </c>
      <c r="R370">
        <v>400</v>
      </c>
      <c r="S370">
        <v>3.375939849624062</v>
      </c>
      <c r="T370">
        <v>7.34</v>
      </c>
      <c r="U370">
        <v>263.93460000000005</v>
      </c>
      <c r="V370">
        <v>5.5</v>
      </c>
      <c r="W370">
        <v>67.5</v>
      </c>
      <c r="X370">
        <v>3.75</v>
      </c>
      <c r="Y370">
        <v>45.488450043279215</v>
      </c>
      <c r="Z370">
        <v>1.224961277641166</v>
      </c>
      <c r="AA370">
        <v>1.9479219696897525</v>
      </c>
      <c r="AB370">
        <v>72.119067761421803</v>
      </c>
      <c r="AC370">
        <v>73.976274259275343</v>
      </c>
      <c r="AD370">
        <v>77.661413763182253</v>
      </c>
      <c r="AE370">
        <v>0.73086058834277356</v>
      </c>
      <c r="AF370">
        <v>0.72543569832401633</v>
      </c>
      <c r="AG370">
        <v>1090.9212598425197</v>
      </c>
      <c r="AH370">
        <v>94.5</v>
      </c>
      <c r="AI370">
        <v>5.25</v>
      </c>
      <c r="AJ370">
        <v>206.40242804755096</v>
      </c>
      <c r="AK370">
        <v>40.518841151679098</v>
      </c>
      <c r="AL370">
        <v>5.5567817912707662</v>
      </c>
      <c r="AM370">
        <v>-5.0555471399407885</v>
      </c>
      <c r="AN370">
        <v>99</v>
      </c>
      <c r="AO370">
        <v>99</v>
      </c>
      <c r="AP370">
        <v>99</v>
      </c>
      <c r="AQ370">
        <v>99</v>
      </c>
      <c r="AR370">
        <v>217.99737532808399</v>
      </c>
      <c r="AS370">
        <v>25.467340994520903</v>
      </c>
    </row>
    <row r="371" spans="1:45">
      <c r="A371">
        <v>10</v>
      </c>
      <c r="B371">
        <v>1</v>
      </c>
      <c r="C371">
        <v>2024</v>
      </c>
      <c r="D371">
        <v>99</v>
      </c>
      <c r="E371">
        <v>99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0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7915</v>
      </c>
      <c r="R371">
        <v>39277</v>
      </c>
      <c r="S371">
        <v>3.7478160919540242</v>
      </c>
      <c r="T371">
        <v>7.4527586119102782</v>
      </c>
      <c r="U371">
        <v>263.66899203095846</v>
      </c>
      <c r="V371">
        <v>13.330957048654424</v>
      </c>
      <c r="W371">
        <v>66.384907197596561</v>
      </c>
      <c r="X371">
        <v>5.7565496346462304</v>
      </c>
      <c r="Y371">
        <v>52.229713076560593</v>
      </c>
      <c r="Z371">
        <v>1.5228762030096481</v>
      </c>
      <c r="AA371">
        <v>2.265818997272472</v>
      </c>
      <c r="AB371">
        <v>66.264471264482196</v>
      </c>
      <c r="AC371">
        <v>67.92627911199115</v>
      </c>
      <c r="AD371">
        <v>62.801749919216846</v>
      </c>
      <c r="AE371">
        <v>86.807673606506654</v>
      </c>
      <c r="AF371">
        <v>86.273225871723497</v>
      </c>
      <c r="AG371">
        <v>1073.8425503216438</v>
      </c>
      <c r="AH371">
        <v>98.103215622374407</v>
      </c>
      <c r="AI371">
        <v>21.546961325966844</v>
      </c>
      <c r="AJ371">
        <v>212.27465416190211</v>
      </c>
      <c r="AK371">
        <v>18.246711561502796</v>
      </c>
      <c r="AL371">
        <v>-4.4390805276468157</v>
      </c>
      <c r="AM371">
        <v>-20.80245221121713</v>
      </c>
      <c r="AN371">
        <v>99</v>
      </c>
      <c r="AO371">
        <v>99</v>
      </c>
      <c r="AP371">
        <v>99</v>
      </c>
      <c r="AQ371">
        <v>99</v>
      </c>
      <c r="AR371">
        <v>215.16766964100435</v>
      </c>
      <c r="AS371">
        <v>26.403738366294881</v>
      </c>
    </row>
    <row r="372" spans="1:45">
      <c r="A372">
        <v>10</v>
      </c>
      <c r="B372">
        <v>2</v>
      </c>
      <c r="C372">
        <v>2024</v>
      </c>
      <c r="D372">
        <v>99</v>
      </c>
      <c r="E372">
        <v>99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4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279</v>
      </c>
      <c r="R372">
        <v>1187</v>
      </c>
      <c r="S372">
        <v>3.9079391891891881</v>
      </c>
      <c r="T372">
        <v>7.4498736310025295</v>
      </c>
      <c r="U372">
        <v>264.76663858466691</v>
      </c>
      <c r="V372">
        <v>16.259477674810451</v>
      </c>
      <c r="W372">
        <v>67.059814658803703</v>
      </c>
      <c r="X372">
        <v>6.402695871946082</v>
      </c>
      <c r="Y372">
        <v>56.031203237266645</v>
      </c>
      <c r="Z372">
        <v>1.5773110658336762</v>
      </c>
      <c r="AA372">
        <v>2.236212550735718</v>
      </c>
      <c r="AB372">
        <v>64.406656330800402</v>
      </c>
      <c r="AC372">
        <v>61.814790141925677</v>
      </c>
      <c r="AD372">
        <v>63.965327265267433</v>
      </c>
      <c r="AE372">
        <v>2.6234363258630591</v>
      </c>
      <c r="AF372">
        <v>2.6181386999709062</v>
      </c>
      <c r="AG372">
        <v>1075.1161400512383</v>
      </c>
      <c r="AH372">
        <v>98.567818028643615</v>
      </c>
      <c r="AI372">
        <v>25.189553496208941</v>
      </c>
      <c r="AJ372">
        <v>211.54214412346451</v>
      </c>
      <c r="AK372">
        <v>15.551976606695558</v>
      </c>
      <c r="AL372">
        <v>-6.1970661545662189</v>
      </c>
      <c r="AM372">
        <v>-18.315193100587631</v>
      </c>
      <c r="AN372">
        <v>99</v>
      </c>
      <c r="AO372">
        <v>99</v>
      </c>
      <c r="AP372">
        <v>99</v>
      </c>
      <c r="AQ372">
        <v>99</v>
      </c>
      <c r="AR372">
        <v>213.97096498719037</v>
      </c>
      <c r="AS372">
        <v>26.923992588976208</v>
      </c>
    </row>
    <row r="373" spans="1:45">
      <c r="A373">
        <v>10</v>
      </c>
      <c r="B373">
        <v>3</v>
      </c>
      <c r="C373">
        <v>2024</v>
      </c>
      <c r="D373">
        <v>99</v>
      </c>
      <c r="E373">
        <v>99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7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1928</v>
      </c>
      <c r="R373">
        <v>2603</v>
      </c>
      <c r="S373">
        <v>3.622358816749903</v>
      </c>
      <c r="T373">
        <v>7.1394544756050706</v>
      </c>
      <c r="U373">
        <v>251.00533999231641</v>
      </c>
      <c r="V373">
        <v>14.406454091432964</v>
      </c>
      <c r="W373">
        <v>62.351133307721859</v>
      </c>
      <c r="X373">
        <v>3.3038801383019591</v>
      </c>
      <c r="Y373">
        <v>49.031212807159591</v>
      </c>
      <c r="Z373">
        <v>1.6547790737409498</v>
      </c>
      <c r="AA373">
        <v>2.2120038897700414</v>
      </c>
      <c r="AB373">
        <v>63.598599400274026</v>
      </c>
      <c r="AC373">
        <v>56.43647171169976</v>
      </c>
      <c r="AD373">
        <v>49.234905853951055</v>
      </c>
      <c r="AE373">
        <v>5.7529947398665087</v>
      </c>
      <c r="AF373">
        <v>5.4429682197609193</v>
      </c>
      <c r="AG373">
        <v>1041.906162464986</v>
      </c>
      <c r="AH373">
        <v>27.429888590088357</v>
      </c>
      <c r="AI373">
        <v>9.3737994621590488</v>
      </c>
      <c r="AJ373">
        <v>224.24385458818588</v>
      </c>
      <c r="AK373">
        <v>60.452331215105716</v>
      </c>
      <c r="AL373">
        <v>5.9864570153293837</v>
      </c>
      <c r="AM373">
        <v>-3.8372952204688784</v>
      </c>
      <c r="AN373">
        <v>99</v>
      </c>
      <c r="AO373">
        <v>99</v>
      </c>
      <c r="AP373">
        <v>99</v>
      </c>
      <c r="AQ373">
        <v>99</v>
      </c>
      <c r="AR373">
        <v>215.12605042016801</v>
      </c>
      <c r="AS373">
        <v>25.702838766554297</v>
      </c>
    </row>
    <row r="374" spans="1:45">
      <c r="A374">
        <v>10</v>
      </c>
      <c r="B374">
        <v>4</v>
      </c>
      <c r="C374">
        <v>2024</v>
      </c>
      <c r="D374">
        <v>99</v>
      </c>
      <c r="E374">
        <v>99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771</v>
      </c>
      <c r="R374">
        <v>2065</v>
      </c>
      <c r="S374">
        <v>6.5510895883777254</v>
      </c>
      <c r="T374">
        <v>7.8125907990314749</v>
      </c>
      <c r="U374">
        <v>314.27874092009716</v>
      </c>
      <c r="V374">
        <v>78.353510895883772</v>
      </c>
      <c r="W374">
        <v>69.152542372881356</v>
      </c>
      <c r="X374">
        <v>23.825665859564161</v>
      </c>
      <c r="Y374">
        <v>52.57142567446769</v>
      </c>
      <c r="Z374">
        <v>1.2014640077629122</v>
      </c>
      <c r="AA374">
        <v>2.4733419020171272</v>
      </c>
      <c r="AB374">
        <v>66.784462735452237</v>
      </c>
      <c r="AC374">
        <v>53.735887600963807</v>
      </c>
      <c r="AD374">
        <v>49.886943503252247</v>
      </c>
      <c r="AE374">
        <v>4.5639393537550283</v>
      </c>
      <c r="AF374">
        <v>5.4064691613280029</v>
      </c>
      <c r="AG374">
        <v>1063.0992217898836</v>
      </c>
      <c r="AH374">
        <v>99.418886198547213</v>
      </c>
      <c r="AI374">
        <v>99.564164648910378</v>
      </c>
      <c r="AJ374">
        <v>207.59518907859399</v>
      </c>
      <c r="AK374">
        <v>32.444041244536898</v>
      </c>
      <c r="AL374">
        <v>9.6547348603456484</v>
      </c>
      <c r="AM374">
        <v>-14.065644708754816</v>
      </c>
      <c r="AN374">
        <v>99</v>
      </c>
      <c r="AO374">
        <v>99</v>
      </c>
      <c r="AP374">
        <v>99</v>
      </c>
      <c r="AQ374">
        <v>99</v>
      </c>
      <c r="AR374">
        <v>211.37013618677048</v>
      </c>
      <c r="AS374">
        <v>33.128332978469523</v>
      </c>
    </row>
    <row r="375" spans="1:45">
      <c r="A375">
        <v>10</v>
      </c>
      <c r="B375">
        <v>5</v>
      </c>
      <c r="C375">
        <v>2024</v>
      </c>
      <c r="D375">
        <v>99</v>
      </c>
      <c r="E375">
        <v>99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11</v>
      </c>
      <c r="L375">
        <v>99</v>
      </c>
      <c r="M375">
        <v>99</v>
      </c>
      <c r="N375">
        <v>99</v>
      </c>
      <c r="O375">
        <v>99</v>
      </c>
      <c r="P375">
        <v>9999</v>
      </c>
      <c r="AN375">
        <v>99</v>
      </c>
      <c r="AO375">
        <v>99</v>
      </c>
      <c r="AP375">
        <v>99</v>
      </c>
      <c r="AQ375">
        <v>99</v>
      </c>
    </row>
    <row r="376" spans="1:45">
      <c r="A376">
        <v>10</v>
      </c>
      <c r="B376">
        <v>6</v>
      </c>
      <c r="C376">
        <v>2024</v>
      </c>
      <c r="D376">
        <v>99</v>
      </c>
      <c r="E376">
        <v>99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12</v>
      </c>
      <c r="L376">
        <v>99</v>
      </c>
      <c r="M376">
        <v>99</v>
      </c>
      <c r="N376">
        <v>99</v>
      </c>
      <c r="O376">
        <v>99</v>
      </c>
      <c r="P376">
        <v>9999</v>
      </c>
      <c r="AN376">
        <v>99</v>
      </c>
      <c r="AO376">
        <v>99</v>
      </c>
      <c r="AP376">
        <v>99</v>
      </c>
      <c r="AQ376">
        <v>99</v>
      </c>
    </row>
    <row r="377" spans="1:45">
      <c r="A377">
        <v>10</v>
      </c>
      <c r="B377">
        <v>7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0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8412</v>
      </c>
      <c r="R377">
        <v>44403</v>
      </c>
      <c r="S377">
        <v>3.665498530409224</v>
      </c>
      <c r="T377">
        <v>7.3821813841407122</v>
      </c>
      <c r="U377">
        <v>260.64049275949833</v>
      </c>
      <c r="V377">
        <v>12.041979145553228</v>
      </c>
      <c r="W377">
        <v>65.236583113753554</v>
      </c>
      <c r="X377">
        <v>4.9478638830709647</v>
      </c>
      <c r="Y377">
        <v>50.734120948322577</v>
      </c>
      <c r="Z377">
        <v>1.5046238936888516</v>
      </c>
      <c r="AA377">
        <v>2.2470362582388304</v>
      </c>
      <c r="AB377">
        <v>66.379472581197035</v>
      </c>
      <c r="AC377">
        <v>68.531675247967243</v>
      </c>
      <c r="AD377">
        <v>63.682371055090627</v>
      </c>
      <c r="AE377">
        <v>87.881486759292244</v>
      </c>
      <c r="AF377">
        <v>87.276426182309933</v>
      </c>
      <c r="AG377">
        <v>1074.2994738046216</v>
      </c>
      <c r="AH377">
        <v>98.369479539670778</v>
      </c>
      <c r="AI377">
        <v>21.165236583113753</v>
      </c>
      <c r="AJ377">
        <v>211.74794199170779</v>
      </c>
      <c r="AK377">
        <v>17.521043414105101</v>
      </c>
      <c r="AL377">
        <v>-4.6399103658695822</v>
      </c>
      <c r="AM377">
        <v>-21.096913325526796</v>
      </c>
      <c r="AN377">
        <v>99</v>
      </c>
      <c r="AO377">
        <v>99</v>
      </c>
      <c r="AP377">
        <v>99</v>
      </c>
      <c r="AQ377">
        <v>99</v>
      </c>
      <c r="AR377">
        <v>214.99675131548844</v>
      </c>
      <c r="AS377">
        <v>26.190612206047906</v>
      </c>
    </row>
    <row r="378" spans="1:45">
      <c r="A378">
        <v>10</v>
      </c>
      <c r="B378">
        <v>8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4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280</v>
      </c>
      <c r="R378">
        <v>1322</v>
      </c>
      <c r="S378">
        <v>3.7945413191811994</v>
      </c>
      <c r="T378">
        <v>7.431921331316186</v>
      </c>
      <c r="U378">
        <v>260.34039334341952</v>
      </c>
      <c r="V378">
        <v>13.691376701966719</v>
      </c>
      <c r="W378">
        <v>68.003025718608157</v>
      </c>
      <c r="X378">
        <v>5.7488653555219358</v>
      </c>
      <c r="Y378">
        <v>54.722950425983584</v>
      </c>
      <c r="Z378">
        <v>1.4765245886333955</v>
      </c>
      <c r="AA378">
        <v>2.2119830643606875</v>
      </c>
      <c r="AB378">
        <v>63.998253780963992</v>
      </c>
      <c r="AC378">
        <v>62.229714041535154</v>
      </c>
      <c r="AD378">
        <v>68.106203928520685</v>
      </c>
      <c r="AE378">
        <v>2.6164746863001231</v>
      </c>
      <c r="AF378">
        <v>2.5954685142302099</v>
      </c>
      <c r="AG378">
        <v>1071.2686682063124</v>
      </c>
      <c r="AH378">
        <v>98.260211800302557</v>
      </c>
      <c r="AI378">
        <v>23.7518910741301</v>
      </c>
      <c r="AJ378">
        <v>210.53856895666155</v>
      </c>
      <c r="AK378">
        <v>17.762419272705522</v>
      </c>
      <c r="AL378">
        <v>-5.2933285876869922</v>
      </c>
      <c r="AM378">
        <v>-16.149563999118861</v>
      </c>
      <c r="AN378">
        <v>99</v>
      </c>
      <c r="AO378">
        <v>99</v>
      </c>
      <c r="AP378">
        <v>99</v>
      </c>
      <c r="AQ378">
        <v>99</v>
      </c>
      <c r="AR378">
        <v>213.57428791377987</v>
      </c>
      <c r="AS378">
        <v>26.580186788670723</v>
      </c>
    </row>
    <row r="379" spans="1:45">
      <c r="A379">
        <v>10</v>
      </c>
      <c r="B379">
        <v>9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7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2080</v>
      </c>
      <c r="R379">
        <v>2835</v>
      </c>
      <c r="S379">
        <v>3.608112874779541</v>
      </c>
      <c r="T379">
        <v>6.935802469135802</v>
      </c>
      <c r="U379">
        <v>249.28000000000031</v>
      </c>
      <c r="V379">
        <v>15.343915343915343</v>
      </c>
      <c r="W379">
        <v>58.518518518518512</v>
      </c>
      <c r="X379">
        <v>2.9629629629629632</v>
      </c>
      <c r="Y379">
        <v>49.314292750565002</v>
      </c>
      <c r="Z379">
        <v>1.6931872415295153</v>
      </c>
      <c r="AA379">
        <v>2.2063173726797807</v>
      </c>
      <c r="AB379">
        <v>66.327500672081655</v>
      </c>
      <c r="AC379">
        <v>57.480062305658592</v>
      </c>
      <c r="AD379">
        <v>50.984916202371821</v>
      </c>
      <c r="AE379">
        <v>5.6109725685785534</v>
      </c>
      <c r="AF379">
        <v>5.3294605547532123</v>
      </c>
      <c r="AG379">
        <v>1044.8333333333333</v>
      </c>
      <c r="AH379">
        <v>27.513227513227505</v>
      </c>
      <c r="AI379">
        <v>10.405643738977076</v>
      </c>
      <c r="AJ379">
        <v>228.31023184652096</v>
      </c>
      <c r="AK379">
        <v>60.298924812046515</v>
      </c>
      <c r="AL379">
        <v>-24.950266968447455</v>
      </c>
      <c r="AM379">
        <v>19.079026064078036</v>
      </c>
      <c r="AN379">
        <v>99</v>
      </c>
      <c r="AO379">
        <v>99</v>
      </c>
      <c r="AP379">
        <v>99</v>
      </c>
      <c r="AQ379">
        <v>99</v>
      </c>
      <c r="AR379">
        <v>214.10512820512815</v>
      </c>
      <c r="AS379">
        <v>25.847878901780721</v>
      </c>
    </row>
    <row r="380" spans="1:45">
      <c r="A380">
        <v>10</v>
      </c>
      <c r="B380">
        <v>10</v>
      </c>
      <c r="C380">
        <v>2023</v>
      </c>
      <c r="D380">
        <v>99</v>
      </c>
      <c r="E380">
        <v>99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709</v>
      </c>
      <c r="R380">
        <v>1852</v>
      </c>
      <c r="S380">
        <v>6.995680345572354</v>
      </c>
      <c r="T380">
        <v>8.4006479481641492</v>
      </c>
      <c r="U380">
        <v>326.54033477321843</v>
      </c>
      <c r="V380">
        <v>99.892008639308813</v>
      </c>
      <c r="W380">
        <v>80.291576673866089</v>
      </c>
      <c r="X380">
        <v>29.913606911447093</v>
      </c>
      <c r="Y380">
        <v>50.035031448236573</v>
      </c>
      <c r="Z380">
        <v>1.0171226946670675</v>
      </c>
      <c r="AA380">
        <v>2.3360633135223874</v>
      </c>
      <c r="AB380">
        <v>61.009630373565443</v>
      </c>
      <c r="AC380">
        <v>47.019906136369521</v>
      </c>
      <c r="AD380">
        <v>40.682147881986111</v>
      </c>
      <c r="AE380">
        <v>3.6654395756640143</v>
      </c>
      <c r="AF380">
        <v>4.5605851519473131</v>
      </c>
      <c r="AG380">
        <v>1050.9252032520324</v>
      </c>
      <c r="AH380">
        <v>99.514038876889828</v>
      </c>
      <c r="AI380">
        <v>99.622030237580987</v>
      </c>
      <c r="AJ380">
        <v>215.09111156755165</v>
      </c>
      <c r="AK380">
        <v>35.779737125845109</v>
      </c>
      <c r="AL380">
        <v>10.780194240778201</v>
      </c>
      <c r="AM380">
        <v>-10.596961302037109</v>
      </c>
      <c r="AN380">
        <v>99</v>
      </c>
      <c r="AO380">
        <v>99</v>
      </c>
      <c r="AP380">
        <v>99</v>
      </c>
      <c r="AQ380">
        <v>99</v>
      </c>
      <c r="AR380">
        <v>211.31815718157179</v>
      </c>
      <c r="AS380">
        <v>34.438288657119578</v>
      </c>
    </row>
    <row r="381" spans="1:45">
      <c r="A381">
        <v>10</v>
      </c>
      <c r="B381">
        <v>11</v>
      </c>
      <c r="C381">
        <v>2023</v>
      </c>
      <c r="D381">
        <v>99</v>
      </c>
      <c r="E381">
        <v>99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11</v>
      </c>
      <c r="L381">
        <v>99</v>
      </c>
      <c r="M381">
        <v>99</v>
      </c>
      <c r="N381">
        <v>99</v>
      </c>
      <c r="O381">
        <v>99</v>
      </c>
      <c r="P381">
        <v>9999</v>
      </c>
      <c r="AN381">
        <v>99</v>
      </c>
      <c r="AO381">
        <v>99</v>
      </c>
      <c r="AP381">
        <v>99</v>
      </c>
      <c r="AQ381">
        <v>99</v>
      </c>
    </row>
    <row r="382" spans="1:45">
      <c r="A382">
        <v>10</v>
      </c>
      <c r="B382">
        <v>12</v>
      </c>
      <c r="C382">
        <v>2023</v>
      </c>
      <c r="D382">
        <v>99</v>
      </c>
      <c r="E382">
        <v>99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12</v>
      </c>
      <c r="L382">
        <v>99</v>
      </c>
      <c r="M382">
        <v>99</v>
      </c>
      <c r="N382">
        <v>99</v>
      </c>
      <c r="O382">
        <v>99</v>
      </c>
      <c r="P382">
        <v>9999</v>
      </c>
      <c r="AN382">
        <v>99</v>
      </c>
      <c r="AO382">
        <v>99</v>
      </c>
      <c r="AP382">
        <v>99</v>
      </c>
      <c r="AQ382">
        <v>99</v>
      </c>
    </row>
    <row r="383" spans="1:45">
      <c r="A383">
        <v>10</v>
      </c>
      <c r="B383">
        <v>13</v>
      </c>
      <c r="C383">
        <v>2022</v>
      </c>
      <c r="D383">
        <v>99</v>
      </c>
      <c r="E383">
        <v>99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0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8649</v>
      </c>
      <c r="R383">
        <v>48093</v>
      </c>
      <c r="S383">
        <v>3.7041542345650673</v>
      </c>
      <c r="T383">
        <v>7.3930093776641108</v>
      </c>
      <c r="U383">
        <v>264.24305803339354</v>
      </c>
      <c r="V383">
        <v>12.667124113696381</v>
      </c>
      <c r="W383">
        <v>65.535524920466599</v>
      </c>
      <c r="X383">
        <v>5.4207473021021757</v>
      </c>
      <c r="Y383">
        <v>49.81817922420769</v>
      </c>
      <c r="Z383">
        <v>1.512502096034833</v>
      </c>
      <c r="AA383">
        <v>2.2261039613340841</v>
      </c>
      <c r="AB383">
        <v>67.973710304825374</v>
      </c>
      <c r="AC383">
        <v>68.485377969243629</v>
      </c>
      <c r="AD383">
        <v>64.475094085427926</v>
      </c>
      <c r="AE383">
        <v>87.873195687922532</v>
      </c>
      <c r="AF383">
        <v>87.322881949020683</v>
      </c>
      <c r="AG383">
        <v>1078.2316109679327</v>
      </c>
      <c r="AH383">
        <v>97.47572411785498</v>
      </c>
      <c r="AI383">
        <v>19.709729066600126</v>
      </c>
      <c r="AJ383">
        <v>211.93110275560971</v>
      </c>
      <c r="AK383">
        <v>17.127811168572514</v>
      </c>
      <c r="AL383">
        <v>-5.0483894536048162</v>
      </c>
      <c r="AM383">
        <v>-20.096445744062702</v>
      </c>
      <c r="AN383">
        <v>99</v>
      </c>
      <c r="AO383">
        <v>99</v>
      </c>
      <c r="AP383">
        <v>99</v>
      </c>
      <c r="AQ383">
        <v>99</v>
      </c>
      <c r="AR383">
        <v>215.61079893531621</v>
      </c>
      <c r="AS383">
        <v>26.326824473096281</v>
      </c>
    </row>
    <row r="384" spans="1:45">
      <c r="A384">
        <v>10</v>
      </c>
      <c r="B384">
        <v>14</v>
      </c>
      <c r="C384">
        <v>2022</v>
      </c>
      <c r="D384">
        <v>99</v>
      </c>
      <c r="E384">
        <v>99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4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266</v>
      </c>
      <c r="R384">
        <v>1309</v>
      </c>
      <c r="S384">
        <v>3.7019969278033793</v>
      </c>
      <c r="T384">
        <v>7.2750190985485101</v>
      </c>
      <c r="U384">
        <v>264.51613445378206</v>
      </c>
      <c r="V384">
        <v>12.987012987012983</v>
      </c>
      <c r="W384">
        <v>64.171122994652407</v>
      </c>
      <c r="X384">
        <v>6.1879297173414809</v>
      </c>
      <c r="Y384">
        <v>54.368973882527392</v>
      </c>
      <c r="Z384">
        <v>1.4844344760496631</v>
      </c>
      <c r="AA384">
        <v>2.2199513970210312</v>
      </c>
      <c r="AB384">
        <v>65.948758977523255</v>
      </c>
      <c r="AC384">
        <v>64.32393406524578</v>
      </c>
      <c r="AD384">
        <v>64.258530560210787</v>
      </c>
      <c r="AE384">
        <v>2.3917412753517273</v>
      </c>
      <c r="AF384">
        <v>2.3792189973436795</v>
      </c>
      <c r="AG384">
        <v>1076.2944832944831</v>
      </c>
      <c r="AH384">
        <v>97.631779984721177</v>
      </c>
      <c r="AI384">
        <v>17.03590527119939</v>
      </c>
      <c r="AJ384">
        <v>213.61718330456637</v>
      </c>
      <c r="AK384">
        <v>13.640890714528888</v>
      </c>
      <c r="AL384">
        <v>-9.4491252221992976</v>
      </c>
      <c r="AM384">
        <v>-21.931128860487231</v>
      </c>
      <c r="AN384">
        <v>99</v>
      </c>
      <c r="AO384">
        <v>99</v>
      </c>
      <c r="AP384">
        <v>99</v>
      </c>
      <c r="AQ384">
        <v>99</v>
      </c>
      <c r="AR384">
        <v>215.38850038850035</v>
      </c>
      <c r="AS384">
        <v>26.313266906434887</v>
      </c>
    </row>
    <row r="385" spans="1:45">
      <c r="A385">
        <v>10</v>
      </c>
      <c r="B385">
        <v>15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7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2429</v>
      </c>
      <c r="R385">
        <v>3498</v>
      </c>
      <c r="S385">
        <v>3.7141223556317904</v>
      </c>
      <c r="T385">
        <v>7.2041166380789043</v>
      </c>
      <c r="U385">
        <v>255.8634991423672</v>
      </c>
      <c r="V385">
        <v>15.723270440251564</v>
      </c>
      <c r="W385">
        <v>63.464837049742705</v>
      </c>
      <c r="X385">
        <v>4.059462550028587</v>
      </c>
      <c r="Y385">
        <v>50.993930896996254</v>
      </c>
      <c r="Z385">
        <v>1.7279297139992069</v>
      </c>
      <c r="AA385">
        <v>2.2169535394580095</v>
      </c>
      <c r="AB385">
        <v>65.921214340419311</v>
      </c>
      <c r="AC385">
        <v>60.506255918129149</v>
      </c>
      <c r="AD385">
        <v>52.814586441912816</v>
      </c>
      <c r="AE385">
        <v>6.3913758450575555</v>
      </c>
      <c r="AF385">
        <v>6.1499381057233515</v>
      </c>
      <c r="AG385">
        <v>1037.2707910750505</v>
      </c>
      <c r="AH385">
        <v>28.187535734705545</v>
      </c>
      <c r="AI385">
        <v>9.8056032018296175</v>
      </c>
      <c r="AJ385">
        <v>218.55651906809655</v>
      </c>
      <c r="AK385">
        <v>25.355723035145381</v>
      </c>
      <c r="AL385">
        <v>-34.64895710145327</v>
      </c>
      <c r="AM385">
        <v>-4.3269380897637184</v>
      </c>
      <c r="AN385">
        <v>99</v>
      </c>
      <c r="AO385">
        <v>99</v>
      </c>
      <c r="AP385">
        <v>99</v>
      </c>
      <c r="AQ385">
        <v>99</v>
      </c>
      <c r="AR385">
        <v>214.53245436105473</v>
      </c>
      <c r="AS385">
        <v>26.072579061813357</v>
      </c>
    </row>
    <row r="386" spans="1:45">
      <c r="A386">
        <v>10</v>
      </c>
      <c r="B386">
        <v>16</v>
      </c>
      <c r="C386">
        <v>2022</v>
      </c>
      <c r="D386">
        <v>99</v>
      </c>
      <c r="E386">
        <v>99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749</v>
      </c>
      <c r="R386">
        <v>1825</v>
      </c>
      <c r="S386">
        <v>6.9512328767123277</v>
      </c>
      <c r="T386">
        <v>8.5156164383561617</v>
      </c>
      <c r="U386">
        <v>329.9999561643836</v>
      </c>
      <c r="V386">
        <v>99.945205479452014</v>
      </c>
      <c r="W386">
        <v>80.657534246575324</v>
      </c>
      <c r="X386">
        <v>31.835616438356158</v>
      </c>
      <c r="Y386">
        <v>49.611923355846947</v>
      </c>
      <c r="Z386">
        <v>1.0075495095833205</v>
      </c>
      <c r="AA386">
        <v>2.462185790426684</v>
      </c>
      <c r="AB386">
        <v>59.985587872435687</v>
      </c>
      <c r="AC386">
        <v>48.573553447758677</v>
      </c>
      <c r="AD386">
        <v>42.737209716234624</v>
      </c>
      <c r="AE386">
        <v>3.3345514343139042</v>
      </c>
      <c r="AF386">
        <v>4.1382750810312698</v>
      </c>
      <c r="AG386">
        <v>1067.5031020868587</v>
      </c>
      <c r="AH386">
        <v>96.164383561643831</v>
      </c>
      <c r="AI386">
        <v>97.150684931506845</v>
      </c>
      <c r="AJ386">
        <v>210.32388907408981</v>
      </c>
      <c r="AK386">
        <v>41.868706321292379</v>
      </c>
      <c r="AL386">
        <v>14.288315289591251</v>
      </c>
      <c r="AM386">
        <v>-9.3831421670029247</v>
      </c>
      <c r="AN386">
        <v>99</v>
      </c>
      <c r="AO386">
        <v>99</v>
      </c>
      <c r="AP386">
        <v>99</v>
      </c>
      <c r="AQ386">
        <v>99</v>
      </c>
      <c r="AR386">
        <v>212.55273547659337</v>
      </c>
      <c r="AS386">
        <v>34.289772029444123</v>
      </c>
    </row>
    <row r="387" spans="1:45">
      <c r="A387">
        <v>10</v>
      </c>
      <c r="B387">
        <v>17</v>
      </c>
      <c r="C387">
        <v>2022</v>
      </c>
      <c r="D387">
        <v>99</v>
      </c>
      <c r="E387">
        <v>99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11</v>
      </c>
      <c r="L387">
        <v>99</v>
      </c>
      <c r="M387">
        <v>99</v>
      </c>
      <c r="N387">
        <v>99</v>
      </c>
      <c r="O387">
        <v>99</v>
      </c>
      <c r="P387">
        <v>9999</v>
      </c>
      <c r="AN387">
        <v>99</v>
      </c>
      <c r="AO387">
        <v>99</v>
      </c>
      <c r="AP387">
        <v>99</v>
      </c>
      <c r="AQ387">
        <v>99</v>
      </c>
    </row>
    <row r="388" spans="1:45">
      <c r="A388">
        <v>10</v>
      </c>
      <c r="B388">
        <v>18</v>
      </c>
      <c r="C388">
        <v>2022</v>
      </c>
      <c r="D388">
        <v>99</v>
      </c>
      <c r="E388">
        <v>99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12</v>
      </c>
      <c r="L388">
        <v>99</v>
      </c>
      <c r="M388">
        <v>99</v>
      </c>
      <c r="N388">
        <v>99</v>
      </c>
      <c r="O388">
        <v>99</v>
      </c>
      <c r="P388">
        <v>9999</v>
      </c>
      <c r="AN388">
        <v>99</v>
      </c>
      <c r="AO388">
        <v>99</v>
      </c>
      <c r="AP388">
        <v>99</v>
      </c>
      <c r="AQ388">
        <v>99</v>
      </c>
    </row>
    <row r="389" spans="1:45">
      <c r="A389">
        <v>11</v>
      </c>
      <c r="B389">
        <v>1</v>
      </c>
      <c r="C389">
        <v>2024</v>
      </c>
      <c r="D389">
        <v>99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1</v>
      </c>
      <c r="M389">
        <v>99</v>
      </c>
      <c r="N389">
        <v>99</v>
      </c>
      <c r="O389">
        <v>99</v>
      </c>
      <c r="P389">
        <v>9999</v>
      </c>
      <c r="Q389">
        <v>1030</v>
      </c>
      <c r="R389">
        <v>1413</v>
      </c>
      <c r="S389">
        <v>1</v>
      </c>
      <c r="T389">
        <v>4.1295116772823777</v>
      </c>
      <c r="U389">
        <v>188.69214437367279</v>
      </c>
      <c r="V389">
        <v>0</v>
      </c>
      <c r="W389">
        <v>4.387827317763624</v>
      </c>
      <c r="X389">
        <v>0</v>
      </c>
      <c r="Y389">
        <v>30.0139757821646</v>
      </c>
      <c r="Z389">
        <v>0</v>
      </c>
      <c r="AA389">
        <v>1.2119070041614353</v>
      </c>
      <c r="AC389">
        <v>15.019723111660058</v>
      </c>
      <c r="AE389">
        <v>3.1229279936347956</v>
      </c>
      <c r="AF389">
        <v>2.2211334438415649</v>
      </c>
      <c r="AG389">
        <v>1149.9091614906829</v>
      </c>
      <c r="AH389">
        <v>91.082802547770697</v>
      </c>
      <c r="AI389">
        <v>4.529370134465676</v>
      </c>
      <c r="AJ389">
        <v>185.50853049121849</v>
      </c>
      <c r="AK389">
        <v>21.722740903562517</v>
      </c>
      <c r="AL389">
        <v>11.961466021976872</v>
      </c>
      <c r="AN389">
        <v>99</v>
      </c>
      <c r="AO389">
        <v>99</v>
      </c>
      <c r="AP389">
        <v>99</v>
      </c>
      <c r="AQ389">
        <v>99</v>
      </c>
      <c r="AR389">
        <v>214.28571428571425</v>
      </c>
      <c r="AS389">
        <v>18.974344354801712</v>
      </c>
    </row>
    <row r="390" spans="1:45">
      <c r="A390">
        <v>11</v>
      </c>
      <c r="B390">
        <v>2</v>
      </c>
      <c r="C390">
        <v>2024</v>
      </c>
      <c r="D390">
        <v>99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2</v>
      </c>
      <c r="M390">
        <v>99</v>
      </c>
      <c r="N390">
        <v>99</v>
      </c>
      <c r="O390">
        <v>99</v>
      </c>
      <c r="P390">
        <v>9999</v>
      </c>
      <c r="Q390">
        <v>3662</v>
      </c>
      <c r="R390">
        <v>7632</v>
      </c>
      <c r="S390">
        <v>2</v>
      </c>
      <c r="T390">
        <v>5.492924528301887</v>
      </c>
      <c r="U390">
        <v>221.14716981132111</v>
      </c>
      <c r="V390">
        <v>0</v>
      </c>
      <c r="W390">
        <v>22.65461215932914</v>
      </c>
      <c r="X390">
        <v>1.3102725366876311E-2</v>
      </c>
      <c r="Y390">
        <v>28.865063699346923</v>
      </c>
      <c r="Z390">
        <v>0</v>
      </c>
      <c r="AA390">
        <v>1.3538911390973212</v>
      </c>
      <c r="AC390">
        <v>26.77697917861736</v>
      </c>
      <c r="AE390">
        <v>16.867789417849092</v>
      </c>
      <c r="AF390">
        <v>14.06042399005061</v>
      </c>
      <c r="AG390">
        <v>1122.3677935194282</v>
      </c>
      <c r="AH390">
        <v>93.343815513626851</v>
      </c>
      <c r="AI390">
        <v>4.9790356394129995</v>
      </c>
      <c r="AJ390">
        <v>191.87293410658421</v>
      </c>
      <c r="AK390">
        <v>41.979583822802269</v>
      </c>
      <c r="AL390">
        <v>7.1589603895346547</v>
      </c>
      <c r="AN390">
        <v>99</v>
      </c>
      <c r="AO390">
        <v>99</v>
      </c>
      <c r="AP390">
        <v>99</v>
      </c>
      <c r="AQ390">
        <v>99</v>
      </c>
      <c r="AR390">
        <v>216.34983868705297</v>
      </c>
      <c r="AS390">
        <v>21.727443540475559</v>
      </c>
    </row>
    <row r="391" spans="1:45">
      <c r="A391">
        <v>11</v>
      </c>
      <c r="B391">
        <v>3</v>
      </c>
      <c r="C391">
        <v>2024</v>
      </c>
      <c r="D391">
        <v>99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3</v>
      </c>
      <c r="M391">
        <v>99</v>
      </c>
      <c r="N391">
        <v>99</v>
      </c>
      <c r="O391">
        <v>99</v>
      </c>
      <c r="P391">
        <v>9999</v>
      </c>
      <c r="Q391">
        <v>4827</v>
      </c>
      <c r="R391">
        <v>12515</v>
      </c>
      <c r="S391">
        <v>3</v>
      </c>
      <c r="T391">
        <v>6.888533759488614</v>
      </c>
      <c r="U391">
        <v>247.25322413104345</v>
      </c>
      <c r="V391">
        <v>0</v>
      </c>
      <c r="W391">
        <v>64.962045545345603</v>
      </c>
      <c r="X391">
        <v>4.7942469037155391E-2</v>
      </c>
      <c r="Y391">
        <v>33.058689995386217</v>
      </c>
      <c r="Z391">
        <v>0</v>
      </c>
      <c r="AA391">
        <v>1.4348970875907978</v>
      </c>
      <c r="AC391">
        <v>37.400266752700837</v>
      </c>
      <c r="AE391">
        <v>27.659903637890633</v>
      </c>
      <c r="AF391">
        <v>25.778134592296112</v>
      </c>
      <c r="AG391">
        <v>1092.8883429345985</v>
      </c>
      <c r="AH391">
        <v>94.270874950059934</v>
      </c>
      <c r="AI391">
        <v>8.0063923292049548</v>
      </c>
      <c r="AJ391">
        <v>203.28703060183224</v>
      </c>
      <c r="AK391">
        <v>52.462428580202683</v>
      </c>
      <c r="AL391">
        <v>9.8556621006236096</v>
      </c>
      <c r="AN391">
        <v>99</v>
      </c>
      <c r="AO391">
        <v>99</v>
      </c>
      <c r="AP391">
        <v>99</v>
      </c>
      <c r="AQ391">
        <v>99</v>
      </c>
      <c r="AR391">
        <v>216.45586241951881</v>
      </c>
      <c r="AS391">
        <v>24.293250257494016</v>
      </c>
    </row>
    <row r="392" spans="1:45">
      <c r="A392">
        <v>11</v>
      </c>
      <c r="B392">
        <v>4</v>
      </c>
      <c r="C392">
        <v>2024</v>
      </c>
      <c r="D392">
        <v>99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4</v>
      </c>
      <c r="M392">
        <v>99</v>
      </c>
      <c r="N392">
        <v>99</v>
      </c>
      <c r="O392">
        <v>99</v>
      </c>
      <c r="P392">
        <v>9999</v>
      </c>
      <c r="Q392">
        <v>4606</v>
      </c>
      <c r="R392">
        <v>9763</v>
      </c>
      <c r="S392">
        <v>4</v>
      </c>
      <c r="T392">
        <v>7.9533954727030638</v>
      </c>
      <c r="U392">
        <v>271.34805899825921</v>
      </c>
      <c r="V392">
        <v>0</v>
      </c>
      <c r="W392">
        <v>84.67684113489706</v>
      </c>
      <c r="X392">
        <v>1.5056847280549004</v>
      </c>
      <c r="Y392">
        <v>39.375011626450778</v>
      </c>
      <c r="Z392">
        <v>0</v>
      </c>
      <c r="AA392">
        <v>1.6727505282079493</v>
      </c>
      <c r="AC392">
        <v>46.133988423371399</v>
      </c>
      <c r="AE392">
        <v>21.577598019714447</v>
      </c>
      <c r="AF392">
        <v>22.069306091277401</v>
      </c>
      <c r="AG392">
        <v>1067.5581546458739</v>
      </c>
      <c r="AH392">
        <v>94.540612516644444</v>
      </c>
      <c r="AI392">
        <v>19.297347126907713</v>
      </c>
      <c r="AJ392">
        <v>217.95298956588249</v>
      </c>
      <c r="AK392">
        <v>52.43248744919687</v>
      </c>
      <c r="AL392">
        <v>12.939620585895543</v>
      </c>
      <c r="AN392">
        <v>99</v>
      </c>
      <c r="AO392">
        <v>99</v>
      </c>
      <c r="AP392">
        <v>99</v>
      </c>
      <c r="AQ392">
        <v>99</v>
      </c>
      <c r="AR392">
        <v>215.41942820012997</v>
      </c>
      <c r="AS392">
        <v>27.043144224792393</v>
      </c>
    </row>
    <row r="393" spans="1:45">
      <c r="A393">
        <v>11</v>
      </c>
      <c r="B393">
        <v>5</v>
      </c>
      <c r="C393">
        <v>2024</v>
      </c>
      <c r="D393">
        <v>99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5</v>
      </c>
      <c r="M393">
        <v>99</v>
      </c>
      <c r="N393">
        <v>99</v>
      </c>
      <c r="O393">
        <v>99</v>
      </c>
      <c r="P393">
        <v>9999</v>
      </c>
      <c r="Q393">
        <v>3622</v>
      </c>
      <c r="R393">
        <v>6463</v>
      </c>
      <c r="S393">
        <v>5</v>
      </c>
      <c r="T393">
        <v>8.6334519572953763</v>
      </c>
      <c r="U393">
        <v>290.11637010676174</v>
      </c>
      <c r="V393">
        <v>0</v>
      </c>
      <c r="W393">
        <v>83.320439424415923</v>
      </c>
      <c r="X393">
        <v>7.6280365155500496</v>
      </c>
      <c r="Y393">
        <v>44.106885718586561</v>
      </c>
      <c r="Z393">
        <v>0</v>
      </c>
      <c r="AA393">
        <v>2.1297334966248536</v>
      </c>
      <c r="AC393">
        <v>48.833976653649721</v>
      </c>
      <c r="AE393">
        <v>14.28413561419794</v>
      </c>
      <c r="AF393">
        <v>15.620144977728964</v>
      </c>
      <c r="AG393">
        <v>1029.0530844155844</v>
      </c>
      <c r="AH393">
        <v>95.249883954819708</v>
      </c>
      <c r="AI393">
        <v>39.006653257001389</v>
      </c>
      <c r="AJ393">
        <v>220.42757065037063</v>
      </c>
      <c r="AK393">
        <v>47.811306789009002</v>
      </c>
      <c r="AL393">
        <v>8.7538843637635644</v>
      </c>
      <c r="AN393">
        <v>99</v>
      </c>
      <c r="AO393">
        <v>99</v>
      </c>
      <c r="AP393">
        <v>99</v>
      </c>
      <c r="AQ393">
        <v>99</v>
      </c>
      <c r="AR393">
        <v>213.34642857142859</v>
      </c>
      <c r="AS393">
        <v>29.764182751619721</v>
      </c>
    </row>
    <row r="394" spans="1:45">
      <c r="A394">
        <v>11</v>
      </c>
      <c r="B394">
        <v>6</v>
      </c>
      <c r="C394">
        <v>2024</v>
      </c>
      <c r="D394">
        <v>99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6</v>
      </c>
      <c r="M394">
        <v>99</v>
      </c>
      <c r="N394">
        <v>99</v>
      </c>
      <c r="O394">
        <v>99</v>
      </c>
      <c r="P394">
        <v>9999</v>
      </c>
      <c r="Q394">
        <v>2333</v>
      </c>
      <c r="R394">
        <v>3820</v>
      </c>
      <c r="S394">
        <v>6</v>
      </c>
      <c r="T394">
        <v>9.1141361256544489</v>
      </c>
      <c r="U394">
        <v>312.39031413612554</v>
      </c>
      <c r="V394">
        <v>100</v>
      </c>
      <c r="W394">
        <v>83.821989528795811</v>
      </c>
      <c r="X394">
        <v>19.712041884816752</v>
      </c>
      <c r="Y394">
        <v>45.167189423571472</v>
      </c>
      <c r="Z394">
        <v>0</v>
      </c>
      <c r="AA394">
        <v>2.437288675184341</v>
      </c>
      <c r="AC394">
        <v>45.834140990177438</v>
      </c>
      <c r="AE394">
        <v>8.4427352694160813</v>
      </c>
      <c r="AF394">
        <v>9.941217880268324</v>
      </c>
      <c r="AG394">
        <v>1018.6028681742968</v>
      </c>
      <c r="AH394">
        <v>94.842931937172779</v>
      </c>
      <c r="AI394">
        <v>59.973821989528808</v>
      </c>
      <c r="AJ394">
        <v>214.96321093306349</v>
      </c>
      <c r="AK394">
        <v>42.517800673014406</v>
      </c>
      <c r="AL394">
        <v>2.9094437355155498</v>
      </c>
      <c r="AN394">
        <v>99</v>
      </c>
      <c r="AO394">
        <v>99</v>
      </c>
      <c r="AP394">
        <v>99</v>
      </c>
      <c r="AQ394">
        <v>99</v>
      </c>
      <c r="AR394">
        <v>212.61665747380033</v>
      </c>
      <c r="AS394">
        <v>32.392164849931078</v>
      </c>
    </row>
    <row r="395" spans="1:45">
      <c r="A395">
        <v>11</v>
      </c>
      <c r="B395">
        <v>7</v>
      </c>
      <c r="C395">
        <v>2024</v>
      </c>
      <c r="D395">
        <v>99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7</v>
      </c>
      <c r="M395">
        <v>99</v>
      </c>
      <c r="N395">
        <v>99</v>
      </c>
      <c r="O395">
        <v>99</v>
      </c>
      <c r="P395">
        <v>9999</v>
      </c>
      <c r="Q395">
        <v>1309</v>
      </c>
      <c r="R395">
        <v>2172</v>
      </c>
      <c r="S395">
        <v>7</v>
      </c>
      <c r="T395">
        <v>9.3595764272559876</v>
      </c>
      <c r="U395">
        <v>331.15483425414328</v>
      </c>
      <c r="V395">
        <v>100</v>
      </c>
      <c r="W395">
        <v>87.246777163904255</v>
      </c>
      <c r="X395">
        <v>33.011049723756919</v>
      </c>
      <c r="Y395">
        <v>46.051577694165346</v>
      </c>
      <c r="Z395">
        <v>0</v>
      </c>
      <c r="AA395">
        <v>2.5242991123144329</v>
      </c>
      <c r="AC395">
        <v>38.262687407167775</v>
      </c>
      <c r="AE395">
        <v>4.8004243469035934</v>
      </c>
      <c r="AF395">
        <v>5.9919694407253274</v>
      </c>
      <c r="AG395">
        <v>1018.97564539698</v>
      </c>
      <c r="AH395">
        <v>94.521178637200705</v>
      </c>
      <c r="AI395">
        <v>81.86003683241249</v>
      </c>
      <c r="AJ395">
        <v>216.24023143783705</v>
      </c>
      <c r="AK395">
        <v>52.342692575217775</v>
      </c>
      <c r="AL395">
        <v>12.487465235091172</v>
      </c>
      <c r="AN395">
        <v>99</v>
      </c>
      <c r="AO395">
        <v>99</v>
      </c>
      <c r="AP395">
        <v>99</v>
      </c>
      <c r="AQ395">
        <v>99</v>
      </c>
      <c r="AR395">
        <v>211.22503653190452</v>
      </c>
      <c r="AS395">
        <v>35.036440069810631</v>
      </c>
    </row>
    <row r="396" spans="1:45">
      <c r="A396">
        <v>11</v>
      </c>
      <c r="B396">
        <v>8</v>
      </c>
      <c r="C396">
        <v>2024</v>
      </c>
      <c r="D396">
        <v>99</v>
      </c>
      <c r="E396">
        <v>99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8</v>
      </c>
      <c r="M396">
        <v>99</v>
      </c>
      <c r="N396">
        <v>99</v>
      </c>
      <c r="O396">
        <v>99</v>
      </c>
      <c r="P396">
        <v>9999</v>
      </c>
      <c r="Q396">
        <v>614</v>
      </c>
      <c r="R396">
        <v>959</v>
      </c>
      <c r="S396">
        <v>8</v>
      </c>
      <c r="T396">
        <v>10.062565172054223</v>
      </c>
      <c r="U396">
        <v>356.07726798748678</v>
      </c>
      <c r="V396">
        <v>100</v>
      </c>
      <c r="W396">
        <v>93.74348279457773</v>
      </c>
      <c r="X396">
        <v>53.388946819603746</v>
      </c>
      <c r="Y396">
        <v>48.002923577569689</v>
      </c>
      <c r="Z396">
        <v>0</v>
      </c>
      <c r="AA396">
        <v>2.4405861980840098</v>
      </c>
      <c r="AC396">
        <v>42.57788352854616</v>
      </c>
      <c r="AE396">
        <v>2.1195243778455555</v>
      </c>
      <c r="AF396">
        <v>2.8447330987295678</v>
      </c>
      <c r="AG396">
        <v>1015.0699453551914</v>
      </c>
      <c r="AH396">
        <v>95.411887382690324</v>
      </c>
      <c r="AI396">
        <v>90.406673618352414</v>
      </c>
      <c r="AJ396">
        <v>218.60276002911473</v>
      </c>
      <c r="AK396">
        <v>66.213400115298711</v>
      </c>
      <c r="AL396">
        <v>19.684782114061736</v>
      </c>
      <c r="AN396">
        <v>99</v>
      </c>
      <c r="AO396">
        <v>99</v>
      </c>
      <c r="AP396">
        <v>99</v>
      </c>
      <c r="AQ396">
        <v>99</v>
      </c>
      <c r="AR396">
        <v>210.62841530054641</v>
      </c>
      <c r="AS396">
        <v>38.014966451922206</v>
      </c>
    </row>
    <row r="397" spans="1:45">
      <c r="A397">
        <v>11</v>
      </c>
      <c r="B397">
        <v>9</v>
      </c>
      <c r="C397">
        <v>2024</v>
      </c>
      <c r="D397">
        <v>99</v>
      </c>
      <c r="E397">
        <v>99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</v>
      </c>
      <c r="M397">
        <v>99</v>
      </c>
      <c r="N397">
        <v>99</v>
      </c>
      <c r="O397">
        <v>99</v>
      </c>
      <c r="P397">
        <v>9999</v>
      </c>
      <c r="Q397">
        <v>219</v>
      </c>
      <c r="R397">
        <v>316</v>
      </c>
      <c r="S397">
        <v>9</v>
      </c>
      <c r="T397">
        <v>10.68354430379747</v>
      </c>
      <c r="U397">
        <v>382.61803797468377</v>
      </c>
      <c r="V397">
        <v>100</v>
      </c>
      <c r="W397">
        <v>97.468354430379762</v>
      </c>
      <c r="X397">
        <v>74.367088607594951</v>
      </c>
      <c r="Y397">
        <v>46.656762679650633</v>
      </c>
      <c r="Z397">
        <v>0</v>
      </c>
      <c r="AA397">
        <v>2.3869068156866433</v>
      </c>
      <c r="AC397">
        <v>35.636792928274296</v>
      </c>
      <c r="AE397">
        <v>0.69840427883127787</v>
      </c>
      <c r="AF397">
        <v>1.007235890641379</v>
      </c>
      <c r="AG397">
        <v>1014.8708609271524</v>
      </c>
      <c r="AH397">
        <v>94.936708860759524</v>
      </c>
      <c r="AI397">
        <v>93.03797468354432</v>
      </c>
      <c r="AJ397">
        <v>210.86381754171424</v>
      </c>
      <c r="AK397">
        <v>66.279471408988002</v>
      </c>
      <c r="AL397">
        <v>24.522859786020625</v>
      </c>
      <c r="AN397">
        <v>99</v>
      </c>
      <c r="AO397">
        <v>99</v>
      </c>
      <c r="AP397">
        <v>99</v>
      </c>
      <c r="AQ397">
        <v>99</v>
      </c>
      <c r="AR397">
        <v>210.04966887417223</v>
      </c>
      <c r="AS397">
        <v>41.214056392768207</v>
      </c>
    </row>
    <row r="398" spans="1:45">
      <c r="A398">
        <v>11</v>
      </c>
      <c r="B398">
        <v>10</v>
      </c>
      <c r="C398">
        <v>2024</v>
      </c>
      <c r="D398">
        <v>99</v>
      </c>
      <c r="E398">
        <v>99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10</v>
      </c>
      <c r="M398">
        <v>99</v>
      </c>
      <c r="N398">
        <v>99</v>
      </c>
      <c r="O398">
        <v>99</v>
      </c>
      <c r="P398">
        <v>9999</v>
      </c>
      <c r="Q398">
        <v>39</v>
      </c>
      <c r="R398">
        <v>53</v>
      </c>
      <c r="S398">
        <v>10</v>
      </c>
      <c r="T398">
        <v>12.056603773584902</v>
      </c>
      <c r="U398">
        <v>409.01320754716994</v>
      </c>
      <c r="V398">
        <v>100</v>
      </c>
      <c r="W398">
        <v>100</v>
      </c>
      <c r="X398">
        <v>84.905660377358444</v>
      </c>
      <c r="Y398">
        <v>54.799710912802624</v>
      </c>
      <c r="Z398">
        <v>0</v>
      </c>
      <c r="AA398">
        <v>2.4294971475954545</v>
      </c>
      <c r="AC398">
        <v>42.128380462542786</v>
      </c>
      <c r="AE398">
        <v>0.11713742651284095</v>
      </c>
      <c r="AF398">
        <v>0.18058924040613436</v>
      </c>
      <c r="AG398">
        <v>1067.0217391304348</v>
      </c>
      <c r="AH398">
        <v>86.792452830188694</v>
      </c>
      <c r="AI398">
        <v>84.905660377358444</v>
      </c>
      <c r="AJ398">
        <v>224.63375884841273</v>
      </c>
      <c r="AK398">
        <v>112.88928089395721</v>
      </c>
      <c r="AL398">
        <v>36.904804370488826</v>
      </c>
      <c r="AN398">
        <v>99</v>
      </c>
      <c r="AO398">
        <v>99</v>
      </c>
      <c r="AP398">
        <v>99</v>
      </c>
      <c r="AQ398">
        <v>99</v>
      </c>
      <c r="AR398">
        <v>209.10869565217391</v>
      </c>
      <c r="AS398">
        <v>45.020302457227224</v>
      </c>
    </row>
    <row r="399" spans="1:45">
      <c r="A399">
        <v>11</v>
      </c>
      <c r="B399">
        <v>11</v>
      </c>
      <c r="C399">
        <v>2024</v>
      </c>
      <c r="D399">
        <v>99</v>
      </c>
      <c r="E399">
        <v>99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11</v>
      </c>
      <c r="M399">
        <v>99</v>
      </c>
      <c r="N399">
        <v>99</v>
      </c>
      <c r="O399">
        <v>99</v>
      </c>
      <c r="P399">
        <v>9999</v>
      </c>
      <c r="Q399">
        <v>6</v>
      </c>
      <c r="R399">
        <v>8</v>
      </c>
      <c r="S399">
        <v>11</v>
      </c>
      <c r="T399">
        <v>12.875</v>
      </c>
      <c r="U399">
        <v>418.72500000000002</v>
      </c>
      <c r="V399">
        <v>100</v>
      </c>
      <c r="W399">
        <v>100</v>
      </c>
      <c r="X399">
        <v>100</v>
      </c>
      <c r="Y399">
        <v>51.635132177617642</v>
      </c>
      <c r="Z399">
        <v>0</v>
      </c>
      <c r="AA399">
        <v>2.2043990110685501</v>
      </c>
      <c r="AC399">
        <v>57.218052868463587</v>
      </c>
      <c r="AE399">
        <v>1.7681120983070332E-2</v>
      </c>
      <c r="AF399">
        <v>2.7905997292723351E-2</v>
      </c>
      <c r="AG399">
        <v>1211.4285714285711</v>
      </c>
      <c r="AH399">
        <v>87.5</v>
      </c>
      <c r="AI399">
        <v>87.5</v>
      </c>
      <c r="AJ399">
        <v>194.52862965410088</v>
      </c>
      <c r="AK399">
        <v>125.18464146939417</v>
      </c>
      <c r="AL399">
        <v>-15.957459043446169</v>
      </c>
      <c r="AN399">
        <v>99</v>
      </c>
      <c r="AO399">
        <v>99</v>
      </c>
      <c r="AP399">
        <v>99</v>
      </c>
      <c r="AQ399">
        <v>99</v>
      </c>
      <c r="AR399">
        <v>204.28571428571425</v>
      </c>
      <c r="AS399">
        <v>49.168959908902927</v>
      </c>
    </row>
    <row r="400" spans="1:45">
      <c r="A400">
        <v>11</v>
      </c>
      <c r="B400">
        <v>12</v>
      </c>
      <c r="C400">
        <v>2024</v>
      </c>
      <c r="D400">
        <v>99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12</v>
      </c>
      <c r="M400">
        <v>99</v>
      </c>
      <c r="N400">
        <v>99</v>
      </c>
      <c r="O400">
        <v>99</v>
      </c>
      <c r="P400">
        <v>9999</v>
      </c>
      <c r="Q400">
        <v>2</v>
      </c>
      <c r="R400">
        <v>2</v>
      </c>
      <c r="S400">
        <v>12</v>
      </c>
      <c r="T400">
        <v>15</v>
      </c>
      <c r="U400">
        <v>553.45000000000005</v>
      </c>
      <c r="V400">
        <v>100</v>
      </c>
      <c r="W400">
        <v>100</v>
      </c>
      <c r="X400">
        <v>100</v>
      </c>
      <c r="Y400">
        <v>21.85000000000101</v>
      </c>
      <c r="Z400">
        <v>0</v>
      </c>
      <c r="AA400">
        <v>0</v>
      </c>
      <c r="AE400">
        <v>4.420280245767582E-3</v>
      </c>
      <c r="AF400">
        <v>9.2211918333379526E-3</v>
      </c>
      <c r="AG400">
        <v>1415</v>
      </c>
      <c r="AH400">
        <v>100</v>
      </c>
      <c r="AI400">
        <v>100</v>
      </c>
      <c r="AJ400">
        <v>23</v>
      </c>
      <c r="AK400">
        <v>-100.00000000000465</v>
      </c>
      <c r="AN400">
        <v>99</v>
      </c>
      <c r="AO400">
        <v>99</v>
      </c>
      <c r="AP400">
        <v>99</v>
      </c>
      <c r="AQ400">
        <v>99</v>
      </c>
      <c r="AR400">
        <v>225</v>
      </c>
      <c r="AS400">
        <v>48.833238885724256</v>
      </c>
    </row>
    <row r="401" spans="1:45">
      <c r="A401">
        <v>11</v>
      </c>
      <c r="B401">
        <v>13</v>
      </c>
      <c r="C401">
        <v>2024</v>
      </c>
      <c r="D401">
        <v>99</v>
      </c>
      <c r="E401">
        <v>99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13</v>
      </c>
      <c r="M401">
        <v>99</v>
      </c>
      <c r="N401">
        <v>99</v>
      </c>
      <c r="O401">
        <v>99</v>
      </c>
      <c r="P401">
        <v>9999</v>
      </c>
      <c r="AN401">
        <v>99</v>
      </c>
      <c r="AO401">
        <v>99</v>
      </c>
      <c r="AP401">
        <v>99</v>
      </c>
      <c r="AQ401">
        <v>99</v>
      </c>
    </row>
    <row r="402" spans="1:45">
      <c r="A402">
        <v>11</v>
      </c>
      <c r="B402">
        <v>14</v>
      </c>
      <c r="C402">
        <v>2024</v>
      </c>
      <c r="D402">
        <v>99</v>
      </c>
      <c r="E402">
        <v>99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14</v>
      </c>
      <c r="M402">
        <v>99</v>
      </c>
      <c r="N402">
        <v>99</v>
      </c>
      <c r="O402">
        <v>99</v>
      </c>
      <c r="P402">
        <v>9999</v>
      </c>
      <c r="AN402">
        <v>99</v>
      </c>
      <c r="AO402">
        <v>99</v>
      </c>
      <c r="AP402">
        <v>99</v>
      </c>
      <c r="AQ402">
        <v>99</v>
      </c>
    </row>
    <row r="403" spans="1:45">
      <c r="A403">
        <v>11</v>
      </c>
      <c r="B403">
        <v>15</v>
      </c>
      <c r="C403">
        <v>2024</v>
      </c>
      <c r="D403">
        <v>99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15</v>
      </c>
      <c r="M403">
        <v>99</v>
      </c>
      <c r="N403">
        <v>99</v>
      </c>
      <c r="O403">
        <v>99</v>
      </c>
      <c r="P403">
        <v>9999</v>
      </c>
      <c r="AN403">
        <v>99</v>
      </c>
      <c r="AO403">
        <v>99</v>
      </c>
      <c r="AP403">
        <v>99</v>
      </c>
      <c r="AQ403">
        <v>99</v>
      </c>
    </row>
    <row r="404" spans="1:45" s="538" customFormat="1">
      <c r="A404" s="538">
        <v>11</v>
      </c>
      <c r="B404" s="538">
        <v>16</v>
      </c>
      <c r="C404" s="538">
        <v>2024</v>
      </c>
      <c r="D404" s="538">
        <v>99</v>
      </c>
      <c r="E404" s="538">
        <v>99</v>
      </c>
      <c r="F404" s="538">
        <v>99</v>
      </c>
      <c r="G404" s="538">
        <v>99</v>
      </c>
      <c r="H404" s="538">
        <v>99</v>
      </c>
      <c r="I404" s="538">
        <v>99</v>
      </c>
      <c r="J404" s="538">
        <v>999</v>
      </c>
      <c r="K404" s="538">
        <v>99</v>
      </c>
      <c r="L404" s="538">
        <v>99</v>
      </c>
      <c r="M404" s="538">
        <v>99</v>
      </c>
      <c r="N404" s="538">
        <v>99</v>
      </c>
      <c r="O404" s="538">
        <v>99</v>
      </c>
      <c r="P404" s="538">
        <v>9999</v>
      </c>
      <c r="Q404" s="538">
        <v>123</v>
      </c>
      <c r="R404" s="538">
        <v>127</v>
      </c>
      <c r="T404" s="538">
        <v>6.1023622047244093</v>
      </c>
      <c r="U404" s="538">
        <v>236.7464566929134</v>
      </c>
      <c r="V404" s="538">
        <v>100</v>
      </c>
      <c r="W404" s="538">
        <v>46.456692913385837</v>
      </c>
      <c r="X404" s="538">
        <v>2.3622047244094486</v>
      </c>
      <c r="Y404" s="538">
        <v>50.236089538989859</v>
      </c>
      <c r="AA404" s="538">
        <v>2.2756314194079672</v>
      </c>
      <c r="AC404" s="538">
        <v>55.546380657858606</v>
      </c>
      <c r="AE404" s="538">
        <v>0.28068779560624146</v>
      </c>
      <c r="AF404" s="538">
        <v>0.25047586106658737</v>
      </c>
      <c r="AG404" s="538">
        <v>1128.5121951219512</v>
      </c>
      <c r="AH404" s="538">
        <v>32.28346456692914</v>
      </c>
      <c r="AI404" s="538">
        <v>3.149606299212599</v>
      </c>
      <c r="AJ404" s="538">
        <v>232.15387264266403</v>
      </c>
      <c r="AK404" s="538">
        <v>-46.875079539151599</v>
      </c>
      <c r="AL404" s="538">
        <v>-46.898063867524883</v>
      </c>
      <c r="AN404" s="538">
        <v>99</v>
      </c>
      <c r="AO404" s="538">
        <v>99</v>
      </c>
      <c r="AP404" s="538">
        <v>99</v>
      </c>
      <c r="AQ404" s="538">
        <v>99</v>
      </c>
      <c r="AR404" s="538">
        <v>215.19512195121953</v>
      </c>
      <c r="AS404" s="538">
        <v>23.201762916633903</v>
      </c>
    </row>
    <row r="405" spans="1:45">
      <c r="A405">
        <v>11</v>
      </c>
      <c r="B405">
        <v>17</v>
      </c>
      <c r="C405">
        <v>2023</v>
      </c>
      <c r="D405">
        <v>99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1</v>
      </c>
      <c r="M405">
        <v>99</v>
      </c>
      <c r="N405">
        <v>99</v>
      </c>
      <c r="O405">
        <v>99</v>
      </c>
      <c r="P405">
        <v>9999</v>
      </c>
      <c r="Q405">
        <v>1271</v>
      </c>
      <c r="R405">
        <v>1801</v>
      </c>
      <c r="S405">
        <v>1</v>
      </c>
      <c r="T405">
        <v>4.00610771793448</v>
      </c>
      <c r="U405">
        <v>190.19877845641329</v>
      </c>
      <c r="V405">
        <v>0</v>
      </c>
      <c r="W405">
        <v>2.4986118822876175</v>
      </c>
      <c r="X405">
        <v>0</v>
      </c>
      <c r="Y405">
        <v>28.951506462301033</v>
      </c>
      <c r="Z405">
        <v>0</v>
      </c>
      <c r="AA405">
        <v>1.1044639158537251</v>
      </c>
      <c r="AC405">
        <v>23.140372928133576</v>
      </c>
      <c r="AE405">
        <v>3.5645014448006966</v>
      </c>
      <c r="AF405">
        <v>2.5832366232168096</v>
      </c>
      <c r="AG405">
        <v>1165.3427692307689</v>
      </c>
      <c r="AH405">
        <v>90.061077179344821</v>
      </c>
      <c r="AI405">
        <v>3.6091060521932254</v>
      </c>
      <c r="AJ405">
        <v>187.20022366446031</v>
      </c>
      <c r="AK405">
        <v>22.026342297824751</v>
      </c>
      <c r="AL405">
        <v>16.343889013563</v>
      </c>
      <c r="AN405">
        <v>99</v>
      </c>
      <c r="AO405">
        <v>99</v>
      </c>
      <c r="AP405">
        <v>99</v>
      </c>
      <c r="AQ405">
        <v>99</v>
      </c>
      <c r="AR405">
        <v>215.02523076923072</v>
      </c>
      <c r="AS405">
        <v>18.946817558651833</v>
      </c>
    </row>
    <row r="406" spans="1:45">
      <c r="A406">
        <v>11</v>
      </c>
      <c r="B406">
        <v>18</v>
      </c>
      <c r="C406">
        <v>2023</v>
      </c>
      <c r="D406">
        <v>99</v>
      </c>
      <c r="E406">
        <v>99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2</v>
      </c>
      <c r="M406">
        <v>99</v>
      </c>
      <c r="N406">
        <v>99</v>
      </c>
      <c r="O406">
        <v>99</v>
      </c>
      <c r="P406">
        <v>9999</v>
      </c>
      <c r="Q406">
        <v>4128</v>
      </c>
      <c r="R406">
        <v>9233</v>
      </c>
      <c r="S406">
        <v>2</v>
      </c>
      <c r="T406">
        <v>5.4637712552799718</v>
      </c>
      <c r="U406">
        <v>220.90712661106903</v>
      </c>
      <c r="V406">
        <v>0</v>
      </c>
      <c r="W406">
        <v>20.881620275100175</v>
      </c>
      <c r="X406">
        <v>0</v>
      </c>
      <c r="Y406">
        <v>28.294271006765801</v>
      </c>
      <c r="Z406">
        <v>0</v>
      </c>
      <c r="AA406">
        <v>1.3127824482393897</v>
      </c>
      <c r="AC406">
        <v>32.123676047104055</v>
      </c>
      <c r="AE406">
        <v>18.273760044333603</v>
      </c>
      <c r="AF406">
        <v>15.381380482773578</v>
      </c>
      <c r="AG406">
        <v>1128.5887645633868</v>
      </c>
      <c r="AH406">
        <v>93.815661215206319</v>
      </c>
      <c r="AI406">
        <v>4.8088378641828244</v>
      </c>
      <c r="AJ406">
        <v>192.07934293282304</v>
      </c>
      <c r="AK406">
        <v>49.912440283802653</v>
      </c>
      <c r="AL406">
        <v>12.404451112834812</v>
      </c>
      <c r="AN406">
        <v>99</v>
      </c>
      <c r="AO406">
        <v>99</v>
      </c>
      <c r="AP406">
        <v>99</v>
      </c>
      <c r="AQ406">
        <v>99</v>
      </c>
      <c r="AR406">
        <v>216.36832391279276</v>
      </c>
      <c r="AS406">
        <v>21.727264771599465</v>
      </c>
    </row>
    <row r="407" spans="1:45">
      <c r="A407">
        <v>11</v>
      </c>
      <c r="B407">
        <v>19</v>
      </c>
      <c r="C407">
        <v>2023</v>
      </c>
      <c r="D407">
        <v>99</v>
      </c>
      <c r="E407">
        <v>99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3</v>
      </c>
      <c r="M407">
        <v>99</v>
      </c>
      <c r="N407">
        <v>99</v>
      </c>
      <c r="O407">
        <v>99</v>
      </c>
      <c r="P407">
        <v>9999</v>
      </c>
      <c r="Q407">
        <v>5269</v>
      </c>
      <c r="R407">
        <v>14390</v>
      </c>
      <c r="S407">
        <v>3</v>
      </c>
      <c r="T407">
        <v>6.9145239749826253</v>
      </c>
      <c r="U407">
        <v>246.40082001389939</v>
      </c>
      <c r="V407">
        <v>0</v>
      </c>
      <c r="W407">
        <v>66.393328700486478</v>
      </c>
      <c r="X407">
        <v>7.6441973592772786E-2</v>
      </c>
      <c r="Y407">
        <v>32.422790470998621</v>
      </c>
      <c r="Z407">
        <v>0</v>
      </c>
      <c r="AA407">
        <v>1.3877971227855015</v>
      </c>
      <c r="AC407">
        <v>38.427397967348554</v>
      </c>
      <c r="AE407">
        <v>28.480386335747927</v>
      </c>
      <c r="AF407">
        <v>26.739032906878819</v>
      </c>
      <c r="AG407">
        <v>1092.442963830722</v>
      </c>
      <c r="AH407">
        <v>94.84364141765117</v>
      </c>
      <c r="AI407">
        <v>8.0472550382209853</v>
      </c>
      <c r="AJ407">
        <v>201.92176609843139</v>
      </c>
      <c r="AK407">
        <v>52.980054333393561</v>
      </c>
      <c r="AL407">
        <v>14.010576301274492</v>
      </c>
      <c r="AN407">
        <v>99</v>
      </c>
      <c r="AO407">
        <v>99</v>
      </c>
      <c r="AP407">
        <v>99</v>
      </c>
      <c r="AQ407">
        <v>99</v>
      </c>
      <c r="AR407">
        <v>216.12161370625276</v>
      </c>
      <c r="AS407">
        <v>24.327548020268807</v>
      </c>
    </row>
    <row r="408" spans="1:45">
      <c r="A408">
        <v>11</v>
      </c>
      <c r="B408">
        <v>20</v>
      </c>
      <c r="C408">
        <v>2023</v>
      </c>
      <c r="D408">
        <v>99</v>
      </c>
      <c r="E408">
        <v>99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4</v>
      </c>
      <c r="M408">
        <v>99</v>
      </c>
      <c r="N408">
        <v>99</v>
      </c>
      <c r="O408">
        <v>99</v>
      </c>
      <c r="P408">
        <v>9999</v>
      </c>
      <c r="Q408">
        <v>4833</v>
      </c>
      <c r="R408">
        <v>10521</v>
      </c>
      <c r="S408">
        <v>4</v>
      </c>
      <c r="T408">
        <v>8.0248075278015385</v>
      </c>
      <c r="U408">
        <v>269.7841554985265</v>
      </c>
      <c r="V408">
        <v>0</v>
      </c>
      <c r="W408">
        <v>85.961410512308717</v>
      </c>
      <c r="X408">
        <v>1.3972055888223556</v>
      </c>
      <c r="Y408">
        <v>38.977279308865675</v>
      </c>
      <c r="Z408">
        <v>0</v>
      </c>
      <c r="AA408">
        <v>1.6303871531921941</v>
      </c>
      <c r="AC408">
        <v>45.490322729514602</v>
      </c>
      <c r="AE408">
        <v>20.822942643391528</v>
      </c>
      <c r="AF408">
        <v>21.405048362348097</v>
      </c>
      <c r="AG408">
        <v>1057.058905611482</v>
      </c>
      <c r="AH408">
        <v>95.314133637486947</v>
      </c>
      <c r="AI408">
        <v>19.484839844121279</v>
      </c>
      <c r="AJ408">
        <v>217.81173471099223</v>
      </c>
      <c r="AK408">
        <v>50.114398997276723</v>
      </c>
      <c r="AL408">
        <v>15.400613891937285</v>
      </c>
      <c r="AN408">
        <v>99</v>
      </c>
      <c r="AO408">
        <v>99</v>
      </c>
      <c r="AP408">
        <v>99</v>
      </c>
      <c r="AQ408">
        <v>99</v>
      </c>
      <c r="AR408">
        <v>214.95664307784315</v>
      </c>
      <c r="AS408">
        <v>27.036622469564698</v>
      </c>
    </row>
    <row r="409" spans="1:45">
      <c r="A409">
        <v>11</v>
      </c>
      <c r="B409">
        <v>21</v>
      </c>
      <c r="C409">
        <v>2023</v>
      </c>
      <c r="D409">
        <v>99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5</v>
      </c>
      <c r="M409">
        <v>99</v>
      </c>
      <c r="N409">
        <v>99</v>
      </c>
      <c r="O409">
        <v>99</v>
      </c>
      <c r="P409">
        <v>9999</v>
      </c>
      <c r="Q409">
        <v>3714</v>
      </c>
      <c r="R409">
        <v>6724</v>
      </c>
      <c r="S409">
        <v>5</v>
      </c>
      <c r="T409">
        <v>8.740630577037475</v>
      </c>
      <c r="U409">
        <v>289.59968768590079</v>
      </c>
      <c r="V409">
        <v>0</v>
      </c>
      <c r="W409">
        <v>85.202260559190975</v>
      </c>
      <c r="X409">
        <v>7.1683521713265907</v>
      </c>
      <c r="Y409">
        <v>41.87591164863769</v>
      </c>
      <c r="Z409">
        <v>0</v>
      </c>
      <c r="AA409">
        <v>2.0692092612968125</v>
      </c>
      <c r="AC409">
        <v>47.076242759038749</v>
      </c>
      <c r="AE409">
        <v>13.30799984166568</v>
      </c>
      <c r="AF409">
        <v>14.684817274627562</v>
      </c>
      <c r="AG409">
        <v>1020.2046974646132</v>
      </c>
      <c r="AH409">
        <v>95.568114217727526</v>
      </c>
      <c r="AI409">
        <v>38.75669244497324</v>
      </c>
      <c r="AJ409">
        <v>216.954502785882</v>
      </c>
      <c r="AK409">
        <v>43.470524131379008</v>
      </c>
      <c r="AL409">
        <v>7.1554565031887982</v>
      </c>
      <c r="AN409">
        <v>99</v>
      </c>
      <c r="AO409">
        <v>99</v>
      </c>
      <c r="AP409">
        <v>99</v>
      </c>
      <c r="AQ409">
        <v>99</v>
      </c>
      <c r="AR409">
        <v>213.14201275470521</v>
      </c>
      <c r="AS409">
        <v>29.791064354482312</v>
      </c>
    </row>
    <row r="410" spans="1:45">
      <c r="A410">
        <v>11</v>
      </c>
      <c r="B410">
        <v>22</v>
      </c>
      <c r="C410">
        <v>2023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6</v>
      </c>
      <c r="M410">
        <v>99</v>
      </c>
      <c r="N410">
        <v>99</v>
      </c>
      <c r="O410">
        <v>99</v>
      </c>
      <c r="P410">
        <v>9999</v>
      </c>
      <c r="Q410">
        <v>2410</v>
      </c>
      <c r="R410">
        <v>3980</v>
      </c>
      <c r="S410">
        <v>6</v>
      </c>
      <c r="T410">
        <v>9.0959798994974843</v>
      </c>
      <c r="U410">
        <v>309.43005025125592</v>
      </c>
      <c r="V410">
        <v>100</v>
      </c>
      <c r="W410">
        <v>83.94472361809045</v>
      </c>
      <c r="X410">
        <v>16.758793969849247</v>
      </c>
      <c r="Y410">
        <v>43.317064267809677</v>
      </c>
      <c r="Z410">
        <v>0</v>
      </c>
      <c r="AA410">
        <v>2.4396914541711543</v>
      </c>
      <c r="AC410">
        <v>43.790191398915006</v>
      </c>
      <c r="AE410">
        <v>7.8771325654118654</v>
      </c>
      <c r="AF410">
        <v>9.287275160762249</v>
      </c>
      <c r="AG410">
        <v>1016.8975583864118</v>
      </c>
      <c r="AH410">
        <v>94.623115577889479</v>
      </c>
      <c r="AI410">
        <v>61.030150753768815</v>
      </c>
      <c r="AJ410">
        <v>217.09221507326919</v>
      </c>
      <c r="AK410">
        <v>40.520522156394776</v>
      </c>
      <c r="AL410">
        <v>4.8582382743598878</v>
      </c>
      <c r="AN410">
        <v>99</v>
      </c>
      <c r="AO410">
        <v>99</v>
      </c>
      <c r="AP410">
        <v>99</v>
      </c>
      <c r="AQ410">
        <v>99</v>
      </c>
      <c r="AR410">
        <v>212.00079617834396</v>
      </c>
      <c r="AS410">
        <v>32.400389861407092</v>
      </c>
    </row>
    <row r="411" spans="1:45">
      <c r="A411">
        <v>11</v>
      </c>
      <c r="B411">
        <v>23</v>
      </c>
      <c r="C411">
        <v>2023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7</v>
      </c>
      <c r="M411">
        <v>99</v>
      </c>
      <c r="N411">
        <v>99</v>
      </c>
      <c r="O411">
        <v>99</v>
      </c>
      <c r="P411">
        <v>9999</v>
      </c>
      <c r="Q411">
        <v>1368</v>
      </c>
      <c r="R411">
        <v>2225</v>
      </c>
      <c r="S411">
        <v>7</v>
      </c>
      <c r="T411">
        <v>9.4152808988764036</v>
      </c>
      <c r="U411">
        <v>331.930426966293</v>
      </c>
      <c r="V411">
        <v>100</v>
      </c>
      <c r="W411">
        <v>87.82022471910112</v>
      </c>
      <c r="X411">
        <v>33.438202247191008</v>
      </c>
      <c r="Y411">
        <v>43.773253185293278</v>
      </c>
      <c r="Z411">
        <v>0</v>
      </c>
      <c r="AA411">
        <v>2.4747062428723874</v>
      </c>
      <c r="AC411">
        <v>39.250989709456782</v>
      </c>
      <c r="AE411">
        <v>4.4036733562918089</v>
      </c>
      <c r="AF411">
        <v>5.5695464826564045</v>
      </c>
      <c r="AG411">
        <v>1025.0188501413761</v>
      </c>
      <c r="AH411">
        <v>95.325842696629181</v>
      </c>
      <c r="AI411">
        <v>81.393258426966298</v>
      </c>
      <c r="AJ411">
        <v>217.54128736578377</v>
      </c>
      <c r="AK411">
        <v>56.384853444152974</v>
      </c>
      <c r="AL411">
        <v>10.295753836342323</v>
      </c>
      <c r="AN411">
        <v>99</v>
      </c>
      <c r="AO411">
        <v>99</v>
      </c>
      <c r="AP411">
        <v>99</v>
      </c>
      <c r="AQ411">
        <v>99</v>
      </c>
      <c r="AR411">
        <v>211.51790763430725</v>
      </c>
      <c r="AS411">
        <v>35.039672423173741</v>
      </c>
    </row>
    <row r="412" spans="1:45">
      <c r="A412">
        <v>11</v>
      </c>
      <c r="B412">
        <v>24</v>
      </c>
      <c r="C412">
        <v>2023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8</v>
      </c>
      <c r="M412">
        <v>99</v>
      </c>
      <c r="N412">
        <v>99</v>
      </c>
      <c r="O412">
        <v>99</v>
      </c>
      <c r="P412">
        <v>9999</v>
      </c>
      <c r="Q412">
        <v>634</v>
      </c>
      <c r="R412">
        <v>1071</v>
      </c>
      <c r="S412">
        <v>8</v>
      </c>
      <c r="T412">
        <v>10.069094304388422</v>
      </c>
      <c r="U412">
        <v>355.14351073762822</v>
      </c>
      <c r="V412">
        <v>100</v>
      </c>
      <c r="W412">
        <v>95.798319327731079</v>
      </c>
      <c r="X412">
        <v>52.380952380952387</v>
      </c>
      <c r="Y412">
        <v>43.798136729227643</v>
      </c>
      <c r="Z412">
        <v>0</v>
      </c>
      <c r="AA412">
        <v>2.3329105302162167</v>
      </c>
      <c r="AC412">
        <v>35.547813223638002</v>
      </c>
      <c r="AE412">
        <v>2.119700748129675</v>
      </c>
      <c r="AF412">
        <v>2.8683761802700194</v>
      </c>
      <c r="AG412">
        <v>998.8172983479102</v>
      </c>
      <c r="AH412">
        <v>95.985060690943001</v>
      </c>
      <c r="AI412">
        <v>92.717086834733905</v>
      </c>
      <c r="AJ412">
        <v>214.47847033945877</v>
      </c>
      <c r="AK412">
        <v>60.854714427209586</v>
      </c>
      <c r="AL412">
        <v>24.831156188272271</v>
      </c>
      <c r="AN412">
        <v>99</v>
      </c>
      <c r="AO412">
        <v>99</v>
      </c>
      <c r="AP412">
        <v>99</v>
      </c>
      <c r="AQ412">
        <v>99</v>
      </c>
      <c r="AR412">
        <v>210.75704567541305</v>
      </c>
      <c r="AS412">
        <v>37.840249864798672</v>
      </c>
    </row>
    <row r="413" spans="1:45">
      <c r="A413">
        <v>11</v>
      </c>
      <c r="B413">
        <v>25</v>
      </c>
      <c r="C413">
        <v>2023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</v>
      </c>
      <c r="M413">
        <v>99</v>
      </c>
      <c r="N413">
        <v>99</v>
      </c>
      <c r="O413">
        <v>99</v>
      </c>
      <c r="P413">
        <v>9999</v>
      </c>
      <c r="Q413">
        <v>230</v>
      </c>
      <c r="R413">
        <v>335</v>
      </c>
      <c r="S413">
        <v>9</v>
      </c>
      <c r="T413">
        <v>10.713432835820898</v>
      </c>
      <c r="U413">
        <v>381.87194029850775</v>
      </c>
      <c r="V413">
        <v>100</v>
      </c>
      <c r="W413">
        <v>97.611940298507491</v>
      </c>
      <c r="X413">
        <v>70.447761194029823</v>
      </c>
      <c r="Y413">
        <v>50.633866792734302</v>
      </c>
      <c r="Z413">
        <v>0</v>
      </c>
      <c r="AA413">
        <v>2.324746529106656</v>
      </c>
      <c r="AC413">
        <v>39.073228708575343</v>
      </c>
      <c r="AE413">
        <v>0.66302497723944087</v>
      </c>
      <c r="AF413">
        <v>0.96472894257715436</v>
      </c>
      <c r="AG413">
        <v>1009.9292307692306</v>
      </c>
      <c r="AH413">
        <v>96.716417910447745</v>
      </c>
      <c r="AI413">
        <v>94.925373134328382</v>
      </c>
      <c r="AJ413">
        <v>221.19854897498519</v>
      </c>
      <c r="AK413">
        <v>62.509119341289193</v>
      </c>
      <c r="AL413">
        <v>34.774632376862115</v>
      </c>
      <c r="AN413">
        <v>99</v>
      </c>
      <c r="AO413">
        <v>99</v>
      </c>
      <c r="AP413">
        <v>99</v>
      </c>
      <c r="AQ413">
        <v>99</v>
      </c>
      <c r="AR413">
        <v>210.0738461538462</v>
      </c>
      <c r="AS413">
        <v>41.027077511499698</v>
      </c>
    </row>
    <row r="414" spans="1:45">
      <c r="A414">
        <v>11</v>
      </c>
      <c r="B414">
        <v>26</v>
      </c>
      <c r="C414">
        <v>2023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10</v>
      </c>
      <c r="M414">
        <v>99</v>
      </c>
      <c r="N414">
        <v>99</v>
      </c>
      <c r="O414">
        <v>99</v>
      </c>
      <c r="P414">
        <v>9999</v>
      </c>
      <c r="Q414">
        <v>50</v>
      </c>
      <c r="R414">
        <v>59</v>
      </c>
      <c r="S414">
        <v>10</v>
      </c>
      <c r="T414">
        <v>11.389830508474578</v>
      </c>
      <c r="U414">
        <v>418.6101694915256</v>
      </c>
      <c r="V414">
        <v>100</v>
      </c>
      <c r="W414">
        <v>100</v>
      </c>
      <c r="X414">
        <v>86.440677966101674</v>
      </c>
      <c r="Y414">
        <v>58.464457390258353</v>
      </c>
      <c r="Z414">
        <v>0</v>
      </c>
      <c r="AA414">
        <v>2.2095091037936925</v>
      </c>
      <c r="AC414">
        <v>47.876037286879367</v>
      </c>
      <c r="AE414">
        <v>0.11677156315560303</v>
      </c>
      <c r="AF414">
        <v>0.18625354146049236</v>
      </c>
      <c r="AG414">
        <v>1031</v>
      </c>
      <c r="AH414">
        <v>89.830508474576263</v>
      </c>
      <c r="AI414">
        <v>86.440677966101674</v>
      </c>
      <c r="AJ414">
        <v>256.59416602435817</v>
      </c>
      <c r="AK414">
        <v>87.648438425967527</v>
      </c>
      <c r="AL414">
        <v>74.921268090695136</v>
      </c>
      <c r="AN414">
        <v>99</v>
      </c>
      <c r="AO414">
        <v>99</v>
      </c>
      <c r="AP414">
        <v>99</v>
      </c>
      <c r="AQ414">
        <v>99</v>
      </c>
      <c r="AR414">
        <v>211.79245283018872</v>
      </c>
      <c r="AS414">
        <v>44.286596708286886</v>
      </c>
    </row>
    <row r="415" spans="1:45">
      <c r="A415">
        <v>11</v>
      </c>
      <c r="B415">
        <v>27</v>
      </c>
      <c r="C415">
        <v>2023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11</v>
      </c>
      <c r="M415">
        <v>99</v>
      </c>
      <c r="N415">
        <v>99</v>
      </c>
      <c r="O415">
        <v>99</v>
      </c>
      <c r="P415">
        <v>9999</v>
      </c>
      <c r="Q415">
        <v>7</v>
      </c>
      <c r="R415">
        <v>8</v>
      </c>
      <c r="S415">
        <v>11</v>
      </c>
      <c r="T415">
        <v>11.75</v>
      </c>
      <c r="U415">
        <v>483.375</v>
      </c>
      <c r="V415">
        <v>100</v>
      </c>
      <c r="W415">
        <v>87.5</v>
      </c>
      <c r="X415">
        <v>100</v>
      </c>
      <c r="Y415">
        <v>60.447492710616515</v>
      </c>
      <c r="Z415">
        <v>0</v>
      </c>
      <c r="AA415">
        <v>2.6339134382131841</v>
      </c>
      <c r="AC415">
        <v>28.652570604391713</v>
      </c>
      <c r="AE415">
        <v>1.5833432292285159E-2</v>
      </c>
      <c r="AF415">
        <v>2.9161974444397259E-2</v>
      </c>
      <c r="AG415">
        <v>1142</v>
      </c>
      <c r="AH415">
        <v>100</v>
      </c>
      <c r="AI415">
        <v>100</v>
      </c>
      <c r="AJ415">
        <v>263.61524993823861</v>
      </c>
      <c r="AK415">
        <v>32.025498228258037</v>
      </c>
      <c r="AL415">
        <v>69.886536161592701</v>
      </c>
      <c r="AN415">
        <v>99</v>
      </c>
      <c r="AO415">
        <v>99</v>
      </c>
      <c r="AP415">
        <v>99</v>
      </c>
      <c r="AQ415">
        <v>99</v>
      </c>
      <c r="AR415">
        <v>217.625</v>
      </c>
      <c r="AS415">
        <v>46.830819153984287</v>
      </c>
    </row>
    <row r="416" spans="1:45">
      <c r="A416">
        <v>11</v>
      </c>
      <c r="B416">
        <v>28</v>
      </c>
      <c r="C416">
        <v>2023</v>
      </c>
      <c r="D416">
        <v>99</v>
      </c>
      <c r="E416">
        <v>99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12</v>
      </c>
      <c r="M416">
        <v>99</v>
      </c>
      <c r="N416">
        <v>99</v>
      </c>
      <c r="O416">
        <v>99</v>
      </c>
      <c r="P416">
        <v>9999</v>
      </c>
      <c r="Q416">
        <v>3</v>
      </c>
      <c r="R416">
        <v>3</v>
      </c>
      <c r="S416">
        <v>12</v>
      </c>
      <c r="T416">
        <v>13.666666666666663</v>
      </c>
      <c r="U416">
        <v>500.76666666666682</v>
      </c>
      <c r="V416">
        <v>100</v>
      </c>
      <c r="W416">
        <v>100</v>
      </c>
      <c r="X416">
        <v>100</v>
      </c>
      <c r="Y416">
        <v>84.603559158124142</v>
      </c>
      <c r="Z416">
        <v>0</v>
      </c>
      <c r="AA416">
        <v>0.94280904158207679</v>
      </c>
      <c r="AC416">
        <v>39.142759376912849</v>
      </c>
      <c r="AE416">
        <v>5.9375371096069352E-3</v>
      </c>
      <c r="AF416">
        <v>1.1329204605073183E-2</v>
      </c>
      <c r="AG416">
        <v>914.3333333333336</v>
      </c>
      <c r="AH416">
        <v>100</v>
      </c>
      <c r="AI416">
        <v>100</v>
      </c>
      <c r="AJ416">
        <v>129.52820370697461</v>
      </c>
      <c r="AK416">
        <v>93.578504544110487</v>
      </c>
      <c r="AL416">
        <v>4.1853062375215631</v>
      </c>
      <c r="AN416">
        <v>99</v>
      </c>
      <c r="AO416">
        <v>99</v>
      </c>
      <c r="AP416">
        <v>99</v>
      </c>
      <c r="AQ416">
        <v>99</v>
      </c>
      <c r="AR416">
        <v>218</v>
      </c>
      <c r="AS416">
        <v>48.51737561188461</v>
      </c>
    </row>
    <row r="417" spans="1:45">
      <c r="A417">
        <v>11</v>
      </c>
      <c r="B417">
        <v>29</v>
      </c>
      <c r="C417">
        <v>2023</v>
      </c>
      <c r="D417">
        <v>99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13</v>
      </c>
      <c r="M417">
        <v>99</v>
      </c>
      <c r="N417">
        <v>99</v>
      </c>
      <c r="O417">
        <v>99</v>
      </c>
      <c r="P417">
        <v>9999</v>
      </c>
      <c r="AN417">
        <v>99</v>
      </c>
      <c r="AO417">
        <v>99</v>
      </c>
      <c r="AP417">
        <v>99</v>
      </c>
      <c r="AQ417">
        <v>99</v>
      </c>
    </row>
    <row r="418" spans="1:45">
      <c r="A418">
        <v>11</v>
      </c>
      <c r="B418">
        <v>30</v>
      </c>
      <c r="C418">
        <v>2023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14</v>
      </c>
      <c r="M418">
        <v>99</v>
      </c>
      <c r="N418">
        <v>99</v>
      </c>
      <c r="O418">
        <v>99</v>
      </c>
      <c r="P418">
        <v>9999</v>
      </c>
      <c r="AN418">
        <v>99</v>
      </c>
      <c r="AO418">
        <v>99</v>
      </c>
      <c r="AP418">
        <v>99</v>
      </c>
      <c r="AQ418">
        <v>99</v>
      </c>
    </row>
    <row r="419" spans="1:45">
      <c r="A419">
        <v>11</v>
      </c>
      <c r="B419">
        <v>31</v>
      </c>
      <c r="C419">
        <v>2023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15</v>
      </c>
      <c r="M419">
        <v>99</v>
      </c>
      <c r="N419">
        <v>99</v>
      </c>
      <c r="O419">
        <v>99</v>
      </c>
      <c r="P419">
        <v>9999</v>
      </c>
      <c r="AN419">
        <v>99</v>
      </c>
      <c r="AO419">
        <v>99</v>
      </c>
      <c r="AP419">
        <v>99</v>
      </c>
      <c r="AQ419">
        <v>99</v>
      </c>
    </row>
    <row r="420" spans="1:45" s="538" customFormat="1">
      <c r="A420" s="538">
        <v>11</v>
      </c>
      <c r="B420" s="538">
        <v>32</v>
      </c>
      <c r="C420" s="538">
        <v>2023</v>
      </c>
      <c r="D420" s="538">
        <v>99</v>
      </c>
      <c r="E420" s="538">
        <v>99</v>
      </c>
      <c r="F420" s="538">
        <v>99</v>
      </c>
      <c r="G420" s="538">
        <v>99</v>
      </c>
      <c r="H420" s="538">
        <v>99</v>
      </c>
      <c r="I420" s="538">
        <v>99</v>
      </c>
      <c r="J420" s="538">
        <v>999</v>
      </c>
      <c r="K420" s="538">
        <v>99</v>
      </c>
      <c r="L420" s="538">
        <v>99</v>
      </c>
      <c r="M420" s="538">
        <v>99</v>
      </c>
      <c r="N420" s="538">
        <v>99</v>
      </c>
      <c r="O420" s="538">
        <v>99</v>
      </c>
      <c r="P420" s="538">
        <v>9999</v>
      </c>
      <c r="Q420" s="538">
        <v>159</v>
      </c>
      <c r="R420" s="538">
        <v>175</v>
      </c>
      <c r="T420" s="538">
        <v>5.6114285714285694</v>
      </c>
      <c r="U420" s="538">
        <v>218.23028571428588</v>
      </c>
      <c r="V420" s="538">
        <v>100</v>
      </c>
      <c r="W420" s="538">
        <v>40</v>
      </c>
      <c r="X420" s="538">
        <v>3.4285714285714279</v>
      </c>
      <c r="Y420" s="538">
        <v>84.494290914009099</v>
      </c>
      <c r="AA420" s="538">
        <v>2.6028304844173484</v>
      </c>
      <c r="AC420" s="538">
        <v>70.963528094344994</v>
      </c>
      <c r="AE420" s="538">
        <v>0.34635633139373789</v>
      </c>
      <c r="AF420" s="538">
        <v>0.28800221169481888</v>
      </c>
      <c r="AG420" s="538">
        <v>1215</v>
      </c>
      <c r="AH420" s="538">
        <v>14.285714285714288</v>
      </c>
      <c r="AI420" s="538">
        <v>1.1428571428571423</v>
      </c>
      <c r="AJ420" s="538">
        <v>270.89038373482362</v>
      </c>
      <c r="AK420" s="538">
        <v>77.697474894091215</v>
      </c>
      <c r="AL420" s="538">
        <v>-94.474962016037026</v>
      </c>
      <c r="AN420" s="538">
        <v>99</v>
      </c>
      <c r="AO420" s="538">
        <v>99</v>
      </c>
      <c r="AP420" s="538">
        <v>99</v>
      </c>
      <c r="AQ420" s="538">
        <v>99</v>
      </c>
      <c r="AR420" s="538">
        <v>218.04</v>
      </c>
      <c r="AS420" s="538">
        <v>22.527020968217311</v>
      </c>
    </row>
    <row r="421" spans="1:45">
      <c r="A421">
        <v>11</v>
      </c>
      <c r="B421">
        <v>33</v>
      </c>
      <c r="C421">
        <v>2022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1</v>
      </c>
      <c r="M421">
        <v>99</v>
      </c>
      <c r="N421">
        <v>99</v>
      </c>
      <c r="O421">
        <v>99</v>
      </c>
      <c r="P421">
        <v>9999</v>
      </c>
      <c r="Q421">
        <v>1188</v>
      </c>
      <c r="R421">
        <v>1674</v>
      </c>
      <c r="S421">
        <v>1</v>
      </c>
      <c r="T421">
        <v>3.9665471923536448</v>
      </c>
      <c r="U421">
        <v>194.24515531660725</v>
      </c>
      <c r="V421">
        <v>0</v>
      </c>
      <c r="W421">
        <v>3.0465949820788523</v>
      </c>
      <c r="X421">
        <v>0</v>
      </c>
      <c r="Y421">
        <v>29.191572602332425</v>
      </c>
      <c r="Z421">
        <v>0</v>
      </c>
      <c r="AA421">
        <v>1.140680025952943</v>
      </c>
      <c r="AC421">
        <v>24.579815150495957</v>
      </c>
      <c r="AE421">
        <v>3.0586515622145076</v>
      </c>
      <c r="AF421">
        <v>2.234334823864975</v>
      </c>
      <c r="AG421">
        <v>1173.6198675496689</v>
      </c>
      <c r="AH421">
        <v>89.844683393070497</v>
      </c>
      <c r="AI421">
        <v>4.5400238948626068</v>
      </c>
      <c r="AJ421">
        <v>187.78946539646344</v>
      </c>
      <c r="AK421">
        <v>28.440692145323926</v>
      </c>
      <c r="AL421">
        <v>19.310320045249121</v>
      </c>
      <c r="AN421">
        <v>99</v>
      </c>
      <c r="AO421">
        <v>99</v>
      </c>
      <c r="AP421">
        <v>99</v>
      </c>
      <c r="AQ421">
        <v>99</v>
      </c>
      <c r="AR421">
        <v>216.20331125827812</v>
      </c>
      <c r="AS421">
        <v>19.062466405846106</v>
      </c>
    </row>
    <row r="422" spans="1:45">
      <c r="A422">
        <v>11</v>
      </c>
      <c r="B422">
        <v>34</v>
      </c>
      <c r="C422">
        <v>2022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2</v>
      </c>
      <c r="M422">
        <v>99</v>
      </c>
      <c r="N422">
        <v>99</v>
      </c>
      <c r="O422">
        <v>99</v>
      </c>
      <c r="P422">
        <v>9999</v>
      </c>
      <c r="Q422">
        <v>4222</v>
      </c>
      <c r="R422">
        <v>9745</v>
      </c>
      <c r="S422">
        <v>2</v>
      </c>
      <c r="T422">
        <v>5.4064648537711664</v>
      </c>
      <c r="U422">
        <v>222.55016213442752</v>
      </c>
      <c r="V422">
        <v>0</v>
      </c>
      <c r="W422">
        <v>19.722934838378656</v>
      </c>
      <c r="X422">
        <v>0</v>
      </c>
      <c r="Y422">
        <v>27.560489492974824</v>
      </c>
      <c r="Z422">
        <v>0</v>
      </c>
      <c r="AA422">
        <v>1.315924204690275</v>
      </c>
      <c r="AC422">
        <v>30.299164252035641</v>
      </c>
      <c r="AE422">
        <v>17.805591083500829</v>
      </c>
      <c r="AF422">
        <v>14.902267792567557</v>
      </c>
      <c r="AG422">
        <v>1130.7050973528769</v>
      </c>
      <c r="AH422">
        <v>92.92970754232941</v>
      </c>
      <c r="AI422">
        <v>4.1970241149307341</v>
      </c>
      <c r="AJ422">
        <v>194.49614685708164</v>
      </c>
      <c r="AK422">
        <v>48.541322873911859</v>
      </c>
      <c r="AL422">
        <v>4.4016574446579764</v>
      </c>
      <c r="AN422">
        <v>99</v>
      </c>
      <c r="AO422">
        <v>99</v>
      </c>
      <c r="AP422">
        <v>99</v>
      </c>
      <c r="AQ422">
        <v>99</v>
      </c>
      <c r="AR422">
        <v>216.8551739225552</v>
      </c>
      <c r="AS422">
        <v>21.747358746255419</v>
      </c>
    </row>
    <row r="423" spans="1:45">
      <c r="A423">
        <v>11</v>
      </c>
      <c r="B423">
        <v>35</v>
      </c>
      <c r="C423">
        <v>2022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3</v>
      </c>
      <c r="M423">
        <v>99</v>
      </c>
      <c r="N423">
        <v>99</v>
      </c>
      <c r="O423">
        <v>99</v>
      </c>
      <c r="P423">
        <v>9999</v>
      </c>
      <c r="Q423">
        <v>5437</v>
      </c>
      <c r="R423">
        <v>15907</v>
      </c>
      <c r="S423">
        <v>3</v>
      </c>
      <c r="T423">
        <v>6.8603759351229012</v>
      </c>
      <c r="U423">
        <v>248.96091594895449</v>
      </c>
      <c r="V423">
        <v>0</v>
      </c>
      <c r="W423">
        <v>64.481046080341997</v>
      </c>
      <c r="X423">
        <v>4.4005783617275425E-2</v>
      </c>
      <c r="Y423">
        <v>30.620499724919306</v>
      </c>
      <c r="Z423">
        <v>0</v>
      </c>
      <c r="AA423">
        <v>1.3637230940261869</v>
      </c>
      <c r="AC423">
        <v>34.006521274880853</v>
      </c>
      <c r="AE423">
        <v>29.064498446921249</v>
      </c>
      <c r="AF423">
        <v>27.212100052709928</v>
      </c>
      <c r="AG423">
        <v>1092.3088587390259</v>
      </c>
      <c r="AH423">
        <v>93.487144024643229</v>
      </c>
      <c r="AI423">
        <v>6.5191425158735132</v>
      </c>
      <c r="AJ423">
        <v>204.09216148370624</v>
      </c>
      <c r="AK423">
        <v>51.715617669326249</v>
      </c>
      <c r="AL423">
        <v>9.3021988544602845</v>
      </c>
      <c r="AN423">
        <v>99</v>
      </c>
      <c r="AO423">
        <v>99</v>
      </c>
      <c r="AP423">
        <v>99</v>
      </c>
      <c r="AQ423">
        <v>99</v>
      </c>
      <c r="AR423">
        <v>216.82176110667729</v>
      </c>
      <c r="AS423">
        <v>24.345894756350312</v>
      </c>
    </row>
    <row r="424" spans="1:45">
      <c r="A424">
        <v>11</v>
      </c>
      <c r="B424">
        <v>36</v>
      </c>
      <c r="C424">
        <v>2022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4</v>
      </c>
      <c r="M424">
        <v>99</v>
      </c>
      <c r="N424">
        <v>99</v>
      </c>
      <c r="O424">
        <v>99</v>
      </c>
      <c r="P424">
        <v>9999</v>
      </c>
      <c r="Q424">
        <v>5087</v>
      </c>
      <c r="R424">
        <v>11725</v>
      </c>
      <c r="S424">
        <v>4</v>
      </c>
      <c r="T424">
        <v>8.0383795309168455</v>
      </c>
      <c r="U424">
        <v>272.88723496801782</v>
      </c>
      <c r="V424">
        <v>0</v>
      </c>
      <c r="W424">
        <v>87.130063965884858</v>
      </c>
      <c r="X424">
        <v>1.2878464818763324</v>
      </c>
      <c r="Y424">
        <v>36.65859643709581</v>
      </c>
      <c r="Z424">
        <v>0</v>
      </c>
      <c r="AA424">
        <v>1.5627521841307164</v>
      </c>
      <c r="AC424">
        <v>42.771426473560446</v>
      </c>
      <c r="AE424">
        <v>21.423350995797549</v>
      </c>
      <c r="AF424">
        <v>21.985617965023781</v>
      </c>
      <c r="AG424">
        <v>1062.7241254958528</v>
      </c>
      <c r="AH424">
        <v>93.654584221748422</v>
      </c>
      <c r="AI424">
        <v>15.368869936034118</v>
      </c>
      <c r="AJ424">
        <v>216.53157837643096</v>
      </c>
      <c r="AK424">
        <v>53.068100703646202</v>
      </c>
      <c r="AL424">
        <v>13.086383815815353</v>
      </c>
      <c r="AN424">
        <v>99</v>
      </c>
      <c r="AO424">
        <v>99</v>
      </c>
      <c r="AP424">
        <v>99</v>
      </c>
      <c r="AQ424">
        <v>99</v>
      </c>
      <c r="AR424">
        <v>215.67877749729536</v>
      </c>
      <c r="AS424">
        <v>27.098455112537096</v>
      </c>
    </row>
    <row r="425" spans="1:45">
      <c r="A425">
        <v>11</v>
      </c>
      <c r="B425">
        <v>37</v>
      </c>
      <c r="C425">
        <v>2022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5</v>
      </c>
      <c r="M425">
        <v>99</v>
      </c>
      <c r="N425">
        <v>99</v>
      </c>
      <c r="O425">
        <v>99</v>
      </c>
      <c r="P425">
        <v>9999</v>
      </c>
      <c r="Q425">
        <v>3982</v>
      </c>
      <c r="R425">
        <v>7041</v>
      </c>
      <c r="S425">
        <v>5</v>
      </c>
      <c r="T425">
        <v>8.7761681579321138</v>
      </c>
      <c r="U425">
        <v>293.39012214174079</v>
      </c>
      <c r="V425">
        <v>0</v>
      </c>
      <c r="W425">
        <v>86.024712398807011</v>
      </c>
      <c r="X425">
        <v>8.3084789092458475</v>
      </c>
      <c r="Y425">
        <v>42.071819050643214</v>
      </c>
      <c r="Z425">
        <v>0</v>
      </c>
      <c r="AA425">
        <v>2.006849548329285</v>
      </c>
      <c r="AC425">
        <v>47.785874827938514</v>
      </c>
      <c r="AE425">
        <v>12.864973506303672</v>
      </c>
      <c r="AF425">
        <v>14.194576415468624</v>
      </c>
      <c r="AG425">
        <v>1034.9097085912726</v>
      </c>
      <c r="AH425">
        <v>93.410026984803295</v>
      </c>
      <c r="AI425">
        <v>34.583155801732694</v>
      </c>
      <c r="AJ425">
        <v>219.84536451336101</v>
      </c>
      <c r="AK425">
        <v>46.119613888280945</v>
      </c>
      <c r="AL425">
        <v>10.429298336839024</v>
      </c>
      <c r="AN425">
        <v>99</v>
      </c>
      <c r="AO425">
        <v>99</v>
      </c>
      <c r="AP425">
        <v>99</v>
      </c>
      <c r="AQ425">
        <v>99</v>
      </c>
      <c r="AR425">
        <v>213.99622527555488</v>
      </c>
      <c r="AS425">
        <v>29.852033543553382</v>
      </c>
    </row>
    <row r="426" spans="1:45">
      <c r="A426">
        <v>11</v>
      </c>
      <c r="B426">
        <v>38</v>
      </c>
      <c r="C426">
        <v>2022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6</v>
      </c>
      <c r="M426">
        <v>99</v>
      </c>
      <c r="N426">
        <v>99</v>
      </c>
      <c r="O426">
        <v>99</v>
      </c>
      <c r="P426">
        <v>9999</v>
      </c>
      <c r="Q426">
        <v>2658</v>
      </c>
      <c r="R426">
        <v>4406</v>
      </c>
      <c r="S426">
        <v>6</v>
      </c>
      <c r="T426">
        <v>9.1765773944620967</v>
      </c>
      <c r="U426">
        <v>313.04517022242391</v>
      </c>
      <c r="V426">
        <v>100</v>
      </c>
      <c r="W426">
        <v>85.020426690876079</v>
      </c>
      <c r="X426">
        <v>18.452110758057191</v>
      </c>
      <c r="Y426">
        <v>42.362545352666288</v>
      </c>
      <c r="Z426">
        <v>0</v>
      </c>
      <c r="AA426">
        <v>2.3733762534561351</v>
      </c>
      <c r="AC426">
        <v>45.081974979016643</v>
      </c>
      <c r="AE426">
        <v>8.0504293805956504</v>
      </c>
      <c r="AF426">
        <v>9.477506815949523</v>
      </c>
      <c r="AG426">
        <v>1020.6402218471183</v>
      </c>
      <c r="AH426">
        <v>93.259192010894239</v>
      </c>
      <c r="AI426">
        <v>59.169314571039486</v>
      </c>
      <c r="AJ426">
        <v>214.57065953031557</v>
      </c>
      <c r="AK426">
        <v>46.254818846223529</v>
      </c>
      <c r="AL426">
        <v>8.4515546983368264</v>
      </c>
      <c r="AN426">
        <v>99</v>
      </c>
      <c r="AO426">
        <v>99</v>
      </c>
      <c r="AP426">
        <v>99</v>
      </c>
      <c r="AQ426">
        <v>99</v>
      </c>
      <c r="AR426">
        <v>212.78490475042199</v>
      </c>
      <c r="AS426">
        <v>32.424995885143851</v>
      </c>
    </row>
    <row r="427" spans="1:45">
      <c r="A427">
        <v>11</v>
      </c>
      <c r="B427">
        <v>39</v>
      </c>
      <c r="C427">
        <v>2022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7</v>
      </c>
      <c r="M427">
        <v>99</v>
      </c>
      <c r="N427">
        <v>99</v>
      </c>
      <c r="O427">
        <v>99</v>
      </c>
      <c r="P427">
        <v>9999</v>
      </c>
      <c r="Q427">
        <v>1489</v>
      </c>
      <c r="R427">
        <v>2427</v>
      </c>
      <c r="S427">
        <v>7</v>
      </c>
      <c r="T427">
        <v>9.4964977338277734</v>
      </c>
      <c r="U427">
        <v>333.66655953852546</v>
      </c>
      <c r="V427">
        <v>100</v>
      </c>
      <c r="W427">
        <v>89.410795220436739</v>
      </c>
      <c r="X427">
        <v>34.528224145035033</v>
      </c>
      <c r="Y427">
        <v>42.640301862943687</v>
      </c>
      <c r="Z427">
        <v>0</v>
      </c>
      <c r="AA427">
        <v>2.4559338626091503</v>
      </c>
      <c r="AC427">
        <v>36.637433242822176</v>
      </c>
      <c r="AE427">
        <v>4.4344966197697797</v>
      </c>
      <c r="AF427">
        <v>5.5644861341672387</v>
      </c>
      <c r="AG427">
        <v>1032.4246935201402</v>
      </c>
      <c r="AH427">
        <v>93.201483312731753</v>
      </c>
      <c r="AI427">
        <v>81.82941903584674</v>
      </c>
      <c r="AJ427">
        <v>212.2514102227436</v>
      </c>
      <c r="AK427">
        <v>53.491637664246511</v>
      </c>
      <c r="AL427">
        <v>9.7262909929655486</v>
      </c>
      <c r="AN427">
        <v>99</v>
      </c>
      <c r="AO427">
        <v>99</v>
      </c>
      <c r="AP427">
        <v>99</v>
      </c>
      <c r="AQ427">
        <v>99</v>
      </c>
      <c r="AR427">
        <v>211.7981611208406</v>
      </c>
      <c r="AS427">
        <v>35.048251067760198</v>
      </c>
    </row>
    <row r="428" spans="1:45">
      <c r="A428">
        <v>11</v>
      </c>
      <c r="B428">
        <v>40</v>
      </c>
      <c r="C428">
        <v>2022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8</v>
      </c>
      <c r="M428">
        <v>99</v>
      </c>
      <c r="N428">
        <v>99</v>
      </c>
      <c r="O428">
        <v>99</v>
      </c>
      <c r="P428">
        <v>9999</v>
      </c>
      <c r="Q428">
        <v>743</v>
      </c>
      <c r="R428">
        <v>1170</v>
      </c>
      <c r="S428">
        <v>8</v>
      </c>
      <c r="T428">
        <v>10.019658119658118</v>
      </c>
      <c r="U428">
        <v>359.40942735042751</v>
      </c>
      <c r="V428">
        <v>100</v>
      </c>
      <c r="W428">
        <v>95.042735042735004</v>
      </c>
      <c r="X428">
        <v>56.153846153846175</v>
      </c>
      <c r="Y428">
        <v>47.084983494715999</v>
      </c>
      <c r="Z428">
        <v>0</v>
      </c>
      <c r="AA428">
        <v>2.3863120821056287</v>
      </c>
      <c r="AC428">
        <v>41.71361152772436</v>
      </c>
      <c r="AE428">
        <v>2.1377672209026137</v>
      </c>
      <c r="AF428">
        <v>2.8894682795435305</v>
      </c>
      <c r="AG428">
        <v>1026.3242506811987</v>
      </c>
      <c r="AH428">
        <v>93.418803418803421</v>
      </c>
      <c r="AI428">
        <v>89.145299145299134</v>
      </c>
      <c r="AJ428">
        <v>215.62426372869965</v>
      </c>
      <c r="AK428">
        <v>62.608760327685822</v>
      </c>
      <c r="AL428">
        <v>21.452996313480472</v>
      </c>
      <c r="AN428">
        <v>99</v>
      </c>
      <c r="AO428">
        <v>99</v>
      </c>
      <c r="AP428">
        <v>99</v>
      </c>
      <c r="AQ428">
        <v>99</v>
      </c>
      <c r="AR428">
        <v>211.455949137148</v>
      </c>
      <c r="AS428">
        <v>37.90232596887639</v>
      </c>
    </row>
    <row r="429" spans="1:45">
      <c r="A429">
        <v>11</v>
      </c>
      <c r="B429">
        <v>41</v>
      </c>
      <c r="C429">
        <v>2022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</v>
      </c>
      <c r="M429">
        <v>99</v>
      </c>
      <c r="N429">
        <v>99</v>
      </c>
      <c r="O429">
        <v>99</v>
      </c>
      <c r="P429">
        <v>9999</v>
      </c>
      <c r="Q429">
        <v>254</v>
      </c>
      <c r="R429">
        <v>369</v>
      </c>
      <c r="S429">
        <v>9</v>
      </c>
      <c r="T429">
        <v>10.682926829268299</v>
      </c>
      <c r="U429">
        <v>382.68815718157191</v>
      </c>
      <c r="V429">
        <v>100</v>
      </c>
      <c r="W429">
        <v>97.560975609756099</v>
      </c>
      <c r="X429">
        <v>71.81571815718155</v>
      </c>
      <c r="Y429">
        <v>48.955409021726801</v>
      </c>
      <c r="Z429">
        <v>0</v>
      </c>
      <c r="AA429">
        <v>2.351210516237328</v>
      </c>
      <c r="AC429">
        <v>36.217585438684821</v>
      </c>
      <c r="AE429">
        <v>0.67421889274620861</v>
      </c>
      <c r="AF429">
        <v>0.97031778943753277</v>
      </c>
      <c r="AG429">
        <v>983.55131964809379</v>
      </c>
      <c r="AH429">
        <v>91.869918699187025</v>
      </c>
      <c r="AI429">
        <v>90.514905149051486</v>
      </c>
      <c r="AJ429">
        <v>211.36030828330436</v>
      </c>
      <c r="AK429">
        <v>53.940804122123161</v>
      </c>
      <c r="AL429">
        <v>43.872373319892851</v>
      </c>
      <c r="AN429">
        <v>99</v>
      </c>
      <c r="AO429">
        <v>99</v>
      </c>
      <c r="AP429">
        <v>99</v>
      </c>
      <c r="AQ429">
        <v>99</v>
      </c>
      <c r="AR429">
        <v>209.84750733137832</v>
      </c>
      <c r="AS429">
        <v>41.250393447937128</v>
      </c>
    </row>
    <row r="430" spans="1:45">
      <c r="A430">
        <v>11</v>
      </c>
      <c r="B430">
        <v>42</v>
      </c>
      <c r="C430">
        <v>2022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10</v>
      </c>
      <c r="M430">
        <v>99</v>
      </c>
      <c r="N430">
        <v>99</v>
      </c>
      <c r="O430">
        <v>99</v>
      </c>
      <c r="P430">
        <v>9999</v>
      </c>
      <c r="Q430">
        <v>48</v>
      </c>
      <c r="R430">
        <v>70</v>
      </c>
      <c r="S430">
        <v>10</v>
      </c>
      <c r="T430">
        <v>11.81428571428572</v>
      </c>
      <c r="U430">
        <v>412.14285714285722</v>
      </c>
      <c r="V430">
        <v>100</v>
      </c>
      <c r="W430">
        <v>100</v>
      </c>
      <c r="X430">
        <v>92.857142857142875</v>
      </c>
      <c r="Y430">
        <v>52.48179976070189</v>
      </c>
      <c r="Z430">
        <v>0</v>
      </c>
      <c r="AA430">
        <v>2.2821847749336062</v>
      </c>
      <c r="AC430">
        <v>37.083875043315075</v>
      </c>
      <c r="AE430">
        <v>0.12790060295998537</v>
      </c>
      <c r="AF430">
        <v>0.19823869148500997</v>
      </c>
      <c r="AG430">
        <v>1003.5555555555557</v>
      </c>
      <c r="AH430">
        <v>87.142857142857125</v>
      </c>
      <c r="AI430">
        <v>90</v>
      </c>
      <c r="AJ430">
        <v>207.44804496071936</v>
      </c>
      <c r="AK430">
        <v>64.416361738656704</v>
      </c>
      <c r="AL430">
        <v>59.928807012676415</v>
      </c>
      <c r="AN430">
        <v>99</v>
      </c>
      <c r="AO430">
        <v>99</v>
      </c>
      <c r="AP430">
        <v>99</v>
      </c>
      <c r="AQ430">
        <v>99</v>
      </c>
      <c r="AR430">
        <v>209.11111111111111</v>
      </c>
      <c r="AS430">
        <v>44.972304904408944</v>
      </c>
    </row>
    <row r="431" spans="1:45">
      <c r="A431">
        <v>11</v>
      </c>
      <c r="B431">
        <v>43</v>
      </c>
      <c r="C431">
        <v>2022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11</v>
      </c>
      <c r="M431">
        <v>99</v>
      </c>
      <c r="N431">
        <v>99</v>
      </c>
      <c r="O431">
        <v>99</v>
      </c>
      <c r="P431">
        <v>9999</v>
      </c>
      <c r="Q431">
        <v>15</v>
      </c>
      <c r="R431">
        <v>22</v>
      </c>
      <c r="S431">
        <v>11</v>
      </c>
      <c r="T431">
        <v>13.59090909090909</v>
      </c>
      <c r="U431">
        <v>486.7881818181819</v>
      </c>
      <c r="V431">
        <v>100</v>
      </c>
      <c r="W431">
        <v>100</v>
      </c>
      <c r="X431">
        <v>95.454545454545439</v>
      </c>
      <c r="Y431">
        <v>60.423136721290007</v>
      </c>
      <c r="Z431">
        <v>0</v>
      </c>
      <c r="AA431">
        <v>1.4032135491302731</v>
      </c>
      <c r="AC431">
        <v>23.388870676150582</v>
      </c>
      <c r="AE431">
        <v>4.0197332358852554E-2</v>
      </c>
      <c r="AF431">
        <v>7.3587713978096228E-2</v>
      </c>
      <c r="AG431">
        <v>1045.75</v>
      </c>
      <c r="AH431">
        <v>90.909090909090892</v>
      </c>
      <c r="AI431">
        <v>90.909090909090892</v>
      </c>
      <c r="AJ431">
        <v>192.97354093242936</v>
      </c>
      <c r="AK431">
        <v>-2.2415964185165556</v>
      </c>
      <c r="AL431">
        <v>-36.558111076974392</v>
      </c>
      <c r="AN431">
        <v>99</v>
      </c>
      <c r="AO431">
        <v>99</v>
      </c>
      <c r="AP431">
        <v>99</v>
      </c>
      <c r="AQ431">
        <v>99</v>
      </c>
      <c r="AR431">
        <v>216.85</v>
      </c>
      <c r="AS431">
        <v>47.121477311140687</v>
      </c>
    </row>
    <row r="432" spans="1:45">
      <c r="A432">
        <v>11</v>
      </c>
      <c r="B432">
        <v>44</v>
      </c>
      <c r="C432">
        <v>2022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12</v>
      </c>
      <c r="M432">
        <v>99</v>
      </c>
      <c r="N432">
        <v>99</v>
      </c>
      <c r="O432">
        <v>99</v>
      </c>
      <c r="P432">
        <v>9999</v>
      </c>
      <c r="AN432">
        <v>99</v>
      </c>
      <c r="AO432">
        <v>99</v>
      </c>
      <c r="AP432">
        <v>99</v>
      </c>
      <c r="AQ432">
        <v>99</v>
      </c>
    </row>
    <row r="433" spans="1:45">
      <c r="A433">
        <v>11</v>
      </c>
      <c r="B433">
        <v>45</v>
      </c>
      <c r="C433">
        <v>2022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13</v>
      </c>
      <c r="M433">
        <v>99</v>
      </c>
      <c r="N433">
        <v>99</v>
      </c>
      <c r="O433">
        <v>99</v>
      </c>
      <c r="P433">
        <v>9999</v>
      </c>
      <c r="Q433">
        <v>1</v>
      </c>
      <c r="R433">
        <v>1</v>
      </c>
      <c r="S433">
        <v>13</v>
      </c>
      <c r="T433">
        <v>15</v>
      </c>
      <c r="U433">
        <v>571.9</v>
      </c>
      <c r="V433">
        <v>100</v>
      </c>
      <c r="W433">
        <v>100</v>
      </c>
      <c r="X433">
        <v>100</v>
      </c>
      <c r="Y433">
        <v>0</v>
      </c>
      <c r="Z433">
        <v>0</v>
      </c>
      <c r="AA433">
        <v>0</v>
      </c>
      <c r="AE433">
        <v>1.8271514708569339E-3</v>
      </c>
      <c r="AF433">
        <v>3.9297299015693989E-3</v>
      </c>
      <c r="AG433">
        <v>1353</v>
      </c>
      <c r="AH433">
        <v>100</v>
      </c>
      <c r="AI433">
        <v>100</v>
      </c>
      <c r="AJ433">
        <v>0</v>
      </c>
      <c r="AN433">
        <v>99</v>
      </c>
      <c r="AO433">
        <v>99</v>
      </c>
      <c r="AP433">
        <v>99</v>
      </c>
      <c r="AQ433">
        <v>99</v>
      </c>
      <c r="AR433">
        <v>222</v>
      </c>
      <c r="AS433">
        <v>52.280183763017959</v>
      </c>
    </row>
    <row r="434" spans="1:45">
      <c r="A434">
        <v>11</v>
      </c>
      <c r="B434">
        <v>46</v>
      </c>
      <c r="C434">
        <v>2022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14</v>
      </c>
      <c r="M434">
        <v>99</v>
      </c>
      <c r="N434">
        <v>99</v>
      </c>
      <c r="O434">
        <v>99</v>
      </c>
      <c r="P434">
        <v>9999</v>
      </c>
      <c r="AN434">
        <v>99</v>
      </c>
      <c r="AO434">
        <v>99</v>
      </c>
      <c r="AP434">
        <v>99</v>
      </c>
      <c r="AQ434">
        <v>99</v>
      </c>
    </row>
    <row r="435" spans="1:45">
      <c r="A435">
        <v>11</v>
      </c>
      <c r="B435">
        <v>47</v>
      </c>
      <c r="C435">
        <v>2022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15</v>
      </c>
      <c r="M435">
        <v>99</v>
      </c>
      <c r="N435">
        <v>99</v>
      </c>
      <c r="O435">
        <v>99</v>
      </c>
      <c r="P435">
        <v>9999</v>
      </c>
      <c r="AN435">
        <v>99</v>
      </c>
      <c r="AO435">
        <v>99</v>
      </c>
      <c r="AP435">
        <v>99</v>
      </c>
      <c r="AQ435">
        <v>99</v>
      </c>
    </row>
    <row r="436" spans="1:45">
      <c r="A436">
        <v>11</v>
      </c>
      <c r="B436">
        <v>48</v>
      </c>
      <c r="C436">
        <v>2021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1</v>
      </c>
      <c r="M436">
        <v>99</v>
      </c>
      <c r="N436">
        <v>99</v>
      </c>
      <c r="O436">
        <v>99</v>
      </c>
      <c r="P436">
        <v>9999</v>
      </c>
      <c r="Q436">
        <v>1000</v>
      </c>
      <c r="R436">
        <v>1347</v>
      </c>
      <c r="S436">
        <v>1</v>
      </c>
      <c r="T436">
        <v>3.9072011878247954</v>
      </c>
      <c r="U436">
        <v>192.90999257609525</v>
      </c>
      <c r="V436">
        <v>0</v>
      </c>
      <c r="W436">
        <v>3.5634743875278394</v>
      </c>
      <c r="X436">
        <v>0</v>
      </c>
      <c r="Y436">
        <v>26.821562984016278</v>
      </c>
      <c r="Z436">
        <v>0</v>
      </c>
      <c r="AA436">
        <v>1.1774294565181123</v>
      </c>
      <c r="AC436">
        <v>22.935059217663358</v>
      </c>
      <c r="AE436">
        <v>2.6806226208727959</v>
      </c>
      <c r="AF436">
        <v>1.9326495990316968</v>
      </c>
      <c r="AG436">
        <v>1179.8884758364316</v>
      </c>
      <c r="AH436">
        <v>98.292501855976241</v>
      </c>
      <c r="AI436">
        <v>8.3147735708982946</v>
      </c>
      <c r="AJ436">
        <v>184.56530517577889</v>
      </c>
      <c r="AK436">
        <v>42.188598121365395</v>
      </c>
      <c r="AL436">
        <v>14.803018780695204</v>
      </c>
      <c r="AN436">
        <v>99</v>
      </c>
      <c r="AO436">
        <v>99</v>
      </c>
      <c r="AP436">
        <v>99</v>
      </c>
      <c r="AQ436">
        <v>99</v>
      </c>
      <c r="AR436">
        <v>215.86065573770497</v>
      </c>
      <c r="AS436">
        <v>19.0740169056482</v>
      </c>
    </row>
    <row r="437" spans="1:45">
      <c r="A437">
        <v>11</v>
      </c>
      <c r="B437">
        <v>49</v>
      </c>
      <c r="C437">
        <v>2021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2</v>
      </c>
      <c r="M437">
        <v>99</v>
      </c>
      <c r="N437">
        <v>99</v>
      </c>
      <c r="O437">
        <v>99</v>
      </c>
      <c r="P437">
        <v>9999</v>
      </c>
      <c r="Q437">
        <v>3919</v>
      </c>
      <c r="R437">
        <v>8055.95</v>
      </c>
      <c r="S437">
        <v>2</v>
      </c>
      <c r="T437">
        <v>5.4635393715204303</v>
      </c>
      <c r="U437">
        <v>221.71341554999765</v>
      </c>
      <c r="V437">
        <v>0</v>
      </c>
      <c r="W437">
        <v>21.549289655472048</v>
      </c>
      <c r="X437">
        <v>0</v>
      </c>
      <c r="Y437">
        <v>26.803552260401659</v>
      </c>
      <c r="Z437">
        <v>0</v>
      </c>
      <c r="AA437">
        <v>1.3706096636025977</v>
      </c>
      <c r="AC437">
        <v>28.441052322248677</v>
      </c>
      <c r="AE437">
        <v>16.031894434016483</v>
      </c>
      <c r="AF437">
        <v>13.284326326986521</v>
      </c>
      <c r="AG437">
        <v>1128.3882742469516</v>
      </c>
      <c r="AH437">
        <v>98.68482301901075</v>
      </c>
      <c r="AI437">
        <v>7.3361925036774061</v>
      </c>
      <c r="AJ437">
        <v>194.71350247813075</v>
      </c>
      <c r="AK437">
        <v>46.710968084002893</v>
      </c>
      <c r="AL437">
        <v>13.179227147762269</v>
      </c>
      <c r="AN437">
        <v>99</v>
      </c>
      <c r="AO437">
        <v>99</v>
      </c>
      <c r="AP437">
        <v>99</v>
      </c>
      <c r="AQ437">
        <v>99</v>
      </c>
      <c r="AR437">
        <v>216.47427154370743</v>
      </c>
      <c r="AS437">
        <v>21.783405989336</v>
      </c>
    </row>
    <row r="438" spans="1:45">
      <c r="A438">
        <v>11</v>
      </c>
      <c r="B438">
        <v>50</v>
      </c>
      <c r="C438">
        <v>2021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3</v>
      </c>
      <c r="M438">
        <v>99</v>
      </c>
      <c r="N438">
        <v>99</v>
      </c>
      <c r="O438">
        <v>99</v>
      </c>
      <c r="P438">
        <v>9999</v>
      </c>
      <c r="Q438">
        <v>5291</v>
      </c>
      <c r="R438">
        <v>14274.62</v>
      </c>
      <c r="S438">
        <v>3</v>
      </c>
      <c r="T438">
        <v>6.9505177721018132</v>
      </c>
      <c r="U438">
        <v>248.90068737381557</v>
      </c>
      <c r="V438">
        <v>0</v>
      </c>
      <c r="W438">
        <v>66.845912535675197</v>
      </c>
      <c r="X438">
        <v>1.401088085006816E-2</v>
      </c>
      <c r="Y438">
        <v>29.472714098926136</v>
      </c>
      <c r="AA438">
        <v>1.3820773459419022</v>
      </c>
      <c r="AC438">
        <v>34.293342495320694</v>
      </c>
      <c r="AE438">
        <v>28.407475335087781</v>
      </c>
      <c r="AF438">
        <v>26.425392871284878</v>
      </c>
      <c r="AG438">
        <v>1096.5694412284361</v>
      </c>
      <c r="AH438">
        <v>98.47547605470406</v>
      </c>
      <c r="AI438">
        <v>8.4905937951413097</v>
      </c>
      <c r="AJ438">
        <v>205.62237763941795</v>
      </c>
      <c r="AK438">
        <v>49.502198209801087</v>
      </c>
      <c r="AL438">
        <v>12.900509721314204</v>
      </c>
      <c r="AN438">
        <v>99</v>
      </c>
      <c r="AO438">
        <v>99</v>
      </c>
      <c r="AP438">
        <v>99</v>
      </c>
      <c r="AQ438">
        <v>99</v>
      </c>
      <c r="AR438">
        <v>216.56565445026175</v>
      </c>
      <c r="AS438">
        <v>24.430929617196249</v>
      </c>
    </row>
    <row r="439" spans="1:45">
      <c r="A439">
        <v>11</v>
      </c>
      <c r="B439">
        <v>51</v>
      </c>
      <c r="C439">
        <v>2021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4</v>
      </c>
      <c r="M439">
        <v>99</v>
      </c>
      <c r="N439">
        <v>99</v>
      </c>
      <c r="O439">
        <v>99</v>
      </c>
      <c r="P439">
        <v>9999</v>
      </c>
      <c r="Q439">
        <v>5059</v>
      </c>
      <c r="R439">
        <v>11224.29</v>
      </c>
      <c r="S439">
        <v>4</v>
      </c>
      <c r="T439">
        <v>8.1042988019732185</v>
      </c>
      <c r="U439">
        <v>272.33254397382848</v>
      </c>
      <c r="V439">
        <v>0</v>
      </c>
      <c r="W439">
        <v>88.17484223946461</v>
      </c>
      <c r="X439">
        <v>1.042382190766632</v>
      </c>
      <c r="Y439">
        <v>35.504872337857961</v>
      </c>
      <c r="Z439">
        <v>0</v>
      </c>
      <c r="AA439">
        <v>1.5591897177393661</v>
      </c>
      <c r="AC439">
        <v>42.222486302068241</v>
      </c>
      <c r="AE439">
        <v>22.337108891786425</v>
      </c>
      <c r="AF439">
        <v>22.734699744909797</v>
      </c>
      <c r="AG439">
        <v>1068.0961672119477</v>
      </c>
      <c r="AH439">
        <v>98.750121388524349</v>
      </c>
      <c r="AI439">
        <v>16.953321769127488</v>
      </c>
      <c r="AJ439">
        <v>220.15809213620076</v>
      </c>
      <c r="AK439">
        <v>48.940293481333995</v>
      </c>
      <c r="AL439">
        <v>14.228174252800748</v>
      </c>
      <c r="AN439">
        <v>99</v>
      </c>
      <c r="AO439">
        <v>99</v>
      </c>
      <c r="AP439">
        <v>99</v>
      </c>
      <c r="AQ439">
        <v>99</v>
      </c>
      <c r="AR439">
        <v>215.1935883811548</v>
      </c>
      <c r="AS439">
        <v>27.194328114297367</v>
      </c>
    </row>
    <row r="440" spans="1:45">
      <c r="A440">
        <v>11</v>
      </c>
      <c r="B440">
        <v>52</v>
      </c>
      <c r="C440">
        <v>2021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5</v>
      </c>
      <c r="M440">
        <v>99</v>
      </c>
      <c r="N440">
        <v>99</v>
      </c>
      <c r="O440">
        <v>99</v>
      </c>
      <c r="P440">
        <v>9999</v>
      </c>
      <c r="Q440">
        <v>3914</v>
      </c>
      <c r="R440">
        <v>6948.8900000000012</v>
      </c>
      <c r="S440">
        <v>4.9999999999999991</v>
      </c>
      <c r="T440">
        <v>8.8910602988390952</v>
      </c>
      <c r="U440">
        <v>293.06007290373026</v>
      </c>
      <c r="V440">
        <v>0</v>
      </c>
      <c r="W440">
        <v>87.150609665716402</v>
      </c>
      <c r="X440">
        <v>7.8429792384107389</v>
      </c>
      <c r="Y440">
        <v>41.035416902973743</v>
      </c>
      <c r="Z440">
        <v>6.4716848058105707E-8</v>
      </c>
      <c r="AA440">
        <v>2.0255747598588396</v>
      </c>
      <c r="AB440">
        <v>-1.9177504014331975E-4</v>
      </c>
      <c r="AC440">
        <v>48.20028809645661</v>
      </c>
      <c r="AD440">
        <v>6.3899737833044237E-6</v>
      </c>
      <c r="AE440">
        <v>13.828768911623436</v>
      </c>
      <c r="AF440">
        <v>15.1461722366329</v>
      </c>
      <c r="AG440">
        <v>1039.2050464776819</v>
      </c>
      <c r="AH440">
        <v>98.720802890821375</v>
      </c>
      <c r="AI440">
        <v>37.401656955283507</v>
      </c>
      <c r="AJ440">
        <v>229.42873051236123</v>
      </c>
      <c r="AK440">
        <v>41.238375503421089</v>
      </c>
      <c r="AL440">
        <v>9.3001004974070529</v>
      </c>
      <c r="AM440">
        <v>0</v>
      </c>
      <c r="AN440">
        <v>99</v>
      </c>
      <c r="AO440">
        <v>99</v>
      </c>
      <c r="AP440">
        <v>99</v>
      </c>
      <c r="AQ440">
        <v>99</v>
      </c>
      <c r="AR440">
        <v>213.54124149659873</v>
      </c>
      <c r="AS440">
        <v>29.920777555162008</v>
      </c>
    </row>
    <row r="441" spans="1:45">
      <c r="A441">
        <v>11</v>
      </c>
      <c r="B441">
        <v>53</v>
      </c>
      <c r="C441">
        <v>2021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6</v>
      </c>
      <c r="M441">
        <v>99</v>
      </c>
      <c r="N441">
        <v>99</v>
      </c>
      <c r="O441">
        <v>99</v>
      </c>
      <c r="P441">
        <v>9999</v>
      </c>
      <c r="Q441">
        <v>2593</v>
      </c>
      <c r="R441">
        <v>4257.84</v>
      </c>
      <c r="S441">
        <v>6</v>
      </c>
      <c r="T441">
        <v>9.2182890855457202</v>
      </c>
      <c r="U441">
        <v>312.42347293463285</v>
      </c>
      <c r="V441">
        <v>22.194352065836195</v>
      </c>
      <c r="W441">
        <v>85.137064802810798</v>
      </c>
      <c r="X441">
        <v>19.352535557935475</v>
      </c>
      <c r="Y441">
        <v>43.15950739337412</v>
      </c>
      <c r="Z441">
        <v>0</v>
      </c>
      <c r="AA441">
        <v>2.4542868418573702</v>
      </c>
      <c r="AC441">
        <v>46.289431001471485</v>
      </c>
      <c r="AE441">
        <v>8.473394372722364</v>
      </c>
      <c r="AF441">
        <v>9.8938152018545029</v>
      </c>
      <c r="AG441">
        <v>1024.4110340544462</v>
      </c>
      <c r="AH441">
        <v>98.312759521259593</v>
      </c>
      <c r="AI441">
        <v>64.281419686977429</v>
      </c>
      <c r="AJ441">
        <v>215.0486012964268</v>
      </c>
      <c r="AK441">
        <v>38.513457689396375</v>
      </c>
      <c r="AL441">
        <v>2.7398096184605225</v>
      </c>
      <c r="AN441">
        <v>99</v>
      </c>
      <c r="AO441">
        <v>99</v>
      </c>
      <c r="AP441">
        <v>99</v>
      </c>
      <c r="AQ441">
        <v>99</v>
      </c>
      <c r="AR441">
        <v>212.35669528893013</v>
      </c>
      <c r="AS441">
        <v>32.461969463629693</v>
      </c>
    </row>
    <row r="442" spans="1:45">
      <c r="A442">
        <v>11</v>
      </c>
      <c r="B442">
        <v>54</v>
      </c>
      <c r="C442">
        <v>2021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7</v>
      </c>
      <c r="M442">
        <v>99</v>
      </c>
      <c r="N442">
        <v>99</v>
      </c>
      <c r="O442">
        <v>99</v>
      </c>
      <c r="P442">
        <v>9999</v>
      </c>
      <c r="Q442">
        <v>1491</v>
      </c>
      <c r="R442">
        <v>2482.98</v>
      </c>
      <c r="S442">
        <v>7</v>
      </c>
      <c r="T442">
        <v>9.6041852934779985</v>
      </c>
      <c r="U442">
        <v>332.28537483185522</v>
      </c>
      <c r="V442">
        <v>21.868883357900589</v>
      </c>
      <c r="W442">
        <v>90.173903938009985</v>
      </c>
      <c r="X442">
        <v>32.904010503507877</v>
      </c>
      <c r="Y442">
        <v>43.461922343259133</v>
      </c>
      <c r="Z442">
        <v>0</v>
      </c>
      <c r="AA442">
        <v>2.549438092984917</v>
      </c>
      <c r="AC442">
        <v>42.09620547468915</v>
      </c>
      <c r="AE442">
        <v>4.9413009318297956</v>
      </c>
      <c r="AF442">
        <v>6.1364224347134915</v>
      </c>
      <c r="AG442">
        <v>1023.9369994919314</v>
      </c>
      <c r="AH442">
        <v>98.712031510523616</v>
      </c>
      <c r="AI442">
        <v>84.334146871903926</v>
      </c>
      <c r="AJ442">
        <v>221.8168920560382</v>
      </c>
      <c r="AK442">
        <v>44.919392683352555</v>
      </c>
      <c r="AL442">
        <v>11.149036255556963</v>
      </c>
      <c r="AN442">
        <v>99</v>
      </c>
      <c r="AO442">
        <v>99</v>
      </c>
      <c r="AP442">
        <v>99</v>
      </c>
      <c r="AQ442">
        <v>99</v>
      </c>
      <c r="AR442">
        <v>211.13798572561464</v>
      </c>
      <c r="AS442">
        <v>35.127827154136462</v>
      </c>
    </row>
    <row r="443" spans="1:45">
      <c r="A443">
        <v>11</v>
      </c>
      <c r="B443">
        <v>55</v>
      </c>
      <c r="C443">
        <v>2021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8</v>
      </c>
      <c r="M443">
        <v>99</v>
      </c>
      <c r="N443">
        <v>99</v>
      </c>
      <c r="O443">
        <v>99</v>
      </c>
      <c r="P443">
        <v>9999</v>
      </c>
      <c r="Q443">
        <v>752</v>
      </c>
      <c r="R443">
        <v>1182</v>
      </c>
      <c r="S443">
        <v>8</v>
      </c>
      <c r="T443">
        <v>10.036379018612521</v>
      </c>
      <c r="U443">
        <v>353.46397631133641</v>
      </c>
      <c r="V443">
        <v>13.959390862944161</v>
      </c>
      <c r="W443">
        <v>93.824027072758042</v>
      </c>
      <c r="X443">
        <v>50.930626057529601</v>
      </c>
      <c r="Y443">
        <v>44.687122290112605</v>
      </c>
      <c r="Z443">
        <v>0</v>
      </c>
      <c r="AA443">
        <v>2.4435134100877969</v>
      </c>
      <c r="AC443">
        <v>39.616147013498242</v>
      </c>
      <c r="AE443">
        <v>2.352261275331585</v>
      </c>
      <c r="AF443">
        <v>3.1073733463932354</v>
      </c>
      <c r="AG443">
        <v>1021.4834885690094</v>
      </c>
      <c r="AH443">
        <v>98.392554991539782</v>
      </c>
      <c r="AI443">
        <v>94.670050761421308</v>
      </c>
      <c r="AJ443">
        <v>216.60511432776519</v>
      </c>
      <c r="AK443">
        <v>53.991600519597121</v>
      </c>
      <c r="AL443">
        <v>12.730976346388321</v>
      </c>
      <c r="AN443">
        <v>99</v>
      </c>
      <c r="AO443">
        <v>99</v>
      </c>
      <c r="AP443">
        <v>99</v>
      </c>
      <c r="AQ443">
        <v>99</v>
      </c>
      <c r="AR443">
        <v>210.31837073981711</v>
      </c>
      <c r="AS443">
        <v>37.874753132267209</v>
      </c>
    </row>
    <row r="444" spans="1:45">
      <c r="A444">
        <v>11</v>
      </c>
      <c r="B444">
        <v>56</v>
      </c>
      <c r="C444">
        <v>2021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</v>
      </c>
      <c r="M444">
        <v>99</v>
      </c>
      <c r="N444">
        <v>99</v>
      </c>
      <c r="O444">
        <v>99</v>
      </c>
      <c r="P444">
        <v>9999</v>
      </c>
      <c r="Q444">
        <v>270</v>
      </c>
      <c r="R444">
        <v>393.95</v>
      </c>
      <c r="S444">
        <v>9</v>
      </c>
      <c r="T444">
        <v>10.491179083640056</v>
      </c>
      <c r="U444">
        <v>373.18593730168817</v>
      </c>
      <c r="V444">
        <v>5.8383043533443351</v>
      </c>
      <c r="W444">
        <v>96.966620129458022</v>
      </c>
      <c r="X444">
        <v>64.729026526208926</v>
      </c>
      <c r="Y444">
        <v>51.239791756321793</v>
      </c>
      <c r="Z444">
        <v>0</v>
      </c>
      <c r="AA444">
        <v>2.2774172566877935</v>
      </c>
      <c r="AC444">
        <v>44.236507181408875</v>
      </c>
      <c r="AE444">
        <v>0.78398758833915227</v>
      </c>
      <c r="AF444">
        <v>1.0934455857915872</v>
      </c>
      <c r="AG444">
        <v>984.53450695241759</v>
      </c>
      <c r="AH444">
        <v>98.997334687143038</v>
      </c>
      <c r="AI444">
        <v>97.969285442315027</v>
      </c>
      <c r="AJ444">
        <v>214.38751225497637</v>
      </c>
      <c r="AK444">
        <v>58.48412947163996</v>
      </c>
      <c r="AL444">
        <v>29.056737615232745</v>
      </c>
      <c r="AN444">
        <v>99</v>
      </c>
      <c r="AO444">
        <v>99</v>
      </c>
      <c r="AP444">
        <v>99</v>
      </c>
      <c r="AQ444">
        <v>99</v>
      </c>
      <c r="AR444">
        <v>208.47342995169089</v>
      </c>
      <c r="AS444">
        <v>41.132768753551488</v>
      </c>
    </row>
    <row r="445" spans="1:45">
      <c r="A445">
        <v>11</v>
      </c>
      <c r="B445">
        <v>57</v>
      </c>
      <c r="C445">
        <v>2021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10</v>
      </c>
      <c r="M445">
        <v>99</v>
      </c>
      <c r="N445">
        <v>99</v>
      </c>
      <c r="O445">
        <v>99</v>
      </c>
      <c r="P445">
        <v>9999</v>
      </c>
      <c r="Q445">
        <v>63</v>
      </c>
      <c r="R445">
        <v>79</v>
      </c>
      <c r="S445">
        <v>10</v>
      </c>
      <c r="T445">
        <v>11.341772151898736</v>
      </c>
      <c r="U445">
        <v>404.02012658227858</v>
      </c>
      <c r="V445">
        <v>3.7974683544303778</v>
      </c>
      <c r="W445">
        <v>98.734177215189888</v>
      </c>
      <c r="X445">
        <v>83.544303797468388</v>
      </c>
      <c r="Y445">
        <v>53.605745948714386</v>
      </c>
      <c r="Z445">
        <v>0</v>
      </c>
      <c r="AA445">
        <v>2.4489009467145517</v>
      </c>
      <c r="AC445">
        <v>48.110141046291616</v>
      </c>
      <c r="AE445">
        <v>0.15721543210761019</v>
      </c>
      <c r="AF445">
        <v>0.23738916486033329</v>
      </c>
      <c r="AG445">
        <v>1013.5316455696202</v>
      </c>
      <c r="AH445">
        <v>98.734177215189888</v>
      </c>
      <c r="AI445">
        <v>100</v>
      </c>
      <c r="AJ445">
        <v>220.72268157829819</v>
      </c>
      <c r="AK445">
        <v>74.523909581469908</v>
      </c>
      <c r="AL445">
        <v>44.044243777786008</v>
      </c>
      <c r="AN445">
        <v>99</v>
      </c>
      <c r="AO445">
        <v>99</v>
      </c>
      <c r="AP445">
        <v>99</v>
      </c>
      <c r="AQ445">
        <v>99</v>
      </c>
      <c r="AR445">
        <v>208.24096385542177</v>
      </c>
      <c r="AS445">
        <v>44.52283865015341</v>
      </c>
    </row>
    <row r="446" spans="1:45">
      <c r="A446">
        <v>11</v>
      </c>
      <c r="B446">
        <v>58</v>
      </c>
      <c r="C446">
        <v>2021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11</v>
      </c>
      <c r="M446">
        <v>99</v>
      </c>
      <c r="N446">
        <v>99</v>
      </c>
      <c r="O446">
        <v>99</v>
      </c>
      <c r="P446">
        <v>9999</v>
      </c>
      <c r="Q446">
        <v>3</v>
      </c>
      <c r="R446">
        <v>3</v>
      </c>
      <c r="S446">
        <v>11</v>
      </c>
      <c r="T446">
        <v>10.666666666666664</v>
      </c>
      <c r="U446">
        <v>372.59</v>
      </c>
      <c r="V446">
        <v>0</v>
      </c>
      <c r="W446">
        <v>100</v>
      </c>
      <c r="X446">
        <v>33.333333333333343</v>
      </c>
      <c r="Y446">
        <v>49.543921927921936</v>
      </c>
      <c r="Z446">
        <v>0</v>
      </c>
      <c r="AA446">
        <v>3.0912061651652354</v>
      </c>
      <c r="AC446">
        <v>98.349895065486479</v>
      </c>
      <c r="AE446">
        <v>5.9702062825674768E-3</v>
      </c>
      <c r="AF446">
        <v>8.3134875410685698E-3</v>
      </c>
      <c r="AG446">
        <v>924.6666666666664</v>
      </c>
      <c r="AH446">
        <v>100</v>
      </c>
      <c r="AI446">
        <v>100</v>
      </c>
      <c r="AJ446">
        <v>228.71428075706672</v>
      </c>
      <c r="AK446">
        <v>99.788648083414628</v>
      </c>
      <c r="AL446">
        <v>96.966428806998067</v>
      </c>
      <c r="AN446">
        <v>99</v>
      </c>
      <c r="AO446">
        <v>99</v>
      </c>
      <c r="AP446">
        <v>99</v>
      </c>
      <c r="AQ446">
        <v>99</v>
      </c>
      <c r="AR446">
        <v>198</v>
      </c>
      <c r="AS446">
        <v>47.749050935374783</v>
      </c>
    </row>
    <row r="447" spans="1:45">
      <c r="A447">
        <v>11</v>
      </c>
      <c r="B447">
        <v>59</v>
      </c>
      <c r="C447">
        <v>2021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12</v>
      </c>
      <c r="M447">
        <v>99</v>
      </c>
      <c r="N447">
        <v>99</v>
      </c>
      <c r="O447">
        <v>99</v>
      </c>
      <c r="P447">
        <v>9999</v>
      </c>
      <c r="AN447">
        <v>99</v>
      </c>
      <c r="AO447">
        <v>99</v>
      </c>
      <c r="AP447">
        <v>99</v>
      </c>
      <c r="AQ447">
        <v>99</v>
      </c>
    </row>
    <row r="448" spans="1:45">
      <c r="A448">
        <v>11</v>
      </c>
      <c r="B448">
        <v>60</v>
      </c>
      <c r="C448">
        <v>2021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13</v>
      </c>
      <c r="M448">
        <v>99</v>
      </c>
      <c r="N448">
        <v>99</v>
      </c>
      <c r="O448">
        <v>99</v>
      </c>
      <c r="P448">
        <v>9999</v>
      </c>
      <c r="AN448">
        <v>99</v>
      </c>
      <c r="AO448">
        <v>99</v>
      </c>
      <c r="AP448">
        <v>99</v>
      </c>
      <c r="AQ448">
        <v>99</v>
      </c>
    </row>
    <row r="449" spans="1:45">
      <c r="A449">
        <v>11</v>
      </c>
      <c r="B449">
        <v>61</v>
      </c>
      <c r="C449">
        <v>2021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14</v>
      </c>
      <c r="M449">
        <v>99</v>
      </c>
      <c r="N449">
        <v>99</v>
      </c>
      <c r="O449">
        <v>99</v>
      </c>
      <c r="P449">
        <v>9999</v>
      </c>
      <c r="AN449">
        <v>99</v>
      </c>
      <c r="AO449">
        <v>99</v>
      </c>
      <c r="AP449">
        <v>99</v>
      </c>
      <c r="AQ449">
        <v>99</v>
      </c>
    </row>
    <row r="450" spans="1:45">
      <c r="A450">
        <v>11</v>
      </c>
      <c r="B450">
        <v>62</v>
      </c>
      <c r="C450">
        <v>2021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15</v>
      </c>
      <c r="M450">
        <v>99</v>
      </c>
      <c r="N450">
        <v>99</v>
      </c>
      <c r="O450">
        <v>99</v>
      </c>
      <c r="P450">
        <v>9999</v>
      </c>
      <c r="AN450">
        <v>99</v>
      </c>
      <c r="AO450">
        <v>99</v>
      </c>
      <c r="AP450">
        <v>99</v>
      </c>
      <c r="AQ450">
        <v>99</v>
      </c>
    </row>
    <row r="451" spans="1:45">
      <c r="A451">
        <v>12</v>
      </c>
      <c r="B451">
        <v>1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1</v>
      </c>
      <c r="N451">
        <v>99</v>
      </c>
      <c r="O451">
        <v>99</v>
      </c>
      <c r="P451">
        <v>9999</v>
      </c>
      <c r="Q451">
        <v>5</v>
      </c>
      <c r="R451">
        <v>5</v>
      </c>
      <c r="S451">
        <v>2.5</v>
      </c>
      <c r="T451">
        <v>1</v>
      </c>
      <c r="U451">
        <v>160.68000000000004</v>
      </c>
      <c r="V451">
        <v>20</v>
      </c>
      <c r="W451">
        <v>0</v>
      </c>
      <c r="X451">
        <v>0</v>
      </c>
      <c r="Y451">
        <v>40.488388458914997</v>
      </c>
      <c r="Z451">
        <v>0.74161984870956643</v>
      </c>
      <c r="AA451">
        <v>0</v>
      </c>
      <c r="AB451">
        <v>-146.86785553245389</v>
      </c>
      <c r="AE451">
        <v>1.1050700614418957E-2</v>
      </c>
      <c r="AF451">
        <v>6.6928408337733458E-3</v>
      </c>
      <c r="AG451">
        <v>916.25</v>
      </c>
      <c r="AH451">
        <v>80</v>
      </c>
      <c r="AI451">
        <v>60</v>
      </c>
      <c r="AJ451">
        <v>127.79940336323956</v>
      </c>
      <c r="AK451">
        <v>-113.09396594715238</v>
      </c>
      <c r="AM451">
        <v>-127.00655293881736</v>
      </c>
      <c r="AN451">
        <v>99</v>
      </c>
      <c r="AO451">
        <v>99</v>
      </c>
      <c r="AP451">
        <v>99</v>
      </c>
      <c r="AQ451">
        <v>99</v>
      </c>
      <c r="AR451">
        <v>199</v>
      </c>
      <c r="AS451">
        <v>19.409907612497221</v>
      </c>
    </row>
    <row r="452" spans="1:45">
      <c r="A452">
        <v>12</v>
      </c>
      <c r="B452">
        <v>2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2</v>
      </c>
      <c r="N452">
        <v>99</v>
      </c>
      <c r="O452">
        <v>99</v>
      </c>
      <c r="P452">
        <v>9999</v>
      </c>
      <c r="Q452">
        <v>132</v>
      </c>
      <c r="R452">
        <v>165</v>
      </c>
      <c r="S452">
        <v>2.0754716981132075</v>
      </c>
      <c r="T452">
        <v>2</v>
      </c>
      <c r="U452">
        <v>182.77030303030304</v>
      </c>
      <c r="V452">
        <v>3.6363636363636358</v>
      </c>
      <c r="W452">
        <v>0</v>
      </c>
      <c r="X452">
        <v>0</v>
      </c>
      <c r="Y452">
        <v>34.672473099236235</v>
      </c>
      <c r="Z452">
        <v>1.0933652332872952</v>
      </c>
      <c r="AA452">
        <v>0</v>
      </c>
      <c r="AB452">
        <v>3.2628185366288243</v>
      </c>
      <c r="AE452">
        <v>0.36467312027582555</v>
      </c>
      <c r="AF452">
        <v>0.25122811838210879</v>
      </c>
      <c r="AG452">
        <v>1069.3450704225352</v>
      </c>
      <c r="AH452">
        <v>86.060606060606077</v>
      </c>
      <c r="AI452">
        <v>33.939393939393945</v>
      </c>
      <c r="AJ452">
        <v>183.37931310728413</v>
      </c>
      <c r="AK452">
        <v>39.800371742802731</v>
      </c>
      <c r="AM452">
        <v>-76.615115118970138</v>
      </c>
      <c r="AN452">
        <v>99</v>
      </c>
      <c r="AO452">
        <v>99</v>
      </c>
      <c r="AP452">
        <v>99</v>
      </c>
      <c r="AQ452">
        <v>99</v>
      </c>
      <c r="AR452">
        <v>207.57042253521124</v>
      </c>
      <c r="AS452">
        <v>20.469980649835875</v>
      </c>
    </row>
    <row r="453" spans="1:45">
      <c r="A453">
        <v>12</v>
      </c>
      <c r="B453">
        <v>3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3</v>
      </c>
      <c r="N453">
        <v>99</v>
      </c>
      <c r="O453">
        <v>99</v>
      </c>
      <c r="P453">
        <v>9999</v>
      </c>
      <c r="Q453">
        <v>878</v>
      </c>
      <c r="R453">
        <v>1253</v>
      </c>
      <c r="S453">
        <v>2.3974255832662914</v>
      </c>
      <c r="T453">
        <v>3</v>
      </c>
      <c r="U453">
        <v>201.90734237829204</v>
      </c>
      <c r="V453">
        <v>3.5913806863527529</v>
      </c>
      <c r="W453">
        <v>0</v>
      </c>
      <c r="X453">
        <v>7.9808459696727826E-2</v>
      </c>
      <c r="Y453">
        <v>38.48550947182364</v>
      </c>
      <c r="Z453">
        <v>1.3359165388891099</v>
      </c>
      <c r="AA453">
        <v>0</v>
      </c>
      <c r="AB453">
        <v>33.715764501032282</v>
      </c>
      <c r="AE453">
        <v>2.7693055739733903</v>
      </c>
      <c r="AF453">
        <v>2.1075692472644194</v>
      </c>
      <c r="AG453">
        <v>1089.1332744924975</v>
      </c>
      <c r="AH453">
        <v>90.343176376695936</v>
      </c>
      <c r="AI453">
        <v>35.514764565043897</v>
      </c>
      <c r="AJ453">
        <v>194.70172919109248</v>
      </c>
      <c r="AK453">
        <v>19.345137543065505</v>
      </c>
      <c r="AM453">
        <v>-20.690381336242297</v>
      </c>
      <c r="AN453">
        <v>99</v>
      </c>
      <c r="AO453">
        <v>99</v>
      </c>
      <c r="AP453">
        <v>99</v>
      </c>
      <c r="AQ453">
        <v>99</v>
      </c>
      <c r="AR453">
        <v>209.43424536628419</v>
      </c>
      <c r="AS453">
        <v>21.831358127352235</v>
      </c>
    </row>
    <row r="454" spans="1:45">
      <c r="A454">
        <v>12</v>
      </c>
      <c r="B454">
        <v>4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4</v>
      </c>
      <c r="N454">
        <v>99</v>
      </c>
      <c r="O454">
        <v>99</v>
      </c>
      <c r="P454">
        <v>9999</v>
      </c>
      <c r="Q454">
        <v>2161</v>
      </c>
      <c r="R454">
        <v>3308</v>
      </c>
      <c r="S454">
        <v>2.7264437689969601</v>
      </c>
      <c r="T454">
        <v>4</v>
      </c>
      <c r="U454">
        <v>218.57663240628781</v>
      </c>
      <c r="V454">
        <v>6.106408706166869</v>
      </c>
      <c r="W454">
        <v>0</v>
      </c>
      <c r="X454">
        <v>0.24183796856106404</v>
      </c>
      <c r="Y454">
        <v>39.71171326448313</v>
      </c>
      <c r="Z454">
        <v>1.4233750436071553</v>
      </c>
      <c r="AA454">
        <v>0</v>
      </c>
      <c r="AB454">
        <v>46.861570889471992</v>
      </c>
      <c r="AE454">
        <v>7.3111435264995812</v>
      </c>
      <c r="AF454">
        <v>6.0234859399067284</v>
      </c>
      <c r="AG454">
        <v>1090.888105161911</v>
      </c>
      <c r="AH454">
        <v>94.195888754534437</v>
      </c>
      <c r="AI454">
        <v>33.978234582829494</v>
      </c>
      <c r="AJ454">
        <v>192.48344736210544</v>
      </c>
      <c r="AK454">
        <v>23.985475993180696</v>
      </c>
      <c r="AM454">
        <v>-16.871394911790617</v>
      </c>
      <c r="AN454">
        <v>99</v>
      </c>
      <c r="AO454">
        <v>99</v>
      </c>
      <c r="AP454">
        <v>99</v>
      </c>
      <c r="AQ454">
        <v>99</v>
      </c>
      <c r="AR454">
        <v>211.8496312920808</v>
      </c>
      <c r="AS454">
        <v>22.921174404282464</v>
      </c>
    </row>
    <row r="455" spans="1:45">
      <c r="A455">
        <v>12</v>
      </c>
      <c r="B455">
        <v>5</v>
      </c>
      <c r="C455">
        <v>2024</v>
      </c>
      <c r="D455">
        <v>99</v>
      </c>
      <c r="E455">
        <v>99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5</v>
      </c>
      <c r="N455">
        <v>99</v>
      </c>
      <c r="O455">
        <v>99</v>
      </c>
      <c r="P455">
        <v>9999</v>
      </c>
      <c r="Q455">
        <v>2772</v>
      </c>
      <c r="R455">
        <v>4347</v>
      </c>
      <c r="S455">
        <v>2.834065172174717</v>
      </c>
      <c r="T455">
        <v>4.9976995629169538</v>
      </c>
      <c r="U455">
        <v>228.11858753163105</v>
      </c>
      <c r="V455">
        <v>6.6252587991718439</v>
      </c>
      <c r="W455">
        <v>0</v>
      </c>
      <c r="X455">
        <v>0.50609615827007137</v>
      </c>
      <c r="Y455">
        <v>39.1237924246186</v>
      </c>
      <c r="Z455">
        <v>1.3278198883007111</v>
      </c>
      <c r="AA455">
        <v>0.10722356739289902</v>
      </c>
      <c r="AB455">
        <v>46.363798462866207</v>
      </c>
      <c r="AC455">
        <v>29.374828571308402</v>
      </c>
      <c r="AD455">
        <v>-41.212909997056947</v>
      </c>
      <c r="AE455">
        <v>9.60747911417584</v>
      </c>
      <c r="AF455">
        <v>8.2609307882199605</v>
      </c>
      <c r="AG455">
        <v>1092.5844793713163</v>
      </c>
      <c r="AH455">
        <v>93.627789279963196</v>
      </c>
      <c r="AI455">
        <v>25.258799171842657</v>
      </c>
      <c r="AJ455">
        <v>198.46736736406444</v>
      </c>
      <c r="AK455">
        <v>38.488619803027071</v>
      </c>
      <c r="AL455">
        <v>11.81098248386038</v>
      </c>
      <c r="AM455">
        <v>-13.048702306850837</v>
      </c>
      <c r="AN455">
        <v>99</v>
      </c>
      <c r="AO455">
        <v>99</v>
      </c>
      <c r="AP455">
        <v>99</v>
      </c>
      <c r="AQ455">
        <v>99</v>
      </c>
      <c r="AR455">
        <v>213.40594302554024</v>
      </c>
      <c r="AS455">
        <v>23.521975560061374</v>
      </c>
    </row>
    <row r="456" spans="1:45">
      <c r="A456">
        <v>12</v>
      </c>
      <c r="B456">
        <v>6</v>
      </c>
      <c r="C456">
        <v>2024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6</v>
      </c>
      <c r="N456">
        <v>99</v>
      </c>
      <c r="O456">
        <v>99</v>
      </c>
      <c r="P456">
        <v>9999</v>
      </c>
      <c r="Q456">
        <v>3607</v>
      </c>
      <c r="R456">
        <v>6168</v>
      </c>
      <c r="S456">
        <v>3.1418820087762072</v>
      </c>
      <c r="T456">
        <v>6</v>
      </c>
      <c r="U456">
        <v>241.3315175097278</v>
      </c>
      <c r="V456">
        <v>7.9604409857328147</v>
      </c>
      <c r="W456">
        <v>0</v>
      </c>
      <c r="X456">
        <v>0.71335927367055763</v>
      </c>
      <c r="Y456">
        <v>37.111072487858735</v>
      </c>
      <c r="Z456">
        <v>1.3038072596421004</v>
      </c>
      <c r="AA456">
        <v>0</v>
      </c>
      <c r="AB456">
        <v>48.777562325752278</v>
      </c>
      <c r="AE456">
        <v>13.632144277947223</v>
      </c>
      <c r="AF456">
        <v>12.400439514875503</v>
      </c>
      <c r="AG456">
        <v>1079.8249913703833</v>
      </c>
      <c r="AH456">
        <v>93.871595330739282</v>
      </c>
      <c r="AI456">
        <v>21.806095979247736</v>
      </c>
      <c r="AJ456">
        <v>201.2325776751502</v>
      </c>
      <c r="AK456">
        <v>32.623143547794776</v>
      </c>
      <c r="AM456">
        <v>-18.207694016054621</v>
      </c>
      <c r="AN456">
        <v>99</v>
      </c>
      <c r="AO456">
        <v>99</v>
      </c>
      <c r="AP456">
        <v>99</v>
      </c>
      <c r="AQ456">
        <v>99</v>
      </c>
      <c r="AR456">
        <v>214.45978598550224</v>
      </c>
      <c r="AS456">
        <v>24.485374337222485</v>
      </c>
    </row>
    <row r="457" spans="1:45">
      <c r="A457">
        <v>12</v>
      </c>
      <c r="B457">
        <v>7</v>
      </c>
      <c r="C457">
        <v>2024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7</v>
      </c>
      <c r="N457">
        <v>99</v>
      </c>
      <c r="O457">
        <v>99</v>
      </c>
      <c r="P457">
        <v>9999</v>
      </c>
      <c r="Q457">
        <v>4353</v>
      </c>
      <c r="R457">
        <v>8248</v>
      </c>
      <c r="S457">
        <v>3.5194505227327975</v>
      </c>
      <c r="T457">
        <v>7</v>
      </c>
      <c r="U457">
        <v>255.80002424830343</v>
      </c>
      <c r="V457">
        <v>9.5780795344325895</v>
      </c>
      <c r="W457">
        <v>100</v>
      </c>
      <c r="X457">
        <v>1.6003879728419004</v>
      </c>
      <c r="Y457">
        <v>38.195147333454251</v>
      </c>
      <c r="Z457">
        <v>1.2648192467922836</v>
      </c>
      <c r="AA457">
        <v>0</v>
      </c>
      <c r="AB457">
        <v>49.088309120215392</v>
      </c>
      <c r="AE457">
        <v>18.229235733545504</v>
      </c>
      <c r="AF457">
        <v>17.576318066655762</v>
      </c>
      <c r="AG457">
        <v>1072.3820529373791</v>
      </c>
      <c r="AH457">
        <v>93.85305528612993</v>
      </c>
      <c r="AI457">
        <v>20.138215324927256</v>
      </c>
      <c r="AJ457">
        <v>212.40501481138497</v>
      </c>
      <c r="AK457">
        <v>37.419961111355363</v>
      </c>
      <c r="AM457">
        <v>-17.848479210497139</v>
      </c>
      <c r="AN457">
        <v>99</v>
      </c>
      <c r="AO457">
        <v>99</v>
      </c>
      <c r="AP457">
        <v>99</v>
      </c>
      <c r="AQ457">
        <v>99</v>
      </c>
      <c r="AR457">
        <v>215.47579083279527</v>
      </c>
      <c r="AS457">
        <v>25.628113039628143</v>
      </c>
    </row>
    <row r="458" spans="1:45">
      <c r="A458">
        <v>12</v>
      </c>
      <c r="B458">
        <v>8</v>
      </c>
      <c r="C458">
        <v>2024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8</v>
      </c>
      <c r="N458">
        <v>99</v>
      </c>
      <c r="O458">
        <v>99</v>
      </c>
      <c r="P458">
        <v>9999</v>
      </c>
      <c r="Q458">
        <v>4127</v>
      </c>
      <c r="R458">
        <v>7793</v>
      </c>
      <c r="S458">
        <v>3.9767172626704399</v>
      </c>
      <c r="T458">
        <v>8</v>
      </c>
      <c r="U458">
        <v>271.66106762479217</v>
      </c>
      <c r="V458">
        <v>12.408571795200823</v>
      </c>
      <c r="W458">
        <v>100</v>
      </c>
      <c r="X458">
        <v>3.3363274733735402</v>
      </c>
      <c r="Y458">
        <v>39.065494805163574</v>
      </c>
      <c r="Z458">
        <v>1.3000071316758521</v>
      </c>
      <c r="AA458">
        <v>0</v>
      </c>
      <c r="AB458">
        <v>49.227566106185037</v>
      </c>
      <c r="AE458">
        <v>17.223621977633389</v>
      </c>
      <c r="AF458">
        <v>17.636432839795642</v>
      </c>
      <c r="AG458">
        <v>1069.0501225824023</v>
      </c>
      <c r="AH458">
        <v>94.148594892852557</v>
      </c>
      <c r="AI458">
        <v>20.890542794815861</v>
      </c>
      <c r="AJ458">
        <v>215.94249513084685</v>
      </c>
      <c r="AK458">
        <v>34.069078115125428</v>
      </c>
      <c r="AM458">
        <v>-21.048732162091405</v>
      </c>
      <c r="AN458">
        <v>99</v>
      </c>
      <c r="AO458">
        <v>99</v>
      </c>
      <c r="AP458">
        <v>99</v>
      </c>
      <c r="AQ458">
        <v>99</v>
      </c>
      <c r="AR458">
        <v>216.06292563334245</v>
      </c>
      <c r="AS458">
        <v>27.008155176781045</v>
      </c>
    </row>
    <row r="459" spans="1:45">
      <c r="A459">
        <v>12</v>
      </c>
      <c r="B459">
        <v>9</v>
      </c>
      <c r="C459">
        <v>2024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</v>
      </c>
      <c r="N459">
        <v>99</v>
      </c>
      <c r="O459">
        <v>99</v>
      </c>
      <c r="P459">
        <v>9999</v>
      </c>
      <c r="Q459">
        <v>3492</v>
      </c>
      <c r="R459">
        <v>5936</v>
      </c>
      <c r="S459">
        <v>4.468602295746118</v>
      </c>
      <c r="T459">
        <v>9</v>
      </c>
      <c r="U459">
        <v>287.47326482479775</v>
      </c>
      <c r="V459">
        <v>16.18935309973045</v>
      </c>
      <c r="W459">
        <v>100</v>
      </c>
      <c r="X459">
        <v>6.3342318059299219</v>
      </c>
      <c r="Y459">
        <v>40.998840105723943</v>
      </c>
      <c r="Z459">
        <v>1.2675678653792153</v>
      </c>
      <c r="AA459">
        <v>0</v>
      </c>
      <c r="AB459">
        <v>46.72775522972352</v>
      </c>
      <c r="AE459">
        <v>13.119391769438185</v>
      </c>
      <c r="AF459">
        <v>14.215758044656788</v>
      </c>
      <c r="AG459">
        <v>1060.3848888888888</v>
      </c>
      <c r="AH459">
        <v>94.710242587601087</v>
      </c>
      <c r="AI459">
        <v>22.169811320754722</v>
      </c>
      <c r="AJ459">
        <v>221.51041097802735</v>
      </c>
      <c r="AK459">
        <v>34.1307558624341</v>
      </c>
      <c r="AM459">
        <v>-17.931016805336171</v>
      </c>
      <c r="AN459">
        <v>99</v>
      </c>
      <c r="AO459">
        <v>99</v>
      </c>
      <c r="AP459">
        <v>99</v>
      </c>
      <c r="AQ459">
        <v>99</v>
      </c>
      <c r="AR459">
        <v>216.07128888888889</v>
      </c>
      <c r="AS459">
        <v>28.588252661913678</v>
      </c>
    </row>
    <row r="460" spans="1:45">
      <c r="A460">
        <v>12</v>
      </c>
      <c r="B460">
        <v>10</v>
      </c>
      <c r="C460">
        <v>2024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10</v>
      </c>
      <c r="N460">
        <v>99</v>
      </c>
      <c r="O460">
        <v>99</v>
      </c>
      <c r="P460">
        <v>9999</v>
      </c>
      <c r="Q460">
        <v>2473</v>
      </c>
      <c r="R460">
        <v>3866</v>
      </c>
      <c r="S460">
        <v>5.0523045054375988</v>
      </c>
      <c r="T460">
        <v>10</v>
      </c>
      <c r="U460">
        <v>306.34653388515193</v>
      </c>
      <c r="V460">
        <v>27.366787377133992</v>
      </c>
      <c r="W460">
        <v>100</v>
      </c>
      <c r="X460">
        <v>14.097258147956545</v>
      </c>
      <c r="Y460">
        <v>42.680668415918355</v>
      </c>
      <c r="Z460">
        <v>1.257294429570007</v>
      </c>
      <c r="AA460">
        <v>0</v>
      </c>
      <c r="AB460">
        <v>44.702655684288942</v>
      </c>
      <c r="AE460">
        <v>8.5444017150687355</v>
      </c>
      <c r="AF460">
        <v>9.8662812221253624</v>
      </c>
      <c r="AG460">
        <v>1055.1912165848337</v>
      </c>
      <c r="AH460">
        <v>94.800827728918748</v>
      </c>
      <c r="AI460">
        <v>24.469736161407127</v>
      </c>
      <c r="AJ460">
        <v>227.88211733069329</v>
      </c>
      <c r="AK460">
        <v>38.363171007679561</v>
      </c>
      <c r="AM460">
        <v>-17.870585451487706</v>
      </c>
      <c r="AN460">
        <v>99</v>
      </c>
      <c r="AO460">
        <v>99</v>
      </c>
      <c r="AP460">
        <v>99</v>
      </c>
      <c r="AQ460">
        <v>99</v>
      </c>
      <c r="AR460">
        <v>216.20812875068191</v>
      </c>
      <c r="AS460">
        <v>30.409156622999241</v>
      </c>
    </row>
    <row r="461" spans="1:45">
      <c r="A461">
        <v>12</v>
      </c>
      <c r="B461">
        <v>11</v>
      </c>
      <c r="C461">
        <v>2024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11</v>
      </c>
      <c r="N461">
        <v>99</v>
      </c>
      <c r="O461">
        <v>99</v>
      </c>
      <c r="P461">
        <v>9999</v>
      </c>
      <c r="Q461">
        <v>1634</v>
      </c>
      <c r="R461">
        <v>2244</v>
      </c>
      <c r="S461">
        <v>5.603209986625056</v>
      </c>
      <c r="T461">
        <v>11</v>
      </c>
      <c r="U461">
        <v>323.49237967914445</v>
      </c>
      <c r="V461">
        <v>48.930481283422466</v>
      </c>
      <c r="W461">
        <v>100</v>
      </c>
      <c r="X461">
        <v>25.311942959001779</v>
      </c>
      <c r="Y461">
        <v>45.225079406779741</v>
      </c>
      <c r="Z461">
        <v>1.2000187398161828</v>
      </c>
      <c r="AA461">
        <v>0</v>
      </c>
      <c r="AB461">
        <v>40.968253832205747</v>
      </c>
      <c r="AE461">
        <v>4.959554435751226</v>
      </c>
      <c r="AF461">
        <v>6.0473565723751124</v>
      </c>
      <c r="AG461">
        <v>1052.5195530726257</v>
      </c>
      <c r="AH461">
        <v>95.677361853832423</v>
      </c>
      <c r="AI461">
        <v>29.812834224598923</v>
      </c>
      <c r="AJ461">
        <v>228.86741034301605</v>
      </c>
      <c r="AK461">
        <v>33.807834841307496</v>
      </c>
      <c r="AM461">
        <v>-23.370661230148318</v>
      </c>
      <c r="AN461">
        <v>99</v>
      </c>
      <c r="AO461">
        <v>99</v>
      </c>
      <c r="AP461">
        <v>99</v>
      </c>
      <c r="AQ461">
        <v>99</v>
      </c>
      <c r="AR461">
        <v>216.00744878957167</v>
      </c>
      <c r="AS461">
        <v>32.154460954119081</v>
      </c>
    </row>
    <row r="462" spans="1:45">
      <c r="A462">
        <v>12</v>
      </c>
      <c r="B462">
        <v>12</v>
      </c>
      <c r="C462">
        <v>2024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12</v>
      </c>
      <c r="N462">
        <v>99</v>
      </c>
      <c r="O462">
        <v>99</v>
      </c>
      <c r="P462">
        <v>9999</v>
      </c>
      <c r="Q462">
        <v>898</v>
      </c>
      <c r="R462">
        <v>1147</v>
      </c>
      <c r="S462">
        <v>6.2131004366812226</v>
      </c>
      <c r="T462">
        <v>12</v>
      </c>
      <c r="U462">
        <v>340.79895379250189</v>
      </c>
      <c r="V462">
        <v>74.629468177855287</v>
      </c>
      <c r="W462">
        <v>100</v>
      </c>
      <c r="X462">
        <v>42.371403661726248</v>
      </c>
      <c r="Y462">
        <v>46.602080383055487</v>
      </c>
      <c r="Z462">
        <v>1.1168825165122223</v>
      </c>
      <c r="AA462">
        <v>0</v>
      </c>
      <c r="AB462">
        <v>37.945574854672863</v>
      </c>
      <c r="AE462">
        <v>2.5350307209477076</v>
      </c>
      <c r="AF462">
        <v>3.2564194519479681</v>
      </c>
      <c r="AG462">
        <v>1056.4876260311637</v>
      </c>
      <c r="AH462">
        <v>95.117698343504784</v>
      </c>
      <c r="AI462">
        <v>38.709677419354847</v>
      </c>
      <c r="AJ462">
        <v>218.21748622669369</v>
      </c>
      <c r="AK462">
        <v>27.752465073494758</v>
      </c>
      <c r="AM462">
        <v>-22.145942737516403</v>
      </c>
      <c r="AN462">
        <v>99</v>
      </c>
      <c r="AO462">
        <v>99</v>
      </c>
      <c r="AP462">
        <v>99</v>
      </c>
      <c r="AQ462">
        <v>99</v>
      </c>
      <c r="AR462">
        <v>215.23281393217232</v>
      </c>
      <c r="AS462">
        <v>34.172053471456096</v>
      </c>
    </row>
    <row r="463" spans="1:45">
      <c r="A463">
        <v>12</v>
      </c>
      <c r="B463">
        <v>13</v>
      </c>
      <c r="C463">
        <v>2024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13</v>
      </c>
      <c r="N463">
        <v>99</v>
      </c>
      <c r="O463">
        <v>99</v>
      </c>
      <c r="P463">
        <v>9999</v>
      </c>
      <c r="Q463">
        <v>332</v>
      </c>
      <c r="R463">
        <v>389</v>
      </c>
      <c r="S463">
        <v>6.7480719794344486</v>
      </c>
      <c r="T463">
        <v>13</v>
      </c>
      <c r="U463">
        <v>356.47532133676106</v>
      </c>
      <c r="V463">
        <v>86.889460154241647</v>
      </c>
      <c r="W463">
        <v>100</v>
      </c>
      <c r="X463">
        <v>54.241645244215938</v>
      </c>
      <c r="Y463">
        <v>52.135490457619341</v>
      </c>
      <c r="Z463">
        <v>1.2308283560755839</v>
      </c>
      <c r="AA463">
        <v>0</v>
      </c>
      <c r="AB463">
        <v>48.185036609074864</v>
      </c>
      <c r="AE463">
        <v>0.8597445078017949</v>
      </c>
      <c r="AF463">
        <v>1.1552014890396227</v>
      </c>
      <c r="AG463">
        <v>1082.5149863760219</v>
      </c>
      <c r="AH463">
        <v>94.344473007712068</v>
      </c>
      <c r="AI463">
        <v>48.586118251928035</v>
      </c>
      <c r="AJ463">
        <v>217.44356696918015</v>
      </c>
      <c r="AK463">
        <v>28.232457280511007</v>
      </c>
      <c r="AM463">
        <v>-18.450269753949097</v>
      </c>
      <c r="AN463">
        <v>99</v>
      </c>
      <c r="AO463">
        <v>99</v>
      </c>
      <c r="AP463">
        <v>99</v>
      </c>
      <c r="AQ463">
        <v>99</v>
      </c>
      <c r="AR463">
        <v>215.21798365122609</v>
      </c>
      <c r="AS463">
        <v>35.76226400010372</v>
      </c>
    </row>
    <row r="464" spans="1:45">
      <c r="A464">
        <v>12</v>
      </c>
      <c r="B464">
        <v>14</v>
      </c>
      <c r="C464">
        <v>2024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14</v>
      </c>
      <c r="N464">
        <v>99</v>
      </c>
      <c r="O464">
        <v>99</v>
      </c>
      <c r="P464">
        <v>9999</v>
      </c>
      <c r="Q464">
        <v>204</v>
      </c>
      <c r="R464">
        <v>242</v>
      </c>
      <c r="S464">
        <v>7.2603305785123986</v>
      </c>
      <c r="T464">
        <v>14</v>
      </c>
      <c r="U464">
        <v>372.61611570247931</v>
      </c>
      <c r="V464">
        <v>94.62809917355375</v>
      </c>
      <c r="W464">
        <v>100</v>
      </c>
      <c r="X464">
        <v>67.355371900826412</v>
      </c>
      <c r="Y464">
        <v>57.846687053747821</v>
      </c>
      <c r="Z464">
        <v>1.1033367377340164</v>
      </c>
      <c r="AA464">
        <v>0</v>
      </c>
      <c r="AB464">
        <v>39.015798776889127</v>
      </c>
      <c r="AE464">
        <v>0.5348539097378775</v>
      </c>
      <c r="AF464">
        <v>0.75120015656948846</v>
      </c>
      <c r="AG464">
        <v>1130.3391304347824</v>
      </c>
      <c r="AH464">
        <v>95.041322314049594</v>
      </c>
      <c r="AI464">
        <v>56.611570247933876</v>
      </c>
      <c r="AJ464">
        <v>200.29649270655753</v>
      </c>
      <c r="AK464">
        <v>28.977375703323442</v>
      </c>
      <c r="AM464">
        <v>-7.8660693076031389</v>
      </c>
      <c r="AN464">
        <v>99</v>
      </c>
      <c r="AO464">
        <v>99</v>
      </c>
      <c r="AP464">
        <v>99</v>
      </c>
      <c r="AQ464">
        <v>99</v>
      </c>
      <c r="AR464">
        <v>214.62608695652179</v>
      </c>
      <c r="AS464">
        <v>37.612910959195453</v>
      </c>
    </row>
    <row r="465" spans="1:45">
      <c r="A465">
        <v>12</v>
      </c>
      <c r="B465">
        <v>15</v>
      </c>
      <c r="C465">
        <v>2024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15</v>
      </c>
      <c r="N465">
        <v>99</v>
      </c>
      <c r="O465">
        <v>99</v>
      </c>
      <c r="P465">
        <v>9999</v>
      </c>
      <c r="Q465">
        <v>107</v>
      </c>
      <c r="R465">
        <v>135</v>
      </c>
      <c r="S465">
        <v>7.9407407407407389</v>
      </c>
      <c r="T465">
        <v>15</v>
      </c>
      <c r="U465">
        <v>395.40370370370374</v>
      </c>
      <c r="V465">
        <v>96.296296296296291</v>
      </c>
      <c r="W465">
        <v>100</v>
      </c>
      <c r="X465">
        <v>78.518518518518533</v>
      </c>
      <c r="Y465">
        <v>61.547486523770282</v>
      </c>
      <c r="Z465">
        <v>1.5384598501626265</v>
      </c>
      <c r="AA465">
        <v>0</v>
      </c>
      <c r="AB465">
        <v>61.552651945065215</v>
      </c>
      <c r="AE465">
        <v>0.29836891658931181</v>
      </c>
      <c r="AF465">
        <v>0.44468570735176033</v>
      </c>
      <c r="AG465">
        <v>1172.8449612403101</v>
      </c>
      <c r="AH465">
        <v>94.81481481481481</v>
      </c>
      <c r="AI465">
        <v>57.777777777777779</v>
      </c>
      <c r="AJ465">
        <v>195.48938588575749</v>
      </c>
      <c r="AK465">
        <v>26.268793264158049</v>
      </c>
      <c r="AM465">
        <v>-11.715447793194263</v>
      </c>
      <c r="AN465">
        <v>99</v>
      </c>
      <c r="AO465">
        <v>99</v>
      </c>
      <c r="AP465">
        <v>99</v>
      </c>
      <c r="AQ465">
        <v>99</v>
      </c>
      <c r="AR465">
        <v>214.11627906976747</v>
      </c>
      <c r="AS465">
        <v>40.119976328297469</v>
      </c>
    </row>
    <row r="466" spans="1:45">
      <c r="A466">
        <v>12</v>
      </c>
      <c r="B466">
        <v>16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1</v>
      </c>
      <c r="N466">
        <v>99</v>
      </c>
      <c r="O466">
        <v>99</v>
      </c>
      <c r="P466">
        <v>9999</v>
      </c>
      <c r="Q466">
        <v>10</v>
      </c>
      <c r="R466">
        <v>11</v>
      </c>
      <c r="S466">
        <v>2.25</v>
      </c>
      <c r="T466">
        <v>1</v>
      </c>
      <c r="U466">
        <v>156.70909090909092</v>
      </c>
      <c r="V466">
        <v>27.272727272727277</v>
      </c>
      <c r="W466">
        <v>0</v>
      </c>
      <c r="X466">
        <v>0</v>
      </c>
      <c r="Y466">
        <v>31.081255811339432</v>
      </c>
      <c r="AA466">
        <v>0</v>
      </c>
      <c r="AE466">
        <v>2.1770969401892087E-2</v>
      </c>
      <c r="AF466">
        <v>1.2999589228666135E-2</v>
      </c>
      <c r="AG466">
        <v>1101.8571428571429</v>
      </c>
      <c r="AH466">
        <v>54.545454545454554</v>
      </c>
      <c r="AI466">
        <v>45.454545454545446</v>
      </c>
      <c r="AJ466">
        <v>241.59672926560205</v>
      </c>
      <c r="AK466">
        <v>-26.276429302836377</v>
      </c>
      <c r="AN466">
        <v>99</v>
      </c>
      <c r="AO466">
        <v>99</v>
      </c>
      <c r="AP466">
        <v>99</v>
      </c>
      <c r="AQ466">
        <v>99</v>
      </c>
      <c r="AR466">
        <v>201</v>
      </c>
      <c r="AS466">
        <v>19.229472036673769</v>
      </c>
    </row>
    <row r="467" spans="1:45">
      <c r="A467">
        <v>12</v>
      </c>
      <c r="B467">
        <v>17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2</v>
      </c>
      <c r="N467">
        <v>99</v>
      </c>
      <c r="O467">
        <v>99</v>
      </c>
      <c r="P467">
        <v>9999</v>
      </c>
      <c r="Q467">
        <v>154</v>
      </c>
      <c r="R467">
        <v>212</v>
      </c>
      <c r="S467">
        <v>2.3578947368421046</v>
      </c>
      <c r="T467">
        <v>2</v>
      </c>
      <c r="U467">
        <v>178.32216981132075</v>
      </c>
      <c r="V467">
        <v>14.622641509433961</v>
      </c>
      <c r="W467">
        <v>0</v>
      </c>
      <c r="X467">
        <v>0</v>
      </c>
      <c r="Y467">
        <v>55.996088382670401</v>
      </c>
      <c r="Z467">
        <v>1.294674270454184</v>
      </c>
      <c r="AA467">
        <v>0</v>
      </c>
      <c r="AB467">
        <v>10.958469645508057</v>
      </c>
      <c r="AE467">
        <v>0.41958595574555674</v>
      </c>
      <c r="AF467">
        <v>0.28509129311826376</v>
      </c>
      <c r="AG467">
        <v>1063.3053892215569</v>
      </c>
      <c r="AH467">
        <v>78.773584905660385</v>
      </c>
      <c r="AI467">
        <v>36.79245283018868</v>
      </c>
      <c r="AJ467">
        <v>190.65709610268803</v>
      </c>
      <c r="AK467">
        <v>102.9391455611881</v>
      </c>
      <c r="AM467">
        <v>-21.964158403504349</v>
      </c>
      <c r="AN467">
        <v>99</v>
      </c>
      <c r="AO467">
        <v>99</v>
      </c>
      <c r="AP467">
        <v>99</v>
      </c>
      <c r="AQ467">
        <v>99</v>
      </c>
      <c r="AR467">
        <v>207.67664670658681</v>
      </c>
      <c r="AS467">
        <v>21.049400170313703</v>
      </c>
    </row>
    <row r="468" spans="1:45">
      <c r="A468">
        <v>12</v>
      </c>
      <c r="B468">
        <v>18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3</v>
      </c>
      <c r="N468">
        <v>99</v>
      </c>
      <c r="O468">
        <v>99</v>
      </c>
      <c r="P468">
        <v>9999</v>
      </c>
      <c r="Q468">
        <v>1066</v>
      </c>
      <c r="R468">
        <v>1444</v>
      </c>
      <c r="S468">
        <v>2.2443977591036406</v>
      </c>
      <c r="T468">
        <v>3</v>
      </c>
      <c r="U468">
        <v>199.78178670360111</v>
      </c>
      <c r="V468">
        <v>4.8476454293628812</v>
      </c>
      <c r="W468">
        <v>0</v>
      </c>
      <c r="X468">
        <v>0.2077562326869806</v>
      </c>
      <c r="Y468">
        <v>38.842221428566241</v>
      </c>
      <c r="Z468">
        <v>1.3395507270925195</v>
      </c>
      <c r="AA468">
        <v>0</v>
      </c>
      <c r="AB468">
        <v>40.349325517845344</v>
      </c>
      <c r="AE468">
        <v>2.8579345287574713</v>
      </c>
      <c r="AF468">
        <v>2.1755338198589329</v>
      </c>
      <c r="AG468">
        <v>1088.7291350531109</v>
      </c>
      <c r="AH468">
        <v>91.13573407202216</v>
      </c>
      <c r="AI468">
        <v>30.817174515235465</v>
      </c>
      <c r="AJ468">
        <v>194.47089475897607</v>
      </c>
      <c r="AK468">
        <v>14.924531419324294</v>
      </c>
      <c r="AM468">
        <v>-24.843712578352442</v>
      </c>
      <c r="AN468">
        <v>99</v>
      </c>
      <c r="AO468">
        <v>99</v>
      </c>
      <c r="AP468">
        <v>99</v>
      </c>
      <c r="AQ468">
        <v>99</v>
      </c>
      <c r="AR468">
        <v>210.05462822458264</v>
      </c>
      <c r="AS468">
        <v>21.423086909063873</v>
      </c>
    </row>
    <row r="469" spans="1:45">
      <c r="A469">
        <v>12</v>
      </c>
      <c r="B469">
        <v>19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4</v>
      </c>
      <c r="N469">
        <v>99</v>
      </c>
      <c r="O469">
        <v>99</v>
      </c>
      <c r="P469">
        <v>9999</v>
      </c>
      <c r="Q469">
        <v>2431</v>
      </c>
      <c r="R469">
        <v>3755</v>
      </c>
      <c r="S469">
        <v>2.4983948635634032</v>
      </c>
      <c r="T469">
        <v>4</v>
      </c>
      <c r="U469">
        <v>214.88042609853511</v>
      </c>
      <c r="V469">
        <v>4.7669773635153119</v>
      </c>
      <c r="W469">
        <v>0</v>
      </c>
      <c r="X469">
        <v>0.18641810918774965</v>
      </c>
      <c r="Y469">
        <v>37.602451514119842</v>
      </c>
      <c r="Z469">
        <v>1.321982206356199</v>
      </c>
      <c r="AA469">
        <v>0</v>
      </c>
      <c r="AB469">
        <v>47.37070318226381</v>
      </c>
      <c r="AE469">
        <v>7.4318172821913473</v>
      </c>
      <c r="AF469">
        <v>6.0848454336171285</v>
      </c>
      <c r="AG469">
        <v>1098.2872219053049</v>
      </c>
      <c r="AH469">
        <v>93.2623169107856</v>
      </c>
      <c r="AI469">
        <v>27.669773635153124</v>
      </c>
      <c r="AJ469">
        <v>192.71539224839535</v>
      </c>
      <c r="AK469">
        <v>25.820791104771519</v>
      </c>
      <c r="AM469">
        <v>-15.775535060633622</v>
      </c>
      <c r="AN469">
        <v>99</v>
      </c>
      <c r="AO469">
        <v>99</v>
      </c>
      <c r="AP469">
        <v>99</v>
      </c>
      <c r="AQ469">
        <v>99</v>
      </c>
      <c r="AR469">
        <v>212.10838562464343</v>
      </c>
      <c r="AS469">
        <v>22.470870880012168</v>
      </c>
    </row>
    <row r="470" spans="1:45">
      <c r="A470">
        <v>12</v>
      </c>
      <c r="B470">
        <v>20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5</v>
      </c>
      <c r="N470">
        <v>99</v>
      </c>
      <c r="O470">
        <v>99</v>
      </c>
      <c r="P470">
        <v>9999</v>
      </c>
      <c r="Q470">
        <v>3128</v>
      </c>
      <c r="R470">
        <v>5004</v>
      </c>
      <c r="S470">
        <v>2.752210610932476</v>
      </c>
      <c r="T470">
        <v>4.9980015987210242</v>
      </c>
      <c r="U470">
        <v>226.84748201438876</v>
      </c>
      <c r="V470">
        <v>5.6155075939248595</v>
      </c>
      <c r="W470">
        <v>0</v>
      </c>
      <c r="X470">
        <v>0.25979216626698642</v>
      </c>
      <c r="Y470">
        <v>36.215445942783809</v>
      </c>
      <c r="Z470">
        <v>1.2502106227321017</v>
      </c>
      <c r="AA470">
        <v>9.9940045963628973E-2</v>
      </c>
      <c r="AB470">
        <v>46.059927812293282</v>
      </c>
      <c r="AC470">
        <v>12.975154136362242</v>
      </c>
      <c r="AD470">
        <v>-57.224892654280147</v>
      </c>
      <c r="AE470">
        <v>9.9038118988243689</v>
      </c>
      <c r="AF470">
        <v>8.5603991849729635</v>
      </c>
      <c r="AG470">
        <v>1090.8729752770671</v>
      </c>
      <c r="AH470">
        <v>93.6650679456435</v>
      </c>
      <c r="AI470">
        <v>22.861710631494805</v>
      </c>
      <c r="AJ470">
        <v>194.57028652055001</v>
      </c>
      <c r="AK470">
        <v>33.639367311970474</v>
      </c>
      <c r="AL470">
        <v>11.210908773549548</v>
      </c>
      <c r="AM470">
        <v>-18.379750905107787</v>
      </c>
      <c r="AN470">
        <v>99</v>
      </c>
      <c r="AO470">
        <v>99</v>
      </c>
      <c r="AP470">
        <v>99</v>
      </c>
      <c r="AQ470">
        <v>99</v>
      </c>
      <c r="AR470">
        <v>213.62105711849964</v>
      </c>
      <c r="AS470">
        <v>23.302012805725248</v>
      </c>
    </row>
    <row r="471" spans="1:45">
      <c r="A471">
        <v>12</v>
      </c>
      <c r="B471">
        <v>21</v>
      </c>
      <c r="C471">
        <v>2023</v>
      </c>
      <c r="D471">
        <v>99</v>
      </c>
      <c r="E471">
        <v>99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6</v>
      </c>
      <c r="N471">
        <v>99</v>
      </c>
      <c r="O471">
        <v>99</v>
      </c>
      <c r="P471">
        <v>9999</v>
      </c>
      <c r="Q471">
        <v>3981</v>
      </c>
      <c r="R471">
        <v>7012</v>
      </c>
      <c r="S471">
        <v>3.0353210353210343</v>
      </c>
      <c r="T471">
        <v>6</v>
      </c>
      <c r="U471">
        <v>239.10868511123823</v>
      </c>
      <c r="V471">
        <v>7.2019395322304618</v>
      </c>
      <c r="W471">
        <v>0</v>
      </c>
      <c r="X471">
        <v>0.62749572162007983</v>
      </c>
      <c r="Y471">
        <v>35.540412470579703</v>
      </c>
      <c r="Z471">
        <v>1.2616386519837588</v>
      </c>
      <c r="AA471">
        <v>0</v>
      </c>
      <c r="AB471">
        <v>47.744966721110657</v>
      </c>
      <c r="AE471">
        <v>13.878003404187943</v>
      </c>
      <c r="AF471">
        <v>12.643869699743281</v>
      </c>
      <c r="AG471">
        <v>1088.4395571060218</v>
      </c>
      <c r="AH471">
        <v>93.967484312606956</v>
      </c>
      <c r="AI471">
        <v>20.436394751853967</v>
      </c>
      <c r="AJ471">
        <v>203.64779203540576</v>
      </c>
      <c r="AK471">
        <v>34.013293613802531</v>
      </c>
      <c r="AM471">
        <v>-19.400736720986725</v>
      </c>
      <c r="AN471">
        <v>99</v>
      </c>
      <c r="AO471">
        <v>99</v>
      </c>
      <c r="AP471">
        <v>99</v>
      </c>
      <c r="AQ471">
        <v>99</v>
      </c>
      <c r="AR471">
        <v>214.62172000606705</v>
      </c>
      <c r="AS471">
        <v>24.224431732318955</v>
      </c>
    </row>
    <row r="472" spans="1:45">
      <c r="A472">
        <v>12</v>
      </c>
      <c r="B472">
        <v>22</v>
      </c>
      <c r="C472">
        <v>2023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7</v>
      </c>
      <c r="N472">
        <v>99</v>
      </c>
      <c r="O472">
        <v>99</v>
      </c>
      <c r="P472">
        <v>9999</v>
      </c>
      <c r="Q472">
        <v>4653</v>
      </c>
      <c r="R472">
        <v>9290</v>
      </c>
      <c r="S472">
        <v>3.4639809914677606</v>
      </c>
      <c r="T472">
        <v>7</v>
      </c>
      <c r="U472">
        <v>253.72976318622196</v>
      </c>
      <c r="V472">
        <v>9.0096878363832058</v>
      </c>
      <c r="W472">
        <v>100</v>
      </c>
      <c r="X472">
        <v>1.2701829924650159</v>
      </c>
      <c r="Y472">
        <v>35.86494680176191</v>
      </c>
      <c r="Z472">
        <v>1.240627448421538</v>
      </c>
      <c r="AA472">
        <v>0</v>
      </c>
      <c r="AB472">
        <v>46.175717751973323</v>
      </c>
      <c r="AE472">
        <v>18.386573249416141</v>
      </c>
      <c r="AF472">
        <v>17.775829707945114</v>
      </c>
      <c r="AG472">
        <v>1073.8542857142857</v>
      </c>
      <c r="AH472">
        <v>94.122712594187277</v>
      </c>
      <c r="AI472">
        <v>20.032292787944026</v>
      </c>
      <c r="AJ472">
        <v>206.60968673579023</v>
      </c>
      <c r="AK472">
        <v>31.947142980219073</v>
      </c>
      <c r="AM472">
        <v>-21.5793261171669</v>
      </c>
      <c r="AN472">
        <v>99</v>
      </c>
      <c r="AO472">
        <v>99</v>
      </c>
      <c r="AP472">
        <v>99</v>
      </c>
      <c r="AQ472">
        <v>99</v>
      </c>
      <c r="AR472">
        <v>215.31211428571424</v>
      </c>
      <c r="AS472">
        <v>25.471621527434966</v>
      </c>
    </row>
    <row r="473" spans="1:45">
      <c r="A473">
        <v>12</v>
      </c>
      <c r="B473">
        <v>23</v>
      </c>
      <c r="C473">
        <v>2023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8</v>
      </c>
      <c r="N473">
        <v>99</v>
      </c>
      <c r="O473">
        <v>99</v>
      </c>
      <c r="P473">
        <v>9999</v>
      </c>
      <c r="Q473">
        <v>4479</v>
      </c>
      <c r="R473">
        <v>8639</v>
      </c>
      <c r="S473">
        <v>3.9353118479016942</v>
      </c>
      <c r="T473">
        <v>8</v>
      </c>
      <c r="U473">
        <v>269.88352818613316</v>
      </c>
      <c r="V473">
        <v>11.262877647875907</v>
      </c>
      <c r="W473">
        <v>100</v>
      </c>
      <c r="X473">
        <v>2.778099317050585</v>
      </c>
      <c r="Y473">
        <v>38.062540280085742</v>
      </c>
      <c r="Z473">
        <v>1.2630876231504171</v>
      </c>
      <c r="AA473">
        <v>0</v>
      </c>
      <c r="AB473">
        <v>48.492983211654547</v>
      </c>
      <c r="AE473">
        <v>17.098127696631437</v>
      </c>
      <c r="AF473">
        <v>17.582580158289122</v>
      </c>
      <c r="AG473">
        <v>1065.6865035901185</v>
      </c>
      <c r="AH473">
        <v>95.080449126056237</v>
      </c>
      <c r="AI473">
        <v>20.557934946174321</v>
      </c>
      <c r="AJ473">
        <v>216.81716749911124</v>
      </c>
      <c r="AK473">
        <v>32.321367694194983</v>
      </c>
      <c r="AM473">
        <v>-22.634993903020511</v>
      </c>
      <c r="AN473">
        <v>99</v>
      </c>
      <c r="AO473">
        <v>99</v>
      </c>
      <c r="AP473">
        <v>99</v>
      </c>
      <c r="AQ473">
        <v>99</v>
      </c>
      <c r="AR473">
        <v>215.80905439941591</v>
      </c>
      <c r="AS473">
        <v>26.904456047533444</v>
      </c>
    </row>
    <row r="474" spans="1:45">
      <c r="A474">
        <v>12</v>
      </c>
      <c r="B474">
        <v>24</v>
      </c>
      <c r="C474">
        <v>2023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</v>
      </c>
      <c r="N474">
        <v>99</v>
      </c>
      <c r="O474">
        <v>99</v>
      </c>
      <c r="P474">
        <v>9999</v>
      </c>
      <c r="Q474">
        <v>3747</v>
      </c>
      <c r="R474">
        <v>6581</v>
      </c>
      <c r="S474">
        <v>4.4732673267326737</v>
      </c>
      <c r="T474">
        <v>9</v>
      </c>
      <c r="U474">
        <v>286.0769943777546</v>
      </c>
      <c r="V474">
        <v>16.547637137213197</v>
      </c>
      <c r="W474">
        <v>100</v>
      </c>
      <c r="X474">
        <v>6.3212277769335952</v>
      </c>
      <c r="Y474">
        <v>40.778392312410567</v>
      </c>
      <c r="Z474">
        <v>1.282614125557493</v>
      </c>
      <c r="AA474">
        <v>0</v>
      </c>
      <c r="AB474">
        <v>47.103619258643199</v>
      </c>
      <c r="AE474">
        <v>13.024977239441078</v>
      </c>
      <c r="AF474">
        <v>14.197686362700901</v>
      </c>
      <c r="AG474">
        <v>1057.1420599489793</v>
      </c>
      <c r="AH474">
        <v>95.27427442637898</v>
      </c>
      <c r="AI474">
        <v>23.127184318492624</v>
      </c>
      <c r="AJ474">
        <v>225.27355409554485</v>
      </c>
      <c r="AK474">
        <v>34.015650195895759</v>
      </c>
      <c r="AM474">
        <v>-19.027835305283705</v>
      </c>
      <c r="AN474">
        <v>99</v>
      </c>
      <c r="AO474">
        <v>99</v>
      </c>
      <c r="AP474">
        <v>99</v>
      </c>
      <c r="AQ474">
        <v>99</v>
      </c>
      <c r="AR474">
        <v>215.66422193877548</v>
      </c>
      <c r="AS474">
        <v>28.577215785726047</v>
      </c>
    </row>
    <row r="475" spans="1:45">
      <c r="A475">
        <v>12</v>
      </c>
      <c r="B475">
        <v>25</v>
      </c>
      <c r="C475">
        <v>2023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10</v>
      </c>
      <c r="N475">
        <v>99</v>
      </c>
      <c r="O475">
        <v>99</v>
      </c>
      <c r="P475">
        <v>9999</v>
      </c>
      <c r="Q475">
        <v>2704</v>
      </c>
      <c r="R475">
        <v>4148</v>
      </c>
      <c r="S475">
        <v>5.0111030654115378</v>
      </c>
      <c r="T475">
        <v>10</v>
      </c>
      <c r="U475">
        <v>303.84283992285447</v>
      </c>
      <c r="V475">
        <v>26.084860173577631</v>
      </c>
      <c r="W475">
        <v>100</v>
      </c>
      <c r="X475">
        <v>12.777242044358728</v>
      </c>
      <c r="Y475">
        <v>41.980461593220589</v>
      </c>
      <c r="Z475">
        <v>1.2512224966395689</v>
      </c>
      <c r="AA475">
        <v>0</v>
      </c>
      <c r="AB475">
        <v>47.27988701615795</v>
      </c>
      <c r="AE475">
        <v>8.2096346435498564</v>
      </c>
      <c r="AF475">
        <v>9.5045269685671219</v>
      </c>
      <c r="AG475">
        <v>1052.8414296501387</v>
      </c>
      <c r="AH475">
        <v>95.756991321118591</v>
      </c>
      <c r="AI475">
        <v>24.324975891996154</v>
      </c>
      <c r="AJ475">
        <v>229.02823531175687</v>
      </c>
      <c r="AK475">
        <v>26.591417966960456</v>
      </c>
      <c r="AM475">
        <v>-22.784190536135743</v>
      </c>
      <c r="AN475">
        <v>99</v>
      </c>
      <c r="AO475">
        <v>99</v>
      </c>
      <c r="AP475">
        <v>99</v>
      </c>
      <c r="AQ475">
        <v>99</v>
      </c>
      <c r="AR475">
        <v>215.86181726654911</v>
      </c>
      <c r="AS475">
        <v>30.244521563749498</v>
      </c>
    </row>
    <row r="476" spans="1:45">
      <c r="A476">
        <v>12</v>
      </c>
      <c r="B476">
        <v>26</v>
      </c>
      <c r="C476">
        <v>2023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11</v>
      </c>
      <c r="N476">
        <v>99</v>
      </c>
      <c r="O476">
        <v>99</v>
      </c>
      <c r="P476">
        <v>9999</v>
      </c>
      <c r="Q476">
        <v>1733</v>
      </c>
      <c r="R476">
        <v>2412</v>
      </c>
      <c r="S476">
        <v>5.6075581395348841</v>
      </c>
      <c r="T476">
        <v>11</v>
      </c>
      <c r="U476">
        <v>321.77359038142674</v>
      </c>
      <c r="V476">
        <v>48.341625207296872</v>
      </c>
      <c r="W476">
        <v>100</v>
      </c>
      <c r="X476">
        <v>24.253731343283594</v>
      </c>
      <c r="Y476">
        <v>44.023268043518115</v>
      </c>
      <c r="Z476">
        <v>1.1796301119234931</v>
      </c>
      <c r="AA476">
        <v>0</v>
      </c>
      <c r="AB476">
        <v>40.421495897963283</v>
      </c>
      <c r="AE476">
        <v>4.7737798361239756</v>
      </c>
      <c r="AF476">
        <v>5.8528912246287295</v>
      </c>
      <c r="AG476">
        <v>1049.5110341843358</v>
      </c>
      <c r="AH476">
        <v>95.688225538971807</v>
      </c>
      <c r="AI476">
        <v>29.643449419568825</v>
      </c>
      <c r="AJ476">
        <v>226.41549506065243</v>
      </c>
      <c r="AK476">
        <v>31.633040807298656</v>
      </c>
      <c r="AM476">
        <v>-20.361816613485281</v>
      </c>
      <c r="AN476">
        <v>99</v>
      </c>
      <c r="AO476">
        <v>99</v>
      </c>
      <c r="AP476">
        <v>99</v>
      </c>
      <c r="AQ476">
        <v>99</v>
      </c>
      <c r="AR476">
        <v>215.46689744699265</v>
      </c>
      <c r="AS476">
        <v>32.191798908606295</v>
      </c>
    </row>
    <row r="477" spans="1:45">
      <c r="A477">
        <v>12</v>
      </c>
      <c r="B477">
        <v>27</v>
      </c>
      <c r="C477">
        <v>2023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12</v>
      </c>
      <c r="N477">
        <v>99</v>
      </c>
      <c r="O477">
        <v>99</v>
      </c>
      <c r="P477">
        <v>9999</v>
      </c>
      <c r="Q477">
        <v>952</v>
      </c>
      <c r="R477">
        <v>1224</v>
      </c>
      <c r="S477">
        <v>6.255319148936171</v>
      </c>
      <c r="T477">
        <v>12</v>
      </c>
      <c r="U477">
        <v>338.78504901960792</v>
      </c>
      <c r="V477">
        <v>75</v>
      </c>
      <c r="W477">
        <v>100</v>
      </c>
      <c r="X477">
        <v>39.379084967320253</v>
      </c>
      <c r="Y477">
        <v>48.325066537772031</v>
      </c>
      <c r="Z477">
        <v>1.1785398598102723</v>
      </c>
      <c r="AA477">
        <v>0</v>
      </c>
      <c r="AB477">
        <v>40.027500726503341</v>
      </c>
      <c r="AE477">
        <v>2.4225151407196295</v>
      </c>
      <c r="AF477">
        <v>3.1271477922379338</v>
      </c>
      <c r="AG477">
        <v>1047.5805626598465</v>
      </c>
      <c r="AH477">
        <v>95.833333333333314</v>
      </c>
      <c r="AI477">
        <v>39.624183006535951</v>
      </c>
      <c r="AJ477">
        <v>225.42579136863725</v>
      </c>
      <c r="AK477">
        <v>36.712050804461114</v>
      </c>
      <c r="AM477">
        <v>-10.349369961120997</v>
      </c>
      <c r="AN477">
        <v>99</v>
      </c>
      <c r="AO477">
        <v>99</v>
      </c>
      <c r="AP477">
        <v>99</v>
      </c>
      <c r="AQ477">
        <v>99</v>
      </c>
      <c r="AR477">
        <v>214.55328218243812</v>
      </c>
      <c r="AS477">
        <v>34.337782967584502</v>
      </c>
    </row>
    <row r="478" spans="1:45">
      <c r="A478">
        <v>12</v>
      </c>
      <c r="B478">
        <v>28</v>
      </c>
      <c r="C478">
        <v>2023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13</v>
      </c>
      <c r="N478">
        <v>99</v>
      </c>
      <c r="O478">
        <v>99</v>
      </c>
      <c r="P478">
        <v>9999</v>
      </c>
      <c r="Q478">
        <v>396</v>
      </c>
      <c r="R478">
        <v>481</v>
      </c>
      <c r="S478">
        <v>6.9126819126819123</v>
      </c>
      <c r="T478">
        <v>13</v>
      </c>
      <c r="U478">
        <v>360.55384615384594</v>
      </c>
      <c r="V478">
        <v>89.397089397089402</v>
      </c>
      <c r="W478">
        <v>100</v>
      </c>
      <c r="X478">
        <v>55.717255717255718</v>
      </c>
      <c r="Y478">
        <v>48.833972092403911</v>
      </c>
      <c r="Z478">
        <v>1.1892909541674559</v>
      </c>
      <c r="AA478">
        <v>0</v>
      </c>
      <c r="AB478">
        <v>40.102352398868994</v>
      </c>
      <c r="AE478">
        <v>0.95198511657364493</v>
      </c>
      <c r="AF478">
        <v>1.3078500762306202</v>
      </c>
      <c r="AG478">
        <v>1067.3846153846157</v>
      </c>
      <c r="AH478">
        <v>97.08939708939711</v>
      </c>
      <c r="AI478">
        <v>48.024948024948031</v>
      </c>
      <c r="AJ478">
        <v>216.49010937135483</v>
      </c>
      <c r="AK478">
        <v>39.662330721694325</v>
      </c>
      <c r="AM478">
        <v>-2.3556598278910776</v>
      </c>
      <c r="AN478">
        <v>99</v>
      </c>
      <c r="AO478">
        <v>99</v>
      </c>
      <c r="AP478">
        <v>99</v>
      </c>
      <c r="AQ478">
        <v>99</v>
      </c>
      <c r="AR478">
        <v>214.68376068376071</v>
      </c>
      <c r="AS478">
        <v>36.493786443514153</v>
      </c>
    </row>
    <row r="479" spans="1:45">
      <c r="A479">
        <v>12</v>
      </c>
      <c r="B479">
        <v>29</v>
      </c>
      <c r="C479">
        <v>2023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14</v>
      </c>
      <c r="N479">
        <v>99</v>
      </c>
      <c r="O479">
        <v>99</v>
      </c>
      <c r="P479">
        <v>9999</v>
      </c>
      <c r="Q479">
        <v>163</v>
      </c>
      <c r="R479">
        <v>204</v>
      </c>
      <c r="S479">
        <v>7.2549019607843137</v>
      </c>
      <c r="T479">
        <v>14</v>
      </c>
      <c r="U479">
        <v>369.01715686274503</v>
      </c>
      <c r="V479">
        <v>91.17647058823529</v>
      </c>
      <c r="W479">
        <v>100</v>
      </c>
      <c r="X479">
        <v>62.745098039215677</v>
      </c>
      <c r="Y479">
        <v>56.778800671043321</v>
      </c>
      <c r="Z479">
        <v>1.2222309600889978</v>
      </c>
      <c r="AA479">
        <v>0</v>
      </c>
      <c r="AB479">
        <v>52.204100790246592</v>
      </c>
      <c r="AE479">
        <v>0.40375252345327151</v>
      </c>
      <c r="AF479">
        <v>0.56770076420662019</v>
      </c>
      <c r="AG479">
        <v>1085.1111111111113</v>
      </c>
      <c r="AH479">
        <v>96.568627450980387</v>
      </c>
      <c r="AI479">
        <v>58.33333333333335</v>
      </c>
      <c r="AJ479">
        <v>213.75232948763789</v>
      </c>
      <c r="AK479">
        <v>36.378011791333101</v>
      </c>
      <c r="AM479">
        <v>-4.5607336557440794</v>
      </c>
      <c r="AN479">
        <v>99</v>
      </c>
      <c r="AO479">
        <v>99</v>
      </c>
      <c r="AP479">
        <v>99</v>
      </c>
      <c r="AQ479">
        <v>99</v>
      </c>
      <c r="AR479">
        <v>213.82828282828285</v>
      </c>
      <c r="AS479">
        <v>37.62535043641855</v>
      </c>
    </row>
    <row r="480" spans="1:45">
      <c r="A480">
        <v>12</v>
      </c>
      <c r="B480">
        <v>30</v>
      </c>
      <c r="C480">
        <v>2023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15</v>
      </c>
      <c r="N480">
        <v>99</v>
      </c>
      <c r="O480">
        <v>99</v>
      </c>
      <c r="P480">
        <v>9999</v>
      </c>
      <c r="Q480">
        <v>94</v>
      </c>
      <c r="R480">
        <v>109</v>
      </c>
      <c r="S480">
        <v>7.9174311926605503</v>
      </c>
      <c r="T480">
        <v>15</v>
      </c>
      <c r="U480">
        <v>390.5715596330275</v>
      </c>
      <c r="V480">
        <v>98.165137614678883</v>
      </c>
      <c r="W480">
        <v>100</v>
      </c>
      <c r="X480">
        <v>75.22935779816514</v>
      </c>
      <c r="Y480">
        <v>64.025515400800586</v>
      </c>
      <c r="Z480">
        <v>1.2788214210424123</v>
      </c>
      <c r="AA480">
        <v>0</v>
      </c>
      <c r="AB480">
        <v>61.343196542138159</v>
      </c>
      <c r="AE480">
        <v>0.21573051498238524</v>
      </c>
      <c r="AF480">
        <v>0.32104792465456744</v>
      </c>
      <c r="AG480">
        <v>1190.9708737864078</v>
      </c>
      <c r="AH480">
        <v>94.495412844036707</v>
      </c>
      <c r="AI480">
        <v>69.724770642201847</v>
      </c>
      <c r="AJ480">
        <v>202.36310037747003</v>
      </c>
      <c r="AK480">
        <v>37.042742841186595</v>
      </c>
      <c r="AM480">
        <v>8.0537113454632507</v>
      </c>
      <c r="AN480">
        <v>99</v>
      </c>
      <c r="AO480">
        <v>99</v>
      </c>
      <c r="AP480">
        <v>99</v>
      </c>
      <c r="AQ480">
        <v>99</v>
      </c>
      <c r="AR480">
        <v>213.99029126213588</v>
      </c>
      <c r="AS480">
        <v>39.839309183260745</v>
      </c>
    </row>
    <row r="481" spans="1:45">
      <c r="A481">
        <v>12</v>
      </c>
      <c r="B481">
        <v>31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1</v>
      </c>
      <c r="N481">
        <v>99</v>
      </c>
      <c r="O481">
        <v>99</v>
      </c>
      <c r="P481">
        <v>9999</v>
      </c>
      <c r="Q481">
        <v>8</v>
      </c>
      <c r="R481">
        <v>10</v>
      </c>
      <c r="S481">
        <v>1.6</v>
      </c>
      <c r="T481">
        <v>1</v>
      </c>
      <c r="U481">
        <v>133.19</v>
      </c>
      <c r="V481">
        <v>0</v>
      </c>
      <c r="W481">
        <v>0</v>
      </c>
      <c r="X481">
        <v>0</v>
      </c>
      <c r="Y481">
        <v>24.678916102616832</v>
      </c>
      <c r="Z481">
        <v>1.019803902718557</v>
      </c>
      <c r="AA481">
        <v>0</v>
      </c>
      <c r="AB481">
        <v>-59.25860007970001</v>
      </c>
      <c r="AE481">
        <v>1.8271514708569341E-2</v>
      </c>
      <c r="AF481">
        <v>9.1519623289041622E-3</v>
      </c>
      <c r="AG481">
        <v>949.1666666666664</v>
      </c>
      <c r="AH481">
        <v>60</v>
      </c>
      <c r="AI481">
        <v>50</v>
      </c>
      <c r="AJ481">
        <v>134.6469663808125</v>
      </c>
      <c r="AK481">
        <v>-87.058166366962539</v>
      </c>
      <c r="AM481">
        <v>193.11041025263088</v>
      </c>
      <c r="AN481">
        <v>99</v>
      </c>
      <c r="AO481">
        <v>99</v>
      </c>
      <c r="AP481">
        <v>99</v>
      </c>
      <c r="AQ481">
        <v>99</v>
      </c>
      <c r="AR481">
        <v>192.16666666666663</v>
      </c>
      <c r="AS481">
        <v>18.02911986356392</v>
      </c>
    </row>
    <row r="482" spans="1:45">
      <c r="A482">
        <v>12</v>
      </c>
      <c r="B482">
        <v>32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2</v>
      </c>
      <c r="N482">
        <v>99</v>
      </c>
      <c r="O482">
        <v>99</v>
      </c>
      <c r="P482">
        <v>9999</v>
      </c>
      <c r="Q482">
        <v>155</v>
      </c>
      <c r="R482">
        <v>180</v>
      </c>
      <c r="S482">
        <v>1.971751412429378</v>
      </c>
      <c r="T482">
        <v>2</v>
      </c>
      <c r="U482">
        <v>182.80116666666672</v>
      </c>
      <c r="V482">
        <v>5</v>
      </c>
      <c r="W482">
        <v>0</v>
      </c>
      <c r="X482">
        <v>0</v>
      </c>
      <c r="Y482">
        <v>42.88514051477771</v>
      </c>
      <c r="Z482">
        <v>1.3063846340290424</v>
      </c>
      <c r="AA482">
        <v>0</v>
      </c>
      <c r="AB482">
        <v>25.983949392903945</v>
      </c>
      <c r="AE482">
        <v>0.32888726475424807</v>
      </c>
      <c r="AF482">
        <v>0.22609662165504299</v>
      </c>
      <c r="AG482">
        <v>1071.635761589404</v>
      </c>
      <c r="AH482">
        <v>83.8888888888889</v>
      </c>
      <c r="AI482">
        <v>31.111111111111111</v>
      </c>
      <c r="AJ482">
        <v>191.40600319440625</v>
      </c>
      <c r="AK482">
        <v>15.199395984032236</v>
      </c>
      <c r="AM482">
        <v>-20.917413025288479</v>
      </c>
      <c r="AN482">
        <v>99</v>
      </c>
      <c r="AO482">
        <v>99</v>
      </c>
      <c r="AP482">
        <v>99</v>
      </c>
      <c r="AQ482">
        <v>99</v>
      </c>
      <c r="AR482">
        <v>207.21192052980129</v>
      </c>
      <c r="AS482">
        <v>20.290933418103528</v>
      </c>
    </row>
    <row r="483" spans="1:45">
      <c r="A483">
        <v>12</v>
      </c>
      <c r="B483">
        <v>33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3</v>
      </c>
      <c r="N483">
        <v>99</v>
      </c>
      <c r="O483">
        <v>99</v>
      </c>
      <c r="P483">
        <v>9999</v>
      </c>
      <c r="Q483">
        <v>1112</v>
      </c>
      <c r="R483">
        <v>1494</v>
      </c>
      <c r="S483">
        <v>2.192307692307693</v>
      </c>
      <c r="T483">
        <v>3</v>
      </c>
      <c r="U483">
        <v>206.87933065595689</v>
      </c>
      <c r="V483">
        <v>3.5475234270414995</v>
      </c>
      <c r="W483">
        <v>0</v>
      </c>
      <c r="X483">
        <v>0</v>
      </c>
      <c r="Y483">
        <v>37.314082948654779</v>
      </c>
      <c r="Z483">
        <v>1.2628238451615064</v>
      </c>
      <c r="AA483">
        <v>0</v>
      </c>
      <c r="AB483">
        <v>43.569498678184623</v>
      </c>
      <c r="AE483">
        <v>2.7297642974602594</v>
      </c>
      <c r="AF483">
        <v>2.1237838051982778</v>
      </c>
      <c r="AG483">
        <v>1097.4394812680111</v>
      </c>
      <c r="AH483">
        <v>92.101740294511387</v>
      </c>
      <c r="AI483">
        <v>25.502008032128515</v>
      </c>
      <c r="AJ483">
        <v>198.73136168824155</v>
      </c>
      <c r="AK483">
        <v>22.346779089111859</v>
      </c>
      <c r="AM483">
        <v>-14.795452932158389</v>
      </c>
      <c r="AN483">
        <v>99</v>
      </c>
      <c r="AO483">
        <v>99</v>
      </c>
      <c r="AP483">
        <v>99</v>
      </c>
      <c r="AQ483">
        <v>99</v>
      </c>
      <c r="AR483">
        <v>212.37031700288179</v>
      </c>
      <c r="AS483">
        <v>21.513008806084564</v>
      </c>
    </row>
    <row r="484" spans="1:45">
      <c r="A484">
        <v>12</v>
      </c>
      <c r="B484">
        <v>34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4</v>
      </c>
      <c r="N484">
        <v>99</v>
      </c>
      <c r="O484">
        <v>99</v>
      </c>
      <c r="P484">
        <v>9999</v>
      </c>
      <c r="Q484">
        <v>2558</v>
      </c>
      <c r="R484">
        <v>3969</v>
      </c>
      <c r="S484">
        <v>2.5184903748733545</v>
      </c>
      <c r="T484">
        <v>4</v>
      </c>
      <c r="U484">
        <v>219.27571428571363</v>
      </c>
      <c r="V484">
        <v>4.913076341647769</v>
      </c>
      <c r="W484">
        <v>0</v>
      </c>
      <c r="X484">
        <v>0.27714789619551516</v>
      </c>
      <c r="Y484">
        <v>36.024691082632351</v>
      </c>
      <c r="Z484">
        <v>1.2823247043522632</v>
      </c>
      <c r="AA484">
        <v>0</v>
      </c>
      <c r="AB484">
        <v>46.274832065825215</v>
      </c>
      <c r="AE484">
        <v>7.2519641878311747</v>
      </c>
      <c r="AF484">
        <v>5.9801797520573929</v>
      </c>
      <c r="AG484">
        <v>1095.1321609379163</v>
      </c>
      <c r="AH484">
        <v>93.298059964726633</v>
      </c>
      <c r="AI484">
        <v>23.784328546233311</v>
      </c>
      <c r="AJ484">
        <v>198.14771789003635</v>
      </c>
      <c r="AK484">
        <v>23.920538104783475</v>
      </c>
      <c r="AM484">
        <v>-24.119528996527155</v>
      </c>
      <c r="AN484">
        <v>99</v>
      </c>
      <c r="AO484">
        <v>99</v>
      </c>
      <c r="AP484">
        <v>99</v>
      </c>
      <c r="AQ484">
        <v>99</v>
      </c>
      <c r="AR484">
        <v>213.36637356781247</v>
      </c>
      <c r="AS484">
        <v>22.522813860510286</v>
      </c>
    </row>
    <row r="485" spans="1:45">
      <c r="A485">
        <v>12</v>
      </c>
      <c r="B485">
        <v>35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5</v>
      </c>
      <c r="N485">
        <v>99</v>
      </c>
      <c r="O485">
        <v>99</v>
      </c>
      <c r="P485">
        <v>9999</v>
      </c>
      <c r="Q485">
        <v>3271</v>
      </c>
      <c r="R485">
        <v>5278</v>
      </c>
      <c r="S485">
        <v>2.7526676829268286</v>
      </c>
      <c r="T485">
        <v>4.9971580143993917</v>
      </c>
      <c r="U485">
        <v>230.21549640015152</v>
      </c>
      <c r="V485">
        <v>5.3618794998105317</v>
      </c>
      <c r="W485">
        <v>0</v>
      </c>
      <c r="X485">
        <v>0.30314513073133753</v>
      </c>
      <c r="Y485">
        <v>34.427489011957221</v>
      </c>
      <c r="Z485">
        <v>1.2137621288186278</v>
      </c>
      <c r="AA485">
        <v>0.11917151975568117</v>
      </c>
      <c r="AB485">
        <v>44.149288119011445</v>
      </c>
      <c r="AC485">
        <v>0.30586063234920502</v>
      </c>
      <c r="AD485">
        <v>-48.675688843437591</v>
      </c>
      <c r="AE485">
        <v>9.6437054631828936</v>
      </c>
      <c r="AF485">
        <v>8.3492322997095805</v>
      </c>
      <c r="AG485">
        <v>1099.2394795690184</v>
      </c>
      <c r="AH485">
        <v>92.175066312997359</v>
      </c>
      <c r="AI485">
        <v>19.950738916256164</v>
      </c>
      <c r="AJ485">
        <v>197.07604123350828</v>
      </c>
      <c r="AK485">
        <v>32.72798297501987</v>
      </c>
      <c r="AL485">
        <v>13.301722501616783</v>
      </c>
      <c r="AM485">
        <v>-19.316741540129655</v>
      </c>
      <c r="AN485">
        <v>99</v>
      </c>
      <c r="AO485">
        <v>99</v>
      </c>
      <c r="AP485">
        <v>99</v>
      </c>
      <c r="AQ485">
        <v>99</v>
      </c>
      <c r="AR485">
        <v>214.45639357593004</v>
      </c>
      <c r="AS485">
        <v>23.366126961240482</v>
      </c>
    </row>
    <row r="486" spans="1:45">
      <c r="A486">
        <v>12</v>
      </c>
      <c r="B486">
        <v>36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6</v>
      </c>
      <c r="N486">
        <v>99</v>
      </c>
      <c r="O486">
        <v>99</v>
      </c>
      <c r="P486">
        <v>9999</v>
      </c>
      <c r="Q486">
        <v>4116</v>
      </c>
      <c r="R486">
        <v>7745</v>
      </c>
      <c r="S486">
        <v>3.0456668396471192</v>
      </c>
      <c r="T486">
        <v>6</v>
      </c>
      <c r="U486">
        <v>241.65573273079352</v>
      </c>
      <c r="V486">
        <v>7.0626210458360239</v>
      </c>
      <c r="W486">
        <v>0</v>
      </c>
      <c r="X486">
        <v>0.61975468043899284</v>
      </c>
      <c r="Y486">
        <v>34.197832295642506</v>
      </c>
      <c r="Z486">
        <v>1.2124121405084829</v>
      </c>
      <c r="AA486">
        <v>0</v>
      </c>
      <c r="AB486">
        <v>45.120568055551217</v>
      </c>
      <c r="AE486">
        <v>14.151288141786956</v>
      </c>
      <c r="AF486">
        <v>12.860596995785022</v>
      </c>
      <c r="AG486">
        <v>1086.4000000000001</v>
      </c>
      <c r="AH486">
        <v>92.717882504841825</v>
      </c>
      <c r="AI486">
        <v>17.546804389928987</v>
      </c>
      <c r="AJ486">
        <v>203.04681787197188</v>
      </c>
      <c r="AK486">
        <v>34.719997255600681</v>
      </c>
      <c r="AM486">
        <v>-21.657540898713879</v>
      </c>
      <c r="AN486">
        <v>99</v>
      </c>
      <c r="AO486">
        <v>99</v>
      </c>
      <c r="AP486">
        <v>99</v>
      </c>
      <c r="AQ486">
        <v>99</v>
      </c>
      <c r="AR486">
        <v>215.27038567493119</v>
      </c>
      <c r="AS486">
        <v>24.266820567634021</v>
      </c>
    </row>
    <row r="487" spans="1:45">
      <c r="A487">
        <v>12</v>
      </c>
      <c r="B487">
        <v>37</v>
      </c>
      <c r="C487">
        <v>2022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7</v>
      </c>
      <c r="N487">
        <v>99</v>
      </c>
      <c r="O487">
        <v>99</v>
      </c>
      <c r="P487">
        <v>9999</v>
      </c>
      <c r="Q487">
        <v>4827</v>
      </c>
      <c r="R487">
        <v>10106</v>
      </c>
      <c r="S487">
        <v>3.4879500148765255</v>
      </c>
      <c r="T487">
        <v>7</v>
      </c>
      <c r="U487">
        <v>257.17209083712743</v>
      </c>
      <c r="V487">
        <v>9.1331882050267179</v>
      </c>
      <c r="W487">
        <v>100</v>
      </c>
      <c r="X487">
        <v>1.3259449831783101</v>
      </c>
      <c r="Y487">
        <v>35.553131868562659</v>
      </c>
      <c r="Z487">
        <v>1.2470218881111799</v>
      </c>
      <c r="AA487">
        <v>0</v>
      </c>
      <c r="AB487">
        <v>49.844982782389962</v>
      </c>
      <c r="AE487">
        <v>18.465192764480175</v>
      </c>
      <c r="AF487">
        <v>17.85853110468662</v>
      </c>
      <c r="AG487">
        <v>1075.8896864773569</v>
      </c>
      <c r="AH487">
        <v>92.638036809815986</v>
      </c>
      <c r="AI487">
        <v>17.830991490203843</v>
      </c>
      <c r="AJ487">
        <v>210.39056132679687</v>
      </c>
      <c r="AK487">
        <v>31.729200625688595</v>
      </c>
      <c r="AM487">
        <v>-20.844824745297299</v>
      </c>
      <c r="AN487">
        <v>99</v>
      </c>
      <c r="AO487">
        <v>99</v>
      </c>
      <c r="AP487">
        <v>99</v>
      </c>
      <c r="AQ487">
        <v>99</v>
      </c>
      <c r="AR487">
        <v>216.01319539744537</v>
      </c>
      <c r="AS487">
        <v>25.552989179364499</v>
      </c>
    </row>
    <row r="488" spans="1:45">
      <c r="A488">
        <v>12</v>
      </c>
      <c r="B488">
        <v>38</v>
      </c>
      <c r="C488">
        <v>2022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8</v>
      </c>
      <c r="N488">
        <v>99</v>
      </c>
      <c r="O488">
        <v>99</v>
      </c>
      <c r="P488">
        <v>9999</v>
      </c>
      <c r="Q488">
        <v>4754</v>
      </c>
      <c r="R488">
        <v>9605</v>
      </c>
      <c r="S488">
        <v>3.9443690637720494</v>
      </c>
      <c r="T488">
        <v>7.9983342009370109</v>
      </c>
      <c r="U488">
        <v>271.8962634044766</v>
      </c>
      <c r="V488">
        <v>11.244143675169182</v>
      </c>
      <c r="W488">
        <v>100</v>
      </c>
      <c r="X488">
        <v>2.8526808953669969</v>
      </c>
      <c r="Y488">
        <v>38.16511240099139</v>
      </c>
      <c r="Z488">
        <v>1.2487559900551679</v>
      </c>
      <c r="AA488">
        <v>0.1632483081728234</v>
      </c>
      <c r="AB488">
        <v>48.435787448284913</v>
      </c>
      <c r="AC488">
        <v>15.670264647823451</v>
      </c>
      <c r="AD488">
        <v>-39.539807229908192</v>
      </c>
      <c r="AE488">
        <v>17.549789877580857</v>
      </c>
      <c r="AF488">
        <v>17.94498969761765</v>
      </c>
      <c r="AG488">
        <v>1069.7220489977733</v>
      </c>
      <c r="AH488">
        <v>92.6184279021343</v>
      </c>
      <c r="AI488">
        <v>18.771473191046329</v>
      </c>
      <c r="AJ488">
        <v>217.24813393092649</v>
      </c>
      <c r="AK488">
        <v>33.669417011991207</v>
      </c>
      <c r="AL488">
        <v>5.0244533357866485</v>
      </c>
      <c r="AM488">
        <v>-19.139340863922715</v>
      </c>
      <c r="AN488">
        <v>99</v>
      </c>
      <c r="AO488">
        <v>99</v>
      </c>
      <c r="AP488">
        <v>99</v>
      </c>
      <c r="AQ488">
        <v>99</v>
      </c>
      <c r="AR488">
        <v>216.21035634743876</v>
      </c>
      <c r="AS488">
        <v>26.965631265513419</v>
      </c>
    </row>
    <row r="489" spans="1:45">
      <c r="A489">
        <v>12</v>
      </c>
      <c r="B489">
        <v>39</v>
      </c>
      <c r="C489">
        <v>2022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</v>
      </c>
      <c r="N489">
        <v>99</v>
      </c>
      <c r="O489">
        <v>99</v>
      </c>
      <c r="P489">
        <v>9999</v>
      </c>
      <c r="Q489">
        <v>4051</v>
      </c>
      <c r="R489">
        <v>7147</v>
      </c>
      <c r="S489">
        <v>4.483188568226395</v>
      </c>
      <c r="T489">
        <v>9</v>
      </c>
      <c r="U489">
        <v>289.07603749825057</v>
      </c>
      <c r="V489">
        <v>15.978732335245562</v>
      </c>
      <c r="W489">
        <v>100</v>
      </c>
      <c r="X489">
        <v>6.5202182734014285</v>
      </c>
      <c r="Y489">
        <v>39.570732721528174</v>
      </c>
      <c r="Z489">
        <v>1.2522592880660688</v>
      </c>
      <c r="AA489">
        <v>0</v>
      </c>
      <c r="AB489">
        <v>49.141971793483982</v>
      </c>
      <c r="AE489">
        <v>13.058651562214507</v>
      </c>
      <c r="AF489">
        <v>14.196408250919704</v>
      </c>
      <c r="AG489">
        <v>1066.3476464512321</v>
      </c>
      <c r="AH489">
        <v>94.179375961942057</v>
      </c>
      <c r="AI489">
        <v>21.631453756821049</v>
      </c>
      <c r="AJ489">
        <v>222.12425051889144</v>
      </c>
      <c r="AK489">
        <v>32.067303429490607</v>
      </c>
      <c r="AM489">
        <v>-19.628483992548411</v>
      </c>
      <c r="AN489">
        <v>99</v>
      </c>
      <c r="AO489">
        <v>99</v>
      </c>
      <c r="AP489">
        <v>99</v>
      </c>
      <c r="AQ489">
        <v>99</v>
      </c>
      <c r="AR489">
        <v>216.28522945256012</v>
      </c>
      <c r="AS489">
        <v>28.613702293522167</v>
      </c>
    </row>
    <row r="490" spans="1:45">
      <c r="A490">
        <v>12</v>
      </c>
      <c r="B490">
        <v>40</v>
      </c>
      <c r="C490">
        <v>2022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10</v>
      </c>
      <c r="N490">
        <v>99</v>
      </c>
      <c r="O490">
        <v>99</v>
      </c>
      <c r="P490">
        <v>9999</v>
      </c>
      <c r="Q490">
        <v>2882</v>
      </c>
      <c r="R490">
        <v>4379</v>
      </c>
      <c r="S490">
        <v>5.091470386462384</v>
      </c>
      <c r="T490">
        <v>10</v>
      </c>
      <c r="U490">
        <v>308.05174697419494</v>
      </c>
      <c r="V490">
        <v>28.773692623886738</v>
      </c>
      <c r="W490">
        <v>100</v>
      </c>
      <c r="X490">
        <v>14.889244119662022</v>
      </c>
      <c r="Y490">
        <v>41.509075075439753</v>
      </c>
      <c r="Z490">
        <v>1.2374857401691957</v>
      </c>
      <c r="AA490">
        <v>0</v>
      </c>
      <c r="AB490">
        <v>47.168431014584279</v>
      </c>
      <c r="AE490">
        <v>8.0010962908825132</v>
      </c>
      <c r="AF490">
        <v>9.2691780842790745</v>
      </c>
      <c r="AG490">
        <v>1060.8476789168278</v>
      </c>
      <c r="AH490">
        <v>93.902717515414437</v>
      </c>
      <c r="AI490">
        <v>24.548983786252567</v>
      </c>
      <c r="AJ490">
        <v>225.06538166629105</v>
      </c>
      <c r="AK490">
        <v>33.790563327455473</v>
      </c>
      <c r="AM490">
        <v>-22.107553756292113</v>
      </c>
      <c r="AN490">
        <v>99</v>
      </c>
      <c r="AO490">
        <v>99</v>
      </c>
      <c r="AP490">
        <v>99</v>
      </c>
      <c r="AQ490">
        <v>99</v>
      </c>
      <c r="AR490">
        <v>216.33002901353967</v>
      </c>
      <c r="AS490">
        <v>30.493569024219624</v>
      </c>
    </row>
    <row r="491" spans="1:45">
      <c r="A491">
        <v>12</v>
      </c>
      <c r="B491">
        <v>41</v>
      </c>
      <c r="C491">
        <v>2022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11</v>
      </c>
      <c r="N491">
        <v>99</v>
      </c>
      <c r="O491">
        <v>99</v>
      </c>
      <c r="P491">
        <v>9999</v>
      </c>
      <c r="Q491">
        <v>1853</v>
      </c>
      <c r="R491">
        <v>2583</v>
      </c>
      <c r="S491">
        <v>5.6249515691592409</v>
      </c>
      <c r="T491">
        <v>11</v>
      </c>
      <c r="U491">
        <v>324.832117692606</v>
      </c>
      <c r="V491">
        <v>50.71622144792876</v>
      </c>
      <c r="W491">
        <v>100</v>
      </c>
      <c r="X491">
        <v>26.945412311265969</v>
      </c>
      <c r="Y491">
        <v>44.814333006145993</v>
      </c>
      <c r="Z491">
        <v>1.1948516736899897</v>
      </c>
      <c r="AA491">
        <v>0</v>
      </c>
      <c r="AB491">
        <v>46.912669231613762</v>
      </c>
      <c r="AE491">
        <v>4.7195322492234624</v>
      </c>
      <c r="AF491">
        <v>5.7653539448250877</v>
      </c>
      <c r="AG491">
        <v>1058.5771287535993</v>
      </c>
      <c r="AH491">
        <v>93.53464963221063</v>
      </c>
      <c r="AI491">
        <v>29.732868757258998</v>
      </c>
      <c r="AJ491">
        <v>222.21453689298735</v>
      </c>
      <c r="AK491">
        <v>34.856681999527062</v>
      </c>
      <c r="AM491">
        <v>-16.206812217614143</v>
      </c>
      <c r="AN491">
        <v>99</v>
      </c>
      <c r="AO491">
        <v>99</v>
      </c>
      <c r="AP491">
        <v>99</v>
      </c>
      <c r="AQ491">
        <v>99</v>
      </c>
      <c r="AR491">
        <v>215.97038255861781</v>
      </c>
      <c r="AS491">
        <v>32.286773217230873</v>
      </c>
    </row>
    <row r="492" spans="1:45">
      <c r="A492">
        <v>12</v>
      </c>
      <c r="B492">
        <v>42</v>
      </c>
      <c r="C492">
        <v>2022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12</v>
      </c>
      <c r="N492">
        <v>99</v>
      </c>
      <c r="O492">
        <v>99</v>
      </c>
      <c r="P492">
        <v>9999</v>
      </c>
      <c r="Q492">
        <v>1047</v>
      </c>
      <c r="R492">
        <v>1335</v>
      </c>
      <c r="S492">
        <v>6.2867867867867879</v>
      </c>
      <c r="T492">
        <v>12</v>
      </c>
      <c r="U492">
        <v>342.54704868913825</v>
      </c>
      <c r="V492">
        <v>75.50561797752809</v>
      </c>
      <c r="W492">
        <v>100</v>
      </c>
      <c r="X492">
        <v>41.49812734082397</v>
      </c>
      <c r="Y492">
        <v>48.514438930056528</v>
      </c>
      <c r="Z492">
        <v>1.1682043530956723</v>
      </c>
      <c r="AA492">
        <v>0</v>
      </c>
      <c r="AB492">
        <v>36.474531980302153</v>
      </c>
      <c r="AE492">
        <v>2.4392472135940082</v>
      </c>
      <c r="AF492">
        <v>3.142274352516099</v>
      </c>
      <c r="AG492">
        <v>1060.5584518167452</v>
      </c>
      <c r="AH492">
        <v>94.232209737827674</v>
      </c>
      <c r="AI492">
        <v>40.22471910112359</v>
      </c>
      <c r="AJ492">
        <v>220.12908781840775</v>
      </c>
      <c r="AK492">
        <v>33.266517387238153</v>
      </c>
      <c r="AM492">
        <v>-15.43072846093154</v>
      </c>
      <c r="AN492">
        <v>99</v>
      </c>
      <c r="AO492">
        <v>99</v>
      </c>
      <c r="AP492">
        <v>99</v>
      </c>
      <c r="AQ492">
        <v>99</v>
      </c>
      <c r="AR492">
        <v>215.03554502369664</v>
      </c>
      <c r="AS492">
        <v>34.424264049719575</v>
      </c>
    </row>
    <row r="493" spans="1:45">
      <c r="A493">
        <v>12</v>
      </c>
      <c r="B493">
        <v>43</v>
      </c>
      <c r="C493">
        <v>2022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13</v>
      </c>
      <c r="N493">
        <v>99</v>
      </c>
      <c r="O493">
        <v>99</v>
      </c>
      <c r="P493">
        <v>9999</v>
      </c>
      <c r="Q493">
        <v>436</v>
      </c>
      <c r="R493">
        <v>525</v>
      </c>
      <c r="S493">
        <v>6.8568702290076367</v>
      </c>
      <c r="T493">
        <v>13</v>
      </c>
      <c r="U493">
        <v>356.39055238095222</v>
      </c>
      <c r="V493">
        <v>88.952380952380977</v>
      </c>
      <c r="W493">
        <v>100</v>
      </c>
      <c r="X493">
        <v>54.476190476190467</v>
      </c>
      <c r="Y493">
        <v>49.289313551334487</v>
      </c>
      <c r="Z493">
        <v>1.1994035008231771</v>
      </c>
      <c r="AA493">
        <v>0</v>
      </c>
      <c r="AB493">
        <v>39.444140204425075</v>
      </c>
      <c r="AE493">
        <v>0.95925452219989027</v>
      </c>
      <c r="AF493">
        <v>1.285665798954956</v>
      </c>
      <c r="AG493">
        <v>1068.1636726546906</v>
      </c>
      <c r="AH493">
        <v>95.428571428571445</v>
      </c>
      <c r="AI493">
        <v>48.380952380952358</v>
      </c>
      <c r="AJ493">
        <v>210.52777789914205</v>
      </c>
      <c r="AK493">
        <v>30.940538685936776</v>
      </c>
      <c r="AM493">
        <v>-14.88786759856734</v>
      </c>
      <c r="AN493">
        <v>99</v>
      </c>
      <c r="AO493">
        <v>99</v>
      </c>
      <c r="AP493">
        <v>99</v>
      </c>
      <c r="AQ493">
        <v>99</v>
      </c>
      <c r="AR493">
        <v>214.20159680638724</v>
      </c>
      <c r="AS493">
        <v>36.274357260226473</v>
      </c>
    </row>
    <row r="494" spans="1:45">
      <c r="A494">
        <v>12</v>
      </c>
      <c r="B494">
        <v>44</v>
      </c>
      <c r="C494">
        <v>2022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14</v>
      </c>
      <c r="N494">
        <v>99</v>
      </c>
      <c r="O494">
        <v>99</v>
      </c>
      <c r="P494">
        <v>9999</v>
      </c>
      <c r="Q494">
        <v>216</v>
      </c>
      <c r="R494">
        <v>261</v>
      </c>
      <c r="S494">
        <v>7.3899613899613907</v>
      </c>
      <c r="T494">
        <v>14</v>
      </c>
      <c r="U494">
        <v>372.58360153256717</v>
      </c>
      <c r="V494">
        <v>95.019157088122583</v>
      </c>
      <c r="W494">
        <v>100</v>
      </c>
      <c r="X494">
        <v>69.348659003831443</v>
      </c>
      <c r="Y494">
        <v>47.653399528740998</v>
      </c>
      <c r="Z494">
        <v>1.0401717381847293</v>
      </c>
      <c r="AA494">
        <v>0</v>
      </c>
      <c r="AB494">
        <v>18.101245820019503</v>
      </c>
      <c r="AE494">
        <v>0.47688653389365981</v>
      </c>
      <c r="AF494">
        <v>0.66820058062910292</v>
      </c>
      <c r="AG494">
        <v>1102.5532786885249</v>
      </c>
      <c r="AH494">
        <v>93.486590038314176</v>
      </c>
      <c r="AI494">
        <v>62.835249042145612</v>
      </c>
      <c r="AJ494">
        <v>202.86131808330563</v>
      </c>
      <c r="AK494">
        <v>15.617153119928496</v>
      </c>
      <c r="AM494">
        <v>-20.598729219611936</v>
      </c>
      <c r="AN494">
        <v>99</v>
      </c>
      <c r="AO494">
        <v>99</v>
      </c>
      <c r="AP494">
        <v>99</v>
      </c>
      <c r="AQ494">
        <v>99</v>
      </c>
      <c r="AR494">
        <v>214.06967213114751</v>
      </c>
      <c r="AS494">
        <v>37.976800957447729</v>
      </c>
    </row>
    <row r="495" spans="1:45">
      <c r="A495">
        <v>12</v>
      </c>
      <c r="B495">
        <v>45</v>
      </c>
      <c r="C495">
        <v>2022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15</v>
      </c>
      <c r="N495">
        <v>99</v>
      </c>
      <c r="O495">
        <v>99</v>
      </c>
      <c r="P495">
        <v>9999</v>
      </c>
      <c r="Q495">
        <v>87</v>
      </c>
      <c r="R495">
        <v>113</v>
      </c>
      <c r="S495">
        <v>8.3805309734513287</v>
      </c>
      <c r="T495">
        <v>15</v>
      </c>
      <c r="U495">
        <v>412.58442477876093</v>
      </c>
      <c r="V495">
        <v>100</v>
      </c>
      <c r="W495">
        <v>100</v>
      </c>
      <c r="X495">
        <v>82.300884955752196</v>
      </c>
      <c r="Y495">
        <v>63.697249825157989</v>
      </c>
      <c r="Z495">
        <v>1.3717670541351272</v>
      </c>
      <c r="AA495">
        <v>0</v>
      </c>
      <c r="AB495">
        <v>61.704485912833491</v>
      </c>
      <c r="AE495">
        <v>0.20646811620683356</v>
      </c>
      <c r="AF495">
        <v>0.3203567488374976</v>
      </c>
      <c r="AG495">
        <v>1142.625</v>
      </c>
      <c r="AH495">
        <v>89.380530973451314</v>
      </c>
      <c r="AI495">
        <v>64.601769911504405</v>
      </c>
      <c r="AJ495">
        <v>206.1402242826656</v>
      </c>
      <c r="AK495">
        <v>43.737366979558288</v>
      </c>
      <c r="AM495">
        <v>14.20789366037352</v>
      </c>
      <c r="AN495">
        <v>99</v>
      </c>
      <c r="AO495">
        <v>99</v>
      </c>
      <c r="AP495">
        <v>99</v>
      </c>
      <c r="AQ495">
        <v>99</v>
      </c>
      <c r="AR495">
        <v>214.56730769230765</v>
      </c>
      <c r="AS495">
        <v>41.696309484539889</v>
      </c>
    </row>
    <row r="496" spans="1:45">
      <c r="A496">
        <v>13</v>
      </c>
      <c r="B496">
        <v>1</v>
      </c>
      <c r="C496">
        <v>2024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50</v>
      </c>
      <c r="O496">
        <v>99</v>
      </c>
      <c r="P496">
        <v>9999</v>
      </c>
      <c r="Q496">
        <v>2</v>
      </c>
      <c r="R496">
        <v>2</v>
      </c>
      <c r="S496">
        <v>2</v>
      </c>
      <c r="T496">
        <v>4.5</v>
      </c>
      <c r="U496">
        <v>29.7</v>
      </c>
      <c r="V496">
        <v>50</v>
      </c>
      <c r="W496">
        <v>0</v>
      </c>
      <c r="X496">
        <v>0</v>
      </c>
      <c r="Y496">
        <v>19.7</v>
      </c>
      <c r="AA496">
        <v>0.5</v>
      </c>
      <c r="AC496">
        <v>-100.00000000000011</v>
      </c>
      <c r="AE496">
        <v>4.420280245767582E-3</v>
      </c>
      <c r="AF496">
        <v>4.9484036037607195E-4</v>
      </c>
      <c r="AG496">
        <v>800</v>
      </c>
      <c r="AH496">
        <v>50</v>
      </c>
      <c r="AI496">
        <v>50</v>
      </c>
      <c r="AJ496">
        <v>0</v>
      </c>
      <c r="AN496">
        <v>99</v>
      </c>
      <c r="AO496">
        <v>99</v>
      </c>
      <c r="AP496">
        <v>99</v>
      </c>
      <c r="AQ496">
        <v>99</v>
      </c>
      <c r="AR496">
        <v>138</v>
      </c>
      <c r="AS496">
        <v>18.64484686873115</v>
      </c>
    </row>
    <row r="497" spans="1:45">
      <c r="A497">
        <v>13</v>
      </c>
      <c r="B497">
        <v>2</v>
      </c>
      <c r="C497">
        <v>2024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75</v>
      </c>
      <c r="O497">
        <v>99</v>
      </c>
      <c r="P497">
        <v>9999</v>
      </c>
      <c r="Q497">
        <v>5</v>
      </c>
      <c r="R497">
        <v>5</v>
      </c>
      <c r="S497">
        <v>2.2000000000000002</v>
      </c>
      <c r="T497">
        <v>3.6</v>
      </c>
      <c r="U497">
        <v>69.3</v>
      </c>
      <c r="V497">
        <v>0</v>
      </c>
      <c r="W497">
        <v>0</v>
      </c>
      <c r="X497">
        <v>0</v>
      </c>
      <c r="Y497">
        <v>5.689288180431781</v>
      </c>
      <c r="Z497">
        <v>0.3999999999999993</v>
      </c>
      <c r="AA497">
        <v>0.48989794855663321</v>
      </c>
      <c r="AB497">
        <v>-59.761430466719695</v>
      </c>
      <c r="AC497">
        <v>25.832648989814913</v>
      </c>
      <c r="AD497">
        <v>-61.237243569580009</v>
      </c>
      <c r="AE497">
        <v>1.1050700614418957E-2</v>
      </c>
      <c r="AF497">
        <v>2.8865687688604202E-3</v>
      </c>
      <c r="AG497">
        <v>947</v>
      </c>
      <c r="AH497">
        <v>100</v>
      </c>
      <c r="AI497">
        <v>80</v>
      </c>
      <c r="AJ497">
        <v>236.29727040319361</v>
      </c>
      <c r="AK497">
        <v>54.684624143823683</v>
      </c>
      <c r="AL497">
        <v>25.397034250877688</v>
      </c>
      <c r="AM497">
        <v>-37.876019408639991</v>
      </c>
      <c r="AN497">
        <v>99</v>
      </c>
      <c r="AO497">
        <v>99</v>
      </c>
      <c r="AP497">
        <v>99</v>
      </c>
      <c r="AQ497">
        <v>99</v>
      </c>
      <c r="AR497">
        <v>156.4</v>
      </c>
      <c r="AS497">
        <v>18.157800086937865</v>
      </c>
    </row>
    <row r="498" spans="1:45">
      <c r="A498">
        <v>13</v>
      </c>
      <c r="B498">
        <v>3</v>
      </c>
      <c r="C498">
        <v>2024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100</v>
      </c>
      <c r="O498">
        <v>99</v>
      </c>
      <c r="P498">
        <v>9999</v>
      </c>
      <c r="Q498">
        <v>25</v>
      </c>
      <c r="R498">
        <v>35</v>
      </c>
      <c r="S498">
        <v>2.7142857142857153</v>
      </c>
      <c r="T498">
        <v>4.0285714285714276</v>
      </c>
      <c r="U498">
        <v>90.894285714285758</v>
      </c>
      <c r="V498">
        <v>0</v>
      </c>
      <c r="W498">
        <v>5.7142857142857153</v>
      </c>
      <c r="X498">
        <v>0</v>
      </c>
      <c r="Y498">
        <v>7.0226955694537425</v>
      </c>
      <c r="Z498">
        <v>0.84756554138236095</v>
      </c>
      <c r="AA498">
        <v>1.2532406971120758</v>
      </c>
      <c r="AB498">
        <v>-25.132214663264943</v>
      </c>
      <c r="AC498">
        <v>4.1247032500415663</v>
      </c>
      <c r="AD498">
        <v>49.185388269306337</v>
      </c>
      <c r="AE498">
        <v>7.735490430093267E-2</v>
      </c>
      <c r="AF498">
        <v>2.6502283475831633E-2</v>
      </c>
      <c r="AG498">
        <v>910.38235294117612</v>
      </c>
      <c r="AH498">
        <v>97.142857142857125</v>
      </c>
      <c r="AI498">
        <v>80</v>
      </c>
      <c r="AJ498">
        <v>141.44215502456484</v>
      </c>
      <c r="AK498">
        <v>38.621132362202495</v>
      </c>
      <c r="AL498">
        <v>15.225608418707431</v>
      </c>
      <c r="AM498">
        <v>-29.325177907587541</v>
      </c>
      <c r="AN498">
        <v>99</v>
      </c>
      <c r="AO498">
        <v>99</v>
      </c>
      <c r="AP498">
        <v>99</v>
      </c>
      <c r="AQ498">
        <v>99</v>
      </c>
      <c r="AR498">
        <v>163.20588235294122</v>
      </c>
      <c r="AS498">
        <v>21.256187023422424</v>
      </c>
    </row>
    <row r="499" spans="1:45">
      <c r="A499">
        <v>13</v>
      </c>
      <c r="B499">
        <v>4</v>
      </c>
      <c r="C499">
        <v>2024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125</v>
      </c>
      <c r="O499">
        <v>99</v>
      </c>
      <c r="P499">
        <v>9999</v>
      </c>
      <c r="Q499">
        <v>97</v>
      </c>
      <c r="R499">
        <v>117</v>
      </c>
      <c r="S499">
        <v>2.4871794871794881</v>
      </c>
      <c r="T499">
        <v>4.3504273504273501</v>
      </c>
      <c r="U499">
        <v>114.6897435897436</v>
      </c>
      <c r="V499">
        <v>0</v>
      </c>
      <c r="W499">
        <v>8.5470085470085468</v>
      </c>
      <c r="X499">
        <v>0</v>
      </c>
      <c r="Y499">
        <v>6.301992421548734</v>
      </c>
      <c r="Z499">
        <v>1.1141313324307909</v>
      </c>
      <c r="AA499">
        <v>1.6188855474252075</v>
      </c>
      <c r="AB499">
        <v>-10.87241813975209</v>
      </c>
      <c r="AC499">
        <v>7.4661685955446897</v>
      </c>
      <c r="AD499">
        <v>52.138137357976255</v>
      </c>
      <c r="AE499">
        <v>0.25858639437740355</v>
      </c>
      <c r="AF499">
        <v>0.11178643676394612</v>
      </c>
      <c r="AG499">
        <v>971.5096153846157</v>
      </c>
      <c r="AH499">
        <v>88.8888888888889</v>
      </c>
      <c r="AI499">
        <v>52.136752136752143</v>
      </c>
      <c r="AJ499">
        <v>186.02078022837989</v>
      </c>
      <c r="AK499">
        <v>-38.081665396591639</v>
      </c>
      <c r="AL499">
        <v>30.878392203956103</v>
      </c>
      <c r="AM499">
        <v>-2.4874722066594694</v>
      </c>
      <c r="AN499">
        <v>99</v>
      </c>
      <c r="AO499">
        <v>99</v>
      </c>
      <c r="AP499">
        <v>99</v>
      </c>
      <c r="AQ499">
        <v>99</v>
      </c>
      <c r="AR499">
        <v>176.82692307692315</v>
      </c>
      <c r="AS499">
        <v>21.214723034975123</v>
      </c>
    </row>
    <row r="500" spans="1:45">
      <c r="A500">
        <v>13</v>
      </c>
      <c r="B500">
        <v>5</v>
      </c>
      <c r="C500">
        <v>2024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150</v>
      </c>
      <c r="O500">
        <v>99</v>
      </c>
      <c r="P500">
        <v>9999</v>
      </c>
      <c r="Q500">
        <v>285</v>
      </c>
      <c r="R500">
        <v>378</v>
      </c>
      <c r="S500">
        <v>2.3199999999999998</v>
      </c>
      <c r="T500">
        <v>5.0396825396825378</v>
      </c>
      <c r="U500">
        <v>140.17248677248679</v>
      </c>
      <c r="V500">
        <v>1.5873015873015868</v>
      </c>
      <c r="W500">
        <v>23.015873015873016</v>
      </c>
      <c r="X500">
        <v>0</v>
      </c>
      <c r="Y500">
        <v>6.7677757051968612</v>
      </c>
      <c r="Z500">
        <v>1.257204423696864</v>
      </c>
      <c r="AA500">
        <v>1.9923164324333151</v>
      </c>
      <c r="AB500">
        <v>-25.006618703389581</v>
      </c>
      <c r="AC500">
        <v>5.9903030471911283</v>
      </c>
      <c r="AD500">
        <v>56.971141962956786</v>
      </c>
      <c r="AE500">
        <v>0.83543296645007314</v>
      </c>
      <c r="AF500">
        <v>0.44140093371377559</v>
      </c>
      <c r="AG500">
        <v>992.41159420289853</v>
      </c>
      <c r="AH500">
        <v>91.005291005291014</v>
      </c>
      <c r="AI500">
        <v>36.772486772486786</v>
      </c>
      <c r="AJ500">
        <v>195.01091425140464</v>
      </c>
      <c r="AK500">
        <v>12.290982271267607</v>
      </c>
      <c r="AL500">
        <v>8.4716224446846482</v>
      </c>
      <c r="AM500">
        <v>-8.9394152047050941</v>
      </c>
      <c r="AN500">
        <v>99</v>
      </c>
      <c r="AO500">
        <v>99</v>
      </c>
      <c r="AP500">
        <v>99</v>
      </c>
      <c r="AQ500">
        <v>99</v>
      </c>
      <c r="AR500">
        <v>187.51304347826087</v>
      </c>
      <c r="AS500">
        <v>21.739303562676412</v>
      </c>
    </row>
    <row r="501" spans="1:45">
      <c r="A501">
        <v>13</v>
      </c>
      <c r="B501">
        <v>6</v>
      </c>
      <c r="C501">
        <v>2024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175</v>
      </c>
      <c r="O501">
        <v>99</v>
      </c>
      <c r="P501">
        <v>9999</v>
      </c>
      <c r="Q501">
        <v>712</v>
      </c>
      <c r="R501">
        <v>984</v>
      </c>
      <c r="S501">
        <v>2.3832823649337405</v>
      </c>
      <c r="T501">
        <v>5.1392276422764223</v>
      </c>
      <c r="U501">
        <v>164.37073170731719</v>
      </c>
      <c r="V501">
        <v>1.3211382113821137</v>
      </c>
      <c r="W501">
        <v>22.256097560975608</v>
      </c>
      <c r="X501">
        <v>0</v>
      </c>
      <c r="Y501">
        <v>7.1625562805955214</v>
      </c>
      <c r="Z501">
        <v>1.189745193005791</v>
      </c>
      <c r="AA501">
        <v>1.8549882795545316</v>
      </c>
      <c r="AB501">
        <v>-13.982807777131011</v>
      </c>
      <c r="AC501">
        <v>-0.88642615313065476</v>
      </c>
      <c r="AD501">
        <v>47.555551841374687</v>
      </c>
      <c r="AE501">
        <v>2.1747778809176501</v>
      </c>
      <c r="AF501">
        <v>1.3474053158167385</v>
      </c>
      <c r="AG501">
        <v>1001.5486725663718</v>
      </c>
      <c r="AH501">
        <v>91.869918699187025</v>
      </c>
      <c r="AI501">
        <v>34.146341463414643</v>
      </c>
      <c r="AJ501">
        <v>195.06131852564599</v>
      </c>
      <c r="AK501">
        <v>1.7389624384054945</v>
      </c>
      <c r="AL501">
        <v>-21.291554066091923</v>
      </c>
      <c r="AM501">
        <v>-48.027465770985323</v>
      </c>
      <c r="AN501">
        <v>99</v>
      </c>
      <c r="AO501">
        <v>99</v>
      </c>
      <c r="AP501">
        <v>99</v>
      </c>
      <c r="AQ501">
        <v>99</v>
      </c>
      <c r="AR501">
        <v>195.93473451327441</v>
      </c>
      <c r="AS501">
        <v>22.172628341501262</v>
      </c>
    </row>
    <row r="502" spans="1:45">
      <c r="A502">
        <v>13</v>
      </c>
      <c r="B502">
        <v>7</v>
      </c>
      <c r="C502">
        <v>2024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200</v>
      </c>
      <c r="O502">
        <v>99</v>
      </c>
      <c r="P502">
        <v>9999</v>
      </c>
      <c r="Q502">
        <v>1701</v>
      </c>
      <c r="R502">
        <v>2490</v>
      </c>
      <c r="S502">
        <v>2.4257385673816279</v>
      </c>
      <c r="T502">
        <v>5.2068273092369504</v>
      </c>
      <c r="U502">
        <v>189.69634538152599</v>
      </c>
      <c r="V502">
        <v>1.7269076305220876</v>
      </c>
      <c r="W502">
        <v>21.887550200803204</v>
      </c>
      <c r="X502">
        <v>0</v>
      </c>
      <c r="Y502">
        <v>6.9730714609565743</v>
      </c>
      <c r="Z502">
        <v>1.0714107133931212</v>
      </c>
      <c r="AA502">
        <v>1.7290901030992378</v>
      </c>
      <c r="AB502">
        <v>-43.541801273306739</v>
      </c>
      <c r="AC502">
        <v>5.710733247462211</v>
      </c>
      <c r="AD502">
        <v>36.968148602003325</v>
      </c>
      <c r="AE502">
        <v>5.50324890598064</v>
      </c>
      <c r="AF502">
        <v>3.9349297255461178</v>
      </c>
      <c r="AG502">
        <v>1004.3366724738676</v>
      </c>
      <c r="AH502">
        <v>92.128514056224901</v>
      </c>
      <c r="AI502">
        <v>24.979919678714872</v>
      </c>
      <c r="AJ502">
        <v>190.08638778822925</v>
      </c>
      <c r="AK502">
        <v>1.4248897000111569</v>
      </c>
      <c r="AL502">
        <v>-21.716264104098425</v>
      </c>
      <c r="AM502">
        <v>-41.357972094940862</v>
      </c>
      <c r="AN502">
        <v>99</v>
      </c>
      <c r="AO502">
        <v>99</v>
      </c>
      <c r="AP502">
        <v>99</v>
      </c>
      <c r="AQ502">
        <v>99</v>
      </c>
      <c r="AR502">
        <v>203.97909407665503</v>
      </c>
      <c r="AS502">
        <v>22.57581414251414</v>
      </c>
    </row>
    <row r="503" spans="1:45">
      <c r="A503">
        <v>13</v>
      </c>
      <c r="B503">
        <v>8</v>
      </c>
      <c r="C503">
        <v>2024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225</v>
      </c>
      <c r="O503">
        <v>99</v>
      </c>
      <c r="P503">
        <v>9999</v>
      </c>
      <c r="Q503">
        <v>3323</v>
      </c>
      <c r="R503">
        <v>5784</v>
      </c>
      <c r="S503">
        <v>2.665972222222222</v>
      </c>
      <c r="T503">
        <v>5.775933609958507</v>
      </c>
      <c r="U503">
        <v>213.93174273858963</v>
      </c>
      <c r="V503">
        <v>1.8672199170124484</v>
      </c>
      <c r="W503">
        <v>31.552558782849239</v>
      </c>
      <c r="X503">
        <v>0</v>
      </c>
      <c r="Y503">
        <v>7.0396775124959934</v>
      </c>
      <c r="Z503">
        <v>1.0219540958200102</v>
      </c>
      <c r="AA503">
        <v>1.6491966462154699</v>
      </c>
      <c r="AB503">
        <v>-23.4529600887025</v>
      </c>
      <c r="AC503">
        <v>13.087397365575102</v>
      </c>
      <c r="AD503">
        <v>33.187078155115323</v>
      </c>
      <c r="AE503">
        <v>12.783450470759847</v>
      </c>
      <c r="AF503">
        <v>10.308184493780773</v>
      </c>
      <c r="AG503">
        <v>1032.8950121427238</v>
      </c>
      <c r="AH503">
        <v>92.479253112033177</v>
      </c>
      <c r="AI503">
        <v>18.222683264177036</v>
      </c>
      <c r="AJ503">
        <v>196.79570855443143</v>
      </c>
      <c r="AK503">
        <v>6.0969052625272173</v>
      </c>
      <c r="AL503">
        <v>-23.926230071477153</v>
      </c>
      <c r="AM503">
        <v>-40.563025452943549</v>
      </c>
      <c r="AN503">
        <v>99</v>
      </c>
      <c r="AO503">
        <v>99</v>
      </c>
      <c r="AP503">
        <v>99</v>
      </c>
      <c r="AQ503">
        <v>99</v>
      </c>
      <c r="AR503">
        <v>209.82645245656639</v>
      </c>
      <c r="AS503">
        <v>23.366198785243402</v>
      </c>
    </row>
    <row r="504" spans="1:45">
      <c r="A504">
        <v>13</v>
      </c>
      <c r="B504">
        <v>9</v>
      </c>
      <c r="C504">
        <v>2024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250</v>
      </c>
      <c r="O504">
        <v>99</v>
      </c>
      <c r="P504">
        <v>9999</v>
      </c>
      <c r="Q504">
        <v>4351</v>
      </c>
      <c r="R504">
        <v>8695</v>
      </c>
      <c r="S504">
        <v>3.1060046189376438</v>
      </c>
      <c r="T504">
        <v>6.5713628522139151</v>
      </c>
      <c r="U504">
        <v>238.08103507763087</v>
      </c>
      <c r="V504">
        <v>3.3927544565842438</v>
      </c>
      <c r="W504">
        <v>53.513513513513502</v>
      </c>
      <c r="X504">
        <v>0</v>
      </c>
      <c r="Y504">
        <v>7.1341922851272557</v>
      </c>
      <c r="Z504">
        <v>1.0332613048785362</v>
      </c>
      <c r="AA504">
        <v>1.6273775229163332</v>
      </c>
      <c r="AB504">
        <v>-26.197977152064887</v>
      </c>
      <c r="AC504">
        <v>13.843124314905538</v>
      </c>
      <c r="AD504">
        <v>27.407094139519259</v>
      </c>
      <c r="AE504">
        <v>19.217168368474564</v>
      </c>
      <c r="AF504">
        <v>17.245391492992741</v>
      </c>
      <c r="AG504">
        <v>1057.4140143103868</v>
      </c>
      <c r="AH504">
        <v>93.179988499137423</v>
      </c>
      <c r="AI504">
        <v>17.37780333525015</v>
      </c>
      <c r="AJ504">
        <v>201.40795085020048</v>
      </c>
      <c r="AK504">
        <v>4.5356884550571559</v>
      </c>
      <c r="AL504">
        <v>-28.521315776169224</v>
      </c>
      <c r="AM504">
        <v>-48.645334610482642</v>
      </c>
      <c r="AN504">
        <v>99</v>
      </c>
      <c r="AO504">
        <v>99</v>
      </c>
      <c r="AP504">
        <v>99</v>
      </c>
      <c r="AQ504">
        <v>99</v>
      </c>
      <c r="AR504">
        <v>213.71823340735256</v>
      </c>
      <c r="AS504">
        <v>24.590289633306483</v>
      </c>
    </row>
    <row r="505" spans="1:45">
      <c r="A505">
        <v>13</v>
      </c>
      <c r="B505">
        <v>10</v>
      </c>
      <c r="C505">
        <v>2024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275</v>
      </c>
      <c r="O505">
        <v>99</v>
      </c>
      <c r="P505">
        <v>9999</v>
      </c>
      <c r="Q505">
        <v>4517</v>
      </c>
      <c r="R505">
        <v>8904</v>
      </c>
      <c r="S505">
        <v>3.6563484916704194</v>
      </c>
      <c r="T505">
        <v>7.3737646001796948</v>
      </c>
      <c r="U505">
        <v>262.18292902066605</v>
      </c>
      <c r="V505">
        <v>7.1877807726864358</v>
      </c>
      <c r="W505">
        <v>72.652740341419587</v>
      </c>
      <c r="X505">
        <v>0</v>
      </c>
      <c r="Y505">
        <v>7.1674634307294314</v>
      </c>
      <c r="Z505">
        <v>1.1050227491742461</v>
      </c>
      <c r="AA505">
        <v>1.6374612541317697</v>
      </c>
      <c r="AB505">
        <v>-11.67490843258755</v>
      </c>
      <c r="AC505">
        <v>15.553311873268356</v>
      </c>
      <c r="AD505">
        <v>25.223372436961274</v>
      </c>
      <c r="AE505">
        <v>19.679087654157275</v>
      </c>
      <c r="AF505">
        <v>19.447699343461032</v>
      </c>
      <c r="AG505">
        <v>1075.0039355992849</v>
      </c>
      <c r="AH505">
        <v>94.103773584905639</v>
      </c>
      <c r="AI505">
        <v>18.991464510332442</v>
      </c>
      <c r="AJ505">
        <v>211.85797069260775</v>
      </c>
      <c r="AK505">
        <v>3.1403002988742656</v>
      </c>
      <c r="AL505">
        <v>-26.332948987367303</v>
      </c>
      <c r="AM505">
        <v>-47.956318557502627</v>
      </c>
      <c r="AN505">
        <v>99</v>
      </c>
      <c r="AO505">
        <v>99</v>
      </c>
      <c r="AP505">
        <v>99</v>
      </c>
      <c r="AQ505">
        <v>99</v>
      </c>
      <c r="AR505">
        <v>216.40429338103755</v>
      </c>
      <c r="AS505">
        <v>26.095642050756602</v>
      </c>
    </row>
    <row r="506" spans="1:45">
      <c r="A506">
        <v>13</v>
      </c>
      <c r="B506">
        <v>11</v>
      </c>
      <c r="C506">
        <v>2024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300</v>
      </c>
      <c r="O506">
        <v>99</v>
      </c>
      <c r="P506">
        <v>9999</v>
      </c>
      <c r="Q506">
        <v>3996</v>
      </c>
      <c r="R506">
        <v>7190</v>
      </c>
      <c r="S506">
        <v>4.3141623729285596</v>
      </c>
      <c r="T506">
        <v>8.156884561891518</v>
      </c>
      <c r="U506">
        <v>286.83464534075034</v>
      </c>
      <c r="V506">
        <v>16.74547983310153</v>
      </c>
      <c r="W506">
        <v>85.452016689847014</v>
      </c>
      <c r="X506">
        <v>0</v>
      </c>
      <c r="Y506">
        <v>9.9362152109858108</v>
      </c>
      <c r="Z506">
        <v>1.2239918342340601</v>
      </c>
      <c r="AA506">
        <v>1.6943428007084103</v>
      </c>
      <c r="AB506">
        <v>2.5558466543496001</v>
      </c>
      <c r="AC506">
        <v>12.106303223350981</v>
      </c>
      <c r="AD506">
        <v>21.856285475794834</v>
      </c>
      <c r="AE506">
        <v>15.890907483534452</v>
      </c>
      <c r="AF506">
        <v>17.180633217885227</v>
      </c>
      <c r="AG506">
        <v>1091.1776180698157</v>
      </c>
      <c r="AH506">
        <v>94.784422809457581</v>
      </c>
      <c r="AI506">
        <v>25.07649513212796</v>
      </c>
      <c r="AJ506">
        <v>220.61934205739556</v>
      </c>
      <c r="AK506">
        <v>5.4542955945585136</v>
      </c>
      <c r="AL506">
        <v>-22.437331498504474</v>
      </c>
      <c r="AM506">
        <v>-50.785240943749884</v>
      </c>
      <c r="AN506">
        <v>99</v>
      </c>
      <c r="AO506">
        <v>99</v>
      </c>
      <c r="AP506">
        <v>99</v>
      </c>
      <c r="AQ506">
        <v>99</v>
      </c>
      <c r="AR506">
        <v>218.1714579055442</v>
      </c>
      <c r="AS506">
        <v>27.896834229020126</v>
      </c>
    </row>
    <row r="507" spans="1:45">
      <c r="A507">
        <v>13</v>
      </c>
      <c r="B507">
        <v>12</v>
      </c>
      <c r="C507">
        <v>2024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325</v>
      </c>
      <c r="O507">
        <v>99</v>
      </c>
      <c r="P507">
        <v>9999</v>
      </c>
      <c r="Q507">
        <v>3017</v>
      </c>
      <c r="R507">
        <v>4907</v>
      </c>
      <c r="S507">
        <v>4.9601715686274517</v>
      </c>
      <c r="T507">
        <v>8.8944365192582016</v>
      </c>
      <c r="U507">
        <v>311.46592622783862</v>
      </c>
      <c r="V507">
        <v>30.262889749337678</v>
      </c>
      <c r="W507">
        <v>91.909517016507024</v>
      </c>
      <c r="X507">
        <v>0</v>
      </c>
      <c r="Y507">
        <v>11.537067460491031</v>
      </c>
      <c r="Z507">
        <v>1.2484836642716299</v>
      </c>
      <c r="AA507">
        <v>1.7794262783162533</v>
      </c>
      <c r="AB507">
        <v>-8.8981591087870786</v>
      </c>
      <c r="AC507">
        <v>12.179417508788012</v>
      </c>
      <c r="AD507">
        <v>12.349994333564791</v>
      </c>
      <c r="AE507">
        <v>10.84515758299076</v>
      </c>
      <c r="AF507">
        <v>12.732253302315916</v>
      </c>
      <c r="AG507">
        <v>1100.9039524011898</v>
      </c>
      <c r="AH507">
        <v>95.86305278174035</v>
      </c>
      <c r="AI507">
        <v>29.651518239250048</v>
      </c>
      <c r="AJ507">
        <v>219.45445756045672</v>
      </c>
      <c r="AK507">
        <v>8.131647811219656</v>
      </c>
      <c r="AL507">
        <v>-20.230862012847854</v>
      </c>
      <c r="AM507">
        <v>-48.684656254912717</v>
      </c>
      <c r="AN507">
        <v>99</v>
      </c>
      <c r="AO507">
        <v>99</v>
      </c>
      <c r="AP507">
        <v>99</v>
      </c>
      <c r="AQ507">
        <v>99</v>
      </c>
      <c r="AR507">
        <v>219.56863578410537</v>
      </c>
      <c r="AS507">
        <v>29.709601245863539</v>
      </c>
    </row>
    <row r="508" spans="1:45">
      <c r="A508">
        <v>13</v>
      </c>
      <c r="B508">
        <v>13</v>
      </c>
      <c r="C508">
        <v>2024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350</v>
      </c>
      <c r="O508">
        <v>99</v>
      </c>
      <c r="P508">
        <v>9999</v>
      </c>
      <c r="Q508">
        <v>2000</v>
      </c>
      <c r="R508">
        <v>2833</v>
      </c>
      <c r="S508">
        <v>5.6110914871070303</v>
      </c>
      <c r="T508">
        <v>9.5658312742675609</v>
      </c>
      <c r="U508">
        <v>336.30021178962227</v>
      </c>
      <c r="V508">
        <v>49.064595834804088</v>
      </c>
      <c r="W508">
        <v>94.91704906459583</v>
      </c>
      <c r="X508">
        <v>0</v>
      </c>
      <c r="Y508">
        <v>7.0175067218190419</v>
      </c>
      <c r="Z508">
        <v>1.2750619306196251</v>
      </c>
      <c r="AA508">
        <v>1.8526721495352727</v>
      </c>
      <c r="AB508">
        <v>1.0281008919104357</v>
      </c>
      <c r="AC508">
        <v>9.4332076393807718</v>
      </c>
      <c r="AD508">
        <v>9.6591481671051511</v>
      </c>
      <c r="AE508">
        <v>6.2613269681297812</v>
      </c>
      <c r="AF508">
        <v>7.9369269812147856</v>
      </c>
      <c r="AG508">
        <v>1114.5411937019405</v>
      </c>
      <c r="AH508">
        <v>96.328979879985852</v>
      </c>
      <c r="AI508">
        <v>35.82774444052243</v>
      </c>
      <c r="AJ508">
        <v>221.63347520791649</v>
      </c>
      <c r="AK508">
        <v>1.9081350917308499</v>
      </c>
      <c r="AL508">
        <v>-20.473125089415337</v>
      </c>
      <c r="AM508">
        <v>-48.340596439738448</v>
      </c>
      <c r="AN508">
        <v>99</v>
      </c>
      <c r="AO508">
        <v>99</v>
      </c>
      <c r="AP508">
        <v>99</v>
      </c>
      <c r="AQ508">
        <v>99</v>
      </c>
      <c r="AR508">
        <v>220.76382277554004</v>
      </c>
      <c r="AS508">
        <v>31.535639221673438</v>
      </c>
    </row>
    <row r="509" spans="1:45">
      <c r="A509">
        <v>13</v>
      </c>
      <c r="B509">
        <v>14</v>
      </c>
      <c r="C509">
        <v>2024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375</v>
      </c>
      <c r="O509">
        <v>99</v>
      </c>
      <c r="P509">
        <v>9999</v>
      </c>
      <c r="Q509">
        <v>1168</v>
      </c>
      <c r="R509">
        <v>1548</v>
      </c>
      <c r="S509">
        <v>6.2268907563025202</v>
      </c>
      <c r="T509">
        <v>10.118217054263564</v>
      </c>
      <c r="U509">
        <v>361.05503875969049</v>
      </c>
      <c r="V509">
        <v>68.66925064599485</v>
      </c>
      <c r="W509">
        <v>96.576227390180833</v>
      </c>
      <c r="X509">
        <v>100</v>
      </c>
      <c r="Y509">
        <v>6.9330356738143788</v>
      </c>
      <c r="Z509">
        <v>1.3242391350703977</v>
      </c>
      <c r="AA509">
        <v>1.9452065046293432</v>
      </c>
      <c r="AB509">
        <v>2.0099750493835882</v>
      </c>
      <c r="AC509">
        <v>6.2851560941968492</v>
      </c>
      <c r="AD509">
        <v>4.8955237353069085</v>
      </c>
      <c r="AE509">
        <v>3.4212969102241098</v>
      </c>
      <c r="AF509">
        <v>4.6561079007903032</v>
      </c>
      <c r="AG509">
        <v>1121.9235412474852</v>
      </c>
      <c r="AH509">
        <v>96.253229974160178</v>
      </c>
      <c r="AI509">
        <v>43.346253229974174</v>
      </c>
      <c r="AJ509">
        <v>215.4322737581214</v>
      </c>
      <c r="AK509">
        <v>-9.5856214782060634E-2</v>
      </c>
      <c r="AL509">
        <v>-8.4866309551985175</v>
      </c>
      <c r="AM509">
        <v>-40.608862714046175</v>
      </c>
      <c r="AN509">
        <v>99</v>
      </c>
      <c r="AO509">
        <v>99</v>
      </c>
      <c r="AP509">
        <v>99</v>
      </c>
      <c r="AQ509">
        <v>99</v>
      </c>
      <c r="AR509">
        <v>221.98457411133472</v>
      </c>
      <c r="AS509">
        <v>33.30854514906919</v>
      </c>
    </row>
    <row r="510" spans="1:45">
      <c r="A510">
        <v>13</v>
      </c>
      <c r="B510">
        <v>15</v>
      </c>
      <c r="C510">
        <v>2024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400</v>
      </c>
      <c r="O510">
        <v>99</v>
      </c>
      <c r="P510">
        <v>9999</v>
      </c>
      <c r="Q510">
        <v>603</v>
      </c>
      <c r="R510">
        <v>764</v>
      </c>
      <c r="S510">
        <v>6.7352555701179506</v>
      </c>
      <c r="T510">
        <v>10.717277486910993</v>
      </c>
      <c r="U510">
        <v>386.13926701570728</v>
      </c>
      <c r="V510">
        <v>82.329842931937151</v>
      </c>
      <c r="W510">
        <v>97.774869109947645</v>
      </c>
      <c r="X510">
        <v>100</v>
      </c>
      <c r="Y510">
        <v>7.2683728193884143</v>
      </c>
      <c r="Z510">
        <v>1.2735519225520011</v>
      </c>
      <c r="AA510">
        <v>2.0366189313890111</v>
      </c>
      <c r="AB510">
        <v>-20.694614461716764</v>
      </c>
      <c r="AC510">
        <v>8.3415566859779382</v>
      </c>
      <c r="AD510">
        <v>5.2849453068921797</v>
      </c>
      <c r="AE510">
        <v>1.6885470538832164</v>
      </c>
      <c r="AF510">
        <v>2.4576271490015045</v>
      </c>
      <c r="AG510">
        <v>1162.473541383989</v>
      </c>
      <c r="AH510">
        <v>96.46596858638749</v>
      </c>
      <c r="AI510">
        <v>51.701570680628279</v>
      </c>
      <c r="AJ510">
        <v>208.04034852252681</v>
      </c>
      <c r="AK510">
        <v>-1.2754644491590077</v>
      </c>
      <c r="AL510">
        <v>-9.2313786606794093</v>
      </c>
      <c r="AM510">
        <v>-41.761037688560343</v>
      </c>
      <c r="AN510">
        <v>99</v>
      </c>
      <c r="AO510">
        <v>99</v>
      </c>
      <c r="AP510">
        <v>99</v>
      </c>
      <c r="AQ510">
        <v>99</v>
      </c>
      <c r="AR510">
        <v>223.572591587517</v>
      </c>
      <c r="AS510">
        <v>34.834694475371165</v>
      </c>
    </row>
    <row r="511" spans="1:45">
      <c r="A511">
        <v>13</v>
      </c>
      <c r="B511">
        <v>16</v>
      </c>
      <c r="C511">
        <v>2024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425</v>
      </c>
      <c r="O511">
        <v>99</v>
      </c>
      <c r="P511">
        <v>9999</v>
      </c>
      <c r="Q511">
        <v>311</v>
      </c>
      <c r="R511">
        <v>365</v>
      </c>
      <c r="S511">
        <v>7.310439560439562</v>
      </c>
      <c r="T511">
        <v>11.210958904109591</v>
      </c>
      <c r="U511">
        <v>410.8164383561645</v>
      </c>
      <c r="V511">
        <v>93.698630136986324</v>
      </c>
      <c r="W511">
        <v>99.178082191780817</v>
      </c>
      <c r="X511">
        <v>100</v>
      </c>
      <c r="Y511">
        <v>6.96026321534685</v>
      </c>
      <c r="Z511">
        <v>1.1592130102027249</v>
      </c>
      <c r="AA511">
        <v>2.003254998084925</v>
      </c>
      <c r="AB511">
        <v>-97.453803035148326</v>
      </c>
      <c r="AC511">
        <v>7.3927081512871009</v>
      </c>
      <c r="AD511">
        <v>-2.2792141490384674</v>
      </c>
      <c r="AE511">
        <v>0.80670114485258371</v>
      </c>
      <c r="AF511">
        <v>1.2491636760550719</v>
      </c>
      <c r="AG511">
        <v>1175.3988764044943</v>
      </c>
      <c r="AH511">
        <v>97.534246575342479</v>
      </c>
      <c r="AI511">
        <v>58.356164383561641</v>
      </c>
      <c r="AJ511">
        <v>187.92331510030368</v>
      </c>
      <c r="AK511">
        <v>9.5839446974500557</v>
      </c>
      <c r="AL511">
        <v>-10.604502774889305</v>
      </c>
      <c r="AM511">
        <v>-26.64393874671207</v>
      </c>
      <c r="AN511">
        <v>99</v>
      </c>
      <c r="AO511">
        <v>99</v>
      </c>
      <c r="AP511">
        <v>99</v>
      </c>
      <c r="AQ511">
        <v>99</v>
      </c>
      <c r="AR511">
        <v>224.36797752808988</v>
      </c>
      <c r="AS511">
        <v>36.620354052560863</v>
      </c>
    </row>
    <row r="512" spans="1:45">
      <c r="A512">
        <v>13</v>
      </c>
      <c r="B512">
        <v>17</v>
      </c>
      <c r="C512">
        <v>2024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450</v>
      </c>
      <c r="O512">
        <v>99</v>
      </c>
      <c r="P512">
        <v>9999</v>
      </c>
      <c r="Q512">
        <v>133</v>
      </c>
      <c r="R512">
        <v>146</v>
      </c>
      <c r="S512">
        <v>7.6506849315068495</v>
      </c>
      <c r="T512">
        <v>11.890410958904109</v>
      </c>
      <c r="U512">
        <v>435.06780821917806</v>
      </c>
      <c r="V512">
        <v>97.945205479452014</v>
      </c>
      <c r="W512">
        <v>98.63013698630138</v>
      </c>
      <c r="X512">
        <v>100</v>
      </c>
      <c r="Y512">
        <v>7.1430484928636648</v>
      </c>
      <c r="Z512">
        <v>1.1016330701643737</v>
      </c>
      <c r="AA512">
        <v>2.3176608651628263</v>
      </c>
      <c r="AB512">
        <v>13.775039585767699</v>
      </c>
      <c r="AC512">
        <v>23.672824293380643</v>
      </c>
      <c r="AD512">
        <v>-3.1089074597509958</v>
      </c>
      <c r="AE512">
        <v>0.32268045794103339</v>
      </c>
      <c r="AF512">
        <v>0.52916178799750979</v>
      </c>
      <c r="AG512">
        <v>1214.4460431654677</v>
      </c>
      <c r="AH512">
        <v>95.205479452054789</v>
      </c>
      <c r="AI512">
        <v>54.109589041095887</v>
      </c>
      <c r="AJ512">
        <v>183.58210962278395</v>
      </c>
      <c r="AK512">
        <v>-8.0062622324985604</v>
      </c>
      <c r="AL512">
        <v>-29.984668203952808</v>
      </c>
      <c r="AM512">
        <v>-15.146258762218549</v>
      </c>
      <c r="AN512">
        <v>99</v>
      </c>
      <c r="AO512">
        <v>99</v>
      </c>
      <c r="AP512">
        <v>99</v>
      </c>
      <c r="AQ512">
        <v>99</v>
      </c>
      <c r="AR512">
        <v>226.12949640287775</v>
      </c>
      <c r="AS512">
        <v>37.83437719121131</v>
      </c>
    </row>
    <row r="513" spans="1:45">
      <c r="A513">
        <v>13</v>
      </c>
      <c r="B513">
        <v>18</v>
      </c>
      <c r="C513">
        <v>2024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475</v>
      </c>
      <c r="O513">
        <v>99</v>
      </c>
      <c r="P513">
        <v>9999</v>
      </c>
      <c r="Q513">
        <v>58</v>
      </c>
      <c r="R513">
        <v>60</v>
      </c>
      <c r="S513">
        <v>8.0666666666666664</v>
      </c>
      <c r="T513">
        <v>12.366666666666671</v>
      </c>
      <c r="U513">
        <v>461.08166666666682</v>
      </c>
      <c r="V513">
        <v>98.333333333333314</v>
      </c>
      <c r="W513">
        <v>100</v>
      </c>
      <c r="X513">
        <v>100</v>
      </c>
      <c r="Y513">
        <v>7.7121223120182476</v>
      </c>
      <c r="Z513">
        <v>1.3021349989749753</v>
      </c>
      <c r="AA513">
        <v>2.032786811798573</v>
      </c>
      <c r="AB513">
        <v>8.1942890125256849</v>
      </c>
      <c r="AC513">
        <v>1.0103200436590356</v>
      </c>
      <c r="AD513">
        <v>6.6323392241834478</v>
      </c>
      <c r="AE513">
        <v>0.13260840737302748</v>
      </c>
      <c r="AF513">
        <v>0.23046648292538721</v>
      </c>
      <c r="AG513">
        <v>1229.4915254237289</v>
      </c>
      <c r="AH513">
        <v>98.333333333333314</v>
      </c>
      <c r="AI513">
        <v>65</v>
      </c>
      <c r="AJ513">
        <v>172.68884262991546</v>
      </c>
      <c r="AK513">
        <v>-20.819702404025033</v>
      </c>
      <c r="AL513">
        <v>-35.048438312712911</v>
      </c>
      <c r="AM513">
        <v>-2.4195395739967607</v>
      </c>
      <c r="AN513">
        <v>99</v>
      </c>
      <c r="AO513">
        <v>99</v>
      </c>
      <c r="AP513">
        <v>99</v>
      </c>
      <c r="AQ513">
        <v>99</v>
      </c>
      <c r="AR513">
        <v>228.57627118644064</v>
      </c>
      <c r="AS513">
        <v>38.894482250998301</v>
      </c>
    </row>
    <row r="514" spans="1:45">
      <c r="A514">
        <v>13</v>
      </c>
      <c r="B514">
        <v>19</v>
      </c>
      <c r="C514">
        <v>2024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500</v>
      </c>
      <c r="O514">
        <v>99</v>
      </c>
      <c r="P514">
        <v>9999</v>
      </c>
      <c r="Q514">
        <v>29</v>
      </c>
      <c r="R514">
        <v>30</v>
      </c>
      <c r="S514">
        <v>8.5333333333333314</v>
      </c>
      <c r="T514">
        <v>13.266666666666669</v>
      </c>
      <c r="U514">
        <v>487.04333333333346</v>
      </c>
      <c r="V514">
        <v>100</v>
      </c>
      <c r="W514">
        <v>100</v>
      </c>
      <c r="X514">
        <v>100</v>
      </c>
      <c r="Y514">
        <v>5.8261298379682733</v>
      </c>
      <c r="Z514">
        <v>0.80553639823963874</v>
      </c>
      <c r="AA514">
        <v>1.526069752301271</v>
      </c>
      <c r="AB514">
        <v>11.794944075754319</v>
      </c>
      <c r="AC514">
        <v>9.4976582738520166E-2</v>
      </c>
      <c r="AD514">
        <v>4.7000370442243842</v>
      </c>
      <c r="AE514">
        <v>6.6304203686513741E-2</v>
      </c>
      <c r="AF514">
        <v>0.1217215649421364</v>
      </c>
      <c r="AG514">
        <v>1273.6071428571429</v>
      </c>
      <c r="AH514">
        <v>93.333333333333314</v>
      </c>
      <c r="AI514">
        <v>46.666666666666657</v>
      </c>
      <c r="AJ514">
        <v>134.50500237264581</v>
      </c>
      <c r="AK514">
        <v>-28.030736073891543</v>
      </c>
      <c r="AL514">
        <v>-44.152196447959298</v>
      </c>
      <c r="AM514">
        <v>18.880842638452766</v>
      </c>
      <c r="AN514">
        <v>99</v>
      </c>
      <c r="AO514">
        <v>99</v>
      </c>
      <c r="AP514">
        <v>99</v>
      </c>
      <c r="AQ514">
        <v>99</v>
      </c>
      <c r="AR514">
        <v>230.03571428571425</v>
      </c>
      <c r="AS514">
        <v>40.125485199204824</v>
      </c>
    </row>
    <row r="515" spans="1:45">
      <c r="A515">
        <v>13</v>
      </c>
      <c r="B515">
        <v>20</v>
      </c>
      <c r="C515">
        <v>2024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525</v>
      </c>
      <c r="O515">
        <v>99</v>
      </c>
      <c r="P515">
        <v>9999</v>
      </c>
      <c r="Q515">
        <v>6</v>
      </c>
      <c r="R515">
        <v>6</v>
      </c>
      <c r="S515">
        <v>10</v>
      </c>
      <c r="T515">
        <v>13.666666666666663</v>
      </c>
      <c r="U515">
        <v>512.11666666666679</v>
      </c>
      <c r="V515">
        <v>100</v>
      </c>
      <c r="W515">
        <v>100</v>
      </c>
      <c r="X515">
        <v>100</v>
      </c>
      <c r="Y515">
        <v>5.8362135746475889</v>
      </c>
      <c r="Z515">
        <v>0.57735026918962584</v>
      </c>
      <c r="AA515">
        <v>1.3743685418725624</v>
      </c>
      <c r="AB515">
        <v>21.763607105387567</v>
      </c>
      <c r="AC515">
        <v>34.977155729706368</v>
      </c>
      <c r="AD515">
        <v>21.004201260420004</v>
      </c>
      <c r="AE515">
        <v>1.3260840737302748E-2</v>
      </c>
      <c r="AF515">
        <v>2.5597575342214757E-2</v>
      </c>
      <c r="AG515">
        <v>1362.833333333333</v>
      </c>
      <c r="AH515">
        <v>100</v>
      </c>
      <c r="AI515">
        <v>100</v>
      </c>
      <c r="AJ515">
        <v>97.096887465848553</v>
      </c>
      <c r="AK515">
        <v>13.45315820970721</v>
      </c>
      <c r="AL515">
        <v>-15.653333042510676</v>
      </c>
      <c r="AM515">
        <v>86.516124625145252</v>
      </c>
      <c r="AN515">
        <v>99</v>
      </c>
      <c r="AO515">
        <v>99</v>
      </c>
      <c r="AP515">
        <v>99</v>
      </c>
      <c r="AQ515">
        <v>99</v>
      </c>
      <c r="AR515">
        <v>224.6666666666666</v>
      </c>
      <c r="AS515">
        <v>45.291904110478917</v>
      </c>
    </row>
    <row r="516" spans="1:45">
      <c r="A516">
        <v>13</v>
      </c>
      <c r="B516">
        <v>21</v>
      </c>
      <c r="C516">
        <v>2024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550</v>
      </c>
      <c r="O516">
        <v>99</v>
      </c>
      <c r="P516">
        <v>9999</v>
      </c>
      <c r="Q516">
        <v>2</v>
      </c>
      <c r="R516">
        <v>2</v>
      </c>
      <c r="S516">
        <v>10.5</v>
      </c>
      <c r="T516">
        <v>13</v>
      </c>
      <c r="U516">
        <v>532.15000000000009</v>
      </c>
      <c r="V516">
        <v>100</v>
      </c>
      <c r="W516">
        <v>100</v>
      </c>
      <c r="X516">
        <v>100</v>
      </c>
      <c r="Y516">
        <v>0.54999999993861715</v>
      </c>
      <c r="Z516">
        <v>1.5</v>
      </c>
      <c r="AA516">
        <v>2</v>
      </c>
      <c r="AB516">
        <v>-100.00000001124864</v>
      </c>
      <c r="AC516">
        <v>-100.00000001119352</v>
      </c>
      <c r="AD516">
        <v>100</v>
      </c>
      <c r="AE516">
        <v>4.420280245767582E-3</v>
      </c>
      <c r="AF516">
        <v>8.8663063223611716E-3</v>
      </c>
      <c r="AG516">
        <v>1263</v>
      </c>
      <c r="AH516">
        <v>100</v>
      </c>
      <c r="AI516">
        <v>50</v>
      </c>
      <c r="AJ516">
        <v>175</v>
      </c>
      <c r="AK516">
        <v>-100.00000001116049</v>
      </c>
      <c r="AL516">
        <v>100</v>
      </c>
      <c r="AM516">
        <v>100</v>
      </c>
      <c r="AN516">
        <v>99</v>
      </c>
      <c r="AO516">
        <v>99</v>
      </c>
      <c r="AP516">
        <v>99</v>
      </c>
      <c r="AQ516">
        <v>99</v>
      </c>
      <c r="AR516">
        <v>227.5</v>
      </c>
      <c r="AS516">
        <v>45.915987147694146</v>
      </c>
    </row>
    <row r="517" spans="1:45">
      <c r="A517">
        <v>13</v>
      </c>
      <c r="B517">
        <v>22</v>
      </c>
      <c r="C517">
        <v>2024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575</v>
      </c>
      <c r="O517">
        <v>99</v>
      </c>
      <c r="P517">
        <v>9999</v>
      </c>
      <c r="Q517">
        <v>1</v>
      </c>
      <c r="R517">
        <v>1</v>
      </c>
      <c r="S517">
        <v>12</v>
      </c>
      <c r="T517">
        <v>15</v>
      </c>
      <c r="U517">
        <v>575.30000000000007</v>
      </c>
      <c r="V517">
        <v>100</v>
      </c>
      <c r="W517">
        <v>100</v>
      </c>
      <c r="X517">
        <v>100</v>
      </c>
      <c r="Y517">
        <v>0</v>
      </c>
      <c r="Z517">
        <v>0</v>
      </c>
      <c r="AA517">
        <v>0</v>
      </c>
      <c r="AE517">
        <v>2.210140122883791E-3</v>
      </c>
      <c r="AF517">
        <v>4.7926205273460323E-3</v>
      </c>
      <c r="AG517">
        <v>1392</v>
      </c>
      <c r="AH517">
        <v>100</v>
      </c>
      <c r="AI517">
        <v>100</v>
      </c>
      <c r="AJ517">
        <v>0</v>
      </c>
      <c r="AN517">
        <v>99</v>
      </c>
      <c r="AO517">
        <v>99</v>
      </c>
      <c r="AP517">
        <v>99</v>
      </c>
      <c r="AQ517">
        <v>99</v>
      </c>
      <c r="AR517">
        <v>234</v>
      </c>
      <c r="AS517">
        <v>44.876633743607243</v>
      </c>
    </row>
    <row r="518" spans="1:45">
      <c r="A518">
        <v>13</v>
      </c>
      <c r="B518">
        <v>23</v>
      </c>
      <c r="C518">
        <v>2023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50</v>
      </c>
      <c r="O518">
        <v>99</v>
      </c>
      <c r="P518">
        <v>9999</v>
      </c>
      <c r="Q518">
        <v>1</v>
      </c>
      <c r="R518">
        <v>11</v>
      </c>
      <c r="T518">
        <v>2</v>
      </c>
      <c r="U518">
        <v>1</v>
      </c>
      <c r="V518">
        <v>100</v>
      </c>
      <c r="W518">
        <v>0</v>
      </c>
      <c r="X518">
        <v>0</v>
      </c>
      <c r="Y518">
        <v>0</v>
      </c>
      <c r="AA518">
        <v>0</v>
      </c>
      <c r="AE518">
        <v>2.1770969401892087E-2</v>
      </c>
      <c r="AF518">
        <v>8.2953638191975601E-5</v>
      </c>
      <c r="AG518">
        <v>0</v>
      </c>
      <c r="AH518">
        <v>0</v>
      </c>
      <c r="AI518">
        <v>0</v>
      </c>
      <c r="AN518">
        <v>99</v>
      </c>
      <c r="AO518">
        <v>99</v>
      </c>
      <c r="AP518">
        <v>99</v>
      </c>
      <c r="AQ518">
        <v>99</v>
      </c>
    </row>
    <row r="519" spans="1:45">
      <c r="A519">
        <v>13</v>
      </c>
      <c r="B519">
        <v>24</v>
      </c>
      <c r="C519">
        <v>2023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75</v>
      </c>
      <c r="O519">
        <v>99</v>
      </c>
      <c r="P519">
        <v>9999</v>
      </c>
      <c r="Q519">
        <v>3</v>
      </c>
      <c r="R519">
        <v>4</v>
      </c>
      <c r="S519">
        <v>3</v>
      </c>
      <c r="T519">
        <v>4.5</v>
      </c>
      <c r="U519">
        <v>64.099999999999994</v>
      </c>
      <c r="V519">
        <v>0</v>
      </c>
      <c r="W519">
        <v>25</v>
      </c>
      <c r="X519">
        <v>0</v>
      </c>
      <c r="Y519">
        <v>5.4230987451825712</v>
      </c>
      <c r="Z519">
        <v>0</v>
      </c>
      <c r="AA519">
        <v>1.5</v>
      </c>
      <c r="AC519">
        <v>-31.962046327721023</v>
      </c>
      <c r="AE519">
        <v>7.9167161461425797E-3</v>
      </c>
      <c r="AF519">
        <v>1.9335738938565945E-3</v>
      </c>
      <c r="AG519">
        <v>1136.333333333333</v>
      </c>
      <c r="AH519">
        <v>75</v>
      </c>
      <c r="AI519">
        <v>75</v>
      </c>
      <c r="AJ519">
        <v>238.69971838181056</v>
      </c>
      <c r="AK519">
        <v>250.15988060887472</v>
      </c>
      <c r="AL519">
        <v>-233.06828223544619</v>
      </c>
      <c r="AN519">
        <v>99</v>
      </c>
      <c r="AO519">
        <v>99</v>
      </c>
      <c r="AP519">
        <v>99</v>
      </c>
      <c r="AQ519">
        <v>99</v>
      </c>
      <c r="AR519">
        <v>144.33333333333337</v>
      </c>
      <c r="AS519">
        <v>21.944997760879456</v>
      </c>
    </row>
    <row r="520" spans="1:45">
      <c r="A520">
        <v>13</v>
      </c>
      <c r="B520">
        <v>25</v>
      </c>
      <c r="C520">
        <v>2023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100</v>
      </c>
      <c r="O520">
        <v>99</v>
      </c>
      <c r="P520">
        <v>9999</v>
      </c>
      <c r="Q520">
        <v>33</v>
      </c>
      <c r="R520">
        <v>38</v>
      </c>
      <c r="S520">
        <v>2.736842105263158</v>
      </c>
      <c r="T520">
        <v>4.447368421052631</v>
      </c>
      <c r="U520">
        <v>93.186842105263125</v>
      </c>
      <c r="V520">
        <v>0</v>
      </c>
      <c r="W520">
        <v>7.8947368421052637</v>
      </c>
      <c r="X520">
        <v>0</v>
      </c>
      <c r="Y520">
        <v>5.6070055359645261</v>
      </c>
      <c r="Z520">
        <v>0.78419286451322812</v>
      </c>
      <c r="AA520">
        <v>1.351361271207133</v>
      </c>
      <c r="AB520">
        <v>-0.85679679900640981</v>
      </c>
      <c r="AC520">
        <v>21.193972874894563</v>
      </c>
      <c r="AD520">
        <v>38.425168293773552</v>
      </c>
      <c r="AE520">
        <v>7.5208803388354492E-2</v>
      </c>
      <c r="AF520">
        <v>2.6704284381964063E-2</v>
      </c>
      <c r="AG520">
        <v>931.63636363636351</v>
      </c>
      <c r="AH520">
        <v>86.842105263157904</v>
      </c>
      <c r="AI520">
        <v>65.789473684210506</v>
      </c>
      <c r="AJ520">
        <v>151.37567519691638</v>
      </c>
      <c r="AK520">
        <v>-38.604336723703</v>
      </c>
      <c r="AL520">
        <v>-70.76266326031471</v>
      </c>
      <c r="AM520">
        <v>-33.733825929575886</v>
      </c>
      <c r="AN520">
        <v>99</v>
      </c>
      <c r="AO520">
        <v>99</v>
      </c>
      <c r="AP520">
        <v>99</v>
      </c>
      <c r="AQ520">
        <v>99</v>
      </c>
      <c r="AR520">
        <v>166.30303030303028</v>
      </c>
      <c r="AS520">
        <v>21.432655050054905</v>
      </c>
    </row>
    <row r="521" spans="1:45">
      <c r="A521">
        <v>13</v>
      </c>
      <c r="B521">
        <v>26</v>
      </c>
      <c r="C521">
        <v>2023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125</v>
      </c>
      <c r="O521">
        <v>99</v>
      </c>
      <c r="P521">
        <v>9999</v>
      </c>
      <c r="Q521">
        <v>121</v>
      </c>
      <c r="R521">
        <v>155</v>
      </c>
      <c r="S521">
        <v>2.4444444444444442</v>
      </c>
      <c r="T521">
        <v>4.6903225806451632</v>
      </c>
      <c r="U521">
        <v>115.2729032258064</v>
      </c>
      <c r="V521">
        <v>1.290322580645161</v>
      </c>
      <c r="W521">
        <v>18.064516129032256</v>
      </c>
      <c r="X521">
        <v>0</v>
      </c>
      <c r="Y521">
        <v>7.3822744084911998</v>
      </c>
      <c r="Z521">
        <v>0.99620946266764676</v>
      </c>
      <c r="AA521">
        <v>1.7872947369101964</v>
      </c>
      <c r="AB521">
        <v>-66.16476570495179</v>
      </c>
      <c r="AC521">
        <v>7.7012411024263248</v>
      </c>
      <c r="AD521">
        <v>57.934831368934169</v>
      </c>
      <c r="AE521">
        <v>0.30677275066302495</v>
      </c>
      <c r="AF521">
        <v>0.13474159451522588</v>
      </c>
      <c r="AG521">
        <v>1022.1928571428576</v>
      </c>
      <c r="AH521">
        <v>89.677419354838719</v>
      </c>
      <c r="AI521">
        <v>57.419354838709687</v>
      </c>
      <c r="AJ521">
        <v>206.14644227651681</v>
      </c>
      <c r="AK521">
        <v>-13.08723668623397</v>
      </c>
      <c r="AL521">
        <v>-13.991241755240003</v>
      </c>
      <c r="AM521">
        <v>-8.8730888828825769</v>
      </c>
      <c r="AN521">
        <v>99</v>
      </c>
      <c r="AO521">
        <v>99</v>
      </c>
      <c r="AP521">
        <v>99</v>
      </c>
      <c r="AQ521">
        <v>99</v>
      </c>
      <c r="AR521">
        <v>176.49285714285713</v>
      </c>
      <c r="AS521">
        <v>21.442428918188657</v>
      </c>
    </row>
    <row r="522" spans="1:45">
      <c r="A522">
        <v>13</v>
      </c>
      <c r="B522">
        <v>27</v>
      </c>
      <c r="C522">
        <v>2023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150</v>
      </c>
      <c r="O522">
        <v>99</v>
      </c>
      <c r="P522">
        <v>9999</v>
      </c>
      <c r="Q522">
        <v>289</v>
      </c>
      <c r="R522">
        <v>377</v>
      </c>
      <c r="S522">
        <v>2.2276422764227641</v>
      </c>
      <c r="T522">
        <v>4.7002652519893884</v>
      </c>
      <c r="U522">
        <v>139.63289124668427</v>
      </c>
      <c r="V522">
        <v>3.7135278514588865</v>
      </c>
      <c r="W522">
        <v>17.771883289124673</v>
      </c>
      <c r="X522">
        <v>0</v>
      </c>
      <c r="Y522">
        <v>6.9166565857408644</v>
      </c>
      <c r="Z522">
        <v>1.1437512480743899</v>
      </c>
      <c r="AA522">
        <v>1.8861001921813223</v>
      </c>
      <c r="AB522">
        <v>-84.208518040548228</v>
      </c>
      <c r="AC522">
        <v>-3.3891417917817592</v>
      </c>
      <c r="AD522">
        <v>53.071546482393089</v>
      </c>
      <c r="AE522">
        <v>0.74615049677393808</v>
      </c>
      <c r="AF522">
        <v>0.3969829309315181</v>
      </c>
      <c r="AG522">
        <v>1009.9740634005763</v>
      </c>
      <c r="AH522">
        <v>92.042440318302383</v>
      </c>
      <c r="AI522">
        <v>33.156498673740046</v>
      </c>
      <c r="AJ522">
        <v>205.3546364336936</v>
      </c>
      <c r="AK522">
        <v>-17.040278666935844</v>
      </c>
      <c r="AL522">
        <v>-10.660474476592798</v>
      </c>
      <c r="AM522">
        <v>-33.576979491796401</v>
      </c>
      <c r="AN522">
        <v>99</v>
      </c>
      <c r="AO522">
        <v>99</v>
      </c>
      <c r="AP522">
        <v>99</v>
      </c>
      <c r="AQ522">
        <v>99</v>
      </c>
      <c r="AR522">
        <v>188.59077809798276</v>
      </c>
      <c r="AS522">
        <v>21.240736840837403</v>
      </c>
    </row>
    <row r="523" spans="1:45">
      <c r="A523">
        <v>13</v>
      </c>
      <c r="B523">
        <v>28</v>
      </c>
      <c r="C523">
        <v>2023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175</v>
      </c>
      <c r="O523">
        <v>99</v>
      </c>
      <c r="P523">
        <v>9999</v>
      </c>
      <c r="Q523">
        <v>744</v>
      </c>
      <c r="R523">
        <v>1026</v>
      </c>
      <c r="S523">
        <v>2.2409046214355945</v>
      </c>
      <c r="T523">
        <v>4.7816764132553597</v>
      </c>
      <c r="U523">
        <v>164.32816764132556</v>
      </c>
      <c r="V523">
        <v>1.9493177387914224</v>
      </c>
      <c r="W523">
        <v>17.153996101364523</v>
      </c>
      <c r="X523">
        <v>0</v>
      </c>
      <c r="Y523">
        <v>7.2971753430686528</v>
      </c>
      <c r="Z523">
        <v>1.1508042302077579</v>
      </c>
      <c r="AA523">
        <v>1.8061772703527177</v>
      </c>
      <c r="AB523">
        <v>-36.598224692110712</v>
      </c>
      <c r="AC523">
        <v>3.5274799996677095</v>
      </c>
      <c r="AD523">
        <v>50.132348931029007</v>
      </c>
      <c r="AE523">
        <v>2.0306376914855719</v>
      </c>
      <c r="AF523">
        <v>1.2714583151558021</v>
      </c>
      <c r="AG523">
        <v>996.79495268138783</v>
      </c>
      <c r="AH523">
        <v>92.397660818713433</v>
      </c>
      <c r="AI523">
        <v>32.553606237816759</v>
      </c>
      <c r="AJ523">
        <v>188.83008294996441</v>
      </c>
      <c r="AK523">
        <v>4.3611558411826046</v>
      </c>
      <c r="AL523">
        <v>-5.1610266032578194</v>
      </c>
      <c r="AM523">
        <v>-25.002132625362609</v>
      </c>
      <c r="AN523">
        <v>99</v>
      </c>
      <c r="AO523">
        <v>99</v>
      </c>
      <c r="AP523">
        <v>99</v>
      </c>
      <c r="AQ523">
        <v>99</v>
      </c>
      <c r="AR523">
        <v>197.08937960042064</v>
      </c>
      <c r="AS523">
        <v>21.787833087502602</v>
      </c>
    </row>
    <row r="524" spans="1:45">
      <c r="A524">
        <v>13</v>
      </c>
      <c r="B524">
        <v>29</v>
      </c>
      <c r="C524">
        <v>2023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200</v>
      </c>
      <c r="O524">
        <v>99</v>
      </c>
      <c r="P524">
        <v>9999</v>
      </c>
      <c r="Q524">
        <v>2043</v>
      </c>
      <c r="R524">
        <v>3065</v>
      </c>
      <c r="S524">
        <v>2.3431855500821022</v>
      </c>
      <c r="T524">
        <v>5.1353996737357264</v>
      </c>
      <c r="U524">
        <v>189.54551386623172</v>
      </c>
      <c r="V524">
        <v>1.6639477977161501</v>
      </c>
      <c r="W524">
        <v>18.792822185970632</v>
      </c>
      <c r="X524">
        <v>0</v>
      </c>
      <c r="Y524">
        <v>7.0351010134357699</v>
      </c>
      <c r="Z524">
        <v>1.0511487896818275</v>
      </c>
      <c r="AA524">
        <v>1.7067956617003797</v>
      </c>
      <c r="AB524">
        <v>-35.171308801141571</v>
      </c>
      <c r="AC524">
        <v>9.835119520638882</v>
      </c>
      <c r="AD524">
        <v>45.195534682164912</v>
      </c>
      <c r="AE524">
        <v>6.0661837469817499</v>
      </c>
      <c r="AF524">
        <v>4.3811360711905101</v>
      </c>
      <c r="AG524">
        <v>1011.8500535523028</v>
      </c>
      <c r="AH524">
        <v>91.288743882544864</v>
      </c>
      <c r="AI524">
        <v>23.066884176182704</v>
      </c>
      <c r="AJ524">
        <v>189.59439317787999</v>
      </c>
      <c r="AK524">
        <v>4.7940468542070042E-2</v>
      </c>
      <c r="AL524">
        <v>-9.2219359459157673</v>
      </c>
      <c r="AM524">
        <v>-32.892200098690701</v>
      </c>
      <c r="AN524">
        <v>99</v>
      </c>
      <c r="AO524">
        <v>99</v>
      </c>
      <c r="AP524">
        <v>99</v>
      </c>
      <c r="AQ524">
        <v>99</v>
      </c>
      <c r="AR524">
        <v>204.47768654052123</v>
      </c>
      <c r="AS524">
        <v>22.413410614371763</v>
      </c>
    </row>
    <row r="525" spans="1:45">
      <c r="A525">
        <v>13</v>
      </c>
      <c r="B525">
        <v>30</v>
      </c>
      <c r="C525">
        <v>2023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225</v>
      </c>
      <c r="O525">
        <v>99</v>
      </c>
      <c r="P525">
        <v>9999</v>
      </c>
      <c r="Q525">
        <v>3780</v>
      </c>
      <c r="R525">
        <v>6946</v>
      </c>
      <c r="S525">
        <v>2.605643994211289</v>
      </c>
      <c r="T525">
        <v>5.7748344370860947</v>
      </c>
      <c r="U525">
        <v>213.9291822631736</v>
      </c>
      <c r="V525">
        <v>1.6412323639504756</v>
      </c>
      <c r="W525">
        <v>31.226605240426153</v>
      </c>
      <c r="X525">
        <v>0</v>
      </c>
      <c r="Y525">
        <v>7.0854798414218685</v>
      </c>
      <c r="Z525">
        <v>0.96572130960108304</v>
      </c>
      <c r="AA525">
        <v>1.5711295873321252</v>
      </c>
      <c r="AB525">
        <v>-31.686470829039692</v>
      </c>
      <c r="AC525">
        <v>13.590087083267557</v>
      </c>
      <c r="AD525">
        <v>39.912855940827264</v>
      </c>
      <c r="AE525">
        <v>13.747377587776583</v>
      </c>
      <c r="AF525">
        <v>11.205921170364247</v>
      </c>
      <c r="AG525">
        <v>1038.7034749034749</v>
      </c>
      <c r="AH525">
        <v>93.190325367117779</v>
      </c>
      <c r="AI525">
        <v>16.038007486323067</v>
      </c>
      <c r="AJ525">
        <v>194.72504510863035</v>
      </c>
      <c r="AK525">
        <v>9.2748861207773441</v>
      </c>
      <c r="AL525">
        <v>-25.874164956678143</v>
      </c>
      <c r="AM525">
        <v>-40.278037299199774</v>
      </c>
      <c r="AN525">
        <v>99</v>
      </c>
      <c r="AO525">
        <v>99</v>
      </c>
      <c r="AP525">
        <v>99</v>
      </c>
      <c r="AQ525">
        <v>99</v>
      </c>
      <c r="AR525">
        <v>210.07722007722003</v>
      </c>
      <c r="AS525">
        <v>23.265133165744601</v>
      </c>
    </row>
    <row r="526" spans="1:45">
      <c r="A526">
        <v>13</v>
      </c>
      <c r="B526">
        <v>31</v>
      </c>
      <c r="C526">
        <v>2023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250</v>
      </c>
      <c r="O526">
        <v>99</v>
      </c>
      <c r="P526">
        <v>9999</v>
      </c>
      <c r="Q526">
        <v>4801</v>
      </c>
      <c r="R526">
        <v>10227</v>
      </c>
      <c r="S526">
        <v>3.0716318320086349</v>
      </c>
      <c r="T526">
        <v>6.5994915419966782</v>
      </c>
      <c r="U526">
        <v>237.76183631563484</v>
      </c>
      <c r="V526">
        <v>3.060526058472671</v>
      </c>
      <c r="W526">
        <v>54.424562432775993</v>
      </c>
      <c r="X526">
        <v>0</v>
      </c>
      <c r="Y526">
        <v>8.5095622865753828</v>
      </c>
      <c r="Z526">
        <v>1.0175948712782141</v>
      </c>
      <c r="AA526">
        <v>1.6086058940170485</v>
      </c>
      <c r="AB526">
        <v>-14.776406347503173</v>
      </c>
      <c r="AC526">
        <v>14.769908550696403</v>
      </c>
      <c r="AD526">
        <v>33.686542710217047</v>
      </c>
      <c r="AE526">
        <v>20.241064006650046</v>
      </c>
      <c r="AF526">
        <v>18.337205634301569</v>
      </c>
      <c r="AG526">
        <v>1060.272215269086</v>
      </c>
      <c r="AH526">
        <v>93.683387112545248</v>
      </c>
      <c r="AI526">
        <v>16.035983181773734</v>
      </c>
      <c r="AJ526">
        <v>200.97647199197701</v>
      </c>
      <c r="AK526">
        <v>6.66650407279979</v>
      </c>
      <c r="AL526">
        <v>-26.244153000648396</v>
      </c>
      <c r="AM526">
        <v>-47.156502308503157</v>
      </c>
      <c r="AN526">
        <v>99</v>
      </c>
      <c r="AO526">
        <v>99</v>
      </c>
      <c r="AP526">
        <v>99</v>
      </c>
      <c r="AQ526">
        <v>99</v>
      </c>
      <c r="AR526">
        <v>213.76084689194829</v>
      </c>
      <c r="AS526">
        <v>24.546530383612556</v>
      </c>
    </row>
    <row r="527" spans="1:45">
      <c r="A527">
        <v>13</v>
      </c>
      <c r="B527">
        <v>32</v>
      </c>
      <c r="C527">
        <v>2023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275</v>
      </c>
      <c r="O527">
        <v>99</v>
      </c>
      <c r="P527">
        <v>9999</v>
      </c>
      <c r="Q527">
        <v>4860</v>
      </c>
      <c r="R527">
        <v>10109</v>
      </c>
      <c r="S527">
        <v>3.6181836208606009</v>
      </c>
      <c r="T527">
        <v>7.4419823919279855</v>
      </c>
      <c r="U527">
        <v>262.08761499653963</v>
      </c>
      <c r="V527">
        <v>6.5881887427045198</v>
      </c>
      <c r="W527">
        <v>74.854090414482116</v>
      </c>
      <c r="X527">
        <v>0</v>
      </c>
      <c r="Y527">
        <v>7.1833103448856424</v>
      </c>
      <c r="Z527">
        <v>1.079742988634885</v>
      </c>
      <c r="AA527">
        <v>1.6047591782774413</v>
      </c>
      <c r="AB527">
        <v>-10.14262675913568</v>
      </c>
      <c r="AC527">
        <v>14.314379248695063</v>
      </c>
      <c r="AD527">
        <v>27.211631518663939</v>
      </c>
      <c r="AE527">
        <v>20.007520880338831</v>
      </c>
      <c r="AF527">
        <v>19.980090372710062</v>
      </c>
      <c r="AG527">
        <v>1077.5636610311003</v>
      </c>
      <c r="AH527">
        <v>94.707686220199818</v>
      </c>
      <c r="AI527">
        <v>17.885052923137803</v>
      </c>
      <c r="AJ527">
        <v>212.01824900553316</v>
      </c>
      <c r="AK527">
        <v>1.4198959174282588</v>
      </c>
      <c r="AL527">
        <v>-25.557841490974305</v>
      </c>
      <c r="AM527">
        <v>-51.859445355215122</v>
      </c>
      <c r="AN527">
        <v>99</v>
      </c>
      <c r="AO527">
        <v>99</v>
      </c>
      <c r="AP527">
        <v>99</v>
      </c>
      <c r="AQ527">
        <v>99</v>
      </c>
      <c r="AR527">
        <v>216.52702984763104</v>
      </c>
      <c r="AS527">
        <v>26.03537578637232</v>
      </c>
    </row>
    <row r="528" spans="1:45">
      <c r="A528">
        <v>13</v>
      </c>
      <c r="B528">
        <v>33</v>
      </c>
      <c r="C528">
        <v>2023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300</v>
      </c>
      <c r="O528">
        <v>99</v>
      </c>
      <c r="P528">
        <v>9999</v>
      </c>
      <c r="Q528">
        <v>4188</v>
      </c>
      <c r="R528">
        <v>7586</v>
      </c>
      <c r="S528">
        <v>4.2968048587272252</v>
      </c>
      <c r="T528">
        <v>8.2334563669918275</v>
      </c>
      <c r="U528">
        <v>286.81051937779961</v>
      </c>
      <c r="V528">
        <v>15.528605325599782</v>
      </c>
      <c r="W528">
        <v>86.422356973372018</v>
      </c>
      <c r="X528">
        <v>0</v>
      </c>
      <c r="Y528">
        <v>7.1746735091682892</v>
      </c>
      <c r="Z528">
        <v>1.1905923689436051</v>
      </c>
      <c r="AA528">
        <v>1.6856721931299277</v>
      </c>
      <c r="AB528">
        <v>-6.2540740460123114</v>
      </c>
      <c r="AC528">
        <v>13.011623012826728</v>
      </c>
      <c r="AD528">
        <v>19.224439402688553</v>
      </c>
      <c r="AE528">
        <v>15.014052171159397</v>
      </c>
      <c r="AF528">
        <v>16.407811849685789</v>
      </c>
      <c r="AG528">
        <v>1094.126840005503</v>
      </c>
      <c r="AH528">
        <v>95.781703137358306</v>
      </c>
      <c r="AI528">
        <v>24.663854468758245</v>
      </c>
      <c r="AJ528">
        <v>223.51184484622195</v>
      </c>
      <c r="AK528">
        <v>2.4291606445458558</v>
      </c>
      <c r="AL528">
        <v>-23.005967310196343</v>
      </c>
      <c r="AM528">
        <v>-50.040506409541251</v>
      </c>
      <c r="AN528">
        <v>99</v>
      </c>
      <c r="AO528">
        <v>99</v>
      </c>
      <c r="AP528">
        <v>99</v>
      </c>
      <c r="AQ528">
        <v>99</v>
      </c>
      <c r="AR528">
        <v>218.31145962305683</v>
      </c>
      <c r="AS528">
        <v>27.828562476353461</v>
      </c>
    </row>
    <row r="529" spans="1:45">
      <c r="A529">
        <v>13</v>
      </c>
      <c r="B529">
        <v>34</v>
      </c>
      <c r="C529">
        <v>2023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325</v>
      </c>
      <c r="O529">
        <v>99</v>
      </c>
      <c r="P529">
        <v>9999</v>
      </c>
      <c r="Q529">
        <v>3195</v>
      </c>
      <c r="R529">
        <v>5138</v>
      </c>
      <c r="S529">
        <v>5.0056541236108396</v>
      </c>
      <c r="T529">
        <v>8.953873102374466</v>
      </c>
      <c r="U529">
        <v>311.32650836901558</v>
      </c>
      <c r="V529">
        <v>32.814324639937723</v>
      </c>
      <c r="W529">
        <v>92.428960685091482</v>
      </c>
      <c r="X529">
        <v>0</v>
      </c>
      <c r="Y529">
        <v>7.1488180400058257</v>
      </c>
      <c r="Z529">
        <v>1.2762866161564363</v>
      </c>
      <c r="AA529">
        <v>1.7764334572942471</v>
      </c>
      <c r="AB529">
        <v>-11.563884640193301</v>
      </c>
      <c r="AC529">
        <v>12.328187419686971</v>
      </c>
      <c r="AD529">
        <v>12.96997982892792</v>
      </c>
      <c r="AE529">
        <v>10.16902188972014</v>
      </c>
      <c r="AF529">
        <v>12.062934059625116</v>
      </c>
      <c r="AG529">
        <v>1096.6261206193967</v>
      </c>
      <c r="AH529">
        <v>95.484624367458153</v>
      </c>
      <c r="AI529">
        <v>31.432463993771897</v>
      </c>
      <c r="AJ529">
        <v>226.26217516279695</v>
      </c>
      <c r="AK529">
        <v>0.74423625791538062</v>
      </c>
      <c r="AL529">
        <v>-19.339891774520382</v>
      </c>
      <c r="AM529">
        <v>-53.429600640359105</v>
      </c>
      <c r="AN529">
        <v>99</v>
      </c>
      <c r="AO529">
        <v>99</v>
      </c>
      <c r="AP529">
        <v>99</v>
      </c>
      <c r="AQ529">
        <v>99</v>
      </c>
      <c r="AR529">
        <v>219.33374083129587</v>
      </c>
      <c r="AS529">
        <v>29.792520144729114</v>
      </c>
    </row>
    <row r="530" spans="1:45">
      <c r="A530">
        <v>13</v>
      </c>
      <c r="B530">
        <v>35</v>
      </c>
      <c r="C530">
        <v>2023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350</v>
      </c>
      <c r="O530">
        <v>99</v>
      </c>
      <c r="P530">
        <v>9999</v>
      </c>
      <c r="Q530">
        <v>2012</v>
      </c>
      <c r="R530">
        <v>2928</v>
      </c>
      <c r="S530">
        <v>5.6980164158686737</v>
      </c>
      <c r="T530">
        <v>9.6137295081967178</v>
      </c>
      <c r="U530">
        <v>336.27824453551926</v>
      </c>
      <c r="V530">
        <v>52.117486338797811</v>
      </c>
      <c r="W530">
        <v>94.979508196721312</v>
      </c>
      <c r="X530">
        <v>0</v>
      </c>
      <c r="Y530">
        <v>7.070103786117274</v>
      </c>
      <c r="Z530">
        <v>1.3239697163217223</v>
      </c>
      <c r="AA530">
        <v>1.8620571569626785</v>
      </c>
      <c r="AB530">
        <v>-14.695456064813731</v>
      </c>
      <c r="AC530">
        <v>10.942749137267882</v>
      </c>
      <c r="AD530">
        <v>10.439070289336462</v>
      </c>
      <c r="AE530">
        <v>5.7950362189763691</v>
      </c>
      <c r="AF530">
        <v>7.4252759283096541</v>
      </c>
      <c r="AG530">
        <v>1101.8634751773047</v>
      </c>
      <c r="AH530">
        <v>96.243169398907099</v>
      </c>
      <c r="AI530">
        <v>38.86612021857924</v>
      </c>
      <c r="AJ530">
        <v>219.93392982582807</v>
      </c>
      <c r="AK530">
        <v>1.1423571312862251</v>
      </c>
      <c r="AL530">
        <v>-15.96842518579175</v>
      </c>
      <c r="AM530">
        <v>-47.187330802378654</v>
      </c>
      <c r="AN530">
        <v>99</v>
      </c>
      <c r="AO530">
        <v>99</v>
      </c>
      <c r="AP530">
        <v>99</v>
      </c>
      <c r="AQ530">
        <v>99</v>
      </c>
      <c r="AR530">
        <v>220.26666666666671</v>
      </c>
      <c r="AS530">
        <v>31.772791312449726</v>
      </c>
    </row>
    <row r="531" spans="1:45">
      <c r="A531">
        <v>13</v>
      </c>
      <c r="B531">
        <v>36</v>
      </c>
      <c r="C531">
        <v>2023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375</v>
      </c>
      <c r="O531">
        <v>99</v>
      </c>
      <c r="P531">
        <v>9999</v>
      </c>
      <c r="Q531">
        <v>1195</v>
      </c>
      <c r="R531">
        <v>1603</v>
      </c>
      <c r="S531">
        <v>6.2459425717852692</v>
      </c>
      <c r="T531">
        <v>10.166562694946975</v>
      </c>
      <c r="U531">
        <v>360.99513412351803</v>
      </c>
      <c r="V531">
        <v>69.432314410480316</v>
      </c>
      <c r="W531">
        <v>96.880848409232641</v>
      </c>
      <c r="X531">
        <v>100</v>
      </c>
      <c r="Y531">
        <v>7.1142087643096428</v>
      </c>
      <c r="Z531">
        <v>1.3192955520479501</v>
      </c>
      <c r="AA531">
        <v>1.9172734462066501</v>
      </c>
      <c r="AB531">
        <v>-0.3035284897905991</v>
      </c>
      <c r="AC531">
        <v>6.1299589997626098</v>
      </c>
      <c r="AD531">
        <v>4.7814507386130334</v>
      </c>
      <c r="AE531">
        <v>3.17262399556664</v>
      </c>
      <c r="AF531">
        <v>4.3639284701335503</v>
      </c>
      <c r="AG531">
        <v>1131.7817715019255</v>
      </c>
      <c r="AH531">
        <v>97.192763568309402</v>
      </c>
      <c r="AI531">
        <v>44.791016843418589</v>
      </c>
      <c r="AJ531">
        <v>216.40019000711655</v>
      </c>
      <c r="AK531">
        <v>2.5456699793924655</v>
      </c>
      <c r="AL531">
        <v>-13.462422946012262</v>
      </c>
      <c r="AM531">
        <v>-42.012912450008976</v>
      </c>
      <c r="AN531">
        <v>99</v>
      </c>
      <c r="AO531">
        <v>99</v>
      </c>
      <c r="AP531">
        <v>99</v>
      </c>
      <c r="AQ531">
        <v>99</v>
      </c>
      <c r="AR531">
        <v>221.91976893453145</v>
      </c>
      <c r="AS531">
        <v>33.321973298098342</v>
      </c>
    </row>
    <row r="532" spans="1:45">
      <c r="A532">
        <v>13</v>
      </c>
      <c r="B532">
        <v>37</v>
      </c>
      <c r="C532">
        <v>2023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400</v>
      </c>
      <c r="O532">
        <v>99</v>
      </c>
      <c r="P532">
        <v>9999</v>
      </c>
      <c r="Q532">
        <v>589</v>
      </c>
      <c r="R532">
        <v>749</v>
      </c>
      <c r="S532">
        <v>6.9046979865771823</v>
      </c>
      <c r="T532">
        <v>10.650200267022697</v>
      </c>
      <c r="U532">
        <v>385.68331108144122</v>
      </c>
      <c r="V532">
        <v>85.046728971962622</v>
      </c>
      <c r="W532">
        <v>98.264352469959931</v>
      </c>
      <c r="X532">
        <v>100</v>
      </c>
      <c r="Y532">
        <v>7.1763297115993048</v>
      </c>
      <c r="Z532">
        <v>1.1552019341005011</v>
      </c>
      <c r="AA532">
        <v>1.9786417877875488</v>
      </c>
      <c r="AB532">
        <v>-162.32541071149925</v>
      </c>
      <c r="AC532">
        <v>3.2178332172111368</v>
      </c>
      <c r="AD532">
        <v>-18.912003318294801</v>
      </c>
      <c r="AE532">
        <v>1.482405098365198</v>
      </c>
      <c r="AF532">
        <v>2.1784892317505151</v>
      </c>
      <c r="AG532">
        <v>1146.0937931034482</v>
      </c>
      <c r="AH532">
        <v>96.528704939919876</v>
      </c>
      <c r="AI532">
        <v>54.47263017356476</v>
      </c>
      <c r="AJ532">
        <v>211.48022691322171</v>
      </c>
      <c r="AK532">
        <v>-0.31763017836951446</v>
      </c>
      <c r="AL532">
        <v>-1.3185496617936403</v>
      </c>
      <c r="AM532">
        <v>-53.343642572981878</v>
      </c>
      <c r="AN532">
        <v>99</v>
      </c>
      <c r="AO532">
        <v>99</v>
      </c>
      <c r="AP532">
        <v>99</v>
      </c>
      <c r="AQ532">
        <v>99</v>
      </c>
      <c r="AR532">
        <v>222.46896551724143</v>
      </c>
      <c r="AS532">
        <v>35.26942574704325</v>
      </c>
    </row>
    <row r="533" spans="1:45">
      <c r="A533">
        <v>13</v>
      </c>
      <c r="B533">
        <v>38</v>
      </c>
      <c r="C533">
        <v>2023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425</v>
      </c>
      <c r="O533">
        <v>99</v>
      </c>
      <c r="P533">
        <v>9999</v>
      </c>
      <c r="Q533">
        <v>262</v>
      </c>
      <c r="R533">
        <v>316</v>
      </c>
      <c r="S533">
        <v>7.3301587301587299</v>
      </c>
      <c r="T533">
        <v>11.42405063291139</v>
      </c>
      <c r="U533">
        <v>410.94493670886112</v>
      </c>
      <c r="V533">
        <v>90.189873417721515</v>
      </c>
      <c r="W533">
        <v>99.367088607594951</v>
      </c>
      <c r="X533">
        <v>100</v>
      </c>
      <c r="Y533">
        <v>6.6646625966614632</v>
      </c>
      <c r="Z533">
        <v>1.2090537479207839</v>
      </c>
      <c r="AA533">
        <v>1.8029311710553173</v>
      </c>
      <c r="AB533">
        <v>-109.6077523708949</v>
      </c>
      <c r="AC533">
        <v>8.0425548734564494</v>
      </c>
      <c r="AD533">
        <v>-8.6919915809312851</v>
      </c>
      <c r="AE533">
        <v>0.62542057554526398</v>
      </c>
      <c r="AF533">
        <v>0.97929484731968097</v>
      </c>
      <c r="AG533">
        <v>1187.3795379537953</v>
      </c>
      <c r="AH533">
        <v>95.886075949367054</v>
      </c>
      <c r="AI533">
        <v>55.696202531645561</v>
      </c>
      <c r="AJ533">
        <v>198.95808929891845</v>
      </c>
      <c r="AK533">
        <v>18.829728033323168</v>
      </c>
      <c r="AL533">
        <v>10.55747870960424</v>
      </c>
      <c r="AM533">
        <v>-20.128685946739683</v>
      </c>
      <c r="AN533">
        <v>99</v>
      </c>
      <c r="AO533">
        <v>99</v>
      </c>
      <c r="AP533">
        <v>99</v>
      </c>
      <c r="AQ533">
        <v>99</v>
      </c>
      <c r="AR533">
        <v>224.06270627062716</v>
      </c>
      <c r="AS533">
        <v>36.818950427147975</v>
      </c>
    </row>
    <row r="534" spans="1:45">
      <c r="A534">
        <v>13</v>
      </c>
      <c r="B534">
        <v>39</v>
      </c>
      <c r="C534">
        <v>2023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450</v>
      </c>
      <c r="O534">
        <v>99</v>
      </c>
      <c r="P534">
        <v>9999</v>
      </c>
      <c r="Q534">
        <v>133</v>
      </c>
      <c r="R534">
        <v>153</v>
      </c>
      <c r="S534">
        <v>7.7647058823529393</v>
      </c>
      <c r="T534">
        <v>11.758169934640524</v>
      </c>
      <c r="U534">
        <v>435.48562091503248</v>
      </c>
      <c r="V534">
        <v>95.42483660130722</v>
      </c>
      <c r="W534">
        <v>99.346405228758158</v>
      </c>
      <c r="X534">
        <v>100</v>
      </c>
      <c r="Y534">
        <v>6.7632457140368816</v>
      </c>
      <c r="Z534">
        <v>1.2032890974561781</v>
      </c>
      <c r="AA534">
        <v>1.9234573439847165</v>
      </c>
      <c r="AB534">
        <v>17.595062671010421</v>
      </c>
      <c r="AC534">
        <v>11.388355253328944</v>
      </c>
      <c r="AD534">
        <v>5.7309444863744359</v>
      </c>
      <c r="AE534">
        <v>0.30281439258995368</v>
      </c>
      <c r="AF534">
        <v>0.50246753138041811</v>
      </c>
      <c r="AG534">
        <v>1218.6578947368423</v>
      </c>
      <c r="AH534">
        <v>99.346405228758158</v>
      </c>
      <c r="AI534">
        <v>65.359477124182987</v>
      </c>
      <c r="AJ534">
        <v>178.45812958960627</v>
      </c>
      <c r="AK534">
        <v>2.1466157726367938</v>
      </c>
      <c r="AL534">
        <v>-11.947035230708336</v>
      </c>
      <c r="AM534">
        <v>-34.44566522146679</v>
      </c>
      <c r="AN534">
        <v>99</v>
      </c>
      <c r="AO534">
        <v>99</v>
      </c>
      <c r="AP534">
        <v>99</v>
      </c>
      <c r="AQ534">
        <v>99</v>
      </c>
      <c r="AR534">
        <v>226.5</v>
      </c>
      <c r="AS534">
        <v>37.747519081401975</v>
      </c>
    </row>
    <row r="535" spans="1:45">
      <c r="A535">
        <v>13</v>
      </c>
      <c r="B535">
        <v>40</v>
      </c>
      <c r="C535">
        <v>2023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475</v>
      </c>
      <c r="O535">
        <v>99</v>
      </c>
      <c r="P535">
        <v>9999</v>
      </c>
      <c r="Q535">
        <v>48</v>
      </c>
      <c r="R535">
        <v>53</v>
      </c>
      <c r="S535">
        <v>8.415094339622641</v>
      </c>
      <c r="T535">
        <v>12.584905660377361</v>
      </c>
      <c r="U535">
        <v>460.22830188679217</v>
      </c>
      <c r="V535">
        <v>100</v>
      </c>
      <c r="W535">
        <v>100</v>
      </c>
      <c r="X535">
        <v>100</v>
      </c>
      <c r="Y535">
        <v>6.9777646136354514</v>
      </c>
      <c r="Z535">
        <v>0.96022721886788975</v>
      </c>
      <c r="AA535">
        <v>1.8267815007486152</v>
      </c>
      <c r="AB535">
        <v>10.638132382239249</v>
      </c>
      <c r="AC535">
        <v>0.40300614840672111</v>
      </c>
      <c r="AD535">
        <v>-35.353775032562744</v>
      </c>
      <c r="AE535">
        <v>0.10489648893638918</v>
      </c>
      <c r="AF535">
        <v>0.18394667619477156</v>
      </c>
      <c r="AG535">
        <v>1233.3018867924529</v>
      </c>
      <c r="AH535">
        <v>100</v>
      </c>
      <c r="AI535">
        <v>67.924528301886767</v>
      </c>
      <c r="AJ535">
        <v>164.10058867653996</v>
      </c>
      <c r="AK535">
        <v>-2.4742198871469245</v>
      </c>
      <c r="AL535">
        <v>8.5009503411784664</v>
      </c>
      <c r="AM535">
        <v>-24.350864093222341</v>
      </c>
      <c r="AN535">
        <v>99</v>
      </c>
      <c r="AO535">
        <v>99</v>
      </c>
      <c r="AP535">
        <v>99</v>
      </c>
      <c r="AQ535">
        <v>99</v>
      </c>
      <c r="AR535">
        <v>226.47169811320757</v>
      </c>
      <c r="AS535">
        <v>39.804540585985322</v>
      </c>
    </row>
    <row r="536" spans="1:45">
      <c r="A536">
        <v>13</v>
      </c>
      <c r="B536">
        <v>41</v>
      </c>
      <c r="C536">
        <v>2023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500</v>
      </c>
      <c r="O536">
        <v>99</v>
      </c>
      <c r="P536">
        <v>9999</v>
      </c>
      <c r="Q536">
        <v>22</v>
      </c>
      <c r="R536">
        <v>25</v>
      </c>
      <c r="S536">
        <v>9.1199999999999992</v>
      </c>
      <c r="T536">
        <v>12.12</v>
      </c>
      <c r="U536">
        <v>485.7600000000001</v>
      </c>
      <c r="V536">
        <v>100</v>
      </c>
      <c r="W536">
        <v>96</v>
      </c>
      <c r="X536">
        <v>100</v>
      </c>
      <c r="Y536">
        <v>6.5613413262761009</v>
      </c>
      <c r="Z536">
        <v>1.1771151175649781</v>
      </c>
      <c r="AA536">
        <v>2.1414014102918704</v>
      </c>
      <c r="AB536">
        <v>2.3409215415522344</v>
      </c>
      <c r="AC536">
        <v>22.439114094869534</v>
      </c>
      <c r="AD536">
        <v>-13.266282679903355</v>
      </c>
      <c r="AE536">
        <v>4.9479475913391122E-2</v>
      </c>
      <c r="AF536">
        <v>9.1580816563941098E-2</v>
      </c>
      <c r="AG536">
        <v>1200</v>
      </c>
      <c r="AH536">
        <v>92</v>
      </c>
      <c r="AI536">
        <v>68</v>
      </c>
      <c r="AJ536">
        <v>191.19577946951796</v>
      </c>
      <c r="AK536">
        <v>22.319982154712196</v>
      </c>
      <c r="AL536">
        <v>33.227781159640116</v>
      </c>
      <c r="AM536">
        <v>-64.118326371544981</v>
      </c>
      <c r="AN536">
        <v>99</v>
      </c>
      <c r="AO536">
        <v>99</v>
      </c>
      <c r="AP536">
        <v>99</v>
      </c>
      <c r="AQ536">
        <v>99</v>
      </c>
      <c r="AR536">
        <v>227.7391304347826</v>
      </c>
      <c r="AS536">
        <v>41.36435703454373</v>
      </c>
    </row>
    <row r="537" spans="1:45">
      <c r="A537">
        <v>13</v>
      </c>
      <c r="B537">
        <v>42</v>
      </c>
      <c r="C537">
        <v>2023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525</v>
      </c>
      <c r="O537">
        <v>99</v>
      </c>
      <c r="P537">
        <v>9999</v>
      </c>
      <c r="Q537">
        <v>6</v>
      </c>
      <c r="R537">
        <v>7</v>
      </c>
      <c r="S537">
        <v>8.7142857142857117</v>
      </c>
      <c r="T537">
        <v>13.285714285714288</v>
      </c>
      <c r="U537">
        <v>510.32857142857182</v>
      </c>
      <c r="V537">
        <v>100</v>
      </c>
      <c r="W537">
        <v>100</v>
      </c>
      <c r="X537">
        <v>100</v>
      </c>
      <c r="Y537">
        <v>8.2872904904646862</v>
      </c>
      <c r="Z537">
        <v>0.88063057185272142</v>
      </c>
      <c r="AA537">
        <v>1.2777531299998741</v>
      </c>
      <c r="AB537">
        <v>-7.3265394220431777</v>
      </c>
      <c r="AC537">
        <v>14.358222433260288</v>
      </c>
      <c r="AD537">
        <v>19.950596878026403</v>
      </c>
      <c r="AE537">
        <v>1.3854253255749516E-2</v>
      </c>
      <c r="AF537">
        <v>2.6939571064835861E-2</v>
      </c>
      <c r="AG537">
        <v>1225.285714285714</v>
      </c>
      <c r="AH537">
        <v>100</v>
      </c>
      <c r="AI537">
        <v>71.428571428571445</v>
      </c>
      <c r="AJ537">
        <v>106.94553257979432</v>
      </c>
      <c r="AK537">
        <v>-62.054226218695426</v>
      </c>
      <c r="AL537">
        <v>-30.377027021682281</v>
      </c>
      <c r="AM537">
        <v>67.586956289355186</v>
      </c>
      <c r="AN537">
        <v>99</v>
      </c>
      <c r="AO537">
        <v>99</v>
      </c>
      <c r="AP537">
        <v>99</v>
      </c>
      <c r="AQ537">
        <v>99</v>
      </c>
      <c r="AR537">
        <v>235</v>
      </c>
      <c r="AS537">
        <v>39.437478095771127</v>
      </c>
    </row>
    <row r="538" spans="1:45">
      <c r="A538">
        <v>13</v>
      </c>
      <c r="B538">
        <v>43</v>
      </c>
      <c r="C538">
        <v>2023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550</v>
      </c>
      <c r="O538">
        <v>99</v>
      </c>
      <c r="P538">
        <v>9999</v>
      </c>
      <c r="Q538">
        <v>7</v>
      </c>
      <c r="R538">
        <v>7</v>
      </c>
      <c r="S538">
        <v>10.142857142857141</v>
      </c>
      <c r="T538">
        <v>14</v>
      </c>
      <c r="U538">
        <v>537.4</v>
      </c>
      <c r="V538">
        <v>100</v>
      </c>
      <c r="W538">
        <v>100</v>
      </c>
      <c r="X538">
        <v>100</v>
      </c>
      <c r="Y538">
        <v>8.3335809487052632</v>
      </c>
      <c r="Z538">
        <v>1.1248582677159829</v>
      </c>
      <c r="AA538">
        <v>1.690308509457034</v>
      </c>
      <c r="AB538">
        <v>3.9622862276574256</v>
      </c>
      <c r="AC538">
        <v>57.40117137167892</v>
      </c>
      <c r="AD538">
        <v>22.540286513907127</v>
      </c>
      <c r="AE538">
        <v>1.3854253255749516E-2</v>
      </c>
      <c r="AF538">
        <v>2.8368636013688525E-2</v>
      </c>
      <c r="AG538">
        <v>1329.1428571428571</v>
      </c>
      <c r="AH538">
        <v>100</v>
      </c>
      <c r="AI538">
        <v>85.714285714285694</v>
      </c>
      <c r="AJ538">
        <v>172.00367817614426</v>
      </c>
      <c r="AK538">
        <v>-46.4348365181554</v>
      </c>
      <c r="AL538">
        <v>-18.720749141295087</v>
      </c>
      <c r="AM538">
        <v>-75.470637631680134</v>
      </c>
      <c r="AN538">
        <v>99</v>
      </c>
      <c r="AO538">
        <v>99</v>
      </c>
      <c r="AP538">
        <v>99</v>
      </c>
      <c r="AQ538">
        <v>99</v>
      </c>
      <c r="AR538">
        <v>231.57142857142861</v>
      </c>
      <c r="AS538">
        <v>43.541912060210791</v>
      </c>
    </row>
    <row r="539" spans="1:45">
      <c r="A539">
        <v>13</v>
      </c>
      <c r="B539">
        <v>44</v>
      </c>
      <c r="C539">
        <v>2023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575</v>
      </c>
      <c r="O539">
        <v>99</v>
      </c>
      <c r="P539">
        <v>9999</v>
      </c>
      <c r="Q539">
        <v>3</v>
      </c>
      <c r="R539">
        <v>3</v>
      </c>
      <c r="S539">
        <v>11.333333333333336</v>
      </c>
      <c r="T539">
        <v>12.333333333333336</v>
      </c>
      <c r="U539">
        <v>561.6</v>
      </c>
      <c r="V539">
        <v>100</v>
      </c>
      <c r="W539">
        <v>100</v>
      </c>
      <c r="X539">
        <v>100</v>
      </c>
      <c r="Y539">
        <v>9.0225643066001471</v>
      </c>
      <c r="Z539">
        <v>0.47140452079101841</v>
      </c>
      <c r="AA539">
        <v>0.94280904158205681</v>
      </c>
      <c r="AB539">
        <v>86.991735436324788</v>
      </c>
      <c r="AC539">
        <v>0.78370932825811579</v>
      </c>
      <c r="AD539">
        <v>49.99999999999892</v>
      </c>
      <c r="AE539">
        <v>5.9375371096069352E-3</v>
      </c>
      <c r="AF539">
        <v>1.2705480875076411E-2</v>
      </c>
      <c r="AG539">
        <v>1169</v>
      </c>
      <c r="AH539">
        <v>100</v>
      </c>
      <c r="AI539">
        <v>100</v>
      </c>
      <c r="AJ539">
        <v>72.392448961660847</v>
      </c>
      <c r="AK539">
        <v>-95.539845326677835</v>
      </c>
      <c r="AL539">
        <v>-30.279829638574839</v>
      </c>
      <c r="AM539">
        <v>-97.676869801856384</v>
      </c>
      <c r="AN539">
        <v>99</v>
      </c>
      <c r="AO539">
        <v>99</v>
      </c>
      <c r="AP539">
        <v>99</v>
      </c>
      <c r="AQ539">
        <v>99</v>
      </c>
      <c r="AR539">
        <v>236</v>
      </c>
      <c r="AS539">
        <v>42.760037821361848</v>
      </c>
    </row>
    <row r="540" spans="1:45">
      <c r="A540">
        <v>14</v>
      </c>
      <c r="B540">
        <v>1</v>
      </c>
      <c r="C540">
        <v>2024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1</v>
      </c>
      <c r="P540">
        <v>9999</v>
      </c>
      <c r="Q540">
        <v>175</v>
      </c>
      <c r="R540">
        <v>1009</v>
      </c>
      <c r="S540">
        <v>4.4380574826560952</v>
      </c>
      <c r="T540">
        <v>7.8899900891972257</v>
      </c>
      <c r="U540">
        <v>286.08820614469801</v>
      </c>
      <c r="V540">
        <v>25.668979187314168</v>
      </c>
      <c r="W540">
        <v>76.511397423191283</v>
      </c>
      <c r="X540">
        <v>12.685827552031711</v>
      </c>
      <c r="Y540">
        <v>56.383090493608499</v>
      </c>
      <c r="Z540">
        <v>1.7608163799079777</v>
      </c>
      <c r="AA540">
        <v>2.1153057074046968</v>
      </c>
      <c r="AB540">
        <v>64.901719073659763</v>
      </c>
      <c r="AC540">
        <v>61.043255334250603</v>
      </c>
      <c r="AD540">
        <v>52.568550242099491</v>
      </c>
      <c r="AE540">
        <v>2.2300313839897443</v>
      </c>
      <c r="AF540">
        <v>2.4047492078659647</v>
      </c>
      <c r="AG540">
        <v>1079.6071794871796</v>
      </c>
      <c r="AH540">
        <v>96.630327056491581</v>
      </c>
      <c r="AI540">
        <v>32.804757185332008</v>
      </c>
      <c r="AJ540">
        <v>218.87426328360752</v>
      </c>
      <c r="AK540">
        <v>19.699494131847047</v>
      </c>
      <c r="AL540">
        <v>-4.7725203916488415</v>
      </c>
      <c r="AM540">
        <v>-22.585479866625757</v>
      </c>
      <c r="AN540">
        <v>99</v>
      </c>
      <c r="AO540">
        <v>99</v>
      </c>
      <c r="AP540">
        <v>99</v>
      </c>
      <c r="AQ540">
        <v>99</v>
      </c>
      <c r="AR540">
        <v>216.48102564102561</v>
      </c>
      <c r="AS540">
        <v>28.257186322679161</v>
      </c>
    </row>
    <row r="541" spans="1:45">
      <c r="A541">
        <v>14</v>
      </c>
      <c r="B541">
        <v>2</v>
      </c>
      <c r="C541">
        <v>2024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2</v>
      </c>
      <c r="P541">
        <v>9999</v>
      </c>
      <c r="Q541">
        <v>212</v>
      </c>
      <c r="R541">
        <v>1277</v>
      </c>
      <c r="S541">
        <v>4.2821316614420075</v>
      </c>
      <c r="T541">
        <v>7.259201252936573</v>
      </c>
      <c r="U541">
        <v>271.62239624119042</v>
      </c>
      <c r="V541">
        <v>23.414252153484725</v>
      </c>
      <c r="W541">
        <v>64.682850430696945</v>
      </c>
      <c r="X541">
        <v>8.1440877055599064</v>
      </c>
      <c r="Y541">
        <v>56.188001903634323</v>
      </c>
      <c r="Z541">
        <v>1.6602817807456884</v>
      </c>
      <c r="AA541">
        <v>2.3334422070192393</v>
      </c>
      <c r="AB541">
        <v>63.783642510571006</v>
      </c>
      <c r="AC541">
        <v>65.377426993758803</v>
      </c>
      <c r="AD541">
        <v>38.498431688116625</v>
      </c>
      <c r="AE541">
        <v>2.8223489369226002</v>
      </c>
      <c r="AF541">
        <v>2.8895827965099881</v>
      </c>
      <c r="AG541">
        <v>1066.2822185970635</v>
      </c>
      <c r="AH541">
        <v>95.927956147220016</v>
      </c>
      <c r="AI541">
        <v>36.726703210649951</v>
      </c>
      <c r="AJ541">
        <v>206.53568029965163</v>
      </c>
      <c r="AK541">
        <v>19.248398189506272</v>
      </c>
      <c r="AL541">
        <v>3.822082170889376</v>
      </c>
      <c r="AM541">
        <v>-19.591369479623975</v>
      </c>
      <c r="AN541">
        <v>99</v>
      </c>
      <c r="AO541">
        <v>99</v>
      </c>
      <c r="AP541">
        <v>99</v>
      </c>
      <c r="AQ541">
        <v>99</v>
      </c>
      <c r="AR541">
        <v>214.07014681892329</v>
      </c>
      <c r="AS541">
        <v>27.634911454737203</v>
      </c>
    </row>
    <row r="542" spans="1:45">
      <c r="A542">
        <v>14</v>
      </c>
      <c r="B542">
        <v>3</v>
      </c>
      <c r="C542">
        <v>2024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3</v>
      </c>
      <c r="P542">
        <v>9999</v>
      </c>
      <c r="Q542">
        <v>256</v>
      </c>
      <c r="R542">
        <v>1059</v>
      </c>
      <c r="S542">
        <v>4.3100189035916836</v>
      </c>
      <c r="T542">
        <v>7.2889518413597747</v>
      </c>
      <c r="U542">
        <v>274.24957507082149</v>
      </c>
      <c r="V542">
        <v>24.740321057601506</v>
      </c>
      <c r="W542">
        <v>66.477809254013238</v>
      </c>
      <c r="X542">
        <v>10.103871576959397</v>
      </c>
      <c r="Y542">
        <v>58.221645518669206</v>
      </c>
      <c r="Z542">
        <v>1.7474485748889996</v>
      </c>
      <c r="AA542">
        <v>2.206861293166086</v>
      </c>
      <c r="AB542">
        <v>68.809888270585077</v>
      </c>
      <c r="AC542">
        <v>53.917099699135633</v>
      </c>
      <c r="AD542">
        <v>46.106975504543954</v>
      </c>
      <c r="AE542">
        <v>2.3405383901339345</v>
      </c>
      <c r="AF542">
        <v>2.4194719581840207</v>
      </c>
      <c r="AG542">
        <v>1072.119565217391</v>
      </c>
      <c r="AH542">
        <v>95.561850802644017</v>
      </c>
      <c r="AI542">
        <v>40.698772426817754</v>
      </c>
      <c r="AJ542">
        <v>216.47686649587817</v>
      </c>
      <c r="AK542">
        <v>26.043163053802921</v>
      </c>
      <c r="AL542">
        <v>4.0378303158659108</v>
      </c>
      <c r="AM542">
        <v>-8.7139445676042904</v>
      </c>
      <c r="AN542">
        <v>99</v>
      </c>
      <c r="AO542">
        <v>99</v>
      </c>
      <c r="AP542">
        <v>99</v>
      </c>
      <c r="AQ542">
        <v>99</v>
      </c>
      <c r="AR542">
        <v>214.50691699604744</v>
      </c>
      <c r="AS542">
        <v>27.714926198000473</v>
      </c>
    </row>
    <row r="543" spans="1:45">
      <c r="A543">
        <v>14</v>
      </c>
      <c r="B543">
        <v>4</v>
      </c>
      <c r="C543">
        <v>2024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4</v>
      </c>
      <c r="P543">
        <v>9999</v>
      </c>
      <c r="Q543">
        <v>1709</v>
      </c>
      <c r="R543">
        <v>8345</v>
      </c>
      <c r="S543">
        <v>4.0272509003601451</v>
      </c>
      <c r="T543">
        <v>7.2275614140203714</v>
      </c>
      <c r="U543">
        <v>266.39565008987506</v>
      </c>
      <c r="V543">
        <v>19.25704014379868</v>
      </c>
      <c r="W543">
        <v>63.343319352905937</v>
      </c>
      <c r="X543">
        <v>6.9143199520671077</v>
      </c>
      <c r="Y543">
        <v>53.360867092465035</v>
      </c>
      <c r="Z543">
        <v>1.6868551400281404</v>
      </c>
      <c r="AA543">
        <v>2.237564285884583</v>
      </c>
      <c r="AB543">
        <v>69.808279108966758</v>
      </c>
      <c r="AC543">
        <v>63.660986917108993</v>
      </c>
      <c r="AD543">
        <v>54.982925509947741</v>
      </c>
      <c r="AE543">
        <v>18.443619325465235</v>
      </c>
      <c r="AF543">
        <v>18.51962291531737</v>
      </c>
      <c r="AG543">
        <v>1071.2250533450485</v>
      </c>
      <c r="AH543">
        <v>95.42240862792093</v>
      </c>
      <c r="AI543">
        <v>33.756740563211501</v>
      </c>
      <c r="AJ543">
        <v>211.71836998996528</v>
      </c>
      <c r="AK543">
        <v>27.066791554280556</v>
      </c>
      <c r="AL543">
        <v>0.96495037839405051</v>
      </c>
      <c r="AM543">
        <v>-11.407835438914921</v>
      </c>
      <c r="AN543">
        <v>99</v>
      </c>
      <c r="AO543">
        <v>99</v>
      </c>
      <c r="AP543">
        <v>99</v>
      </c>
      <c r="AQ543">
        <v>99</v>
      </c>
      <c r="AR543">
        <v>214.44872599472819</v>
      </c>
      <c r="AS543">
        <v>27.05138020666816</v>
      </c>
    </row>
    <row r="544" spans="1:45">
      <c r="A544">
        <v>14</v>
      </c>
      <c r="B544">
        <v>5</v>
      </c>
      <c r="C544">
        <v>2024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7</v>
      </c>
      <c r="P544">
        <v>9999</v>
      </c>
      <c r="Q544">
        <v>100</v>
      </c>
      <c r="R544">
        <v>681</v>
      </c>
      <c r="S544">
        <v>4.4513274336283191</v>
      </c>
      <c r="T544">
        <v>7.7092511013215876</v>
      </c>
      <c r="U544">
        <v>281.24581497797362</v>
      </c>
      <c r="V544">
        <v>29.515418502202635</v>
      </c>
      <c r="W544">
        <v>74.15565345080762</v>
      </c>
      <c r="X544">
        <v>11.60058737151248</v>
      </c>
      <c r="Y544">
        <v>58.201917385352402</v>
      </c>
      <c r="Z544">
        <v>1.7712215922487493</v>
      </c>
      <c r="AA544">
        <v>2.2594008919827901</v>
      </c>
      <c r="AB544">
        <v>69.777067702123048</v>
      </c>
      <c r="AC544">
        <v>61.82336976280331</v>
      </c>
      <c r="AD544">
        <v>46.473192695575953</v>
      </c>
      <c r="AE544">
        <v>1.5051054236838619</v>
      </c>
      <c r="AF544">
        <v>1.5955552605766428</v>
      </c>
      <c r="AG544">
        <v>1073.9356814701378</v>
      </c>
      <c r="AH544">
        <v>95.594713656387682</v>
      </c>
      <c r="AI544">
        <v>39.060205580029368</v>
      </c>
      <c r="AJ544">
        <v>217.04456920379397</v>
      </c>
      <c r="AK544">
        <v>22.581929325604889</v>
      </c>
      <c r="AL544">
        <v>3.3334010696154057</v>
      </c>
      <c r="AM544">
        <v>-14.699480521721377</v>
      </c>
      <c r="AN544">
        <v>99</v>
      </c>
      <c r="AO544">
        <v>99</v>
      </c>
      <c r="AP544">
        <v>99</v>
      </c>
      <c r="AQ544">
        <v>99</v>
      </c>
      <c r="AR544">
        <v>215.32159264931087</v>
      </c>
      <c r="AS544">
        <v>28.232232697859079</v>
      </c>
    </row>
    <row r="545" spans="1:45">
      <c r="A545">
        <v>14</v>
      </c>
      <c r="B545">
        <v>6</v>
      </c>
      <c r="C545">
        <v>2024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8</v>
      </c>
      <c r="P545">
        <v>9999</v>
      </c>
      <c r="Q545">
        <v>149</v>
      </c>
      <c r="R545">
        <v>598</v>
      </c>
      <c r="S545">
        <v>4.5294117647058814</v>
      </c>
      <c r="T545">
        <v>7.4799331103678908</v>
      </c>
      <c r="U545">
        <v>269.66822742474915</v>
      </c>
      <c r="V545">
        <v>28.929765886287623</v>
      </c>
      <c r="W545">
        <v>66.722408026755858</v>
      </c>
      <c r="X545">
        <v>8.5284280936454859</v>
      </c>
      <c r="Y545">
        <v>61.369001744520141</v>
      </c>
      <c r="Z545">
        <v>1.7620528946477712</v>
      </c>
      <c r="AA545">
        <v>2.4682801065699569</v>
      </c>
      <c r="AB545">
        <v>61.681003235701482</v>
      </c>
      <c r="AC545">
        <v>61.141688361653827</v>
      </c>
      <c r="AD545">
        <v>53.48034443752676</v>
      </c>
      <c r="AE545">
        <v>1.321663793484507</v>
      </c>
      <c r="AF545">
        <v>1.3434132703505397</v>
      </c>
      <c r="AG545">
        <v>1067.2839931153187</v>
      </c>
      <c r="AH545">
        <v>97.157190635451485</v>
      </c>
      <c r="AI545">
        <v>47.324414715719058</v>
      </c>
      <c r="AJ545">
        <v>214.72981919501723</v>
      </c>
      <c r="AK545">
        <v>15.996181532132244</v>
      </c>
      <c r="AL545">
        <v>-12.176383745512112</v>
      </c>
      <c r="AM545">
        <v>-26.267996733875879</v>
      </c>
      <c r="AN545">
        <v>99</v>
      </c>
      <c r="AO545">
        <v>99</v>
      </c>
      <c r="AP545">
        <v>99</v>
      </c>
      <c r="AQ545">
        <v>99</v>
      </c>
      <c r="AR545">
        <v>211.45266781411365</v>
      </c>
      <c r="AS545">
        <v>28.280399083396944</v>
      </c>
    </row>
    <row r="546" spans="1:45">
      <c r="A546">
        <v>14</v>
      </c>
      <c r="B546">
        <v>7</v>
      </c>
      <c r="C546">
        <v>2024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</v>
      </c>
      <c r="P546">
        <v>9999</v>
      </c>
      <c r="Q546">
        <v>408</v>
      </c>
      <c r="R546">
        <v>1609</v>
      </c>
      <c r="S546">
        <v>4.0919324577861156</v>
      </c>
      <c r="T546">
        <v>7.5922933499067744</v>
      </c>
      <c r="U546">
        <v>263.36494717215658</v>
      </c>
      <c r="V546">
        <v>21.317588564325664</v>
      </c>
      <c r="W546">
        <v>65.071472964574227</v>
      </c>
      <c r="X546">
        <v>7.6444996892479828</v>
      </c>
      <c r="Y546">
        <v>58.159557767741198</v>
      </c>
      <c r="Z546">
        <v>1.7468869258856121</v>
      </c>
      <c r="AA546">
        <v>2.5742599795328118</v>
      </c>
      <c r="AB546">
        <v>61.306503638076819</v>
      </c>
      <c r="AC546">
        <v>65.936720180772227</v>
      </c>
      <c r="AD546">
        <v>62.772496534120855</v>
      </c>
      <c r="AE546">
        <v>3.5561154577200198</v>
      </c>
      <c r="AF546">
        <v>3.5301461454355958</v>
      </c>
      <c r="AG546">
        <v>1081.6720757268424</v>
      </c>
      <c r="AH546">
        <v>91.920447482908628</v>
      </c>
      <c r="AI546">
        <v>33.3747669359851</v>
      </c>
      <c r="AJ546">
        <v>208.58230038920075</v>
      </c>
      <c r="AK546">
        <v>26.435462447325328</v>
      </c>
      <c r="AL546">
        <v>-1.711880155355886</v>
      </c>
      <c r="AM546">
        <v>-15.936622735946001</v>
      </c>
      <c r="AN546">
        <v>99</v>
      </c>
      <c r="AO546">
        <v>99</v>
      </c>
      <c r="AP546">
        <v>99</v>
      </c>
      <c r="AQ546">
        <v>99</v>
      </c>
      <c r="AR546">
        <v>212.86409736308323</v>
      </c>
      <c r="AS546">
        <v>27.233098010105046</v>
      </c>
    </row>
    <row r="547" spans="1:45">
      <c r="A547">
        <v>14</v>
      </c>
      <c r="B547">
        <v>8</v>
      </c>
      <c r="C547">
        <v>2024</v>
      </c>
      <c r="D547">
        <v>99</v>
      </c>
      <c r="E547">
        <v>99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11</v>
      </c>
      <c r="P547">
        <v>9999</v>
      </c>
      <c r="Q547">
        <v>1349</v>
      </c>
      <c r="R547">
        <v>8442</v>
      </c>
      <c r="S547">
        <v>3.925199191342609</v>
      </c>
      <c r="T547">
        <v>7.7128642501776818</v>
      </c>
      <c r="U547">
        <v>268.94721629945434</v>
      </c>
      <c r="V547">
        <v>18.348732527837004</v>
      </c>
      <c r="W547">
        <v>70.09002606017529</v>
      </c>
      <c r="X547">
        <v>7.6403695806680894</v>
      </c>
      <c r="Y547">
        <v>54.844102911895355</v>
      </c>
      <c r="Z547">
        <v>1.707721537078799</v>
      </c>
      <c r="AA547">
        <v>2.3253998273577445</v>
      </c>
      <c r="AB547">
        <v>67.88378018207743</v>
      </c>
      <c r="AC547">
        <v>68.477528362084584</v>
      </c>
      <c r="AD547">
        <v>65.124146128251752</v>
      </c>
      <c r="AE547">
        <v>18.658002917384955</v>
      </c>
      <c r="AF547">
        <v>18.914334744658511</v>
      </c>
      <c r="AG547">
        <v>1065.4682028836251</v>
      </c>
      <c r="AH547">
        <v>91.956882255389701</v>
      </c>
      <c r="AI547">
        <v>27.031509121061369</v>
      </c>
      <c r="AJ547">
        <v>211.50894118718944</v>
      </c>
      <c r="AK547">
        <v>26.144453894913756</v>
      </c>
      <c r="AL547">
        <v>2.7078847368255006</v>
      </c>
      <c r="AM547">
        <v>-8.9484934950540787</v>
      </c>
      <c r="AN547">
        <v>99</v>
      </c>
      <c r="AO547">
        <v>99</v>
      </c>
      <c r="AP547">
        <v>99</v>
      </c>
      <c r="AQ547">
        <v>99</v>
      </c>
      <c r="AR547">
        <v>215.53797631307927</v>
      </c>
      <c r="AS547">
        <v>26.906400570296128</v>
      </c>
    </row>
    <row r="548" spans="1:45">
      <c r="A548">
        <v>14</v>
      </c>
      <c r="B548">
        <v>9</v>
      </c>
      <c r="C548">
        <v>2024</v>
      </c>
      <c r="D548">
        <v>99</v>
      </c>
      <c r="E548">
        <v>99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14</v>
      </c>
      <c r="P548">
        <v>9999</v>
      </c>
      <c r="Q548">
        <v>1132</v>
      </c>
      <c r="R548">
        <v>4470</v>
      </c>
      <c r="S548">
        <v>3.5820058335203062</v>
      </c>
      <c r="T548">
        <v>7.1411633109619732</v>
      </c>
      <c r="U548">
        <v>257.939597315436</v>
      </c>
      <c r="V548">
        <v>9.3288590604026851</v>
      </c>
      <c r="W548">
        <v>61.36465324384789</v>
      </c>
      <c r="X548">
        <v>3.9373601789709176</v>
      </c>
      <c r="Y548">
        <v>51.444919462863503</v>
      </c>
      <c r="Z548">
        <v>1.4136975264611069</v>
      </c>
      <c r="AA548">
        <v>2.2039179040272674</v>
      </c>
      <c r="AB548">
        <v>64.772858823122746</v>
      </c>
      <c r="AC548">
        <v>67.224012182331691</v>
      </c>
      <c r="AD548">
        <v>70.372297290272044</v>
      </c>
      <c r="AE548">
        <v>9.8793263492905439</v>
      </c>
      <c r="AF548">
        <v>9.6051512981482734</v>
      </c>
      <c r="AG548">
        <v>1087.027089072544</v>
      </c>
      <c r="AH548">
        <v>97.360178970917218</v>
      </c>
      <c r="AI548">
        <v>15.704697986577184</v>
      </c>
      <c r="AJ548">
        <v>211.472294652892</v>
      </c>
      <c r="AK548">
        <v>23.796667703401816</v>
      </c>
      <c r="AL548">
        <v>-0.50423754790117592</v>
      </c>
      <c r="AM548">
        <v>-17.582197511115449</v>
      </c>
      <c r="AN548">
        <v>99</v>
      </c>
      <c r="AO548">
        <v>99</v>
      </c>
      <c r="AP548">
        <v>99</v>
      </c>
      <c r="AQ548">
        <v>99</v>
      </c>
      <c r="AR548">
        <v>214.45959595959596</v>
      </c>
      <c r="AS548">
        <v>26.089796498990957</v>
      </c>
    </row>
    <row r="549" spans="1:45">
      <c r="A549">
        <v>14</v>
      </c>
      <c r="B549">
        <v>10</v>
      </c>
      <c r="C549">
        <v>2024</v>
      </c>
      <c r="D549">
        <v>99</v>
      </c>
      <c r="E549">
        <v>99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15</v>
      </c>
      <c r="P549">
        <v>9999</v>
      </c>
      <c r="Q549">
        <v>687</v>
      </c>
      <c r="R549">
        <v>3441</v>
      </c>
      <c r="S549">
        <v>3.7010218978102194</v>
      </c>
      <c r="T549">
        <v>7.5675675675675693</v>
      </c>
      <c r="U549">
        <v>264.84856146469059</v>
      </c>
      <c r="V549">
        <v>13.281022958442316</v>
      </c>
      <c r="W549">
        <v>67.247893054344686</v>
      </c>
      <c r="X549">
        <v>6.684103458297006</v>
      </c>
      <c r="Y549">
        <v>54.913360560837106</v>
      </c>
      <c r="Z549">
        <v>1.5118139259467696</v>
      </c>
      <c r="AA549">
        <v>2.260211452389981</v>
      </c>
      <c r="AB549">
        <v>68.163329386264962</v>
      </c>
      <c r="AC549">
        <v>68.938241769999408</v>
      </c>
      <c r="AD549">
        <v>64.002496432872903</v>
      </c>
      <c r="AE549">
        <v>7.6050921628431247</v>
      </c>
      <c r="AF549">
        <v>7.5920832306824195</v>
      </c>
      <c r="AG549">
        <v>1075.7174515235461</v>
      </c>
      <c r="AH549">
        <v>94.39116535890733</v>
      </c>
      <c r="AI549">
        <v>15.228131357163621</v>
      </c>
      <c r="AJ549">
        <v>213.97936333885784</v>
      </c>
      <c r="AK549">
        <v>24.525577560350264</v>
      </c>
      <c r="AL549">
        <v>0.59910235506001619</v>
      </c>
      <c r="AM549">
        <v>-16.060422739841162</v>
      </c>
      <c r="AN549">
        <v>99</v>
      </c>
      <c r="AO549">
        <v>99</v>
      </c>
      <c r="AP549">
        <v>99</v>
      </c>
      <c r="AQ549">
        <v>99</v>
      </c>
      <c r="AR549">
        <v>215.74422899353652</v>
      </c>
      <c r="AS549">
        <v>26.380072966084345</v>
      </c>
    </row>
    <row r="550" spans="1:45" s="538" customFormat="1">
      <c r="A550" s="538">
        <v>14</v>
      </c>
      <c r="B550" s="538">
        <v>11</v>
      </c>
      <c r="C550" s="538">
        <v>2024</v>
      </c>
      <c r="D550" s="538">
        <v>99</v>
      </c>
      <c r="E550" s="538">
        <v>99</v>
      </c>
      <c r="F550" s="538">
        <v>99</v>
      </c>
      <c r="G550" s="538">
        <v>99</v>
      </c>
      <c r="H550" s="538">
        <v>99</v>
      </c>
      <c r="I550" s="538">
        <v>99</v>
      </c>
      <c r="J550" s="538">
        <v>999</v>
      </c>
      <c r="K550" s="538">
        <v>99</v>
      </c>
      <c r="L550" s="538">
        <v>99</v>
      </c>
      <c r="M550" s="538">
        <v>99</v>
      </c>
      <c r="N550" s="538">
        <v>99</v>
      </c>
      <c r="O550" s="538">
        <v>16</v>
      </c>
      <c r="P550" s="538">
        <v>9999</v>
      </c>
      <c r="Q550" s="538">
        <v>1643</v>
      </c>
      <c r="R550" s="538">
        <v>9884</v>
      </c>
      <c r="S550" s="538">
        <v>3.7289700659563674</v>
      </c>
      <c r="T550" s="538">
        <v>7.5494738972076076</v>
      </c>
      <c r="U550" s="538">
        <v>262.33288142452523</v>
      </c>
      <c r="V550" s="538">
        <v>13.719142047753945</v>
      </c>
      <c r="W550" s="538">
        <v>68.575475515985445</v>
      </c>
      <c r="X550" s="538">
        <v>5.0789154188587613</v>
      </c>
      <c r="Y550" s="538">
        <v>49.612111627572638</v>
      </c>
      <c r="Z550" s="538">
        <v>1.5398335581552161</v>
      </c>
      <c r="AA550" s="538">
        <v>2.2305594168383576</v>
      </c>
      <c r="AB550" s="538">
        <v>66.375254523033789</v>
      </c>
      <c r="AC550" s="538">
        <v>65.32580594003295</v>
      </c>
      <c r="AD550" s="538">
        <v>54.765290059574809</v>
      </c>
      <c r="AE550" s="538">
        <v>21.845024974583392</v>
      </c>
      <c r="AF550" s="538">
        <v>21.600516493374972</v>
      </c>
      <c r="AG550" s="538">
        <v>1069.9270324300312</v>
      </c>
      <c r="AH550" s="538">
        <v>91.03601780655606</v>
      </c>
      <c r="AI550" s="538">
        <v>17.432213678672603</v>
      </c>
      <c r="AJ550" s="538">
        <v>213.30110892247876</v>
      </c>
      <c r="AK550" s="538">
        <v>30.673466836392439</v>
      </c>
      <c r="AL550" s="538">
        <v>1.7236187527796287</v>
      </c>
      <c r="AM550" s="538">
        <v>-20.591823057064367</v>
      </c>
      <c r="AN550" s="538">
        <v>99</v>
      </c>
      <c r="AO550" s="538">
        <v>99</v>
      </c>
      <c r="AP550" s="538">
        <v>99</v>
      </c>
      <c r="AQ550" s="538">
        <v>99</v>
      </c>
      <c r="AR550" s="538">
        <v>215.47712127943143</v>
      </c>
      <c r="AS550" s="538">
        <v>26.323981230379722</v>
      </c>
    </row>
    <row r="551" spans="1:45" s="538" customFormat="1">
      <c r="A551" s="538">
        <v>14</v>
      </c>
      <c r="B551" s="538">
        <v>12</v>
      </c>
      <c r="C551" s="538">
        <v>2024</v>
      </c>
      <c r="D551" s="538">
        <v>99</v>
      </c>
      <c r="E551" s="538">
        <v>99</v>
      </c>
      <c r="F551" s="538">
        <v>99</v>
      </c>
      <c r="G551" s="538">
        <v>99</v>
      </c>
      <c r="H551" s="538">
        <v>99</v>
      </c>
      <c r="I551" s="538">
        <v>99</v>
      </c>
      <c r="J551" s="538">
        <v>999</v>
      </c>
      <c r="K551" s="538">
        <v>99</v>
      </c>
      <c r="L551" s="538">
        <v>99</v>
      </c>
      <c r="M551" s="538">
        <v>99</v>
      </c>
      <c r="N551" s="538">
        <v>99</v>
      </c>
      <c r="O551" s="538">
        <v>18</v>
      </c>
      <c r="P551" s="538">
        <v>9999</v>
      </c>
      <c r="Q551" s="538">
        <v>562</v>
      </c>
      <c r="R551" s="538">
        <v>3193</v>
      </c>
      <c r="S551" s="538">
        <v>3.7405897114178175</v>
      </c>
      <c r="T551" s="538">
        <v>7.2705919198246196</v>
      </c>
      <c r="U551" s="538">
        <v>260.28549953022286</v>
      </c>
      <c r="V551" s="538">
        <v>13.999373629815222</v>
      </c>
      <c r="W551" s="538">
        <v>60.914500469777643</v>
      </c>
      <c r="X551" s="538">
        <v>4.5411838396492321</v>
      </c>
      <c r="Y551" s="538">
        <v>49.066284122508897</v>
      </c>
      <c r="Z551" s="538">
        <v>1.5797524488620951</v>
      </c>
      <c r="AA551" s="538">
        <v>2.2358724850195801</v>
      </c>
      <c r="AB551" s="538">
        <v>69.407484799986804</v>
      </c>
      <c r="AC551" s="538">
        <v>69.149578554675145</v>
      </c>
      <c r="AD551" s="538">
        <v>60.26036987296181</v>
      </c>
      <c r="AE551" s="538">
        <v>7.0569774123679441</v>
      </c>
      <c r="AF551" s="538">
        <v>6.9235297449415425</v>
      </c>
      <c r="AG551" s="538">
        <v>1066.8250877752953</v>
      </c>
      <c r="AH551" s="538">
        <v>98.089570936423428</v>
      </c>
      <c r="AI551" s="538">
        <v>19.010335108048857</v>
      </c>
      <c r="AJ551" s="538">
        <v>211.58594075448488</v>
      </c>
      <c r="AK551" s="538">
        <v>17.285296516647644</v>
      </c>
      <c r="AL551" s="538">
        <v>-6.1323743682532887</v>
      </c>
      <c r="AM551" s="538">
        <v>-21.318970021049175</v>
      </c>
      <c r="AN551" s="538">
        <v>99</v>
      </c>
      <c r="AO551" s="538">
        <v>99</v>
      </c>
      <c r="AP551" s="538">
        <v>99</v>
      </c>
      <c r="AQ551" s="538">
        <v>99</v>
      </c>
      <c r="AR551" s="538">
        <v>214.27736993297151</v>
      </c>
      <c r="AS551" s="538">
        <v>26.430883355294402</v>
      </c>
    </row>
    <row r="552" spans="1:45" s="538" customFormat="1">
      <c r="A552" s="538">
        <v>14</v>
      </c>
      <c r="B552" s="538">
        <v>13</v>
      </c>
      <c r="C552" s="538">
        <v>2024</v>
      </c>
      <c r="D552" s="538">
        <v>99</v>
      </c>
      <c r="E552" s="538">
        <v>99</v>
      </c>
      <c r="F552" s="538">
        <v>99</v>
      </c>
      <c r="G552" s="538">
        <v>99</v>
      </c>
      <c r="H552" s="538">
        <v>99</v>
      </c>
      <c r="I552" s="538">
        <v>99</v>
      </c>
      <c r="J552" s="538">
        <v>999</v>
      </c>
      <c r="K552" s="538">
        <v>99</v>
      </c>
      <c r="L552" s="538">
        <v>99</v>
      </c>
      <c r="M552" s="538">
        <v>99</v>
      </c>
      <c r="N552" s="538">
        <v>99</v>
      </c>
      <c r="O552" s="538">
        <v>55</v>
      </c>
      <c r="P552" s="538">
        <v>9999</v>
      </c>
      <c r="Q552" s="538">
        <v>161</v>
      </c>
      <c r="R552" s="538">
        <v>756</v>
      </c>
      <c r="S552" s="538">
        <v>3.5112582781456951</v>
      </c>
      <c r="T552" s="538">
        <v>7.2685185185185182</v>
      </c>
      <c r="U552" s="538">
        <v>257.27076719576763</v>
      </c>
      <c r="V552" s="538">
        <v>7.9365079365079394</v>
      </c>
      <c r="W552" s="538">
        <v>59.259259259259267</v>
      </c>
      <c r="X552" s="538">
        <v>5.1587301587301599</v>
      </c>
      <c r="Y552" s="538">
        <v>53.092074159563751</v>
      </c>
      <c r="Z552" s="538">
        <v>1.3473103570941698</v>
      </c>
      <c r="AA552" s="538">
        <v>2.184750763920388</v>
      </c>
      <c r="AB552" s="538">
        <v>64.290415613067566</v>
      </c>
      <c r="AC552" s="538">
        <v>66.647494355414167</v>
      </c>
      <c r="AD552" s="538">
        <v>65.861968907426117</v>
      </c>
      <c r="AE552" s="538">
        <v>1.6708659329001463</v>
      </c>
      <c r="AF552" s="538">
        <v>1.6202831164975939</v>
      </c>
      <c r="AG552" s="538">
        <v>1112.5775034293556</v>
      </c>
      <c r="AH552" s="538">
        <v>96.296296296296291</v>
      </c>
      <c r="AI552" s="538">
        <v>18.783068783068781</v>
      </c>
      <c r="AJ552" s="538">
        <v>207.21073966483985</v>
      </c>
      <c r="AK552" s="538">
        <v>25.226685607263104</v>
      </c>
      <c r="AL552" s="538">
        <v>0.58540311065734929</v>
      </c>
      <c r="AM552" s="538">
        <v>-11.070520129853707</v>
      </c>
      <c r="AN552" s="538">
        <v>99</v>
      </c>
      <c r="AO552" s="538">
        <v>99</v>
      </c>
      <c r="AP552" s="538">
        <v>99</v>
      </c>
      <c r="AQ552" s="538">
        <v>99</v>
      </c>
      <c r="AR552" s="538">
        <v>214.59945130315501</v>
      </c>
      <c r="AS552" s="538">
        <v>25.883771755579765</v>
      </c>
    </row>
    <row r="553" spans="1:45" s="538" customFormat="1">
      <c r="A553" s="538">
        <v>14</v>
      </c>
      <c r="B553" s="538">
        <v>14</v>
      </c>
      <c r="C553" s="538">
        <v>2024</v>
      </c>
      <c r="D553" s="538">
        <v>99</v>
      </c>
      <c r="E553" s="538">
        <v>99</v>
      </c>
      <c r="F553" s="538">
        <v>99</v>
      </c>
      <c r="G553" s="538">
        <v>99</v>
      </c>
      <c r="H553" s="538">
        <v>99</v>
      </c>
      <c r="I553" s="538">
        <v>99</v>
      </c>
      <c r="J553" s="538">
        <v>999</v>
      </c>
      <c r="K553" s="538">
        <v>99</v>
      </c>
      <c r="L553" s="538">
        <v>99</v>
      </c>
      <c r="M553" s="538">
        <v>99</v>
      </c>
      <c r="N553" s="538">
        <v>99</v>
      </c>
      <c r="O553" s="538">
        <v>56</v>
      </c>
      <c r="P553" s="538">
        <v>9999</v>
      </c>
      <c r="Q553" s="538">
        <v>84</v>
      </c>
      <c r="R553" s="538">
        <v>482</v>
      </c>
      <c r="S553" s="538">
        <v>3.304979253112033</v>
      </c>
      <c r="T553" s="538">
        <v>7.3360995850622412</v>
      </c>
      <c r="U553" s="538">
        <v>259.3931535269711</v>
      </c>
      <c r="V553" s="538">
        <v>6.224066390041493</v>
      </c>
      <c r="W553" s="538">
        <v>65.560165975103715</v>
      </c>
      <c r="X553" s="538">
        <v>3.319502074688796</v>
      </c>
      <c r="Y553" s="538">
        <v>46.861112601895933</v>
      </c>
      <c r="Z553" s="538">
        <v>1.3233994088785861</v>
      </c>
      <c r="AA553" s="538">
        <v>2.0580536403999088</v>
      </c>
      <c r="AB553" s="538">
        <v>79.948309707269445</v>
      </c>
      <c r="AC553" s="538">
        <v>75.118486916356261</v>
      </c>
      <c r="AD553" s="538">
        <v>83.150759651799135</v>
      </c>
      <c r="AE553" s="538">
        <v>1.0652875392299874</v>
      </c>
      <c r="AF553" s="538">
        <v>1.0415598174565563</v>
      </c>
      <c r="AG553" s="538">
        <v>1079.7094736842103</v>
      </c>
      <c r="AH553" s="538">
        <v>98.547717842323621</v>
      </c>
      <c r="AI553" s="538">
        <v>5.1867219917012441</v>
      </c>
      <c r="AJ553" s="538">
        <v>207.74324186800465</v>
      </c>
      <c r="AK553" s="538">
        <v>22.703061185789643</v>
      </c>
      <c r="AL553" s="538">
        <v>3.1692661390079775</v>
      </c>
      <c r="AM553" s="538">
        <v>-9.8799481551065895</v>
      </c>
      <c r="AN553" s="538">
        <v>99</v>
      </c>
      <c r="AO553" s="538">
        <v>99</v>
      </c>
      <c r="AP553" s="538">
        <v>99</v>
      </c>
      <c r="AQ553" s="538">
        <v>99</v>
      </c>
      <c r="AR553" s="538">
        <v>217.07157894736844</v>
      </c>
      <c r="AS553" s="538">
        <v>25.323739607069225</v>
      </c>
    </row>
    <row r="554" spans="1:45">
      <c r="A554">
        <v>14</v>
      </c>
      <c r="B554">
        <v>15</v>
      </c>
      <c r="C554">
        <v>2023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1</v>
      </c>
      <c r="P554">
        <v>9999</v>
      </c>
      <c r="Q554">
        <v>181</v>
      </c>
      <c r="R554">
        <v>1172</v>
      </c>
      <c r="S554">
        <v>4.2157534246575343</v>
      </c>
      <c r="T554">
        <v>7.8139931740614355</v>
      </c>
      <c r="U554">
        <v>280.6495733788388</v>
      </c>
      <c r="V554">
        <v>21.331058020477812</v>
      </c>
      <c r="W554">
        <v>74.829351535836182</v>
      </c>
      <c r="X554">
        <v>10.494880546075088</v>
      </c>
      <c r="Y554">
        <v>55.613296788465121</v>
      </c>
      <c r="Z554">
        <v>1.6953408924665141</v>
      </c>
      <c r="AA554">
        <v>2.1467990522174776</v>
      </c>
      <c r="AB554">
        <v>66.791883306782893</v>
      </c>
      <c r="AC554">
        <v>68.41650379819211</v>
      </c>
      <c r="AD554">
        <v>57.533599330488286</v>
      </c>
      <c r="AE554">
        <v>2.3195978308197756</v>
      </c>
      <c r="AF554">
        <v>2.480474410348565</v>
      </c>
      <c r="AG554">
        <v>1065.6374113475179</v>
      </c>
      <c r="AH554">
        <v>96.160409556313979</v>
      </c>
      <c r="AI554">
        <v>29.180887372013643</v>
      </c>
      <c r="AJ554">
        <v>209.85657188544749</v>
      </c>
      <c r="AK554">
        <v>22.711685440511474</v>
      </c>
      <c r="AL554">
        <v>-7.670126204270642</v>
      </c>
      <c r="AM554">
        <v>-16.231771314880021</v>
      </c>
      <c r="AN554">
        <v>99</v>
      </c>
      <c r="AO554">
        <v>99</v>
      </c>
      <c r="AP554">
        <v>99</v>
      </c>
      <c r="AQ554">
        <v>99</v>
      </c>
      <c r="AR554">
        <v>216.74468085106375</v>
      </c>
      <c r="AS554">
        <v>27.621271456909859</v>
      </c>
    </row>
    <row r="555" spans="1:45">
      <c r="A555">
        <v>14</v>
      </c>
      <c r="B555">
        <v>16</v>
      </c>
      <c r="C555">
        <v>2023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2</v>
      </c>
      <c r="P555">
        <v>9999</v>
      </c>
      <c r="Q555">
        <v>221</v>
      </c>
      <c r="R555">
        <v>1457</v>
      </c>
      <c r="S555">
        <v>4.3544390915347559</v>
      </c>
      <c r="T555">
        <v>7.5387783115991747</v>
      </c>
      <c r="U555">
        <v>268.90157858613537</v>
      </c>
      <c r="V555">
        <v>25.326012354152368</v>
      </c>
      <c r="W555">
        <v>69.938229238160602</v>
      </c>
      <c r="X555">
        <v>9.7460535346602626</v>
      </c>
      <c r="Y555">
        <v>59.911648324185904</v>
      </c>
      <c r="Z555">
        <v>1.8041778916037781</v>
      </c>
      <c r="AA555">
        <v>2.2171198592802766</v>
      </c>
      <c r="AB555">
        <v>69.911969998978307</v>
      </c>
      <c r="AC555">
        <v>61.080492637677807</v>
      </c>
      <c r="AD555">
        <v>52.690127870521245</v>
      </c>
      <c r="AE555">
        <v>2.8836638562324342</v>
      </c>
      <c r="AF555">
        <v>2.9545793387071648</v>
      </c>
      <c r="AG555">
        <v>1058.9748382458663</v>
      </c>
      <c r="AH555">
        <v>95.401509951956101</v>
      </c>
      <c r="AI555">
        <v>41.798215511324642</v>
      </c>
      <c r="AJ555">
        <v>210.10090027345055</v>
      </c>
      <c r="AK555">
        <v>19.41166943774898</v>
      </c>
      <c r="AL555">
        <v>-0.50663645020958759</v>
      </c>
      <c r="AM555">
        <v>-17.355728722240361</v>
      </c>
      <c r="AN555">
        <v>99</v>
      </c>
      <c r="AO555">
        <v>99</v>
      </c>
      <c r="AP555">
        <v>99</v>
      </c>
      <c r="AQ555">
        <v>99</v>
      </c>
      <c r="AR555">
        <v>212.72753414809495</v>
      </c>
      <c r="AS555">
        <v>27.821935202025273</v>
      </c>
    </row>
    <row r="556" spans="1:45">
      <c r="A556">
        <v>14</v>
      </c>
      <c r="B556">
        <v>17</v>
      </c>
      <c r="C556">
        <v>2023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3</v>
      </c>
      <c r="P556">
        <v>9999</v>
      </c>
      <c r="Q556">
        <v>279</v>
      </c>
      <c r="R556">
        <v>1259</v>
      </c>
      <c r="S556">
        <v>4.2769353551476446</v>
      </c>
      <c r="T556">
        <v>7.6465448768864146</v>
      </c>
      <c r="U556">
        <v>271.98268467037326</v>
      </c>
      <c r="V556">
        <v>23.113582208101661</v>
      </c>
      <c r="W556">
        <v>71.485305798252568</v>
      </c>
      <c r="X556">
        <v>9.7696584590945186</v>
      </c>
      <c r="Y556">
        <v>58.770562099071427</v>
      </c>
      <c r="Z556">
        <v>1.6714084883253371</v>
      </c>
      <c r="AA556">
        <v>2.3263713268967159</v>
      </c>
      <c r="AB556">
        <v>68.357269873787928</v>
      </c>
      <c r="AC556">
        <v>62.418756211823954</v>
      </c>
      <c r="AD556">
        <v>55.009772044355778</v>
      </c>
      <c r="AE556">
        <v>2.4917864069983766</v>
      </c>
      <c r="AF556">
        <v>2.5823181002048274</v>
      </c>
      <c r="AG556">
        <v>1078.0372565622351</v>
      </c>
      <c r="AH556">
        <v>93.645750595710879</v>
      </c>
      <c r="AI556">
        <v>39.793486894360591</v>
      </c>
      <c r="AJ556">
        <v>213.17725539808717</v>
      </c>
      <c r="AK556">
        <v>30.647915553073226</v>
      </c>
      <c r="AL556">
        <v>5.4932616088990782</v>
      </c>
      <c r="AM556">
        <v>0.48204382347681968</v>
      </c>
      <c r="AN556">
        <v>99</v>
      </c>
      <c r="AO556">
        <v>99</v>
      </c>
      <c r="AP556">
        <v>99</v>
      </c>
      <c r="AQ556">
        <v>99</v>
      </c>
      <c r="AR556">
        <v>214.09144792548679</v>
      </c>
      <c r="AS556">
        <v>27.72794013494109</v>
      </c>
    </row>
    <row r="557" spans="1:45">
      <c r="A557">
        <v>14</v>
      </c>
      <c r="B557">
        <v>18</v>
      </c>
      <c r="C557">
        <v>2023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4</v>
      </c>
      <c r="P557">
        <v>9999</v>
      </c>
      <c r="Q557">
        <v>1806</v>
      </c>
      <c r="R557">
        <v>9579</v>
      </c>
      <c r="S557">
        <v>4.0585034013605439</v>
      </c>
      <c r="T557">
        <v>7.4730138845390979</v>
      </c>
      <c r="U557">
        <v>268.14487942373967</v>
      </c>
      <c r="V557">
        <v>20.555381563837557</v>
      </c>
      <c r="W557">
        <v>67.971604551623344</v>
      </c>
      <c r="X557">
        <v>7.432926192713226</v>
      </c>
      <c r="Y557">
        <v>53.817596006065607</v>
      </c>
      <c r="Z557">
        <v>1.749501645653879</v>
      </c>
      <c r="AA557">
        <v>2.1682005079926845</v>
      </c>
      <c r="AB557">
        <v>72.64763914712799</v>
      </c>
      <c r="AC557">
        <v>65.130301116736319</v>
      </c>
      <c r="AD557">
        <v>58.625734396523775</v>
      </c>
      <c r="AE557">
        <v>18.958555990974943</v>
      </c>
      <c r="AF557">
        <v>19.370125483968504</v>
      </c>
      <c r="AG557">
        <v>1073.5667659058331</v>
      </c>
      <c r="AH557">
        <v>94.644534920137787</v>
      </c>
      <c r="AI557">
        <v>31.861363399102199</v>
      </c>
      <c r="AJ557">
        <v>210.54964347574463</v>
      </c>
      <c r="AK557">
        <v>18.943964742507859</v>
      </c>
      <c r="AL557">
        <v>-5.822431897637939</v>
      </c>
      <c r="AM557">
        <v>-17.55257596129568</v>
      </c>
      <c r="AN557">
        <v>99</v>
      </c>
      <c r="AO557">
        <v>99</v>
      </c>
      <c r="AP557">
        <v>99</v>
      </c>
      <c r="AQ557">
        <v>99</v>
      </c>
      <c r="AR557">
        <v>214.66931304443713</v>
      </c>
      <c r="AS557">
        <v>27.160381233463102</v>
      </c>
    </row>
    <row r="558" spans="1:45">
      <c r="A558">
        <v>14</v>
      </c>
      <c r="B558">
        <v>19</v>
      </c>
      <c r="C558">
        <v>2023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7</v>
      </c>
      <c r="P558">
        <v>9999</v>
      </c>
      <c r="Q558">
        <v>115</v>
      </c>
      <c r="R558">
        <v>837</v>
      </c>
      <c r="S558">
        <v>4.4196642685851311</v>
      </c>
      <c r="T558">
        <v>7.7371565113500607</v>
      </c>
      <c r="U558">
        <v>278.94504181600956</v>
      </c>
      <c r="V558">
        <v>26.642771804062122</v>
      </c>
      <c r="W558">
        <v>75.746714456391871</v>
      </c>
      <c r="X558">
        <v>10.15531660692951</v>
      </c>
      <c r="Y558">
        <v>57.648893110363623</v>
      </c>
      <c r="Z558">
        <v>1.7948942618704076</v>
      </c>
      <c r="AA558">
        <v>2.0589213263436985</v>
      </c>
      <c r="AB558">
        <v>71.836705305454316</v>
      </c>
      <c r="AC558">
        <v>59.477603946727427</v>
      </c>
      <c r="AD558">
        <v>49.051723122997849</v>
      </c>
      <c r="AE558">
        <v>1.656572853580335</v>
      </c>
      <c r="AF558">
        <v>1.7607060531043548</v>
      </c>
      <c r="AG558">
        <v>1068.158415841584</v>
      </c>
      <c r="AH558">
        <v>96.535244922341676</v>
      </c>
      <c r="AI558">
        <v>38.470728793309448</v>
      </c>
      <c r="AJ558">
        <v>212.808086864936</v>
      </c>
      <c r="AK558">
        <v>22.139630550752155</v>
      </c>
      <c r="AL558">
        <v>2.910170042911167</v>
      </c>
      <c r="AM558">
        <v>-15.93184553448366</v>
      </c>
      <c r="AN558">
        <v>99</v>
      </c>
      <c r="AO558">
        <v>99</v>
      </c>
      <c r="AP558">
        <v>99</v>
      </c>
      <c r="AQ558">
        <v>99</v>
      </c>
      <c r="AR558">
        <v>215.05569306930695</v>
      </c>
      <c r="AS558">
        <v>28.061800574191462</v>
      </c>
    </row>
    <row r="559" spans="1:45">
      <c r="A559">
        <v>14</v>
      </c>
      <c r="B559">
        <v>20</v>
      </c>
      <c r="C559">
        <v>2023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8</v>
      </c>
      <c r="P559">
        <v>9999</v>
      </c>
      <c r="Q559">
        <v>159</v>
      </c>
      <c r="R559">
        <v>636</v>
      </c>
      <c r="S559">
        <v>4.4015748031496065</v>
      </c>
      <c r="T559">
        <v>7.7830188679245298</v>
      </c>
      <c r="U559">
        <v>268.99606918238982</v>
      </c>
      <c r="V559">
        <v>27.358490566037744</v>
      </c>
      <c r="W559">
        <v>71.698113207547181</v>
      </c>
      <c r="X559">
        <v>10.220125786163518</v>
      </c>
      <c r="Y559">
        <v>61.128547924363716</v>
      </c>
      <c r="Z559">
        <v>1.795883029613033</v>
      </c>
      <c r="AA559">
        <v>2.4087290823371657</v>
      </c>
      <c r="AB559">
        <v>67.220059376677995</v>
      </c>
      <c r="AC559">
        <v>59.873318573942576</v>
      </c>
      <c r="AD559">
        <v>59.254184986331758</v>
      </c>
      <c r="AE559">
        <v>1.2587578672366699</v>
      </c>
      <c r="AF559">
        <v>1.2901666229400439</v>
      </c>
      <c r="AG559">
        <v>1091.0886699507389</v>
      </c>
      <c r="AH559">
        <v>95.754716981132034</v>
      </c>
      <c r="AI559">
        <v>46.226415094339607</v>
      </c>
      <c r="AJ559">
        <v>209.79579254087355</v>
      </c>
      <c r="AK559">
        <v>20.929026286514311</v>
      </c>
      <c r="AL559">
        <v>-3.1661437361664602</v>
      </c>
      <c r="AM559">
        <v>-12.54928985122493</v>
      </c>
      <c r="AN559">
        <v>99</v>
      </c>
      <c r="AO559">
        <v>99</v>
      </c>
      <c r="AP559">
        <v>99</v>
      </c>
      <c r="AQ559">
        <v>99</v>
      </c>
      <c r="AR559">
        <v>212.13793103448276</v>
      </c>
      <c r="AS559">
        <v>28.052584991428809</v>
      </c>
    </row>
    <row r="560" spans="1:45">
      <c r="A560">
        <v>14</v>
      </c>
      <c r="B560">
        <v>21</v>
      </c>
      <c r="C560">
        <v>2023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</v>
      </c>
      <c r="P560">
        <v>9999</v>
      </c>
      <c r="Q560">
        <v>420</v>
      </c>
      <c r="R560">
        <v>1854</v>
      </c>
      <c r="S560">
        <v>4.0059652928416476</v>
      </c>
      <c r="T560">
        <v>7.3317152103559859</v>
      </c>
      <c r="U560">
        <v>260.91731391585785</v>
      </c>
      <c r="V560">
        <v>21.467098166127297</v>
      </c>
      <c r="W560">
        <v>63.646170442286952</v>
      </c>
      <c r="X560">
        <v>7.6591154261057151</v>
      </c>
      <c r="Y560">
        <v>56.332037643431761</v>
      </c>
      <c r="Z560">
        <v>1.7742702592353348</v>
      </c>
      <c r="AA560">
        <v>2.4252575954590374</v>
      </c>
      <c r="AB560">
        <v>65.326705234929193</v>
      </c>
      <c r="AC560">
        <v>68.097894968362013</v>
      </c>
      <c r="AD560">
        <v>62.44660474957869</v>
      </c>
      <c r="AE560">
        <v>3.6693979337370863</v>
      </c>
      <c r="AF560">
        <v>3.6480046369575554</v>
      </c>
      <c r="AG560">
        <v>1079.8809794988613</v>
      </c>
      <c r="AH560">
        <v>94.714131607335503</v>
      </c>
      <c r="AI560">
        <v>32.5782092772384</v>
      </c>
      <c r="AJ560">
        <v>208.35113076940644</v>
      </c>
      <c r="AK560">
        <v>26.342509439653359</v>
      </c>
      <c r="AL560">
        <v>4.5668141337015156</v>
      </c>
      <c r="AM560">
        <v>-8.755519536821506</v>
      </c>
      <c r="AN560">
        <v>99</v>
      </c>
      <c r="AO560">
        <v>99</v>
      </c>
      <c r="AP560">
        <v>99</v>
      </c>
      <c r="AQ560">
        <v>99</v>
      </c>
      <c r="AR560">
        <v>212.8502277904328</v>
      </c>
      <c r="AS560">
        <v>27.128274766058791</v>
      </c>
    </row>
    <row r="561" spans="1:45">
      <c r="A561">
        <v>14</v>
      </c>
      <c r="B561">
        <v>22</v>
      </c>
      <c r="C561">
        <v>2023</v>
      </c>
      <c r="D561">
        <v>99</v>
      </c>
      <c r="E561">
        <v>99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11</v>
      </c>
      <c r="P561">
        <v>9999</v>
      </c>
      <c r="Q561">
        <v>1396</v>
      </c>
      <c r="R561">
        <v>9185</v>
      </c>
      <c r="S561">
        <v>3.7904657534246566</v>
      </c>
      <c r="T561">
        <v>7.4249319542732719</v>
      </c>
      <c r="U561">
        <v>264.69323897659183</v>
      </c>
      <c r="V561">
        <v>16.995100707675562</v>
      </c>
      <c r="W561">
        <v>66.826347305389206</v>
      </c>
      <c r="X561">
        <v>6.565051714752312</v>
      </c>
      <c r="Y561">
        <v>54.294503572120483</v>
      </c>
      <c r="Z561">
        <v>1.6788839607329638</v>
      </c>
      <c r="AA561">
        <v>2.2411135972899032</v>
      </c>
      <c r="AB561">
        <v>66.02552514844399</v>
      </c>
      <c r="AC561">
        <v>71.05658755094025</v>
      </c>
      <c r="AD561">
        <v>67.495239758770609</v>
      </c>
      <c r="AE561">
        <v>18.178759450579904</v>
      </c>
      <c r="AF561">
        <v>18.33431809356852</v>
      </c>
      <c r="AG561">
        <v>1061.7066666666667</v>
      </c>
      <c r="AH561">
        <v>93.837778987479552</v>
      </c>
      <c r="AI561">
        <v>24.703320631464344</v>
      </c>
      <c r="AJ561">
        <v>213.12479785985005</v>
      </c>
      <c r="AK561">
        <v>24.939478026700513</v>
      </c>
      <c r="AL561">
        <v>2.375841814919486</v>
      </c>
      <c r="AM561">
        <v>-14.511549047298219</v>
      </c>
      <c r="AN561">
        <v>99</v>
      </c>
      <c r="AO561">
        <v>99</v>
      </c>
      <c r="AP561">
        <v>99</v>
      </c>
      <c r="AQ561">
        <v>99</v>
      </c>
      <c r="AR561">
        <v>215.49623188405795</v>
      </c>
      <c r="AS561">
        <v>26.535012890047497</v>
      </c>
    </row>
    <row r="562" spans="1:45">
      <c r="A562">
        <v>14</v>
      </c>
      <c r="B562">
        <v>23</v>
      </c>
      <c r="C562">
        <v>2023</v>
      </c>
      <c r="D562">
        <v>99</v>
      </c>
      <c r="E562">
        <v>99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14</v>
      </c>
      <c r="P562">
        <v>9999</v>
      </c>
      <c r="Q562">
        <v>1185</v>
      </c>
      <c r="R562">
        <v>4900</v>
      </c>
      <c r="S562">
        <v>3.4404007360457993</v>
      </c>
      <c r="T562">
        <v>7.1687755102040809</v>
      </c>
      <c r="U562">
        <v>254.56993877551025</v>
      </c>
      <c r="V562">
        <v>7.6122448979591857</v>
      </c>
      <c r="W562">
        <v>60.836734693877553</v>
      </c>
      <c r="X562">
        <v>3.1632653061224487</v>
      </c>
      <c r="Y562">
        <v>47.601976339486413</v>
      </c>
      <c r="Z562">
        <v>1.3568307610719319</v>
      </c>
      <c r="AA562">
        <v>2.1839592698723753</v>
      </c>
      <c r="AB562">
        <v>65.960505665186048</v>
      </c>
      <c r="AC562">
        <v>68.574500425262102</v>
      </c>
      <c r="AD562">
        <v>69.290983286306712</v>
      </c>
      <c r="AE562">
        <v>9.6979772790246592</v>
      </c>
      <c r="AF562">
        <v>9.4068875199192412</v>
      </c>
      <c r="AG562">
        <v>1090.9976934367789</v>
      </c>
      <c r="AH562">
        <v>97.244897959183675</v>
      </c>
      <c r="AI562">
        <v>13.36734693877551</v>
      </c>
      <c r="AJ562">
        <v>212.77565790893436</v>
      </c>
      <c r="AK562">
        <v>20.438378606331213</v>
      </c>
      <c r="AL562">
        <v>-2.5177116403025841</v>
      </c>
      <c r="AM562">
        <v>-23.469268964671659</v>
      </c>
      <c r="AN562">
        <v>99</v>
      </c>
      <c r="AO562">
        <v>99</v>
      </c>
      <c r="AP562">
        <v>99</v>
      </c>
      <c r="AQ562">
        <v>99</v>
      </c>
      <c r="AR562">
        <v>214.72908366533872</v>
      </c>
      <c r="AS562">
        <v>25.662404584597393</v>
      </c>
    </row>
    <row r="563" spans="1:45">
      <c r="A563">
        <v>14</v>
      </c>
      <c r="B563">
        <v>24</v>
      </c>
      <c r="C563">
        <v>2023</v>
      </c>
      <c r="D563">
        <v>99</v>
      </c>
      <c r="E563">
        <v>99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15</v>
      </c>
      <c r="P563">
        <v>9999</v>
      </c>
      <c r="Q563">
        <v>729</v>
      </c>
      <c r="R563">
        <v>3882</v>
      </c>
      <c r="S563">
        <v>3.5623383341955512</v>
      </c>
      <c r="T563">
        <v>7.4974240082431711</v>
      </c>
      <c r="U563">
        <v>258.47364760432777</v>
      </c>
      <c r="V563">
        <v>10.767645543534263</v>
      </c>
      <c r="W563">
        <v>66.177228232869652</v>
      </c>
      <c r="X563">
        <v>4.6367851622874809</v>
      </c>
      <c r="Y563">
        <v>50.349649513355615</v>
      </c>
      <c r="Z563">
        <v>1.4761047427178349</v>
      </c>
      <c r="AA563">
        <v>2.2700519981290737</v>
      </c>
      <c r="AB563">
        <v>65.760831605503512</v>
      </c>
      <c r="AC563">
        <v>68.485718814480109</v>
      </c>
      <c r="AD563">
        <v>63.739093448642258</v>
      </c>
      <c r="AE563">
        <v>7.683173019831373</v>
      </c>
      <c r="AF563">
        <v>7.5668400825041804</v>
      </c>
      <c r="AG563">
        <v>1077.2248167254952</v>
      </c>
      <c r="AH563">
        <v>94.796496651210703</v>
      </c>
      <c r="AI563">
        <v>14.245234415249872</v>
      </c>
      <c r="AJ563">
        <v>210.40676497606401</v>
      </c>
      <c r="AK563">
        <v>27.513858364609018</v>
      </c>
      <c r="AL563">
        <v>3.7411474140725329</v>
      </c>
      <c r="AM563">
        <v>-16.342413346000662</v>
      </c>
      <c r="AN563">
        <v>99</v>
      </c>
      <c r="AO563">
        <v>99</v>
      </c>
      <c r="AP563">
        <v>99</v>
      </c>
      <c r="AQ563">
        <v>99</v>
      </c>
      <c r="AR563">
        <v>215.14064621232689</v>
      </c>
      <c r="AS563">
        <v>25.986215382511343</v>
      </c>
    </row>
    <row r="564" spans="1:45" s="541" customFormat="1">
      <c r="A564" s="541">
        <v>14</v>
      </c>
      <c r="B564" s="541">
        <v>25</v>
      </c>
      <c r="C564" s="541">
        <v>2023</v>
      </c>
      <c r="D564" s="541">
        <v>99</v>
      </c>
      <c r="E564" s="541">
        <v>99</v>
      </c>
      <c r="F564" s="541">
        <v>99</v>
      </c>
      <c r="G564" s="541">
        <v>99</v>
      </c>
      <c r="H564" s="541">
        <v>99</v>
      </c>
      <c r="I564" s="541">
        <v>99</v>
      </c>
      <c r="J564" s="541">
        <v>999</v>
      </c>
      <c r="K564" s="541">
        <v>99</v>
      </c>
      <c r="L564" s="541">
        <v>99</v>
      </c>
      <c r="M564" s="541">
        <v>99</v>
      </c>
      <c r="N564" s="541">
        <v>99</v>
      </c>
      <c r="O564" s="541">
        <v>16</v>
      </c>
      <c r="P564" s="541">
        <v>9999</v>
      </c>
      <c r="Q564" s="541">
        <v>1728</v>
      </c>
      <c r="R564" s="541">
        <v>10903</v>
      </c>
      <c r="S564" s="541">
        <v>3.6271389144434223</v>
      </c>
      <c r="T564" s="541">
        <v>7.3670549390076143</v>
      </c>
      <c r="U564" s="541">
        <v>258.67701550032098</v>
      </c>
      <c r="V564" s="541">
        <v>12.308538934238282</v>
      </c>
      <c r="W564" s="541">
        <v>64.661102448867283</v>
      </c>
      <c r="X564" s="541">
        <v>4.008071173071631</v>
      </c>
      <c r="Y564" s="541">
        <v>48.423162904593511</v>
      </c>
      <c r="Z564" s="541">
        <v>1.4987732765171684</v>
      </c>
      <c r="AA564" s="541">
        <v>2.3447492107343284</v>
      </c>
      <c r="AB564" s="541">
        <v>64.988675397662547</v>
      </c>
      <c r="AC564" s="541">
        <v>65.541449274233173</v>
      </c>
      <c r="AD564" s="541">
        <v>54.518760285996805</v>
      </c>
      <c r="AE564" s="541">
        <v>21.57898903534814</v>
      </c>
      <c r="AF564" s="541">
        <v>21.268977247249875</v>
      </c>
      <c r="AG564" s="541">
        <v>1069.2554125511322</v>
      </c>
      <c r="AH564" s="541">
        <v>91.846280840135762</v>
      </c>
      <c r="AI564" s="541">
        <v>17.43556819224067</v>
      </c>
      <c r="AJ564" s="541">
        <v>214.53044073367244</v>
      </c>
      <c r="AK564" s="541">
        <v>30.708909574017259</v>
      </c>
      <c r="AL564" s="541">
        <v>4.3070241128811571</v>
      </c>
      <c r="AM564" s="541">
        <v>-17.241178489119051</v>
      </c>
      <c r="AN564" s="541">
        <v>99</v>
      </c>
      <c r="AO564" s="541">
        <v>99</v>
      </c>
      <c r="AP564" s="541">
        <v>99</v>
      </c>
      <c r="AQ564" s="541">
        <v>99</v>
      </c>
      <c r="AR564" s="541">
        <v>215.04729123017063</v>
      </c>
      <c r="AS564" s="541">
        <v>26.094762206451922</v>
      </c>
    </row>
    <row r="565" spans="1:45" s="541" customFormat="1">
      <c r="A565" s="541">
        <v>14</v>
      </c>
      <c r="B565" s="541">
        <v>26</v>
      </c>
      <c r="C565" s="541">
        <v>2023</v>
      </c>
      <c r="D565" s="541">
        <v>99</v>
      </c>
      <c r="E565" s="541">
        <v>99</v>
      </c>
      <c r="F565" s="541">
        <v>99</v>
      </c>
      <c r="G565" s="541">
        <v>99</v>
      </c>
      <c r="H565" s="541">
        <v>99</v>
      </c>
      <c r="I565" s="541">
        <v>99</v>
      </c>
      <c r="J565" s="541">
        <v>999</v>
      </c>
      <c r="K565" s="541">
        <v>99</v>
      </c>
      <c r="L565" s="541">
        <v>99</v>
      </c>
      <c r="M565" s="541">
        <v>99</v>
      </c>
      <c r="N565" s="541">
        <v>99</v>
      </c>
      <c r="O565" s="541">
        <v>18</v>
      </c>
      <c r="P565" s="541">
        <v>9999</v>
      </c>
      <c r="Q565" s="541">
        <v>588</v>
      </c>
      <c r="R565" s="541">
        <v>3429</v>
      </c>
      <c r="S565" s="541">
        <v>3.6026877008472105</v>
      </c>
      <c r="T565" s="541">
        <v>7.160396617089531</v>
      </c>
      <c r="U565" s="541">
        <v>255.62478856809579</v>
      </c>
      <c r="V565" s="541">
        <v>12.131816856226305</v>
      </c>
      <c r="W565" s="541">
        <v>57.247010790317887</v>
      </c>
      <c r="X565" s="541">
        <v>3.2662583843686201</v>
      </c>
      <c r="Y565" s="541">
        <v>47.475214183698363</v>
      </c>
      <c r="Z565" s="541">
        <v>1.5296981444974214</v>
      </c>
      <c r="AA565" s="541">
        <v>2.3343818329536714</v>
      </c>
      <c r="AB565" s="541">
        <v>68.992789411792259</v>
      </c>
      <c r="AC565" s="541">
        <v>67.33407436431456</v>
      </c>
      <c r="AD565" s="541">
        <v>61.253123391793814</v>
      </c>
      <c r="AE565" s="541">
        <v>6.7866049162807283</v>
      </c>
      <c r="AF565" s="541">
        <v>6.6101787583031948</v>
      </c>
      <c r="AG565" s="541">
        <v>1071.5199280791132</v>
      </c>
      <c r="AH565" s="541">
        <v>97.200349956255494</v>
      </c>
      <c r="AI565" s="541">
        <v>20.268299795858859</v>
      </c>
      <c r="AJ565" s="541">
        <v>212.05014568898423</v>
      </c>
      <c r="AK565" s="541">
        <v>18.486573216942784</v>
      </c>
      <c r="AL565" s="541">
        <v>-5.7645034699256952</v>
      </c>
      <c r="AM565" s="541">
        <v>-18.712450939219995</v>
      </c>
      <c r="AN565" s="541">
        <v>99</v>
      </c>
      <c r="AO565" s="541">
        <v>99</v>
      </c>
      <c r="AP565" s="541">
        <v>99</v>
      </c>
      <c r="AQ565" s="541">
        <v>99</v>
      </c>
      <c r="AR565" s="541">
        <v>213.97332933772847</v>
      </c>
      <c r="AS565" s="541">
        <v>26.086915527058185</v>
      </c>
    </row>
    <row r="566" spans="1:45" s="541" customFormat="1">
      <c r="A566" s="541">
        <v>14</v>
      </c>
      <c r="B566" s="541">
        <v>27</v>
      </c>
      <c r="C566" s="541">
        <v>2023</v>
      </c>
      <c r="D566" s="541">
        <v>99</v>
      </c>
      <c r="E566" s="541">
        <v>99</v>
      </c>
      <c r="F566" s="541">
        <v>99</v>
      </c>
      <c r="G566" s="541">
        <v>99</v>
      </c>
      <c r="H566" s="541">
        <v>99</v>
      </c>
      <c r="I566" s="541">
        <v>99</v>
      </c>
      <c r="J566" s="541">
        <v>999</v>
      </c>
      <c r="K566" s="541">
        <v>99</v>
      </c>
      <c r="L566" s="541">
        <v>99</v>
      </c>
      <c r="M566" s="541">
        <v>99</v>
      </c>
      <c r="N566" s="541">
        <v>99</v>
      </c>
      <c r="O566" s="541">
        <v>55</v>
      </c>
      <c r="P566" s="541">
        <v>9999</v>
      </c>
      <c r="Q566" s="541">
        <v>173</v>
      </c>
      <c r="R566" s="541">
        <v>917</v>
      </c>
      <c r="S566" s="541">
        <v>3.3533260632497259</v>
      </c>
      <c r="T566" s="541">
        <v>7.1025081788440563</v>
      </c>
      <c r="U566" s="541">
        <v>252.88353326063248</v>
      </c>
      <c r="V566" s="541">
        <v>5.9978189749182107</v>
      </c>
      <c r="W566" s="541">
        <v>58.66957470010906</v>
      </c>
      <c r="X566" s="541">
        <v>2.8353326063249722</v>
      </c>
      <c r="Y566" s="541">
        <v>45.636639431683157</v>
      </c>
      <c r="Z566" s="541">
        <v>1.3198932392581444</v>
      </c>
      <c r="AA566" s="541">
        <v>2.0501786583820798</v>
      </c>
      <c r="AB566" s="541">
        <v>71.418411491951446</v>
      </c>
      <c r="AC566" s="541">
        <v>74.52098019335736</v>
      </c>
      <c r="AD566" s="541">
        <v>66.928975913416949</v>
      </c>
      <c r="AE566" s="541">
        <v>1.8149071765031872</v>
      </c>
      <c r="AF566" s="541">
        <v>1.7487697786925136</v>
      </c>
      <c r="AG566" s="541">
        <v>1087.9429223744294</v>
      </c>
      <c r="AH566" s="541">
        <v>95.528898582333682</v>
      </c>
      <c r="AI566" s="541">
        <v>13.958560523446019</v>
      </c>
      <c r="AJ566" s="541">
        <v>202.83787176362495</v>
      </c>
      <c r="AK566" s="541">
        <v>18.647118550227503</v>
      </c>
      <c r="AL566" s="541">
        <v>2.863341748342104</v>
      </c>
      <c r="AM566" s="541">
        <v>-23.003012678264461</v>
      </c>
      <c r="AN566" s="541">
        <v>99</v>
      </c>
      <c r="AO566" s="541">
        <v>99</v>
      </c>
      <c r="AP566" s="541">
        <v>99</v>
      </c>
      <c r="AQ566" s="541">
        <v>99</v>
      </c>
      <c r="AR566" s="541">
        <v>214.87671232876713</v>
      </c>
      <c r="AS566" s="541">
        <v>25.374333469366245</v>
      </c>
    </row>
    <row r="567" spans="1:45" s="541" customFormat="1">
      <c r="A567" s="541">
        <v>14</v>
      </c>
      <c r="B567" s="541">
        <v>28</v>
      </c>
      <c r="C567" s="541">
        <v>2023</v>
      </c>
      <c r="D567" s="541">
        <v>99</v>
      </c>
      <c r="E567" s="541">
        <v>99</v>
      </c>
      <c r="F567" s="541">
        <v>99</v>
      </c>
      <c r="G567" s="541">
        <v>99</v>
      </c>
      <c r="H567" s="541">
        <v>99</v>
      </c>
      <c r="I567" s="541">
        <v>99</v>
      </c>
      <c r="J567" s="541">
        <v>999</v>
      </c>
      <c r="K567" s="541">
        <v>99</v>
      </c>
      <c r="L567" s="541">
        <v>99</v>
      </c>
      <c r="M567" s="541">
        <v>99</v>
      </c>
      <c r="N567" s="541">
        <v>99</v>
      </c>
      <c r="O567" s="541">
        <v>56</v>
      </c>
      <c r="P567" s="541">
        <v>9999</v>
      </c>
      <c r="Q567" s="541">
        <v>83</v>
      </c>
      <c r="R567" s="541">
        <v>516</v>
      </c>
      <c r="S567" s="541">
        <v>3.1298449612403094</v>
      </c>
      <c r="T567" s="541">
        <v>6.7693798449612395</v>
      </c>
      <c r="U567" s="541">
        <v>251.24224806201556</v>
      </c>
      <c r="V567" s="541">
        <v>3.4883720930232553</v>
      </c>
      <c r="W567" s="541">
        <v>52.713178294573666</v>
      </c>
      <c r="X567" s="541">
        <v>2.1317829457364343</v>
      </c>
      <c r="Y567" s="541">
        <v>47.00904908335599</v>
      </c>
      <c r="Z567" s="541">
        <v>1.1798538107421084</v>
      </c>
      <c r="AA567" s="541">
        <v>1.800923644132888</v>
      </c>
      <c r="AB567" s="541">
        <v>77.076487128682245</v>
      </c>
      <c r="AC567" s="541">
        <v>76.34354690685781</v>
      </c>
      <c r="AD567" s="541">
        <v>79.938263986411314</v>
      </c>
      <c r="AE567" s="541">
        <v>1.0212563828523924</v>
      </c>
      <c r="AF567" s="541">
        <v>0.97765387353144773</v>
      </c>
      <c r="AG567" s="541">
        <v>1097.7606490872213</v>
      </c>
      <c r="AH567" s="541">
        <v>95.542635658914719</v>
      </c>
      <c r="AI567" s="541">
        <v>2.5193798449612403</v>
      </c>
      <c r="AJ567" s="541">
        <v>209.39525479681899</v>
      </c>
      <c r="AK567" s="541">
        <v>28.240312668025201</v>
      </c>
      <c r="AL567" s="541">
        <v>9.0196665164956453</v>
      </c>
      <c r="AM567" s="541">
        <v>-6.5424232423137685</v>
      </c>
      <c r="AN567" s="541">
        <v>99</v>
      </c>
      <c r="AO567" s="541">
        <v>99</v>
      </c>
      <c r="AP567" s="541">
        <v>99</v>
      </c>
      <c r="AQ567" s="541">
        <v>99</v>
      </c>
      <c r="AR567" s="541">
        <v>215.79310344827593</v>
      </c>
      <c r="AS567" s="541">
        <v>24.882966824170342</v>
      </c>
    </row>
    <row r="568" spans="1:45">
      <c r="A568">
        <v>14</v>
      </c>
      <c r="B568">
        <v>29</v>
      </c>
      <c r="C568">
        <v>2022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1</v>
      </c>
      <c r="P568">
        <v>9999</v>
      </c>
      <c r="Q568">
        <v>190</v>
      </c>
      <c r="R568">
        <v>1202</v>
      </c>
      <c r="S568">
        <v>4.3002502085070873</v>
      </c>
      <c r="T568">
        <v>7.5241264559068224</v>
      </c>
      <c r="U568">
        <v>279.03331946755407</v>
      </c>
      <c r="V568">
        <v>23.211314475873539</v>
      </c>
      <c r="W568">
        <v>67.554076539101487</v>
      </c>
      <c r="X568">
        <v>10.981697171381033</v>
      </c>
      <c r="Y568">
        <v>56.809011969737263</v>
      </c>
      <c r="Z568">
        <v>1.772979262531343</v>
      </c>
      <c r="AA568">
        <v>2.3343275552979299</v>
      </c>
      <c r="AB568">
        <v>67.347439546717581</v>
      </c>
      <c r="AC568">
        <v>66.842666520304107</v>
      </c>
      <c r="AD568">
        <v>51.330117003776969</v>
      </c>
      <c r="AE568">
        <v>2.1962360679700348</v>
      </c>
      <c r="AF568">
        <v>2.3046402273353244</v>
      </c>
      <c r="AG568">
        <v>1079.6995594713655</v>
      </c>
      <c r="AH568">
        <v>93.178036605657212</v>
      </c>
      <c r="AI568">
        <v>35.274542429284523</v>
      </c>
      <c r="AJ568">
        <v>213.80707790829317</v>
      </c>
      <c r="AK568">
        <v>21.377652728227297</v>
      </c>
      <c r="AL568">
        <v>4.1060190939009189</v>
      </c>
      <c r="AM568">
        <v>-18.331944249125826</v>
      </c>
      <c r="AN568">
        <v>99</v>
      </c>
      <c r="AO568">
        <v>99</v>
      </c>
      <c r="AP568">
        <v>99</v>
      </c>
      <c r="AQ568">
        <v>99</v>
      </c>
      <c r="AR568">
        <v>215.90925110132156</v>
      </c>
      <c r="AS568">
        <v>27.70982458824956</v>
      </c>
    </row>
    <row r="569" spans="1:45">
      <c r="A569">
        <v>14</v>
      </c>
      <c r="B569">
        <v>30</v>
      </c>
      <c r="C569">
        <v>2022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2</v>
      </c>
      <c r="P569">
        <v>9999</v>
      </c>
      <c r="Q569">
        <v>220</v>
      </c>
      <c r="R569">
        <v>1444</v>
      </c>
      <c r="S569">
        <v>4.418636995827538</v>
      </c>
      <c r="T569">
        <v>7.5256232686980606</v>
      </c>
      <c r="U569">
        <v>278.34636426592863</v>
      </c>
      <c r="V569">
        <v>27.354570637119114</v>
      </c>
      <c r="W569">
        <v>68.421052631578959</v>
      </c>
      <c r="X569">
        <v>11.357340720221604</v>
      </c>
      <c r="Y569">
        <v>56.476698697025441</v>
      </c>
      <c r="Z569">
        <v>1.826026522500986</v>
      </c>
      <c r="AA569">
        <v>2.2708028677469394</v>
      </c>
      <c r="AB569">
        <v>71.592507536383849</v>
      </c>
      <c r="AC569">
        <v>61.353657671558096</v>
      </c>
      <c r="AD569">
        <v>48.027016107691843</v>
      </c>
      <c r="AE569">
        <v>2.6384067239174129</v>
      </c>
      <c r="AF569">
        <v>2.7618198780505061</v>
      </c>
      <c r="AG569">
        <v>1070.4955489614242</v>
      </c>
      <c r="AH569">
        <v>92.313019390581729</v>
      </c>
      <c r="AI569">
        <v>34.072022160664822</v>
      </c>
      <c r="AJ569">
        <v>212.18202772195465</v>
      </c>
      <c r="AK569">
        <v>24.757143771568796</v>
      </c>
      <c r="AL569">
        <v>7.3915384449048513</v>
      </c>
      <c r="AM569">
        <v>-10.390142306837205</v>
      </c>
      <c r="AN569">
        <v>99</v>
      </c>
      <c r="AO569">
        <v>99</v>
      </c>
      <c r="AP569">
        <v>99</v>
      </c>
      <c r="AQ569">
        <v>99</v>
      </c>
      <c r="AR569">
        <v>214.75964391691397</v>
      </c>
      <c r="AS569">
        <v>28.142911060153558</v>
      </c>
    </row>
    <row r="570" spans="1:45">
      <c r="A570">
        <v>14</v>
      </c>
      <c r="B570">
        <v>31</v>
      </c>
      <c r="C570">
        <v>2022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3</v>
      </c>
      <c r="P570">
        <v>9999</v>
      </c>
      <c r="Q570">
        <v>281</v>
      </c>
      <c r="R570">
        <v>1334</v>
      </c>
      <c r="S570">
        <v>4.3343350864012029</v>
      </c>
      <c r="T570">
        <v>7.5479760119940051</v>
      </c>
      <c r="U570">
        <v>276.57863568215873</v>
      </c>
      <c r="V570">
        <v>25.787106446776619</v>
      </c>
      <c r="W570">
        <v>69.865067466266879</v>
      </c>
      <c r="X570">
        <v>9.5202398800599681</v>
      </c>
      <c r="Y570">
        <v>55.407829964519216</v>
      </c>
      <c r="Z570">
        <v>1.6743638736189457</v>
      </c>
      <c r="AA570">
        <v>2.271396603448899</v>
      </c>
      <c r="AB570">
        <v>69.019887418828802</v>
      </c>
      <c r="AC570">
        <v>62.869899834986136</v>
      </c>
      <c r="AD570">
        <v>50.667850467781491</v>
      </c>
      <c r="AE570">
        <v>2.4374200621231501</v>
      </c>
      <c r="AF570">
        <v>2.5352282437322113</v>
      </c>
      <c r="AG570">
        <v>1089.9550561797753</v>
      </c>
      <c r="AH570">
        <v>92.428785607196403</v>
      </c>
      <c r="AI570">
        <v>39.655172413793117</v>
      </c>
      <c r="AJ570">
        <v>206.63055384191424</v>
      </c>
      <c r="AK570">
        <v>13.050084855700968</v>
      </c>
      <c r="AL570">
        <v>-10.471735546149432</v>
      </c>
      <c r="AM570">
        <v>-24.384111882874191</v>
      </c>
      <c r="AN570">
        <v>99</v>
      </c>
      <c r="AO570">
        <v>99</v>
      </c>
      <c r="AP570">
        <v>99</v>
      </c>
      <c r="AQ570">
        <v>99</v>
      </c>
      <c r="AR570">
        <v>214.86516853932588</v>
      </c>
      <c r="AS570">
        <v>27.7348325541954</v>
      </c>
    </row>
    <row r="571" spans="1:45">
      <c r="A571">
        <v>14</v>
      </c>
      <c r="B571">
        <v>32</v>
      </c>
      <c r="C571">
        <v>2022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4</v>
      </c>
      <c r="P571">
        <v>9999</v>
      </c>
      <c r="Q571">
        <v>1838</v>
      </c>
      <c r="R571">
        <v>10153</v>
      </c>
      <c r="S571">
        <v>4.0738142292490132</v>
      </c>
      <c r="T571">
        <v>7.4654781837880444</v>
      </c>
      <c r="U571">
        <v>271.9262946912242</v>
      </c>
      <c r="V571">
        <v>20.772185560917951</v>
      </c>
      <c r="W571">
        <v>67.24120949473064</v>
      </c>
      <c r="X571">
        <v>8.3325125578646713</v>
      </c>
      <c r="Y571">
        <v>53.767520181755678</v>
      </c>
      <c r="Z571">
        <v>1.7584396823484347</v>
      </c>
      <c r="AA571">
        <v>2.2579221335589024</v>
      </c>
      <c r="AB571">
        <v>72.854993626307859</v>
      </c>
      <c r="AC571">
        <v>66.743540185193709</v>
      </c>
      <c r="AD571">
        <v>60.218544749557147</v>
      </c>
      <c r="AE571">
        <v>18.551068883610448</v>
      </c>
      <c r="AF571">
        <v>18.970911412966004</v>
      </c>
      <c r="AG571">
        <v>1075.0695496632998</v>
      </c>
      <c r="AH571">
        <v>92.652418004530645</v>
      </c>
      <c r="AI571">
        <v>27.824288387668659</v>
      </c>
      <c r="AJ571">
        <v>213.89724608845373</v>
      </c>
      <c r="AK571">
        <v>17.137617532766875</v>
      </c>
      <c r="AL571">
        <v>-6.5272710680234223</v>
      </c>
      <c r="AM571">
        <v>-17.076837683665076</v>
      </c>
      <c r="AN571">
        <v>99</v>
      </c>
      <c r="AO571">
        <v>99</v>
      </c>
      <c r="AP571">
        <v>99</v>
      </c>
      <c r="AQ571">
        <v>99</v>
      </c>
      <c r="AR571">
        <v>215.37542087542087</v>
      </c>
      <c r="AS571">
        <v>27.233860638632816</v>
      </c>
    </row>
    <row r="572" spans="1:45">
      <c r="A572">
        <v>14</v>
      </c>
      <c r="B572">
        <v>33</v>
      </c>
      <c r="C572">
        <v>2022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7</v>
      </c>
      <c r="P572">
        <v>9999</v>
      </c>
      <c r="Q572">
        <v>118</v>
      </c>
      <c r="R572">
        <v>869</v>
      </c>
      <c r="S572">
        <v>4.2809248554913282</v>
      </c>
      <c r="T572">
        <v>7.4487917146144991</v>
      </c>
      <c r="U572">
        <v>274.35769850402778</v>
      </c>
      <c r="V572">
        <v>24.050632911392405</v>
      </c>
      <c r="W572">
        <v>69.04487917146146</v>
      </c>
      <c r="X572">
        <v>9.3210586881472981</v>
      </c>
      <c r="Y572">
        <v>56.724855565191078</v>
      </c>
      <c r="Z572">
        <v>1.7408085068024453</v>
      </c>
      <c r="AA572">
        <v>2.1590847566820179</v>
      </c>
      <c r="AB572">
        <v>66.319731504638511</v>
      </c>
      <c r="AC572">
        <v>61.520509115922643</v>
      </c>
      <c r="AD572">
        <v>45.728410463755118</v>
      </c>
      <c r="AE572">
        <v>1.5877946281746751</v>
      </c>
      <c r="AF572">
        <v>1.6382475698298475</v>
      </c>
      <c r="AG572">
        <v>1050</v>
      </c>
      <c r="AH572">
        <v>92.174913693901061</v>
      </c>
      <c r="AI572">
        <v>32.681242807825086</v>
      </c>
      <c r="AJ572">
        <v>215.33090756785828</v>
      </c>
      <c r="AK572">
        <v>19.229067035835723</v>
      </c>
      <c r="AL572">
        <v>-7.4332478825608446</v>
      </c>
      <c r="AM572">
        <v>-21.128098388592971</v>
      </c>
      <c r="AN572">
        <v>99</v>
      </c>
      <c r="AO572">
        <v>99</v>
      </c>
      <c r="AP572">
        <v>99</v>
      </c>
      <c r="AQ572">
        <v>99</v>
      </c>
      <c r="AR572">
        <v>214.87330873308736</v>
      </c>
      <c r="AS572">
        <v>27.550375107593673</v>
      </c>
    </row>
    <row r="573" spans="1:45">
      <c r="A573">
        <v>14</v>
      </c>
      <c r="B573">
        <v>34</v>
      </c>
      <c r="C573">
        <v>2022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8</v>
      </c>
      <c r="P573">
        <v>9999</v>
      </c>
      <c r="Q573">
        <v>160</v>
      </c>
      <c r="R573">
        <v>719</v>
      </c>
      <c r="S573">
        <v>4.4637883008356551</v>
      </c>
      <c r="T573">
        <v>7.801112656467315</v>
      </c>
      <c r="U573">
        <v>274.04497913769126</v>
      </c>
      <c r="V573">
        <v>29.485396383866483</v>
      </c>
      <c r="W573">
        <v>70.514603616133513</v>
      </c>
      <c r="X573">
        <v>10.709318497913772</v>
      </c>
      <c r="Y573">
        <v>59.188135618700009</v>
      </c>
      <c r="Z573">
        <v>1.7786530079551779</v>
      </c>
      <c r="AA573">
        <v>2.3629497341838044</v>
      </c>
      <c r="AB573">
        <v>71.360851827117514</v>
      </c>
      <c r="AC573">
        <v>64.166066360744395</v>
      </c>
      <c r="AD573">
        <v>60.578925056876315</v>
      </c>
      <c r="AE573">
        <v>1.313721907546135</v>
      </c>
      <c r="AF573">
        <v>1.3539210639160688</v>
      </c>
      <c r="AG573">
        <v>1074.6371814092956</v>
      </c>
      <c r="AH573">
        <v>91.655076495132121</v>
      </c>
      <c r="AI573">
        <v>40.751043115438115</v>
      </c>
      <c r="AJ573">
        <v>209.31304861544339</v>
      </c>
      <c r="AK573">
        <v>-2.4941933125159528</v>
      </c>
      <c r="AL573">
        <v>-15.608550620921836</v>
      </c>
      <c r="AM573">
        <v>-13.065981384492012</v>
      </c>
      <c r="AN573">
        <v>99</v>
      </c>
      <c r="AO573">
        <v>99</v>
      </c>
      <c r="AP573">
        <v>99</v>
      </c>
      <c r="AQ573">
        <v>99</v>
      </c>
      <c r="AR573">
        <v>212.61319340329837</v>
      </c>
      <c r="AS573">
        <v>28.307002108998368</v>
      </c>
    </row>
    <row r="574" spans="1:45">
      <c r="A574">
        <v>14</v>
      </c>
      <c r="B574">
        <v>35</v>
      </c>
      <c r="C574">
        <v>2022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</v>
      </c>
      <c r="P574">
        <v>9999</v>
      </c>
      <c r="Q574">
        <v>431</v>
      </c>
      <c r="R574">
        <v>1825</v>
      </c>
      <c r="S574">
        <v>3.9642857142857153</v>
      </c>
      <c r="T574">
        <v>7.1884931506849306</v>
      </c>
      <c r="U574">
        <v>262.0411232876715</v>
      </c>
      <c r="V574">
        <v>18.356164383561644</v>
      </c>
      <c r="W574">
        <v>61.479452054794521</v>
      </c>
      <c r="X574">
        <v>6.5205479452054798</v>
      </c>
      <c r="Y574">
        <v>55.191594517852359</v>
      </c>
      <c r="Z574">
        <v>1.7635737013710937</v>
      </c>
      <c r="AA574">
        <v>2.3022512337066465</v>
      </c>
      <c r="AB574">
        <v>66.057442119442157</v>
      </c>
      <c r="AC574">
        <v>70.209140286038888</v>
      </c>
      <c r="AD574">
        <v>63.773734981272511</v>
      </c>
      <c r="AE574">
        <v>3.3345514343139042</v>
      </c>
      <c r="AF574">
        <v>3.2860557416760394</v>
      </c>
      <c r="AG574">
        <v>1084.7097532314924</v>
      </c>
      <c r="AH574">
        <v>92.767123287671225</v>
      </c>
      <c r="AI574">
        <v>32.273972602739725</v>
      </c>
      <c r="AJ574">
        <v>210.59656551481817</v>
      </c>
      <c r="AK574">
        <v>26.429071904917393</v>
      </c>
      <c r="AL574">
        <v>10.267889392042344</v>
      </c>
      <c r="AM574">
        <v>-6.5482303496709999</v>
      </c>
      <c r="AN574">
        <v>99</v>
      </c>
      <c r="AO574">
        <v>99</v>
      </c>
      <c r="AP574">
        <v>99</v>
      </c>
      <c r="AQ574">
        <v>99</v>
      </c>
      <c r="AR574">
        <v>213.42126909518211</v>
      </c>
      <c r="AS574">
        <v>26.996432637609654</v>
      </c>
    </row>
    <row r="575" spans="1:45">
      <c r="A575">
        <v>14</v>
      </c>
      <c r="B575">
        <v>36</v>
      </c>
      <c r="C575">
        <v>2022</v>
      </c>
      <c r="D575">
        <v>99</v>
      </c>
      <c r="E575">
        <v>99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11</v>
      </c>
      <c r="P575">
        <v>9999</v>
      </c>
      <c r="Q575">
        <v>1432</v>
      </c>
      <c r="R575">
        <v>10287</v>
      </c>
      <c r="S575">
        <v>3.689769621241703</v>
      </c>
      <c r="T575">
        <v>7.3268202585787892</v>
      </c>
      <c r="U575">
        <v>265.31758724603901</v>
      </c>
      <c r="V575">
        <v>14.416253523865068</v>
      </c>
      <c r="W575">
        <v>65.782055020900145</v>
      </c>
      <c r="X575">
        <v>5.9103723145717888</v>
      </c>
      <c r="Y575">
        <v>50.207850777775114</v>
      </c>
      <c r="Z575">
        <v>1.6041245522468419</v>
      </c>
      <c r="AA575">
        <v>2.1257088500452497</v>
      </c>
      <c r="AB575">
        <v>66.798285955533487</v>
      </c>
      <c r="AC575">
        <v>71.163318445752807</v>
      </c>
      <c r="AD575">
        <v>70.775457422702999</v>
      </c>
      <c r="AE575">
        <v>18.795907180705285</v>
      </c>
      <c r="AF575">
        <v>18.754149944056351</v>
      </c>
      <c r="AG575">
        <v>1066.7031845820882</v>
      </c>
      <c r="AH575">
        <v>93.584135316418752</v>
      </c>
      <c r="AI575">
        <v>21.959755030621167</v>
      </c>
      <c r="AJ575">
        <v>212.70465108787337</v>
      </c>
      <c r="AK575">
        <v>21.380619546522112</v>
      </c>
      <c r="AL575">
        <v>0.11889369197365451</v>
      </c>
      <c r="AM575">
        <v>-15.913959950257158</v>
      </c>
      <c r="AN575">
        <v>99</v>
      </c>
      <c r="AO575">
        <v>99</v>
      </c>
      <c r="AP575">
        <v>99</v>
      </c>
      <c r="AQ575">
        <v>99</v>
      </c>
      <c r="AR575">
        <v>216.22456972070501</v>
      </c>
      <c r="AS575">
        <v>26.301477803643255</v>
      </c>
    </row>
    <row r="576" spans="1:45">
      <c r="A576">
        <v>14</v>
      </c>
      <c r="B576">
        <v>37</v>
      </c>
      <c r="C576">
        <v>2022</v>
      </c>
      <c r="D576">
        <v>99</v>
      </c>
      <c r="E576">
        <v>99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14</v>
      </c>
      <c r="P576">
        <v>9999</v>
      </c>
      <c r="Q576">
        <v>1181</v>
      </c>
      <c r="R576">
        <v>5220</v>
      </c>
      <c r="S576">
        <v>3.5594002306805086</v>
      </c>
      <c r="T576">
        <v>7.1143678160919528</v>
      </c>
      <c r="U576">
        <v>259.09836781609152</v>
      </c>
      <c r="V576">
        <v>9.1954022988505759</v>
      </c>
      <c r="W576">
        <v>59.23371647509579</v>
      </c>
      <c r="X576">
        <v>3.9655172413793118</v>
      </c>
      <c r="Y576">
        <v>48.85177097322974</v>
      </c>
      <c r="Z576">
        <v>1.3951268078895509</v>
      </c>
      <c r="AA576">
        <v>2.2085137603063032</v>
      </c>
      <c r="AB576">
        <v>66.986146298071247</v>
      </c>
      <c r="AC576">
        <v>68.641984741660394</v>
      </c>
      <c r="AD576">
        <v>69.533730244302348</v>
      </c>
      <c r="AE576">
        <v>9.5377306778731974</v>
      </c>
      <c r="AF576">
        <v>9.2934675118616159</v>
      </c>
      <c r="AG576">
        <v>1084.3166000000001</v>
      </c>
      <c r="AH576">
        <v>94.521072796934845</v>
      </c>
      <c r="AI576">
        <v>12.049808429118778</v>
      </c>
      <c r="AJ576">
        <v>212.50657675573197</v>
      </c>
      <c r="AK576">
        <v>19.952605138378953</v>
      </c>
      <c r="AL576">
        <v>-6.6568386736287692</v>
      </c>
      <c r="AM576">
        <v>-21.484122507362326</v>
      </c>
      <c r="AN576">
        <v>99</v>
      </c>
      <c r="AO576">
        <v>99</v>
      </c>
      <c r="AP576">
        <v>99</v>
      </c>
      <c r="AQ576">
        <v>99</v>
      </c>
      <c r="AR576">
        <v>214.86920000000001</v>
      </c>
      <c r="AS576">
        <v>26.08427520111994</v>
      </c>
    </row>
    <row r="577" spans="1:45">
      <c r="A577">
        <v>14</v>
      </c>
      <c r="B577">
        <v>38</v>
      </c>
      <c r="C577">
        <v>2022</v>
      </c>
      <c r="D577">
        <v>99</v>
      </c>
      <c r="E577">
        <v>99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15</v>
      </c>
      <c r="P577">
        <v>9999</v>
      </c>
      <c r="Q577">
        <v>750</v>
      </c>
      <c r="R577">
        <v>4363</v>
      </c>
      <c r="S577">
        <v>3.583793738489871</v>
      </c>
      <c r="T577">
        <v>7.528993811597525</v>
      </c>
      <c r="U577">
        <v>263.6001031400412</v>
      </c>
      <c r="V577">
        <v>11.73504469401788</v>
      </c>
      <c r="W577">
        <v>66.032546413018565</v>
      </c>
      <c r="X577">
        <v>4.9736419894567963</v>
      </c>
      <c r="Y577">
        <v>49.186160477327242</v>
      </c>
      <c r="Z577">
        <v>1.4474895562601564</v>
      </c>
      <c r="AA577">
        <v>2.2693425742253166</v>
      </c>
      <c r="AB577">
        <v>69.571582373564439</v>
      </c>
      <c r="AC577">
        <v>69.069764774677751</v>
      </c>
      <c r="AD577">
        <v>68.518679278082658</v>
      </c>
      <c r="AE577">
        <v>7.9718618673488013</v>
      </c>
      <c r="AF577">
        <v>7.902661751597706</v>
      </c>
      <c r="AG577">
        <v>1089.0166544207691</v>
      </c>
      <c r="AH577">
        <v>92.711437084574854</v>
      </c>
      <c r="AI577">
        <v>12.12468484987394</v>
      </c>
      <c r="AJ577">
        <v>211.65779806015044</v>
      </c>
      <c r="AK577">
        <v>27.829855977270757</v>
      </c>
      <c r="AL577">
        <v>1.728403994396402</v>
      </c>
      <c r="AM577">
        <v>-14.230787684514643</v>
      </c>
      <c r="AN577">
        <v>99</v>
      </c>
      <c r="AO577">
        <v>99</v>
      </c>
      <c r="AP577">
        <v>99</v>
      </c>
      <c r="AQ577">
        <v>99</v>
      </c>
      <c r="AR577">
        <v>216.21160911094779</v>
      </c>
      <c r="AS577">
        <v>26.101613307074143</v>
      </c>
    </row>
    <row r="578" spans="1:45" s="545" customFormat="1">
      <c r="A578" s="545">
        <v>14</v>
      </c>
      <c r="B578" s="545">
        <v>39</v>
      </c>
      <c r="C578" s="545">
        <v>2022</v>
      </c>
      <c r="D578" s="545">
        <v>99</v>
      </c>
      <c r="E578" s="545">
        <v>99</v>
      </c>
      <c r="F578" s="545">
        <v>99</v>
      </c>
      <c r="G578" s="545">
        <v>99</v>
      </c>
      <c r="H578" s="545">
        <v>99</v>
      </c>
      <c r="I578" s="545">
        <v>99</v>
      </c>
      <c r="J578" s="545">
        <v>999</v>
      </c>
      <c r="K578" s="545">
        <v>99</v>
      </c>
      <c r="L578" s="545">
        <v>99</v>
      </c>
      <c r="M578" s="545">
        <v>99</v>
      </c>
      <c r="N578" s="545">
        <v>99</v>
      </c>
      <c r="O578" s="545">
        <v>16</v>
      </c>
      <c r="P578" s="545">
        <v>9999</v>
      </c>
      <c r="Q578" s="545">
        <v>1782</v>
      </c>
      <c r="R578" s="545">
        <v>11824</v>
      </c>
      <c r="S578" s="545">
        <v>3.69354018311292</v>
      </c>
      <c r="T578" s="545">
        <v>7.5690121786197571</v>
      </c>
      <c r="U578" s="545">
        <v>263.14127706359886</v>
      </c>
      <c r="V578" s="545">
        <v>13.430311231393778</v>
      </c>
      <c r="W578" s="545">
        <v>69.409675236806507</v>
      </c>
      <c r="X578" s="545">
        <v>4.9560216508795687</v>
      </c>
      <c r="Y578" s="545">
        <v>48.953511123610653</v>
      </c>
      <c r="Z578" s="545">
        <v>1.5334333649060341</v>
      </c>
      <c r="AA578" s="545">
        <v>2.2535809359848522</v>
      </c>
      <c r="AB578" s="545">
        <v>68.315118056651372</v>
      </c>
      <c r="AC578" s="545">
        <v>64.900261602109182</v>
      </c>
      <c r="AD578" s="545">
        <v>57.018370918012899</v>
      </c>
      <c r="AE578" s="545">
        <v>21.604238991412387</v>
      </c>
      <c r="AF578" s="545">
        <v>21.379424179542845</v>
      </c>
      <c r="AG578" s="545">
        <v>1077.2239216045425</v>
      </c>
      <c r="AH578" s="545">
        <v>91.525710419485776</v>
      </c>
      <c r="AI578" s="545">
        <v>16.576454668470902</v>
      </c>
      <c r="AJ578" s="545">
        <v>210.63831343142391</v>
      </c>
      <c r="AK578" s="545">
        <v>29.408772143343672</v>
      </c>
      <c r="AL578" s="545">
        <v>-3.0537749999882253</v>
      </c>
      <c r="AM578" s="545">
        <v>-19.675002890035238</v>
      </c>
      <c r="AN578" s="545">
        <v>99</v>
      </c>
      <c r="AO578" s="545">
        <v>99</v>
      </c>
      <c r="AP578" s="545">
        <v>99</v>
      </c>
      <c r="AQ578" s="545">
        <v>99</v>
      </c>
      <c r="AR578" s="545">
        <v>215.81262020331528</v>
      </c>
      <c r="AS578" s="545">
        <v>26.256407709403017</v>
      </c>
    </row>
    <row r="579" spans="1:45" s="545" customFormat="1">
      <c r="A579" s="545">
        <v>14</v>
      </c>
      <c r="B579" s="545">
        <v>40</v>
      </c>
      <c r="C579" s="545">
        <v>2022</v>
      </c>
      <c r="D579" s="545">
        <v>99</v>
      </c>
      <c r="E579" s="545">
        <v>99</v>
      </c>
      <c r="F579" s="545">
        <v>99</v>
      </c>
      <c r="G579" s="545">
        <v>99</v>
      </c>
      <c r="H579" s="545">
        <v>99</v>
      </c>
      <c r="I579" s="545">
        <v>99</v>
      </c>
      <c r="J579" s="545">
        <v>999</v>
      </c>
      <c r="K579" s="545">
        <v>99</v>
      </c>
      <c r="L579" s="545">
        <v>99</v>
      </c>
      <c r="M579" s="545">
        <v>99</v>
      </c>
      <c r="N579" s="545">
        <v>99</v>
      </c>
      <c r="O579" s="545">
        <v>18</v>
      </c>
      <c r="P579" s="545">
        <v>9999</v>
      </c>
      <c r="Q579" s="545">
        <v>616</v>
      </c>
      <c r="R579" s="545">
        <v>3787</v>
      </c>
      <c r="S579" s="545">
        <v>3.7133403917416623</v>
      </c>
      <c r="T579" s="545">
        <v>7.3599155003960925</v>
      </c>
      <c r="U579" s="545">
        <v>259.76045946659559</v>
      </c>
      <c r="V579" s="545">
        <v>14.44415104304198</v>
      </c>
      <c r="W579" s="545">
        <v>60.8397148138368</v>
      </c>
      <c r="X579" s="545">
        <v>4.4362292051756009</v>
      </c>
      <c r="Y579" s="545">
        <v>49.289766997934073</v>
      </c>
      <c r="Z579" s="545">
        <v>1.5578322073598816</v>
      </c>
      <c r="AA579" s="545">
        <v>2.4152076918150591</v>
      </c>
      <c r="AB579" s="545">
        <v>69.745469473849496</v>
      </c>
      <c r="AC579" s="545">
        <v>68.013215540146405</v>
      </c>
      <c r="AD579" s="545">
        <v>62.559213322125927</v>
      </c>
      <c r="AE579" s="545">
        <v>6.9194226201352089</v>
      </c>
      <c r="AF579" s="545">
        <v>6.7594436798397455</v>
      </c>
      <c r="AG579" s="545">
        <v>1076.3348017621145</v>
      </c>
      <c r="AH579" s="545">
        <v>95.062054396619999</v>
      </c>
      <c r="AI579" s="545">
        <v>21.124900977026673</v>
      </c>
      <c r="AJ579" s="545">
        <v>211.50906219914484</v>
      </c>
      <c r="AK579" s="545">
        <v>18.786291384521743</v>
      </c>
      <c r="AL579" s="545">
        <v>-4.3365030960442876</v>
      </c>
      <c r="AM579" s="545">
        <v>-20.103521813132847</v>
      </c>
      <c r="AN579" s="545">
        <v>99</v>
      </c>
      <c r="AO579" s="545">
        <v>99</v>
      </c>
      <c r="AP579" s="545">
        <v>99</v>
      </c>
      <c r="AQ579" s="545">
        <v>99</v>
      </c>
      <c r="AR579" s="545">
        <v>214.35545154185024</v>
      </c>
      <c r="AS579" s="545">
        <v>26.341562949684381</v>
      </c>
    </row>
    <row r="580" spans="1:45" s="545" customFormat="1">
      <c r="A580" s="545">
        <v>14</v>
      </c>
      <c r="B580" s="545">
        <v>41</v>
      </c>
      <c r="C580" s="545">
        <v>2022</v>
      </c>
      <c r="D580" s="545">
        <v>99</v>
      </c>
      <c r="E580" s="545">
        <v>99</v>
      </c>
      <c r="F580" s="545">
        <v>99</v>
      </c>
      <c r="G580" s="545">
        <v>99</v>
      </c>
      <c r="H580" s="545">
        <v>99</v>
      </c>
      <c r="I580" s="545">
        <v>99</v>
      </c>
      <c r="J580" s="545">
        <v>999</v>
      </c>
      <c r="K580" s="545">
        <v>99</v>
      </c>
      <c r="L580" s="545">
        <v>99</v>
      </c>
      <c r="M580" s="545">
        <v>99</v>
      </c>
      <c r="N580" s="545">
        <v>99</v>
      </c>
      <c r="O580" s="545">
        <v>55</v>
      </c>
      <c r="P580" s="545">
        <v>9999</v>
      </c>
      <c r="Q580" s="545">
        <v>189</v>
      </c>
      <c r="R580" s="545">
        <v>963</v>
      </c>
      <c r="S580" s="545">
        <v>3.5540540540540535</v>
      </c>
      <c r="T580" s="545">
        <v>7.0674974039460068</v>
      </c>
      <c r="U580" s="545">
        <v>260.45063343717538</v>
      </c>
      <c r="V580" s="545">
        <v>10.591900311526476</v>
      </c>
      <c r="W580" s="545">
        <v>55.970924195223247</v>
      </c>
      <c r="X580" s="545">
        <v>5.0882658359293886</v>
      </c>
      <c r="Y580" s="545">
        <v>49.781944112494912</v>
      </c>
      <c r="Z580" s="545">
        <v>1.417535152138873</v>
      </c>
      <c r="AA580" s="545">
        <v>2.1507594033634452</v>
      </c>
      <c r="AB580" s="545">
        <v>72.149358266002892</v>
      </c>
      <c r="AC580" s="545">
        <v>71.93323254404217</v>
      </c>
      <c r="AD580" s="545">
        <v>66.829925591885853</v>
      </c>
      <c r="AE580" s="545">
        <v>1.7595468664352267</v>
      </c>
      <c r="AF580" s="545">
        <v>1.7234326251845309</v>
      </c>
      <c r="AG580" s="545">
        <v>1103.0620239390639</v>
      </c>
      <c r="AH580" s="545">
        <v>95.223260643821376</v>
      </c>
      <c r="AI580" s="545">
        <v>15.991692627206644</v>
      </c>
      <c r="AJ580" s="545">
        <v>206.62507367553599</v>
      </c>
      <c r="AK580" s="545">
        <v>28.286034324078944</v>
      </c>
      <c r="AL580" s="545">
        <v>7.722722925735936</v>
      </c>
      <c r="AM580" s="545">
        <v>-16.78484108349922</v>
      </c>
      <c r="AN580" s="545">
        <v>99</v>
      </c>
      <c r="AO580" s="545">
        <v>99</v>
      </c>
      <c r="AP580" s="545">
        <v>99</v>
      </c>
      <c r="AQ580" s="545">
        <v>99</v>
      </c>
      <c r="AR580" s="545">
        <v>215.5495103373232</v>
      </c>
      <c r="AS580" s="545">
        <v>25.940980691073168</v>
      </c>
    </row>
    <row r="581" spans="1:45" s="545" customFormat="1">
      <c r="A581" s="545">
        <v>14</v>
      </c>
      <c r="B581" s="545">
        <v>42</v>
      </c>
      <c r="C581" s="545">
        <v>2022</v>
      </c>
      <c r="D581" s="545">
        <v>99</v>
      </c>
      <c r="E581" s="545">
        <v>99</v>
      </c>
      <c r="F581" s="545">
        <v>99</v>
      </c>
      <c r="G581" s="545">
        <v>99</v>
      </c>
      <c r="H581" s="545">
        <v>99</v>
      </c>
      <c r="I581" s="545">
        <v>99</v>
      </c>
      <c r="J581" s="545">
        <v>999</v>
      </c>
      <c r="K581" s="545">
        <v>99</v>
      </c>
      <c r="L581" s="545">
        <v>99</v>
      </c>
      <c r="M581" s="545">
        <v>99</v>
      </c>
      <c r="N581" s="545">
        <v>99</v>
      </c>
      <c r="O581" s="545">
        <v>56</v>
      </c>
      <c r="P581" s="545">
        <v>9999</v>
      </c>
      <c r="Q581" s="545">
        <v>92</v>
      </c>
      <c r="R581" s="545">
        <v>571</v>
      </c>
      <c r="S581" s="545">
        <v>3.3274956217162872</v>
      </c>
      <c r="T581" s="545">
        <v>7.2294220665499118</v>
      </c>
      <c r="U581" s="545">
        <v>261.30108581436059</v>
      </c>
      <c r="V581" s="545">
        <v>4.5534150612959721</v>
      </c>
      <c r="W581" s="545">
        <v>64.273204903677751</v>
      </c>
      <c r="X581" s="545">
        <v>3.1523642732049031</v>
      </c>
      <c r="Y581" s="545">
        <v>43.385811705151639</v>
      </c>
      <c r="Z581" s="545">
        <v>1.1923268386902317</v>
      </c>
      <c r="AA581" s="545">
        <v>1.8933683276006816</v>
      </c>
      <c r="AB581" s="545">
        <v>72.458162758796078</v>
      </c>
      <c r="AC581" s="545">
        <v>71.897522777401548</v>
      </c>
      <c r="AD581" s="545">
        <v>80.222315494447997</v>
      </c>
      <c r="AE581" s="545">
        <v>1.0433034898593092</v>
      </c>
      <c r="AF581" s="545">
        <v>1.0252267461539919</v>
      </c>
      <c r="AG581" s="545">
        <v>1083.6365280289331</v>
      </c>
      <c r="AH581" s="545">
        <v>96.147110332749563</v>
      </c>
      <c r="AI581" s="545">
        <v>4.5534150612959721</v>
      </c>
      <c r="AJ581" s="545">
        <v>208.27957087096877</v>
      </c>
      <c r="AK581" s="545">
        <v>36.492000748524589</v>
      </c>
      <c r="AL581" s="545">
        <v>2.0844142580584526</v>
      </c>
      <c r="AM581" s="545">
        <v>-5.9266342756811756</v>
      </c>
      <c r="AN581" s="545">
        <v>99</v>
      </c>
      <c r="AO581" s="545">
        <v>99</v>
      </c>
      <c r="AP581" s="545">
        <v>99</v>
      </c>
      <c r="AQ581" s="545">
        <v>99</v>
      </c>
      <c r="AR581" s="545">
        <v>217.5515370705244</v>
      </c>
      <c r="AS581" s="545">
        <v>25.352549664897737</v>
      </c>
    </row>
    <row r="582" spans="1:45">
      <c r="A582">
        <v>16</v>
      </c>
      <c r="B582">
        <v>1</v>
      </c>
      <c r="C582">
        <v>2024</v>
      </c>
      <c r="D582">
        <v>1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1</v>
      </c>
      <c r="M582">
        <v>99</v>
      </c>
      <c r="N582">
        <v>99</v>
      </c>
      <c r="O582">
        <v>99</v>
      </c>
      <c r="P582">
        <v>99</v>
      </c>
      <c r="Q582">
        <v>98</v>
      </c>
      <c r="R582">
        <v>112</v>
      </c>
      <c r="S582">
        <v>1</v>
      </c>
      <c r="T582">
        <v>4.5535714285714306</v>
      </c>
      <c r="U582">
        <v>192.87142857142859</v>
      </c>
      <c r="V582">
        <v>0</v>
      </c>
      <c r="W582">
        <v>5.3571428571428559</v>
      </c>
      <c r="X582">
        <v>0</v>
      </c>
      <c r="Y582">
        <v>30.592218398321567</v>
      </c>
      <c r="Z582">
        <v>0</v>
      </c>
      <c r="AA582">
        <v>1.1560345221171064</v>
      </c>
      <c r="AC582">
        <v>25.518383513324689</v>
      </c>
      <c r="AE582">
        <v>2.4685915803394316</v>
      </c>
      <c r="AF582">
        <v>1.7755000456993029</v>
      </c>
      <c r="AG582">
        <v>1142.2277227722773</v>
      </c>
      <c r="AH582">
        <v>90.178571428571445</v>
      </c>
      <c r="AI582">
        <v>6.25</v>
      </c>
      <c r="AJ582">
        <v>163.65629772759485</v>
      </c>
      <c r="AK582">
        <v>15.966329288946548</v>
      </c>
      <c r="AL582">
        <v>15.036467391866278</v>
      </c>
      <c r="AN582">
        <v>99</v>
      </c>
      <c r="AO582">
        <v>99</v>
      </c>
      <c r="AP582">
        <v>99</v>
      </c>
      <c r="AQ582">
        <v>99</v>
      </c>
      <c r="AR582">
        <v>215.56435643564359</v>
      </c>
      <c r="AS582">
        <v>19.122670140445734</v>
      </c>
    </row>
    <row r="583" spans="1:45">
      <c r="A583">
        <v>16</v>
      </c>
      <c r="B583">
        <v>2</v>
      </c>
      <c r="C583">
        <v>2024</v>
      </c>
      <c r="D583">
        <v>2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1</v>
      </c>
      <c r="M583">
        <v>99</v>
      </c>
      <c r="N583">
        <v>99</v>
      </c>
      <c r="O583">
        <v>99</v>
      </c>
      <c r="P583">
        <v>99</v>
      </c>
      <c r="Q583">
        <v>66</v>
      </c>
      <c r="R583">
        <v>73</v>
      </c>
      <c r="S583">
        <v>1</v>
      </c>
      <c r="T583">
        <v>4.191780821917809</v>
      </c>
      <c r="U583">
        <v>187.03424657534248</v>
      </c>
      <c r="V583">
        <v>0</v>
      </c>
      <c r="W583">
        <v>6.8493150684931505</v>
      </c>
      <c r="X583">
        <v>0</v>
      </c>
      <c r="Y583">
        <v>29.449544588790086</v>
      </c>
      <c r="Z583">
        <v>0</v>
      </c>
      <c r="AA583">
        <v>1.2784572707200117</v>
      </c>
      <c r="AC583">
        <v>12.320423811959358</v>
      </c>
      <c r="AE583">
        <v>2.5172413793103456</v>
      </c>
      <c r="AF583">
        <v>1.7525308594197755</v>
      </c>
      <c r="AG583">
        <v>1143.6769230769237</v>
      </c>
      <c r="AH583">
        <v>89.041095890410944</v>
      </c>
      <c r="AI583">
        <v>1.3698630136986301</v>
      </c>
      <c r="AJ583">
        <v>185.76023485146465</v>
      </c>
      <c r="AK583">
        <v>63.535101017673639</v>
      </c>
      <c r="AL583">
        <v>-45.99965981640905</v>
      </c>
      <c r="AN583">
        <v>99</v>
      </c>
      <c r="AO583">
        <v>99</v>
      </c>
      <c r="AP583">
        <v>99</v>
      </c>
      <c r="AQ583">
        <v>99</v>
      </c>
      <c r="AR583">
        <v>214.4</v>
      </c>
      <c r="AS583">
        <v>19.032894054653838</v>
      </c>
    </row>
    <row r="584" spans="1:45">
      <c r="A584">
        <v>16</v>
      </c>
      <c r="B584">
        <v>3</v>
      </c>
      <c r="C584">
        <v>2024</v>
      </c>
      <c r="D584">
        <v>3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1</v>
      </c>
      <c r="M584">
        <v>99</v>
      </c>
      <c r="N584">
        <v>99</v>
      </c>
      <c r="O584">
        <v>99</v>
      </c>
      <c r="P584">
        <v>99</v>
      </c>
      <c r="Q584">
        <v>69</v>
      </c>
      <c r="R584">
        <v>86</v>
      </c>
      <c r="S584">
        <v>1</v>
      </c>
      <c r="T584">
        <v>4.4534883720930223</v>
      </c>
      <c r="U584">
        <v>185.23837209302329</v>
      </c>
      <c r="V584">
        <v>0</v>
      </c>
      <c r="W584">
        <v>10.465116279069768</v>
      </c>
      <c r="X584">
        <v>0</v>
      </c>
      <c r="Y584">
        <v>31.316683898094709</v>
      </c>
      <c r="Z584">
        <v>0</v>
      </c>
      <c r="AA584">
        <v>1.4031275426801313</v>
      </c>
      <c r="AC584">
        <v>21.707169067626985</v>
      </c>
      <c r="AE584">
        <v>2.9073698444895193</v>
      </c>
      <c r="AF584">
        <v>1.9967866907125889</v>
      </c>
      <c r="AG584">
        <v>1114.9868421052631</v>
      </c>
      <c r="AH584">
        <v>88.372093023255857</v>
      </c>
      <c r="AI584">
        <v>6.9767441860465107</v>
      </c>
      <c r="AJ584">
        <v>186.46514373166335</v>
      </c>
      <c r="AK584">
        <v>1.6557440041364502</v>
      </c>
      <c r="AL584">
        <v>-3.7172764660253881</v>
      </c>
      <c r="AN584">
        <v>99</v>
      </c>
      <c r="AO584">
        <v>99</v>
      </c>
      <c r="AP584">
        <v>99</v>
      </c>
      <c r="AQ584">
        <v>99</v>
      </c>
      <c r="AR584">
        <v>212.97368421052636</v>
      </c>
      <c r="AS584">
        <v>18.744449236330489</v>
      </c>
    </row>
    <row r="585" spans="1:45">
      <c r="A585">
        <v>16</v>
      </c>
      <c r="B585">
        <v>4</v>
      </c>
      <c r="C585">
        <v>2024</v>
      </c>
      <c r="D585">
        <v>4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1</v>
      </c>
      <c r="M585">
        <v>99</v>
      </c>
      <c r="N585">
        <v>99</v>
      </c>
      <c r="O585">
        <v>99</v>
      </c>
      <c r="P585">
        <v>99</v>
      </c>
      <c r="Q585">
        <v>92</v>
      </c>
      <c r="R585">
        <v>119</v>
      </c>
      <c r="S585">
        <v>1</v>
      </c>
      <c r="T585">
        <v>4.2268907563025202</v>
      </c>
      <c r="U585">
        <v>186.50504201680664</v>
      </c>
      <c r="V585">
        <v>0</v>
      </c>
      <c r="W585">
        <v>6.7226890756302486</v>
      </c>
      <c r="X585">
        <v>0</v>
      </c>
      <c r="Y585">
        <v>28.653707134702088</v>
      </c>
      <c r="Z585">
        <v>0</v>
      </c>
      <c r="AA585">
        <v>1.3374814836693079</v>
      </c>
      <c r="AC585">
        <v>6.2133942471082708</v>
      </c>
      <c r="AE585">
        <v>3.1021897810218997</v>
      </c>
      <c r="AF585">
        <v>2.1449369317547049</v>
      </c>
      <c r="AG585">
        <v>1121.9910714285711</v>
      </c>
      <c r="AH585">
        <v>94.117647058823522</v>
      </c>
      <c r="AI585">
        <v>4.201680672268906</v>
      </c>
      <c r="AJ585">
        <v>194.453147842855</v>
      </c>
      <c r="AK585">
        <v>8.1189896256186689</v>
      </c>
      <c r="AL585">
        <v>6.0600995126831245</v>
      </c>
      <c r="AN585">
        <v>99</v>
      </c>
      <c r="AO585">
        <v>99</v>
      </c>
      <c r="AP585">
        <v>99</v>
      </c>
      <c r="AQ585">
        <v>99</v>
      </c>
      <c r="AR585">
        <v>212.7678571428572</v>
      </c>
      <c r="AS585">
        <v>19.099355958541153</v>
      </c>
    </row>
    <row r="586" spans="1:45">
      <c r="A586">
        <v>16</v>
      </c>
      <c r="B586">
        <v>5</v>
      </c>
      <c r="C586">
        <v>2024</v>
      </c>
      <c r="D586">
        <v>5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</v>
      </c>
      <c r="M586">
        <v>99</v>
      </c>
      <c r="N586">
        <v>99</v>
      </c>
      <c r="O586">
        <v>99</v>
      </c>
      <c r="P586">
        <v>99</v>
      </c>
      <c r="Q586">
        <v>77</v>
      </c>
      <c r="R586">
        <v>92</v>
      </c>
      <c r="S586">
        <v>1</v>
      </c>
      <c r="T586">
        <v>4.0543478260869561</v>
      </c>
      <c r="U586">
        <v>190.22934782608695</v>
      </c>
      <c r="V586">
        <v>0</v>
      </c>
      <c r="W586">
        <v>4.3478260869565215</v>
      </c>
      <c r="X586">
        <v>0</v>
      </c>
      <c r="Y586">
        <v>29.980104047602936</v>
      </c>
      <c r="Z586">
        <v>0</v>
      </c>
      <c r="AA586">
        <v>1.2714603930877784</v>
      </c>
      <c r="AC586">
        <v>6.5742689954709581</v>
      </c>
      <c r="AE586">
        <v>2.8040231636696125</v>
      </c>
      <c r="AF586">
        <v>1.9791702595773095</v>
      </c>
      <c r="AG586">
        <v>1157.6279069767445</v>
      </c>
      <c r="AH586">
        <v>93.478260869565219</v>
      </c>
      <c r="AI586">
        <v>4.3478260869565215</v>
      </c>
      <c r="AJ586">
        <v>184.17225547382736</v>
      </c>
      <c r="AK586">
        <v>33.894048266034872</v>
      </c>
      <c r="AL586">
        <v>-13.703416347685012</v>
      </c>
      <c r="AN586">
        <v>99</v>
      </c>
      <c r="AO586">
        <v>99</v>
      </c>
      <c r="AP586">
        <v>99</v>
      </c>
      <c r="AQ586">
        <v>99</v>
      </c>
      <c r="AR586">
        <v>216.03488372093025</v>
      </c>
      <c r="AS586">
        <v>18.685662922835736</v>
      </c>
    </row>
    <row r="587" spans="1:45">
      <c r="A587">
        <v>16</v>
      </c>
      <c r="B587">
        <v>6</v>
      </c>
      <c r="C587">
        <v>2024</v>
      </c>
      <c r="D587">
        <v>6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</v>
      </c>
      <c r="M587">
        <v>99</v>
      </c>
      <c r="N587">
        <v>99</v>
      </c>
      <c r="O587">
        <v>99</v>
      </c>
      <c r="P587">
        <v>99</v>
      </c>
      <c r="Q587">
        <v>100</v>
      </c>
      <c r="R587">
        <v>105</v>
      </c>
      <c r="S587">
        <v>1</v>
      </c>
      <c r="T587">
        <v>4.076190476190475</v>
      </c>
      <c r="U587">
        <v>190.23142857142847</v>
      </c>
      <c r="V587">
        <v>0</v>
      </c>
      <c r="W587">
        <v>3.8095238095238111</v>
      </c>
      <c r="X587">
        <v>0</v>
      </c>
      <c r="Y587">
        <v>26.76359401548816</v>
      </c>
      <c r="Z587">
        <v>0</v>
      </c>
      <c r="AA587">
        <v>1.1438884235901612</v>
      </c>
      <c r="AC587">
        <v>9.1288191281749249</v>
      </c>
      <c r="AE587">
        <v>3.7220843672456567</v>
      </c>
      <c r="AF587">
        <v>2.6483471083146286</v>
      </c>
      <c r="AG587">
        <v>1141.8350515463917</v>
      </c>
      <c r="AH587">
        <v>92.38095238095238</v>
      </c>
      <c r="AI587">
        <v>1.9047619047619055</v>
      </c>
      <c r="AJ587">
        <v>196.54933959466899</v>
      </c>
      <c r="AK587">
        <v>34.985259120081253</v>
      </c>
      <c r="AL587">
        <v>-4.1254661786743725</v>
      </c>
      <c r="AN587">
        <v>99</v>
      </c>
      <c r="AO587">
        <v>99</v>
      </c>
      <c r="AP587">
        <v>99</v>
      </c>
      <c r="AQ587">
        <v>99</v>
      </c>
      <c r="AR587">
        <v>215.34020618556704</v>
      </c>
      <c r="AS587">
        <v>18.903911243106503</v>
      </c>
    </row>
    <row r="588" spans="1:45">
      <c r="A588">
        <v>16</v>
      </c>
      <c r="B588">
        <v>7</v>
      </c>
      <c r="C588">
        <v>2024</v>
      </c>
      <c r="D588">
        <v>7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</v>
      </c>
      <c r="M588">
        <v>99</v>
      </c>
      <c r="N588">
        <v>99</v>
      </c>
      <c r="O588">
        <v>99</v>
      </c>
      <c r="P588">
        <v>99</v>
      </c>
      <c r="Q588">
        <v>80</v>
      </c>
      <c r="R588">
        <v>88</v>
      </c>
      <c r="S588">
        <v>1</v>
      </c>
      <c r="T588">
        <v>4</v>
      </c>
      <c r="U588">
        <v>190.70113636363632</v>
      </c>
      <c r="V588">
        <v>0</v>
      </c>
      <c r="W588">
        <v>2.2727272727272729</v>
      </c>
      <c r="X588">
        <v>0</v>
      </c>
      <c r="Y588">
        <v>26.107589867865524</v>
      </c>
      <c r="Z588">
        <v>0</v>
      </c>
      <c r="AA588">
        <v>1.1078234188139944</v>
      </c>
      <c r="AC588">
        <v>14.368286029390095</v>
      </c>
      <c r="AE588">
        <v>3.6575228595178721</v>
      </c>
      <c r="AF588">
        <v>2.6436991655389801</v>
      </c>
      <c r="AG588">
        <v>1134.9466666666669</v>
      </c>
      <c r="AH588">
        <v>85.227272727272734</v>
      </c>
      <c r="AI588">
        <v>5.6818181818181808</v>
      </c>
      <c r="AJ588">
        <v>180.44396310827955</v>
      </c>
      <c r="AK588">
        <v>35.145717254474164</v>
      </c>
      <c r="AL588">
        <v>44.328820412475665</v>
      </c>
      <c r="AN588">
        <v>99</v>
      </c>
      <c r="AO588">
        <v>99</v>
      </c>
      <c r="AP588">
        <v>99</v>
      </c>
      <c r="AQ588">
        <v>99</v>
      </c>
      <c r="AR588">
        <v>215.42666666666673</v>
      </c>
      <c r="AS588">
        <v>18.954600602363257</v>
      </c>
    </row>
    <row r="589" spans="1:45">
      <c r="A589">
        <v>16</v>
      </c>
      <c r="B589">
        <v>8</v>
      </c>
      <c r="C589">
        <v>2024</v>
      </c>
      <c r="D589">
        <v>8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</v>
      </c>
      <c r="M589">
        <v>99</v>
      </c>
      <c r="N589">
        <v>99</v>
      </c>
      <c r="O589">
        <v>99</v>
      </c>
      <c r="P589">
        <v>99</v>
      </c>
      <c r="Q589">
        <v>106</v>
      </c>
      <c r="R589">
        <v>123</v>
      </c>
      <c r="S589">
        <v>1</v>
      </c>
      <c r="T589">
        <v>3.9918699186991873</v>
      </c>
      <c r="U589">
        <v>192.56991869918704</v>
      </c>
      <c r="V589">
        <v>0</v>
      </c>
      <c r="W589">
        <v>3.2520325203252023</v>
      </c>
      <c r="X589">
        <v>0</v>
      </c>
      <c r="Y589">
        <v>29.157221518177408</v>
      </c>
      <c r="Z589">
        <v>0</v>
      </c>
      <c r="AA589">
        <v>1.14406162037232</v>
      </c>
      <c r="AC589">
        <v>5.302713765350207</v>
      </c>
      <c r="AE589">
        <v>4.6538024971623164</v>
      </c>
      <c r="AF589">
        <v>3.4340038596497857</v>
      </c>
      <c r="AG589">
        <v>1176.287037037037</v>
      </c>
      <c r="AH589">
        <v>87.804878048780495</v>
      </c>
      <c r="AI589">
        <v>3.2520325203252023</v>
      </c>
      <c r="AJ589">
        <v>184.92325990578843</v>
      </c>
      <c r="AK589">
        <v>29.008896287381472</v>
      </c>
      <c r="AL589">
        <v>40.784676420319151</v>
      </c>
      <c r="AN589">
        <v>99</v>
      </c>
      <c r="AO589">
        <v>99</v>
      </c>
      <c r="AP589">
        <v>99</v>
      </c>
      <c r="AQ589">
        <v>99</v>
      </c>
      <c r="AR589">
        <v>215.92592592592592</v>
      </c>
      <c r="AS589">
        <v>18.94483737155322</v>
      </c>
    </row>
    <row r="590" spans="1:45">
      <c r="A590">
        <v>16</v>
      </c>
      <c r="B590">
        <v>9</v>
      </c>
      <c r="C590">
        <v>2024</v>
      </c>
      <c r="D590">
        <v>9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</v>
      </c>
      <c r="M590">
        <v>99</v>
      </c>
      <c r="N590">
        <v>99</v>
      </c>
      <c r="O590">
        <v>99</v>
      </c>
      <c r="P590">
        <v>99</v>
      </c>
      <c r="Q590">
        <v>95</v>
      </c>
      <c r="R590">
        <v>106</v>
      </c>
      <c r="S590">
        <v>1</v>
      </c>
      <c r="T590">
        <v>4.2264150943396244</v>
      </c>
      <c r="U590">
        <v>190.35849056603763</v>
      </c>
      <c r="V590">
        <v>0</v>
      </c>
      <c r="W590">
        <v>2.8301886792452819</v>
      </c>
      <c r="X590">
        <v>0</v>
      </c>
      <c r="Y590">
        <v>32.231265928939479</v>
      </c>
      <c r="Z590">
        <v>0</v>
      </c>
      <c r="AA590">
        <v>1.0664968121556671</v>
      </c>
      <c r="AC590">
        <v>20.402226371055061</v>
      </c>
      <c r="AE590">
        <v>3.7469070342877342</v>
      </c>
      <c r="AF590">
        <v>2.6919498452575752</v>
      </c>
      <c r="AG590">
        <v>1148.802083333333</v>
      </c>
      <c r="AH590">
        <v>90.566037735849022</v>
      </c>
      <c r="AI590">
        <v>5.6603773584905639</v>
      </c>
      <c r="AJ590">
        <v>169.3188326176186</v>
      </c>
      <c r="AK590">
        <v>10.553440039698986</v>
      </c>
      <c r="AL590">
        <v>34.206198738499914</v>
      </c>
      <c r="AN590">
        <v>99</v>
      </c>
      <c r="AO590">
        <v>99</v>
      </c>
      <c r="AP590">
        <v>99</v>
      </c>
      <c r="AQ590">
        <v>99</v>
      </c>
      <c r="AR590">
        <v>214.2708333333334</v>
      </c>
      <c r="AS590">
        <v>19.04787312978322</v>
      </c>
    </row>
    <row r="591" spans="1:45">
      <c r="A591">
        <v>16</v>
      </c>
      <c r="B591">
        <v>10</v>
      </c>
      <c r="C591">
        <v>2024</v>
      </c>
      <c r="D591">
        <v>10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1</v>
      </c>
      <c r="M591">
        <v>99</v>
      </c>
      <c r="N591">
        <v>99</v>
      </c>
      <c r="O591">
        <v>99</v>
      </c>
      <c r="P591">
        <v>99</v>
      </c>
      <c r="Q591">
        <v>213</v>
      </c>
      <c r="R591">
        <v>247</v>
      </c>
      <c r="S591">
        <v>1</v>
      </c>
      <c r="T591">
        <v>3.9433198380566798</v>
      </c>
      <c r="U591">
        <v>186.70445344129564</v>
      </c>
      <c r="V591">
        <v>0</v>
      </c>
      <c r="W591">
        <v>3.6437246963562751</v>
      </c>
      <c r="X591">
        <v>0</v>
      </c>
      <c r="Y591">
        <v>30.451000335988905</v>
      </c>
      <c r="Z591">
        <v>0</v>
      </c>
      <c r="AA591">
        <v>1.1544781279461496</v>
      </c>
      <c r="AC591">
        <v>22.075304361651689</v>
      </c>
      <c r="AE591">
        <v>3.4956127936597801</v>
      </c>
      <c r="AF591">
        <v>2.5213539532950295</v>
      </c>
      <c r="AG591">
        <v>1139.3973214285711</v>
      </c>
      <c r="AH591">
        <v>90.688259109311758</v>
      </c>
      <c r="AI591">
        <v>4.0485829959514161</v>
      </c>
      <c r="AJ591">
        <v>190.09290067144201</v>
      </c>
      <c r="AK591">
        <v>3.3533181447914355</v>
      </c>
      <c r="AL591">
        <v>10.71062414948654</v>
      </c>
      <c r="AN591">
        <v>99</v>
      </c>
      <c r="AO591">
        <v>99</v>
      </c>
      <c r="AP591">
        <v>99</v>
      </c>
      <c r="AQ591">
        <v>99</v>
      </c>
      <c r="AR591">
        <v>213.15625</v>
      </c>
      <c r="AS591">
        <v>18.999570224973922</v>
      </c>
    </row>
    <row r="592" spans="1:45">
      <c r="A592">
        <v>16</v>
      </c>
      <c r="B592">
        <v>11</v>
      </c>
      <c r="C592">
        <v>2024</v>
      </c>
      <c r="D592">
        <v>11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1</v>
      </c>
      <c r="M592">
        <v>99</v>
      </c>
      <c r="N592">
        <v>99</v>
      </c>
      <c r="O592">
        <v>99</v>
      </c>
      <c r="P592">
        <v>99</v>
      </c>
      <c r="Q592">
        <v>127</v>
      </c>
      <c r="R592">
        <v>143</v>
      </c>
      <c r="S592">
        <v>1</v>
      </c>
      <c r="T592">
        <v>4.104895104895105</v>
      </c>
      <c r="U592">
        <v>184.73426573426576</v>
      </c>
      <c r="V592">
        <v>0</v>
      </c>
      <c r="W592">
        <v>4.1958041958041949</v>
      </c>
      <c r="X592">
        <v>0</v>
      </c>
      <c r="Y592">
        <v>30.524806156541224</v>
      </c>
      <c r="Z592">
        <v>0</v>
      </c>
      <c r="AA592">
        <v>1.2443623171767957</v>
      </c>
      <c r="AC592">
        <v>3.4958852993744589</v>
      </c>
      <c r="AE592">
        <v>2.4365309252002043</v>
      </c>
      <c r="AF592">
        <v>1.7058212822078145</v>
      </c>
      <c r="AG592">
        <v>1185.2071428571423</v>
      </c>
      <c r="AH592">
        <v>97.202797202797214</v>
      </c>
      <c r="AI592">
        <v>5.5944055944055933</v>
      </c>
      <c r="AJ592">
        <v>175.85154032505372</v>
      </c>
      <c r="AK592">
        <v>28.298034687221055</v>
      </c>
      <c r="AL592">
        <v>1.7850698130859013</v>
      </c>
      <c r="AN592">
        <v>99</v>
      </c>
      <c r="AO592">
        <v>99</v>
      </c>
      <c r="AP592">
        <v>99</v>
      </c>
      <c r="AQ592">
        <v>99</v>
      </c>
      <c r="AR592">
        <v>213.1428571428572</v>
      </c>
      <c r="AS592">
        <v>18.933745671749744</v>
      </c>
    </row>
    <row r="593" spans="1:45">
      <c r="A593">
        <v>16</v>
      </c>
      <c r="B593">
        <v>12</v>
      </c>
      <c r="C593">
        <v>2024</v>
      </c>
      <c r="D593">
        <v>12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1</v>
      </c>
      <c r="M593">
        <v>99</v>
      </c>
      <c r="N593">
        <v>99</v>
      </c>
      <c r="O593">
        <v>99</v>
      </c>
      <c r="P593">
        <v>99</v>
      </c>
      <c r="Q593">
        <v>110</v>
      </c>
      <c r="R593">
        <v>119</v>
      </c>
      <c r="S593">
        <v>1</v>
      </c>
      <c r="T593">
        <v>4.0336134453781503</v>
      </c>
      <c r="U593">
        <v>189.81596638655463</v>
      </c>
      <c r="V593">
        <v>0</v>
      </c>
      <c r="W593">
        <v>1.6806722689075622</v>
      </c>
      <c r="X593">
        <v>0</v>
      </c>
      <c r="Y593">
        <v>31.460352488298039</v>
      </c>
      <c r="Z593">
        <v>0</v>
      </c>
      <c r="AA593">
        <v>1.1296818404575502</v>
      </c>
      <c r="AC593">
        <v>29.270594729875999</v>
      </c>
      <c r="AE593">
        <v>2.9024390243902443</v>
      </c>
      <c r="AF593">
        <v>2.0811169508289002</v>
      </c>
      <c r="AG593">
        <v>1176.5185185185185</v>
      </c>
      <c r="AH593">
        <v>90.756302521008394</v>
      </c>
      <c r="AI593">
        <v>5.042016806722688</v>
      </c>
      <c r="AJ593">
        <v>191.38759787412465</v>
      </c>
      <c r="AK593">
        <v>47.375242388154149</v>
      </c>
      <c r="AL593">
        <v>66.602558131652557</v>
      </c>
      <c r="AN593">
        <v>99</v>
      </c>
      <c r="AO593">
        <v>99</v>
      </c>
      <c r="AP593">
        <v>99</v>
      </c>
      <c r="AQ593">
        <v>99</v>
      </c>
      <c r="AR593">
        <v>214.5833333333334</v>
      </c>
      <c r="AS593">
        <v>19.103832349822682</v>
      </c>
    </row>
    <row r="594" spans="1:45">
      <c r="A594">
        <v>16</v>
      </c>
      <c r="B594">
        <v>13</v>
      </c>
      <c r="C594">
        <v>2024</v>
      </c>
      <c r="D594">
        <v>1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2</v>
      </c>
      <c r="M594">
        <v>99</v>
      </c>
      <c r="N594">
        <v>99</v>
      </c>
      <c r="O594">
        <v>99</v>
      </c>
      <c r="P594">
        <v>99</v>
      </c>
      <c r="Q594">
        <v>550</v>
      </c>
      <c r="R594">
        <v>721</v>
      </c>
      <c r="S594">
        <v>2</v>
      </c>
      <c r="T594">
        <v>5.7045769764216354</v>
      </c>
      <c r="U594">
        <v>220.12038834951463</v>
      </c>
      <c r="V594">
        <v>0</v>
      </c>
      <c r="W594">
        <v>26.074895977808595</v>
      </c>
      <c r="X594">
        <v>0</v>
      </c>
      <c r="Y594">
        <v>28.509848659441875</v>
      </c>
      <c r="Z594">
        <v>0</v>
      </c>
      <c r="AA594">
        <v>1.3198972851106463</v>
      </c>
      <c r="AC594">
        <v>29.492682201542497</v>
      </c>
      <c r="AE594">
        <v>15.891558298435088</v>
      </c>
      <c r="AF594">
        <v>13.044586079401064</v>
      </c>
      <c r="AG594">
        <v>1108.6647230320702</v>
      </c>
      <c r="AH594">
        <v>95.145631067961148</v>
      </c>
      <c r="AI594">
        <v>4.5769764216366164</v>
      </c>
      <c r="AJ594">
        <v>196.16866993629031</v>
      </c>
      <c r="AK594">
        <v>42.893624722241526</v>
      </c>
      <c r="AL594">
        <v>0.66895759605695149</v>
      </c>
      <c r="AN594">
        <v>99</v>
      </c>
      <c r="AO594">
        <v>99</v>
      </c>
      <c r="AP594">
        <v>99</v>
      </c>
      <c r="AQ594">
        <v>99</v>
      </c>
      <c r="AR594">
        <v>215.98104956268219</v>
      </c>
      <c r="AS594">
        <v>21.742801623381862</v>
      </c>
    </row>
    <row r="595" spans="1:45">
      <c r="A595">
        <v>16</v>
      </c>
      <c r="B595">
        <v>14</v>
      </c>
      <c r="C595">
        <v>2024</v>
      </c>
      <c r="D595">
        <v>2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2</v>
      </c>
      <c r="M595">
        <v>99</v>
      </c>
      <c r="N595">
        <v>99</v>
      </c>
      <c r="O595">
        <v>99</v>
      </c>
      <c r="P595">
        <v>99</v>
      </c>
      <c r="Q595">
        <v>327</v>
      </c>
      <c r="R595">
        <v>424</v>
      </c>
      <c r="S595">
        <v>2</v>
      </c>
      <c r="T595">
        <v>5.7004716981132084</v>
      </c>
      <c r="U595">
        <v>218.20424528301879</v>
      </c>
      <c r="V595">
        <v>0</v>
      </c>
      <c r="W595">
        <v>27.122641509433965</v>
      </c>
      <c r="X595">
        <v>0</v>
      </c>
      <c r="Y595">
        <v>27.973307372811167</v>
      </c>
      <c r="Z595">
        <v>0</v>
      </c>
      <c r="AA595">
        <v>1.3761443828343565</v>
      </c>
      <c r="AC595">
        <v>21.193706306957289</v>
      </c>
      <c r="AE595">
        <v>14.62068965517242</v>
      </c>
      <c r="AF595">
        <v>11.875467943773716</v>
      </c>
      <c r="AG595">
        <v>1091.0783289817236</v>
      </c>
      <c r="AH595">
        <v>90.330188679245296</v>
      </c>
      <c r="AI595">
        <v>6.1320754716981138</v>
      </c>
      <c r="AJ595">
        <v>182.45839076527625</v>
      </c>
      <c r="AK595">
        <v>30.816420077378041</v>
      </c>
      <c r="AL595">
        <v>5.5702877501370391</v>
      </c>
      <c r="AN595">
        <v>99</v>
      </c>
      <c r="AO595">
        <v>99</v>
      </c>
      <c r="AP595">
        <v>99</v>
      </c>
      <c r="AQ595">
        <v>99</v>
      </c>
      <c r="AR595">
        <v>215.36553524804185</v>
      </c>
      <c r="AS595">
        <v>21.737982797474565</v>
      </c>
    </row>
    <row r="596" spans="1:45">
      <c r="A596">
        <v>16</v>
      </c>
      <c r="B596">
        <v>15</v>
      </c>
      <c r="C596">
        <v>2024</v>
      </c>
      <c r="D596">
        <v>3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2</v>
      </c>
      <c r="M596">
        <v>99</v>
      </c>
      <c r="N596">
        <v>99</v>
      </c>
      <c r="O596">
        <v>99</v>
      </c>
      <c r="P596">
        <v>99</v>
      </c>
      <c r="Q596">
        <v>381</v>
      </c>
      <c r="R596">
        <v>485</v>
      </c>
      <c r="S596">
        <v>2</v>
      </c>
      <c r="T596">
        <v>5.8969072164948457</v>
      </c>
      <c r="U596">
        <v>220.78907216494812</v>
      </c>
      <c r="V596">
        <v>0</v>
      </c>
      <c r="W596">
        <v>32.371134020618555</v>
      </c>
      <c r="X596">
        <v>0</v>
      </c>
      <c r="Y596">
        <v>27.622847710438368</v>
      </c>
      <c r="Z596">
        <v>0</v>
      </c>
      <c r="AA596">
        <v>1.3568044331228184</v>
      </c>
      <c r="AC596">
        <v>30.1171129854038</v>
      </c>
      <c r="AE596">
        <v>16.396213657876949</v>
      </c>
      <c r="AF596">
        <v>13.42213428113171</v>
      </c>
      <c r="AG596">
        <v>1110.9667405764965</v>
      </c>
      <c r="AH596">
        <v>92.577319587628878</v>
      </c>
      <c r="AI596">
        <v>4.7422680412371125</v>
      </c>
      <c r="AJ596">
        <v>190.77302484656943</v>
      </c>
      <c r="AK596">
        <v>38.711934083472592</v>
      </c>
      <c r="AL596">
        <v>19.988612702424437</v>
      </c>
      <c r="AN596">
        <v>99</v>
      </c>
      <c r="AO596">
        <v>99</v>
      </c>
      <c r="AP596">
        <v>99</v>
      </c>
      <c r="AQ596">
        <v>99</v>
      </c>
      <c r="AR596">
        <v>216.23725055432377</v>
      </c>
      <c r="AS596">
        <v>21.713836670442078</v>
      </c>
    </row>
    <row r="597" spans="1:45">
      <c r="A597">
        <v>16</v>
      </c>
      <c r="B597">
        <v>16</v>
      </c>
      <c r="C597">
        <v>2024</v>
      </c>
      <c r="D597">
        <v>4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2</v>
      </c>
      <c r="M597">
        <v>99</v>
      </c>
      <c r="N597">
        <v>99</v>
      </c>
      <c r="O597">
        <v>99</v>
      </c>
      <c r="P597">
        <v>99</v>
      </c>
      <c r="Q597">
        <v>469</v>
      </c>
      <c r="R597">
        <v>602</v>
      </c>
      <c r="S597">
        <v>2</v>
      </c>
      <c r="T597">
        <v>5.7940199335548161</v>
      </c>
      <c r="U597">
        <v>220.7460132890364</v>
      </c>
      <c r="V597">
        <v>0</v>
      </c>
      <c r="W597">
        <v>30.232558139534881</v>
      </c>
      <c r="X597">
        <v>0</v>
      </c>
      <c r="Y597">
        <v>28.04402848986042</v>
      </c>
      <c r="Z597">
        <v>0</v>
      </c>
      <c r="AA597">
        <v>1.2968518434738761</v>
      </c>
      <c r="AC597">
        <v>27.150709531321045</v>
      </c>
      <c r="AE597">
        <v>15.693430656934304</v>
      </c>
      <c r="AF597">
        <v>12.84299604028296</v>
      </c>
      <c r="AG597">
        <v>1114.6770072992704</v>
      </c>
      <c r="AH597">
        <v>90.863787375415285</v>
      </c>
      <c r="AI597">
        <v>4.1528239202657806</v>
      </c>
      <c r="AJ597">
        <v>191.43618664956472</v>
      </c>
      <c r="AK597">
        <v>38.345522317214495</v>
      </c>
      <c r="AL597">
        <v>8.5142061446900197</v>
      </c>
      <c r="AN597">
        <v>99</v>
      </c>
      <c r="AO597">
        <v>99</v>
      </c>
      <c r="AP597">
        <v>99</v>
      </c>
      <c r="AQ597">
        <v>99</v>
      </c>
      <c r="AR597">
        <v>216.10583941605836</v>
      </c>
      <c r="AS597">
        <v>21.74420365003559</v>
      </c>
    </row>
    <row r="598" spans="1:45">
      <c r="A598">
        <v>16</v>
      </c>
      <c r="B598">
        <v>17</v>
      </c>
      <c r="C598">
        <v>2024</v>
      </c>
      <c r="D598">
        <v>5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2</v>
      </c>
      <c r="M598">
        <v>99</v>
      </c>
      <c r="N598">
        <v>99</v>
      </c>
      <c r="O598">
        <v>99</v>
      </c>
      <c r="P598">
        <v>99</v>
      </c>
      <c r="Q598">
        <v>420</v>
      </c>
      <c r="R598">
        <v>532</v>
      </c>
      <c r="S598">
        <v>2</v>
      </c>
      <c r="T598">
        <v>5.7218045112781954</v>
      </c>
      <c r="U598">
        <v>223.07744360902271</v>
      </c>
      <c r="V598">
        <v>0</v>
      </c>
      <c r="W598">
        <v>26.691729323308277</v>
      </c>
      <c r="X598">
        <v>0</v>
      </c>
      <c r="Y598">
        <v>27.949894391076715</v>
      </c>
      <c r="Z598">
        <v>0</v>
      </c>
      <c r="AA598">
        <v>1.3113351025797491</v>
      </c>
      <c r="AC598">
        <v>30.532106984345241</v>
      </c>
      <c r="AE598">
        <v>16.214568729046022</v>
      </c>
      <c r="AF598">
        <v>13.421006949843639</v>
      </c>
      <c r="AG598">
        <v>1123.2924335378323</v>
      </c>
      <c r="AH598">
        <v>91.917293233082731</v>
      </c>
      <c r="AI598">
        <v>3.5714285714285721</v>
      </c>
      <c r="AJ598">
        <v>192.04775938679663</v>
      </c>
      <c r="AK598">
        <v>39.49647547416528</v>
      </c>
      <c r="AL598">
        <v>6.3613864084312981</v>
      </c>
      <c r="AN598">
        <v>99</v>
      </c>
      <c r="AO598">
        <v>99</v>
      </c>
      <c r="AP598">
        <v>99</v>
      </c>
      <c r="AQ598">
        <v>99</v>
      </c>
      <c r="AR598">
        <v>216.80572597137015</v>
      </c>
      <c r="AS598">
        <v>21.751040062433404</v>
      </c>
    </row>
    <row r="599" spans="1:45">
      <c r="A599">
        <v>16</v>
      </c>
      <c r="B599">
        <v>18</v>
      </c>
      <c r="C599">
        <v>2024</v>
      </c>
      <c r="D599">
        <v>6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2</v>
      </c>
      <c r="M599">
        <v>99</v>
      </c>
      <c r="N599">
        <v>99</v>
      </c>
      <c r="O599">
        <v>99</v>
      </c>
      <c r="P599">
        <v>99</v>
      </c>
      <c r="Q599">
        <v>422</v>
      </c>
      <c r="R599">
        <v>540</v>
      </c>
      <c r="S599">
        <v>2</v>
      </c>
      <c r="T599">
        <v>5.5</v>
      </c>
      <c r="U599">
        <v>224.76333333333315</v>
      </c>
      <c r="V599">
        <v>0</v>
      </c>
      <c r="W599">
        <v>22.037037037037035</v>
      </c>
      <c r="X599">
        <v>0</v>
      </c>
      <c r="Y599">
        <v>25.748087091840329</v>
      </c>
      <c r="Z599">
        <v>0</v>
      </c>
      <c r="AA599">
        <v>1.3682917167849198</v>
      </c>
      <c r="AC599">
        <v>24.024053488456683</v>
      </c>
      <c r="AE599">
        <v>19.142148174406238</v>
      </c>
      <c r="AF599">
        <v>16.092464561951349</v>
      </c>
      <c r="AG599">
        <v>1143.079207920792</v>
      </c>
      <c r="AH599">
        <v>93.518518518518533</v>
      </c>
      <c r="AI599">
        <v>2.407407407407407</v>
      </c>
      <c r="AJ599">
        <v>189.56122776728404</v>
      </c>
      <c r="AK599">
        <v>52.149085502684912</v>
      </c>
      <c r="AL599">
        <v>6.7126312137699022</v>
      </c>
      <c r="AN599">
        <v>99</v>
      </c>
      <c r="AO599">
        <v>99</v>
      </c>
      <c r="AP599">
        <v>99</v>
      </c>
      <c r="AQ599">
        <v>99</v>
      </c>
      <c r="AR599">
        <v>217.67920792079212</v>
      </c>
      <c r="AS599">
        <v>21.718563146967359</v>
      </c>
    </row>
    <row r="600" spans="1:45">
      <c r="A600">
        <v>16</v>
      </c>
      <c r="B600">
        <v>19</v>
      </c>
      <c r="C600">
        <v>2024</v>
      </c>
      <c r="D600">
        <v>7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2</v>
      </c>
      <c r="M600">
        <v>99</v>
      </c>
      <c r="N600">
        <v>99</v>
      </c>
      <c r="O600">
        <v>99</v>
      </c>
      <c r="P600">
        <v>99</v>
      </c>
      <c r="Q600">
        <v>399</v>
      </c>
      <c r="R600">
        <v>522</v>
      </c>
      <c r="S600">
        <v>2</v>
      </c>
      <c r="T600">
        <v>5.5229885057471266</v>
      </c>
      <c r="U600">
        <v>222.8787356321838</v>
      </c>
      <c r="V600">
        <v>0</v>
      </c>
      <c r="W600">
        <v>22.030651340996172</v>
      </c>
      <c r="X600">
        <v>0.19157088122605367</v>
      </c>
      <c r="Y600">
        <v>26.743883676651752</v>
      </c>
      <c r="Z600">
        <v>0</v>
      </c>
      <c r="AA600">
        <v>1.3675383664731036</v>
      </c>
      <c r="AC600">
        <v>33.372897179365033</v>
      </c>
      <c r="AE600">
        <v>21.695760598503735</v>
      </c>
      <c r="AF600">
        <v>18.328006036727619</v>
      </c>
      <c r="AG600">
        <v>1141.4762886597939</v>
      </c>
      <c r="AH600">
        <v>92.72030651340998</v>
      </c>
      <c r="AI600">
        <v>4.7892720306513423</v>
      </c>
      <c r="AJ600">
        <v>195.70823527715399</v>
      </c>
      <c r="AK600">
        <v>32.335189982188858</v>
      </c>
      <c r="AL600">
        <v>6.1517005825486288</v>
      </c>
      <c r="AN600">
        <v>99</v>
      </c>
      <c r="AO600">
        <v>99</v>
      </c>
      <c r="AP600">
        <v>99</v>
      </c>
      <c r="AQ600">
        <v>99</v>
      </c>
      <c r="AR600">
        <v>217.03505154639177</v>
      </c>
      <c r="AS600">
        <v>21.687429374202392</v>
      </c>
    </row>
    <row r="601" spans="1:45">
      <c r="A601">
        <v>16</v>
      </c>
      <c r="B601">
        <v>20</v>
      </c>
      <c r="C601">
        <v>2024</v>
      </c>
      <c r="D601">
        <v>8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2</v>
      </c>
      <c r="M601">
        <v>99</v>
      </c>
      <c r="N601">
        <v>99</v>
      </c>
      <c r="O601">
        <v>99</v>
      </c>
      <c r="P601">
        <v>99</v>
      </c>
      <c r="Q601">
        <v>440</v>
      </c>
      <c r="R601">
        <v>553</v>
      </c>
      <c r="S601">
        <v>2</v>
      </c>
      <c r="T601">
        <v>5.3037974683544311</v>
      </c>
      <c r="U601">
        <v>223.36311030741405</v>
      </c>
      <c r="V601">
        <v>0</v>
      </c>
      <c r="W601">
        <v>16.998191681735989</v>
      </c>
      <c r="X601">
        <v>0</v>
      </c>
      <c r="Y601">
        <v>29.361459634102221</v>
      </c>
      <c r="Z601">
        <v>0</v>
      </c>
      <c r="AA601">
        <v>1.3386466035980205</v>
      </c>
      <c r="AC601">
        <v>27.007475908037929</v>
      </c>
      <c r="AE601">
        <v>20.923193340900497</v>
      </c>
      <c r="AF601">
        <v>17.907864525741662</v>
      </c>
      <c r="AG601">
        <v>1121.7117988394587</v>
      </c>
      <c r="AH601">
        <v>93.30922242314648</v>
      </c>
      <c r="AI601">
        <v>3.6166365280289345</v>
      </c>
      <c r="AJ601">
        <v>199.37322512699143</v>
      </c>
      <c r="AK601">
        <v>35.747482339448553</v>
      </c>
      <c r="AL601">
        <v>2.5207969875987111</v>
      </c>
      <c r="AN601">
        <v>99</v>
      </c>
      <c r="AO601">
        <v>99</v>
      </c>
      <c r="AP601">
        <v>99</v>
      </c>
      <c r="AQ601">
        <v>99</v>
      </c>
      <c r="AR601">
        <v>217.31141199226303</v>
      </c>
      <c r="AS601">
        <v>21.626238325569311</v>
      </c>
    </row>
    <row r="602" spans="1:45">
      <c r="A602">
        <v>16</v>
      </c>
      <c r="B602">
        <v>21</v>
      </c>
      <c r="C602">
        <v>2024</v>
      </c>
      <c r="D602">
        <v>9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2</v>
      </c>
      <c r="M602">
        <v>99</v>
      </c>
      <c r="N602">
        <v>99</v>
      </c>
      <c r="O602">
        <v>99</v>
      </c>
      <c r="P602">
        <v>99</v>
      </c>
      <c r="Q602">
        <v>426</v>
      </c>
      <c r="R602">
        <v>551</v>
      </c>
      <c r="S602">
        <v>2</v>
      </c>
      <c r="T602">
        <v>5.3811252268602541</v>
      </c>
      <c r="U602">
        <v>225.2252268602542</v>
      </c>
      <c r="V602">
        <v>0</v>
      </c>
      <c r="W602">
        <v>22.686025408348446</v>
      </c>
      <c r="X602">
        <v>0</v>
      </c>
      <c r="Y602">
        <v>28.426291457049341</v>
      </c>
      <c r="Z602">
        <v>0</v>
      </c>
      <c r="AA602">
        <v>1.3843588951429571</v>
      </c>
      <c r="AC602">
        <v>26.535015446791913</v>
      </c>
      <c r="AE602">
        <v>19.476846942382473</v>
      </c>
      <c r="AF602">
        <v>16.556078552958901</v>
      </c>
      <c r="AG602">
        <v>1139.4305555555557</v>
      </c>
      <c r="AH602">
        <v>91.470054446460964</v>
      </c>
      <c r="AI602">
        <v>3.6297640653357512</v>
      </c>
      <c r="AJ602">
        <v>190.61219027709305</v>
      </c>
      <c r="AK602">
        <v>68.384149901095327</v>
      </c>
      <c r="AL602">
        <v>-1.8391352109770975</v>
      </c>
      <c r="AN602">
        <v>99</v>
      </c>
      <c r="AO602">
        <v>99</v>
      </c>
      <c r="AP602">
        <v>99</v>
      </c>
      <c r="AQ602">
        <v>99</v>
      </c>
      <c r="AR602">
        <v>217.99603174603175</v>
      </c>
      <c r="AS602">
        <v>21.769503779743221</v>
      </c>
    </row>
    <row r="603" spans="1:45">
      <c r="A603">
        <v>16</v>
      </c>
      <c r="B603">
        <v>22</v>
      </c>
      <c r="C603">
        <v>2024</v>
      </c>
      <c r="D603">
        <v>10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2</v>
      </c>
      <c r="M603">
        <v>99</v>
      </c>
      <c r="N603">
        <v>99</v>
      </c>
      <c r="O603">
        <v>99</v>
      </c>
      <c r="P603">
        <v>99</v>
      </c>
      <c r="Q603">
        <v>891</v>
      </c>
      <c r="R603">
        <v>1184</v>
      </c>
      <c r="S603">
        <v>2</v>
      </c>
      <c r="T603">
        <v>5.1638513513513509</v>
      </c>
      <c r="U603">
        <v>219.36216216216204</v>
      </c>
      <c r="V603">
        <v>0</v>
      </c>
      <c r="W603">
        <v>15.625</v>
      </c>
      <c r="X603">
        <v>0</v>
      </c>
      <c r="Y603">
        <v>29.341601842833601</v>
      </c>
      <c r="Z603">
        <v>0</v>
      </c>
      <c r="AA603">
        <v>1.2827509625635169</v>
      </c>
      <c r="AC603">
        <v>22.902765606418598</v>
      </c>
      <c r="AE603">
        <v>16.756297763939997</v>
      </c>
      <c r="AF603">
        <v>14.200237471783344</v>
      </c>
      <c r="AG603">
        <v>1129.9462365591398</v>
      </c>
      <c r="AH603">
        <v>94.256756756756786</v>
      </c>
      <c r="AI603">
        <v>5.996621621621621</v>
      </c>
      <c r="AJ603">
        <v>184.35072730499201</v>
      </c>
      <c r="AK603">
        <v>38.22986568980005</v>
      </c>
      <c r="AL603">
        <v>12.435870189155612</v>
      </c>
      <c r="AN603">
        <v>99</v>
      </c>
      <c r="AO603">
        <v>99</v>
      </c>
      <c r="AP603">
        <v>99</v>
      </c>
      <c r="AQ603">
        <v>99</v>
      </c>
      <c r="AR603">
        <v>215.53853046594975</v>
      </c>
      <c r="AS603">
        <v>21.783382628336796</v>
      </c>
    </row>
    <row r="604" spans="1:45">
      <c r="A604">
        <v>16</v>
      </c>
      <c r="B604">
        <v>23</v>
      </c>
      <c r="C604">
        <v>2024</v>
      </c>
      <c r="D604">
        <v>11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2</v>
      </c>
      <c r="M604">
        <v>99</v>
      </c>
      <c r="N604">
        <v>99</v>
      </c>
      <c r="O604">
        <v>99</v>
      </c>
      <c r="P604">
        <v>99</v>
      </c>
      <c r="Q604">
        <v>669</v>
      </c>
      <c r="R604">
        <v>846</v>
      </c>
      <c r="S604">
        <v>2</v>
      </c>
      <c r="T604">
        <v>5.2671394799054383</v>
      </c>
      <c r="U604">
        <v>219.12600472813219</v>
      </c>
      <c r="V604">
        <v>0</v>
      </c>
      <c r="W604">
        <v>18.676122931442077</v>
      </c>
      <c r="X604">
        <v>0</v>
      </c>
      <c r="Y604">
        <v>31.22491215931645</v>
      </c>
      <c r="Z604">
        <v>0</v>
      </c>
      <c r="AA604">
        <v>1.3810720120729296</v>
      </c>
      <c r="AC604">
        <v>27.559641022756026</v>
      </c>
      <c r="AE604">
        <v>14.414721417617995</v>
      </c>
      <c r="AF604">
        <v>11.97055580832243</v>
      </c>
      <c r="AG604">
        <v>1113.2376237623764</v>
      </c>
      <c r="AH604">
        <v>95.508274231678485</v>
      </c>
      <c r="AI604">
        <v>7.4468085106382995</v>
      </c>
      <c r="AJ604">
        <v>190.54336833937796</v>
      </c>
      <c r="AK604">
        <v>37.255008228327448</v>
      </c>
      <c r="AL604">
        <v>15.244477018901389</v>
      </c>
      <c r="AN604">
        <v>99</v>
      </c>
      <c r="AO604">
        <v>99</v>
      </c>
      <c r="AP604">
        <v>99</v>
      </c>
      <c r="AQ604">
        <v>99</v>
      </c>
      <c r="AR604">
        <v>215.68564356435641</v>
      </c>
      <c r="AS604">
        <v>21.697040428123163</v>
      </c>
    </row>
    <row r="605" spans="1:45">
      <c r="A605">
        <v>16</v>
      </c>
      <c r="B605">
        <v>24</v>
      </c>
      <c r="C605">
        <v>2024</v>
      </c>
      <c r="D605">
        <v>12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2</v>
      </c>
      <c r="M605">
        <v>99</v>
      </c>
      <c r="N605">
        <v>99</v>
      </c>
      <c r="O605">
        <v>99</v>
      </c>
      <c r="P605">
        <v>99</v>
      </c>
      <c r="Q605">
        <v>507</v>
      </c>
      <c r="R605">
        <v>672</v>
      </c>
      <c r="S605">
        <v>2</v>
      </c>
      <c r="T605">
        <v>5.4747023809523805</v>
      </c>
      <c r="U605">
        <v>219.46666666666641</v>
      </c>
      <c r="V605">
        <v>0</v>
      </c>
      <c r="W605">
        <v>22.172619047619047</v>
      </c>
      <c r="X605">
        <v>0</v>
      </c>
      <c r="Y605">
        <v>31.05926873903028</v>
      </c>
      <c r="Z605">
        <v>0</v>
      </c>
      <c r="AA605">
        <v>1.2814902158532695</v>
      </c>
      <c r="AC605">
        <v>29.419076349348089</v>
      </c>
      <c r="AE605">
        <v>16.390243902439025</v>
      </c>
      <c r="AF605">
        <v>13.587971440509262</v>
      </c>
      <c r="AG605">
        <v>1124.2841444270018</v>
      </c>
      <c r="AH605">
        <v>94.791666666666686</v>
      </c>
      <c r="AI605">
        <v>6.25</v>
      </c>
      <c r="AJ605">
        <v>196.73944060102485</v>
      </c>
      <c r="AK605">
        <v>52.974433020834589</v>
      </c>
      <c r="AL605">
        <v>15.408365694422105</v>
      </c>
      <c r="AN605">
        <v>99</v>
      </c>
      <c r="AO605">
        <v>99</v>
      </c>
      <c r="AP605">
        <v>99</v>
      </c>
      <c r="AQ605">
        <v>99</v>
      </c>
      <c r="AR605">
        <v>215.88383045525904</v>
      </c>
      <c r="AS605">
        <v>21.708597663570774</v>
      </c>
    </row>
    <row r="606" spans="1:45">
      <c r="A606">
        <v>16</v>
      </c>
      <c r="B606">
        <v>25</v>
      </c>
      <c r="C606">
        <v>2024</v>
      </c>
      <c r="D606">
        <v>1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3</v>
      </c>
      <c r="M606">
        <v>99</v>
      </c>
      <c r="N606">
        <v>99</v>
      </c>
      <c r="O606">
        <v>99</v>
      </c>
      <c r="P606">
        <v>99</v>
      </c>
      <c r="Q606">
        <v>918</v>
      </c>
      <c r="R606">
        <v>1308</v>
      </c>
      <c r="S606">
        <v>3</v>
      </c>
      <c r="T606">
        <v>7.1903669724770642</v>
      </c>
      <c r="U606">
        <v>249.73233944954129</v>
      </c>
      <c r="V606">
        <v>0</v>
      </c>
      <c r="W606">
        <v>75</v>
      </c>
      <c r="X606">
        <v>0</v>
      </c>
      <c r="Y606">
        <v>31.432225059687127</v>
      </c>
      <c r="Z606">
        <v>0</v>
      </c>
      <c r="AA606">
        <v>1.345964242841182</v>
      </c>
      <c r="AC606">
        <v>36.798725731082499</v>
      </c>
      <c r="AE606">
        <v>28.829623098964056</v>
      </c>
      <c r="AF606">
        <v>26.848331252206897</v>
      </c>
      <c r="AG606">
        <v>1093.907051282051</v>
      </c>
      <c r="AH606">
        <v>95.412844036697265</v>
      </c>
      <c r="AI606">
        <v>5.4281345565749239</v>
      </c>
      <c r="AJ606">
        <v>205.71009212374929</v>
      </c>
      <c r="AK606">
        <v>50.987477351460043</v>
      </c>
      <c r="AL606">
        <v>16.013800275162907</v>
      </c>
      <c r="AN606">
        <v>99</v>
      </c>
      <c r="AO606">
        <v>99</v>
      </c>
      <c r="AP606">
        <v>99</v>
      </c>
      <c r="AQ606">
        <v>99</v>
      </c>
      <c r="AR606">
        <v>217.02163461538464</v>
      </c>
      <c r="AS606">
        <v>24.347211639536997</v>
      </c>
    </row>
    <row r="607" spans="1:45">
      <c r="A607">
        <v>16</v>
      </c>
      <c r="B607">
        <v>26</v>
      </c>
      <c r="C607">
        <v>2024</v>
      </c>
      <c r="D607">
        <v>2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3</v>
      </c>
      <c r="M607">
        <v>99</v>
      </c>
      <c r="N607">
        <v>99</v>
      </c>
      <c r="O607">
        <v>99</v>
      </c>
      <c r="P607">
        <v>99</v>
      </c>
      <c r="Q607">
        <v>644</v>
      </c>
      <c r="R607">
        <v>864</v>
      </c>
      <c r="S607">
        <v>3</v>
      </c>
      <c r="T607">
        <v>7.160879629629628</v>
      </c>
      <c r="U607">
        <v>248.90636574074097</v>
      </c>
      <c r="V607">
        <v>0</v>
      </c>
      <c r="W607">
        <v>71.990740740740748</v>
      </c>
      <c r="X607">
        <v>0</v>
      </c>
      <c r="Y607">
        <v>31.631803817012749</v>
      </c>
      <c r="Z607">
        <v>0</v>
      </c>
      <c r="AA607">
        <v>1.3362111874111915</v>
      </c>
      <c r="AC607">
        <v>37.078519360191315</v>
      </c>
      <c r="AE607">
        <v>29.793103448275851</v>
      </c>
      <c r="AF607">
        <v>27.603962297257528</v>
      </c>
      <c r="AG607">
        <v>1077.9266169154228</v>
      </c>
      <c r="AH607">
        <v>92.93981481481481</v>
      </c>
      <c r="AI607">
        <v>4.2824074074074074</v>
      </c>
      <c r="AJ607">
        <v>212.38159320509752</v>
      </c>
      <c r="AK607">
        <v>57.422445312867985</v>
      </c>
      <c r="AL607">
        <v>10.851025913782697</v>
      </c>
      <c r="AN607">
        <v>99</v>
      </c>
      <c r="AO607">
        <v>99</v>
      </c>
      <c r="AP607">
        <v>99</v>
      </c>
      <c r="AQ607">
        <v>99</v>
      </c>
      <c r="AR607">
        <v>217.16293532338312</v>
      </c>
      <c r="AS607">
        <v>24.257016557043858</v>
      </c>
    </row>
    <row r="608" spans="1:45">
      <c r="A608">
        <v>16</v>
      </c>
      <c r="B608">
        <v>27</v>
      </c>
      <c r="C608">
        <v>2024</v>
      </c>
      <c r="D608">
        <v>3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3</v>
      </c>
      <c r="M608">
        <v>99</v>
      </c>
      <c r="N608">
        <v>99</v>
      </c>
      <c r="O608">
        <v>99</v>
      </c>
      <c r="P608">
        <v>99</v>
      </c>
      <c r="Q608">
        <v>553</v>
      </c>
      <c r="R608">
        <v>735</v>
      </c>
      <c r="S608">
        <v>3</v>
      </c>
      <c r="T608">
        <v>7.3333333333333313</v>
      </c>
      <c r="U608">
        <v>249.13591836734696</v>
      </c>
      <c r="V608">
        <v>0</v>
      </c>
      <c r="W608">
        <v>77.823129251700692</v>
      </c>
      <c r="X608">
        <v>0</v>
      </c>
      <c r="Y608">
        <v>31.049363194254418</v>
      </c>
      <c r="Z608">
        <v>0</v>
      </c>
      <c r="AA608">
        <v>1.2974770564515368</v>
      </c>
      <c r="AC608">
        <v>33.474738143998408</v>
      </c>
      <c r="AE608">
        <v>24.847870182555781</v>
      </c>
      <c r="AF608">
        <v>22.952286192597015</v>
      </c>
      <c r="AG608">
        <v>1082.6583941605836</v>
      </c>
      <c r="AH608">
        <v>93.061224489795919</v>
      </c>
      <c r="AI608">
        <v>4.4897959183673448</v>
      </c>
      <c r="AJ608">
        <v>206.91362866860231</v>
      </c>
      <c r="AK608">
        <v>61.51399311158012</v>
      </c>
      <c r="AL608">
        <v>21.277440933746675</v>
      </c>
      <c r="AN608">
        <v>99</v>
      </c>
      <c r="AO608">
        <v>99</v>
      </c>
      <c r="AP608">
        <v>99</v>
      </c>
      <c r="AQ608">
        <v>99</v>
      </c>
      <c r="AR608">
        <v>216.89197080291964</v>
      </c>
      <c r="AS608">
        <v>24.416899961274872</v>
      </c>
    </row>
    <row r="609" spans="1:45">
      <c r="A609">
        <v>16</v>
      </c>
      <c r="B609">
        <v>28</v>
      </c>
      <c r="C609">
        <v>2024</v>
      </c>
      <c r="D609">
        <v>4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3</v>
      </c>
      <c r="M609">
        <v>99</v>
      </c>
      <c r="N609">
        <v>99</v>
      </c>
      <c r="O609">
        <v>99</v>
      </c>
      <c r="P609">
        <v>99</v>
      </c>
      <c r="Q609">
        <v>733</v>
      </c>
      <c r="R609">
        <v>1001</v>
      </c>
      <c r="S609">
        <v>3</v>
      </c>
      <c r="T609">
        <v>7.2267732267732292</v>
      </c>
      <c r="U609">
        <v>247.72487512487496</v>
      </c>
      <c r="V609">
        <v>0</v>
      </c>
      <c r="W609">
        <v>74.625374625374619</v>
      </c>
      <c r="X609">
        <v>0</v>
      </c>
      <c r="Y609">
        <v>31.804721195431839</v>
      </c>
      <c r="Z609">
        <v>0</v>
      </c>
      <c r="AA609">
        <v>1.3265604829059512</v>
      </c>
      <c r="AC609">
        <v>37.285356390964509</v>
      </c>
      <c r="AE609">
        <v>26.094890510948904</v>
      </c>
      <c r="AF609">
        <v>23.965179385658193</v>
      </c>
      <c r="AG609">
        <v>1089.1455696202529</v>
      </c>
      <c r="AH609">
        <v>94.605394605394622</v>
      </c>
      <c r="AI609">
        <v>6.5934065934065922</v>
      </c>
      <c r="AJ609">
        <v>205.32279287410037</v>
      </c>
      <c r="AK609">
        <v>58.523737557037457</v>
      </c>
      <c r="AL609">
        <v>17.107558430175327</v>
      </c>
      <c r="AN609">
        <v>99</v>
      </c>
      <c r="AO609">
        <v>99</v>
      </c>
      <c r="AP609">
        <v>99</v>
      </c>
      <c r="AQ609">
        <v>99</v>
      </c>
      <c r="AR609">
        <v>216.78797468354423</v>
      </c>
      <c r="AS609">
        <v>24.278699827345712</v>
      </c>
    </row>
    <row r="610" spans="1:45">
      <c r="A610">
        <v>16</v>
      </c>
      <c r="B610">
        <v>29</v>
      </c>
      <c r="C610">
        <v>2024</v>
      </c>
      <c r="D610">
        <v>5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3</v>
      </c>
      <c r="M610">
        <v>99</v>
      </c>
      <c r="N610">
        <v>99</v>
      </c>
      <c r="O610">
        <v>99</v>
      </c>
      <c r="P610">
        <v>99</v>
      </c>
      <c r="Q610">
        <v>649</v>
      </c>
      <c r="R610">
        <v>845</v>
      </c>
      <c r="S610">
        <v>3</v>
      </c>
      <c r="T610">
        <v>7.2295857988165677</v>
      </c>
      <c r="U610">
        <v>247.58284023668639</v>
      </c>
      <c r="V610">
        <v>0</v>
      </c>
      <c r="W610">
        <v>74.201183431952643</v>
      </c>
      <c r="X610">
        <v>0.1183431952662722</v>
      </c>
      <c r="Y610">
        <v>34.417159288231225</v>
      </c>
      <c r="Z610">
        <v>0</v>
      </c>
      <c r="AA610">
        <v>1.4005325931279544</v>
      </c>
      <c r="AC610">
        <v>38.387059927030734</v>
      </c>
      <c r="AE610">
        <v>25.75434318805242</v>
      </c>
      <c r="AF610">
        <v>23.658927843422418</v>
      </c>
      <c r="AG610">
        <v>1082.4538653366585</v>
      </c>
      <c r="AH610">
        <v>94.792899408284001</v>
      </c>
      <c r="AI610">
        <v>5.7988165680473367</v>
      </c>
      <c r="AJ610">
        <v>204.98716824087671</v>
      </c>
      <c r="AK610">
        <v>44.389640834437905</v>
      </c>
      <c r="AL610">
        <v>15.30448456997753</v>
      </c>
      <c r="AN610">
        <v>99</v>
      </c>
      <c r="AO610">
        <v>99</v>
      </c>
      <c r="AP610">
        <v>99</v>
      </c>
      <c r="AQ610">
        <v>99</v>
      </c>
      <c r="AR610">
        <v>216.17705735660849</v>
      </c>
      <c r="AS610">
        <v>24.346977771748996</v>
      </c>
    </row>
    <row r="611" spans="1:45">
      <c r="A611">
        <v>16</v>
      </c>
      <c r="B611">
        <v>30</v>
      </c>
      <c r="C611">
        <v>2024</v>
      </c>
      <c r="D611">
        <v>6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3</v>
      </c>
      <c r="M611">
        <v>99</v>
      </c>
      <c r="N611">
        <v>99</v>
      </c>
      <c r="O611">
        <v>99</v>
      </c>
      <c r="P611">
        <v>99</v>
      </c>
      <c r="Q611">
        <v>576</v>
      </c>
      <c r="R611">
        <v>751</v>
      </c>
      <c r="S611">
        <v>3</v>
      </c>
      <c r="T611">
        <v>6.9454061251664445</v>
      </c>
      <c r="U611">
        <v>250.19667110519316</v>
      </c>
      <c r="V611">
        <v>0</v>
      </c>
      <c r="W611">
        <v>67.509986684420767</v>
      </c>
      <c r="X611">
        <v>0</v>
      </c>
      <c r="Y611">
        <v>31.118046401103928</v>
      </c>
      <c r="Z611">
        <v>0</v>
      </c>
      <c r="AA611">
        <v>1.2538949443502616</v>
      </c>
      <c r="AC611">
        <v>37.13964527317453</v>
      </c>
      <c r="AE611">
        <v>26.621765331442752</v>
      </c>
      <c r="AF611">
        <v>24.912929637282407</v>
      </c>
      <c r="AG611">
        <v>1115.7727272727275</v>
      </c>
      <c r="AH611">
        <v>93.608521970705695</v>
      </c>
      <c r="AI611">
        <v>3.9946737683089215</v>
      </c>
      <c r="AJ611">
        <v>198.29715289712919</v>
      </c>
      <c r="AK611">
        <v>66.387767710629348</v>
      </c>
      <c r="AL611">
        <v>13.142149949168504</v>
      </c>
      <c r="AN611">
        <v>99</v>
      </c>
      <c r="AO611">
        <v>99</v>
      </c>
      <c r="AP611">
        <v>99</v>
      </c>
      <c r="AQ611">
        <v>99</v>
      </c>
      <c r="AR611">
        <v>217.33806818181819</v>
      </c>
      <c r="AS611">
        <v>24.328945190838503</v>
      </c>
    </row>
    <row r="612" spans="1:45">
      <c r="A612">
        <v>16</v>
      </c>
      <c r="B612">
        <v>31</v>
      </c>
      <c r="C612">
        <v>2024</v>
      </c>
      <c r="D612">
        <v>7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3</v>
      </c>
      <c r="M612">
        <v>99</v>
      </c>
      <c r="N612">
        <v>99</v>
      </c>
      <c r="O612">
        <v>99</v>
      </c>
      <c r="P612">
        <v>99</v>
      </c>
      <c r="Q612">
        <v>474</v>
      </c>
      <c r="R612">
        <v>653</v>
      </c>
      <c r="S612">
        <v>3</v>
      </c>
      <c r="T612">
        <v>6.9127105666156181</v>
      </c>
      <c r="U612">
        <v>249.22327718223593</v>
      </c>
      <c r="V612">
        <v>0</v>
      </c>
      <c r="W612">
        <v>64.165390505359895</v>
      </c>
      <c r="X612">
        <v>0</v>
      </c>
      <c r="Y612">
        <v>29.351532754152775</v>
      </c>
      <c r="Z612">
        <v>0</v>
      </c>
      <c r="AA612">
        <v>1.4589978006784388</v>
      </c>
      <c r="AC612">
        <v>38.015819200136555</v>
      </c>
      <c r="AE612">
        <v>27.1404821280133</v>
      </c>
      <c r="AF612">
        <v>25.637629355636033</v>
      </c>
      <c r="AG612">
        <v>1098.6473594548552</v>
      </c>
      <c r="AH612">
        <v>89.892802450229695</v>
      </c>
      <c r="AI612">
        <v>5.9724349157733556</v>
      </c>
      <c r="AJ612">
        <v>202.31121977797727</v>
      </c>
      <c r="AK612">
        <v>68.343059384543594</v>
      </c>
      <c r="AL612">
        <v>5.3129251803601951</v>
      </c>
      <c r="AN612">
        <v>99</v>
      </c>
      <c r="AO612">
        <v>99</v>
      </c>
      <c r="AP612">
        <v>99</v>
      </c>
      <c r="AQ612">
        <v>99</v>
      </c>
      <c r="AR612">
        <v>217.49403747870528</v>
      </c>
      <c r="AS612">
        <v>24.238360387821832</v>
      </c>
    </row>
    <row r="613" spans="1:45">
      <c r="A613">
        <v>16</v>
      </c>
      <c r="B613">
        <v>32</v>
      </c>
      <c r="C613">
        <v>2024</v>
      </c>
      <c r="D613">
        <v>8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3</v>
      </c>
      <c r="M613">
        <v>99</v>
      </c>
      <c r="N613">
        <v>99</v>
      </c>
      <c r="O613">
        <v>99</v>
      </c>
      <c r="P613">
        <v>99</v>
      </c>
      <c r="Q613">
        <v>595</v>
      </c>
      <c r="R613">
        <v>811</v>
      </c>
      <c r="S613">
        <v>3</v>
      </c>
      <c r="T613">
        <v>6.7965474722564752</v>
      </c>
      <c r="U613">
        <v>247.84217016029581</v>
      </c>
      <c r="V613">
        <v>0</v>
      </c>
      <c r="W613">
        <v>63.131935881627605</v>
      </c>
      <c r="X613">
        <v>0.12330456226880392</v>
      </c>
      <c r="Y613">
        <v>31.692523590232906</v>
      </c>
      <c r="Z613">
        <v>0</v>
      </c>
      <c r="AA613">
        <v>1.4407450860961259</v>
      </c>
      <c r="AC613">
        <v>39.665628608294931</v>
      </c>
      <c r="AE613">
        <v>30.684827847143403</v>
      </c>
      <c r="AF613">
        <v>29.140921290951511</v>
      </c>
      <c r="AG613">
        <v>1079.5824607329844</v>
      </c>
      <c r="AH613">
        <v>94.204685573366234</v>
      </c>
      <c r="AI613">
        <v>5.3020961775585684</v>
      </c>
      <c r="AJ613">
        <v>207.60315610644776</v>
      </c>
      <c r="AK613">
        <v>51.760047860789825</v>
      </c>
      <c r="AL613">
        <v>8.6103143869108045</v>
      </c>
      <c r="AN613">
        <v>99</v>
      </c>
      <c r="AO613">
        <v>99</v>
      </c>
      <c r="AP613">
        <v>99</v>
      </c>
      <c r="AQ613">
        <v>99</v>
      </c>
      <c r="AR613">
        <v>216.87696335078536</v>
      </c>
      <c r="AS613">
        <v>24.182066631562041</v>
      </c>
    </row>
    <row r="614" spans="1:45">
      <c r="A614">
        <v>16</v>
      </c>
      <c r="B614">
        <v>33</v>
      </c>
      <c r="C614">
        <v>2024</v>
      </c>
      <c r="D614">
        <v>9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3</v>
      </c>
      <c r="M614">
        <v>99</v>
      </c>
      <c r="N614">
        <v>99</v>
      </c>
      <c r="O614">
        <v>99</v>
      </c>
      <c r="P614">
        <v>99</v>
      </c>
      <c r="Q614">
        <v>658</v>
      </c>
      <c r="R614">
        <v>883</v>
      </c>
      <c r="S614">
        <v>3</v>
      </c>
      <c r="T614">
        <v>6.7214043035107585</v>
      </c>
      <c r="U614">
        <v>252.41121177802955</v>
      </c>
      <c r="V614">
        <v>0</v>
      </c>
      <c r="W614">
        <v>59.116647791619478</v>
      </c>
      <c r="X614">
        <v>0.1132502831257078</v>
      </c>
      <c r="Y614">
        <v>29.88252687165058</v>
      </c>
      <c r="Z614">
        <v>0</v>
      </c>
      <c r="AA614">
        <v>1.3542707325566856</v>
      </c>
      <c r="AC614">
        <v>34.573808011112554</v>
      </c>
      <c r="AE614">
        <v>31.212442559208199</v>
      </c>
      <c r="AF614">
        <v>29.734332379628711</v>
      </c>
      <c r="AG614">
        <v>1109.6060975609755</v>
      </c>
      <c r="AH614">
        <v>92.865232163080378</v>
      </c>
      <c r="AI614">
        <v>4.0770101925254805</v>
      </c>
      <c r="AJ614">
        <v>198.29847474141408</v>
      </c>
      <c r="AK614">
        <v>59.444556772465241</v>
      </c>
      <c r="AL614">
        <v>19.493960430340529</v>
      </c>
      <c r="AN614">
        <v>99</v>
      </c>
      <c r="AO614">
        <v>99</v>
      </c>
      <c r="AP614">
        <v>99</v>
      </c>
      <c r="AQ614">
        <v>99</v>
      </c>
      <c r="AR614">
        <v>218.05243902439028</v>
      </c>
      <c r="AS614">
        <v>24.327776833958403</v>
      </c>
    </row>
    <row r="615" spans="1:45">
      <c r="A615">
        <v>16</v>
      </c>
      <c r="B615">
        <v>34</v>
      </c>
      <c r="C615">
        <v>2024</v>
      </c>
      <c r="D615">
        <v>10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3</v>
      </c>
      <c r="M615">
        <v>99</v>
      </c>
      <c r="N615">
        <v>99</v>
      </c>
      <c r="O615">
        <v>99</v>
      </c>
      <c r="P615">
        <v>99</v>
      </c>
      <c r="Q615">
        <v>1368</v>
      </c>
      <c r="R615">
        <v>1976</v>
      </c>
      <c r="S615">
        <v>3</v>
      </c>
      <c r="T615">
        <v>6.4574898785425114</v>
      </c>
      <c r="U615">
        <v>243.10156882591099</v>
      </c>
      <c r="V615">
        <v>0</v>
      </c>
      <c r="W615">
        <v>52.327935222672075</v>
      </c>
      <c r="X615">
        <v>5.0607287449392704E-2</v>
      </c>
      <c r="Y615">
        <v>34.912163967346395</v>
      </c>
      <c r="Z615">
        <v>0</v>
      </c>
      <c r="AA615">
        <v>1.4848133291317092</v>
      </c>
      <c r="AC615">
        <v>34.029198579398937</v>
      </c>
      <c r="AE615">
        <v>27.964902349278237</v>
      </c>
      <c r="AF615">
        <v>26.263759232895197</v>
      </c>
      <c r="AG615">
        <v>1097.3345607574961</v>
      </c>
      <c r="AH615">
        <v>96.204453441295556</v>
      </c>
      <c r="AI615">
        <v>12.246963562753038</v>
      </c>
      <c r="AJ615">
        <v>198.22617279495481</v>
      </c>
      <c r="AK615">
        <v>47.817444334036097</v>
      </c>
      <c r="AL615">
        <v>6.7407907080077543</v>
      </c>
      <c r="AN615">
        <v>99</v>
      </c>
      <c r="AO615">
        <v>99</v>
      </c>
      <c r="AP615">
        <v>99</v>
      </c>
      <c r="AQ615">
        <v>99</v>
      </c>
      <c r="AR615">
        <v>215.11678064176749</v>
      </c>
      <c r="AS615">
        <v>24.285322531524525</v>
      </c>
    </row>
    <row r="616" spans="1:45">
      <c r="A616">
        <v>16</v>
      </c>
      <c r="B616">
        <v>35</v>
      </c>
      <c r="C616">
        <v>2024</v>
      </c>
      <c r="D616">
        <v>11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3</v>
      </c>
      <c r="M616">
        <v>99</v>
      </c>
      <c r="N616">
        <v>99</v>
      </c>
      <c r="O616">
        <v>99</v>
      </c>
      <c r="P616">
        <v>99</v>
      </c>
      <c r="Q616">
        <v>1092</v>
      </c>
      <c r="R616">
        <v>1582</v>
      </c>
      <c r="S616">
        <v>3</v>
      </c>
      <c r="T616">
        <v>6.6321112515802776</v>
      </c>
      <c r="U616">
        <v>244.50821744626995</v>
      </c>
      <c r="V616">
        <v>0</v>
      </c>
      <c r="W616">
        <v>58.280657395701645</v>
      </c>
      <c r="X616">
        <v>0.12642225031605561</v>
      </c>
      <c r="Y616">
        <v>35.560319591361193</v>
      </c>
      <c r="Z616">
        <v>0</v>
      </c>
      <c r="AA616">
        <v>1.5026080883813653</v>
      </c>
      <c r="AC616">
        <v>41.340613121588468</v>
      </c>
      <c r="AE616">
        <v>26.955188277389674</v>
      </c>
      <c r="AF616">
        <v>24.977557701986122</v>
      </c>
      <c r="AG616">
        <v>1093.492</v>
      </c>
      <c r="AH616">
        <v>94.816687737041732</v>
      </c>
      <c r="AI616">
        <v>14.475347661188373</v>
      </c>
      <c r="AJ616">
        <v>201.32854558987245</v>
      </c>
      <c r="AK616">
        <v>49.981838693334062</v>
      </c>
      <c r="AL616">
        <v>6.8575787471290353</v>
      </c>
      <c r="AN616">
        <v>99</v>
      </c>
      <c r="AO616">
        <v>99</v>
      </c>
      <c r="AP616">
        <v>99</v>
      </c>
      <c r="AQ616">
        <v>99</v>
      </c>
      <c r="AR616">
        <v>215.608</v>
      </c>
      <c r="AS616">
        <v>24.279201339595545</v>
      </c>
    </row>
    <row r="617" spans="1:45">
      <c r="A617">
        <v>16</v>
      </c>
      <c r="B617">
        <v>36</v>
      </c>
      <c r="C617">
        <v>2024</v>
      </c>
      <c r="D617">
        <v>12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3</v>
      </c>
      <c r="M617">
        <v>99</v>
      </c>
      <c r="N617">
        <v>99</v>
      </c>
      <c r="O617">
        <v>99</v>
      </c>
      <c r="P617">
        <v>99</v>
      </c>
      <c r="Q617">
        <v>801</v>
      </c>
      <c r="R617">
        <v>1106</v>
      </c>
      <c r="S617">
        <v>3</v>
      </c>
      <c r="T617">
        <v>6.7414104882459291</v>
      </c>
      <c r="U617">
        <v>244.73218806509976</v>
      </c>
      <c r="V617">
        <v>0</v>
      </c>
      <c r="W617">
        <v>60.12658227848101</v>
      </c>
      <c r="X617">
        <v>0</v>
      </c>
      <c r="Y617">
        <v>35.547161629500245</v>
      </c>
      <c r="Z617">
        <v>0</v>
      </c>
      <c r="AA617">
        <v>1.4502114953440957</v>
      </c>
      <c r="AC617">
        <v>38.275877741618658</v>
      </c>
      <c r="AE617">
        <v>26.975609756097558</v>
      </c>
      <c r="AF617">
        <v>24.938079489876181</v>
      </c>
      <c r="AG617">
        <v>1090.2853025936602</v>
      </c>
      <c r="AH617">
        <v>94.032549728752258</v>
      </c>
      <c r="AI617">
        <v>11.48282097649186</v>
      </c>
      <c r="AJ617">
        <v>201.36542612082127</v>
      </c>
      <c r="AK617">
        <v>45.909710977182357</v>
      </c>
      <c r="AL617">
        <v>2.7012694318549042</v>
      </c>
      <c r="AN617">
        <v>99</v>
      </c>
      <c r="AO617">
        <v>99</v>
      </c>
      <c r="AP617">
        <v>99</v>
      </c>
      <c r="AQ617">
        <v>99</v>
      </c>
      <c r="AR617">
        <v>215.77521613832857</v>
      </c>
      <c r="AS617">
        <v>24.242971666214945</v>
      </c>
    </row>
    <row r="618" spans="1:45">
      <c r="A618">
        <v>16</v>
      </c>
      <c r="B618">
        <v>37</v>
      </c>
      <c r="C618">
        <v>2024</v>
      </c>
      <c r="D618">
        <v>1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4</v>
      </c>
      <c r="M618">
        <v>99</v>
      </c>
      <c r="N618">
        <v>99</v>
      </c>
      <c r="O618">
        <v>99</v>
      </c>
      <c r="P618">
        <v>99</v>
      </c>
      <c r="Q618">
        <v>842</v>
      </c>
      <c r="R618">
        <v>1142</v>
      </c>
      <c r="S618">
        <v>4</v>
      </c>
      <c r="T618">
        <v>8.3169877408056045</v>
      </c>
      <c r="U618">
        <v>276.4221541155863</v>
      </c>
      <c r="V618">
        <v>0</v>
      </c>
      <c r="W618">
        <v>90.805604203152356</v>
      </c>
      <c r="X618">
        <v>2.276707530647986</v>
      </c>
      <c r="Y618">
        <v>36.910580516012878</v>
      </c>
      <c r="Z618">
        <v>0</v>
      </c>
      <c r="AA618">
        <v>1.540251087699567</v>
      </c>
      <c r="AC618">
        <v>44.916768852944365</v>
      </c>
      <c r="AE618">
        <v>25.170817720960979</v>
      </c>
      <c r="AF618">
        <v>25.946197456488648</v>
      </c>
      <c r="AG618">
        <v>1068.4548736462093</v>
      </c>
      <c r="AH618">
        <v>97.022767075306476</v>
      </c>
      <c r="AI618">
        <v>14.535901926444827</v>
      </c>
      <c r="AJ618">
        <v>216.88516722322535</v>
      </c>
      <c r="AK618">
        <v>43.781809491871648</v>
      </c>
      <c r="AL618">
        <v>12.040092461880617</v>
      </c>
      <c r="AN618">
        <v>99</v>
      </c>
      <c r="AO618">
        <v>99</v>
      </c>
      <c r="AP618">
        <v>99</v>
      </c>
      <c r="AQ618">
        <v>99</v>
      </c>
      <c r="AR618">
        <v>216.62184115523473</v>
      </c>
      <c r="AS618">
        <v>27.095023814936606</v>
      </c>
    </row>
    <row r="619" spans="1:45">
      <c r="A619">
        <v>16</v>
      </c>
      <c r="B619">
        <v>38</v>
      </c>
      <c r="C619">
        <v>2024</v>
      </c>
      <c r="D619">
        <v>2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4</v>
      </c>
      <c r="M619">
        <v>99</v>
      </c>
      <c r="N619">
        <v>99</v>
      </c>
      <c r="O619">
        <v>99</v>
      </c>
      <c r="P619">
        <v>99</v>
      </c>
      <c r="Q619">
        <v>509</v>
      </c>
      <c r="R619">
        <v>654</v>
      </c>
      <c r="S619">
        <v>4</v>
      </c>
      <c r="T619">
        <v>8.4097859327217108</v>
      </c>
      <c r="U619">
        <v>277.20856269113142</v>
      </c>
      <c r="V619">
        <v>0</v>
      </c>
      <c r="W619">
        <v>92.660550458715605</v>
      </c>
      <c r="X619">
        <v>1.5290519877675841</v>
      </c>
      <c r="Y619">
        <v>35.504737850894777</v>
      </c>
      <c r="Z619">
        <v>0</v>
      </c>
      <c r="AA619">
        <v>1.4495477360854621</v>
      </c>
      <c r="AC619">
        <v>41.75630583874787</v>
      </c>
      <c r="AE619">
        <v>22.551724137931032</v>
      </c>
      <c r="AF619">
        <v>23.270518961437897</v>
      </c>
      <c r="AG619">
        <v>1054.0723472668813</v>
      </c>
      <c r="AH619">
        <v>94.954128440366972</v>
      </c>
      <c r="AI619">
        <v>10.397553516819572</v>
      </c>
      <c r="AJ619">
        <v>216.02822157086112</v>
      </c>
      <c r="AK619">
        <v>58.41225255780072</v>
      </c>
      <c r="AL619">
        <v>26.360568766700123</v>
      </c>
      <c r="AN619">
        <v>99</v>
      </c>
      <c r="AO619">
        <v>99</v>
      </c>
      <c r="AP619">
        <v>99</v>
      </c>
      <c r="AQ619">
        <v>99</v>
      </c>
      <c r="AR619">
        <v>216.92443729903536</v>
      </c>
      <c r="AS619">
        <v>27.145024202780672</v>
      </c>
    </row>
    <row r="620" spans="1:45">
      <c r="A620">
        <v>16</v>
      </c>
      <c r="B620">
        <v>39</v>
      </c>
      <c r="C620">
        <v>2024</v>
      </c>
      <c r="D620">
        <v>3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4</v>
      </c>
      <c r="M620">
        <v>99</v>
      </c>
      <c r="N620">
        <v>99</v>
      </c>
      <c r="O620">
        <v>99</v>
      </c>
      <c r="P620">
        <v>99</v>
      </c>
      <c r="Q620">
        <v>514</v>
      </c>
      <c r="R620">
        <v>661</v>
      </c>
      <c r="S620">
        <v>4</v>
      </c>
      <c r="T620">
        <v>8.4220877458396348</v>
      </c>
      <c r="U620">
        <v>273.07912254160351</v>
      </c>
      <c r="V620">
        <v>0</v>
      </c>
      <c r="W620">
        <v>89.258698940998514</v>
      </c>
      <c r="X620">
        <v>1.059001512859304</v>
      </c>
      <c r="Y620">
        <v>38.401458697457102</v>
      </c>
      <c r="Z620">
        <v>0</v>
      </c>
      <c r="AA620">
        <v>1.6061707400393244</v>
      </c>
      <c r="AC620">
        <v>45.697368423382642</v>
      </c>
      <c r="AE620">
        <v>22.346179851250842</v>
      </c>
      <c r="AF620">
        <v>22.625189456896077</v>
      </c>
      <c r="AG620">
        <v>1066.9234608985023</v>
      </c>
      <c r="AH620">
        <v>90.922844175491647</v>
      </c>
      <c r="AI620">
        <v>13.767019667170953</v>
      </c>
      <c r="AJ620">
        <v>224.16672277422575</v>
      </c>
      <c r="AK620">
        <v>79.57744773373102</v>
      </c>
      <c r="AL620">
        <v>36.541637064454285</v>
      </c>
      <c r="AN620">
        <v>99</v>
      </c>
      <c r="AO620">
        <v>99</v>
      </c>
      <c r="AP620">
        <v>99</v>
      </c>
      <c r="AQ620">
        <v>99</v>
      </c>
      <c r="AR620">
        <v>216.37770382695513</v>
      </c>
      <c r="AS620">
        <v>27.055935828934167</v>
      </c>
    </row>
    <row r="621" spans="1:45">
      <c r="A621">
        <v>16</v>
      </c>
      <c r="B621">
        <v>40</v>
      </c>
      <c r="C621">
        <v>2024</v>
      </c>
      <c r="D621">
        <v>4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4</v>
      </c>
      <c r="M621">
        <v>99</v>
      </c>
      <c r="N621">
        <v>99</v>
      </c>
      <c r="O621">
        <v>99</v>
      </c>
      <c r="P621">
        <v>99</v>
      </c>
      <c r="Q621">
        <v>635</v>
      </c>
      <c r="R621">
        <v>795</v>
      </c>
      <c r="S621">
        <v>4</v>
      </c>
      <c r="T621">
        <v>8.3911949685534566</v>
      </c>
      <c r="U621">
        <v>275.03245283018839</v>
      </c>
      <c r="V621">
        <v>0</v>
      </c>
      <c r="W621">
        <v>90.691823899371059</v>
      </c>
      <c r="X621">
        <v>1.5094339622641504</v>
      </c>
      <c r="Y621">
        <v>38.481642486375954</v>
      </c>
      <c r="Z621">
        <v>0</v>
      </c>
      <c r="AA621">
        <v>1.5850474130479244</v>
      </c>
      <c r="AC621">
        <v>46.407398273536323</v>
      </c>
      <c r="AE621">
        <v>20.724713242961407</v>
      </c>
      <c r="AF621">
        <v>21.131389697158749</v>
      </c>
      <c r="AG621">
        <v>1061.5463215258858</v>
      </c>
      <c r="AH621">
        <v>92.327044025157221</v>
      </c>
      <c r="AI621">
        <v>13.207547169811324</v>
      </c>
      <c r="AJ621">
        <v>211.95228476022425</v>
      </c>
      <c r="AK621">
        <v>63.796429035315739</v>
      </c>
      <c r="AL621">
        <v>20.807229420773005</v>
      </c>
      <c r="AN621">
        <v>99</v>
      </c>
      <c r="AO621">
        <v>99</v>
      </c>
      <c r="AP621">
        <v>99</v>
      </c>
      <c r="AQ621">
        <v>99</v>
      </c>
      <c r="AR621">
        <v>216.34604904632153</v>
      </c>
      <c r="AS621">
        <v>27.154450830162503</v>
      </c>
    </row>
    <row r="622" spans="1:45">
      <c r="A622">
        <v>16</v>
      </c>
      <c r="B622">
        <v>41</v>
      </c>
      <c r="C622">
        <v>2024</v>
      </c>
      <c r="D622">
        <v>5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4</v>
      </c>
      <c r="M622">
        <v>99</v>
      </c>
      <c r="N622">
        <v>99</v>
      </c>
      <c r="O622">
        <v>99</v>
      </c>
      <c r="P622">
        <v>99</v>
      </c>
      <c r="Q622">
        <v>548</v>
      </c>
      <c r="R622">
        <v>702</v>
      </c>
      <c r="S622">
        <v>4</v>
      </c>
      <c r="T622">
        <v>8.3490028490028489</v>
      </c>
      <c r="U622">
        <v>276.71595441595417</v>
      </c>
      <c r="V622">
        <v>0</v>
      </c>
      <c r="W622">
        <v>90.17094017094017</v>
      </c>
      <c r="X622">
        <v>1.4245014245014247</v>
      </c>
      <c r="Y622">
        <v>38.12186489488144</v>
      </c>
      <c r="Z622">
        <v>0</v>
      </c>
      <c r="AA622">
        <v>1.4895143006509659</v>
      </c>
      <c r="AC622">
        <v>43.491338157997305</v>
      </c>
      <c r="AE622">
        <v>21.39591587930509</v>
      </c>
      <c r="AF622">
        <v>21.967929279078813</v>
      </c>
      <c r="AG622">
        <v>1071.4977238239758</v>
      </c>
      <c r="AH622">
        <v>93.874643874643908</v>
      </c>
      <c r="AI622">
        <v>12.535612535612538</v>
      </c>
      <c r="AJ622">
        <v>215.14226773601288</v>
      </c>
      <c r="AK622">
        <v>63.142539714847153</v>
      </c>
      <c r="AL622">
        <v>19.868766342976453</v>
      </c>
      <c r="AN622">
        <v>99</v>
      </c>
      <c r="AO622">
        <v>99</v>
      </c>
      <c r="AP622">
        <v>99</v>
      </c>
      <c r="AQ622">
        <v>99</v>
      </c>
      <c r="AR622">
        <v>216.70257966616089</v>
      </c>
      <c r="AS622">
        <v>27.118304751760359</v>
      </c>
    </row>
    <row r="623" spans="1:45">
      <c r="A623">
        <v>16</v>
      </c>
      <c r="B623">
        <v>42</v>
      </c>
      <c r="C623">
        <v>2024</v>
      </c>
      <c r="D623">
        <v>6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4</v>
      </c>
      <c r="M623">
        <v>99</v>
      </c>
      <c r="N623">
        <v>99</v>
      </c>
      <c r="O623">
        <v>99</v>
      </c>
      <c r="P623">
        <v>99</v>
      </c>
      <c r="Q623">
        <v>424</v>
      </c>
      <c r="R623">
        <v>519</v>
      </c>
      <c r="S623">
        <v>4</v>
      </c>
      <c r="T623">
        <v>8.0462427745664744</v>
      </c>
      <c r="U623">
        <v>275.025240847784</v>
      </c>
      <c r="V623">
        <v>0</v>
      </c>
      <c r="W623">
        <v>87.283236994219649</v>
      </c>
      <c r="X623">
        <v>1.3487475915221581</v>
      </c>
      <c r="Y623">
        <v>37.520824772501761</v>
      </c>
      <c r="Z623">
        <v>0</v>
      </c>
      <c r="AA623">
        <v>1.5173309477598069</v>
      </c>
      <c r="AC623">
        <v>44.825840769033192</v>
      </c>
      <c r="AE623">
        <v>18.397731300957105</v>
      </c>
      <c r="AF623">
        <v>18.925320756237976</v>
      </c>
      <c r="AG623">
        <v>1070.7623966942149</v>
      </c>
      <c r="AH623">
        <v>93.25626204238921</v>
      </c>
      <c r="AI623">
        <v>13.680154142581888</v>
      </c>
      <c r="AJ623">
        <v>212.6393353382644</v>
      </c>
      <c r="AK623">
        <v>55.403336083980761</v>
      </c>
      <c r="AL623">
        <v>10.470509591224076</v>
      </c>
      <c r="AN623">
        <v>99</v>
      </c>
      <c r="AO623">
        <v>99</v>
      </c>
      <c r="AP623">
        <v>99</v>
      </c>
      <c r="AQ623">
        <v>99</v>
      </c>
      <c r="AR623">
        <v>216.52685950413223</v>
      </c>
      <c r="AS623">
        <v>27.042954621699824</v>
      </c>
    </row>
    <row r="624" spans="1:45">
      <c r="A624">
        <v>16</v>
      </c>
      <c r="B624">
        <v>43</v>
      </c>
      <c r="C624">
        <v>2024</v>
      </c>
      <c r="D624">
        <v>7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4</v>
      </c>
      <c r="M624">
        <v>99</v>
      </c>
      <c r="N624">
        <v>99</v>
      </c>
      <c r="O624">
        <v>99</v>
      </c>
      <c r="P624">
        <v>99</v>
      </c>
      <c r="Q624">
        <v>367</v>
      </c>
      <c r="R624">
        <v>450</v>
      </c>
      <c r="S624">
        <v>4</v>
      </c>
      <c r="T624">
        <v>7.9488888888888898</v>
      </c>
      <c r="U624">
        <v>271.8884444444447</v>
      </c>
      <c r="V624">
        <v>0</v>
      </c>
      <c r="W624">
        <v>84.8888888888889</v>
      </c>
      <c r="X624">
        <v>2.4444444444444442</v>
      </c>
      <c r="Y624">
        <v>42.342655664131485</v>
      </c>
      <c r="Z624">
        <v>0</v>
      </c>
      <c r="AA624">
        <v>1.6219497488067649</v>
      </c>
      <c r="AC624">
        <v>53.591207550584194</v>
      </c>
      <c r="AE624">
        <v>18.703241895261844</v>
      </c>
      <c r="AF624">
        <v>19.274332407554748</v>
      </c>
      <c r="AG624">
        <v>1082.3421686746988</v>
      </c>
      <c r="AH624">
        <v>92</v>
      </c>
      <c r="AI624">
        <v>15.333333333333337</v>
      </c>
      <c r="AJ624">
        <v>222.43304887954747</v>
      </c>
      <c r="AK624">
        <v>60.58049724487848</v>
      </c>
      <c r="AL624">
        <v>22.812107762145622</v>
      </c>
      <c r="AN624">
        <v>99</v>
      </c>
      <c r="AO624">
        <v>99</v>
      </c>
      <c r="AP624">
        <v>99</v>
      </c>
      <c r="AQ624">
        <v>99</v>
      </c>
      <c r="AR624">
        <v>215.29156626506025</v>
      </c>
      <c r="AS624">
        <v>27.16205304548826</v>
      </c>
    </row>
    <row r="625" spans="1:45">
      <c r="A625">
        <v>16</v>
      </c>
      <c r="B625">
        <v>44</v>
      </c>
      <c r="C625">
        <v>2024</v>
      </c>
      <c r="D625">
        <v>8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4</v>
      </c>
      <c r="M625">
        <v>99</v>
      </c>
      <c r="N625">
        <v>99</v>
      </c>
      <c r="O625">
        <v>99</v>
      </c>
      <c r="P625">
        <v>99</v>
      </c>
      <c r="Q625">
        <v>388</v>
      </c>
      <c r="R625">
        <v>484</v>
      </c>
      <c r="S625">
        <v>4</v>
      </c>
      <c r="T625">
        <v>8.0103305785123986</v>
      </c>
      <c r="U625">
        <v>276.13429752066094</v>
      </c>
      <c r="V625">
        <v>0</v>
      </c>
      <c r="W625">
        <v>86.983471074380191</v>
      </c>
      <c r="X625">
        <v>1.8595041322314048</v>
      </c>
      <c r="Y625">
        <v>39.083627510541554</v>
      </c>
      <c r="Z625">
        <v>0</v>
      </c>
      <c r="AA625">
        <v>1.5960620101689733</v>
      </c>
      <c r="AC625">
        <v>48.162400516279</v>
      </c>
      <c r="AE625">
        <v>18.312523647370408</v>
      </c>
      <c r="AF625">
        <v>19.376392983156112</v>
      </c>
      <c r="AG625">
        <v>1078.4793028322438</v>
      </c>
      <c r="AH625">
        <v>94.834710743801637</v>
      </c>
      <c r="AI625">
        <v>14.049586776859503</v>
      </c>
      <c r="AJ625">
        <v>227.22021294496625</v>
      </c>
      <c r="AK625">
        <v>46.783821613228994</v>
      </c>
      <c r="AL625">
        <v>1.0808232363146044</v>
      </c>
      <c r="AN625">
        <v>99</v>
      </c>
      <c r="AO625">
        <v>99</v>
      </c>
      <c r="AP625">
        <v>99</v>
      </c>
      <c r="AQ625">
        <v>99</v>
      </c>
      <c r="AR625">
        <v>216.68845315904136</v>
      </c>
      <c r="AS625">
        <v>26.993117433007409</v>
      </c>
    </row>
    <row r="626" spans="1:45">
      <c r="A626">
        <v>16</v>
      </c>
      <c r="B626">
        <v>45</v>
      </c>
      <c r="C626">
        <v>2024</v>
      </c>
      <c r="D626">
        <v>9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4</v>
      </c>
      <c r="M626">
        <v>99</v>
      </c>
      <c r="N626">
        <v>99</v>
      </c>
      <c r="O626">
        <v>99</v>
      </c>
      <c r="P626">
        <v>99</v>
      </c>
      <c r="Q626">
        <v>424</v>
      </c>
      <c r="R626">
        <v>548</v>
      </c>
      <c r="S626">
        <v>4</v>
      </c>
      <c r="T626">
        <v>8.0310218978102217</v>
      </c>
      <c r="U626">
        <v>275.54105839416059</v>
      </c>
      <c r="V626">
        <v>0</v>
      </c>
      <c r="W626">
        <v>88.3211678832117</v>
      </c>
      <c r="X626">
        <v>2.1897810218978111</v>
      </c>
      <c r="Y626">
        <v>38.806405290627779</v>
      </c>
      <c r="Z626">
        <v>0</v>
      </c>
      <c r="AA626">
        <v>1.5297968877497012</v>
      </c>
      <c r="AC626">
        <v>46.127691873397744</v>
      </c>
      <c r="AE626">
        <v>19.370802403676205</v>
      </c>
      <c r="AF626">
        <v>20.144464506365136</v>
      </c>
      <c r="AG626">
        <v>1065.58984375</v>
      </c>
      <c r="AH626">
        <v>93.248175182481759</v>
      </c>
      <c r="AI626">
        <v>13.686131386861319</v>
      </c>
      <c r="AJ626">
        <v>225.09694902275004</v>
      </c>
      <c r="AK626">
        <v>61.194224486586322</v>
      </c>
      <c r="AL626">
        <v>16.316289260581627</v>
      </c>
      <c r="AN626">
        <v>99</v>
      </c>
      <c r="AO626">
        <v>99</v>
      </c>
      <c r="AP626">
        <v>99</v>
      </c>
      <c r="AQ626">
        <v>99</v>
      </c>
      <c r="AR626">
        <v>216.556640625</v>
      </c>
      <c r="AS626">
        <v>27.052363582346004</v>
      </c>
    </row>
    <row r="627" spans="1:45">
      <c r="A627">
        <v>16</v>
      </c>
      <c r="B627">
        <v>46</v>
      </c>
      <c r="C627">
        <v>2024</v>
      </c>
      <c r="D627">
        <v>10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4</v>
      </c>
      <c r="M627">
        <v>99</v>
      </c>
      <c r="N627">
        <v>99</v>
      </c>
      <c r="O627">
        <v>99</v>
      </c>
      <c r="P627">
        <v>99</v>
      </c>
      <c r="Q627">
        <v>1138</v>
      </c>
      <c r="R627">
        <v>1557</v>
      </c>
      <c r="S627">
        <v>4</v>
      </c>
      <c r="T627">
        <v>7.4315992292870892</v>
      </c>
      <c r="U627">
        <v>264.2457289659601</v>
      </c>
      <c r="V627">
        <v>0</v>
      </c>
      <c r="W627">
        <v>75.979447655748245</v>
      </c>
      <c r="X627">
        <v>0.83493898522800292</v>
      </c>
      <c r="Y627">
        <v>39.044799986316072</v>
      </c>
      <c r="Z627">
        <v>0</v>
      </c>
      <c r="AA627">
        <v>1.7466299908486522</v>
      </c>
      <c r="AC627">
        <v>41.909252940149059</v>
      </c>
      <c r="AE627">
        <v>22.035097650721763</v>
      </c>
      <c r="AF627">
        <v>22.494625939295378</v>
      </c>
      <c r="AG627">
        <v>1072.4679144385027</v>
      </c>
      <c r="AH627">
        <v>96.082209377007061</v>
      </c>
      <c r="AI627">
        <v>29.287090558766849</v>
      </c>
      <c r="AJ627">
        <v>219.72617326232665</v>
      </c>
      <c r="AK627">
        <v>46.748939099731054</v>
      </c>
      <c r="AL627">
        <v>6.0236695851986228</v>
      </c>
      <c r="AN627">
        <v>99</v>
      </c>
      <c r="AO627">
        <v>99</v>
      </c>
      <c r="AP627">
        <v>99</v>
      </c>
      <c r="AQ627">
        <v>99</v>
      </c>
      <c r="AR627">
        <v>213.58756684491976</v>
      </c>
      <c r="AS627">
        <v>26.973683320257095</v>
      </c>
    </row>
    <row r="628" spans="1:45">
      <c r="A628">
        <v>16</v>
      </c>
      <c r="B628">
        <v>47</v>
      </c>
      <c r="C628">
        <v>2024</v>
      </c>
      <c r="D628">
        <v>11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4</v>
      </c>
      <c r="M628">
        <v>99</v>
      </c>
      <c r="N628">
        <v>99</v>
      </c>
      <c r="O628">
        <v>99</v>
      </c>
      <c r="P628">
        <v>99</v>
      </c>
      <c r="Q628">
        <v>985</v>
      </c>
      <c r="R628">
        <v>1349</v>
      </c>
      <c r="S628">
        <v>4</v>
      </c>
      <c r="T628">
        <v>7.4217939214232738</v>
      </c>
      <c r="U628">
        <v>263.65285396590087</v>
      </c>
      <c r="V628">
        <v>0</v>
      </c>
      <c r="W628">
        <v>75.611564121571519</v>
      </c>
      <c r="X628">
        <v>1.3343217197924391</v>
      </c>
      <c r="Y628">
        <v>41.698055282180995</v>
      </c>
      <c r="Z628">
        <v>0</v>
      </c>
      <c r="AA628">
        <v>1.7901383878136934</v>
      </c>
      <c r="AC628">
        <v>42.553939826545289</v>
      </c>
      <c r="AE628">
        <v>22.985176350315218</v>
      </c>
      <c r="AF628">
        <v>22.966481131616192</v>
      </c>
      <c r="AG628">
        <v>1070.3747090768038</v>
      </c>
      <c r="AH628">
        <v>95.478131949592282</v>
      </c>
      <c r="AI628">
        <v>31.356560415122317</v>
      </c>
      <c r="AJ628">
        <v>212.20350467795561</v>
      </c>
      <c r="AK628">
        <v>42.201681309514882</v>
      </c>
      <c r="AL628">
        <v>8.5336128986096504</v>
      </c>
      <c r="AN628">
        <v>99</v>
      </c>
      <c r="AO628">
        <v>99</v>
      </c>
      <c r="AP628">
        <v>99</v>
      </c>
      <c r="AQ628">
        <v>99</v>
      </c>
      <c r="AR628">
        <v>213.44685802948024</v>
      </c>
      <c r="AS628">
        <v>26.922041815166558</v>
      </c>
    </row>
    <row r="629" spans="1:45">
      <c r="A629">
        <v>16</v>
      </c>
      <c r="B629">
        <v>48</v>
      </c>
      <c r="C629">
        <v>2024</v>
      </c>
      <c r="D629">
        <v>12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4</v>
      </c>
      <c r="M629">
        <v>99</v>
      </c>
      <c r="N629">
        <v>99</v>
      </c>
      <c r="O629">
        <v>99</v>
      </c>
      <c r="P629">
        <v>99</v>
      </c>
      <c r="Q629">
        <v>670</v>
      </c>
      <c r="R629">
        <v>902</v>
      </c>
      <c r="S629">
        <v>4</v>
      </c>
      <c r="T629">
        <v>7.6917960088691775</v>
      </c>
      <c r="U629">
        <v>268.24855875831486</v>
      </c>
      <c r="V629">
        <v>0</v>
      </c>
      <c r="W629">
        <v>81.707317073170714</v>
      </c>
      <c r="X629">
        <v>1.3303769401330372</v>
      </c>
      <c r="Y629">
        <v>40.546825099372604</v>
      </c>
      <c r="Z629">
        <v>0</v>
      </c>
      <c r="AA629">
        <v>1.6434777665154596</v>
      </c>
      <c r="AC629">
        <v>47.570592997752385</v>
      </c>
      <c r="AE629">
        <v>22</v>
      </c>
      <c r="AF629">
        <v>22.292599804585198</v>
      </c>
      <c r="AG629">
        <v>1052.2666666666664</v>
      </c>
      <c r="AH629">
        <v>94.789356984478943</v>
      </c>
      <c r="AI629">
        <v>22.616407982261649</v>
      </c>
      <c r="AJ629">
        <v>218.83780530164276</v>
      </c>
      <c r="AK629">
        <v>51.954665039879529</v>
      </c>
      <c r="AL629">
        <v>15.812562168222964</v>
      </c>
      <c r="AN629">
        <v>99</v>
      </c>
      <c r="AO629">
        <v>99</v>
      </c>
      <c r="AP629">
        <v>99</v>
      </c>
      <c r="AQ629">
        <v>99</v>
      </c>
      <c r="AR629">
        <v>214.56023391812863</v>
      </c>
      <c r="AS629">
        <v>27.007157781482881</v>
      </c>
    </row>
    <row r="630" spans="1:45">
      <c r="A630">
        <v>16</v>
      </c>
      <c r="B630">
        <v>49</v>
      </c>
      <c r="C630">
        <v>2024</v>
      </c>
      <c r="D630">
        <v>1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5</v>
      </c>
      <c r="M630">
        <v>99</v>
      </c>
      <c r="N630">
        <v>99</v>
      </c>
      <c r="O630">
        <v>99</v>
      </c>
      <c r="P630">
        <v>99</v>
      </c>
      <c r="Q630">
        <v>496</v>
      </c>
      <c r="R630">
        <v>638</v>
      </c>
      <c r="S630">
        <v>5</v>
      </c>
      <c r="T630">
        <v>9.2257053291536018</v>
      </c>
      <c r="U630">
        <v>297.63448275862072</v>
      </c>
      <c r="V630">
        <v>0</v>
      </c>
      <c r="W630">
        <v>89.65517241379311</v>
      </c>
      <c r="X630">
        <v>9.5611285266457688</v>
      </c>
      <c r="Y630">
        <v>41.783489213012871</v>
      </c>
      <c r="Z630">
        <v>0</v>
      </c>
      <c r="AA630">
        <v>1.8735489401233751</v>
      </c>
      <c r="AC630">
        <v>51.517927435897718</v>
      </c>
      <c r="AE630">
        <v>14.062155609433544</v>
      </c>
      <c r="AF630">
        <v>15.607692211589756</v>
      </c>
      <c r="AG630">
        <v>1034.207920792079</v>
      </c>
      <c r="AH630">
        <v>94.827586206896569</v>
      </c>
      <c r="AI630">
        <v>28.840125391849526</v>
      </c>
      <c r="AJ630">
        <v>228.5268643421158</v>
      </c>
      <c r="AK630">
        <v>56.946625888080362</v>
      </c>
      <c r="AL630">
        <v>14.929583179353616</v>
      </c>
      <c r="AN630">
        <v>99</v>
      </c>
      <c r="AO630">
        <v>99</v>
      </c>
      <c r="AP630">
        <v>99</v>
      </c>
      <c r="AQ630">
        <v>99</v>
      </c>
      <c r="AR630">
        <v>214.91749174917496</v>
      </c>
      <c r="AS630">
        <v>29.96097622506446</v>
      </c>
    </row>
    <row r="631" spans="1:45">
      <c r="A631">
        <v>16</v>
      </c>
      <c r="B631">
        <v>50</v>
      </c>
      <c r="C631">
        <v>2024</v>
      </c>
      <c r="D631">
        <v>2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5</v>
      </c>
      <c r="M631">
        <v>99</v>
      </c>
      <c r="N631">
        <v>99</v>
      </c>
      <c r="O631">
        <v>99</v>
      </c>
      <c r="P631">
        <v>99</v>
      </c>
      <c r="Q631">
        <v>354</v>
      </c>
      <c r="R631">
        <v>437</v>
      </c>
      <c r="S631">
        <v>5</v>
      </c>
      <c r="T631">
        <v>9.1052631578947381</v>
      </c>
      <c r="U631">
        <v>294.87826086956488</v>
      </c>
      <c r="V631">
        <v>0</v>
      </c>
      <c r="W631">
        <v>88.558352402745982</v>
      </c>
      <c r="X631">
        <v>9.8398169336384456</v>
      </c>
      <c r="Y631">
        <v>41.959691987270894</v>
      </c>
      <c r="Z631">
        <v>0</v>
      </c>
      <c r="AA631">
        <v>2.0063730809351625</v>
      </c>
      <c r="AC631">
        <v>51.916803637914647</v>
      </c>
      <c r="AE631">
        <v>15.068965517241381</v>
      </c>
      <c r="AF631">
        <v>16.54039485116482</v>
      </c>
      <c r="AG631">
        <v>999.5753086419752</v>
      </c>
      <c r="AH631">
        <v>92.677345537757418</v>
      </c>
      <c r="AI631">
        <v>28.146453089244844</v>
      </c>
      <c r="AJ631">
        <v>217.86983855235843</v>
      </c>
      <c r="AK631">
        <v>55.01509293953211</v>
      </c>
      <c r="AL631">
        <v>12.092125875535571</v>
      </c>
      <c r="AN631">
        <v>99</v>
      </c>
      <c r="AO631">
        <v>99</v>
      </c>
      <c r="AP631">
        <v>99</v>
      </c>
      <c r="AQ631">
        <v>99</v>
      </c>
      <c r="AR631">
        <v>214.72592592592591</v>
      </c>
      <c r="AS631">
        <v>29.789083500996007</v>
      </c>
    </row>
    <row r="632" spans="1:45">
      <c r="A632">
        <v>16</v>
      </c>
      <c r="B632">
        <v>51</v>
      </c>
      <c r="C632">
        <v>2024</v>
      </c>
      <c r="D632">
        <v>3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5</v>
      </c>
      <c r="M632">
        <v>99</v>
      </c>
      <c r="N632">
        <v>99</v>
      </c>
      <c r="O632">
        <v>99</v>
      </c>
      <c r="P632">
        <v>99</v>
      </c>
      <c r="Q632">
        <v>361</v>
      </c>
      <c r="R632">
        <v>455</v>
      </c>
      <c r="S632">
        <v>5</v>
      </c>
      <c r="T632">
        <v>9.1956043956043931</v>
      </c>
      <c r="U632">
        <v>291.0175824175825</v>
      </c>
      <c r="V632">
        <v>0</v>
      </c>
      <c r="W632">
        <v>90.549450549450555</v>
      </c>
      <c r="X632">
        <v>5.9340659340659343</v>
      </c>
      <c r="Y632">
        <v>41.726068994283288</v>
      </c>
      <c r="Z632">
        <v>0</v>
      </c>
      <c r="AA632">
        <v>1.8394882283935048</v>
      </c>
      <c r="AC632">
        <v>48.093713075267587</v>
      </c>
      <c r="AE632">
        <v>15.382014874915484</v>
      </c>
      <c r="AF632">
        <v>16.597126020986536</v>
      </c>
      <c r="AG632">
        <v>997.08056872037901</v>
      </c>
      <c r="AH632">
        <v>92.747252747252773</v>
      </c>
      <c r="AI632">
        <v>27.472527472527464</v>
      </c>
      <c r="AJ632">
        <v>225.56622413554456</v>
      </c>
      <c r="AK632">
        <v>56.427808871362494</v>
      </c>
      <c r="AL632">
        <v>30.609510037236685</v>
      </c>
      <c r="AN632">
        <v>99</v>
      </c>
      <c r="AO632">
        <v>99</v>
      </c>
      <c r="AP632">
        <v>99</v>
      </c>
      <c r="AQ632">
        <v>99</v>
      </c>
      <c r="AR632">
        <v>213.28199052132695</v>
      </c>
      <c r="AS632">
        <v>29.950887976897025</v>
      </c>
    </row>
    <row r="633" spans="1:45">
      <c r="A633">
        <v>16</v>
      </c>
      <c r="B633">
        <v>52</v>
      </c>
      <c r="C633">
        <v>2024</v>
      </c>
      <c r="D633">
        <v>4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5</v>
      </c>
      <c r="M633">
        <v>99</v>
      </c>
      <c r="N633">
        <v>99</v>
      </c>
      <c r="O633">
        <v>99</v>
      </c>
      <c r="P633">
        <v>99</v>
      </c>
      <c r="Q633">
        <v>457</v>
      </c>
      <c r="R633">
        <v>568</v>
      </c>
      <c r="S633">
        <v>5</v>
      </c>
      <c r="T633">
        <v>9.3521126760563362</v>
      </c>
      <c r="U633">
        <v>295.1279929577463</v>
      </c>
      <c r="V633">
        <v>0</v>
      </c>
      <c r="W633">
        <v>91.021126760563362</v>
      </c>
      <c r="X633">
        <v>8.274647887323944</v>
      </c>
      <c r="Y633">
        <v>41.938028662354867</v>
      </c>
      <c r="Z633">
        <v>0</v>
      </c>
      <c r="AA633">
        <v>1.9143534307244965</v>
      </c>
      <c r="AC633">
        <v>47.530090738790278</v>
      </c>
      <c r="AE633">
        <v>14.807090719499483</v>
      </c>
      <c r="AF633">
        <v>16.200772691830565</v>
      </c>
      <c r="AG633">
        <v>1000.8878504672898</v>
      </c>
      <c r="AH633">
        <v>94.190140845070431</v>
      </c>
      <c r="AI633">
        <v>24.647887323943657</v>
      </c>
      <c r="AJ633">
        <v>208.73632820427321</v>
      </c>
      <c r="AK633">
        <v>68.30295753924058</v>
      </c>
      <c r="AL633">
        <v>24.179365287126313</v>
      </c>
      <c r="AN633">
        <v>99</v>
      </c>
      <c r="AO633">
        <v>99</v>
      </c>
      <c r="AP633">
        <v>99</v>
      </c>
      <c r="AQ633">
        <v>99</v>
      </c>
      <c r="AR633">
        <v>214.31214953271032</v>
      </c>
      <c r="AS633">
        <v>30.091207248116557</v>
      </c>
    </row>
    <row r="634" spans="1:45">
      <c r="A634">
        <v>16</v>
      </c>
      <c r="B634">
        <v>53</v>
      </c>
      <c r="C634">
        <v>2024</v>
      </c>
      <c r="D634">
        <v>5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5</v>
      </c>
      <c r="M634">
        <v>99</v>
      </c>
      <c r="N634">
        <v>99</v>
      </c>
      <c r="O634">
        <v>99</v>
      </c>
      <c r="P634">
        <v>99</v>
      </c>
      <c r="Q634">
        <v>369</v>
      </c>
      <c r="R634">
        <v>447</v>
      </c>
      <c r="S634">
        <v>5</v>
      </c>
      <c r="T634">
        <v>8.8814317673378103</v>
      </c>
      <c r="U634">
        <v>290.27852348993287</v>
      </c>
      <c r="V634">
        <v>0</v>
      </c>
      <c r="W634">
        <v>84.116331096196902</v>
      </c>
      <c r="X634">
        <v>6.4876957494407188</v>
      </c>
      <c r="Y634">
        <v>44.552098397778515</v>
      </c>
      <c r="Z634">
        <v>0</v>
      </c>
      <c r="AA634">
        <v>2.2117825034708374</v>
      </c>
      <c r="AC634">
        <v>47.501705952770322</v>
      </c>
      <c r="AE634">
        <v>13.623895153916488</v>
      </c>
      <c r="AF634">
        <v>14.673720363081411</v>
      </c>
      <c r="AG634">
        <v>1005.2922705314008</v>
      </c>
      <c r="AH634">
        <v>92.617449664429515</v>
      </c>
      <c r="AI634">
        <v>33.333333333333343</v>
      </c>
      <c r="AJ634">
        <v>223.06941812488361</v>
      </c>
      <c r="AK634">
        <v>59.397980665220977</v>
      </c>
      <c r="AL634">
        <v>17.157091156294214</v>
      </c>
      <c r="AN634">
        <v>99</v>
      </c>
      <c r="AO634">
        <v>99</v>
      </c>
      <c r="AP634">
        <v>99</v>
      </c>
      <c r="AQ634">
        <v>99</v>
      </c>
      <c r="AR634">
        <v>213.41787439613529</v>
      </c>
      <c r="AS634">
        <v>29.79258157661932</v>
      </c>
    </row>
    <row r="635" spans="1:45">
      <c r="A635">
        <v>16</v>
      </c>
      <c r="B635">
        <v>54</v>
      </c>
      <c r="C635">
        <v>2024</v>
      </c>
      <c r="D635">
        <v>6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5</v>
      </c>
      <c r="M635">
        <v>99</v>
      </c>
      <c r="N635">
        <v>99</v>
      </c>
      <c r="O635">
        <v>99</v>
      </c>
      <c r="P635">
        <v>99</v>
      </c>
      <c r="Q635">
        <v>281</v>
      </c>
      <c r="R635">
        <v>344</v>
      </c>
      <c r="S635">
        <v>5</v>
      </c>
      <c r="T635">
        <v>8.8139534883720874</v>
      </c>
      <c r="U635">
        <v>291.22093023255809</v>
      </c>
      <c r="V635">
        <v>0</v>
      </c>
      <c r="W635">
        <v>86.046511627906995</v>
      </c>
      <c r="X635">
        <v>10.174418604651162</v>
      </c>
      <c r="Y635">
        <v>50.961430048842118</v>
      </c>
      <c r="Z635">
        <v>0</v>
      </c>
      <c r="AA635">
        <v>2.0317916707146706</v>
      </c>
      <c r="AC635">
        <v>51.013346937190633</v>
      </c>
      <c r="AE635">
        <v>12.194257355547679</v>
      </c>
      <c r="AF635">
        <v>13.282638856478556</v>
      </c>
      <c r="AG635">
        <v>1017.0493827160492</v>
      </c>
      <c r="AH635">
        <v>94.186046511627907</v>
      </c>
      <c r="AI635">
        <v>34.302325581395351</v>
      </c>
      <c r="AJ635">
        <v>216.27212803275529</v>
      </c>
      <c r="AK635">
        <v>63.12969189714584</v>
      </c>
      <c r="AL635">
        <v>27.352834081274658</v>
      </c>
      <c r="AN635">
        <v>99</v>
      </c>
      <c r="AO635">
        <v>99</v>
      </c>
      <c r="AP635">
        <v>99</v>
      </c>
      <c r="AQ635">
        <v>99</v>
      </c>
      <c r="AR635">
        <v>213.10185185185179</v>
      </c>
      <c r="AS635">
        <v>29.954767840031991</v>
      </c>
    </row>
    <row r="636" spans="1:45">
      <c r="A636">
        <v>16</v>
      </c>
      <c r="B636">
        <v>55</v>
      </c>
      <c r="C636">
        <v>2024</v>
      </c>
      <c r="D636">
        <v>7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5</v>
      </c>
      <c r="M636">
        <v>99</v>
      </c>
      <c r="N636">
        <v>99</v>
      </c>
      <c r="O636">
        <v>99</v>
      </c>
      <c r="P636">
        <v>99</v>
      </c>
      <c r="Q636">
        <v>223</v>
      </c>
      <c r="R636">
        <v>289</v>
      </c>
      <c r="S636">
        <v>5</v>
      </c>
      <c r="T636">
        <v>8.7577854671280289</v>
      </c>
      <c r="U636">
        <v>295.95916955017321</v>
      </c>
      <c r="V636">
        <v>0</v>
      </c>
      <c r="W636">
        <v>84.775086505190302</v>
      </c>
      <c r="X636">
        <v>10.726643598615919</v>
      </c>
      <c r="Y636">
        <v>46.81714773983628</v>
      </c>
      <c r="Z636">
        <v>0</v>
      </c>
      <c r="AA636">
        <v>2.0855782455557805</v>
      </c>
      <c r="AC636">
        <v>57.242286168821991</v>
      </c>
      <c r="AE636">
        <v>12.011637572734831</v>
      </c>
      <c r="AF636">
        <v>13.474284832091701</v>
      </c>
      <c r="AG636">
        <v>1019.8592592592594</v>
      </c>
      <c r="AH636">
        <v>93.425605536332171</v>
      </c>
      <c r="AI636">
        <v>29.411764705882355</v>
      </c>
      <c r="AJ636">
        <v>211.77827898843475</v>
      </c>
      <c r="AK636">
        <v>50.622135419258917</v>
      </c>
      <c r="AL636">
        <v>19.401233350507646</v>
      </c>
      <c r="AN636">
        <v>99</v>
      </c>
      <c r="AO636">
        <v>99</v>
      </c>
      <c r="AP636">
        <v>99</v>
      </c>
      <c r="AQ636">
        <v>99</v>
      </c>
      <c r="AR636">
        <v>214.72222222222223</v>
      </c>
      <c r="AS636">
        <v>29.774930031582976</v>
      </c>
    </row>
    <row r="637" spans="1:45">
      <c r="A637">
        <v>16</v>
      </c>
      <c r="B637">
        <v>56</v>
      </c>
      <c r="C637">
        <v>2024</v>
      </c>
      <c r="D637">
        <v>8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5</v>
      </c>
      <c r="M637">
        <v>99</v>
      </c>
      <c r="N637">
        <v>99</v>
      </c>
      <c r="O637">
        <v>99</v>
      </c>
      <c r="P637">
        <v>99</v>
      </c>
      <c r="Q637">
        <v>250</v>
      </c>
      <c r="R637">
        <v>300</v>
      </c>
      <c r="S637">
        <v>5</v>
      </c>
      <c r="T637">
        <v>8.9133333333333358</v>
      </c>
      <c r="U637">
        <v>297.99799999999999</v>
      </c>
      <c r="V637">
        <v>0</v>
      </c>
      <c r="W637">
        <v>87.666666666666686</v>
      </c>
      <c r="X637">
        <v>11.333333333333336</v>
      </c>
      <c r="Y637">
        <v>47.223840688081914</v>
      </c>
      <c r="Z637">
        <v>0</v>
      </c>
      <c r="AA637">
        <v>2.0361292253249075</v>
      </c>
      <c r="AC637">
        <v>60.676888922111637</v>
      </c>
      <c r="AE637">
        <v>11.350737797956864</v>
      </c>
      <c r="AF637">
        <v>12.9610988997925</v>
      </c>
      <c r="AG637">
        <v>1018.4256055363325</v>
      </c>
      <c r="AH637">
        <v>96</v>
      </c>
      <c r="AI637">
        <v>27</v>
      </c>
      <c r="AJ637">
        <v>229.09338881260544</v>
      </c>
      <c r="AK637">
        <v>55.771932330190623</v>
      </c>
      <c r="AL637">
        <v>18.710434493273652</v>
      </c>
      <c r="AN637">
        <v>99</v>
      </c>
      <c r="AO637">
        <v>99</v>
      </c>
      <c r="AP637">
        <v>99</v>
      </c>
      <c r="AQ637">
        <v>99</v>
      </c>
      <c r="AR637">
        <v>214.68858131487889</v>
      </c>
      <c r="AS637">
        <v>29.957991328055687</v>
      </c>
    </row>
    <row r="638" spans="1:45">
      <c r="A638">
        <v>16</v>
      </c>
      <c r="B638">
        <v>57</v>
      </c>
      <c r="C638">
        <v>2024</v>
      </c>
      <c r="D638">
        <v>9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5</v>
      </c>
      <c r="M638">
        <v>99</v>
      </c>
      <c r="N638">
        <v>99</v>
      </c>
      <c r="O638">
        <v>99</v>
      </c>
      <c r="P638">
        <v>99</v>
      </c>
      <c r="Q638">
        <v>255</v>
      </c>
      <c r="R638">
        <v>330</v>
      </c>
      <c r="S638">
        <v>5</v>
      </c>
      <c r="T638">
        <v>8.8424242424242419</v>
      </c>
      <c r="U638">
        <v>296.4254545454545</v>
      </c>
      <c r="V638">
        <v>0</v>
      </c>
      <c r="W638">
        <v>89.090909090909108</v>
      </c>
      <c r="X638">
        <v>10</v>
      </c>
      <c r="Y638">
        <v>44.799890631016048</v>
      </c>
      <c r="Z638">
        <v>0</v>
      </c>
      <c r="AA638">
        <v>1.8055520943669621</v>
      </c>
      <c r="AC638">
        <v>42.6397598963202</v>
      </c>
      <c r="AE638">
        <v>11.664899257688228</v>
      </c>
      <c r="AF638">
        <v>13.050233454407483</v>
      </c>
      <c r="AG638">
        <v>1036</v>
      </c>
      <c r="AH638">
        <v>98.181818181818173</v>
      </c>
      <c r="AI638">
        <v>28.484848484848488</v>
      </c>
      <c r="AJ638">
        <v>231.07873704875877</v>
      </c>
      <c r="AK638">
        <v>57.290239758826417</v>
      </c>
      <c r="AL638">
        <v>10.188213772573087</v>
      </c>
      <c r="AN638">
        <v>99</v>
      </c>
      <c r="AO638">
        <v>99</v>
      </c>
      <c r="AP638">
        <v>99</v>
      </c>
      <c r="AQ638">
        <v>99</v>
      </c>
      <c r="AR638">
        <v>214.37962962962965</v>
      </c>
      <c r="AS638">
        <v>29.974903277363317</v>
      </c>
    </row>
    <row r="639" spans="1:45">
      <c r="A639">
        <v>16</v>
      </c>
      <c r="B639">
        <v>58</v>
      </c>
      <c r="C639">
        <v>2024</v>
      </c>
      <c r="D639">
        <v>10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5</v>
      </c>
      <c r="M639">
        <v>99</v>
      </c>
      <c r="N639">
        <v>99</v>
      </c>
      <c r="O639">
        <v>99</v>
      </c>
      <c r="P639">
        <v>99</v>
      </c>
      <c r="Q639">
        <v>724</v>
      </c>
      <c r="R639">
        <v>1046</v>
      </c>
      <c r="S639">
        <v>5</v>
      </c>
      <c r="T639">
        <v>7.836520076481837</v>
      </c>
      <c r="U639">
        <v>280.76414913957922</v>
      </c>
      <c r="V639">
        <v>0</v>
      </c>
      <c r="W639">
        <v>71.797323135755278</v>
      </c>
      <c r="X639">
        <v>4.4933078393881445</v>
      </c>
      <c r="Y639">
        <v>43.403982793795535</v>
      </c>
      <c r="Z639">
        <v>0</v>
      </c>
      <c r="AA639">
        <v>2.25290229918508</v>
      </c>
      <c r="AC639">
        <v>40.704079282162546</v>
      </c>
      <c r="AE639">
        <v>14.80328332861591</v>
      </c>
      <c r="AF639">
        <v>16.056671525195515</v>
      </c>
      <c r="AG639">
        <v>1045.40373280943</v>
      </c>
      <c r="AH639">
        <v>97.323135755258164</v>
      </c>
      <c r="AI639">
        <v>57.074569789674953</v>
      </c>
      <c r="AJ639">
        <v>215.92004692902012</v>
      </c>
      <c r="AK639">
        <v>37.105832349312962</v>
      </c>
      <c r="AL639">
        <v>8.120262387368129</v>
      </c>
      <c r="AN639">
        <v>99</v>
      </c>
      <c r="AO639">
        <v>99</v>
      </c>
      <c r="AP639">
        <v>99</v>
      </c>
      <c r="AQ639">
        <v>99</v>
      </c>
      <c r="AR639">
        <v>211.3752455795678</v>
      </c>
      <c r="AS639">
        <v>29.513519539042072</v>
      </c>
    </row>
    <row r="640" spans="1:45">
      <c r="A640">
        <v>16</v>
      </c>
      <c r="B640">
        <v>59</v>
      </c>
      <c r="C640">
        <v>2024</v>
      </c>
      <c r="D640">
        <v>11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5</v>
      </c>
      <c r="M640">
        <v>99</v>
      </c>
      <c r="N640">
        <v>99</v>
      </c>
      <c r="O640">
        <v>99</v>
      </c>
      <c r="P640">
        <v>99</v>
      </c>
      <c r="Q640">
        <v>716</v>
      </c>
      <c r="R640">
        <v>980</v>
      </c>
      <c r="S640">
        <v>5</v>
      </c>
      <c r="T640">
        <v>8.0285714285714249</v>
      </c>
      <c r="U640">
        <v>283.19285714285701</v>
      </c>
      <c r="V640">
        <v>0</v>
      </c>
      <c r="W640">
        <v>76.836734693877517</v>
      </c>
      <c r="X640">
        <v>5.9183673469387754</v>
      </c>
      <c r="Y640">
        <v>43.418879205117555</v>
      </c>
      <c r="Z640">
        <v>0</v>
      </c>
      <c r="AA640">
        <v>2.1483738510979964</v>
      </c>
      <c r="AC640">
        <v>45.188730400339878</v>
      </c>
      <c r="AE640">
        <v>16.697904242630774</v>
      </c>
      <c r="AF640">
        <v>17.920841678837579</v>
      </c>
      <c r="AG640">
        <v>1059.8175105485232</v>
      </c>
      <c r="AH640">
        <v>96.530612244897938</v>
      </c>
      <c r="AI640">
        <v>54.387755102040813</v>
      </c>
      <c r="AJ640">
        <v>217.87005337474889</v>
      </c>
      <c r="AK640">
        <v>34.282666760925409</v>
      </c>
      <c r="AL640">
        <v>-3.0281948180306113</v>
      </c>
      <c r="AN640">
        <v>99</v>
      </c>
      <c r="AO640">
        <v>99</v>
      </c>
      <c r="AP640">
        <v>99</v>
      </c>
      <c r="AQ640">
        <v>99</v>
      </c>
      <c r="AR640">
        <v>212.06223628691987</v>
      </c>
      <c r="AS640">
        <v>29.515631898805431</v>
      </c>
    </row>
    <row r="641" spans="1:45">
      <c r="A641">
        <v>16</v>
      </c>
      <c r="B641">
        <v>60</v>
      </c>
      <c r="C641">
        <v>2024</v>
      </c>
      <c r="D641">
        <v>12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5</v>
      </c>
      <c r="M641">
        <v>99</v>
      </c>
      <c r="N641">
        <v>99</v>
      </c>
      <c r="O641">
        <v>99</v>
      </c>
      <c r="P641">
        <v>99</v>
      </c>
      <c r="Q641">
        <v>482</v>
      </c>
      <c r="R641">
        <v>629</v>
      </c>
      <c r="S641">
        <v>5</v>
      </c>
      <c r="T641">
        <v>8.3418124006359307</v>
      </c>
      <c r="U641">
        <v>289.87122416534157</v>
      </c>
      <c r="V641">
        <v>0</v>
      </c>
      <c r="W641">
        <v>82.511923688394276</v>
      </c>
      <c r="X641">
        <v>7.631160572337043</v>
      </c>
      <c r="Y641">
        <v>41.707181410069296</v>
      </c>
      <c r="Z641">
        <v>0</v>
      </c>
      <c r="AA641">
        <v>2.0960673047510978</v>
      </c>
      <c r="AC641">
        <v>48.48941828145761</v>
      </c>
      <c r="AE641">
        <v>15.341463414634145</v>
      </c>
      <c r="AF641">
        <v>16.79857856693047</v>
      </c>
      <c r="AG641">
        <v>1043.2595041322313</v>
      </c>
      <c r="AH641">
        <v>96.184419713831488</v>
      </c>
      <c r="AI641">
        <v>46.422893481716997</v>
      </c>
      <c r="AJ641">
        <v>215.09173233474729</v>
      </c>
      <c r="AK641">
        <v>44.443561167873654</v>
      </c>
      <c r="AL641">
        <v>11.637820007045764</v>
      </c>
      <c r="AN641">
        <v>99</v>
      </c>
      <c r="AO641">
        <v>99</v>
      </c>
      <c r="AP641">
        <v>99</v>
      </c>
      <c r="AQ641">
        <v>99</v>
      </c>
      <c r="AR641">
        <v>213.6429752066116</v>
      </c>
      <c r="AS641">
        <v>29.610495847584275</v>
      </c>
    </row>
    <row r="642" spans="1:45">
      <c r="A642">
        <v>16</v>
      </c>
      <c r="B642">
        <v>61</v>
      </c>
      <c r="C642">
        <v>2024</v>
      </c>
      <c r="D642">
        <v>1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6</v>
      </c>
      <c r="M642">
        <v>99</v>
      </c>
      <c r="N642">
        <v>99</v>
      </c>
      <c r="O642">
        <v>99</v>
      </c>
      <c r="P642">
        <v>99</v>
      </c>
      <c r="Q642">
        <v>266</v>
      </c>
      <c r="R642">
        <v>326</v>
      </c>
      <c r="S642">
        <v>6</v>
      </c>
      <c r="T642">
        <v>9.4570552147239226</v>
      </c>
      <c r="U642">
        <v>316.49386503067501</v>
      </c>
      <c r="V642">
        <v>100</v>
      </c>
      <c r="W642">
        <v>88.650306748466249</v>
      </c>
      <c r="X642">
        <v>21.779141104294474</v>
      </c>
      <c r="Y642">
        <v>44.067089389588659</v>
      </c>
      <c r="Z642">
        <v>0</v>
      </c>
      <c r="AA642">
        <v>2.3082266670854881</v>
      </c>
      <c r="AC642">
        <v>56.822050786979773</v>
      </c>
      <c r="AE642">
        <v>7.1853647784879886</v>
      </c>
      <c r="AF642">
        <v>8.4804259043365757</v>
      </c>
      <c r="AG642">
        <v>1033.7115384615388</v>
      </c>
      <c r="AH642">
        <v>95.705521472392647</v>
      </c>
      <c r="AI642">
        <v>56.134969325153357</v>
      </c>
      <c r="AJ642">
        <v>219.08614128411003</v>
      </c>
      <c r="AK642">
        <v>36.069271008903129</v>
      </c>
      <c r="AL642">
        <v>1.6475409959100284</v>
      </c>
      <c r="AN642">
        <v>99</v>
      </c>
      <c r="AO642">
        <v>99</v>
      </c>
      <c r="AP642">
        <v>99</v>
      </c>
      <c r="AQ642">
        <v>99</v>
      </c>
      <c r="AR642">
        <v>213.35256410256409</v>
      </c>
      <c r="AS642">
        <v>32.50817558525425</v>
      </c>
    </row>
    <row r="643" spans="1:45">
      <c r="A643">
        <v>16</v>
      </c>
      <c r="B643">
        <v>62</v>
      </c>
      <c r="C643">
        <v>2024</v>
      </c>
      <c r="D643">
        <v>2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6</v>
      </c>
      <c r="M643">
        <v>99</v>
      </c>
      <c r="N643">
        <v>99</v>
      </c>
      <c r="O643">
        <v>99</v>
      </c>
      <c r="P643">
        <v>99</v>
      </c>
      <c r="Q643">
        <v>169</v>
      </c>
      <c r="R643">
        <v>214</v>
      </c>
      <c r="S643">
        <v>6</v>
      </c>
      <c r="T643">
        <v>9.9719626168224309</v>
      </c>
      <c r="U643">
        <v>319.68411214953289</v>
      </c>
      <c r="V643">
        <v>100</v>
      </c>
      <c r="W643">
        <v>90.186915887850475</v>
      </c>
      <c r="X643">
        <v>22.897196261682243</v>
      </c>
      <c r="Y643">
        <v>43.800305443249378</v>
      </c>
      <c r="Z643">
        <v>0</v>
      </c>
      <c r="AA643">
        <v>2.1744392076490398</v>
      </c>
      <c r="AC643">
        <v>37.908732867042154</v>
      </c>
      <c r="AE643">
        <v>7.3793103448275854</v>
      </c>
      <c r="AF643">
        <v>8.781253317242431</v>
      </c>
      <c r="AG643">
        <v>963.87128712871265</v>
      </c>
      <c r="AH643">
        <v>93.92523364485983</v>
      </c>
      <c r="AI643">
        <v>43.925233644859809</v>
      </c>
      <c r="AJ643">
        <v>195.26144764890785</v>
      </c>
      <c r="AK643">
        <v>47.323956581790867</v>
      </c>
      <c r="AL643">
        <v>-5.5384016306803989</v>
      </c>
      <c r="AN643">
        <v>99</v>
      </c>
      <c r="AO643">
        <v>99</v>
      </c>
      <c r="AP643">
        <v>99</v>
      </c>
      <c r="AQ643">
        <v>99</v>
      </c>
      <c r="AR643">
        <v>214.11386138613861</v>
      </c>
      <c r="AS643">
        <v>32.551763526452952</v>
      </c>
    </row>
    <row r="644" spans="1:45">
      <c r="A644">
        <v>16</v>
      </c>
      <c r="B644">
        <v>63</v>
      </c>
      <c r="C644">
        <v>2024</v>
      </c>
      <c r="D644">
        <v>3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6</v>
      </c>
      <c r="M644">
        <v>99</v>
      </c>
      <c r="N644">
        <v>99</v>
      </c>
      <c r="O644">
        <v>99</v>
      </c>
      <c r="P644">
        <v>99</v>
      </c>
      <c r="Q644">
        <v>224</v>
      </c>
      <c r="R644">
        <v>280</v>
      </c>
      <c r="S644">
        <v>6</v>
      </c>
      <c r="T644">
        <v>9.6892857142857185</v>
      </c>
      <c r="U644">
        <v>317.88250000000022</v>
      </c>
      <c r="V644">
        <v>100</v>
      </c>
      <c r="W644">
        <v>87.142857142857125</v>
      </c>
      <c r="X644">
        <v>22.5</v>
      </c>
      <c r="Y644">
        <v>47.849632938208089</v>
      </c>
      <c r="Z644">
        <v>0</v>
      </c>
      <c r="AA644">
        <v>2.4201297612368822</v>
      </c>
      <c r="AC644">
        <v>55.05279966459657</v>
      </c>
      <c r="AE644">
        <v>9.4658553076402985</v>
      </c>
      <c r="AF644">
        <v>11.156472970649048</v>
      </c>
      <c r="AG644">
        <v>1023.102766798419</v>
      </c>
      <c r="AH644">
        <v>90.357142857142875</v>
      </c>
      <c r="AI644">
        <v>49.642857142857153</v>
      </c>
      <c r="AJ644">
        <v>235.07893996711007</v>
      </c>
      <c r="AK644">
        <v>67.04566835647374</v>
      </c>
      <c r="AL644">
        <v>37.487778198205952</v>
      </c>
      <c r="AN644">
        <v>99</v>
      </c>
      <c r="AO644">
        <v>99</v>
      </c>
      <c r="AP644">
        <v>99</v>
      </c>
      <c r="AQ644">
        <v>99</v>
      </c>
      <c r="AR644">
        <v>213.68774703557312</v>
      </c>
      <c r="AS644">
        <v>32.745914848848649</v>
      </c>
    </row>
    <row r="645" spans="1:45">
      <c r="A645">
        <v>16</v>
      </c>
      <c r="B645">
        <v>64</v>
      </c>
      <c r="C645">
        <v>2024</v>
      </c>
      <c r="D645">
        <v>4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6</v>
      </c>
      <c r="M645">
        <v>99</v>
      </c>
      <c r="N645">
        <v>99</v>
      </c>
      <c r="O645">
        <v>99</v>
      </c>
      <c r="P645">
        <v>99</v>
      </c>
      <c r="Q645">
        <v>292</v>
      </c>
      <c r="R645">
        <v>341</v>
      </c>
      <c r="S645">
        <v>6</v>
      </c>
      <c r="T645">
        <v>9.6158357771260992</v>
      </c>
      <c r="U645">
        <v>311.63519061583628</v>
      </c>
      <c r="V645">
        <v>100</v>
      </c>
      <c r="W645">
        <v>89.442815249266843</v>
      </c>
      <c r="X645">
        <v>21.407624633431077</v>
      </c>
      <c r="Y645">
        <v>45.935202918807853</v>
      </c>
      <c r="Z645">
        <v>0</v>
      </c>
      <c r="AA645">
        <v>2.2928388368952457</v>
      </c>
      <c r="AC645">
        <v>44.935810393873446</v>
      </c>
      <c r="AE645">
        <v>8.889468196037539</v>
      </c>
      <c r="AF645">
        <v>10.270175401973351</v>
      </c>
      <c r="AG645">
        <v>975.20127795527185</v>
      </c>
      <c r="AH645">
        <v>91.495601173020518</v>
      </c>
      <c r="AI645">
        <v>47.800586510263919</v>
      </c>
      <c r="AJ645">
        <v>208.30785094455717</v>
      </c>
      <c r="AK645">
        <v>52.124472179511635</v>
      </c>
      <c r="AL645">
        <v>25.084980842979473</v>
      </c>
      <c r="AN645">
        <v>99</v>
      </c>
      <c r="AO645">
        <v>99</v>
      </c>
      <c r="AP645">
        <v>99</v>
      </c>
      <c r="AQ645">
        <v>99</v>
      </c>
      <c r="AR645">
        <v>211.76038338658145</v>
      </c>
      <c r="AS645">
        <v>32.801441078436227</v>
      </c>
    </row>
    <row r="646" spans="1:45">
      <c r="A646">
        <v>16</v>
      </c>
      <c r="B646">
        <v>65</v>
      </c>
      <c r="C646">
        <v>2024</v>
      </c>
      <c r="D646">
        <v>5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6</v>
      </c>
      <c r="M646">
        <v>99</v>
      </c>
      <c r="N646">
        <v>99</v>
      </c>
      <c r="O646">
        <v>99</v>
      </c>
      <c r="P646">
        <v>99</v>
      </c>
      <c r="Q646">
        <v>247</v>
      </c>
      <c r="R646">
        <v>333</v>
      </c>
      <c r="S646">
        <v>6</v>
      </c>
      <c r="T646">
        <v>9.5345345345345311</v>
      </c>
      <c r="U646">
        <v>313.01711711711721</v>
      </c>
      <c r="V646">
        <v>100</v>
      </c>
      <c r="W646">
        <v>87.687687687687699</v>
      </c>
      <c r="X646">
        <v>22.222222222222225</v>
      </c>
      <c r="Y646">
        <v>48.005237840859216</v>
      </c>
      <c r="Z646">
        <v>0</v>
      </c>
      <c r="AA646">
        <v>2.2785412677560659</v>
      </c>
      <c r="AC646">
        <v>50.87102645253789</v>
      </c>
      <c r="AE646">
        <v>10.14934471197806</v>
      </c>
      <c r="AF646">
        <v>11.787728671681382</v>
      </c>
      <c r="AG646">
        <v>958.21269841269839</v>
      </c>
      <c r="AH646">
        <v>94.594594594594625</v>
      </c>
      <c r="AI646">
        <v>52.552552552552562</v>
      </c>
      <c r="AJ646">
        <v>195.50886594767809</v>
      </c>
      <c r="AK646">
        <v>58.46264037626581</v>
      </c>
      <c r="AL646">
        <v>25.864097715858517</v>
      </c>
      <c r="AN646">
        <v>99</v>
      </c>
      <c r="AO646">
        <v>99</v>
      </c>
      <c r="AP646">
        <v>99</v>
      </c>
      <c r="AQ646">
        <v>99</v>
      </c>
      <c r="AR646">
        <v>212.46666666666661</v>
      </c>
      <c r="AS646">
        <v>32.514897327029885</v>
      </c>
    </row>
    <row r="647" spans="1:45">
      <c r="A647">
        <v>16</v>
      </c>
      <c r="B647">
        <v>66</v>
      </c>
      <c r="C647">
        <v>2024</v>
      </c>
      <c r="D647">
        <v>6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6</v>
      </c>
      <c r="M647">
        <v>99</v>
      </c>
      <c r="N647">
        <v>99</v>
      </c>
      <c r="O647">
        <v>99</v>
      </c>
      <c r="P647">
        <v>99</v>
      </c>
      <c r="Q647">
        <v>191</v>
      </c>
      <c r="R647">
        <v>237</v>
      </c>
      <c r="S647">
        <v>6</v>
      </c>
      <c r="T647">
        <v>9.109704641350211</v>
      </c>
      <c r="U647">
        <v>303.47172995780602</v>
      </c>
      <c r="V647">
        <v>100</v>
      </c>
      <c r="W647">
        <v>85.232067510548518</v>
      </c>
      <c r="X647">
        <v>16.877637130801681</v>
      </c>
      <c r="Y647">
        <v>48.000379771295847</v>
      </c>
      <c r="Z647">
        <v>0</v>
      </c>
      <c r="AA647">
        <v>2.3646015349509488</v>
      </c>
      <c r="AC647">
        <v>49.928531669588992</v>
      </c>
      <c r="AE647">
        <v>8.401276143211625</v>
      </c>
      <c r="AF647">
        <v>9.5360808339662242</v>
      </c>
      <c r="AG647">
        <v>956.40271493212674</v>
      </c>
      <c r="AH647">
        <v>93.248945147679322</v>
      </c>
      <c r="AI647">
        <v>57.805907172995802</v>
      </c>
      <c r="AJ647">
        <v>182.59124240385603</v>
      </c>
      <c r="AK647">
        <v>39.930989602765663</v>
      </c>
      <c r="AL647">
        <v>15.871515680752996</v>
      </c>
      <c r="AN647">
        <v>99</v>
      </c>
      <c r="AO647">
        <v>99</v>
      </c>
      <c r="AP647">
        <v>99</v>
      </c>
      <c r="AQ647">
        <v>99</v>
      </c>
      <c r="AR647">
        <v>210.28506787330321</v>
      </c>
      <c r="AS647">
        <v>32.440185030589483</v>
      </c>
    </row>
    <row r="648" spans="1:45">
      <c r="A648">
        <v>16</v>
      </c>
      <c r="B648">
        <v>67</v>
      </c>
      <c r="C648">
        <v>2024</v>
      </c>
      <c r="D648">
        <v>7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6</v>
      </c>
      <c r="M648">
        <v>99</v>
      </c>
      <c r="N648">
        <v>99</v>
      </c>
      <c r="O648">
        <v>99</v>
      </c>
      <c r="P648">
        <v>99</v>
      </c>
      <c r="Q648">
        <v>161</v>
      </c>
      <c r="R648">
        <v>219</v>
      </c>
      <c r="S648">
        <v>6</v>
      </c>
      <c r="T648">
        <v>9.1232876712328768</v>
      </c>
      <c r="U648">
        <v>314.09634703196377</v>
      </c>
      <c r="V648">
        <v>100</v>
      </c>
      <c r="W648">
        <v>84.018264840182681</v>
      </c>
      <c r="X648">
        <v>23.744292237442924</v>
      </c>
      <c r="Y648">
        <v>50.161457901477903</v>
      </c>
      <c r="Z648">
        <v>0</v>
      </c>
      <c r="AA648">
        <v>2.326805512803813</v>
      </c>
      <c r="AC648">
        <v>50.384578668304314</v>
      </c>
      <c r="AE648">
        <v>9.1022443890274314</v>
      </c>
      <c r="AF648">
        <v>10.836351434589259</v>
      </c>
      <c r="AG648">
        <v>991.30882352941182</v>
      </c>
      <c r="AH648">
        <v>93.150684931506845</v>
      </c>
      <c r="AI648">
        <v>46.118721461187214</v>
      </c>
      <c r="AJ648">
        <v>200.56432081726464</v>
      </c>
      <c r="AK648">
        <v>39.644880994574656</v>
      </c>
      <c r="AL648">
        <v>7.6835993065322494</v>
      </c>
      <c r="AN648">
        <v>99</v>
      </c>
      <c r="AO648">
        <v>99</v>
      </c>
      <c r="AP648">
        <v>99</v>
      </c>
      <c r="AQ648">
        <v>99</v>
      </c>
      <c r="AR648">
        <v>212.19117647058823</v>
      </c>
      <c r="AS648">
        <v>32.574803402874423</v>
      </c>
    </row>
    <row r="649" spans="1:45">
      <c r="A649">
        <v>16</v>
      </c>
      <c r="B649">
        <v>68</v>
      </c>
      <c r="C649">
        <v>2024</v>
      </c>
      <c r="D649">
        <v>8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6</v>
      </c>
      <c r="M649">
        <v>99</v>
      </c>
      <c r="N649">
        <v>99</v>
      </c>
      <c r="O649">
        <v>99</v>
      </c>
      <c r="P649">
        <v>99</v>
      </c>
      <c r="Q649">
        <v>145</v>
      </c>
      <c r="R649">
        <v>184</v>
      </c>
      <c r="S649">
        <v>6</v>
      </c>
      <c r="T649">
        <v>8.9836956521739122</v>
      </c>
      <c r="U649">
        <v>307.57934782608697</v>
      </c>
      <c r="V649">
        <v>100</v>
      </c>
      <c r="W649">
        <v>79.891304347826093</v>
      </c>
      <c r="X649">
        <v>20.10869565217391</v>
      </c>
      <c r="Y649">
        <v>50.285156505593029</v>
      </c>
      <c r="Z649">
        <v>0</v>
      </c>
      <c r="AA649">
        <v>2.5505232700076816</v>
      </c>
      <c r="AC649">
        <v>65.839557013470312</v>
      </c>
      <c r="AE649">
        <v>6.9617858494135447</v>
      </c>
      <c r="AF649">
        <v>8.2050685775765491</v>
      </c>
      <c r="AG649">
        <v>978.1875</v>
      </c>
      <c r="AH649">
        <v>95.652173913043484</v>
      </c>
      <c r="AI649">
        <v>55.978260869565219</v>
      </c>
      <c r="AJ649">
        <v>200.21923796888473</v>
      </c>
      <c r="AK649">
        <v>47.015814533735821</v>
      </c>
      <c r="AL649">
        <v>18.174842422822188</v>
      </c>
      <c r="AN649">
        <v>99</v>
      </c>
      <c r="AO649">
        <v>99</v>
      </c>
      <c r="AP649">
        <v>99</v>
      </c>
      <c r="AQ649">
        <v>99</v>
      </c>
      <c r="AR649">
        <v>211.02272727272728</v>
      </c>
      <c r="AS649">
        <v>32.479261544989605</v>
      </c>
    </row>
    <row r="650" spans="1:45">
      <c r="A650">
        <v>16</v>
      </c>
      <c r="B650">
        <v>69</v>
      </c>
      <c r="C650">
        <v>2024</v>
      </c>
      <c r="D650">
        <v>9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6</v>
      </c>
      <c r="M650">
        <v>99</v>
      </c>
      <c r="N650">
        <v>99</v>
      </c>
      <c r="O650">
        <v>99</v>
      </c>
      <c r="P650">
        <v>99</v>
      </c>
      <c r="Q650">
        <v>153</v>
      </c>
      <c r="R650">
        <v>203</v>
      </c>
      <c r="S650">
        <v>6</v>
      </c>
      <c r="T650">
        <v>9.0492610837438416</v>
      </c>
      <c r="U650">
        <v>317.46256157635474</v>
      </c>
      <c r="V650">
        <v>100</v>
      </c>
      <c r="W650">
        <v>82.758620689655189</v>
      </c>
      <c r="X650">
        <v>22.167487684729064</v>
      </c>
      <c r="Y650">
        <v>45.661122475838923</v>
      </c>
      <c r="Z650">
        <v>0</v>
      </c>
      <c r="AA650">
        <v>2.3878875273273126</v>
      </c>
      <c r="AC650">
        <v>43.003294828579243</v>
      </c>
      <c r="AE650">
        <v>7.1756804524567004</v>
      </c>
      <c r="AF650">
        <v>8.5976032601169567</v>
      </c>
      <c r="AG650">
        <v>1006.6836734693878</v>
      </c>
      <c r="AH650">
        <v>96.551724137931018</v>
      </c>
      <c r="AI650">
        <v>62.068965517241359</v>
      </c>
      <c r="AJ650">
        <v>205.69534123774875</v>
      </c>
      <c r="AK650">
        <v>40.388623009459295</v>
      </c>
      <c r="AL650">
        <v>-2.7481911144218758</v>
      </c>
      <c r="AN650">
        <v>99</v>
      </c>
      <c r="AO650">
        <v>99</v>
      </c>
      <c r="AP650">
        <v>99</v>
      </c>
      <c r="AQ650">
        <v>99</v>
      </c>
      <c r="AR650">
        <v>213.79081632653063</v>
      </c>
      <c r="AS650">
        <v>32.297808481928278</v>
      </c>
    </row>
    <row r="651" spans="1:45">
      <c r="A651">
        <v>16</v>
      </c>
      <c r="B651">
        <v>70</v>
      </c>
      <c r="C651">
        <v>2024</v>
      </c>
      <c r="D651">
        <v>10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6</v>
      </c>
      <c r="M651">
        <v>99</v>
      </c>
      <c r="N651">
        <v>99</v>
      </c>
      <c r="O651">
        <v>99</v>
      </c>
      <c r="P651">
        <v>99</v>
      </c>
      <c r="Q651">
        <v>433</v>
      </c>
      <c r="R651">
        <v>597</v>
      </c>
      <c r="S651">
        <v>6</v>
      </c>
      <c r="T651">
        <v>8.5544388609715245</v>
      </c>
      <c r="U651">
        <v>307.52345058626446</v>
      </c>
      <c r="V651">
        <v>100</v>
      </c>
      <c r="W651">
        <v>78.726968174204359</v>
      </c>
      <c r="X651">
        <v>15.242881072026805</v>
      </c>
      <c r="Y651">
        <v>41.996044555146639</v>
      </c>
      <c r="Z651">
        <v>0</v>
      </c>
      <c r="AA651">
        <v>2.4710995311456352</v>
      </c>
      <c r="AC651">
        <v>40.129501621480671</v>
      </c>
      <c r="AE651">
        <v>8.4489102745542013</v>
      </c>
      <c r="AF651">
        <v>10.037712601187527</v>
      </c>
      <c r="AG651">
        <v>1062.0817391304345</v>
      </c>
      <c r="AH651">
        <v>96.314907872696836</v>
      </c>
      <c r="AI651">
        <v>76.884422110552748</v>
      </c>
      <c r="AJ651">
        <v>213.72502105056049</v>
      </c>
      <c r="AK651">
        <v>35.161581718223097</v>
      </c>
      <c r="AL651">
        <v>3.4578889467608578</v>
      </c>
      <c r="AN651">
        <v>99</v>
      </c>
      <c r="AO651">
        <v>99</v>
      </c>
      <c r="AP651">
        <v>99</v>
      </c>
      <c r="AQ651">
        <v>99</v>
      </c>
      <c r="AR651">
        <v>211.89913043478265</v>
      </c>
      <c r="AS651">
        <v>32.138368401329451</v>
      </c>
    </row>
    <row r="652" spans="1:45">
      <c r="A652">
        <v>16</v>
      </c>
      <c r="B652">
        <v>71</v>
      </c>
      <c r="C652">
        <v>2024</v>
      </c>
      <c r="D652">
        <v>11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6</v>
      </c>
      <c r="M652">
        <v>99</v>
      </c>
      <c r="N652">
        <v>99</v>
      </c>
      <c r="O652">
        <v>99</v>
      </c>
      <c r="P652">
        <v>99</v>
      </c>
      <c r="Q652">
        <v>398</v>
      </c>
      <c r="R652">
        <v>550</v>
      </c>
      <c r="S652">
        <v>6</v>
      </c>
      <c r="T652">
        <v>8.6654545454545442</v>
      </c>
      <c r="U652">
        <v>312.61345454545449</v>
      </c>
      <c r="V652">
        <v>100</v>
      </c>
      <c r="W652">
        <v>78.545454545454547</v>
      </c>
      <c r="X652">
        <v>17.454545454545453</v>
      </c>
      <c r="Y652">
        <v>41.592162295674896</v>
      </c>
      <c r="Z652">
        <v>0</v>
      </c>
      <c r="AA652">
        <v>2.5585662307286072</v>
      </c>
      <c r="AC652">
        <v>34.494844174134741</v>
      </c>
      <c r="AE652">
        <v>9.3712727892315559</v>
      </c>
      <c r="AF652">
        <v>11.102489916624814</v>
      </c>
      <c r="AG652">
        <v>1073.3877551020407</v>
      </c>
      <c r="AH652">
        <v>98</v>
      </c>
      <c r="AI652">
        <v>71.272727272727266</v>
      </c>
      <c r="AJ652">
        <v>213.56628999240553</v>
      </c>
      <c r="AK652">
        <v>36.687306453153774</v>
      </c>
      <c r="AL652">
        <v>-8.5656410331079744</v>
      </c>
      <c r="AN652">
        <v>99</v>
      </c>
      <c r="AO652">
        <v>99</v>
      </c>
      <c r="AP652">
        <v>99</v>
      </c>
      <c r="AQ652">
        <v>99</v>
      </c>
      <c r="AR652">
        <v>213.31354359925797</v>
      </c>
      <c r="AS652">
        <v>32.119330817759526</v>
      </c>
    </row>
    <row r="653" spans="1:45">
      <c r="A653">
        <v>16</v>
      </c>
      <c r="B653">
        <v>72</v>
      </c>
      <c r="C653">
        <v>2024</v>
      </c>
      <c r="D653">
        <v>12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6</v>
      </c>
      <c r="M653">
        <v>99</v>
      </c>
      <c r="N653">
        <v>99</v>
      </c>
      <c r="O653">
        <v>99</v>
      </c>
      <c r="P653">
        <v>99</v>
      </c>
      <c r="Q653">
        <v>268</v>
      </c>
      <c r="R653">
        <v>336</v>
      </c>
      <c r="S653">
        <v>6</v>
      </c>
      <c r="T653">
        <v>8.6666666666666643</v>
      </c>
      <c r="U653">
        <v>312.36279761904763</v>
      </c>
      <c r="V653">
        <v>100</v>
      </c>
      <c r="W653">
        <v>82.142857142857125</v>
      </c>
      <c r="X653">
        <v>18.452380952380945</v>
      </c>
      <c r="Y653">
        <v>40.923795505817978</v>
      </c>
      <c r="Z653">
        <v>0</v>
      </c>
      <c r="AA653">
        <v>2.3582849565962025</v>
      </c>
      <c r="AC653">
        <v>39.977775518482026</v>
      </c>
      <c r="AE653">
        <v>8.1951219512195124</v>
      </c>
      <c r="AF653">
        <v>9.6697526726728391</v>
      </c>
      <c r="AG653">
        <v>1056.2437500000001</v>
      </c>
      <c r="AH653">
        <v>94.940476190476176</v>
      </c>
      <c r="AI653">
        <v>65.178571428571445</v>
      </c>
      <c r="AJ653">
        <v>227.77311207852725</v>
      </c>
      <c r="AK653">
        <v>41.177689984796622</v>
      </c>
      <c r="AL653">
        <v>-6.5705098212627133</v>
      </c>
      <c r="AN653">
        <v>99</v>
      </c>
      <c r="AO653">
        <v>99</v>
      </c>
      <c r="AP653">
        <v>99</v>
      </c>
      <c r="AQ653">
        <v>99</v>
      </c>
      <c r="AR653">
        <v>213.24687499999999</v>
      </c>
      <c r="AS653">
        <v>32.1533754272618</v>
      </c>
    </row>
    <row r="654" spans="1:45">
      <c r="A654">
        <v>16</v>
      </c>
      <c r="B654">
        <v>73</v>
      </c>
      <c r="C654">
        <v>2024</v>
      </c>
      <c r="D654">
        <v>1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7</v>
      </c>
      <c r="M654">
        <v>99</v>
      </c>
      <c r="N654">
        <v>99</v>
      </c>
      <c r="O654">
        <v>99</v>
      </c>
      <c r="P654">
        <v>99</v>
      </c>
      <c r="Q654">
        <v>133</v>
      </c>
      <c r="R654">
        <v>175</v>
      </c>
      <c r="S654">
        <v>7</v>
      </c>
      <c r="T654">
        <v>9.8514285714285759</v>
      </c>
      <c r="U654">
        <v>335.31371428571447</v>
      </c>
      <c r="V654">
        <v>100</v>
      </c>
      <c r="W654">
        <v>90.285714285714306</v>
      </c>
      <c r="X654">
        <v>38.857142857142847</v>
      </c>
      <c r="Y654">
        <v>45.23846953870121</v>
      </c>
      <c r="Z654">
        <v>0</v>
      </c>
      <c r="AA654">
        <v>2.6620477003960055</v>
      </c>
      <c r="AC654">
        <v>50.358710546486563</v>
      </c>
      <c r="AE654">
        <v>3.8571743442803617</v>
      </c>
      <c r="AF654">
        <v>4.8230763059972652</v>
      </c>
      <c r="AG654">
        <v>1067.3090909090909</v>
      </c>
      <c r="AH654">
        <v>94.285714285714306</v>
      </c>
      <c r="AI654">
        <v>78.857142857142875</v>
      </c>
      <c r="AJ654">
        <v>226.98590580145495</v>
      </c>
      <c r="AK654">
        <v>54.561070614660281</v>
      </c>
      <c r="AL654">
        <v>27.577831240511181</v>
      </c>
      <c r="AN654">
        <v>99</v>
      </c>
      <c r="AO654">
        <v>99</v>
      </c>
      <c r="AP654">
        <v>99</v>
      </c>
      <c r="AQ654">
        <v>99</v>
      </c>
      <c r="AR654">
        <v>212.01212121212123</v>
      </c>
      <c r="AS654">
        <v>35.235447545352663</v>
      </c>
    </row>
    <row r="655" spans="1:45">
      <c r="A655">
        <v>16</v>
      </c>
      <c r="B655">
        <v>74</v>
      </c>
      <c r="C655">
        <v>2024</v>
      </c>
      <c r="D655">
        <v>2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7</v>
      </c>
      <c r="M655">
        <v>99</v>
      </c>
      <c r="N655">
        <v>99</v>
      </c>
      <c r="O655">
        <v>99</v>
      </c>
      <c r="P655">
        <v>99</v>
      </c>
      <c r="Q655">
        <v>94</v>
      </c>
      <c r="R655">
        <v>124</v>
      </c>
      <c r="S655">
        <v>7</v>
      </c>
      <c r="T655">
        <v>10.088709677419356</v>
      </c>
      <c r="U655">
        <v>333.69596774193548</v>
      </c>
      <c r="V655">
        <v>100</v>
      </c>
      <c r="W655">
        <v>93.548387096774221</v>
      </c>
      <c r="X655">
        <v>37.903225806451609</v>
      </c>
      <c r="Y655">
        <v>50.744460049116128</v>
      </c>
      <c r="Z655">
        <v>0</v>
      </c>
      <c r="AA655">
        <v>2.3725992850301778</v>
      </c>
      <c r="AC655">
        <v>26.643497471524402</v>
      </c>
      <c r="AE655">
        <v>4.2758620689655187</v>
      </c>
      <c r="AF655">
        <v>5.311220394794689</v>
      </c>
      <c r="AG655">
        <v>1008.7739130434782</v>
      </c>
      <c r="AH655">
        <v>92.741935483870975</v>
      </c>
      <c r="AI655">
        <v>76.612903225806434</v>
      </c>
      <c r="AJ655">
        <v>220.22518360392763</v>
      </c>
      <c r="AK655">
        <v>29.659510367225337</v>
      </c>
      <c r="AL655">
        <v>22.260407802784073</v>
      </c>
      <c r="AN655">
        <v>99</v>
      </c>
      <c r="AO655">
        <v>99</v>
      </c>
      <c r="AP655">
        <v>99</v>
      </c>
      <c r="AQ655">
        <v>99</v>
      </c>
      <c r="AR655">
        <v>211.36521739130436</v>
      </c>
      <c r="AS655">
        <v>35.168343973878898</v>
      </c>
    </row>
    <row r="656" spans="1:45">
      <c r="A656">
        <v>16</v>
      </c>
      <c r="B656">
        <v>75</v>
      </c>
      <c r="C656">
        <v>2024</v>
      </c>
      <c r="D656">
        <v>3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7</v>
      </c>
      <c r="M656">
        <v>99</v>
      </c>
      <c r="N656">
        <v>99</v>
      </c>
      <c r="O656">
        <v>99</v>
      </c>
      <c r="P656">
        <v>99</v>
      </c>
      <c r="Q656">
        <v>115</v>
      </c>
      <c r="R656">
        <v>146</v>
      </c>
      <c r="S656">
        <v>7</v>
      </c>
      <c r="T656">
        <v>10.205479452054798</v>
      </c>
      <c r="U656">
        <v>339.3164383561641</v>
      </c>
      <c r="V656">
        <v>100</v>
      </c>
      <c r="W656">
        <v>94.520547945205479</v>
      </c>
      <c r="X656">
        <v>41.095890410958894</v>
      </c>
      <c r="Y656">
        <v>47.887572425361206</v>
      </c>
      <c r="Z656">
        <v>0</v>
      </c>
      <c r="AA656">
        <v>2.363877150167633</v>
      </c>
      <c r="AC656">
        <v>42.527989303190274</v>
      </c>
      <c r="AE656">
        <v>4.9357674104124412</v>
      </c>
      <c r="AF656">
        <v>6.2095484771501042</v>
      </c>
      <c r="AG656">
        <v>1030.590909090909</v>
      </c>
      <c r="AH656">
        <v>90.410958904109606</v>
      </c>
      <c r="AI656">
        <v>67.808219178082197</v>
      </c>
      <c r="AJ656">
        <v>208.05771906567213</v>
      </c>
      <c r="AK656">
        <v>55.642955846137447</v>
      </c>
      <c r="AL656">
        <v>27.273285389410329</v>
      </c>
      <c r="AN656">
        <v>99</v>
      </c>
      <c r="AO656">
        <v>99</v>
      </c>
      <c r="AP656">
        <v>99</v>
      </c>
      <c r="AQ656">
        <v>99</v>
      </c>
      <c r="AR656">
        <v>212.32575757575756</v>
      </c>
      <c r="AS656">
        <v>35.400868387501397</v>
      </c>
    </row>
    <row r="657" spans="1:45">
      <c r="A657">
        <v>16</v>
      </c>
      <c r="B657">
        <v>76</v>
      </c>
      <c r="C657">
        <v>2024</v>
      </c>
      <c r="D657">
        <v>4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7</v>
      </c>
      <c r="M657">
        <v>99</v>
      </c>
      <c r="N657">
        <v>99</v>
      </c>
      <c r="O657">
        <v>99</v>
      </c>
      <c r="P657">
        <v>99</v>
      </c>
      <c r="Q657">
        <v>177</v>
      </c>
      <c r="R657">
        <v>235</v>
      </c>
      <c r="S657">
        <v>7</v>
      </c>
      <c r="T657">
        <v>9.5276595744680872</v>
      </c>
      <c r="U657">
        <v>326.09659574468105</v>
      </c>
      <c r="V657">
        <v>100</v>
      </c>
      <c r="W657">
        <v>90.212765957446777</v>
      </c>
      <c r="X657">
        <v>31.063829787234042</v>
      </c>
      <c r="Y657">
        <v>50.15548069483544</v>
      </c>
      <c r="Z657">
        <v>0</v>
      </c>
      <c r="AA657">
        <v>2.4672926093758454</v>
      </c>
      <c r="AC657">
        <v>43.707207215362025</v>
      </c>
      <c r="AE657">
        <v>6.126173096976018</v>
      </c>
      <c r="AF657">
        <v>7.4061263313258419</v>
      </c>
      <c r="AG657">
        <v>970.12556053811647</v>
      </c>
      <c r="AH657">
        <v>94.893617021276583</v>
      </c>
      <c r="AI657">
        <v>79.14893617021275</v>
      </c>
      <c r="AJ657">
        <v>230.57386474730055</v>
      </c>
      <c r="AK657">
        <v>60.57943128661848</v>
      </c>
      <c r="AL657">
        <v>21.727488278686504</v>
      </c>
      <c r="AN657">
        <v>99</v>
      </c>
      <c r="AO657">
        <v>99</v>
      </c>
      <c r="AP657">
        <v>99</v>
      </c>
      <c r="AQ657">
        <v>99</v>
      </c>
      <c r="AR657">
        <v>209.84304932735424</v>
      </c>
      <c r="AS657">
        <v>35.125877886505798</v>
      </c>
    </row>
    <row r="658" spans="1:45">
      <c r="A658">
        <v>16</v>
      </c>
      <c r="B658">
        <v>77</v>
      </c>
      <c r="C658">
        <v>2024</v>
      </c>
      <c r="D658">
        <v>5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7</v>
      </c>
      <c r="M658">
        <v>99</v>
      </c>
      <c r="N658">
        <v>99</v>
      </c>
      <c r="O658">
        <v>99</v>
      </c>
      <c r="P658">
        <v>99</v>
      </c>
      <c r="Q658">
        <v>145</v>
      </c>
      <c r="R658">
        <v>192</v>
      </c>
      <c r="S658">
        <v>7</v>
      </c>
      <c r="T658">
        <v>9.71875</v>
      </c>
      <c r="U658">
        <v>324.46458333333334</v>
      </c>
      <c r="V658">
        <v>100</v>
      </c>
      <c r="W658">
        <v>93.75</v>
      </c>
      <c r="X658">
        <v>30.208333333333325</v>
      </c>
      <c r="Y658">
        <v>50.360681337987955</v>
      </c>
      <c r="Z658">
        <v>0</v>
      </c>
      <c r="AA658">
        <v>2.3012819117830832</v>
      </c>
      <c r="AC658">
        <v>45.005999987618885</v>
      </c>
      <c r="AE658">
        <v>5.8518744285278892</v>
      </c>
      <c r="AF658">
        <v>7.0450866228373998</v>
      </c>
      <c r="AG658">
        <v>948.63428571428608</v>
      </c>
      <c r="AH658">
        <v>91.145833333333314</v>
      </c>
      <c r="AI658">
        <v>74.479166666666686</v>
      </c>
      <c r="AJ658">
        <v>196.25849709409408</v>
      </c>
      <c r="AK658">
        <v>70.740322305933006</v>
      </c>
      <c r="AL658">
        <v>-0.22572191354253557</v>
      </c>
      <c r="AN658">
        <v>99</v>
      </c>
      <c r="AO658">
        <v>99</v>
      </c>
      <c r="AP658">
        <v>99</v>
      </c>
      <c r="AQ658">
        <v>99</v>
      </c>
      <c r="AR658">
        <v>209.75428571428563</v>
      </c>
      <c r="AS658">
        <v>35.145804328952551</v>
      </c>
    </row>
    <row r="659" spans="1:45">
      <c r="A659">
        <v>16</v>
      </c>
      <c r="B659">
        <v>78</v>
      </c>
      <c r="C659">
        <v>2024</v>
      </c>
      <c r="D659">
        <v>6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7</v>
      </c>
      <c r="M659">
        <v>99</v>
      </c>
      <c r="N659">
        <v>99</v>
      </c>
      <c r="O659">
        <v>99</v>
      </c>
      <c r="P659">
        <v>99</v>
      </c>
      <c r="Q659">
        <v>127</v>
      </c>
      <c r="R659">
        <v>164</v>
      </c>
      <c r="S659">
        <v>7</v>
      </c>
      <c r="T659">
        <v>9.3414634146341466</v>
      </c>
      <c r="U659">
        <v>325.17926829268299</v>
      </c>
      <c r="V659">
        <v>100</v>
      </c>
      <c r="W659">
        <v>93.902439024390233</v>
      </c>
      <c r="X659">
        <v>27.439024390243905</v>
      </c>
      <c r="Y659">
        <v>41.248297046309375</v>
      </c>
      <c r="Z659">
        <v>0</v>
      </c>
      <c r="AA659">
        <v>2.1425965111604923</v>
      </c>
      <c r="AC659">
        <v>36.583665399572816</v>
      </c>
      <c r="AE659">
        <v>5.8135412974122644</v>
      </c>
      <c r="AF659">
        <v>7.0708241229056492</v>
      </c>
      <c r="AG659">
        <v>953.25316455696179</v>
      </c>
      <c r="AH659">
        <v>96.341463414634163</v>
      </c>
      <c r="AI659">
        <v>81.707317073170714</v>
      </c>
      <c r="AJ659">
        <v>182.56640673939032</v>
      </c>
      <c r="AK659">
        <v>63.338797225484797</v>
      </c>
      <c r="AL659">
        <v>7.6626270601493731</v>
      </c>
      <c r="AN659">
        <v>99</v>
      </c>
      <c r="AO659">
        <v>99</v>
      </c>
      <c r="AP659">
        <v>99</v>
      </c>
      <c r="AQ659">
        <v>99</v>
      </c>
      <c r="AR659">
        <v>209.94936708860763</v>
      </c>
      <c r="AS659">
        <v>35.069184392699782</v>
      </c>
    </row>
    <row r="660" spans="1:45">
      <c r="A660">
        <v>16</v>
      </c>
      <c r="B660">
        <v>79</v>
      </c>
      <c r="C660">
        <v>2024</v>
      </c>
      <c r="D660">
        <v>7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7</v>
      </c>
      <c r="M660">
        <v>99</v>
      </c>
      <c r="N660">
        <v>99</v>
      </c>
      <c r="O660">
        <v>99</v>
      </c>
      <c r="P660">
        <v>99</v>
      </c>
      <c r="Q660">
        <v>95</v>
      </c>
      <c r="R660">
        <v>119</v>
      </c>
      <c r="S660">
        <v>7</v>
      </c>
      <c r="T660">
        <v>9.1764705882352953</v>
      </c>
      <c r="U660">
        <v>332.2949579831934</v>
      </c>
      <c r="V660">
        <v>100</v>
      </c>
      <c r="W660">
        <v>90.756302521008394</v>
      </c>
      <c r="X660">
        <v>27.731092436974794</v>
      </c>
      <c r="Y660">
        <v>49.362490179922339</v>
      </c>
      <c r="Z660">
        <v>0</v>
      </c>
      <c r="AA660">
        <v>2.2701832703699765</v>
      </c>
      <c r="AC660">
        <v>52.205585268729919</v>
      </c>
      <c r="AE660">
        <v>4.9459684123025758</v>
      </c>
      <c r="AF660">
        <v>6.2294082526099519</v>
      </c>
      <c r="AG660">
        <v>988.96428571428555</v>
      </c>
      <c r="AH660">
        <v>94.117647058823522</v>
      </c>
      <c r="AI660">
        <v>76.470588235294116</v>
      </c>
      <c r="AJ660">
        <v>207.98535871251988</v>
      </c>
      <c r="AK660">
        <v>51.069893695999134</v>
      </c>
      <c r="AL660">
        <v>20.483938112847721</v>
      </c>
      <c r="AN660">
        <v>99</v>
      </c>
      <c r="AO660">
        <v>99</v>
      </c>
      <c r="AP660">
        <v>99</v>
      </c>
      <c r="AQ660">
        <v>99</v>
      </c>
      <c r="AR660">
        <v>211.0446428571428</v>
      </c>
      <c r="AS660">
        <v>35.193634175305903</v>
      </c>
    </row>
    <row r="661" spans="1:45">
      <c r="A661">
        <v>16</v>
      </c>
      <c r="B661">
        <v>80</v>
      </c>
      <c r="C661">
        <v>2024</v>
      </c>
      <c r="D661">
        <v>8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7</v>
      </c>
      <c r="M661">
        <v>99</v>
      </c>
      <c r="N661">
        <v>99</v>
      </c>
      <c r="O661">
        <v>99</v>
      </c>
      <c r="P661">
        <v>99</v>
      </c>
      <c r="Q661">
        <v>76</v>
      </c>
      <c r="R661">
        <v>94</v>
      </c>
      <c r="S661">
        <v>7</v>
      </c>
      <c r="T661">
        <v>8.9787234042553212</v>
      </c>
      <c r="U661">
        <v>323.23404255319161</v>
      </c>
      <c r="V661">
        <v>100</v>
      </c>
      <c r="W661">
        <v>80.85106382978725</v>
      </c>
      <c r="X661">
        <v>28.723404255319146</v>
      </c>
      <c r="Y661">
        <v>48.207352562700251</v>
      </c>
      <c r="Z661">
        <v>0</v>
      </c>
      <c r="AA661">
        <v>2.4055729772814418</v>
      </c>
      <c r="AC661">
        <v>36.94275675838287</v>
      </c>
      <c r="AE661">
        <v>3.5565645100264844</v>
      </c>
      <c r="AF661">
        <v>4.405063445294882</v>
      </c>
      <c r="AG661">
        <v>955.62352941176482</v>
      </c>
      <c r="AH661">
        <v>90.425531914893611</v>
      </c>
      <c r="AI661">
        <v>79.787234042553223</v>
      </c>
      <c r="AJ661">
        <v>184.05900438018679</v>
      </c>
      <c r="AK661">
        <v>31.233426287567038</v>
      </c>
      <c r="AL661">
        <v>-2.5634087476951111</v>
      </c>
      <c r="AN661">
        <v>99</v>
      </c>
      <c r="AO661">
        <v>99</v>
      </c>
      <c r="AP661">
        <v>99</v>
      </c>
      <c r="AQ661">
        <v>99</v>
      </c>
      <c r="AR661">
        <v>209.16470588235296</v>
      </c>
      <c r="AS661">
        <v>35.07955700756964</v>
      </c>
    </row>
    <row r="662" spans="1:45">
      <c r="A662">
        <v>16</v>
      </c>
      <c r="B662">
        <v>81</v>
      </c>
      <c r="C662">
        <v>2024</v>
      </c>
      <c r="D662">
        <v>9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7</v>
      </c>
      <c r="M662">
        <v>99</v>
      </c>
      <c r="N662">
        <v>99</v>
      </c>
      <c r="O662">
        <v>99</v>
      </c>
      <c r="P662">
        <v>99</v>
      </c>
      <c r="Q662">
        <v>81</v>
      </c>
      <c r="R662">
        <v>130</v>
      </c>
      <c r="S662">
        <v>7</v>
      </c>
      <c r="T662">
        <v>9.0615384615384649</v>
      </c>
      <c r="U662">
        <v>326.00923076923073</v>
      </c>
      <c r="V662">
        <v>100</v>
      </c>
      <c r="W662">
        <v>84.615384615384627</v>
      </c>
      <c r="X662">
        <v>30.769230769230759</v>
      </c>
      <c r="Y662">
        <v>44.475350902155846</v>
      </c>
      <c r="Z662">
        <v>0</v>
      </c>
      <c r="AA662">
        <v>2.4297953258338008</v>
      </c>
      <c r="AC662">
        <v>28.761811967362522</v>
      </c>
      <c r="AE662">
        <v>4.5952633439377877</v>
      </c>
      <c r="AF662">
        <v>5.6540819100917039</v>
      </c>
      <c r="AG662">
        <v>980.48837209302371</v>
      </c>
      <c r="AH662">
        <v>99.230769230769212</v>
      </c>
      <c r="AI662">
        <v>88.461538461538439</v>
      </c>
      <c r="AJ662">
        <v>194.09628060285337</v>
      </c>
      <c r="AK662">
        <v>52.879796851094994</v>
      </c>
      <c r="AL662">
        <v>7.1771159558146351</v>
      </c>
      <c r="AN662">
        <v>99</v>
      </c>
      <c r="AO662">
        <v>99</v>
      </c>
      <c r="AP662">
        <v>99</v>
      </c>
      <c r="AQ662">
        <v>99</v>
      </c>
      <c r="AR662">
        <v>209.85271317829464</v>
      </c>
      <c r="AS662">
        <v>35.128198022562259</v>
      </c>
    </row>
    <row r="663" spans="1:45">
      <c r="A663">
        <v>16</v>
      </c>
      <c r="B663">
        <v>82</v>
      </c>
      <c r="C663">
        <v>2024</v>
      </c>
      <c r="D663">
        <v>10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7</v>
      </c>
      <c r="M663">
        <v>99</v>
      </c>
      <c r="N663">
        <v>99</v>
      </c>
      <c r="O663">
        <v>99</v>
      </c>
      <c r="P663">
        <v>99</v>
      </c>
      <c r="Q663">
        <v>244</v>
      </c>
      <c r="R663">
        <v>318</v>
      </c>
      <c r="S663">
        <v>7</v>
      </c>
      <c r="T663">
        <v>8.9748427672955948</v>
      </c>
      <c r="U663">
        <v>330.54056603773591</v>
      </c>
      <c r="V663">
        <v>100</v>
      </c>
      <c r="W663">
        <v>80.503144654088018</v>
      </c>
      <c r="X663">
        <v>28.616352201257861</v>
      </c>
      <c r="Y663">
        <v>39.597544818516589</v>
      </c>
      <c r="Z663">
        <v>0</v>
      </c>
      <c r="AA663">
        <v>2.6822258792096139</v>
      </c>
      <c r="AC663">
        <v>25.550011935873833</v>
      </c>
      <c r="AE663">
        <v>4.5004245683555055</v>
      </c>
      <c r="AF663">
        <v>5.7469057291038226</v>
      </c>
      <c r="AG663">
        <v>1070.5775577557756</v>
      </c>
      <c r="AH663">
        <v>95.283018867924511</v>
      </c>
      <c r="AI663">
        <v>89.62264150943399</v>
      </c>
      <c r="AJ663">
        <v>209.40894291059556</v>
      </c>
      <c r="AK663">
        <v>56.450851740234143</v>
      </c>
      <c r="AL663">
        <v>20.8659130137526</v>
      </c>
      <c r="AN663">
        <v>99</v>
      </c>
      <c r="AO663">
        <v>99</v>
      </c>
      <c r="AP663">
        <v>99</v>
      </c>
      <c r="AQ663">
        <v>99</v>
      </c>
      <c r="AR663">
        <v>211.55445544554456</v>
      </c>
      <c r="AS663">
        <v>34.887344839650758</v>
      </c>
    </row>
    <row r="664" spans="1:45">
      <c r="A664">
        <v>16</v>
      </c>
      <c r="B664">
        <v>83</v>
      </c>
      <c r="C664">
        <v>2024</v>
      </c>
      <c r="D664">
        <v>11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7</v>
      </c>
      <c r="M664">
        <v>99</v>
      </c>
      <c r="N664">
        <v>99</v>
      </c>
      <c r="O664">
        <v>99</v>
      </c>
      <c r="P664">
        <v>99</v>
      </c>
      <c r="Q664">
        <v>198</v>
      </c>
      <c r="R664">
        <v>278</v>
      </c>
      <c r="S664">
        <v>7</v>
      </c>
      <c r="T664">
        <v>8.8669064748201425</v>
      </c>
      <c r="U664">
        <v>335.96510791366899</v>
      </c>
      <c r="V664">
        <v>100</v>
      </c>
      <c r="W664">
        <v>78.417266187050359</v>
      </c>
      <c r="X664">
        <v>32.733812949640281</v>
      </c>
      <c r="Y664">
        <v>42.435327499059966</v>
      </c>
      <c r="Z664">
        <v>0</v>
      </c>
      <c r="AA664">
        <v>2.7641561994305168</v>
      </c>
      <c r="AC664">
        <v>39.794489428481803</v>
      </c>
      <c r="AE664">
        <v>4.7367524280115845</v>
      </c>
      <c r="AF664">
        <v>6.0309954901022094</v>
      </c>
      <c r="AG664">
        <v>1085.7592592592594</v>
      </c>
      <c r="AH664">
        <v>97.122302158273413</v>
      </c>
      <c r="AI664">
        <v>89.928057553956819</v>
      </c>
      <c r="AJ664">
        <v>211.6191841042122</v>
      </c>
      <c r="AK664">
        <v>49.363550493167502</v>
      </c>
      <c r="AL664">
        <v>21.182006264855925</v>
      </c>
      <c r="AN664">
        <v>99</v>
      </c>
      <c r="AO664">
        <v>99</v>
      </c>
      <c r="AP664">
        <v>99</v>
      </c>
      <c r="AQ664">
        <v>99</v>
      </c>
      <c r="AR664">
        <v>212.71111111111111</v>
      </c>
      <c r="AS664">
        <v>34.816115943377866</v>
      </c>
    </row>
    <row r="665" spans="1:45">
      <c r="A665">
        <v>16</v>
      </c>
      <c r="B665">
        <v>84</v>
      </c>
      <c r="C665">
        <v>2024</v>
      </c>
      <c r="D665">
        <v>12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7</v>
      </c>
      <c r="M665">
        <v>99</v>
      </c>
      <c r="N665">
        <v>99</v>
      </c>
      <c r="O665">
        <v>99</v>
      </c>
      <c r="P665">
        <v>99</v>
      </c>
      <c r="Q665">
        <v>155</v>
      </c>
      <c r="R665">
        <v>197</v>
      </c>
      <c r="S665">
        <v>7</v>
      </c>
      <c r="T665">
        <v>9.1065989847715763</v>
      </c>
      <c r="U665">
        <v>338.03096446700511</v>
      </c>
      <c r="V665">
        <v>100</v>
      </c>
      <c r="W665">
        <v>85.786802030456855</v>
      </c>
      <c r="X665">
        <v>42.63959390862945</v>
      </c>
      <c r="Y665">
        <v>45.770891660915616</v>
      </c>
      <c r="Z665">
        <v>0</v>
      </c>
      <c r="AA665">
        <v>2.4148035635128342</v>
      </c>
      <c r="AC665">
        <v>45.207440691888969</v>
      </c>
      <c r="AE665">
        <v>4.8048780487804876</v>
      </c>
      <c r="AF665">
        <v>6.1353521589373718</v>
      </c>
      <c r="AG665">
        <v>1047.4516129032259</v>
      </c>
      <c r="AH665">
        <v>94.416243654822324</v>
      </c>
      <c r="AI665">
        <v>84.771573604060933</v>
      </c>
      <c r="AJ665">
        <v>221.05957043338813</v>
      </c>
      <c r="AK665">
        <v>36.247149388277023</v>
      </c>
      <c r="AL665">
        <v>-6.111666714660414</v>
      </c>
      <c r="AN665">
        <v>99</v>
      </c>
      <c r="AO665">
        <v>99</v>
      </c>
      <c r="AP665">
        <v>99</v>
      </c>
      <c r="AQ665">
        <v>99</v>
      </c>
      <c r="AR665">
        <v>213.09139784946237</v>
      </c>
      <c r="AS665">
        <v>34.66648959448046</v>
      </c>
    </row>
    <row r="666" spans="1:45">
      <c r="A666">
        <v>16</v>
      </c>
      <c r="B666">
        <v>85</v>
      </c>
      <c r="C666">
        <v>2024</v>
      </c>
      <c r="D666">
        <v>1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8</v>
      </c>
      <c r="M666">
        <v>99</v>
      </c>
      <c r="N666">
        <v>99</v>
      </c>
      <c r="O666">
        <v>99</v>
      </c>
      <c r="P666">
        <v>99</v>
      </c>
      <c r="Q666">
        <v>64</v>
      </c>
      <c r="R666">
        <v>78</v>
      </c>
      <c r="S666">
        <v>8</v>
      </c>
      <c r="T666">
        <v>10.423076923076923</v>
      </c>
      <c r="U666">
        <v>367.70641025641027</v>
      </c>
      <c r="V666">
        <v>100</v>
      </c>
      <c r="W666">
        <v>94.871794871794876</v>
      </c>
      <c r="X666">
        <v>64.102564102564102</v>
      </c>
      <c r="Y666">
        <v>47.826538442808065</v>
      </c>
      <c r="Z666">
        <v>0</v>
      </c>
      <c r="AA666">
        <v>2.7057357441479302</v>
      </c>
      <c r="AC666">
        <v>55.040343636258314</v>
      </c>
      <c r="AE666">
        <v>1.7191977077363898</v>
      </c>
      <c r="AF666">
        <v>2.3573853029732166</v>
      </c>
      <c r="AG666">
        <v>1091.5064935064936</v>
      </c>
      <c r="AH666">
        <v>98.71794871794873</v>
      </c>
      <c r="AI666">
        <v>91.025641025641022</v>
      </c>
      <c r="AJ666">
        <v>218.00194347856481</v>
      </c>
      <c r="AK666">
        <v>71.99759261550831</v>
      </c>
      <c r="AL666">
        <v>20.742642406365434</v>
      </c>
      <c r="AN666">
        <v>99</v>
      </c>
      <c r="AO666">
        <v>99</v>
      </c>
      <c r="AP666">
        <v>99</v>
      </c>
      <c r="AQ666">
        <v>99</v>
      </c>
      <c r="AR666">
        <v>213.12987012987017</v>
      </c>
      <c r="AS666">
        <v>37.969642852164462</v>
      </c>
    </row>
    <row r="667" spans="1:45">
      <c r="A667">
        <v>16</v>
      </c>
      <c r="B667">
        <v>86</v>
      </c>
      <c r="C667">
        <v>2024</v>
      </c>
      <c r="D667">
        <v>2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8</v>
      </c>
      <c r="M667">
        <v>99</v>
      </c>
      <c r="N667">
        <v>99</v>
      </c>
      <c r="O667">
        <v>99</v>
      </c>
      <c r="P667">
        <v>99</v>
      </c>
      <c r="Q667">
        <v>42</v>
      </c>
      <c r="R667">
        <v>63</v>
      </c>
      <c r="S667">
        <v>8</v>
      </c>
      <c r="T667">
        <v>10.682539682539685</v>
      </c>
      <c r="U667">
        <v>353.07142857142821</v>
      </c>
      <c r="V667">
        <v>100</v>
      </c>
      <c r="W667">
        <v>100</v>
      </c>
      <c r="X667">
        <v>55.555555555555557</v>
      </c>
      <c r="Y667">
        <v>42.846630985973093</v>
      </c>
      <c r="Z667">
        <v>0</v>
      </c>
      <c r="AA667">
        <v>2.1068700687324182</v>
      </c>
      <c r="AC667">
        <v>40.68517585202428</v>
      </c>
      <c r="AE667">
        <v>2.1724137931034488</v>
      </c>
      <c r="AF667">
        <v>2.8551228748309043</v>
      </c>
      <c r="AG667">
        <v>990.81967213114751</v>
      </c>
      <c r="AH667">
        <v>96.825396825396794</v>
      </c>
      <c r="AI667">
        <v>93.650793650793617</v>
      </c>
      <c r="AJ667">
        <v>228.15708625078889</v>
      </c>
      <c r="AK667">
        <v>48.226510642508579</v>
      </c>
      <c r="AL667">
        <v>25.861682633974969</v>
      </c>
      <c r="AN667">
        <v>99</v>
      </c>
      <c r="AO667">
        <v>99</v>
      </c>
      <c r="AP667">
        <v>99</v>
      </c>
      <c r="AQ667">
        <v>99</v>
      </c>
      <c r="AR667">
        <v>209.37704918032787</v>
      </c>
      <c r="AS667">
        <v>38.246708374026127</v>
      </c>
    </row>
    <row r="668" spans="1:45">
      <c r="A668">
        <v>16</v>
      </c>
      <c r="B668">
        <v>87</v>
      </c>
      <c r="C668">
        <v>2024</v>
      </c>
      <c r="D668">
        <v>3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8</v>
      </c>
      <c r="M668">
        <v>99</v>
      </c>
      <c r="N668">
        <v>99</v>
      </c>
      <c r="O668">
        <v>99</v>
      </c>
      <c r="P668">
        <v>99</v>
      </c>
      <c r="Q668">
        <v>57</v>
      </c>
      <c r="R668">
        <v>73</v>
      </c>
      <c r="S668">
        <v>8</v>
      </c>
      <c r="T668">
        <v>10.849315068493151</v>
      </c>
      <c r="U668">
        <v>372.92739726027406</v>
      </c>
      <c r="V668">
        <v>100</v>
      </c>
      <c r="W668">
        <v>98.63013698630138</v>
      </c>
      <c r="X668">
        <v>63.013698630136986</v>
      </c>
      <c r="Y668">
        <v>49.156471613052702</v>
      </c>
      <c r="Z668">
        <v>0</v>
      </c>
      <c r="AA668">
        <v>2.1240387535916625</v>
      </c>
      <c r="AC668">
        <v>37.624256380226392</v>
      </c>
      <c r="AE668">
        <v>2.4678837052062206</v>
      </c>
      <c r="AF668">
        <v>3.4123173680645502</v>
      </c>
      <c r="AG668">
        <v>1109.742424242424</v>
      </c>
      <c r="AH668">
        <v>90.410958904109606</v>
      </c>
      <c r="AI668">
        <v>87.671232876712324</v>
      </c>
      <c r="AJ668">
        <v>244.12380804569003</v>
      </c>
      <c r="AK668">
        <v>82.545669575040023</v>
      </c>
      <c r="AL668">
        <v>38.446845667094969</v>
      </c>
      <c r="AN668">
        <v>99</v>
      </c>
      <c r="AO668">
        <v>99</v>
      </c>
      <c r="AP668">
        <v>99</v>
      </c>
      <c r="AQ668">
        <v>99</v>
      </c>
      <c r="AR668">
        <v>213.39393939393941</v>
      </c>
      <c r="AS668">
        <v>38.349019603073131</v>
      </c>
    </row>
    <row r="669" spans="1:45">
      <c r="A669">
        <v>16</v>
      </c>
      <c r="B669">
        <v>88</v>
      </c>
      <c r="C669">
        <v>2024</v>
      </c>
      <c r="D669">
        <v>4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8</v>
      </c>
      <c r="M669">
        <v>99</v>
      </c>
      <c r="N669">
        <v>99</v>
      </c>
      <c r="O669">
        <v>99</v>
      </c>
      <c r="P669">
        <v>99</v>
      </c>
      <c r="Q669">
        <v>84</v>
      </c>
      <c r="R669">
        <v>104</v>
      </c>
      <c r="S669">
        <v>8</v>
      </c>
      <c r="T669">
        <v>10.471153846153848</v>
      </c>
      <c r="U669">
        <v>354.59903846153861</v>
      </c>
      <c r="V669">
        <v>100</v>
      </c>
      <c r="W669">
        <v>97.115384615384642</v>
      </c>
      <c r="X669">
        <v>51.923076923076913</v>
      </c>
      <c r="Y669">
        <v>44.756493931892095</v>
      </c>
      <c r="Z669">
        <v>0</v>
      </c>
      <c r="AA669">
        <v>2.5417919586281528</v>
      </c>
      <c r="AC669">
        <v>48.392717289674394</v>
      </c>
      <c r="AE669">
        <v>2.7111574556830025</v>
      </c>
      <c r="AF669">
        <v>3.5640835920505678</v>
      </c>
      <c r="AG669">
        <v>964.71</v>
      </c>
      <c r="AH669">
        <v>96.153846153846175</v>
      </c>
      <c r="AI669">
        <v>86.53846153846159</v>
      </c>
      <c r="AJ669">
        <v>222.32230185026424</v>
      </c>
      <c r="AK669">
        <v>73.224945231998618</v>
      </c>
      <c r="AL669">
        <v>19.774156534508311</v>
      </c>
      <c r="AN669">
        <v>99</v>
      </c>
      <c r="AO669">
        <v>99</v>
      </c>
      <c r="AP669">
        <v>99</v>
      </c>
      <c r="AQ669">
        <v>99</v>
      </c>
      <c r="AR669">
        <v>210.44</v>
      </c>
      <c r="AS669">
        <v>38.077206254541728</v>
      </c>
    </row>
    <row r="670" spans="1:45">
      <c r="A670">
        <v>16</v>
      </c>
      <c r="B670">
        <v>89</v>
      </c>
      <c r="C670">
        <v>2024</v>
      </c>
      <c r="D670">
        <v>5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8</v>
      </c>
      <c r="M670">
        <v>99</v>
      </c>
      <c r="N670">
        <v>99</v>
      </c>
      <c r="O670">
        <v>99</v>
      </c>
      <c r="P670">
        <v>99</v>
      </c>
      <c r="Q670">
        <v>78</v>
      </c>
      <c r="R670">
        <v>96</v>
      </c>
      <c r="S670">
        <v>8</v>
      </c>
      <c r="T670">
        <v>10.260416666666664</v>
      </c>
      <c r="U670">
        <v>349.26458333333346</v>
      </c>
      <c r="V670">
        <v>100</v>
      </c>
      <c r="W670">
        <v>95.833333333333314</v>
      </c>
      <c r="X670">
        <v>46.875</v>
      </c>
      <c r="Y670">
        <v>52.685685475212118</v>
      </c>
      <c r="Z670">
        <v>0</v>
      </c>
      <c r="AA670">
        <v>2.4801074895500448</v>
      </c>
      <c r="AC670">
        <v>31.675707336362247</v>
      </c>
      <c r="AE670">
        <v>2.9259372142639446</v>
      </c>
      <c r="AF670">
        <v>3.7917840193742953</v>
      </c>
      <c r="AG670">
        <v>960.45454545454561</v>
      </c>
      <c r="AH670">
        <v>91.666666666666686</v>
      </c>
      <c r="AI670">
        <v>88.541666666666686</v>
      </c>
      <c r="AJ670">
        <v>212.84399478421369</v>
      </c>
      <c r="AK670">
        <v>70.9461103858809</v>
      </c>
      <c r="AL670">
        <v>2.1539652233345983</v>
      </c>
      <c r="AN670">
        <v>99</v>
      </c>
      <c r="AO670">
        <v>99</v>
      </c>
      <c r="AP670">
        <v>99</v>
      </c>
      <c r="AQ670">
        <v>99</v>
      </c>
      <c r="AR670">
        <v>209.19318181818181</v>
      </c>
      <c r="AS670">
        <v>38.117635647132381</v>
      </c>
    </row>
    <row r="671" spans="1:45">
      <c r="A671">
        <v>16</v>
      </c>
      <c r="B671">
        <v>90</v>
      </c>
      <c r="C671">
        <v>2024</v>
      </c>
      <c r="D671">
        <v>6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8</v>
      </c>
      <c r="M671">
        <v>99</v>
      </c>
      <c r="N671">
        <v>99</v>
      </c>
      <c r="O671">
        <v>99</v>
      </c>
      <c r="P671">
        <v>99</v>
      </c>
      <c r="Q671">
        <v>73</v>
      </c>
      <c r="R671">
        <v>105</v>
      </c>
      <c r="S671">
        <v>8</v>
      </c>
      <c r="T671">
        <v>10.009523809523811</v>
      </c>
      <c r="U671">
        <v>353.27523809523819</v>
      </c>
      <c r="V671">
        <v>100</v>
      </c>
      <c r="W671">
        <v>93.333333333333314</v>
      </c>
      <c r="X671">
        <v>47.619047619047642</v>
      </c>
      <c r="Y671">
        <v>46.01703159018188</v>
      </c>
      <c r="Z671">
        <v>0</v>
      </c>
      <c r="AA671">
        <v>2.2907484245702765</v>
      </c>
      <c r="AC671">
        <v>47.17682183862172</v>
      </c>
      <c r="AE671">
        <v>3.7220843672456567</v>
      </c>
      <c r="AF671">
        <v>4.9181960219438006</v>
      </c>
      <c r="AG671">
        <v>961.24752475247499</v>
      </c>
      <c r="AH671">
        <v>96.190476190476176</v>
      </c>
      <c r="AI671">
        <v>87.61904761904762</v>
      </c>
      <c r="AJ671">
        <v>178.36059847380113</v>
      </c>
      <c r="AK671">
        <v>74.626792141021511</v>
      </c>
      <c r="AL671">
        <v>5.2981744274541756</v>
      </c>
      <c r="AN671">
        <v>99</v>
      </c>
      <c r="AO671">
        <v>99</v>
      </c>
      <c r="AP671">
        <v>99</v>
      </c>
      <c r="AQ671">
        <v>99</v>
      </c>
      <c r="AR671">
        <v>210.25742574257424</v>
      </c>
      <c r="AS671">
        <v>38.014795445229744</v>
      </c>
    </row>
    <row r="672" spans="1:45">
      <c r="A672">
        <v>16</v>
      </c>
      <c r="B672">
        <v>91</v>
      </c>
      <c r="C672">
        <v>2024</v>
      </c>
      <c r="D672">
        <v>7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8</v>
      </c>
      <c r="M672">
        <v>99</v>
      </c>
      <c r="N672">
        <v>99</v>
      </c>
      <c r="O672">
        <v>99</v>
      </c>
      <c r="P672">
        <v>99</v>
      </c>
      <c r="Q672">
        <v>36</v>
      </c>
      <c r="R672">
        <v>45</v>
      </c>
      <c r="S672">
        <v>8</v>
      </c>
      <c r="T672">
        <v>9.8000000000000007</v>
      </c>
      <c r="U672">
        <v>353.38</v>
      </c>
      <c r="V672">
        <v>100</v>
      </c>
      <c r="W672">
        <v>100</v>
      </c>
      <c r="X672">
        <v>40</v>
      </c>
      <c r="Y672">
        <v>53.778759127868817</v>
      </c>
      <c r="Z672">
        <v>0</v>
      </c>
      <c r="AA672">
        <v>1.8808981306221104</v>
      </c>
      <c r="AC672">
        <v>40.630015128256048</v>
      </c>
      <c r="AE672">
        <v>1.8703241895261844</v>
      </c>
      <c r="AF672">
        <v>2.5051316910871622</v>
      </c>
      <c r="AG672">
        <v>937.4</v>
      </c>
      <c r="AH672">
        <v>100</v>
      </c>
      <c r="AI672">
        <v>88.8888888888889</v>
      </c>
      <c r="AJ672">
        <v>195.34100098716249</v>
      </c>
      <c r="AK672">
        <v>62.849838393726642</v>
      </c>
      <c r="AL672">
        <v>17.174573861172725</v>
      </c>
      <c r="AN672">
        <v>99</v>
      </c>
      <c r="AO672">
        <v>99</v>
      </c>
      <c r="AP672">
        <v>99</v>
      </c>
      <c r="AQ672">
        <v>99</v>
      </c>
      <c r="AR672">
        <v>209.42222222222225</v>
      </c>
      <c r="AS672">
        <v>38.238741479851512</v>
      </c>
    </row>
    <row r="673" spans="1:45">
      <c r="A673">
        <v>16</v>
      </c>
      <c r="B673">
        <v>92</v>
      </c>
      <c r="C673">
        <v>2024</v>
      </c>
      <c r="D673">
        <v>8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8</v>
      </c>
      <c r="M673">
        <v>99</v>
      </c>
      <c r="N673">
        <v>99</v>
      </c>
      <c r="O673">
        <v>99</v>
      </c>
      <c r="P673">
        <v>99</v>
      </c>
      <c r="Q673">
        <v>42</v>
      </c>
      <c r="R673">
        <v>58</v>
      </c>
      <c r="S673">
        <v>8</v>
      </c>
      <c r="T673">
        <v>9.4310344827586174</v>
      </c>
      <c r="U673">
        <v>338.16724137931021</v>
      </c>
      <c r="V673">
        <v>100</v>
      </c>
      <c r="W673">
        <v>89.65517241379311</v>
      </c>
      <c r="X673">
        <v>39.655172413793117</v>
      </c>
      <c r="Y673">
        <v>50.755106377827424</v>
      </c>
      <c r="Z673">
        <v>0</v>
      </c>
      <c r="AA673">
        <v>2.3423541721474264</v>
      </c>
      <c r="AC673">
        <v>58.307150351395478</v>
      </c>
      <c r="AE673">
        <v>2.1944759742716604</v>
      </c>
      <c r="AF673">
        <v>2.8435884971359999</v>
      </c>
      <c r="AG673">
        <v>934.4</v>
      </c>
      <c r="AH673">
        <v>94.827586206896569</v>
      </c>
      <c r="AI673">
        <v>89.65517241379311</v>
      </c>
      <c r="AJ673">
        <v>181.98917050697889</v>
      </c>
      <c r="AK673">
        <v>74.026480191829776</v>
      </c>
      <c r="AL673">
        <v>21.007277024868547</v>
      </c>
      <c r="AN673">
        <v>99</v>
      </c>
      <c r="AO673">
        <v>99</v>
      </c>
      <c r="AP673">
        <v>99</v>
      </c>
      <c r="AQ673">
        <v>99</v>
      </c>
      <c r="AR673">
        <v>206.92727272727276</v>
      </c>
      <c r="AS673">
        <v>38.061041714361096</v>
      </c>
    </row>
    <row r="674" spans="1:45">
      <c r="A674">
        <v>16</v>
      </c>
      <c r="B674">
        <v>93</v>
      </c>
      <c r="C674">
        <v>2024</v>
      </c>
      <c r="D674">
        <v>9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8</v>
      </c>
      <c r="M674">
        <v>99</v>
      </c>
      <c r="N674">
        <v>99</v>
      </c>
      <c r="O674">
        <v>99</v>
      </c>
      <c r="P674">
        <v>99</v>
      </c>
      <c r="Q674">
        <v>32</v>
      </c>
      <c r="R674">
        <v>52</v>
      </c>
      <c r="S674">
        <v>8</v>
      </c>
      <c r="T674">
        <v>9.5769230769230784</v>
      </c>
      <c r="U674">
        <v>354.3923076923075</v>
      </c>
      <c r="V674">
        <v>100</v>
      </c>
      <c r="W674">
        <v>94.230769230769212</v>
      </c>
      <c r="X674">
        <v>53.84615384615384</v>
      </c>
      <c r="Y674">
        <v>43.015005638256994</v>
      </c>
      <c r="Z674">
        <v>0</v>
      </c>
      <c r="AA674">
        <v>1.8223627293049476</v>
      </c>
      <c r="AC674">
        <v>34.255487750188443</v>
      </c>
      <c r="AE674">
        <v>1.8381053375751153</v>
      </c>
      <c r="AF674">
        <v>2.4585354608159729</v>
      </c>
      <c r="AG674">
        <v>955.46</v>
      </c>
      <c r="AH674">
        <v>96.153846153846175</v>
      </c>
      <c r="AI674">
        <v>94.230769230769212</v>
      </c>
      <c r="AJ674">
        <v>172.568387603292</v>
      </c>
      <c r="AK674">
        <v>46.453612814651343</v>
      </c>
      <c r="AL674">
        <v>-12.015600036607221</v>
      </c>
      <c r="AN674">
        <v>99</v>
      </c>
      <c r="AO674">
        <v>99</v>
      </c>
      <c r="AP674">
        <v>99</v>
      </c>
      <c r="AQ674">
        <v>99</v>
      </c>
      <c r="AR674">
        <v>210.52000000000004</v>
      </c>
      <c r="AS674">
        <v>37.749672531202904</v>
      </c>
    </row>
    <row r="675" spans="1:45">
      <c r="A675">
        <v>16</v>
      </c>
      <c r="B675">
        <v>94</v>
      </c>
      <c r="C675">
        <v>2024</v>
      </c>
      <c r="D675">
        <v>10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8</v>
      </c>
      <c r="M675">
        <v>99</v>
      </c>
      <c r="N675">
        <v>99</v>
      </c>
      <c r="O675">
        <v>99</v>
      </c>
      <c r="P675">
        <v>99</v>
      </c>
      <c r="Q675">
        <v>77</v>
      </c>
      <c r="R675">
        <v>94</v>
      </c>
      <c r="S675">
        <v>8</v>
      </c>
      <c r="T675">
        <v>9.5957446808510642</v>
      </c>
      <c r="U675">
        <v>352.25212765957463</v>
      </c>
      <c r="V675">
        <v>100</v>
      </c>
      <c r="W675">
        <v>87.2340425531915</v>
      </c>
      <c r="X675">
        <v>51.063829787234063</v>
      </c>
      <c r="Y675">
        <v>41.445687938125126</v>
      </c>
      <c r="Z675">
        <v>0</v>
      </c>
      <c r="AA675">
        <v>2.5320042894999539</v>
      </c>
      <c r="AC675">
        <v>33.11984066582415</v>
      </c>
      <c r="AE675">
        <v>1.3303141805830738</v>
      </c>
      <c r="AF675">
        <v>1.810354664223242</v>
      </c>
      <c r="AG675">
        <v>1074.4382022471909</v>
      </c>
      <c r="AH675">
        <v>94.680851063829778</v>
      </c>
      <c r="AI675">
        <v>93.617021276595764</v>
      </c>
      <c r="AJ675">
        <v>209.6248631715462</v>
      </c>
      <c r="AK675">
        <v>54.020494376128525</v>
      </c>
      <c r="AL675">
        <v>8.9543567591222359</v>
      </c>
      <c r="AN675">
        <v>99</v>
      </c>
      <c r="AO675">
        <v>99</v>
      </c>
      <c r="AP675">
        <v>99</v>
      </c>
      <c r="AQ675">
        <v>99</v>
      </c>
      <c r="AR675">
        <v>210.14606741573036</v>
      </c>
      <c r="AS675">
        <v>37.837163746918286</v>
      </c>
    </row>
    <row r="676" spans="1:45">
      <c r="A676">
        <v>16</v>
      </c>
      <c r="B676">
        <v>95</v>
      </c>
      <c r="C676">
        <v>2024</v>
      </c>
      <c r="D676">
        <v>11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8</v>
      </c>
      <c r="M676">
        <v>99</v>
      </c>
      <c r="N676">
        <v>99</v>
      </c>
      <c r="O676">
        <v>99</v>
      </c>
      <c r="P676">
        <v>99</v>
      </c>
      <c r="Q676">
        <v>79</v>
      </c>
      <c r="R676">
        <v>95</v>
      </c>
      <c r="S676">
        <v>8</v>
      </c>
      <c r="T676">
        <v>9.5263157894736885</v>
      </c>
      <c r="U676">
        <v>363.65052631578953</v>
      </c>
      <c r="V676">
        <v>100</v>
      </c>
      <c r="W676">
        <v>86.315789473684191</v>
      </c>
      <c r="X676">
        <v>64.210526315789494</v>
      </c>
      <c r="Y676">
        <v>46.613675142057879</v>
      </c>
      <c r="Z676">
        <v>0</v>
      </c>
      <c r="AA676">
        <v>2.6391470123713381</v>
      </c>
      <c r="AC676">
        <v>32.864686294025155</v>
      </c>
      <c r="AE676">
        <v>1.6186743908672685</v>
      </c>
      <c r="AF676">
        <v>2.2307857316189166</v>
      </c>
      <c r="AG676">
        <v>1099.3820224719102</v>
      </c>
      <c r="AH676">
        <v>93.684210526315809</v>
      </c>
      <c r="AI676">
        <v>91.578947368421055</v>
      </c>
      <c r="AJ676">
        <v>204.98361160132504</v>
      </c>
      <c r="AK676">
        <v>51.120062604677969</v>
      </c>
      <c r="AL676">
        <v>25.857335424746996</v>
      </c>
      <c r="AN676">
        <v>99</v>
      </c>
      <c r="AO676">
        <v>99</v>
      </c>
      <c r="AP676">
        <v>99</v>
      </c>
      <c r="AQ676">
        <v>99</v>
      </c>
      <c r="AR676">
        <v>212.67415730337081</v>
      </c>
      <c r="AS676">
        <v>37.612727539106963</v>
      </c>
    </row>
    <row r="677" spans="1:45">
      <c r="A677">
        <v>16</v>
      </c>
      <c r="B677">
        <v>96</v>
      </c>
      <c r="C677">
        <v>2024</v>
      </c>
      <c r="D677">
        <v>12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8</v>
      </c>
      <c r="M677">
        <v>99</v>
      </c>
      <c r="N677">
        <v>99</v>
      </c>
      <c r="O677">
        <v>99</v>
      </c>
      <c r="P677">
        <v>99</v>
      </c>
      <c r="Q677">
        <v>73</v>
      </c>
      <c r="R677">
        <v>96</v>
      </c>
      <c r="S677">
        <v>8</v>
      </c>
      <c r="T677">
        <v>9.9375</v>
      </c>
      <c r="U677">
        <v>356.515625</v>
      </c>
      <c r="V677">
        <v>100</v>
      </c>
      <c r="W677">
        <v>92.708333333333314</v>
      </c>
      <c r="X677">
        <v>56.25</v>
      </c>
      <c r="Y677">
        <v>49.503327598853375</v>
      </c>
      <c r="Z677">
        <v>0</v>
      </c>
      <c r="AA677">
        <v>2.5323428710715032</v>
      </c>
      <c r="AC677">
        <v>52.326166915968201</v>
      </c>
      <c r="AE677">
        <v>2.3414634146341462</v>
      </c>
      <c r="AF677">
        <v>3.1533094063066187</v>
      </c>
      <c r="AG677">
        <v>1044.3085106382978</v>
      </c>
      <c r="AH677">
        <v>97.916666666666686</v>
      </c>
      <c r="AI677">
        <v>93.75</v>
      </c>
      <c r="AJ677">
        <v>216.76298589756712</v>
      </c>
      <c r="AK677">
        <v>74.338908023977851</v>
      </c>
      <c r="AL677">
        <v>55.719483732857249</v>
      </c>
      <c r="AN677">
        <v>99</v>
      </c>
      <c r="AO677">
        <v>99</v>
      </c>
      <c r="AP677">
        <v>99</v>
      </c>
      <c r="AQ677">
        <v>99</v>
      </c>
      <c r="AR677">
        <v>210.71276595744683</v>
      </c>
      <c r="AS677">
        <v>38.061231755363401</v>
      </c>
    </row>
    <row r="678" spans="1:45">
      <c r="A678">
        <v>16</v>
      </c>
      <c r="B678">
        <v>97</v>
      </c>
      <c r="C678">
        <v>2024</v>
      </c>
      <c r="D678">
        <v>1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</v>
      </c>
      <c r="M678">
        <v>99</v>
      </c>
      <c r="N678">
        <v>99</v>
      </c>
      <c r="O678">
        <v>99</v>
      </c>
      <c r="P678">
        <v>99</v>
      </c>
      <c r="Q678">
        <v>14</v>
      </c>
      <c r="R678">
        <v>18</v>
      </c>
      <c r="S678">
        <v>9</v>
      </c>
      <c r="T678">
        <v>11.5</v>
      </c>
      <c r="U678">
        <v>407.74444444444447</v>
      </c>
      <c r="V678">
        <v>100</v>
      </c>
      <c r="W678">
        <v>100</v>
      </c>
      <c r="X678">
        <v>88.8888888888889</v>
      </c>
      <c r="Y678">
        <v>47.136259011299344</v>
      </c>
      <c r="Z678">
        <v>0</v>
      </c>
      <c r="AA678">
        <v>2.386303510546059</v>
      </c>
      <c r="AC678">
        <v>65.921998288705325</v>
      </c>
      <c r="AE678">
        <v>0.39673793255455136</v>
      </c>
      <c r="AF678">
        <v>0.60324721480841492</v>
      </c>
      <c r="AG678">
        <v>1053</v>
      </c>
      <c r="AH678">
        <v>100</v>
      </c>
      <c r="AI678">
        <v>94.444444444444443</v>
      </c>
      <c r="AJ678">
        <v>208.1676674649014</v>
      </c>
      <c r="AK678">
        <v>59.364882588197482</v>
      </c>
      <c r="AL678">
        <v>29.033087765235059</v>
      </c>
      <c r="AN678">
        <v>99</v>
      </c>
      <c r="AO678">
        <v>99</v>
      </c>
      <c r="AP678">
        <v>99</v>
      </c>
      <c r="AQ678">
        <v>99</v>
      </c>
      <c r="AR678">
        <v>214.11111111111111</v>
      </c>
      <c r="AS678">
        <v>41.366709575293953</v>
      </c>
    </row>
    <row r="679" spans="1:45">
      <c r="A679">
        <v>16</v>
      </c>
      <c r="B679">
        <v>98</v>
      </c>
      <c r="C679">
        <v>2024</v>
      </c>
      <c r="D679">
        <v>2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</v>
      </c>
      <c r="M679">
        <v>99</v>
      </c>
      <c r="N679">
        <v>99</v>
      </c>
      <c r="O679">
        <v>99</v>
      </c>
      <c r="P679">
        <v>99</v>
      </c>
      <c r="Q679">
        <v>16</v>
      </c>
      <c r="R679">
        <v>28</v>
      </c>
      <c r="S679">
        <v>9</v>
      </c>
      <c r="T679">
        <v>10.75</v>
      </c>
      <c r="U679">
        <v>370.68214285714305</v>
      </c>
      <c r="V679">
        <v>100</v>
      </c>
      <c r="W679">
        <v>100</v>
      </c>
      <c r="X679">
        <v>71.428571428571445</v>
      </c>
      <c r="Y679">
        <v>36.706403232478195</v>
      </c>
      <c r="Z679">
        <v>0</v>
      </c>
      <c r="AA679">
        <v>2.0463381929681126</v>
      </c>
      <c r="AC679">
        <v>58.015608270749205</v>
      </c>
      <c r="AE679">
        <v>0.96551724137931028</v>
      </c>
      <c r="AF679">
        <v>1.332236645768762</v>
      </c>
      <c r="AG679">
        <v>978.107142857143</v>
      </c>
      <c r="AH679">
        <v>96.428571428571445</v>
      </c>
      <c r="AI679">
        <v>100</v>
      </c>
      <c r="AJ679">
        <v>199.44733269815376</v>
      </c>
      <c r="AK679">
        <v>60.989595643128879</v>
      </c>
      <c r="AL679">
        <v>51.109889690170007</v>
      </c>
      <c r="AN679">
        <v>99</v>
      </c>
      <c r="AO679">
        <v>99</v>
      </c>
      <c r="AP679">
        <v>99</v>
      </c>
      <c r="AQ679">
        <v>99</v>
      </c>
      <c r="AR679">
        <v>207.78571428571425</v>
      </c>
      <c r="AS679">
        <v>41.224443000220731</v>
      </c>
    </row>
    <row r="680" spans="1:45">
      <c r="A680">
        <v>16</v>
      </c>
      <c r="B680">
        <v>99</v>
      </c>
      <c r="C680">
        <v>2024</v>
      </c>
      <c r="D680">
        <v>3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</v>
      </c>
      <c r="M680">
        <v>99</v>
      </c>
      <c r="N680">
        <v>99</v>
      </c>
      <c r="O680">
        <v>99</v>
      </c>
      <c r="P680">
        <v>99</v>
      </c>
      <c r="Q680">
        <v>22</v>
      </c>
      <c r="R680">
        <v>24</v>
      </c>
      <c r="S680">
        <v>9</v>
      </c>
      <c r="T680">
        <v>11.125</v>
      </c>
      <c r="U680">
        <v>388.13749999999999</v>
      </c>
      <c r="V680">
        <v>100</v>
      </c>
      <c r="W680">
        <v>100</v>
      </c>
      <c r="X680">
        <v>87.5</v>
      </c>
      <c r="Y680">
        <v>49.001852112105482</v>
      </c>
      <c r="Z680">
        <v>0</v>
      </c>
      <c r="AA680">
        <v>2.2418835087191011</v>
      </c>
      <c r="AC680">
        <v>46.818202518244</v>
      </c>
      <c r="AE680">
        <v>0.81135902636916846</v>
      </c>
      <c r="AF680">
        <v>1.1676135124443663</v>
      </c>
      <c r="AG680">
        <v>1055.95</v>
      </c>
      <c r="AH680">
        <v>83.333333333333314</v>
      </c>
      <c r="AI680">
        <v>83.333333333333314</v>
      </c>
      <c r="AJ680">
        <v>234.63918577253875</v>
      </c>
      <c r="AK680">
        <v>36.739841753676608</v>
      </c>
      <c r="AL680">
        <v>-5.3596849156303055</v>
      </c>
      <c r="AN680">
        <v>99</v>
      </c>
      <c r="AO680">
        <v>99</v>
      </c>
      <c r="AP680">
        <v>99</v>
      </c>
      <c r="AQ680">
        <v>99</v>
      </c>
      <c r="AR680">
        <v>210.15</v>
      </c>
      <c r="AS680">
        <v>41.47399530037611</v>
      </c>
    </row>
    <row r="681" spans="1:45">
      <c r="A681">
        <v>16</v>
      </c>
      <c r="B681">
        <v>100</v>
      </c>
      <c r="C681">
        <v>2024</v>
      </c>
      <c r="D681">
        <v>4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</v>
      </c>
      <c r="M681">
        <v>99</v>
      </c>
      <c r="N681">
        <v>99</v>
      </c>
      <c r="O681">
        <v>99</v>
      </c>
      <c r="P681">
        <v>99</v>
      </c>
      <c r="Q681">
        <v>40</v>
      </c>
      <c r="R681">
        <v>49</v>
      </c>
      <c r="S681">
        <v>9</v>
      </c>
      <c r="T681">
        <v>11.63265306122449</v>
      </c>
      <c r="U681">
        <v>390.79795918367358</v>
      </c>
      <c r="V681">
        <v>100</v>
      </c>
      <c r="W681">
        <v>93.877551020408163</v>
      </c>
      <c r="X681">
        <v>75.510204081632665</v>
      </c>
      <c r="Y681">
        <v>49.45761116307014</v>
      </c>
      <c r="Z681">
        <v>0</v>
      </c>
      <c r="AA681">
        <v>2.6702738340891621</v>
      </c>
      <c r="AC681">
        <v>26.470554175750639</v>
      </c>
      <c r="AE681">
        <v>1.2773722627737227</v>
      </c>
      <c r="AF681">
        <v>1.8506545343070473</v>
      </c>
      <c r="AG681">
        <v>1029.3111111111111</v>
      </c>
      <c r="AH681">
        <v>91.836734693877574</v>
      </c>
      <c r="AI681">
        <v>89.7959183673469</v>
      </c>
      <c r="AJ681">
        <v>225.35205269604489</v>
      </c>
      <c r="AK681">
        <v>78.980076610636388</v>
      </c>
      <c r="AL681">
        <v>72.566450363422746</v>
      </c>
      <c r="AN681">
        <v>99</v>
      </c>
      <c r="AO681">
        <v>99</v>
      </c>
      <c r="AP681">
        <v>99</v>
      </c>
      <c r="AQ681">
        <v>99</v>
      </c>
      <c r="AR681">
        <v>211.15555555555557</v>
      </c>
      <c r="AS681">
        <v>41.597321107750197</v>
      </c>
    </row>
    <row r="682" spans="1:45">
      <c r="A682">
        <v>16</v>
      </c>
      <c r="B682">
        <v>101</v>
      </c>
      <c r="C682">
        <v>2024</v>
      </c>
      <c r="D682">
        <v>5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</v>
      </c>
      <c r="M682">
        <v>99</v>
      </c>
      <c r="N682">
        <v>99</v>
      </c>
      <c r="O682">
        <v>99</v>
      </c>
      <c r="P682">
        <v>99</v>
      </c>
      <c r="Q682">
        <v>21</v>
      </c>
      <c r="R682">
        <v>24</v>
      </c>
      <c r="S682">
        <v>9</v>
      </c>
      <c r="T682">
        <v>10.666666666666664</v>
      </c>
      <c r="U682">
        <v>385.91250000000008</v>
      </c>
      <c r="V682">
        <v>100</v>
      </c>
      <c r="W682">
        <v>100</v>
      </c>
      <c r="X682">
        <v>75</v>
      </c>
      <c r="Y682">
        <v>45.890016275328811</v>
      </c>
      <c r="Z682">
        <v>0</v>
      </c>
      <c r="AA682">
        <v>2.0344259359556194</v>
      </c>
      <c r="AC682">
        <v>34.686577839028743</v>
      </c>
      <c r="AE682">
        <v>0.73148430356598604</v>
      </c>
      <c r="AF682">
        <v>1.0474128498882407</v>
      </c>
      <c r="AG682">
        <v>979.5416666666664</v>
      </c>
      <c r="AH682">
        <v>95.833333333333314</v>
      </c>
      <c r="AI682">
        <v>87.5</v>
      </c>
      <c r="AJ682">
        <v>196.93441784146225</v>
      </c>
      <c r="AK682">
        <v>64.902482521774147</v>
      </c>
      <c r="AL682">
        <v>30.256503157506444</v>
      </c>
      <c r="AN682">
        <v>99</v>
      </c>
      <c r="AO682">
        <v>99</v>
      </c>
      <c r="AP682">
        <v>99</v>
      </c>
      <c r="AQ682">
        <v>99</v>
      </c>
      <c r="AR682">
        <v>210.875</v>
      </c>
      <c r="AS682">
        <v>40.998747084095072</v>
      </c>
    </row>
    <row r="683" spans="1:45">
      <c r="A683">
        <v>16</v>
      </c>
      <c r="B683">
        <v>102</v>
      </c>
      <c r="C683">
        <v>2024</v>
      </c>
      <c r="D683">
        <v>6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</v>
      </c>
      <c r="M683">
        <v>99</v>
      </c>
      <c r="N683">
        <v>99</v>
      </c>
      <c r="O683">
        <v>99</v>
      </c>
      <c r="P683">
        <v>99</v>
      </c>
      <c r="Q683">
        <v>28</v>
      </c>
      <c r="R683">
        <v>38</v>
      </c>
      <c r="S683">
        <v>9</v>
      </c>
      <c r="T683">
        <v>10.131578947368419</v>
      </c>
      <c r="U683">
        <v>377.11052631578951</v>
      </c>
      <c r="V683">
        <v>100</v>
      </c>
      <c r="W683">
        <v>97.368421052631547</v>
      </c>
      <c r="X683">
        <v>73.68421052631578</v>
      </c>
      <c r="Y683">
        <v>38.838761088388146</v>
      </c>
      <c r="Z683">
        <v>0</v>
      </c>
      <c r="AA683">
        <v>2.1905425022796559</v>
      </c>
      <c r="AC683">
        <v>35.727213589800407</v>
      </c>
      <c r="AE683">
        <v>1.3470400567174758</v>
      </c>
      <c r="AF683">
        <v>1.9000086977551316</v>
      </c>
      <c r="AG683">
        <v>967.36842105263122</v>
      </c>
      <c r="AH683">
        <v>100</v>
      </c>
      <c r="AI683">
        <v>100</v>
      </c>
      <c r="AJ683">
        <v>202.29933801341215</v>
      </c>
      <c r="AK683">
        <v>64.0195128145523</v>
      </c>
      <c r="AL683">
        <v>40.981912492499426</v>
      </c>
      <c r="AN683">
        <v>99</v>
      </c>
      <c r="AO683">
        <v>99</v>
      </c>
      <c r="AP683">
        <v>99</v>
      </c>
      <c r="AQ683">
        <v>99</v>
      </c>
      <c r="AR683">
        <v>209.15789473684217</v>
      </c>
      <c r="AS683">
        <v>41.090432393163205</v>
      </c>
    </row>
    <row r="684" spans="1:45">
      <c r="A684">
        <v>16</v>
      </c>
      <c r="B684">
        <v>103</v>
      </c>
      <c r="C684">
        <v>2024</v>
      </c>
      <c r="D684">
        <v>7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</v>
      </c>
      <c r="M684">
        <v>99</v>
      </c>
      <c r="N684">
        <v>99</v>
      </c>
      <c r="O684">
        <v>99</v>
      </c>
      <c r="P684">
        <v>99</v>
      </c>
      <c r="Q684">
        <v>11</v>
      </c>
      <c r="R684">
        <v>12</v>
      </c>
      <c r="S684">
        <v>9</v>
      </c>
      <c r="T684">
        <v>11</v>
      </c>
      <c r="U684">
        <v>379.16666666666674</v>
      </c>
      <c r="V684">
        <v>100</v>
      </c>
      <c r="W684">
        <v>100</v>
      </c>
      <c r="X684">
        <v>83.333333333333314</v>
      </c>
      <c r="Y684">
        <v>46.887139909455662</v>
      </c>
      <c r="Z684">
        <v>0</v>
      </c>
      <c r="AA684">
        <v>2.2730302828309759</v>
      </c>
      <c r="AC684">
        <v>11.846018955644102</v>
      </c>
      <c r="AE684">
        <v>0.49875311720698245</v>
      </c>
      <c r="AF684">
        <v>0.71678263842175483</v>
      </c>
      <c r="AG684">
        <v>939.36363636363649</v>
      </c>
      <c r="AH684">
        <v>91.666666666666686</v>
      </c>
      <c r="AI684">
        <v>91.666666666666686</v>
      </c>
      <c r="AJ684">
        <v>213.69148225134475</v>
      </c>
      <c r="AK684">
        <v>144.31004969304237</v>
      </c>
      <c r="AL684">
        <v>-11.603969298763989</v>
      </c>
      <c r="AN684">
        <v>99</v>
      </c>
      <c r="AO684">
        <v>99</v>
      </c>
      <c r="AP684">
        <v>99</v>
      </c>
      <c r="AQ684">
        <v>99</v>
      </c>
      <c r="AR684">
        <v>210.18181818181819</v>
      </c>
      <c r="AS684">
        <v>41.700146141988292</v>
      </c>
    </row>
    <row r="685" spans="1:45">
      <c r="A685">
        <v>16</v>
      </c>
      <c r="B685">
        <v>104</v>
      </c>
      <c r="C685">
        <v>2024</v>
      </c>
      <c r="D685">
        <v>8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</v>
      </c>
      <c r="M685">
        <v>99</v>
      </c>
      <c r="N685">
        <v>99</v>
      </c>
      <c r="O685">
        <v>99</v>
      </c>
      <c r="P685">
        <v>99</v>
      </c>
      <c r="Q685">
        <v>15</v>
      </c>
      <c r="R685">
        <v>22</v>
      </c>
      <c r="S685">
        <v>9</v>
      </c>
      <c r="T685">
        <v>10.090909090909092</v>
      </c>
      <c r="U685">
        <v>360.7409090909091</v>
      </c>
      <c r="V685">
        <v>100</v>
      </c>
      <c r="W685">
        <v>95.454545454545439</v>
      </c>
      <c r="X685">
        <v>59.090909090909101</v>
      </c>
      <c r="Y685">
        <v>37.29975212068387</v>
      </c>
      <c r="Z685">
        <v>0</v>
      </c>
      <c r="AA685">
        <v>2.4846637034029881</v>
      </c>
      <c r="AC685">
        <v>25.313541902011934</v>
      </c>
      <c r="AE685">
        <v>0.83238743851683683</v>
      </c>
      <c r="AF685">
        <v>1.150602455927257</v>
      </c>
      <c r="AG685">
        <v>941.8</v>
      </c>
      <c r="AH685">
        <v>90.909090909090892</v>
      </c>
      <c r="AI685">
        <v>90.909090909090892</v>
      </c>
      <c r="AJ685">
        <v>132.43851403575979</v>
      </c>
      <c r="AK685">
        <v>22.293801991353202</v>
      </c>
      <c r="AL685">
        <v>-68.852070449698346</v>
      </c>
      <c r="AN685">
        <v>99</v>
      </c>
      <c r="AO685">
        <v>99</v>
      </c>
      <c r="AP685">
        <v>99</v>
      </c>
      <c r="AQ685">
        <v>99</v>
      </c>
      <c r="AR685">
        <v>205.2</v>
      </c>
      <c r="AS685">
        <v>41.400150940269299</v>
      </c>
    </row>
    <row r="686" spans="1:45">
      <c r="A686">
        <v>16</v>
      </c>
      <c r="B686">
        <v>105</v>
      </c>
      <c r="C686">
        <v>2024</v>
      </c>
      <c r="D686">
        <v>9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</v>
      </c>
      <c r="M686">
        <v>99</v>
      </c>
      <c r="N686">
        <v>99</v>
      </c>
      <c r="O686">
        <v>99</v>
      </c>
      <c r="P686">
        <v>99</v>
      </c>
      <c r="Q686">
        <v>10</v>
      </c>
      <c r="R686">
        <v>13</v>
      </c>
      <c r="S686">
        <v>9</v>
      </c>
      <c r="T686">
        <v>10.461538461538463</v>
      </c>
      <c r="U686">
        <v>351.63076923076926</v>
      </c>
      <c r="V686">
        <v>100</v>
      </c>
      <c r="W686">
        <v>100</v>
      </c>
      <c r="X686">
        <v>53.84615384615384</v>
      </c>
      <c r="Y686">
        <v>33.967980049438729</v>
      </c>
      <c r="Z686">
        <v>0</v>
      </c>
      <c r="AA686">
        <v>1.7371676600978756</v>
      </c>
      <c r="AC686">
        <v>6.8459187545982356</v>
      </c>
      <c r="AE686">
        <v>0.45952633439377882</v>
      </c>
      <c r="AF686">
        <v>0.60984444110622604</v>
      </c>
      <c r="AG686">
        <v>906.69230769230785</v>
      </c>
      <c r="AH686">
        <v>100</v>
      </c>
      <c r="AI686">
        <v>100</v>
      </c>
      <c r="AJ686">
        <v>170.80730691242243</v>
      </c>
      <c r="AK686">
        <v>47.170936635905562</v>
      </c>
      <c r="AL686">
        <v>10.858329052267944</v>
      </c>
      <c r="AN686">
        <v>99</v>
      </c>
      <c r="AO686">
        <v>99</v>
      </c>
      <c r="AP686">
        <v>99</v>
      </c>
      <c r="AQ686">
        <v>99</v>
      </c>
      <c r="AR686">
        <v>204.38461538461536</v>
      </c>
      <c r="AS686">
        <v>41.150737705191744</v>
      </c>
    </row>
    <row r="687" spans="1:45">
      <c r="A687">
        <v>16</v>
      </c>
      <c r="B687">
        <v>106</v>
      </c>
      <c r="C687">
        <v>2024</v>
      </c>
      <c r="D687">
        <v>10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</v>
      </c>
      <c r="M687">
        <v>99</v>
      </c>
      <c r="N687">
        <v>99</v>
      </c>
      <c r="O687">
        <v>99</v>
      </c>
      <c r="P687">
        <v>99</v>
      </c>
      <c r="Q687">
        <v>26</v>
      </c>
      <c r="R687">
        <v>29</v>
      </c>
      <c r="S687">
        <v>9</v>
      </c>
      <c r="T687">
        <v>10.275862068965516</v>
      </c>
      <c r="U687">
        <v>388.12758620689647</v>
      </c>
      <c r="V687">
        <v>100</v>
      </c>
      <c r="W687">
        <v>100</v>
      </c>
      <c r="X687">
        <v>79.310344827586235</v>
      </c>
      <c r="Y687">
        <v>42.890670125667448</v>
      </c>
      <c r="Z687">
        <v>0</v>
      </c>
      <c r="AA687">
        <v>2.347361713809311</v>
      </c>
      <c r="AC687">
        <v>17.997607438348123</v>
      </c>
      <c r="AE687">
        <v>0.41041607698839505</v>
      </c>
      <c r="AF687">
        <v>0.615396038080121</v>
      </c>
      <c r="AG687">
        <v>1095.6785714285711</v>
      </c>
      <c r="AH687">
        <v>96.551724137931018</v>
      </c>
      <c r="AI687">
        <v>89.65517241379311</v>
      </c>
      <c r="AJ687">
        <v>190.95924276651152</v>
      </c>
      <c r="AK687">
        <v>65.551104876365812</v>
      </c>
      <c r="AL687">
        <v>-28.222206449395557</v>
      </c>
      <c r="AN687">
        <v>99</v>
      </c>
      <c r="AO687">
        <v>99</v>
      </c>
      <c r="AP687">
        <v>99</v>
      </c>
      <c r="AQ687">
        <v>99</v>
      </c>
      <c r="AR687">
        <v>211.6428571428572</v>
      </c>
      <c r="AS687">
        <v>41.059236633517216</v>
      </c>
    </row>
    <row r="688" spans="1:45">
      <c r="A688">
        <v>16</v>
      </c>
      <c r="B688">
        <v>107</v>
      </c>
      <c r="C688">
        <v>2024</v>
      </c>
      <c r="D688">
        <v>11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</v>
      </c>
      <c r="M688">
        <v>99</v>
      </c>
      <c r="N688">
        <v>99</v>
      </c>
      <c r="O688">
        <v>99</v>
      </c>
      <c r="P688">
        <v>99</v>
      </c>
      <c r="Q688">
        <v>28</v>
      </c>
      <c r="R688">
        <v>31</v>
      </c>
      <c r="S688">
        <v>9</v>
      </c>
      <c r="T688">
        <v>10.58064516129032</v>
      </c>
      <c r="U688">
        <v>399.21612903225798</v>
      </c>
      <c r="V688">
        <v>100</v>
      </c>
      <c r="W688">
        <v>93.548387096774221</v>
      </c>
      <c r="X688">
        <v>77.419354838709694</v>
      </c>
      <c r="Y688">
        <v>54.749412115119263</v>
      </c>
      <c r="Z688">
        <v>0</v>
      </c>
      <c r="AA688">
        <v>2.6973606400473402</v>
      </c>
      <c r="AC688">
        <v>34.421008713119647</v>
      </c>
      <c r="AE688">
        <v>0.5281990117566876</v>
      </c>
      <c r="AF688">
        <v>0.79913436204789501</v>
      </c>
      <c r="AG688">
        <v>1116.3793103448274</v>
      </c>
      <c r="AH688">
        <v>93.548387096774221</v>
      </c>
      <c r="AI688">
        <v>90.322580645161281</v>
      </c>
      <c r="AJ688">
        <v>196.01414688443953</v>
      </c>
      <c r="AK688">
        <v>88.464554260673978</v>
      </c>
      <c r="AL688">
        <v>40.955142613445346</v>
      </c>
      <c r="AN688">
        <v>99</v>
      </c>
      <c r="AO688">
        <v>99</v>
      </c>
      <c r="AP688">
        <v>99</v>
      </c>
      <c r="AQ688">
        <v>99</v>
      </c>
      <c r="AR688">
        <v>213.75862068965512</v>
      </c>
      <c r="AS688">
        <v>40.991241588665154</v>
      </c>
    </row>
    <row r="689" spans="1:45">
      <c r="A689">
        <v>16</v>
      </c>
      <c r="B689">
        <v>108</v>
      </c>
      <c r="C689">
        <v>2024</v>
      </c>
      <c r="D689">
        <v>12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</v>
      </c>
      <c r="M689">
        <v>99</v>
      </c>
      <c r="N689">
        <v>99</v>
      </c>
      <c r="O689">
        <v>99</v>
      </c>
      <c r="P689">
        <v>99</v>
      </c>
      <c r="Q689">
        <v>19</v>
      </c>
      <c r="R689">
        <v>28</v>
      </c>
      <c r="S689">
        <v>9</v>
      </c>
      <c r="T689">
        <v>9.7857142857142883</v>
      </c>
      <c r="U689">
        <v>372.97857142857129</v>
      </c>
      <c r="V689">
        <v>100</v>
      </c>
      <c r="W689">
        <v>96.428571428571445</v>
      </c>
      <c r="X689">
        <v>64.285714285714306</v>
      </c>
      <c r="Y689">
        <v>42.513017814236072</v>
      </c>
      <c r="Z689">
        <v>0</v>
      </c>
      <c r="AA689">
        <v>1.8585159758939511</v>
      </c>
      <c r="AC689">
        <v>40.648500616246977</v>
      </c>
      <c r="AE689">
        <v>0.68292682926829285</v>
      </c>
      <c r="AF689">
        <v>0.96218525525770371</v>
      </c>
      <c r="AG689">
        <v>1015.4642857142856</v>
      </c>
      <c r="AH689">
        <v>100</v>
      </c>
      <c r="AI689">
        <v>100</v>
      </c>
      <c r="AJ689">
        <v>212.80985512606219</v>
      </c>
      <c r="AK689">
        <v>57.41490374476016</v>
      </c>
      <c r="AL689">
        <v>35.395353960101673</v>
      </c>
      <c r="AN689">
        <v>99</v>
      </c>
      <c r="AO689">
        <v>99</v>
      </c>
      <c r="AP689">
        <v>99</v>
      </c>
      <c r="AQ689">
        <v>99</v>
      </c>
      <c r="AR689">
        <v>208.96428571428575</v>
      </c>
      <c r="AS689">
        <v>40.747331753401667</v>
      </c>
    </row>
    <row r="690" spans="1:45">
      <c r="A690">
        <v>16</v>
      </c>
      <c r="B690">
        <v>109</v>
      </c>
      <c r="C690">
        <v>2024</v>
      </c>
      <c r="D690">
        <v>1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10</v>
      </c>
      <c r="M690">
        <v>99</v>
      </c>
      <c r="N690">
        <v>99</v>
      </c>
      <c r="O690">
        <v>99</v>
      </c>
      <c r="P690">
        <v>99</v>
      </c>
      <c r="Q690">
        <v>5</v>
      </c>
      <c r="R690">
        <v>5</v>
      </c>
      <c r="S690">
        <v>10</v>
      </c>
      <c r="T690">
        <v>13</v>
      </c>
      <c r="U690">
        <v>456.24</v>
      </c>
      <c r="V690">
        <v>100</v>
      </c>
      <c r="W690">
        <v>100</v>
      </c>
      <c r="X690">
        <v>100</v>
      </c>
      <c r="Y690">
        <v>56.907032957272094</v>
      </c>
      <c r="Z690">
        <v>0</v>
      </c>
      <c r="AA690">
        <v>2.1908902300206639</v>
      </c>
      <c r="AC690">
        <v>51.364700693744062</v>
      </c>
      <c r="AE690">
        <v>0.1102049812651532</v>
      </c>
      <c r="AF690">
        <v>0.18749864381570103</v>
      </c>
      <c r="AG690">
        <v>1277</v>
      </c>
      <c r="AH690">
        <v>80</v>
      </c>
      <c r="AI690">
        <v>80</v>
      </c>
      <c r="AJ690">
        <v>153.66684743301013</v>
      </c>
      <c r="AK690">
        <v>299.23178763294976</v>
      </c>
      <c r="AL690">
        <v>-49.306853356628253</v>
      </c>
      <c r="AN690">
        <v>99</v>
      </c>
      <c r="AO690">
        <v>99</v>
      </c>
      <c r="AP690">
        <v>99</v>
      </c>
      <c r="AQ690">
        <v>99</v>
      </c>
      <c r="AR690">
        <v>219.5</v>
      </c>
      <c r="AS690">
        <v>44.757819670221139</v>
      </c>
    </row>
    <row r="691" spans="1:45">
      <c r="A691">
        <v>16</v>
      </c>
      <c r="B691">
        <v>110</v>
      </c>
      <c r="C691">
        <v>2024</v>
      </c>
      <c r="D691">
        <v>2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10</v>
      </c>
      <c r="M691">
        <v>99</v>
      </c>
      <c r="N691">
        <v>99</v>
      </c>
      <c r="O691">
        <v>99</v>
      </c>
      <c r="P691">
        <v>99</v>
      </c>
      <c r="Q691">
        <v>1</v>
      </c>
      <c r="R691">
        <v>3</v>
      </c>
      <c r="S691">
        <v>10</v>
      </c>
      <c r="T691">
        <v>9</v>
      </c>
      <c r="U691">
        <v>360.03333333333325</v>
      </c>
      <c r="V691">
        <v>100</v>
      </c>
      <c r="W691">
        <v>100</v>
      </c>
      <c r="X691">
        <v>66.666666666666686</v>
      </c>
      <c r="Y691">
        <v>30.526200040111711</v>
      </c>
      <c r="Z691">
        <v>0</v>
      </c>
      <c r="AA691">
        <v>0.81649658092772603</v>
      </c>
      <c r="AC691">
        <v>-76.765047211358791</v>
      </c>
      <c r="AE691">
        <v>0.10344827586206898</v>
      </c>
      <c r="AF691">
        <v>0.13863907285745772</v>
      </c>
      <c r="AG691">
        <v>887</v>
      </c>
      <c r="AH691">
        <v>100</v>
      </c>
      <c r="AI691">
        <v>100</v>
      </c>
      <c r="AJ691">
        <v>35.364765892999579</v>
      </c>
      <c r="AK691">
        <v>98.892881590788605</v>
      </c>
      <c r="AL691">
        <v>-85.425062859827875</v>
      </c>
      <c r="AN691">
        <v>99</v>
      </c>
      <c r="AO691">
        <v>99</v>
      </c>
      <c r="AP691">
        <v>99</v>
      </c>
      <c r="AQ691">
        <v>99</v>
      </c>
      <c r="AR691">
        <v>201.33333333333337</v>
      </c>
      <c r="AS691">
        <v>44.04982556728342</v>
      </c>
    </row>
    <row r="692" spans="1:45">
      <c r="A692">
        <v>16</v>
      </c>
      <c r="B692">
        <v>111</v>
      </c>
      <c r="C692">
        <v>2024</v>
      </c>
      <c r="D692">
        <v>3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10</v>
      </c>
      <c r="M692">
        <v>99</v>
      </c>
      <c r="N692">
        <v>99</v>
      </c>
      <c r="O692">
        <v>99</v>
      </c>
      <c r="P692">
        <v>99</v>
      </c>
      <c r="Q692">
        <v>3</v>
      </c>
      <c r="R692">
        <v>3</v>
      </c>
      <c r="S692">
        <v>10</v>
      </c>
      <c r="T692">
        <v>12</v>
      </c>
      <c r="U692">
        <v>438.03333333333319</v>
      </c>
      <c r="V692">
        <v>100</v>
      </c>
      <c r="W692">
        <v>100</v>
      </c>
      <c r="X692">
        <v>100</v>
      </c>
      <c r="Y692">
        <v>45.94129103782624</v>
      </c>
      <c r="Z692">
        <v>0</v>
      </c>
      <c r="AA692">
        <v>0.81649658092772603</v>
      </c>
      <c r="AC692">
        <v>52.073742989688711</v>
      </c>
      <c r="AE692">
        <v>0.10141987829614606</v>
      </c>
      <c r="AF692">
        <v>0.16471406360537413</v>
      </c>
      <c r="AG692">
        <v>1198</v>
      </c>
      <c r="AH692">
        <v>66.666666666666686</v>
      </c>
      <c r="AI692">
        <v>66.666666666666686</v>
      </c>
      <c r="AJ692">
        <v>237</v>
      </c>
      <c r="AK692">
        <v>113.81997436485617</v>
      </c>
      <c r="AL692">
        <v>-248.30797919985596</v>
      </c>
      <c r="AN692">
        <v>99</v>
      </c>
      <c r="AO692">
        <v>99</v>
      </c>
      <c r="AP692">
        <v>99</v>
      </c>
      <c r="AQ692">
        <v>99</v>
      </c>
      <c r="AR692">
        <v>216</v>
      </c>
      <c r="AS692">
        <v>43.18973452367095</v>
      </c>
    </row>
    <row r="693" spans="1:45">
      <c r="A693">
        <v>16</v>
      </c>
      <c r="B693">
        <v>112</v>
      </c>
      <c r="C693">
        <v>2024</v>
      </c>
      <c r="D693">
        <v>4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10</v>
      </c>
      <c r="M693">
        <v>99</v>
      </c>
      <c r="N693">
        <v>99</v>
      </c>
      <c r="O693">
        <v>99</v>
      </c>
      <c r="P693">
        <v>99</v>
      </c>
      <c r="Q693">
        <v>8</v>
      </c>
      <c r="R693">
        <v>10</v>
      </c>
      <c r="S693">
        <v>10</v>
      </c>
      <c r="T693">
        <v>13.3</v>
      </c>
      <c r="U693">
        <v>392.91</v>
      </c>
      <c r="V693">
        <v>100</v>
      </c>
      <c r="W693">
        <v>100</v>
      </c>
      <c r="X693">
        <v>80</v>
      </c>
      <c r="Y693">
        <v>49.118641064263969</v>
      </c>
      <c r="Z693">
        <v>0</v>
      </c>
      <c r="AA693">
        <v>2.6851443164195081</v>
      </c>
      <c r="AC693">
        <v>59.266525713101203</v>
      </c>
      <c r="AE693">
        <v>0.26068821689259641</v>
      </c>
      <c r="AF693">
        <v>0.37972576939625441</v>
      </c>
      <c r="AG693">
        <v>959.7</v>
      </c>
      <c r="AH693">
        <v>100</v>
      </c>
      <c r="AI693">
        <v>90</v>
      </c>
      <c r="AJ693">
        <v>207.44110007421375</v>
      </c>
      <c r="AK693">
        <v>68.204235781378131</v>
      </c>
      <c r="AL693">
        <v>53.067337448841485</v>
      </c>
      <c r="AN693">
        <v>99</v>
      </c>
      <c r="AO693">
        <v>99</v>
      </c>
      <c r="AP693">
        <v>99</v>
      </c>
      <c r="AQ693">
        <v>99</v>
      </c>
      <c r="AR693">
        <v>204</v>
      </c>
      <c r="AS693">
        <v>46.102899263751809</v>
      </c>
    </row>
    <row r="694" spans="1:45">
      <c r="A694">
        <v>16</v>
      </c>
      <c r="B694">
        <v>113</v>
      </c>
      <c r="C694">
        <v>2024</v>
      </c>
      <c r="D694">
        <v>5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10</v>
      </c>
      <c r="M694">
        <v>99</v>
      </c>
      <c r="N694">
        <v>99</v>
      </c>
      <c r="O694">
        <v>99</v>
      </c>
      <c r="P694">
        <v>99</v>
      </c>
      <c r="Q694">
        <v>5</v>
      </c>
      <c r="R694">
        <v>6</v>
      </c>
      <c r="S694">
        <v>10</v>
      </c>
      <c r="T694">
        <v>10.5</v>
      </c>
      <c r="U694">
        <v>380.23333333333346</v>
      </c>
      <c r="V694">
        <v>100</v>
      </c>
      <c r="W694">
        <v>100</v>
      </c>
      <c r="X694">
        <v>66.666666666666686</v>
      </c>
      <c r="Y694">
        <v>52.208226256873282</v>
      </c>
      <c r="Z694">
        <v>0</v>
      </c>
      <c r="AA694">
        <v>2.2173557826083452</v>
      </c>
      <c r="AC694">
        <v>43.637550520626178</v>
      </c>
      <c r="AE694">
        <v>0.18287107589149651</v>
      </c>
      <c r="AF694">
        <v>0.25799972745711269</v>
      </c>
      <c r="AG694">
        <v>1165.666666666667</v>
      </c>
      <c r="AH694">
        <v>50</v>
      </c>
      <c r="AI694">
        <v>50</v>
      </c>
      <c r="AJ694">
        <v>38.421637422447454</v>
      </c>
      <c r="AK694">
        <v>1880.2797194830553</v>
      </c>
      <c r="AL694">
        <v>1662.2759279407101</v>
      </c>
      <c r="AN694">
        <v>99</v>
      </c>
      <c r="AO694">
        <v>99</v>
      </c>
      <c r="AP694">
        <v>99</v>
      </c>
      <c r="AQ694">
        <v>99</v>
      </c>
      <c r="AR694">
        <v>209.33333333333337</v>
      </c>
      <c r="AS694">
        <v>44.66283426021144</v>
      </c>
    </row>
    <row r="695" spans="1:45">
      <c r="A695">
        <v>16</v>
      </c>
      <c r="B695">
        <v>114</v>
      </c>
      <c r="C695">
        <v>2024</v>
      </c>
      <c r="D695">
        <v>6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10</v>
      </c>
      <c r="M695">
        <v>99</v>
      </c>
      <c r="N695">
        <v>99</v>
      </c>
      <c r="O695">
        <v>99</v>
      </c>
      <c r="P695">
        <v>99</v>
      </c>
      <c r="Q695">
        <v>4</v>
      </c>
      <c r="R695">
        <v>6</v>
      </c>
      <c r="S695">
        <v>10</v>
      </c>
      <c r="T695">
        <v>11.833333333333336</v>
      </c>
      <c r="U695">
        <v>402.60000000000008</v>
      </c>
      <c r="V695">
        <v>100</v>
      </c>
      <c r="W695">
        <v>100</v>
      </c>
      <c r="X695">
        <v>83.333333333333314</v>
      </c>
      <c r="Y695">
        <v>41.761265945051264</v>
      </c>
      <c r="Z695">
        <v>0</v>
      </c>
      <c r="AA695">
        <v>2.0344259359556136</v>
      </c>
      <c r="AC695">
        <v>94.966032218729524</v>
      </c>
      <c r="AE695">
        <v>0.21269053527118048</v>
      </c>
      <c r="AF695">
        <v>0.32027892215721299</v>
      </c>
      <c r="AG695">
        <v>1023.1666666666664</v>
      </c>
      <c r="AH695">
        <v>100</v>
      </c>
      <c r="AI695">
        <v>100</v>
      </c>
      <c r="AJ695">
        <v>185.57066638405524</v>
      </c>
      <c r="AK695">
        <v>70.861764043784675</v>
      </c>
      <c r="AL695">
        <v>86.004989415807714</v>
      </c>
      <c r="AN695">
        <v>99</v>
      </c>
      <c r="AO695">
        <v>99</v>
      </c>
      <c r="AP695">
        <v>99</v>
      </c>
      <c r="AQ695">
        <v>99</v>
      </c>
      <c r="AR695">
        <v>207.5</v>
      </c>
      <c r="AS695">
        <v>44.879689192001678</v>
      </c>
    </row>
    <row r="696" spans="1:45">
      <c r="A696">
        <v>16</v>
      </c>
      <c r="B696">
        <v>115</v>
      </c>
      <c r="C696">
        <v>2024</v>
      </c>
      <c r="D696">
        <v>7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10</v>
      </c>
      <c r="M696">
        <v>99</v>
      </c>
      <c r="N696">
        <v>99</v>
      </c>
      <c r="O696">
        <v>99</v>
      </c>
      <c r="P696">
        <v>99</v>
      </c>
      <c r="Q696">
        <v>2</v>
      </c>
      <c r="R696">
        <v>2</v>
      </c>
      <c r="S696">
        <v>10</v>
      </c>
      <c r="T696">
        <v>12</v>
      </c>
      <c r="U696">
        <v>396.35</v>
      </c>
      <c r="V696">
        <v>100</v>
      </c>
      <c r="W696">
        <v>100</v>
      </c>
      <c r="X696">
        <v>100</v>
      </c>
      <c r="Y696">
        <v>17.649999999999771</v>
      </c>
      <c r="Z696">
        <v>0</v>
      </c>
      <c r="AA696">
        <v>2</v>
      </c>
      <c r="AC696">
        <v>-100.00000000000441</v>
      </c>
      <c r="AE696">
        <v>8.3125519534497122E-2</v>
      </c>
      <c r="AF696">
        <v>0.12487771373119236</v>
      </c>
      <c r="AG696">
        <v>1159.5</v>
      </c>
      <c r="AH696">
        <v>100</v>
      </c>
      <c r="AI696">
        <v>100</v>
      </c>
      <c r="AJ696">
        <v>278.5</v>
      </c>
      <c r="AK696">
        <v>100.00000000000063</v>
      </c>
      <c r="AL696">
        <v>-100</v>
      </c>
      <c r="AN696">
        <v>99</v>
      </c>
      <c r="AO696">
        <v>99</v>
      </c>
      <c r="AP696">
        <v>99</v>
      </c>
      <c r="AQ696">
        <v>99</v>
      </c>
      <c r="AR696">
        <v>207.5</v>
      </c>
      <c r="AS696">
        <v>44.351592685848743</v>
      </c>
    </row>
    <row r="697" spans="1:45">
      <c r="A697">
        <v>16</v>
      </c>
      <c r="B697">
        <v>116</v>
      </c>
      <c r="C697">
        <v>2024</v>
      </c>
      <c r="D697">
        <v>8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10</v>
      </c>
      <c r="M697">
        <v>99</v>
      </c>
      <c r="N697">
        <v>99</v>
      </c>
      <c r="O697">
        <v>99</v>
      </c>
      <c r="P697">
        <v>99</v>
      </c>
      <c r="Q697">
        <v>3</v>
      </c>
      <c r="R697">
        <v>4</v>
      </c>
      <c r="S697">
        <v>10</v>
      </c>
      <c r="T697">
        <v>13</v>
      </c>
      <c r="U697">
        <v>413.9</v>
      </c>
      <c r="V697">
        <v>100</v>
      </c>
      <c r="W697">
        <v>100</v>
      </c>
      <c r="X697">
        <v>100</v>
      </c>
      <c r="Y697">
        <v>55.605440381315191</v>
      </c>
      <c r="Z697">
        <v>0</v>
      </c>
      <c r="AA697">
        <v>1.8708286933869704</v>
      </c>
      <c r="AC697">
        <v>31.794247165871688</v>
      </c>
      <c r="AE697">
        <v>0.15134317063942496</v>
      </c>
      <c r="AF697">
        <v>0.24002840442437484</v>
      </c>
      <c r="AG697">
        <v>1103</v>
      </c>
      <c r="AH697">
        <v>50</v>
      </c>
      <c r="AI697">
        <v>50</v>
      </c>
      <c r="AJ697">
        <v>297</v>
      </c>
      <c r="AK697">
        <v>285.62655854313601</v>
      </c>
      <c r="AL697">
        <v>-91.606715241362977</v>
      </c>
      <c r="AN697">
        <v>99</v>
      </c>
      <c r="AO697">
        <v>99</v>
      </c>
      <c r="AP697">
        <v>99</v>
      </c>
      <c r="AQ697">
        <v>99</v>
      </c>
      <c r="AR697">
        <v>213</v>
      </c>
      <c r="AS697">
        <v>45.054385141818557</v>
      </c>
    </row>
    <row r="698" spans="1:45">
      <c r="A698">
        <v>16</v>
      </c>
      <c r="B698">
        <v>117</v>
      </c>
      <c r="C698">
        <v>2024</v>
      </c>
      <c r="D698">
        <v>9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10</v>
      </c>
      <c r="M698">
        <v>99</v>
      </c>
      <c r="N698">
        <v>99</v>
      </c>
      <c r="O698">
        <v>99</v>
      </c>
      <c r="P698">
        <v>99</v>
      </c>
      <c r="Q698">
        <v>2</v>
      </c>
      <c r="R698">
        <v>3</v>
      </c>
      <c r="S698">
        <v>10</v>
      </c>
      <c r="T698">
        <v>12</v>
      </c>
      <c r="U698">
        <v>420.1666666666668</v>
      </c>
      <c r="V698">
        <v>100</v>
      </c>
      <c r="W698">
        <v>100</v>
      </c>
      <c r="X698">
        <v>100</v>
      </c>
      <c r="Y698">
        <v>5.1848068645035452</v>
      </c>
      <c r="Z698">
        <v>0</v>
      </c>
      <c r="AA698">
        <v>1.4142135623730951</v>
      </c>
      <c r="AC698">
        <v>-86.374344590820385</v>
      </c>
      <c r="AE698">
        <v>0.10604453870625664</v>
      </c>
      <c r="AF698">
        <v>0.16816348398984901</v>
      </c>
      <c r="AG698">
        <v>1076.333333333333</v>
      </c>
      <c r="AH698">
        <v>100</v>
      </c>
      <c r="AI698">
        <v>100</v>
      </c>
      <c r="AJ698">
        <v>152.14101645805115</v>
      </c>
      <c r="AK698">
        <v>-99.594386927851374</v>
      </c>
      <c r="AL698">
        <v>81.489786156532858</v>
      </c>
      <c r="AN698">
        <v>99</v>
      </c>
      <c r="AO698">
        <v>99</v>
      </c>
      <c r="AP698">
        <v>99</v>
      </c>
      <c r="AQ698">
        <v>99</v>
      </c>
      <c r="AR698">
        <v>211</v>
      </c>
      <c r="AS698">
        <v>44.771071710261687</v>
      </c>
    </row>
    <row r="699" spans="1:45">
      <c r="A699">
        <v>16</v>
      </c>
      <c r="B699">
        <v>118</v>
      </c>
      <c r="C699">
        <v>2024</v>
      </c>
      <c r="D699">
        <v>10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10</v>
      </c>
      <c r="M699">
        <v>99</v>
      </c>
      <c r="N699">
        <v>99</v>
      </c>
      <c r="O699">
        <v>99</v>
      </c>
      <c r="P699">
        <v>99</v>
      </c>
      <c r="Q699">
        <v>3</v>
      </c>
      <c r="R699">
        <v>4</v>
      </c>
      <c r="S699">
        <v>10</v>
      </c>
      <c r="T699">
        <v>13</v>
      </c>
      <c r="U699">
        <v>452.75</v>
      </c>
      <c r="V699">
        <v>100</v>
      </c>
      <c r="W699">
        <v>100</v>
      </c>
      <c r="X699">
        <v>100</v>
      </c>
      <c r="Y699">
        <v>27.445719156182008</v>
      </c>
      <c r="Z699">
        <v>0</v>
      </c>
      <c r="AA699">
        <v>2.4494897427831779</v>
      </c>
      <c r="AC699">
        <v>-15.767238068317717</v>
      </c>
      <c r="AE699">
        <v>5.6609114067364845E-2</v>
      </c>
      <c r="AF699">
        <v>9.9014919104373683E-2</v>
      </c>
      <c r="AG699">
        <v>1042.75</v>
      </c>
      <c r="AH699">
        <v>100</v>
      </c>
      <c r="AI699">
        <v>100</v>
      </c>
      <c r="AJ699">
        <v>147.80794126162502</v>
      </c>
      <c r="AK699">
        <v>27.965189187446423</v>
      </c>
      <c r="AL699">
        <v>63.940731760209907</v>
      </c>
      <c r="AN699">
        <v>99</v>
      </c>
      <c r="AO699">
        <v>99</v>
      </c>
      <c r="AP699">
        <v>99</v>
      </c>
      <c r="AQ699">
        <v>99</v>
      </c>
      <c r="AR699">
        <v>216</v>
      </c>
      <c r="AS699">
        <v>44.967485651557659</v>
      </c>
    </row>
    <row r="700" spans="1:45">
      <c r="A700">
        <v>16</v>
      </c>
      <c r="B700">
        <v>119</v>
      </c>
      <c r="C700">
        <v>2024</v>
      </c>
      <c r="D700">
        <v>11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10</v>
      </c>
      <c r="M700">
        <v>99</v>
      </c>
      <c r="N700">
        <v>99</v>
      </c>
      <c r="O700">
        <v>99</v>
      </c>
      <c r="P700">
        <v>99</v>
      </c>
      <c r="Q700">
        <v>3</v>
      </c>
      <c r="R700">
        <v>3</v>
      </c>
      <c r="S700">
        <v>10</v>
      </c>
      <c r="T700">
        <v>10.666666666666664</v>
      </c>
      <c r="U700">
        <v>448.5</v>
      </c>
      <c r="V700">
        <v>100</v>
      </c>
      <c r="W700">
        <v>100</v>
      </c>
      <c r="X700">
        <v>66.666666666666686</v>
      </c>
      <c r="Y700">
        <v>72.666223240237315</v>
      </c>
      <c r="Z700">
        <v>0</v>
      </c>
      <c r="AA700">
        <v>2.0548046676563274</v>
      </c>
      <c r="AC700">
        <v>88.091234033961811</v>
      </c>
      <c r="AE700">
        <v>5.1116033395808488E-2</v>
      </c>
      <c r="AF700">
        <v>8.6882785146330549E-2</v>
      </c>
      <c r="AG700">
        <v>1265</v>
      </c>
      <c r="AH700">
        <v>100</v>
      </c>
      <c r="AI700">
        <v>100</v>
      </c>
      <c r="AJ700">
        <v>182.38969269122632</v>
      </c>
      <c r="AK700">
        <v>99.377751616839674</v>
      </c>
      <c r="AL700">
        <v>82.271543052593472</v>
      </c>
      <c r="AN700">
        <v>99</v>
      </c>
      <c r="AO700">
        <v>99</v>
      </c>
      <c r="AP700">
        <v>99</v>
      </c>
      <c r="AQ700">
        <v>99</v>
      </c>
      <c r="AR700">
        <v>214</v>
      </c>
      <c r="AS700">
        <v>45.320469638165349</v>
      </c>
    </row>
    <row r="701" spans="1:45">
      <c r="A701">
        <v>16</v>
      </c>
      <c r="B701">
        <v>120</v>
      </c>
      <c r="C701">
        <v>2024</v>
      </c>
      <c r="D701">
        <v>12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10</v>
      </c>
      <c r="M701">
        <v>99</v>
      </c>
      <c r="N701">
        <v>99</v>
      </c>
      <c r="O701">
        <v>99</v>
      </c>
      <c r="P701">
        <v>99</v>
      </c>
      <c r="Q701">
        <v>3</v>
      </c>
      <c r="R701">
        <v>4</v>
      </c>
      <c r="S701">
        <v>10</v>
      </c>
      <c r="T701">
        <v>12</v>
      </c>
      <c r="U701">
        <v>377.72500000000002</v>
      </c>
      <c r="V701">
        <v>100</v>
      </c>
      <c r="W701">
        <v>100</v>
      </c>
      <c r="X701">
        <v>75</v>
      </c>
      <c r="Y701">
        <v>36.228881779597003</v>
      </c>
      <c r="Z701">
        <v>0</v>
      </c>
      <c r="AA701">
        <v>2.1213203435596424</v>
      </c>
      <c r="AC701">
        <v>-26.706807701377009</v>
      </c>
      <c r="AE701">
        <v>9.7560975609756101E-2</v>
      </c>
      <c r="AF701">
        <v>0.1392042536117418</v>
      </c>
      <c r="AG701">
        <v>991.25</v>
      </c>
      <c r="AH701">
        <v>100</v>
      </c>
      <c r="AI701">
        <v>100</v>
      </c>
      <c r="AJ701">
        <v>252.20267147673121</v>
      </c>
      <c r="AK701">
        <v>91.925683020253317</v>
      </c>
      <c r="AL701">
        <v>-14.252265648039536</v>
      </c>
      <c r="AN701">
        <v>99</v>
      </c>
      <c r="AO701">
        <v>99</v>
      </c>
      <c r="AP701">
        <v>99</v>
      </c>
      <c r="AQ701">
        <v>99</v>
      </c>
      <c r="AR701">
        <v>203</v>
      </c>
      <c r="AS701">
        <v>45.030383931341639</v>
      </c>
    </row>
    <row r="702" spans="1:45">
      <c r="A702">
        <v>16</v>
      </c>
      <c r="B702">
        <v>121</v>
      </c>
      <c r="C702">
        <v>2024</v>
      </c>
      <c r="D702">
        <v>1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11</v>
      </c>
      <c r="M702">
        <v>99</v>
      </c>
      <c r="N702">
        <v>99</v>
      </c>
      <c r="O702">
        <v>99</v>
      </c>
      <c r="P702">
        <v>99</v>
      </c>
      <c r="R702">
        <v>0</v>
      </c>
      <c r="AN702">
        <v>99</v>
      </c>
      <c r="AO702">
        <v>99</v>
      </c>
      <c r="AP702">
        <v>99</v>
      </c>
      <c r="AQ702">
        <v>99</v>
      </c>
    </row>
    <row r="703" spans="1:45">
      <c r="A703">
        <v>16</v>
      </c>
      <c r="B703">
        <v>122</v>
      </c>
      <c r="C703">
        <v>2024</v>
      </c>
      <c r="D703">
        <v>2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11</v>
      </c>
      <c r="M703">
        <v>99</v>
      </c>
      <c r="N703">
        <v>99</v>
      </c>
      <c r="O703">
        <v>99</v>
      </c>
      <c r="P703">
        <v>99</v>
      </c>
      <c r="Q703">
        <v>1</v>
      </c>
      <c r="R703">
        <v>1</v>
      </c>
      <c r="S703">
        <v>11</v>
      </c>
      <c r="T703">
        <v>15</v>
      </c>
      <c r="U703">
        <v>450.4</v>
      </c>
      <c r="V703">
        <v>100</v>
      </c>
      <c r="W703">
        <v>100</v>
      </c>
      <c r="X703">
        <v>100</v>
      </c>
      <c r="Y703">
        <v>0</v>
      </c>
      <c r="Z703">
        <v>0</v>
      </c>
      <c r="AA703">
        <v>0</v>
      </c>
      <c r="AE703">
        <v>3.4482758620689655E-2</v>
      </c>
      <c r="AF703">
        <v>5.7812275173594045E-2</v>
      </c>
      <c r="AG703">
        <v>1372</v>
      </c>
      <c r="AH703">
        <v>100</v>
      </c>
      <c r="AI703">
        <v>100</v>
      </c>
      <c r="AJ703">
        <v>0</v>
      </c>
      <c r="AN703">
        <v>99</v>
      </c>
      <c r="AO703">
        <v>99</v>
      </c>
      <c r="AP703">
        <v>99</v>
      </c>
      <c r="AQ703">
        <v>99</v>
      </c>
      <c r="AR703">
        <v>209</v>
      </c>
      <c r="AS703">
        <v>49.291683978088656</v>
      </c>
    </row>
    <row r="704" spans="1:45">
      <c r="A704">
        <v>16</v>
      </c>
      <c r="B704">
        <v>123</v>
      </c>
      <c r="C704">
        <v>2024</v>
      </c>
      <c r="D704">
        <v>3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11</v>
      </c>
      <c r="M704">
        <v>99</v>
      </c>
      <c r="N704">
        <v>99</v>
      </c>
      <c r="O704">
        <v>99</v>
      </c>
      <c r="P704">
        <v>99</v>
      </c>
      <c r="Q704">
        <v>1</v>
      </c>
      <c r="R704">
        <v>1</v>
      </c>
      <c r="S704">
        <v>11</v>
      </c>
      <c r="T704">
        <v>10</v>
      </c>
      <c r="U704">
        <v>350.6</v>
      </c>
      <c r="V704">
        <v>100</v>
      </c>
      <c r="W704">
        <v>100</v>
      </c>
      <c r="X704">
        <v>100</v>
      </c>
      <c r="Y704">
        <v>0</v>
      </c>
      <c r="Z704">
        <v>0</v>
      </c>
      <c r="AA704">
        <v>0</v>
      </c>
      <c r="AE704">
        <v>3.3806626098715355E-2</v>
      </c>
      <c r="AF704">
        <v>4.3945476523890255E-2</v>
      </c>
      <c r="AG704">
        <v>1047</v>
      </c>
      <c r="AH704">
        <v>100</v>
      </c>
      <c r="AI704">
        <v>100</v>
      </c>
      <c r="AJ704">
        <v>0</v>
      </c>
      <c r="AN704">
        <v>99</v>
      </c>
      <c r="AO704">
        <v>99</v>
      </c>
      <c r="AP704">
        <v>99</v>
      </c>
      <c r="AQ704">
        <v>99</v>
      </c>
      <c r="AR704">
        <v>192</v>
      </c>
      <c r="AS704">
        <v>49.591064453125</v>
      </c>
    </row>
    <row r="705" spans="1:45">
      <c r="A705">
        <v>16</v>
      </c>
      <c r="B705">
        <v>124</v>
      </c>
      <c r="C705">
        <v>2024</v>
      </c>
      <c r="D705">
        <v>4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11</v>
      </c>
      <c r="M705">
        <v>99</v>
      </c>
      <c r="N705">
        <v>99</v>
      </c>
      <c r="O705">
        <v>99</v>
      </c>
      <c r="P705">
        <v>99</v>
      </c>
      <c r="Q705">
        <v>1</v>
      </c>
      <c r="R705">
        <v>2</v>
      </c>
      <c r="S705">
        <v>11</v>
      </c>
      <c r="T705">
        <v>15</v>
      </c>
      <c r="U705">
        <v>455.05</v>
      </c>
      <c r="V705">
        <v>100</v>
      </c>
      <c r="W705">
        <v>100</v>
      </c>
      <c r="X705">
        <v>100</v>
      </c>
      <c r="Y705">
        <v>56.94999999999991</v>
      </c>
      <c r="Z705">
        <v>0</v>
      </c>
      <c r="AA705">
        <v>0</v>
      </c>
      <c r="AE705">
        <v>5.2137643378519283E-2</v>
      </c>
      <c r="AF705">
        <v>8.795612805159736E-2</v>
      </c>
      <c r="AG705">
        <v>1319</v>
      </c>
      <c r="AH705">
        <v>100</v>
      </c>
      <c r="AI705">
        <v>100</v>
      </c>
      <c r="AJ705">
        <v>128</v>
      </c>
      <c r="AK705">
        <v>99.999999999999815</v>
      </c>
      <c r="AN705">
        <v>99</v>
      </c>
      <c r="AO705">
        <v>99</v>
      </c>
      <c r="AP705">
        <v>99</v>
      </c>
      <c r="AQ705">
        <v>99</v>
      </c>
      <c r="AR705">
        <v>207</v>
      </c>
      <c r="AS705">
        <v>51.039059246838498</v>
      </c>
    </row>
    <row r="706" spans="1:45">
      <c r="A706">
        <v>16</v>
      </c>
      <c r="B706">
        <v>125</v>
      </c>
      <c r="C706">
        <v>2024</v>
      </c>
      <c r="D706">
        <v>5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11</v>
      </c>
      <c r="M706">
        <v>99</v>
      </c>
      <c r="N706">
        <v>99</v>
      </c>
      <c r="O706">
        <v>99</v>
      </c>
      <c r="P706">
        <v>99</v>
      </c>
      <c r="Q706">
        <v>1</v>
      </c>
      <c r="R706">
        <v>1</v>
      </c>
      <c r="S706">
        <v>11</v>
      </c>
      <c r="T706">
        <v>15</v>
      </c>
      <c r="U706">
        <v>400.2</v>
      </c>
      <c r="V706">
        <v>100</v>
      </c>
      <c r="W706">
        <v>100</v>
      </c>
      <c r="X706">
        <v>100</v>
      </c>
      <c r="Y706">
        <v>0</v>
      </c>
      <c r="Z706">
        <v>0</v>
      </c>
      <c r="AA706">
        <v>0</v>
      </c>
      <c r="AE706">
        <v>3.047851264858276E-2</v>
      </c>
      <c r="AF706">
        <v>4.5257951664914739E-2</v>
      </c>
      <c r="AG706">
        <v>0</v>
      </c>
      <c r="AH706">
        <v>0</v>
      </c>
      <c r="AI706">
        <v>0</v>
      </c>
      <c r="AN706">
        <v>99</v>
      </c>
      <c r="AO706">
        <v>99</v>
      </c>
      <c r="AP706">
        <v>99</v>
      </c>
      <c r="AQ706">
        <v>99</v>
      </c>
    </row>
    <row r="707" spans="1:45">
      <c r="A707">
        <v>16</v>
      </c>
      <c r="B707">
        <v>126</v>
      </c>
      <c r="C707">
        <v>2024</v>
      </c>
      <c r="D707">
        <v>6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11</v>
      </c>
      <c r="M707">
        <v>99</v>
      </c>
      <c r="N707">
        <v>99</v>
      </c>
      <c r="O707">
        <v>99</v>
      </c>
      <c r="P707">
        <v>99</v>
      </c>
      <c r="R707">
        <v>0</v>
      </c>
      <c r="AN707">
        <v>99</v>
      </c>
      <c r="AO707">
        <v>99</v>
      </c>
      <c r="AP707">
        <v>99</v>
      </c>
      <c r="AQ707">
        <v>99</v>
      </c>
    </row>
    <row r="708" spans="1:45">
      <c r="A708">
        <v>16</v>
      </c>
      <c r="B708">
        <v>127</v>
      </c>
      <c r="C708">
        <v>2024</v>
      </c>
      <c r="D708">
        <v>7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11</v>
      </c>
      <c r="M708">
        <v>99</v>
      </c>
      <c r="N708">
        <v>99</v>
      </c>
      <c r="O708">
        <v>99</v>
      </c>
      <c r="P708">
        <v>99</v>
      </c>
      <c r="R708">
        <v>0</v>
      </c>
      <c r="AN708">
        <v>99</v>
      </c>
      <c r="AO708">
        <v>99</v>
      </c>
      <c r="AP708">
        <v>99</v>
      </c>
      <c r="AQ708">
        <v>99</v>
      </c>
    </row>
    <row r="709" spans="1:45">
      <c r="A709">
        <v>16</v>
      </c>
      <c r="B709">
        <v>128</v>
      </c>
      <c r="C709">
        <v>2024</v>
      </c>
      <c r="D709">
        <v>8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11</v>
      </c>
      <c r="M709">
        <v>99</v>
      </c>
      <c r="N709">
        <v>99</v>
      </c>
      <c r="O709">
        <v>99</v>
      </c>
      <c r="P709">
        <v>99</v>
      </c>
      <c r="R709">
        <v>0</v>
      </c>
      <c r="AN709">
        <v>99</v>
      </c>
      <c r="AO709">
        <v>99</v>
      </c>
      <c r="AP709">
        <v>99</v>
      </c>
      <c r="AQ709">
        <v>99</v>
      </c>
    </row>
    <row r="710" spans="1:45">
      <c r="A710">
        <v>16</v>
      </c>
      <c r="B710">
        <v>129</v>
      </c>
      <c r="C710">
        <v>2024</v>
      </c>
      <c r="D710">
        <v>9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11</v>
      </c>
      <c r="M710">
        <v>99</v>
      </c>
      <c r="N710">
        <v>99</v>
      </c>
      <c r="O710">
        <v>99</v>
      </c>
      <c r="P710">
        <v>99</v>
      </c>
      <c r="Q710">
        <v>1</v>
      </c>
      <c r="R710">
        <v>1</v>
      </c>
      <c r="S710">
        <v>11</v>
      </c>
      <c r="T710">
        <v>12</v>
      </c>
      <c r="U710">
        <v>463.7</v>
      </c>
      <c r="V710">
        <v>100</v>
      </c>
      <c r="W710">
        <v>100</v>
      </c>
      <c r="X710">
        <v>100</v>
      </c>
      <c r="Y710">
        <v>0</v>
      </c>
      <c r="Z710">
        <v>0</v>
      </c>
      <c r="AA710">
        <v>0</v>
      </c>
      <c r="AE710">
        <v>3.5348179568752219E-2</v>
      </c>
      <c r="AF710">
        <v>6.1862282844976614E-2</v>
      </c>
      <c r="AG710">
        <v>1264</v>
      </c>
      <c r="AH710">
        <v>100</v>
      </c>
      <c r="AI710">
        <v>100</v>
      </c>
      <c r="AJ710">
        <v>0</v>
      </c>
      <c r="AN710">
        <v>99</v>
      </c>
      <c r="AO710">
        <v>99</v>
      </c>
      <c r="AP710">
        <v>99</v>
      </c>
      <c r="AQ710">
        <v>99</v>
      </c>
      <c r="AR710">
        <v>213</v>
      </c>
      <c r="AS710">
        <v>48.015247324572819</v>
      </c>
    </row>
    <row r="711" spans="1:45">
      <c r="A711">
        <v>16</v>
      </c>
      <c r="B711">
        <v>130</v>
      </c>
      <c r="C711">
        <v>2024</v>
      </c>
      <c r="D711">
        <v>10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11</v>
      </c>
      <c r="M711">
        <v>99</v>
      </c>
      <c r="N711">
        <v>99</v>
      </c>
      <c r="O711">
        <v>99</v>
      </c>
      <c r="P711">
        <v>99</v>
      </c>
      <c r="R711">
        <v>0</v>
      </c>
      <c r="AN711">
        <v>99</v>
      </c>
      <c r="AO711">
        <v>99</v>
      </c>
      <c r="AP711">
        <v>99</v>
      </c>
      <c r="AQ711">
        <v>99</v>
      </c>
    </row>
    <row r="712" spans="1:45">
      <c r="A712">
        <v>16</v>
      </c>
      <c r="B712">
        <v>131</v>
      </c>
      <c r="C712">
        <v>2024</v>
      </c>
      <c r="D712">
        <v>11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11</v>
      </c>
      <c r="M712">
        <v>99</v>
      </c>
      <c r="N712">
        <v>99</v>
      </c>
      <c r="O712">
        <v>99</v>
      </c>
      <c r="P712">
        <v>99</v>
      </c>
      <c r="Q712">
        <v>2</v>
      </c>
      <c r="R712">
        <v>2</v>
      </c>
      <c r="S712">
        <v>11</v>
      </c>
      <c r="T712">
        <v>10.5</v>
      </c>
      <c r="U712">
        <v>387.4</v>
      </c>
      <c r="V712">
        <v>100</v>
      </c>
      <c r="W712">
        <v>100</v>
      </c>
      <c r="X712">
        <v>100</v>
      </c>
      <c r="Y712">
        <v>33.400000000000411</v>
      </c>
      <c r="Z712">
        <v>0</v>
      </c>
      <c r="AA712">
        <v>0.5</v>
      </c>
      <c r="AC712">
        <v>100.00000000000048</v>
      </c>
      <c r="AE712">
        <v>3.4077355597205657E-2</v>
      </c>
      <c r="AF712">
        <v>5.0031053089094689E-2</v>
      </c>
      <c r="AG712">
        <v>1079.5</v>
      </c>
      <c r="AH712">
        <v>100</v>
      </c>
      <c r="AI712">
        <v>100</v>
      </c>
      <c r="AJ712">
        <v>243.5</v>
      </c>
      <c r="AK712">
        <v>99.999999999999062</v>
      </c>
      <c r="AL712">
        <v>100</v>
      </c>
      <c r="AN712">
        <v>99</v>
      </c>
      <c r="AO712">
        <v>99</v>
      </c>
      <c r="AP712">
        <v>99</v>
      </c>
      <c r="AQ712">
        <v>99</v>
      </c>
      <c r="AR712">
        <v>201</v>
      </c>
      <c r="AS712">
        <v>47.603302556428496</v>
      </c>
    </row>
    <row r="713" spans="1:45">
      <c r="A713">
        <v>16</v>
      </c>
      <c r="B713">
        <v>132</v>
      </c>
      <c r="C713">
        <v>2024</v>
      </c>
      <c r="D713">
        <v>12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11</v>
      </c>
      <c r="M713">
        <v>99</v>
      </c>
      <c r="N713">
        <v>99</v>
      </c>
      <c r="O713">
        <v>99</v>
      </c>
      <c r="P713">
        <v>99</v>
      </c>
      <c r="R713">
        <v>0</v>
      </c>
      <c r="AN713">
        <v>99</v>
      </c>
      <c r="AO713">
        <v>99</v>
      </c>
      <c r="AP713">
        <v>99</v>
      </c>
      <c r="AQ713">
        <v>99</v>
      </c>
    </row>
    <row r="714" spans="1:45">
      <c r="A714">
        <v>16</v>
      </c>
      <c r="B714">
        <v>133</v>
      </c>
      <c r="C714">
        <v>2024</v>
      </c>
      <c r="D714">
        <v>1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12</v>
      </c>
      <c r="M714">
        <v>99</v>
      </c>
      <c r="N714">
        <v>99</v>
      </c>
      <c r="O714">
        <v>99</v>
      </c>
      <c r="P714">
        <v>99</v>
      </c>
      <c r="Q714">
        <v>1</v>
      </c>
      <c r="R714">
        <v>1</v>
      </c>
      <c r="S714">
        <v>12</v>
      </c>
      <c r="T714">
        <v>15</v>
      </c>
      <c r="U714">
        <v>575.30000000000007</v>
      </c>
      <c r="V714">
        <v>100</v>
      </c>
      <c r="W714">
        <v>100</v>
      </c>
      <c r="X714">
        <v>100</v>
      </c>
      <c r="Y714">
        <v>0</v>
      </c>
      <c r="Z714">
        <v>0</v>
      </c>
      <c r="AA714">
        <v>0</v>
      </c>
      <c r="AE714">
        <v>2.2040996253030638E-2</v>
      </c>
      <c r="AF714">
        <v>4.7285625893026817E-2</v>
      </c>
      <c r="AG714">
        <v>1392</v>
      </c>
      <c r="AH714">
        <v>100</v>
      </c>
      <c r="AI714">
        <v>100</v>
      </c>
      <c r="AJ714">
        <v>0</v>
      </c>
      <c r="AN714">
        <v>99</v>
      </c>
      <c r="AO714">
        <v>99</v>
      </c>
      <c r="AP714">
        <v>99</v>
      </c>
      <c r="AQ714">
        <v>99</v>
      </c>
      <c r="AR714">
        <v>234</v>
      </c>
      <c r="AS714">
        <v>44.876633743607243</v>
      </c>
    </row>
    <row r="715" spans="1:45">
      <c r="A715">
        <v>16</v>
      </c>
      <c r="B715">
        <v>134</v>
      </c>
      <c r="C715">
        <v>2024</v>
      </c>
      <c r="D715">
        <v>2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12</v>
      </c>
      <c r="M715">
        <v>99</v>
      </c>
      <c r="N715">
        <v>99</v>
      </c>
      <c r="O715">
        <v>99</v>
      </c>
      <c r="P715">
        <v>99</v>
      </c>
      <c r="Q715">
        <v>1</v>
      </c>
      <c r="R715">
        <v>1</v>
      </c>
      <c r="S715">
        <v>12</v>
      </c>
      <c r="T715">
        <v>15</v>
      </c>
      <c r="U715">
        <v>531.6</v>
      </c>
      <c r="V715">
        <v>100</v>
      </c>
      <c r="W715">
        <v>100</v>
      </c>
      <c r="X715">
        <v>100</v>
      </c>
      <c r="Y715">
        <v>0</v>
      </c>
      <c r="Z715">
        <v>0</v>
      </c>
      <c r="AA715">
        <v>0</v>
      </c>
      <c r="AE715">
        <v>3.4482758620689655E-2</v>
      </c>
      <c r="AF715">
        <v>6.8234914481089259E-2</v>
      </c>
      <c r="AG715">
        <v>1438</v>
      </c>
      <c r="AH715">
        <v>100</v>
      </c>
      <c r="AI715">
        <v>100</v>
      </c>
      <c r="AJ715">
        <v>0</v>
      </c>
      <c r="AN715">
        <v>99</v>
      </c>
      <c r="AO715">
        <v>99</v>
      </c>
      <c r="AP715">
        <v>99</v>
      </c>
      <c r="AQ715">
        <v>99</v>
      </c>
      <c r="AR715">
        <v>216</v>
      </c>
      <c r="AS715">
        <v>52.789844027841262</v>
      </c>
    </row>
    <row r="716" spans="1:45">
      <c r="A716">
        <v>16</v>
      </c>
      <c r="B716">
        <v>135</v>
      </c>
      <c r="C716">
        <v>2024</v>
      </c>
      <c r="D716">
        <v>3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12</v>
      </c>
      <c r="M716">
        <v>99</v>
      </c>
      <c r="N716">
        <v>99</v>
      </c>
      <c r="O716">
        <v>99</v>
      </c>
      <c r="P716">
        <v>99</v>
      </c>
      <c r="R716">
        <v>0</v>
      </c>
      <c r="AN716">
        <v>99</v>
      </c>
      <c r="AO716">
        <v>99</v>
      </c>
      <c r="AP716">
        <v>99</v>
      </c>
      <c r="AQ716">
        <v>99</v>
      </c>
    </row>
    <row r="717" spans="1:45">
      <c r="A717">
        <v>16</v>
      </c>
      <c r="B717">
        <v>136</v>
      </c>
      <c r="C717">
        <v>2024</v>
      </c>
      <c r="D717">
        <v>4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12</v>
      </c>
      <c r="M717">
        <v>99</v>
      </c>
      <c r="N717">
        <v>99</v>
      </c>
      <c r="O717">
        <v>99</v>
      </c>
      <c r="P717">
        <v>99</v>
      </c>
      <c r="R717">
        <v>0</v>
      </c>
      <c r="AN717">
        <v>99</v>
      </c>
      <c r="AO717">
        <v>99</v>
      </c>
      <c r="AP717">
        <v>99</v>
      </c>
      <c r="AQ717">
        <v>99</v>
      </c>
    </row>
    <row r="718" spans="1:45">
      <c r="A718">
        <v>16</v>
      </c>
      <c r="B718">
        <v>137</v>
      </c>
      <c r="C718">
        <v>2024</v>
      </c>
      <c r="D718">
        <v>5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12</v>
      </c>
      <c r="M718">
        <v>99</v>
      </c>
      <c r="N718">
        <v>99</v>
      </c>
      <c r="O718">
        <v>99</v>
      </c>
      <c r="P718">
        <v>99</v>
      </c>
      <c r="R718">
        <v>0</v>
      </c>
      <c r="AN718">
        <v>99</v>
      </c>
      <c r="AO718">
        <v>99</v>
      </c>
      <c r="AP718">
        <v>99</v>
      </c>
      <c r="AQ718">
        <v>99</v>
      </c>
    </row>
    <row r="719" spans="1:45">
      <c r="A719">
        <v>16</v>
      </c>
      <c r="B719">
        <v>138</v>
      </c>
      <c r="C719">
        <v>2024</v>
      </c>
      <c r="D719">
        <v>6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12</v>
      </c>
      <c r="M719">
        <v>99</v>
      </c>
      <c r="N719">
        <v>99</v>
      </c>
      <c r="O719">
        <v>99</v>
      </c>
      <c r="P719">
        <v>99</v>
      </c>
      <c r="R719">
        <v>0</v>
      </c>
      <c r="AN719">
        <v>99</v>
      </c>
      <c r="AO719">
        <v>99</v>
      </c>
      <c r="AP719">
        <v>99</v>
      </c>
      <c r="AQ719">
        <v>99</v>
      </c>
    </row>
    <row r="720" spans="1:45">
      <c r="A720">
        <v>16</v>
      </c>
      <c r="B720">
        <v>139</v>
      </c>
      <c r="C720">
        <v>2024</v>
      </c>
      <c r="D720">
        <v>7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12</v>
      </c>
      <c r="M720">
        <v>99</v>
      </c>
      <c r="N720">
        <v>99</v>
      </c>
      <c r="O720">
        <v>99</v>
      </c>
      <c r="P720">
        <v>99</v>
      </c>
      <c r="R720">
        <v>0</v>
      </c>
      <c r="AN720">
        <v>99</v>
      </c>
      <c r="AO720">
        <v>99</v>
      </c>
      <c r="AP720">
        <v>99</v>
      </c>
      <c r="AQ720">
        <v>99</v>
      </c>
    </row>
    <row r="721" spans="1:43">
      <c r="A721">
        <v>16</v>
      </c>
      <c r="B721">
        <v>140</v>
      </c>
      <c r="C721">
        <v>2024</v>
      </c>
      <c r="D721">
        <v>8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12</v>
      </c>
      <c r="M721">
        <v>99</v>
      </c>
      <c r="N721">
        <v>99</v>
      </c>
      <c r="O721">
        <v>99</v>
      </c>
      <c r="P721">
        <v>99</v>
      </c>
      <c r="R721">
        <v>0</v>
      </c>
      <c r="AN721">
        <v>99</v>
      </c>
      <c r="AO721">
        <v>99</v>
      </c>
      <c r="AP721">
        <v>99</v>
      </c>
      <c r="AQ721">
        <v>99</v>
      </c>
    </row>
    <row r="722" spans="1:43">
      <c r="A722">
        <v>16</v>
      </c>
      <c r="B722">
        <v>141</v>
      </c>
      <c r="C722">
        <v>2024</v>
      </c>
      <c r="D722">
        <v>9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12</v>
      </c>
      <c r="M722">
        <v>99</v>
      </c>
      <c r="N722">
        <v>99</v>
      </c>
      <c r="O722">
        <v>99</v>
      </c>
      <c r="P722">
        <v>99</v>
      </c>
      <c r="R722">
        <v>0</v>
      </c>
      <c r="AN722">
        <v>99</v>
      </c>
      <c r="AO722">
        <v>99</v>
      </c>
      <c r="AP722">
        <v>99</v>
      </c>
      <c r="AQ722">
        <v>99</v>
      </c>
    </row>
    <row r="723" spans="1:43">
      <c r="A723">
        <v>16</v>
      </c>
      <c r="B723">
        <v>142</v>
      </c>
      <c r="C723">
        <v>2024</v>
      </c>
      <c r="D723">
        <v>10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12</v>
      </c>
      <c r="M723">
        <v>99</v>
      </c>
      <c r="N723">
        <v>99</v>
      </c>
      <c r="O723">
        <v>99</v>
      </c>
      <c r="P723">
        <v>99</v>
      </c>
      <c r="R723">
        <v>0</v>
      </c>
      <c r="AN723">
        <v>99</v>
      </c>
      <c r="AO723">
        <v>99</v>
      </c>
      <c r="AP723">
        <v>99</v>
      </c>
      <c r="AQ723">
        <v>99</v>
      </c>
    </row>
    <row r="724" spans="1:43">
      <c r="A724">
        <v>16</v>
      </c>
      <c r="B724">
        <v>143</v>
      </c>
      <c r="C724">
        <v>2024</v>
      </c>
      <c r="D724">
        <v>11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12</v>
      </c>
      <c r="M724">
        <v>99</v>
      </c>
      <c r="N724">
        <v>99</v>
      </c>
      <c r="O724">
        <v>99</v>
      </c>
      <c r="P724">
        <v>99</v>
      </c>
      <c r="R724">
        <v>0</v>
      </c>
      <c r="AN724">
        <v>99</v>
      </c>
      <c r="AO724">
        <v>99</v>
      </c>
      <c r="AP724">
        <v>99</v>
      </c>
      <c r="AQ724">
        <v>99</v>
      </c>
    </row>
    <row r="725" spans="1:43">
      <c r="A725">
        <v>16</v>
      </c>
      <c r="B725">
        <v>144</v>
      </c>
      <c r="C725">
        <v>2024</v>
      </c>
      <c r="D725">
        <v>12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12</v>
      </c>
      <c r="M725">
        <v>99</v>
      </c>
      <c r="N725">
        <v>99</v>
      </c>
      <c r="O725">
        <v>99</v>
      </c>
      <c r="P725">
        <v>99</v>
      </c>
      <c r="R725">
        <v>0</v>
      </c>
      <c r="AN725">
        <v>99</v>
      </c>
      <c r="AO725">
        <v>99</v>
      </c>
      <c r="AP725">
        <v>99</v>
      </c>
      <c r="AQ725">
        <v>99</v>
      </c>
    </row>
    <row r="726" spans="1:43">
      <c r="A726">
        <v>16</v>
      </c>
      <c r="B726">
        <v>145</v>
      </c>
      <c r="C726">
        <v>2024</v>
      </c>
      <c r="D726">
        <v>1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13</v>
      </c>
      <c r="M726">
        <v>99</v>
      </c>
      <c r="N726">
        <v>99</v>
      </c>
      <c r="O726">
        <v>99</v>
      </c>
      <c r="P726">
        <v>99</v>
      </c>
      <c r="R726">
        <v>0</v>
      </c>
      <c r="AN726">
        <v>99</v>
      </c>
      <c r="AO726">
        <v>99</v>
      </c>
      <c r="AP726">
        <v>99</v>
      </c>
      <c r="AQ726">
        <v>99</v>
      </c>
    </row>
    <row r="727" spans="1:43">
      <c r="A727">
        <v>16</v>
      </c>
      <c r="B727">
        <v>146</v>
      </c>
      <c r="C727">
        <v>2024</v>
      </c>
      <c r="D727">
        <v>2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13</v>
      </c>
      <c r="M727">
        <v>99</v>
      </c>
      <c r="N727">
        <v>99</v>
      </c>
      <c r="O727">
        <v>99</v>
      </c>
      <c r="P727">
        <v>99</v>
      </c>
      <c r="R727">
        <v>0</v>
      </c>
      <c r="AN727">
        <v>99</v>
      </c>
      <c r="AO727">
        <v>99</v>
      </c>
      <c r="AP727">
        <v>99</v>
      </c>
      <c r="AQ727">
        <v>99</v>
      </c>
    </row>
    <row r="728" spans="1:43">
      <c r="A728">
        <v>16</v>
      </c>
      <c r="B728">
        <v>147</v>
      </c>
      <c r="C728">
        <v>2024</v>
      </c>
      <c r="D728">
        <v>3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13</v>
      </c>
      <c r="M728">
        <v>99</v>
      </c>
      <c r="N728">
        <v>99</v>
      </c>
      <c r="O728">
        <v>99</v>
      </c>
      <c r="P728">
        <v>99</v>
      </c>
      <c r="R728">
        <v>0</v>
      </c>
      <c r="AN728">
        <v>99</v>
      </c>
      <c r="AO728">
        <v>99</v>
      </c>
      <c r="AP728">
        <v>99</v>
      </c>
      <c r="AQ728">
        <v>99</v>
      </c>
    </row>
    <row r="729" spans="1:43">
      <c r="A729">
        <v>16</v>
      </c>
      <c r="B729">
        <v>148</v>
      </c>
      <c r="C729">
        <v>2024</v>
      </c>
      <c r="D729">
        <v>4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13</v>
      </c>
      <c r="M729">
        <v>99</v>
      </c>
      <c r="N729">
        <v>99</v>
      </c>
      <c r="O729">
        <v>99</v>
      </c>
      <c r="P729">
        <v>99</v>
      </c>
      <c r="R729">
        <v>0</v>
      </c>
      <c r="AN729">
        <v>99</v>
      </c>
      <c r="AO729">
        <v>99</v>
      </c>
      <c r="AP729">
        <v>99</v>
      </c>
      <c r="AQ729">
        <v>99</v>
      </c>
    </row>
    <row r="730" spans="1:43">
      <c r="A730">
        <v>16</v>
      </c>
      <c r="B730">
        <v>149</v>
      </c>
      <c r="C730">
        <v>2024</v>
      </c>
      <c r="D730">
        <v>5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13</v>
      </c>
      <c r="M730">
        <v>99</v>
      </c>
      <c r="N730">
        <v>99</v>
      </c>
      <c r="O730">
        <v>99</v>
      </c>
      <c r="P730">
        <v>99</v>
      </c>
      <c r="R730">
        <v>0</v>
      </c>
      <c r="AN730">
        <v>99</v>
      </c>
      <c r="AO730">
        <v>99</v>
      </c>
      <c r="AP730">
        <v>99</v>
      </c>
      <c r="AQ730">
        <v>99</v>
      </c>
    </row>
    <row r="731" spans="1:43">
      <c r="A731">
        <v>16</v>
      </c>
      <c r="B731">
        <v>150</v>
      </c>
      <c r="C731">
        <v>2024</v>
      </c>
      <c r="D731">
        <v>6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13</v>
      </c>
      <c r="M731">
        <v>99</v>
      </c>
      <c r="N731">
        <v>99</v>
      </c>
      <c r="O731">
        <v>99</v>
      </c>
      <c r="P731">
        <v>99</v>
      </c>
      <c r="R731">
        <v>0</v>
      </c>
      <c r="AN731">
        <v>99</v>
      </c>
      <c r="AO731">
        <v>99</v>
      </c>
      <c r="AP731">
        <v>99</v>
      </c>
      <c r="AQ731">
        <v>99</v>
      </c>
    </row>
    <row r="732" spans="1:43">
      <c r="A732">
        <v>16</v>
      </c>
      <c r="B732">
        <v>151</v>
      </c>
      <c r="C732">
        <v>2024</v>
      </c>
      <c r="D732">
        <v>7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13</v>
      </c>
      <c r="M732">
        <v>99</v>
      </c>
      <c r="N732">
        <v>99</v>
      </c>
      <c r="O732">
        <v>99</v>
      </c>
      <c r="P732">
        <v>99</v>
      </c>
      <c r="R732">
        <v>0</v>
      </c>
      <c r="AN732">
        <v>99</v>
      </c>
      <c r="AO732">
        <v>99</v>
      </c>
      <c r="AP732">
        <v>99</v>
      </c>
      <c r="AQ732">
        <v>99</v>
      </c>
    </row>
    <row r="733" spans="1:43">
      <c r="A733">
        <v>16</v>
      </c>
      <c r="B733">
        <v>152</v>
      </c>
      <c r="C733">
        <v>2024</v>
      </c>
      <c r="D733">
        <v>8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13</v>
      </c>
      <c r="M733">
        <v>99</v>
      </c>
      <c r="N733">
        <v>99</v>
      </c>
      <c r="O733">
        <v>99</v>
      </c>
      <c r="P733">
        <v>99</v>
      </c>
      <c r="R733">
        <v>0</v>
      </c>
      <c r="AN733">
        <v>99</v>
      </c>
      <c r="AO733">
        <v>99</v>
      </c>
      <c r="AP733">
        <v>99</v>
      </c>
      <c r="AQ733">
        <v>99</v>
      </c>
    </row>
    <row r="734" spans="1:43">
      <c r="A734">
        <v>16</v>
      </c>
      <c r="B734">
        <v>153</v>
      </c>
      <c r="C734">
        <v>2024</v>
      </c>
      <c r="D734">
        <v>9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13</v>
      </c>
      <c r="M734">
        <v>99</v>
      </c>
      <c r="N734">
        <v>99</v>
      </c>
      <c r="O734">
        <v>99</v>
      </c>
      <c r="P734">
        <v>99</v>
      </c>
      <c r="R734">
        <v>0</v>
      </c>
      <c r="AN734">
        <v>99</v>
      </c>
      <c r="AO734">
        <v>99</v>
      </c>
      <c r="AP734">
        <v>99</v>
      </c>
      <c r="AQ734">
        <v>99</v>
      </c>
    </row>
    <row r="735" spans="1:43">
      <c r="A735">
        <v>16</v>
      </c>
      <c r="B735">
        <v>154</v>
      </c>
      <c r="C735">
        <v>2024</v>
      </c>
      <c r="D735">
        <v>10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13</v>
      </c>
      <c r="M735">
        <v>99</v>
      </c>
      <c r="N735">
        <v>99</v>
      </c>
      <c r="O735">
        <v>99</v>
      </c>
      <c r="P735">
        <v>99</v>
      </c>
      <c r="R735">
        <v>0</v>
      </c>
      <c r="AN735">
        <v>99</v>
      </c>
      <c r="AO735">
        <v>99</v>
      </c>
      <c r="AP735">
        <v>99</v>
      </c>
      <c r="AQ735">
        <v>99</v>
      </c>
    </row>
    <row r="736" spans="1:43">
      <c r="A736">
        <v>16</v>
      </c>
      <c r="B736">
        <v>155</v>
      </c>
      <c r="C736">
        <v>2024</v>
      </c>
      <c r="D736">
        <v>11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13</v>
      </c>
      <c r="M736">
        <v>99</v>
      </c>
      <c r="N736">
        <v>99</v>
      </c>
      <c r="O736">
        <v>99</v>
      </c>
      <c r="P736">
        <v>99</v>
      </c>
      <c r="R736">
        <v>0</v>
      </c>
      <c r="AN736">
        <v>99</v>
      </c>
      <c r="AO736">
        <v>99</v>
      </c>
      <c r="AP736">
        <v>99</v>
      </c>
      <c r="AQ736">
        <v>99</v>
      </c>
    </row>
    <row r="737" spans="1:43">
      <c r="A737">
        <v>16</v>
      </c>
      <c r="B737">
        <v>156</v>
      </c>
      <c r="C737">
        <v>2024</v>
      </c>
      <c r="D737">
        <v>12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13</v>
      </c>
      <c r="M737">
        <v>99</v>
      </c>
      <c r="N737">
        <v>99</v>
      </c>
      <c r="O737">
        <v>99</v>
      </c>
      <c r="P737">
        <v>99</v>
      </c>
      <c r="R737">
        <v>0</v>
      </c>
      <c r="AN737">
        <v>99</v>
      </c>
      <c r="AO737">
        <v>99</v>
      </c>
      <c r="AP737">
        <v>99</v>
      </c>
      <c r="AQ737">
        <v>99</v>
      </c>
    </row>
    <row r="738" spans="1:43">
      <c r="A738">
        <v>16</v>
      </c>
      <c r="B738">
        <v>157</v>
      </c>
      <c r="C738">
        <v>2024</v>
      </c>
      <c r="D738">
        <v>1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14</v>
      </c>
      <c r="M738">
        <v>99</v>
      </c>
      <c r="N738">
        <v>99</v>
      </c>
      <c r="O738">
        <v>99</v>
      </c>
      <c r="P738">
        <v>99</v>
      </c>
      <c r="R738">
        <v>0</v>
      </c>
      <c r="AN738">
        <v>99</v>
      </c>
      <c r="AO738">
        <v>99</v>
      </c>
      <c r="AP738">
        <v>99</v>
      </c>
      <c r="AQ738">
        <v>99</v>
      </c>
    </row>
    <row r="739" spans="1:43">
      <c r="A739">
        <v>16</v>
      </c>
      <c r="B739">
        <v>158</v>
      </c>
      <c r="C739">
        <v>2024</v>
      </c>
      <c r="D739">
        <v>2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14</v>
      </c>
      <c r="M739">
        <v>99</v>
      </c>
      <c r="N739">
        <v>99</v>
      </c>
      <c r="O739">
        <v>99</v>
      </c>
      <c r="P739">
        <v>99</v>
      </c>
      <c r="R739">
        <v>0</v>
      </c>
      <c r="AN739">
        <v>99</v>
      </c>
      <c r="AO739">
        <v>99</v>
      </c>
      <c r="AP739">
        <v>99</v>
      </c>
      <c r="AQ739">
        <v>99</v>
      </c>
    </row>
    <row r="740" spans="1:43">
      <c r="A740">
        <v>16</v>
      </c>
      <c r="B740">
        <v>159</v>
      </c>
      <c r="C740">
        <v>2024</v>
      </c>
      <c r="D740">
        <v>3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14</v>
      </c>
      <c r="M740">
        <v>99</v>
      </c>
      <c r="N740">
        <v>99</v>
      </c>
      <c r="O740">
        <v>99</v>
      </c>
      <c r="P740">
        <v>99</v>
      </c>
      <c r="R740">
        <v>0</v>
      </c>
      <c r="AN740">
        <v>99</v>
      </c>
      <c r="AO740">
        <v>99</v>
      </c>
      <c r="AP740">
        <v>99</v>
      </c>
      <c r="AQ740">
        <v>99</v>
      </c>
    </row>
    <row r="741" spans="1:43">
      <c r="A741">
        <v>16</v>
      </c>
      <c r="B741">
        <v>160</v>
      </c>
      <c r="C741">
        <v>2024</v>
      </c>
      <c r="D741">
        <v>4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14</v>
      </c>
      <c r="M741">
        <v>99</v>
      </c>
      <c r="N741">
        <v>99</v>
      </c>
      <c r="O741">
        <v>99</v>
      </c>
      <c r="P741">
        <v>99</v>
      </c>
      <c r="R741">
        <v>0</v>
      </c>
      <c r="AN741">
        <v>99</v>
      </c>
      <c r="AO741">
        <v>99</v>
      </c>
      <c r="AP741">
        <v>99</v>
      </c>
      <c r="AQ741">
        <v>99</v>
      </c>
    </row>
    <row r="742" spans="1:43">
      <c r="A742">
        <v>16</v>
      </c>
      <c r="B742">
        <v>161</v>
      </c>
      <c r="C742">
        <v>2024</v>
      </c>
      <c r="D742">
        <v>5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14</v>
      </c>
      <c r="M742">
        <v>99</v>
      </c>
      <c r="N742">
        <v>99</v>
      </c>
      <c r="O742">
        <v>99</v>
      </c>
      <c r="P742">
        <v>99</v>
      </c>
      <c r="R742">
        <v>0</v>
      </c>
      <c r="AN742">
        <v>99</v>
      </c>
      <c r="AO742">
        <v>99</v>
      </c>
      <c r="AP742">
        <v>99</v>
      </c>
      <c r="AQ742">
        <v>99</v>
      </c>
    </row>
    <row r="743" spans="1:43">
      <c r="A743">
        <v>16</v>
      </c>
      <c r="B743">
        <v>162</v>
      </c>
      <c r="C743">
        <v>2024</v>
      </c>
      <c r="D743">
        <v>6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14</v>
      </c>
      <c r="M743">
        <v>99</v>
      </c>
      <c r="N743">
        <v>99</v>
      </c>
      <c r="O743">
        <v>99</v>
      </c>
      <c r="P743">
        <v>99</v>
      </c>
      <c r="R743">
        <v>0</v>
      </c>
      <c r="AN743">
        <v>99</v>
      </c>
      <c r="AO743">
        <v>99</v>
      </c>
      <c r="AP743">
        <v>99</v>
      </c>
      <c r="AQ743">
        <v>99</v>
      </c>
    </row>
    <row r="744" spans="1:43">
      <c r="A744">
        <v>16</v>
      </c>
      <c r="B744">
        <v>163</v>
      </c>
      <c r="C744">
        <v>2024</v>
      </c>
      <c r="D744">
        <v>7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14</v>
      </c>
      <c r="M744">
        <v>99</v>
      </c>
      <c r="N744">
        <v>99</v>
      </c>
      <c r="O744">
        <v>99</v>
      </c>
      <c r="P744">
        <v>99</v>
      </c>
      <c r="R744">
        <v>0</v>
      </c>
      <c r="AN744">
        <v>99</v>
      </c>
      <c r="AO744">
        <v>99</v>
      </c>
      <c r="AP744">
        <v>99</v>
      </c>
      <c r="AQ744">
        <v>99</v>
      </c>
    </row>
    <row r="745" spans="1:43">
      <c r="A745">
        <v>16</v>
      </c>
      <c r="B745">
        <v>164</v>
      </c>
      <c r="C745">
        <v>2024</v>
      </c>
      <c r="D745">
        <v>8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14</v>
      </c>
      <c r="M745">
        <v>99</v>
      </c>
      <c r="N745">
        <v>99</v>
      </c>
      <c r="O745">
        <v>99</v>
      </c>
      <c r="P745">
        <v>99</v>
      </c>
      <c r="R745">
        <v>0</v>
      </c>
      <c r="AN745">
        <v>99</v>
      </c>
      <c r="AO745">
        <v>99</v>
      </c>
      <c r="AP745">
        <v>99</v>
      </c>
      <c r="AQ745">
        <v>99</v>
      </c>
    </row>
    <row r="746" spans="1:43">
      <c r="A746">
        <v>16</v>
      </c>
      <c r="B746">
        <v>165</v>
      </c>
      <c r="C746">
        <v>2024</v>
      </c>
      <c r="D746">
        <v>9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14</v>
      </c>
      <c r="M746">
        <v>99</v>
      </c>
      <c r="N746">
        <v>99</v>
      </c>
      <c r="O746">
        <v>99</v>
      </c>
      <c r="P746">
        <v>99</v>
      </c>
      <c r="R746">
        <v>0</v>
      </c>
      <c r="AN746">
        <v>99</v>
      </c>
      <c r="AO746">
        <v>99</v>
      </c>
      <c r="AP746">
        <v>99</v>
      </c>
      <c r="AQ746">
        <v>99</v>
      </c>
    </row>
    <row r="747" spans="1:43">
      <c r="A747">
        <v>16</v>
      </c>
      <c r="B747">
        <v>166</v>
      </c>
      <c r="C747">
        <v>2024</v>
      </c>
      <c r="D747">
        <v>10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14</v>
      </c>
      <c r="M747">
        <v>99</v>
      </c>
      <c r="N747">
        <v>99</v>
      </c>
      <c r="O747">
        <v>99</v>
      </c>
      <c r="P747">
        <v>99</v>
      </c>
      <c r="R747">
        <v>0</v>
      </c>
      <c r="AN747">
        <v>99</v>
      </c>
      <c r="AO747">
        <v>99</v>
      </c>
      <c r="AP747">
        <v>99</v>
      </c>
      <c r="AQ747">
        <v>99</v>
      </c>
    </row>
    <row r="748" spans="1:43">
      <c r="A748">
        <v>16</v>
      </c>
      <c r="B748">
        <v>167</v>
      </c>
      <c r="C748">
        <v>2024</v>
      </c>
      <c r="D748">
        <v>11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14</v>
      </c>
      <c r="M748">
        <v>99</v>
      </c>
      <c r="N748">
        <v>99</v>
      </c>
      <c r="O748">
        <v>99</v>
      </c>
      <c r="P748">
        <v>99</v>
      </c>
      <c r="R748">
        <v>0</v>
      </c>
      <c r="AN748">
        <v>99</v>
      </c>
      <c r="AO748">
        <v>99</v>
      </c>
      <c r="AP748">
        <v>99</v>
      </c>
      <c r="AQ748">
        <v>99</v>
      </c>
    </row>
    <row r="749" spans="1:43">
      <c r="A749">
        <v>16</v>
      </c>
      <c r="B749">
        <v>168</v>
      </c>
      <c r="C749">
        <v>2024</v>
      </c>
      <c r="D749">
        <v>12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14</v>
      </c>
      <c r="M749">
        <v>99</v>
      </c>
      <c r="N749">
        <v>99</v>
      </c>
      <c r="O749">
        <v>99</v>
      </c>
      <c r="P749">
        <v>99</v>
      </c>
      <c r="R749">
        <v>0</v>
      </c>
      <c r="AN749">
        <v>99</v>
      </c>
      <c r="AO749">
        <v>99</v>
      </c>
      <c r="AP749">
        <v>99</v>
      </c>
      <c r="AQ749">
        <v>99</v>
      </c>
    </row>
    <row r="750" spans="1:43">
      <c r="A750">
        <v>16</v>
      </c>
      <c r="B750">
        <v>169</v>
      </c>
      <c r="C750">
        <v>2024</v>
      </c>
      <c r="D750">
        <v>1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15</v>
      </c>
      <c r="M750">
        <v>99</v>
      </c>
      <c r="N750">
        <v>99</v>
      </c>
      <c r="O750">
        <v>99</v>
      </c>
      <c r="P750">
        <v>99</v>
      </c>
      <c r="R750">
        <v>0</v>
      </c>
      <c r="AN750">
        <v>99</v>
      </c>
      <c r="AO750">
        <v>99</v>
      </c>
      <c r="AP750">
        <v>99</v>
      </c>
      <c r="AQ750">
        <v>99</v>
      </c>
    </row>
    <row r="751" spans="1:43">
      <c r="A751">
        <v>16</v>
      </c>
      <c r="B751">
        <v>170</v>
      </c>
      <c r="C751">
        <v>2024</v>
      </c>
      <c r="D751">
        <v>2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15</v>
      </c>
      <c r="M751">
        <v>99</v>
      </c>
      <c r="N751">
        <v>99</v>
      </c>
      <c r="O751">
        <v>99</v>
      </c>
      <c r="P751">
        <v>99</v>
      </c>
      <c r="R751">
        <v>0</v>
      </c>
      <c r="AN751">
        <v>99</v>
      </c>
      <c r="AO751">
        <v>99</v>
      </c>
      <c r="AP751">
        <v>99</v>
      </c>
      <c r="AQ751">
        <v>99</v>
      </c>
    </row>
    <row r="752" spans="1:43">
      <c r="A752">
        <v>16</v>
      </c>
      <c r="B752">
        <v>171</v>
      </c>
      <c r="C752">
        <v>2024</v>
      </c>
      <c r="D752">
        <v>3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15</v>
      </c>
      <c r="M752">
        <v>99</v>
      </c>
      <c r="N752">
        <v>99</v>
      </c>
      <c r="O752">
        <v>99</v>
      </c>
      <c r="P752">
        <v>99</v>
      </c>
      <c r="R752">
        <v>0</v>
      </c>
      <c r="AN752">
        <v>99</v>
      </c>
      <c r="AO752">
        <v>99</v>
      </c>
      <c r="AP752">
        <v>99</v>
      </c>
      <c r="AQ752">
        <v>99</v>
      </c>
    </row>
    <row r="753" spans="1:45">
      <c r="A753">
        <v>16</v>
      </c>
      <c r="B753">
        <v>172</v>
      </c>
      <c r="C753">
        <v>2024</v>
      </c>
      <c r="D753">
        <v>4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15</v>
      </c>
      <c r="M753">
        <v>99</v>
      </c>
      <c r="N753">
        <v>99</v>
      </c>
      <c r="O753">
        <v>99</v>
      </c>
      <c r="P753">
        <v>99</v>
      </c>
      <c r="R753">
        <v>0</v>
      </c>
      <c r="AN753">
        <v>99</v>
      </c>
      <c r="AO753">
        <v>99</v>
      </c>
      <c r="AP753">
        <v>99</v>
      </c>
      <c r="AQ753">
        <v>99</v>
      </c>
    </row>
    <row r="754" spans="1:45">
      <c r="A754">
        <v>16</v>
      </c>
      <c r="B754">
        <v>173</v>
      </c>
      <c r="C754">
        <v>2024</v>
      </c>
      <c r="D754">
        <v>5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15</v>
      </c>
      <c r="M754">
        <v>99</v>
      </c>
      <c r="N754">
        <v>99</v>
      </c>
      <c r="O754">
        <v>99</v>
      </c>
      <c r="P754">
        <v>99</v>
      </c>
      <c r="R754">
        <v>0</v>
      </c>
      <c r="AN754">
        <v>99</v>
      </c>
      <c r="AO754">
        <v>99</v>
      </c>
      <c r="AP754">
        <v>99</v>
      </c>
      <c r="AQ754">
        <v>99</v>
      </c>
    </row>
    <row r="755" spans="1:45">
      <c r="A755">
        <v>16</v>
      </c>
      <c r="B755">
        <v>174</v>
      </c>
      <c r="C755">
        <v>2024</v>
      </c>
      <c r="D755">
        <v>6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15</v>
      </c>
      <c r="M755">
        <v>99</v>
      </c>
      <c r="N755">
        <v>99</v>
      </c>
      <c r="O755">
        <v>99</v>
      </c>
      <c r="P755">
        <v>99</v>
      </c>
      <c r="R755">
        <v>0</v>
      </c>
      <c r="AN755">
        <v>99</v>
      </c>
      <c r="AO755">
        <v>99</v>
      </c>
      <c r="AP755">
        <v>99</v>
      </c>
      <c r="AQ755">
        <v>99</v>
      </c>
    </row>
    <row r="756" spans="1:45">
      <c r="A756">
        <v>16</v>
      </c>
      <c r="B756">
        <v>175</v>
      </c>
      <c r="C756">
        <v>2024</v>
      </c>
      <c r="D756">
        <v>7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15</v>
      </c>
      <c r="M756">
        <v>99</v>
      </c>
      <c r="N756">
        <v>99</v>
      </c>
      <c r="O756">
        <v>99</v>
      </c>
      <c r="P756">
        <v>99</v>
      </c>
      <c r="R756">
        <v>0</v>
      </c>
      <c r="AN756">
        <v>99</v>
      </c>
      <c r="AO756">
        <v>99</v>
      </c>
      <c r="AP756">
        <v>99</v>
      </c>
      <c r="AQ756">
        <v>99</v>
      </c>
    </row>
    <row r="757" spans="1:45">
      <c r="A757">
        <v>16</v>
      </c>
      <c r="B757">
        <v>176</v>
      </c>
      <c r="C757">
        <v>2024</v>
      </c>
      <c r="D757">
        <v>8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15</v>
      </c>
      <c r="M757">
        <v>99</v>
      </c>
      <c r="N757">
        <v>99</v>
      </c>
      <c r="O757">
        <v>99</v>
      </c>
      <c r="P757">
        <v>99</v>
      </c>
      <c r="R757">
        <v>0</v>
      </c>
      <c r="AN757">
        <v>99</v>
      </c>
      <c r="AO757">
        <v>99</v>
      </c>
      <c r="AP757">
        <v>99</v>
      </c>
      <c r="AQ757">
        <v>99</v>
      </c>
    </row>
    <row r="758" spans="1:45">
      <c r="A758">
        <v>16</v>
      </c>
      <c r="B758">
        <v>177</v>
      </c>
      <c r="C758">
        <v>2024</v>
      </c>
      <c r="D758">
        <v>9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15</v>
      </c>
      <c r="M758">
        <v>99</v>
      </c>
      <c r="N758">
        <v>99</v>
      </c>
      <c r="O758">
        <v>99</v>
      </c>
      <c r="P758">
        <v>99</v>
      </c>
      <c r="R758">
        <v>0</v>
      </c>
      <c r="AN758">
        <v>99</v>
      </c>
      <c r="AO758">
        <v>99</v>
      </c>
      <c r="AP758">
        <v>99</v>
      </c>
      <c r="AQ758">
        <v>99</v>
      </c>
    </row>
    <row r="759" spans="1:45">
      <c r="A759">
        <v>16</v>
      </c>
      <c r="B759">
        <v>178</v>
      </c>
      <c r="C759">
        <v>2024</v>
      </c>
      <c r="D759">
        <v>10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15</v>
      </c>
      <c r="M759">
        <v>99</v>
      </c>
      <c r="N759">
        <v>99</v>
      </c>
      <c r="O759">
        <v>99</v>
      </c>
      <c r="P759">
        <v>99</v>
      </c>
      <c r="R759">
        <v>0</v>
      </c>
      <c r="AN759">
        <v>99</v>
      </c>
      <c r="AO759">
        <v>99</v>
      </c>
      <c r="AP759">
        <v>99</v>
      </c>
      <c r="AQ759">
        <v>99</v>
      </c>
    </row>
    <row r="760" spans="1:45">
      <c r="A760">
        <v>16</v>
      </c>
      <c r="B760">
        <v>179</v>
      </c>
      <c r="C760">
        <v>2024</v>
      </c>
      <c r="D760">
        <v>11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15</v>
      </c>
      <c r="M760">
        <v>99</v>
      </c>
      <c r="N760">
        <v>99</v>
      </c>
      <c r="O760">
        <v>99</v>
      </c>
      <c r="P760">
        <v>99</v>
      </c>
      <c r="R760">
        <v>0</v>
      </c>
      <c r="AN760">
        <v>99</v>
      </c>
      <c r="AO760">
        <v>99</v>
      </c>
      <c r="AP760">
        <v>99</v>
      </c>
      <c r="AQ760">
        <v>99</v>
      </c>
    </row>
    <row r="761" spans="1:45">
      <c r="A761">
        <v>16</v>
      </c>
      <c r="B761">
        <v>180</v>
      </c>
      <c r="C761">
        <v>2024</v>
      </c>
      <c r="D761">
        <v>12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15</v>
      </c>
      <c r="M761">
        <v>99</v>
      </c>
      <c r="N761">
        <v>99</v>
      </c>
      <c r="O761">
        <v>99</v>
      </c>
      <c r="P761">
        <v>99</v>
      </c>
      <c r="R761">
        <v>0</v>
      </c>
      <c r="AN761">
        <v>99</v>
      </c>
      <c r="AO761">
        <v>99</v>
      </c>
      <c r="AP761">
        <v>99</v>
      </c>
      <c r="AQ761">
        <v>99</v>
      </c>
    </row>
    <row r="762" spans="1:45">
      <c r="A762">
        <v>16</v>
      </c>
      <c r="B762">
        <v>181</v>
      </c>
      <c r="C762">
        <v>2023</v>
      </c>
      <c r="D762">
        <v>1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1</v>
      </c>
      <c r="M762">
        <v>99</v>
      </c>
      <c r="N762">
        <v>99</v>
      </c>
      <c r="O762">
        <v>99</v>
      </c>
      <c r="P762">
        <v>99</v>
      </c>
      <c r="Q762">
        <v>121</v>
      </c>
      <c r="R762">
        <v>135</v>
      </c>
      <c r="S762">
        <v>1</v>
      </c>
      <c r="T762">
        <v>3.8888888888888888</v>
      </c>
      <c r="U762">
        <v>193.46148148148151</v>
      </c>
      <c r="V762">
        <v>0</v>
      </c>
      <c r="W762">
        <v>0.74074074074074081</v>
      </c>
      <c r="X762">
        <v>0</v>
      </c>
      <c r="Y762">
        <v>27.975648101413181</v>
      </c>
      <c r="Z762">
        <v>0</v>
      </c>
      <c r="AA762">
        <v>0.93227453170680175</v>
      </c>
      <c r="AC762">
        <v>28.447637566310405</v>
      </c>
      <c r="AE762">
        <v>2.8037383177570097</v>
      </c>
      <c r="AF762">
        <v>2.040434466844669</v>
      </c>
      <c r="AG762">
        <v>1138.6833333333336</v>
      </c>
      <c r="AH762">
        <v>88.8888888888889</v>
      </c>
      <c r="AI762">
        <v>0.74074074074074081</v>
      </c>
      <c r="AJ762">
        <v>179.21151299201921</v>
      </c>
      <c r="AK762">
        <v>29.714482783344071</v>
      </c>
      <c r="AL762">
        <v>-13.170562895624764</v>
      </c>
      <c r="AN762">
        <v>99</v>
      </c>
      <c r="AO762">
        <v>99</v>
      </c>
      <c r="AP762">
        <v>99</v>
      </c>
      <c r="AQ762">
        <v>99</v>
      </c>
      <c r="AR762">
        <v>217.07499999999999</v>
      </c>
      <c r="AS762">
        <v>18.817511901762995</v>
      </c>
    </row>
    <row r="763" spans="1:45">
      <c r="A763">
        <v>16</v>
      </c>
      <c r="B763">
        <v>182</v>
      </c>
      <c r="C763">
        <v>2023</v>
      </c>
      <c r="D763">
        <v>2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1</v>
      </c>
      <c r="M763">
        <v>99</v>
      </c>
      <c r="N763">
        <v>99</v>
      </c>
      <c r="O763">
        <v>99</v>
      </c>
      <c r="P763">
        <v>99</v>
      </c>
      <c r="Q763">
        <v>82</v>
      </c>
      <c r="R763">
        <v>92</v>
      </c>
      <c r="S763">
        <v>1</v>
      </c>
      <c r="T763">
        <v>3.8804347826086958</v>
      </c>
      <c r="U763">
        <v>189.49239130434788</v>
      </c>
      <c r="V763">
        <v>0</v>
      </c>
      <c r="W763">
        <v>0</v>
      </c>
      <c r="X763">
        <v>0</v>
      </c>
      <c r="Y763">
        <v>28.286278105545311</v>
      </c>
      <c r="Z763">
        <v>0</v>
      </c>
      <c r="AA763">
        <v>1.0304324894489243</v>
      </c>
      <c r="AC763">
        <v>29.338301881844298</v>
      </c>
      <c r="AE763">
        <v>2.8939918213274614</v>
      </c>
      <c r="AF763">
        <v>2.0881784756379789</v>
      </c>
      <c r="AG763">
        <v>1145.3614457831327</v>
      </c>
      <c r="AH763">
        <v>90.217391304347828</v>
      </c>
      <c r="AI763">
        <v>4.3478260869565215</v>
      </c>
      <c r="AJ763">
        <v>163.34143250814694</v>
      </c>
      <c r="AK763">
        <v>2.1422181114404495</v>
      </c>
      <c r="AL763">
        <v>-24.205807982678124</v>
      </c>
      <c r="AN763">
        <v>99</v>
      </c>
      <c r="AO763">
        <v>99</v>
      </c>
      <c r="AP763">
        <v>99</v>
      </c>
      <c r="AQ763">
        <v>99</v>
      </c>
      <c r="AR763">
        <v>215.55421686746985</v>
      </c>
      <c r="AS763">
        <v>18.707989827871824</v>
      </c>
    </row>
    <row r="764" spans="1:45">
      <c r="A764">
        <v>16</v>
      </c>
      <c r="B764">
        <v>183</v>
      </c>
      <c r="C764">
        <v>2023</v>
      </c>
      <c r="D764">
        <v>3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1</v>
      </c>
      <c r="M764">
        <v>99</v>
      </c>
      <c r="N764">
        <v>99</v>
      </c>
      <c r="O764">
        <v>99</v>
      </c>
      <c r="P764">
        <v>99</v>
      </c>
      <c r="Q764">
        <v>145</v>
      </c>
      <c r="R764">
        <v>159</v>
      </c>
      <c r="S764">
        <v>1</v>
      </c>
      <c r="T764">
        <v>4.2012578616352201</v>
      </c>
      <c r="U764">
        <v>193.34025157232713</v>
      </c>
      <c r="V764">
        <v>0</v>
      </c>
      <c r="W764">
        <v>3.1446540880503129</v>
      </c>
      <c r="X764">
        <v>0</v>
      </c>
      <c r="Y764">
        <v>28.499963851894879</v>
      </c>
      <c r="Z764">
        <v>0</v>
      </c>
      <c r="AA764">
        <v>1.2825871761112335</v>
      </c>
      <c r="AC764">
        <v>16.244081798144137</v>
      </c>
      <c r="AE764">
        <v>3.487606931344593</v>
      </c>
      <c r="AF764">
        <v>2.5496652709532026</v>
      </c>
      <c r="AG764">
        <v>1182.1985815602836</v>
      </c>
      <c r="AH764">
        <v>88.050314465408817</v>
      </c>
      <c r="AI764">
        <v>1.886792452830188</v>
      </c>
      <c r="AJ764">
        <v>178.99222297215329</v>
      </c>
      <c r="AK764">
        <v>45.091767454725193</v>
      </c>
      <c r="AL764">
        <v>-7.5863060584342046</v>
      </c>
      <c r="AN764">
        <v>99</v>
      </c>
      <c r="AO764">
        <v>99</v>
      </c>
      <c r="AP764">
        <v>99</v>
      </c>
      <c r="AQ764">
        <v>99</v>
      </c>
      <c r="AR764">
        <v>216.58865248226951</v>
      </c>
      <c r="AS764">
        <v>18.977701076014124</v>
      </c>
    </row>
    <row r="765" spans="1:45">
      <c r="A765">
        <v>16</v>
      </c>
      <c r="B765">
        <v>184</v>
      </c>
      <c r="C765">
        <v>2023</v>
      </c>
      <c r="D765">
        <v>4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1</v>
      </c>
      <c r="M765">
        <v>99</v>
      </c>
      <c r="N765">
        <v>99</v>
      </c>
      <c r="O765">
        <v>99</v>
      </c>
      <c r="P765">
        <v>99</v>
      </c>
      <c r="Q765">
        <v>93</v>
      </c>
      <c r="R765">
        <v>104</v>
      </c>
      <c r="S765">
        <v>1</v>
      </c>
      <c r="T765">
        <v>4</v>
      </c>
      <c r="U765">
        <v>192.74519230769235</v>
      </c>
      <c r="V765">
        <v>0</v>
      </c>
      <c r="W765">
        <v>0.96153846153846112</v>
      </c>
      <c r="X765">
        <v>0</v>
      </c>
      <c r="Y765">
        <v>30.02215169288656</v>
      </c>
      <c r="Z765">
        <v>0</v>
      </c>
      <c r="AA765">
        <v>1.0095695960312836</v>
      </c>
      <c r="AC765">
        <v>-3.8354372656009073</v>
      </c>
      <c r="AE765">
        <v>3.3258714422769433</v>
      </c>
      <c r="AF765">
        <v>2.3966048327356222</v>
      </c>
      <c r="AG765">
        <v>1184.715909090909</v>
      </c>
      <c r="AH765">
        <v>84.615384615384627</v>
      </c>
      <c r="AI765">
        <v>9.6153846153846114</v>
      </c>
      <c r="AJ765">
        <v>175.53605877061062</v>
      </c>
      <c r="AK765">
        <v>-23.079767467568939</v>
      </c>
      <c r="AL765">
        <v>84.405277694166003</v>
      </c>
      <c r="AN765">
        <v>99</v>
      </c>
      <c r="AO765">
        <v>99</v>
      </c>
      <c r="AP765">
        <v>99</v>
      </c>
      <c r="AQ765">
        <v>99</v>
      </c>
      <c r="AR765">
        <v>214.72727272727272</v>
      </c>
      <c r="AS765">
        <v>19.11206357556372</v>
      </c>
    </row>
    <row r="766" spans="1:45">
      <c r="A766">
        <v>16</v>
      </c>
      <c r="B766">
        <v>185</v>
      </c>
      <c r="C766">
        <v>2023</v>
      </c>
      <c r="D766">
        <v>5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1</v>
      </c>
      <c r="M766">
        <v>99</v>
      </c>
      <c r="N766">
        <v>99</v>
      </c>
      <c r="O766">
        <v>99</v>
      </c>
      <c r="P766">
        <v>99</v>
      </c>
      <c r="Q766">
        <v>119</v>
      </c>
      <c r="R766">
        <v>136</v>
      </c>
      <c r="S766">
        <v>1</v>
      </c>
      <c r="T766">
        <v>4.227941176470587</v>
      </c>
      <c r="U766">
        <v>194.16838235294128</v>
      </c>
      <c r="V766">
        <v>0</v>
      </c>
      <c r="W766">
        <v>2.2058823529411762</v>
      </c>
      <c r="X766">
        <v>0</v>
      </c>
      <c r="Y766">
        <v>25.637064454687344</v>
      </c>
      <c r="Z766">
        <v>0</v>
      </c>
      <c r="AA766">
        <v>1.1438255713684085</v>
      </c>
      <c r="AC766">
        <v>17.985470586037206</v>
      </c>
      <c r="AE766">
        <v>3.5060582624387737</v>
      </c>
      <c r="AF766">
        <v>2.5538007598473338</v>
      </c>
      <c r="AG766">
        <v>1171.2100840336132</v>
      </c>
      <c r="AH766">
        <v>87.5</v>
      </c>
      <c r="AI766">
        <v>2.9411764705882355</v>
      </c>
      <c r="AJ766">
        <v>183.32915129198204</v>
      </c>
      <c r="AK766">
        <v>39.937737735671554</v>
      </c>
      <c r="AL766">
        <v>11.500917265226223</v>
      </c>
      <c r="AN766">
        <v>99</v>
      </c>
      <c r="AO766">
        <v>99</v>
      </c>
      <c r="AP766">
        <v>99</v>
      </c>
      <c r="AQ766">
        <v>99</v>
      </c>
      <c r="AR766">
        <v>216.42857142857139</v>
      </c>
      <c r="AS766">
        <v>19.065599024128076</v>
      </c>
    </row>
    <row r="767" spans="1:45">
      <c r="A767">
        <v>16</v>
      </c>
      <c r="B767">
        <v>186</v>
      </c>
      <c r="C767">
        <v>2023</v>
      </c>
      <c r="D767">
        <v>6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1</v>
      </c>
      <c r="M767">
        <v>99</v>
      </c>
      <c r="N767">
        <v>99</v>
      </c>
      <c r="O767">
        <v>99</v>
      </c>
      <c r="P767">
        <v>99</v>
      </c>
      <c r="Q767">
        <v>160</v>
      </c>
      <c r="R767">
        <v>186</v>
      </c>
      <c r="S767">
        <v>1</v>
      </c>
      <c r="T767">
        <v>4.096774193548387</v>
      </c>
      <c r="U767">
        <v>190.78709677419349</v>
      </c>
      <c r="V767">
        <v>0</v>
      </c>
      <c r="W767">
        <v>3.7634408602150544</v>
      </c>
      <c r="X767">
        <v>0</v>
      </c>
      <c r="Y767">
        <v>29.685993677212902</v>
      </c>
      <c r="Z767">
        <v>0</v>
      </c>
      <c r="AA767">
        <v>1.1691787038278476</v>
      </c>
      <c r="AC767">
        <v>37.100867874265347</v>
      </c>
      <c r="AE767">
        <v>4.6039603960396045</v>
      </c>
      <c r="AF767">
        <v>3.3383292624601282</v>
      </c>
      <c r="AG767">
        <v>1192.5212121212121</v>
      </c>
      <c r="AH767">
        <v>88.709677419354847</v>
      </c>
      <c r="AI767">
        <v>3.7634408602150544</v>
      </c>
      <c r="AJ767">
        <v>192.96209669820436</v>
      </c>
      <c r="AK767">
        <v>20.876085716303283</v>
      </c>
      <c r="AL767">
        <v>5.770633794552614</v>
      </c>
      <c r="AN767">
        <v>99</v>
      </c>
      <c r="AO767">
        <v>99</v>
      </c>
      <c r="AP767">
        <v>99</v>
      </c>
      <c r="AQ767">
        <v>99</v>
      </c>
      <c r="AR767">
        <v>215.49696969696967</v>
      </c>
      <c r="AS767">
        <v>18.877727119148179</v>
      </c>
    </row>
    <row r="768" spans="1:45">
      <c r="A768">
        <v>16</v>
      </c>
      <c r="B768">
        <v>187</v>
      </c>
      <c r="C768">
        <v>2023</v>
      </c>
      <c r="D768">
        <v>7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1</v>
      </c>
      <c r="M768">
        <v>99</v>
      </c>
      <c r="N768">
        <v>99</v>
      </c>
      <c r="O768">
        <v>99</v>
      </c>
      <c r="P768">
        <v>99</v>
      </c>
      <c r="Q768">
        <v>108</v>
      </c>
      <c r="R768">
        <v>123</v>
      </c>
      <c r="S768">
        <v>1</v>
      </c>
      <c r="T768">
        <v>3.9512195121951224</v>
      </c>
      <c r="U768">
        <v>192.34715447154477</v>
      </c>
      <c r="V768">
        <v>0</v>
      </c>
      <c r="W768">
        <v>4.8780487804878048</v>
      </c>
      <c r="X768">
        <v>0</v>
      </c>
      <c r="Y768">
        <v>26.478303206275541</v>
      </c>
      <c r="Z768">
        <v>0</v>
      </c>
      <c r="AA768">
        <v>1.1536697089474319</v>
      </c>
      <c r="AC768">
        <v>14.483321119840857</v>
      </c>
      <c r="AE768">
        <v>4.8406139315230243</v>
      </c>
      <c r="AF768">
        <v>3.5264359352537014</v>
      </c>
      <c r="AG768">
        <v>1156.7946428571429</v>
      </c>
      <c r="AH768">
        <v>90.243902439024382</v>
      </c>
      <c r="AI768">
        <v>2.4390243902439024</v>
      </c>
      <c r="AJ768">
        <v>190.03388506079955</v>
      </c>
      <c r="AK768">
        <v>35.37523082288147</v>
      </c>
      <c r="AL768">
        <v>37.557515524372313</v>
      </c>
      <c r="AN768">
        <v>99</v>
      </c>
      <c r="AO768">
        <v>99</v>
      </c>
      <c r="AP768">
        <v>99</v>
      </c>
      <c r="AQ768">
        <v>99</v>
      </c>
      <c r="AR768">
        <v>215.9821428571428</v>
      </c>
      <c r="AS768">
        <v>18.921286566884561</v>
      </c>
    </row>
    <row r="769" spans="1:45">
      <c r="A769">
        <v>16</v>
      </c>
      <c r="B769">
        <v>188</v>
      </c>
      <c r="C769">
        <v>2023</v>
      </c>
      <c r="D769">
        <v>8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1</v>
      </c>
      <c r="M769">
        <v>99</v>
      </c>
      <c r="N769">
        <v>99</v>
      </c>
      <c r="O769">
        <v>99</v>
      </c>
      <c r="P769">
        <v>99</v>
      </c>
      <c r="Q769">
        <v>130</v>
      </c>
      <c r="R769">
        <v>140</v>
      </c>
      <c r="S769">
        <v>1</v>
      </c>
      <c r="T769">
        <v>3.9785714285714282</v>
      </c>
      <c r="U769">
        <v>198.00857142857151</v>
      </c>
      <c r="V769">
        <v>0</v>
      </c>
      <c r="W769">
        <v>1.4285714285714288</v>
      </c>
      <c r="X769">
        <v>0</v>
      </c>
      <c r="Y769">
        <v>25.939411508123086</v>
      </c>
      <c r="Z769">
        <v>0</v>
      </c>
      <c r="AA769">
        <v>0.98174667333902621</v>
      </c>
      <c r="AC769">
        <v>30.164270287340969</v>
      </c>
      <c r="AE769">
        <v>4.3791054113231151</v>
      </c>
      <c r="AF769">
        <v>3.3287994613630407</v>
      </c>
      <c r="AG769">
        <v>1178.6355932203389</v>
      </c>
      <c r="AH769">
        <v>84.285714285714306</v>
      </c>
      <c r="AI769">
        <v>2.1428571428571423</v>
      </c>
      <c r="AJ769">
        <v>193.51764537660563</v>
      </c>
      <c r="AK769">
        <v>55.439497309945445</v>
      </c>
      <c r="AL769">
        <v>28.558249343164498</v>
      </c>
      <c r="AN769">
        <v>99</v>
      </c>
      <c r="AO769">
        <v>99</v>
      </c>
      <c r="AP769">
        <v>99</v>
      </c>
      <c r="AQ769">
        <v>99</v>
      </c>
      <c r="AR769">
        <v>217.4152542372882</v>
      </c>
      <c r="AS769">
        <v>19.160007238573414</v>
      </c>
    </row>
    <row r="770" spans="1:45">
      <c r="A770">
        <v>16</v>
      </c>
      <c r="B770">
        <v>189</v>
      </c>
      <c r="C770">
        <v>2023</v>
      </c>
      <c r="D770">
        <v>9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</v>
      </c>
      <c r="M770">
        <v>99</v>
      </c>
      <c r="N770">
        <v>99</v>
      </c>
      <c r="O770">
        <v>99</v>
      </c>
      <c r="P770">
        <v>99</v>
      </c>
      <c r="Q770">
        <v>114</v>
      </c>
      <c r="R770">
        <v>134</v>
      </c>
      <c r="S770">
        <v>1</v>
      </c>
      <c r="T770">
        <v>3.9179104477611935</v>
      </c>
      <c r="U770">
        <v>189.51940298507455</v>
      </c>
      <c r="V770">
        <v>0</v>
      </c>
      <c r="W770">
        <v>0.74626865671641807</v>
      </c>
      <c r="X770">
        <v>0</v>
      </c>
      <c r="Y770">
        <v>31.139240679427974</v>
      </c>
      <c r="Z770">
        <v>0</v>
      </c>
      <c r="AA770">
        <v>1.0077943069469719</v>
      </c>
      <c r="AC770">
        <v>10.905913627175742</v>
      </c>
      <c r="AE770">
        <v>3.9621525724423408</v>
      </c>
      <c r="AF770">
        <v>2.9045036183918969</v>
      </c>
      <c r="AG770">
        <v>1139.6016949152545</v>
      </c>
      <c r="AH770">
        <v>88.059701492537286</v>
      </c>
      <c r="AI770">
        <v>1.4925373134328361</v>
      </c>
      <c r="AJ770">
        <v>200.15155866943763</v>
      </c>
      <c r="AK770">
        <v>25.147649712546968</v>
      </c>
      <c r="AL770">
        <v>17.787723214716276</v>
      </c>
      <c r="AN770">
        <v>99</v>
      </c>
      <c r="AO770">
        <v>99</v>
      </c>
      <c r="AP770">
        <v>99</v>
      </c>
      <c r="AQ770">
        <v>99</v>
      </c>
      <c r="AR770">
        <v>214.47457627118641</v>
      </c>
      <c r="AS770">
        <v>18.965109042766596</v>
      </c>
    </row>
    <row r="771" spans="1:45">
      <c r="A771">
        <v>16</v>
      </c>
      <c r="B771">
        <v>190</v>
      </c>
      <c r="C771">
        <v>2023</v>
      </c>
      <c r="D771">
        <v>10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1</v>
      </c>
      <c r="M771">
        <v>99</v>
      </c>
      <c r="N771">
        <v>99</v>
      </c>
      <c r="O771">
        <v>99</v>
      </c>
      <c r="P771">
        <v>99</v>
      </c>
      <c r="Q771">
        <v>234</v>
      </c>
      <c r="R771">
        <v>286</v>
      </c>
      <c r="S771">
        <v>1</v>
      </c>
      <c r="T771">
        <v>3.9755244755244754</v>
      </c>
      <c r="U771">
        <v>186.51188811188811</v>
      </c>
      <c r="V771">
        <v>0</v>
      </c>
      <c r="W771">
        <v>2.0979020979020975</v>
      </c>
      <c r="X771">
        <v>0</v>
      </c>
      <c r="Y771">
        <v>29.306566221715354</v>
      </c>
      <c r="Z771">
        <v>0</v>
      </c>
      <c r="AA771">
        <v>1.0187553617837737</v>
      </c>
      <c r="AC771">
        <v>33.001792203352267</v>
      </c>
      <c r="AE771">
        <v>3.9794072631139534</v>
      </c>
      <c r="AF771">
        <v>2.8806903495490808</v>
      </c>
      <c r="AG771">
        <v>1163.6654411764703</v>
      </c>
      <c r="AH771">
        <v>94.755244755244775</v>
      </c>
      <c r="AI771">
        <v>4.5454545454545459</v>
      </c>
      <c r="AJ771">
        <v>186.37616685186387</v>
      </c>
      <c r="AK771">
        <v>37.238332779485127</v>
      </c>
      <c r="AL771">
        <v>25.05933314918088</v>
      </c>
      <c r="AN771">
        <v>99</v>
      </c>
      <c r="AO771">
        <v>99</v>
      </c>
      <c r="AP771">
        <v>99</v>
      </c>
      <c r="AQ771">
        <v>99</v>
      </c>
      <c r="AR771">
        <v>213.77205882352939</v>
      </c>
      <c r="AS771">
        <v>18.95967509151285</v>
      </c>
    </row>
    <row r="772" spans="1:45">
      <c r="A772">
        <v>16</v>
      </c>
      <c r="B772">
        <v>191</v>
      </c>
      <c r="C772">
        <v>2023</v>
      </c>
      <c r="D772">
        <v>11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1</v>
      </c>
      <c r="M772">
        <v>99</v>
      </c>
      <c r="N772">
        <v>99</v>
      </c>
      <c r="O772">
        <v>99</v>
      </c>
      <c r="P772">
        <v>99</v>
      </c>
      <c r="Q772">
        <v>150</v>
      </c>
      <c r="R772">
        <v>185</v>
      </c>
      <c r="S772">
        <v>1</v>
      </c>
      <c r="T772">
        <v>3.7945945945945936</v>
      </c>
      <c r="U772">
        <v>183.84378378378381</v>
      </c>
      <c r="V772">
        <v>0</v>
      </c>
      <c r="W772">
        <v>2.1621621621621623</v>
      </c>
      <c r="X772">
        <v>0</v>
      </c>
      <c r="Y772">
        <v>28.764547938658744</v>
      </c>
      <c r="Z772">
        <v>0</v>
      </c>
      <c r="AA772">
        <v>1.0350469230637587</v>
      </c>
      <c r="AC772">
        <v>23.193125423190796</v>
      </c>
      <c r="AE772">
        <v>2.8811711571406322</v>
      </c>
      <c r="AF772">
        <v>2.0286191264622686</v>
      </c>
      <c r="AG772">
        <v>1155.1314285714288</v>
      </c>
      <c r="AH772">
        <v>94.594594594594625</v>
      </c>
      <c r="AI772">
        <v>3.7837837837837847</v>
      </c>
      <c r="AJ772">
        <v>189.12405569048124</v>
      </c>
      <c r="AK772">
        <v>12.815049521155988</v>
      </c>
      <c r="AL772">
        <v>2.8003087268966209</v>
      </c>
      <c r="AN772">
        <v>99</v>
      </c>
      <c r="AO772">
        <v>99</v>
      </c>
      <c r="AP772">
        <v>99</v>
      </c>
      <c r="AQ772">
        <v>99</v>
      </c>
      <c r="AR772">
        <v>212.52571428571423</v>
      </c>
      <c r="AS772">
        <v>18.935812481413237</v>
      </c>
    </row>
    <row r="773" spans="1:45">
      <c r="A773">
        <v>16</v>
      </c>
      <c r="B773">
        <v>192</v>
      </c>
      <c r="C773">
        <v>2023</v>
      </c>
      <c r="D773">
        <v>12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1</v>
      </c>
      <c r="M773">
        <v>99</v>
      </c>
      <c r="N773">
        <v>99</v>
      </c>
      <c r="O773">
        <v>99</v>
      </c>
      <c r="P773">
        <v>99</v>
      </c>
      <c r="Q773">
        <v>99</v>
      </c>
      <c r="R773">
        <v>121</v>
      </c>
      <c r="S773">
        <v>1</v>
      </c>
      <c r="T773">
        <v>4.1735537190082654</v>
      </c>
      <c r="U773">
        <v>183.37603305785123</v>
      </c>
      <c r="V773">
        <v>0</v>
      </c>
      <c r="W773">
        <v>7.438016528925619</v>
      </c>
      <c r="X773">
        <v>0</v>
      </c>
      <c r="Y773">
        <v>30.553700252824203</v>
      </c>
      <c r="Z773">
        <v>0</v>
      </c>
      <c r="AA773">
        <v>1.3525469451556216</v>
      </c>
      <c r="AC773">
        <v>22.806410430701128</v>
      </c>
      <c r="AE773">
        <v>2.8816384853536556</v>
      </c>
      <c r="AF773">
        <v>2.0168703201059555</v>
      </c>
      <c r="AG773">
        <v>1167.6491228070176</v>
      </c>
      <c r="AH773">
        <v>94.21487603305782</v>
      </c>
      <c r="AI773">
        <v>6.6115702479338863</v>
      </c>
      <c r="AJ773">
        <v>191.09646606187064</v>
      </c>
      <c r="AK773">
        <v>-3.4879032976199658</v>
      </c>
      <c r="AL773">
        <v>39.748262038892094</v>
      </c>
      <c r="AN773">
        <v>99</v>
      </c>
      <c r="AO773">
        <v>99</v>
      </c>
      <c r="AP773">
        <v>99</v>
      </c>
      <c r="AQ773">
        <v>99</v>
      </c>
      <c r="AR773">
        <v>212.61403508771923</v>
      </c>
      <c r="AS773">
        <v>18.838759808403335</v>
      </c>
    </row>
    <row r="774" spans="1:45">
      <c r="A774">
        <v>16</v>
      </c>
      <c r="B774">
        <v>193</v>
      </c>
      <c r="C774">
        <v>2023</v>
      </c>
      <c r="D774">
        <v>1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2</v>
      </c>
      <c r="M774">
        <v>99</v>
      </c>
      <c r="N774">
        <v>99</v>
      </c>
      <c r="O774">
        <v>99</v>
      </c>
      <c r="P774">
        <v>99</v>
      </c>
      <c r="Q774">
        <v>635</v>
      </c>
      <c r="R774">
        <v>863</v>
      </c>
      <c r="S774">
        <v>2</v>
      </c>
      <c r="T774">
        <v>5.491309385863266</v>
      </c>
      <c r="U774">
        <v>222.63487833140215</v>
      </c>
      <c r="V774">
        <v>0</v>
      </c>
      <c r="W774">
        <v>20.857473928157596</v>
      </c>
      <c r="X774">
        <v>0</v>
      </c>
      <c r="Y774">
        <v>27.17624252500234</v>
      </c>
      <c r="Z774">
        <v>0</v>
      </c>
      <c r="AA774">
        <v>1.3023220283701664</v>
      </c>
      <c r="AC774">
        <v>36.689040223125367</v>
      </c>
      <c r="AE774">
        <v>17.923156801661477</v>
      </c>
      <c r="AF774">
        <v>15.010611043610439</v>
      </c>
      <c r="AG774">
        <v>1122.0515723270437</v>
      </c>
      <c r="AH774">
        <v>92.120509849362719</v>
      </c>
      <c r="AI774">
        <v>4.4032444959443806</v>
      </c>
      <c r="AJ774">
        <v>183.8384472812634</v>
      </c>
      <c r="AK774">
        <v>37.068431635391377</v>
      </c>
      <c r="AL774">
        <v>21.13142652260488</v>
      </c>
      <c r="AN774">
        <v>99</v>
      </c>
      <c r="AO774">
        <v>99</v>
      </c>
      <c r="AP774">
        <v>99</v>
      </c>
      <c r="AQ774">
        <v>99</v>
      </c>
      <c r="AR774">
        <v>216.81761006289304</v>
      </c>
      <c r="AS774">
        <v>21.73492169803481</v>
      </c>
    </row>
    <row r="775" spans="1:45">
      <c r="A775">
        <v>16</v>
      </c>
      <c r="B775">
        <v>194</v>
      </c>
      <c r="C775">
        <v>2023</v>
      </c>
      <c r="D775">
        <v>2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2</v>
      </c>
      <c r="M775">
        <v>99</v>
      </c>
      <c r="N775">
        <v>99</v>
      </c>
      <c r="O775">
        <v>99</v>
      </c>
      <c r="P775">
        <v>99</v>
      </c>
      <c r="Q775">
        <v>475</v>
      </c>
      <c r="R775">
        <v>600</v>
      </c>
      <c r="S775">
        <v>2</v>
      </c>
      <c r="T775">
        <v>5.5316666666666645</v>
      </c>
      <c r="U775">
        <v>222.11116666666683</v>
      </c>
      <c r="V775">
        <v>0</v>
      </c>
      <c r="W775">
        <v>23.333333333333329</v>
      </c>
      <c r="X775">
        <v>0</v>
      </c>
      <c r="Y775">
        <v>27.366858764549903</v>
      </c>
      <c r="Z775">
        <v>0</v>
      </c>
      <c r="AA775">
        <v>1.299614259010043</v>
      </c>
      <c r="AC775">
        <v>31.588078627654184</v>
      </c>
      <c r="AE775">
        <v>18.873859704309524</v>
      </c>
      <c r="AF775">
        <v>15.962821408414012</v>
      </c>
      <c r="AG775">
        <v>1119.7967914438498</v>
      </c>
      <c r="AH775">
        <v>93.5</v>
      </c>
      <c r="AI775">
        <v>3.8333333333333344</v>
      </c>
      <c r="AJ775">
        <v>188.10635684907439</v>
      </c>
      <c r="AK775">
        <v>54.138316815493688</v>
      </c>
      <c r="AL775">
        <v>12.103086928322163</v>
      </c>
      <c r="AN775">
        <v>99</v>
      </c>
      <c r="AO775">
        <v>99</v>
      </c>
      <c r="AP775">
        <v>99</v>
      </c>
      <c r="AQ775">
        <v>99</v>
      </c>
      <c r="AR775">
        <v>216.92691622103391</v>
      </c>
      <c r="AS775">
        <v>21.707820491615777</v>
      </c>
    </row>
    <row r="776" spans="1:45">
      <c r="A776">
        <v>16</v>
      </c>
      <c r="B776">
        <v>195</v>
      </c>
      <c r="C776">
        <v>2023</v>
      </c>
      <c r="D776">
        <v>3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2</v>
      </c>
      <c r="M776">
        <v>99</v>
      </c>
      <c r="N776">
        <v>99</v>
      </c>
      <c r="O776">
        <v>99</v>
      </c>
      <c r="P776">
        <v>99</v>
      </c>
      <c r="Q776">
        <v>585</v>
      </c>
      <c r="R776">
        <v>802</v>
      </c>
      <c r="S776">
        <v>2</v>
      </c>
      <c r="T776">
        <v>5.5735660847880313</v>
      </c>
      <c r="U776">
        <v>222.43553615960121</v>
      </c>
      <c r="V776">
        <v>0</v>
      </c>
      <c r="W776">
        <v>23.441396508728179</v>
      </c>
      <c r="X776">
        <v>0</v>
      </c>
      <c r="Y776">
        <v>27.281646320545882</v>
      </c>
      <c r="Z776">
        <v>0</v>
      </c>
      <c r="AA776">
        <v>1.290749555571826</v>
      </c>
      <c r="AC776">
        <v>36.030568071759411</v>
      </c>
      <c r="AE776">
        <v>17.591577100241278</v>
      </c>
      <c r="AF776">
        <v>14.795931231502324</v>
      </c>
      <c r="AG776">
        <v>1117.8571428571429</v>
      </c>
      <c r="AH776">
        <v>95.012468827930178</v>
      </c>
      <c r="AI776">
        <v>2.7431421446384046</v>
      </c>
      <c r="AJ776">
        <v>190.66411982994123</v>
      </c>
      <c r="AK776">
        <v>54.352951145002528</v>
      </c>
      <c r="AL776">
        <v>20.257407238470151</v>
      </c>
      <c r="AN776">
        <v>99</v>
      </c>
      <c r="AO776">
        <v>99</v>
      </c>
      <c r="AP776">
        <v>99</v>
      </c>
      <c r="AQ776">
        <v>99</v>
      </c>
      <c r="AR776">
        <v>216.81913499344688</v>
      </c>
      <c r="AS776">
        <v>21.756254899381997</v>
      </c>
    </row>
    <row r="777" spans="1:45">
      <c r="A777">
        <v>16</v>
      </c>
      <c r="B777">
        <v>196</v>
      </c>
      <c r="C777">
        <v>2023</v>
      </c>
      <c r="D777">
        <v>4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2</v>
      </c>
      <c r="M777">
        <v>99</v>
      </c>
      <c r="N777">
        <v>99</v>
      </c>
      <c r="O777">
        <v>99</v>
      </c>
      <c r="P777">
        <v>99</v>
      </c>
      <c r="Q777">
        <v>403</v>
      </c>
      <c r="R777">
        <v>511</v>
      </c>
      <c r="S777">
        <v>2</v>
      </c>
      <c r="T777">
        <v>5.7142857142857153</v>
      </c>
      <c r="U777">
        <v>222.12270058708404</v>
      </c>
      <c r="V777">
        <v>0</v>
      </c>
      <c r="W777">
        <v>25.244618395303323</v>
      </c>
      <c r="X777">
        <v>0</v>
      </c>
      <c r="Y777">
        <v>25.826546085886193</v>
      </c>
      <c r="Z777">
        <v>0</v>
      </c>
      <c r="AA777">
        <v>1.2838647275020461</v>
      </c>
      <c r="AC777">
        <v>28.378888495014792</v>
      </c>
      <c r="AE777">
        <v>16.341541413495364</v>
      </c>
      <c r="AF777">
        <v>13.57042291577695</v>
      </c>
      <c r="AG777">
        <v>1119.6501079913603</v>
      </c>
      <c r="AH777">
        <v>90.606653620352233</v>
      </c>
      <c r="AI777">
        <v>2.9354207436399218</v>
      </c>
      <c r="AJ777">
        <v>187.73077845194672</v>
      </c>
      <c r="AK777">
        <v>62.264179120372226</v>
      </c>
      <c r="AL777">
        <v>17.34765476786508</v>
      </c>
      <c r="AN777">
        <v>99</v>
      </c>
      <c r="AO777">
        <v>99</v>
      </c>
      <c r="AP777">
        <v>99</v>
      </c>
      <c r="AQ777">
        <v>99</v>
      </c>
      <c r="AR777">
        <v>216.73434125269983</v>
      </c>
      <c r="AS777">
        <v>21.804256829582016</v>
      </c>
    </row>
    <row r="778" spans="1:45">
      <c r="A778">
        <v>16</v>
      </c>
      <c r="B778">
        <v>197</v>
      </c>
      <c r="C778">
        <v>2023</v>
      </c>
      <c r="D778">
        <v>5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2</v>
      </c>
      <c r="M778">
        <v>99</v>
      </c>
      <c r="N778">
        <v>99</v>
      </c>
      <c r="O778">
        <v>99</v>
      </c>
      <c r="P778">
        <v>99</v>
      </c>
      <c r="Q778">
        <v>550</v>
      </c>
      <c r="R778">
        <v>730</v>
      </c>
      <c r="S778">
        <v>2</v>
      </c>
      <c r="T778">
        <v>5.6479452054794521</v>
      </c>
      <c r="U778">
        <v>222.18863013698632</v>
      </c>
      <c r="V778">
        <v>0</v>
      </c>
      <c r="W778">
        <v>23.150684931506841</v>
      </c>
      <c r="X778">
        <v>0</v>
      </c>
      <c r="Y778">
        <v>26.344877998458099</v>
      </c>
      <c r="Z778">
        <v>0</v>
      </c>
      <c r="AA778">
        <v>1.2824003167264211</v>
      </c>
      <c r="AC778">
        <v>34.138347527830184</v>
      </c>
      <c r="AE778">
        <v>18.819283320443422</v>
      </c>
      <c r="AF778">
        <v>15.686074832922076</v>
      </c>
      <c r="AG778">
        <v>1133.3026315789475</v>
      </c>
      <c r="AH778">
        <v>93.561643835616422</v>
      </c>
      <c r="AI778">
        <v>4.3835616438356162</v>
      </c>
      <c r="AJ778">
        <v>191.68226616634547</v>
      </c>
      <c r="AK778">
        <v>66.809284099678507</v>
      </c>
      <c r="AL778">
        <v>24.519671047156208</v>
      </c>
      <c r="AN778">
        <v>99</v>
      </c>
      <c r="AO778">
        <v>99</v>
      </c>
      <c r="AP778">
        <v>99</v>
      </c>
      <c r="AQ778">
        <v>99</v>
      </c>
      <c r="AR778">
        <v>216.97222222222223</v>
      </c>
      <c r="AS778">
        <v>21.765072241624111</v>
      </c>
    </row>
    <row r="779" spans="1:45">
      <c r="A779">
        <v>16</v>
      </c>
      <c r="B779">
        <v>198</v>
      </c>
      <c r="C779">
        <v>2023</v>
      </c>
      <c r="D779">
        <v>6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2</v>
      </c>
      <c r="M779">
        <v>99</v>
      </c>
      <c r="N779">
        <v>99</v>
      </c>
      <c r="O779">
        <v>99</v>
      </c>
      <c r="P779">
        <v>99</v>
      </c>
      <c r="Q779">
        <v>620</v>
      </c>
      <c r="R779">
        <v>811</v>
      </c>
      <c r="S779">
        <v>2</v>
      </c>
      <c r="T779">
        <v>5.5585696670776841</v>
      </c>
      <c r="U779">
        <v>222.29408138101076</v>
      </c>
      <c r="V779">
        <v>0</v>
      </c>
      <c r="W779">
        <v>24.044389642416775</v>
      </c>
      <c r="X779">
        <v>0</v>
      </c>
      <c r="Y779">
        <v>26.139759804785879</v>
      </c>
      <c r="Z779">
        <v>0</v>
      </c>
      <c r="AA779">
        <v>1.3213451749210203</v>
      </c>
      <c r="AC779">
        <v>31.328323583798323</v>
      </c>
      <c r="AE779">
        <v>20.074257425742577</v>
      </c>
      <c r="AF779">
        <v>16.959614629856588</v>
      </c>
      <c r="AG779">
        <v>1140.1217277486912</v>
      </c>
      <c r="AH779">
        <v>94.204685573366234</v>
      </c>
      <c r="AI779">
        <v>3.8224414303329226</v>
      </c>
      <c r="AJ779">
        <v>187.79247234451796</v>
      </c>
      <c r="AK779">
        <v>48.980071249522489</v>
      </c>
      <c r="AL779">
        <v>4.4167667229730112</v>
      </c>
      <c r="AN779">
        <v>99</v>
      </c>
      <c r="AO779">
        <v>99</v>
      </c>
      <c r="AP779">
        <v>99</v>
      </c>
      <c r="AQ779">
        <v>99</v>
      </c>
      <c r="AR779">
        <v>216.92801047120423</v>
      </c>
      <c r="AS779">
        <v>21.718216236079297</v>
      </c>
    </row>
    <row r="780" spans="1:45">
      <c r="A780">
        <v>16</v>
      </c>
      <c r="B780">
        <v>199</v>
      </c>
      <c r="C780">
        <v>2023</v>
      </c>
      <c r="D780">
        <v>7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2</v>
      </c>
      <c r="M780">
        <v>99</v>
      </c>
      <c r="N780">
        <v>99</v>
      </c>
      <c r="O780">
        <v>99</v>
      </c>
      <c r="P780">
        <v>99</v>
      </c>
      <c r="Q780">
        <v>430</v>
      </c>
      <c r="R780">
        <v>570</v>
      </c>
      <c r="S780">
        <v>2</v>
      </c>
      <c r="T780">
        <v>5.4614035087719293</v>
      </c>
      <c r="U780">
        <v>222.48596491228088</v>
      </c>
      <c r="V780">
        <v>0</v>
      </c>
      <c r="W780">
        <v>20</v>
      </c>
      <c r="X780">
        <v>0</v>
      </c>
      <c r="Y780">
        <v>25.824135580013277</v>
      </c>
      <c r="Z780">
        <v>0</v>
      </c>
      <c r="AA780">
        <v>1.294828361715743</v>
      </c>
      <c r="AC780">
        <v>28.11340582737153</v>
      </c>
      <c r="AE780">
        <v>22.432113341204243</v>
      </c>
      <c r="AF780">
        <v>18.902645792079397</v>
      </c>
      <c r="AG780">
        <v>1144.199233716475</v>
      </c>
      <c r="AH780">
        <v>91.228070175438589</v>
      </c>
      <c r="AI780">
        <v>3.1578947368421058</v>
      </c>
      <c r="AJ780">
        <v>196.70090915460412</v>
      </c>
      <c r="AK780">
        <v>62.266502953605745</v>
      </c>
      <c r="AL780">
        <v>13.392684086041228</v>
      </c>
      <c r="AN780">
        <v>99</v>
      </c>
      <c r="AO780">
        <v>99</v>
      </c>
      <c r="AP780">
        <v>99</v>
      </c>
      <c r="AQ780">
        <v>99</v>
      </c>
      <c r="AR780">
        <v>217.45019157088129</v>
      </c>
      <c r="AS780">
        <v>21.623219867083169</v>
      </c>
    </row>
    <row r="781" spans="1:45">
      <c r="A781">
        <v>16</v>
      </c>
      <c r="B781">
        <v>200</v>
      </c>
      <c r="C781">
        <v>2023</v>
      </c>
      <c r="D781">
        <v>8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2</v>
      </c>
      <c r="M781">
        <v>99</v>
      </c>
      <c r="N781">
        <v>99</v>
      </c>
      <c r="O781">
        <v>99</v>
      </c>
      <c r="P781">
        <v>99</v>
      </c>
      <c r="Q781">
        <v>511</v>
      </c>
      <c r="R781">
        <v>669</v>
      </c>
      <c r="S781">
        <v>2</v>
      </c>
      <c r="T781">
        <v>5.3587443946188333</v>
      </c>
      <c r="U781">
        <v>221.63452914798205</v>
      </c>
      <c r="V781">
        <v>0</v>
      </c>
      <c r="W781">
        <v>20.478325859491775</v>
      </c>
      <c r="X781">
        <v>0</v>
      </c>
      <c r="Y781">
        <v>28.613061406886956</v>
      </c>
      <c r="Z781">
        <v>0</v>
      </c>
      <c r="AA781">
        <v>1.3624811104086709</v>
      </c>
      <c r="AC781">
        <v>29.951583312974726</v>
      </c>
      <c r="AE781">
        <v>20.925868001251175</v>
      </c>
      <c r="AF781">
        <v>17.804883877119781</v>
      </c>
      <c r="AG781">
        <v>1124.4511784511787</v>
      </c>
      <c r="AH781">
        <v>88.639760837070241</v>
      </c>
      <c r="AI781">
        <v>3.28849028400598</v>
      </c>
      <c r="AJ781">
        <v>192.57207791425472</v>
      </c>
      <c r="AK781">
        <v>59.515809681752557</v>
      </c>
      <c r="AL781">
        <v>1.8126317359727111</v>
      </c>
      <c r="AN781">
        <v>99</v>
      </c>
      <c r="AO781">
        <v>99</v>
      </c>
      <c r="AP781">
        <v>99</v>
      </c>
      <c r="AQ781">
        <v>99</v>
      </c>
      <c r="AR781">
        <v>216.95117845117849</v>
      </c>
      <c r="AS781">
        <v>21.693823918687965</v>
      </c>
    </row>
    <row r="782" spans="1:45">
      <c r="A782">
        <v>16</v>
      </c>
      <c r="B782">
        <v>201</v>
      </c>
      <c r="C782">
        <v>2023</v>
      </c>
      <c r="D782">
        <v>9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2</v>
      </c>
      <c r="M782">
        <v>99</v>
      </c>
      <c r="N782">
        <v>99</v>
      </c>
      <c r="O782">
        <v>99</v>
      </c>
      <c r="P782">
        <v>99</v>
      </c>
      <c r="Q782">
        <v>540</v>
      </c>
      <c r="R782">
        <v>733</v>
      </c>
      <c r="S782">
        <v>2</v>
      </c>
      <c r="T782">
        <v>5.3369713506139158</v>
      </c>
      <c r="U782">
        <v>223.54624829467963</v>
      </c>
      <c r="V782">
        <v>0</v>
      </c>
      <c r="W782">
        <v>17.598908594815825</v>
      </c>
      <c r="X782">
        <v>0</v>
      </c>
      <c r="Y782">
        <v>27.655690551759395</v>
      </c>
      <c r="Z782">
        <v>0</v>
      </c>
      <c r="AA782">
        <v>1.3151276795962916</v>
      </c>
      <c r="AC782">
        <v>24.887974060336944</v>
      </c>
      <c r="AE782">
        <v>21.6735659373152</v>
      </c>
      <c r="AF782">
        <v>18.740656657355036</v>
      </c>
      <c r="AG782">
        <v>1145.0892086330937</v>
      </c>
      <c r="AH782">
        <v>94.815825375170533</v>
      </c>
      <c r="AI782">
        <v>3.0013642564802194</v>
      </c>
      <c r="AJ782">
        <v>194.1967646711098</v>
      </c>
      <c r="AK782">
        <v>50.885713736240433</v>
      </c>
      <c r="AL782">
        <v>0.90182798469104786</v>
      </c>
      <c r="AN782">
        <v>99</v>
      </c>
      <c r="AO782">
        <v>99</v>
      </c>
      <c r="AP782">
        <v>99</v>
      </c>
      <c r="AQ782">
        <v>99</v>
      </c>
      <c r="AR782">
        <v>217.29928057553951</v>
      </c>
      <c r="AS782">
        <v>21.712892542560876</v>
      </c>
    </row>
    <row r="783" spans="1:45">
      <c r="A783">
        <v>16</v>
      </c>
      <c r="B783">
        <v>202</v>
      </c>
      <c r="C783">
        <v>2023</v>
      </c>
      <c r="D783">
        <v>10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2</v>
      </c>
      <c r="M783">
        <v>99</v>
      </c>
      <c r="N783">
        <v>99</v>
      </c>
      <c r="O783">
        <v>99</v>
      </c>
      <c r="P783">
        <v>99</v>
      </c>
      <c r="Q783">
        <v>957</v>
      </c>
      <c r="R783">
        <v>1350</v>
      </c>
      <c r="S783">
        <v>2</v>
      </c>
      <c r="T783">
        <v>5.2081481481481484</v>
      </c>
      <c r="U783">
        <v>219.04325925925937</v>
      </c>
      <c r="V783">
        <v>0</v>
      </c>
      <c r="W783">
        <v>14.888888888888889</v>
      </c>
      <c r="X783">
        <v>0</v>
      </c>
      <c r="Y783">
        <v>29.703622844998804</v>
      </c>
      <c r="Z783">
        <v>0</v>
      </c>
      <c r="AA783">
        <v>1.27090238293152</v>
      </c>
      <c r="AC783">
        <v>35.534068852687113</v>
      </c>
      <c r="AE783">
        <v>18.783915402810631</v>
      </c>
      <c r="AF783">
        <v>15.969366473210791</v>
      </c>
      <c r="AG783">
        <v>1136.7609531129899</v>
      </c>
      <c r="AH783">
        <v>96.222222222222229</v>
      </c>
      <c r="AI783">
        <v>6.2962962962962967</v>
      </c>
      <c r="AJ783">
        <v>194.66153178601547</v>
      </c>
      <c r="AK783">
        <v>47.089812681681003</v>
      </c>
      <c r="AL783">
        <v>14.680919274759413</v>
      </c>
      <c r="AN783">
        <v>99</v>
      </c>
      <c r="AO783">
        <v>99</v>
      </c>
      <c r="AP783">
        <v>99</v>
      </c>
      <c r="AQ783">
        <v>99</v>
      </c>
      <c r="AR783">
        <v>215.58109146810145</v>
      </c>
      <c r="AS783">
        <v>21.748866375361345</v>
      </c>
    </row>
    <row r="784" spans="1:45">
      <c r="A784">
        <v>16</v>
      </c>
      <c r="B784">
        <v>203</v>
      </c>
      <c r="C784">
        <v>2023</v>
      </c>
      <c r="D784">
        <v>11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2</v>
      </c>
      <c r="M784">
        <v>99</v>
      </c>
      <c r="N784">
        <v>99</v>
      </c>
      <c r="O784">
        <v>99</v>
      </c>
      <c r="P784">
        <v>99</v>
      </c>
      <c r="Q784">
        <v>704</v>
      </c>
      <c r="R784">
        <v>936</v>
      </c>
      <c r="S784">
        <v>2</v>
      </c>
      <c r="T784">
        <v>5.372863247863247</v>
      </c>
      <c r="U784">
        <v>215.55213675213687</v>
      </c>
      <c r="V784">
        <v>0</v>
      </c>
      <c r="W784">
        <v>20.619658119658119</v>
      </c>
      <c r="X784">
        <v>0</v>
      </c>
      <c r="Y784">
        <v>32.114021881682447</v>
      </c>
      <c r="Z784">
        <v>0</v>
      </c>
      <c r="AA784">
        <v>1.3248410348504605</v>
      </c>
      <c r="AC784">
        <v>34.240748906363976</v>
      </c>
      <c r="AE784">
        <v>14.577168665316934</v>
      </c>
      <c r="AF784">
        <v>12.033944899571695</v>
      </c>
      <c r="AG784">
        <v>1123.4234636871506</v>
      </c>
      <c r="AH784">
        <v>95.619658119658112</v>
      </c>
      <c r="AI784">
        <v>9.4017094017094021</v>
      </c>
      <c r="AJ784">
        <v>191.70149195895152</v>
      </c>
      <c r="AK784">
        <v>38.947514335442285</v>
      </c>
      <c r="AL784">
        <v>21.653748118721559</v>
      </c>
      <c r="AN784">
        <v>99</v>
      </c>
      <c r="AO784">
        <v>99</v>
      </c>
      <c r="AP784">
        <v>99</v>
      </c>
      <c r="AQ784">
        <v>99</v>
      </c>
      <c r="AR784">
        <v>214.23575418994409</v>
      </c>
      <c r="AS784">
        <v>21.742677535178753</v>
      </c>
    </row>
    <row r="785" spans="1:45">
      <c r="A785">
        <v>16</v>
      </c>
      <c r="B785">
        <v>204</v>
      </c>
      <c r="C785">
        <v>2023</v>
      </c>
      <c r="D785">
        <v>12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2</v>
      </c>
      <c r="M785">
        <v>99</v>
      </c>
      <c r="N785">
        <v>99</v>
      </c>
      <c r="O785">
        <v>99</v>
      </c>
      <c r="P785">
        <v>99</v>
      </c>
      <c r="Q785">
        <v>485</v>
      </c>
      <c r="R785">
        <v>658</v>
      </c>
      <c r="S785">
        <v>2</v>
      </c>
      <c r="T785">
        <v>5.6200607902735564</v>
      </c>
      <c r="U785">
        <v>217.9993920972644</v>
      </c>
      <c r="V785">
        <v>0</v>
      </c>
      <c r="W785">
        <v>23.252279635258361</v>
      </c>
      <c r="X785">
        <v>0</v>
      </c>
      <c r="Y785">
        <v>30.413364917218622</v>
      </c>
      <c r="Z785">
        <v>0</v>
      </c>
      <c r="AA785">
        <v>1.317992854107257</v>
      </c>
      <c r="AC785">
        <v>27.800428756583184</v>
      </c>
      <c r="AE785">
        <v>15.670397713741369</v>
      </c>
      <c r="AF785">
        <v>13.038607361883445</v>
      </c>
      <c r="AG785">
        <v>1108.4193037974685</v>
      </c>
      <c r="AH785">
        <v>96.048632218844986</v>
      </c>
      <c r="AI785">
        <v>7.2948328267477214</v>
      </c>
      <c r="AJ785">
        <v>200.28463876717473</v>
      </c>
      <c r="AK785">
        <v>46.999746553458401</v>
      </c>
      <c r="AL785">
        <v>3.0020699669649651</v>
      </c>
      <c r="AN785">
        <v>99</v>
      </c>
      <c r="AO785">
        <v>99</v>
      </c>
      <c r="AP785">
        <v>99</v>
      </c>
      <c r="AQ785">
        <v>99</v>
      </c>
      <c r="AR785">
        <v>215.34018987341776</v>
      </c>
      <c r="AS785">
        <v>21.680386388566014</v>
      </c>
    </row>
    <row r="786" spans="1:45">
      <c r="A786">
        <v>16</v>
      </c>
      <c r="B786">
        <v>205</v>
      </c>
      <c r="C786">
        <v>2023</v>
      </c>
      <c r="D786">
        <v>1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3</v>
      </c>
      <c r="M786">
        <v>99</v>
      </c>
      <c r="N786">
        <v>99</v>
      </c>
      <c r="O786">
        <v>99</v>
      </c>
      <c r="P786">
        <v>99</v>
      </c>
      <c r="Q786">
        <v>1008</v>
      </c>
      <c r="R786">
        <v>1442</v>
      </c>
      <c r="S786">
        <v>3</v>
      </c>
      <c r="T786">
        <v>6.9188626907073516</v>
      </c>
      <c r="U786">
        <v>249.01664355062408</v>
      </c>
      <c r="V786">
        <v>0</v>
      </c>
      <c r="W786">
        <v>66.990291262135941</v>
      </c>
      <c r="X786">
        <v>0.20804438280166432</v>
      </c>
      <c r="Y786">
        <v>28.653194138966754</v>
      </c>
      <c r="Z786">
        <v>0</v>
      </c>
      <c r="AA786">
        <v>1.2802530238206522</v>
      </c>
      <c r="AC786">
        <v>37.875882618822601</v>
      </c>
      <c r="AE786">
        <v>29.948078920041542</v>
      </c>
      <c r="AF786">
        <v>28.053561785617848</v>
      </c>
      <c r="AG786">
        <v>1082.3857251328777</v>
      </c>
      <c r="AH786">
        <v>91.192787794729526</v>
      </c>
      <c r="AI786">
        <v>6.0332871012482645</v>
      </c>
      <c r="AJ786">
        <v>201.09345744430348</v>
      </c>
      <c r="AK786">
        <v>59.666414138448999</v>
      </c>
      <c r="AL786">
        <v>19.881123073275671</v>
      </c>
      <c r="AN786">
        <v>99</v>
      </c>
      <c r="AO786">
        <v>99</v>
      </c>
      <c r="AP786">
        <v>99</v>
      </c>
      <c r="AQ786">
        <v>99</v>
      </c>
      <c r="AR786">
        <v>217.04403948367505</v>
      </c>
      <c r="AS786">
        <v>24.331613448953679</v>
      </c>
    </row>
    <row r="787" spans="1:45">
      <c r="A787">
        <v>16</v>
      </c>
      <c r="B787">
        <v>206</v>
      </c>
      <c r="C787">
        <v>2023</v>
      </c>
      <c r="D787">
        <v>2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3</v>
      </c>
      <c r="M787">
        <v>99</v>
      </c>
      <c r="N787">
        <v>99</v>
      </c>
      <c r="O787">
        <v>99</v>
      </c>
      <c r="P787">
        <v>99</v>
      </c>
      <c r="Q787">
        <v>699</v>
      </c>
      <c r="R787">
        <v>971</v>
      </c>
      <c r="S787">
        <v>3</v>
      </c>
      <c r="T787">
        <v>7.1307929969104018</v>
      </c>
      <c r="U787">
        <v>249.90175077239945</v>
      </c>
      <c r="V787">
        <v>0</v>
      </c>
      <c r="W787">
        <v>75.283213182286303</v>
      </c>
      <c r="X787">
        <v>0.10298661174047376</v>
      </c>
      <c r="Y787">
        <v>30.784096282960501</v>
      </c>
      <c r="Z787">
        <v>0</v>
      </c>
      <c r="AA787">
        <v>1.2652323353447916</v>
      </c>
      <c r="AC787">
        <v>35.898341670500535</v>
      </c>
      <c r="AE787">
        <v>30.54419628814092</v>
      </c>
      <c r="AF787">
        <v>29.065415769506803</v>
      </c>
      <c r="AG787">
        <v>1083.14301191766</v>
      </c>
      <c r="AH787">
        <v>95.056642636457255</v>
      </c>
      <c r="AI787">
        <v>4.2224510813594236</v>
      </c>
      <c r="AJ787">
        <v>203.60984700347555</v>
      </c>
      <c r="AK787">
        <v>49.281603331467778</v>
      </c>
      <c r="AL787">
        <v>17.889362123330741</v>
      </c>
      <c r="AN787">
        <v>99</v>
      </c>
      <c r="AO787">
        <v>99</v>
      </c>
      <c r="AP787">
        <v>99</v>
      </c>
      <c r="AQ787">
        <v>99</v>
      </c>
      <c r="AR787">
        <v>216.89490790899248</v>
      </c>
      <c r="AS787">
        <v>24.390096285047257</v>
      </c>
    </row>
    <row r="788" spans="1:45">
      <c r="A788">
        <v>16</v>
      </c>
      <c r="B788">
        <v>207</v>
      </c>
      <c r="C788">
        <v>2023</v>
      </c>
      <c r="D788">
        <v>3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3</v>
      </c>
      <c r="M788">
        <v>99</v>
      </c>
      <c r="N788">
        <v>99</v>
      </c>
      <c r="O788">
        <v>99</v>
      </c>
      <c r="P788">
        <v>99</v>
      </c>
      <c r="Q788">
        <v>976</v>
      </c>
      <c r="R788">
        <v>1351</v>
      </c>
      <c r="S788">
        <v>3</v>
      </c>
      <c r="T788">
        <v>7.0347890451517392</v>
      </c>
      <c r="U788">
        <v>247.51250925240592</v>
      </c>
      <c r="V788">
        <v>0</v>
      </c>
      <c r="W788">
        <v>71.354552183567748</v>
      </c>
      <c r="X788">
        <v>7.4019245003700981E-2</v>
      </c>
      <c r="Y788">
        <v>29.877934229246303</v>
      </c>
      <c r="Z788">
        <v>0</v>
      </c>
      <c r="AA788">
        <v>1.3192659160588212</v>
      </c>
      <c r="AC788">
        <v>32.661906692980843</v>
      </c>
      <c r="AE788">
        <v>29.633691599034872</v>
      </c>
      <c r="AF788">
        <v>27.734239833801631</v>
      </c>
      <c r="AG788">
        <v>1081.6038910505831</v>
      </c>
      <c r="AH788">
        <v>95.114729829755717</v>
      </c>
      <c r="AI788">
        <v>5.1813471502590689</v>
      </c>
      <c r="AJ788">
        <v>197.16406366380312</v>
      </c>
      <c r="AK788">
        <v>55.355033702096861</v>
      </c>
      <c r="AL788">
        <v>20.268164469864423</v>
      </c>
      <c r="AN788">
        <v>99</v>
      </c>
      <c r="AO788">
        <v>99</v>
      </c>
      <c r="AP788">
        <v>99</v>
      </c>
      <c r="AQ788">
        <v>99</v>
      </c>
      <c r="AR788">
        <v>216.41089494163433</v>
      </c>
      <c r="AS788">
        <v>24.372207035333521</v>
      </c>
    </row>
    <row r="789" spans="1:45">
      <c r="A789">
        <v>16</v>
      </c>
      <c r="B789">
        <v>208</v>
      </c>
      <c r="C789">
        <v>2023</v>
      </c>
      <c r="D789">
        <v>4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3</v>
      </c>
      <c r="M789">
        <v>99</v>
      </c>
      <c r="N789">
        <v>99</v>
      </c>
      <c r="O789">
        <v>99</v>
      </c>
      <c r="P789">
        <v>99</v>
      </c>
      <c r="Q789">
        <v>667</v>
      </c>
      <c r="R789">
        <v>880</v>
      </c>
      <c r="S789">
        <v>3</v>
      </c>
      <c r="T789">
        <v>7.1727272727272728</v>
      </c>
      <c r="U789">
        <v>248.81999999999996</v>
      </c>
      <c r="V789">
        <v>0</v>
      </c>
      <c r="W789">
        <v>71.136363636363654</v>
      </c>
      <c r="X789">
        <v>0</v>
      </c>
      <c r="Y789">
        <v>31.261995297806113</v>
      </c>
      <c r="Z789">
        <v>0</v>
      </c>
      <c r="AA789">
        <v>1.34829246159113</v>
      </c>
      <c r="AC789">
        <v>36.334951064179045</v>
      </c>
      <c r="AE789">
        <v>28.141989126958745</v>
      </c>
      <c r="AF789">
        <v>26.178664974359528</v>
      </c>
      <c r="AG789">
        <v>1090.4425427872861</v>
      </c>
      <c r="AH789">
        <v>92.840909090909108</v>
      </c>
      <c r="AI789">
        <v>3.5227272727272725</v>
      </c>
      <c r="AJ789">
        <v>200.92747599730876</v>
      </c>
      <c r="AK789">
        <v>70.874293296453232</v>
      </c>
      <c r="AL789">
        <v>24.746164311428576</v>
      </c>
      <c r="AN789">
        <v>99</v>
      </c>
      <c r="AO789">
        <v>99</v>
      </c>
      <c r="AP789">
        <v>99</v>
      </c>
      <c r="AQ789">
        <v>99</v>
      </c>
      <c r="AR789">
        <v>216.95843520782395</v>
      </c>
      <c r="AS789">
        <v>24.394475154800713</v>
      </c>
    </row>
    <row r="790" spans="1:45">
      <c r="A790">
        <v>16</v>
      </c>
      <c r="B790">
        <v>209</v>
      </c>
      <c r="C790">
        <v>2023</v>
      </c>
      <c r="D790">
        <v>5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3</v>
      </c>
      <c r="M790">
        <v>99</v>
      </c>
      <c r="N790">
        <v>99</v>
      </c>
      <c r="O790">
        <v>99</v>
      </c>
      <c r="P790">
        <v>99</v>
      </c>
      <c r="Q790">
        <v>740</v>
      </c>
      <c r="R790">
        <v>1016</v>
      </c>
      <c r="S790">
        <v>3</v>
      </c>
      <c r="T790">
        <v>7.056102362204725</v>
      </c>
      <c r="U790">
        <v>246.30265748031496</v>
      </c>
      <c r="V790">
        <v>0</v>
      </c>
      <c r="W790">
        <v>71.456692913385808</v>
      </c>
      <c r="X790">
        <v>0</v>
      </c>
      <c r="Y790">
        <v>33.504650382721799</v>
      </c>
      <c r="Z790">
        <v>0</v>
      </c>
      <c r="AA790">
        <v>1.3235459133696768</v>
      </c>
      <c r="AC790">
        <v>37.602820459887347</v>
      </c>
      <c r="AE790">
        <v>26.192317607630834</v>
      </c>
      <c r="AF790">
        <v>24.200949011313561</v>
      </c>
      <c r="AG790">
        <v>1075.9781250000001</v>
      </c>
      <c r="AH790">
        <v>94.488188976377955</v>
      </c>
      <c r="AI790">
        <v>5.5118110236220472</v>
      </c>
      <c r="AJ790">
        <v>196.90546732671143</v>
      </c>
      <c r="AK790">
        <v>68.682572109916364</v>
      </c>
      <c r="AL790">
        <v>8.346366669322455</v>
      </c>
      <c r="AN790">
        <v>99</v>
      </c>
      <c r="AO790">
        <v>99</v>
      </c>
      <c r="AP790">
        <v>99</v>
      </c>
      <c r="AQ790">
        <v>99</v>
      </c>
      <c r="AR790">
        <v>216.40312499999999</v>
      </c>
      <c r="AS790">
        <v>24.261484569620254</v>
      </c>
    </row>
    <row r="791" spans="1:45">
      <c r="A791">
        <v>16</v>
      </c>
      <c r="B791">
        <v>210</v>
      </c>
      <c r="C791">
        <v>2023</v>
      </c>
      <c r="D791">
        <v>6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3</v>
      </c>
      <c r="M791">
        <v>99</v>
      </c>
      <c r="N791">
        <v>99</v>
      </c>
      <c r="O791">
        <v>99</v>
      </c>
      <c r="P791">
        <v>99</v>
      </c>
      <c r="Q791">
        <v>804</v>
      </c>
      <c r="R791">
        <v>1097</v>
      </c>
      <c r="S791">
        <v>3</v>
      </c>
      <c r="T791">
        <v>7.115770282588878</v>
      </c>
      <c r="U791">
        <v>247.95268915223321</v>
      </c>
      <c r="V791">
        <v>0</v>
      </c>
      <c r="W791">
        <v>71.37648131267089</v>
      </c>
      <c r="X791">
        <v>0.18231540565177751</v>
      </c>
      <c r="Y791">
        <v>32.651005540070123</v>
      </c>
      <c r="Z791">
        <v>0</v>
      </c>
      <c r="AA791">
        <v>1.3863171616419179</v>
      </c>
      <c r="AC791">
        <v>39.662635050733854</v>
      </c>
      <c r="AE791">
        <v>27.153465346534656</v>
      </c>
      <c r="AF791">
        <v>25.588373194776882</v>
      </c>
      <c r="AG791">
        <v>1114.7025738798857</v>
      </c>
      <c r="AH791">
        <v>95.533272561531433</v>
      </c>
      <c r="AI791">
        <v>6.4721969006381039</v>
      </c>
      <c r="AJ791">
        <v>200.19119365310237</v>
      </c>
      <c r="AK791">
        <v>52.607770993677512</v>
      </c>
      <c r="AL791">
        <v>21.644527267903445</v>
      </c>
      <c r="AN791">
        <v>99</v>
      </c>
      <c r="AO791">
        <v>99</v>
      </c>
      <c r="AP791">
        <v>99</v>
      </c>
      <c r="AQ791">
        <v>99</v>
      </c>
      <c r="AR791">
        <v>216.38417540514783</v>
      </c>
      <c r="AS791">
        <v>24.377339351622204</v>
      </c>
    </row>
    <row r="792" spans="1:45">
      <c r="A792">
        <v>16</v>
      </c>
      <c r="B792">
        <v>211</v>
      </c>
      <c r="C792">
        <v>2023</v>
      </c>
      <c r="D792">
        <v>7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3</v>
      </c>
      <c r="M792">
        <v>99</v>
      </c>
      <c r="N792">
        <v>99</v>
      </c>
      <c r="O792">
        <v>99</v>
      </c>
      <c r="P792">
        <v>99</v>
      </c>
      <c r="Q792">
        <v>516</v>
      </c>
      <c r="R792">
        <v>667</v>
      </c>
      <c r="S792">
        <v>3</v>
      </c>
      <c r="T792">
        <v>7.1304347826086936</v>
      </c>
      <c r="U792">
        <v>250.23643178410796</v>
      </c>
      <c r="V792">
        <v>0</v>
      </c>
      <c r="W792">
        <v>71.814092953523243</v>
      </c>
      <c r="X792">
        <v>0.1499250374812594</v>
      </c>
      <c r="Y792">
        <v>28.89941312590781</v>
      </c>
      <c r="Z792">
        <v>0</v>
      </c>
      <c r="AA792">
        <v>1.3242361798937157</v>
      </c>
      <c r="AC792">
        <v>36.133286234397744</v>
      </c>
      <c r="AE792">
        <v>26.249508067689888</v>
      </c>
      <c r="AF792">
        <v>24.878345435317421</v>
      </c>
      <c r="AG792">
        <v>1106.0382775119617</v>
      </c>
      <c r="AH792">
        <v>94.002998500749612</v>
      </c>
      <c r="AI792">
        <v>4.0479760119940043</v>
      </c>
      <c r="AJ792">
        <v>194.94664170532556</v>
      </c>
      <c r="AK792">
        <v>68.042764952549305</v>
      </c>
      <c r="AL792">
        <v>16.144044276555331</v>
      </c>
      <c r="AN792">
        <v>99</v>
      </c>
      <c r="AO792">
        <v>99</v>
      </c>
      <c r="AP792">
        <v>99</v>
      </c>
      <c r="AQ792">
        <v>99</v>
      </c>
      <c r="AR792">
        <v>217.50877192982449</v>
      </c>
      <c r="AS792">
        <v>24.311852855440545</v>
      </c>
    </row>
    <row r="793" spans="1:45">
      <c r="A793">
        <v>16</v>
      </c>
      <c r="B793">
        <v>212</v>
      </c>
      <c r="C793">
        <v>2023</v>
      </c>
      <c r="D793">
        <v>8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3</v>
      </c>
      <c r="M793">
        <v>99</v>
      </c>
      <c r="N793">
        <v>99</v>
      </c>
      <c r="O793">
        <v>99</v>
      </c>
      <c r="P793">
        <v>99</v>
      </c>
      <c r="Q793">
        <v>697</v>
      </c>
      <c r="R793">
        <v>937</v>
      </c>
      <c r="S793">
        <v>3</v>
      </c>
      <c r="T793">
        <v>6.942369263607258</v>
      </c>
      <c r="U793">
        <v>249.96371398078944</v>
      </c>
      <c r="V793">
        <v>0</v>
      </c>
      <c r="W793">
        <v>66.275346851654191</v>
      </c>
      <c r="X793">
        <v>0.10672358591248669</v>
      </c>
      <c r="Y793">
        <v>31.78040693522609</v>
      </c>
      <c r="Z793">
        <v>0</v>
      </c>
      <c r="AA793">
        <v>1.4016638764158429</v>
      </c>
      <c r="AC793">
        <v>37.752961056757094</v>
      </c>
      <c r="AE793">
        <v>29.308726931498281</v>
      </c>
      <c r="AF793">
        <v>28.124976358981755</v>
      </c>
      <c r="AG793">
        <v>1103.1762013729976</v>
      </c>
      <c r="AH793">
        <v>93.169690501600869</v>
      </c>
      <c r="AI793">
        <v>4.2689434364994652</v>
      </c>
      <c r="AJ793">
        <v>199.4675201819548</v>
      </c>
      <c r="AK793">
        <v>63.082623650697322</v>
      </c>
      <c r="AL793">
        <v>21.243037071923464</v>
      </c>
      <c r="AN793">
        <v>99</v>
      </c>
      <c r="AO793">
        <v>99</v>
      </c>
      <c r="AP793">
        <v>99</v>
      </c>
      <c r="AQ793">
        <v>99</v>
      </c>
      <c r="AR793">
        <v>217.44851258581235</v>
      </c>
      <c r="AS793">
        <v>24.31422285903178</v>
      </c>
    </row>
    <row r="794" spans="1:45">
      <c r="A794">
        <v>16</v>
      </c>
      <c r="B794">
        <v>213</v>
      </c>
      <c r="C794">
        <v>2023</v>
      </c>
      <c r="D794">
        <v>9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3</v>
      </c>
      <c r="M794">
        <v>99</v>
      </c>
      <c r="N794">
        <v>99</v>
      </c>
      <c r="O794">
        <v>99</v>
      </c>
      <c r="P794">
        <v>99</v>
      </c>
      <c r="Q794">
        <v>699</v>
      </c>
      <c r="R794">
        <v>1034</v>
      </c>
      <c r="S794">
        <v>3</v>
      </c>
      <c r="T794">
        <v>6.7756286266924564</v>
      </c>
      <c r="U794">
        <v>247.99767891682757</v>
      </c>
      <c r="V794">
        <v>0</v>
      </c>
      <c r="W794">
        <v>63.539651837524175</v>
      </c>
      <c r="X794">
        <v>0</v>
      </c>
      <c r="Y794">
        <v>30.206894162772556</v>
      </c>
      <c r="Z794">
        <v>0</v>
      </c>
      <c r="AA794">
        <v>1.4032105496353653</v>
      </c>
      <c r="AC794">
        <v>34.080353070907542</v>
      </c>
      <c r="AE794">
        <v>30.573625073920756</v>
      </c>
      <c r="AF794">
        <v>29.327942677581401</v>
      </c>
      <c r="AG794">
        <v>1106.1149193548388</v>
      </c>
      <c r="AH794">
        <v>95.744680851063833</v>
      </c>
      <c r="AI794">
        <v>6.9632495164410031</v>
      </c>
      <c r="AJ794">
        <v>207.18966031616776</v>
      </c>
      <c r="AK794">
        <v>55.458752866188114</v>
      </c>
      <c r="AL794">
        <v>6.5994305892551317</v>
      </c>
      <c r="AN794">
        <v>99</v>
      </c>
      <c r="AO794">
        <v>99</v>
      </c>
      <c r="AP794">
        <v>99</v>
      </c>
      <c r="AQ794">
        <v>99</v>
      </c>
      <c r="AR794">
        <v>216.5877016129032</v>
      </c>
      <c r="AS794">
        <v>24.321443354416392</v>
      </c>
    </row>
    <row r="795" spans="1:45">
      <c r="A795">
        <v>16</v>
      </c>
      <c r="B795">
        <v>214</v>
      </c>
      <c r="C795">
        <v>2023</v>
      </c>
      <c r="D795">
        <v>10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3</v>
      </c>
      <c r="M795">
        <v>99</v>
      </c>
      <c r="N795">
        <v>99</v>
      </c>
      <c r="O795">
        <v>99</v>
      </c>
      <c r="P795">
        <v>99</v>
      </c>
      <c r="Q795">
        <v>1349</v>
      </c>
      <c r="R795">
        <v>1989</v>
      </c>
      <c r="S795">
        <v>3</v>
      </c>
      <c r="T795">
        <v>6.6023127199597758</v>
      </c>
      <c r="U795">
        <v>242.65982905982889</v>
      </c>
      <c r="V795">
        <v>0</v>
      </c>
      <c r="W795">
        <v>56.561085972850655</v>
      </c>
      <c r="X795">
        <v>0.10055304172951232</v>
      </c>
      <c r="Y795">
        <v>34.522873701626445</v>
      </c>
      <c r="Z795">
        <v>0</v>
      </c>
      <c r="AA795">
        <v>1.4686996333887479</v>
      </c>
      <c r="AC795">
        <v>36.525459611128653</v>
      </c>
      <c r="AE795">
        <v>27.674968693474327</v>
      </c>
      <c r="AF795">
        <v>26.064938013400266</v>
      </c>
      <c r="AG795">
        <v>1097.454022988506</v>
      </c>
      <c r="AH795">
        <v>96.178984414278531</v>
      </c>
      <c r="AI795">
        <v>13.826043237807948</v>
      </c>
      <c r="AJ795">
        <v>200.78393703162087</v>
      </c>
      <c r="AK795">
        <v>40.57416456665495</v>
      </c>
      <c r="AL795">
        <v>8.8857051609871647</v>
      </c>
      <c r="AN795">
        <v>99</v>
      </c>
      <c r="AO795">
        <v>99</v>
      </c>
      <c r="AP795">
        <v>99</v>
      </c>
      <c r="AQ795">
        <v>99</v>
      </c>
      <c r="AR795">
        <v>215.01097178683389</v>
      </c>
      <c r="AS795">
        <v>24.269102783429695</v>
      </c>
    </row>
    <row r="796" spans="1:45">
      <c r="A796">
        <v>16</v>
      </c>
      <c r="B796">
        <v>215</v>
      </c>
      <c r="C796">
        <v>2023</v>
      </c>
      <c r="D796">
        <v>11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3</v>
      </c>
      <c r="M796">
        <v>99</v>
      </c>
      <c r="N796">
        <v>99</v>
      </c>
      <c r="O796">
        <v>99</v>
      </c>
      <c r="P796">
        <v>99</v>
      </c>
      <c r="Q796">
        <v>1141</v>
      </c>
      <c r="R796">
        <v>1775</v>
      </c>
      <c r="S796">
        <v>3</v>
      </c>
      <c r="T796">
        <v>6.6591549295774639</v>
      </c>
      <c r="U796">
        <v>240.64146478873249</v>
      </c>
      <c r="V796">
        <v>0</v>
      </c>
      <c r="W796">
        <v>58.70422535211268</v>
      </c>
      <c r="X796">
        <v>0</v>
      </c>
      <c r="Y796">
        <v>34.591789371739779</v>
      </c>
      <c r="Z796">
        <v>0</v>
      </c>
      <c r="AA796">
        <v>1.4215224396467909</v>
      </c>
      <c r="AC796">
        <v>43.167377155517102</v>
      </c>
      <c r="AE796">
        <v>27.643669210403367</v>
      </c>
      <c r="AF796">
        <v>25.477021725563631</v>
      </c>
      <c r="AG796">
        <v>1087.301919720768</v>
      </c>
      <c r="AH796">
        <v>96.845070422535215</v>
      </c>
      <c r="AI796">
        <v>13.971830985915492</v>
      </c>
      <c r="AJ796">
        <v>206.34181853281777</v>
      </c>
      <c r="AK796">
        <v>45.965131755678762</v>
      </c>
      <c r="AL796">
        <v>11.685060890757923</v>
      </c>
      <c r="AN796">
        <v>99</v>
      </c>
      <c r="AO796">
        <v>99</v>
      </c>
      <c r="AP796">
        <v>99</v>
      </c>
      <c r="AQ796">
        <v>99</v>
      </c>
      <c r="AR796">
        <v>214.19139034322279</v>
      </c>
      <c r="AS796">
        <v>24.340709348688485</v>
      </c>
    </row>
    <row r="797" spans="1:45">
      <c r="A797">
        <v>16</v>
      </c>
      <c r="B797">
        <v>216</v>
      </c>
      <c r="C797">
        <v>2023</v>
      </c>
      <c r="D797">
        <v>12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3</v>
      </c>
      <c r="M797">
        <v>99</v>
      </c>
      <c r="N797">
        <v>99</v>
      </c>
      <c r="O797">
        <v>99</v>
      </c>
      <c r="P797">
        <v>99</v>
      </c>
      <c r="Q797">
        <v>863</v>
      </c>
      <c r="R797">
        <v>1231</v>
      </c>
      <c r="S797">
        <v>3</v>
      </c>
      <c r="T797">
        <v>6.9772542648253442</v>
      </c>
      <c r="U797">
        <v>244.54126726238871</v>
      </c>
      <c r="V797">
        <v>0</v>
      </c>
      <c r="W797">
        <v>67.749796913078796</v>
      </c>
      <c r="X797">
        <v>0</v>
      </c>
      <c r="Y797">
        <v>35.589463747460726</v>
      </c>
      <c r="Z797">
        <v>0</v>
      </c>
      <c r="AA797">
        <v>1.4191916325352003</v>
      </c>
      <c r="AC797">
        <v>42.218365388763885</v>
      </c>
      <c r="AE797">
        <v>29.316503929507022</v>
      </c>
      <c r="AF797">
        <v>27.362781509457282</v>
      </c>
      <c r="AG797">
        <v>1090.4330508474577</v>
      </c>
      <c r="AH797">
        <v>95.69455727051178</v>
      </c>
      <c r="AI797">
        <v>11.372867587327375</v>
      </c>
      <c r="AJ797">
        <v>205.68920464536103</v>
      </c>
      <c r="AK797">
        <v>50.517465490829693</v>
      </c>
      <c r="AL797">
        <v>11.745509928438796</v>
      </c>
      <c r="AN797">
        <v>99</v>
      </c>
      <c r="AO797">
        <v>99</v>
      </c>
      <c r="AP797">
        <v>99</v>
      </c>
      <c r="AQ797">
        <v>99</v>
      </c>
      <c r="AR797">
        <v>215.63135593220335</v>
      </c>
      <c r="AS797">
        <v>24.287508278918168</v>
      </c>
    </row>
    <row r="798" spans="1:45">
      <c r="A798">
        <v>16</v>
      </c>
      <c r="B798">
        <v>217</v>
      </c>
      <c r="C798">
        <v>2023</v>
      </c>
      <c r="D798">
        <v>1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4</v>
      </c>
      <c r="M798">
        <v>99</v>
      </c>
      <c r="N798">
        <v>99</v>
      </c>
      <c r="O798">
        <v>99</v>
      </c>
      <c r="P798">
        <v>99</v>
      </c>
      <c r="Q798">
        <v>801</v>
      </c>
      <c r="R798">
        <v>1097</v>
      </c>
      <c r="S798">
        <v>4</v>
      </c>
      <c r="T798">
        <v>8.0692798541476733</v>
      </c>
      <c r="U798">
        <v>274.06298997265242</v>
      </c>
      <c r="V798">
        <v>0</v>
      </c>
      <c r="W798">
        <v>89.243391066545115</v>
      </c>
      <c r="X798">
        <v>1.0027347310847765</v>
      </c>
      <c r="Y798">
        <v>35.512570442430679</v>
      </c>
      <c r="Z798">
        <v>0</v>
      </c>
      <c r="AA798">
        <v>1.4488340426117812</v>
      </c>
      <c r="AC798">
        <v>45.12972695232569</v>
      </c>
      <c r="AE798">
        <v>22.782969885773625</v>
      </c>
      <c r="AF798">
        <v>23.488289570395683</v>
      </c>
      <c r="AG798">
        <v>1066.7719475277497</v>
      </c>
      <c r="AH798">
        <v>90.337283500455783</v>
      </c>
      <c r="AI798">
        <v>14.311759343664537</v>
      </c>
      <c r="AJ798">
        <v>226.03957499811705</v>
      </c>
      <c r="AK798">
        <v>50.124293774653282</v>
      </c>
      <c r="AL798">
        <v>7.8834177039440307</v>
      </c>
      <c r="AN798">
        <v>99</v>
      </c>
      <c r="AO798">
        <v>99</v>
      </c>
      <c r="AP798">
        <v>99</v>
      </c>
      <c r="AQ798">
        <v>99</v>
      </c>
      <c r="AR798">
        <v>216.06861755802225</v>
      </c>
      <c r="AS798">
        <v>27.075118885237128</v>
      </c>
    </row>
    <row r="799" spans="1:45">
      <c r="A799">
        <v>16</v>
      </c>
      <c r="B799">
        <v>218</v>
      </c>
      <c r="C799">
        <v>2023</v>
      </c>
      <c r="D799">
        <v>2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4</v>
      </c>
      <c r="M799">
        <v>99</v>
      </c>
      <c r="N799">
        <v>99</v>
      </c>
      <c r="O799">
        <v>99</v>
      </c>
      <c r="P799">
        <v>99</v>
      </c>
      <c r="Q799">
        <v>533</v>
      </c>
      <c r="R799">
        <v>707</v>
      </c>
      <c r="S799">
        <v>4</v>
      </c>
      <c r="T799">
        <v>8.2220650636492234</v>
      </c>
      <c r="U799">
        <v>272.43437057991497</v>
      </c>
      <c r="V799">
        <v>0</v>
      </c>
      <c r="W799">
        <v>91.937765205091935</v>
      </c>
      <c r="X799">
        <v>1.5558698727015556</v>
      </c>
      <c r="Y799">
        <v>36.65255335334399</v>
      </c>
      <c r="Z799">
        <v>0</v>
      </c>
      <c r="AA799">
        <v>1.4508134503166246</v>
      </c>
      <c r="AC799">
        <v>46.868454804428872</v>
      </c>
      <c r="AE799">
        <v>22.239698018244724</v>
      </c>
      <c r="AF799">
        <v>23.071154238667024</v>
      </c>
      <c r="AG799">
        <v>1034.1646706586826</v>
      </c>
      <c r="AH799">
        <v>94.342291371994364</v>
      </c>
      <c r="AI799">
        <v>11.032531824611032</v>
      </c>
      <c r="AJ799">
        <v>223.22373341341537</v>
      </c>
      <c r="AK799">
        <v>53.51997708907389</v>
      </c>
      <c r="AL799">
        <v>24.454837101395551</v>
      </c>
      <c r="AN799">
        <v>99</v>
      </c>
      <c r="AO799">
        <v>99</v>
      </c>
      <c r="AP799">
        <v>99</v>
      </c>
      <c r="AQ799">
        <v>99</v>
      </c>
      <c r="AR799">
        <v>215.46706586826349</v>
      </c>
      <c r="AS799">
        <v>27.134175725699567</v>
      </c>
    </row>
    <row r="800" spans="1:45">
      <c r="A800">
        <v>16</v>
      </c>
      <c r="B800">
        <v>219</v>
      </c>
      <c r="C800">
        <v>2023</v>
      </c>
      <c r="D800">
        <v>3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4</v>
      </c>
      <c r="M800">
        <v>99</v>
      </c>
      <c r="N800">
        <v>99</v>
      </c>
      <c r="O800">
        <v>99</v>
      </c>
      <c r="P800">
        <v>99</v>
      </c>
      <c r="Q800">
        <v>763</v>
      </c>
      <c r="R800">
        <v>990</v>
      </c>
      <c r="S800">
        <v>4</v>
      </c>
      <c r="T800">
        <v>8.2292929292929315</v>
      </c>
      <c r="U800">
        <v>273.12282828282832</v>
      </c>
      <c r="V800">
        <v>0</v>
      </c>
      <c r="W800">
        <v>91.111111111111114</v>
      </c>
      <c r="X800">
        <v>1.2121212121212122</v>
      </c>
      <c r="Y800">
        <v>35.516681300295886</v>
      </c>
      <c r="Z800">
        <v>0</v>
      </c>
      <c r="AA800">
        <v>1.3710390165489421</v>
      </c>
      <c r="AC800">
        <v>37.348136403612429</v>
      </c>
      <c r="AE800">
        <v>21.715288440447463</v>
      </c>
      <c r="AF800">
        <v>22.426265555802154</v>
      </c>
      <c r="AG800">
        <v>1057.441860465116</v>
      </c>
      <c r="AH800">
        <v>95.454545454545439</v>
      </c>
      <c r="AI800">
        <v>12.222222222222221</v>
      </c>
      <c r="AJ800">
        <v>213.39593198281372</v>
      </c>
      <c r="AK800">
        <v>57.770945738806255</v>
      </c>
      <c r="AL800">
        <v>19.265859718283473</v>
      </c>
      <c r="AN800">
        <v>99</v>
      </c>
      <c r="AO800">
        <v>99</v>
      </c>
      <c r="AP800">
        <v>99</v>
      </c>
      <c r="AQ800">
        <v>99</v>
      </c>
      <c r="AR800">
        <v>215.77484143763212</v>
      </c>
      <c r="AS800">
        <v>27.144855072017727</v>
      </c>
    </row>
    <row r="801" spans="1:45">
      <c r="A801">
        <v>16</v>
      </c>
      <c r="B801">
        <v>220</v>
      </c>
      <c r="C801">
        <v>2023</v>
      </c>
      <c r="D801">
        <v>4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4</v>
      </c>
      <c r="M801">
        <v>99</v>
      </c>
      <c r="N801">
        <v>99</v>
      </c>
      <c r="O801">
        <v>99</v>
      </c>
      <c r="P801">
        <v>99</v>
      </c>
      <c r="Q801">
        <v>513</v>
      </c>
      <c r="R801">
        <v>648</v>
      </c>
      <c r="S801">
        <v>4</v>
      </c>
      <c r="T801">
        <v>8.3626543209876552</v>
      </c>
      <c r="U801">
        <v>274.3208333333335</v>
      </c>
      <c r="V801">
        <v>0</v>
      </c>
      <c r="W801">
        <v>90.277777777777771</v>
      </c>
      <c r="X801">
        <v>1.2345679012345681</v>
      </c>
      <c r="Y801">
        <v>36.017189584999926</v>
      </c>
      <c r="Z801">
        <v>0</v>
      </c>
      <c r="AA801">
        <v>1.5623740613779091</v>
      </c>
      <c r="AC801">
        <v>35.882616434254025</v>
      </c>
      <c r="AE801">
        <v>20.722737448033264</v>
      </c>
      <c r="AF801">
        <v>21.252661964361128</v>
      </c>
      <c r="AG801">
        <v>1066.2491749174915</v>
      </c>
      <c r="AH801">
        <v>93.364197530864175</v>
      </c>
      <c r="AI801">
        <v>10.493827160493828</v>
      </c>
      <c r="AJ801">
        <v>215.91703032523364</v>
      </c>
      <c r="AK801">
        <v>76.083436653359499</v>
      </c>
      <c r="AL801">
        <v>28.215530923689311</v>
      </c>
      <c r="AN801">
        <v>99</v>
      </c>
      <c r="AO801">
        <v>99</v>
      </c>
      <c r="AP801">
        <v>99</v>
      </c>
      <c r="AQ801">
        <v>99</v>
      </c>
      <c r="AR801">
        <v>216.25082508250827</v>
      </c>
      <c r="AS801">
        <v>27.172609679507953</v>
      </c>
    </row>
    <row r="802" spans="1:45">
      <c r="A802">
        <v>16</v>
      </c>
      <c r="B802">
        <v>221</v>
      </c>
      <c r="C802">
        <v>2023</v>
      </c>
      <c r="D802">
        <v>5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4</v>
      </c>
      <c r="M802">
        <v>99</v>
      </c>
      <c r="N802">
        <v>99</v>
      </c>
      <c r="O802">
        <v>99</v>
      </c>
      <c r="P802">
        <v>99</v>
      </c>
      <c r="Q802">
        <v>584</v>
      </c>
      <c r="R802">
        <v>736</v>
      </c>
      <c r="S802">
        <v>4</v>
      </c>
      <c r="T802">
        <v>8.2486413043478262</v>
      </c>
      <c r="U802">
        <v>273.88369565217403</v>
      </c>
      <c r="V802">
        <v>0</v>
      </c>
      <c r="W802">
        <v>89.945652173913061</v>
      </c>
      <c r="X802">
        <v>2.5815217391304346</v>
      </c>
      <c r="Y802">
        <v>41.643728068328642</v>
      </c>
      <c r="Z802">
        <v>0</v>
      </c>
      <c r="AA802">
        <v>1.5592895893679743</v>
      </c>
      <c r="AC802">
        <v>47.016521462380624</v>
      </c>
      <c r="AE802">
        <v>18.973962361433365</v>
      </c>
      <c r="AF802">
        <v>19.494566612847777</v>
      </c>
      <c r="AG802">
        <v>1052.3046544428771</v>
      </c>
      <c r="AH802">
        <v>96.331521739130437</v>
      </c>
      <c r="AI802">
        <v>13.586956521739131</v>
      </c>
      <c r="AJ802">
        <v>218.61389925138835</v>
      </c>
      <c r="AK802">
        <v>62.057825326572271</v>
      </c>
      <c r="AL802">
        <v>27.575784237651639</v>
      </c>
      <c r="AN802">
        <v>99</v>
      </c>
      <c r="AO802">
        <v>99</v>
      </c>
      <c r="AP802">
        <v>99</v>
      </c>
      <c r="AQ802">
        <v>99</v>
      </c>
      <c r="AR802">
        <v>216.23554301833568</v>
      </c>
      <c r="AS802">
        <v>26.986074899055659</v>
      </c>
    </row>
    <row r="803" spans="1:45">
      <c r="A803">
        <v>16</v>
      </c>
      <c r="B803">
        <v>222</v>
      </c>
      <c r="C803">
        <v>2023</v>
      </c>
      <c r="D803">
        <v>6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4</v>
      </c>
      <c r="M803">
        <v>99</v>
      </c>
      <c r="N803">
        <v>99</v>
      </c>
      <c r="O803">
        <v>99</v>
      </c>
      <c r="P803">
        <v>99</v>
      </c>
      <c r="Q803">
        <v>563</v>
      </c>
      <c r="R803">
        <v>706</v>
      </c>
      <c r="S803">
        <v>4</v>
      </c>
      <c r="T803">
        <v>8.1303116147308785</v>
      </c>
      <c r="U803">
        <v>269.45297450424914</v>
      </c>
      <c r="V803">
        <v>0</v>
      </c>
      <c r="W803">
        <v>85.835694050991506</v>
      </c>
      <c r="X803">
        <v>1.4164305949008498</v>
      </c>
      <c r="Y803">
        <v>41.911794244795793</v>
      </c>
      <c r="Z803">
        <v>0</v>
      </c>
      <c r="AA803">
        <v>1.7065161450514279</v>
      </c>
      <c r="AC803">
        <v>50.703536402623278</v>
      </c>
      <c r="AE803">
        <v>17.475247524752476</v>
      </c>
      <c r="AF803">
        <v>17.895956232499973</v>
      </c>
      <c r="AG803">
        <v>1062.4874074074071</v>
      </c>
      <c r="AH803">
        <v>95.467422096317264</v>
      </c>
      <c r="AI803">
        <v>18.980169971671387</v>
      </c>
      <c r="AJ803">
        <v>221.8087419142332</v>
      </c>
      <c r="AK803">
        <v>56.546338128177553</v>
      </c>
      <c r="AL803">
        <v>23.183163779546206</v>
      </c>
      <c r="AN803">
        <v>99</v>
      </c>
      <c r="AO803">
        <v>99</v>
      </c>
      <c r="AP803">
        <v>99</v>
      </c>
      <c r="AQ803">
        <v>99</v>
      </c>
      <c r="AR803">
        <v>214.69777777777776</v>
      </c>
      <c r="AS803">
        <v>27.062882426563341</v>
      </c>
    </row>
    <row r="804" spans="1:45">
      <c r="A804">
        <v>16</v>
      </c>
      <c r="B804">
        <v>223</v>
      </c>
      <c r="C804">
        <v>2023</v>
      </c>
      <c r="D804">
        <v>7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4</v>
      </c>
      <c r="M804">
        <v>99</v>
      </c>
      <c r="N804">
        <v>99</v>
      </c>
      <c r="O804">
        <v>99</v>
      </c>
      <c r="P804">
        <v>99</v>
      </c>
      <c r="Q804">
        <v>365</v>
      </c>
      <c r="R804">
        <v>444</v>
      </c>
      <c r="S804">
        <v>4</v>
      </c>
      <c r="T804">
        <v>8.2229729729729737</v>
      </c>
      <c r="U804">
        <v>273.97702702702696</v>
      </c>
      <c r="V804">
        <v>0</v>
      </c>
      <c r="W804">
        <v>87.837837837837824</v>
      </c>
      <c r="X804">
        <v>1.8018018018018012</v>
      </c>
      <c r="Y804">
        <v>38.966758346394258</v>
      </c>
      <c r="Z804">
        <v>0</v>
      </c>
      <c r="AA804">
        <v>1.5617367870618653</v>
      </c>
      <c r="AC804">
        <v>45.281204798993585</v>
      </c>
      <c r="AE804">
        <v>17.47343565525383</v>
      </c>
      <c r="AF804">
        <v>18.131855110073023</v>
      </c>
      <c r="AG804">
        <v>1085.7274881516587</v>
      </c>
      <c r="AH804">
        <v>95.045045045045029</v>
      </c>
      <c r="AI804">
        <v>14.639639639639643</v>
      </c>
      <c r="AJ804">
        <v>215.45872841912097</v>
      </c>
      <c r="AK804">
        <v>58.29541520220824</v>
      </c>
      <c r="AL804">
        <v>18.612783942559236</v>
      </c>
      <c r="AN804">
        <v>99</v>
      </c>
      <c r="AO804">
        <v>99</v>
      </c>
      <c r="AP804">
        <v>99</v>
      </c>
      <c r="AQ804">
        <v>99</v>
      </c>
      <c r="AR804">
        <v>215.99052132701419</v>
      </c>
      <c r="AS804">
        <v>27.104247643490218</v>
      </c>
    </row>
    <row r="805" spans="1:45">
      <c r="A805">
        <v>16</v>
      </c>
      <c r="B805">
        <v>224</v>
      </c>
      <c r="C805">
        <v>2023</v>
      </c>
      <c r="D805">
        <v>8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4</v>
      </c>
      <c r="M805">
        <v>99</v>
      </c>
      <c r="N805">
        <v>99</v>
      </c>
      <c r="O805">
        <v>99</v>
      </c>
      <c r="P805">
        <v>99</v>
      </c>
      <c r="Q805">
        <v>501</v>
      </c>
      <c r="R805">
        <v>647</v>
      </c>
      <c r="S805">
        <v>4</v>
      </c>
      <c r="T805">
        <v>8.1298299845440489</v>
      </c>
      <c r="U805">
        <v>272.65579598145302</v>
      </c>
      <c r="V805">
        <v>0</v>
      </c>
      <c r="W805">
        <v>88.562596599690892</v>
      </c>
      <c r="X805">
        <v>1.3910355486862445</v>
      </c>
      <c r="Y805">
        <v>37.690653234101717</v>
      </c>
      <c r="Z805">
        <v>0</v>
      </c>
      <c r="AA805">
        <v>1.5945687770353429</v>
      </c>
      <c r="AC805">
        <v>46.095539079852813</v>
      </c>
      <c r="AE805">
        <v>20.237722865186111</v>
      </c>
      <c r="AF805">
        <v>21.183348989941646</v>
      </c>
      <c r="AG805">
        <v>1053.5964052287579</v>
      </c>
      <c r="AH805">
        <v>94.590417310664634</v>
      </c>
      <c r="AI805">
        <v>14.064914992272023</v>
      </c>
      <c r="AJ805">
        <v>209.99511086781271</v>
      </c>
      <c r="AK805">
        <v>46.784991109274031</v>
      </c>
      <c r="AL805">
        <v>7.913218565239923</v>
      </c>
      <c r="AN805">
        <v>99</v>
      </c>
      <c r="AO805">
        <v>99</v>
      </c>
      <c r="AP805">
        <v>99</v>
      </c>
      <c r="AQ805">
        <v>99</v>
      </c>
      <c r="AR805">
        <v>215.46732026143795</v>
      </c>
      <c r="AS805">
        <v>27.066343969602951</v>
      </c>
    </row>
    <row r="806" spans="1:45">
      <c r="A806">
        <v>16</v>
      </c>
      <c r="B806">
        <v>225</v>
      </c>
      <c r="C806">
        <v>2023</v>
      </c>
      <c r="D806">
        <v>9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4</v>
      </c>
      <c r="M806">
        <v>99</v>
      </c>
      <c r="N806">
        <v>99</v>
      </c>
      <c r="O806">
        <v>99</v>
      </c>
      <c r="P806">
        <v>99</v>
      </c>
      <c r="Q806">
        <v>526</v>
      </c>
      <c r="R806">
        <v>719</v>
      </c>
      <c r="S806">
        <v>4</v>
      </c>
      <c r="T806">
        <v>8.0764951321279543</v>
      </c>
      <c r="U806">
        <v>272.09429763560473</v>
      </c>
      <c r="V806">
        <v>0</v>
      </c>
      <c r="W806">
        <v>84.840055632823365</v>
      </c>
      <c r="X806">
        <v>2.2253129346314329</v>
      </c>
      <c r="Y806">
        <v>37.105548558475114</v>
      </c>
      <c r="Z806">
        <v>0</v>
      </c>
      <c r="AA806">
        <v>1.574657066991791</v>
      </c>
      <c r="AC806">
        <v>43.374838119924249</v>
      </c>
      <c r="AE806">
        <v>21.259609698403317</v>
      </c>
      <c r="AF806">
        <v>22.374934594457027</v>
      </c>
      <c r="AG806">
        <v>1054.3181818181815</v>
      </c>
      <c r="AH806">
        <v>94.71488178025038</v>
      </c>
      <c r="AI806">
        <v>14.603616133518779</v>
      </c>
      <c r="AJ806">
        <v>222.33605101612517</v>
      </c>
      <c r="AK806">
        <v>58.663782285538971</v>
      </c>
      <c r="AL806">
        <v>17.186627908491939</v>
      </c>
      <c r="AN806">
        <v>99</v>
      </c>
      <c r="AO806">
        <v>99</v>
      </c>
      <c r="AP806">
        <v>99</v>
      </c>
      <c r="AQ806">
        <v>99</v>
      </c>
      <c r="AR806">
        <v>215.599706744868</v>
      </c>
      <c r="AS806">
        <v>27.107725455675421</v>
      </c>
    </row>
    <row r="807" spans="1:45">
      <c r="A807">
        <v>16</v>
      </c>
      <c r="B807">
        <v>226</v>
      </c>
      <c r="C807">
        <v>2023</v>
      </c>
      <c r="D807">
        <v>10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4</v>
      </c>
      <c r="M807">
        <v>99</v>
      </c>
      <c r="N807">
        <v>99</v>
      </c>
      <c r="O807">
        <v>99</v>
      </c>
      <c r="P807">
        <v>99</v>
      </c>
      <c r="Q807">
        <v>1037</v>
      </c>
      <c r="R807">
        <v>1481</v>
      </c>
      <c r="S807">
        <v>4</v>
      </c>
      <c r="T807">
        <v>7.6191762322754881</v>
      </c>
      <c r="U807">
        <v>263.630925050641</v>
      </c>
      <c r="V807">
        <v>0</v>
      </c>
      <c r="W807">
        <v>78.122889939230262</v>
      </c>
      <c r="X807">
        <v>0.67521944632005393</v>
      </c>
      <c r="Y807">
        <v>39.068880321942331</v>
      </c>
      <c r="Z807">
        <v>0</v>
      </c>
      <c r="AA807">
        <v>1.8135984566380443</v>
      </c>
      <c r="AC807">
        <v>41.135623421420597</v>
      </c>
      <c r="AE807">
        <v>20.606650897453736</v>
      </c>
      <c r="AF807">
        <v>21.085088977680659</v>
      </c>
      <c r="AG807">
        <v>1055.4151724137928</v>
      </c>
      <c r="AH807">
        <v>97.906819716407824</v>
      </c>
      <c r="AI807">
        <v>31.465226198514522</v>
      </c>
      <c r="AJ807">
        <v>211.99378010753247</v>
      </c>
      <c r="AK807">
        <v>45.834779032499583</v>
      </c>
      <c r="AL807">
        <v>14.042455282050817</v>
      </c>
      <c r="AN807">
        <v>99</v>
      </c>
      <c r="AO807">
        <v>99</v>
      </c>
      <c r="AP807">
        <v>99</v>
      </c>
      <c r="AQ807">
        <v>99</v>
      </c>
      <c r="AR807">
        <v>213.64206896551724</v>
      </c>
      <c r="AS807">
        <v>26.900157085189761</v>
      </c>
    </row>
    <row r="808" spans="1:45">
      <c r="A808">
        <v>16</v>
      </c>
      <c r="B808">
        <v>227</v>
      </c>
      <c r="C808">
        <v>2023</v>
      </c>
      <c r="D808">
        <v>11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4</v>
      </c>
      <c r="M808">
        <v>99</v>
      </c>
      <c r="N808">
        <v>99</v>
      </c>
      <c r="O808">
        <v>99</v>
      </c>
      <c r="P808">
        <v>99</v>
      </c>
      <c r="Q808">
        <v>970</v>
      </c>
      <c r="R808">
        <v>1389</v>
      </c>
      <c r="S808">
        <v>4</v>
      </c>
      <c r="T808">
        <v>7.6724262059035278</v>
      </c>
      <c r="U808">
        <v>262.1848092152627</v>
      </c>
      <c r="V808">
        <v>0</v>
      </c>
      <c r="W808">
        <v>79.481641468682497</v>
      </c>
      <c r="X808">
        <v>0.93592512598992128</v>
      </c>
      <c r="Y808">
        <v>42.33218432487525</v>
      </c>
      <c r="Z808">
        <v>0</v>
      </c>
      <c r="AA808">
        <v>1.7172218601510507</v>
      </c>
      <c r="AC808">
        <v>44.981438657273578</v>
      </c>
      <c r="AE808">
        <v>21.632144525774805</v>
      </c>
      <c r="AF808">
        <v>21.721489801672362</v>
      </c>
      <c r="AG808">
        <v>1050.3301329394387</v>
      </c>
      <c r="AH808">
        <v>97.480201583873281</v>
      </c>
      <c r="AI808">
        <v>31.101511879049674</v>
      </c>
      <c r="AJ808">
        <v>217.33271199597911</v>
      </c>
      <c r="AK808">
        <v>36.544708032091968</v>
      </c>
      <c r="AL808">
        <v>8.3411958643493467</v>
      </c>
      <c r="AN808">
        <v>99</v>
      </c>
      <c r="AO808">
        <v>99</v>
      </c>
      <c r="AP808">
        <v>99</v>
      </c>
      <c r="AQ808">
        <v>99</v>
      </c>
      <c r="AR808">
        <v>212.83677991137375</v>
      </c>
      <c r="AS808">
        <v>26.974465325134094</v>
      </c>
    </row>
    <row r="809" spans="1:45">
      <c r="A809">
        <v>16</v>
      </c>
      <c r="B809">
        <v>228</v>
      </c>
      <c r="C809">
        <v>2023</v>
      </c>
      <c r="D809">
        <v>12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4</v>
      </c>
      <c r="M809">
        <v>99</v>
      </c>
      <c r="N809">
        <v>99</v>
      </c>
      <c r="O809">
        <v>99</v>
      </c>
      <c r="P809">
        <v>99</v>
      </c>
      <c r="Q809">
        <v>680</v>
      </c>
      <c r="R809">
        <v>957</v>
      </c>
      <c r="S809">
        <v>4</v>
      </c>
      <c r="T809">
        <v>8.0752351097178661</v>
      </c>
      <c r="U809">
        <v>268.41713688610207</v>
      </c>
      <c r="V809">
        <v>0</v>
      </c>
      <c r="W809">
        <v>86.311389759665616</v>
      </c>
      <c r="X809">
        <v>2.0898641588296756</v>
      </c>
      <c r="Y809">
        <v>39.521079635877371</v>
      </c>
      <c r="Z809">
        <v>0</v>
      </c>
      <c r="AA809">
        <v>1.7027186670260619</v>
      </c>
      <c r="AC809">
        <v>52.833293516792594</v>
      </c>
      <c r="AE809">
        <v>22.791140747797098</v>
      </c>
      <c r="AF809">
        <v>23.349210935902871</v>
      </c>
      <c r="AG809">
        <v>1060.1383442265796</v>
      </c>
      <c r="AH809">
        <v>95.924764890282106</v>
      </c>
      <c r="AI809">
        <v>24.346917450365719</v>
      </c>
      <c r="AJ809">
        <v>217.0957476542234</v>
      </c>
      <c r="AK809">
        <v>44.143186152395515</v>
      </c>
      <c r="AL809">
        <v>16.960694513204579</v>
      </c>
      <c r="AN809">
        <v>99</v>
      </c>
      <c r="AO809">
        <v>99</v>
      </c>
      <c r="AP809">
        <v>99</v>
      </c>
      <c r="AQ809">
        <v>99</v>
      </c>
      <c r="AR809">
        <v>214.79956427015247</v>
      </c>
      <c r="AS809">
        <v>26.94600907664114</v>
      </c>
    </row>
    <row r="810" spans="1:45">
      <c r="A810">
        <v>16</v>
      </c>
      <c r="B810">
        <v>229</v>
      </c>
      <c r="C810">
        <v>2023</v>
      </c>
      <c r="D810">
        <v>1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5</v>
      </c>
      <c r="M810">
        <v>99</v>
      </c>
      <c r="N810">
        <v>99</v>
      </c>
      <c r="O810">
        <v>99</v>
      </c>
      <c r="P810">
        <v>99</v>
      </c>
      <c r="Q810">
        <v>485</v>
      </c>
      <c r="R810">
        <v>623</v>
      </c>
      <c r="S810">
        <v>5</v>
      </c>
      <c r="T810">
        <v>8.8924558587479989</v>
      </c>
      <c r="U810">
        <v>296.23547351524905</v>
      </c>
      <c r="V810">
        <v>0</v>
      </c>
      <c r="W810">
        <v>89.727126805778497</v>
      </c>
      <c r="X810">
        <v>7.5441412520064191</v>
      </c>
      <c r="Y810">
        <v>37.994769979602395</v>
      </c>
      <c r="Z810">
        <v>0</v>
      </c>
      <c r="AA810">
        <v>1.7978918198949381</v>
      </c>
      <c r="AC810">
        <v>38.283269519331576</v>
      </c>
      <c r="AE810">
        <v>12.938733125649019</v>
      </c>
      <c r="AF810">
        <v>14.418480122301228</v>
      </c>
      <c r="AG810">
        <v>1019.3824561403512</v>
      </c>
      <c r="AH810">
        <v>91.49277688603533</v>
      </c>
      <c r="AI810">
        <v>28.571428571428577</v>
      </c>
      <c r="AJ810">
        <v>229.32405105868727</v>
      </c>
      <c r="AK810">
        <v>41.548060909402373</v>
      </c>
      <c r="AL810">
        <v>-1.8623356183264472</v>
      </c>
      <c r="AN810">
        <v>99</v>
      </c>
      <c r="AO810">
        <v>99</v>
      </c>
      <c r="AP810">
        <v>99</v>
      </c>
      <c r="AQ810">
        <v>99</v>
      </c>
      <c r="AR810">
        <v>214.36315789473679</v>
      </c>
      <c r="AS810">
        <v>29.938851243400141</v>
      </c>
    </row>
    <row r="811" spans="1:45">
      <c r="A811">
        <v>16</v>
      </c>
      <c r="B811">
        <v>230</v>
      </c>
      <c r="C811">
        <v>2023</v>
      </c>
      <c r="D811">
        <v>2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5</v>
      </c>
      <c r="M811">
        <v>99</v>
      </c>
      <c r="N811">
        <v>99</v>
      </c>
      <c r="O811">
        <v>99</v>
      </c>
      <c r="P811">
        <v>99</v>
      </c>
      <c r="Q811">
        <v>348</v>
      </c>
      <c r="R811">
        <v>420</v>
      </c>
      <c r="S811">
        <v>5</v>
      </c>
      <c r="T811">
        <v>9.1285714285714246</v>
      </c>
      <c r="U811">
        <v>299.95857142857113</v>
      </c>
      <c r="V811">
        <v>0</v>
      </c>
      <c r="W811">
        <v>90</v>
      </c>
      <c r="X811">
        <v>10.476190476190476</v>
      </c>
      <c r="Y811">
        <v>38.709224295746502</v>
      </c>
      <c r="Z811">
        <v>0</v>
      </c>
      <c r="AA811">
        <v>1.8445912844862729</v>
      </c>
      <c r="AC811">
        <v>49.076234090330722</v>
      </c>
      <c r="AE811">
        <v>13.211701793016676</v>
      </c>
      <c r="AF811">
        <v>15.090324472412503</v>
      </c>
      <c r="AG811">
        <v>1003.2989690721648</v>
      </c>
      <c r="AH811">
        <v>92.38095238095238</v>
      </c>
      <c r="AI811">
        <v>18.571428571428577</v>
      </c>
      <c r="AJ811">
        <v>220.19291752182281</v>
      </c>
      <c r="AK811">
        <v>58.466555696575917</v>
      </c>
      <c r="AL811">
        <v>19.819304470359913</v>
      </c>
      <c r="AN811">
        <v>99</v>
      </c>
      <c r="AO811">
        <v>99</v>
      </c>
      <c r="AP811">
        <v>99</v>
      </c>
      <c r="AQ811">
        <v>99</v>
      </c>
      <c r="AR811">
        <v>215.23711340206188</v>
      </c>
      <c r="AS811">
        <v>30.057580725129849</v>
      </c>
    </row>
    <row r="812" spans="1:45">
      <c r="A812">
        <v>16</v>
      </c>
      <c r="B812">
        <v>231</v>
      </c>
      <c r="C812">
        <v>2023</v>
      </c>
      <c r="D812">
        <v>3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5</v>
      </c>
      <c r="M812">
        <v>99</v>
      </c>
      <c r="N812">
        <v>99</v>
      </c>
      <c r="O812">
        <v>99</v>
      </c>
      <c r="P812">
        <v>99</v>
      </c>
      <c r="Q812">
        <v>476</v>
      </c>
      <c r="R812">
        <v>598</v>
      </c>
      <c r="S812">
        <v>5</v>
      </c>
      <c r="T812">
        <v>9.0585284280936449</v>
      </c>
      <c r="U812">
        <v>293.23244147157226</v>
      </c>
      <c r="V812">
        <v>0</v>
      </c>
      <c r="W812">
        <v>90.802675585284305</v>
      </c>
      <c r="X812">
        <v>7.3578595317725757</v>
      </c>
      <c r="Y812">
        <v>37.965947835426903</v>
      </c>
      <c r="Z812">
        <v>0</v>
      </c>
      <c r="AA812">
        <v>1.7922872221410422</v>
      </c>
      <c r="AC812">
        <v>46.298841742548497</v>
      </c>
      <c r="AE812">
        <v>13.116911603421803</v>
      </c>
      <c r="AF812">
        <v>14.543768904087919</v>
      </c>
      <c r="AG812">
        <v>1001.7401433691751</v>
      </c>
      <c r="AH812">
        <v>93.311036789297631</v>
      </c>
      <c r="AI812">
        <v>28.093645484949839</v>
      </c>
      <c r="AJ812">
        <v>217.16790376193288</v>
      </c>
      <c r="AK812">
        <v>61.929459497144677</v>
      </c>
      <c r="AL812">
        <v>31.076787916817288</v>
      </c>
      <c r="AN812">
        <v>99</v>
      </c>
      <c r="AO812">
        <v>99</v>
      </c>
      <c r="AP812">
        <v>99</v>
      </c>
      <c r="AQ812">
        <v>99</v>
      </c>
      <c r="AR812">
        <v>213.96594982078855</v>
      </c>
      <c r="AS812">
        <v>29.995793538587048</v>
      </c>
    </row>
    <row r="813" spans="1:45">
      <c r="A813">
        <v>16</v>
      </c>
      <c r="B813">
        <v>232</v>
      </c>
      <c r="C813">
        <v>2023</v>
      </c>
      <c r="D813">
        <v>4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5</v>
      </c>
      <c r="M813">
        <v>99</v>
      </c>
      <c r="N813">
        <v>99</v>
      </c>
      <c r="O813">
        <v>99</v>
      </c>
      <c r="P813">
        <v>99</v>
      </c>
      <c r="Q813">
        <v>360</v>
      </c>
      <c r="R813">
        <v>442</v>
      </c>
      <c r="S813">
        <v>5</v>
      </c>
      <c r="T813">
        <v>9.0927601809954748</v>
      </c>
      <c r="U813">
        <v>295.49502262443445</v>
      </c>
      <c r="V813">
        <v>0</v>
      </c>
      <c r="W813">
        <v>89.36651583710406</v>
      </c>
      <c r="X813">
        <v>9.5022624434389158</v>
      </c>
      <c r="Y813">
        <v>42.557996867776573</v>
      </c>
      <c r="Z813">
        <v>0</v>
      </c>
      <c r="AA813">
        <v>1.9618515775078689</v>
      </c>
      <c r="AC813">
        <v>47.732115932144808</v>
      </c>
      <c r="AE813">
        <v>14.134953629677003</v>
      </c>
      <c r="AF813">
        <v>15.615359121887723</v>
      </c>
      <c r="AG813">
        <v>1027.4951456310682</v>
      </c>
      <c r="AH813">
        <v>93.212669683257943</v>
      </c>
      <c r="AI813">
        <v>27.828054298642535</v>
      </c>
      <c r="AJ813">
        <v>227.0829314224768</v>
      </c>
      <c r="AK813">
        <v>80.216018444537184</v>
      </c>
      <c r="AL813">
        <v>38.925683925327391</v>
      </c>
      <c r="AN813">
        <v>99</v>
      </c>
      <c r="AO813">
        <v>99</v>
      </c>
      <c r="AP813">
        <v>99</v>
      </c>
      <c r="AQ813">
        <v>99</v>
      </c>
      <c r="AR813">
        <v>214.82281553398064</v>
      </c>
      <c r="AS813">
        <v>29.91544804585244</v>
      </c>
    </row>
    <row r="814" spans="1:45">
      <c r="A814">
        <v>16</v>
      </c>
      <c r="B814">
        <v>233</v>
      </c>
      <c r="C814">
        <v>2023</v>
      </c>
      <c r="D814">
        <v>5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5</v>
      </c>
      <c r="M814">
        <v>99</v>
      </c>
      <c r="N814">
        <v>99</v>
      </c>
      <c r="O814">
        <v>99</v>
      </c>
      <c r="P814">
        <v>99</v>
      </c>
      <c r="Q814">
        <v>416</v>
      </c>
      <c r="R814">
        <v>528</v>
      </c>
      <c r="S814">
        <v>5</v>
      </c>
      <c r="T814">
        <v>9.0700757575757578</v>
      </c>
      <c r="U814">
        <v>291.80549242424263</v>
      </c>
      <c r="V814">
        <v>0</v>
      </c>
      <c r="W814">
        <v>89.962121212121218</v>
      </c>
      <c r="X814">
        <v>8.1439393939393945</v>
      </c>
      <c r="Y814">
        <v>41.421130652483448</v>
      </c>
      <c r="Z814">
        <v>0</v>
      </c>
      <c r="AA814">
        <v>1.8891672833721789</v>
      </c>
      <c r="AC814">
        <v>44.043616941613891</v>
      </c>
      <c r="AE814">
        <v>13.611755607115239</v>
      </c>
      <c r="AF814">
        <v>14.900367351419002</v>
      </c>
      <c r="AG814">
        <v>999.0864440078584</v>
      </c>
      <c r="AH814">
        <v>96.212121212121218</v>
      </c>
      <c r="AI814">
        <v>31.439393939393945</v>
      </c>
      <c r="AJ814">
        <v>214.97722361407628</v>
      </c>
      <c r="AK814">
        <v>52.859434646709722</v>
      </c>
      <c r="AL814">
        <v>6.8997123282581914</v>
      </c>
      <c r="AN814">
        <v>99</v>
      </c>
      <c r="AO814">
        <v>99</v>
      </c>
      <c r="AP814">
        <v>99</v>
      </c>
      <c r="AQ814">
        <v>99</v>
      </c>
      <c r="AR814">
        <v>213.27111984282911</v>
      </c>
      <c r="AS814">
        <v>29.981776344795176</v>
      </c>
    </row>
    <row r="815" spans="1:45">
      <c r="A815">
        <v>16</v>
      </c>
      <c r="B815">
        <v>234</v>
      </c>
      <c r="C815">
        <v>2023</v>
      </c>
      <c r="D815">
        <v>6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5</v>
      </c>
      <c r="M815">
        <v>99</v>
      </c>
      <c r="N815">
        <v>99</v>
      </c>
      <c r="O815">
        <v>99</v>
      </c>
      <c r="P815">
        <v>99</v>
      </c>
      <c r="Q815">
        <v>384</v>
      </c>
      <c r="R815">
        <v>473</v>
      </c>
      <c r="S815">
        <v>5</v>
      </c>
      <c r="T815">
        <v>8.8668076109936536</v>
      </c>
      <c r="U815">
        <v>289.2797040169134</v>
      </c>
      <c r="V815">
        <v>0</v>
      </c>
      <c r="W815">
        <v>83.720930232558146</v>
      </c>
      <c r="X815">
        <v>8.2452431289640611</v>
      </c>
      <c r="Y815">
        <v>45.101975720203917</v>
      </c>
      <c r="Z815">
        <v>0</v>
      </c>
      <c r="AA815">
        <v>2.1113850646210577</v>
      </c>
      <c r="AC815">
        <v>49.608782062793843</v>
      </c>
      <c r="AE815">
        <v>11.707920792079211</v>
      </c>
      <c r="AF815">
        <v>12.872008886557548</v>
      </c>
      <c r="AG815">
        <v>998.24833702882484</v>
      </c>
      <c r="AH815">
        <v>95.348837209302374</v>
      </c>
      <c r="AI815">
        <v>37.843551797040163</v>
      </c>
      <c r="AJ815">
        <v>213.41984784716237</v>
      </c>
      <c r="AK815">
        <v>59.90717080248951</v>
      </c>
      <c r="AL815">
        <v>18.879271121590776</v>
      </c>
      <c r="AN815">
        <v>99</v>
      </c>
      <c r="AO815">
        <v>99</v>
      </c>
      <c r="AP815">
        <v>99</v>
      </c>
      <c r="AQ815">
        <v>99</v>
      </c>
      <c r="AR815">
        <v>213.04656319290464</v>
      </c>
      <c r="AS815">
        <v>29.838150619991687</v>
      </c>
    </row>
    <row r="816" spans="1:45">
      <c r="A816">
        <v>16</v>
      </c>
      <c r="B816">
        <v>235</v>
      </c>
      <c r="C816">
        <v>2023</v>
      </c>
      <c r="D816">
        <v>7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5</v>
      </c>
      <c r="M816">
        <v>99</v>
      </c>
      <c r="N816">
        <v>99</v>
      </c>
      <c r="O816">
        <v>99</v>
      </c>
      <c r="P816">
        <v>99</v>
      </c>
      <c r="Q816">
        <v>230</v>
      </c>
      <c r="R816">
        <v>285</v>
      </c>
      <c r="S816">
        <v>5</v>
      </c>
      <c r="T816">
        <v>9.0350877192982431</v>
      </c>
      <c r="U816">
        <v>293.89122807017526</v>
      </c>
      <c r="V816">
        <v>0</v>
      </c>
      <c r="W816">
        <v>90.175438596491233</v>
      </c>
      <c r="X816">
        <v>8.070175438596495</v>
      </c>
      <c r="Y816">
        <v>43.411045084564599</v>
      </c>
      <c r="Z816">
        <v>0</v>
      </c>
      <c r="AA816">
        <v>1.8709685293770657</v>
      </c>
      <c r="AC816">
        <v>47.184790263541373</v>
      </c>
      <c r="AE816">
        <v>11.216056670602121</v>
      </c>
      <c r="AF816">
        <v>12.48465670137897</v>
      </c>
      <c r="AG816">
        <v>1000.5656934306564</v>
      </c>
      <c r="AH816">
        <v>96.140350877192972</v>
      </c>
      <c r="AI816">
        <v>31.92982456140351</v>
      </c>
      <c r="AJ816">
        <v>208.40900023224523</v>
      </c>
      <c r="AK816">
        <v>42.907116950950595</v>
      </c>
      <c r="AL816">
        <v>4.4585644945744756</v>
      </c>
      <c r="AN816">
        <v>99</v>
      </c>
      <c r="AO816">
        <v>99</v>
      </c>
      <c r="AP816">
        <v>99</v>
      </c>
      <c r="AQ816">
        <v>99</v>
      </c>
      <c r="AR816">
        <v>213.71532846715328</v>
      </c>
      <c r="AS816">
        <v>29.956659195665321</v>
      </c>
    </row>
    <row r="817" spans="1:45">
      <c r="A817">
        <v>16</v>
      </c>
      <c r="B817">
        <v>236</v>
      </c>
      <c r="C817">
        <v>2023</v>
      </c>
      <c r="D817">
        <v>8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5</v>
      </c>
      <c r="M817">
        <v>99</v>
      </c>
      <c r="N817">
        <v>99</v>
      </c>
      <c r="O817">
        <v>99</v>
      </c>
      <c r="P817">
        <v>99</v>
      </c>
      <c r="Q817">
        <v>280</v>
      </c>
      <c r="R817">
        <v>369</v>
      </c>
      <c r="S817">
        <v>5</v>
      </c>
      <c r="T817">
        <v>8.9186991869918728</v>
      </c>
      <c r="U817">
        <v>287.59647696476958</v>
      </c>
      <c r="V817">
        <v>0</v>
      </c>
      <c r="W817">
        <v>88.8888888888889</v>
      </c>
      <c r="X817">
        <v>5.9620596205962064</v>
      </c>
      <c r="Y817">
        <v>43.548313680836195</v>
      </c>
      <c r="Z817">
        <v>0</v>
      </c>
      <c r="AA817">
        <v>2.076818089201895</v>
      </c>
      <c r="AC817">
        <v>40.293548324437154</v>
      </c>
      <c r="AE817">
        <v>11.54207069127307</v>
      </c>
      <c r="AF817">
        <v>12.743406422455598</v>
      </c>
      <c r="AG817">
        <v>985.45480225988672</v>
      </c>
      <c r="AH817">
        <v>95.934959349593527</v>
      </c>
      <c r="AI817">
        <v>34.688346883468846</v>
      </c>
      <c r="AJ817">
        <v>205.62471834223251</v>
      </c>
      <c r="AK817">
        <v>45.559614037596241</v>
      </c>
      <c r="AL817">
        <v>3.7981867034770871</v>
      </c>
      <c r="AN817">
        <v>99</v>
      </c>
      <c r="AO817">
        <v>99</v>
      </c>
      <c r="AP817">
        <v>99</v>
      </c>
      <c r="AQ817">
        <v>99</v>
      </c>
      <c r="AR817">
        <v>212.59604519774015</v>
      </c>
      <c r="AS817">
        <v>29.769988250855029</v>
      </c>
    </row>
    <row r="818" spans="1:45">
      <c r="A818">
        <v>16</v>
      </c>
      <c r="B818">
        <v>237</v>
      </c>
      <c r="C818">
        <v>2023</v>
      </c>
      <c r="D818">
        <v>9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5</v>
      </c>
      <c r="M818">
        <v>99</v>
      </c>
      <c r="N818">
        <v>99</v>
      </c>
      <c r="O818">
        <v>99</v>
      </c>
      <c r="P818">
        <v>99</v>
      </c>
      <c r="Q818">
        <v>275</v>
      </c>
      <c r="R818">
        <v>375</v>
      </c>
      <c r="S818">
        <v>5</v>
      </c>
      <c r="T818">
        <v>8.5920000000000005</v>
      </c>
      <c r="U818">
        <v>291.59653333333318</v>
      </c>
      <c r="V818">
        <v>0</v>
      </c>
      <c r="W818">
        <v>80.266666666666652</v>
      </c>
      <c r="X818">
        <v>9.3333333333333357</v>
      </c>
      <c r="Y818">
        <v>45.174214636031586</v>
      </c>
      <c r="Z818">
        <v>0</v>
      </c>
      <c r="AA818">
        <v>2.2082125501560443</v>
      </c>
      <c r="AC818">
        <v>58.684124781292994</v>
      </c>
      <c r="AE818">
        <v>11.088113542282672</v>
      </c>
      <c r="AF818">
        <v>12.506248909907622</v>
      </c>
      <c r="AG818">
        <v>1012.1236263736264</v>
      </c>
      <c r="AH818">
        <v>97.066666666666634</v>
      </c>
      <c r="AI818">
        <v>34.933333333333323</v>
      </c>
      <c r="AJ818">
        <v>213.09870692320939</v>
      </c>
      <c r="AK818">
        <v>51.601749293416738</v>
      </c>
      <c r="AL818">
        <v>10.307587915824332</v>
      </c>
      <c r="AN818">
        <v>99</v>
      </c>
      <c r="AO818">
        <v>99</v>
      </c>
      <c r="AP818">
        <v>99</v>
      </c>
      <c r="AQ818">
        <v>99</v>
      </c>
      <c r="AR818">
        <v>213.79945054945057</v>
      </c>
      <c r="AS818">
        <v>29.745568587093754</v>
      </c>
    </row>
    <row r="819" spans="1:45">
      <c r="A819">
        <v>16</v>
      </c>
      <c r="B819">
        <v>238</v>
      </c>
      <c r="C819">
        <v>2023</v>
      </c>
      <c r="D819">
        <v>10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5</v>
      </c>
      <c r="M819">
        <v>99</v>
      </c>
      <c r="N819">
        <v>99</v>
      </c>
      <c r="O819">
        <v>99</v>
      </c>
      <c r="P819">
        <v>99</v>
      </c>
      <c r="Q819">
        <v>717</v>
      </c>
      <c r="R819">
        <v>999</v>
      </c>
      <c r="S819">
        <v>5</v>
      </c>
      <c r="T819">
        <v>8.256256256256254</v>
      </c>
      <c r="U819">
        <v>282.69569569569541</v>
      </c>
      <c r="V819">
        <v>0</v>
      </c>
      <c r="W819">
        <v>78.578578578578558</v>
      </c>
      <c r="X819">
        <v>4.4044044044044046</v>
      </c>
      <c r="Y819">
        <v>38.954040981655695</v>
      </c>
      <c r="Z819">
        <v>0</v>
      </c>
      <c r="AA819">
        <v>2.2175021339589556</v>
      </c>
      <c r="AC819">
        <v>39.480483076684173</v>
      </c>
      <c r="AE819">
        <v>13.900097398079868</v>
      </c>
      <c r="AF819">
        <v>15.251364837112757</v>
      </c>
      <c r="AG819">
        <v>1048.0856269113149</v>
      </c>
      <c r="AH819">
        <v>98.198198198198227</v>
      </c>
      <c r="AI819">
        <v>58.658658658658673</v>
      </c>
      <c r="AJ819">
        <v>212.28471929514336</v>
      </c>
      <c r="AK819">
        <v>34.282885816941928</v>
      </c>
      <c r="AL819">
        <v>1.3225471200227104</v>
      </c>
      <c r="AN819">
        <v>99</v>
      </c>
      <c r="AO819">
        <v>99</v>
      </c>
      <c r="AP819">
        <v>99</v>
      </c>
      <c r="AQ819">
        <v>99</v>
      </c>
      <c r="AR819">
        <v>212.19775739041796</v>
      </c>
      <c r="AS819">
        <v>29.462309911551372</v>
      </c>
    </row>
    <row r="820" spans="1:45">
      <c r="A820">
        <v>16</v>
      </c>
      <c r="B820">
        <v>239</v>
      </c>
      <c r="C820">
        <v>2023</v>
      </c>
      <c r="D820">
        <v>11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5</v>
      </c>
      <c r="M820">
        <v>99</v>
      </c>
      <c r="N820">
        <v>99</v>
      </c>
      <c r="O820">
        <v>99</v>
      </c>
      <c r="P820">
        <v>99</v>
      </c>
      <c r="Q820">
        <v>738</v>
      </c>
      <c r="R820">
        <v>1026</v>
      </c>
      <c r="S820">
        <v>5</v>
      </c>
      <c r="T820">
        <v>8.3801169590643276</v>
      </c>
      <c r="U820">
        <v>282.52563352826451</v>
      </c>
      <c r="V820">
        <v>0</v>
      </c>
      <c r="W820">
        <v>80.799220272904492</v>
      </c>
      <c r="X820">
        <v>5.4580896686159841</v>
      </c>
      <c r="Y820">
        <v>42.256421773845666</v>
      </c>
      <c r="Z820">
        <v>0</v>
      </c>
      <c r="AA820">
        <v>2.1039632113935789</v>
      </c>
      <c r="AC820">
        <v>43.077258057511592</v>
      </c>
      <c r="AE820">
        <v>15.97881949852048</v>
      </c>
      <c r="AF820">
        <v>17.289604375997278</v>
      </c>
      <c r="AG820">
        <v>1043.1932606541131</v>
      </c>
      <c r="AH820">
        <v>98.148148148148167</v>
      </c>
      <c r="AI820">
        <v>53.02144249512672</v>
      </c>
      <c r="AJ820">
        <v>213.1738852811938</v>
      </c>
      <c r="AK820">
        <v>32.653697110246775</v>
      </c>
      <c r="AL820">
        <v>2.9267109563381077</v>
      </c>
      <c r="AN820">
        <v>99</v>
      </c>
      <c r="AO820">
        <v>99</v>
      </c>
      <c r="AP820">
        <v>99</v>
      </c>
      <c r="AQ820">
        <v>99</v>
      </c>
      <c r="AR820">
        <v>211.58969276511405</v>
      </c>
      <c r="AS820">
        <v>29.641752228627634</v>
      </c>
    </row>
    <row r="821" spans="1:45">
      <c r="A821">
        <v>16</v>
      </c>
      <c r="B821">
        <v>240</v>
      </c>
      <c r="C821">
        <v>2023</v>
      </c>
      <c r="D821">
        <v>12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5</v>
      </c>
      <c r="M821">
        <v>99</v>
      </c>
      <c r="N821">
        <v>99</v>
      </c>
      <c r="O821">
        <v>99</v>
      </c>
      <c r="P821">
        <v>99</v>
      </c>
      <c r="Q821">
        <v>429</v>
      </c>
      <c r="R821">
        <v>586</v>
      </c>
      <c r="S821">
        <v>5</v>
      </c>
      <c r="T821">
        <v>8.6092150170648445</v>
      </c>
      <c r="U821">
        <v>287.28924914675775</v>
      </c>
      <c r="V821">
        <v>0</v>
      </c>
      <c r="W821">
        <v>82.42320819112625</v>
      </c>
      <c r="X821">
        <v>7.3378839590443699</v>
      </c>
      <c r="Y821">
        <v>44.742742509663593</v>
      </c>
      <c r="Z821">
        <v>0</v>
      </c>
      <c r="AA821">
        <v>2.329331532999912</v>
      </c>
      <c r="AC821">
        <v>59.026492428589336</v>
      </c>
      <c r="AE821">
        <v>13.95570373898547</v>
      </c>
      <c r="AF821">
        <v>15.302663257782989</v>
      </c>
      <c r="AG821">
        <v>1029.2504472271912</v>
      </c>
      <c r="AH821">
        <v>95.392491467576804</v>
      </c>
      <c r="AI821">
        <v>39.931740614334473</v>
      </c>
      <c r="AJ821">
        <v>215.94449916963535</v>
      </c>
      <c r="AK821">
        <v>28.83009983522799</v>
      </c>
      <c r="AL821">
        <v>5.4223278611215857</v>
      </c>
      <c r="AN821">
        <v>99</v>
      </c>
      <c r="AO821">
        <v>99</v>
      </c>
      <c r="AP821">
        <v>99</v>
      </c>
      <c r="AQ821">
        <v>99</v>
      </c>
      <c r="AR821">
        <v>212.43649373881928</v>
      </c>
      <c r="AS821">
        <v>29.75595219732514</v>
      </c>
    </row>
    <row r="822" spans="1:45">
      <c r="A822">
        <v>16</v>
      </c>
      <c r="B822">
        <v>241</v>
      </c>
      <c r="C822">
        <v>2023</v>
      </c>
      <c r="D822">
        <v>1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6</v>
      </c>
      <c r="M822">
        <v>99</v>
      </c>
      <c r="N822">
        <v>99</v>
      </c>
      <c r="O822">
        <v>99</v>
      </c>
      <c r="P822">
        <v>99</v>
      </c>
      <c r="Q822">
        <v>279</v>
      </c>
      <c r="R822">
        <v>334</v>
      </c>
      <c r="S822">
        <v>6</v>
      </c>
      <c r="T822">
        <v>9.377245508982039</v>
      </c>
      <c r="U822">
        <v>318.45419161676642</v>
      </c>
      <c r="V822">
        <v>100</v>
      </c>
      <c r="W822">
        <v>89.520958083832355</v>
      </c>
      <c r="X822">
        <v>25.149700598802379</v>
      </c>
      <c r="Y822">
        <v>44.041040642490621</v>
      </c>
      <c r="Z822">
        <v>0</v>
      </c>
      <c r="AA822">
        <v>2.2984419780694263</v>
      </c>
      <c r="AC822">
        <v>38.825203099116493</v>
      </c>
      <c r="AE822">
        <v>6.9366562824506772</v>
      </c>
      <c r="AF822">
        <v>8.3097471599715931</v>
      </c>
      <c r="AG822">
        <v>1040.4491803278688</v>
      </c>
      <c r="AH822">
        <v>91.31736526946105</v>
      </c>
      <c r="AI822">
        <v>51.197604790419163</v>
      </c>
      <c r="AJ822">
        <v>226.13467235325021</v>
      </c>
      <c r="AK822">
        <v>34.086069207761717</v>
      </c>
      <c r="AL822">
        <v>5.4893463130505085</v>
      </c>
      <c r="AN822">
        <v>99</v>
      </c>
      <c r="AO822">
        <v>99</v>
      </c>
      <c r="AP822">
        <v>99</v>
      </c>
      <c r="AQ822">
        <v>99</v>
      </c>
      <c r="AR822">
        <v>213.39672131147535</v>
      </c>
      <c r="AS822">
        <v>32.545165775854294</v>
      </c>
    </row>
    <row r="823" spans="1:45">
      <c r="A823">
        <v>16</v>
      </c>
      <c r="B823">
        <v>242</v>
      </c>
      <c r="C823">
        <v>2023</v>
      </c>
      <c r="D823">
        <v>2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6</v>
      </c>
      <c r="M823">
        <v>99</v>
      </c>
      <c r="N823">
        <v>99</v>
      </c>
      <c r="O823">
        <v>99</v>
      </c>
      <c r="P823">
        <v>99</v>
      </c>
      <c r="Q823">
        <v>177</v>
      </c>
      <c r="R823">
        <v>210</v>
      </c>
      <c r="S823">
        <v>6</v>
      </c>
      <c r="T823">
        <v>9.8190476190476179</v>
      </c>
      <c r="U823">
        <v>318.8228571428574</v>
      </c>
      <c r="V823">
        <v>100</v>
      </c>
      <c r="W823">
        <v>90.476190476190439</v>
      </c>
      <c r="X823">
        <v>23.809523809523821</v>
      </c>
      <c r="Y823">
        <v>43.240016204443158</v>
      </c>
      <c r="Z823">
        <v>0</v>
      </c>
      <c r="AA823">
        <v>2.3433023193000899</v>
      </c>
      <c r="AC823">
        <v>54.059583149031994</v>
      </c>
      <c r="AE823">
        <v>6.605850896508338</v>
      </c>
      <c r="AF823">
        <v>8.0196747514064715</v>
      </c>
      <c r="AG823">
        <v>980.0052083333336</v>
      </c>
      <c r="AH823">
        <v>91.428571428571445</v>
      </c>
      <c r="AI823">
        <v>37.142857142857153</v>
      </c>
      <c r="AJ823">
        <v>221.93858237781288</v>
      </c>
      <c r="AK823">
        <v>43.481493882984054</v>
      </c>
      <c r="AL823">
        <v>11.85757774931572</v>
      </c>
      <c r="AN823">
        <v>99</v>
      </c>
      <c r="AO823">
        <v>99</v>
      </c>
      <c r="AP823">
        <v>99</v>
      </c>
      <c r="AQ823">
        <v>99</v>
      </c>
      <c r="AR823">
        <v>213.3072916666666</v>
      </c>
      <c r="AS823">
        <v>32.890792080526182</v>
      </c>
    </row>
    <row r="824" spans="1:45">
      <c r="A824">
        <v>16</v>
      </c>
      <c r="B824">
        <v>243</v>
      </c>
      <c r="C824">
        <v>2023</v>
      </c>
      <c r="D824">
        <v>3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6</v>
      </c>
      <c r="M824">
        <v>99</v>
      </c>
      <c r="N824">
        <v>99</v>
      </c>
      <c r="O824">
        <v>99</v>
      </c>
      <c r="P824">
        <v>99</v>
      </c>
      <c r="Q824">
        <v>261</v>
      </c>
      <c r="R824">
        <v>332</v>
      </c>
      <c r="S824">
        <v>6</v>
      </c>
      <c r="T824">
        <v>9.5542168674698775</v>
      </c>
      <c r="U824">
        <v>309.04608433734938</v>
      </c>
      <c r="V824">
        <v>100</v>
      </c>
      <c r="W824">
        <v>88.253012048192758</v>
      </c>
      <c r="X824">
        <v>17.168674698795176</v>
      </c>
      <c r="Y824">
        <v>46.506681243991217</v>
      </c>
      <c r="Z824">
        <v>0</v>
      </c>
      <c r="AA824">
        <v>2.2387766240171465</v>
      </c>
      <c r="AC824">
        <v>47.180624148158046</v>
      </c>
      <c r="AE824">
        <v>7.2822987497258191</v>
      </c>
      <c r="AF824">
        <v>8.5099124850832482</v>
      </c>
      <c r="AG824">
        <v>994.43934426229521</v>
      </c>
      <c r="AH824">
        <v>91.867469879518055</v>
      </c>
      <c r="AI824">
        <v>50</v>
      </c>
      <c r="AJ824">
        <v>212.03965858462587</v>
      </c>
      <c r="AK824">
        <v>54.221694800665347</v>
      </c>
      <c r="AL824">
        <v>5.3373856146301319</v>
      </c>
      <c r="AN824">
        <v>99</v>
      </c>
      <c r="AO824">
        <v>99</v>
      </c>
      <c r="AP824">
        <v>99</v>
      </c>
      <c r="AQ824">
        <v>99</v>
      </c>
      <c r="AR824">
        <v>211.62295081967213</v>
      </c>
      <c r="AS824">
        <v>32.650664674248631</v>
      </c>
    </row>
    <row r="825" spans="1:45">
      <c r="A825">
        <v>16</v>
      </c>
      <c r="B825">
        <v>244</v>
      </c>
      <c r="C825">
        <v>2023</v>
      </c>
      <c r="D825">
        <v>4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6</v>
      </c>
      <c r="M825">
        <v>99</v>
      </c>
      <c r="N825">
        <v>99</v>
      </c>
      <c r="O825">
        <v>99</v>
      </c>
      <c r="P825">
        <v>99</v>
      </c>
      <c r="Q825">
        <v>209</v>
      </c>
      <c r="R825">
        <v>276</v>
      </c>
      <c r="S825">
        <v>6</v>
      </c>
      <c r="T825">
        <v>9.2101449275362324</v>
      </c>
      <c r="U825">
        <v>306.7739130434785</v>
      </c>
      <c r="V825">
        <v>100</v>
      </c>
      <c r="W825">
        <v>86.594202898550719</v>
      </c>
      <c r="X825">
        <v>15.579710144927541</v>
      </c>
      <c r="Y825">
        <v>41.232917946333039</v>
      </c>
      <c r="Z825">
        <v>0</v>
      </c>
      <c r="AA825">
        <v>2.2407714075146377</v>
      </c>
      <c r="AC825">
        <v>40.783376433231744</v>
      </c>
      <c r="AE825">
        <v>8.8263511352734252</v>
      </c>
      <c r="AF825">
        <v>10.122948918500018</v>
      </c>
      <c r="AG825">
        <v>978.79838709677426</v>
      </c>
      <c r="AH825">
        <v>89.855072463768124</v>
      </c>
      <c r="AI825">
        <v>56.521739130434781</v>
      </c>
      <c r="AJ825">
        <v>264.08918275652923</v>
      </c>
      <c r="AK825">
        <v>49.931006353386259</v>
      </c>
      <c r="AL825">
        <v>16.200892654203802</v>
      </c>
      <c r="AN825">
        <v>99</v>
      </c>
      <c r="AO825">
        <v>99</v>
      </c>
      <c r="AP825">
        <v>99</v>
      </c>
      <c r="AQ825">
        <v>99</v>
      </c>
      <c r="AR825">
        <v>211.52016129032256</v>
      </c>
      <c r="AS825">
        <v>32.532637871956446</v>
      </c>
    </row>
    <row r="826" spans="1:45">
      <c r="A826">
        <v>16</v>
      </c>
      <c r="B826">
        <v>245</v>
      </c>
      <c r="C826">
        <v>2023</v>
      </c>
      <c r="D826">
        <v>5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6</v>
      </c>
      <c r="M826">
        <v>99</v>
      </c>
      <c r="N826">
        <v>99</v>
      </c>
      <c r="O826">
        <v>99</v>
      </c>
      <c r="P826">
        <v>99</v>
      </c>
      <c r="Q826">
        <v>251</v>
      </c>
      <c r="R826">
        <v>322</v>
      </c>
      <c r="S826">
        <v>6</v>
      </c>
      <c r="T826">
        <v>9.6614906832298111</v>
      </c>
      <c r="U826">
        <v>312.43012422360249</v>
      </c>
      <c r="V826">
        <v>100</v>
      </c>
      <c r="W826">
        <v>90.062111801242224</v>
      </c>
      <c r="X826">
        <v>17.391304347826086</v>
      </c>
      <c r="Y826">
        <v>43.556911361043007</v>
      </c>
      <c r="Z826">
        <v>0</v>
      </c>
      <c r="AA826">
        <v>2.1855699005719034</v>
      </c>
      <c r="AC826">
        <v>47.472767022973592</v>
      </c>
      <c r="AE826">
        <v>8.3011085331270937</v>
      </c>
      <c r="AF826">
        <v>9.7292276239369766</v>
      </c>
      <c r="AG826">
        <v>969.78360655737686</v>
      </c>
      <c r="AH826">
        <v>94.720496894409933</v>
      </c>
      <c r="AI826">
        <v>52.173913043478258</v>
      </c>
      <c r="AJ826">
        <v>194.00804206782956</v>
      </c>
      <c r="AK826">
        <v>46.31776845241756</v>
      </c>
      <c r="AL826">
        <v>11.367932952815519</v>
      </c>
      <c r="AN826">
        <v>99</v>
      </c>
      <c r="AO826">
        <v>99</v>
      </c>
      <c r="AP826">
        <v>99</v>
      </c>
      <c r="AQ826">
        <v>99</v>
      </c>
      <c r="AR826">
        <v>212.33770491803284</v>
      </c>
      <c r="AS826">
        <v>32.601114519033878</v>
      </c>
    </row>
    <row r="827" spans="1:45">
      <c r="A827">
        <v>16</v>
      </c>
      <c r="B827">
        <v>246</v>
      </c>
      <c r="C827">
        <v>2023</v>
      </c>
      <c r="D827">
        <v>6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6</v>
      </c>
      <c r="M827">
        <v>99</v>
      </c>
      <c r="N827">
        <v>99</v>
      </c>
      <c r="O827">
        <v>99</v>
      </c>
      <c r="P827">
        <v>99</v>
      </c>
      <c r="Q827">
        <v>273</v>
      </c>
      <c r="R827">
        <v>339</v>
      </c>
      <c r="S827">
        <v>6</v>
      </c>
      <c r="T827">
        <v>9.3805309734513287</v>
      </c>
      <c r="U827">
        <v>308.64424778761054</v>
      </c>
      <c r="V827">
        <v>100</v>
      </c>
      <c r="W827">
        <v>85.545722713864308</v>
      </c>
      <c r="X827">
        <v>18.28908554572272</v>
      </c>
      <c r="Y827">
        <v>45.343515350225992</v>
      </c>
      <c r="Z827">
        <v>0</v>
      </c>
      <c r="AA827">
        <v>2.4470266735522221</v>
      </c>
      <c r="AC827">
        <v>55.543139097474594</v>
      </c>
      <c r="AE827">
        <v>8.3910891089108901</v>
      </c>
      <c r="AF827">
        <v>9.8429462008800019</v>
      </c>
      <c r="AG827">
        <v>978.30312500000002</v>
      </c>
      <c r="AH827">
        <v>94.395280235988182</v>
      </c>
      <c r="AI827">
        <v>53.982300884955755</v>
      </c>
      <c r="AJ827">
        <v>199.43725201234199</v>
      </c>
      <c r="AK827">
        <v>57.23734292866871</v>
      </c>
      <c r="AL827">
        <v>25.37449995460457</v>
      </c>
      <c r="AN827">
        <v>99</v>
      </c>
      <c r="AO827">
        <v>99</v>
      </c>
      <c r="AP827">
        <v>99</v>
      </c>
      <c r="AQ827">
        <v>99</v>
      </c>
      <c r="AR827">
        <v>211.4</v>
      </c>
      <c r="AS827">
        <v>32.641892826691318</v>
      </c>
    </row>
    <row r="828" spans="1:45">
      <c r="A828">
        <v>16</v>
      </c>
      <c r="B828">
        <v>247</v>
      </c>
      <c r="C828">
        <v>2023</v>
      </c>
      <c r="D828">
        <v>7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6</v>
      </c>
      <c r="M828">
        <v>99</v>
      </c>
      <c r="N828">
        <v>99</v>
      </c>
      <c r="O828">
        <v>99</v>
      </c>
      <c r="P828">
        <v>99</v>
      </c>
      <c r="Q828">
        <v>139</v>
      </c>
      <c r="R828">
        <v>185</v>
      </c>
      <c r="S828">
        <v>6</v>
      </c>
      <c r="T828">
        <v>8.8054054054054074</v>
      </c>
      <c r="U828">
        <v>305.96810810810825</v>
      </c>
      <c r="V828">
        <v>100</v>
      </c>
      <c r="W828">
        <v>80</v>
      </c>
      <c r="X828">
        <v>12.432432432432435</v>
      </c>
      <c r="Y828">
        <v>44.424937107004467</v>
      </c>
      <c r="Z828">
        <v>0</v>
      </c>
      <c r="AA828">
        <v>2.5008048375765841</v>
      </c>
      <c r="AC828">
        <v>41.890672253224345</v>
      </c>
      <c r="AE828">
        <v>7.2805981896891012</v>
      </c>
      <c r="AF828">
        <v>8.4370963883346999</v>
      </c>
      <c r="AG828">
        <v>975.77966101694915</v>
      </c>
      <c r="AH828">
        <v>95.135135135135116</v>
      </c>
      <c r="AI828">
        <v>60.540540540540562</v>
      </c>
      <c r="AJ828">
        <v>196.41024756625535</v>
      </c>
      <c r="AK828">
        <v>26.062725393869361</v>
      </c>
      <c r="AL828">
        <v>-30.070312630008313</v>
      </c>
      <c r="AN828">
        <v>99</v>
      </c>
      <c r="AO828">
        <v>99</v>
      </c>
      <c r="AP828">
        <v>99</v>
      </c>
      <c r="AQ828">
        <v>99</v>
      </c>
      <c r="AR828">
        <v>211.21468926553672</v>
      </c>
      <c r="AS828">
        <v>32.21411185312045</v>
      </c>
    </row>
    <row r="829" spans="1:45">
      <c r="A829">
        <v>16</v>
      </c>
      <c r="B829">
        <v>248</v>
      </c>
      <c r="C829">
        <v>2023</v>
      </c>
      <c r="D829">
        <v>8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6</v>
      </c>
      <c r="M829">
        <v>99</v>
      </c>
      <c r="N829">
        <v>99</v>
      </c>
      <c r="O829">
        <v>99</v>
      </c>
      <c r="P829">
        <v>99</v>
      </c>
      <c r="Q829">
        <v>169</v>
      </c>
      <c r="R829">
        <v>194</v>
      </c>
      <c r="S829">
        <v>6</v>
      </c>
      <c r="T829">
        <v>9.5051546391752577</v>
      </c>
      <c r="U829">
        <v>310.99381443298995</v>
      </c>
      <c r="V829">
        <v>100</v>
      </c>
      <c r="W829">
        <v>88.144329896907195</v>
      </c>
      <c r="X829">
        <v>22.680412371134022</v>
      </c>
      <c r="Y829">
        <v>46.291929590846003</v>
      </c>
      <c r="Z829">
        <v>0</v>
      </c>
      <c r="AA829">
        <v>2.2912820493546757</v>
      </c>
      <c r="AC829">
        <v>55.632082877087747</v>
      </c>
      <c r="AE829">
        <v>6.0681889271191762</v>
      </c>
      <c r="AF829">
        <v>7.2448448170542497</v>
      </c>
      <c r="AG829">
        <v>982.07065217391278</v>
      </c>
      <c r="AH829">
        <v>94.845360824742258</v>
      </c>
      <c r="AI829">
        <v>58.24742268041237</v>
      </c>
      <c r="AJ829">
        <v>200.14568174535728</v>
      </c>
      <c r="AK829">
        <v>37.603642547235744</v>
      </c>
      <c r="AL829">
        <v>19.954885242726657</v>
      </c>
      <c r="AN829">
        <v>99</v>
      </c>
      <c r="AO829">
        <v>99</v>
      </c>
      <c r="AP829">
        <v>99</v>
      </c>
      <c r="AQ829">
        <v>99</v>
      </c>
      <c r="AR829">
        <v>211.80978260869563</v>
      </c>
      <c r="AS829">
        <v>32.537838331005055</v>
      </c>
    </row>
    <row r="830" spans="1:45">
      <c r="A830">
        <v>16</v>
      </c>
      <c r="B830">
        <v>249</v>
      </c>
      <c r="C830">
        <v>2023</v>
      </c>
      <c r="D830">
        <v>9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6</v>
      </c>
      <c r="M830">
        <v>99</v>
      </c>
      <c r="N830">
        <v>99</v>
      </c>
      <c r="O830">
        <v>99</v>
      </c>
      <c r="P830">
        <v>99</v>
      </c>
      <c r="Q830">
        <v>152</v>
      </c>
      <c r="R830">
        <v>204</v>
      </c>
      <c r="S830">
        <v>6</v>
      </c>
      <c r="T830">
        <v>8.9852941176470598</v>
      </c>
      <c r="U830">
        <v>307.01666666666665</v>
      </c>
      <c r="V830">
        <v>100</v>
      </c>
      <c r="W830">
        <v>82.84313725490199</v>
      </c>
      <c r="X830">
        <v>16.666666666666671</v>
      </c>
      <c r="Y830">
        <v>45.857905178063369</v>
      </c>
      <c r="Z830">
        <v>0</v>
      </c>
      <c r="AA830">
        <v>2.4584347426936226</v>
      </c>
      <c r="AC830">
        <v>47.817727413715609</v>
      </c>
      <c r="AE830">
        <v>6.0319337670017745</v>
      </c>
      <c r="AF830">
        <v>7.1631750352403687</v>
      </c>
      <c r="AG830">
        <v>980.15384615384642</v>
      </c>
      <c r="AH830">
        <v>95.588235294117638</v>
      </c>
      <c r="AI830">
        <v>55.882352941176485</v>
      </c>
      <c r="AJ830">
        <v>193.92487819421953</v>
      </c>
      <c r="AK830">
        <v>47.51870236791968</v>
      </c>
      <c r="AL830">
        <v>9.9882516511192776</v>
      </c>
      <c r="AN830">
        <v>99</v>
      </c>
      <c r="AO830">
        <v>99</v>
      </c>
      <c r="AP830">
        <v>99</v>
      </c>
      <c r="AQ830">
        <v>99</v>
      </c>
      <c r="AR830">
        <v>211.67692307692312</v>
      </c>
      <c r="AS830">
        <v>32.438826370107897</v>
      </c>
    </row>
    <row r="831" spans="1:45">
      <c r="A831">
        <v>16</v>
      </c>
      <c r="B831">
        <v>250</v>
      </c>
      <c r="C831">
        <v>2023</v>
      </c>
      <c r="D831">
        <v>10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6</v>
      </c>
      <c r="M831">
        <v>99</v>
      </c>
      <c r="N831">
        <v>99</v>
      </c>
      <c r="O831">
        <v>99</v>
      </c>
      <c r="P831">
        <v>99</v>
      </c>
      <c r="Q831">
        <v>398</v>
      </c>
      <c r="R831">
        <v>613</v>
      </c>
      <c r="S831">
        <v>6</v>
      </c>
      <c r="T831">
        <v>8.4600326264274042</v>
      </c>
      <c r="U831">
        <v>305.35399673735742</v>
      </c>
      <c r="V831">
        <v>100</v>
      </c>
      <c r="W831">
        <v>76.182707993474708</v>
      </c>
      <c r="X831">
        <v>12.234910277324632</v>
      </c>
      <c r="Y831">
        <v>41.172132648970901</v>
      </c>
      <c r="Z831">
        <v>0</v>
      </c>
      <c r="AA831">
        <v>2.5730028918523153</v>
      </c>
      <c r="AC831">
        <v>26.561283476715001</v>
      </c>
      <c r="AE831">
        <v>8.5292889940169747</v>
      </c>
      <c r="AF831">
        <v>10.108532443408928</v>
      </c>
      <c r="AG831">
        <v>1069.2638655462188</v>
      </c>
      <c r="AH831">
        <v>97.06362153344206</v>
      </c>
      <c r="AI831">
        <v>80.097879282218614</v>
      </c>
      <c r="AJ831">
        <v>207.91848585810737</v>
      </c>
      <c r="AK831">
        <v>46.470307474299048</v>
      </c>
      <c r="AL831">
        <v>3.8979990968130496</v>
      </c>
      <c r="AN831">
        <v>99</v>
      </c>
      <c r="AO831">
        <v>99</v>
      </c>
      <c r="AP831">
        <v>99</v>
      </c>
      <c r="AQ831">
        <v>99</v>
      </c>
      <c r="AR831">
        <v>211.7714285714286</v>
      </c>
      <c r="AS831">
        <v>32.068843015263944</v>
      </c>
    </row>
    <row r="832" spans="1:45">
      <c r="A832">
        <v>16</v>
      </c>
      <c r="B832">
        <v>251</v>
      </c>
      <c r="C832">
        <v>2023</v>
      </c>
      <c r="D832">
        <v>11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6</v>
      </c>
      <c r="M832">
        <v>99</v>
      </c>
      <c r="N832">
        <v>99</v>
      </c>
      <c r="O832">
        <v>99</v>
      </c>
      <c r="P832">
        <v>99</v>
      </c>
      <c r="Q832">
        <v>465</v>
      </c>
      <c r="R832">
        <v>606</v>
      </c>
      <c r="S832">
        <v>6</v>
      </c>
      <c r="T832">
        <v>8.7524752475247514</v>
      </c>
      <c r="U832">
        <v>307.44306930693085</v>
      </c>
      <c r="V832">
        <v>100</v>
      </c>
      <c r="W832">
        <v>80.693069306930681</v>
      </c>
      <c r="X832">
        <v>13.366336633663368</v>
      </c>
      <c r="Y832">
        <v>38.3669185466348</v>
      </c>
      <c r="Z832">
        <v>0</v>
      </c>
      <c r="AA832">
        <v>2.4625482813878325</v>
      </c>
      <c r="AC832">
        <v>40.40976953556811</v>
      </c>
      <c r="AE832">
        <v>9.4377822769039117</v>
      </c>
      <c r="AF832">
        <v>11.112638043484298</v>
      </c>
      <c r="AG832">
        <v>1056.1751700680275</v>
      </c>
      <c r="AH832">
        <v>97.029702970297024</v>
      </c>
      <c r="AI832">
        <v>71.947194719471952</v>
      </c>
      <c r="AJ832">
        <v>214.94298784312588</v>
      </c>
      <c r="AK832">
        <v>34.345445118671165</v>
      </c>
      <c r="AL832">
        <v>14.988312398410589</v>
      </c>
      <c r="AN832">
        <v>99</v>
      </c>
      <c r="AO832">
        <v>99</v>
      </c>
      <c r="AP832">
        <v>99</v>
      </c>
      <c r="AQ832">
        <v>99</v>
      </c>
      <c r="AR832">
        <v>211.95578231292515</v>
      </c>
      <c r="AS832">
        <v>32.198803337800925</v>
      </c>
    </row>
    <row r="833" spans="1:45">
      <c r="A833">
        <v>16</v>
      </c>
      <c r="B833">
        <v>252</v>
      </c>
      <c r="C833">
        <v>2023</v>
      </c>
      <c r="D833">
        <v>12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6</v>
      </c>
      <c r="M833">
        <v>99</v>
      </c>
      <c r="N833">
        <v>99</v>
      </c>
      <c r="O833">
        <v>99</v>
      </c>
      <c r="P833">
        <v>99</v>
      </c>
      <c r="Q833">
        <v>271</v>
      </c>
      <c r="R833">
        <v>365</v>
      </c>
      <c r="S833">
        <v>6</v>
      </c>
      <c r="T833">
        <v>8.7863013698630112</v>
      </c>
      <c r="U833">
        <v>308.62602739726026</v>
      </c>
      <c r="V833">
        <v>100</v>
      </c>
      <c r="W833">
        <v>81.095890410958873</v>
      </c>
      <c r="X833">
        <v>15.890410958904113</v>
      </c>
      <c r="Y833">
        <v>44.528936035934201</v>
      </c>
      <c r="Z833">
        <v>0</v>
      </c>
      <c r="AA833">
        <v>2.4923617598681247</v>
      </c>
      <c r="AC833">
        <v>51.597875298177485</v>
      </c>
      <c r="AE833">
        <v>8.692545844248631</v>
      </c>
      <c r="AF833">
        <v>10.239422054418093</v>
      </c>
      <c r="AG833">
        <v>1043.7796610169491</v>
      </c>
      <c r="AH833">
        <v>96.712328767123282</v>
      </c>
      <c r="AI833">
        <v>66.027397260273986</v>
      </c>
      <c r="AJ833">
        <v>220.50642030162183</v>
      </c>
      <c r="AK833">
        <v>33.995813013534601</v>
      </c>
      <c r="AL833">
        <v>6.6507771684334891</v>
      </c>
      <c r="AN833">
        <v>99</v>
      </c>
      <c r="AO833">
        <v>99</v>
      </c>
      <c r="AP833">
        <v>99</v>
      </c>
      <c r="AQ833">
        <v>99</v>
      </c>
      <c r="AR833">
        <v>212.13559322033899</v>
      </c>
      <c r="AS833">
        <v>32.202767390283448</v>
      </c>
    </row>
    <row r="834" spans="1:45">
      <c r="A834">
        <v>16</v>
      </c>
      <c r="B834">
        <v>253</v>
      </c>
      <c r="C834">
        <v>2023</v>
      </c>
      <c r="D834">
        <v>1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7</v>
      </c>
      <c r="M834">
        <v>99</v>
      </c>
      <c r="N834">
        <v>99</v>
      </c>
      <c r="O834">
        <v>99</v>
      </c>
      <c r="P834">
        <v>99</v>
      </c>
      <c r="Q834">
        <v>130</v>
      </c>
      <c r="R834">
        <v>171</v>
      </c>
      <c r="S834">
        <v>7</v>
      </c>
      <c r="T834">
        <v>9.4853801169590621</v>
      </c>
      <c r="U834">
        <v>337.04152046783628</v>
      </c>
      <c r="V834">
        <v>100</v>
      </c>
      <c r="W834">
        <v>87.719298245614013</v>
      </c>
      <c r="X834">
        <v>36.84210526315789</v>
      </c>
      <c r="Y834">
        <v>44.115604060976032</v>
      </c>
      <c r="Z834">
        <v>0</v>
      </c>
      <c r="AA834">
        <v>2.3899319159995858</v>
      </c>
      <c r="AC834">
        <v>30.289676347897242</v>
      </c>
      <c r="AE834">
        <v>3.551401869158878</v>
      </c>
      <c r="AF834">
        <v>4.5027090895908941</v>
      </c>
      <c r="AG834">
        <v>1034.2625</v>
      </c>
      <c r="AH834">
        <v>93.567251461988306</v>
      </c>
      <c r="AI834">
        <v>79.532163742690059</v>
      </c>
      <c r="AJ834">
        <v>237.20933496333981</v>
      </c>
      <c r="AK834">
        <v>49.982133981644047</v>
      </c>
      <c r="AL834">
        <v>0.36637765092229752</v>
      </c>
      <c r="AN834">
        <v>99</v>
      </c>
      <c r="AO834">
        <v>99</v>
      </c>
      <c r="AP834">
        <v>99</v>
      </c>
      <c r="AQ834">
        <v>99</v>
      </c>
      <c r="AR834">
        <v>212.3125</v>
      </c>
      <c r="AS834">
        <v>35.107582677587637</v>
      </c>
    </row>
    <row r="835" spans="1:45">
      <c r="A835">
        <v>16</v>
      </c>
      <c r="B835">
        <v>254</v>
      </c>
      <c r="C835">
        <v>2023</v>
      </c>
      <c r="D835">
        <v>2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7</v>
      </c>
      <c r="M835">
        <v>99</v>
      </c>
      <c r="N835">
        <v>99</v>
      </c>
      <c r="O835">
        <v>99</v>
      </c>
      <c r="P835">
        <v>99</v>
      </c>
      <c r="Q835">
        <v>79</v>
      </c>
      <c r="R835">
        <v>89</v>
      </c>
      <c r="S835">
        <v>7</v>
      </c>
      <c r="T835">
        <v>9.3258426966292127</v>
      </c>
      <c r="U835">
        <v>325.20674157303392</v>
      </c>
      <c r="V835">
        <v>100</v>
      </c>
      <c r="W835">
        <v>87.640449438202253</v>
      </c>
      <c r="X835">
        <v>25.842696629213474</v>
      </c>
      <c r="Y835">
        <v>45.886020974184085</v>
      </c>
      <c r="Z835">
        <v>0</v>
      </c>
      <c r="AA835">
        <v>2.5693757423920593</v>
      </c>
      <c r="AC835">
        <v>44.38218010851736</v>
      </c>
      <c r="AE835">
        <v>2.7996225228059139</v>
      </c>
      <c r="AF835">
        <v>3.4668700069281377</v>
      </c>
      <c r="AG835">
        <v>998.3846153846157</v>
      </c>
      <c r="AH835">
        <v>87.640449438202253</v>
      </c>
      <c r="AI835">
        <v>70.786516853932554</v>
      </c>
      <c r="AJ835">
        <v>236.36137210816003</v>
      </c>
      <c r="AK835">
        <v>75.443442231310641</v>
      </c>
      <c r="AL835">
        <v>50.203886463183373</v>
      </c>
      <c r="AN835">
        <v>99</v>
      </c>
      <c r="AO835">
        <v>99</v>
      </c>
      <c r="AP835">
        <v>99</v>
      </c>
      <c r="AQ835">
        <v>99</v>
      </c>
      <c r="AR835">
        <v>209.48717948717953</v>
      </c>
      <c r="AS835">
        <v>35.537587103650488</v>
      </c>
    </row>
    <row r="836" spans="1:45">
      <c r="A836">
        <v>16</v>
      </c>
      <c r="B836">
        <v>255</v>
      </c>
      <c r="C836">
        <v>2023</v>
      </c>
      <c r="D836">
        <v>3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7</v>
      </c>
      <c r="M836">
        <v>99</v>
      </c>
      <c r="N836">
        <v>99</v>
      </c>
      <c r="O836">
        <v>99</v>
      </c>
      <c r="P836">
        <v>99</v>
      </c>
      <c r="Q836">
        <v>146</v>
      </c>
      <c r="R836">
        <v>177</v>
      </c>
      <c r="S836">
        <v>7</v>
      </c>
      <c r="T836">
        <v>9.5932203389830502</v>
      </c>
      <c r="U836">
        <v>332.12768361581902</v>
      </c>
      <c r="V836">
        <v>100</v>
      </c>
      <c r="W836">
        <v>89.830508474576263</v>
      </c>
      <c r="X836">
        <v>33.898305084745758</v>
      </c>
      <c r="Y836">
        <v>44.035602850004473</v>
      </c>
      <c r="Z836">
        <v>0</v>
      </c>
      <c r="AA836">
        <v>2.4341170447636542</v>
      </c>
      <c r="AC836">
        <v>49.093791396076909</v>
      </c>
      <c r="AE836">
        <v>3.8824303575345458</v>
      </c>
      <c r="AF836">
        <v>4.875757614965547</v>
      </c>
      <c r="AG836">
        <v>1007.3072289156628</v>
      </c>
      <c r="AH836">
        <v>93.785310734463266</v>
      </c>
      <c r="AI836">
        <v>75.706214689265551</v>
      </c>
      <c r="AJ836">
        <v>231.65833965839633</v>
      </c>
      <c r="AK836">
        <v>58.869657471788415</v>
      </c>
      <c r="AL836">
        <v>24.304181741691501</v>
      </c>
      <c r="AN836">
        <v>99</v>
      </c>
      <c r="AO836">
        <v>99</v>
      </c>
      <c r="AP836">
        <v>99</v>
      </c>
      <c r="AQ836">
        <v>99</v>
      </c>
      <c r="AR836">
        <v>211.46987951807225</v>
      </c>
      <c r="AS836">
        <v>35.13361305232813</v>
      </c>
    </row>
    <row r="837" spans="1:45">
      <c r="A837">
        <v>16</v>
      </c>
      <c r="B837">
        <v>256</v>
      </c>
      <c r="C837">
        <v>2023</v>
      </c>
      <c r="D837">
        <v>4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7</v>
      </c>
      <c r="M837">
        <v>99</v>
      </c>
      <c r="N837">
        <v>99</v>
      </c>
      <c r="O837">
        <v>99</v>
      </c>
      <c r="P837">
        <v>99</v>
      </c>
      <c r="Q837">
        <v>122</v>
      </c>
      <c r="R837">
        <v>147</v>
      </c>
      <c r="S837">
        <v>7</v>
      </c>
      <c r="T837">
        <v>9.8775510204081627</v>
      </c>
      <c r="U837">
        <v>328.42585034013598</v>
      </c>
      <c r="V837">
        <v>100</v>
      </c>
      <c r="W837">
        <v>90.476190476190439</v>
      </c>
      <c r="X837">
        <v>34.013605442176875</v>
      </c>
      <c r="Y837">
        <v>41.039309326439742</v>
      </c>
      <c r="Z837">
        <v>0</v>
      </c>
      <c r="AA837">
        <v>2.3325497980369265</v>
      </c>
      <c r="AC837">
        <v>42.772666174873891</v>
      </c>
      <c r="AE837">
        <v>4.700991365526062</v>
      </c>
      <c r="AF837">
        <v>5.7721047655438866</v>
      </c>
      <c r="AG837">
        <v>975.27536231884062</v>
      </c>
      <c r="AH837">
        <v>93.877551020408163</v>
      </c>
      <c r="AI837">
        <v>76.870748299319743</v>
      </c>
      <c r="AJ837">
        <v>206.61796181989553</v>
      </c>
      <c r="AK837">
        <v>65.878348723853293</v>
      </c>
      <c r="AL837">
        <v>26.674974238294926</v>
      </c>
      <c r="AN837">
        <v>99</v>
      </c>
      <c r="AO837">
        <v>99</v>
      </c>
      <c r="AP837">
        <v>99</v>
      </c>
      <c r="AQ837">
        <v>99</v>
      </c>
      <c r="AR837">
        <v>210.84782608695656</v>
      </c>
      <c r="AS837">
        <v>35.158199966388239</v>
      </c>
    </row>
    <row r="838" spans="1:45">
      <c r="A838">
        <v>16</v>
      </c>
      <c r="B838">
        <v>257</v>
      </c>
      <c r="C838">
        <v>2023</v>
      </c>
      <c r="D838">
        <v>5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7</v>
      </c>
      <c r="M838">
        <v>99</v>
      </c>
      <c r="N838">
        <v>99</v>
      </c>
      <c r="O838">
        <v>99</v>
      </c>
      <c r="P838">
        <v>99</v>
      </c>
      <c r="Q838">
        <v>176</v>
      </c>
      <c r="R838">
        <v>222</v>
      </c>
      <c r="S838">
        <v>7</v>
      </c>
      <c r="T838">
        <v>9.7657657657657637</v>
      </c>
      <c r="U838">
        <v>332.07207207207199</v>
      </c>
      <c r="V838">
        <v>100</v>
      </c>
      <c r="W838">
        <v>86.936936936936902</v>
      </c>
      <c r="X838">
        <v>36.036036036036023</v>
      </c>
      <c r="Y838">
        <v>52.247385677380734</v>
      </c>
      <c r="Z838">
        <v>0</v>
      </c>
      <c r="AA838">
        <v>2.523600155915378</v>
      </c>
      <c r="AC838">
        <v>46.346661741788552</v>
      </c>
      <c r="AE838">
        <v>5.7231245166279994</v>
      </c>
      <c r="AF838">
        <v>7.129431777904462</v>
      </c>
      <c r="AG838">
        <v>971.23923444976083</v>
      </c>
      <c r="AH838">
        <v>94.144144144144164</v>
      </c>
      <c r="AI838">
        <v>73.423423423423444</v>
      </c>
      <c r="AJ838">
        <v>207.15722293871872</v>
      </c>
      <c r="AK838">
        <v>75.197695295097361</v>
      </c>
      <c r="AL838">
        <v>16.393682251648428</v>
      </c>
      <c r="AN838">
        <v>99</v>
      </c>
      <c r="AO838">
        <v>99</v>
      </c>
      <c r="AP838">
        <v>99</v>
      </c>
      <c r="AQ838">
        <v>99</v>
      </c>
      <c r="AR838">
        <v>211.12440191387563</v>
      </c>
      <c r="AS838">
        <v>35.2683044934398</v>
      </c>
    </row>
    <row r="839" spans="1:45">
      <c r="A839">
        <v>16</v>
      </c>
      <c r="B839">
        <v>258</v>
      </c>
      <c r="C839">
        <v>2023</v>
      </c>
      <c r="D839">
        <v>6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7</v>
      </c>
      <c r="M839">
        <v>99</v>
      </c>
      <c r="N839">
        <v>99</v>
      </c>
      <c r="O839">
        <v>99</v>
      </c>
      <c r="P839">
        <v>99</v>
      </c>
      <c r="Q839">
        <v>192</v>
      </c>
      <c r="R839">
        <v>234</v>
      </c>
      <c r="S839">
        <v>7</v>
      </c>
      <c r="T839">
        <v>9.39316239316239</v>
      </c>
      <c r="U839">
        <v>326.1076923076925</v>
      </c>
      <c r="V839">
        <v>100</v>
      </c>
      <c r="W839">
        <v>86.752136752136721</v>
      </c>
      <c r="X839">
        <v>29.059829059829056</v>
      </c>
      <c r="Y839">
        <v>41.315857872836439</v>
      </c>
      <c r="Z839">
        <v>0</v>
      </c>
      <c r="AA839">
        <v>2.4736466211055874</v>
      </c>
      <c r="AC839">
        <v>34.226193216599498</v>
      </c>
      <c r="AE839">
        <v>5.7920792079207919</v>
      </c>
      <c r="AF839">
        <v>7.178672261906601</v>
      </c>
      <c r="AG839">
        <v>963.18222222222221</v>
      </c>
      <c r="AH839">
        <v>96.153846153846175</v>
      </c>
      <c r="AI839">
        <v>80.341880341880355</v>
      </c>
      <c r="AJ839">
        <v>196.60357777787689</v>
      </c>
      <c r="AK839">
        <v>62.699974185944754</v>
      </c>
      <c r="AL839">
        <v>13.61351522126677</v>
      </c>
      <c r="AN839">
        <v>99</v>
      </c>
      <c r="AO839">
        <v>99</v>
      </c>
      <c r="AP839">
        <v>99</v>
      </c>
      <c r="AQ839">
        <v>99</v>
      </c>
      <c r="AR839">
        <v>209.95111111111112</v>
      </c>
      <c r="AS839">
        <v>35.186778527441255</v>
      </c>
    </row>
    <row r="840" spans="1:45">
      <c r="A840">
        <v>16</v>
      </c>
      <c r="B840">
        <v>259</v>
      </c>
      <c r="C840">
        <v>2023</v>
      </c>
      <c r="D840">
        <v>7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7</v>
      </c>
      <c r="M840">
        <v>99</v>
      </c>
      <c r="N840">
        <v>99</v>
      </c>
      <c r="O840">
        <v>99</v>
      </c>
      <c r="P840">
        <v>99</v>
      </c>
      <c r="Q840">
        <v>105</v>
      </c>
      <c r="R840">
        <v>144</v>
      </c>
      <c r="S840">
        <v>7</v>
      </c>
      <c r="T840">
        <v>9.5138888888888875</v>
      </c>
      <c r="U840">
        <v>331.75069444444426</v>
      </c>
      <c r="V840">
        <v>100</v>
      </c>
      <c r="W840">
        <v>89.583333333333314</v>
      </c>
      <c r="X840">
        <v>31.25</v>
      </c>
      <c r="Y840">
        <v>49.141131782359295</v>
      </c>
      <c r="Z840">
        <v>0</v>
      </c>
      <c r="AA840">
        <v>2.4999614194553925</v>
      </c>
      <c r="AC840">
        <v>46.417753189383774</v>
      </c>
      <c r="AE840">
        <v>5.667060212514758</v>
      </c>
      <c r="AF840">
        <v>7.1206469561951122</v>
      </c>
      <c r="AG840">
        <v>1017.4460431654676</v>
      </c>
      <c r="AH840">
        <v>96.527777777777771</v>
      </c>
      <c r="AI840">
        <v>80.555555555555557</v>
      </c>
      <c r="AJ840">
        <v>229.13902577218369</v>
      </c>
      <c r="AK840">
        <v>55.296665296114242</v>
      </c>
      <c r="AL840">
        <v>9.791277554154183</v>
      </c>
      <c r="AN840">
        <v>99</v>
      </c>
      <c r="AO840">
        <v>99</v>
      </c>
      <c r="AP840">
        <v>99</v>
      </c>
      <c r="AQ840">
        <v>99</v>
      </c>
      <c r="AR840">
        <v>211.37410071942443</v>
      </c>
      <c r="AS840">
        <v>35.174562375366449</v>
      </c>
    </row>
    <row r="841" spans="1:45">
      <c r="A841">
        <v>16</v>
      </c>
      <c r="B841">
        <v>260</v>
      </c>
      <c r="C841">
        <v>2023</v>
      </c>
      <c r="D841">
        <v>8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7</v>
      </c>
      <c r="M841">
        <v>99</v>
      </c>
      <c r="N841">
        <v>99</v>
      </c>
      <c r="O841">
        <v>99</v>
      </c>
      <c r="P841">
        <v>99</v>
      </c>
      <c r="Q841">
        <v>92</v>
      </c>
      <c r="R841">
        <v>130</v>
      </c>
      <c r="S841">
        <v>7</v>
      </c>
      <c r="T841">
        <v>9.1846153846153822</v>
      </c>
      <c r="U841">
        <v>327.52692307692314</v>
      </c>
      <c r="V841">
        <v>100</v>
      </c>
      <c r="W841">
        <v>91.538461538461561</v>
      </c>
      <c r="X841">
        <v>29.230769230769241</v>
      </c>
      <c r="Y841">
        <v>42.41949622241296</v>
      </c>
      <c r="Z841">
        <v>0</v>
      </c>
      <c r="AA841">
        <v>2.1439884305967114</v>
      </c>
      <c r="AC841">
        <v>44.559841783611347</v>
      </c>
      <c r="AE841">
        <v>4.0663121676571796</v>
      </c>
      <c r="AF841">
        <v>5.1128842858767394</v>
      </c>
      <c r="AG841">
        <v>1007.7698412698414</v>
      </c>
      <c r="AH841">
        <v>96.923076923076891</v>
      </c>
      <c r="AI841">
        <v>85.384615384615373</v>
      </c>
      <c r="AJ841">
        <v>203.38130436071728</v>
      </c>
      <c r="AK841">
        <v>49.900076608536246</v>
      </c>
      <c r="AL841">
        <v>6.8230624892996889</v>
      </c>
      <c r="AN841">
        <v>99</v>
      </c>
      <c r="AO841">
        <v>99</v>
      </c>
      <c r="AP841">
        <v>99</v>
      </c>
      <c r="AQ841">
        <v>99</v>
      </c>
      <c r="AR841">
        <v>210.88888888888889</v>
      </c>
      <c r="AS841">
        <v>34.802281865106551</v>
      </c>
    </row>
    <row r="842" spans="1:45">
      <c r="A842">
        <v>16</v>
      </c>
      <c r="B842">
        <v>261</v>
      </c>
      <c r="C842">
        <v>2023</v>
      </c>
      <c r="D842">
        <v>9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7</v>
      </c>
      <c r="M842">
        <v>99</v>
      </c>
      <c r="N842">
        <v>99</v>
      </c>
      <c r="O842">
        <v>99</v>
      </c>
      <c r="P842">
        <v>99</v>
      </c>
      <c r="Q842">
        <v>81</v>
      </c>
      <c r="R842">
        <v>106</v>
      </c>
      <c r="S842">
        <v>7</v>
      </c>
      <c r="T842">
        <v>9.7169811320754711</v>
      </c>
      <c r="U842">
        <v>335.73018867924526</v>
      </c>
      <c r="V842">
        <v>100</v>
      </c>
      <c r="W842">
        <v>88.679245283018886</v>
      </c>
      <c r="X842">
        <v>39.622641509433976</v>
      </c>
      <c r="Y842">
        <v>48.682667423955969</v>
      </c>
      <c r="Z842">
        <v>0</v>
      </c>
      <c r="AA842">
        <v>2.5615248884914248</v>
      </c>
      <c r="AC842">
        <v>56.007587900189314</v>
      </c>
      <c r="AE842">
        <v>3.1342400946185696</v>
      </c>
      <c r="AF842">
        <v>4.070143334639063</v>
      </c>
      <c r="AG842">
        <v>1026.3592233009706</v>
      </c>
      <c r="AH842">
        <v>97.169811320754704</v>
      </c>
      <c r="AI842">
        <v>77.358490566037744</v>
      </c>
      <c r="AJ842">
        <v>215.77261738907205</v>
      </c>
      <c r="AK842">
        <v>56.675269102813616</v>
      </c>
      <c r="AL842">
        <v>11.85926629570527</v>
      </c>
      <c r="AN842">
        <v>99</v>
      </c>
      <c r="AO842">
        <v>99</v>
      </c>
      <c r="AP842">
        <v>99</v>
      </c>
      <c r="AQ842">
        <v>99</v>
      </c>
      <c r="AR842">
        <v>211.54368932038835</v>
      </c>
      <c r="AS842">
        <v>35.283642381970822</v>
      </c>
    </row>
    <row r="843" spans="1:45">
      <c r="A843">
        <v>16</v>
      </c>
      <c r="B843">
        <v>262</v>
      </c>
      <c r="C843">
        <v>2023</v>
      </c>
      <c r="D843">
        <v>10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7</v>
      </c>
      <c r="M843">
        <v>99</v>
      </c>
      <c r="N843">
        <v>99</v>
      </c>
      <c r="O843">
        <v>99</v>
      </c>
      <c r="P843">
        <v>99</v>
      </c>
      <c r="Q843">
        <v>222</v>
      </c>
      <c r="R843">
        <v>304</v>
      </c>
      <c r="S843">
        <v>7</v>
      </c>
      <c r="T843">
        <v>9.0592105263157894</v>
      </c>
      <c r="U843">
        <v>333.13552631578926</v>
      </c>
      <c r="V843">
        <v>100</v>
      </c>
      <c r="W843">
        <v>86.513157894736821</v>
      </c>
      <c r="X843">
        <v>30.592105263157901</v>
      </c>
      <c r="Y843">
        <v>38.892535658995754</v>
      </c>
      <c r="Z843">
        <v>0</v>
      </c>
      <c r="AA843">
        <v>2.4900685697374807</v>
      </c>
      <c r="AC843">
        <v>27.443316227480821</v>
      </c>
      <c r="AE843">
        <v>4.229859468484765</v>
      </c>
      <c r="AF843">
        <v>5.4691339330055238</v>
      </c>
      <c r="AG843">
        <v>1064.026936026936</v>
      </c>
      <c r="AH843">
        <v>97.69736842105263</v>
      </c>
      <c r="AI843">
        <v>91.44736842105263</v>
      </c>
      <c r="AJ843">
        <v>206.73252277952548</v>
      </c>
      <c r="AK843">
        <v>50.641873571200954</v>
      </c>
      <c r="AL843">
        <v>-2.8069190852006796</v>
      </c>
      <c r="AN843">
        <v>99</v>
      </c>
      <c r="AO843">
        <v>99</v>
      </c>
      <c r="AP843">
        <v>99</v>
      </c>
      <c r="AQ843">
        <v>99</v>
      </c>
      <c r="AR843">
        <v>212.26936026936033</v>
      </c>
      <c r="AS843">
        <v>34.73966916492288</v>
      </c>
    </row>
    <row r="844" spans="1:45">
      <c r="A844">
        <v>16</v>
      </c>
      <c r="B844">
        <v>263</v>
      </c>
      <c r="C844">
        <v>2023</v>
      </c>
      <c r="D844">
        <v>11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7</v>
      </c>
      <c r="M844">
        <v>99</v>
      </c>
      <c r="N844">
        <v>99</v>
      </c>
      <c r="O844">
        <v>99</v>
      </c>
      <c r="P844">
        <v>99</v>
      </c>
      <c r="Q844">
        <v>242</v>
      </c>
      <c r="R844">
        <v>327</v>
      </c>
      <c r="S844">
        <v>7</v>
      </c>
      <c r="T844">
        <v>9.425076452599388</v>
      </c>
      <c r="U844">
        <v>336.82966360856267</v>
      </c>
      <c r="V844">
        <v>100</v>
      </c>
      <c r="W844">
        <v>89.296636085626943</v>
      </c>
      <c r="X844">
        <v>38.532110091743114</v>
      </c>
      <c r="Y844">
        <v>39.2020626939292</v>
      </c>
      <c r="Z844">
        <v>0</v>
      </c>
      <c r="AA844">
        <v>2.5098669952020471</v>
      </c>
      <c r="AC844">
        <v>29.778782679296725</v>
      </c>
      <c r="AE844">
        <v>5.0926646939728997</v>
      </c>
      <c r="AF844">
        <v>6.5695847835463024</v>
      </c>
      <c r="AG844">
        <v>1084.1853035143768</v>
      </c>
      <c r="AH844">
        <v>95.412844036697265</v>
      </c>
      <c r="AI844">
        <v>84.403669724770623</v>
      </c>
      <c r="AJ844">
        <v>204.52184751241592</v>
      </c>
      <c r="AK844">
        <v>44.574919668244405</v>
      </c>
      <c r="AL844">
        <v>19.69895364509264</v>
      </c>
      <c r="AN844">
        <v>99</v>
      </c>
      <c r="AO844">
        <v>99</v>
      </c>
      <c r="AP844">
        <v>99</v>
      </c>
      <c r="AQ844">
        <v>99</v>
      </c>
      <c r="AR844">
        <v>212.66134185303511</v>
      </c>
      <c r="AS844">
        <v>34.95796487210098</v>
      </c>
    </row>
    <row r="845" spans="1:45">
      <c r="A845">
        <v>16</v>
      </c>
      <c r="B845">
        <v>264</v>
      </c>
      <c r="C845">
        <v>2023</v>
      </c>
      <c r="D845">
        <v>12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7</v>
      </c>
      <c r="M845">
        <v>99</v>
      </c>
      <c r="N845">
        <v>99</v>
      </c>
      <c r="O845">
        <v>99</v>
      </c>
      <c r="P845">
        <v>99</v>
      </c>
      <c r="Q845">
        <v>132</v>
      </c>
      <c r="R845">
        <v>174</v>
      </c>
      <c r="S845">
        <v>7</v>
      </c>
      <c r="T845">
        <v>8.9137931034482794</v>
      </c>
      <c r="U845">
        <v>330.567816091954</v>
      </c>
      <c r="V845">
        <v>100</v>
      </c>
      <c r="W845">
        <v>81.034482758620697</v>
      </c>
      <c r="X845">
        <v>32.183908045977013</v>
      </c>
      <c r="Y845">
        <v>42.931529271333346</v>
      </c>
      <c r="Z845">
        <v>0</v>
      </c>
      <c r="AA845">
        <v>2.4725003591828525</v>
      </c>
      <c r="AC845">
        <v>46.992504969365839</v>
      </c>
      <c r="AE845">
        <v>4.1438437723267443</v>
      </c>
      <c r="AF845">
        <v>5.2282921589161289</v>
      </c>
      <c r="AG845">
        <v>1075.8511904761904</v>
      </c>
      <c r="AH845">
        <v>96.551724137931018</v>
      </c>
      <c r="AI845">
        <v>86.781609195402311</v>
      </c>
      <c r="AJ845">
        <v>211.98609118460112</v>
      </c>
      <c r="AK845">
        <v>45.130138604758415</v>
      </c>
      <c r="AL845">
        <v>-5.811957061874458</v>
      </c>
      <c r="AN845">
        <v>99</v>
      </c>
      <c r="AO845">
        <v>99</v>
      </c>
      <c r="AP845">
        <v>99</v>
      </c>
      <c r="AQ845">
        <v>99</v>
      </c>
      <c r="AR845">
        <v>212.00595238095235</v>
      </c>
      <c r="AS845">
        <v>34.671643405670409</v>
      </c>
    </row>
    <row r="846" spans="1:45">
      <c r="A846">
        <v>16</v>
      </c>
      <c r="B846">
        <v>265</v>
      </c>
      <c r="C846">
        <v>2023</v>
      </c>
      <c r="D846">
        <v>1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8</v>
      </c>
      <c r="M846">
        <v>99</v>
      </c>
      <c r="N846">
        <v>99</v>
      </c>
      <c r="O846">
        <v>99</v>
      </c>
      <c r="P846">
        <v>99</v>
      </c>
      <c r="Q846">
        <v>63</v>
      </c>
      <c r="R846">
        <v>87</v>
      </c>
      <c r="S846">
        <v>8</v>
      </c>
      <c r="T846">
        <v>10.08045977011494</v>
      </c>
      <c r="U846">
        <v>365.03563218390798</v>
      </c>
      <c r="V846">
        <v>100</v>
      </c>
      <c r="W846">
        <v>98.850574712643706</v>
      </c>
      <c r="X846">
        <v>62.068965517241359</v>
      </c>
      <c r="Y846">
        <v>40.636023815044929</v>
      </c>
      <c r="Z846">
        <v>0</v>
      </c>
      <c r="AA846">
        <v>1.9071456122468995</v>
      </c>
      <c r="AC846">
        <v>36.475909452675538</v>
      </c>
      <c r="AE846">
        <v>1.8068535825545171</v>
      </c>
      <c r="AF846">
        <v>2.4811263737637375</v>
      </c>
      <c r="AG846">
        <v>998.82926829268285</v>
      </c>
      <c r="AH846">
        <v>94.252873563218387</v>
      </c>
      <c r="AI846">
        <v>88.505747126436802</v>
      </c>
      <c r="AJ846">
        <v>217.36480546666701</v>
      </c>
      <c r="AK846">
        <v>46.323281266188125</v>
      </c>
      <c r="AL846">
        <v>19.636579194820023</v>
      </c>
      <c r="AN846">
        <v>99</v>
      </c>
      <c r="AO846">
        <v>99</v>
      </c>
      <c r="AP846">
        <v>99</v>
      </c>
      <c r="AQ846">
        <v>99</v>
      </c>
      <c r="AR846">
        <v>212.89024390243904</v>
      </c>
      <c r="AS846">
        <v>37.680082981758247</v>
      </c>
    </row>
    <row r="847" spans="1:45">
      <c r="A847">
        <v>16</v>
      </c>
      <c r="B847">
        <v>266</v>
      </c>
      <c r="C847">
        <v>2023</v>
      </c>
      <c r="D847">
        <v>2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8</v>
      </c>
      <c r="M847">
        <v>99</v>
      </c>
      <c r="N847">
        <v>99</v>
      </c>
      <c r="O847">
        <v>99</v>
      </c>
      <c r="P847">
        <v>99</v>
      </c>
      <c r="Q847">
        <v>37</v>
      </c>
      <c r="R847">
        <v>45</v>
      </c>
      <c r="S847">
        <v>8</v>
      </c>
      <c r="T847">
        <v>9.9333333333333353</v>
      </c>
      <c r="U847">
        <v>354.25111111111113</v>
      </c>
      <c r="V847">
        <v>100</v>
      </c>
      <c r="W847">
        <v>93.333333333333314</v>
      </c>
      <c r="X847">
        <v>51.111111111111114</v>
      </c>
      <c r="Y847">
        <v>37.079162295597214</v>
      </c>
      <c r="Z847">
        <v>0</v>
      </c>
      <c r="AA847">
        <v>2.2449944320643658</v>
      </c>
      <c r="AC847">
        <v>8.2984662659280399</v>
      </c>
      <c r="AE847">
        <v>1.4155394778232151</v>
      </c>
      <c r="AF847">
        <v>1.9094651921143844</v>
      </c>
      <c r="AG847">
        <v>960.7</v>
      </c>
      <c r="AH847">
        <v>88.8888888888889</v>
      </c>
      <c r="AI847">
        <v>86.666666666666686</v>
      </c>
      <c r="AJ847">
        <v>227.14799140648361</v>
      </c>
      <c r="AK847">
        <v>20.161040982168561</v>
      </c>
      <c r="AL847">
        <v>-9.8987609889642787</v>
      </c>
      <c r="AN847">
        <v>99</v>
      </c>
      <c r="AO847">
        <v>99</v>
      </c>
      <c r="AP847">
        <v>99</v>
      </c>
      <c r="AQ847">
        <v>99</v>
      </c>
      <c r="AR847">
        <v>209.52500000000001</v>
      </c>
      <c r="AS847">
        <v>38.062594391895907</v>
      </c>
    </row>
    <row r="848" spans="1:45">
      <c r="A848">
        <v>16</v>
      </c>
      <c r="B848">
        <v>267</v>
      </c>
      <c r="C848">
        <v>2023</v>
      </c>
      <c r="D848">
        <v>3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8</v>
      </c>
      <c r="M848">
        <v>99</v>
      </c>
      <c r="N848">
        <v>99</v>
      </c>
      <c r="O848">
        <v>99</v>
      </c>
      <c r="P848">
        <v>99</v>
      </c>
      <c r="Q848">
        <v>77</v>
      </c>
      <c r="R848">
        <v>105</v>
      </c>
      <c r="S848">
        <v>8</v>
      </c>
      <c r="T848">
        <v>10.190476190476188</v>
      </c>
      <c r="U848">
        <v>361.67333333333346</v>
      </c>
      <c r="V848">
        <v>100</v>
      </c>
      <c r="W848">
        <v>95.238095238095283</v>
      </c>
      <c r="X848">
        <v>58.095238095238123</v>
      </c>
      <c r="Y848">
        <v>40.65001438918803</v>
      </c>
      <c r="Z848">
        <v>0</v>
      </c>
      <c r="AA848">
        <v>2.6080287688131287</v>
      </c>
      <c r="AC848">
        <v>35.834824753189075</v>
      </c>
      <c r="AE848">
        <v>2.303136652774731</v>
      </c>
      <c r="AF848">
        <v>3.1497026271062998</v>
      </c>
      <c r="AG848">
        <v>1043.2989690721647</v>
      </c>
      <c r="AH848">
        <v>92.38095238095238</v>
      </c>
      <c r="AI848">
        <v>89.523809523809547</v>
      </c>
      <c r="AJ848">
        <v>221.29334754809125</v>
      </c>
      <c r="AK848">
        <v>43.147863972974669</v>
      </c>
      <c r="AL848">
        <v>33.276116159309773</v>
      </c>
      <c r="AN848">
        <v>99</v>
      </c>
      <c r="AO848">
        <v>99</v>
      </c>
      <c r="AP848">
        <v>99</v>
      </c>
      <c r="AQ848">
        <v>99</v>
      </c>
      <c r="AR848">
        <v>211.64948453608247</v>
      </c>
      <c r="AS848">
        <v>38.030910409471609</v>
      </c>
    </row>
    <row r="849" spans="1:45">
      <c r="A849">
        <v>16</v>
      </c>
      <c r="B849">
        <v>268</v>
      </c>
      <c r="C849">
        <v>2023</v>
      </c>
      <c r="D849">
        <v>4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8</v>
      </c>
      <c r="M849">
        <v>99</v>
      </c>
      <c r="N849">
        <v>99</v>
      </c>
      <c r="O849">
        <v>99</v>
      </c>
      <c r="P849">
        <v>99</v>
      </c>
      <c r="Q849">
        <v>72</v>
      </c>
      <c r="R849">
        <v>89</v>
      </c>
      <c r="S849">
        <v>8</v>
      </c>
      <c r="T849">
        <v>10.52808988764045</v>
      </c>
      <c r="U849">
        <v>362.65955056179774</v>
      </c>
      <c r="V849">
        <v>100</v>
      </c>
      <c r="W849">
        <v>94.382022471910119</v>
      </c>
      <c r="X849">
        <v>56.17977528089888</v>
      </c>
      <c r="Y849">
        <v>46.355164601058881</v>
      </c>
      <c r="Z849">
        <v>0</v>
      </c>
      <c r="AA849">
        <v>2.4175848643201516</v>
      </c>
      <c r="AC849">
        <v>37.081380386394258</v>
      </c>
      <c r="AE849">
        <v>2.8461784457946924</v>
      </c>
      <c r="AF849">
        <v>3.8589456588639761</v>
      </c>
      <c r="AG849">
        <v>1017.1975308641976</v>
      </c>
      <c r="AH849">
        <v>91.011235955056179</v>
      </c>
      <c r="AI849">
        <v>83.146067415730357</v>
      </c>
      <c r="AJ849">
        <v>198.76976070741</v>
      </c>
      <c r="AK849">
        <v>78.785440976386113</v>
      </c>
      <c r="AL849">
        <v>35.590131315863488</v>
      </c>
      <c r="AN849">
        <v>99</v>
      </c>
      <c r="AO849">
        <v>99</v>
      </c>
      <c r="AP849">
        <v>99</v>
      </c>
      <c r="AQ849">
        <v>99</v>
      </c>
      <c r="AR849">
        <v>212.38271604938276</v>
      </c>
      <c r="AS849">
        <v>38.052072150465094</v>
      </c>
    </row>
    <row r="850" spans="1:45">
      <c r="A850">
        <v>16</v>
      </c>
      <c r="B850">
        <v>269</v>
      </c>
      <c r="C850">
        <v>2023</v>
      </c>
      <c r="D850">
        <v>5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8</v>
      </c>
      <c r="M850">
        <v>99</v>
      </c>
      <c r="N850">
        <v>99</v>
      </c>
      <c r="O850">
        <v>99</v>
      </c>
      <c r="P850">
        <v>99</v>
      </c>
      <c r="Q850">
        <v>96</v>
      </c>
      <c r="R850">
        <v>130</v>
      </c>
      <c r="S850">
        <v>8</v>
      </c>
      <c r="T850">
        <v>10.315384615384618</v>
      </c>
      <c r="U850">
        <v>345.60230769230776</v>
      </c>
      <c r="V850">
        <v>100</v>
      </c>
      <c r="W850">
        <v>94.615384615384642</v>
      </c>
      <c r="X850">
        <v>40.769230769230759</v>
      </c>
      <c r="Y850">
        <v>45.828075817517117</v>
      </c>
      <c r="Z850">
        <v>0</v>
      </c>
      <c r="AA850">
        <v>2.4993371902431503</v>
      </c>
      <c r="AC850">
        <v>32.43753084278562</v>
      </c>
      <c r="AE850">
        <v>3.3513792214488274</v>
      </c>
      <c r="AF850">
        <v>4.3449979618451611</v>
      </c>
      <c r="AG850">
        <v>935.86400000000003</v>
      </c>
      <c r="AH850">
        <v>96.153846153846175</v>
      </c>
      <c r="AI850">
        <v>90.769230769230788</v>
      </c>
      <c r="AJ850">
        <v>200.91734993275213</v>
      </c>
      <c r="AK850">
        <v>67.909207536730094</v>
      </c>
      <c r="AL850">
        <v>27.704882020407769</v>
      </c>
      <c r="AN850">
        <v>99</v>
      </c>
      <c r="AO850">
        <v>99</v>
      </c>
      <c r="AP850">
        <v>99</v>
      </c>
      <c r="AQ850">
        <v>99</v>
      </c>
      <c r="AR850">
        <v>208.52799999999996</v>
      </c>
      <c r="AS850">
        <v>38.031182031090793</v>
      </c>
    </row>
    <row r="851" spans="1:45">
      <c r="A851">
        <v>16</v>
      </c>
      <c r="B851">
        <v>270</v>
      </c>
      <c r="C851">
        <v>2023</v>
      </c>
      <c r="D851">
        <v>6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8</v>
      </c>
      <c r="M851">
        <v>99</v>
      </c>
      <c r="N851">
        <v>99</v>
      </c>
      <c r="O851">
        <v>99</v>
      </c>
      <c r="P851">
        <v>99</v>
      </c>
      <c r="Q851">
        <v>91</v>
      </c>
      <c r="R851">
        <v>123</v>
      </c>
      <c r="S851">
        <v>8</v>
      </c>
      <c r="T851">
        <v>9.9918699186991873</v>
      </c>
      <c r="U851">
        <v>347.01951219512182</v>
      </c>
      <c r="V851">
        <v>100</v>
      </c>
      <c r="W851">
        <v>95.934959349593527</v>
      </c>
      <c r="X851">
        <v>45.528455284552841</v>
      </c>
      <c r="Y851">
        <v>42.243996366708423</v>
      </c>
      <c r="Z851">
        <v>0</v>
      </c>
      <c r="AA851">
        <v>2.2863893321568831</v>
      </c>
      <c r="AC851">
        <v>42.187500446037149</v>
      </c>
      <c r="AE851">
        <v>3.0445544554455446</v>
      </c>
      <c r="AF851">
        <v>4.0153761227199869</v>
      </c>
      <c r="AG851">
        <v>942.96721311475392</v>
      </c>
      <c r="AH851">
        <v>99.186991869918714</v>
      </c>
      <c r="AI851">
        <v>97.560975609756099</v>
      </c>
      <c r="AJ851">
        <v>190.93123534387479</v>
      </c>
      <c r="AK851">
        <v>66.203446236304572</v>
      </c>
      <c r="AL851">
        <v>31.098086696537912</v>
      </c>
      <c r="AN851">
        <v>99</v>
      </c>
      <c r="AO851">
        <v>99</v>
      </c>
      <c r="AP851">
        <v>99</v>
      </c>
      <c r="AQ851">
        <v>99</v>
      </c>
      <c r="AR851">
        <v>209.31967213114751</v>
      </c>
      <c r="AS851">
        <v>37.734198511368248</v>
      </c>
    </row>
    <row r="852" spans="1:45">
      <c r="A852">
        <v>16</v>
      </c>
      <c r="B852">
        <v>271</v>
      </c>
      <c r="C852">
        <v>2023</v>
      </c>
      <c r="D852">
        <v>7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8</v>
      </c>
      <c r="M852">
        <v>99</v>
      </c>
      <c r="N852">
        <v>99</v>
      </c>
      <c r="O852">
        <v>99</v>
      </c>
      <c r="P852">
        <v>99</v>
      </c>
      <c r="Q852">
        <v>49</v>
      </c>
      <c r="R852">
        <v>76</v>
      </c>
      <c r="S852">
        <v>8</v>
      </c>
      <c r="T852">
        <v>9.6315789473684195</v>
      </c>
      <c r="U852">
        <v>349.3539473684209</v>
      </c>
      <c r="V852">
        <v>100</v>
      </c>
      <c r="W852">
        <v>98.684210526315809</v>
      </c>
      <c r="X852">
        <v>43.421052631578952</v>
      </c>
      <c r="Y852">
        <v>40.686673237747442</v>
      </c>
      <c r="Z852">
        <v>0</v>
      </c>
      <c r="AA852">
        <v>1.9183470493271155</v>
      </c>
      <c r="AC852">
        <v>62.234999175687214</v>
      </c>
      <c r="AE852">
        <v>2.9909484454938995</v>
      </c>
      <c r="AF852">
        <v>3.9575313890166175</v>
      </c>
      <c r="AG852">
        <v>986.84</v>
      </c>
      <c r="AH852">
        <v>98.684210526315809</v>
      </c>
      <c r="AI852">
        <v>93.421052631578945</v>
      </c>
      <c r="AJ852">
        <v>178.39066044312213</v>
      </c>
      <c r="AK852">
        <v>57.419696436272737</v>
      </c>
      <c r="AL852">
        <v>27.491268373234181</v>
      </c>
      <c r="AN852">
        <v>99</v>
      </c>
      <c r="AO852">
        <v>99</v>
      </c>
      <c r="AP852">
        <v>99</v>
      </c>
      <c r="AQ852">
        <v>99</v>
      </c>
      <c r="AR852">
        <v>209.52000000000004</v>
      </c>
      <c r="AS852">
        <v>37.915350179938912</v>
      </c>
    </row>
    <row r="853" spans="1:45">
      <c r="A853">
        <v>16</v>
      </c>
      <c r="B853">
        <v>272</v>
      </c>
      <c r="C853">
        <v>2023</v>
      </c>
      <c r="D853">
        <v>8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8</v>
      </c>
      <c r="M853">
        <v>99</v>
      </c>
      <c r="N853">
        <v>99</v>
      </c>
      <c r="O853">
        <v>99</v>
      </c>
      <c r="P853">
        <v>99</v>
      </c>
      <c r="Q853">
        <v>42</v>
      </c>
      <c r="R853">
        <v>68</v>
      </c>
      <c r="S853">
        <v>8</v>
      </c>
      <c r="T853">
        <v>9.6617647058823515</v>
      </c>
      <c r="U853">
        <v>338.41323529411761</v>
      </c>
      <c r="V853">
        <v>100</v>
      </c>
      <c r="W853">
        <v>92.647058823529406</v>
      </c>
      <c r="X853">
        <v>39.705882352941174</v>
      </c>
      <c r="Y853">
        <v>45.302694064843841</v>
      </c>
      <c r="Z853">
        <v>0</v>
      </c>
      <c r="AA853">
        <v>2.4471489660998844</v>
      </c>
      <c r="AC853">
        <v>42.379021624205805</v>
      </c>
      <c r="AE853">
        <v>2.1269940569283694</v>
      </c>
      <c r="AF853">
        <v>2.7633243180249214</v>
      </c>
      <c r="AG853">
        <v>957.25757575757586</v>
      </c>
      <c r="AH853">
        <v>95.588235294117638</v>
      </c>
      <c r="AI853">
        <v>94.117647058823522</v>
      </c>
      <c r="AJ853">
        <v>205.61845443987835</v>
      </c>
      <c r="AK853">
        <v>75.500190708110381</v>
      </c>
      <c r="AL853">
        <v>35.415338137765374</v>
      </c>
      <c r="AN853">
        <v>99</v>
      </c>
      <c r="AO853">
        <v>99</v>
      </c>
      <c r="AP853">
        <v>99</v>
      </c>
      <c r="AQ853">
        <v>99</v>
      </c>
      <c r="AR853">
        <v>207.72727272727272</v>
      </c>
      <c r="AS853">
        <v>37.861254849401</v>
      </c>
    </row>
    <row r="854" spans="1:45">
      <c r="A854">
        <v>16</v>
      </c>
      <c r="B854">
        <v>273</v>
      </c>
      <c r="C854">
        <v>2023</v>
      </c>
      <c r="D854">
        <v>9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8</v>
      </c>
      <c r="M854">
        <v>99</v>
      </c>
      <c r="N854">
        <v>99</v>
      </c>
      <c r="O854">
        <v>99</v>
      </c>
      <c r="P854">
        <v>99</v>
      </c>
      <c r="Q854">
        <v>38</v>
      </c>
      <c r="R854">
        <v>50</v>
      </c>
      <c r="S854">
        <v>8</v>
      </c>
      <c r="T854">
        <v>9.1199999999999992</v>
      </c>
      <c r="U854">
        <v>343.34199999999998</v>
      </c>
      <c r="V854">
        <v>100</v>
      </c>
      <c r="W854">
        <v>94</v>
      </c>
      <c r="X854">
        <v>46</v>
      </c>
      <c r="Y854">
        <v>52.780811248028193</v>
      </c>
      <c r="Z854">
        <v>0</v>
      </c>
      <c r="AA854">
        <v>1.9963967541548484</v>
      </c>
      <c r="AC854">
        <v>11.013382726544743</v>
      </c>
      <c r="AE854">
        <v>1.4784151389710229</v>
      </c>
      <c r="AF854">
        <v>1.9634072070475013</v>
      </c>
      <c r="AG854">
        <v>949.04255319148933</v>
      </c>
      <c r="AH854">
        <v>94</v>
      </c>
      <c r="AI854">
        <v>92</v>
      </c>
      <c r="AJ854">
        <v>194.92922419315457</v>
      </c>
      <c r="AK854">
        <v>89.008456046890359</v>
      </c>
      <c r="AL854">
        <v>13.829161449728858</v>
      </c>
      <c r="AN854">
        <v>99</v>
      </c>
      <c r="AO854">
        <v>99</v>
      </c>
      <c r="AP854">
        <v>99</v>
      </c>
      <c r="AQ854">
        <v>99</v>
      </c>
      <c r="AR854">
        <v>209.404255319149</v>
      </c>
      <c r="AS854">
        <v>37.381878432712895</v>
      </c>
    </row>
    <row r="855" spans="1:45">
      <c r="A855">
        <v>16</v>
      </c>
      <c r="B855">
        <v>274</v>
      </c>
      <c r="C855">
        <v>2023</v>
      </c>
      <c r="D855">
        <v>10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8</v>
      </c>
      <c r="M855">
        <v>99</v>
      </c>
      <c r="N855">
        <v>99</v>
      </c>
      <c r="O855">
        <v>99</v>
      </c>
      <c r="P855">
        <v>99</v>
      </c>
      <c r="Q855">
        <v>96</v>
      </c>
      <c r="R855">
        <v>117</v>
      </c>
      <c r="S855">
        <v>8</v>
      </c>
      <c r="T855">
        <v>10.341880341880342</v>
      </c>
      <c r="U855">
        <v>359.7589743589744</v>
      </c>
      <c r="V855">
        <v>100</v>
      </c>
      <c r="W855">
        <v>95.726495726495713</v>
      </c>
      <c r="X855">
        <v>55.555555555555557</v>
      </c>
      <c r="Y855">
        <v>39.06477450971785</v>
      </c>
      <c r="Z855">
        <v>0</v>
      </c>
      <c r="AA855">
        <v>2.4325513079940997</v>
      </c>
      <c r="AC855">
        <v>38.590363211095799</v>
      </c>
      <c r="AE855">
        <v>1.6279393349102544</v>
      </c>
      <c r="AF855">
        <v>2.2731156088805529</v>
      </c>
      <c r="AG855">
        <v>1023.2222222222222</v>
      </c>
      <c r="AH855">
        <v>100</v>
      </c>
      <c r="AI855">
        <v>100</v>
      </c>
      <c r="AJ855">
        <v>225.74734804023419</v>
      </c>
      <c r="AK855">
        <v>58.781965187474562</v>
      </c>
      <c r="AL855">
        <v>28.976222148543059</v>
      </c>
      <c r="AN855">
        <v>99</v>
      </c>
      <c r="AO855">
        <v>99</v>
      </c>
      <c r="AP855">
        <v>99</v>
      </c>
      <c r="AQ855">
        <v>99</v>
      </c>
      <c r="AR855">
        <v>211.72649572649567</v>
      </c>
      <c r="AS855">
        <v>37.801767628685639</v>
      </c>
    </row>
    <row r="856" spans="1:45">
      <c r="A856">
        <v>16</v>
      </c>
      <c r="B856">
        <v>275</v>
      </c>
      <c r="C856">
        <v>2023</v>
      </c>
      <c r="D856">
        <v>11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8</v>
      </c>
      <c r="M856">
        <v>99</v>
      </c>
      <c r="N856">
        <v>99</v>
      </c>
      <c r="O856">
        <v>99</v>
      </c>
      <c r="P856">
        <v>99</v>
      </c>
      <c r="Q856">
        <v>85</v>
      </c>
      <c r="R856">
        <v>113</v>
      </c>
      <c r="S856">
        <v>8</v>
      </c>
      <c r="T856">
        <v>10.380530973451329</v>
      </c>
      <c r="U856">
        <v>365.01150442477871</v>
      </c>
      <c r="V856">
        <v>100</v>
      </c>
      <c r="W856">
        <v>98.230088495575217</v>
      </c>
      <c r="X856">
        <v>63.716814159292049</v>
      </c>
      <c r="Y856">
        <v>38.916911154958271</v>
      </c>
      <c r="Z856">
        <v>0</v>
      </c>
      <c r="AA856">
        <v>2.2667999512423158</v>
      </c>
      <c r="AC856">
        <v>19.612825041396896</v>
      </c>
      <c r="AE856">
        <v>1.759850490577791</v>
      </c>
      <c r="AF856">
        <v>2.4601683884320327</v>
      </c>
      <c r="AG856">
        <v>1087.5221238938047</v>
      </c>
      <c r="AH856">
        <v>100</v>
      </c>
      <c r="AI856">
        <v>96.460176991150433</v>
      </c>
      <c r="AJ856">
        <v>212.18359462766605</v>
      </c>
      <c r="AK856">
        <v>55.886852158264546</v>
      </c>
      <c r="AL856">
        <v>12.389122953110173</v>
      </c>
      <c r="AN856">
        <v>99</v>
      </c>
      <c r="AO856">
        <v>99</v>
      </c>
      <c r="AP856">
        <v>99</v>
      </c>
      <c r="AQ856">
        <v>99</v>
      </c>
      <c r="AR856">
        <v>212.65486725663723</v>
      </c>
      <c r="AS856">
        <v>37.882525557555176</v>
      </c>
    </row>
    <row r="857" spans="1:45">
      <c r="A857">
        <v>16</v>
      </c>
      <c r="B857">
        <v>276</v>
      </c>
      <c r="C857">
        <v>2023</v>
      </c>
      <c r="D857">
        <v>12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8</v>
      </c>
      <c r="M857">
        <v>99</v>
      </c>
      <c r="N857">
        <v>99</v>
      </c>
      <c r="O857">
        <v>99</v>
      </c>
      <c r="P857">
        <v>99</v>
      </c>
      <c r="Q857">
        <v>55</v>
      </c>
      <c r="R857">
        <v>68</v>
      </c>
      <c r="S857">
        <v>8</v>
      </c>
      <c r="T857">
        <v>9.632352941176471</v>
      </c>
      <c r="U857">
        <v>363.63235294117663</v>
      </c>
      <c r="V857">
        <v>100</v>
      </c>
      <c r="W857">
        <v>95.588235294117638</v>
      </c>
      <c r="X857">
        <v>64.705882352941188</v>
      </c>
      <c r="Y857">
        <v>47.336500160075538</v>
      </c>
      <c r="Z857">
        <v>0</v>
      </c>
      <c r="AA857">
        <v>2.1137116209665368</v>
      </c>
      <c r="AC857">
        <v>47.81025913678728</v>
      </c>
      <c r="AE857">
        <v>1.6194331983805663</v>
      </c>
      <c r="AF857">
        <v>2.2476126103729399</v>
      </c>
      <c r="AG857">
        <v>1053.578125</v>
      </c>
      <c r="AH857">
        <v>94.117647058823522</v>
      </c>
      <c r="AI857">
        <v>94.117647058823522</v>
      </c>
      <c r="AJ857">
        <v>230.30867905158152</v>
      </c>
      <c r="AK857">
        <v>59.513064354653757</v>
      </c>
      <c r="AL857">
        <v>10.550508835562244</v>
      </c>
      <c r="AN857">
        <v>99</v>
      </c>
      <c r="AO857">
        <v>99</v>
      </c>
      <c r="AP857">
        <v>99</v>
      </c>
      <c r="AQ857">
        <v>99</v>
      </c>
      <c r="AR857">
        <v>212.921875</v>
      </c>
      <c r="AS857">
        <v>37.401341157262657</v>
      </c>
    </row>
    <row r="858" spans="1:45">
      <c r="A858">
        <v>16</v>
      </c>
      <c r="B858">
        <v>277</v>
      </c>
      <c r="C858">
        <v>2023</v>
      </c>
      <c r="D858">
        <v>1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</v>
      </c>
      <c r="M858">
        <v>99</v>
      </c>
      <c r="N858">
        <v>99</v>
      </c>
      <c r="O858">
        <v>99</v>
      </c>
      <c r="P858">
        <v>99</v>
      </c>
      <c r="Q858">
        <v>29</v>
      </c>
      <c r="R858">
        <v>34</v>
      </c>
      <c r="S858">
        <v>9</v>
      </c>
      <c r="T858">
        <v>10.558823529411763</v>
      </c>
      <c r="U858">
        <v>393.41470588235302</v>
      </c>
      <c r="V858">
        <v>100</v>
      </c>
      <c r="W858">
        <v>97.058823529411754</v>
      </c>
      <c r="X858">
        <v>88.235294117647058</v>
      </c>
      <c r="Y858">
        <v>43.008208056225328</v>
      </c>
      <c r="Z858">
        <v>0</v>
      </c>
      <c r="AA858">
        <v>2.2254038162384648</v>
      </c>
      <c r="AC858">
        <v>47.229389831842809</v>
      </c>
      <c r="AE858">
        <v>0.70612668743509865</v>
      </c>
      <c r="AF858">
        <v>1.0450182626826268</v>
      </c>
      <c r="AG858">
        <v>1024.6774193548388</v>
      </c>
      <c r="AH858">
        <v>91.17647058823529</v>
      </c>
      <c r="AI858">
        <v>85.294117647058812</v>
      </c>
      <c r="AJ858">
        <v>227.79523729717391</v>
      </c>
      <c r="AK858">
        <v>29.1952703511419</v>
      </c>
      <c r="AL858">
        <v>65.943061130193854</v>
      </c>
      <c r="AN858">
        <v>99</v>
      </c>
      <c r="AO858">
        <v>99</v>
      </c>
      <c r="AP858">
        <v>99</v>
      </c>
      <c r="AQ858">
        <v>99</v>
      </c>
      <c r="AR858">
        <v>210.70967741935485</v>
      </c>
      <c r="AS858">
        <v>41.623065275524141</v>
      </c>
    </row>
    <row r="859" spans="1:45">
      <c r="A859">
        <v>16</v>
      </c>
      <c r="B859">
        <v>278</v>
      </c>
      <c r="C859">
        <v>2023</v>
      </c>
      <c r="D859">
        <v>2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</v>
      </c>
      <c r="M859">
        <v>99</v>
      </c>
      <c r="N859">
        <v>99</v>
      </c>
      <c r="O859">
        <v>99</v>
      </c>
      <c r="P859">
        <v>99</v>
      </c>
      <c r="Q859">
        <v>12</v>
      </c>
      <c r="R859">
        <v>15</v>
      </c>
      <c r="S859">
        <v>9</v>
      </c>
      <c r="T859">
        <v>10.333333333333336</v>
      </c>
      <c r="U859">
        <v>383.95333333333326</v>
      </c>
      <c r="V859">
        <v>100</v>
      </c>
      <c r="W859">
        <v>80</v>
      </c>
      <c r="X859">
        <v>86.666666666666686</v>
      </c>
      <c r="Y859">
        <v>28.658073130544505</v>
      </c>
      <c r="Z859">
        <v>0</v>
      </c>
      <c r="AA859">
        <v>2.8205594401741561</v>
      </c>
      <c r="AC859">
        <v>-19.412052388278369</v>
      </c>
      <c r="AE859">
        <v>0.47184649260773809</v>
      </c>
      <c r="AF859">
        <v>0.6898548349848741</v>
      </c>
      <c r="AG859">
        <v>971.57142857142878</v>
      </c>
      <c r="AH859">
        <v>93.333333333333314</v>
      </c>
      <c r="AI859">
        <v>93.333333333333314</v>
      </c>
      <c r="AJ859">
        <v>235.9505742086418</v>
      </c>
      <c r="AK859">
        <v>95.709479295630715</v>
      </c>
      <c r="AL859">
        <v>11.108515340288921</v>
      </c>
      <c r="AN859">
        <v>99</v>
      </c>
      <c r="AO859">
        <v>99</v>
      </c>
      <c r="AP859">
        <v>99</v>
      </c>
      <c r="AQ859">
        <v>99</v>
      </c>
      <c r="AR859">
        <v>211.28571428571425</v>
      </c>
      <c r="AS859">
        <v>41.013258742630434</v>
      </c>
    </row>
    <row r="860" spans="1:45">
      <c r="A860">
        <v>16</v>
      </c>
      <c r="B860">
        <v>279</v>
      </c>
      <c r="C860">
        <v>2023</v>
      </c>
      <c r="D860">
        <v>3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</v>
      </c>
      <c r="M860">
        <v>99</v>
      </c>
      <c r="N860">
        <v>99</v>
      </c>
      <c r="O860">
        <v>99</v>
      </c>
      <c r="P860">
        <v>99</v>
      </c>
      <c r="Q860">
        <v>22</v>
      </c>
      <c r="R860">
        <v>26</v>
      </c>
      <c r="S860">
        <v>9</v>
      </c>
      <c r="T860">
        <v>11.42307692307692</v>
      </c>
      <c r="U860">
        <v>398.12307692307695</v>
      </c>
      <c r="V860">
        <v>100</v>
      </c>
      <c r="W860">
        <v>100</v>
      </c>
      <c r="X860">
        <v>88.461538461538439</v>
      </c>
      <c r="Y860">
        <v>42.111220025915095</v>
      </c>
      <c r="Z860">
        <v>0</v>
      </c>
      <c r="AA860">
        <v>1.8011337652258561</v>
      </c>
      <c r="AC860">
        <v>44.803516419386469</v>
      </c>
      <c r="AE860">
        <v>0.57030050449660008</v>
      </c>
      <c r="AF860">
        <v>0.85852800168799381</v>
      </c>
      <c r="AG860">
        <v>1147.3199999999997</v>
      </c>
      <c r="AH860">
        <v>96.153846153846175</v>
      </c>
      <c r="AI860">
        <v>96.153846153846175</v>
      </c>
      <c r="AJ860">
        <v>228.3244568590938</v>
      </c>
      <c r="AK860">
        <v>59.783906051914578</v>
      </c>
      <c r="AL860">
        <v>30.044382047126028</v>
      </c>
      <c r="AN860">
        <v>99</v>
      </c>
      <c r="AO860">
        <v>99</v>
      </c>
      <c r="AP860">
        <v>99</v>
      </c>
      <c r="AQ860">
        <v>99</v>
      </c>
      <c r="AR860">
        <v>212.76</v>
      </c>
      <c r="AS860">
        <v>41.326345651150461</v>
      </c>
    </row>
    <row r="861" spans="1:45">
      <c r="A861">
        <v>16</v>
      </c>
      <c r="B861">
        <v>280</v>
      </c>
      <c r="C861">
        <v>2023</v>
      </c>
      <c r="D861">
        <v>4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</v>
      </c>
      <c r="M861">
        <v>99</v>
      </c>
      <c r="N861">
        <v>99</v>
      </c>
      <c r="O861">
        <v>99</v>
      </c>
      <c r="P861">
        <v>99</v>
      </c>
      <c r="Q861">
        <v>13</v>
      </c>
      <c r="R861">
        <v>14</v>
      </c>
      <c r="S861">
        <v>9</v>
      </c>
      <c r="T861">
        <v>10.357142857142859</v>
      </c>
      <c r="U861">
        <v>365.7357142857141</v>
      </c>
      <c r="V861">
        <v>100</v>
      </c>
      <c r="W861">
        <v>92.857142857142875</v>
      </c>
      <c r="X861">
        <v>50</v>
      </c>
      <c r="Y861">
        <v>41.345143213526399</v>
      </c>
      <c r="Z861">
        <v>0</v>
      </c>
      <c r="AA861">
        <v>2.4085307571553352</v>
      </c>
      <c r="AC861">
        <v>64.4572892988311</v>
      </c>
      <c r="AE861">
        <v>0.44771346338343471</v>
      </c>
      <c r="AF861">
        <v>0.61217409019761049</v>
      </c>
      <c r="AG861">
        <v>917.6153846153843</v>
      </c>
      <c r="AH861">
        <v>92.857142857142875</v>
      </c>
      <c r="AI861">
        <v>85.714285714285694</v>
      </c>
      <c r="AJ861">
        <v>176.04131440857338</v>
      </c>
      <c r="AK861">
        <v>23.144038158248659</v>
      </c>
      <c r="AL861">
        <v>-44.872129435758822</v>
      </c>
      <c r="AN861">
        <v>99</v>
      </c>
      <c r="AO861">
        <v>99</v>
      </c>
      <c r="AP861">
        <v>99</v>
      </c>
      <c r="AQ861">
        <v>99</v>
      </c>
      <c r="AR861">
        <v>207.15384615384613</v>
      </c>
      <c r="AS861">
        <v>40.913415453636553</v>
      </c>
    </row>
    <row r="862" spans="1:45">
      <c r="A862">
        <v>16</v>
      </c>
      <c r="B862">
        <v>281</v>
      </c>
      <c r="C862">
        <v>2023</v>
      </c>
      <c r="D862">
        <v>5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</v>
      </c>
      <c r="M862">
        <v>99</v>
      </c>
      <c r="N862">
        <v>99</v>
      </c>
      <c r="O862">
        <v>99</v>
      </c>
      <c r="P862">
        <v>99</v>
      </c>
      <c r="Q862">
        <v>32</v>
      </c>
      <c r="R862">
        <v>40</v>
      </c>
      <c r="S862">
        <v>9</v>
      </c>
      <c r="T862">
        <v>10.5</v>
      </c>
      <c r="U862">
        <v>369.19499999999999</v>
      </c>
      <c r="V862">
        <v>100</v>
      </c>
      <c r="W862">
        <v>100</v>
      </c>
      <c r="X862">
        <v>55</v>
      </c>
      <c r="Y862">
        <v>60.77349319399044</v>
      </c>
      <c r="Z862">
        <v>0</v>
      </c>
      <c r="AA862">
        <v>2.1679483388678795</v>
      </c>
      <c r="AC862">
        <v>38.480865414274248</v>
      </c>
      <c r="AE862">
        <v>1.031193606599639</v>
      </c>
      <c r="AF862">
        <v>1.4281880440821697</v>
      </c>
      <c r="AG862">
        <v>892.9</v>
      </c>
      <c r="AH862">
        <v>97.5</v>
      </c>
      <c r="AI862">
        <v>100</v>
      </c>
      <c r="AJ862">
        <v>182.83022179060012</v>
      </c>
      <c r="AK862">
        <v>69.695916977840042</v>
      </c>
      <c r="AL862">
        <v>17.319830061716964</v>
      </c>
      <c r="AN862">
        <v>99</v>
      </c>
      <c r="AO862">
        <v>99</v>
      </c>
      <c r="AP862">
        <v>99</v>
      </c>
      <c r="AQ862">
        <v>99</v>
      </c>
      <c r="AR862">
        <v>208.1</v>
      </c>
      <c r="AS862">
        <v>40.660331462925591</v>
      </c>
    </row>
    <row r="863" spans="1:45">
      <c r="A863">
        <v>16</v>
      </c>
      <c r="B863">
        <v>282</v>
      </c>
      <c r="C863">
        <v>2023</v>
      </c>
      <c r="D863">
        <v>6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</v>
      </c>
      <c r="M863">
        <v>99</v>
      </c>
      <c r="N863">
        <v>99</v>
      </c>
      <c r="O863">
        <v>99</v>
      </c>
      <c r="P863">
        <v>99</v>
      </c>
      <c r="Q863">
        <v>31</v>
      </c>
      <c r="R863">
        <v>48</v>
      </c>
      <c r="S863">
        <v>9</v>
      </c>
      <c r="T863">
        <v>10.5625</v>
      </c>
      <c r="U863">
        <v>380.31250000000006</v>
      </c>
      <c r="V863">
        <v>100</v>
      </c>
      <c r="W863">
        <v>100</v>
      </c>
      <c r="X863">
        <v>66.666666666666686</v>
      </c>
      <c r="Y863">
        <v>56.646607816208153</v>
      </c>
      <c r="Z863">
        <v>0</v>
      </c>
      <c r="AA863">
        <v>2.207055447876197</v>
      </c>
      <c r="AC863">
        <v>43.858250902945727</v>
      </c>
      <c r="AE863">
        <v>1.1881188118811883</v>
      </c>
      <c r="AF863">
        <v>1.7173114400505449</v>
      </c>
      <c r="AG863">
        <v>977.6666666666664</v>
      </c>
      <c r="AH863">
        <v>100</v>
      </c>
      <c r="AI863">
        <v>97.916666666666686</v>
      </c>
      <c r="AJ863">
        <v>202.36223022644899</v>
      </c>
      <c r="AK863">
        <v>66.630411936158552</v>
      </c>
      <c r="AL863">
        <v>20.930139887201936</v>
      </c>
      <c r="AN863">
        <v>99</v>
      </c>
      <c r="AO863">
        <v>99</v>
      </c>
      <c r="AP863">
        <v>99</v>
      </c>
      <c r="AQ863">
        <v>99</v>
      </c>
      <c r="AR863">
        <v>209.8125</v>
      </c>
      <c r="AS863">
        <v>40.927161232446601</v>
      </c>
    </row>
    <row r="864" spans="1:45">
      <c r="A864">
        <v>16</v>
      </c>
      <c r="B864">
        <v>283</v>
      </c>
      <c r="C864">
        <v>2023</v>
      </c>
      <c r="D864">
        <v>7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</v>
      </c>
      <c r="M864">
        <v>99</v>
      </c>
      <c r="N864">
        <v>99</v>
      </c>
      <c r="O864">
        <v>99</v>
      </c>
      <c r="P864">
        <v>99</v>
      </c>
      <c r="Q864">
        <v>17</v>
      </c>
      <c r="R864">
        <v>31</v>
      </c>
      <c r="S864">
        <v>9</v>
      </c>
      <c r="T864">
        <v>10.161290322580644</v>
      </c>
      <c r="U864">
        <v>377.1903225806451</v>
      </c>
      <c r="V864">
        <v>100</v>
      </c>
      <c r="W864">
        <v>100</v>
      </c>
      <c r="X864">
        <v>51.612903225806441</v>
      </c>
      <c r="Y864">
        <v>56.434954592840576</v>
      </c>
      <c r="Z864">
        <v>0</v>
      </c>
      <c r="AA864">
        <v>2.1417022803481021</v>
      </c>
      <c r="AC864">
        <v>59.234684163414386</v>
      </c>
      <c r="AE864">
        <v>1.219992129083038</v>
      </c>
      <c r="AF864">
        <v>1.7428794797401379</v>
      </c>
      <c r="AG864">
        <v>955.8</v>
      </c>
      <c r="AH864">
        <v>96.774193548387117</v>
      </c>
      <c r="AI864">
        <v>93.548387096774221</v>
      </c>
      <c r="AJ864">
        <v>168.04709657315365</v>
      </c>
      <c r="AK864">
        <v>89.917322679964443</v>
      </c>
      <c r="AL864">
        <v>61.508149414146239</v>
      </c>
      <c r="AN864">
        <v>99</v>
      </c>
      <c r="AO864">
        <v>99</v>
      </c>
      <c r="AP864">
        <v>99</v>
      </c>
      <c r="AQ864">
        <v>99</v>
      </c>
      <c r="AR864">
        <v>209.7</v>
      </c>
      <c r="AS864">
        <v>40.769082357603622</v>
      </c>
    </row>
    <row r="865" spans="1:45">
      <c r="A865">
        <v>16</v>
      </c>
      <c r="B865">
        <v>284</v>
      </c>
      <c r="C865">
        <v>2023</v>
      </c>
      <c r="D865">
        <v>8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</v>
      </c>
      <c r="M865">
        <v>99</v>
      </c>
      <c r="N865">
        <v>99</v>
      </c>
      <c r="O865">
        <v>99</v>
      </c>
      <c r="P865">
        <v>99</v>
      </c>
      <c r="Q865">
        <v>22</v>
      </c>
      <c r="R865">
        <v>24</v>
      </c>
      <c r="S865">
        <v>9</v>
      </c>
      <c r="T865">
        <v>10.333333333333336</v>
      </c>
      <c r="U865">
        <v>370.0333333333333</v>
      </c>
      <c r="V865">
        <v>100</v>
      </c>
      <c r="W865">
        <v>95.833333333333314</v>
      </c>
      <c r="X865">
        <v>58.33333333333335</v>
      </c>
      <c r="Y865">
        <v>53.355448539853114</v>
      </c>
      <c r="Z865">
        <v>0</v>
      </c>
      <c r="AA865">
        <v>2.2669117514559041</v>
      </c>
      <c r="AC865">
        <v>47.089350834687743</v>
      </c>
      <c r="AE865">
        <v>0.75070378479824851</v>
      </c>
      <c r="AF865">
        <v>1.0664185625612488</v>
      </c>
      <c r="AG865">
        <v>939.125</v>
      </c>
      <c r="AH865">
        <v>100</v>
      </c>
      <c r="AI865">
        <v>100</v>
      </c>
      <c r="AJ865">
        <v>180.68787832890172</v>
      </c>
      <c r="AK865">
        <v>73.085547817763427</v>
      </c>
      <c r="AL865">
        <v>42.571660339353393</v>
      </c>
      <c r="AN865">
        <v>99</v>
      </c>
      <c r="AO865">
        <v>99</v>
      </c>
      <c r="AP865">
        <v>99</v>
      </c>
      <c r="AQ865">
        <v>99</v>
      </c>
      <c r="AR865">
        <v>208.08333333333337</v>
      </c>
      <c r="AS865">
        <v>40.846351624523152</v>
      </c>
    </row>
    <row r="866" spans="1:45">
      <c r="A866">
        <v>16</v>
      </c>
      <c r="B866">
        <v>285</v>
      </c>
      <c r="C866">
        <v>2023</v>
      </c>
      <c r="D866">
        <v>9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</v>
      </c>
      <c r="M866">
        <v>99</v>
      </c>
      <c r="N866">
        <v>99</v>
      </c>
      <c r="O866">
        <v>99</v>
      </c>
      <c r="P866">
        <v>99</v>
      </c>
      <c r="Q866">
        <v>8</v>
      </c>
      <c r="R866">
        <v>10</v>
      </c>
      <c r="S866">
        <v>9</v>
      </c>
      <c r="T866">
        <v>11.5</v>
      </c>
      <c r="U866">
        <v>391.56</v>
      </c>
      <c r="V866">
        <v>100</v>
      </c>
      <c r="W866">
        <v>100</v>
      </c>
      <c r="X866">
        <v>70</v>
      </c>
      <c r="Y866">
        <v>44.945749520950159</v>
      </c>
      <c r="Z866">
        <v>0</v>
      </c>
      <c r="AA866">
        <v>2.1563858652847823</v>
      </c>
      <c r="AC866">
        <v>54.075314764662735</v>
      </c>
      <c r="AE866">
        <v>0.29568302779420458</v>
      </c>
      <c r="AF866">
        <v>0.44782853597376376</v>
      </c>
      <c r="AG866">
        <v>1137.1111111111111</v>
      </c>
      <c r="AH866">
        <v>90</v>
      </c>
      <c r="AI866">
        <v>90</v>
      </c>
      <c r="AJ866">
        <v>210.30741754998405</v>
      </c>
      <c r="AK866">
        <v>144.69851370929811</v>
      </c>
      <c r="AL866">
        <v>118.60732364121797</v>
      </c>
      <c r="AN866">
        <v>99</v>
      </c>
      <c r="AO866">
        <v>99</v>
      </c>
      <c r="AP866">
        <v>99</v>
      </c>
      <c r="AQ866">
        <v>99</v>
      </c>
      <c r="AR866">
        <v>212.3333333333334</v>
      </c>
      <c r="AS866">
        <v>41.620662700997201</v>
      </c>
    </row>
    <row r="867" spans="1:45">
      <c r="A867">
        <v>16</v>
      </c>
      <c r="B867">
        <v>286</v>
      </c>
      <c r="C867">
        <v>2023</v>
      </c>
      <c r="D867">
        <v>10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</v>
      </c>
      <c r="M867">
        <v>99</v>
      </c>
      <c r="N867">
        <v>99</v>
      </c>
      <c r="O867">
        <v>99</v>
      </c>
      <c r="P867">
        <v>99</v>
      </c>
      <c r="Q867">
        <v>22</v>
      </c>
      <c r="R867">
        <v>27</v>
      </c>
      <c r="S867">
        <v>9</v>
      </c>
      <c r="T867">
        <v>11.296296296296296</v>
      </c>
      <c r="U867">
        <v>397.77037037037042</v>
      </c>
      <c r="V867">
        <v>100</v>
      </c>
      <c r="W867">
        <v>100</v>
      </c>
      <c r="X867">
        <v>81.481481481481467</v>
      </c>
      <c r="Y867">
        <v>44.580396080314259</v>
      </c>
      <c r="Z867">
        <v>0</v>
      </c>
      <c r="AA867">
        <v>2.2903147901837522</v>
      </c>
      <c r="AC867">
        <v>19.770750272159813</v>
      </c>
      <c r="AE867">
        <v>0.37567830805621266</v>
      </c>
      <c r="AF867">
        <v>0.57998961831652107</v>
      </c>
      <c r="AG867">
        <v>1049.5769230769229</v>
      </c>
      <c r="AH867">
        <v>96.296296296296291</v>
      </c>
      <c r="AI867">
        <v>96.296296296296291</v>
      </c>
      <c r="AJ867">
        <v>222.20489039084927</v>
      </c>
      <c r="AK867">
        <v>51.565563978279805</v>
      </c>
      <c r="AL867">
        <v>31.608242652304295</v>
      </c>
      <c r="AN867">
        <v>99</v>
      </c>
      <c r="AO867">
        <v>99</v>
      </c>
      <c r="AP867">
        <v>99</v>
      </c>
      <c r="AQ867">
        <v>99</v>
      </c>
      <c r="AR867">
        <v>213.03846153846155</v>
      </c>
      <c r="AS867">
        <v>40.827502150172222</v>
      </c>
    </row>
    <row r="868" spans="1:45">
      <c r="A868">
        <v>16</v>
      </c>
      <c r="B868">
        <v>287</v>
      </c>
      <c r="C868">
        <v>2023</v>
      </c>
      <c r="D868">
        <v>11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</v>
      </c>
      <c r="M868">
        <v>99</v>
      </c>
      <c r="N868">
        <v>99</v>
      </c>
      <c r="O868">
        <v>99</v>
      </c>
      <c r="P868">
        <v>99</v>
      </c>
      <c r="Q868">
        <v>35</v>
      </c>
      <c r="R868">
        <v>42</v>
      </c>
      <c r="S868">
        <v>9</v>
      </c>
      <c r="T868">
        <v>11.071428571428569</v>
      </c>
      <c r="U868">
        <v>381.22142857142848</v>
      </c>
      <c r="V868">
        <v>100</v>
      </c>
      <c r="W868">
        <v>95.238095238095283</v>
      </c>
      <c r="X868">
        <v>78.571428571428555</v>
      </c>
      <c r="Y868">
        <v>44.969209231557137</v>
      </c>
      <c r="Z868">
        <v>0</v>
      </c>
      <c r="AA868">
        <v>2.6671980763024146</v>
      </c>
      <c r="AC868">
        <v>30.32097278647084</v>
      </c>
      <c r="AE868">
        <v>0.65410372216165691</v>
      </c>
      <c r="AF868">
        <v>0.95500673072983022</v>
      </c>
      <c r="AG868">
        <v>1110.666666666667</v>
      </c>
      <c r="AH868">
        <v>100</v>
      </c>
      <c r="AI868">
        <v>95.238095238095283</v>
      </c>
      <c r="AJ868">
        <v>223.10457367264004</v>
      </c>
      <c r="AK868">
        <v>49.481877194051826</v>
      </c>
      <c r="AL868">
        <v>36.054539797680739</v>
      </c>
      <c r="AN868">
        <v>99</v>
      </c>
      <c r="AO868">
        <v>99</v>
      </c>
      <c r="AP868">
        <v>99</v>
      </c>
      <c r="AQ868">
        <v>99</v>
      </c>
      <c r="AR868">
        <v>209.69047619047623</v>
      </c>
      <c r="AS868">
        <v>41.217055228854775</v>
      </c>
    </row>
    <row r="869" spans="1:45">
      <c r="A869">
        <v>16</v>
      </c>
      <c r="B869">
        <v>288</v>
      </c>
      <c r="C869">
        <v>2023</v>
      </c>
      <c r="D869">
        <v>12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</v>
      </c>
      <c r="M869">
        <v>99</v>
      </c>
      <c r="N869">
        <v>99</v>
      </c>
      <c r="O869">
        <v>99</v>
      </c>
      <c r="P869">
        <v>99</v>
      </c>
      <c r="Q869">
        <v>17</v>
      </c>
      <c r="R869">
        <v>24</v>
      </c>
      <c r="S869">
        <v>9</v>
      </c>
      <c r="T869">
        <v>10.75</v>
      </c>
      <c r="U869">
        <v>377.37500000000006</v>
      </c>
      <c r="V869">
        <v>100</v>
      </c>
      <c r="W869">
        <v>100</v>
      </c>
      <c r="X869">
        <v>70.833333333333314</v>
      </c>
      <c r="Y869">
        <v>46.569126485972888</v>
      </c>
      <c r="Z869">
        <v>0</v>
      </c>
      <c r="AA869">
        <v>2.3139072294858041</v>
      </c>
      <c r="AC869">
        <v>21.384993381535725</v>
      </c>
      <c r="AE869">
        <v>0.5715646582519649</v>
      </c>
      <c r="AF869">
        <v>0.82325504153952045</v>
      </c>
      <c r="AG869">
        <v>1053.0434782608695</v>
      </c>
      <c r="AH869">
        <v>95.833333333333314</v>
      </c>
      <c r="AI869">
        <v>95.833333333333314</v>
      </c>
      <c r="AJ869">
        <v>211.65527310081379</v>
      </c>
      <c r="AK869">
        <v>101.20328662133568</v>
      </c>
      <c r="AL869">
        <v>13.769206906581877</v>
      </c>
      <c r="AN869">
        <v>99</v>
      </c>
      <c r="AO869">
        <v>99</v>
      </c>
      <c r="AP869">
        <v>99</v>
      </c>
      <c r="AQ869">
        <v>99</v>
      </c>
      <c r="AR869">
        <v>210.21739130434781</v>
      </c>
      <c r="AS869">
        <v>40.98901112638341</v>
      </c>
    </row>
    <row r="870" spans="1:45">
      <c r="A870">
        <v>16</v>
      </c>
      <c r="B870">
        <v>289</v>
      </c>
      <c r="C870">
        <v>2023</v>
      </c>
      <c r="D870">
        <v>1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10</v>
      </c>
      <c r="M870">
        <v>99</v>
      </c>
      <c r="N870">
        <v>99</v>
      </c>
      <c r="O870">
        <v>99</v>
      </c>
      <c r="P870">
        <v>99</v>
      </c>
      <c r="Q870">
        <v>10</v>
      </c>
      <c r="R870">
        <v>11</v>
      </c>
      <c r="S870">
        <v>10</v>
      </c>
      <c r="T870">
        <v>12</v>
      </c>
      <c r="U870">
        <v>414.12727272727273</v>
      </c>
      <c r="V870">
        <v>100</v>
      </c>
      <c r="W870">
        <v>100</v>
      </c>
      <c r="X870">
        <v>81.818181818181813</v>
      </c>
      <c r="Y870">
        <v>59.770669166088858</v>
      </c>
      <c r="Z870">
        <v>0</v>
      </c>
      <c r="AA870">
        <v>1.9069251784911845</v>
      </c>
      <c r="AC870">
        <v>69.869824098691765</v>
      </c>
      <c r="AE870">
        <v>0.22845275181723779</v>
      </c>
      <c r="AF870">
        <v>0.35589418394183941</v>
      </c>
      <c r="AG870">
        <v>1064.75</v>
      </c>
      <c r="AH870">
        <v>72.727272727272734</v>
      </c>
      <c r="AI870">
        <v>63.636363636363633</v>
      </c>
      <c r="AJ870">
        <v>300.98992923352102</v>
      </c>
      <c r="AK870">
        <v>79.9944596891267</v>
      </c>
      <c r="AL870">
        <v>66.990115441462379</v>
      </c>
      <c r="AN870">
        <v>99</v>
      </c>
      <c r="AO870">
        <v>99</v>
      </c>
      <c r="AP870">
        <v>99</v>
      </c>
      <c r="AQ870">
        <v>99</v>
      </c>
      <c r="AR870">
        <v>210</v>
      </c>
      <c r="AS870">
        <v>44.585820999690704</v>
      </c>
    </row>
    <row r="871" spans="1:45">
      <c r="A871">
        <v>16</v>
      </c>
      <c r="B871">
        <v>290</v>
      </c>
      <c r="C871">
        <v>2023</v>
      </c>
      <c r="D871">
        <v>2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10</v>
      </c>
      <c r="M871">
        <v>99</v>
      </c>
      <c r="N871">
        <v>99</v>
      </c>
      <c r="O871">
        <v>99</v>
      </c>
      <c r="P871">
        <v>99</v>
      </c>
      <c r="Q871">
        <v>2</v>
      </c>
      <c r="R871">
        <v>4</v>
      </c>
      <c r="S871">
        <v>10</v>
      </c>
      <c r="T871">
        <v>8.5</v>
      </c>
      <c r="U871">
        <v>384</v>
      </c>
      <c r="V871">
        <v>100</v>
      </c>
      <c r="W871">
        <v>100</v>
      </c>
      <c r="X871">
        <v>75</v>
      </c>
      <c r="Y871">
        <v>53.616555279130118</v>
      </c>
      <c r="Z871">
        <v>0</v>
      </c>
      <c r="AA871">
        <v>0.5</v>
      </c>
      <c r="AC871">
        <v>52.502440437380642</v>
      </c>
      <c r="AE871">
        <v>0.12582573136206357</v>
      </c>
      <c r="AF871">
        <v>0.18398364845324375</v>
      </c>
      <c r="AG871">
        <v>756</v>
      </c>
      <c r="AH871">
        <v>25</v>
      </c>
      <c r="AI871">
        <v>25</v>
      </c>
      <c r="AJ871">
        <v>0</v>
      </c>
      <c r="AN871">
        <v>99</v>
      </c>
      <c r="AO871">
        <v>99</v>
      </c>
      <c r="AP871">
        <v>99</v>
      </c>
      <c r="AQ871">
        <v>99</v>
      </c>
      <c r="AR871">
        <v>221</v>
      </c>
      <c r="AS871">
        <v>43.913850660111343</v>
      </c>
    </row>
    <row r="872" spans="1:45">
      <c r="A872">
        <v>16</v>
      </c>
      <c r="B872">
        <v>291</v>
      </c>
      <c r="C872">
        <v>2023</v>
      </c>
      <c r="D872">
        <v>3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10</v>
      </c>
      <c r="M872">
        <v>99</v>
      </c>
      <c r="N872">
        <v>99</v>
      </c>
      <c r="O872">
        <v>99</v>
      </c>
      <c r="P872">
        <v>99</v>
      </c>
      <c r="Q872">
        <v>7</v>
      </c>
      <c r="R872">
        <v>7</v>
      </c>
      <c r="S872">
        <v>10</v>
      </c>
      <c r="T872">
        <v>13.428571428571423</v>
      </c>
      <c r="U872">
        <v>427.14285714285694</v>
      </c>
      <c r="V872">
        <v>100</v>
      </c>
      <c r="W872">
        <v>100</v>
      </c>
      <c r="X872">
        <v>100</v>
      </c>
      <c r="Y872">
        <v>43.784761117568657</v>
      </c>
      <c r="Z872">
        <v>0</v>
      </c>
      <c r="AA872">
        <v>2.0603150145508451</v>
      </c>
      <c r="AC872">
        <v>3.1785103660849514</v>
      </c>
      <c r="AE872">
        <v>0.15354244351831545</v>
      </c>
      <c r="AF872">
        <v>0.24799044797193559</v>
      </c>
      <c r="AG872">
        <v>1046.4285714285711</v>
      </c>
      <c r="AH872">
        <v>100</v>
      </c>
      <c r="AI872">
        <v>100</v>
      </c>
      <c r="AJ872">
        <v>206.16557641361763</v>
      </c>
      <c r="AK872">
        <v>11.393506461212999</v>
      </c>
      <c r="AL872">
        <v>51.682713638241005</v>
      </c>
      <c r="AN872">
        <v>99</v>
      </c>
      <c r="AO872">
        <v>99</v>
      </c>
      <c r="AP872">
        <v>99</v>
      </c>
      <c r="AQ872">
        <v>99</v>
      </c>
      <c r="AR872">
        <v>209.71428571428575</v>
      </c>
      <c r="AS872">
        <v>46.245674889465029</v>
      </c>
    </row>
    <row r="873" spans="1:45">
      <c r="A873">
        <v>16</v>
      </c>
      <c r="B873">
        <v>292</v>
      </c>
      <c r="C873">
        <v>2023</v>
      </c>
      <c r="D873">
        <v>4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10</v>
      </c>
      <c r="M873">
        <v>99</v>
      </c>
      <c r="N873">
        <v>99</v>
      </c>
      <c r="O873">
        <v>99</v>
      </c>
      <c r="P873">
        <v>99</v>
      </c>
      <c r="Q873">
        <v>4</v>
      </c>
      <c r="R873">
        <v>4</v>
      </c>
      <c r="S873">
        <v>10</v>
      </c>
      <c r="T873">
        <v>12.25</v>
      </c>
      <c r="U873">
        <v>451.57499999999999</v>
      </c>
      <c r="V873">
        <v>100</v>
      </c>
      <c r="W873">
        <v>100</v>
      </c>
      <c r="X873">
        <v>100</v>
      </c>
      <c r="Y873">
        <v>53.636385737668277</v>
      </c>
      <c r="Z873">
        <v>0</v>
      </c>
      <c r="AA873">
        <v>1.6393596310755001</v>
      </c>
      <c r="AC873">
        <v>22.07028187910683</v>
      </c>
      <c r="AE873">
        <v>0.12791813239526703</v>
      </c>
      <c r="AF873">
        <v>0.21595806088001576</v>
      </c>
      <c r="AG873">
        <v>1135.5</v>
      </c>
      <c r="AH873">
        <v>100</v>
      </c>
      <c r="AI873">
        <v>100</v>
      </c>
      <c r="AJ873">
        <v>223.32319628735391</v>
      </c>
      <c r="AK873">
        <v>38.759316667641194</v>
      </c>
      <c r="AL873">
        <v>61.218436139193741</v>
      </c>
      <c r="AN873">
        <v>99</v>
      </c>
      <c r="AO873">
        <v>99</v>
      </c>
      <c r="AP873">
        <v>99</v>
      </c>
      <c r="AQ873">
        <v>99</v>
      </c>
      <c r="AR873">
        <v>217.75</v>
      </c>
      <c r="AS873">
        <v>43.581010723535471</v>
      </c>
    </row>
    <row r="874" spans="1:45">
      <c r="A874">
        <v>16</v>
      </c>
      <c r="B874">
        <v>293</v>
      </c>
      <c r="C874">
        <v>2023</v>
      </c>
      <c r="D874">
        <v>5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10</v>
      </c>
      <c r="M874">
        <v>99</v>
      </c>
      <c r="N874">
        <v>99</v>
      </c>
      <c r="O874">
        <v>99</v>
      </c>
      <c r="P874">
        <v>99</v>
      </c>
      <c r="Q874">
        <v>5</v>
      </c>
      <c r="R874">
        <v>6</v>
      </c>
      <c r="S874">
        <v>10</v>
      </c>
      <c r="T874">
        <v>9.8333333333333357</v>
      </c>
      <c r="U874">
        <v>374.3</v>
      </c>
      <c r="V874">
        <v>100</v>
      </c>
      <c r="W874">
        <v>100</v>
      </c>
      <c r="X874">
        <v>66.666666666666686</v>
      </c>
      <c r="Y874">
        <v>35.342656002814969</v>
      </c>
      <c r="Z874">
        <v>0</v>
      </c>
      <c r="AA874">
        <v>1.9507833184532679</v>
      </c>
      <c r="AC874">
        <v>19.556406429607087</v>
      </c>
      <c r="AE874">
        <v>0.15467904098994589</v>
      </c>
      <c r="AF874">
        <v>0.21719042168770825</v>
      </c>
      <c r="AG874">
        <v>762.5</v>
      </c>
      <c r="AH874">
        <v>100</v>
      </c>
      <c r="AI874">
        <v>100</v>
      </c>
      <c r="AJ874">
        <v>31.54758310869471</v>
      </c>
      <c r="AK874">
        <v>29.523820881349607</v>
      </c>
      <c r="AL874">
        <v>94.920855901380989</v>
      </c>
      <c r="AN874">
        <v>99</v>
      </c>
      <c r="AO874">
        <v>99</v>
      </c>
      <c r="AP874">
        <v>99</v>
      </c>
      <c r="AQ874">
        <v>99</v>
      </c>
      <c r="AR874">
        <v>204.66666666666663</v>
      </c>
      <c r="AS874">
        <v>43.536378337496942</v>
      </c>
    </row>
    <row r="875" spans="1:45">
      <c r="A875">
        <v>16</v>
      </c>
      <c r="B875">
        <v>294</v>
      </c>
      <c r="C875">
        <v>2023</v>
      </c>
      <c r="D875">
        <v>6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10</v>
      </c>
      <c r="M875">
        <v>99</v>
      </c>
      <c r="N875">
        <v>99</v>
      </c>
      <c r="O875">
        <v>99</v>
      </c>
      <c r="P875">
        <v>99</v>
      </c>
      <c r="Q875">
        <v>4</v>
      </c>
      <c r="R875">
        <v>5</v>
      </c>
      <c r="S875">
        <v>10</v>
      </c>
      <c r="T875">
        <v>10.8</v>
      </c>
      <c r="U875">
        <v>407.1</v>
      </c>
      <c r="V875">
        <v>100</v>
      </c>
      <c r="W875">
        <v>100</v>
      </c>
      <c r="X875">
        <v>80</v>
      </c>
      <c r="Y875">
        <v>60.836995323569106</v>
      </c>
      <c r="Z875">
        <v>0</v>
      </c>
      <c r="AA875">
        <v>1.5999999999999972</v>
      </c>
      <c r="AC875">
        <v>71.584731902642801</v>
      </c>
      <c r="AE875">
        <v>0.12376237623762376</v>
      </c>
      <c r="AF875">
        <v>0.19148657552576737</v>
      </c>
      <c r="AG875">
        <v>1022.4</v>
      </c>
      <c r="AH875">
        <v>100</v>
      </c>
      <c r="AI875">
        <v>100</v>
      </c>
      <c r="AJ875">
        <v>229.74821000390844</v>
      </c>
      <c r="AK875">
        <v>91.913176291353764</v>
      </c>
      <c r="AL875">
        <v>85.223732536009621</v>
      </c>
      <c r="AN875">
        <v>99</v>
      </c>
      <c r="AO875">
        <v>99</v>
      </c>
      <c r="AP875">
        <v>99</v>
      </c>
      <c r="AQ875">
        <v>99</v>
      </c>
      <c r="AR875">
        <v>209.4</v>
      </c>
      <c r="AS875">
        <v>44.100517395090804</v>
      </c>
    </row>
    <row r="876" spans="1:45">
      <c r="A876">
        <v>16</v>
      </c>
      <c r="B876">
        <v>295</v>
      </c>
      <c r="C876">
        <v>2023</v>
      </c>
      <c r="D876">
        <v>7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10</v>
      </c>
      <c r="M876">
        <v>99</v>
      </c>
      <c r="N876">
        <v>99</v>
      </c>
      <c r="O876">
        <v>99</v>
      </c>
      <c r="P876">
        <v>99</v>
      </c>
      <c r="Q876">
        <v>7</v>
      </c>
      <c r="R876">
        <v>7</v>
      </c>
      <c r="S876">
        <v>10</v>
      </c>
      <c r="T876">
        <v>10.857142857142859</v>
      </c>
      <c r="U876">
        <v>442.5428571428572</v>
      </c>
      <c r="V876">
        <v>100</v>
      </c>
      <c r="W876">
        <v>100</v>
      </c>
      <c r="X876">
        <v>85.714285714285694</v>
      </c>
      <c r="Y876">
        <v>63.167596963336003</v>
      </c>
      <c r="Z876">
        <v>0</v>
      </c>
      <c r="AA876">
        <v>1.7261494247992213</v>
      </c>
      <c r="AC876">
        <v>63.116731446182257</v>
      </c>
      <c r="AE876">
        <v>0.27548209366391191</v>
      </c>
      <c r="AF876">
        <v>0.46174106101471823</v>
      </c>
      <c r="AG876">
        <v>992.71428571428555</v>
      </c>
      <c r="AH876">
        <v>100</v>
      </c>
      <c r="AI876">
        <v>100</v>
      </c>
      <c r="AJ876">
        <v>233.90151424765736</v>
      </c>
      <c r="AK876">
        <v>90.249559886892314</v>
      </c>
      <c r="AL876">
        <v>77.371778689380477</v>
      </c>
      <c r="AN876">
        <v>99</v>
      </c>
      <c r="AO876">
        <v>99</v>
      </c>
      <c r="AP876">
        <v>99</v>
      </c>
      <c r="AQ876">
        <v>99</v>
      </c>
      <c r="AR876">
        <v>216.71428571428575</v>
      </c>
      <c r="AS876">
        <v>43.216953566532069</v>
      </c>
    </row>
    <row r="877" spans="1:45">
      <c r="A877">
        <v>16</v>
      </c>
      <c r="B877">
        <v>296</v>
      </c>
      <c r="C877">
        <v>2023</v>
      </c>
      <c r="D877">
        <v>8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10</v>
      </c>
      <c r="M877">
        <v>99</v>
      </c>
      <c r="N877">
        <v>99</v>
      </c>
      <c r="O877">
        <v>99</v>
      </c>
      <c r="P877">
        <v>99</v>
      </c>
      <c r="Q877">
        <v>2</v>
      </c>
      <c r="R877">
        <v>2</v>
      </c>
      <c r="S877">
        <v>10</v>
      </c>
      <c r="T877">
        <v>13.5</v>
      </c>
      <c r="U877">
        <v>444.25</v>
      </c>
      <c r="V877">
        <v>100</v>
      </c>
      <c r="W877">
        <v>100</v>
      </c>
      <c r="X877">
        <v>100</v>
      </c>
      <c r="Y877">
        <v>6.3500000000007342</v>
      </c>
      <c r="Z877">
        <v>0</v>
      </c>
      <c r="AA877">
        <v>1.5</v>
      </c>
      <c r="AC877">
        <v>-99.999999999984638</v>
      </c>
      <c r="AE877">
        <v>6.2558648733187394E-2</v>
      </c>
      <c r="AF877">
        <v>0.10669229042830262</v>
      </c>
      <c r="AG877">
        <v>1106.5</v>
      </c>
      <c r="AH877">
        <v>100</v>
      </c>
      <c r="AI877">
        <v>100</v>
      </c>
      <c r="AJ877">
        <v>188.5</v>
      </c>
      <c r="AK877">
        <v>-99.9999999999865</v>
      </c>
      <c r="AL877">
        <v>100</v>
      </c>
      <c r="AN877">
        <v>99</v>
      </c>
      <c r="AO877">
        <v>99</v>
      </c>
      <c r="AP877">
        <v>99</v>
      </c>
      <c r="AQ877">
        <v>99</v>
      </c>
      <c r="AR877">
        <v>213</v>
      </c>
      <c r="AS877">
        <v>46.056841560519295</v>
      </c>
    </row>
    <row r="878" spans="1:45">
      <c r="A878">
        <v>16</v>
      </c>
      <c r="B878">
        <v>297</v>
      </c>
      <c r="C878">
        <v>2023</v>
      </c>
      <c r="D878">
        <v>9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10</v>
      </c>
      <c r="M878">
        <v>99</v>
      </c>
      <c r="N878">
        <v>99</v>
      </c>
      <c r="O878">
        <v>99</v>
      </c>
      <c r="P878">
        <v>99</v>
      </c>
      <c r="Q878">
        <v>1</v>
      </c>
      <c r="R878">
        <v>1</v>
      </c>
      <c r="S878">
        <v>10</v>
      </c>
      <c r="T878">
        <v>10</v>
      </c>
      <c r="U878">
        <v>525.70000000000005</v>
      </c>
      <c r="V878">
        <v>100</v>
      </c>
      <c r="W878">
        <v>100</v>
      </c>
      <c r="X878">
        <v>100</v>
      </c>
      <c r="Y878">
        <v>0</v>
      </c>
      <c r="Z878">
        <v>0</v>
      </c>
      <c r="AA878">
        <v>0</v>
      </c>
      <c r="AE878">
        <v>2.956830277942046E-2</v>
      </c>
      <c r="AF878">
        <v>6.0124492124171917E-2</v>
      </c>
      <c r="AG878">
        <v>1355</v>
      </c>
      <c r="AH878">
        <v>100</v>
      </c>
      <c r="AI878">
        <v>100</v>
      </c>
      <c r="AJ878">
        <v>0</v>
      </c>
      <c r="AN878">
        <v>99</v>
      </c>
      <c r="AO878">
        <v>99</v>
      </c>
      <c r="AP878">
        <v>99</v>
      </c>
      <c r="AQ878">
        <v>99</v>
      </c>
      <c r="AR878">
        <v>235</v>
      </c>
      <c r="AS878">
        <v>40.530518285928942</v>
      </c>
    </row>
    <row r="879" spans="1:45">
      <c r="A879">
        <v>16</v>
      </c>
      <c r="B879">
        <v>298</v>
      </c>
      <c r="C879">
        <v>2023</v>
      </c>
      <c r="D879">
        <v>10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10</v>
      </c>
      <c r="M879">
        <v>99</v>
      </c>
      <c r="N879">
        <v>99</v>
      </c>
      <c r="O879">
        <v>99</v>
      </c>
      <c r="P879">
        <v>99</v>
      </c>
      <c r="Q879">
        <v>4</v>
      </c>
      <c r="R879">
        <v>4</v>
      </c>
      <c r="S879">
        <v>10</v>
      </c>
      <c r="T879">
        <v>11</v>
      </c>
      <c r="U879">
        <v>395.27500000000009</v>
      </c>
      <c r="V879">
        <v>100</v>
      </c>
      <c r="W879">
        <v>100</v>
      </c>
      <c r="X879">
        <v>100</v>
      </c>
      <c r="Y879">
        <v>7.2973882314145246</v>
      </c>
      <c r="Z879">
        <v>0</v>
      </c>
      <c r="AA879">
        <v>0.70710678118654757</v>
      </c>
      <c r="AC879">
        <v>52.325249764968945</v>
      </c>
      <c r="AE879">
        <v>5.5656045637957424E-2</v>
      </c>
      <c r="AF879">
        <v>8.5385350334294119E-2</v>
      </c>
      <c r="AG879">
        <v>1125.75</v>
      </c>
      <c r="AH879">
        <v>100</v>
      </c>
      <c r="AI879">
        <v>100</v>
      </c>
      <c r="AJ879">
        <v>227.98177010454145</v>
      </c>
      <c r="AK879">
        <v>56.469607000411763</v>
      </c>
      <c r="AL879">
        <v>68.235057473984227</v>
      </c>
      <c r="AN879">
        <v>99</v>
      </c>
      <c r="AO879">
        <v>99</v>
      </c>
      <c r="AP879">
        <v>99</v>
      </c>
      <c r="AQ879">
        <v>99</v>
      </c>
      <c r="AR879">
        <v>207.5</v>
      </c>
      <c r="AS879">
        <v>44.276991861425039</v>
      </c>
    </row>
    <row r="880" spans="1:45">
      <c r="A880">
        <v>16</v>
      </c>
      <c r="B880">
        <v>299</v>
      </c>
      <c r="C880">
        <v>2023</v>
      </c>
      <c r="D880">
        <v>11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10</v>
      </c>
      <c r="M880">
        <v>99</v>
      </c>
      <c r="N880">
        <v>99</v>
      </c>
      <c r="O880">
        <v>99</v>
      </c>
      <c r="P880">
        <v>99</v>
      </c>
      <c r="Q880">
        <v>4</v>
      </c>
      <c r="R880">
        <v>4</v>
      </c>
      <c r="S880">
        <v>10</v>
      </c>
      <c r="T880">
        <v>12.25</v>
      </c>
      <c r="U880">
        <v>462.82499999999999</v>
      </c>
      <c r="V880">
        <v>100</v>
      </c>
      <c r="W880">
        <v>100</v>
      </c>
      <c r="X880">
        <v>100</v>
      </c>
      <c r="Y880">
        <v>55.393428084927535</v>
      </c>
      <c r="Z880">
        <v>0</v>
      </c>
      <c r="AA880">
        <v>2.7726341266023558</v>
      </c>
      <c r="AC880">
        <v>56.820879047053907</v>
      </c>
      <c r="AE880">
        <v>6.2295592586824489E-2</v>
      </c>
      <c r="AF880">
        <v>0.11042226181510152</v>
      </c>
      <c r="AG880">
        <v>1190.75</v>
      </c>
      <c r="AH880">
        <v>100</v>
      </c>
      <c r="AI880">
        <v>75</v>
      </c>
      <c r="AJ880">
        <v>239.02967911956043</v>
      </c>
      <c r="AK880">
        <v>27.288689608824257</v>
      </c>
      <c r="AL880">
        <v>-57.064074422360648</v>
      </c>
      <c r="AN880">
        <v>99</v>
      </c>
      <c r="AO880">
        <v>99</v>
      </c>
      <c r="AP880">
        <v>99</v>
      </c>
      <c r="AQ880">
        <v>99</v>
      </c>
      <c r="AR880">
        <v>218.25</v>
      </c>
      <c r="AS880">
        <v>44.309722274250149</v>
      </c>
    </row>
    <row r="881" spans="1:45">
      <c r="A881">
        <v>16</v>
      </c>
      <c r="B881">
        <v>300</v>
      </c>
      <c r="C881">
        <v>2023</v>
      </c>
      <c r="D881">
        <v>12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10</v>
      </c>
      <c r="M881">
        <v>99</v>
      </c>
      <c r="N881">
        <v>99</v>
      </c>
      <c r="O881">
        <v>99</v>
      </c>
      <c r="P881">
        <v>99</v>
      </c>
      <c r="Q881">
        <v>4</v>
      </c>
      <c r="R881">
        <v>4</v>
      </c>
      <c r="S881">
        <v>10</v>
      </c>
      <c r="T881">
        <v>11</v>
      </c>
      <c r="U881">
        <v>396.15</v>
      </c>
      <c r="V881">
        <v>100</v>
      </c>
      <c r="W881">
        <v>100</v>
      </c>
      <c r="X881">
        <v>75</v>
      </c>
      <c r="Y881">
        <v>45.620472378089609</v>
      </c>
      <c r="Z881">
        <v>0</v>
      </c>
      <c r="AA881">
        <v>1.58113883008419</v>
      </c>
      <c r="AC881">
        <v>76.387415558179441</v>
      </c>
      <c r="AE881">
        <v>9.5260776375327483E-2</v>
      </c>
      <c r="AF881">
        <v>0.14403554585663284</v>
      </c>
      <c r="AG881">
        <v>1008</v>
      </c>
      <c r="AH881">
        <v>100</v>
      </c>
      <c r="AI881">
        <v>100</v>
      </c>
      <c r="AJ881">
        <v>263.46062324377806</v>
      </c>
      <c r="AK881">
        <v>89.892436443975342</v>
      </c>
      <c r="AL881">
        <v>87.440743404795271</v>
      </c>
      <c r="AN881">
        <v>99</v>
      </c>
      <c r="AO881">
        <v>99</v>
      </c>
      <c r="AP881">
        <v>99</v>
      </c>
      <c r="AQ881">
        <v>99</v>
      </c>
      <c r="AR881">
        <v>207.25</v>
      </c>
      <c r="AS881">
        <v>44.328712461335662</v>
      </c>
    </row>
    <row r="882" spans="1:45">
      <c r="A882">
        <v>16</v>
      </c>
      <c r="B882">
        <v>301</v>
      </c>
      <c r="C882">
        <v>2023</v>
      </c>
      <c r="D882">
        <v>1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11</v>
      </c>
      <c r="M882">
        <v>99</v>
      </c>
      <c r="N882">
        <v>99</v>
      </c>
      <c r="O882">
        <v>99</v>
      </c>
      <c r="P882">
        <v>99</v>
      </c>
      <c r="R882">
        <v>0</v>
      </c>
      <c r="AN882">
        <v>99</v>
      </c>
      <c r="AO882">
        <v>99</v>
      </c>
      <c r="AP882">
        <v>99</v>
      </c>
      <c r="AQ882">
        <v>99</v>
      </c>
    </row>
    <row r="883" spans="1:45">
      <c r="A883">
        <v>16</v>
      </c>
      <c r="B883">
        <v>302</v>
      </c>
      <c r="C883">
        <v>2023</v>
      </c>
      <c r="D883">
        <v>2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11</v>
      </c>
      <c r="M883">
        <v>99</v>
      </c>
      <c r="N883">
        <v>99</v>
      </c>
      <c r="O883">
        <v>99</v>
      </c>
      <c r="P883">
        <v>99</v>
      </c>
      <c r="R883">
        <v>0</v>
      </c>
      <c r="AN883">
        <v>99</v>
      </c>
      <c r="AO883">
        <v>99</v>
      </c>
      <c r="AP883">
        <v>99</v>
      </c>
      <c r="AQ883">
        <v>99</v>
      </c>
    </row>
    <row r="884" spans="1:45">
      <c r="A884">
        <v>16</v>
      </c>
      <c r="B884">
        <v>303</v>
      </c>
      <c r="C884">
        <v>2023</v>
      </c>
      <c r="D884">
        <v>3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11</v>
      </c>
      <c r="M884">
        <v>99</v>
      </c>
      <c r="N884">
        <v>99</v>
      </c>
      <c r="O884">
        <v>99</v>
      </c>
      <c r="P884">
        <v>99</v>
      </c>
      <c r="Q884">
        <v>2</v>
      </c>
      <c r="R884">
        <v>2</v>
      </c>
      <c r="S884">
        <v>11</v>
      </c>
      <c r="T884">
        <v>11.5</v>
      </c>
      <c r="U884">
        <v>428.45</v>
      </c>
      <c r="V884">
        <v>100</v>
      </c>
      <c r="W884">
        <v>100</v>
      </c>
      <c r="X884">
        <v>100</v>
      </c>
      <c r="Y884">
        <v>46.849999999999838</v>
      </c>
      <c r="Z884">
        <v>0</v>
      </c>
      <c r="AA884">
        <v>1.5</v>
      </c>
      <c r="AC884">
        <v>100.00000000000109</v>
      </c>
      <c r="AE884">
        <v>4.3869269576661554E-2</v>
      </c>
      <c r="AF884">
        <v>7.1071242430485515E-2</v>
      </c>
      <c r="AG884">
        <v>1092.5</v>
      </c>
      <c r="AH884">
        <v>100</v>
      </c>
      <c r="AI884">
        <v>100</v>
      </c>
      <c r="AJ884">
        <v>352.5</v>
      </c>
      <c r="AK884">
        <v>99.999999999999986</v>
      </c>
      <c r="AL884">
        <v>100</v>
      </c>
      <c r="AN884">
        <v>99</v>
      </c>
      <c r="AO884">
        <v>99</v>
      </c>
      <c r="AP884">
        <v>99</v>
      </c>
      <c r="AQ884">
        <v>99</v>
      </c>
      <c r="AR884">
        <v>207</v>
      </c>
      <c r="AS884">
        <v>48.099037246793955</v>
      </c>
    </row>
    <row r="885" spans="1:45">
      <c r="A885">
        <v>16</v>
      </c>
      <c r="B885">
        <v>304</v>
      </c>
      <c r="C885">
        <v>2023</v>
      </c>
      <c r="D885">
        <v>4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11</v>
      </c>
      <c r="M885">
        <v>99</v>
      </c>
      <c r="N885">
        <v>99</v>
      </c>
      <c r="O885">
        <v>99</v>
      </c>
      <c r="P885">
        <v>99</v>
      </c>
      <c r="Q885">
        <v>1</v>
      </c>
      <c r="R885">
        <v>1</v>
      </c>
      <c r="S885">
        <v>11</v>
      </c>
      <c r="T885">
        <v>14</v>
      </c>
      <c r="U885">
        <v>489.6</v>
      </c>
      <c r="V885">
        <v>100</v>
      </c>
      <c r="W885">
        <v>100</v>
      </c>
      <c r="X885">
        <v>100</v>
      </c>
      <c r="Y885">
        <v>0</v>
      </c>
      <c r="Z885">
        <v>0</v>
      </c>
      <c r="AA885">
        <v>0</v>
      </c>
      <c r="AE885">
        <v>3.1979533098816758E-2</v>
      </c>
      <c r="AF885">
        <v>5.8535717547946446E-2</v>
      </c>
      <c r="AG885">
        <v>997</v>
      </c>
      <c r="AH885">
        <v>100</v>
      </c>
      <c r="AI885">
        <v>100</v>
      </c>
      <c r="AJ885">
        <v>0</v>
      </c>
      <c r="AN885">
        <v>99</v>
      </c>
      <c r="AO885">
        <v>99</v>
      </c>
      <c r="AP885">
        <v>99</v>
      </c>
      <c r="AQ885">
        <v>99</v>
      </c>
      <c r="AR885">
        <v>218</v>
      </c>
      <c r="AS885">
        <v>47.296238153740177</v>
      </c>
    </row>
    <row r="886" spans="1:45">
      <c r="A886">
        <v>16</v>
      </c>
      <c r="B886">
        <v>305</v>
      </c>
      <c r="C886">
        <v>2023</v>
      </c>
      <c r="D886">
        <v>5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11</v>
      </c>
      <c r="M886">
        <v>99</v>
      </c>
      <c r="N886">
        <v>99</v>
      </c>
      <c r="O886">
        <v>99</v>
      </c>
      <c r="P886">
        <v>99</v>
      </c>
      <c r="Q886">
        <v>1</v>
      </c>
      <c r="R886">
        <v>1</v>
      </c>
      <c r="S886">
        <v>11</v>
      </c>
      <c r="T886">
        <v>6</v>
      </c>
      <c r="U886">
        <v>477.1</v>
      </c>
      <c r="V886">
        <v>100</v>
      </c>
      <c r="W886">
        <v>0</v>
      </c>
      <c r="X886">
        <v>100</v>
      </c>
      <c r="Y886">
        <v>0</v>
      </c>
      <c r="Z886">
        <v>0</v>
      </c>
      <c r="AA886">
        <v>0</v>
      </c>
      <c r="AE886">
        <v>2.5779840164990978E-2</v>
      </c>
      <c r="AF886">
        <v>4.6140150586519539E-2</v>
      </c>
      <c r="AG886">
        <v>751</v>
      </c>
      <c r="AH886">
        <v>100</v>
      </c>
      <c r="AI886">
        <v>100</v>
      </c>
      <c r="AJ886">
        <v>0</v>
      </c>
      <c r="AN886">
        <v>99</v>
      </c>
      <c r="AO886">
        <v>99</v>
      </c>
      <c r="AP886">
        <v>99</v>
      </c>
      <c r="AQ886">
        <v>99</v>
      </c>
      <c r="AR886">
        <v>220</v>
      </c>
      <c r="AS886">
        <v>44.797145003756576</v>
      </c>
    </row>
    <row r="887" spans="1:45">
      <c r="A887">
        <v>16</v>
      </c>
      <c r="B887">
        <v>306</v>
      </c>
      <c r="C887">
        <v>2023</v>
      </c>
      <c r="D887">
        <v>6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11</v>
      </c>
      <c r="M887">
        <v>99</v>
      </c>
      <c r="N887">
        <v>99</v>
      </c>
      <c r="O887">
        <v>99</v>
      </c>
      <c r="P887">
        <v>99</v>
      </c>
      <c r="Q887">
        <v>1</v>
      </c>
      <c r="R887">
        <v>1</v>
      </c>
      <c r="S887">
        <v>11</v>
      </c>
      <c r="T887">
        <v>11</v>
      </c>
      <c r="U887">
        <v>561.5</v>
      </c>
      <c r="V887">
        <v>100</v>
      </c>
      <c r="W887">
        <v>100</v>
      </c>
      <c r="X887">
        <v>100</v>
      </c>
      <c r="Y887">
        <v>0</v>
      </c>
      <c r="Z887">
        <v>0</v>
      </c>
      <c r="AA887">
        <v>0</v>
      </c>
      <c r="AE887">
        <v>2.4752475247524754E-2</v>
      </c>
      <c r="AF887">
        <v>5.2822260947049053E-2</v>
      </c>
      <c r="AG887">
        <v>1200</v>
      </c>
      <c r="AH887">
        <v>100</v>
      </c>
      <c r="AI887">
        <v>100</v>
      </c>
      <c r="AJ887">
        <v>0</v>
      </c>
      <c r="AN887">
        <v>99</v>
      </c>
      <c r="AO887">
        <v>99</v>
      </c>
      <c r="AP887">
        <v>99</v>
      </c>
      <c r="AQ887">
        <v>99</v>
      </c>
      <c r="AR887">
        <v>235</v>
      </c>
      <c r="AS887">
        <v>43.304470107779593</v>
      </c>
    </row>
    <row r="888" spans="1:45">
      <c r="A888">
        <v>16</v>
      </c>
      <c r="B888">
        <v>307</v>
      </c>
      <c r="C888">
        <v>2023</v>
      </c>
      <c r="D888">
        <v>7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11</v>
      </c>
      <c r="M888">
        <v>99</v>
      </c>
      <c r="N888">
        <v>99</v>
      </c>
      <c r="O888">
        <v>99</v>
      </c>
      <c r="P888">
        <v>99</v>
      </c>
      <c r="Q888">
        <v>1</v>
      </c>
      <c r="R888">
        <v>1</v>
      </c>
      <c r="S888">
        <v>11</v>
      </c>
      <c r="T888">
        <v>13</v>
      </c>
      <c r="U888">
        <v>550.6</v>
      </c>
      <c r="V888">
        <v>100</v>
      </c>
      <c r="W888">
        <v>100</v>
      </c>
      <c r="X888">
        <v>100</v>
      </c>
      <c r="Y888">
        <v>0</v>
      </c>
      <c r="Z888">
        <v>0</v>
      </c>
      <c r="AA888">
        <v>0</v>
      </c>
      <c r="AE888">
        <v>3.9354584809130247E-2</v>
      </c>
      <c r="AF888">
        <v>8.2069413194752389E-2</v>
      </c>
      <c r="AG888">
        <v>1238</v>
      </c>
      <c r="AH888">
        <v>100</v>
      </c>
      <c r="AI888">
        <v>100</v>
      </c>
      <c r="AJ888">
        <v>0</v>
      </c>
      <c r="AN888">
        <v>99</v>
      </c>
      <c r="AO888">
        <v>99</v>
      </c>
      <c r="AP888">
        <v>99</v>
      </c>
      <c r="AQ888">
        <v>99</v>
      </c>
      <c r="AR888">
        <v>234</v>
      </c>
      <c r="AS888">
        <v>43.003522074308847</v>
      </c>
    </row>
    <row r="889" spans="1:45">
      <c r="A889">
        <v>16</v>
      </c>
      <c r="B889">
        <v>308</v>
      </c>
      <c r="C889">
        <v>2023</v>
      </c>
      <c r="D889">
        <v>8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11</v>
      </c>
      <c r="M889">
        <v>99</v>
      </c>
      <c r="N889">
        <v>99</v>
      </c>
      <c r="O889">
        <v>99</v>
      </c>
      <c r="P889">
        <v>99</v>
      </c>
      <c r="R889">
        <v>0</v>
      </c>
      <c r="AN889">
        <v>99</v>
      </c>
      <c r="AO889">
        <v>99</v>
      </c>
      <c r="AP889">
        <v>99</v>
      </c>
      <c r="AQ889">
        <v>99</v>
      </c>
    </row>
    <row r="890" spans="1:45">
      <c r="A890">
        <v>16</v>
      </c>
      <c r="B890">
        <v>309</v>
      </c>
      <c r="C890">
        <v>2023</v>
      </c>
      <c r="D890">
        <v>9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11</v>
      </c>
      <c r="M890">
        <v>99</v>
      </c>
      <c r="N890">
        <v>99</v>
      </c>
      <c r="O890">
        <v>99</v>
      </c>
      <c r="P890">
        <v>99</v>
      </c>
      <c r="R890">
        <v>0</v>
      </c>
      <c r="AN890">
        <v>99</v>
      </c>
      <c r="AO890">
        <v>99</v>
      </c>
      <c r="AP890">
        <v>99</v>
      </c>
      <c r="AQ890">
        <v>99</v>
      </c>
    </row>
    <row r="891" spans="1:45">
      <c r="A891">
        <v>16</v>
      </c>
      <c r="B891">
        <v>310</v>
      </c>
      <c r="C891">
        <v>2023</v>
      </c>
      <c r="D891">
        <v>10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11</v>
      </c>
      <c r="M891">
        <v>99</v>
      </c>
      <c r="N891">
        <v>99</v>
      </c>
      <c r="O891">
        <v>99</v>
      </c>
      <c r="P891">
        <v>99</v>
      </c>
      <c r="R891">
        <v>0</v>
      </c>
      <c r="AN891">
        <v>99</v>
      </c>
      <c r="AO891">
        <v>99</v>
      </c>
      <c r="AP891">
        <v>99</v>
      </c>
      <c r="AQ891">
        <v>99</v>
      </c>
    </row>
    <row r="892" spans="1:45">
      <c r="A892">
        <v>16</v>
      </c>
      <c r="B892">
        <v>311</v>
      </c>
      <c r="C892">
        <v>2023</v>
      </c>
      <c r="D892">
        <v>11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11</v>
      </c>
      <c r="M892">
        <v>99</v>
      </c>
      <c r="N892">
        <v>99</v>
      </c>
      <c r="O892">
        <v>99</v>
      </c>
      <c r="P892">
        <v>99</v>
      </c>
      <c r="R892">
        <v>0</v>
      </c>
      <c r="AN892">
        <v>99</v>
      </c>
      <c r="AO892">
        <v>99</v>
      </c>
      <c r="AP892">
        <v>99</v>
      </c>
      <c r="AQ892">
        <v>99</v>
      </c>
    </row>
    <row r="893" spans="1:45">
      <c r="A893">
        <v>16</v>
      </c>
      <c r="B893">
        <v>312</v>
      </c>
      <c r="C893">
        <v>2023</v>
      </c>
      <c r="D893">
        <v>12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11</v>
      </c>
      <c r="M893">
        <v>99</v>
      </c>
      <c r="N893">
        <v>99</v>
      </c>
      <c r="O893">
        <v>99</v>
      </c>
      <c r="P893">
        <v>99</v>
      </c>
      <c r="Q893">
        <v>2</v>
      </c>
      <c r="R893">
        <v>2</v>
      </c>
      <c r="S893">
        <v>11</v>
      </c>
      <c r="T893">
        <v>13.5</v>
      </c>
      <c r="U893">
        <v>465.65</v>
      </c>
      <c r="V893">
        <v>100</v>
      </c>
      <c r="W893">
        <v>100</v>
      </c>
      <c r="X893">
        <v>100</v>
      </c>
      <c r="Y893">
        <v>61.149999999999821</v>
      </c>
      <c r="Z893">
        <v>0</v>
      </c>
      <c r="AA893">
        <v>1.5</v>
      </c>
      <c r="AC893">
        <v>100.00000000000064</v>
      </c>
      <c r="AE893">
        <v>4.7630388187663741E-2</v>
      </c>
      <c r="AF893">
        <v>8.4652469933284236E-2</v>
      </c>
      <c r="AG893">
        <v>1382.5</v>
      </c>
      <c r="AH893">
        <v>100</v>
      </c>
      <c r="AI893">
        <v>100</v>
      </c>
      <c r="AJ893">
        <v>13.5</v>
      </c>
      <c r="AK893">
        <v>-100.00000000000306</v>
      </c>
      <c r="AL893">
        <v>-100</v>
      </c>
      <c r="AN893">
        <v>99</v>
      </c>
      <c r="AO893">
        <v>99</v>
      </c>
      <c r="AP893">
        <v>99</v>
      </c>
      <c r="AQ893">
        <v>99</v>
      </c>
      <c r="AR893">
        <v>210</v>
      </c>
      <c r="AS893">
        <v>50.023551699350541</v>
      </c>
    </row>
    <row r="894" spans="1:45">
      <c r="A894">
        <v>16</v>
      </c>
      <c r="B894">
        <v>313</v>
      </c>
      <c r="C894">
        <v>2023</v>
      </c>
      <c r="D894">
        <v>1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12</v>
      </c>
      <c r="M894">
        <v>99</v>
      </c>
      <c r="N894">
        <v>99</v>
      </c>
      <c r="O894">
        <v>99</v>
      </c>
      <c r="P894">
        <v>99</v>
      </c>
      <c r="R894">
        <v>0</v>
      </c>
      <c r="AN894">
        <v>99</v>
      </c>
      <c r="AO894">
        <v>99</v>
      </c>
      <c r="AP894">
        <v>99</v>
      </c>
      <c r="AQ894">
        <v>99</v>
      </c>
    </row>
    <row r="895" spans="1:45">
      <c r="A895">
        <v>16</v>
      </c>
      <c r="B895">
        <v>314</v>
      </c>
      <c r="C895">
        <v>2023</v>
      </c>
      <c r="D895">
        <v>2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12</v>
      </c>
      <c r="M895">
        <v>99</v>
      </c>
      <c r="N895">
        <v>99</v>
      </c>
      <c r="O895">
        <v>99</v>
      </c>
      <c r="P895">
        <v>99</v>
      </c>
      <c r="R895">
        <v>0</v>
      </c>
      <c r="AN895">
        <v>99</v>
      </c>
      <c r="AO895">
        <v>99</v>
      </c>
      <c r="AP895">
        <v>99</v>
      </c>
      <c r="AQ895">
        <v>99</v>
      </c>
    </row>
    <row r="896" spans="1:45">
      <c r="A896">
        <v>16</v>
      </c>
      <c r="B896">
        <v>315</v>
      </c>
      <c r="C896">
        <v>2023</v>
      </c>
      <c r="D896">
        <v>3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12</v>
      </c>
      <c r="M896">
        <v>99</v>
      </c>
      <c r="N896">
        <v>99</v>
      </c>
      <c r="O896">
        <v>99</v>
      </c>
      <c r="P896">
        <v>99</v>
      </c>
      <c r="R896">
        <v>0</v>
      </c>
      <c r="AN896">
        <v>99</v>
      </c>
      <c r="AO896">
        <v>99</v>
      </c>
      <c r="AP896">
        <v>99</v>
      </c>
      <c r="AQ896">
        <v>99</v>
      </c>
    </row>
    <row r="897" spans="1:45">
      <c r="A897">
        <v>16</v>
      </c>
      <c r="B897">
        <v>316</v>
      </c>
      <c r="C897">
        <v>2023</v>
      </c>
      <c r="D897">
        <v>4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12</v>
      </c>
      <c r="M897">
        <v>99</v>
      </c>
      <c r="N897">
        <v>99</v>
      </c>
      <c r="O897">
        <v>99</v>
      </c>
      <c r="P897">
        <v>99</v>
      </c>
      <c r="R897">
        <v>0</v>
      </c>
      <c r="AN897">
        <v>99</v>
      </c>
      <c r="AO897">
        <v>99</v>
      </c>
      <c r="AP897">
        <v>99</v>
      </c>
      <c r="AQ897">
        <v>99</v>
      </c>
    </row>
    <row r="898" spans="1:45">
      <c r="A898">
        <v>16</v>
      </c>
      <c r="B898">
        <v>317</v>
      </c>
      <c r="C898">
        <v>2023</v>
      </c>
      <c r="D898">
        <v>5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12</v>
      </c>
      <c r="M898">
        <v>99</v>
      </c>
      <c r="N898">
        <v>99</v>
      </c>
      <c r="O898">
        <v>99</v>
      </c>
      <c r="P898">
        <v>99</v>
      </c>
      <c r="Q898">
        <v>1</v>
      </c>
      <c r="R898">
        <v>1</v>
      </c>
      <c r="S898">
        <v>12</v>
      </c>
      <c r="T898">
        <v>13</v>
      </c>
      <c r="U898">
        <v>572.70000000000005</v>
      </c>
      <c r="V898">
        <v>100</v>
      </c>
      <c r="W898">
        <v>100</v>
      </c>
      <c r="X898">
        <v>100</v>
      </c>
      <c r="Y898">
        <v>0</v>
      </c>
      <c r="Z898">
        <v>0</v>
      </c>
      <c r="AA898">
        <v>0</v>
      </c>
      <c r="AE898">
        <v>2.5779840164990978E-2</v>
      </c>
      <c r="AF898">
        <v>5.5385588431984371E-2</v>
      </c>
      <c r="AG898">
        <v>1069</v>
      </c>
      <c r="AH898">
        <v>100</v>
      </c>
      <c r="AI898">
        <v>100</v>
      </c>
      <c r="AJ898">
        <v>0</v>
      </c>
      <c r="AN898">
        <v>99</v>
      </c>
      <c r="AO898">
        <v>99</v>
      </c>
      <c r="AP898">
        <v>99</v>
      </c>
      <c r="AQ898">
        <v>99</v>
      </c>
      <c r="AR898">
        <v>239</v>
      </c>
      <c r="AS898">
        <v>41.972121281997055</v>
      </c>
    </row>
    <row r="899" spans="1:45">
      <c r="A899">
        <v>16</v>
      </c>
      <c r="B899">
        <v>318</v>
      </c>
      <c r="C899">
        <v>2023</v>
      </c>
      <c r="D899">
        <v>6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12</v>
      </c>
      <c r="M899">
        <v>99</v>
      </c>
      <c r="N899">
        <v>99</v>
      </c>
      <c r="O899">
        <v>99</v>
      </c>
      <c r="P899">
        <v>99</v>
      </c>
      <c r="R899">
        <v>0</v>
      </c>
      <c r="AN899">
        <v>99</v>
      </c>
      <c r="AO899">
        <v>99</v>
      </c>
      <c r="AP899">
        <v>99</v>
      </c>
      <c r="AQ899">
        <v>99</v>
      </c>
    </row>
    <row r="900" spans="1:45">
      <c r="A900">
        <v>16</v>
      </c>
      <c r="B900">
        <v>319</v>
      </c>
      <c r="C900">
        <v>2023</v>
      </c>
      <c r="D900">
        <v>7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12</v>
      </c>
      <c r="M900">
        <v>99</v>
      </c>
      <c r="N900">
        <v>99</v>
      </c>
      <c r="O900">
        <v>99</v>
      </c>
      <c r="P900">
        <v>99</v>
      </c>
      <c r="R900">
        <v>0</v>
      </c>
      <c r="AN900">
        <v>99</v>
      </c>
      <c r="AO900">
        <v>99</v>
      </c>
      <c r="AP900">
        <v>99</v>
      </c>
      <c r="AQ900">
        <v>99</v>
      </c>
    </row>
    <row r="901" spans="1:45">
      <c r="A901">
        <v>16</v>
      </c>
      <c r="B901">
        <v>320</v>
      </c>
      <c r="C901">
        <v>2023</v>
      </c>
      <c r="D901">
        <v>8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12</v>
      </c>
      <c r="M901">
        <v>99</v>
      </c>
      <c r="N901">
        <v>99</v>
      </c>
      <c r="O901">
        <v>99</v>
      </c>
      <c r="P901">
        <v>99</v>
      </c>
      <c r="R901">
        <v>0</v>
      </c>
      <c r="AN901">
        <v>99</v>
      </c>
      <c r="AO901">
        <v>99</v>
      </c>
      <c r="AP901">
        <v>99</v>
      </c>
      <c r="AQ901">
        <v>99</v>
      </c>
    </row>
    <row r="902" spans="1:45">
      <c r="A902">
        <v>16</v>
      </c>
      <c r="B902">
        <v>321</v>
      </c>
      <c r="C902">
        <v>2023</v>
      </c>
      <c r="D902">
        <v>9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12</v>
      </c>
      <c r="M902">
        <v>99</v>
      </c>
      <c r="N902">
        <v>99</v>
      </c>
      <c r="O902">
        <v>99</v>
      </c>
      <c r="P902">
        <v>99</v>
      </c>
      <c r="R902">
        <v>0</v>
      </c>
      <c r="AN902">
        <v>99</v>
      </c>
      <c r="AO902">
        <v>99</v>
      </c>
      <c r="AP902">
        <v>99</v>
      </c>
      <c r="AQ902">
        <v>99</v>
      </c>
    </row>
    <row r="903" spans="1:45">
      <c r="A903">
        <v>16</v>
      </c>
      <c r="B903">
        <v>322</v>
      </c>
      <c r="C903">
        <v>2023</v>
      </c>
      <c r="D903">
        <v>10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12</v>
      </c>
      <c r="M903">
        <v>99</v>
      </c>
      <c r="N903">
        <v>99</v>
      </c>
      <c r="O903">
        <v>99</v>
      </c>
      <c r="P903">
        <v>99</v>
      </c>
      <c r="Q903">
        <v>2</v>
      </c>
      <c r="R903">
        <v>2</v>
      </c>
      <c r="S903">
        <v>12</v>
      </c>
      <c r="T903">
        <v>14</v>
      </c>
      <c r="U903">
        <v>464.8</v>
      </c>
      <c r="V903">
        <v>100</v>
      </c>
      <c r="W903">
        <v>100</v>
      </c>
      <c r="X903">
        <v>100</v>
      </c>
      <c r="Y903">
        <v>82.799999999999983</v>
      </c>
      <c r="Z903">
        <v>0</v>
      </c>
      <c r="AA903">
        <v>1</v>
      </c>
      <c r="AC903">
        <v>100.00000000000024</v>
      </c>
      <c r="AE903">
        <v>2.7828022818978712E-2</v>
      </c>
      <c r="AF903">
        <v>5.0201898469900592E-2</v>
      </c>
      <c r="AG903">
        <v>837</v>
      </c>
      <c r="AH903">
        <v>100</v>
      </c>
      <c r="AI903">
        <v>100</v>
      </c>
      <c r="AJ903">
        <v>85</v>
      </c>
      <c r="AK903">
        <v>99.999999999999204</v>
      </c>
      <c r="AL903">
        <v>100</v>
      </c>
      <c r="AN903">
        <v>99</v>
      </c>
      <c r="AO903">
        <v>99</v>
      </c>
      <c r="AP903">
        <v>99</v>
      </c>
      <c r="AQ903">
        <v>99</v>
      </c>
      <c r="AR903">
        <v>207.5</v>
      </c>
      <c r="AS903">
        <v>51.790002776828381</v>
      </c>
    </row>
    <row r="904" spans="1:45">
      <c r="A904">
        <v>16</v>
      </c>
      <c r="B904">
        <v>323</v>
      </c>
      <c r="C904">
        <v>2023</v>
      </c>
      <c r="D904">
        <v>11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12</v>
      </c>
      <c r="M904">
        <v>99</v>
      </c>
      <c r="N904">
        <v>99</v>
      </c>
      <c r="O904">
        <v>99</v>
      </c>
      <c r="P904">
        <v>99</v>
      </c>
      <c r="R904">
        <v>0</v>
      </c>
      <c r="AN904">
        <v>99</v>
      </c>
      <c r="AO904">
        <v>99</v>
      </c>
      <c r="AP904">
        <v>99</v>
      </c>
      <c r="AQ904">
        <v>99</v>
      </c>
    </row>
    <row r="905" spans="1:45">
      <c r="A905">
        <v>16</v>
      </c>
      <c r="B905">
        <v>324</v>
      </c>
      <c r="C905">
        <v>2023</v>
      </c>
      <c r="D905">
        <v>12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12</v>
      </c>
      <c r="M905">
        <v>99</v>
      </c>
      <c r="N905">
        <v>99</v>
      </c>
      <c r="O905">
        <v>99</v>
      </c>
      <c r="P905">
        <v>99</v>
      </c>
      <c r="R905">
        <v>0</v>
      </c>
      <c r="AN905">
        <v>99</v>
      </c>
      <c r="AO905">
        <v>99</v>
      </c>
      <c r="AP905">
        <v>99</v>
      </c>
      <c r="AQ905">
        <v>99</v>
      </c>
    </row>
    <row r="906" spans="1:45">
      <c r="A906">
        <v>16</v>
      </c>
      <c r="B906">
        <v>325</v>
      </c>
      <c r="C906">
        <v>2023</v>
      </c>
      <c r="D906">
        <v>1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13</v>
      </c>
      <c r="M906">
        <v>99</v>
      </c>
      <c r="N906">
        <v>99</v>
      </c>
      <c r="O906">
        <v>99</v>
      </c>
      <c r="P906">
        <v>99</v>
      </c>
      <c r="R906">
        <v>0</v>
      </c>
      <c r="AN906">
        <v>99</v>
      </c>
      <c r="AO906">
        <v>99</v>
      </c>
      <c r="AP906">
        <v>99</v>
      </c>
      <c r="AQ906">
        <v>99</v>
      </c>
    </row>
    <row r="907" spans="1:45">
      <c r="A907">
        <v>16</v>
      </c>
      <c r="B907">
        <v>326</v>
      </c>
      <c r="C907">
        <v>2023</v>
      </c>
      <c r="D907">
        <v>2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13</v>
      </c>
      <c r="M907">
        <v>99</v>
      </c>
      <c r="N907">
        <v>99</v>
      </c>
      <c r="O907">
        <v>99</v>
      </c>
      <c r="P907">
        <v>99</v>
      </c>
      <c r="R907">
        <v>0</v>
      </c>
      <c r="AN907">
        <v>99</v>
      </c>
      <c r="AO907">
        <v>99</v>
      </c>
      <c r="AP907">
        <v>99</v>
      </c>
      <c r="AQ907">
        <v>99</v>
      </c>
    </row>
    <row r="908" spans="1:45">
      <c r="A908">
        <v>16</v>
      </c>
      <c r="B908">
        <v>327</v>
      </c>
      <c r="C908">
        <v>2023</v>
      </c>
      <c r="D908">
        <v>3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13</v>
      </c>
      <c r="M908">
        <v>99</v>
      </c>
      <c r="N908">
        <v>99</v>
      </c>
      <c r="O908">
        <v>99</v>
      </c>
      <c r="P908">
        <v>99</v>
      </c>
      <c r="R908">
        <v>0</v>
      </c>
      <c r="AN908">
        <v>99</v>
      </c>
      <c r="AO908">
        <v>99</v>
      </c>
      <c r="AP908">
        <v>99</v>
      </c>
      <c r="AQ908">
        <v>99</v>
      </c>
    </row>
    <row r="909" spans="1:45">
      <c r="A909">
        <v>16</v>
      </c>
      <c r="B909">
        <v>328</v>
      </c>
      <c r="C909">
        <v>2023</v>
      </c>
      <c r="D909">
        <v>4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13</v>
      </c>
      <c r="M909">
        <v>99</v>
      </c>
      <c r="N909">
        <v>99</v>
      </c>
      <c r="O909">
        <v>99</v>
      </c>
      <c r="P909">
        <v>99</v>
      </c>
      <c r="R909">
        <v>0</v>
      </c>
      <c r="AN909">
        <v>99</v>
      </c>
      <c r="AO909">
        <v>99</v>
      </c>
      <c r="AP909">
        <v>99</v>
      </c>
      <c r="AQ909">
        <v>99</v>
      </c>
    </row>
    <row r="910" spans="1:45">
      <c r="A910">
        <v>16</v>
      </c>
      <c r="B910">
        <v>329</v>
      </c>
      <c r="C910">
        <v>2023</v>
      </c>
      <c r="D910">
        <v>5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13</v>
      </c>
      <c r="M910">
        <v>99</v>
      </c>
      <c r="N910">
        <v>99</v>
      </c>
      <c r="O910">
        <v>99</v>
      </c>
      <c r="P910">
        <v>99</v>
      </c>
      <c r="R910">
        <v>0</v>
      </c>
      <c r="AN910">
        <v>99</v>
      </c>
      <c r="AO910">
        <v>99</v>
      </c>
      <c r="AP910">
        <v>99</v>
      </c>
      <c r="AQ910">
        <v>99</v>
      </c>
    </row>
    <row r="911" spans="1:45">
      <c r="A911">
        <v>16</v>
      </c>
      <c r="B911">
        <v>330</v>
      </c>
      <c r="C911">
        <v>2023</v>
      </c>
      <c r="D911">
        <v>6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13</v>
      </c>
      <c r="M911">
        <v>99</v>
      </c>
      <c r="N911">
        <v>99</v>
      </c>
      <c r="O911">
        <v>99</v>
      </c>
      <c r="P911">
        <v>99</v>
      </c>
      <c r="R911">
        <v>0</v>
      </c>
      <c r="AN911">
        <v>99</v>
      </c>
      <c r="AO911">
        <v>99</v>
      </c>
      <c r="AP911">
        <v>99</v>
      </c>
      <c r="AQ911">
        <v>99</v>
      </c>
    </row>
    <row r="912" spans="1:45">
      <c r="A912">
        <v>16</v>
      </c>
      <c r="B912">
        <v>331</v>
      </c>
      <c r="C912">
        <v>2023</v>
      </c>
      <c r="D912">
        <v>7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13</v>
      </c>
      <c r="M912">
        <v>99</v>
      </c>
      <c r="N912">
        <v>99</v>
      </c>
      <c r="O912">
        <v>99</v>
      </c>
      <c r="P912">
        <v>99</v>
      </c>
      <c r="R912">
        <v>0</v>
      </c>
      <c r="AN912">
        <v>99</v>
      </c>
      <c r="AO912">
        <v>99</v>
      </c>
      <c r="AP912">
        <v>99</v>
      </c>
      <c r="AQ912">
        <v>99</v>
      </c>
    </row>
    <row r="913" spans="1:43">
      <c r="A913">
        <v>16</v>
      </c>
      <c r="B913">
        <v>332</v>
      </c>
      <c r="C913">
        <v>2023</v>
      </c>
      <c r="D913">
        <v>8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13</v>
      </c>
      <c r="M913">
        <v>99</v>
      </c>
      <c r="N913">
        <v>99</v>
      </c>
      <c r="O913">
        <v>99</v>
      </c>
      <c r="P913">
        <v>99</v>
      </c>
      <c r="R913">
        <v>0</v>
      </c>
      <c r="AN913">
        <v>99</v>
      </c>
      <c r="AO913">
        <v>99</v>
      </c>
      <c r="AP913">
        <v>99</v>
      </c>
      <c r="AQ913">
        <v>99</v>
      </c>
    </row>
    <row r="914" spans="1:43">
      <c r="A914">
        <v>16</v>
      </c>
      <c r="B914">
        <v>333</v>
      </c>
      <c r="C914">
        <v>2023</v>
      </c>
      <c r="D914">
        <v>9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13</v>
      </c>
      <c r="M914">
        <v>99</v>
      </c>
      <c r="N914">
        <v>99</v>
      </c>
      <c r="O914">
        <v>99</v>
      </c>
      <c r="P914">
        <v>99</v>
      </c>
      <c r="R914">
        <v>0</v>
      </c>
      <c r="AN914">
        <v>99</v>
      </c>
      <c r="AO914">
        <v>99</v>
      </c>
      <c r="AP914">
        <v>99</v>
      </c>
      <c r="AQ914">
        <v>99</v>
      </c>
    </row>
    <row r="915" spans="1:43">
      <c r="A915">
        <v>16</v>
      </c>
      <c r="B915">
        <v>334</v>
      </c>
      <c r="C915">
        <v>2023</v>
      </c>
      <c r="D915">
        <v>10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13</v>
      </c>
      <c r="M915">
        <v>99</v>
      </c>
      <c r="N915">
        <v>99</v>
      </c>
      <c r="O915">
        <v>99</v>
      </c>
      <c r="P915">
        <v>99</v>
      </c>
      <c r="R915">
        <v>0</v>
      </c>
      <c r="AN915">
        <v>99</v>
      </c>
      <c r="AO915">
        <v>99</v>
      </c>
      <c r="AP915">
        <v>99</v>
      </c>
      <c r="AQ915">
        <v>99</v>
      </c>
    </row>
    <row r="916" spans="1:43">
      <c r="A916">
        <v>16</v>
      </c>
      <c r="B916">
        <v>335</v>
      </c>
      <c r="C916">
        <v>2023</v>
      </c>
      <c r="D916">
        <v>11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13</v>
      </c>
      <c r="M916">
        <v>99</v>
      </c>
      <c r="N916">
        <v>99</v>
      </c>
      <c r="O916">
        <v>99</v>
      </c>
      <c r="P916">
        <v>99</v>
      </c>
      <c r="R916">
        <v>0</v>
      </c>
      <c r="AN916">
        <v>99</v>
      </c>
      <c r="AO916">
        <v>99</v>
      </c>
      <c r="AP916">
        <v>99</v>
      </c>
      <c r="AQ916">
        <v>99</v>
      </c>
    </row>
    <row r="917" spans="1:43">
      <c r="A917">
        <v>16</v>
      </c>
      <c r="B917">
        <v>336</v>
      </c>
      <c r="C917">
        <v>2023</v>
      </c>
      <c r="D917">
        <v>12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13</v>
      </c>
      <c r="M917">
        <v>99</v>
      </c>
      <c r="N917">
        <v>99</v>
      </c>
      <c r="O917">
        <v>99</v>
      </c>
      <c r="P917">
        <v>99</v>
      </c>
      <c r="R917">
        <v>0</v>
      </c>
      <c r="AN917">
        <v>99</v>
      </c>
      <c r="AO917">
        <v>99</v>
      </c>
      <c r="AP917">
        <v>99</v>
      </c>
      <c r="AQ917">
        <v>99</v>
      </c>
    </row>
    <row r="918" spans="1:43">
      <c r="A918">
        <v>16</v>
      </c>
      <c r="B918">
        <v>337</v>
      </c>
      <c r="C918">
        <v>2023</v>
      </c>
      <c r="D918">
        <v>1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14</v>
      </c>
      <c r="M918">
        <v>99</v>
      </c>
      <c r="N918">
        <v>99</v>
      </c>
      <c r="O918">
        <v>99</v>
      </c>
      <c r="P918">
        <v>99</v>
      </c>
      <c r="R918">
        <v>0</v>
      </c>
      <c r="AN918">
        <v>99</v>
      </c>
      <c r="AO918">
        <v>99</v>
      </c>
      <c r="AP918">
        <v>99</v>
      </c>
      <c r="AQ918">
        <v>99</v>
      </c>
    </row>
    <row r="919" spans="1:43">
      <c r="A919">
        <v>16</v>
      </c>
      <c r="B919">
        <v>338</v>
      </c>
      <c r="C919">
        <v>2023</v>
      </c>
      <c r="D919">
        <v>2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14</v>
      </c>
      <c r="M919">
        <v>99</v>
      </c>
      <c r="N919">
        <v>99</v>
      </c>
      <c r="O919">
        <v>99</v>
      </c>
      <c r="P919">
        <v>99</v>
      </c>
      <c r="R919">
        <v>0</v>
      </c>
      <c r="AN919">
        <v>99</v>
      </c>
      <c r="AO919">
        <v>99</v>
      </c>
      <c r="AP919">
        <v>99</v>
      </c>
      <c r="AQ919">
        <v>99</v>
      </c>
    </row>
    <row r="920" spans="1:43">
      <c r="A920">
        <v>16</v>
      </c>
      <c r="B920">
        <v>339</v>
      </c>
      <c r="C920">
        <v>2023</v>
      </c>
      <c r="D920">
        <v>3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14</v>
      </c>
      <c r="M920">
        <v>99</v>
      </c>
      <c r="N920">
        <v>99</v>
      </c>
      <c r="O920">
        <v>99</v>
      </c>
      <c r="P920">
        <v>99</v>
      </c>
      <c r="R920">
        <v>0</v>
      </c>
      <c r="AN920">
        <v>99</v>
      </c>
      <c r="AO920">
        <v>99</v>
      </c>
      <c r="AP920">
        <v>99</v>
      </c>
      <c r="AQ920">
        <v>99</v>
      </c>
    </row>
    <row r="921" spans="1:43">
      <c r="A921">
        <v>16</v>
      </c>
      <c r="B921">
        <v>340</v>
      </c>
      <c r="C921">
        <v>2023</v>
      </c>
      <c r="D921">
        <v>4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14</v>
      </c>
      <c r="M921">
        <v>99</v>
      </c>
      <c r="N921">
        <v>99</v>
      </c>
      <c r="O921">
        <v>99</v>
      </c>
      <c r="P921">
        <v>99</v>
      </c>
      <c r="R921">
        <v>0</v>
      </c>
      <c r="AN921">
        <v>99</v>
      </c>
      <c r="AO921">
        <v>99</v>
      </c>
      <c r="AP921">
        <v>99</v>
      </c>
      <c r="AQ921">
        <v>99</v>
      </c>
    </row>
    <row r="922" spans="1:43">
      <c r="A922">
        <v>16</v>
      </c>
      <c r="B922">
        <v>341</v>
      </c>
      <c r="C922">
        <v>2023</v>
      </c>
      <c r="D922">
        <v>5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14</v>
      </c>
      <c r="M922">
        <v>99</v>
      </c>
      <c r="N922">
        <v>99</v>
      </c>
      <c r="O922">
        <v>99</v>
      </c>
      <c r="P922">
        <v>99</v>
      </c>
      <c r="R922">
        <v>0</v>
      </c>
      <c r="AN922">
        <v>99</v>
      </c>
      <c r="AO922">
        <v>99</v>
      </c>
      <c r="AP922">
        <v>99</v>
      </c>
      <c r="AQ922">
        <v>99</v>
      </c>
    </row>
    <row r="923" spans="1:43">
      <c r="A923">
        <v>16</v>
      </c>
      <c r="B923">
        <v>342</v>
      </c>
      <c r="C923">
        <v>2023</v>
      </c>
      <c r="D923">
        <v>6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14</v>
      </c>
      <c r="M923">
        <v>99</v>
      </c>
      <c r="N923">
        <v>99</v>
      </c>
      <c r="O923">
        <v>99</v>
      </c>
      <c r="P923">
        <v>99</v>
      </c>
      <c r="R923">
        <v>0</v>
      </c>
      <c r="AN923">
        <v>99</v>
      </c>
      <c r="AO923">
        <v>99</v>
      </c>
      <c r="AP923">
        <v>99</v>
      </c>
      <c r="AQ923">
        <v>99</v>
      </c>
    </row>
    <row r="924" spans="1:43">
      <c r="A924">
        <v>16</v>
      </c>
      <c r="B924">
        <v>343</v>
      </c>
      <c r="C924">
        <v>2023</v>
      </c>
      <c r="D924">
        <v>7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14</v>
      </c>
      <c r="M924">
        <v>99</v>
      </c>
      <c r="N924">
        <v>99</v>
      </c>
      <c r="O924">
        <v>99</v>
      </c>
      <c r="P924">
        <v>99</v>
      </c>
      <c r="R924">
        <v>0</v>
      </c>
      <c r="AN924">
        <v>99</v>
      </c>
      <c r="AO924">
        <v>99</v>
      </c>
      <c r="AP924">
        <v>99</v>
      </c>
      <c r="AQ924">
        <v>99</v>
      </c>
    </row>
    <row r="925" spans="1:43">
      <c r="A925">
        <v>16</v>
      </c>
      <c r="B925">
        <v>344</v>
      </c>
      <c r="C925">
        <v>2023</v>
      </c>
      <c r="D925">
        <v>8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14</v>
      </c>
      <c r="M925">
        <v>99</v>
      </c>
      <c r="N925">
        <v>99</v>
      </c>
      <c r="O925">
        <v>99</v>
      </c>
      <c r="P925">
        <v>99</v>
      </c>
      <c r="R925">
        <v>0</v>
      </c>
      <c r="AN925">
        <v>99</v>
      </c>
      <c r="AO925">
        <v>99</v>
      </c>
      <c r="AP925">
        <v>99</v>
      </c>
      <c r="AQ925">
        <v>99</v>
      </c>
    </row>
    <row r="926" spans="1:43">
      <c r="A926">
        <v>16</v>
      </c>
      <c r="B926">
        <v>345</v>
      </c>
      <c r="C926">
        <v>2023</v>
      </c>
      <c r="D926">
        <v>9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14</v>
      </c>
      <c r="M926">
        <v>99</v>
      </c>
      <c r="N926">
        <v>99</v>
      </c>
      <c r="O926">
        <v>99</v>
      </c>
      <c r="P926">
        <v>99</v>
      </c>
      <c r="R926">
        <v>0</v>
      </c>
      <c r="AN926">
        <v>99</v>
      </c>
      <c r="AO926">
        <v>99</v>
      </c>
      <c r="AP926">
        <v>99</v>
      </c>
      <c r="AQ926">
        <v>99</v>
      </c>
    </row>
    <row r="927" spans="1:43">
      <c r="A927">
        <v>16</v>
      </c>
      <c r="B927">
        <v>346</v>
      </c>
      <c r="C927">
        <v>2023</v>
      </c>
      <c r="D927">
        <v>10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14</v>
      </c>
      <c r="M927">
        <v>99</v>
      </c>
      <c r="N927">
        <v>99</v>
      </c>
      <c r="O927">
        <v>99</v>
      </c>
      <c r="P927">
        <v>99</v>
      </c>
      <c r="R927">
        <v>0</v>
      </c>
      <c r="AN927">
        <v>99</v>
      </c>
      <c r="AO927">
        <v>99</v>
      </c>
      <c r="AP927">
        <v>99</v>
      </c>
      <c r="AQ927">
        <v>99</v>
      </c>
    </row>
    <row r="928" spans="1:43">
      <c r="A928">
        <v>16</v>
      </c>
      <c r="B928">
        <v>347</v>
      </c>
      <c r="C928">
        <v>2023</v>
      </c>
      <c r="D928">
        <v>11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14</v>
      </c>
      <c r="M928">
        <v>99</v>
      </c>
      <c r="N928">
        <v>99</v>
      </c>
      <c r="O928">
        <v>99</v>
      </c>
      <c r="P928">
        <v>99</v>
      </c>
      <c r="R928">
        <v>0</v>
      </c>
      <c r="AN928">
        <v>99</v>
      </c>
      <c r="AO928">
        <v>99</v>
      </c>
      <c r="AP928">
        <v>99</v>
      </c>
      <c r="AQ928">
        <v>99</v>
      </c>
    </row>
    <row r="929" spans="1:43">
      <c r="A929">
        <v>16</v>
      </c>
      <c r="B929">
        <v>348</v>
      </c>
      <c r="C929">
        <v>2023</v>
      </c>
      <c r="D929">
        <v>12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14</v>
      </c>
      <c r="M929">
        <v>99</v>
      </c>
      <c r="N929">
        <v>99</v>
      </c>
      <c r="O929">
        <v>99</v>
      </c>
      <c r="P929">
        <v>99</v>
      </c>
      <c r="R929">
        <v>0</v>
      </c>
      <c r="AN929">
        <v>99</v>
      </c>
      <c r="AO929">
        <v>99</v>
      </c>
      <c r="AP929">
        <v>99</v>
      </c>
      <c r="AQ929">
        <v>99</v>
      </c>
    </row>
    <row r="930" spans="1:43">
      <c r="A930">
        <v>16</v>
      </c>
      <c r="B930">
        <v>349</v>
      </c>
      <c r="C930">
        <v>2023</v>
      </c>
      <c r="D930">
        <v>1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15</v>
      </c>
      <c r="M930">
        <v>99</v>
      </c>
      <c r="N930">
        <v>99</v>
      </c>
      <c r="O930">
        <v>99</v>
      </c>
      <c r="P930">
        <v>99</v>
      </c>
      <c r="R930">
        <v>0</v>
      </c>
      <c r="AN930">
        <v>99</v>
      </c>
      <c r="AO930">
        <v>99</v>
      </c>
      <c r="AP930">
        <v>99</v>
      </c>
      <c r="AQ930">
        <v>99</v>
      </c>
    </row>
    <row r="931" spans="1:43">
      <c r="A931">
        <v>16</v>
      </c>
      <c r="B931">
        <v>350</v>
      </c>
      <c r="C931">
        <v>2023</v>
      </c>
      <c r="D931">
        <v>2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15</v>
      </c>
      <c r="M931">
        <v>99</v>
      </c>
      <c r="N931">
        <v>99</v>
      </c>
      <c r="O931">
        <v>99</v>
      </c>
      <c r="P931">
        <v>99</v>
      </c>
      <c r="R931">
        <v>0</v>
      </c>
      <c r="AN931">
        <v>99</v>
      </c>
      <c r="AO931">
        <v>99</v>
      </c>
      <c r="AP931">
        <v>99</v>
      </c>
      <c r="AQ931">
        <v>99</v>
      </c>
    </row>
    <row r="932" spans="1:43">
      <c r="A932">
        <v>16</v>
      </c>
      <c r="B932">
        <v>351</v>
      </c>
      <c r="C932">
        <v>2023</v>
      </c>
      <c r="D932">
        <v>3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15</v>
      </c>
      <c r="M932">
        <v>99</v>
      </c>
      <c r="N932">
        <v>99</v>
      </c>
      <c r="O932">
        <v>99</v>
      </c>
      <c r="P932">
        <v>99</v>
      </c>
      <c r="R932">
        <v>0</v>
      </c>
      <c r="AN932">
        <v>99</v>
      </c>
      <c r="AO932">
        <v>99</v>
      </c>
      <c r="AP932">
        <v>99</v>
      </c>
      <c r="AQ932">
        <v>99</v>
      </c>
    </row>
    <row r="933" spans="1:43">
      <c r="A933">
        <v>16</v>
      </c>
      <c r="B933">
        <v>352</v>
      </c>
      <c r="C933">
        <v>2023</v>
      </c>
      <c r="D933">
        <v>4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15</v>
      </c>
      <c r="M933">
        <v>99</v>
      </c>
      <c r="N933">
        <v>99</v>
      </c>
      <c r="O933">
        <v>99</v>
      </c>
      <c r="P933">
        <v>99</v>
      </c>
      <c r="R933">
        <v>0</v>
      </c>
      <c r="AN933">
        <v>99</v>
      </c>
      <c r="AO933">
        <v>99</v>
      </c>
      <c r="AP933">
        <v>99</v>
      </c>
      <c r="AQ933">
        <v>99</v>
      </c>
    </row>
    <row r="934" spans="1:43">
      <c r="A934">
        <v>16</v>
      </c>
      <c r="B934">
        <v>353</v>
      </c>
      <c r="C934">
        <v>2023</v>
      </c>
      <c r="D934">
        <v>5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15</v>
      </c>
      <c r="M934">
        <v>99</v>
      </c>
      <c r="N934">
        <v>99</v>
      </c>
      <c r="O934">
        <v>99</v>
      </c>
      <c r="P934">
        <v>99</v>
      </c>
      <c r="R934">
        <v>0</v>
      </c>
      <c r="AN934">
        <v>99</v>
      </c>
      <c r="AO934">
        <v>99</v>
      </c>
      <c r="AP934">
        <v>99</v>
      </c>
      <c r="AQ934">
        <v>99</v>
      </c>
    </row>
    <row r="935" spans="1:43">
      <c r="A935">
        <v>16</v>
      </c>
      <c r="B935">
        <v>354</v>
      </c>
      <c r="C935">
        <v>2023</v>
      </c>
      <c r="D935">
        <v>6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15</v>
      </c>
      <c r="M935">
        <v>99</v>
      </c>
      <c r="N935">
        <v>99</v>
      </c>
      <c r="O935">
        <v>99</v>
      </c>
      <c r="P935">
        <v>99</v>
      </c>
      <c r="R935">
        <v>0</v>
      </c>
      <c r="AN935">
        <v>99</v>
      </c>
      <c r="AO935">
        <v>99</v>
      </c>
      <c r="AP935">
        <v>99</v>
      </c>
      <c r="AQ935">
        <v>99</v>
      </c>
    </row>
    <row r="936" spans="1:43">
      <c r="A936">
        <v>16</v>
      </c>
      <c r="B936">
        <v>355</v>
      </c>
      <c r="C936">
        <v>2023</v>
      </c>
      <c r="D936">
        <v>7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15</v>
      </c>
      <c r="M936">
        <v>99</v>
      </c>
      <c r="N936">
        <v>99</v>
      </c>
      <c r="O936">
        <v>99</v>
      </c>
      <c r="P936">
        <v>99</v>
      </c>
      <c r="R936">
        <v>0</v>
      </c>
      <c r="AN936">
        <v>99</v>
      </c>
      <c r="AO936">
        <v>99</v>
      </c>
      <c r="AP936">
        <v>99</v>
      </c>
      <c r="AQ936">
        <v>99</v>
      </c>
    </row>
    <row r="937" spans="1:43">
      <c r="A937">
        <v>16</v>
      </c>
      <c r="B937">
        <v>356</v>
      </c>
      <c r="C937">
        <v>2023</v>
      </c>
      <c r="D937">
        <v>8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15</v>
      </c>
      <c r="M937">
        <v>99</v>
      </c>
      <c r="N937">
        <v>99</v>
      </c>
      <c r="O937">
        <v>99</v>
      </c>
      <c r="P937">
        <v>99</v>
      </c>
      <c r="R937">
        <v>0</v>
      </c>
      <c r="AN937">
        <v>99</v>
      </c>
      <c r="AO937">
        <v>99</v>
      </c>
      <c r="AP937">
        <v>99</v>
      </c>
      <c r="AQ937">
        <v>99</v>
      </c>
    </row>
    <row r="938" spans="1:43">
      <c r="A938">
        <v>16</v>
      </c>
      <c r="B938">
        <v>357</v>
      </c>
      <c r="C938">
        <v>2023</v>
      </c>
      <c r="D938">
        <v>9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15</v>
      </c>
      <c r="M938">
        <v>99</v>
      </c>
      <c r="N938">
        <v>99</v>
      </c>
      <c r="O938">
        <v>99</v>
      </c>
      <c r="P938">
        <v>99</v>
      </c>
      <c r="R938">
        <v>0</v>
      </c>
      <c r="AN938">
        <v>99</v>
      </c>
      <c r="AO938">
        <v>99</v>
      </c>
      <c r="AP938">
        <v>99</v>
      </c>
      <c r="AQ938">
        <v>99</v>
      </c>
    </row>
    <row r="939" spans="1:43">
      <c r="A939">
        <v>16</v>
      </c>
      <c r="B939">
        <v>358</v>
      </c>
      <c r="C939">
        <v>2023</v>
      </c>
      <c r="D939">
        <v>10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15</v>
      </c>
      <c r="M939">
        <v>99</v>
      </c>
      <c r="N939">
        <v>99</v>
      </c>
      <c r="O939">
        <v>99</v>
      </c>
      <c r="P939">
        <v>99</v>
      </c>
      <c r="R939">
        <v>0</v>
      </c>
      <c r="AN939">
        <v>99</v>
      </c>
      <c r="AO939">
        <v>99</v>
      </c>
      <c r="AP939">
        <v>99</v>
      </c>
      <c r="AQ939">
        <v>99</v>
      </c>
    </row>
    <row r="940" spans="1:43">
      <c r="A940">
        <v>16</v>
      </c>
      <c r="B940">
        <v>359</v>
      </c>
      <c r="C940">
        <v>2023</v>
      </c>
      <c r="D940">
        <v>11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15</v>
      </c>
      <c r="M940">
        <v>99</v>
      </c>
      <c r="N940">
        <v>99</v>
      </c>
      <c r="O940">
        <v>99</v>
      </c>
      <c r="P940">
        <v>99</v>
      </c>
      <c r="R940">
        <v>0</v>
      </c>
      <c r="AN940">
        <v>99</v>
      </c>
      <c r="AO940">
        <v>99</v>
      </c>
      <c r="AP940">
        <v>99</v>
      </c>
      <c r="AQ940">
        <v>99</v>
      </c>
    </row>
    <row r="941" spans="1:43">
      <c r="A941">
        <v>16</v>
      </c>
      <c r="B941">
        <v>360</v>
      </c>
      <c r="C941">
        <v>2023</v>
      </c>
      <c r="D941">
        <v>12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15</v>
      </c>
      <c r="M941">
        <v>99</v>
      </c>
      <c r="N941">
        <v>99</v>
      </c>
      <c r="O941">
        <v>99</v>
      </c>
      <c r="P941">
        <v>99</v>
      </c>
      <c r="R941">
        <v>0</v>
      </c>
      <c r="AN941">
        <v>99</v>
      </c>
      <c r="AO941">
        <v>99</v>
      </c>
      <c r="AP941">
        <v>99</v>
      </c>
      <c r="AQ941">
        <v>99</v>
      </c>
    </row>
    <row r="942" spans="1:43">
      <c r="A942">
        <v>17</v>
      </c>
      <c r="B942">
        <v>1</v>
      </c>
      <c r="C942">
        <v>2024</v>
      </c>
      <c r="D942">
        <v>1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1</v>
      </c>
      <c r="N942">
        <v>99</v>
      </c>
      <c r="O942">
        <v>99</v>
      </c>
      <c r="P942">
        <v>99</v>
      </c>
      <c r="R942">
        <v>0</v>
      </c>
      <c r="AN942">
        <v>99</v>
      </c>
      <c r="AO942">
        <v>99</v>
      </c>
      <c r="AP942">
        <v>99</v>
      </c>
      <c r="AQ942">
        <v>99</v>
      </c>
    </row>
    <row r="943" spans="1:43">
      <c r="A943">
        <v>17</v>
      </c>
      <c r="B943">
        <v>2</v>
      </c>
      <c r="C943">
        <v>2024</v>
      </c>
      <c r="D943">
        <v>2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1</v>
      </c>
      <c r="N943">
        <v>99</v>
      </c>
      <c r="O943">
        <v>99</v>
      </c>
      <c r="P943">
        <v>99</v>
      </c>
      <c r="R943">
        <v>0</v>
      </c>
      <c r="AN943">
        <v>99</v>
      </c>
      <c r="AO943">
        <v>99</v>
      </c>
      <c r="AP943">
        <v>99</v>
      </c>
      <c r="AQ943">
        <v>99</v>
      </c>
    </row>
    <row r="944" spans="1:43">
      <c r="A944">
        <v>17</v>
      </c>
      <c r="B944">
        <v>3</v>
      </c>
      <c r="C944">
        <v>2024</v>
      </c>
      <c r="D944">
        <v>3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1</v>
      </c>
      <c r="N944">
        <v>99</v>
      </c>
      <c r="O944">
        <v>99</v>
      </c>
      <c r="P944">
        <v>99</v>
      </c>
      <c r="R944">
        <v>0</v>
      </c>
      <c r="AN944">
        <v>99</v>
      </c>
      <c r="AO944">
        <v>99</v>
      </c>
      <c r="AP944">
        <v>99</v>
      </c>
      <c r="AQ944">
        <v>99</v>
      </c>
    </row>
    <row r="945" spans="1:45">
      <c r="A945">
        <v>17</v>
      </c>
      <c r="B945">
        <v>4</v>
      </c>
      <c r="C945">
        <v>2024</v>
      </c>
      <c r="D945">
        <v>4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1</v>
      </c>
      <c r="N945">
        <v>99</v>
      </c>
      <c r="O945">
        <v>99</v>
      </c>
      <c r="P945">
        <v>99</v>
      </c>
      <c r="R945">
        <v>0</v>
      </c>
      <c r="AN945">
        <v>99</v>
      </c>
      <c r="AO945">
        <v>99</v>
      </c>
      <c r="AP945">
        <v>99</v>
      </c>
      <c r="AQ945">
        <v>99</v>
      </c>
    </row>
    <row r="946" spans="1:45">
      <c r="A946">
        <v>17</v>
      </c>
      <c r="B946">
        <v>5</v>
      </c>
      <c r="C946">
        <v>2024</v>
      </c>
      <c r="D946">
        <v>5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1</v>
      </c>
      <c r="N946">
        <v>99</v>
      </c>
      <c r="O946">
        <v>99</v>
      </c>
      <c r="P946">
        <v>99</v>
      </c>
      <c r="Q946">
        <v>1</v>
      </c>
      <c r="R946">
        <v>1</v>
      </c>
      <c r="S946">
        <v>1</v>
      </c>
      <c r="T946">
        <v>1</v>
      </c>
      <c r="U946">
        <v>108.4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E946">
        <v>3.047851264858276E-2</v>
      </c>
      <c r="AF946">
        <v>1.2258775513435178E-2</v>
      </c>
      <c r="AG946">
        <v>932</v>
      </c>
      <c r="AH946">
        <v>100</v>
      </c>
      <c r="AI946">
        <v>0</v>
      </c>
      <c r="AJ946">
        <v>0</v>
      </c>
      <c r="AN946">
        <v>99</v>
      </c>
      <c r="AO946">
        <v>99</v>
      </c>
      <c r="AP946">
        <v>99</v>
      </c>
      <c r="AQ946">
        <v>99</v>
      </c>
      <c r="AR946">
        <v>190</v>
      </c>
      <c r="AS946">
        <v>15.745735529960635</v>
      </c>
    </row>
    <row r="947" spans="1:45">
      <c r="A947">
        <v>17</v>
      </c>
      <c r="B947">
        <v>6</v>
      </c>
      <c r="C947">
        <v>2024</v>
      </c>
      <c r="D947">
        <v>6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1</v>
      </c>
      <c r="N947">
        <v>99</v>
      </c>
      <c r="O947">
        <v>99</v>
      </c>
      <c r="P947">
        <v>99</v>
      </c>
      <c r="R947">
        <v>0</v>
      </c>
      <c r="AN947">
        <v>99</v>
      </c>
      <c r="AO947">
        <v>99</v>
      </c>
      <c r="AP947">
        <v>99</v>
      </c>
      <c r="AQ947">
        <v>99</v>
      </c>
    </row>
    <row r="948" spans="1:45">
      <c r="A948">
        <v>17</v>
      </c>
      <c r="B948">
        <v>7</v>
      </c>
      <c r="C948">
        <v>2024</v>
      </c>
      <c r="D948">
        <v>7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1</v>
      </c>
      <c r="N948">
        <v>99</v>
      </c>
      <c r="O948">
        <v>99</v>
      </c>
      <c r="P948">
        <v>99</v>
      </c>
      <c r="Q948">
        <v>2</v>
      </c>
      <c r="R948">
        <v>2</v>
      </c>
      <c r="S948">
        <v>2</v>
      </c>
      <c r="T948">
        <v>1</v>
      </c>
      <c r="U948">
        <v>148.15</v>
      </c>
      <c r="V948">
        <v>0</v>
      </c>
      <c r="W948">
        <v>0</v>
      </c>
      <c r="X948">
        <v>0</v>
      </c>
      <c r="Y948">
        <v>27.449999999999974</v>
      </c>
      <c r="Z948">
        <v>0</v>
      </c>
      <c r="AA948">
        <v>0</v>
      </c>
      <c r="AE948">
        <v>8.3125519534497122E-2</v>
      </c>
      <c r="AF948">
        <v>4.6677515552607914E-2</v>
      </c>
      <c r="AG948">
        <v>986</v>
      </c>
      <c r="AH948">
        <v>100</v>
      </c>
      <c r="AI948">
        <v>100</v>
      </c>
      <c r="AJ948">
        <v>125</v>
      </c>
      <c r="AK948">
        <v>100.00000000000011</v>
      </c>
      <c r="AN948">
        <v>99</v>
      </c>
      <c r="AO948">
        <v>99</v>
      </c>
      <c r="AP948">
        <v>99</v>
      </c>
      <c r="AQ948">
        <v>99</v>
      </c>
      <c r="AR948">
        <v>202</v>
      </c>
      <c r="AS948">
        <v>17.783318578745437</v>
      </c>
    </row>
    <row r="949" spans="1:45">
      <c r="A949">
        <v>17</v>
      </c>
      <c r="B949">
        <v>8</v>
      </c>
      <c r="C949">
        <v>2024</v>
      </c>
      <c r="D949">
        <v>8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1</v>
      </c>
      <c r="N949">
        <v>99</v>
      </c>
      <c r="O949">
        <v>99</v>
      </c>
      <c r="P949">
        <v>99</v>
      </c>
      <c r="R949">
        <v>0</v>
      </c>
      <c r="AN949">
        <v>99</v>
      </c>
      <c r="AO949">
        <v>99</v>
      </c>
      <c r="AP949">
        <v>99</v>
      </c>
      <c r="AQ949">
        <v>99</v>
      </c>
    </row>
    <row r="950" spans="1:45">
      <c r="A950">
        <v>17</v>
      </c>
      <c r="B950">
        <v>9</v>
      </c>
      <c r="C950">
        <v>2024</v>
      </c>
      <c r="D950">
        <v>9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1</v>
      </c>
      <c r="N950">
        <v>99</v>
      </c>
      <c r="O950">
        <v>99</v>
      </c>
      <c r="P950">
        <v>99</v>
      </c>
      <c r="R950">
        <v>0</v>
      </c>
      <c r="AN950">
        <v>99</v>
      </c>
      <c r="AO950">
        <v>99</v>
      </c>
      <c r="AP950">
        <v>99</v>
      </c>
      <c r="AQ950">
        <v>99</v>
      </c>
    </row>
    <row r="951" spans="1:45">
      <c r="A951">
        <v>17</v>
      </c>
      <c r="B951">
        <v>10</v>
      </c>
      <c r="C951">
        <v>2024</v>
      </c>
      <c r="D951">
        <v>10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1</v>
      </c>
      <c r="N951">
        <v>99</v>
      </c>
      <c r="O951">
        <v>99</v>
      </c>
      <c r="P951">
        <v>99</v>
      </c>
      <c r="Q951">
        <v>2</v>
      </c>
      <c r="R951">
        <v>2</v>
      </c>
      <c r="S951">
        <v>5</v>
      </c>
      <c r="T951">
        <v>1</v>
      </c>
      <c r="U951">
        <v>199.35000000000005</v>
      </c>
      <c r="V951">
        <v>50</v>
      </c>
      <c r="W951">
        <v>0</v>
      </c>
      <c r="X951">
        <v>0</v>
      </c>
      <c r="Y951">
        <v>18.049999999999937</v>
      </c>
      <c r="AA951">
        <v>0</v>
      </c>
      <c r="AE951">
        <v>2.8304557033682422E-2</v>
      </c>
      <c r="AF951">
        <v>2.1798590970134622E-2</v>
      </c>
      <c r="AG951">
        <v>761</v>
      </c>
      <c r="AH951">
        <v>50</v>
      </c>
      <c r="AI951">
        <v>50</v>
      </c>
      <c r="AJ951">
        <v>0</v>
      </c>
      <c r="AN951">
        <v>99</v>
      </c>
      <c r="AO951">
        <v>99</v>
      </c>
      <c r="AP951">
        <v>99</v>
      </c>
      <c r="AQ951">
        <v>99</v>
      </c>
      <c r="AR951">
        <v>202</v>
      </c>
      <c r="AS951">
        <v>26.327257762537354</v>
      </c>
    </row>
    <row r="952" spans="1:45">
      <c r="A952">
        <v>17</v>
      </c>
      <c r="B952">
        <v>11</v>
      </c>
      <c r="C952">
        <v>2024</v>
      </c>
      <c r="D952">
        <v>11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1</v>
      </c>
      <c r="N952">
        <v>99</v>
      </c>
      <c r="O952">
        <v>99</v>
      </c>
      <c r="P952">
        <v>99</v>
      </c>
      <c r="R952">
        <v>0</v>
      </c>
      <c r="AN952">
        <v>99</v>
      </c>
      <c r="AO952">
        <v>99</v>
      </c>
      <c r="AP952">
        <v>99</v>
      </c>
      <c r="AQ952">
        <v>99</v>
      </c>
    </row>
    <row r="953" spans="1:45">
      <c r="A953">
        <v>17</v>
      </c>
      <c r="B953">
        <v>12</v>
      </c>
      <c r="C953">
        <v>2024</v>
      </c>
      <c r="D953">
        <v>12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1</v>
      </c>
      <c r="N953">
        <v>99</v>
      </c>
      <c r="O953">
        <v>99</v>
      </c>
      <c r="P953">
        <v>99</v>
      </c>
      <c r="R953">
        <v>0</v>
      </c>
      <c r="AN953">
        <v>99</v>
      </c>
      <c r="AO953">
        <v>99</v>
      </c>
      <c r="AP953">
        <v>99</v>
      </c>
      <c r="AQ953">
        <v>99</v>
      </c>
    </row>
    <row r="954" spans="1:45">
      <c r="A954">
        <v>17</v>
      </c>
      <c r="B954">
        <v>13</v>
      </c>
      <c r="C954">
        <v>2024</v>
      </c>
      <c r="D954">
        <v>1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2</v>
      </c>
      <c r="N954">
        <v>99</v>
      </c>
      <c r="O954">
        <v>99</v>
      </c>
      <c r="P954">
        <v>99</v>
      </c>
      <c r="Q954">
        <v>7</v>
      </c>
      <c r="R954">
        <v>13</v>
      </c>
      <c r="S954">
        <v>2.0769230769230775</v>
      </c>
      <c r="T954">
        <v>2</v>
      </c>
      <c r="U954">
        <v>189.96923076923073</v>
      </c>
      <c r="V954">
        <v>0</v>
      </c>
      <c r="W954">
        <v>0</v>
      </c>
      <c r="X954">
        <v>0</v>
      </c>
      <c r="Y954">
        <v>29.021143078144359</v>
      </c>
      <c r="Z954">
        <v>0.72975638311577939</v>
      </c>
      <c r="AA954">
        <v>0</v>
      </c>
      <c r="AB954">
        <v>37.204430850079746</v>
      </c>
      <c r="AE954">
        <v>0.28653295128939821</v>
      </c>
      <c r="AF954">
        <v>0.20298380272104827</v>
      </c>
      <c r="AG954">
        <v>1046.8333333333333</v>
      </c>
      <c r="AH954">
        <v>92.307692307692321</v>
      </c>
      <c r="AI954">
        <v>53.84615384615384</v>
      </c>
      <c r="AJ954">
        <v>149.38921945337677</v>
      </c>
      <c r="AK954">
        <v>119.90716437990902</v>
      </c>
      <c r="AM954">
        <v>63.727574271183215</v>
      </c>
      <c r="AN954">
        <v>99</v>
      </c>
      <c r="AO954">
        <v>99</v>
      </c>
      <c r="AP954">
        <v>99</v>
      </c>
      <c r="AQ954">
        <v>99</v>
      </c>
      <c r="AR954">
        <v>207.58333333333337</v>
      </c>
      <c r="AS954">
        <v>21.70594644221655</v>
      </c>
    </row>
    <row r="955" spans="1:45">
      <c r="A955">
        <v>17</v>
      </c>
      <c r="B955">
        <v>14</v>
      </c>
      <c r="C955">
        <v>2024</v>
      </c>
      <c r="D955">
        <v>2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2</v>
      </c>
      <c r="N955">
        <v>99</v>
      </c>
      <c r="O955">
        <v>99</v>
      </c>
      <c r="P955">
        <v>99</v>
      </c>
      <c r="Q955">
        <v>7</v>
      </c>
      <c r="R955">
        <v>8</v>
      </c>
      <c r="S955">
        <v>2.125</v>
      </c>
      <c r="T955">
        <v>2</v>
      </c>
      <c r="U955">
        <v>195.64999999999995</v>
      </c>
      <c r="V955">
        <v>0</v>
      </c>
      <c r="W955">
        <v>0</v>
      </c>
      <c r="X955">
        <v>0</v>
      </c>
      <c r="Y955">
        <v>22.764610692915621</v>
      </c>
      <c r="Z955">
        <v>1.165922381636102</v>
      </c>
      <c r="AA955">
        <v>0</v>
      </c>
      <c r="AB955">
        <v>49.803575421731267</v>
      </c>
      <c r="AE955">
        <v>0.27586206896551718</v>
      </c>
      <c r="AF955">
        <v>0.20090535768585577</v>
      </c>
      <c r="AG955">
        <v>1013.857142857143</v>
      </c>
      <c r="AH955">
        <v>87.5</v>
      </c>
      <c r="AI955">
        <v>25</v>
      </c>
      <c r="AJ955">
        <v>190.6877991238398</v>
      </c>
      <c r="AK955">
        <v>69.838993803331633</v>
      </c>
      <c r="AM955">
        <v>-39.460827802302227</v>
      </c>
      <c r="AN955">
        <v>99</v>
      </c>
      <c r="AO955">
        <v>99</v>
      </c>
      <c r="AP955">
        <v>99</v>
      </c>
      <c r="AQ955">
        <v>99</v>
      </c>
      <c r="AR955">
        <v>214.8571428571428</v>
      </c>
      <c r="AS955">
        <v>20.267687622650698</v>
      </c>
    </row>
    <row r="956" spans="1:45">
      <c r="A956">
        <v>17</v>
      </c>
      <c r="B956">
        <v>15</v>
      </c>
      <c r="C956">
        <v>2024</v>
      </c>
      <c r="D956">
        <v>3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2</v>
      </c>
      <c r="N956">
        <v>99</v>
      </c>
      <c r="O956">
        <v>99</v>
      </c>
      <c r="P956">
        <v>99</v>
      </c>
      <c r="Q956">
        <v>8</v>
      </c>
      <c r="R956">
        <v>9</v>
      </c>
      <c r="S956">
        <v>1.8888888888888888</v>
      </c>
      <c r="T956">
        <v>2</v>
      </c>
      <c r="U956">
        <v>190.75555555555556</v>
      </c>
      <c r="V956">
        <v>0</v>
      </c>
      <c r="W956">
        <v>0</v>
      </c>
      <c r="X956">
        <v>0</v>
      </c>
      <c r="Y956">
        <v>47.481765180870809</v>
      </c>
      <c r="Z956">
        <v>1.2862041003100251</v>
      </c>
      <c r="AA956">
        <v>0</v>
      </c>
      <c r="AB956">
        <v>71.838788176993191</v>
      </c>
      <c r="AE956">
        <v>0.30425963488843799</v>
      </c>
      <c r="AF956">
        <v>0.21518994322936325</v>
      </c>
      <c r="AG956">
        <v>1073.625</v>
      </c>
      <c r="AH956">
        <v>88.8888888888889</v>
      </c>
      <c r="AI956">
        <v>22.222222222222225</v>
      </c>
      <c r="AJ956">
        <v>133.65434663713705</v>
      </c>
      <c r="AK956">
        <v>-22.959938568936956</v>
      </c>
      <c r="AM956">
        <v>-60.11010161695949</v>
      </c>
      <c r="AN956">
        <v>99</v>
      </c>
      <c r="AO956">
        <v>99</v>
      </c>
      <c r="AP956">
        <v>99</v>
      </c>
      <c r="AQ956">
        <v>99</v>
      </c>
      <c r="AR956">
        <v>212.625</v>
      </c>
      <c r="AS956">
        <v>19.237545324719314</v>
      </c>
    </row>
    <row r="957" spans="1:45">
      <c r="A957">
        <v>17</v>
      </c>
      <c r="B957">
        <v>16</v>
      </c>
      <c r="C957">
        <v>2024</v>
      </c>
      <c r="D957">
        <v>4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2</v>
      </c>
      <c r="N957">
        <v>99</v>
      </c>
      <c r="O957">
        <v>99</v>
      </c>
      <c r="P957">
        <v>99</v>
      </c>
      <c r="Q957">
        <v>6</v>
      </c>
      <c r="R957">
        <v>6</v>
      </c>
      <c r="S957">
        <v>2.1666666666666661</v>
      </c>
      <c r="T957">
        <v>2</v>
      </c>
      <c r="U957">
        <v>183.73333333333335</v>
      </c>
      <c r="V957">
        <v>0</v>
      </c>
      <c r="W957">
        <v>0</v>
      </c>
      <c r="X957">
        <v>0</v>
      </c>
      <c r="Y957">
        <v>26.767559138296821</v>
      </c>
      <c r="Z957">
        <v>1.4624940645653537</v>
      </c>
      <c r="AA957">
        <v>0</v>
      </c>
      <c r="AB957">
        <v>36.42927100182159</v>
      </c>
      <c r="AE957">
        <v>0.15641293013555788</v>
      </c>
      <c r="AF957">
        <v>0.10654085876725732</v>
      </c>
      <c r="AG957">
        <v>1107.5999999999999</v>
      </c>
      <c r="AH957">
        <v>83.333333333333314</v>
      </c>
      <c r="AI957">
        <v>50</v>
      </c>
      <c r="AJ957">
        <v>238.93396577297304</v>
      </c>
      <c r="AK957">
        <v>76.638617335261728</v>
      </c>
      <c r="AM957">
        <v>-122.36738883857724</v>
      </c>
      <c r="AN957">
        <v>99</v>
      </c>
      <c r="AO957">
        <v>99</v>
      </c>
      <c r="AP957">
        <v>99</v>
      </c>
      <c r="AQ957">
        <v>99</v>
      </c>
      <c r="AR957">
        <v>211</v>
      </c>
      <c r="AS957">
        <v>20.272237500245687</v>
      </c>
    </row>
    <row r="958" spans="1:45">
      <c r="A958">
        <v>17</v>
      </c>
      <c r="B958">
        <v>17</v>
      </c>
      <c r="C958">
        <v>2024</v>
      </c>
      <c r="D958">
        <v>5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2</v>
      </c>
      <c r="N958">
        <v>99</v>
      </c>
      <c r="O958">
        <v>99</v>
      </c>
      <c r="P958">
        <v>99</v>
      </c>
      <c r="Q958">
        <v>9</v>
      </c>
      <c r="R958">
        <v>15</v>
      </c>
      <c r="S958">
        <v>2.2666666666666662</v>
      </c>
      <c r="T958">
        <v>2</v>
      </c>
      <c r="U958">
        <v>193.40666666666664</v>
      </c>
      <c r="V958">
        <v>0</v>
      </c>
      <c r="W958">
        <v>0</v>
      </c>
      <c r="X958">
        <v>0</v>
      </c>
      <c r="Y958">
        <v>24.23269050041468</v>
      </c>
      <c r="Z958">
        <v>1.2892719737209144</v>
      </c>
      <c r="AA958">
        <v>0</v>
      </c>
      <c r="AB958">
        <v>5.5423028386279052</v>
      </c>
      <c r="AE958">
        <v>0.45717768972874129</v>
      </c>
      <c r="AF958">
        <v>0.32808056865338381</v>
      </c>
      <c r="AG958">
        <v>1107.6153846153843</v>
      </c>
      <c r="AH958">
        <v>86.666666666666686</v>
      </c>
      <c r="AI958">
        <v>33.333333333333343</v>
      </c>
      <c r="AJ958">
        <v>208.18835349880783</v>
      </c>
      <c r="AK958">
        <v>41.606315056334175</v>
      </c>
      <c r="AM958">
        <v>-59.172462664005486</v>
      </c>
      <c r="AN958">
        <v>99</v>
      </c>
      <c r="AO958">
        <v>99</v>
      </c>
      <c r="AP958">
        <v>99</v>
      </c>
      <c r="AQ958">
        <v>99</v>
      </c>
      <c r="AR958">
        <v>211.15384615384605</v>
      </c>
      <c r="AS958">
        <v>20.792386836054622</v>
      </c>
    </row>
    <row r="959" spans="1:45">
      <c r="A959">
        <v>17</v>
      </c>
      <c r="B959">
        <v>18</v>
      </c>
      <c r="C959">
        <v>2024</v>
      </c>
      <c r="D959">
        <v>6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2</v>
      </c>
      <c r="N959">
        <v>99</v>
      </c>
      <c r="O959">
        <v>99</v>
      </c>
      <c r="P959">
        <v>99</v>
      </c>
      <c r="Q959">
        <v>9</v>
      </c>
      <c r="R959">
        <v>10</v>
      </c>
      <c r="S959">
        <v>2.2222222222222223</v>
      </c>
      <c r="T959">
        <v>2</v>
      </c>
      <c r="U959">
        <v>167.06</v>
      </c>
      <c r="V959">
        <v>10</v>
      </c>
      <c r="W959">
        <v>0</v>
      </c>
      <c r="X959">
        <v>0</v>
      </c>
      <c r="Y959">
        <v>35.659254058378757</v>
      </c>
      <c r="Z959">
        <v>1.0304020550550781</v>
      </c>
      <c r="AA959">
        <v>0</v>
      </c>
      <c r="AB959">
        <v>-94.396473992635649</v>
      </c>
      <c r="AE959">
        <v>0.35448422545196723</v>
      </c>
      <c r="AF959">
        <v>0.2215010628232488</v>
      </c>
      <c r="AG959">
        <v>1061.1111111111113</v>
      </c>
      <c r="AH959">
        <v>90</v>
      </c>
      <c r="AI959">
        <v>40</v>
      </c>
      <c r="AJ959">
        <v>217.96046759010881</v>
      </c>
      <c r="AK959">
        <v>16.912894791475804</v>
      </c>
      <c r="AM959">
        <v>-291.85544470470808</v>
      </c>
      <c r="AN959">
        <v>99</v>
      </c>
      <c r="AO959">
        <v>99</v>
      </c>
      <c r="AP959">
        <v>99</v>
      </c>
      <c r="AQ959">
        <v>99</v>
      </c>
      <c r="AR959">
        <v>203.55555555555557</v>
      </c>
      <c r="AS959">
        <v>19.36621955310078</v>
      </c>
    </row>
    <row r="960" spans="1:45">
      <c r="A960">
        <v>17</v>
      </c>
      <c r="B960">
        <v>19</v>
      </c>
      <c r="C960">
        <v>2024</v>
      </c>
      <c r="D960">
        <v>7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2</v>
      </c>
      <c r="N960">
        <v>99</v>
      </c>
      <c r="O960">
        <v>99</v>
      </c>
      <c r="P960">
        <v>99</v>
      </c>
      <c r="Q960">
        <v>14</v>
      </c>
      <c r="R960">
        <v>16</v>
      </c>
      <c r="S960">
        <v>1.7333333333333338</v>
      </c>
      <c r="T960">
        <v>2</v>
      </c>
      <c r="U960">
        <v>188.91874999999996</v>
      </c>
      <c r="V960">
        <v>6.25</v>
      </c>
      <c r="W960">
        <v>0</v>
      </c>
      <c r="X960">
        <v>0</v>
      </c>
      <c r="Y960">
        <v>27.811872886188656</v>
      </c>
      <c r="Z960">
        <v>0.70395706939809588</v>
      </c>
      <c r="AA960">
        <v>0</v>
      </c>
      <c r="AB960">
        <v>-60.093970810364645</v>
      </c>
      <c r="AE960">
        <v>0.66500415627597698</v>
      </c>
      <c r="AF960">
        <v>0.4761799738807555</v>
      </c>
      <c r="AG960">
        <v>1094.583333333333</v>
      </c>
      <c r="AH960">
        <v>75</v>
      </c>
      <c r="AI960">
        <v>0</v>
      </c>
      <c r="AJ960">
        <v>120.56219579766976</v>
      </c>
      <c r="AK960">
        <v>100.41626940254548</v>
      </c>
      <c r="AM960">
        <v>-407.51575954603499</v>
      </c>
      <c r="AN960">
        <v>99</v>
      </c>
      <c r="AO960">
        <v>99</v>
      </c>
      <c r="AP960">
        <v>99</v>
      </c>
      <c r="AQ960">
        <v>99</v>
      </c>
      <c r="AR960">
        <v>214.0833333333334</v>
      </c>
      <c r="AS960">
        <v>19.564329359057265</v>
      </c>
    </row>
    <row r="961" spans="1:45">
      <c r="A961">
        <v>17</v>
      </c>
      <c r="B961">
        <v>20</v>
      </c>
      <c r="C961">
        <v>2024</v>
      </c>
      <c r="D961">
        <v>8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2</v>
      </c>
      <c r="N961">
        <v>99</v>
      </c>
      <c r="O961">
        <v>99</v>
      </c>
      <c r="P961">
        <v>99</v>
      </c>
      <c r="Q961">
        <v>12</v>
      </c>
      <c r="R961">
        <v>13</v>
      </c>
      <c r="S961">
        <v>2.25</v>
      </c>
      <c r="T961">
        <v>2</v>
      </c>
      <c r="U961">
        <v>183.80769230769235</v>
      </c>
      <c r="V961">
        <v>7.6923076923076898</v>
      </c>
      <c r="W961">
        <v>0</v>
      </c>
      <c r="X961">
        <v>0</v>
      </c>
      <c r="Y961">
        <v>29.271447404187001</v>
      </c>
      <c r="Z961">
        <v>1.0808650381843381</v>
      </c>
      <c r="AA961">
        <v>0</v>
      </c>
      <c r="AB961">
        <v>-79.83826055576337</v>
      </c>
      <c r="AE961">
        <v>0.49186530457813088</v>
      </c>
      <c r="AF961">
        <v>0.3464290120633266</v>
      </c>
      <c r="AG961">
        <v>941.6666666666664</v>
      </c>
      <c r="AH961">
        <v>69.230769230769269</v>
      </c>
      <c r="AI961">
        <v>30.769230769230759</v>
      </c>
      <c r="AJ961">
        <v>156.08473482196953</v>
      </c>
      <c r="AK961">
        <v>-200.52073283851141</v>
      </c>
      <c r="AM961">
        <v>-213.8328574935644</v>
      </c>
      <c r="AN961">
        <v>99</v>
      </c>
      <c r="AO961">
        <v>99</v>
      </c>
      <c r="AP961">
        <v>99</v>
      </c>
      <c r="AQ961">
        <v>99</v>
      </c>
      <c r="AR961">
        <v>203.55555555555557</v>
      </c>
      <c r="AS961">
        <v>20.68690674212122</v>
      </c>
    </row>
    <row r="962" spans="1:45">
      <c r="A962">
        <v>17</v>
      </c>
      <c r="B962">
        <v>21</v>
      </c>
      <c r="C962">
        <v>2024</v>
      </c>
      <c r="D962">
        <v>9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2</v>
      </c>
      <c r="N962">
        <v>99</v>
      </c>
      <c r="O962">
        <v>99</v>
      </c>
      <c r="P962">
        <v>99</v>
      </c>
      <c r="Q962">
        <v>8</v>
      </c>
      <c r="R962">
        <v>8</v>
      </c>
      <c r="S962">
        <v>1.5</v>
      </c>
      <c r="T962">
        <v>2</v>
      </c>
      <c r="U962">
        <v>196.97499999999999</v>
      </c>
      <c r="V962">
        <v>0</v>
      </c>
      <c r="W962">
        <v>0</v>
      </c>
      <c r="X962">
        <v>0</v>
      </c>
      <c r="Y962">
        <v>31.50871903140478</v>
      </c>
      <c r="Z962">
        <v>0.5</v>
      </c>
      <c r="AA962">
        <v>0</v>
      </c>
      <c r="AB962">
        <v>35.863089161883195</v>
      </c>
      <c r="AE962">
        <v>0.28278543655001775</v>
      </c>
      <c r="AF962">
        <v>0.21022770176216124</v>
      </c>
      <c r="AG962">
        <v>1183.166666666667</v>
      </c>
      <c r="AH962">
        <v>75</v>
      </c>
      <c r="AI962">
        <v>0</v>
      </c>
      <c r="AJ962">
        <v>141.56319750870523</v>
      </c>
      <c r="AK962">
        <v>66.340374580236229</v>
      </c>
      <c r="AM962">
        <v>6.47531761643274</v>
      </c>
      <c r="AN962">
        <v>99</v>
      </c>
      <c r="AO962">
        <v>99</v>
      </c>
      <c r="AP962">
        <v>99</v>
      </c>
      <c r="AQ962">
        <v>99</v>
      </c>
      <c r="AR962">
        <v>215.8333333333334</v>
      </c>
      <c r="AS962">
        <v>19.414048378828113</v>
      </c>
    </row>
    <row r="963" spans="1:45">
      <c r="A963">
        <v>17</v>
      </c>
      <c r="B963">
        <v>22</v>
      </c>
      <c r="C963">
        <v>2024</v>
      </c>
      <c r="D963">
        <v>10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2</v>
      </c>
      <c r="N963">
        <v>99</v>
      </c>
      <c r="O963">
        <v>99</v>
      </c>
      <c r="P963">
        <v>99</v>
      </c>
      <c r="Q963">
        <v>32</v>
      </c>
      <c r="R963">
        <v>36</v>
      </c>
      <c r="S963">
        <v>2.2352941176470589</v>
      </c>
      <c r="T963">
        <v>2</v>
      </c>
      <c r="U963">
        <v>175.06666666666661</v>
      </c>
      <c r="V963">
        <v>5.5555555555555562</v>
      </c>
      <c r="W963">
        <v>0</v>
      </c>
      <c r="X963">
        <v>0</v>
      </c>
      <c r="Y963">
        <v>36.879194676673976</v>
      </c>
      <c r="Z963">
        <v>1.1071054285092627</v>
      </c>
      <c r="AA963">
        <v>0</v>
      </c>
      <c r="AB963">
        <v>1.3458759605560322</v>
      </c>
      <c r="AE963">
        <v>0.50948202660628361</v>
      </c>
      <c r="AF963">
        <v>0.344578479383437</v>
      </c>
      <c r="AG963">
        <v>1079.4516129032259</v>
      </c>
      <c r="AH963">
        <v>86.1111111111111</v>
      </c>
      <c r="AI963">
        <v>44.44444444444445</v>
      </c>
      <c r="AJ963">
        <v>171.65152973011612</v>
      </c>
      <c r="AK963">
        <v>86.845114056633307</v>
      </c>
      <c r="AM963">
        <v>-60.322028862580851</v>
      </c>
      <c r="AN963">
        <v>99</v>
      </c>
      <c r="AO963">
        <v>99</v>
      </c>
      <c r="AP963">
        <v>99</v>
      </c>
      <c r="AQ963">
        <v>99</v>
      </c>
      <c r="AR963">
        <v>203.09677419354844</v>
      </c>
      <c r="AS963">
        <v>21.226810240811059</v>
      </c>
    </row>
    <row r="964" spans="1:45">
      <c r="A964">
        <v>17</v>
      </c>
      <c r="B964">
        <v>23</v>
      </c>
      <c r="C964">
        <v>2024</v>
      </c>
      <c r="D964">
        <v>11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2</v>
      </c>
      <c r="N964">
        <v>99</v>
      </c>
      <c r="O964">
        <v>99</v>
      </c>
      <c r="P964">
        <v>99</v>
      </c>
      <c r="Q964">
        <v>12</v>
      </c>
      <c r="R964">
        <v>16</v>
      </c>
      <c r="S964">
        <v>1.875</v>
      </c>
      <c r="T964">
        <v>2</v>
      </c>
      <c r="U964">
        <v>173.99375000000001</v>
      </c>
      <c r="V964">
        <v>0</v>
      </c>
      <c r="W964">
        <v>0</v>
      </c>
      <c r="X964">
        <v>0</v>
      </c>
      <c r="Y964">
        <v>32.158989193342165</v>
      </c>
      <c r="Z964">
        <v>1.0532687216470451</v>
      </c>
      <c r="AA964">
        <v>0</v>
      </c>
      <c r="AB964">
        <v>44.724825995932967</v>
      </c>
      <c r="AE964">
        <v>0.27261884477764525</v>
      </c>
      <c r="AF964">
        <v>0.17976438912587855</v>
      </c>
      <c r="AG964">
        <v>1099</v>
      </c>
      <c r="AH964">
        <v>100</v>
      </c>
      <c r="AI964">
        <v>37.5</v>
      </c>
      <c r="AJ964">
        <v>204.48349566652075</v>
      </c>
      <c r="AK964">
        <v>42.686491916948945</v>
      </c>
      <c r="AM964">
        <v>-0.75449421999714428</v>
      </c>
      <c r="AN964">
        <v>99</v>
      </c>
      <c r="AO964">
        <v>99</v>
      </c>
      <c r="AP964">
        <v>99</v>
      </c>
      <c r="AQ964">
        <v>99</v>
      </c>
      <c r="AR964">
        <v>205.25</v>
      </c>
      <c r="AS964">
        <v>20.067950827036789</v>
      </c>
    </row>
    <row r="965" spans="1:45">
      <c r="A965">
        <v>17</v>
      </c>
      <c r="B965">
        <v>24</v>
      </c>
      <c r="C965">
        <v>2024</v>
      </c>
      <c r="D965">
        <v>12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2</v>
      </c>
      <c r="N965">
        <v>99</v>
      </c>
      <c r="O965">
        <v>99</v>
      </c>
      <c r="P965">
        <v>99</v>
      </c>
      <c r="Q965">
        <v>15</v>
      </c>
      <c r="R965">
        <v>15</v>
      </c>
      <c r="S965">
        <v>2.2142857142857153</v>
      </c>
      <c r="T965">
        <v>2</v>
      </c>
      <c r="U965">
        <v>177.14</v>
      </c>
      <c r="V965">
        <v>6.6666666666666687</v>
      </c>
      <c r="W965">
        <v>0</v>
      </c>
      <c r="X965">
        <v>0</v>
      </c>
      <c r="Y965">
        <v>42.709402555721553</v>
      </c>
      <c r="Z965">
        <v>1.1388321981355296</v>
      </c>
      <c r="AA965">
        <v>0</v>
      </c>
      <c r="AB965">
        <v>12.393582766097222</v>
      </c>
      <c r="AE965">
        <v>0.3658536585365853</v>
      </c>
      <c r="AF965">
        <v>0.24480748048961495</v>
      </c>
      <c r="AG965">
        <v>1025.4285714285711</v>
      </c>
      <c r="AH965">
        <v>93.333333333333314</v>
      </c>
      <c r="AI965">
        <v>46.666666666666657</v>
      </c>
      <c r="AJ965">
        <v>170.30548782606363</v>
      </c>
      <c r="AK965">
        <v>75.025710050348309</v>
      </c>
      <c r="AM965">
        <v>-10.948575673650057</v>
      </c>
      <c r="AN965">
        <v>99</v>
      </c>
      <c r="AO965">
        <v>99</v>
      </c>
      <c r="AP965">
        <v>99</v>
      </c>
      <c r="AQ965">
        <v>99</v>
      </c>
      <c r="AR965">
        <v>205.07142857142861</v>
      </c>
      <c r="AS965">
        <v>20.56977090767586</v>
      </c>
    </row>
    <row r="966" spans="1:45">
      <c r="A966">
        <v>17</v>
      </c>
      <c r="B966">
        <v>25</v>
      </c>
      <c r="C966">
        <v>2024</v>
      </c>
      <c r="D966">
        <v>1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3</v>
      </c>
      <c r="N966">
        <v>99</v>
      </c>
      <c r="O966">
        <v>99</v>
      </c>
      <c r="P966">
        <v>99</v>
      </c>
      <c r="Q966">
        <v>47</v>
      </c>
      <c r="R966">
        <v>55</v>
      </c>
      <c r="S966">
        <v>2.4629629629629632</v>
      </c>
      <c r="T966">
        <v>3</v>
      </c>
      <c r="U966">
        <v>202.48181818181817</v>
      </c>
      <c r="V966">
        <v>1.8181818181818179</v>
      </c>
      <c r="W966">
        <v>0</v>
      </c>
      <c r="X966">
        <v>0</v>
      </c>
      <c r="Y966">
        <v>26.937524290031526</v>
      </c>
      <c r="Z966">
        <v>1.1229809305350782</v>
      </c>
      <c r="AA966">
        <v>0</v>
      </c>
      <c r="AB966">
        <v>-1.1712593220126377</v>
      </c>
      <c r="AE966">
        <v>1.2122547939166852</v>
      </c>
      <c r="AF966">
        <v>0.91534220886093043</v>
      </c>
      <c r="AG966">
        <v>1096.666666666667</v>
      </c>
      <c r="AH966">
        <v>92.727272727272734</v>
      </c>
      <c r="AI966">
        <v>40</v>
      </c>
      <c r="AJ966">
        <v>195.15741928159775</v>
      </c>
      <c r="AK966">
        <v>3.452915232625132</v>
      </c>
      <c r="AM966">
        <v>16.994462753987733</v>
      </c>
      <c r="AN966">
        <v>99</v>
      </c>
      <c r="AO966">
        <v>99</v>
      </c>
      <c r="AP966">
        <v>99</v>
      </c>
      <c r="AQ966">
        <v>99</v>
      </c>
      <c r="AR966">
        <v>209.58823529411765</v>
      </c>
      <c r="AS966">
        <v>21.91598439293918</v>
      </c>
    </row>
    <row r="967" spans="1:45">
      <c r="A967">
        <v>17</v>
      </c>
      <c r="B967">
        <v>26</v>
      </c>
      <c r="C967">
        <v>2024</v>
      </c>
      <c r="D967">
        <v>2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3</v>
      </c>
      <c r="N967">
        <v>99</v>
      </c>
      <c r="O967">
        <v>99</v>
      </c>
      <c r="P967">
        <v>99</v>
      </c>
      <c r="Q967">
        <v>46</v>
      </c>
      <c r="R967">
        <v>53</v>
      </c>
      <c r="S967">
        <v>2.192307692307693</v>
      </c>
      <c r="T967">
        <v>3</v>
      </c>
      <c r="U967">
        <v>202.44528301886797</v>
      </c>
      <c r="V967">
        <v>1.886792452830188</v>
      </c>
      <c r="W967">
        <v>0</v>
      </c>
      <c r="X967">
        <v>0</v>
      </c>
      <c r="Y967">
        <v>35.732304321016052</v>
      </c>
      <c r="Z967">
        <v>1.3122838370722141</v>
      </c>
      <c r="AA967">
        <v>0</v>
      </c>
      <c r="AB967">
        <v>40.556400277376547</v>
      </c>
      <c r="AE967">
        <v>1.8275862068965525</v>
      </c>
      <c r="AF967">
        <v>1.3772259940110907</v>
      </c>
      <c r="AG967">
        <v>1089.4693877551017</v>
      </c>
      <c r="AH967">
        <v>92.452830188679215</v>
      </c>
      <c r="AI967">
        <v>28.301886792452819</v>
      </c>
      <c r="AJ967">
        <v>209.06654560560861</v>
      </c>
      <c r="AK967">
        <v>17.882809714866163</v>
      </c>
      <c r="AM967">
        <v>-49.51251056595644</v>
      </c>
      <c r="AN967">
        <v>99</v>
      </c>
      <c r="AO967">
        <v>99</v>
      </c>
      <c r="AP967">
        <v>99</v>
      </c>
      <c r="AQ967">
        <v>99</v>
      </c>
      <c r="AR967">
        <v>211.79591836734696</v>
      </c>
      <c r="AS967">
        <v>21.200559208390327</v>
      </c>
    </row>
    <row r="968" spans="1:45">
      <c r="A968">
        <v>17</v>
      </c>
      <c r="B968">
        <v>27</v>
      </c>
      <c r="C968">
        <v>2024</v>
      </c>
      <c r="D968">
        <v>3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3</v>
      </c>
      <c r="N968">
        <v>99</v>
      </c>
      <c r="O968">
        <v>99</v>
      </c>
      <c r="P968">
        <v>99</v>
      </c>
      <c r="Q968">
        <v>33</v>
      </c>
      <c r="R968">
        <v>35</v>
      </c>
      <c r="S968">
        <v>2.1212121212121215</v>
      </c>
      <c r="T968">
        <v>3</v>
      </c>
      <c r="U968">
        <v>192.99142857142849</v>
      </c>
      <c r="V968">
        <v>11.428571428571431</v>
      </c>
      <c r="W968">
        <v>0</v>
      </c>
      <c r="X968">
        <v>0</v>
      </c>
      <c r="Y968">
        <v>40.057047686864898</v>
      </c>
      <c r="Z968">
        <v>1.2707261117599202</v>
      </c>
      <c r="AA968">
        <v>0</v>
      </c>
      <c r="AB968">
        <v>7.3614665253964509</v>
      </c>
      <c r="AE968">
        <v>1.1832319134550373</v>
      </c>
      <c r="AF968">
        <v>0.84665861459190384</v>
      </c>
      <c r="AG968">
        <v>1025</v>
      </c>
      <c r="AH968">
        <v>71.428571428571445</v>
      </c>
      <c r="AI968">
        <v>14.285714285714288</v>
      </c>
      <c r="AJ968">
        <v>198.41310440593381</v>
      </c>
      <c r="AK968">
        <v>-27.812152734938504</v>
      </c>
      <c r="AM968">
        <v>-96.840388245852452</v>
      </c>
      <c r="AN968">
        <v>99</v>
      </c>
      <c r="AO968">
        <v>99</v>
      </c>
      <c r="AP968">
        <v>99</v>
      </c>
      <c r="AQ968">
        <v>99</v>
      </c>
      <c r="AR968">
        <v>209.16</v>
      </c>
      <c r="AS968">
        <v>20.460492790911129</v>
      </c>
    </row>
    <row r="969" spans="1:45">
      <c r="A969">
        <v>17</v>
      </c>
      <c r="B969">
        <v>28</v>
      </c>
      <c r="C969">
        <v>2024</v>
      </c>
      <c r="D969">
        <v>4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3</v>
      </c>
      <c r="N969">
        <v>99</v>
      </c>
      <c r="O969">
        <v>99</v>
      </c>
      <c r="P969">
        <v>99</v>
      </c>
      <c r="Q969">
        <v>75</v>
      </c>
      <c r="R969">
        <v>90</v>
      </c>
      <c r="S969">
        <v>2.1444444444444444</v>
      </c>
      <c r="T969">
        <v>3</v>
      </c>
      <c r="U969">
        <v>200.11222222222233</v>
      </c>
      <c r="V969">
        <v>3.3333333333333344</v>
      </c>
      <c r="W969">
        <v>0</v>
      </c>
      <c r="X969">
        <v>1.1111111111111112</v>
      </c>
      <c r="Y969">
        <v>46.21596123461547</v>
      </c>
      <c r="Z969">
        <v>1.4496061619251484</v>
      </c>
      <c r="AA969">
        <v>0</v>
      </c>
      <c r="AB969">
        <v>54.729523080165514</v>
      </c>
      <c r="AE969">
        <v>2.3461939520333681</v>
      </c>
      <c r="AF969">
        <v>1.7405764881024863</v>
      </c>
      <c r="AG969">
        <v>1093.4675324675325</v>
      </c>
      <c r="AH969">
        <v>85.555555555555557</v>
      </c>
      <c r="AI969">
        <v>20</v>
      </c>
      <c r="AJ969">
        <v>197.45093649431675</v>
      </c>
      <c r="AK969">
        <v>-1.3955183674345408</v>
      </c>
      <c r="AM969">
        <v>-64.72400745355236</v>
      </c>
      <c r="AN969">
        <v>99</v>
      </c>
      <c r="AO969">
        <v>99</v>
      </c>
      <c r="AP969">
        <v>99</v>
      </c>
      <c r="AQ969">
        <v>99</v>
      </c>
      <c r="AR969">
        <v>210.71428571428575</v>
      </c>
      <c r="AS969">
        <v>20.868910638226517</v>
      </c>
    </row>
    <row r="970" spans="1:45">
      <c r="A970">
        <v>17</v>
      </c>
      <c r="B970">
        <v>29</v>
      </c>
      <c r="C970">
        <v>2024</v>
      </c>
      <c r="D970">
        <v>5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3</v>
      </c>
      <c r="N970">
        <v>99</v>
      </c>
      <c r="O970">
        <v>99</v>
      </c>
      <c r="P970">
        <v>99</v>
      </c>
      <c r="Q970">
        <v>61</v>
      </c>
      <c r="R970">
        <v>67</v>
      </c>
      <c r="S970">
        <v>2.3134328358208958</v>
      </c>
      <c r="T970">
        <v>3</v>
      </c>
      <c r="U970">
        <v>195.6089552238806</v>
      </c>
      <c r="V970">
        <v>4.4776119402985071</v>
      </c>
      <c r="W970">
        <v>0</v>
      </c>
      <c r="X970">
        <v>0</v>
      </c>
      <c r="Y970">
        <v>41.394147438883657</v>
      </c>
      <c r="Z970">
        <v>1.4579576312239659</v>
      </c>
      <c r="AA970">
        <v>0</v>
      </c>
      <c r="AB970">
        <v>25.722989099988197</v>
      </c>
      <c r="AE970">
        <v>2.0420603474550441</v>
      </c>
      <c r="AF970">
        <v>1.4821131007747119</v>
      </c>
      <c r="AG970">
        <v>1048.8709677419356</v>
      </c>
      <c r="AH970">
        <v>92.53731343283583</v>
      </c>
      <c r="AI970">
        <v>28.35820895522388</v>
      </c>
      <c r="AJ970">
        <v>206.40497961226896</v>
      </c>
      <c r="AK970">
        <v>-1.3609236275839782</v>
      </c>
      <c r="AM970">
        <v>-76.968660093047248</v>
      </c>
      <c r="AN970">
        <v>99</v>
      </c>
      <c r="AO970">
        <v>99</v>
      </c>
      <c r="AP970">
        <v>99</v>
      </c>
      <c r="AQ970">
        <v>99</v>
      </c>
      <c r="AR970">
        <v>208.5</v>
      </c>
      <c r="AS970">
        <v>21.269713431345725</v>
      </c>
    </row>
    <row r="971" spans="1:45">
      <c r="A971">
        <v>17</v>
      </c>
      <c r="B971">
        <v>30</v>
      </c>
      <c r="C971">
        <v>2024</v>
      </c>
      <c r="D971">
        <v>6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3</v>
      </c>
      <c r="N971">
        <v>99</v>
      </c>
      <c r="O971">
        <v>99</v>
      </c>
      <c r="P971">
        <v>99</v>
      </c>
      <c r="Q971">
        <v>69</v>
      </c>
      <c r="R971">
        <v>79</v>
      </c>
      <c r="S971">
        <v>1.9102564102564097</v>
      </c>
      <c r="T971">
        <v>3</v>
      </c>
      <c r="U971">
        <v>200.55063291139237</v>
      </c>
      <c r="V971">
        <v>1.2658227848101264</v>
      </c>
      <c r="W971">
        <v>0</v>
      </c>
      <c r="X971">
        <v>0</v>
      </c>
      <c r="Y971">
        <v>35.074347340635896</v>
      </c>
      <c r="Z971">
        <v>1.0232902709983436</v>
      </c>
      <c r="AA971">
        <v>0</v>
      </c>
      <c r="AB971">
        <v>8.1135617037734118</v>
      </c>
      <c r="AE971">
        <v>2.8004253810705433</v>
      </c>
      <c r="AF971">
        <v>2.1006537105471943</v>
      </c>
      <c r="AG971">
        <v>1107</v>
      </c>
      <c r="AH971">
        <v>93.670886075949383</v>
      </c>
      <c r="AI971">
        <v>15.189873417721509</v>
      </c>
      <c r="AJ971">
        <v>201.23570958160187</v>
      </c>
      <c r="AK971">
        <v>8.933519396543014</v>
      </c>
      <c r="AM971">
        <v>-9.1242954476768947</v>
      </c>
      <c r="AN971">
        <v>99</v>
      </c>
      <c r="AO971">
        <v>99</v>
      </c>
      <c r="AP971">
        <v>99</v>
      </c>
      <c r="AQ971">
        <v>99</v>
      </c>
      <c r="AR971">
        <v>211.64864864864873</v>
      </c>
      <c r="AS971">
        <v>20.918031579446975</v>
      </c>
    </row>
    <row r="972" spans="1:45">
      <c r="A972">
        <v>17</v>
      </c>
      <c r="B972">
        <v>31</v>
      </c>
      <c r="C972">
        <v>2024</v>
      </c>
      <c r="D972">
        <v>7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3</v>
      </c>
      <c r="N972">
        <v>99</v>
      </c>
      <c r="O972">
        <v>99</v>
      </c>
      <c r="P972">
        <v>99</v>
      </c>
      <c r="Q972">
        <v>59</v>
      </c>
      <c r="R972">
        <v>70</v>
      </c>
      <c r="S972">
        <v>2.1739130434782608</v>
      </c>
      <c r="T972">
        <v>3</v>
      </c>
      <c r="U972">
        <v>193.56142857142848</v>
      </c>
      <c r="V972">
        <v>1.4285714285714288</v>
      </c>
      <c r="W972">
        <v>0</v>
      </c>
      <c r="X972">
        <v>0</v>
      </c>
      <c r="Y972">
        <v>32.430956520219148</v>
      </c>
      <c r="Z972">
        <v>1.0500826195907225</v>
      </c>
      <c r="AA972">
        <v>0</v>
      </c>
      <c r="AB972">
        <v>7.647251975552706</v>
      </c>
      <c r="AE972">
        <v>2.9093931837073974</v>
      </c>
      <c r="AF972">
        <v>2.1344841764325011</v>
      </c>
      <c r="AG972">
        <v>1090.9836065573768</v>
      </c>
      <c r="AH972">
        <v>87.142857142857125</v>
      </c>
      <c r="AI972">
        <v>31.428571428571423</v>
      </c>
      <c r="AJ972">
        <v>204.07082439829409</v>
      </c>
      <c r="AK972">
        <v>58.19991701292124</v>
      </c>
      <c r="AM972">
        <v>-20.654541214325345</v>
      </c>
      <c r="AN972">
        <v>99</v>
      </c>
      <c r="AO972">
        <v>99</v>
      </c>
      <c r="AP972">
        <v>99</v>
      </c>
      <c r="AQ972">
        <v>99</v>
      </c>
      <c r="AR972">
        <v>208.62295081967213</v>
      </c>
      <c r="AS972">
        <v>21.293994976792529</v>
      </c>
    </row>
    <row r="973" spans="1:45">
      <c r="A973">
        <v>17</v>
      </c>
      <c r="B973">
        <v>32</v>
      </c>
      <c r="C973">
        <v>2024</v>
      </c>
      <c r="D973">
        <v>8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3</v>
      </c>
      <c r="N973">
        <v>99</v>
      </c>
      <c r="O973">
        <v>99</v>
      </c>
      <c r="P973">
        <v>99</v>
      </c>
      <c r="Q973">
        <v>84</v>
      </c>
      <c r="R973">
        <v>104</v>
      </c>
      <c r="S973">
        <v>2.125</v>
      </c>
      <c r="T973">
        <v>3</v>
      </c>
      <c r="U973">
        <v>200.32019230769225</v>
      </c>
      <c r="V973">
        <v>3.8461538461538449</v>
      </c>
      <c r="W973">
        <v>0</v>
      </c>
      <c r="X973">
        <v>0</v>
      </c>
      <c r="Y973">
        <v>44.312054228652499</v>
      </c>
      <c r="Z973">
        <v>1.3278633792096803</v>
      </c>
      <c r="AA973">
        <v>0</v>
      </c>
      <c r="AB973">
        <v>20.813121567844064</v>
      </c>
      <c r="AE973">
        <v>3.934922436625047</v>
      </c>
      <c r="AF973">
        <v>3.0204057489093543</v>
      </c>
      <c r="AG973">
        <v>1118.247311827957</v>
      </c>
      <c r="AH973">
        <v>89.423076923076891</v>
      </c>
      <c r="AI973">
        <v>26.92307692307692</v>
      </c>
      <c r="AJ973">
        <v>205.16490382516923</v>
      </c>
      <c r="AK973">
        <v>41.823986859091647</v>
      </c>
      <c r="AM973">
        <v>-3.6218113366195688</v>
      </c>
      <c r="AN973">
        <v>99</v>
      </c>
      <c r="AO973">
        <v>99</v>
      </c>
      <c r="AP973">
        <v>99</v>
      </c>
      <c r="AQ973">
        <v>99</v>
      </c>
      <c r="AR973">
        <v>210.29032258064515</v>
      </c>
      <c r="AS973">
        <v>21.233979040374557</v>
      </c>
    </row>
    <row r="974" spans="1:45">
      <c r="A974">
        <v>17</v>
      </c>
      <c r="B974">
        <v>33</v>
      </c>
      <c r="C974">
        <v>2024</v>
      </c>
      <c r="D974">
        <v>9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3</v>
      </c>
      <c r="N974">
        <v>99</v>
      </c>
      <c r="O974">
        <v>99</v>
      </c>
      <c r="P974">
        <v>99</v>
      </c>
      <c r="Q974">
        <v>64</v>
      </c>
      <c r="R974">
        <v>74</v>
      </c>
      <c r="S974">
        <v>2.3243243243243246</v>
      </c>
      <c r="T974">
        <v>3</v>
      </c>
      <c r="U974">
        <v>207.15675675675672</v>
      </c>
      <c r="V974">
        <v>4.0540540540540553</v>
      </c>
      <c r="W974">
        <v>0</v>
      </c>
      <c r="X974">
        <v>0</v>
      </c>
      <c r="Y974">
        <v>40.854461799671689</v>
      </c>
      <c r="Z974">
        <v>1.2956070069412853</v>
      </c>
      <c r="AA974">
        <v>0</v>
      </c>
      <c r="AB974">
        <v>20.813246461928223</v>
      </c>
      <c r="AE974">
        <v>2.6157652880876632</v>
      </c>
      <c r="AF974">
        <v>2.0451241127892033</v>
      </c>
      <c r="AG974">
        <v>1113.4354838709678</v>
      </c>
      <c r="AH974">
        <v>83.783783783783804</v>
      </c>
      <c r="AI974">
        <v>22.972972972972968</v>
      </c>
      <c r="AJ974">
        <v>179.33448843124063</v>
      </c>
      <c r="AK974">
        <v>58.484682617106941</v>
      </c>
      <c r="AM974">
        <v>-22.380880032219995</v>
      </c>
      <c r="AN974">
        <v>99</v>
      </c>
      <c r="AO974">
        <v>99</v>
      </c>
      <c r="AP974">
        <v>99</v>
      </c>
      <c r="AQ974">
        <v>99</v>
      </c>
      <c r="AR974">
        <v>212.58064516129031</v>
      </c>
      <c r="AS974">
        <v>21.649255619346423</v>
      </c>
    </row>
    <row r="975" spans="1:45">
      <c r="A975">
        <v>17</v>
      </c>
      <c r="B975">
        <v>34</v>
      </c>
      <c r="C975">
        <v>2024</v>
      </c>
      <c r="D975">
        <v>10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3</v>
      </c>
      <c r="N975">
        <v>99</v>
      </c>
      <c r="O975">
        <v>99</v>
      </c>
      <c r="P975">
        <v>99</v>
      </c>
      <c r="Q975">
        <v>219</v>
      </c>
      <c r="R975">
        <v>296</v>
      </c>
      <c r="S975">
        <v>2.5714285714285721</v>
      </c>
      <c r="T975">
        <v>3</v>
      </c>
      <c r="U975">
        <v>205.26689189189196</v>
      </c>
      <c r="V975">
        <v>4.0540540540540553</v>
      </c>
      <c r="W975">
        <v>0</v>
      </c>
      <c r="X975">
        <v>0</v>
      </c>
      <c r="Y975">
        <v>39.478142923877222</v>
      </c>
      <c r="Z975">
        <v>1.3566347351971779</v>
      </c>
      <c r="AA975">
        <v>0</v>
      </c>
      <c r="AB975">
        <v>44.048905905965505</v>
      </c>
      <c r="AE975">
        <v>4.1890744409849994</v>
      </c>
      <c r="AF975">
        <v>3.3219478022433151</v>
      </c>
      <c r="AG975">
        <v>1085.5948905109483</v>
      </c>
      <c r="AH975">
        <v>92.567567567567551</v>
      </c>
      <c r="AI975">
        <v>43.243243243243249</v>
      </c>
      <c r="AJ975">
        <v>191.82808636489753</v>
      </c>
      <c r="AK975">
        <v>24.259017677934541</v>
      </c>
      <c r="AM975">
        <v>-5.2297789300881163</v>
      </c>
      <c r="AN975">
        <v>99</v>
      </c>
      <c r="AO975">
        <v>99</v>
      </c>
      <c r="AP975">
        <v>99</v>
      </c>
      <c r="AQ975">
        <v>99</v>
      </c>
      <c r="AR975">
        <v>208.92700729927</v>
      </c>
      <c r="AS975">
        <v>22.416311127344628</v>
      </c>
    </row>
    <row r="976" spans="1:45">
      <c r="A976">
        <v>17</v>
      </c>
      <c r="B976">
        <v>35</v>
      </c>
      <c r="C976">
        <v>2024</v>
      </c>
      <c r="D976">
        <v>11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3</v>
      </c>
      <c r="N976">
        <v>99</v>
      </c>
      <c r="O976">
        <v>99</v>
      </c>
      <c r="P976">
        <v>99</v>
      </c>
      <c r="Q976">
        <v>174</v>
      </c>
      <c r="R976">
        <v>214</v>
      </c>
      <c r="S976">
        <v>2.788732394366197</v>
      </c>
      <c r="T976">
        <v>3</v>
      </c>
      <c r="U976">
        <v>205.52523364485975</v>
      </c>
      <c r="V976">
        <v>5.1401869158878508</v>
      </c>
      <c r="W976">
        <v>0</v>
      </c>
      <c r="X976">
        <v>0</v>
      </c>
      <c r="Y976">
        <v>34.077706949364178</v>
      </c>
      <c r="Z976">
        <v>1.407117968902029</v>
      </c>
      <c r="AA976">
        <v>0</v>
      </c>
      <c r="AB976">
        <v>45.779031032755043</v>
      </c>
      <c r="AE976">
        <v>3.6462770489010063</v>
      </c>
      <c r="AF976">
        <v>2.840069423574854</v>
      </c>
      <c r="AG976">
        <v>1097.1557788944724</v>
      </c>
      <c r="AH976">
        <v>92.523364485981276</v>
      </c>
      <c r="AI976">
        <v>50</v>
      </c>
      <c r="AJ976">
        <v>190.73075778198913</v>
      </c>
      <c r="AK976">
        <v>11.033339907422317</v>
      </c>
      <c r="AM976">
        <v>-27.381976072178183</v>
      </c>
      <c r="AN976">
        <v>99</v>
      </c>
      <c r="AO976">
        <v>99</v>
      </c>
      <c r="AP976">
        <v>99</v>
      </c>
      <c r="AQ976">
        <v>99</v>
      </c>
      <c r="AR976">
        <v>208.23618090452263</v>
      </c>
      <c r="AS976">
        <v>22.732475385790327</v>
      </c>
    </row>
    <row r="977" spans="1:45">
      <c r="A977">
        <v>17</v>
      </c>
      <c r="B977">
        <v>36</v>
      </c>
      <c r="C977">
        <v>2024</v>
      </c>
      <c r="D977">
        <v>12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3</v>
      </c>
      <c r="N977">
        <v>99</v>
      </c>
      <c r="O977">
        <v>99</v>
      </c>
      <c r="P977">
        <v>99</v>
      </c>
      <c r="Q977">
        <v>88</v>
      </c>
      <c r="R977">
        <v>116</v>
      </c>
      <c r="S977">
        <v>2.3739130434782609</v>
      </c>
      <c r="T977">
        <v>3</v>
      </c>
      <c r="U977">
        <v>197.89741379310348</v>
      </c>
      <c r="V977">
        <v>0.86206896551724133</v>
      </c>
      <c r="W977">
        <v>0</v>
      </c>
      <c r="X977">
        <v>0</v>
      </c>
      <c r="Y977">
        <v>36.627369786123595</v>
      </c>
      <c r="Z977">
        <v>1.2151567090383943</v>
      </c>
      <c r="AA977">
        <v>0</v>
      </c>
      <c r="AB977">
        <v>26.576294760856939</v>
      </c>
      <c r="AE977">
        <v>2.8292682926829258</v>
      </c>
      <c r="AF977">
        <v>2.1150220175633776</v>
      </c>
      <c r="AG977">
        <v>1061.6698113207549</v>
      </c>
      <c r="AH977">
        <v>91.379310344827559</v>
      </c>
      <c r="AI977">
        <v>44.827586206896555</v>
      </c>
      <c r="AJ977">
        <v>169.02147467101531</v>
      </c>
      <c r="AK977">
        <v>-7.2283406039916516</v>
      </c>
      <c r="AM977">
        <v>-0.75812568048873441</v>
      </c>
      <c r="AN977">
        <v>99</v>
      </c>
      <c r="AO977">
        <v>99</v>
      </c>
      <c r="AP977">
        <v>99</v>
      </c>
      <c r="AQ977">
        <v>99</v>
      </c>
      <c r="AR977">
        <v>207.83962264150941</v>
      </c>
      <c r="AS977">
        <v>21.80690284053734</v>
      </c>
    </row>
    <row r="978" spans="1:45">
      <c r="A978">
        <v>17</v>
      </c>
      <c r="B978">
        <v>37</v>
      </c>
      <c r="C978">
        <v>2024</v>
      </c>
      <c r="D978">
        <v>1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4</v>
      </c>
      <c r="N978">
        <v>99</v>
      </c>
      <c r="O978">
        <v>99</v>
      </c>
      <c r="P978">
        <v>99</v>
      </c>
      <c r="Q978">
        <v>187</v>
      </c>
      <c r="R978">
        <v>219</v>
      </c>
      <c r="S978">
        <v>2.461187214611873</v>
      </c>
      <c r="T978">
        <v>4</v>
      </c>
      <c r="U978">
        <v>214.34520547945189</v>
      </c>
      <c r="V978">
        <v>3.6529680365296806</v>
      </c>
      <c r="W978">
        <v>0</v>
      </c>
      <c r="X978">
        <v>0</v>
      </c>
      <c r="Y978">
        <v>38.717361418183138</v>
      </c>
      <c r="Z978">
        <v>1.3179825653536776</v>
      </c>
      <c r="AA978">
        <v>0</v>
      </c>
      <c r="AB978">
        <v>51.010082552454591</v>
      </c>
      <c r="AE978">
        <v>4.8269781794137092</v>
      </c>
      <c r="AF978">
        <v>3.8582703570660626</v>
      </c>
      <c r="AG978">
        <v>1094.2975609756097</v>
      </c>
      <c r="AH978">
        <v>93.607305936073061</v>
      </c>
      <c r="AI978">
        <v>27.853881278538807</v>
      </c>
      <c r="AJ978">
        <v>190.53125790261748</v>
      </c>
      <c r="AK978">
        <v>12.903719379145969</v>
      </c>
      <c r="AM978">
        <v>-9.6983099122944356</v>
      </c>
      <c r="AN978">
        <v>99</v>
      </c>
      <c r="AO978">
        <v>99</v>
      </c>
      <c r="AP978">
        <v>99</v>
      </c>
      <c r="AQ978">
        <v>99</v>
      </c>
      <c r="AR978">
        <v>212.53658536585365</v>
      </c>
      <c r="AS978">
        <v>22.163134420018537</v>
      </c>
    </row>
    <row r="979" spans="1:45">
      <c r="A979">
        <v>17</v>
      </c>
      <c r="B979">
        <v>38</v>
      </c>
      <c r="C979">
        <v>2024</v>
      </c>
      <c r="D979">
        <v>2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4</v>
      </c>
      <c r="N979">
        <v>99</v>
      </c>
      <c r="O979">
        <v>99</v>
      </c>
      <c r="P979">
        <v>99</v>
      </c>
      <c r="Q979">
        <v>118</v>
      </c>
      <c r="R979">
        <v>143</v>
      </c>
      <c r="S979">
        <v>2.4785714285714282</v>
      </c>
      <c r="T979">
        <v>4</v>
      </c>
      <c r="U979">
        <v>209.14825174825171</v>
      </c>
      <c r="V979">
        <v>2.7972027972027966</v>
      </c>
      <c r="W979">
        <v>0</v>
      </c>
      <c r="X979">
        <v>0</v>
      </c>
      <c r="Y979">
        <v>39.143617317053341</v>
      </c>
      <c r="Z979">
        <v>1.1172699159459094</v>
      </c>
      <c r="AA979">
        <v>0</v>
      </c>
      <c r="AB979">
        <v>21.837203939760546</v>
      </c>
      <c r="AE979">
        <v>4.9310344827586228</v>
      </c>
      <c r="AF979">
        <v>3.8389455780348274</v>
      </c>
      <c r="AG979">
        <v>1099.2734375</v>
      </c>
      <c r="AH979">
        <v>89.510489510489506</v>
      </c>
      <c r="AI979">
        <v>25.17482517482517</v>
      </c>
      <c r="AJ979">
        <v>191.24594419080785</v>
      </c>
      <c r="AK979">
        <v>4.334436696102256</v>
      </c>
      <c r="AM979">
        <v>-40.746886990507605</v>
      </c>
      <c r="AN979">
        <v>99</v>
      </c>
      <c r="AO979">
        <v>99</v>
      </c>
      <c r="AP979">
        <v>99</v>
      </c>
      <c r="AQ979">
        <v>99</v>
      </c>
      <c r="AR979">
        <v>210.6171875</v>
      </c>
      <c r="AS979">
        <v>22.174252024174152</v>
      </c>
    </row>
    <row r="980" spans="1:45">
      <c r="A980">
        <v>17</v>
      </c>
      <c r="B980">
        <v>39</v>
      </c>
      <c r="C980">
        <v>2024</v>
      </c>
      <c r="D980">
        <v>3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4</v>
      </c>
      <c r="N980">
        <v>99</v>
      </c>
      <c r="O980">
        <v>99</v>
      </c>
      <c r="P980">
        <v>99</v>
      </c>
      <c r="Q980">
        <v>122</v>
      </c>
      <c r="R980">
        <v>150</v>
      </c>
      <c r="S980">
        <v>2.5503355704697994</v>
      </c>
      <c r="T980">
        <v>4</v>
      </c>
      <c r="U980">
        <v>211.86866666666671</v>
      </c>
      <c r="V980">
        <v>6</v>
      </c>
      <c r="W980">
        <v>0</v>
      </c>
      <c r="X980">
        <v>0</v>
      </c>
      <c r="Y980">
        <v>34.923381158695499</v>
      </c>
      <c r="Z980">
        <v>1.3961095269819701</v>
      </c>
      <c r="AA980">
        <v>0</v>
      </c>
      <c r="AB980">
        <v>41.198580760873085</v>
      </c>
      <c r="AE980">
        <v>5.0709939148073033</v>
      </c>
      <c r="AF980">
        <v>3.9834581505196498</v>
      </c>
      <c r="AG980">
        <v>1067.8074074074077</v>
      </c>
      <c r="AH980">
        <v>90</v>
      </c>
      <c r="AI980">
        <v>28.666666666666675</v>
      </c>
      <c r="AJ980">
        <v>209.50751763392688</v>
      </c>
      <c r="AK980">
        <v>8.1764552916387672</v>
      </c>
      <c r="AM980">
        <v>-48.49730240446835</v>
      </c>
      <c r="AN980">
        <v>99</v>
      </c>
      <c r="AO980">
        <v>99</v>
      </c>
      <c r="AP980">
        <v>99</v>
      </c>
      <c r="AQ980">
        <v>99</v>
      </c>
      <c r="AR980">
        <v>211.62222222222223</v>
      </c>
      <c r="AS980">
        <v>22.197088015824438</v>
      </c>
    </row>
    <row r="981" spans="1:45">
      <c r="A981">
        <v>17</v>
      </c>
      <c r="B981">
        <v>40</v>
      </c>
      <c r="C981">
        <v>2024</v>
      </c>
      <c r="D981">
        <v>4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4</v>
      </c>
      <c r="N981">
        <v>99</v>
      </c>
      <c r="O981">
        <v>99</v>
      </c>
      <c r="P981">
        <v>99</v>
      </c>
      <c r="Q981">
        <v>136</v>
      </c>
      <c r="R981">
        <v>165</v>
      </c>
      <c r="S981">
        <v>2.7804878048780486</v>
      </c>
      <c r="T981">
        <v>4</v>
      </c>
      <c r="U981">
        <v>214.91030303030303</v>
      </c>
      <c r="V981">
        <v>9.0909090909090917</v>
      </c>
      <c r="W981">
        <v>0</v>
      </c>
      <c r="X981">
        <v>0.60606060606060608</v>
      </c>
      <c r="Y981">
        <v>40.572989409275095</v>
      </c>
      <c r="Z981">
        <v>1.6336730293802524</v>
      </c>
      <c r="AA981">
        <v>0</v>
      </c>
      <c r="AB981">
        <v>46.530020770866201</v>
      </c>
      <c r="AE981">
        <v>4.3013555787278435</v>
      </c>
      <c r="AF981">
        <v>3.4270320755249406</v>
      </c>
      <c r="AG981">
        <v>1075.0810810810813</v>
      </c>
      <c r="AH981">
        <v>89.696969696969703</v>
      </c>
      <c r="AI981">
        <v>30.909090909090914</v>
      </c>
      <c r="AJ981">
        <v>196.26831171285633</v>
      </c>
      <c r="AK981">
        <v>35.153893176409333</v>
      </c>
      <c r="AM981">
        <v>-62.611554799276696</v>
      </c>
      <c r="AN981">
        <v>99</v>
      </c>
      <c r="AO981">
        <v>99</v>
      </c>
      <c r="AP981">
        <v>99</v>
      </c>
      <c r="AQ981">
        <v>99</v>
      </c>
      <c r="AR981">
        <v>211.722972972973</v>
      </c>
      <c r="AS981">
        <v>22.657519513236913</v>
      </c>
    </row>
    <row r="982" spans="1:45">
      <c r="A982">
        <v>17</v>
      </c>
      <c r="B982">
        <v>41</v>
      </c>
      <c r="C982">
        <v>2024</v>
      </c>
      <c r="D982">
        <v>5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4</v>
      </c>
      <c r="N982">
        <v>99</v>
      </c>
      <c r="O982">
        <v>99</v>
      </c>
      <c r="P982">
        <v>99</v>
      </c>
      <c r="Q982">
        <v>142</v>
      </c>
      <c r="R982">
        <v>169</v>
      </c>
      <c r="S982">
        <v>2.7245508982035926</v>
      </c>
      <c r="T982">
        <v>4</v>
      </c>
      <c r="U982">
        <v>216.16804733727813</v>
      </c>
      <c r="V982">
        <v>6.508875739644969</v>
      </c>
      <c r="W982">
        <v>0</v>
      </c>
      <c r="X982">
        <v>0</v>
      </c>
      <c r="Y982">
        <v>42.636782149279114</v>
      </c>
      <c r="Z982">
        <v>1.4806103533619548</v>
      </c>
      <c r="AA982">
        <v>0</v>
      </c>
      <c r="AB982">
        <v>28.100086964934182</v>
      </c>
      <c r="AE982">
        <v>5.1508686376104844</v>
      </c>
      <c r="AF982">
        <v>4.1313882893636471</v>
      </c>
      <c r="AG982">
        <v>1048.602564102564</v>
      </c>
      <c r="AH982">
        <v>92.307692307692321</v>
      </c>
      <c r="AI982">
        <v>32.544378698224847</v>
      </c>
      <c r="AJ982">
        <v>195.84244974374221</v>
      </c>
      <c r="AK982">
        <v>6.8990090417042564</v>
      </c>
      <c r="AM982">
        <v>-50.426904186584359</v>
      </c>
      <c r="AN982">
        <v>99</v>
      </c>
      <c r="AO982">
        <v>99</v>
      </c>
      <c r="AP982">
        <v>99</v>
      </c>
      <c r="AQ982">
        <v>99</v>
      </c>
      <c r="AR982">
        <v>211.35256410256409</v>
      </c>
      <c r="AS982">
        <v>22.633965243847623</v>
      </c>
    </row>
    <row r="983" spans="1:45">
      <c r="A983">
        <v>17</v>
      </c>
      <c r="B983">
        <v>42</v>
      </c>
      <c r="C983">
        <v>2024</v>
      </c>
      <c r="D983">
        <v>6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4</v>
      </c>
      <c r="N983">
        <v>99</v>
      </c>
      <c r="O983">
        <v>99</v>
      </c>
      <c r="P983">
        <v>99</v>
      </c>
      <c r="Q983">
        <v>167</v>
      </c>
      <c r="R983">
        <v>192</v>
      </c>
      <c r="S983">
        <v>2.5157894736842099</v>
      </c>
      <c r="T983">
        <v>4</v>
      </c>
      <c r="U983">
        <v>218.06250000000017</v>
      </c>
      <c r="V983">
        <v>7.8125</v>
      </c>
      <c r="W983">
        <v>0</v>
      </c>
      <c r="X983">
        <v>0</v>
      </c>
      <c r="Y983">
        <v>33.465502293405351</v>
      </c>
      <c r="Z983">
        <v>1.4768953892427152</v>
      </c>
      <c r="AA983">
        <v>0</v>
      </c>
      <c r="AB983">
        <v>35.162948994470824</v>
      </c>
      <c r="AE983">
        <v>6.8060971286777754</v>
      </c>
      <c r="AF983">
        <v>5.5511831068381357</v>
      </c>
      <c r="AG983">
        <v>1091.2762430939226</v>
      </c>
      <c r="AH983">
        <v>94.270833333333314</v>
      </c>
      <c r="AI983">
        <v>21.875</v>
      </c>
      <c r="AJ983">
        <v>197.21365966168881</v>
      </c>
      <c r="AK983">
        <v>50.376890483148806</v>
      </c>
      <c r="AM983">
        <v>-38.914510111175112</v>
      </c>
      <c r="AN983">
        <v>99</v>
      </c>
      <c r="AO983">
        <v>99</v>
      </c>
      <c r="AP983">
        <v>99</v>
      </c>
      <c r="AQ983">
        <v>99</v>
      </c>
      <c r="AR983">
        <v>213.82872928176795</v>
      </c>
      <c r="AS983">
        <v>22.541554900437156</v>
      </c>
    </row>
    <row r="984" spans="1:45">
      <c r="A984">
        <v>17</v>
      </c>
      <c r="B984">
        <v>43</v>
      </c>
      <c r="C984">
        <v>2024</v>
      </c>
      <c r="D984">
        <v>7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4</v>
      </c>
      <c r="N984">
        <v>99</v>
      </c>
      <c r="O984">
        <v>99</v>
      </c>
      <c r="P984">
        <v>99</v>
      </c>
      <c r="Q984">
        <v>148</v>
      </c>
      <c r="R984">
        <v>167</v>
      </c>
      <c r="S984">
        <v>2.4431137724550904</v>
      </c>
      <c r="T984">
        <v>4</v>
      </c>
      <c r="U984">
        <v>218.74011976047905</v>
      </c>
      <c r="V984">
        <v>2.9940119760479047</v>
      </c>
      <c r="W984">
        <v>0</v>
      </c>
      <c r="X984">
        <v>0</v>
      </c>
      <c r="Y984">
        <v>33.528148974232643</v>
      </c>
      <c r="Z984">
        <v>1.2649337414621211</v>
      </c>
      <c r="AA984">
        <v>0</v>
      </c>
      <c r="AB984">
        <v>43.995470126824173</v>
      </c>
      <c r="AE984">
        <v>6.9409808811305069</v>
      </c>
      <c r="AF984">
        <v>5.7546775974706259</v>
      </c>
      <c r="AG984">
        <v>1105.3245033112582</v>
      </c>
      <c r="AH984">
        <v>89.820359281437106</v>
      </c>
      <c r="AI984">
        <v>24.550898203592816</v>
      </c>
      <c r="AJ984">
        <v>203.90578754486049</v>
      </c>
      <c r="AK984">
        <v>26.308118199864928</v>
      </c>
      <c r="AM984">
        <v>6.6257666498266348</v>
      </c>
      <c r="AN984">
        <v>99</v>
      </c>
      <c r="AO984">
        <v>99</v>
      </c>
      <c r="AP984">
        <v>99</v>
      </c>
      <c r="AQ984">
        <v>99</v>
      </c>
      <c r="AR984">
        <v>213.55629139072849</v>
      </c>
      <c r="AS984">
        <v>22.41780873765217</v>
      </c>
    </row>
    <row r="985" spans="1:45">
      <c r="A985">
        <v>17</v>
      </c>
      <c r="B985">
        <v>44</v>
      </c>
      <c r="C985">
        <v>2024</v>
      </c>
      <c r="D985">
        <v>8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4</v>
      </c>
      <c r="N985">
        <v>99</v>
      </c>
      <c r="O985">
        <v>99</v>
      </c>
      <c r="P985">
        <v>99</v>
      </c>
      <c r="Q985">
        <v>216</v>
      </c>
      <c r="R985">
        <v>263</v>
      </c>
      <c r="S985">
        <v>2.4559386973180071</v>
      </c>
      <c r="T985">
        <v>4</v>
      </c>
      <c r="U985">
        <v>217.26844106463889</v>
      </c>
      <c r="V985">
        <v>4.9429657794676807</v>
      </c>
      <c r="W985">
        <v>0</v>
      </c>
      <c r="X985">
        <v>0</v>
      </c>
      <c r="Y985">
        <v>35.475364346493841</v>
      </c>
      <c r="Z985">
        <v>1.243507894255909</v>
      </c>
      <c r="AA985">
        <v>0</v>
      </c>
      <c r="AB985">
        <v>28.817845473803047</v>
      </c>
      <c r="AE985">
        <v>9.9508134695421884</v>
      </c>
      <c r="AF985">
        <v>8.2843724778061443</v>
      </c>
      <c r="AG985">
        <v>1095.8844621513945</v>
      </c>
      <c r="AH985">
        <v>95.437262357414426</v>
      </c>
      <c r="AI985">
        <v>20.152091254752847</v>
      </c>
      <c r="AJ985">
        <v>197.99301417716151</v>
      </c>
      <c r="AK985">
        <v>20.081567621420888</v>
      </c>
      <c r="AM985">
        <v>-29.557244154691432</v>
      </c>
      <c r="AN985">
        <v>99</v>
      </c>
      <c r="AO985">
        <v>99</v>
      </c>
      <c r="AP985">
        <v>99</v>
      </c>
      <c r="AQ985">
        <v>99</v>
      </c>
      <c r="AR985">
        <v>213.13147410358565</v>
      </c>
      <c r="AS985">
        <v>22.377688096341782</v>
      </c>
    </row>
    <row r="986" spans="1:45">
      <c r="A986">
        <v>17</v>
      </c>
      <c r="B986">
        <v>45</v>
      </c>
      <c r="C986">
        <v>2024</v>
      </c>
      <c r="D986">
        <v>9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4</v>
      </c>
      <c r="N986">
        <v>99</v>
      </c>
      <c r="O986">
        <v>99</v>
      </c>
      <c r="P986">
        <v>99</v>
      </c>
      <c r="Q986">
        <v>202</v>
      </c>
      <c r="R986">
        <v>245</v>
      </c>
      <c r="S986">
        <v>2.3959183673469391</v>
      </c>
      <c r="T986">
        <v>4</v>
      </c>
      <c r="U986">
        <v>217.53755102040824</v>
      </c>
      <c r="V986">
        <v>4.0816326530612246</v>
      </c>
      <c r="W986">
        <v>0</v>
      </c>
      <c r="X986">
        <v>0.81632653061224492</v>
      </c>
      <c r="Y986">
        <v>38.419687477115325</v>
      </c>
      <c r="Z986">
        <v>1.2626436767990408</v>
      </c>
      <c r="AA986">
        <v>0</v>
      </c>
      <c r="AB986">
        <v>54.383127615641484</v>
      </c>
      <c r="AE986">
        <v>8.6603039943442912</v>
      </c>
      <c r="AF986">
        <v>7.1103203150827392</v>
      </c>
      <c r="AG986">
        <v>1108.9870129870133</v>
      </c>
      <c r="AH986">
        <v>94.285714285714306</v>
      </c>
      <c r="AI986">
        <v>19.591836734693874</v>
      </c>
      <c r="AJ986">
        <v>192.15730119557264</v>
      </c>
      <c r="AK986">
        <v>23.140885724730296</v>
      </c>
      <c r="AM986">
        <v>-10.69427593968234</v>
      </c>
      <c r="AN986">
        <v>99</v>
      </c>
      <c r="AO986">
        <v>99</v>
      </c>
      <c r="AP986">
        <v>99</v>
      </c>
      <c r="AQ986">
        <v>99</v>
      </c>
      <c r="AR986">
        <v>213.53246753246751</v>
      </c>
      <c r="AS986">
        <v>22.288380539824946</v>
      </c>
    </row>
    <row r="987" spans="1:45">
      <c r="A987">
        <v>17</v>
      </c>
      <c r="B987">
        <v>46</v>
      </c>
      <c r="C987">
        <v>2024</v>
      </c>
      <c r="D987">
        <v>10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4</v>
      </c>
      <c r="N987">
        <v>99</v>
      </c>
      <c r="O987">
        <v>99</v>
      </c>
      <c r="P987">
        <v>99</v>
      </c>
      <c r="Q987">
        <v>560</v>
      </c>
      <c r="R987">
        <v>747</v>
      </c>
      <c r="S987">
        <v>2.8534946236559153</v>
      </c>
      <c r="T987">
        <v>4</v>
      </c>
      <c r="U987">
        <v>221.00763052208828</v>
      </c>
      <c r="V987">
        <v>6.291834002677378</v>
      </c>
      <c r="W987">
        <v>0</v>
      </c>
      <c r="X987">
        <v>0.26773761713520744</v>
      </c>
      <c r="Y987">
        <v>40.356348548244569</v>
      </c>
      <c r="Z987">
        <v>1.4333023342481421</v>
      </c>
      <c r="AA987">
        <v>0</v>
      </c>
      <c r="AB987">
        <v>51.548219752446087</v>
      </c>
      <c r="AE987">
        <v>10.571752052080384</v>
      </c>
      <c r="AF987">
        <v>9.0263060934415442</v>
      </c>
      <c r="AG987">
        <v>1086.8623595505619</v>
      </c>
      <c r="AH987">
        <v>95.314591700133903</v>
      </c>
      <c r="AI987">
        <v>39.491298527443121</v>
      </c>
      <c r="AJ987">
        <v>184.52972611249237</v>
      </c>
      <c r="AK987">
        <v>29.020184965338323</v>
      </c>
      <c r="AM987">
        <v>-3.2867331821393129</v>
      </c>
      <c r="AN987">
        <v>99</v>
      </c>
      <c r="AO987">
        <v>99</v>
      </c>
      <c r="AP987">
        <v>99</v>
      </c>
      <c r="AQ987">
        <v>99</v>
      </c>
      <c r="AR987">
        <v>211.24719101123597</v>
      </c>
      <c r="AS987">
        <v>23.347514905092744</v>
      </c>
    </row>
    <row r="988" spans="1:45">
      <c r="A988">
        <v>17</v>
      </c>
      <c r="B988">
        <v>47</v>
      </c>
      <c r="C988">
        <v>2024</v>
      </c>
      <c r="D988">
        <v>11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4</v>
      </c>
      <c r="N988">
        <v>99</v>
      </c>
      <c r="O988">
        <v>99</v>
      </c>
      <c r="P988">
        <v>99</v>
      </c>
      <c r="Q988">
        <v>413</v>
      </c>
      <c r="R988">
        <v>540</v>
      </c>
      <c r="S988">
        <v>3.0986964618249528</v>
      </c>
      <c r="T988">
        <v>4</v>
      </c>
      <c r="U988">
        <v>224.345</v>
      </c>
      <c r="V988">
        <v>8.518518518518519</v>
      </c>
      <c r="W988">
        <v>0</v>
      </c>
      <c r="X988">
        <v>0.55555555555555558</v>
      </c>
      <c r="Y988">
        <v>43.412809521564114</v>
      </c>
      <c r="Z988">
        <v>1.4800921694496287</v>
      </c>
      <c r="AA988">
        <v>0</v>
      </c>
      <c r="AB988">
        <v>55.279171063955857</v>
      </c>
      <c r="AE988">
        <v>9.2008860112455277</v>
      </c>
      <c r="AF988">
        <v>7.8227632509646243</v>
      </c>
      <c r="AG988">
        <v>1101.7428023032628</v>
      </c>
      <c r="AH988">
        <v>96.111111111111114</v>
      </c>
      <c r="AI988">
        <v>49.814814814814817</v>
      </c>
      <c r="AJ988">
        <v>190.5718414341882</v>
      </c>
      <c r="AK988">
        <v>18.200985301898644</v>
      </c>
      <c r="AM988">
        <v>-6.6173588378602899</v>
      </c>
      <c r="AN988">
        <v>99</v>
      </c>
      <c r="AO988">
        <v>99</v>
      </c>
      <c r="AP988">
        <v>99</v>
      </c>
      <c r="AQ988">
        <v>99</v>
      </c>
      <c r="AR988">
        <v>211.0499040307102</v>
      </c>
      <c r="AS988">
        <v>23.752609910302457</v>
      </c>
    </row>
    <row r="989" spans="1:45">
      <c r="A989">
        <v>17</v>
      </c>
      <c r="B989">
        <v>48</v>
      </c>
      <c r="C989">
        <v>2024</v>
      </c>
      <c r="D989">
        <v>12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4</v>
      </c>
      <c r="N989">
        <v>99</v>
      </c>
      <c r="O989">
        <v>99</v>
      </c>
      <c r="P989">
        <v>99</v>
      </c>
      <c r="Q989">
        <v>243</v>
      </c>
      <c r="R989">
        <v>308</v>
      </c>
      <c r="S989">
        <v>2.9055374592833867</v>
      </c>
      <c r="T989">
        <v>4</v>
      </c>
      <c r="U989">
        <v>218.68149350649361</v>
      </c>
      <c r="V989">
        <v>6.1688311688311677</v>
      </c>
      <c r="W989">
        <v>0</v>
      </c>
      <c r="X989">
        <v>0</v>
      </c>
      <c r="Y989">
        <v>41.410414357380283</v>
      </c>
      <c r="Z989">
        <v>1.4480376761887364</v>
      </c>
      <c r="AA989">
        <v>0</v>
      </c>
      <c r="AB989">
        <v>51.253943661221157</v>
      </c>
      <c r="AE989">
        <v>7.5121951219512191</v>
      </c>
      <c r="AF989">
        <v>6.2055393324110799</v>
      </c>
      <c r="AG989">
        <v>1090.24</v>
      </c>
      <c r="AH989">
        <v>97.402597402597422</v>
      </c>
      <c r="AI989">
        <v>42.20779220779221</v>
      </c>
      <c r="AJ989">
        <v>186.06818391833289</v>
      </c>
      <c r="AK989">
        <v>27.921388871120921</v>
      </c>
      <c r="AM989">
        <v>-11.58843711754869</v>
      </c>
      <c r="AN989">
        <v>99</v>
      </c>
      <c r="AO989">
        <v>99</v>
      </c>
      <c r="AP989">
        <v>99</v>
      </c>
      <c r="AQ989">
        <v>99</v>
      </c>
      <c r="AR989">
        <v>210.7266666666666</v>
      </c>
      <c r="AS989">
        <v>23.331704182278905</v>
      </c>
    </row>
    <row r="990" spans="1:45">
      <c r="A990">
        <v>17</v>
      </c>
      <c r="B990">
        <v>49</v>
      </c>
      <c r="C990">
        <v>2024</v>
      </c>
      <c r="D990">
        <v>1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5</v>
      </c>
      <c r="N990">
        <v>99</v>
      </c>
      <c r="O990">
        <v>99</v>
      </c>
      <c r="P990">
        <v>99</v>
      </c>
      <c r="Q990">
        <v>321</v>
      </c>
      <c r="R990">
        <v>377</v>
      </c>
      <c r="S990">
        <v>2.6648936170212765</v>
      </c>
      <c r="T990">
        <v>5</v>
      </c>
      <c r="U990">
        <v>223.51777188328904</v>
      </c>
      <c r="V990">
        <v>5.0397877984084891</v>
      </c>
      <c r="W990">
        <v>0</v>
      </c>
      <c r="X990">
        <v>0</v>
      </c>
      <c r="Y990">
        <v>33.717785329932745</v>
      </c>
      <c r="Z990">
        <v>1.2474642053567151</v>
      </c>
      <c r="AA990">
        <v>0</v>
      </c>
      <c r="AB990">
        <v>49.798864089955245</v>
      </c>
      <c r="AE990">
        <v>8.3094555873925504</v>
      </c>
      <c r="AF990">
        <v>6.9260907502641649</v>
      </c>
      <c r="AG990">
        <v>1082.2590529247911</v>
      </c>
      <c r="AH990">
        <v>95.225464190981427</v>
      </c>
      <c r="AI990">
        <v>22.811671087533153</v>
      </c>
      <c r="AJ990">
        <v>191.52188401309996</v>
      </c>
      <c r="AK990">
        <v>26.877558122272418</v>
      </c>
      <c r="AM990">
        <v>-7.8660322999956387</v>
      </c>
      <c r="AN990">
        <v>99</v>
      </c>
      <c r="AO990">
        <v>99</v>
      </c>
      <c r="AP990">
        <v>99</v>
      </c>
      <c r="AQ990">
        <v>99</v>
      </c>
      <c r="AR990">
        <v>213.23119777158769</v>
      </c>
      <c r="AS990">
        <v>23.04600065101684</v>
      </c>
    </row>
    <row r="991" spans="1:45">
      <c r="A991">
        <v>17</v>
      </c>
      <c r="B991">
        <v>50</v>
      </c>
      <c r="C991">
        <v>2024</v>
      </c>
      <c r="D991">
        <v>2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5</v>
      </c>
      <c r="N991">
        <v>99</v>
      </c>
      <c r="O991">
        <v>99</v>
      </c>
      <c r="P991">
        <v>99</v>
      </c>
      <c r="Q991">
        <v>171</v>
      </c>
      <c r="R991">
        <v>198</v>
      </c>
      <c r="S991">
        <v>2.7193877551020407</v>
      </c>
      <c r="T991">
        <v>5</v>
      </c>
      <c r="U991">
        <v>224.44393939393939</v>
      </c>
      <c r="V991">
        <v>6.0606060606060606</v>
      </c>
      <c r="W991">
        <v>0</v>
      </c>
      <c r="X991">
        <v>0</v>
      </c>
      <c r="Y991">
        <v>34.264979598789445</v>
      </c>
      <c r="Z991">
        <v>1.2846730256589145</v>
      </c>
      <c r="AA991">
        <v>0</v>
      </c>
      <c r="AB991">
        <v>33.878395401831163</v>
      </c>
      <c r="AE991">
        <v>6.8275862068965516</v>
      </c>
      <c r="AF991">
        <v>5.7042001054329585</v>
      </c>
      <c r="AG991">
        <v>1074.2528735632184</v>
      </c>
      <c r="AH991">
        <v>87.878787878787875</v>
      </c>
      <c r="AI991">
        <v>22.222222222222225</v>
      </c>
      <c r="AJ991">
        <v>195.06301477502564</v>
      </c>
      <c r="AK991">
        <v>50.770397550802493</v>
      </c>
      <c r="AM991">
        <v>-5.8595893475490222</v>
      </c>
      <c r="AN991">
        <v>99</v>
      </c>
      <c r="AO991">
        <v>99</v>
      </c>
      <c r="AP991">
        <v>99</v>
      </c>
      <c r="AQ991">
        <v>99</v>
      </c>
      <c r="AR991">
        <v>213.52298850574712</v>
      </c>
      <c r="AS991">
        <v>23.196996265578203</v>
      </c>
    </row>
    <row r="992" spans="1:45">
      <c r="A992">
        <v>17</v>
      </c>
      <c r="B992">
        <v>51</v>
      </c>
      <c r="C992">
        <v>2024</v>
      </c>
      <c r="D992">
        <v>3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5</v>
      </c>
      <c r="N992">
        <v>99</v>
      </c>
      <c r="O992">
        <v>99</v>
      </c>
      <c r="P992">
        <v>99</v>
      </c>
      <c r="Q992">
        <v>172</v>
      </c>
      <c r="R992">
        <v>199</v>
      </c>
      <c r="S992">
        <v>2.6818181818181817</v>
      </c>
      <c r="T992">
        <v>5</v>
      </c>
      <c r="U992">
        <v>219.97336683417072</v>
      </c>
      <c r="V992">
        <v>6.532663316582914</v>
      </c>
      <c r="W992">
        <v>0</v>
      </c>
      <c r="X992">
        <v>0</v>
      </c>
      <c r="Y992">
        <v>32.542455365681057</v>
      </c>
      <c r="Z992">
        <v>1.3219492169261777</v>
      </c>
      <c r="AA992">
        <v>0</v>
      </c>
      <c r="AB992">
        <v>37.043100860049655</v>
      </c>
      <c r="AE992">
        <v>6.7275185936443505</v>
      </c>
      <c r="AF992">
        <v>5.4868797809193852</v>
      </c>
      <c r="AG992">
        <v>1068.4636871508383</v>
      </c>
      <c r="AH992">
        <v>89.949748743718587</v>
      </c>
      <c r="AI992">
        <v>25.125628140703515</v>
      </c>
      <c r="AJ992">
        <v>194.85629304274477</v>
      </c>
      <c r="AK992">
        <v>22.586870879579124</v>
      </c>
      <c r="AM992">
        <v>-26.149412353714961</v>
      </c>
      <c r="AN992">
        <v>99</v>
      </c>
      <c r="AO992">
        <v>99</v>
      </c>
      <c r="AP992">
        <v>99</v>
      </c>
      <c r="AQ992">
        <v>99</v>
      </c>
      <c r="AR992">
        <v>211.97765363128497</v>
      </c>
      <c r="AS992">
        <v>23.083148616571361</v>
      </c>
    </row>
    <row r="993" spans="1:45">
      <c r="A993">
        <v>17</v>
      </c>
      <c r="B993">
        <v>52</v>
      </c>
      <c r="C993">
        <v>2024</v>
      </c>
      <c r="D993">
        <v>4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5</v>
      </c>
      <c r="N993">
        <v>99</v>
      </c>
      <c r="O993">
        <v>99</v>
      </c>
      <c r="P993">
        <v>99</v>
      </c>
      <c r="Q993">
        <v>241</v>
      </c>
      <c r="R993">
        <v>280</v>
      </c>
      <c r="S993">
        <v>2.6007194244604306</v>
      </c>
      <c r="T993">
        <v>4.9642857142857153</v>
      </c>
      <c r="U993">
        <v>215.06000000000003</v>
      </c>
      <c r="V993">
        <v>5.3571428571428559</v>
      </c>
      <c r="W993">
        <v>0</v>
      </c>
      <c r="X993">
        <v>0.35714285714285721</v>
      </c>
      <c r="Y993">
        <v>56.24180740338992</v>
      </c>
      <c r="Z993">
        <v>1.2437735971423769</v>
      </c>
      <c r="AA993">
        <v>0.42106521866255192</v>
      </c>
      <c r="AB993">
        <v>32.452823449429708</v>
      </c>
      <c r="AC993">
        <v>78.815393211088406</v>
      </c>
      <c r="AD993">
        <v>3.1011405106957239E-13</v>
      </c>
      <c r="AE993">
        <v>7.299270072992706</v>
      </c>
      <c r="AF993">
        <v>5.81962045012353</v>
      </c>
      <c r="AG993">
        <v>1086.4392156862748</v>
      </c>
      <c r="AH993">
        <v>90.714285714285694</v>
      </c>
      <c r="AI993">
        <v>17.857142857142861</v>
      </c>
      <c r="AJ993">
        <v>216.72605648645296</v>
      </c>
      <c r="AK993">
        <v>48.05358413511032</v>
      </c>
      <c r="AL993">
        <v>42.519378170519651</v>
      </c>
      <c r="AM993">
        <v>-38.119769509019093</v>
      </c>
      <c r="AN993">
        <v>99</v>
      </c>
      <c r="AO993">
        <v>99</v>
      </c>
      <c r="AP993">
        <v>99</v>
      </c>
      <c r="AQ993">
        <v>99</v>
      </c>
      <c r="AR993">
        <v>212.01568627450985</v>
      </c>
      <c r="AS993">
        <v>22.84044789512166</v>
      </c>
    </row>
    <row r="994" spans="1:45">
      <c r="A994">
        <v>17</v>
      </c>
      <c r="B994">
        <v>53</v>
      </c>
      <c r="C994">
        <v>2024</v>
      </c>
      <c r="D994">
        <v>5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5</v>
      </c>
      <c r="N994">
        <v>99</v>
      </c>
      <c r="O994">
        <v>99</v>
      </c>
      <c r="P994">
        <v>99</v>
      </c>
      <c r="Q994">
        <v>191</v>
      </c>
      <c r="R994">
        <v>231</v>
      </c>
      <c r="S994">
        <v>2.7030567685589526</v>
      </c>
      <c r="T994">
        <v>5</v>
      </c>
      <c r="U994">
        <v>224.18701298701319</v>
      </c>
      <c r="V994">
        <v>6.9264069264069263</v>
      </c>
      <c r="W994">
        <v>0</v>
      </c>
      <c r="X994">
        <v>0</v>
      </c>
      <c r="Y994">
        <v>39.534672219811114</v>
      </c>
      <c r="Z994">
        <v>1.3341904633626045</v>
      </c>
      <c r="AA994">
        <v>0</v>
      </c>
      <c r="AB994">
        <v>30.403844641641843</v>
      </c>
      <c r="AE994">
        <v>7.0405364218226172</v>
      </c>
      <c r="AF994">
        <v>5.8565282220421651</v>
      </c>
      <c r="AG994">
        <v>1102.0092165898623</v>
      </c>
      <c r="AH994">
        <v>93.939393939393923</v>
      </c>
      <c r="AI994">
        <v>21.645021645021647</v>
      </c>
      <c r="AJ994">
        <v>214.58022445256745</v>
      </c>
      <c r="AK994">
        <v>42.614243368278323</v>
      </c>
      <c r="AM994">
        <v>-24.183748372437439</v>
      </c>
      <c r="AN994">
        <v>99</v>
      </c>
      <c r="AO994">
        <v>99</v>
      </c>
      <c r="AP994">
        <v>99</v>
      </c>
      <c r="AQ994">
        <v>99</v>
      </c>
      <c r="AR994">
        <v>213.30414746543769</v>
      </c>
      <c r="AS994">
        <v>23.173608162414432</v>
      </c>
    </row>
    <row r="995" spans="1:45">
      <c r="A995">
        <v>17</v>
      </c>
      <c r="B995">
        <v>54</v>
      </c>
      <c r="C995">
        <v>2024</v>
      </c>
      <c r="D995">
        <v>6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5</v>
      </c>
      <c r="N995">
        <v>99</v>
      </c>
      <c r="O995">
        <v>99</v>
      </c>
      <c r="P995">
        <v>99</v>
      </c>
      <c r="Q995">
        <v>222</v>
      </c>
      <c r="R995">
        <v>253</v>
      </c>
      <c r="S995">
        <v>2.5555555555555558</v>
      </c>
      <c r="T995">
        <v>5</v>
      </c>
      <c r="U995">
        <v>226.83596837944657</v>
      </c>
      <c r="V995">
        <v>4.3478260869565215</v>
      </c>
      <c r="W995">
        <v>0</v>
      </c>
      <c r="X995">
        <v>0</v>
      </c>
      <c r="Y995">
        <v>32.688398462186811</v>
      </c>
      <c r="Z995">
        <v>1.1028016030055752</v>
      </c>
      <c r="AA995">
        <v>0</v>
      </c>
      <c r="AB995">
        <v>38.95512837508587</v>
      </c>
      <c r="AE995">
        <v>8.9684509039347784</v>
      </c>
      <c r="AF995">
        <v>7.6091435681161501</v>
      </c>
      <c r="AG995">
        <v>1106.4914529914529</v>
      </c>
      <c r="AH995">
        <v>92.490118577075108</v>
      </c>
      <c r="AI995">
        <v>13.83399209486166</v>
      </c>
      <c r="AJ995">
        <v>187.21568167600287</v>
      </c>
      <c r="AK995">
        <v>50.543707636951439</v>
      </c>
      <c r="AM995">
        <v>-11.139847810155882</v>
      </c>
      <c r="AN995">
        <v>99</v>
      </c>
      <c r="AO995">
        <v>99</v>
      </c>
      <c r="AP995">
        <v>99</v>
      </c>
      <c r="AQ995">
        <v>99</v>
      </c>
      <c r="AR995">
        <v>214.87606837606839</v>
      </c>
      <c r="AS995">
        <v>22.911099231387023</v>
      </c>
    </row>
    <row r="996" spans="1:45">
      <c r="A996">
        <v>17</v>
      </c>
      <c r="B996">
        <v>55</v>
      </c>
      <c r="C996">
        <v>2024</v>
      </c>
      <c r="D996">
        <v>7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5</v>
      </c>
      <c r="N996">
        <v>99</v>
      </c>
      <c r="O996">
        <v>99</v>
      </c>
      <c r="P996">
        <v>99</v>
      </c>
      <c r="Q996">
        <v>219</v>
      </c>
      <c r="R996">
        <v>260</v>
      </c>
      <c r="S996">
        <v>2.6949806949806958</v>
      </c>
      <c r="T996">
        <v>5</v>
      </c>
      <c r="U996">
        <v>226.85000000000005</v>
      </c>
      <c r="V996">
        <v>5.7692307692307692</v>
      </c>
      <c r="W996">
        <v>0</v>
      </c>
      <c r="X996">
        <v>0</v>
      </c>
      <c r="Y996">
        <v>32.036297322784904</v>
      </c>
      <c r="Z996">
        <v>1.2944267426714078</v>
      </c>
      <c r="AA996">
        <v>0</v>
      </c>
      <c r="AB996">
        <v>36.641624112002802</v>
      </c>
      <c r="AE996">
        <v>10.806317539484622</v>
      </c>
      <c r="AF996">
        <v>9.2915509443414361</v>
      </c>
      <c r="AG996">
        <v>1106.2780082987549</v>
      </c>
      <c r="AH996">
        <v>92.692307692307679</v>
      </c>
      <c r="AI996">
        <v>18.846153846153843</v>
      </c>
      <c r="AJ996">
        <v>200.67227647438219</v>
      </c>
      <c r="AK996">
        <v>28.359814355751219</v>
      </c>
      <c r="AM996">
        <v>-21.178366030162721</v>
      </c>
      <c r="AN996">
        <v>99</v>
      </c>
      <c r="AO996">
        <v>99</v>
      </c>
      <c r="AP996">
        <v>99</v>
      </c>
      <c r="AQ996">
        <v>99</v>
      </c>
      <c r="AR996">
        <v>214.10373443983403</v>
      </c>
      <c r="AS996">
        <v>23.156271688498276</v>
      </c>
    </row>
    <row r="997" spans="1:45">
      <c r="A997">
        <v>17</v>
      </c>
      <c r="B997">
        <v>56</v>
      </c>
      <c r="C997">
        <v>2024</v>
      </c>
      <c r="D997">
        <v>8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5</v>
      </c>
      <c r="N997">
        <v>99</v>
      </c>
      <c r="O997">
        <v>99</v>
      </c>
      <c r="P997">
        <v>99</v>
      </c>
      <c r="Q997">
        <v>241</v>
      </c>
      <c r="R997">
        <v>282</v>
      </c>
      <c r="S997">
        <v>2.6571428571428561</v>
      </c>
      <c r="T997">
        <v>5</v>
      </c>
      <c r="U997">
        <v>226.90141843971648</v>
      </c>
      <c r="V997">
        <v>6.7375886524822706</v>
      </c>
      <c r="W997">
        <v>0</v>
      </c>
      <c r="X997">
        <v>0.70921985815602817</v>
      </c>
      <c r="Y997">
        <v>35.604769952605608</v>
      </c>
      <c r="Z997">
        <v>1.2304714226023603</v>
      </c>
      <c r="AA997">
        <v>0</v>
      </c>
      <c r="AB997">
        <v>37.066552448698744</v>
      </c>
      <c r="AE997">
        <v>10.669693530079456</v>
      </c>
      <c r="AF997">
        <v>9.2767005866024039</v>
      </c>
      <c r="AG997">
        <v>1072.083333333333</v>
      </c>
      <c r="AH997">
        <v>93.262411347517741</v>
      </c>
      <c r="AI997">
        <v>15.957446808510644</v>
      </c>
      <c r="AJ997">
        <v>198.76712968555543</v>
      </c>
      <c r="AK997">
        <v>33.342011688505039</v>
      </c>
      <c r="AM997">
        <v>-13.581167960537645</v>
      </c>
      <c r="AN997">
        <v>99</v>
      </c>
      <c r="AO997">
        <v>99</v>
      </c>
      <c r="AP997">
        <v>99</v>
      </c>
      <c r="AQ997">
        <v>99</v>
      </c>
      <c r="AR997">
        <v>214.28409090909088</v>
      </c>
      <c r="AS997">
        <v>23.100850164480725</v>
      </c>
    </row>
    <row r="998" spans="1:45">
      <c r="A998">
        <v>17</v>
      </c>
      <c r="B998">
        <v>57</v>
      </c>
      <c r="C998">
        <v>2024</v>
      </c>
      <c r="D998">
        <v>9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5</v>
      </c>
      <c r="N998">
        <v>99</v>
      </c>
      <c r="O998">
        <v>99</v>
      </c>
      <c r="P998">
        <v>99</v>
      </c>
      <c r="Q998">
        <v>270</v>
      </c>
      <c r="R998">
        <v>319</v>
      </c>
      <c r="S998">
        <v>2.6214511041009474</v>
      </c>
      <c r="T998">
        <v>5</v>
      </c>
      <c r="U998">
        <v>229.54890282131643</v>
      </c>
      <c r="V998">
        <v>5.3291536050156738</v>
      </c>
      <c r="W998">
        <v>0</v>
      </c>
      <c r="X998">
        <v>0.31347962382445155</v>
      </c>
      <c r="Y998">
        <v>38.528232416679202</v>
      </c>
      <c r="Z998">
        <v>1.1293048888610291</v>
      </c>
      <c r="AA998">
        <v>0</v>
      </c>
      <c r="AB998">
        <v>49.179342532834923</v>
      </c>
      <c r="AE998">
        <v>11.276069282431957</v>
      </c>
      <c r="AF998">
        <v>9.7691043990393354</v>
      </c>
      <c r="AG998">
        <v>1098.4444444444443</v>
      </c>
      <c r="AH998">
        <v>90.282131661441994</v>
      </c>
      <c r="AI998">
        <v>14.420062695924763</v>
      </c>
      <c r="AJ998">
        <v>196.51439294820784</v>
      </c>
      <c r="AK998">
        <v>47.764053314793472</v>
      </c>
      <c r="AM998">
        <v>-15.522815945866656</v>
      </c>
      <c r="AN998">
        <v>99</v>
      </c>
      <c r="AO998">
        <v>99</v>
      </c>
      <c r="AP998">
        <v>99</v>
      </c>
      <c r="AQ998">
        <v>99</v>
      </c>
      <c r="AR998">
        <v>215.08680555555557</v>
      </c>
      <c r="AS998">
        <v>23.1531576846393</v>
      </c>
    </row>
    <row r="999" spans="1:45">
      <c r="A999">
        <v>17</v>
      </c>
      <c r="B999">
        <v>58</v>
      </c>
      <c r="C999">
        <v>2024</v>
      </c>
      <c r="D999">
        <v>10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5</v>
      </c>
      <c r="N999">
        <v>99</v>
      </c>
      <c r="O999">
        <v>99</v>
      </c>
      <c r="P999">
        <v>99</v>
      </c>
      <c r="Q999">
        <v>687</v>
      </c>
      <c r="R999">
        <v>852</v>
      </c>
      <c r="S999">
        <v>3.0129564193168434</v>
      </c>
      <c r="T999">
        <v>5</v>
      </c>
      <c r="U999">
        <v>233.32769953051621</v>
      </c>
      <c r="V999">
        <v>6.9248826291079792</v>
      </c>
      <c r="W999">
        <v>0</v>
      </c>
      <c r="X999">
        <v>0.58685446009389675</v>
      </c>
      <c r="Y999">
        <v>38.300086822048328</v>
      </c>
      <c r="Z999">
        <v>1.3727836427680131</v>
      </c>
      <c r="AA999">
        <v>0</v>
      </c>
      <c r="AB999">
        <v>53.538940574453058</v>
      </c>
      <c r="AE999">
        <v>12.057741296348709</v>
      </c>
      <c r="AF999">
        <v>10.868962256398552</v>
      </c>
      <c r="AG999">
        <v>1106.8608058608056</v>
      </c>
      <c r="AH999">
        <v>96.126760563380287</v>
      </c>
      <c r="AI999">
        <v>31.103286384976524</v>
      </c>
      <c r="AJ999">
        <v>193.81673219806589</v>
      </c>
      <c r="AK999">
        <v>40.066649008092718</v>
      </c>
      <c r="AM999">
        <v>-5.5354216878172116</v>
      </c>
      <c r="AN999">
        <v>99</v>
      </c>
      <c r="AO999">
        <v>99</v>
      </c>
      <c r="AP999">
        <v>99</v>
      </c>
      <c r="AQ999">
        <v>99</v>
      </c>
      <c r="AR999">
        <v>213.47496947496953</v>
      </c>
      <c r="AS999">
        <v>24.02522748588574</v>
      </c>
    </row>
    <row r="1000" spans="1:45">
      <c r="A1000">
        <v>17</v>
      </c>
      <c r="B1000">
        <v>59</v>
      </c>
      <c r="C1000">
        <v>2024</v>
      </c>
      <c r="D1000">
        <v>11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5</v>
      </c>
      <c r="N1000">
        <v>99</v>
      </c>
      <c r="O1000">
        <v>99</v>
      </c>
      <c r="P1000">
        <v>99</v>
      </c>
      <c r="Q1000">
        <v>534</v>
      </c>
      <c r="R1000">
        <v>673</v>
      </c>
      <c r="S1000">
        <v>3.2533532041728761</v>
      </c>
      <c r="T1000">
        <v>5</v>
      </c>
      <c r="U1000">
        <v>235.63417533432391</v>
      </c>
      <c r="V1000">
        <v>9.8068350668647835</v>
      </c>
      <c r="W1000">
        <v>0</v>
      </c>
      <c r="X1000">
        <v>1.3372956909361065</v>
      </c>
      <c r="Y1000">
        <v>41.499795985235345</v>
      </c>
      <c r="Z1000">
        <v>1.4585717031727639</v>
      </c>
      <c r="AA1000">
        <v>0</v>
      </c>
      <c r="AB1000">
        <v>57.399183557915677</v>
      </c>
      <c r="AE1000">
        <v>11.467030158459702</v>
      </c>
      <c r="AF1000">
        <v>10.240080607594468</v>
      </c>
      <c r="AG1000">
        <v>1084.3626543209875</v>
      </c>
      <c r="AH1000">
        <v>96.285289747399673</v>
      </c>
      <c r="AI1000">
        <v>39.821693907875193</v>
      </c>
      <c r="AJ1000">
        <v>196.72007975328671</v>
      </c>
      <c r="AK1000">
        <v>35.139700378639205</v>
      </c>
      <c r="AM1000">
        <v>-8.9409234083836804</v>
      </c>
      <c r="AN1000">
        <v>99</v>
      </c>
      <c r="AO1000">
        <v>99</v>
      </c>
      <c r="AP1000">
        <v>99</v>
      </c>
      <c r="AQ1000">
        <v>99</v>
      </c>
      <c r="AR1000">
        <v>212.65740740740748</v>
      </c>
      <c r="AS1000">
        <v>24.492657142849421</v>
      </c>
    </row>
    <row r="1001" spans="1:45">
      <c r="A1001">
        <v>17</v>
      </c>
      <c r="B1001">
        <v>60</v>
      </c>
      <c r="C1001">
        <v>2024</v>
      </c>
      <c r="D1001">
        <v>12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5</v>
      </c>
      <c r="N1001">
        <v>99</v>
      </c>
      <c r="O1001">
        <v>99</v>
      </c>
      <c r="P1001">
        <v>99</v>
      </c>
      <c r="Q1001">
        <v>360</v>
      </c>
      <c r="R1001">
        <v>423</v>
      </c>
      <c r="S1001">
        <v>2.83649289099526</v>
      </c>
      <c r="T1001">
        <v>5</v>
      </c>
      <c r="U1001">
        <v>227.39219858156019</v>
      </c>
      <c r="V1001">
        <v>6.1465721040189116</v>
      </c>
      <c r="W1001">
        <v>0</v>
      </c>
      <c r="X1001">
        <v>0.94562647754137119</v>
      </c>
      <c r="Y1001">
        <v>38.277866261338353</v>
      </c>
      <c r="Z1001">
        <v>1.3043592283535359</v>
      </c>
      <c r="AA1001">
        <v>0</v>
      </c>
      <c r="AB1001">
        <v>47.276704103638238</v>
      </c>
      <c r="AE1001">
        <v>10.317073170731701</v>
      </c>
      <c r="AF1001">
        <v>8.8620197377240384</v>
      </c>
      <c r="AG1001">
        <v>1096.4974619289337</v>
      </c>
      <c r="AH1001">
        <v>93.144208037825024</v>
      </c>
      <c r="AI1001">
        <v>26.004728132387715</v>
      </c>
      <c r="AJ1001">
        <v>200.75773020537255</v>
      </c>
      <c r="AK1001">
        <v>25.17202628477494</v>
      </c>
      <c r="AM1001">
        <v>-29.536490145244407</v>
      </c>
      <c r="AN1001">
        <v>99</v>
      </c>
      <c r="AO1001">
        <v>99</v>
      </c>
      <c r="AP1001">
        <v>99</v>
      </c>
      <c r="AQ1001">
        <v>99</v>
      </c>
      <c r="AR1001">
        <v>213.08883248730965</v>
      </c>
      <c r="AS1001">
        <v>23.427224407613632</v>
      </c>
    </row>
    <row r="1002" spans="1:45">
      <c r="A1002">
        <v>17</v>
      </c>
      <c r="B1002">
        <v>61</v>
      </c>
      <c r="C1002">
        <v>2024</v>
      </c>
      <c r="D1002">
        <v>1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6</v>
      </c>
      <c r="N1002">
        <v>99</v>
      </c>
      <c r="O1002">
        <v>99</v>
      </c>
      <c r="P1002">
        <v>99</v>
      </c>
      <c r="Q1002">
        <v>447</v>
      </c>
      <c r="R1002">
        <v>536</v>
      </c>
      <c r="S1002">
        <v>2.954971857410881</v>
      </c>
      <c r="T1002">
        <v>6</v>
      </c>
      <c r="U1002">
        <v>235.97462686567155</v>
      </c>
      <c r="V1002">
        <v>6.5298507462686555</v>
      </c>
      <c r="W1002">
        <v>0</v>
      </c>
      <c r="X1002">
        <v>0</v>
      </c>
      <c r="Y1002">
        <v>35.011107910199456</v>
      </c>
      <c r="Z1002">
        <v>1.2328856368501799</v>
      </c>
      <c r="AA1002">
        <v>0</v>
      </c>
      <c r="AB1002">
        <v>39.660954763296054</v>
      </c>
      <c r="AE1002">
        <v>11.813973991624422</v>
      </c>
      <c r="AF1002">
        <v>10.395966362684119</v>
      </c>
      <c r="AG1002">
        <v>1070.7485148514852</v>
      </c>
      <c r="AH1002">
        <v>94.216417910447745</v>
      </c>
      <c r="AI1002">
        <v>17.164179104477611</v>
      </c>
      <c r="AJ1002">
        <v>209.53810145923529</v>
      </c>
      <c r="AK1002">
        <v>28.123778209400996</v>
      </c>
      <c r="AM1002">
        <v>-19.486458781382627</v>
      </c>
      <c r="AN1002">
        <v>99</v>
      </c>
      <c r="AO1002">
        <v>99</v>
      </c>
      <c r="AP1002">
        <v>99</v>
      </c>
      <c r="AQ1002">
        <v>99</v>
      </c>
      <c r="AR1002">
        <v>214.35445544554457</v>
      </c>
      <c r="AS1002">
        <v>23.975430384330192</v>
      </c>
    </row>
    <row r="1003" spans="1:45">
      <c r="A1003">
        <v>17</v>
      </c>
      <c r="B1003">
        <v>62</v>
      </c>
      <c r="C1003">
        <v>2024</v>
      </c>
      <c r="D1003">
        <v>2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6</v>
      </c>
      <c r="N1003">
        <v>99</v>
      </c>
      <c r="O1003">
        <v>99</v>
      </c>
      <c r="P1003">
        <v>99</v>
      </c>
      <c r="Q1003">
        <v>295</v>
      </c>
      <c r="R1003">
        <v>350</v>
      </c>
      <c r="S1003">
        <v>2.9285714285714279</v>
      </c>
      <c r="T1003">
        <v>6</v>
      </c>
      <c r="U1003">
        <v>235.78200000000004</v>
      </c>
      <c r="V1003">
        <v>5.1428571428571441</v>
      </c>
      <c r="W1003">
        <v>0</v>
      </c>
      <c r="X1003">
        <v>0</v>
      </c>
      <c r="Y1003">
        <v>34.314953699933049</v>
      </c>
      <c r="Z1003">
        <v>1.0759902890086037</v>
      </c>
      <c r="AA1003">
        <v>0</v>
      </c>
      <c r="AB1003">
        <v>45.576862080350864</v>
      </c>
      <c r="AE1003">
        <v>12.068965517241377</v>
      </c>
      <c r="AF1003">
        <v>10.592546298275147</v>
      </c>
      <c r="AG1003">
        <v>1047.4954407294836</v>
      </c>
      <c r="AH1003">
        <v>93.428571428571445</v>
      </c>
      <c r="AI1003">
        <v>16.571428571428577</v>
      </c>
      <c r="AJ1003">
        <v>193.03540978820587</v>
      </c>
      <c r="AK1003">
        <v>43.660462044020427</v>
      </c>
      <c r="AM1003">
        <v>-9.6961837345398241</v>
      </c>
      <c r="AN1003">
        <v>99</v>
      </c>
      <c r="AO1003">
        <v>99</v>
      </c>
      <c r="AP1003">
        <v>99</v>
      </c>
      <c r="AQ1003">
        <v>99</v>
      </c>
      <c r="AR1003">
        <v>214.531914893617</v>
      </c>
      <c r="AS1003">
        <v>23.909504992892071</v>
      </c>
    </row>
    <row r="1004" spans="1:45">
      <c r="A1004">
        <v>17</v>
      </c>
      <c r="B1004">
        <v>63</v>
      </c>
      <c r="C1004">
        <v>2024</v>
      </c>
      <c r="D1004">
        <v>3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6</v>
      </c>
      <c r="N1004">
        <v>99</v>
      </c>
      <c r="O1004">
        <v>99</v>
      </c>
      <c r="P1004">
        <v>99</v>
      </c>
      <c r="Q1004">
        <v>284</v>
      </c>
      <c r="R1004">
        <v>338</v>
      </c>
      <c r="S1004">
        <v>2.9674556213017751</v>
      </c>
      <c r="T1004">
        <v>6</v>
      </c>
      <c r="U1004">
        <v>233.54230769230756</v>
      </c>
      <c r="V1004">
        <v>6.8047337278106497</v>
      </c>
      <c r="W1004">
        <v>0</v>
      </c>
      <c r="X1004">
        <v>0.29585798816568054</v>
      </c>
      <c r="Y1004">
        <v>33.543264696641501</v>
      </c>
      <c r="Z1004">
        <v>1.25768879302534</v>
      </c>
      <c r="AA1004">
        <v>0</v>
      </c>
      <c r="AB1004">
        <v>49.476579384993379</v>
      </c>
      <c r="AE1004">
        <v>11.426639621365783</v>
      </c>
      <c r="AF1004">
        <v>9.8942876897013115</v>
      </c>
      <c r="AG1004">
        <v>1065.7368421052631</v>
      </c>
      <c r="AH1004">
        <v>89.940828402366876</v>
      </c>
      <c r="AI1004">
        <v>18.934911242603551</v>
      </c>
      <c r="AJ1004">
        <v>205.20149714885864</v>
      </c>
      <c r="AK1004">
        <v>17.071337793045238</v>
      </c>
      <c r="AM1004">
        <v>-56.872674049363759</v>
      </c>
      <c r="AN1004">
        <v>99</v>
      </c>
      <c r="AO1004">
        <v>99</v>
      </c>
      <c r="AP1004">
        <v>99</v>
      </c>
      <c r="AQ1004">
        <v>99</v>
      </c>
      <c r="AR1004">
        <v>213.79276315789477</v>
      </c>
      <c r="AS1004">
        <v>23.873776433631399</v>
      </c>
    </row>
    <row r="1005" spans="1:45">
      <c r="A1005">
        <v>17</v>
      </c>
      <c r="B1005">
        <v>64</v>
      </c>
      <c r="C1005">
        <v>2024</v>
      </c>
      <c r="D1005">
        <v>4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6</v>
      </c>
      <c r="N1005">
        <v>99</v>
      </c>
      <c r="O1005">
        <v>99</v>
      </c>
      <c r="P1005">
        <v>99</v>
      </c>
      <c r="Q1005">
        <v>382</v>
      </c>
      <c r="R1005">
        <v>437</v>
      </c>
      <c r="S1005">
        <v>2.9908466819221977</v>
      </c>
      <c r="T1005">
        <v>6</v>
      </c>
      <c r="U1005">
        <v>236.3267734553778</v>
      </c>
      <c r="V1005">
        <v>8.0091533180778018</v>
      </c>
      <c r="W1005">
        <v>0</v>
      </c>
      <c r="X1005">
        <v>0.68649885583524017</v>
      </c>
      <c r="Y1005">
        <v>38.10095816589331</v>
      </c>
      <c r="Z1005">
        <v>1.3512968486938401</v>
      </c>
      <c r="AA1005">
        <v>0</v>
      </c>
      <c r="AB1005">
        <v>52.375992738769121</v>
      </c>
      <c r="AE1005">
        <v>11.392075078206467</v>
      </c>
      <c r="AF1005">
        <v>9.9809378456247799</v>
      </c>
      <c r="AG1005">
        <v>1070.645728643216</v>
      </c>
      <c r="AH1005">
        <v>91.075514874141859</v>
      </c>
      <c r="AI1005">
        <v>21.052631578947377</v>
      </c>
      <c r="AJ1005">
        <v>195.47538399524183</v>
      </c>
      <c r="AK1005">
        <v>28.827866106755401</v>
      </c>
      <c r="AM1005">
        <v>-26.761784809344963</v>
      </c>
      <c r="AN1005">
        <v>99</v>
      </c>
      <c r="AO1005">
        <v>99</v>
      </c>
      <c r="AP1005">
        <v>99</v>
      </c>
      <c r="AQ1005">
        <v>99</v>
      </c>
      <c r="AR1005">
        <v>214.12562814070347</v>
      </c>
      <c r="AS1005">
        <v>24.004302513791203</v>
      </c>
    </row>
    <row r="1006" spans="1:45">
      <c r="A1006">
        <v>17</v>
      </c>
      <c r="B1006">
        <v>65</v>
      </c>
      <c r="C1006">
        <v>2024</v>
      </c>
      <c r="D1006">
        <v>5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6</v>
      </c>
      <c r="N1006">
        <v>99</v>
      </c>
      <c r="O1006">
        <v>99</v>
      </c>
      <c r="P1006">
        <v>99</v>
      </c>
      <c r="Q1006">
        <v>358</v>
      </c>
      <c r="R1006">
        <v>418</v>
      </c>
      <c r="S1006">
        <v>3.0217391304347827</v>
      </c>
      <c r="T1006">
        <v>6</v>
      </c>
      <c r="U1006">
        <v>238.92535885167456</v>
      </c>
      <c r="V1006">
        <v>8.3732057416267942</v>
      </c>
      <c r="W1006">
        <v>0</v>
      </c>
      <c r="X1006">
        <v>0.71770334928229684</v>
      </c>
      <c r="Y1006">
        <v>36.119877203244208</v>
      </c>
      <c r="Z1006">
        <v>1.2606301286972119</v>
      </c>
      <c r="AA1006">
        <v>0</v>
      </c>
      <c r="AB1006">
        <v>34.821889076818074</v>
      </c>
      <c r="AE1006">
        <v>12.74001828710759</v>
      </c>
      <c r="AF1006">
        <v>11.294222486597619</v>
      </c>
      <c r="AG1006">
        <v>1075.9129287598944</v>
      </c>
      <c r="AH1006">
        <v>90.430622009569376</v>
      </c>
      <c r="AI1006">
        <v>18.899521531100476</v>
      </c>
      <c r="AJ1006">
        <v>195.48921196944829</v>
      </c>
      <c r="AK1006">
        <v>31.734860192680511</v>
      </c>
      <c r="AM1006">
        <v>-31.066808427428033</v>
      </c>
      <c r="AN1006">
        <v>99</v>
      </c>
      <c r="AO1006">
        <v>99</v>
      </c>
      <c r="AP1006">
        <v>99</v>
      </c>
      <c r="AQ1006">
        <v>99</v>
      </c>
      <c r="AR1006">
        <v>214.72295514511876</v>
      </c>
      <c r="AS1006">
        <v>24.106686227102255</v>
      </c>
    </row>
    <row r="1007" spans="1:45">
      <c r="A1007">
        <v>17</v>
      </c>
      <c r="B1007">
        <v>66</v>
      </c>
      <c r="C1007">
        <v>2024</v>
      </c>
      <c r="D1007">
        <v>6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6</v>
      </c>
      <c r="N1007">
        <v>99</v>
      </c>
      <c r="O1007">
        <v>99</v>
      </c>
      <c r="P1007">
        <v>99</v>
      </c>
      <c r="Q1007">
        <v>350</v>
      </c>
      <c r="R1007">
        <v>406</v>
      </c>
      <c r="S1007">
        <v>3.0519801980198022</v>
      </c>
      <c r="T1007">
        <v>6</v>
      </c>
      <c r="U1007">
        <v>240.40073891625633</v>
      </c>
      <c r="V1007">
        <v>7.8817733990147776</v>
      </c>
      <c r="W1007">
        <v>0</v>
      </c>
      <c r="X1007">
        <v>0.73891625615763523</v>
      </c>
      <c r="Y1007">
        <v>34.245089892128824</v>
      </c>
      <c r="Z1007">
        <v>1.321738713049903</v>
      </c>
      <c r="AA1007">
        <v>0</v>
      </c>
      <c r="AB1007">
        <v>40.332871904782245</v>
      </c>
      <c r="AE1007">
        <v>14.392059553349878</v>
      </c>
      <c r="AF1007">
        <v>12.940920498275309</v>
      </c>
      <c r="AG1007">
        <v>1086.265625</v>
      </c>
      <c r="AH1007">
        <v>94.334975369458107</v>
      </c>
      <c r="AI1007">
        <v>18.472906403940879</v>
      </c>
      <c r="AJ1007">
        <v>197.04807806309444</v>
      </c>
      <c r="AK1007">
        <v>32.393035137394826</v>
      </c>
      <c r="AM1007">
        <v>-35.897238536648139</v>
      </c>
      <c r="AN1007">
        <v>99</v>
      </c>
      <c r="AO1007">
        <v>99</v>
      </c>
      <c r="AP1007">
        <v>99</v>
      </c>
      <c r="AQ1007">
        <v>99</v>
      </c>
      <c r="AR1007">
        <v>214.9791666666666</v>
      </c>
      <c r="AS1007">
        <v>24.263924080430119</v>
      </c>
    </row>
    <row r="1008" spans="1:45">
      <c r="A1008">
        <v>17</v>
      </c>
      <c r="B1008">
        <v>67</v>
      </c>
      <c r="C1008">
        <v>2024</v>
      </c>
      <c r="D1008">
        <v>7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6</v>
      </c>
      <c r="N1008">
        <v>99</v>
      </c>
      <c r="O1008">
        <v>99</v>
      </c>
      <c r="P1008">
        <v>99</v>
      </c>
      <c r="Q1008">
        <v>317</v>
      </c>
      <c r="R1008">
        <v>376</v>
      </c>
      <c r="S1008">
        <v>2.9356568364611255</v>
      </c>
      <c r="T1008">
        <v>6</v>
      </c>
      <c r="U1008">
        <v>236.71436170212743</v>
      </c>
      <c r="V1008">
        <v>7.9787234042553212</v>
      </c>
      <c r="W1008">
        <v>0</v>
      </c>
      <c r="X1008">
        <v>0.53191489361702149</v>
      </c>
      <c r="Y1008">
        <v>35.264511968548099</v>
      </c>
      <c r="Z1008">
        <v>1.1607516833732987</v>
      </c>
      <c r="AA1008">
        <v>0</v>
      </c>
      <c r="AB1008">
        <v>33.113238749389211</v>
      </c>
      <c r="AE1008">
        <v>15.62759767248545</v>
      </c>
      <c r="AF1008">
        <v>14.021308136191839</v>
      </c>
      <c r="AG1008">
        <v>1087.6685878962537</v>
      </c>
      <c r="AH1008">
        <v>92.287234042553223</v>
      </c>
      <c r="AI1008">
        <v>15.425531914893622</v>
      </c>
      <c r="AJ1008">
        <v>213.9139373364128</v>
      </c>
      <c r="AK1008">
        <v>32.468349756717657</v>
      </c>
      <c r="AM1008">
        <v>-41.636905899464466</v>
      </c>
      <c r="AN1008">
        <v>99</v>
      </c>
      <c r="AO1008">
        <v>99</v>
      </c>
      <c r="AP1008">
        <v>99</v>
      </c>
      <c r="AQ1008">
        <v>99</v>
      </c>
      <c r="AR1008">
        <v>214.85014409221901</v>
      </c>
      <c r="AS1008">
        <v>23.855831494035488</v>
      </c>
    </row>
    <row r="1009" spans="1:45">
      <c r="A1009">
        <v>17</v>
      </c>
      <c r="B1009">
        <v>68</v>
      </c>
      <c r="C1009">
        <v>2024</v>
      </c>
      <c r="D1009">
        <v>8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6</v>
      </c>
      <c r="N1009">
        <v>99</v>
      </c>
      <c r="O1009">
        <v>99</v>
      </c>
      <c r="P1009">
        <v>99</v>
      </c>
      <c r="Q1009">
        <v>325</v>
      </c>
      <c r="R1009">
        <v>383</v>
      </c>
      <c r="S1009">
        <v>2.9921465968586394</v>
      </c>
      <c r="T1009">
        <v>6</v>
      </c>
      <c r="U1009">
        <v>241.08981723237608</v>
      </c>
      <c r="V1009">
        <v>8.0939947780678843</v>
      </c>
      <c r="W1009">
        <v>0</v>
      </c>
      <c r="X1009">
        <v>0</v>
      </c>
      <c r="Y1009">
        <v>34.110113898981915</v>
      </c>
      <c r="Z1009">
        <v>1.33639894386487</v>
      </c>
      <c r="AA1009">
        <v>0</v>
      </c>
      <c r="AB1009">
        <v>47.45339127325451</v>
      </c>
      <c r="AE1009">
        <v>14.491108588724938</v>
      </c>
      <c r="AF1009">
        <v>13.3870492816473</v>
      </c>
      <c r="AG1009">
        <v>1076.2366197183098</v>
      </c>
      <c r="AH1009">
        <v>92.689295039164492</v>
      </c>
      <c r="AI1009">
        <v>15.665796344647523</v>
      </c>
      <c r="AJ1009">
        <v>208.26121276777235</v>
      </c>
      <c r="AK1009">
        <v>28.872282437626176</v>
      </c>
      <c r="AM1009">
        <v>-18.632411264977264</v>
      </c>
      <c r="AN1009">
        <v>99</v>
      </c>
      <c r="AO1009">
        <v>99</v>
      </c>
      <c r="AP1009">
        <v>99</v>
      </c>
      <c r="AQ1009">
        <v>99</v>
      </c>
      <c r="AR1009">
        <v>215.46197183098587</v>
      </c>
      <c r="AS1009">
        <v>24.17191448521508</v>
      </c>
    </row>
    <row r="1010" spans="1:45">
      <c r="A1010">
        <v>17</v>
      </c>
      <c r="B1010">
        <v>69</v>
      </c>
      <c r="C1010">
        <v>2024</v>
      </c>
      <c r="D1010">
        <v>9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6</v>
      </c>
      <c r="N1010">
        <v>99</v>
      </c>
      <c r="O1010">
        <v>99</v>
      </c>
      <c r="P1010">
        <v>99</v>
      </c>
      <c r="Q1010">
        <v>352</v>
      </c>
      <c r="R1010">
        <v>405</v>
      </c>
      <c r="S1010">
        <v>3.0841584158415838</v>
      </c>
      <c r="T1010">
        <v>6</v>
      </c>
      <c r="U1010">
        <v>247.67308641975296</v>
      </c>
      <c r="V1010">
        <v>7.6543209876543186</v>
      </c>
      <c r="W1010">
        <v>0</v>
      </c>
      <c r="X1010">
        <v>1.4814814814814816</v>
      </c>
      <c r="Y1010">
        <v>36.533140599721314</v>
      </c>
      <c r="Z1010">
        <v>1.2369083129462362</v>
      </c>
      <c r="AA1010">
        <v>0</v>
      </c>
      <c r="AB1010">
        <v>50.321136681720162</v>
      </c>
      <c r="AE1010">
        <v>14.316012725344651</v>
      </c>
      <c r="AF1010">
        <v>13.382051159587608</v>
      </c>
      <c r="AG1010">
        <v>1101.7150395778367</v>
      </c>
      <c r="AH1010">
        <v>93.58024691358024</v>
      </c>
      <c r="AI1010">
        <v>15.555555555555555</v>
      </c>
      <c r="AJ1010">
        <v>195.87880066392205</v>
      </c>
      <c r="AK1010">
        <v>48.987479332804313</v>
      </c>
      <c r="AM1010">
        <v>-12.957537038154481</v>
      </c>
      <c r="AN1010">
        <v>99</v>
      </c>
      <c r="AO1010">
        <v>99</v>
      </c>
      <c r="AP1010">
        <v>99</v>
      </c>
      <c r="AQ1010">
        <v>99</v>
      </c>
      <c r="AR1010">
        <v>216.65171503957788</v>
      </c>
      <c r="AS1010">
        <v>24.475580038350472</v>
      </c>
    </row>
    <row r="1011" spans="1:45">
      <c r="A1011">
        <v>17</v>
      </c>
      <c r="B1011">
        <v>70</v>
      </c>
      <c r="C1011">
        <v>2024</v>
      </c>
      <c r="D1011">
        <v>10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6</v>
      </c>
      <c r="N1011">
        <v>99</v>
      </c>
      <c r="O1011">
        <v>99</v>
      </c>
      <c r="P1011">
        <v>99</v>
      </c>
      <c r="Q1011">
        <v>869</v>
      </c>
      <c r="R1011">
        <v>1127</v>
      </c>
      <c r="S1011">
        <v>3.3779946761313222</v>
      </c>
      <c r="T1011">
        <v>6</v>
      </c>
      <c r="U1011">
        <v>246.45474711623763</v>
      </c>
      <c r="V1011">
        <v>8.0745341614906803</v>
      </c>
      <c r="W1011">
        <v>0</v>
      </c>
      <c r="X1011">
        <v>0.26619343389529726</v>
      </c>
      <c r="Y1011">
        <v>37.248998272685903</v>
      </c>
      <c r="Z1011">
        <v>1.291901698349001</v>
      </c>
      <c r="AA1011">
        <v>0</v>
      </c>
      <c r="AB1011">
        <v>53.864224457313554</v>
      </c>
      <c r="AE1011">
        <v>15.949617888480043</v>
      </c>
      <c r="AF1011">
        <v>15.185996327098694</v>
      </c>
      <c r="AG1011">
        <v>1084.3606255749764</v>
      </c>
      <c r="AH1011">
        <v>96.450754214729372</v>
      </c>
      <c r="AI1011">
        <v>27.506654835847392</v>
      </c>
      <c r="AJ1011">
        <v>191.69004956175704</v>
      </c>
      <c r="AK1011">
        <v>19.249066326245696</v>
      </c>
      <c r="AM1011">
        <v>-11.504271692223584</v>
      </c>
      <c r="AN1011">
        <v>99</v>
      </c>
      <c r="AO1011">
        <v>99</v>
      </c>
      <c r="AP1011">
        <v>99</v>
      </c>
      <c r="AQ1011">
        <v>99</v>
      </c>
      <c r="AR1011">
        <v>213.84820607175712</v>
      </c>
      <c r="AS1011">
        <v>25.173543007971794</v>
      </c>
    </row>
    <row r="1012" spans="1:45">
      <c r="A1012">
        <v>17</v>
      </c>
      <c r="B1012">
        <v>71</v>
      </c>
      <c r="C1012">
        <v>2024</v>
      </c>
      <c r="D1012">
        <v>11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6</v>
      </c>
      <c r="N1012">
        <v>99</v>
      </c>
      <c r="O1012">
        <v>99</v>
      </c>
      <c r="P1012">
        <v>99</v>
      </c>
      <c r="Q1012">
        <v>649</v>
      </c>
      <c r="R1012">
        <v>798</v>
      </c>
      <c r="S1012">
        <v>3.4165621079046424</v>
      </c>
      <c r="T1012">
        <v>6</v>
      </c>
      <c r="U1012">
        <v>245.31917293233096</v>
      </c>
      <c r="V1012">
        <v>9.6491228070175445</v>
      </c>
      <c r="W1012">
        <v>0</v>
      </c>
      <c r="X1012">
        <v>2.255639097744361</v>
      </c>
      <c r="Y1012">
        <v>41.558510805471187</v>
      </c>
      <c r="Z1012">
        <v>1.3936970916887079</v>
      </c>
      <c r="AA1012">
        <v>0</v>
      </c>
      <c r="AB1012">
        <v>53.145541347935982</v>
      </c>
      <c r="AE1012">
        <v>13.596864883285059</v>
      </c>
      <c r="AF1012">
        <v>12.64108685940978</v>
      </c>
      <c r="AG1012">
        <v>1086.7161629434956</v>
      </c>
      <c r="AH1012">
        <v>95.363408521303285</v>
      </c>
      <c r="AI1012">
        <v>31.704260651629077</v>
      </c>
      <c r="AJ1012">
        <v>203.359306348579</v>
      </c>
      <c r="AK1012">
        <v>37.397428774866427</v>
      </c>
      <c r="AM1012">
        <v>-2.6608951541591801</v>
      </c>
      <c r="AN1012">
        <v>99</v>
      </c>
      <c r="AO1012">
        <v>99</v>
      </c>
      <c r="AP1012">
        <v>99</v>
      </c>
      <c r="AQ1012">
        <v>99</v>
      </c>
      <c r="AR1012">
        <v>213.47700394218137</v>
      </c>
      <c r="AS1012">
        <v>25.189961487978419</v>
      </c>
    </row>
    <row r="1013" spans="1:45">
      <c r="A1013">
        <v>17</v>
      </c>
      <c r="B1013">
        <v>72</v>
      </c>
      <c r="C1013">
        <v>2024</v>
      </c>
      <c r="D1013">
        <v>12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6</v>
      </c>
      <c r="N1013">
        <v>99</v>
      </c>
      <c r="O1013">
        <v>99</v>
      </c>
      <c r="P1013">
        <v>99</v>
      </c>
      <c r="Q1013">
        <v>475</v>
      </c>
      <c r="R1013">
        <v>594</v>
      </c>
      <c r="S1013">
        <v>3.2390572390572392</v>
      </c>
      <c r="T1013">
        <v>6</v>
      </c>
      <c r="U1013">
        <v>243.55606060606061</v>
      </c>
      <c r="V1013">
        <v>8.9225589225589221</v>
      </c>
      <c r="W1013">
        <v>0</v>
      </c>
      <c r="X1013">
        <v>0.84175084175084181</v>
      </c>
      <c r="Y1013">
        <v>38.135418004351742</v>
      </c>
      <c r="Z1013">
        <v>1.3670323925863113</v>
      </c>
      <c r="AA1013">
        <v>0</v>
      </c>
      <c r="AB1013">
        <v>55.558020556521427</v>
      </c>
      <c r="AE1013">
        <v>14.487804878048777</v>
      </c>
      <c r="AF1013">
        <v>13.329141266658285</v>
      </c>
      <c r="AG1013">
        <v>1083.7950530035339</v>
      </c>
      <c r="AH1013">
        <v>95.286195286195294</v>
      </c>
      <c r="AI1013">
        <v>23.737373737373737</v>
      </c>
      <c r="AJ1013">
        <v>209.25793603058781</v>
      </c>
      <c r="AK1013">
        <v>38.453738844651539</v>
      </c>
      <c r="AM1013">
        <v>-17.394958293947525</v>
      </c>
      <c r="AN1013">
        <v>99</v>
      </c>
      <c r="AO1013">
        <v>99</v>
      </c>
      <c r="AP1013">
        <v>99</v>
      </c>
      <c r="AQ1013">
        <v>99</v>
      </c>
      <c r="AR1013">
        <v>214.73674911660777</v>
      </c>
      <c r="AS1013">
        <v>24.665844721935223</v>
      </c>
    </row>
    <row r="1014" spans="1:45">
      <c r="A1014">
        <v>17</v>
      </c>
      <c r="B1014">
        <v>73</v>
      </c>
      <c r="C1014">
        <v>2024</v>
      </c>
      <c r="D1014">
        <v>1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7</v>
      </c>
      <c r="N1014">
        <v>99</v>
      </c>
      <c r="O1014">
        <v>99</v>
      </c>
      <c r="P1014">
        <v>99</v>
      </c>
      <c r="Q1014">
        <v>679</v>
      </c>
      <c r="R1014">
        <v>864</v>
      </c>
      <c r="S1014">
        <v>3.4315545243619496</v>
      </c>
      <c r="T1014">
        <v>7</v>
      </c>
      <c r="U1014">
        <v>254.97118055555529</v>
      </c>
      <c r="V1014">
        <v>9.0277777777777768</v>
      </c>
      <c r="W1014">
        <v>100</v>
      </c>
      <c r="X1014">
        <v>1.5046296296296293</v>
      </c>
      <c r="Y1014">
        <v>36.376080746257074</v>
      </c>
      <c r="Z1014">
        <v>1.2209165614548536</v>
      </c>
      <c r="AA1014">
        <v>0</v>
      </c>
      <c r="AB1014">
        <v>49.387315430426391</v>
      </c>
      <c r="AE1014">
        <v>19.043420762618474</v>
      </c>
      <c r="AF1014">
        <v>18.106712471174905</v>
      </c>
      <c r="AG1014">
        <v>1082.0097442143726</v>
      </c>
      <c r="AH1014">
        <v>95.023148148148167</v>
      </c>
      <c r="AI1014">
        <v>18.75</v>
      </c>
      <c r="AJ1014">
        <v>209.19747450647236</v>
      </c>
      <c r="AK1014">
        <v>34.572231267544808</v>
      </c>
      <c r="AM1014">
        <v>-18.235079702175796</v>
      </c>
      <c r="AN1014">
        <v>99</v>
      </c>
      <c r="AO1014">
        <v>99</v>
      </c>
      <c r="AP1014">
        <v>99</v>
      </c>
      <c r="AQ1014">
        <v>99</v>
      </c>
      <c r="AR1014">
        <v>215.87210718635811</v>
      </c>
      <c r="AS1014">
        <v>25.357353446526215</v>
      </c>
    </row>
    <row r="1015" spans="1:45">
      <c r="A1015">
        <v>17</v>
      </c>
      <c r="B1015">
        <v>74</v>
      </c>
      <c r="C1015">
        <v>2024</v>
      </c>
      <c r="D1015">
        <v>2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7</v>
      </c>
      <c r="N1015">
        <v>99</v>
      </c>
      <c r="O1015">
        <v>99</v>
      </c>
      <c r="P1015">
        <v>99</v>
      </c>
      <c r="Q1015">
        <v>425</v>
      </c>
      <c r="R1015">
        <v>510</v>
      </c>
      <c r="S1015">
        <v>3.3003952569169961</v>
      </c>
      <c r="T1015">
        <v>7</v>
      </c>
      <c r="U1015">
        <v>251.95627450980376</v>
      </c>
      <c r="V1015">
        <v>6.0784313725490202</v>
      </c>
      <c r="W1015">
        <v>100</v>
      </c>
      <c r="X1015">
        <v>0.98039215686274495</v>
      </c>
      <c r="Y1015">
        <v>35.586827672158257</v>
      </c>
      <c r="Z1015">
        <v>1.0671287162940577</v>
      </c>
      <c r="AA1015">
        <v>0</v>
      </c>
      <c r="AB1015">
        <v>34.105896095709205</v>
      </c>
      <c r="AE1015">
        <v>17.586206896551722</v>
      </c>
      <c r="AF1015">
        <v>16.49365983919613</v>
      </c>
      <c r="AG1015">
        <v>1054.2025862068963</v>
      </c>
      <c r="AH1015">
        <v>90.980392156862777</v>
      </c>
      <c r="AI1015">
        <v>13.137254901960789</v>
      </c>
      <c r="AJ1015">
        <v>210.63791123272168</v>
      </c>
      <c r="AK1015">
        <v>48.02742490953657</v>
      </c>
      <c r="AM1015">
        <v>-29.14693058722354</v>
      </c>
      <c r="AN1015">
        <v>99</v>
      </c>
      <c r="AO1015">
        <v>99</v>
      </c>
      <c r="AP1015">
        <v>99</v>
      </c>
      <c r="AQ1015">
        <v>99</v>
      </c>
      <c r="AR1015">
        <v>216.33405172413796</v>
      </c>
      <c r="AS1015">
        <v>25.000631365489344</v>
      </c>
    </row>
    <row r="1016" spans="1:45">
      <c r="A1016">
        <v>17</v>
      </c>
      <c r="B1016">
        <v>75</v>
      </c>
      <c r="C1016">
        <v>2024</v>
      </c>
      <c r="D1016">
        <v>3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7</v>
      </c>
      <c r="N1016">
        <v>99</v>
      </c>
      <c r="O1016">
        <v>99</v>
      </c>
      <c r="P1016">
        <v>99</v>
      </c>
      <c r="Q1016">
        <v>404</v>
      </c>
      <c r="R1016">
        <v>504</v>
      </c>
      <c r="S1016">
        <v>3.3346613545816757</v>
      </c>
      <c r="T1016">
        <v>7</v>
      </c>
      <c r="U1016">
        <v>249.89940476190483</v>
      </c>
      <c r="V1016">
        <v>7.5396825396825395</v>
      </c>
      <c r="W1016">
        <v>100</v>
      </c>
      <c r="X1016">
        <v>0.99206349206349242</v>
      </c>
      <c r="Y1016">
        <v>37.394306868205632</v>
      </c>
      <c r="Z1016">
        <v>1.2096970627363079</v>
      </c>
      <c r="AA1016">
        <v>0</v>
      </c>
      <c r="AB1016">
        <v>47.164851992663742</v>
      </c>
      <c r="AE1016">
        <v>17.038539553752539</v>
      </c>
      <c r="AF1016">
        <v>15.786942402596717</v>
      </c>
      <c r="AG1016">
        <v>1048.5567451820127</v>
      </c>
      <c r="AH1016">
        <v>92.261904761904717</v>
      </c>
      <c r="AI1016">
        <v>15.873015873015879</v>
      </c>
      <c r="AJ1016">
        <v>217.83855113428345</v>
      </c>
      <c r="AK1016">
        <v>35.450713150251893</v>
      </c>
      <c r="AM1016">
        <v>-34.42753747733456</v>
      </c>
      <c r="AN1016">
        <v>99</v>
      </c>
      <c r="AO1016">
        <v>99</v>
      </c>
      <c r="AP1016">
        <v>99</v>
      </c>
      <c r="AQ1016">
        <v>99</v>
      </c>
      <c r="AR1016">
        <v>215.40471092077087</v>
      </c>
      <c r="AS1016">
        <v>24.983924032636256</v>
      </c>
    </row>
    <row r="1017" spans="1:45">
      <c r="A1017">
        <v>17</v>
      </c>
      <c r="B1017">
        <v>76</v>
      </c>
      <c r="C1017">
        <v>2024</v>
      </c>
      <c r="D1017">
        <v>4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7</v>
      </c>
      <c r="N1017">
        <v>99</v>
      </c>
      <c r="O1017">
        <v>99</v>
      </c>
      <c r="P1017">
        <v>99</v>
      </c>
      <c r="Q1017">
        <v>532</v>
      </c>
      <c r="R1017">
        <v>665</v>
      </c>
      <c r="S1017">
        <v>3.3855421686746996</v>
      </c>
      <c r="T1017">
        <v>7</v>
      </c>
      <c r="U1017">
        <v>251.49067669172911</v>
      </c>
      <c r="V1017">
        <v>10.075187969924812</v>
      </c>
      <c r="W1017">
        <v>100</v>
      </c>
      <c r="X1017">
        <v>1.5037593984962403</v>
      </c>
      <c r="Y1017">
        <v>38.28215120713449</v>
      </c>
      <c r="Z1017">
        <v>1.3443500870146303</v>
      </c>
      <c r="AA1017">
        <v>0</v>
      </c>
      <c r="AB1017">
        <v>55.027595249164079</v>
      </c>
      <c r="AE1017">
        <v>17.335766423357665</v>
      </c>
      <c r="AF1017">
        <v>16.162946048033831</v>
      </c>
      <c r="AG1017">
        <v>1066.7177419354839</v>
      </c>
      <c r="AH1017">
        <v>93.233082706766965</v>
      </c>
      <c r="AI1017">
        <v>18.345864661654137</v>
      </c>
      <c r="AJ1017">
        <v>206.05095519515672</v>
      </c>
      <c r="AK1017">
        <v>37.461226600584723</v>
      </c>
      <c r="AM1017">
        <v>-22.251344521168697</v>
      </c>
      <c r="AN1017">
        <v>99</v>
      </c>
      <c r="AO1017">
        <v>99</v>
      </c>
      <c r="AP1017">
        <v>99</v>
      </c>
      <c r="AQ1017">
        <v>99</v>
      </c>
      <c r="AR1017">
        <v>215.39516129032256</v>
      </c>
      <c r="AS1017">
        <v>25.321558769758941</v>
      </c>
    </row>
    <row r="1018" spans="1:45">
      <c r="A1018">
        <v>17</v>
      </c>
      <c r="B1018">
        <v>77</v>
      </c>
      <c r="C1018">
        <v>2024</v>
      </c>
      <c r="D1018">
        <v>5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7</v>
      </c>
      <c r="N1018">
        <v>99</v>
      </c>
      <c r="O1018">
        <v>99</v>
      </c>
      <c r="P1018">
        <v>99</v>
      </c>
      <c r="Q1018">
        <v>446</v>
      </c>
      <c r="R1018">
        <v>522</v>
      </c>
      <c r="S1018">
        <v>3.4433781190019199</v>
      </c>
      <c r="T1018">
        <v>7</v>
      </c>
      <c r="U1018">
        <v>252.76896551724161</v>
      </c>
      <c r="V1018">
        <v>10.153256704980842</v>
      </c>
      <c r="W1018">
        <v>100</v>
      </c>
      <c r="X1018">
        <v>1.9157088122605359</v>
      </c>
      <c r="Y1018">
        <v>39.122651160109342</v>
      </c>
      <c r="Z1018">
        <v>1.3748722000100277</v>
      </c>
      <c r="AA1018">
        <v>0</v>
      </c>
      <c r="AB1018">
        <v>49.090951264373111</v>
      </c>
      <c r="AE1018">
        <v>15.909783602560196</v>
      </c>
      <c r="AF1018">
        <v>14.921485596221505</v>
      </c>
      <c r="AG1018">
        <v>1065.8709016393439</v>
      </c>
      <c r="AH1018">
        <v>93.486590038314176</v>
      </c>
      <c r="AI1018">
        <v>17.816091954022983</v>
      </c>
      <c r="AJ1018">
        <v>210.35454490721489</v>
      </c>
      <c r="AK1018">
        <v>35.718561730900795</v>
      </c>
      <c r="AM1018">
        <v>-21.021686919929341</v>
      </c>
      <c r="AN1018">
        <v>99</v>
      </c>
      <c r="AO1018">
        <v>99</v>
      </c>
      <c r="AP1018">
        <v>99</v>
      </c>
      <c r="AQ1018">
        <v>99</v>
      </c>
      <c r="AR1018">
        <v>215.18647540983596</v>
      </c>
      <c r="AS1018">
        <v>25.383232286586502</v>
      </c>
    </row>
    <row r="1019" spans="1:45">
      <c r="A1019">
        <v>17</v>
      </c>
      <c r="B1019">
        <v>78</v>
      </c>
      <c r="C1019">
        <v>2024</v>
      </c>
      <c r="D1019">
        <v>6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7</v>
      </c>
      <c r="N1019">
        <v>99</v>
      </c>
      <c r="O1019">
        <v>99</v>
      </c>
      <c r="P1019">
        <v>99</v>
      </c>
      <c r="Q1019">
        <v>430</v>
      </c>
      <c r="R1019">
        <v>525</v>
      </c>
      <c r="S1019">
        <v>3.58206106870229</v>
      </c>
      <c r="T1019">
        <v>7</v>
      </c>
      <c r="U1019">
        <v>256.99485714285737</v>
      </c>
      <c r="V1019">
        <v>13.142857142857141</v>
      </c>
      <c r="W1019">
        <v>100</v>
      </c>
      <c r="X1019">
        <v>1.333333333333333</v>
      </c>
      <c r="Y1019">
        <v>36.534532551944487</v>
      </c>
      <c r="Z1019">
        <v>1.4426432173161734</v>
      </c>
      <c r="AA1019">
        <v>0</v>
      </c>
      <c r="AB1019">
        <v>51.363817485557952</v>
      </c>
      <c r="AE1019">
        <v>18.610421836228284</v>
      </c>
      <c r="AF1019">
        <v>17.889041571026723</v>
      </c>
      <c r="AG1019">
        <v>1086.8659793814431</v>
      </c>
      <c r="AH1019">
        <v>92.38095238095238</v>
      </c>
      <c r="AI1019">
        <v>18.857142857142861</v>
      </c>
      <c r="AJ1019">
        <v>206.86919164255639</v>
      </c>
      <c r="AK1019">
        <v>38.682106225319451</v>
      </c>
      <c r="AM1019">
        <v>-35.576144384275906</v>
      </c>
      <c r="AN1019">
        <v>99</v>
      </c>
      <c r="AO1019">
        <v>99</v>
      </c>
      <c r="AP1019">
        <v>99</v>
      </c>
      <c r="AQ1019">
        <v>99</v>
      </c>
      <c r="AR1019">
        <v>215.6</v>
      </c>
      <c r="AS1019">
        <v>25.794775182461017</v>
      </c>
    </row>
    <row r="1020" spans="1:45">
      <c r="A1020">
        <v>17</v>
      </c>
      <c r="B1020">
        <v>79</v>
      </c>
      <c r="C1020">
        <v>2024</v>
      </c>
      <c r="D1020">
        <v>7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7</v>
      </c>
      <c r="N1020">
        <v>99</v>
      </c>
      <c r="O1020">
        <v>99</v>
      </c>
      <c r="P1020">
        <v>99</v>
      </c>
      <c r="Q1020">
        <v>354</v>
      </c>
      <c r="R1020">
        <v>427</v>
      </c>
      <c r="S1020">
        <v>3.4824355971896961</v>
      </c>
      <c r="T1020">
        <v>7</v>
      </c>
      <c r="U1020">
        <v>255.82833723653405</v>
      </c>
      <c r="V1020">
        <v>11.475409836065577</v>
      </c>
      <c r="W1020">
        <v>100</v>
      </c>
      <c r="X1020">
        <v>1.405152224824356</v>
      </c>
      <c r="Y1020">
        <v>35.506169504457155</v>
      </c>
      <c r="Z1020">
        <v>1.3205440889334776</v>
      </c>
      <c r="AA1020">
        <v>0</v>
      </c>
      <c r="AB1020">
        <v>51.916439560020237</v>
      </c>
      <c r="AE1020">
        <v>17.747298420615124</v>
      </c>
      <c r="AF1020">
        <v>17.208879912914849</v>
      </c>
      <c r="AG1020">
        <v>1074.3264248704663</v>
      </c>
      <c r="AH1020">
        <v>90.398126463700237</v>
      </c>
      <c r="AI1020">
        <v>18.501170960187352</v>
      </c>
      <c r="AJ1020">
        <v>208.05964463729296</v>
      </c>
      <c r="AK1020">
        <v>35.660603610746122</v>
      </c>
      <c r="AM1020">
        <v>-27.750155016859527</v>
      </c>
      <c r="AN1020">
        <v>99</v>
      </c>
      <c r="AO1020">
        <v>99</v>
      </c>
      <c r="AP1020">
        <v>99</v>
      </c>
      <c r="AQ1020">
        <v>99</v>
      </c>
      <c r="AR1020">
        <v>215.79792746113989</v>
      </c>
      <c r="AS1020">
        <v>25.604628477391408</v>
      </c>
    </row>
    <row r="1021" spans="1:45">
      <c r="A1021">
        <v>17</v>
      </c>
      <c r="B1021">
        <v>80</v>
      </c>
      <c r="C1021">
        <v>2024</v>
      </c>
      <c r="D1021">
        <v>8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7</v>
      </c>
      <c r="N1021">
        <v>99</v>
      </c>
      <c r="O1021">
        <v>99</v>
      </c>
      <c r="P1021">
        <v>99</v>
      </c>
      <c r="Q1021">
        <v>364</v>
      </c>
      <c r="R1021">
        <v>436</v>
      </c>
      <c r="S1021">
        <v>3.3563218390804597</v>
      </c>
      <c r="T1021">
        <v>7</v>
      </c>
      <c r="U1021">
        <v>256.09380733944965</v>
      </c>
      <c r="V1021">
        <v>6.8807339449541285</v>
      </c>
      <c r="W1021">
        <v>100</v>
      </c>
      <c r="X1021">
        <v>0.68807339449541283</v>
      </c>
      <c r="Y1021">
        <v>33.236478704831818</v>
      </c>
      <c r="Z1021">
        <v>1.1794350407139238</v>
      </c>
      <c r="AA1021">
        <v>0</v>
      </c>
      <c r="AB1021">
        <v>42.065267297031937</v>
      </c>
      <c r="AE1021">
        <v>16.496405599697315</v>
      </c>
      <c r="AF1021">
        <v>16.187984748714658</v>
      </c>
      <c r="AG1021">
        <v>1085.9662650602406</v>
      </c>
      <c r="AH1021">
        <v>94.954128440366972</v>
      </c>
      <c r="AI1021">
        <v>11.238532110091741</v>
      </c>
      <c r="AJ1021">
        <v>211.56218447089904</v>
      </c>
      <c r="AK1021">
        <v>25.411278572554565</v>
      </c>
      <c r="AM1021">
        <v>-30.903872219291305</v>
      </c>
      <c r="AN1021">
        <v>99</v>
      </c>
      <c r="AO1021">
        <v>99</v>
      </c>
      <c r="AP1021">
        <v>99</v>
      </c>
      <c r="AQ1021">
        <v>99</v>
      </c>
      <c r="AR1021">
        <v>216.66987951807224</v>
      </c>
      <c r="AS1021">
        <v>25.19799841471152</v>
      </c>
    </row>
    <row r="1022" spans="1:45">
      <c r="A1022">
        <v>17</v>
      </c>
      <c r="B1022">
        <v>81</v>
      </c>
      <c r="C1022">
        <v>2024</v>
      </c>
      <c r="D1022">
        <v>9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7</v>
      </c>
      <c r="N1022">
        <v>99</v>
      </c>
      <c r="O1022">
        <v>99</v>
      </c>
      <c r="P1022">
        <v>99</v>
      </c>
      <c r="Q1022">
        <v>454</v>
      </c>
      <c r="R1022">
        <v>534</v>
      </c>
      <c r="S1022">
        <v>3.4011299435028266</v>
      </c>
      <c r="T1022">
        <v>7</v>
      </c>
      <c r="U1022">
        <v>259.76310861423207</v>
      </c>
      <c r="V1022">
        <v>8.6142322097378248</v>
      </c>
      <c r="W1022">
        <v>100</v>
      </c>
      <c r="X1022">
        <v>1.6853932584269657</v>
      </c>
      <c r="Y1022">
        <v>36.241981245081298</v>
      </c>
      <c r="Z1022">
        <v>1.1857899809595511</v>
      </c>
      <c r="AA1022">
        <v>0</v>
      </c>
      <c r="AB1022">
        <v>38.476267080326906</v>
      </c>
      <c r="AE1022">
        <v>18.875927889713676</v>
      </c>
      <c r="AF1022">
        <v>18.505787732190335</v>
      </c>
      <c r="AG1022">
        <v>1086.116</v>
      </c>
      <c r="AH1022">
        <v>93.632958801498148</v>
      </c>
      <c r="AI1022">
        <v>14.419475655430704</v>
      </c>
      <c r="AJ1022">
        <v>209.86701156684899</v>
      </c>
      <c r="AK1022">
        <v>50.881283307828753</v>
      </c>
      <c r="AM1022">
        <v>-14.359844187488855</v>
      </c>
      <c r="AN1022">
        <v>99</v>
      </c>
      <c r="AO1022">
        <v>99</v>
      </c>
      <c r="AP1022">
        <v>99</v>
      </c>
      <c r="AQ1022">
        <v>99</v>
      </c>
      <c r="AR1022">
        <v>217.47600000000003</v>
      </c>
      <c r="AS1022">
        <v>25.423435112568569</v>
      </c>
    </row>
    <row r="1023" spans="1:45">
      <c r="A1023">
        <v>17</v>
      </c>
      <c r="B1023">
        <v>82</v>
      </c>
      <c r="C1023">
        <v>2024</v>
      </c>
      <c r="D1023">
        <v>10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7</v>
      </c>
      <c r="N1023">
        <v>99</v>
      </c>
      <c r="O1023">
        <v>99</v>
      </c>
      <c r="P1023">
        <v>99</v>
      </c>
      <c r="Q1023">
        <v>1020</v>
      </c>
      <c r="R1023">
        <v>1317</v>
      </c>
      <c r="S1023">
        <v>3.6489361702127674</v>
      </c>
      <c r="T1023">
        <v>7</v>
      </c>
      <c r="U1023">
        <v>257.49316628701621</v>
      </c>
      <c r="V1023">
        <v>9.1875474563401678</v>
      </c>
      <c r="W1023">
        <v>100</v>
      </c>
      <c r="X1023">
        <v>1.5945330296127562</v>
      </c>
      <c r="Y1023">
        <v>38.855590733901742</v>
      </c>
      <c r="Z1023">
        <v>1.2163445789531344</v>
      </c>
      <c r="AA1023">
        <v>0</v>
      </c>
      <c r="AB1023">
        <v>52.892100552807698</v>
      </c>
      <c r="AE1023">
        <v>18.638550806679877</v>
      </c>
      <c r="AF1023">
        <v>18.541022001268125</v>
      </c>
      <c r="AG1023">
        <v>1073.9657915672235</v>
      </c>
      <c r="AH1023">
        <v>95.444191343963553</v>
      </c>
      <c r="AI1023">
        <v>24.069855732725888</v>
      </c>
      <c r="AJ1023">
        <v>215.12766838896789</v>
      </c>
      <c r="AK1023">
        <v>34.918710868169974</v>
      </c>
      <c r="AM1023">
        <v>-12.414205503982544</v>
      </c>
      <c r="AN1023">
        <v>99</v>
      </c>
      <c r="AO1023">
        <v>99</v>
      </c>
      <c r="AP1023">
        <v>99</v>
      </c>
      <c r="AQ1023">
        <v>99</v>
      </c>
      <c r="AR1023">
        <v>214.76610978520287</v>
      </c>
      <c r="AS1023">
        <v>26.001109630094472</v>
      </c>
    </row>
    <row r="1024" spans="1:45">
      <c r="A1024">
        <v>17</v>
      </c>
      <c r="B1024">
        <v>83</v>
      </c>
      <c r="C1024">
        <v>2024</v>
      </c>
      <c r="D1024">
        <v>11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7</v>
      </c>
      <c r="N1024">
        <v>99</v>
      </c>
      <c r="O1024">
        <v>99</v>
      </c>
      <c r="P1024">
        <v>99</v>
      </c>
      <c r="Q1024">
        <v>866</v>
      </c>
      <c r="R1024">
        <v>1139</v>
      </c>
      <c r="S1024">
        <v>3.7335092348284959</v>
      </c>
      <c r="T1024">
        <v>7</v>
      </c>
      <c r="U1024">
        <v>259.50395083406499</v>
      </c>
      <c r="V1024">
        <v>9.9209833187006158</v>
      </c>
      <c r="W1024">
        <v>100</v>
      </c>
      <c r="X1024">
        <v>2.3705004389815634</v>
      </c>
      <c r="Y1024">
        <v>42.541877650303007</v>
      </c>
      <c r="Z1024">
        <v>1.222547576772131</v>
      </c>
      <c r="AA1024">
        <v>0</v>
      </c>
      <c r="AB1024">
        <v>53.490812733185237</v>
      </c>
      <c r="AE1024">
        <v>19.407054012608626</v>
      </c>
      <c r="AF1024">
        <v>19.086123537440841</v>
      </c>
      <c r="AG1024">
        <v>1075.0614678899083</v>
      </c>
      <c r="AH1024">
        <v>95.610184372256384</v>
      </c>
      <c r="AI1024">
        <v>27.480245829675152</v>
      </c>
      <c r="AJ1024">
        <v>211.72386136051119</v>
      </c>
      <c r="AK1024">
        <v>38.123954275705195</v>
      </c>
      <c r="AM1024">
        <v>3.1804999165126997</v>
      </c>
      <c r="AN1024">
        <v>99</v>
      </c>
      <c r="AO1024">
        <v>99</v>
      </c>
      <c r="AP1024">
        <v>99</v>
      </c>
      <c r="AQ1024">
        <v>99</v>
      </c>
      <c r="AR1024">
        <v>214.71559633027528</v>
      </c>
      <c r="AS1024">
        <v>26.198162617490592</v>
      </c>
    </row>
    <row r="1025" spans="1:45">
      <c r="A1025">
        <v>17</v>
      </c>
      <c r="B1025">
        <v>84</v>
      </c>
      <c r="C1025">
        <v>2024</v>
      </c>
      <c r="D1025">
        <v>12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7</v>
      </c>
      <c r="N1025">
        <v>99</v>
      </c>
      <c r="O1025">
        <v>99</v>
      </c>
      <c r="P1025">
        <v>99</v>
      </c>
      <c r="Q1025">
        <v>635</v>
      </c>
      <c r="R1025">
        <v>805</v>
      </c>
      <c r="S1025">
        <v>3.6579275905118598</v>
      </c>
      <c r="T1025">
        <v>7</v>
      </c>
      <c r="U1025">
        <v>256.75142857142873</v>
      </c>
      <c r="V1025">
        <v>11.801242236024844</v>
      </c>
      <c r="W1025">
        <v>100</v>
      </c>
      <c r="X1025">
        <v>1.9875776397515528</v>
      </c>
      <c r="Y1025">
        <v>38.951592044535801</v>
      </c>
      <c r="Z1025">
        <v>1.312505745752836</v>
      </c>
      <c r="AA1025">
        <v>0</v>
      </c>
      <c r="AB1025">
        <v>46.347503085773511</v>
      </c>
      <c r="AE1025">
        <v>19.634146341463403</v>
      </c>
      <c r="AF1025">
        <v>19.042568824751804</v>
      </c>
      <c r="AG1025">
        <v>1063.2805851063829</v>
      </c>
      <c r="AH1025">
        <v>93.41614906832298</v>
      </c>
      <c r="AI1025">
        <v>25.217391304347821</v>
      </c>
      <c r="AJ1025">
        <v>221.36067912201543</v>
      </c>
      <c r="AK1025">
        <v>33.362787831586779</v>
      </c>
      <c r="AM1025">
        <v>-19.329726024644327</v>
      </c>
      <c r="AN1025">
        <v>99</v>
      </c>
      <c r="AO1025">
        <v>99</v>
      </c>
      <c r="AP1025">
        <v>99</v>
      </c>
      <c r="AQ1025">
        <v>99</v>
      </c>
      <c r="AR1025">
        <v>214.86569148936164</v>
      </c>
      <c r="AS1025">
        <v>25.950861077312641</v>
      </c>
    </row>
    <row r="1026" spans="1:45">
      <c r="A1026">
        <v>17</v>
      </c>
      <c r="B1026">
        <v>85</v>
      </c>
      <c r="C1026">
        <v>2024</v>
      </c>
      <c r="D1026">
        <v>1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8</v>
      </c>
      <c r="N1026">
        <v>99</v>
      </c>
      <c r="O1026">
        <v>99</v>
      </c>
      <c r="P1026">
        <v>99</v>
      </c>
      <c r="Q1026">
        <v>664</v>
      </c>
      <c r="R1026">
        <v>847</v>
      </c>
      <c r="S1026">
        <v>3.7674970344009497</v>
      </c>
      <c r="T1026">
        <v>8</v>
      </c>
      <c r="U1026">
        <v>268.07992916174754</v>
      </c>
      <c r="V1026">
        <v>8.2644628099173563</v>
      </c>
      <c r="W1026">
        <v>100</v>
      </c>
      <c r="X1026">
        <v>1.8890200708382527</v>
      </c>
      <c r="Y1026">
        <v>36.500865393755845</v>
      </c>
      <c r="Z1026">
        <v>1.0610932429707971</v>
      </c>
      <c r="AA1026">
        <v>0</v>
      </c>
      <c r="AB1026">
        <v>39.310109135381595</v>
      </c>
      <c r="AE1026">
        <v>18.668723826316953</v>
      </c>
      <c r="AF1026">
        <v>18.663043928535515</v>
      </c>
      <c r="AG1026">
        <v>1074.1353013530138</v>
      </c>
      <c r="AH1026">
        <v>95.985832349468723</v>
      </c>
      <c r="AI1026">
        <v>15.466351829988197</v>
      </c>
      <c r="AJ1026">
        <v>215.87798110681439</v>
      </c>
      <c r="AK1026">
        <v>40.87022082953596</v>
      </c>
      <c r="AM1026">
        <v>-16.324155229288955</v>
      </c>
      <c r="AN1026">
        <v>99</v>
      </c>
      <c r="AO1026">
        <v>99</v>
      </c>
      <c r="AP1026">
        <v>99</v>
      </c>
      <c r="AQ1026">
        <v>99</v>
      </c>
      <c r="AR1026">
        <v>216.47232472324723</v>
      </c>
      <c r="AS1026">
        <v>26.465674665519838</v>
      </c>
    </row>
    <row r="1027" spans="1:45">
      <c r="A1027">
        <v>17</v>
      </c>
      <c r="B1027">
        <v>86</v>
      </c>
      <c r="C1027">
        <v>2024</v>
      </c>
      <c r="D1027">
        <v>2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8</v>
      </c>
      <c r="N1027">
        <v>99</v>
      </c>
      <c r="O1027">
        <v>99</v>
      </c>
      <c r="P1027">
        <v>99</v>
      </c>
      <c r="Q1027">
        <v>416</v>
      </c>
      <c r="R1027">
        <v>510</v>
      </c>
      <c r="S1027">
        <v>3.8035363457760321</v>
      </c>
      <c r="T1027">
        <v>8</v>
      </c>
      <c r="U1027">
        <v>267.89882352941157</v>
      </c>
      <c r="V1027">
        <v>9.0196078431372513</v>
      </c>
      <c r="W1027">
        <v>100</v>
      </c>
      <c r="X1027">
        <v>3.9215686274509798</v>
      </c>
      <c r="Y1027">
        <v>38.771283068438471</v>
      </c>
      <c r="Z1027">
        <v>1.2093481843814029</v>
      </c>
      <c r="AA1027">
        <v>0</v>
      </c>
      <c r="AB1027">
        <v>53.664050476883091</v>
      </c>
      <c r="AE1027">
        <v>17.586206896551722</v>
      </c>
      <c r="AF1027">
        <v>17.537297196553887</v>
      </c>
      <c r="AG1027">
        <v>1049.0756302521008</v>
      </c>
      <c r="AH1027">
        <v>93.333333333333314</v>
      </c>
      <c r="AI1027">
        <v>14.901960784313724</v>
      </c>
      <c r="AJ1027">
        <v>215.38231240877769</v>
      </c>
      <c r="AK1027">
        <v>41.813970918090192</v>
      </c>
      <c r="AM1027">
        <v>-11.618289475553484</v>
      </c>
      <c r="AN1027">
        <v>99</v>
      </c>
      <c r="AO1027">
        <v>99</v>
      </c>
      <c r="AP1027">
        <v>99</v>
      </c>
      <c r="AQ1027">
        <v>99</v>
      </c>
      <c r="AR1027">
        <v>216.36344537815123</v>
      </c>
      <c r="AS1027">
        <v>26.563649128956168</v>
      </c>
    </row>
    <row r="1028" spans="1:45">
      <c r="A1028">
        <v>17</v>
      </c>
      <c r="B1028">
        <v>87</v>
      </c>
      <c r="C1028">
        <v>2024</v>
      </c>
      <c r="D1028">
        <v>3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8</v>
      </c>
      <c r="N1028">
        <v>99</v>
      </c>
      <c r="O1028">
        <v>99</v>
      </c>
      <c r="P1028">
        <v>99</v>
      </c>
      <c r="Q1028">
        <v>417</v>
      </c>
      <c r="R1028">
        <v>502</v>
      </c>
      <c r="S1028">
        <v>3.7615230460921838</v>
      </c>
      <c r="T1028">
        <v>8</v>
      </c>
      <c r="U1028">
        <v>266.81952191235069</v>
      </c>
      <c r="V1028">
        <v>11.752988047808762</v>
      </c>
      <c r="W1028">
        <v>100</v>
      </c>
      <c r="X1028">
        <v>3.3864541832669319</v>
      </c>
      <c r="Y1028">
        <v>38.28881148625927</v>
      </c>
      <c r="Z1028">
        <v>1.2921569073912691</v>
      </c>
      <c r="AA1028">
        <v>0</v>
      </c>
      <c r="AB1028">
        <v>48.086893571486627</v>
      </c>
      <c r="AE1028">
        <v>16.9709263015551</v>
      </c>
      <c r="AF1028">
        <v>16.78895191166583</v>
      </c>
      <c r="AG1028">
        <v>1074.2108695652173</v>
      </c>
      <c r="AH1028">
        <v>91.434262948207177</v>
      </c>
      <c r="AI1028">
        <v>17.529880478087652</v>
      </c>
      <c r="AJ1028">
        <v>210.61561188290216</v>
      </c>
      <c r="AK1028">
        <v>25.630240438609327</v>
      </c>
      <c r="AM1028">
        <v>-43.523017368004645</v>
      </c>
      <c r="AN1028">
        <v>99</v>
      </c>
      <c r="AO1028">
        <v>99</v>
      </c>
      <c r="AP1028">
        <v>99</v>
      </c>
      <c r="AQ1028">
        <v>99</v>
      </c>
      <c r="AR1028">
        <v>216.66521739130437</v>
      </c>
      <c r="AS1028">
        <v>26.276195409500595</v>
      </c>
    </row>
    <row r="1029" spans="1:45">
      <c r="A1029">
        <v>17</v>
      </c>
      <c r="B1029">
        <v>88</v>
      </c>
      <c r="C1029">
        <v>2024</v>
      </c>
      <c r="D1029">
        <v>4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8</v>
      </c>
      <c r="N1029">
        <v>99</v>
      </c>
      <c r="O1029">
        <v>99</v>
      </c>
      <c r="P1029">
        <v>99</v>
      </c>
      <c r="Q1029">
        <v>546</v>
      </c>
      <c r="R1029">
        <v>669</v>
      </c>
      <c r="S1029">
        <v>3.9745127436281855</v>
      </c>
      <c r="T1029">
        <v>8</v>
      </c>
      <c r="U1029">
        <v>269.52720478325847</v>
      </c>
      <c r="V1029">
        <v>15.097159940209265</v>
      </c>
      <c r="W1029">
        <v>100</v>
      </c>
      <c r="X1029">
        <v>3.1390134529147993</v>
      </c>
      <c r="Y1029">
        <v>38.413201612284638</v>
      </c>
      <c r="Z1029">
        <v>1.4115545044023576</v>
      </c>
      <c r="AA1029">
        <v>0</v>
      </c>
      <c r="AB1029">
        <v>51.978602509652333</v>
      </c>
      <c r="AE1029">
        <v>17.440041710114699</v>
      </c>
      <c r="AF1029">
        <v>17.426321158836718</v>
      </c>
      <c r="AG1029">
        <v>1048.2161290322581</v>
      </c>
      <c r="AH1029">
        <v>92.376681614349778</v>
      </c>
      <c r="AI1029">
        <v>18.535127055306432</v>
      </c>
      <c r="AJ1029">
        <v>210.25889202442335</v>
      </c>
      <c r="AK1029">
        <v>27.532975914917795</v>
      </c>
      <c r="AM1029">
        <v>-32.927376669623285</v>
      </c>
      <c r="AN1029">
        <v>99</v>
      </c>
      <c r="AO1029">
        <v>99</v>
      </c>
      <c r="AP1029">
        <v>99</v>
      </c>
      <c r="AQ1029">
        <v>99</v>
      </c>
      <c r="AR1029">
        <v>215.908064516129</v>
      </c>
      <c r="AS1029">
        <v>26.866166298228197</v>
      </c>
    </row>
    <row r="1030" spans="1:45">
      <c r="A1030">
        <v>17</v>
      </c>
      <c r="B1030">
        <v>89</v>
      </c>
      <c r="C1030">
        <v>2024</v>
      </c>
      <c r="D1030">
        <v>5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8</v>
      </c>
      <c r="N1030">
        <v>99</v>
      </c>
      <c r="O1030">
        <v>99</v>
      </c>
      <c r="P1030">
        <v>99</v>
      </c>
      <c r="Q1030">
        <v>502</v>
      </c>
      <c r="R1030">
        <v>628</v>
      </c>
      <c r="S1030">
        <v>3.9904306220095696</v>
      </c>
      <c r="T1030">
        <v>8</v>
      </c>
      <c r="U1030">
        <v>271.55716560509524</v>
      </c>
      <c r="V1030">
        <v>15.445859872611463</v>
      </c>
      <c r="W1030">
        <v>100</v>
      </c>
      <c r="X1030">
        <v>2.7070063694267521</v>
      </c>
      <c r="Y1030">
        <v>36.759406650770195</v>
      </c>
      <c r="Z1030">
        <v>1.415349795380989</v>
      </c>
      <c r="AA1030">
        <v>0</v>
      </c>
      <c r="AB1030">
        <v>51.73271008890665</v>
      </c>
      <c r="AE1030">
        <v>19.140505943309964</v>
      </c>
      <c r="AF1030">
        <v>19.285847164507889</v>
      </c>
      <c r="AG1030">
        <v>1056.9120135363787</v>
      </c>
      <c r="AH1030">
        <v>94.108280254777057</v>
      </c>
      <c r="AI1030">
        <v>19.745222929936304</v>
      </c>
      <c r="AJ1030">
        <v>216.55560641058864</v>
      </c>
      <c r="AK1030">
        <v>20.536688634194764</v>
      </c>
      <c r="AM1030">
        <v>-31.919392789062304</v>
      </c>
      <c r="AN1030">
        <v>99</v>
      </c>
      <c r="AO1030">
        <v>99</v>
      </c>
      <c r="AP1030">
        <v>99</v>
      </c>
      <c r="AQ1030">
        <v>99</v>
      </c>
      <c r="AR1030">
        <v>215.87478849407788</v>
      </c>
      <c r="AS1030">
        <v>27.065294934990035</v>
      </c>
    </row>
    <row r="1031" spans="1:45">
      <c r="A1031">
        <v>17</v>
      </c>
      <c r="B1031">
        <v>90</v>
      </c>
      <c r="C1031">
        <v>2024</v>
      </c>
      <c r="D1031">
        <v>6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8</v>
      </c>
      <c r="N1031">
        <v>99</v>
      </c>
      <c r="O1031">
        <v>99</v>
      </c>
      <c r="P1031">
        <v>99</v>
      </c>
      <c r="Q1031">
        <v>424</v>
      </c>
      <c r="R1031">
        <v>493</v>
      </c>
      <c r="S1031">
        <v>4.0386178861788622</v>
      </c>
      <c r="T1031">
        <v>8</v>
      </c>
      <c r="U1031">
        <v>276.45638945233276</v>
      </c>
      <c r="V1031">
        <v>15.010141987829613</v>
      </c>
      <c r="W1031">
        <v>100</v>
      </c>
      <c r="X1031">
        <v>4.4624746450304258</v>
      </c>
      <c r="Y1031">
        <v>38.491050891455778</v>
      </c>
      <c r="Z1031">
        <v>1.4662918593856693</v>
      </c>
      <c r="AA1031">
        <v>0</v>
      </c>
      <c r="AB1031">
        <v>54.933822743864781</v>
      </c>
      <c r="AE1031">
        <v>17.476072314781995</v>
      </c>
      <c r="AF1031">
        <v>18.070779573428155</v>
      </c>
      <c r="AG1031">
        <v>1074.3731019522775</v>
      </c>
      <c r="AH1031">
        <v>93.509127789046644</v>
      </c>
      <c r="AI1031">
        <v>19.472616632860035</v>
      </c>
      <c r="AJ1031">
        <v>218.38580473632996</v>
      </c>
      <c r="AK1031">
        <v>20.419403698080369</v>
      </c>
      <c r="AM1031">
        <v>-40.492360264151394</v>
      </c>
      <c r="AN1031">
        <v>99</v>
      </c>
      <c r="AO1031">
        <v>99</v>
      </c>
      <c r="AP1031">
        <v>99</v>
      </c>
      <c r="AQ1031">
        <v>99</v>
      </c>
      <c r="AR1031">
        <v>217.27982646420824</v>
      </c>
      <c r="AS1031">
        <v>27.042610241310175</v>
      </c>
    </row>
    <row r="1032" spans="1:45">
      <c r="A1032">
        <v>17</v>
      </c>
      <c r="B1032">
        <v>91</v>
      </c>
      <c r="C1032">
        <v>2024</v>
      </c>
      <c r="D1032">
        <v>7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8</v>
      </c>
      <c r="N1032">
        <v>99</v>
      </c>
      <c r="O1032">
        <v>99</v>
      </c>
      <c r="P1032">
        <v>99</v>
      </c>
      <c r="Q1032">
        <v>314</v>
      </c>
      <c r="R1032">
        <v>383</v>
      </c>
      <c r="S1032">
        <v>3.9582245430809393</v>
      </c>
      <c r="T1032">
        <v>8</v>
      </c>
      <c r="U1032">
        <v>273.00913838120113</v>
      </c>
      <c r="V1032">
        <v>13.838120104438644</v>
      </c>
      <c r="W1032">
        <v>100</v>
      </c>
      <c r="X1032">
        <v>3.9164490861618808</v>
      </c>
      <c r="Y1032">
        <v>41.022651770277797</v>
      </c>
      <c r="Z1032">
        <v>1.4098974951993637</v>
      </c>
      <c r="AA1032">
        <v>0</v>
      </c>
      <c r="AB1032">
        <v>56.023063672558301</v>
      </c>
      <c r="AE1032">
        <v>15.918536990856197</v>
      </c>
      <c r="AF1032">
        <v>16.472216402192256</v>
      </c>
      <c r="AG1032">
        <v>1081.7885714285712</v>
      </c>
      <c r="AH1032">
        <v>91.383812010443876</v>
      </c>
      <c r="AI1032">
        <v>20.104438642297652</v>
      </c>
      <c r="AJ1032">
        <v>220.26197618994996</v>
      </c>
      <c r="AK1032">
        <v>38.350438430514096</v>
      </c>
      <c r="AM1032">
        <v>-19.976492388829683</v>
      </c>
      <c r="AN1032">
        <v>99</v>
      </c>
      <c r="AO1032">
        <v>99</v>
      </c>
      <c r="AP1032">
        <v>99</v>
      </c>
      <c r="AQ1032">
        <v>99</v>
      </c>
      <c r="AR1032">
        <v>216.47428571428577</v>
      </c>
      <c r="AS1032">
        <v>27.069425003254342</v>
      </c>
    </row>
    <row r="1033" spans="1:45">
      <c r="A1033">
        <v>17</v>
      </c>
      <c r="B1033">
        <v>92</v>
      </c>
      <c r="C1033">
        <v>2024</v>
      </c>
      <c r="D1033">
        <v>8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8</v>
      </c>
      <c r="N1033">
        <v>99</v>
      </c>
      <c r="O1033">
        <v>99</v>
      </c>
      <c r="P1033">
        <v>99</v>
      </c>
      <c r="Q1033">
        <v>383</v>
      </c>
      <c r="R1033">
        <v>453</v>
      </c>
      <c r="S1033">
        <v>3.8603104212860302</v>
      </c>
      <c r="T1033">
        <v>8</v>
      </c>
      <c r="U1033">
        <v>268.8403973509931</v>
      </c>
      <c r="V1033">
        <v>10.375275938189844</v>
      </c>
      <c r="W1033">
        <v>100</v>
      </c>
      <c r="X1033">
        <v>1.7660044150110372</v>
      </c>
      <c r="Y1033">
        <v>37.027679841652223</v>
      </c>
      <c r="Z1033">
        <v>1.2887658276798128</v>
      </c>
      <c r="AA1033">
        <v>0</v>
      </c>
      <c r="AB1033">
        <v>39.937493669742189</v>
      </c>
      <c r="AE1033">
        <v>17.139614074914874</v>
      </c>
      <c r="AF1033">
        <v>17.656310234538012</v>
      </c>
      <c r="AG1033">
        <v>1063.9619047619051</v>
      </c>
      <c r="AH1033">
        <v>92.715231788079436</v>
      </c>
      <c r="AI1033">
        <v>14.790286975717436</v>
      </c>
      <c r="AJ1033">
        <v>225.09334249254672</v>
      </c>
      <c r="AK1033">
        <v>37.244861743787851</v>
      </c>
      <c r="AM1033">
        <v>-27.63137011079424</v>
      </c>
      <c r="AN1033">
        <v>99</v>
      </c>
      <c r="AO1033">
        <v>99</v>
      </c>
      <c r="AP1033">
        <v>99</v>
      </c>
      <c r="AQ1033">
        <v>99</v>
      </c>
      <c r="AR1033">
        <v>216.38095238095244</v>
      </c>
      <c r="AS1033">
        <v>26.690249204995631</v>
      </c>
    </row>
    <row r="1034" spans="1:45">
      <c r="A1034">
        <v>17</v>
      </c>
      <c r="B1034">
        <v>93</v>
      </c>
      <c r="C1034">
        <v>2024</v>
      </c>
      <c r="D1034">
        <v>9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8</v>
      </c>
      <c r="N1034">
        <v>99</v>
      </c>
      <c r="O1034">
        <v>99</v>
      </c>
      <c r="P1034">
        <v>99</v>
      </c>
      <c r="Q1034">
        <v>396</v>
      </c>
      <c r="R1034">
        <v>477</v>
      </c>
      <c r="S1034">
        <v>3.8396624472573846</v>
      </c>
      <c r="T1034">
        <v>8</v>
      </c>
      <c r="U1034">
        <v>273.7339622641511</v>
      </c>
      <c r="V1034">
        <v>8.8050314465408821</v>
      </c>
      <c r="W1034">
        <v>100</v>
      </c>
      <c r="X1034">
        <v>3.5639412997903559</v>
      </c>
      <c r="Y1034">
        <v>37.891265313074022</v>
      </c>
      <c r="Z1034">
        <v>1.1705553546463521</v>
      </c>
      <c r="AA1034">
        <v>0</v>
      </c>
      <c r="AB1034">
        <v>37.519192213396877</v>
      </c>
      <c r="AE1034">
        <v>16.8610816542948</v>
      </c>
      <c r="AF1034">
        <v>17.419508991976986</v>
      </c>
      <c r="AG1034">
        <v>1071.2844444444445</v>
      </c>
      <c r="AH1034">
        <v>94.129979035639394</v>
      </c>
      <c r="AI1034">
        <v>15.513626834381556</v>
      </c>
      <c r="AJ1034">
        <v>216.79209493127536</v>
      </c>
      <c r="AK1034">
        <v>36.011318705909559</v>
      </c>
      <c r="AM1034">
        <v>-23.115498249342821</v>
      </c>
      <c r="AN1034">
        <v>99</v>
      </c>
      <c r="AO1034">
        <v>99</v>
      </c>
      <c r="AP1034">
        <v>99</v>
      </c>
      <c r="AQ1034">
        <v>99</v>
      </c>
      <c r="AR1034">
        <v>217.22888888888889</v>
      </c>
      <c r="AS1034">
        <v>26.818724280092439</v>
      </c>
    </row>
    <row r="1035" spans="1:45">
      <c r="A1035">
        <v>17</v>
      </c>
      <c r="B1035">
        <v>94</v>
      </c>
      <c r="C1035">
        <v>2024</v>
      </c>
      <c r="D1035">
        <v>10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8</v>
      </c>
      <c r="N1035">
        <v>99</v>
      </c>
      <c r="O1035">
        <v>99</v>
      </c>
      <c r="P1035">
        <v>99</v>
      </c>
      <c r="Q1035">
        <v>878</v>
      </c>
      <c r="R1035">
        <v>1126</v>
      </c>
      <c r="S1035">
        <v>4.1474245115452941</v>
      </c>
      <c r="T1035">
        <v>8</v>
      </c>
      <c r="U1035">
        <v>272.77602131438687</v>
      </c>
      <c r="V1035">
        <v>13.499111900532856</v>
      </c>
      <c r="W1035">
        <v>100</v>
      </c>
      <c r="X1035">
        <v>3.1083481349911191</v>
      </c>
      <c r="Y1035">
        <v>40.475921756944729</v>
      </c>
      <c r="Z1035">
        <v>1.259961208868706</v>
      </c>
      <c r="AA1035">
        <v>0</v>
      </c>
      <c r="AB1035">
        <v>53.644748700088392</v>
      </c>
      <c r="AE1035">
        <v>15.935465609963204</v>
      </c>
      <c r="AF1035">
        <v>16.79294121493545</v>
      </c>
      <c r="AG1035">
        <v>1081.4070631970262</v>
      </c>
      <c r="AH1035">
        <v>95.559502664298421</v>
      </c>
      <c r="AI1035">
        <v>27.797513321492008</v>
      </c>
      <c r="AJ1035">
        <v>219.79252574622075</v>
      </c>
      <c r="AK1035">
        <v>33.940082117908212</v>
      </c>
      <c r="AM1035">
        <v>-10.52943830793061</v>
      </c>
      <c r="AN1035">
        <v>99</v>
      </c>
      <c r="AO1035">
        <v>99</v>
      </c>
      <c r="AP1035">
        <v>99</v>
      </c>
      <c r="AQ1035">
        <v>99</v>
      </c>
      <c r="AR1035">
        <v>214.86059479553913</v>
      </c>
      <c r="AS1035">
        <v>27.506731180122681</v>
      </c>
    </row>
    <row r="1036" spans="1:45">
      <c r="A1036">
        <v>17</v>
      </c>
      <c r="B1036">
        <v>95</v>
      </c>
      <c r="C1036">
        <v>2024</v>
      </c>
      <c r="D1036">
        <v>11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8</v>
      </c>
      <c r="N1036">
        <v>99</v>
      </c>
      <c r="O1036">
        <v>99</v>
      </c>
      <c r="P1036">
        <v>99</v>
      </c>
      <c r="Q1036">
        <v>771</v>
      </c>
      <c r="R1036">
        <v>961</v>
      </c>
      <c r="S1036">
        <v>4.0853277835587924</v>
      </c>
      <c r="T1036">
        <v>8</v>
      </c>
      <c r="U1036">
        <v>272.88626430801241</v>
      </c>
      <c r="V1036">
        <v>12.174817898022891</v>
      </c>
      <c r="W1036">
        <v>100</v>
      </c>
      <c r="X1036">
        <v>3.8501560874089487</v>
      </c>
      <c r="Y1036">
        <v>40.217953791416207</v>
      </c>
      <c r="Z1036">
        <v>1.2777627111650616</v>
      </c>
      <c r="AA1036">
        <v>0</v>
      </c>
      <c r="AB1036">
        <v>47.460781049216919</v>
      </c>
      <c r="AE1036">
        <v>16.37416936445732</v>
      </c>
      <c r="AF1036">
        <v>16.933826118973435</v>
      </c>
      <c r="AG1036">
        <v>1075.6973684210525</v>
      </c>
      <c r="AH1036">
        <v>94.901144640998979</v>
      </c>
      <c r="AI1036">
        <v>26.951092611862649</v>
      </c>
      <c r="AJ1036">
        <v>213.00340906609043</v>
      </c>
      <c r="AK1036">
        <v>41.336608441929378</v>
      </c>
      <c r="AM1036">
        <v>-14.971021567394372</v>
      </c>
      <c r="AN1036">
        <v>99</v>
      </c>
      <c r="AO1036">
        <v>99</v>
      </c>
      <c r="AP1036">
        <v>99</v>
      </c>
      <c r="AQ1036">
        <v>99</v>
      </c>
      <c r="AR1036">
        <v>215.62390350877197</v>
      </c>
      <c r="AS1036">
        <v>27.27541470961615</v>
      </c>
    </row>
    <row r="1037" spans="1:45">
      <c r="A1037">
        <v>17</v>
      </c>
      <c r="B1037">
        <v>96</v>
      </c>
      <c r="C1037">
        <v>2024</v>
      </c>
      <c r="D1037">
        <v>12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8</v>
      </c>
      <c r="N1037">
        <v>99</v>
      </c>
      <c r="O1037">
        <v>99</v>
      </c>
      <c r="P1037">
        <v>99</v>
      </c>
      <c r="Q1037">
        <v>591</v>
      </c>
      <c r="R1037">
        <v>744</v>
      </c>
      <c r="S1037">
        <v>4.1954177897574132</v>
      </c>
      <c r="T1037">
        <v>8</v>
      </c>
      <c r="U1037">
        <v>276.83709677419381</v>
      </c>
      <c r="V1037">
        <v>14.650537634408602</v>
      </c>
      <c r="W1037">
        <v>100</v>
      </c>
      <c r="X1037">
        <v>4.7043010752688179</v>
      </c>
      <c r="Y1037">
        <v>41.361620503927774</v>
      </c>
      <c r="Z1037">
        <v>1.3215853543971048</v>
      </c>
      <c r="AA1037">
        <v>0</v>
      </c>
      <c r="AB1037">
        <v>50.527966920130432</v>
      </c>
      <c r="AE1037">
        <v>18.146341463414636</v>
      </c>
      <c r="AF1037">
        <v>18.976407877952838</v>
      </c>
      <c r="AG1037">
        <v>1066.1767180925665</v>
      </c>
      <c r="AH1037">
        <v>95.6989247311828</v>
      </c>
      <c r="AI1037">
        <v>26.747311827956985</v>
      </c>
      <c r="AJ1037">
        <v>209.31570113075597</v>
      </c>
      <c r="AK1037">
        <v>35.630796636421806</v>
      </c>
      <c r="AM1037">
        <v>-7.4349838167887938</v>
      </c>
      <c r="AN1037">
        <v>99</v>
      </c>
      <c r="AO1037">
        <v>99</v>
      </c>
      <c r="AP1037">
        <v>99</v>
      </c>
      <c r="AQ1037">
        <v>99</v>
      </c>
      <c r="AR1037">
        <v>215.76157082748952</v>
      </c>
      <c r="AS1037">
        <v>27.632018078709983</v>
      </c>
    </row>
    <row r="1038" spans="1:45">
      <c r="A1038">
        <v>17</v>
      </c>
      <c r="B1038">
        <v>97</v>
      </c>
      <c r="C1038">
        <v>2024</v>
      </c>
      <c r="D1038">
        <v>1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</v>
      </c>
      <c r="N1038">
        <v>99</v>
      </c>
      <c r="O1038">
        <v>99</v>
      </c>
      <c r="P1038">
        <v>99</v>
      </c>
      <c r="Q1038">
        <v>562</v>
      </c>
      <c r="R1038">
        <v>694</v>
      </c>
      <c r="S1038">
        <v>4.2525252525252526</v>
      </c>
      <c r="T1038">
        <v>9</v>
      </c>
      <c r="U1038">
        <v>283.62391930835702</v>
      </c>
      <c r="V1038">
        <v>10.374639769452452</v>
      </c>
      <c r="W1038">
        <v>100</v>
      </c>
      <c r="X1038">
        <v>5.0432276657060511</v>
      </c>
      <c r="Y1038">
        <v>36.759424342758905</v>
      </c>
      <c r="Z1038">
        <v>1.1630255372373219</v>
      </c>
      <c r="AA1038">
        <v>0</v>
      </c>
      <c r="AB1038">
        <v>46.839554651217952</v>
      </c>
      <c r="AE1038">
        <v>15.29645139960326</v>
      </c>
      <c r="AF1038">
        <v>16.178456757611549</v>
      </c>
      <c r="AG1038">
        <v>1053.2863568215894</v>
      </c>
      <c r="AH1038">
        <v>95.965417867435164</v>
      </c>
      <c r="AI1038">
        <v>14.985590778097984</v>
      </c>
      <c r="AJ1038">
        <v>216.79328586091765</v>
      </c>
      <c r="AK1038">
        <v>34.914253497515404</v>
      </c>
      <c r="AM1038">
        <v>-15.91891080174951</v>
      </c>
      <c r="AN1038">
        <v>99</v>
      </c>
      <c r="AO1038">
        <v>99</v>
      </c>
      <c r="AP1038">
        <v>99</v>
      </c>
      <c r="AQ1038">
        <v>99</v>
      </c>
      <c r="AR1038">
        <v>216.79910044977515</v>
      </c>
      <c r="AS1038">
        <v>27.946557000296622</v>
      </c>
    </row>
    <row r="1039" spans="1:45">
      <c r="A1039">
        <v>17</v>
      </c>
      <c r="B1039">
        <v>98</v>
      </c>
      <c r="C1039">
        <v>2024</v>
      </c>
      <c r="D1039">
        <v>2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</v>
      </c>
      <c r="N1039">
        <v>99</v>
      </c>
      <c r="O1039">
        <v>99</v>
      </c>
      <c r="P1039">
        <v>99</v>
      </c>
      <c r="Q1039">
        <v>375</v>
      </c>
      <c r="R1039">
        <v>467</v>
      </c>
      <c r="S1039">
        <v>4.2860215053763442</v>
      </c>
      <c r="T1039">
        <v>9</v>
      </c>
      <c r="U1039">
        <v>284.54475374732323</v>
      </c>
      <c r="V1039">
        <v>10.706638115631691</v>
      </c>
      <c r="W1039">
        <v>100</v>
      </c>
      <c r="X1039">
        <v>5.3533190578158445</v>
      </c>
      <c r="Y1039">
        <v>36.172589935292486</v>
      </c>
      <c r="Z1039">
        <v>1.1997672678454141</v>
      </c>
      <c r="AA1039">
        <v>0</v>
      </c>
      <c r="AB1039">
        <v>42.062943984011056</v>
      </c>
      <c r="AE1039">
        <v>16.103448275862061</v>
      </c>
      <c r="AF1039">
        <v>17.056469526038175</v>
      </c>
      <c r="AG1039">
        <v>1045.6554054054052</v>
      </c>
      <c r="AH1039">
        <v>94.860813704496806</v>
      </c>
      <c r="AI1039">
        <v>14.775160599571738</v>
      </c>
      <c r="AJ1039">
        <v>221.37843285614929</v>
      </c>
      <c r="AK1039">
        <v>28.732026914885321</v>
      </c>
      <c r="AM1039">
        <v>-27.860741107619823</v>
      </c>
      <c r="AN1039">
        <v>99</v>
      </c>
      <c r="AO1039">
        <v>99</v>
      </c>
      <c r="AP1039">
        <v>99</v>
      </c>
      <c r="AQ1039">
        <v>99</v>
      </c>
      <c r="AR1039">
        <v>216.72522522522516</v>
      </c>
      <c r="AS1039">
        <v>28.016654169665781</v>
      </c>
    </row>
    <row r="1040" spans="1:45">
      <c r="A1040">
        <v>17</v>
      </c>
      <c r="B1040">
        <v>99</v>
      </c>
      <c r="C1040">
        <v>2024</v>
      </c>
      <c r="D1040">
        <v>3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</v>
      </c>
      <c r="N1040">
        <v>99</v>
      </c>
      <c r="O1040">
        <v>99</v>
      </c>
      <c r="P1040">
        <v>99</v>
      </c>
      <c r="Q1040">
        <v>403</v>
      </c>
      <c r="R1040">
        <v>478</v>
      </c>
      <c r="S1040">
        <v>4.3284518828451874</v>
      </c>
      <c r="T1040">
        <v>9</v>
      </c>
      <c r="U1040">
        <v>284.41652719665279</v>
      </c>
      <c r="V1040">
        <v>12.133891213389122</v>
      </c>
      <c r="W1040">
        <v>100</v>
      </c>
      <c r="X1040">
        <v>3.9748953974895409</v>
      </c>
      <c r="Y1040">
        <v>40.973726642433256</v>
      </c>
      <c r="Z1040">
        <v>1.2234058488971271</v>
      </c>
      <c r="AA1040">
        <v>0</v>
      </c>
      <c r="AB1040">
        <v>51.142415318655267</v>
      </c>
      <c r="AE1040">
        <v>16.159567275185939</v>
      </c>
      <c r="AF1040">
        <v>17.040604316734331</v>
      </c>
      <c r="AG1040">
        <v>1061.2110091743118</v>
      </c>
      <c r="AH1040">
        <v>91.213389121338878</v>
      </c>
      <c r="AI1040">
        <v>15.690376569037651</v>
      </c>
      <c r="AJ1040">
        <v>221.83074064132023</v>
      </c>
      <c r="AK1040">
        <v>40.943158601207493</v>
      </c>
      <c r="AM1040">
        <v>-20.214342211722442</v>
      </c>
      <c r="AN1040">
        <v>99</v>
      </c>
      <c r="AO1040">
        <v>99</v>
      </c>
      <c r="AP1040">
        <v>99</v>
      </c>
      <c r="AQ1040">
        <v>99</v>
      </c>
      <c r="AR1040">
        <v>216.57568807339445</v>
      </c>
      <c r="AS1040">
        <v>28.116290680321406</v>
      </c>
    </row>
    <row r="1041" spans="1:45">
      <c r="A1041">
        <v>17</v>
      </c>
      <c r="B1041">
        <v>100</v>
      </c>
      <c r="C1041">
        <v>2024</v>
      </c>
      <c r="D1041">
        <v>4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</v>
      </c>
      <c r="N1041">
        <v>99</v>
      </c>
      <c r="O1041">
        <v>99</v>
      </c>
      <c r="P1041">
        <v>99</v>
      </c>
      <c r="Q1041">
        <v>476</v>
      </c>
      <c r="R1041">
        <v>575</v>
      </c>
      <c r="S1041">
        <v>4.3752181500872611</v>
      </c>
      <c r="T1041">
        <v>9</v>
      </c>
      <c r="U1041">
        <v>286.38608695652169</v>
      </c>
      <c r="V1041">
        <v>14.608695652173914</v>
      </c>
      <c r="W1041">
        <v>100</v>
      </c>
      <c r="X1041">
        <v>5.0434782608695663</v>
      </c>
      <c r="Y1041">
        <v>37.453211360440442</v>
      </c>
      <c r="Z1041">
        <v>1.2272578340841516</v>
      </c>
      <c r="AA1041">
        <v>0</v>
      </c>
      <c r="AB1041">
        <v>39.705577639916775</v>
      </c>
      <c r="AE1041">
        <v>14.989572471324298</v>
      </c>
      <c r="AF1041">
        <v>15.914637422824557</v>
      </c>
      <c r="AG1041">
        <v>1063.7504587155961</v>
      </c>
      <c r="AH1041">
        <v>94.782608695652172</v>
      </c>
      <c r="AI1041">
        <v>20.695652173913043</v>
      </c>
      <c r="AJ1041">
        <v>224.54649122169124</v>
      </c>
      <c r="AK1041">
        <v>38.839577475046099</v>
      </c>
      <c r="AM1041">
        <v>-19.722109900166775</v>
      </c>
      <c r="AN1041">
        <v>99</v>
      </c>
      <c r="AO1041">
        <v>99</v>
      </c>
      <c r="AP1041">
        <v>99</v>
      </c>
      <c r="AQ1041">
        <v>99</v>
      </c>
      <c r="AR1041">
        <v>216.51743119266061</v>
      </c>
      <c r="AS1041">
        <v>28.333395634578945</v>
      </c>
    </row>
    <row r="1042" spans="1:45">
      <c r="A1042">
        <v>17</v>
      </c>
      <c r="B1042">
        <v>101</v>
      </c>
      <c r="C1042">
        <v>2024</v>
      </c>
      <c r="D1042">
        <v>5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</v>
      </c>
      <c r="N1042">
        <v>99</v>
      </c>
      <c r="O1042">
        <v>99</v>
      </c>
      <c r="P1042">
        <v>99</v>
      </c>
      <c r="Q1042">
        <v>400</v>
      </c>
      <c r="R1042">
        <v>479</v>
      </c>
      <c r="S1042">
        <v>4.43723849372385</v>
      </c>
      <c r="T1042">
        <v>9</v>
      </c>
      <c r="U1042">
        <v>285.45093945720242</v>
      </c>
      <c r="V1042">
        <v>16.492693110647181</v>
      </c>
      <c r="W1042">
        <v>100</v>
      </c>
      <c r="X1042">
        <v>4.8016701461377878</v>
      </c>
      <c r="Y1042">
        <v>38.620958675477809</v>
      </c>
      <c r="Z1042">
        <v>1.2743888537845804</v>
      </c>
      <c r="AA1042">
        <v>0</v>
      </c>
      <c r="AB1042">
        <v>39.889087576345354</v>
      </c>
      <c r="AE1042">
        <v>14.599207558671139</v>
      </c>
      <c r="AF1042">
        <v>15.462681132172561</v>
      </c>
      <c r="AG1042">
        <v>1048.191964285714</v>
      </c>
      <c r="AH1042">
        <v>93.528183716075162</v>
      </c>
      <c r="AI1042">
        <v>20.876826722338205</v>
      </c>
      <c r="AJ1042">
        <v>220.9475712044416</v>
      </c>
      <c r="AK1042">
        <v>36.204207802782129</v>
      </c>
      <c r="AM1042">
        <v>-37.200772164832387</v>
      </c>
      <c r="AN1042">
        <v>99</v>
      </c>
      <c r="AO1042">
        <v>99</v>
      </c>
      <c r="AP1042">
        <v>99</v>
      </c>
      <c r="AQ1042">
        <v>99</v>
      </c>
      <c r="AR1042">
        <v>216.20758928571425</v>
      </c>
      <c r="AS1042">
        <v>28.35902342168087</v>
      </c>
    </row>
    <row r="1043" spans="1:45">
      <c r="A1043">
        <v>17</v>
      </c>
      <c r="B1043">
        <v>102</v>
      </c>
      <c r="C1043">
        <v>2024</v>
      </c>
      <c r="D1043">
        <v>6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</v>
      </c>
      <c r="N1043">
        <v>99</v>
      </c>
      <c r="O1043">
        <v>99</v>
      </c>
      <c r="P1043">
        <v>99</v>
      </c>
      <c r="Q1043">
        <v>300</v>
      </c>
      <c r="R1043">
        <v>354</v>
      </c>
      <c r="S1043">
        <v>4.6440677966101687</v>
      </c>
      <c r="T1043">
        <v>9</v>
      </c>
      <c r="U1043">
        <v>290.28163841807913</v>
      </c>
      <c r="V1043">
        <v>20.338983050847457</v>
      </c>
      <c r="W1043">
        <v>100</v>
      </c>
      <c r="X1043">
        <v>7.6271186440677949</v>
      </c>
      <c r="Y1043">
        <v>42.203812404762118</v>
      </c>
      <c r="Z1043">
        <v>1.3932368344109878</v>
      </c>
      <c r="AA1043">
        <v>0</v>
      </c>
      <c r="AB1043">
        <v>47.374044956197913</v>
      </c>
      <c r="AE1043">
        <v>12.548741580999648</v>
      </c>
      <c r="AF1043">
        <v>13.624675425235369</v>
      </c>
      <c r="AG1043">
        <v>1070.2909090909091</v>
      </c>
      <c r="AH1043">
        <v>93.22033898305088</v>
      </c>
      <c r="AI1043">
        <v>24.858757062146896</v>
      </c>
      <c r="AJ1043">
        <v>225.97446941291048</v>
      </c>
      <c r="AK1043">
        <v>36.034930183031825</v>
      </c>
      <c r="AM1043">
        <v>-21.68822551342366</v>
      </c>
      <c r="AN1043">
        <v>99</v>
      </c>
      <c r="AO1043">
        <v>99</v>
      </c>
      <c r="AP1043">
        <v>99</v>
      </c>
      <c r="AQ1043">
        <v>99</v>
      </c>
      <c r="AR1043">
        <v>215.78484848484845</v>
      </c>
      <c r="AS1043">
        <v>29.076049765455423</v>
      </c>
    </row>
    <row r="1044" spans="1:45">
      <c r="A1044">
        <v>17</v>
      </c>
      <c r="B1044">
        <v>103</v>
      </c>
      <c r="C1044">
        <v>2024</v>
      </c>
      <c r="D1044">
        <v>7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</v>
      </c>
      <c r="N1044">
        <v>99</v>
      </c>
      <c r="O1044">
        <v>99</v>
      </c>
      <c r="P1044">
        <v>99</v>
      </c>
      <c r="Q1044">
        <v>274</v>
      </c>
      <c r="R1044">
        <v>314</v>
      </c>
      <c r="S1044">
        <v>4.5718849840255595</v>
      </c>
      <c r="T1044">
        <v>9</v>
      </c>
      <c r="U1044">
        <v>291.69490445859878</v>
      </c>
      <c r="V1044">
        <v>20.382165605095537</v>
      </c>
      <c r="W1044">
        <v>100</v>
      </c>
      <c r="X1044">
        <v>6.6878980891719744</v>
      </c>
      <c r="Y1044">
        <v>40.804603206319378</v>
      </c>
      <c r="Z1044">
        <v>1.3820164990583998</v>
      </c>
      <c r="AA1044">
        <v>0</v>
      </c>
      <c r="AB1044">
        <v>45.693594997204784</v>
      </c>
      <c r="AE1044">
        <v>13.050706566916045</v>
      </c>
      <c r="AF1044">
        <v>14.428944785681995</v>
      </c>
      <c r="AG1044">
        <v>1050.8116438356165</v>
      </c>
      <c r="AH1044">
        <v>92.675159235668772</v>
      </c>
      <c r="AI1044">
        <v>19.745222929936304</v>
      </c>
      <c r="AJ1044">
        <v>214.07834182785413</v>
      </c>
      <c r="AK1044">
        <v>33.602168873040313</v>
      </c>
      <c r="AM1044">
        <v>-20.282738155409145</v>
      </c>
      <c r="AN1044">
        <v>99</v>
      </c>
      <c r="AO1044">
        <v>99</v>
      </c>
      <c r="AP1044">
        <v>99</v>
      </c>
      <c r="AQ1044">
        <v>99</v>
      </c>
      <c r="AR1044">
        <v>216.25</v>
      </c>
      <c r="AS1044">
        <v>29.130645620185973</v>
      </c>
    </row>
    <row r="1045" spans="1:45">
      <c r="A1045">
        <v>17</v>
      </c>
      <c r="B1045">
        <v>104</v>
      </c>
      <c r="C1045">
        <v>2024</v>
      </c>
      <c r="D1045">
        <v>8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</v>
      </c>
      <c r="N1045">
        <v>99</v>
      </c>
      <c r="O1045">
        <v>99</v>
      </c>
      <c r="P1045">
        <v>99</v>
      </c>
      <c r="Q1045">
        <v>273</v>
      </c>
      <c r="R1045">
        <v>314</v>
      </c>
      <c r="S1045">
        <v>4.4568690095846648</v>
      </c>
      <c r="T1045">
        <v>9</v>
      </c>
      <c r="U1045">
        <v>288.83566878980878</v>
      </c>
      <c r="V1045">
        <v>16.560509554140129</v>
      </c>
      <c r="W1045">
        <v>100</v>
      </c>
      <c r="X1045">
        <v>5.7324840764331197</v>
      </c>
      <c r="Y1045">
        <v>39.19424517867359</v>
      </c>
      <c r="Z1045">
        <v>1.3376041542407184</v>
      </c>
      <c r="AA1045">
        <v>0</v>
      </c>
      <c r="AB1045">
        <v>44.308651905596811</v>
      </c>
      <c r="AE1045">
        <v>11.880438895194857</v>
      </c>
      <c r="AF1045">
        <v>13.148847621542648</v>
      </c>
      <c r="AG1045">
        <v>1043.7408637873757</v>
      </c>
      <c r="AH1045">
        <v>95.859872611464979</v>
      </c>
      <c r="AI1045">
        <v>18.789808917197451</v>
      </c>
      <c r="AJ1045">
        <v>237.38017636444513</v>
      </c>
      <c r="AK1045">
        <v>29.667003498255276</v>
      </c>
      <c r="AM1045">
        <v>-18.245294586815181</v>
      </c>
      <c r="AN1045">
        <v>99</v>
      </c>
      <c r="AO1045">
        <v>99</v>
      </c>
      <c r="AP1045">
        <v>99</v>
      </c>
      <c r="AQ1045">
        <v>99</v>
      </c>
      <c r="AR1045">
        <v>216.48172757475081</v>
      </c>
      <c r="AS1045">
        <v>28.588130655222095</v>
      </c>
    </row>
    <row r="1046" spans="1:45">
      <c r="A1046">
        <v>17</v>
      </c>
      <c r="B1046">
        <v>105</v>
      </c>
      <c r="C1046">
        <v>2024</v>
      </c>
      <c r="D1046">
        <v>9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</v>
      </c>
      <c r="N1046">
        <v>99</v>
      </c>
      <c r="O1046">
        <v>99</v>
      </c>
      <c r="P1046">
        <v>99</v>
      </c>
      <c r="Q1046">
        <v>290</v>
      </c>
      <c r="R1046">
        <v>345</v>
      </c>
      <c r="S1046">
        <v>4.5188405797101439</v>
      </c>
      <c r="T1046">
        <v>9</v>
      </c>
      <c r="U1046">
        <v>291.28840579710152</v>
      </c>
      <c r="V1046">
        <v>18.260869565217391</v>
      </c>
      <c r="W1046">
        <v>100</v>
      </c>
      <c r="X1046">
        <v>7.5362318840579698</v>
      </c>
      <c r="Y1046">
        <v>39.081485798790595</v>
      </c>
      <c r="Z1046">
        <v>1.3232892004087795</v>
      </c>
      <c r="AA1046">
        <v>0</v>
      </c>
      <c r="AB1046">
        <v>51.464218570294278</v>
      </c>
      <c r="AE1046">
        <v>12.195121951219512</v>
      </c>
      <c r="AF1046">
        <v>13.406985515127248</v>
      </c>
      <c r="AG1046">
        <v>1056.7439024390244</v>
      </c>
      <c r="AH1046">
        <v>95.072463768115938</v>
      </c>
      <c r="AI1046">
        <v>20.579710144927535</v>
      </c>
      <c r="AJ1046">
        <v>230.96590979451929</v>
      </c>
      <c r="AK1046">
        <v>35.913254705632248</v>
      </c>
      <c r="AM1046">
        <v>-16.04155912715488</v>
      </c>
      <c r="AN1046">
        <v>99</v>
      </c>
      <c r="AO1046">
        <v>99</v>
      </c>
      <c r="AP1046">
        <v>99</v>
      </c>
      <c r="AQ1046">
        <v>99</v>
      </c>
      <c r="AR1046">
        <v>216.56097560975607</v>
      </c>
      <c r="AS1046">
        <v>28.814038037507352</v>
      </c>
    </row>
    <row r="1047" spans="1:45">
      <c r="A1047">
        <v>17</v>
      </c>
      <c r="B1047">
        <v>106</v>
      </c>
      <c r="C1047">
        <v>2024</v>
      </c>
      <c r="D1047">
        <v>10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</v>
      </c>
      <c r="N1047">
        <v>99</v>
      </c>
      <c r="O1047">
        <v>99</v>
      </c>
      <c r="P1047">
        <v>99</v>
      </c>
      <c r="Q1047">
        <v>619</v>
      </c>
      <c r="R1047">
        <v>729</v>
      </c>
      <c r="S1047">
        <v>4.6574965612104542</v>
      </c>
      <c r="T1047">
        <v>9</v>
      </c>
      <c r="U1047">
        <v>289.32167352537766</v>
      </c>
      <c r="V1047">
        <v>20.576131687242796</v>
      </c>
      <c r="W1047">
        <v>100</v>
      </c>
      <c r="X1047">
        <v>7.6817558299039774</v>
      </c>
      <c r="Y1047">
        <v>45.333594733544523</v>
      </c>
      <c r="Z1047">
        <v>1.2218473585100471</v>
      </c>
      <c r="AA1047">
        <v>0</v>
      </c>
      <c r="AB1047">
        <v>46.708907258568608</v>
      </c>
      <c r="AE1047">
        <v>10.317011038777244</v>
      </c>
      <c r="AF1047">
        <v>11.531629580540336</v>
      </c>
      <c r="AG1047">
        <v>1074.0868945868947</v>
      </c>
      <c r="AH1047">
        <v>96.296296296296291</v>
      </c>
      <c r="AI1047">
        <v>30.315500685871051</v>
      </c>
      <c r="AJ1047">
        <v>223.93929688343377</v>
      </c>
      <c r="AK1047">
        <v>32.106653762508394</v>
      </c>
      <c r="AM1047">
        <v>-15.640446890044506</v>
      </c>
      <c r="AN1047">
        <v>99</v>
      </c>
      <c r="AO1047">
        <v>99</v>
      </c>
      <c r="AP1047">
        <v>99</v>
      </c>
      <c r="AQ1047">
        <v>99</v>
      </c>
      <c r="AR1047">
        <v>214.87037037037035</v>
      </c>
      <c r="AS1047">
        <v>29.125396141435861</v>
      </c>
    </row>
    <row r="1048" spans="1:45">
      <c r="A1048">
        <v>17</v>
      </c>
      <c r="B1048">
        <v>107</v>
      </c>
      <c r="C1048">
        <v>2024</v>
      </c>
      <c r="D1048">
        <v>11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</v>
      </c>
      <c r="N1048">
        <v>99</v>
      </c>
      <c r="O1048">
        <v>99</v>
      </c>
      <c r="P1048">
        <v>99</v>
      </c>
      <c r="Q1048">
        <v>584</v>
      </c>
      <c r="R1048">
        <v>685</v>
      </c>
      <c r="S1048">
        <v>4.6081871345029244</v>
      </c>
      <c r="T1048">
        <v>9</v>
      </c>
      <c r="U1048">
        <v>288.19284671532841</v>
      </c>
      <c r="V1048">
        <v>18.686131386861323</v>
      </c>
      <c r="W1048">
        <v>100</v>
      </c>
      <c r="X1048">
        <v>7.7372262773722644</v>
      </c>
      <c r="Y1048">
        <v>45.570267149762337</v>
      </c>
      <c r="Z1048">
        <v>1.2808293181219939</v>
      </c>
      <c r="AA1048">
        <v>0</v>
      </c>
      <c r="AB1048">
        <v>49.145492344187844</v>
      </c>
      <c r="AE1048">
        <v>11.67149429204294</v>
      </c>
      <c r="AF1048">
        <v>12.74746419144252</v>
      </c>
      <c r="AG1048">
        <v>1081.1515151515152</v>
      </c>
      <c r="AH1048">
        <v>96.350364963503679</v>
      </c>
      <c r="AI1048">
        <v>32.846715328467148</v>
      </c>
      <c r="AJ1048">
        <v>208.01637773693471</v>
      </c>
      <c r="AK1048">
        <v>23.612738798368873</v>
      </c>
      <c r="AM1048">
        <v>-12.125951308379868</v>
      </c>
      <c r="AN1048">
        <v>99</v>
      </c>
      <c r="AO1048">
        <v>99</v>
      </c>
      <c r="AP1048">
        <v>99</v>
      </c>
      <c r="AQ1048">
        <v>99</v>
      </c>
      <c r="AR1048">
        <v>215.03181818181821</v>
      </c>
      <c r="AS1048">
        <v>28.957104038576681</v>
      </c>
    </row>
    <row r="1049" spans="1:45">
      <c r="A1049">
        <v>17</v>
      </c>
      <c r="B1049">
        <v>108</v>
      </c>
      <c r="C1049">
        <v>2024</v>
      </c>
      <c r="D1049">
        <v>12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9</v>
      </c>
      <c r="N1049">
        <v>99</v>
      </c>
      <c r="O1049">
        <v>99</v>
      </c>
      <c r="P1049">
        <v>99</v>
      </c>
      <c r="Q1049">
        <v>430</v>
      </c>
      <c r="R1049">
        <v>502</v>
      </c>
      <c r="S1049">
        <v>4.5269461077844309</v>
      </c>
      <c r="T1049">
        <v>9</v>
      </c>
      <c r="U1049">
        <v>289.84342629482057</v>
      </c>
      <c r="V1049">
        <v>17.729083665338649</v>
      </c>
      <c r="W1049">
        <v>100</v>
      </c>
      <c r="X1049">
        <v>8.7649402390438258</v>
      </c>
      <c r="Y1049">
        <v>44.20840794781531</v>
      </c>
      <c r="Z1049">
        <v>1.2500143317761079</v>
      </c>
      <c r="AA1049">
        <v>0</v>
      </c>
      <c r="AB1049">
        <v>53.307211200104291</v>
      </c>
      <c r="AE1049">
        <v>12.243902439024392</v>
      </c>
      <c r="AF1049">
        <v>13.405529013477722</v>
      </c>
      <c r="AG1049">
        <v>1053.9194915254236</v>
      </c>
      <c r="AH1049">
        <v>94.023904382470093</v>
      </c>
      <c r="AI1049">
        <v>24.501992031872515</v>
      </c>
      <c r="AJ1049">
        <v>220.00917228894471</v>
      </c>
      <c r="AK1049">
        <v>44.761554817180624</v>
      </c>
      <c r="AM1049">
        <v>-4.8751964040917661</v>
      </c>
      <c r="AN1049">
        <v>99</v>
      </c>
      <c r="AO1049">
        <v>99</v>
      </c>
      <c r="AP1049">
        <v>99</v>
      </c>
      <c r="AQ1049">
        <v>99</v>
      </c>
      <c r="AR1049">
        <v>216.04449152542375</v>
      </c>
      <c r="AS1049">
        <v>28.832487072858154</v>
      </c>
    </row>
    <row r="1050" spans="1:45">
      <c r="A1050">
        <v>17</v>
      </c>
      <c r="B1050">
        <v>109</v>
      </c>
      <c r="C1050">
        <v>2024</v>
      </c>
      <c r="D1050">
        <v>1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10</v>
      </c>
      <c r="N1050">
        <v>99</v>
      </c>
      <c r="O1050">
        <v>99</v>
      </c>
      <c r="P1050">
        <v>99</v>
      </c>
      <c r="Q1050">
        <v>385</v>
      </c>
      <c r="R1050">
        <v>448</v>
      </c>
      <c r="S1050">
        <v>4.6666666666666679</v>
      </c>
      <c r="T1050">
        <v>10</v>
      </c>
      <c r="U1050">
        <v>304.08348214285718</v>
      </c>
      <c r="V1050">
        <v>14.732142857142859</v>
      </c>
      <c r="W1050">
        <v>100</v>
      </c>
      <c r="X1050">
        <v>11.160714285714288</v>
      </c>
      <c r="Y1050">
        <v>37.062388212547845</v>
      </c>
      <c r="Z1050">
        <v>1.0389249632986364</v>
      </c>
      <c r="AA1050">
        <v>0</v>
      </c>
      <c r="AB1050">
        <v>34.89686924629568</v>
      </c>
      <c r="AE1050">
        <v>9.8743663213577264</v>
      </c>
      <c r="AF1050">
        <v>11.197101414968728</v>
      </c>
      <c r="AG1050">
        <v>1086.2763466042152</v>
      </c>
      <c r="AH1050">
        <v>95.3125</v>
      </c>
      <c r="AI1050">
        <v>14.0625</v>
      </c>
      <c r="AJ1050">
        <v>227.34447751060193</v>
      </c>
      <c r="AK1050">
        <v>35.432920134178097</v>
      </c>
      <c r="AM1050">
        <v>-8.2888159228486913</v>
      </c>
      <c r="AN1050">
        <v>99</v>
      </c>
      <c r="AO1050">
        <v>99</v>
      </c>
      <c r="AP1050">
        <v>99</v>
      </c>
      <c r="AQ1050">
        <v>99</v>
      </c>
      <c r="AR1050">
        <v>217.9344262295082</v>
      </c>
      <c r="AS1050">
        <v>29.449401026216396</v>
      </c>
    </row>
    <row r="1051" spans="1:45">
      <c r="A1051">
        <v>17</v>
      </c>
      <c r="B1051">
        <v>110</v>
      </c>
      <c r="C1051">
        <v>2024</v>
      </c>
      <c r="D1051">
        <v>2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10</v>
      </c>
      <c r="N1051">
        <v>99</v>
      </c>
      <c r="O1051">
        <v>99</v>
      </c>
      <c r="P1051">
        <v>99</v>
      </c>
      <c r="Q1051">
        <v>275</v>
      </c>
      <c r="R1051">
        <v>323</v>
      </c>
      <c r="S1051">
        <v>5.0372670807453401</v>
      </c>
      <c r="T1051">
        <v>10</v>
      </c>
      <c r="U1051">
        <v>307.54365325077401</v>
      </c>
      <c r="V1051">
        <v>24.767801857585152</v>
      </c>
      <c r="W1051">
        <v>100</v>
      </c>
      <c r="X1051">
        <v>15.170278637770901</v>
      </c>
      <c r="Y1051">
        <v>40.730163721847887</v>
      </c>
      <c r="Z1051">
        <v>1.3309587496059421</v>
      </c>
      <c r="AA1051">
        <v>0</v>
      </c>
      <c r="AB1051">
        <v>41.145417226344179</v>
      </c>
      <c r="AE1051">
        <v>11.137931034482756</v>
      </c>
      <c r="AF1051">
        <v>12.750610244247879</v>
      </c>
      <c r="AG1051">
        <v>1027.3311688311687</v>
      </c>
      <c r="AH1051">
        <v>95.046439628482972</v>
      </c>
      <c r="AI1051">
        <v>18.885448916408674</v>
      </c>
      <c r="AJ1051">
        <v>225.9692702701544</v>
      </c>
      <c r="AK1051">
        <v>31.007510610665655</v>
      </c>
      <c r="AM1051">
        <v>-28.893632811831097</v>
      </c>
      <c r="AN1051">
        <v>99</v>
      </c>
      <c r="AO1051">
        <v>99</v>
      </c>
      <c r="AP1051">
        <v>99</v>
      </c>
      <c r="AQ1051">
        <v>99</v>
      </c>
      <c r="AR1051">
        <v>216.92207792207788</v>
      </c>
      <c r="AS1051">
        <v>30.242517127856779</v>
      </c>
    </row>
    <row r="1052" spans="1:45">
      <c r="A1052">
        <v>17</v>
      </c>
      <c r="B1052">
        <v>111</v>
      </c>
      <c r="C1052">
        <v>2024</v>
      </c>
      <c r="D1052">
        <v>3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10</v>
      </c>
      <c r="N1052">
        <v>99</v>
      </c>
      <c r="O1052">
        <v>99</v>
      </c>
      <c r="P1052">
        <v>99</v>
      </c>
      <c r="Q1052">
        <v>279</v>
      </c>
      <c r="R1052">
        <v>333</v>
      </c>
      <c r="S1052">
        <v>4.9759759759759756</v>
      </c>
      <c r="T1052">
        <v>10</v>
      </c>
      <c r="U1052">
        <v>305.02072072072076</v>
      </c>
      <c r="V1052">
        <v>23.123123123123126</v>
      </c>
      <c r="W1052">
        <v>100</v>
      </c>
      <c r="X1052">
        <v>13.213213213213212</v>
      </c>
      <c r="Y1052">
        <v>43.734912869293552</v>
      </c>
      <c r="Z1052">
        <v>1.242161982115553</v>
      </c>
      <c r="AA1052">
        <v>0</v>
      </c>
      <c r="AB1052">
        <v>53.266975357859117</v>
      </c>
      <c r="AE1052">
        <v>11.257606490872217</v>
      </c>
      <c r="AF1052">
        <v>12.731390607350049</v>
      </c>
      <c r="AG1052">
        <v>1067.2076677316295</v>
      </c>
      <c r="AH1052">
        <v>93.993993993993982</v>
      </c>
      <c r="AI1052">
        <v>20.720720720720717</v>
      </c>
      <c r="AJ1052">
        <v>235.9131636256792</v>
      </c>
      <c r="AK1052">
        <v>45.553219956884803</v>
      </c>
      <c r="AM1052">
        <v>-9.8297961154890974</v>
      </c>
      <c r="AN1052">
        <v>99</v>
      </c>
      <c r="AO1052">
        <v>99</v>
      </c>
      <c r="AP1052">
        <v>99</v>
      </c>
      <c r="AQ1052">
        <v>99</v>
      </c>
      <c r="AR1052">
        <v>216.74121405750796</v>
      </c>
      <c r="AS1052">
        <v>30.121148705964742</v>
      </c>
    </row>
    <row r="1053" spans="1:45">
      <c r="A1053">
        <v>17</v>
      </c>
      <c r="B1053">
        <v>112</v>
      </c>
      <c r="C1053">
        <v>2024</v>
      </c>
      <c r="D1053">
        <v>4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10</v>
      </c>
      <c r="N1053">
        <v>99</v>
      </c>
      <c r="O1053">
        <v>99</v>
      </c>
      <c r="P1053">
        <v>99</v>
      </c>
      <c r="Q1053">
        <v>347</v>
      </c>
      <c r="R1053">
        <v>411</v>
      </c>
      <c r="S1053">
        <v>4.9804878048780488</v>
      </c>
      <c r="T1053">
        <v>10</v>
      </c>
      <c r="U1053">
        <v>302.79562043795659</v>
      </c>
      <c r="V1053">
        <v>23.844282238442819</v>
      </c>
      <c r="W1053">
        <v>100</v>
      </c>
      <c r="X1053">
        <v>10.70559610705596</v>
      </c>
      <c r="Y1053">
        <v>38.790276834874739</v>
      </c>
      <c r="Z1053">
        <v>1.1536872482711973</v>
      </c>
      <c r="AA1053">
        <v>0</v>
      </c>
      <c r="AB1053">
        <v>37.335234345272447</v>
      </c>
      <c r="AE1053">
        <v>10.714285714285712</v>
      </c>
      <c r="AF1053">
        <v>12.027307087015984</v>
      </c>
      <c r="AG1053">
        <v>1017.7390180878552</v>
      </c>
      <c r="AH1053">
        <v>94.160583941605836</v>
      </c>
      <c r="AI1053">
        <v>18.248175182481763</v>
      </c>
      <c r="AJ1053">
        <v>215.65870874710237</v>
      </c>
      <c r="AK1053">
        <v>40.943654658526889</v>
      </c>
      <c r="AM1053">
        <v>-24.820502444562461</v>
      </c>
      <c r="AN1053">
        <v>99</v>
      </c>
      <c r="AO1053">
        <v>99</v>
      </c>
      <c r="AP1053">
        <v>99</v>
      </c>
      <c r="AQ1053">
        <v>99</v>
      </c>
      <c r="AR1053">
        <v>215.78811369509049</v>
      </c>
      <c r="AS1053">
        <v>30.256764489711305</v>
      </c>
    </row>
    <row r="1054" spans="1:45">
      <c r="A1054">
        <v>17</v>
      </c>
      <c r="B1054">
        <v>113</v>
      </c>
      <c r="C1054">
        <v>2024</v>
      </c>
      <c r="D1054">
        <v>5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10</v>
      </c>
      <c r="N1054">
        <v>99</v>
      </c>
      <c r="O1054">
        <v>99</v>
      </c>
      <c r="P1054">
        <v>99</v>
      </c>
      <c r="Q1054">
        <v>286</v>
      </c>
      <c r="R1054">
        <v>342</v>
      </c>
      <c r="S1054">
        <v>4.9853801169590639</v>
      </c>
      <c r="T1054">
        <v>10</v>
      </c>
      <c r="U1054">
        <v>303.92105263157902</v>
      </c>
      <c r="V1054">
        <v>27.192982456140353</v>
      </c>
      <c r="W1054">
        <v>100</v>
      </c>
      <c r="X1054">
        <v>11.403508771929824</v>
      </c>
      <c r="Y1054">
        <v>44.079540294520072</v>
      </c>
      <c r="Z1054">
        <v>1.3122532077469256</v>
      </c>
      <c r="AA1054">
        <v>0</v>
      </c>
      <c r="AB1054">
        <v>48.667324332783451</v>
      </c>
      <c r="AE1054">
        <v>10.423651325815298</v>
      </c>
      <c r="AF1054">
        <v>11.754514627693409</v>
      </c>
      <c r="AG1054">
        <v>1022.5078369905956</v>
      </c>
      <c r="AH1054">
        <v>93.27485380116957</v>
      </c>
      <c r="AI1054">
        <v>22.807017543859647</v>
      </c>
      <c r="AJ1054">
        <v>220.83093102036557</v>
      </c>
      <c r="AK1054">
        <v>45.159751339568793</v>
      </c>
      <c r="AM1054">
        <v>-28.50474188943366</v>
      </c>
      <c r="AN1054">
        <v>99</v>
      </c>
      <c r="AO1054">
        <v>99</v>
      </c>
      <c r="AP1054">
        <v>99</v>
      </c>
      <c r="AQ1054">
        <v>99</v>
      </c>
      <c r="AR1054">
        <v>216.36677115987465</v>
      </c>
      <c r="AS1054">
        <v>30.087325276052841</v>
      </c>
    </row>
    <row r="1055" spans="1:45">
      <c r="A1055">
        <v>17</v>
      </c>
      <c r="B1055">
        <v>114</v>
      </c>
      <c r="C1055">
        <v>2024</v>
      </c>
      <c r="D1055">
        <v>6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10</v>
      </c>
      <c r="N1055">
        <v>99</v>
      </c>
      <c r="O1055">
        <v>99</v>
      </c>
      <c r="P1055">
        <v>99</v>
      </c>
      <c r="Q1055">
        <v>202</v>
      </c>
      <c r="R1055">
        <v>237</v>
      </c>
      <c r="S1055">
        <v>5.4915254237288131</v>
      </c>
      <c r="T1055">
        <v>10</v>
      </c>
      <c r="U1055">
        <v>308.49113924050613</v>
      </c>
      <c r="V1055">
        <v>40.506329113924046</v>
      </c>
      <c r="W1055">
        <v>100</v>
      </c>
      <c r="X1055">
        <v>15.189873417721509</v>
      </c>
      <c r="Y1055">
        <v>47.708750331526176</v>
      </c>
      <c r="Z1055">
        <v>1.4881050155878501</v>
      </c>
      <c r="AA1055">
        <v>0</v>
      </c>
      <c r="AB1055">
        <v>45.208086738824178</v>
      </c>
      <c r="AE1055">
        <v>8.401276143211625</v>
      </c>
      <c r="AF1055">
        <v>9.6938071983469989</v>
      </c>
      <c r="AG1055">
        <v>990.369369369369</v>
      </c>
      <c r="AH1055">
        <v>93.670886075949383</v>
      </c>
      <c r="AI1055">
        <v>34.599156118143476</v>
      </c>
      <c r="AJ1055">
        <v>214.9357929657148</v>
      </c>
      <c r="AK1055">
        <v>37.539370969125059</v>
      </c>
      <c r="AM1055">
        <v>-19.866989502229753</v>
      </c>
      <c r="AN1055">
        <v>99</v>
      </c>
      <c r="AO1055">
        <v>99</v>
      </c>
      <c r="AP1055">
        <v>99</v>
      </c>
      <c r="AQ1055">
        <v>99</v>
      </c>
      <c r="AR1055">
        <v>213.72522522522516</v>
      </c>
      <c r="AS1055">
        <v>31.750946771682482</v>
      </c>
    </row>
    <row r="1056" spans="1:45">
      <c r="A1056">
        <v>17</v>
      </c>
      <c r="B1056">
        <v>115</v>
      </c>
      <c r="C1056">
        <v>2024</v>
      </c>
      <c r="D1056">
        <v>7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10</v>
      </c>
      <c r="N1056">
        <v>99</v>
      </c>
      <c r="O1056">
        <v>99</v>
      </c>
      <c r="P1056">
        <v>99</v>
      </c>
      <c r="Q1056">
        <v>178</v>
      </c>
      <c r="R1056">
        <v>207</v>
      </c>
      <c r="S1056">
        <v>5.096618357487924</v>
      </c>
      <c r="T1056">
        <v>10</v>
      </c>
      <c r="U1056">
        <v>312.5502415458937</v>
      </c>
      <c r="V1056">
        <v>30.434782608695649</v>
      </c>
      <c r="W1056">
        <v>100</v>
      </c>
      <c r="X1056">
        <v>17.874396135265702</v>
      </c>
      <c r="Y1056">
        <v>41.929579650887007</v>
      </c>
      <c r="Z1056">
        <v>1.3261903464530704</v>
      </c>
      <c r="AA1056">
        <v>0</v>
      </c>
      <c r="AB1056">
        <v>56.971956125015318</v>
      </c>
      <c r="AE1056">
        <v>8.6034912718204488</v>
      </c>
      <c r="AF1056">
        <v>10.192160760955352</v>
      </c>
      <c r="AG1056">
        <v>1058.1937172774867</v>
      </c>
      <c r="AH1056">
        <v>92.270531400966178</v>
      </c>
      <c r="AI1056">
        <v>16.425120772946855</v>
      </c>
      <c r="AJ1056">
        <v>219.59982443632413</v>
      </c>
      <c r="AK1056">
        <v>36.454508361665617</v>
      </c>
      <c r="AM1056">
        <v>-5.1110319220031002</v>
      </c>
      <c r="AN1056">
        <v>99</v>
      </c>
      <c r="AO1056">
        <v>99</v>
      </c>
      <c r="AP1056">
        <v>99</v>
      </c>
      <c r="AQ1056">
        <v>99</v>
      </c>
      <c r="AR1056">
        <v>217.30366492146601</v>
      </c>
      <c r="AS1056">
        <v>30.677627613742775</v>
      </c>
    </row>
    <row r="1057" spans="1:45">
      <c r="A1057">
        <v>17</v>
      </c>
      <c r="B1057">
        <v>116</v>
      </c>
      <c r="C1057">
        <v>2024</v>
      </c>
      <c r="D1057">
        <v>8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10</v>
      </c>
      <c r="N1057">
        <v>99</v>
      </c>
      <c r="O1057">
        <v>99</v>
      </c>
      <c r="P1057">
        <v>99</v>
      </c>
      <c r="Q1057">
        <v>176</v>
      </c>
      <c r="R1057">
        <v>203</v>
      </c>
      <c r="S1057">
        <v>5.0246305418719208</v>
      </c>
      <c r="T1057">
        <v>10</v>
      </c>
      <c r="U1057">
        <v>308.93251231527097</v>
      </c>
      <c r="V1057">
        <v>27.093596059113302</v>
      </c>
      <c r="W1057">
        <v>100</v>
      </c>
      <c r="X1057">
        <v>15.270935960591135</v>
      </c>
      <c r="Y1057">
        <v>37.34131386647401</v>
      </c>
      <c r="Z1057">
        <v>1.2843829809779552</v>
      </c>
      <c r="AA1057">
        <v>0</v>
      </c>
      <c r="AB1057">
        <v>38.96097831210151</v>
      </c>
      <c r="AE1057">
        <v>7.6806659099508146</v>
      </c>
      <c r="AF1057">
        <v>9.0921559163971608</v>
      </c>
      <c r="AG1057">
        <v>1048.6335078534032</v>
      </c>
      <c r="AH1057">
        <v>94.08866995073889</v>
      </c>
      <c r="AI1057">
        <v>23.152709359605904</v>
      </c>
      <c r="AJ1057">
        <v>225.19220813556677</v>
      </c>
      <c r="AK1057">
        <v>43.40884366346836</v>
      </c>
      <c r="AM1057">
        <v>-26.385409713063808</v>
      </c>
      <c r="AN1057">
        <v>99</v>
      </c>
      <c r="AO1057">
        <v>99</v>
      </c>
      <c r="AP1057">
        <v>99</v>
      </c>
      <c r="AQ1057">
        <v>99</v>
      </c>
      <c r="AR1057">
        <v>217.38743455497379</v>
      </c>
      <c r="AS1057">
        <v>30.282885991592117</v>
      </c>
    </row>
    <row r="1058" spans="1:45">
      <c r="A1058">
        <v>17</v>
      </c>
      <c r="B1058">
        <v>117</v>
      </c>
      <c r="C1058">
        <v>2024</v>
      </c>
      <c r="D1058">
        <v>9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10</v>
      </c>
      <c r="N1058">
        <v>99</v>
      </c>
      <c r="O1058">
        <v>99</v>
      </c>
      <c r="P1058">
        <v>99</v>
      </c>
      <c r="Q1058">
        <v>186</v>
      </c>
      <c r="R1058">
        <v>224</v>
      </c>
      <c r="S1058">
        <v>5.21875</v>
      </c>
      <c r="T1058">
        <v>10</v>
      </c>
      <c r="U1058">
        <v>309.28839285714258</v>
      </c>
      <c r="V1058">
        <v>31.696428571428577</v>
      </c>
      <c r="W1058">
        <v>100</v>
      </c>
      <c r="X1058">
        <v>16.071428571428577</v>
      </c>
      <c r="Y1058">
        <v>42.848601297258909</v>
      </c>
      <c r="Z1058">
        <v>1.313190719610609</v>
      </c>
      <c r="AA1058">
        <v>0</v>
      </c>
      <c r="AB1058">
        <v>41.380670965472703</v>
      </c>
      <c r="AE1058">
        <v>7.917992223400498</v>
      </c>
      <c r="AF1058">
        <v>9.2427346837819382</v>
      </c>
      <c r="AG1058">
        <v>1058.4000000000001</v>
      </c>
      <c r="AH1058">
        <v>95.982142857142875</v>
      </c>
      <c r="AI1058">
        <v>29.464285714285719</v>
      </c>
      <c r="AJ1058">
        <v>241.47056828697964</v>
      </c>
      <c r="AK1058">
        <v>34.881453808875683</v>
      </c>
      <c r="AM1058">
        <v>-21.580776958062987</v>
      </c>
      <c r="AN1058">
        <v>99</v>
      </c>
      <c r="AO1058">
        <v>99</v>
      </c>
      <c r="AP1058">
        <v>99</v>
      </c>
      <c r="AQ1058">
        <v>99</v>
      </c>
      <c r="AR1058">
        <v>215.71162790697673</v>
      </c>
      <c r="AS1058">
        <v>30.827966083931319</v>
      </c>
    </row>
    <row r="1059" spans="1:45">
      <c r="A1059">
        <v>17</v>
      </c>
      <c r="B1059">
        <v>118</v>
      </c>
      <c r="C1059">
        <v>2024</v>
      </c>
      <c r="D1059">
        <v>10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10</v>
      </c>
      <c r="N1059">
        <v>99</v>
      </c>
      <c r="O1059">
        <v>99</v>
      </c>
      <c r="P1059">
        <v>99</v>
      </c>
      <c r="Q1059">
        <v>346</v>
      </c>
      <c r="R1059">
        <v>410</v>
      </c>
      <c r="S1059">
        <v>5.1731707317073159</v>
      </c>
      <c r="T1059">
        <v>10</v>
      </c>
      <c r="U1059">
        <v>303.47439024390218</v>
      </c>
      <c r="V1059">
        <v>34.390243902439025</v>
      </c>
      <c r="W1059">
        <v>100</v>
      </c>
      <c r="X1059">
        <v>13.902439024390244</v>
      </c>
      <c r="Y1059">
        <v>47.328152326888087</v>
      </c>
      <c r="Z1059">
        <v>1.2104271348988602</v>
      </c>
      <c r="AA1059">
        <v>0</v>
      </c>
      <c r="AB1059">
        <v>47.099453700852173</v>
      </c>
      <c r="AE1059">
        <v>5.8024341919048972</v>
      </c>
      <c r="AF1059">
        <v>6.8028060751530282</v>
      </c>
      <c r="AG1059">
        <v>1089.8797953964197</v>
      </c>
      <c r="AH1059">
        <v>95.365853658536565</v>
      </c>
      <c r="AI1059">
        <v>35.365853658536594</v>
      </c>
      <c r="AJ1059">
        <v>230.58223508442936</v>
      </c>
      <c r="AK1059">
        <v>37.787746435263003</v>
      </c>
      <c r="AM1059">
        <v>-19.744010914359581</v>
      </c>
      <c r="AN1059">
        <v>99</v>
      </c>
      <c r="AO1059">
        <v>99</v>
      </c>
      <c r="AP1059">
        <v>99</v>
      </c>
      <c r="AQ1059">
        <v>99</v>
      </c>
      <c r="AR1059">
        <v>214.5115089514066</v>
      </c>
      <c r="AS1059">
        <v>30.727626352681</v>
      </c>
    </row>
    <row r="1060" spans="1:45">
      <c r="A1060">
        <v>17</v>
      </c>
      <c r="B1060">
        <v>119</v>
      </c>
      <c r="C1060">
        <v>2024</v>
      </c>
      <c r="D1060">
        <v>11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10</v>
      </c>
      <c r="N1060">
        <v>99</v>
      </c>
      <c r="O1060">
        <v>99</v>
      </c>
      <c r="P1060">
        <v>99</v>
      </c>
      <c r="Q1060">
        <v>354</v>
      </c>
      <c r="R1060">
        <v>428</v>
      </c>
      <c r="S1060">
        <v>5.0887850467289724</v>
      </c>
      <c r="T1060">
        <v>10</v>
      </c>
      <c r="U1060">
        <v>306.73855140186902</v>
      </c>
      <c r="V1060">
        <v>30.140186915887849</v>
      </c>
      <c r="W1060">
        <v>100</v>
      </c>
      <c r="X1060">
        <v>15.420560747663547</v>
      </c>
      <c r="Y1060">
        <v>44.480284246918806</v>
      </c>
      <c r="Z1060">
        <v>1.1321823358653662</v>
      </c>
      <c r="AA1060">
        <v>0</v>
      </c>
      <c r="AB1060">
        <v>45.75549388731968</v>
      </c>
      <c r="AE1060">
        <v>7.2925540978020127</v>
      </c>
      <c r="AF1060">
        <v>8.4773900062648515</v>
      </c>
      <c r="AG1060">
        <v>1080.5179856115112</v>
      </c>
      <c r="AH1060">
        <v>97.429906542056059</v>
      </c>
      <c r="AI1060">
        <v>31.775700934579444</v>
      </c>
      <c r="AJ1060">
        <v>219.39174753201405</v>
      </c>
      <c r="AK1060">
        <v>38.855304757315665</v>
      </c>
      <c r="AM1060">
        <v>-6.1570361561293101</v>
      </c>
      <c r="AN1060">
        <v>99</v>
      </c>
      <c r="AO1060">
        <v>99</v>
      </c>
      <c r="AP1060">
        <v>99</v>
      </c>
      <c r="AQ1060">
        <v>99</v>
      </c>
      <c r="AR1060">
        <v>215.74820143884887</v>
      </c>
      <c r="AS1060">
        <v>30.577696819120696</v>
      </c>
    </row>
    <row r="1061" spans="1:45">
      <c r="A1061">
        <v>17</v>
      </c>
      <c r="B1061">
        <v>120</v>
      </c>
      <c r="C1061">
        <v>2024</v>
      </c>
      <c r="D1061">
        <v>12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10</v>
      </c>
      <c r="N1061">
        <v>99</v>
      </c>
      <c r="O1061">
        <v>99</v>
      </c>
      <c r="P1061">
        <v>99</v>
      </c>
      <c r="Q1061">
        <v>265</v>
      </c>
      <c r="R1061">
        <v>300</v>
      </c>
      <c r="S1061">
        <v>5.2033333333333323</v>
      </c>
      <c r="T1061">
        <v>10</v>
      </c>
      <c r="U1061">
        <v>310.98333333333335</v>
      </c>
      <c r="V1061">
        <v>29.666666666666675</v>
      </c>
      <c r="W1061">
        <v>100</v>
      </c>
      <c r="X1061">
        <v>18.666666666666671</v>
      </c>
      <c r="Y1061">
        <v>43.806617333712126</v>
      </c>
      <c r="Z1061">
        <v>1.3020453994474328</v>
      </c>
      <c r="AA1061">
        <v>0</v>
      </c>
      <c r="AB1061">
        <v>48.316251243417966</v>
      </c>
      <c r="AE1061">
        <v>7.3170731707317085</v>
      </c>
      <c r="AF1061">
        <v>8.5955793505244902</v>
      </c>
      <c r="AG1061">
        <v>1078.7754385964913</v>
      </c>
      <c r="AH1061">
        <v>95</v>
      </c>
      <c r="AI1061">
        <v>30</v>
      </c>
      <c r="AJ1061">
        <v>234.20930531254061</v>
      </c>
      <c r="AK1061">
        <v>40.222695891856198</v>
      </c>
      <c r="AM1061">
        <v>-13.972944578748223</v>
      </c>
      <c r="AN1061">
        <v>99</v>
      </c>
      <c r="AO1061">
        <v>99</v>
      </c>
      <c r="AP1061">
        <v>99</v>
      </c>
      <c r="AQ1061">
        <v>99</v>
      </c>
      <c r="AR1061">
        <v>216.44210526315783</v>
      </c>
      <c r="AS1061">
        <v>30.770708888932312</v>
      </c>
    </row>
    <row r="1062" spans="1:45">
      <c r="A1062">
        <v>17</v>
      </c>
      <c r="B1062">
        <v>121</v>
      </c>
      <c r="C1062">
        <v>2024</v>
      </c>
      <c r="D1062">
        <v>1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11</v>
      </c>
      <c r="N1062">
        <v>99</v>
      </c>
      <c r="O1062">
        <v>99</v>
      </c>
      <c r="P1062">
        <v>99</v>
      </c>
      <c r="Q1062">
        <v>245</v>
      </c>
      <c r="R1062">
        <v>269</v>
      </c>
      <c r="S1062">
        <v>5.2788104089219345</v>
      </c>
      <c r="T1062">
        <v>11</v>
      </c>
      <c r="U1062">
        <v>323.92713754646871</v>
      </c>
      <c r="V1062">
        <v>36.80297397769516</v>
      </c>
      <c r="W1062">
        <v>100</v>
      </c>
      <c r="X1062">
        <v>23.048327137546465</v>
      </c>
      <c r="Y1062">
        <v>43.380488817230493</v>
      </c>
      <c r="Z1062">
        <v>1.0491441357539137</v>
      </c>
      <c r="AA1062">
        <v>0</v>
      </c>
      <c r="AB1062">
        <v>39.052768238212671</v>
      </c>
      <c r="AE1062">
        <v>5.9290279920652393</v>
      </c>
      <c r="AF1062">
        <v>7.1620010639060396</v>
      </c>
      <c r="AG1062">
        <v>1080.6130268199231</v>
      </c>
      <c r="AH1062">
        <v>97.026022304832665</v>
      </c>
      <c r="AI1062">
        <v>22.304832713754642</v>
      </c>
      <c r="AJ1062">
        <v>233.17595608674688</v>
      </c>
      <c r="AK1062">
        <v>38.075204490352739</v>
      </c>
      <c r="AM1062">
        <v>-24.068503948840196</v>
      </c>
      <c r="AN1062">
        <v>99</v>
      </c>
      <c r="AO1062">
        <v>99</v>
      </c>
      <c r="AP1062">
        <v>99</v>
      </c>
      <c r="AQ1062">
        <v>99</v>
      </c>
      <c r="AR1062">
        <v>218.18390804597703</v>
      </c>
      <c r="AS1062">
        <v>31.222481098081779</v>
      </c>
    </row>
    <row r="1063" spans="1:45">
      <c r="A1063">
        <v>17</v>
      </c>
      <c r="B1063">
        <v>122</v>
      </c>
      <c r="C1063">
        <v>2024</v>
      </c>
      <c r="D1063">
        <v>2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11</v>
      </c>
      <c r="N1063">
        <v>99</v>
      </c>
      <c r="O1063">
        <v>99</v>
      </c>
      <c r="P1063">
        <v>99</v>
      </c>
      <c r="Q1063">
        <v>164</v>
      </c>
      <c r="R1063">
        <v>183</v>
      </c>
      <c r="S1063">
        <v>5.5191256830601088</v>
      </c>
      <c r="T1063">
        <v>11</v>
      </c>
      <c r="U1063">
        <v>322.45683060109286</v>
      </c>
      <c r="V1063">
        <v>46.994535519125691</v>
      </c>
      <c r="W1063">
        <v>100</v>
      </c>
      <c r="X1063">
        <v>19.672131147540984</v>
      </c>
      <c r="Y1063">
        <v>39.865358708126891</v>
      </c>
      <c r="Z1063">
        <v>1.1348504634389938</v>
      </c>
      <c r="AA1063">
        <v>0</v>
      </c>
      <c r="AB1063">
        <v>40.698668051977279</v>
      </c>
      <c r="AE1063">
        <v>6.3103448275862082</v>
      </c>
      <c r="AF1063">
        <v>7.5743322226547871</v>
      </c>
      <c r="AG1063">
        <v>1031.7100591715975</v>
      </c>
      <c r="AH1063">
        <v>92.349726775956285</v>
      </c>
      <c r="AI1063">
        <v>21.857923497267763</v>
      </c>
      <c r="AJ1063">
        <v>222.54473379045939</v>
      </c>
      <c r="AK1063">
        <v>41.225631134845742</v>
      </c>
      <c r="AM1063">
        <v>-23.022075794386716</v>
      </c>
      <c r="AN1063">
        <v>99</v>
      </c>
      <c r="AO1063">
        <v>99</v>
      </c>
      <c r="AP1063">
        <v>99</v>
      </c>
      <c r="AQ1063">
        <v>99</v>
      </c>
      <c r="AR1063">
        <v>217.15384615384605</v>
      </c>
      <c r="AS1063">
        <v>31.787769443076201</v>
      </c>
    </row>
    <row r="1064" spans="1:45">
      <c r="A1064">
        <v>17</v>
      </c>
      <c r="B1064">
        <v>123</v>
      </c>
      <c r="C1064">
        <v>2024</v>
      </c>
      <c r="D1064">
        <v>3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11</v>
      </c>
      <c r="N1064">
        <v>99</v>
      </c>
      <c r="O1064">
        <v>99</v>
      </c>
      <c r="P1064">
        <v>99</v>
      </c>
      <c r="Q1064">
        <v>183</v>
      </c>
      <c r="R1064">
        <v>211</v>
      </c>
      <c r="S1064">
        <v>5.4691943127962093</v>
      </c>
      <c r="T1064">
        <v>11</v>
      </c>
      <c r="U1064">
        <v>317.43222748815174</v>
      </c>
      <c r="V1064">
        <v>43.127962085308063</v>
      </c>
      <c r="W1064">
        <v>100</v>
      </c>
      <c r="X1064">
        <v>18.957345971563985</v>
      </c>
      <c r="Y1064">
        <v>46.748966628367313</v>
      </c>
      <c r="Z1064">
        <v>1.2666890883728048</v>
      </c>
      <c r="AA1064">
        <v>0</v>
      </c>
      <c r="AB1064">
        <v>46.587171722241806</v>
      </c>
      <c r="AE1064">
        <v>7.1331981068289396</v>
      </c>
      <c r="AF1064">
        <v>8.3952906894250603</v>
      </c>
      <c r="AG1064">
        <v>1056.0350000000001</v>
      </c>
      <c r="AH1064">
        <v>94.786729857819921</v>
      </c>
      <c r="AI1064">
        <v>24.644549763033169</v>
      </c>
      <c r="AJ1064">
        <v>236.22407535007912</v>
      </c>
      <c r="AK1064">
        <v>44.655965804461744</v>
      </c>
      <c r="AM1064">
        <v>-19.728003164839446</v>
      </c>
      <c r="AN1064">
        <v>99</v>
      </c>
      <c r="AO1064">
        <v>99</v>
      </c>
      <c r="AP1064">
        <v>99</v>
      </c>
      <c r="AQ1064">
        <v>99</v>
      </c>
      <c r="AR1064">
        <v>215.44499999999999</v>
      </c>
      <c r="AS1064">
        <v>31.813646415436523</v>
      </c>
    </row>
    <row r="1065" spans="1:45">
      <c r="A1065">
        <v>17</v>
      </c>
      <c r="B1065">
        <v>124</v>
      </c>
      <c r="C1065">
        <v>2024</v>
      </c>
      <c r="D1065">
        <v>4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11</v>
      </c>
      <c r="N1065">
        <v>99</v>
      </c>
      <c r="O1065">
        <v>99</v>
      </c>
      <c r="P1065">
        <v>99</v>
      </c>
      <c r="Q1065">
        <v>245</v>
      </c>
      <c r="R1065">
        <v>293</v>
      </c>
      <c r="S1065">
        <v>5.6313993174061441</v>
      </c>
      <c r="T1065">
        <v>11</v>
      </c>
      <c r="U1065">
        <v>317.38020477815701</v>
      </c>
      <c r="V1065">
        <v>47.440273037542653</v>
      </c>
      <c r="W1065">
        <v>100</v>
      </c>
      <c r="X1065">
        <v>22.525597269624576</v>
      </c>
      <c r="Y1065">
        <v>43.862381947731961</v>
      </c>
      <c r="Z1065">
        <v>1.319570628118629</v>
      </c>
      <c r="AA1065">
        <v>0</v>
      </c>
      <c r="AB1065">
        <v>47.87727655628975</v>
      </c>
      <c r="AE1065">
        <v>7.6381647549530749</v>
      </c>
      <c r="AF1065">
        <v>8.9872007935670304</v>
      </c>
      <c r="AG1065">
        <v>996.81205673758882</v>
      </c>
      <c r="AH1065">
        <v>96.24573378839591</v>
      </c>
      <c r="AI1065">
        <v>27.303754266211602</v>
      </c>
      <c r="AJ1065">
        <v>227.73398877170061</v>
      </c>
      <c r="AK1065">
        <v>22.179892878632675</v>
      </c>
      <c r="AM1065">
        <v>-26.032458822734409</v>
      </c>
      <c r="AN1065">
        <v>99</v>
      </c>
      <c r="AO1065">
        <v>99</v>
      </c>
      <c r="AP1065">
        <v>99</v>
      </c>
      <c r="AQ1065">
        <v>99</v>
      </c>
      <c r="AR1065">
        <v>214.19148936170211</v>
      </c>
      <c r="AS1065">
        <v>32.348370777570871</v>
      </c>
    </row>
    <row r="1066" spans="1:45">
      <c r="A1066">
        <v>17</v>
      </c>
      <c r="B1066">
        <v>125</v>
      </c>
      <c r="C1066">
        <v>2024</v>
      </c>
      <c r="D1066">
        <v>5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11</v>
      </c>
      <c r="N1066">
        <v>99</v>
      </c>
      <c r="O1066">
        <v>99</v>
      </c>
      <c r="P1066">
        <v>99</v>
      </c>
      <c r="Q1066">
        <v>185</v>
      </c>
      <c r="R1066">
        <v>219</v>
      </c>
      <c r="S1066">
        <v>5.6940639269406397</v>
      </c>
      <c r="T1066">
        <v>11</v>
      </c>
      <c r="U1066">
        <v>323.76392694063912</v>
      </c>
      <c r="V1066">
        <v>54.337899543378995</v>
      </c>
      <c r="W1066">
        <v>100</v>
      </c>
      <c r="X1066">
        <v>26.484018264840181</v>
      </c>
      <c r="Y1066">
        <v>45.418862626624069</v>
      </c>
      <c r="Z1066">
        <v>1.1791613053527479</v>
      </c>
      <c r="AA1066">
        <v>0</v>
      </c>
      <c r="AB1066">
        <v>35.715359030950538</v>
      </c>
      <c r="AE1066">
        <v>6.6747942700396212</v>
      </c>
      <c r="AF1066">
        <v>8.0184492309710471</v>
      </c>
      <c r="AG1066">
        <v>995.47169811320782</v>
      </c>
      <c r="AH1066">
        <v>96.347031963470315</v>
      </c>
      <c r="AI1066">
        <v>27.397260273972599</v>
      </c>
      <c r="AJ1066">
        <v>216.46293453889928</v>
      </c>
      <c r="AK1066">
        <v>34.646699592117926</v>
      </c>
      <c r="AM1066">
        <v>-43.983412128629993</v>
      </c>
      <c r="AN1066">
        <v>99</v>
      </c>
      <c r="AO1066">
        <v>99</v>
      </c>
      <c r="AP1066">
        <v>99</v>
      </c>
      <c r="AQ1066">
        <v>99</v>
      </c>
      <c r="AR1066">
        <v>215.59433962264157</v>
      </c>
      <c r="AS1066">
        <v>32.340589399004102</v>
      </c>
    </row>
    <row r="1067" spans="1:45">
      <c r="A1067">
        <v>17</v>
      </c>
      <c r="B1067">
        <v>126</v>
      </c>
      <c r="C1067">
        <v>2024</v>
      </c>
      <c r="D1067">
        <v>6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11</v>
      </c>
      <c r="N1067">
        <v>99</v>
      </c>
      <c r="O1067">
        <v>99</v>
      </c>
      <c r="P1067">
        <v>99</v>
      </c>
      <c r="Q1067">
        <v>134</v>
      </c>
      <c r="R1067">
        <v>146</v>
      </c>
      <c r="S1067">
        <v>5.9793103448275859</v>
      </c>
      <c r="T1067">
        <v>11</v>
      </c>
      <c r="U1067">
        <v>327.15136986301377</v>
      </c>
      <c r="V1067">
        <v>57.534246575342486</v>
      </c>
      <c r="W1067">
        <v>100</v>
      </c>
      <c r="X1067">
        <v>30.136986301369866</v>
      </c>
      <c r="Y1067">
        <v>44.349422377825562</v>
      </c>
      <c r="Z1067">
        <v>1.2363938361404236</v>
      </c>
      <c r="AA1067">
        <v>0</v>
      </c>
      <c r="AB1067">
        <v>17.666514533531497</v>
      </c>
      <c r="AE1067">
        <v>5.1754696915987246</v>
      </c>
      <c r="AF1067">
        <v>6.3329336255213358</v>
      </c>
      <c r="AG1067">
        <v>1017.0915492957748</v>
      </c>
      <c r="AH1067">
        <v>97.260273972602747</v>
      </c>
      <c r="AI1067">
        <v>39.726027397260282</v>
      </c>
      <c r="AJ1067">
        <v>210.90869478098676</v>
      </c>
      <c r="AK1067">
        <v>25.420314238900936</v>
      </c>
      <c r="AM1067">
        <v>-36.436110535906657</v>
      </c>
      <c r="AN1067">
        <v>99</v>
      </c>
      <c r="AO1067">
        <v>99</v>
      </c>
      <c r="AP1067">
        <v>99</v>
      </c>
      <c r="AQ1067">
        <v>99</v>
      </c>
      <c r="AR1067">
        <v>214.26760563380276</v>
      </c>
      <c r="AS1067">
        <v>33.231453378392501</v>
      </c>
    </row>
    <row r="1068" spans="1:45">
      <c r="A1068">
        <v>17</v>
      </c>
      <c r="B1068">
        <v>127</v>
      </c>
      <c r="C1068">
        <v>2024</v>
      </c>
      <c r="D1068">
        <v>7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11</v>
      </c>
      <c r="N1068">
        <v>99</v>
      </c>
      <c r="O1068">
        <v>99</v>
      </c>
      <c r="P1068">
        <v>99</v>
      </c>
      <c r="Q1068">
        <v>86</v>
      </c>
      <c r="R1068">
        <v>98</v>
      </c>
      <c r="S1068">
        <v>5.6122448979591804</v>
      </c>
      <c r="T1068">
        <v>11</v>
      </c>
      <c r="U1068">
        <v>332.53979591836742</v>
      </c>
      <c r="V1068">
        <v>55.102040816326522</v>
      </c>
      <c r="W1068">
        <v>100</v>
      </c>
      <c r="X1068">
        <v>34.693877551020407</v>
      </c>
      <c r="Y1068">
        <v>43.611505549394238</v>
      </c>
      <c r="Z1068">
        <v>1.0364052184158863</v>
      </c>
      <c r="AA1068">
        <v>0</v>
      </c>
      <c r="AB1068">
        <v>25.429663688785343</v>
      </c>
      <c r="AE1068">
        <v>4.0731504571903576</v>
      </c>
      <c r="AF1068">
        <v>5.133880818739061</v>
      </c>
      <c r="AG1068">
        <v>1063.2150537634409</v>
      </c>
      <c r="AH1068">
        <v>94.897959183673478</v>
      </c>
      <c r="AI1068">
        <v>22.448979591836725</v>
      </c>
      <c r="AJ1068">
        <v>233.4475994926226</v>
      </c>
      <c r="AK1068">
        <v>15.934911479373049</v>
      </c>
      <c r="AM1068">
        <v>-36.945738990275558</v>
      </c>
      <c r="AN1068">
        <v>99</v>
      </c>
      <c r="AO1068">
        <v>99</v>
      </c>
      <c r="AP1068">
        <v>99</v>
      </c>
      <c r="AQ1068">
        <v>99</v>
      </c>
      <c r="AR1068">
        <v>218.05376344086025</v>
      </c>
      <c r="AS1068">
        <v>32.075685496178046</v>
      </c>
    </row>
    <row r="1069" spans="1:45">
      <c r="A1069">
        <v>17</v>
      </c>
      <c r="B1069">
        <v>128</v>
      </c>
      <c r="C1069">
        <v>2024</v>
      </c>
      <c r="D1069">
        <v>8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11</v>
      </c>
      <c r="N1069">
        <v>99</v>
      </c>
      <c r="O1069">
        <v>99</v>
      </c>
      <c r="P1069">
        <v>99</v>
      </c>
      <c r="Q1069">
        <v>102</v>
      </c>
      <c r="R1069">
        <v>113</v>
      </c>
      <c r="S1069">
        <v>5.6194690265486722</v>
      </c>
      <c r="T1069">
        <v>11</v>
      </c>
      <c r="U1069">
        <v>330.83982300884958</v>
      </c>
      <c r="V1069">
        <v>48.672566371681398</v>
      </c>
      <c r="W1069">
        <v>100</v>
      </c>
      <c r="X1069">
        <v>31.858407079646025</v>
      </c>
      <c r="Y1069">
        <v>39.234334655984007</v>
      </c>
      <c r="Z1069">
        <v>1.0752121344164611</v>
      </c>
      <c r="AA1069">
        <v>0</v>
      </c>
      <c r="AB1069">
        <v>20.321509357508315</v>
      </c>
      <c r="AE1069">
        <v>4.2754445705637512</v>
      </c>
      <c r="AF1069">
        <v>5.4200518824382762</v>
      </c>
      <c r="AG1069">
        <v>1012.7407407407406</v>
      </c>
      <c r="AH1069">
        <v>95.57522123893807</v>
      </c>
      <c r="AI1069">
        <v>23.893805309734518</v>
      </c>
      <c r="AJ1069">
        <v>219.69622842606196</v>
      </c>
      <c r="AK1069">
        <v>58.950227137744783</v>
      </c>
      <c r="AM1069">
        <v>-15.843843703555937</v>
      </c>
      <c r="AN1069">
        <v>99</v>
      </c>
      <c r="AO1069">
        <v>99</v>
      </c>
      <c r="AP1069">
        <v>99</v>
      </c>
      <c r="AQ1069">
        <v>99</v>
      </c>
      <c r="AR1069">
        <v>217.81481481481481</v>
      </c>
      <c r="AS1069">
        <v>32.17035040199611</v>
      </c>
    </row>
    <row r="1070" spans="1:45">
      <c r="A1070">
        <v>17</v>
      </c>
      <c r="B1070">
        <v>129</v>
      </c>
      <c r="C1070">
        <v>2024</v>
      </c>
      <c r="D1070">
        <v>9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11</v>
      </c>
      <c r="N1070">
        <v>99</v>
      </c>
      <c r="O1070">
        <v>99</v>
      </c>
      <c r="P1070">
        <v>99</v>
      </c>
      <c r="Q1070">
        <v>113</v>
      </c>
      <c r="R1070">
        <v>127</v>
      </c>
      <c r="S1070">
        <v>5.7007874015748019</v>
      </c>
      <c r="T1070">
        <v>11</v>
      </c>
      <c r="U1070">
        <v>329.13779527559046</v>
      </c>
      <c r="V1070">
        <v>51.968503937007881</v>
      </c>
      <c r="W1070">
        <v>100</v>
      </c>
      <c r="X1070">
        <v>32.28346456692914</v>
      </c>
      <c r="Y1070">
        <v>40.690500601906287</v>
      </c>
      <c r="Z1070">
        <v>1.1246343981957274</v>
      </c>
      <c r="AA1070">
        <v>0</v>
      </c>
      <c r="AB1070">
        <v>32.563875334887605</v>
      </c>
      <c r="AE1070">
        <v>4.4892188052315314</v>
      </c>
      <c r="AF1070">
        <v>5.5766106406328317</v>
      </c>
      <c r="AG1070">
        <v>1066.4214876033061</v>
      </c>
      <c r="AH1070">
        <v>95.275590551181111</v>
      </c>
      <c r="AI1070">
        <v>34.645669291338571</v>
      </c>
      <c r="AJ1070">
        <v>219.57418415697248</v>
      </c>
      <c r="AK1070">
        <v>51.604611787849954</v>
      </c>
      <c r="AM1070">
        <v>-23.08749985039718</v>
      </c>
      <c r="AN1070">
        <v>99</v>
      </c>
      <c r="AO1070">
        <v>99</v>
      </c>
      <c r="AP1070">
        <v>99</v>
      </c>
      <c r="AQ1070">
        <v>99</v>
      </c>
      <c r="AR1070">
        <v>216.66115702479328</v>
      </c>
      <c r="AS1070">
        <v>32.492958651961125</v>
      </c>
    </row>
    <row r="1071" spans="1:45">
      <c r="A1071">
        <v>17</v>
      </c>
      <c r="B1071">
        <v>130</v>
      </c>
      <c r="C1071">
        <v>2024</v>
      </c>
      <c r="D1071">
        <v>10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11</v>
      </c>
      <c r="N1071">
        <v>99</v>
      </c>
      <c r="O1071">
        <v>99</v>
      </c>
      <c r="P1071">
        <v>99</v>
      </c>
      <c r="Q1071">
        <v>186</v>
      </c>
      <c r="R1071">
        <v>209</v>
      </c>
      <c r="S1071">
        <v>5.5645933014354076</v>
      </c>
      <c r="T1071">
        <v>11</v>
      </c>
      <c r="U1071">
        <v>312.942105263158</v>
      </c>
      <c r="V1071">
        <v>51.196172248803826</v>
      </c>
      <c r="W1071">
        <v>100</v>
      </c>
      <c r="X1071">
        <v>22.966507177033495</v>
      </c>
      <c r="Y1071">
        <v>50.432731713676574</v>
      </c>
      <c r="Z1071">
        <v>1.0923351713015137</v>
      </c>
      <c r="AA1071">
        <v>0</v>
      </c>
      <c r="AB1071">
        <v>41.032282398902595</v>
      </c>
      <c r="AE1071">
        <v>2.9578262100198134</v>
      </c>
      <c r="AF1071">
        <v>3.5759585215514367</v>
      </c>
      <c r="AG1071">
        <v>1095.1658291457288</v>
      </c>
      <c r="AH1071">
        <v>95.215311004784667</v>
      </c>
      <c r="AI1071">
        <v>44.976076555023909</v>
      </c>
      <c r="AJ1071">
        <v>214.31148992004577</v>
      </c>
      <c r="AK1071">
        <v>35.045986459384523</v>
      </c>
      <c r="AM1071">
        <v>-14.560919858049012</v>
      </c>
      <c r="AN1071">
        <v>99</v>
      </c>
      <c r="AO1071">
        <v>99</v>
      </c>
      <c r="AP1071">
        <v>99</v>
      </c>
      <c r="AQ1071">
        <v>99</v>
      </c>
      <c r="AR1071">
        <v>213.50753768844223</v>
      </c>
      <c r="AS1071">
        <v>32.13223647197168</v>
      </c>
    </row>
    <row r="1072" spans="1:45">
      <c r="A1072">
        <v>17</v>
      </c>
      <c r="B1072">
        <v>131</v>
      </c>
      <c r="C1072">
        <v>2024</v>
      </c>
      <c r="D1072">
        <v>11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11</v>
      </c>
      <c r="N1072">
        <v>99</v>
      </c>
      <c r="O1072">
        <v>99</v>
      </c>
      <c r="P1072">
        <v>99</v>
      </c>
      <c r="Q1072">
        <v>189</v>
      </c>
      <c r="R1072">
        <v>223</v>
      </c>
      <c r="S1072">
        <v>5.6771300448430484</v>
      </c>
      <c r="T1072">
        <v>11</v>
      </c>
      <c r="U1072">
        <v>327.65605381165921</v>
      </c>
      <c r="V1072">
        <v>54.260089686098638</v>
      </c>
      <c r="W1072">
        <v>100</v>
      </c>
      <c r="X1072">
        <v>25.560538116591921</v>
      </c>
      <c r="Y1072">
        <v>50.752374718673046</v>
      </c>
      <c r="Z1072">
        <v>1.2215431012087783</v>
      </c>
      <c r="AA1072">
        <v>0</v>
      </c>
      <c r="AB1072">
        <v>56.462553704151318</v>
      </c>
      <c r="AE1072">
        <v>3.7996251490884303</v>
      </c>
      <c r="AF1072">
        <v>4.7181646429747124</v>
      </c>
      <c r="AG1072">
        <v>1107.1933962264156</v>
      </c>
      <c r="AH1072">
        <v>95.067264573991011</v>
      </c>
      <c r="AI1072">
        <v>34.529147982062774</v>
      </c>
      <c r="AJ1072">
        <v>229.62113043292803</v>
      </c>
      <c r="AK1072">
        <v>31.072389945949645</v>
      </c>
      <c r="AM1072">
        <v>-4.9800442261293556</v>
      </c>
      <c r="AN1072">
        <v>99</v>
      </c>
      <c r="AO1072">
        <v>99</v>
      </c>
      <c r="AP1072">
        <v>99</v>
      </c>
      <c r="AQ1072">
        <v>99</v>
      </c>
      <c r="AR1072">
        <v>216.44811320754715</v>
      </c>
      <c r="AS1072">
        <v>32.264979022981137</v>
      </c>
    </row>
    <row r="1073" spans="1:45">
      <c r="A1073">
        <v>17</v>
      </c>
      <c r="B1073">
        <v>132</v>
      </c>
      <c r="C1073">
        <v>2024</v>
      </c>
      <c r="D1073">
        <v>12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11</v>
      </c>
      <c r="N1073">
        <v>99</v>
      </c>
      <c r="O1073">
        <v>99</v>
      </c>
      <c r="P1073">
        <v>99</v>
      </c>
      <c r="Q1073">
        <v>133</v>
      </c>
      <c r="R1073">
        <v>153</v>
      </c>
      <c r="S1073">
        <v>5.7647058823529411</v>
      </c>
      <c r="T1073">
        <v>11</v>
      </c>
      <c r="U1073">
        <v>332.58431372549018</v>
      </c>
      <c r="V1073">
        <v>50.326797385620921</v>
      </c>
      <c r="W1073">
        <v>100</v>
      </c>
      <c r="X1073">
        <v>30.065359477124172</v>
      </c>
      <c r="Y1073">
        <v>42.270933040147355</v>
      </c>
      <c r="Z1073">
        <v>1.346817628319559</v>
      </c>
      <c r="AA1073">
        <v>0</v>
      </c>
      <c r="AB1073">
        <v>54.919311382332225</v>
      </c>
      <c r="AE1073">
        <v>3.7317073170731714</v>
      </c>
      <c r="AF1073">
        <v>4.6882415293764836</v>
      </c>
      <c r="AG1073">
        <v>1118.6778523489938</v>
      </c>
      <c r="AH1073">
        <v>97.385620915032646</v>
      </c>
      <c r="AI1073">
        <v>35.947712418300661</v>
      </c>
      <c r="AJ1073">
        <v>225.9370129146246</v>
      </c>
      <c r="AK1073">
        <v>20.615951159852564</v>
      </c>
      <c r="AM1073">
        <v>-23.366669523923559</v>
      </c>
      <c r="AN1073">
        <v>99</v>
      </c>
      <c r="AO1073">
        <v>99</v>
      </c>
      <c r="AP1073">
        <v>99</v>
      </c>
      <c r="AQ1073">
        <v>99</v>
      </c>
      <c r="AR1073">
        <v>216.92617449664431</v>
      </c>
      <c r="AS1073">
        <v>32.637350000294134</v>
      </c>
    </row>
    <row r="1074" spans="1:45">
      <c r="A1074">
        <v>17</v>
      </c>
      <c r="B1074">
        <v>133</v>
      </c>
      <c r="C1074">
        <v>2024</v>
      </c>
      <c r="D1074">
        <v>1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12</v>
      </c>
      <c r="N1074">
        <v>99</v>
      </c>
      <c r="O1074">
        <v>99</v>
      </c>
      <c r="P1074">
        <v>99</v>
      </c>
      <c r="Q1074">
        <v>111</v>
      </c>
      <c r="R1074">
        <v>132</v>
      </c>
      <c r="S1074">
        <v>6.083333333333333</v>
      </c>
      <c r="T1074">
        <v>12</v>
      </c>
      <c r="U1074">
        <v>347.7227272727273</v>
      </c>
      <c r="V1074">
        <v>69.696969696969703</v>
      </c>
      <c r="W1074">
        <v>100</v>
      </c>
      <c r="X1074">
        <v>50</v>
      </c>
      <c r="Y1074">
        <v>41.607237480320528</v>
      </c>
      <c r="Z1074">
        <v>1.0804156514036549</v>
      </c>
      <c r="AA1074">
        <v>0</v>
      </c>
      <c r="AB1074">
        <v>43.419822014267723</v>
      </c>
      <c r="AE1074">
        <v>2.9094115054000436</v>
      </c>
      <c r="AF1074">
        <v>3.7726088251597352</v>
      </c>
      <c r="AG1074">
        <v>1106.0239999999999</v>
      </c>
      <c r="AH1074">
        <v>94.696969696969703</v>
      </c>
      <c r="AI1074">
        <v>33.333333333333343</v>
      </c>
      <c r="AJ1074">
        <v>227.52408097605905</v>
      </c>
      <c r="AK1074">
        <v>55.218493722050432</v>
      </c>
      <c r="AM1074">
        <v>-5.7540612639793114</v>
      </c>
      <c r="AN1074">
        <v>99</v>
      </c>
      <c r="AO1074">
        <v>99</v>
      </c>
      <c r="AP1074">
        <v>99</v>
      </c>
      <c r="AQ1074">
        <v>99</v>
      </c>
      <c r="AR1074">
        <v>217.42400000000001</v>
      </c>
      <c r="AS1074">
        <v>34.020456559738008</v>
      </c>
    </row>
    <row r="1075" spans="1:45">
      <c r="A1075">
        <v>17</v>
      </c>
      <c r="B1075">
        <v>134</v>
      </c>
      <c r="C1075">
        <v>2024</v>
      </c>
      <c r="D1075">
        <v>2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12</v>
      </c>
      <c r="N1075">
        <v>99</v>
      </c>
      <c r="O1075">
        <v>99</v>
      </c>
      <c r="P1075">
        <v>99</v>
      </c>
      <c r="Q1075">
        <v>83</v>
      </c>
      <c r="R1075">
        <v>97</v>
      </c>
      <c r="S1075">
        <v>6.1546391752577323</v>
      </c>
      <c r="T1075">
        <v>12</v>
      </c>
      <c r="U1075">
        <v>337.32061855670099</v>
      </c>
      <c r="V1075">
        <v>68.041237113402062</v>
      </c>
      <c r="W1075">
        <v>100</v>
      </c>
      <c r="X1075">
        <v>39.175257731958759</v>
      </c>
      <c r="Y1075">
        <v>46.302093956667569</v>
      </c>
      <c r="Z1075">
        <v>1.1870452460615195</v>
      </c>
      <c r="AA1075">
        <v>0</v>
      </c>
      <c r="AB1075">
        <v>46.938892313514067</v>
      </c>
      <c r="AE1075">
        <v>3.344827586206895</v>
      </c>
      <c r="AF1075">
        <v>4.1998743892262791</v>
      </c>
      <c r="AG1075">
        <v>1000.9347826086956</v>
      </c>
      <c r="AH1075">
        <v>94.845360824742258</v>
      </c>
      <c r="AI1075">
        <v>32.989690721649481</v>
      </c>
      <c r="AJ1075">
        <v>212.93598774544125</v>
      </c>
      <c r="AK1075">
        <v>19.730502639239841</v>
      </c>
      <c r="AM1075">
        <v>-6.5669572590195093</v>
      </c>
      <c r="AN1075">
        <v>99</v>
      </c>
      <c r="AO1075">
        <v>99</v>
      </c>
      <c r="AP1075">
        <v>99</v>
      </c>
      <c r="AQ1075">
        <v>99</v>
      </c>
      <c r="AR1075">
        <v>214.72826086956519</v>
      </c>
      <c r="AS1075">
        <v>33.983565089706175</v>
      </c>
    </row>
    <row r="1076" spans="1:45">
      <c r="A1076">
        <v>17</v>
      </c>
      <c r="B1076">
        <v>135</v>
      </c>
      <c r="C1076">
        <v>2024</v>
      </c>
      <c r="D1076">
        <v>3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12</v>
      </c>
      <c r="N1076">
        <v>99</v>
      </c>
      <c r="O1076">
        <v>99</v>
      </c>
      <c r="P1076">
        <v>99</v>
      </c>
      <c r="Q1076">
        <v>100</v>
      </c>
      <c r="R1076">
        <v>118</v>
      </c>
      <c r="S1076">
        <v>6.0508474576271194</v>
      </c>
      <c r="T1076">
        <v>12</v>
      </c>
      <c r="U1076">
        <v>337.09067796610174</v>
      </c>
      <c r="V1076">
        <v>72.881355932203391</v>
      </c>
      <c r="W1076">
        <v>100</v>
      </c>
      <c r="X1076">
        <v>36.440677966101696</v>
      </c>
      <c r="Y1076">
        <v>45.335981121908944</v>
      </c>
      <c r="Z1076">
        <v>1.170596383039459</v>
      </c>
      <c r="AA1076">
        <v>0</v>
      </c>
      <c r="AB1076">
        <v>58.016541222722445</v>
      </c>
      <c r="AE1076">
        <v>3.9891818796484113</v>
      </c>
      <c r="AF1076">
        <v>4.9857559499367516</v>
      </c>
      <c r="AG1076">
        <v>1059.9553571428571</v>
      </c>
      <c r="AH1076">
        <v>94.915254237288124</v>
      </c>
      <c r="AI1076">
        <v>33.898305084745758</v>
      </c>
      <c r="AJ1076">
        <v>233.79739352974221</v>
      </c>
      <c r="AK1076">
        <v>46.358864696195887</v>
      </c>
      <c r="AM1076">
        <v>6.4094241960403311</v>
      </c>
      <c r="AN1076">
        <v>99</v>
      </c>
      <c r="AO1076">
        <v>99</v>
      </c>
      <c r="AP1076">
        <v>99</v>
      </c>
      <c r="AQ1076">
        <v>99</v>
      </c>
      <c r="AR1076">
        <v>215.33928571428575</v>
      </c>
      <c r="AS1076">
        <v>33.894029259106581</v>
      </c>
    </row>
    <row r="1077" spans="1:45">
      <c r="A1077">
        <v>17</v>
      </c>
      <c r="B1077">
        <v>136</v>
      </c>
      <c r="C1077">
        <v>2024</v>
      </c>
      <c r="D1077">
        <v>4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12</v>
      </c>
      <c r="N1077">
        <v>99</v>
      </c>
      <c r="O1077">
        <v>99</v>
      </c>
      <c r="P1077">
        <v>99</v>
      </c>
      <c r="Q1077">
        <v>121</v>
      </c>
      <c r="R1077">
        <v>134</v>
      </c>
      <c r="S1077">
        <v>6.1278195488721812</v>
      </c>
      <c r="T1077">
        <v>12</v>
      </c>
      <c r="U1077">
        <v>339.21119402985101</v>
      </c>
      <c r="V1077">
        <v>70.149253731343279</v>
      </c>
      <c r="W1077">
        <v>100</v>
      </c>
      <c r="X1077">
        <v>43.28358208955224</v>
      </c>
      <c r="Y1077">
        <v>48.424203983236303</v>
      </c>
      <c r="Z1077">
        <v>1.0121533688782485</v>
      </c>
      <c r="AA1077">
        <v>0</v>
      </c>
      <c r="AB1077">
        <v>9.7758945454308943</v>
      </c>
      <c r="AE1077">
        <v>3.4932221063607924</v>
      </c>
      <c r="AF1077">
        <v>4.3929065281790125</v>
      </c>
      <c r="AG1077">
        <v>1020.3228346456696</v>
      </c>
      <c r="AH1077">
        <v>94.776119402985088</v>
      </c>
      <c r="AI1077">
        <v>34.328358208955223</v>
      </c>
      <c r="AJ1077">
        <v>218.23587188588289</v>
      </c>
      <c r="AK1077">
        <v>27.400464838646943</v>
      </c>
      <c r="AM1077">
        <v>-58.393408685421988</v>
      </c>
      <c r="AN1077">
        <v>99</v>
      </c>
      <c r="AO1077">
        <v>99</v>
      </c>
      <c r="AP1077">
        <v>99</v>
      </c>
      <c r="AQ1077">
        <v>99</v>
      </c>
      <c r="AR1077">
        <v>215.64566929133849</v>
      </c>
      <c r="AS1077">
        <v>33.76267968060673</v>
      </c>
    </row>
    <row r="1078" spans="1:45">
      <c r="A1078">
        <v>17</v>
      </c>
      <c r="B1078">
        <v>137</v>
      </c>
      <c r="C1078">
        <v>2024</v>
      </c>
      <c r="D1078">
        <v>5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12</v>
      </c>
      <c r="N1078">
        <v>99</v>
      </c>
      <c r="O1078">
        <v>99</v>
      </c>
      <c r="P1078">
        <v>99</v>
      </c>
      <c r="Q1078">
        <v>105</v>
      </c>
      <c r="R1078">
        <v>116</v>
      </c>
      <c r="S1078">
        <v>6.2931034482758639</v>
      </c>
      <c r="T1078">
        <v>12</v>
      </c>
      <c r="U1078">
        <v>338.32155172413815</v>
      </c>
      <c r="V1078">
        <v>79.310344827586235</v>
      </c>
      <c r="W1078">
        <v>100</v>
      </c>
      <c r="X1078">
        <v>41.379310344827594</v>
      </c>
      <c r="Y1078">
        <v>48.015738809832953</v>
      </c>
      <c r="Z1078">
        <v>1.1372777644165843</v>
      </c>
      <c r="AA1078">
        <v>0</v>
      </c>
      <c r="AB1078">
        <v>40.773417708836035</v>
      </c>
      <c r="AE1078">
        <v>3.5355074672355991</v>
      </c>
      <c r="AF1078">
        <v>4.4381856333710141</v>
      </c>
      <c r="AG1078">
        <v>992.8611111111112</v>
      </c>
      <c r="AH1078">
        <v>93.10344827586205</v>
      </c>
      <c r="AI1078">
        <v>36.206896551724149</v>
      </c>
      <c r="AJ1078">
        <v>216.03893931990407</v>
      </c>
      <c r="AK1078">
        <v>31.72328661504924</v>
      </c>
      <c r="AM1078">
        <v>-26.459910102517277</v>
      </c>
      <c r="AN1078">
        <v>99</v>
      </c>
      <c r="AO1078">
        <v>99</v>
      </c>
      <c r="AP1078">
        <v>99</v>
      </c>
      <c r="AQ1078">
        <v>99</v>
      </c>
      <c r="AR1078">
        <v>214.0833333333334</v>
      </c>
      <c r="AS1078">
        <v>34.469267762385314</v>
      </c>
    </row>
    <row r="1079" spans="1:45">
      <c r="A1079">
        <v>17</v>
      </c>
      <c r="B1079">
        <v>138</v>
      </c>
      <c r="C1079">
        <v>2024</v>
      </c>
      <c r="D1079">
        <v>6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12</v>
      </c>
      <c r="N1079">
        <v>99</v>
      </c>
      <c r="O1079">
        <v>99</v>
      </c>
      <c r="P1079">
        <v>99</v>
      </c>
      <c r="Q1079">
        <v>69</v>
      </c>
      <c r="R1079">
        <v>77</v>
      </c>
      <c r="S1079">
        <v>6.5526315789473681</v>
      </c>
      <c r="T1079">
        <v>12</v>
      </c>
      <c r="U1079">
        <v>347.74805194805191</v>
      </c>
      <c r="V1079">
        <v>81.818181818181813</v>
      </c>
      <c r="W1079">
        <v>100</v>
      </c>
      <c r="X1079">
        <v>49.350649350649341</v>
      </c>
      <c r="Y1079">
        <v>48.493806299896562</v>
      </c>
      <c r="Z1079">
        <v>0.95245747135374315</v>
      </c>
      <c r="AA1079">
        <v>0</v>
      </c>
      <c r="AB1079">
        <v>0.31506449808654857</v>
      </c>
      <c r="AE1079">
        <v>2.7295285359801484</v>
      </c>
      <c r="AF1079">
        <v>3.5502486285125139</v>
      </c>
      <c r="AG1079">
        <v>1017.6973684210528</v>
      </c>
      <c r="AH1079">
        <v>98.701298701298683</v>
      </c>
      <c r="AI1079">
        <v>41.558441558441551</v>
      </c>
      <c r="AJ1079">
        <v>195.16437200047025</v>
      </c>
      <c r="AK1079">
        <v>41.762755612158422</v>
      </c>
      <c r="AM1079">
        <v>-70.857677406722004</v>
      </c>
      <c r="AN1079">
        <v>99</v>
      </c>
      <c r="AO1079">
        <v>99</v>
      </c>
      <c r="AP1079">
        <v>99</v>
      </c>
      <c r="AQ1079">
        <v>99</v>
      </c>
      <c r="AR1079">
        <v>214.81578947368425</v>
      </c>
      <c r="AS1079">
        <v>35.059559319925121</v>
      </c>
    </row>
    <row r="1080" spans="1:45">
      <c r="A1080">
        <v>17</v>
      </c>
      <c r="B1080">
        <v>139</v>
      </c>
      <c r="C1080">
        <v>2024</v>
      </c>
      <c r="D1080">
        <v>7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12</v>
      </c>
      <c r="N1080">
        <v>99</v>
      </c>
      <c r="O1080">
        <v>99</v>
      </c>
      <c r="P1080">
        <v>99</v>
      </c>
      <c r="Q1080">
        <v>49</v>
      </c>
      <c r="R1080">
        <v>54</v>
      </c>
      <c r="S1080">
        <v>6.0185185185185173</v>
      </c>
      <c r="T1080">
        <v>12</v>
      </c>
      <c r="U1080">
        <v>343.07222222222208</v>
      </c>
      <c r="V1080">
        <v>74.074074074074076</v>
      </c>
      <c r="W1080">
        <v>100</v>
      </c>
      <c r="X1080">
        <v>40.740740740740733</v>
      </c>
      <c r="Y1080">
        <v>43.865819886570904</v>
      </c>
      <c r="Z1080">
        <v>0.99052437928269355</v>
      </c>
      <c r="AA1080">
        <v>0</v>
      </c>
      <c r="AB1080">
        <v>35.213939349126392</v>
      </c>
      <c r="AE1080">
        <v>2.2443890274314215</v>
      </c>
      <c r="AF1080">
        <v>2.9184710947555144</v>
      </c>
      <c r="AG1080">
        <v>1009.5576923076922</v>
      </c>
      <c r="AH1080">
        <v>96.296296296296291</v>
      </c>
      <c r="AI1080">
        <v>20.370370370370367</v>
      </c>
      <c r="AJ1080">
        <v>200.84182577165049</v>
      </c>
      <c r="AK1080">
        <v>37.221095308427472</v>
      </c>
      <c r="AM1080">
        <v>-10.141958068198813</v>
      </c>
      <c r="AN1080">
        <v>99</v>
      </c>
      <c r="AO1080">
        <v>99</v>
      </c>
      <c r="AP1080">
        <v>99</v>
      </c>
      <c r="AQ1080">
        <v>99</v>
      </c>
      <c r="AR1080">
        <v>217.21153846153837</v>
      </c>
      <c r="AS1080">
        <v>33.528301946333386</v>
      </c>
    </row>
    <row r="1081" spans="1:45">
      <c r="A1081">
        <v>17</v>
      </c>
      <c r="B1081">
        <v>140</v>
      </c>
      <c r="C1081">
        <v>2024</v>
      </c>
      <c r="D1081">
        <v>8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12</v>
      </c>
      <c r="N1081">
        <v>99</v>
      </c>
      <c r="O1081">
        <v>99</v>
      </c>
      <c r="P1081">
        <v>99</v>
      </c>
      <c r="Q1081">
        <v>52</v>
      </c>
      <c r="R1081">
        <v>56</v>
      </c>
      <c r="S1081">
        <v>6.4464285714285694</v>
      </c>
      <c r="T1081">
        <v>12</v>
      </c>
      <c r="U1081">
        <v>360.93035714285719</v>
      </c>
      <c r="V1081">
        <v>76.785714285714306</v>
      </c>
      <c r="W1081">
        <v>100</v>
      </c>
      <c r="X1081">
        <v>62.5</v>
      </c>
      <c r="Y1081">
        <v>39.218321700644729</v>
      </c>
      <c r="Z1081">
        <v>1.1326272059928204</v>
      </c>
      <c r="AA1081">
        <v>0</v>
      </c>
      <c r="AB1081">
        <v>13.927249381261817</v>
      </c>
      <c r="AE1081">
        <v>2.1188043889519483</v>
      </c>
      <c r="AF1081">
        <v>2.9303443543524428</v>
      </c>
      <c r="AG1081">
        <v>1086.9807692307697</v>
      </c>
      <c r="AH1081">
        <v>92.857142857142875</v>
      </c>
      <c r="AI1081">
        <v>33.928571428571445</v>
      </c>
      <c r="AJ1081">
        <v>205.60010573035035</v>
      </c>
      <c r="AK1081">
        <v>42.640496689110471</v>
      </c>
      <c r="AM1081">
        <v>-61.222150300770075</v>
      </c>
      <c r="AN1081">
        <v>99</v>
      </c>
      <c r="AO1081">
        <v>99</v>
      </c>
      <c r="AP1081">
        <v>99</v>
      </c>
      <c r="AQ1081">
        <v>99</v>
      </c>
      <c r="AR1081">
        <v>218.61538461538464</v>
      </c>
      <c r="AS1081">
        <v>34.736168540411121</v>
      </c>
    </row>
    <row r="1082" spans="1:45">
      <c r="A1082">
        <v>17</v>
      </c>
      <c r="B1082">
        <v>141</v>
      </c>
      <c r="C1082">
        <v>2024</v>
      </c>
      <c r="D1082">
        <v>9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12</v>
      </c>
      <c r="N1082">
        <v>99</v>
      </c>
      <c r="O1082">
        <v>99</v>
      </c>
      <c r="P1082">
        <v>99</v>
      </c>
      <c r="Q1082">
        <v>41</v>
      </c>
      <c r="R1082">
        <v>47</v>
      </c>
      <c r="S1082">
        <v>6.5106382978723394</v>
      </c>
      <c r="T1082">
        <v>12</v>
      </c>
      <c r="U1082">
        <v>339.81063829787246</v>
      </c>
      <c r="V1082">
        <v>82.978723404255348</v>
      </c>
      <c r="W1082">
        <v>100</v>
      </c>
      <c r="X1082">
        <v>34.042553191489368</v>
      </c>
      <c r="Y1082">
        <v>46.295885732564706</v>
      </c>
      <c r="Z1082">
        <v>1.2861345752942499</v>
      </c>
      <c r="AA1082">
        <v>0</v>
      </c>
      <c r="AB1082">
        <v>46.658588487423842</v>
      </c>
      <c r="AE1082">
        <v>1.6613644397313541</v>
      </c>
      <c r="AF1082">
        <v>2.1307067188816187</v>
      </c>
      <c r="AG1082">
        <v>972.63829787234067</v>
      </c>
      <c r="AH1082">
        <v>100</v>
      </c>
      <c r="AI1082">
        <v>51.063829787234063</v>
      </c>
      <c r="AJ1082">
        <v>157.58704795194691</v>
      </c>
      <c r="AK1082">
        <v>39.440761237719514</v>
      </c>
      <c r="AM1082">
        <v>7.1036097605778252</v>
      </c>
      <c r="AN1082">
        <v>99</v>
      </c>
      <c r="AO1082">
        <v>99</v>
      </c>
      <c r="AP1082">
        <v>99</v>
      </c>
      <c r="AQ1082">
        <v>99</v>
      </c>
      <c r="AR1082">
        <v>213.531914893617</v>
      </c>
      <c r="AS1082">
        <v>34.940757090528876</v>
      </c>
    </row>
    <row r="1083" spans="1:45">
      <c r="A1083">
        <v>17</v>
      </c>
      <c r="B1083">
        <v>142</v>
      </c>
      <c r="C1083">
        <v>2024</v>
      </c>
      <c r="D1083">
        <v>10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12</v>
      </c>
      <c r="N1083">
        <v>99</v>
      </c>
      <c r="O1083">
        <v>99</v>
      </c>
      <c r="P1083">
        <v>99</v>
      </c>
      <c r="Q1083">
        <v>112</v>
      </c>
      <c r="R1083">
        <v>121</v>
      </c>
      <c r="S1083">
        <v>6.3140495867768598</v>
      </c>
      <c r="T1083">
        <v>12</v>
      </c>
      <c r="U1083">
        <v>331.47685950413239</v>
      </c>
      <c r="V1083">
        <v>80.165289256198349</v>
      </c>
      <c r="W1083">
        <v>100</v>
      </c>
      <c r="X1083">
        <v>34.710743801652903</v>
      </c>
      <c r="Y1083">
        <v>45.01190064921191</v>
      </c>
      <c r="Z1083">
        <v>1.0835590107477082</v>
      </c>
      <c r="AA1083">
        <v>0</v>
      </c>
      <c r="AB1083">
        <v>42.927434510980675</v>
      </c>
      <c r="AE1083">
        <v>1.7124257005377863</v>
      </c>
      <c r="AF1083">
        <v>2.1929098210279374</v>
      </c>
      <c r="AG1083">
        <v>1118.8888888888887</v>
      </c>
      <c r="AH1083">
        <v>96.694214876033044</v>
      </c>
      <c r="AI1083">
        <v>55.371900826446286</v>
      </c>
      <c r="AJ1083">
        <v>189.28384048752173</v>
      </c>
      <c r="AK1083">
        <v>-9.92233282699328</v>
      </c>
      <c r="AM1083">
        <v>-17.932578142033378</v>
      </c>
      <c r="AN1083">
        <v>99</v>
      </c>
      <c r="AO1083">
        <v>99</v>
      </c>
      <c r="AP1083">
        <v>99</v>
      </c>
      <c r="AQ1083">
        <v>99</v>
      </c>
      <c r="AR1083">
        <v>211.97435897435903</v>
      </c>
      <c r="AS1083">
        <v>34.642016689805459</v>
      </c>
    </row>
    <row r="1084" spans="1:45">
      <c r="A1084">
        <v>17</v>
      </c>
      <c r="B1084">
        <v>143</v>
      </c>
      <c r="C1084">
        <v>2024</v>
      </c>
      <c r="D1084">
        <v>11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12</v>
      </c>
      <c r="N1084">
        <v>99</v>
      </c>
      <c r="O1084">
        <v>99</v>
      </c>
      <c r="P1084">
        <v>99</v>
      </c>
      <c r="Q1084">
        <v>98</v>
      </c>
      <c r="R1084">
        <v>112</v>
      </c>
      <c r="S1084">
        <v>6.1517857142857153</v>
      </c>
      <c r="T1084">
        <v>12</v>
      </c>
      <c r="U1084">
        <v>340.47053571428597</v>
      </c>
      <c r="V1084">
        <v>75.892857142857125</v>
      </c>
      <c r="W1084">
        <v>100</v>
      </c>
      <c r="X1084">
        <v>36.607142857142847</v>
      </c>
      <c r="Y1084">
        <v>50.042781052087918</v>
      </c>
      <c r="Z1084">
        <v>1.0624249673386312</v>
      </c>
      <c r="AA1084">
        <v>0</v>
      </c>
      <c r="AB1084">
        <v>56.634551784496885</v>
      </c>
      <c r="AE1084">
        <v>1.9083319134435175</v>
      </c>
      <c r="AF1084">
        <v>2.4623375556666502</v>
      </c>
      <c r="AG1084">
        <v>1126.0865384615388</v>
      </c>
      <c r="AH1084">
        <v>92.857142857142875</v>
      </c>
      <c r="AI1084">
        <v>47.321428571428562</v>
      </c>
      <c r="AJ1084">
        <v>213.79672726217663</v>
      </c>
      <c r="AK1084">
        <v>11.001913151245498</v>
      </c>
      <c r="AM1084">
        <v>-20.827614733549904</v>
      </c>
      <c r="AN1084">
        <v>99</v>
      </c>
      <c r="AO1084">
        <v>99</v>
      </c>
      <c r="AP1084">
        <v>99</v>
      </c>
      <c r="AQ1084">
        <v>99</v>
      </c>
      <c r="AR1084">
        <v>215.94230769230765</v>
      </c>
      <c r="AS1084">
        <v>33.681838852335929</v>
      </c>
    </row>
    <row r="1085" spans="1:45">
      <c r="A1085">
        <v>17</v>
      </c>
      <c r="B1085">
        <v>144</v>
      </c>
      <c r="C1085">
        <v>2024</v>
      </c>
      <c r="D1085">
        <v>12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12</v>
      </c>
      <c r="N1085">
        <v>99</v>
      </c>
      <c r="O1085">
        <v>99</v>
      </c>
      <c r="P1085">
        <v>99</v>
      </c>
      <c r="Q1085">
        <v>75</v>
      </c>
      <c r="R1085">
        <v>83</v>
      </c>
      <c r="S1085">
        <v>6.1686746987951793</v>
      </c>
      <c r="T1085">
        <v>12</v>
      </c>
      <c r="U1085">
        <v>338.23493975903608</v>
      </c>
      <c r="V1085">
        <v>71.084337349397586</v>
      </c>
      <c r="W1085">
        <v>100</v>
      </c>
      <c r="X1085">
        <v>46.987951807228917</v>
      </c>
      <c r="Y1085">
        <v>47.195097340171053</v>
      </c>
      <c r="Z1085">
        <v>1.2005950041786124</v>
      </c>
      <c r="AA1085">
        <v>0</v>
      </c>
      <c r="AB1085">
        <v>41.729247636046871</v>
      </c>
      <c r="AE1085">
        <v>2.0243902439024386</v>
      </c>
      <c r="AF1085">
        <v>2.5865051385063436</v>
      </c>
      <c r="AG1085">
        <v>1096.9873417721521</v>
      </c>
      <c r="AH1085">
        <v>95.180722891566234</v>
      </c>
      <c r="AI1085">
        <v>40.963855421686738</v>
      </c>
      <c r="AJ1085">
        <v>222.28078341415923</v>
      </c>
      <c r="AK1085">
        <v>20.626862589980075</v>
      </c>
      <c r="AM1085">
        <v>-33.661238708793825</v>
      </c>
      <c r="AN1085">
        <v>99</v>
      </c>
      <c r="AO1085">
        <v>99</v>
      </c>
      <c r="AP1085">
        <v>99</v>
      </c>
      <c r="AQ1085">
        <v>99</v>
      </c>
      <c r="AR1085">
        <v>214.88607594936713</v>
      </c>
      <c r="AS1085">
        <v>33.967987520426455</v>
      </c>
    </row>
    <row r="1086" spans="1:45">
      <c r="A1086">
        <v>17</v>
      </c>
      <c r="B1086">
        <v>145</v>
      </c>
      <c r="C1086">
        <v>2024</v>
      </c>
      <c r="D1086">
        <v>1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13</v>
      </c>
      <c r="N1086">
        <v>99</v>
      </c>
      <c r="O1086">
        <v>99</v>
      </c>
      <c r="P1086">
        <v>99</v>
      </c>
      <c r="Q1086">
        <v>29</v>
      </c>
      <c r="R1086">
        <v>35</v>
      </c>
      <c r="S1086">
        <v>6.914285714285711</v>
      </c>
      <c r="T1086">
        <v>13</v>
      </c>
      <c r="U1086">
        <v>371.78</v>
      </c>
      <c r="V1086">
        <v>91.428571428571445</v>
      </c>
      <c r="W1086">
        <v>100</v>
      </c>
      <c r="X1086">
        <v>62.857142857142847</v>
      </c>
      <c r="Y1086">
        <v>50.75666205393297</v>
      </c>
      <c r="Z1086">
        <v>1.1306490821376771</v>
      </c>
      <c r="AA1086">
        <v>0</v>
      </c>
      <c r="AB1086">
        <v>60.597066829780459</v>
      </c>
      <c r="AE1086">
        <v>0.77143486885607238</v>
      </c>
      <c r="AF1086">
        <v>1.069519815414276</v>
      </c>
      <c r="AG1086">
        <v>1137.4117647058824</v>
      </c>
      <c r="AH1086">
        <v>97.142857142857125</v>
      </c>
      <c r="AI1086">
        <v>51.428571428571438</v>
      </c>
      <c r="AJ1086">
        <v>230.03517859449957</v>
      </c>
      <c r="AK1086">
        <v>34.546097530782561</v>
      </c>
      <c r="AM1086">
        <v>-8.0883734609257907</v>
      </c>
      <c r="AN1086">
        <v>99</v>
      </c>
      <c r="AO1086">
        <v>99</v>
      </c>
      <c r="AP1086">
        <v>99</v>
      </c>
      <c r="AQ1086">
        <v>99</v>
      </c>
      <c r="AR1086">
        <v>217.44117647058823</v>
      </c>
      <c r="AS1086">
        <v>36.023856436648039</v>
      </c>
    </row>
    <row r="1087" spans="1:45">
      <c r="A1087">
        <v>17</v>
      </c>
      <c r="B1087">
        <v>146</v>
      </c>
      <c r="C1087">
        <v>2024</v>
      </c>
      <c r="D1087">
        <v>2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13</v>
      </c>
      <c r="N1087">
        <v>99</v>
      </c>
      <c r="O1087">
        <v>99</v>
      </c>
      <c r="P1087">
        <v>99</v>
      </c>
      <c r="Q1087">
        <v>25</v>
      </c>
      <c r="R1087">
        <v>28</v>
      </c>
      <c r="S1087">
        <v>6.4642857142857109</v>
      </c>
      <c r="T1087">
        <v>13</v>
      </c>
      <c r="U1087">
        <v>349.9</v>
      </c>
      <c r="V1087">
        <v>85.714285714285694</v>
      </c>
      <c r="W1087">
        <v>100</v>
      </c>
      <c r="X1087">
        <v>53.571428571428562</v>
      </c>
      <c r="Y1087">
        <v>45.728171998077691</v>
      </c>
      <c r="Z1087">
        <v>1.1489791387246735</v>
      </c>
      <c r="AA1087">
        <v>0</v>
      </c>
      <c r="AB1087">
        <v>24.640754135935968</v>
      </c>
      <c r="AE1087">
        <v>0.96551724137931028</v>
      </c>
      <c r="AF1087">
        <v>1.2575453426526111</v>
      </c>
      <c r="AG1087">
        <v>1049.285714285714</v>
      </c>
      <c r="AH1087">
        <v>100</v>
      </c>
      <c r="AI1087">
        <v>50</v>
      </c>
      <c r="AJ1087">
        <v>233.42356612923641</v>
      </c>
      <c r="AK1087">
        <v>-3.4309230430197175</v>
      </c>
      <c r="AM1087">
        <v>-28.453230298680232</v>
      </c>
      <c r="AN1087">
        <v>99</v>
      </c>
      <c r="AO1087">
        <v>99</v>
      </c>
      <c r="AP1087">
        <v>99</v>
      </c>
      <c r="AQ1087">
        <v>99</v>
      </c>
      <c r="AR1087">
        <v>216.53571428571425</v>
      </c>
      <c r="AS1087">
        <v>34.541322717248832</v>
      </c>
    </row>
    <row r="1088" spans="1:45">
      <c r="A1088">
        <v>17</v>
      </c>
      <c r="B1088">
        <v>147</v>
      </c>
      <c r="C1088">
        <v>2024</v>
      </c>
      <c r="D1088">
        <v>3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13</v>
      </c>
      <c r="N1088">
        <v>99</v>
      </c>
      <c r="O1088">
        <v>99</v>
      </c>
      <c r="P1088">
        <v>99</v>
      </c>
      <c r="Q1088">
        <v>47</v>
      </c>
      <c r="R1088">
        <v>52</v>
      </c>
      <c r="S1088">
        <v>6.9038461538461551</v>
      </c>
      <c r="T1088">
        <v>13</v>
      </c>
      <c r="U1088">
        <v>365.53076923076929</v>
      </c>
      <c r="V1088">
        <v>94.230769230769212</v>
      </c>
      <c r="W1088">
        <v>100</v>
      </c>
      <c r="X1088">
        <v>65.384615384615401</v>
      </c>
      <c r="Y1088">
        <v>46.976190935333811</v>
      </c>
      <c r="Z1088">
        <v>1.0788101598273627</v>
      </c>
      <c r="AA1088">
        <v>0</v>
      </c>
      <c r="AB1088">
        <v>31.960740452861074</v>
      </c>
      <c r="AE1088">
        <v>1.757944557133198</v>
      </c>
      <c r="AF1088">
        <v>2.3824815732330169</v>
      </c>
      <c r="AG1088">
        <v>1076.8085106382978</v>
      </c>
      <c r="AH1088">
        <v>90.384615384615358</v>
      </c>
      <c r="AI1088">
        <v>40.384615384615373</v>
      </c>
      <c r="AJ1088">
        <v>213.31214150817377</v>
      </c>
      <c r="AK1088">
        <v>-21.39919687858098</v>
      </c>
      <c r="AM1088">
        <v>-90.651251454895998</v>
      </c>
      <c r="AN1088">
        <v>99</v>
      </c>
      <c r="AO1088">
        <v>99</v>
      </c>
      <c r="AP1088">
        <v>99</v>
      </c>
      <c r="AQ1088">
        <v>99</v>
      </c>
      <c r="AR1088">
        <v>215.21276595744683</v>
      </c>
      <c r="AS1088">
        <v>36.198636494413726</v>
      </c>
    </row>
    <row r="1089" spans="1:45">
      <c r="A1089">
        <v>17</v>
      </c>
      <c r="B1089">
        <v>148</v>
      </c>
      <c r="C1089">
        <v>2024</v>
      </c>
      <c r="D1089">
        <v>4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13</v>
      </c>
      <c r="N1089">
        <v>99</v>
      </c>
      <c r="O1089">
        <v>99</v>
      </c>
      <c r="P1089">
        <v>99</v>
      </c>
      <c r="Q1089">
        <v>44</v>
      </c>
      <c r="R1089">
        <v>47</v>
      </c>
      <c r="S1089">
        <v>6.6808510638297856</v>
      </c>
      <c r="T1089">
        <v>13</v>
      </c>
      <c r="U1089">
        <v>354.85957446808504</v>
      </c>
      <c r="V1089">
        <v>80.85106382978725</v>
      </c>
      <c r="W1089">
        <v>100</v>
      </c>
      <c r="X1089">
        <v>53.191489361702146</v>
      </c>
      <c r="Y1089">
        <v>53.426500156457081</v>
      </c>
      <c r="Z1089">
        <v>1.239532907542936</v>
      </c>
      <c r="AA1089">
        <v>0</v>
      </c>
      <c r="AB1089">
        <v>50.341582884044648</v>
      </c>
      <c r="AE1089">
        <v>1.2252346193952035</v>
      </c>
      <c r="AF1089">
        <v>1.6118750533960666</v>
      </c>
      <c r="AG1089">
        <v>1044.159090909091</v>
      </c>
      <c r="AH1089">
        <v>93.617021276595764</v>
      </c>
      <c r="AI1089">
        <v>38.297872340425535</v>
      </c>
      <c r="AJ1089">
        <v>226.03378098113529</v>
      </c>
      <c r="AK1089">
        <v>58.875521107580312</v>
      </c>
      <c r="AM1089">
        <v>-5.3078625102931136</v>
      </c>
      <c r="AN1089">
        <v>99</v>
      </c>
      <c r="AO1089">
        <v>99</v>
      </c>
      <c r="AP1089">
        <v>99</v>
      </c>
      <c r="AQ1089">
        <v>99</v>
      </c>
      <c r="AR1089">
        <v>216.56818181818181</v>
      </c>
      <c r="AS1089">
        <v>35.30625632787423</v>
      </c>
    </row>
    <row r="1090" spans="1:45">
      <c r="A1090">
        <v>17</v>
      </c>
      <c r="B1090">
        <v>149</v>
      </c>
      <c r="C1090">
        <v>2024</v>
      </c>
      <c r="D1090">
        <v>5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13</v>
      </c>
      <c r="N1090">
        <v>99</v>
      </c>
      <c r="O1090">
        <v>99</v>
      </c>
      <c r="P1090">
        <v>99</v>
      </c>
      <c r="Q1090">
        <v>41</v>
      </c>
      <c r="R1090">
        <v>44</v>
      </c>
      <c r="S1090">
        <v>6.6136363636363624</v>
      </c>
      <c r="T1090">
        <v>13</v>
      </c>
      <c r="U1090">
        <v>353.93181818181824</v>
      </c>
      <c r="V1090">
        <v>84.090909090909108</v>
      </c>
      <c r="W1090">
        <v>100</v>
      </c>
      <c r="X1090">
        <v>47.72727272727272</v>
      </c>
      <c r="Y1090">
        <v>57.401123574397559</v>
      </c>
      <c r="Z1090">
        <v>1.2471040834835412</v>
      </c>
      <c r="AA1090">
        <v>0</v>
      </c>
      <c r="AB1090">
        <v>45.839890505027689</v>
      </c>
      <c r="AE1090">
        <v>1.3410545565376411</v>
      </c>
      <c r="AF1090">
        <v>1.761124640873857</v>
      </c>
      <c r="AG1090">
        <v>1098.6315789473681</v>
      </c>
      <c r="AH1090">
        <v>86.363636363636346</v>
      </c>
      <c r="AI1090">
        <v>36.363636363636367</v>
      </c>
      <c r="AJ1090">
        <v>211.47830808913704</v>
      </c>
      <c r="AK1090">
        <v>46.423147411700562</v>
      </c>
      <c r="AM1090">
        <v>-88.576505448843548</v>
      </c>
      <c r="AN1090">
        <v>99</v>
      </c>
      <c r="AO1090">
        <v>99</v>
      </c>
      <c r="AP1090">
        <v>99</v>
      </c>
      <c r="AQ1090">
        <v>99</v>
      </c>
      <c r="AR1090">
        <v>215.76315789473679</v>
      </c>
      <c r="AS1090">
        <v>35.457926829103421</v>
      </c>
    </row>
    <row r="1091" spans="1:45">
      <c r="A1091">
        <v>17</v>
      </c>
      <c r="B1091">
        <v>150</v>
      </c>
      <c r="C1091">
        <v>2024</v>
      </c>
      <c r="D1091">
        <v>6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13</v>
      </c>
      <c r="N1091">
        <v>99</v>
      </c>
      <c r="O1091">
        <v>99</v>
      </c>
      <c r="P1091">
        <v>99</v>
      </c>
      <c r="Q1091">
        <v>22</v>
      </c>
      <c r="R1091">
        <v>25</v>
      </c>
      <c r="S1091">
        <v>6.84</v>
      </c>
      <c r="T1091">
        <v>13</v>
      </c>
      <c r="U1091">
        <v>364.92</v>
      </c>
      <c r="V1091">
        <v>84</v>
      </c>
      <c r="W1091">
        <v>100</v>
      </c>
      <c r="X1091">
        <v>60</v>
      </c>
      <c r="Y1091">
        <v>44.2998690742984</v>
      </c>
      <c r="Z1091">
        <v>1.433317829373516</v>
      </c>
      <c r="AA1091">
        <v>0</v>
      </c>
      <c r="AB1091">
        <v>45.563964170366411</v>
      </c>
      <c r="AE1091">
        <v>0.88621056362991812</v>
      </c>
      <c r="AF1091">
        <v>1.2095978667164491</v>
      </c>
      <c r="AG1091">
        <v>1037.1666666666667</v>
      </c>
      <c r="AH1091">
        <v>96</v>
      </c>
      <c r="AI1091">
        <v>28</v>
      </c>
      <c r="AJ1091">
        <v>185.77443012666964</v>
      </c>
      <c r="AK1091">
        <v>29.891310868546679</v>
      </c>
      <c r="AM1091">
        <v>37.065856864660695</v>
      </c>
      <c r="AN1091">
        <v>99</v>
      </c>
      <c r="AO1091">
        <v>99</v>
      </c>
      <c r="AP1091">
        <v>99</v>
      </c>
      <c r="AQ1091">
        <v>99</v>
      </c>
      <c r="AR1091">
        <v>215.7083333333334</v>
      </c>
      <c r="AS1091">
        <v>36.64015618935764</v>
      </c>
    </row>
    <row r="1092" spans="1:45">
      <c r="A1092">
        <v>17</v>
      </c>
      <c r="B1092">
        <v>151</v>
      </c>
      <c r="C1092">
        <v>2024</v>
      </c>
      <c r="D1092">
        <v>7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13</v>
      </c>
      <c r="N1092">
        <v>99</v>
      </c>
      <c r="O1092">
        <v>99</v>
      </c>
      <c r="P1092">
        <v>99</v>
      </c>
      <c r="Q1092">
        <v>12</v>
      </c>
      <c r="R1092">
        <v>13</v>
      </c>
      <c r="S1092">
        <v>6.8461538461538449</v>
      </c>
      <c r="T1092">
        <v>13</v>
      </c>
      <c r="U1092">
        <v>387.06153846153853</v>
      </c>
      <c r="V1092">
        <v>92.307692307692321</v>
      </c>
      <c r="W1092">
        <v>100</v>
      </c>
      <c r="X1092">
        <v>76.923076923076891</v>
      </c>
      <c r="Y1092">
        <v>48.258033025386737</v>
      </c>
      <c r="Z1092">
        <v>1.0986812966989017</v>
      </c>
      <c r="AA1092">
        <v>0</v>
      </c>
      <c r="AB1092">
        <v>56.513016868897004</v>
      </c>
      <c r="AE1092">
        <v>0.54031587697423111</v>
      </c>
      <c r="AF1092">
        <v>0.79268283077155743</v>
      </c>
      <c r="AG1092">
        <v>1122.7692307692305</v>
      </c>
      <c r="AH1092">
        <v>100</v>
      </c>
      <c r="AI1092">
        <v>30.769230769230759</v>
      </c>
      <c r="AJ1092">
        <v>190.03568646487835</v>
      </c>
      <c r="AK1092">
        <v>65.279282929068174</v>
      </c>
      <c r="AM1092">
        <v>8.1988857308688097</v>
      </c>
      <c r="AN1092">
        <v>99</v>
      </c>
      <c r="AO1092">
        <v>99</v>
      </c>
      <c r="AP1092">
        <v>99</v>
      </c>
      <c r="AQ1092">
        <v>99</v>
      </c>
      <c r="AR1092">
        <v>220.15384615384608</v>
      </c>
      <c r="AS1092">
        <v>36.20093772140801</v>
      </c>
    </row>
    <row r="1093" spans="1:45">
      <c r="A1093">
        <v>17</v>
      </c>
      <c r="B1093">
        <v>152</v>
      </c>
      <c r="C1093">
        <v>2024</v>
      </c>
      <c r="D1093">
        <v>8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13</v>
      </c>
      <c r="N1093">
        <v>99</v>
      </c>
      <c r="O1093">
        <v>99</v>
      </c>
      <c r="P1093">
        <v>99</v>
      </c>
      <c r="Q1093">
        <v>10</v>
      </c>
      <c r="R1093">
        <v>10</v>
      </c>
      <c r="S1093">
        <v>7.4</v>
      </c>
      <c r="T1093">
        <v>13</v>
      </c>
      <c r="U1093">
        <v>362.46</v>
      </c>
      <c r="V1093">
        <v>100</v>
      </c>
      <c r="W1093">
        <v>100</v>
      </c>
      <c r="X1093">
        <v>70</v>
      </c>
      <c r="Y1093">
        <v>56.596734888154387</v>
      </c>
      <c r="Z1093">
        <v>1.1999999999999991</v>
      </c>
      <c r="AA1093">
        <v>0</v>
      </c>
      <c r="AB1093">
        <v>50.262027876489526</v>
      </c>
      <c r="AE1093">
        <v>0.37835792659856238</v>
      </c>
      <c r="AF1093">
        <v>0.52549344930936759</v>
      </c>
      <c r="AG1093">
        <v>919.22222222222229</v>
      </c>
      <c r="AH1093">
        <v>90</v>
      </c>
      <c r="AI1093">
        <v>50</v>
      </c>
      <c r="AJ1093">
        <v>165.24041594515683</v>
      </c>
      <c r="AK1093">
        <v>-15.710464585212428</v>
      </c>
      <c r="AM1093">
        <v>-101.04244897227667</v>
      </c>
      <c r="AN1093">
        <v>99</v>
      </c>
      <c r="AO1093">
        <v>99</v>
      </c>
      <c r="AP1093">
        <v>99</v>
      </c>
      <c r="AQ1093">
        <v>99</v>
      </c>
      <c r="AR1093">
        <v>211.55555555555557</v>
      </c>
      <c r="AS1093">
        <v>37.485241746866997</v>
      </c>
    </row>
    <row r="1094" spans="1:45">
      <c r="A1094">
        <v>17</v>
      </c>
      <c r="B1094">
        <v>153</v>
      </c>
      <c r="C1094">
        <v>2024</v>
      </c>
      <c r="D1094">
        <v>9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13</v>
      </c>
      <c r="N1094">
        <v>99</v>
      </c>
      <c r="O1094">
        <v>99</v>
      </c>
      <c r="P1094">
        <v>99</v>
      </c>
      <c r="Q1094">
        <v>15</v>
      </c>
      <c r="R1094">
        <v>15</v>
      </c>
      <c r="S1094">
        <v>7.0666666666666647</v>
      </c>
      <c r="T1094">
        <v>13</v>
      </c>
      <c r="U1094">
        <v>367.96</v>
      </c>
      <c r="V1094">
        <v>93.333333333333314</v>
      </c>
      <c r="W1094">
        <v>100</v>
      </c>
      <c r="X1094">
        <v>60</v>
      </c>
      <c r="Y1094">
        <v>40.31603155073676</v>
      </c>
      <c r="Z1094">
        <v>1.5691469727919776</v>
      </c>
      <c r="AA1094">
        <v>0</v>
      </c>
      <c r="AB1094">
        <v>56.120247177447347</v>
      </c>
      <c r="AE1094">
        <v>0.53022269353128315</v>
      </c>
      <c r="AF1094">
        <v>0.73634393774976059</v>
      </c>
      <c r="AG1094">
        <v>1121.714285714286</v>
      </c>
      <c r="AH1094">
        <v>93.333333333333314</v>
      </c>
      <c r="AI1094">
        <v>40</v>
      </c>
      <c r="AJ1094">
        <v>229.52666467301393</v>
      </c>
      <c r="AK1094">
        <v>43.928566668758599</v>
      </c>
      <c r="AM1094">
        <v>-1.1886216265714551</v>
      </c>
      <c r="AN1094">
        <v>99</v>
      </c>
      <c r="AO1094">
        <v>99</v>
      </c>
      <c r="AP1094">
        <v>99</v>
      </c>
      <c r="AQ1094">
        <v>99</v>
      </c>
      <c r="AR1094">
        <v>216.28571428571425</v>
      </c>
      <c r="AS1094">
        <v>36.6696294842166</v>
      </c>
    </row>
    <row r="1095" spans="1:45">
      <c r="A1095">
        <v>17</v>
      </c>
      <c r="B1095">
        <v>154</v>
      </c>
      <c r="C1095">
        <v>2024</v>
      </c>
      <c r="D1095">
        <v>10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13</v>
      </c>
      <c r="N1095">
        <v>99</v>
      </c>
      <c r="O1095">
        <v>99</v>
      </c>
      <c r="P1095">
        <v>99</v>
      </c>
      <c r="Q1095">
        <v>49</v>
      </c>
      <c r="R1095">
        <v>52</v>
      </c>
      <c r="S1095">
        <v>6.4423076923076916</v>
      </c>
      <c r="T1095">
        <v>13</v>
      </c>
      <c r="U1095">
        <v>336.67692307692312</v>
      </c>
      <c r="V1095">
        <v>73.076923076923109</v>
      </c>
      <c r="W1095">
        <v>100</v>
      </c>
      <c r="X1095">
        <v>44.230769230769219</v>
      </c>
      <c r="Y1095">
        <v>53.568965668940848</v>
      </c>
      <c r="Z1095">
        <v>1.3924723659523102</v>
      </c>
      <c r="AA1095">
        <v>0</v>
      </c>
      <c r="AB1095">
        <v>61.769071778212819</v>
      </c>
      <c r="AE1095">
        <v>0.73591848287574302</v>
      </c>
      <c r="AF1095">
        <v>0.95719160228828892</v>
      </c>
      <c r="AG1095">
        <v>1137.1600000000001</v>
      </c>
      <c r="AH1095">
        <v>96.153846153846175</v>
      </c>
      <c r="AI1095">
        <v>73.076923076923109</v>
      </c>
      <c r="AJ1095">
        <v>196.59372929979179</v>
      </c>
      <c r="AK1095">
        <v>50.583941709842541</v>
      </c>
      <c r="AM1095">
        <v>28.071236442251234</v>
      </c>
      <c r="AN1095">
        <v>99</v>
      </c>
      <c r="AO1095">
        <v>99</v>
      </c>
      <c r="AP1095">
        <v>99</v>
      </c>
      <c r="AQ1095">
        <v>99</v>
      </c>
      <c r="AR1095">
        <v>212.96</v>
      </c>
      <c r="AS1095">
        <v>35.130682839685356</v>
      </c>
    </row>
    <row r="1096" spans="1:45">
      <c r="A1096">
        <v>17</v>
      </c>
      <c r="B1096">
        <v>155</v>
      </c>
      <c r="C1096">
        <v>2024</v>
      </c>
      <c r="D1096">
        <v>11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13</v>
      </c>
      <c r="N1096">
        <v>99</v>
      </c>
      <c r="O1096">
        <v>99</v>
      </c>
      <c r="P1096">
        <v>99</v>
      </c>
      <c r="Q1096">
        <v>36</v>
      </c>
      <c r="R1096">
        <v>36</v>
      </c>
      <c r="S1096">
        <v>6.7777777777777777</v>
      </c>
      <c r="T1096">
        <v>13</v>
      </c>
      <c r="U1096">
        <v>338.99166666666679</v>
      </c>
      <c r="V1096">
        <v>94.444444444444443</v>
      </c>
      <c r="W1096">
        <v>100</v>
      </c>
      <c r="X1096">
        <v>33.333333333333343</v>
      </c>
      <c r="Y1096">
        <v>53.913327433946598</v>
      </c>
      <c r="Z1096">
        <v>1.0030816714037656</v>
      </c>
      <c r="AA1096">
        <v>0</v>
      </c>
      <c r="AB1096">
        <v>50.914439355900576</v>
      </c>
      <c r="AE1096">
        <v>0.61339240074970203</v>
      </c>
      <c r="AF1096">
        <v>0.78802782987014053</v>
      </c>
      <c r="AG1096">
        <v>1064.5555555555557</v>
      </c>
      <c r="AH1096">
        <v>100</v>
      </c>
      <c r="AI1096">
        <v>61.111111111111121</v>
      </c>
      <c r="AJ1096">
        <v>225.14025806698564</v>
      </c>
      <c r="AK1096">
        <v>30.229400961998476</v>
      </c>
      <c r="AM1096">
        <v>32.969689348847417</v>
      </c>
      <c r="AN1096">
        <v>99</v>
      </c>
      <c r="AO1096">
        <v>99</v>
      </c>
      <c r="AP1096">
        <v>99</v>
      </c>
      <c r="AQ1096">
        <v>99</v>
      </c>
      <c r="AR1096">
        <v>210.30555555555557</v>
      </c>
      <c r="AS1096">
        <v>36.277061881178895</v>
      </c>
    </row>
    <row r="1097" spans="1:45">
      <c r="A1097">
        <v>17</v>
      </c>
      <c r="B1097">
        <v>156</v>
      </c>
      <c r="C1097">
        <v>2024</v>
      </c>
      <c r="D1097">
        <v>12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13</v>
      </c>
      <c r="N1097">
        <v>99</v>
      </c>
      <c r="O1097">
        <v>99</v>
      </c>
      <c r="P1097">
        <v>99</v>
      </c>
      <c r="Q1097">
        <v>30</v>
      </c>
      <c r="R1097">
        <v>32</v>
      </c>
      <c r="S1097">
        <v>6.84375</v>
      </c>
      <c r="T1097">
        <v>13</v>
      </c>
      <c r="U1097">
        <v>362.20937499999991</v>
      </c>
      <c r="V1097">
        <v>90.625</v>
      </c>
      <c r="W1097">
        <v>100</v>
      </c>
      <c r="X1097">
        <v>56.25</v>
      </c>
      <c r="Y1097">
        <v>44.135022653323944</v>
      </c>
      <c r="Z1097">
        <v>1.0340870067358936</v>
      </c>
      <c r="AA1097">
        <v>0</v>
      </c>
      <c r="AB1097">
        <v>35.656298678580789</v>
      </c>
      <c r="AE1097">
        <v>0.78048780487804881</v>
      </c>
      <c r="AF1097">
        <v>1.0678898288024461</v>
      </c>
      <c r="AG1097">
        <v>1076.0999999999999</v>
      </c>
      <c r="AH1097">
        <v>93.75</v>
      </c>
      <c r="AI1097">
        <v>62.5</v>
      </c>
      <c r="AJ1097">
        <v>199.97122292970153</v>
      </c>
      <c r="AK1097">
        <v>34.025476800977074</v>
      </c>
      <c r="AM1097">
        <v>-22.837941813631151</v>
      </c>
      <c r="AN1097">
        <v>99</v>
      </c>
      <c r="AO1097">
        <v>99</v>
      </c>
      <c r="AP1097">
        <v>99</v>
      </c>
      <c r="AQ1097">
        <v>99</v>
      </c>
      <c r="AR1097">
        <v>216.53333333333339</v>
      </c>
      <c r="AS1097">
        <v>35.578134093626261</v>
      </c>
    </row>
    <row r="1098" spans="1:45">
      <c r="A1098">
        <v>17</v>
      </c>
      <c r="B1098">
        <v>157</v>
      </c>
      <c r="C1098">
        <v>2024</v>
      </c>
      <c r="D1098">
        <v>1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14</v>
      </c>
      <c r="N1098">
        <v>99</v>
      </c>
      <c r="O1098">
        <v>99</v>
      </c>
      <c r="P1098">
        <v>99</v>
      </c>
      <c r="Q1098">
        <v>24</v>
      </c>
      <c r="R1098">
        <v>26</v>
      </c>
      <c r="S1098">
        <v>7.192307692307689</v>
      </c>
      <c r="T1098">
        <v>14</v>
      </c>
      <c r="U1098">
        <v>385.87692307692305</v>
      </c>
      <c r="V1098">
        <v>96.153846153846175</v>
      </c>
      <c r="W1098">
        <v>100</v>
      </c>
      <c r="X1098">
        <v>73.076923076923109</v>
      </c>
      <c r="Y1098">
        <v>46.90294650160709</v>
      </c>
      <c r="Z1098">
        <v>0.9206699387373688</v>
      </c>
      <c r="AA1098">
        <v>0</v>
      </c>
      <c r="AB1098">
        <v>46.013990414496</v>
      </c>
      <c r="AE1098">
        <v>0.57306590257879642</v>
      </c>
      <c r="AF1098">
        <v>0.82462580820364895</v>
      </c>
      <c r="AG1098">
        <v>1099.5769230769235</v>
      </c>
      <c r="AH1098">
        <v>100</v>
      </c>
      <c r="AI1098">
        <v>53.84615384615384</v>
      </c>
      <c r="AJ1098">
        <v>197.53523017366643</v>
      </c>
      <c r="AK1098">
        <v>-0.23224492182443729</v>
      </c>
      <c r="AM1098">
        <v>-12.66546919549104</v>
      </c>
      <c r="AN1098">
        <v>99</v>
      </c>
      <c r="AO1098">
        <v>99</v>
      </c>
      <c r="AP1098">
        <v>99</v>
      </c>
      <c r="AQ1098">
        <v>99</v>
      </c>
      <c r="AR1098">
        <v>218.15384615384605</v>
      </c>
      <c r="AS1098">
        <v>37.132330533736003</v>
      </c>
    </row>
    <row r="1099" spans="1:45">
      <c r="A1099">
        <v>17</v>
      </c>
      <c r="B1099">
        <v>158</v>
      </c>
      <c r="C1099">
        <v>2024</v>
      </c>
      <c r="D1099">
        <v>2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14</v>
      </c>
      <c r="N1099">
        <v>99</v>
      </c>
      <c r="O1099">
        <v>99</v>
      </c>
      <c r="P1099">
        <v>99</v>
      </c>
      <c r="Q1099">
        <v>15</v>
      </c>
      <c r="R1099">
        <v>17</v>
      </c>
      <c r="S1099">
        <v>7.4117647058823524</v>
      </c>
      <c r="T1099">
        <v>14</v>
      </c>
      <c r="U1099">
        <v>365.02352941176474</v>
      </c>
      <c r="V1099">
        <v>100</v>
      </c>
      <c r="W1099">
        <v>100</v>
      </c>
      <c r="X1099">
        <v>70.588235294117652</v>
      </c>
      <c r="Y1099">
        <v>74.576573591977819</v>
      </c>
      <c r="Z1099">
        <v>0.97370266807334094</v>
      </c>
      <c r="AA1099">
        <v>0</v>
      </c>
      <c r="AB1099">
        <v>44.548582091766946</v>
      </c>
      <c r="AE1099">
        <v>0.5862068965517242</v>
      </c>
      <c r="AF1099">
        <v>0.7965104182109698</v>
      </c>
      <c r="AG1099">
        <v>1125.7333333333336</v>
      </c>
      <c r="AH1099">
        <v>88.235294117647058</v>
      </c>
      <c r="AI1099">
        <v>70.588235294117652</v>
      </c>
      <c r="AJ1099">
        <v>201.34099323176977</v>
      </c>
      <c r="AK1099">
        <v>10.588332508063701</v>
      </c>
      <c r="AM1099">
        <v>97.253955703593107</v>
      </c>
      <c r="AN1099">
        <v>99</v>
      </c>
      <c r="AO1099">
        <v>99</v>
      </c>
      <c r="AP1099">
        <v>99</v>
      </c>
      <c r="AQ1099">
        <v>99</v>
      </c>
      <c r="AR1099">
        <v>210.8</v>
      </c>
      <c r="AS1099">
        <v>38.718044837381555</v>
      </c>
    </row>
    <row r="1100" spans="1:45">
      <c r="A1100">
        <v>17</v>
      </c>
      <c r="B1100">
        <v>159</v>
      </c>
      <c r="C1100">
        <v>2024</v>
      </c>
      <c r="D1100">
        <v>3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14</v>
      </c>
      <c r="N1100">
        <v>99</v>
      </c>
      <c r="O1100">
        <v>99</v>
      </c>
      <c r="P1100">
        <v>99</v>
      </c>
      <c r="Q1100">
        <v>16</v>
      </c>
      <c r="R1100">
        <v>25</v>
      </c>
      <c r="S1100">
        <v>7.32</v>
      </c>
      <c r="T1100">
        <v>14</v>
      </c>
      <c r="U1100">
        <v>394.81599999999997</v>
      </c>
      <c r="V1100">
        <v>100</v>
      </c>
      <c r="W1100">
        <v>100</v>
      </c>
      <c r="X1100">
        <v>84</v>
      </c>
      <c r="Y1100">
        <v>43.434729698710449</v>
      </c>
      <c r="Z1100">
        <v>0.73321211119292973</v>
      </c>
      <c r="AA1100">
        <v>0</v>
      </c>
      <c r="AB1100">
        <v>23.207555505913913</v>
      </c>
      <c r="AE1100">
        <v>0.84516565246788389</v>
      </c>
      <c r="AF1100">
        <v>1.2371917612133665</v>
      </c>
      <c r="AG1100">
        <v>1156.5</v>
      </c>
      <c r="AH1100">
        <v>96</v>
      </c>
      <c r="AI1100">
        <v>48</v>
      </c>
      <c r="AJ1100">
        <v>207.8384789526072</v>
      </c>
      <c r="AK1100">
        <v>80.662504403696076</v>
      </c>
      <c r="AM1100">
        <v>23.543806242710875</v>
      </c>
      <c r="AN1100">
        <v>99</v>
      </c>
      <c r="AO1100">
        <v>99</v>
      </c>
      <c r="AP1100">
        <v>99</v>
      </c>
      <c r="AQ1100">
        <v>99</v>
      </c>
      <c r="AR1100">
        <v>218.7083333333334</v>
      </c>
      <c r="AS1100">
        <v>37.912180700712099</v>
      </c>
    </row>
    <row r="1101" spans="1:45">
      <c r="A1101">
        <v>17</v>
      </c>
      <c r="B1101">
        <v>160</v>
      </c>
      <c r="C1101">
        <v>2024</v>
      </c>
      <c r="D1101">
        <v>4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14</v>
      </c>
      <c r="N1101">
        <v>99</v>
      </c>
      <c r="O1101">
        <v>99</v>
      </c>
      <c r="P1101">
        <v>99</v>
      </c>
      <c r="Q1101">
        <v>31</v>
      </c>
      <c r="R1101">
        <v>33</v>
      </c>
      <c r="S1101">
        <v>7.4545454545454541</v>
      </c>
      <c r="T1101">
        <v>14</v>
      </c>
      <c r="U1101">
        <v>367.7181818181819</v>
      </c>
      <c r="V1101">
        <v>93.939393939393923</v>
      </c>
      <c r="W1101">
        <v>100</v>
      </c>
      <c r="X1101">
        <v>60.606060606060609</v>
      </c>
      <c r="Y1101">
        <v>58.207452686140648</v>
      </c>
      <c r="Z1101">
        <v>1.2083273962046632</v>
      </c>
      <c r="AA1101">
        <v>0</v>
      </c>
      <c r="AB1101">
        <v>38.273293843176155</v>
      </c>
      <c r="AE1101">
        <v>0.86027111574556869</v>
      </c>
      <c r="AF1101">
        <v>1.1727515955034811</v>
      </c>
      <c r="AG1101">
        <v>1083.3636363636363</v>
      </c>
      <c r="AH1101">
        <v>100</v>
      </c>
      <c r="AI1101">
        <v>57.575757575757585</v>
      </c>
      <c r="AJ1101">
        <v>218.7027619204332</v>
      </c>
      <c r="AK1101">
        <v>19.245483575425219</v>
      </c>
      <c r="AM1101">
        <v>-3.6631629855924288</v>
      </c>
      <c r="AN1101">
        <v>99</v>
      </c>
      <c r="AO1101">
        <v>99</v>
      </c>
      <c r="AP1101">
        <v>99</v>
      </c>
      <c r="AQ1101">
        <v>99</v>
      </c>
      <c r="AR1101">
        <v>212.27272727272728</v>
      </c>
      <c r="AS1101">
        <v>38.275511084851409</v>
      </c>
    </row>
    <row r="1102" spans="1:45">
      <c r="A1102">
        <v>17</v>
      </c>
      <c r="B1102">
        <v>161</v>
      </c>
      <c r="C1102">
        <v>2024</v>
      </c>
      <c r="D1102">
        <v>5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14</v>
      </c>
      <c r="N1102">
        <v>99</v>
      </c>
      <c r="O1102">
        <v>99</v>
      </c>
      <c r="P1102">
        <v>99</v>
      </c>
      <c r="Q1102">
        <v>18</v>
      </c>
      <c r="R1102">
        <v>20</v>
      </c>
      <c r="S1102">
        <v>7.25</v>
      </c>
      <c r="T1102">
        <v>14</v>
      </c>
      <c r="U1102">
        <v>358.83499999999998</v>
      </c>
      <c r="V1102">
        <v>95</v>
      </c>
      <c r="W1102">
        <v>100</v>
      </c>
      <c r="X1102">
        <v>65</v>
      </c>
      <c r="Y1102">
        <v>45.146774801751086</v>
      </c>
      <c r="Z1102">
        <v>1.1346805717910218</v>
      </c>
      <c r="AA1102">
        <v>0</v>
      </c>
      <c r="AB1102">
        <v>43.377861319686339</v>
      </c>
      <c r="AE1102">
        <v>0.60957025297165524</v>
      </c>
      <c r="AF1102">
        <v>0.81160105375710545</v>
      </c>
      <c r="AG1102">
        <v>1143</v>
      </c>
      <c r="AH1102">
        <v>95</v>
      </c>
      <c r="AI1102">
        <v>60</v>
      </c>
      <c r="AJ1102">
        <v>183.2102617213348</v>
      </c>
      <c r="AK1102">
        <v>-40.594261980673608</v>
      </c>
      <c r="AM1102">
        <v>-19.424948773542347</v>
      </c>
      <c r="AN1102">
        <v>99</v>
      </c>
      <c r="AO1102">
        <v>99</v>
      </c>
      <c r="AP1102">
        <v>99</v>
      </c>
      <c r="AQ1102">
        <v>99</v>
      </c>
      <c r="AR1102">
        <v>211</v>
      </c>
      <c r="AS1102">
        <v>37.813864664451209</v>
      </c>
    </row>
    <row r="1103" spans="1:45">
      <c r="A1103">
        <v>17</v>
      </c>
      <c r="B1103">
        <v>162</v>
      </c>
      <c r="C1103">
        <v>2024</v>
      </c>
      <c r="D1103">
        <v>6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14</v>
      </c>
      <c r="N1103">
        <v>99</v>
      </c>
      <c r="O1103">
        <v>99</v>
      </c>
      <c r="P1103">
        <v>99</v>
      </c>
      <c r="Q1103">
        <v>17</v>
      </c>
      <c r="R1103">
        <v>18</v>
      </c>
      <c r="S1103">
        <v>7.3888888888888893</v>
      </c>
      <c r="T1103">
        <v>14</v>
      </c>
      <c r="U1103">
        <v>361.28888888888889</v>
      </c>
      <c r="V1103">
        <v>94.444444444444443</v>
      </c>
      <c r="W1103">
        <v>100</v>
      </c>
      <c r="X1103">
        <v>66.666666666666686</v>
      </c>
      <c r="Y1103">
        <v>68.966617439074156</v>
      </c>
      <c r="Z1103">
        <v>1.0613873985857094</v>
      </c>
      <c r="AA1103">
        <v>0</v>
      </c>
      <c r="AB1103">
        <v>46.742202858558805</v>
      </c>
      <c r="AE1103">
        <v>0.63807160581354139</v>
      </c>
      <c r="AF1103">
        <v>0.86224452996058443</v>
      </c>
      <c r="AG1103">
        <v>1039.4117647058827</v>
      </c>
      <c r="AH1103">
        <v>94.444444444444443</v>
      </c>
      <c r="AI1103">
        <v>50</v>
      </c>
      <c r="AJ1103">
        <v>172.72080797822403</v>
      </c>
      <c r="AK1103">
        <v>75.028896917756356</v>
      </c>
      <c r="AM1103">
        <v>-28.899916005428597</v>
      </c>
      <c r="AN1103">
        <v>99</v>
      </c>
      <c r="AO1103">
        <v>99</v>
      </c>
      <c r="AP1103">
        <v>99</v>
      </c>
      <c r="AQ1103">
        <v>99</v>
      </c>
      <c r="AR1103">
        <v>211.05882352941177</v>
      </c>
      <c r="AS1103">
        <v>38.374999490731135</v>
      </c>
    </row>
    <row r="1104" spans="1:45">
      <c r="A1104">
        <v>17</v>
      </c>
      <c r="B1104">
        <v>163</v>
      </c>
      <c r="C1104">
        <v>2024</v>
      </c>
      <c r="D1104">
        <v>7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14</v>
      </c>
      <c r="N1104">
        <v>99</v>
      </c>
      <c r="O1104">
        <v>99</v>
      </c>
      <c r="P1104">
        <v>99</v>
      </c>
      <c r="Q1104">
        <v>15</v>
      </c>
      <c r="R1104">
        <v>16</v>
      </c>
      <c r="S1104">
        <v>7.1875</v>
      </c>
      <c r="T1104">
        <v>14</v>
      </c>
      <c r="U1104">
        <v>377.00000000000006</v>
      </c>
      <c r="V1104">
        <v>87.5</v>
      </c>
      <c r="W1104">
        <v>100</v>
      </c>
      <c r="X1104">
        <v>56.25</v>
      </c>
      <c r="Y1104">
        <v>62.967134284482</v>
      </c>
      <c r="Z1104">
        <v>1.3792547806696196</v>
      </c>
      <c r="AA1104">
        <v>0</v>
      </c>
      <c r="AB1104">
        <v>27.461860517429841</v>
      </c>
      <c r="AE1104">
        <v>0.66500415627597698</v>
      </c>
      <c r="AF1104">
        <v>0.95024898350769771</v>
      </c>
      <c r="AG1104">
        <v>1019.142857142857</v>
      </c>
      <c r="AH1104">
        <v>87.5</v>
      </c>
      <c r="AI1104">
        <v>31.25</v>
      </c>
      <c r="AJ1104">
        <v>163.30508571507596</v>
      </c>
      <c r="AK1104">
        <v>111.56353196830422</v>
      </c>
      <c r="AM1104">
        <v>-53.06260782853041</v>
      </c>
      <c r="AN1104">
        <v>99</v>
      </c>
      <c r="AO1104">
        <v>99</v>
      </c>
      <c r="AP1104">
        <v>99</v>
      </c>
      <c r="AQ1104">
        <v>99</v>
      </c>
      <c r="AR1104">
        <v>217.28571428571425</v>
      </c>
      <c r="AS1104">
        <v>37.189356185265929</v>
      </c>
    </row>
    <row r="1105" spans="1:45">
      <c r="A1105">
        <v>17</v>
      </c>
      <c r="B1105">
        <v>164</v>
      </c>
      <c r="C1105">
        <v>2024</v>
      </c>
      <c r="D1105">
        <v>8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14</v>
      </c>
      <c r="N1105">
        <v>99</v>
      </c>
      <c r="O1105">
        <v>99</v>
      </c>
      <c r="P1105">
        <v>99</v>
      </c>
      <c r="Q1105">
        <v>7</v>
      </c>
      <c r="R1105">
        <v>7</v>
      </c>
      <c r="S1105">
        <v>7.1428571428571441</v>
      </c>
      <c r="T1105">
        <v>14</v>
      </c>
      <c r="U1105">
        <v>373.94285714285718</v>
      </c>
      <c r="V1105">
        <v>85.714285714285694</v>
      </c>
      <c r="W1105">
        <v>100</v>
      </c>
      <c r="X1105">
        <v>57.142857142857153</v>
      </c>
      <c r="Y1105">
        <v>74.303890633433696</v>
      </c>
      <c r="Z1105">
        <v>1.7261494247992235</v>
      </c>
      <c r="AA1105">
        <v>0</v>
      </c>
      <c r="AB1105">
        <v>74.676342618648519</v>
      </c>
      <c r="AE1105">
        <v>0.26485054861899354</v>
      </c>
      <c r="AF1105">
        <v>0.37949888343877936</v>
      </c>
      <c r="AG1105">
        <v>1172.166666666667</v>
      </c>
      <c r="AH1105">
        <v>85.714285714285694</v>
      </c>
      <c r="AI1105">
        <v>42.857142857142847</v>
      </c>
      <c r="AJ1105">
        <v>156.5826902594558</v>
      </c>
      <c r="AK1105">
        <v>88.31336337237569</v>
      </c>
      <c r="AM1105">
        <v>106.20178361198298</v>
      </c>
      <c r="AN1105">
        <v>99</v>
      </c>
      <c r="AO1105">
        <v>99</v>
      </c>
      <c r="AP1105">
        <v>99</v>
      </c>
      <c r="AQ1105">
        <v>99</v>
      </c>
      <c r="AR1105">
        <v>213.3333333333334</v>
      </c>
      <c r="AS1105">
        <v>38.456297634362578</v>
      </c>
    </row>
    <row r="1106" spans="1:45">
      <c r="A1106">
        <v>17</v>
      </c>
      <c r="B1106">
        <v>165</v>
      </c>
      <c r="C1106">
        <v>2024</v>
      </c>
      <c r="D1106">
        <v>9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14</v>
      </c>
      <c r="N1106">
        <v>99</v>
      </c>
      <c r="O1106">
        <v>99</v>
      </c>
      <c r="P1106">
        <v>99</v>
      </c>
      <c r="Q1106">
        <v>8</v>
      </c>
      <c r="R1106">
        <v>8</v>
      </c>
      <c r="S1106">
        <v>7</v>
      </c>
      <c r="T1106">
        <v>14</v>
      </c>
      <c r="U1106">
        <v>380.28750000000002</v>
      </c>
      <c r="V1106">
        <v>100</v>
      </c>
      <c r="W1106">
        <v>100</v>
      </c>
      <c r="X1106">
        <v>75</v>
      </c>
      <c r="Y1106">
        <v>47.536155647570006</v>
      </c>
      <c r="Z1106">
        <v>1</v>
      </c>
      <c r="AA1106">
        <v>0</v>
      </c>
      <c r="AB1106">
        <v>-4.4439857856031093</v>
      </c>
      <c r="AE1106">
        <v>0.28278543655001775</v>
      </c>
      <c r="AF1106">
        <v>0.40587367500382227</v>
      </c>
      <c r="AG1106">
        <v>1056.25</v>
      </c>
      <c r="AH1106">
        <v>100</v>
      </c>
      <c r="AI1106">
        <v>25</v>
      </c>
      <c r="AJ1106">
        <v>170.32744200509796</v>
      </c>
      <c r="AK1106">
        <v>19.59580216422253</v>
      </c>
      <c r="AM1106">
        <v>-26.9334168704459</v>
      </c>
      <c r="AN1106">
        <v>99</v>
      </c>
      <c r="AO1106">
        <v>99</v>
      </c>
      <c r="AP1106">
        <v>99</v>
      </c>
      <c r="AQ1106">
        <v>99</v>
      </c>
      <c r="AR1106">
        <v>217.125</v>
      </c>
      <c r="AS1106">
        <v>37.210468638170504</v>
      </c>
    </row>
    <row r="1107" spans="1:45">
      <c r="A1107">
        <v>17</v>
      </c>
      <c r="B1107">
        <v>166</v>
      </c>
      <c r="C1107">
        <v>2024</v>
      </c>
      <c r="D1107">
        <v>10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14</v>
      </c>
      <c r="N1107">
        <v>99</v>
      </c>
      <c r="O1107">
        <v>99</v>
      </c>
      <c r="P1107">
        <v>99</v>
      </c>
      <c r="Q1107">
        <v>24</v>
      </c>
      <c r="R1107">
        <v>25</v>
      </c>
      <c r="S1107">
        <v>6.96</v>
      </c>
      <c r="T1107">
        <v>14</v>
      </c>
      <c r="U1107">
        <v>349.18399999999991</v>
      </c>
      <c r="V1107">
        <v>88</v>
      </c>
      <c r="W1107">
        <v>100</v>
      </c>
      <c r="X1107">
        <v>56</v>
      </c>
      <c r="Y1107">
        <v>45.980245149411807</v>
      </c>
      <c r="Z1107">
        <v>1.1128342194594851</v>
      </c>
      <c r="AA1107">
        <v>0</v>
      </c>
      <c r="AB1107">
        <v>34.582600553650636</v>
      </c>
      <c r="AE1107">
        <v>0.35380696292103042</v>
      </c>
      <c r="AF1107">
        <v>0.47728362110079525</v>
      </c>
      <c r="AG1107">
        <v>1211.608695652174</v>
      </c>
      <c r="AH1107">
        <v>92</v>
      </c>
      <c r="AI1107">
        <v>68</v>
      </c>
      <c r="AJ1107">
        <v>207.03701394141305</v>
      </c>
      <c r="AK1107">
        <v>31.789415459829655</v>
      </c>
      <c r="AM1107">
        <v>-72.187411333339526</v>
      </c>
      <c r="AN1107">
        <v>99</v>
      </c>
      <c r="AO1107">
        <v>99</v>
      </c>
      <c r="AP1107">
        <v>99</v>
      </c>
      <c r="AQ1107">
        <v>99</v>
      </c>
      <c r="AR1107">
        <v>212.39130434782609</v>
      </c>
      <c r="AS1107">
        <v>36.39199897780005</v>
      </c>
    </row>
    <row r="1108" spans="1:45">
      <c r="A1108">
        <v>17</v>
      </c>
      <c r="B1108">
        <v>167</v>
      </c>
      <c r="C1108">
        <v>2024</v>
      </c>
      <c r="D1108">
        <v>11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14</v>
      </c>
      <c r="N1108">
        <v>99</v>
      </c>
      <c r="O1108">
        <v>99</v>
      </c>
      <c r="P1108">
        <v>99</v>
      </c>
      <c r="Q1108">
        <v>31</v>
      </c>
      <c r="R1108">
        <v>32</v>
      </c>
      <c r="S1108">
        <v>7.21875</v>
      </c>
      <c r="T1108">
        <v>14</v>
      </c>
      <c r="U1108">
        <v>374.62812500000001</v>
      </c>
      <c r="V1108">
        <v>93.75</v>
      </c>
      <c r="W1108">
        <v>100</v>
      </c>
      <c r="X1108">
        <v>68.75</v>
      </c>
      <c r="Y1108">
        <v>60.236867004222056</v>
      </c>
      <c r="Z1108">
        <v>1.2179484543690673</v>
      </c>
      <c r="AA1108">
        <v>0</v>
      </c>
      <c r="AB1108">
        <v>52.409034976826945</v>
      </c>
      <c r="AE1108">
        <v>0.54523768955529051</v>
      </c>
      <c r="AF1108">
        <v>0.7741059209310478</v>
      </c>
      <c r="AG1108">
        <v>1196.8064516129029</v>
      </c>
      <c r="AH1108">
        <v>96.875</v>
      </c>
      <c r="AI1108">
        <v>65.625</v>
      </c>
      <c r="AJ1108">
        <v>149.35763949161051</v>
      </c>
      <c r="AK1108">
        <v>45.321463706293699</v>
      </c>
      <c r="AM1108">
        <v>-19.361653728023295</v>
      </c>
      <c r="AN1108">
        <v>99</v>
      </c>
      <c r="AO1108">
        <v>99</v>
      </c>
      <c r="AP1108">
        <v>99</v>
      </c>
      <c r="AQ1108">
        <v>99</v>
      </c>
      <c r="AR1108">
        <v>216.32258064516125</v>
      </c>
      <c r="AS1108">
        <v>36.961396599100048</v>
      </c>
    </row>
    <row r="1109" spans="1:45">
      <c r="A1109">
        <v>17</v>
      </c>
      <c r="B1109">
        <v>168</v>
      </c>
      <c r="C1109">
        <v>2024</v>
      </c>
      <c r="D1109">
        <v>12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14</v>
      </c>
      <c r="N1109">
        <v>99</v>
      </c>
      <c r="O1109">
        <v>99</v>
      </c>
      <c r="P1109">
        <v>99</v>
      </c>
      <c r="Q1109">
        <v>14</v>
      </c>
      <c r="R1109">
        <v>15</v>
      </c>
      <c r="S1109">
        <v>7.4</v>
      </c>
      <c r="T1109">
        <v>14</v>
      </c>
      <c r="U1109">
        <v>389.3533333333333</v>
      </c>
      <c r="V1109">
        <v>100</v>
      </c>
      <c r="W1109">
        <v>100</v>
      </c>
      <c r="X1109">
        <v>73.333333333333314</v>
      </c>
      <c r="Y1109">
        <v>51.602918091476006</v>
      </c>
      <c r="Z1109">
        <v>0.61101009266077355</v>
      </c>
      <c r="AA1109">
        <v>0</v>
      </c>
      <c r="AB1109">
        <v>-0.68083514707069581</v>
      </c>
      <c r="AE1109">
        <v>0.3658536585365853</v>
      </c>
      <c r="AF1109">
        <v>0.53808630774283916</v>
      </c>
      <c r="AG1109">
        <v>1206.4285714285711</v>
      </c>
      <c r="AH1109">
        <v>93.333333333333314</v>
      </c>
      <c r="AI1109">
        <v>73.333333333333314</v>
      </c>
      <c r="AJ1109">
        <v>199.90558996176037</v>
      </c>
      <c r="AK1109">
        <v>-41.116822044042209</v>
      </c>
      <c r="AM1109">
        <v>26.958738573804432</v>
      </c>
      <c r="AN1109">
        <v>99</v>
      </c>
      <c r="AO1109">
        <v>99</v>
      </c>
      <c r="AP1109">
        <v>99</v>
      </c>
      <c r="AQ1109">
        <v>99</v>
      </c>
      <c r="AR1109">
        <v>216.3571428571428</v>
      </c>
      <c r="AS1109">
        <v>37.788845644724205</v>
      </c>
    </row>
    <row r="1110" spans="1:45">
      <c r="A1110">
        <v>17</v>
      </c>
      <c r="B1110">
        <v>169</v>
      </c>
      <c r="C1110">
        <v>2024</v>
      </c>
      <c r="D1110">
        <v>1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15</v>
      </c>
      <c r="N1110">
        <v>99</v>
      </c>
      <c r="O1110">
        <v>99</v>
      </c>
      <c r="P1110">
        <v>99</v>
      </c>
      <c r="Q1110">
        <v>16</v>
      </c>
      <c r="R1110">
        <v>22</v>
      </c>
      <c r="S1110">
        <v>7.7272727272727284</v>
      </c>
      <c r="T1110">
        <v>15</v>
      </c>
      <c r="U1110">
        <v>402.2</v>
      </c>
      <c r="V1110">
        <v>86.363636363636346</v>
      </c>
      <c r="W1110">
        <v>100</v>
      </c>
      <c r="X1110">
        <v>72.727272727272734</v>
      </c>
      <c r="Y1110">
        <v>67.058427712501285</v>
      </c>
      <c r="Z1110">
        <v>1.7368157431402533</v>
      </c>
      <c r="AA1110">
        <v>0</v>
      </c>
      <c r="AB1110">
        <v>83.546067907582525</v>
      </c>
      <c r="AE1110">
        <v>0.48490191756667406</v>
      </c>
      <c r="AF1110">
        <v>0.7272764334292694</v>
      </c>
      <c r="AG1110">
        <v>1120.909090909091</v>
      </c>
      <c r="AH1110">
        <v>100</v>
      </c>
      <c r="AI1110">
        <v>50</v>
      </c>
      <c r="AJ1110">
        <v>194.13278236836359</v>
      </c>
      <c r="AK1110">
        <v>56.774784867744245</v>
      </c>
      <c r="AM1110">
        <v>42.040135897910389</v>
      </c>
      <c r="AN1110">
        <v>99</v>
      </c>
      <c r="AO1110">
        <v>99</v>
      </c>
      <c r="AP1110">
        <v>99</v>
      </c>
      <c r="AQ1110">
        <v>99</v>
      </c>
      <c r="AR1110">
        <v>217.3636363636364</v>
      </c>
      <c r="AS1110">
        <v>39.033066083913887</v>
      </c>
    </row>
    <row r="1111" spans="1:45">
      <c r="A1111">
        <v>17</v>
      </c>
      <c r="B1111">
        <v>170</v>
      </c>
      <c r="C1111">
        <v>2024</v>
      </c>
      <c r="D1111">
        <v>2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15</v>
      </c>
      <c r="N1111">
        <v>99</v>
      </c>
      <c r="O1111">
        <v>99</v>
      </c>
      <c r="P1111">
        <v>99</v>
      </c>
      <c r="Q1111">
        <v>11</v>
      </c>
      <c r="R1111">
        <v>13</v>
      </c>
      <c r="S1111">
        <v>8</v>
      </c>
      <c r="T1111">
        <v>15</v>
      </c>
      <c r="U1111">
        <v>371.48461538461549</v>
      </c>
      <c r="V1111">
        <v>100</v>
      </c>
      <c r="W1111">
        <v>100</v>
      </c>
      <c r="X1111">
        <v>61.538461538461519</v>
      </c>
      <c r="Y1111">
        <v>71.219323719099691</v>
      </c>
      <c r="Z1111">
        <v>1.7974340685458341</v>
      </c>
      <c r="AA1111">
        <v>0</v>
      </c>
      <c r="AB1111">
        <v>88.591427320677184</v>
      </c>
      <c r="AE1111">
        <v>0.44827586206896552</v>
      </c>
      <c r="AF1111">
        <v>0.61987748777939133</v>
      </c>
      <c r="AG1111">
        <v>1215.9230769230765</v>
      </c>
      <c r="AH1111">
        <v>100</v>
      </c>
      <c r="AI1111">
        <v>76.923076923076891</v>
      </c>
      <c r="AJ1111">
        <v>211.09475143366379</v>
      </c>
      <c r="AK1111">
        <v>54.628996818644843</v>
      </c>
      <c r="AM1111">
        <v>42.73629316153324</v>
      </c>
      <c r="AN1111">
        <v>99</v>
      </c>
      <c r="AO1111">
        <v>99</v>
      </c>
      <c r="AP1111">
        <v>99</v>
      </c>
      <c r="AQ1111">
        <v>99</v>
      </c>
      <c r="AR1111">
        <v>209.38461538461536</v>
      </c>
      <c r="AS1111">
        <v>40.231329408227779</v>
      </c>
    </row>
    <row r="1112" spans="1:45">
      <c r="A1112">
        <v>17</v>
      </c>
      <c r="B1112">
        <v>171</v>
      </c>
      <c r="C1112">
        <v>2024</v>
      </c>
      <c r="D1112">
        <v>3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15</v>
      </c>
      <c r="N1112">
        <v>99</v>
      </c>
      <c r="O1112">
        <v>99</v>
      </c>
      <c r="P1112">
        <v>99</v>
      </c>
      <c r="Q1112">
        <v>4</v>
      </c>
      <c r="R1112">
        <v>4</v>
      </c>
      <c r="S1112">
        <v>8.75</v>
      </c>
      <c r="T1112">
        <v>15</v>
      </c>
      <c r="U1112">
        <v>448.6</v>
      </c>
      <c r="V1112">
        <v>100</v>
      </c>
      <c r="W1112">
        <v>100</v>
      </c>
      <c r="X1112">
        <v>100</v>
      </c>
      <c r="Y1112">
        <v>32.439713315626278</v>
      </c>
      <c r="Z1112">
        <v>0.4330127018922193</v>
      </c>
      <c r="AA1112">
        <v>0</v>
      </c>
      <c r="AB1112">
        <v>-2.4916692974469381</v>
      </c>
      <c r="AE1112">
        <v>0.13522650439486142</v>
      </c>
      <c r="AF1112">
        <v>0.22491660888325343</v>
      </c>
      <c r="AG1112">
        <v>1292.333333333333</v>
      </c>
      <c r="AH1112">
        <v>75</v>
      </c>
      <c r="AI1112">
        <v>75</v>
      </c>
      <c r="AJ1112">
        <v>142.70093046492599</v>
      </c>
      <c r="AK1112">
        <v>-406.54668318142177</v>
      </c>
      <c r="AM1112">
        <v>-222.11859218606173</v>
      </c>
      <c r="AN1112">
        <v>99</v>
      </c>
      <c r="AO1112">
        <v>99</v>
      </c>
      <c r="AP1112">
        <v>99</v>
      </c>
      <c r="AQ1112">
        <v>99</v>
      </c>
      <c r="AR1112">
        <v>217.3333333333334</v>
      </c>
      <c r="AS1112">
        <v>42.567310601329744</v>
      </c>
    </row>
    <row r="1113" spans="1:45">
      <c r="A1113">
        <v>17</v>
      </c>
      <c r="B1113">
        <v>172</v>
      </c>
      <c r="C1113">
        <v>2024</v>
      </c>
      <c r="D1113">
        <v>4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15</v>
      </c>
      <c r="N1113">
        <v>99</v>
      </c>
      <c r="O1113">
        <v>99</v>
      </c>
      <c r="P1113">
        <v>99</v>
      </c>
      <c r="Q1113">
        <v>20</v>
      </c>
      <c r="R1113">
        <v>31</v>
      </c>
      <c r="S1113">
        <v>8.6129032258064502</v>
      </c>
      <c r="T1113">
        <v>15</v>
      </c>
      <c r="U1113">
        <v>410.33225806451605</v>
      </c>
      <c r="V1113">
        <v>100</v>
      </c>
      <c r="W1113">
        <v>100</v>
      </c>
      <c r="X1113">
        <v>87.096774193548399</v>
      </c>
      <c r="Y1113">
        <v>48.595369400378722</v>
      </c>
      <c r="Z1113">
        <v>1.3602044285360031</v>
      </c>
      <c r="AA1113">
        <v>0</v>
      </c>
      <c r="AB1113">
        <v>28.19239042477146</v>
      </c>
      <c r="AE1113">
        <v>0.80813347236704891</v>
      </c>
      <c r="AF1113">
        <v>1.229346594500311</v>
      </c>
      <c r="AG1113">
        <v>1078.8064516129032</v>
      </c>
      <c r="AH1113">
        <v>100</v>
      </c>
      <c r="AI1113">
        <v>58.064516129032242</v>
      </c>
      <c r="AJ1113">
        <v>206.98658509669113</v>
      </c>
      <c r="AK1113">
        <v>67.238405871180305</v>
      </c>
      <c r="AM1113">
        <v>21.525048445866435</v>
      </c>
      <c r="AN1113">
        <v>99</v>
      </c>
      <c r="AO1113">
        <v>99</v>
      </c>
      <c r="AP1113">
        <v>99</v>
      </c>
      <c r="AQ1113">
        <v>99</v>
      </c>
      <c r="AR1113">
        <v>212.83870967741936</v>
      </c>
      <c r="AS1113">
        <v>42.652856613837763</v>
      </c>
    </row>
    <row r="1114" spans="1:45">
      <c r="A1114">
        <v>17</v>
      </c>
      <c r="B1114">
        <v>173</v>
      </c>
      <c r="C1114">
        <v>2024</v>
      </c>
      <c r="D1114">
        <v>5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15</v>
      </c>
      <c r="N1114">
        <v>99</v>
      </c>
      <c r="O1114">
        <v>99</v>
      </c>
      <c r="P1114">
        <v>99</v>
      </c>
      <c r="Q1114">
        <v>8</v>
      </c>
      <c r="R1114">
        <v>10</v>
      </c>
      <c r="S1114">
        <v>8.1</v>
      </c>
      <c r="T1114">
        <v>15</v>
      </c>
      <c r="U1114">
        <v>390.42</v>
      </c>
      <c r="V1114">
        <v>90</v>
      </c>
      <c r="W1114">
        <v>100</v>
      </c>
      <c r="X1114">
        <v>80</v>
      </c>
      <c r="Y1114">
        <v>47.680033557035557</v>
      </c>
      <c r="Z1114">
        <v>1.4456832294800954</v>
      </c>
      <c r="AA1114">
        <v>0</v>
      </c>
      <c r="AB1114">
        <v>54.820653868258191</v>
      </c>
      <c r="AE1114">
        <v>0.30478512648582762</v>
      </c>
      <c r="AF1114">
        <v>0.44151947748665699</v>
      </c>
      <c r="AG1114">
        <v>1229.625</v>
      </c>
      <c r="AH1114">
        <v>80</v>
      </c>
      <c r="AI1114">
        <v>40</v>
      </c>
      <c r="AJ1114">
        <v>109.8384467069705</v>
      </c>
      <c r="AK1114">
        <v>71.669328613966854</v>
      </c>
      <c r="AM1114">
        <v>-248.73009599594673</v>
      </c>
      <c r="AN1114">
        <v>99</v>
      </c>
      <c r="AO1114">
        <v>99</v>
      </c>
      <c r="AP1114">
        <v>99</v>
      </c>
      <c r="AQ1114">
        <v>99</v>
      </c>
      <c r="AR1114">
        <v>214.5</v>
      </c>
      <c r="AS1114">
        <v>39.622556655239926</v>
      </c>
    </row>
    <row r="1115" spans="1:45">
      <c r="A1115">
        <v>17</v>
      </c>
      <c r="B1115">
        <v>174</v>
      </c>
      <c r="C1115">
        <v>2024</v>
      </c>
      <c r="D1115">
        <v>6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15</v>
      </c>
      <c r="N1115">
        <v>99</v>
      </c>
      <c r="O1115">
        <v>99</v>
      </c>
      <c r="P1115">
        <v>99</v>
      </c>
      <c r="Q1115">
        <v>6</v>
      </c>
      <c r="R1115">
        <v>6</v>
      </c>
      <c r="S1115">
        <v>8.1666666666666661</v>
      </c>
      <c r="T1115">
        <v>15</v>
      </c>
      <c r="U1115">
        <v>431.5</v>
      </c>
      <c r="V1115">
        <v>100</v>
      </c>
      <c r="W1115">
        <v>100</v>
      </c>
      <c r="X1115">
        <v>100</v>
      </c>
      <c r="Y1115">
        <v>41.873460170693754</v>
      </c>
      <c r="Z1115">
        <v>1.3437096247164311</v>
      </c>
      <c r="AA1115">
        <v>0</v>
      </c>
      <c r="AB1115">
        <v>33.146261961523948</v>
      </c>
      <c r="AE1115">
        <v>0.21269053527118048</v>
      </c>
      <c r="AF1115">
        <v>0.34326963465185645</v>
      </c>
      <c r="AG1115">
        <v>1131.5</v>
      </c>
      <c r="AH1115">
        <v>100</v>
      </c>
      <c r="AI1115">
        <v>50</v>
      </c>
      <c r="AJ1115">
        <v>132.60561828218289</v>
      </c>
      <c r="AK1115">
        <v>51.321985272632837</v>
      </c>
      <c r="AM1115">
        <v>63.838702653603562</v>
      </c>
      <c r="AN1115">
        <v>99</v>
      </c>
      <c r="AO1115">
        <v>99</v>
      </c>
      <c r="AP1115">
        <v>99</v>
      </c>
      <c r="AQ1115">
        <v>99</v>
      </c>
      <c r="AR1115">
        <v>218.8333333333334</v>
      </c>
      <c r="AS1115">
        <v>41.433653823001471</v>
      </c>
    </row>
    <row r="1116" spans="1:45">
      <c r="A1116">
        <v>17</v>
      </c>
      <c r="B1116">
        <v>175</v>
      </c>
      <c r="C1116">
        <v>2024</v>
      </c>
      <c r="D1116">
        <v>7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15</v>
      </c>
      <c r="N1116">
        <v>99</v>
      </c>
      <c r="O1116">
        <v>99</v>
      </c>
      <c r="P1116">
        <v>99</v>
      </c>
      <c r="Q1116">
        <v>3</v>
      </c>
      <c r="R1116">
        <v>3</v>
      </c>
      <c r="S1116">
        <v>7.3333333333333313</v>
      </c>
      <c r="T1116">
        <v>15</v>
      </c>
      <c r="U1116">
        <v>375.86666666666673</v>
      </c>
      <c r="V1116">
        <v>100</v>
      </c>
      <c r="W1116">
        <v>100</v>
      </c>
      <c r="X1116">
        <v>66.666666666666686</v>
      </c>
      <c r="Y1116">
        <v>61.515598744455424</v>
      </c>
      <c r="Z1116">
        <v>1.2472191289246499</v>
      </c>
      <c r="AA1116">
        <v>0</v>
      </c>
      <c r="AB1116">
        <v>4.8369983451714509</v>
      </c>
      <c r="AE1116">
        <v>0.12468827930174561</v>
      </c>
      <c r="AF1116">
        <v>0.17763606661194964</v>
      </c>
      <c r="AG1116">
        <v>1113.666666666667</v>
      </c>
      <c r="AH1116">
        <v>100</v>
      </c>
      <c r="AI1116">
        <v>66.666666666666686</v>
      </c>
      <c r="AJ1116">
        <v>229.11617625611248</v>
      </c>
      <c r="AK1116">
        <v>67.634981275277028</v>
      </c>
      <c r="AM1116">
        <v>-70.300336023636106</v>
      </c>
      <c r="AN1116">
        <v>99</v>
      </c>
      <c r="AO1116">
        <v>99</v>
      </c>
      <c r="AP1116">
        <v>99</v>
      </c>
      <c r="AQ1116">
        <v>99</v>
      </c>
      <c r="AR1116">
        <v>212</v>
      </c>
      <c r="AS1116">
        <v>39.380186652324149</v>
      </c>
    </row>
    <row r="1117" spans="1:45">
      <c r="A1117">
        <v>17</v>
      </c>
      <c r="B1117">
        <v>176</v>
      </c>
      <c r="C1117">
        <v>2024</v>
      </c>
      <c r="D1117">
        <v>8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15</v>
      </c>
      <c r="N1117">
        <v>99</v>
      </c>
      <c r="O1117">
        <v>99</v>
      </c>
      <c r="P1117">
        <v>99</v>
      </c>
      <c r="Q1117">
        <v>4</v>
      </c>
      <c r="R1117">
        <v>6</v>
      </c>
      <c r="S1117">
        <v>8.3333333333333357</v>
      </c>
      <c r="T1117">
        <v>15</v>
      </c>
      <c r="U1117">
        <v>395.86666666666656</v>
      </c>
      <c r="V1117">
        <v>100</v>
      </c>
      <c r="W1117">
        <v>100</v>
      </c>
      <c r="X1117">
        <v>83.333333333333314</v>
      </c>
      <c r="Y1117">
        <v>42.431225399332192</v>
      </c>
      <c r="Z1117">
        <v>1.2472191289246417</v>
      </c>
      <c r="AA1117">
        <v>0</v>
      </c>
      <c r="AB1117">
        <v>-35.755577855171339</v>
      </c>
      <c r="AE1117">
        <v>0.22701475595913728</v>
      </c>
      <c r="AF1117">
        <v>0.34435580224013945</v>
      </c>
      <c r="AG1117">
        <v>1018.25</v>
      </c>
      <c r="AH1117">
        <v>66.666666666666686</v>
      </c>
      <c r="AI1117">
        <v>33.333333333333343</v>
      </c>
      <c r="AJ1117">
        <v>240.10141086632535</v>
      </c>
      <c r="AK1117">
        <v>97.922461403852324</v>
      </c>
      <c r="AM1117">
        <v>-280.9788528369117</v>
      </c>
      <c r="AN1117">
        <v>99</v>
      </c>
      <c r="AO1117">
        <v>99</v>
      </c>
      <c r="AP1117">
        <v>99</v>
      </c>
      <c r="AQ1117">
        <v>99</v>
      </c>
      <c r="AR1117">
        <v>216.75</v>
      </c>
      <c r="AS1117">
        <v>40.012783952808654</v>
      </c>
    </row>
    <row r="1118" spans="1:45">
      <c r="A1118">
        <v>17</v>
      </c>
      <c r="B1118">
        <v>177</v>
      </c>
      <c r="C1118">
        <v>2024</v>
      </c>
      <c r="D1118">
        <v>9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15</v>
      </c>
      <c r="N1118">
        <v>99</v>
      </c>
      <c r="O1118">
        <v>99</v>
      </c>
      <c r="P1118">
        <v>99</v>
      </c>
      <c r="Q1118">
        <v>1</v>
      </c>
      <c r="R1118">
        <v>1</v>
      </c>
      <c r="S1118">
        <v>7</v>
      </c>
      <c r="T1118">
        <v>15</v>
      </c>
      <c r="U1118">
        <v>439.4</v>
      </c>
      <c r="V1118">
        <v>100</v>
      </c>
      <c r="W1118">
        <v>100</v>
      </c>
      <c r="X1118">
        <v>100</v>
      </c>
      <c r="Y1118">
        <v>0</v>
      </c>
      <c r="Z1118">
        <v>0</v>
      </c>
      <c r="AA1118">
        <v>0</v>
      </c>
      <c r="AE1118">
        <v>3.5348179568752219E-2</v>
      </c>
      <c r="AF1118">
        <v>5.8620416394398807E-2</v>
      </c>
      <c r="AG1118">
        <v>1189</v>
      </c>
      <c r="AH1118">
        <v>100</v>
      </c>
      <c r="AI1118">
        <v>0</v>
      </c>
      <c r="AJ1118">
        <v>0</v>
      </c>
      <c r="AN1118">
        <v>99</v>
      </c>
      <c r="AO1118">
        <v>99</v>
      </c>
      <c r="AP1118">
        <v>99</v>
      </c>
      <c r="AQ1118">
        <v>99</v>
      </c>
      <c r="AR1118">
        <v>228</v>
      </c>
      <c r="AS1118">
        <v>37.039061951585637</v>
      </c>
    </row>
    <row r="1119" spans="1:45">
      <c r="A1119">
        <v>17</v>
      </c>
      <c r="B1119">
        <v>178</v>
      </c>
      <c r="C1119">
        <v>2024</v>
      </c>
      <c r="D1119">
        <v>10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15</v>
      </c>
      <c r="N1119">
        <v>99</v>
      </c>
      <c r="O1119">
        <v>99</v>
      </c>
      <c r="P1119">
        <v>99</v>
      </c>
      <c r="Q1119">
        <v>16</v>
      </c>
      <c r="R1119">
        <v>17</v>
      </c>
      <c r="S1119">
        <v>7.1764705882352944</v>
      </c>
      <c r="T1119">
        <v>15</v>
      </c>
      <c r="U1119">
        <v>385.88823529411758</v>
      </c>
      <c r="V1119">
        <v>94.117647058823522</v>
      </c>
      <c r="W1119">
        <v>100</v>
      </c>
      <c r="X1119">
        <v>70.588235294117652</v>
      </c>
      <c r="Y1119">
        <v>65.481590429074487</v>
      </c>
      <c r="Z1119">
        <v>1.5429267116004692</v>
      </c>
      <c r="AA1119">
        <v>0</v>
      </c>
      <c r="AB1119">
        <v>80.063024199904106</v>
      </c>
      <c r="AE1119">
        <v>0.24058873478630061</v>
      </c>
      <c r="AF1119">
        <v>0.35866801259889658</v>
      </c>
      <c r="AG1119">
        <v>1235.5294117647061</v>
      </c>
      <c r="AH1119">
        <v>100</v>
      </c>
      <c r="AI1119">
        <v>64.705882352941188</v>
      </c>
      <c r="AJ1119">
        <v>145.38149313689431</v>
      </c>
      <c r="AK1119">
        <v>12.24468517868603</v>
      </c>
      <c r="AM1119">
        <v>2.6331842918618498</v>
      </c>
      <c r="AN1119">
        <v>99</v>
      </c>
      <c r="AO1119">
        <v>99</v>
      </c>
      <c r="AP1119">
        <v>99</v>
      </c>
      <c r="AQ1119">
        <v>99</v>
      </c>
      <c r="AR1119">
        <v>216.41176470588235</v>
      </c>
      <c r="AS1119">
        <v>37.81714414658304</v>
      </c>
    </row>
    <row r="1120" spans="1:45">
      <c r="A1120">
        <v>17</v>
      </c>
      <c r="B1120">
        <v>179</v>
      </c>
      <c r="C1120">
        <v>2024</v>
      </c>
      <c r="D1120">
        <v>11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15</v>
      </c>
      <c r="N1120">
        <v>99</v>
      </c>
      <c r="O1120">
        <v>99</v>
      </c>
      <c r="P1120">
        <v>99</v>
      </c>
      <c r="Q1120">
        <v>11</v>
      </c>
      <c r="R1120">
        <v>12</v>
      </c>
      <c r="S1120">
        <v>7.4166666666666687</v>
      </c>
      <c r="T1120">
        <v>15</v>
      </c>
      <c r="U1120">
        <v>372.7000000000001</v>
      </c>
      <c r="V1120">
        <v>100</v>
      </c>
      <c r="W1120">
        <v>100</v>
      </c>
      <c r="X1120">
        <v>83.333333333333314</v>
      </c>
      <c r="Y1120">
        <v>45.25542324775305</v>
      </c>
      <c r="Z1120">
        <v>1.1149240133549698</v>
      </c>
      <c r="AA1120">
        <v>0</v>
      </c>
      <c r="AB1120">
        <v>73.330698812620753</v>
      </c>
      <c r="AE1120">
        <v>0.20446413358323395</v>
      </c>
      <c r="AF1120">
        <v>0.28879566576621973</v>
      </c>
      <c r="AG1120">
        <v>1341.916666666667</v>
      </c>
      <c r="AH1120">
        <v>100</v>
      </c>
      <c r="AI1120">
        <v>75</v>
      </c>
      <c r="AJ1120">
        <v>51.474036065658197</v>
      </c>
      <c r="AK1120">
        <v>42.750970354184197</v>
      </c>
      <c r="AM1120">
        <v>31.134636680350745</v>
      </c>
      <c r="AN1120">
        <v>99</v>
      </c>
      <c r="AO1120">
        <v>99</v>
      </c>
      <c r="AP1120">
        <v>99</v>
      </c>
      <c r="AQ1120">
        <v>99</v>
      </c>
      <c r="AR1120">
        <v>212.5833333333334</v>
      </c>
      <c r="AS1120">
        <v>38.66398110550756</v>
      </c>
    </row>
    <row r="1121" spans="1:45">
      <c r="A1121">
        <v>17</v>
      </c>
      <c r="B1121">
        <v>180</v>
      </c>
      <c r="C1121">
        <v>2024</v>
      </c>
      <c r="D1121">
        <v>12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15</v>
      </c>
      <c r="N1121">
        <v>99</v>
      </c>
      <c r="O1121">
        <v>99</v>
      </c>
      <c r="P1121">
        <v>99</v>
      </c>
      <c r="Q1121">
        <v>9</v>
      </c>
      <c r="R1121">
        <v>10</v>
      </c>
      <c r="S1121">
        <v>7.6</v>
      </c>
      <c r="T1121">
        <v>15</v>
      </c>
      <c r="U1121">
        <v>371.92</v>
      </c>
      <c r="V1121">
        <v>100</v>
      </c>
      <c r="W1121">
        <v>100</v>
      </c>
      <c r="X1121">
        <v>70</v>
      </c>
      <c r="Y1121">
        <v>80.721147167269507</v>
      </c>
      <c r="Z1121">
        <v>1.2806248474865696</v>
      </c>
      <c r="AA1121">
        <v>0</v>
      </c>
      <c r="AB1121">
        <v>63.341180965578317</v>
      </c>
      <c r="AE1121">
        <v>0.24390243902439024</v>
      </c>
      <c r="AF1121">
        <v>0.34266229401865794</v>
      </c>
      <c r="AG1121">
        <v>1241.5555555555557</v>
      </c>
      <c r="AH1121">
        <v>80</v>
      </c>
      <c r="AI1121">
        <v>50</v>
      </c>
      <c r="AJ1121">
        <v>131.59458880390525</v>
      </c>
      <c r="AK1121">
        <v>-15.001099003530747</v>
      </c>
      <c r="AM1121">
        <v>23.115827606852953</v>
      </c>
      <c r="AN1121">
        <v>99</v>
      </c>
      <c r="AO1121">
        <v>99</v>
      </c>
      <c r="AP1121">
        <v>99</v>
      </c>
      <c r="AQ1121">
        <v>99</v>
      </c>
      <c r="AR1121">
        <v>208.55555555555557</v>
      </c>
      <c r="AS1121">
        <v>39.569929522958112</v>
      </c>
    </row>
    <row r="1122" spans="1:45">
      <c r="A1122">
        <v>17</v>
      </c>
      <c r="B1122">
        <v>181</v>
      </c>
      <c r="C1122">
        <v>2023</v>
      </c>
      <c r="D1122">
        <v>1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1</v>
      </c>
      <c r="N1122">
        <v>99</v>
      </c>
      <c r="O1122">
        <v>99</v>
      </c>
      <c r="P1122">
        <v>99</v>
      </c>
      <c r="Q1122">
        <v>3</v>
      </c>
      <c r="R1122">
        <v>3</v>
      </c>
      <c r="S1122">
        <v>2.5</v>
      </c>
      <c r="T1122">
        <v>1</v>
      </c>
      <c r="U1122">
        <v>169.46666666666673</v>
      </c>
      <c r="V1122">
        <v>33.333333333333343</v>
      </c>
      <c r="W1122">
        <v>0</v>
      </c>
      <c r="X1122">
        <v>0</v>
      </c>
      <c r="Y1122">
        <v>18.425405166659154</v>
      </c>
      <c r="AA1122">
        <v>0</v>
      </c>
      <c r="AE1122">
        <v>6.2305295950155749E-2</v>
      </c>
      <c r="AF1122">
        <v>3.9719147191471925E-2</v>
      </c>
      <c r="AG1122">
        <v>981</v>
      </c>
      <c r="AH1122">
        <v>33.333333333333343</v>
      </c>
      <c r="AI1122">
        <v>33.333333333333343</v>
      </c>
      <c r="AJ1122">
        <v>0</v>
      </c>
      <c r="AN1122">
        <v>99</v>
      </c>
      <c r="AO1122">
        <v>99</v>
      </c>
      <c r="AP1122">
        <v>99</v>
      </c>
      <c r="AQ1122">
        <v>99</v>
      </c>
      <c r="AR1122">
        <v>198</v>
      </c>
      <c r="AS1122">
        <v>18.550982738310562</v>
      </c>
    </row>
    <row r="1123" spans="1:45">
      <c r="A1123">
        <v>17</v>
      </c>
      <c r="B1123">
        <v>182</v>
      </c>
      <c r="C1123">
        <v>2023</v>
      </c>
      <c r="D1123">
        <v>2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1</v>
      </c>
      <c r="N1123">
        <v>99</v>
      </c>
      <c r="O1123">
        <v>99</v>
      </c>
      <c r="P1123">
        <v>99</v>
      </c>
      <c r="R1123">
        <v>0</v>
      </c>
      <c r="AN1123">
        <v>99</v>
      </c>
      <c r="AO1123">
        <v>99</v>
      </c>
      <c r="AP1123">
        <v>99</v>
      </c>
      <c r="AQ1123">
        <v>99</v>
      </c>
    </row>
    <row r="1124" spans="1:45">
      <c r="A1124">
        <v>17</v>
      </c>
      <c r="B1124">
        <v>183</v>
      </c>
      <c r="C1124">
        <v>2023</v>
      </c>
      <c r="D1124">
        <v>3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1</v>
      </c>
      <c r="N1124">
        <v>99</v>
      </c>
      <c r="O1124">
        <v>99</v>
      </c>
      <c r="P1124">
        <v>99</v>
      </c>
      <c r="Q1124">
        <v>1</v>
      </c>
      <c r="R1124">
        <v>1</v>
      </c>
      <c r="S1124">
        <v>1</v>
      </c>
      <c r="T1124">
        <v>1</v>
      </c>
      <c r="U1124">
        <v>171.70000000000005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E1124">
        <v>2.1934634788330777E-2</v>
      </c>
      <c r="AF1124">
        <v>1.4240789269826536E-2</v>
      </c>
      <c r="AG1124">
        <v>1474</v>
      </c>
      <c r="AH1124">
        <v>0</v>
      </c>
      <c r="AI1124">
        <v>100</v>
      </c>
      <c r="AJ1124">
        <v>0</v>
      </c>
      <c r="AN1124">
        <v>99</v>
      </c>
      <c r="AO1124">
        <v>99</v>
      </c>
      <c r="AP1124">
        <v>99</v>
      </c>
      <c r="AQ1124">
        <v>99</v>
      </c>
      <c r="AR1124">
        <v>212</v>
      </c>
      <c r="AS1124">
        <v>18.051814585194485</v>
      </c>
    </row>
    <row r="1125" spans="1:45">
      <c r="A1125">
        <v>17</v>
      </c>
      <c r="B1125">
        <v>184</v>
      </c>
      <c r="C1125">
        <v>2023</v>
      </c>
      <c r="D1125">
        <v>4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1</v>
      </c>
      <c r="N1125">
        <v>99</v>
      </c>
      <c r="O1125">
        <v>99</v>
      </c>
      <c r="P1125">
        <v>99</v>
      </c>
      <c r="Q1125">
        <v>1</v>
      </c>
      <c r="R1125">
        <v>1</v>
      </c>
      <c r="S1125">
        <v>3</v>
      </c>
      <c r="T1125">
        <v>1</v>
      </c>
      <c r="U1125">
        <v>152.30000000000001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E1125">
        <v>3.1979533098816758E-2</v>
      </c>
      <c r="AF1125">
        <v>1.820872096109527E-2</v>
      </c>
      <c r="AG1125">
        <v>1050</v>
      </c>
      <c r="AH1125">
        <v>100</v>
      </c>
      <c r="AI1125">
        <v>100</v>
      </c>
      <c r="AJ1125">
        <v>0</v>
      </c>
      <c r="AN1125">
        <v>99</v>
      </c>
      <c r="AO1125">
        <v>99</v>
      </c>
      <c r="AP1125">
        <v>99</v>
      </c>
      <c r="AQ1125">
        <v>99</v>
      </c>
      <c r="AR1125">
        <v>191</v>
      </c>
      <c r="AS1125">
        <v>21.814410743252846</v>
      </c>
    </row>
    <row r="1126" spans="1:45">
      <c r="A1126">
        <v>17</v>
      </c>
      <c r="B1126">
        <v>185</v>
      </c>
      <c r="C1126">
        <v>2023</v>
      </c>
      <c r="D1126">
        <v>5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1</v>
      </c>
      <c r="N1126">
        <v>99</v>
      </c>
      <c r="O1126">
        <v>99</v>
      </c>
      <c r="P1126">
        <v>99</v>
      </c>
      <c r="Q1126">
        <v>1</v>
      </c>
      <c r="R1126">
        <v>1</v>
      </c>
      <c r="S1126">
        <v>3</v>
      </c>
      <c r="T1126">
        <v>1</v>
      </c>
      <c r="U1126">
        <v>141.1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E1126">
        <v>2.5779840164990978E-2</v>
      </c>
      <c r="AF1126">
        <v>1.3645724686141076E-2</v>
      </c>
      <c r="AG1126">
        <v>736</v>
      </c>
      <c r="AH1126">
        <v>100</v>
      </c>
      <c r="AI1126">
        <v>100</v>
      </c>
      <c r="AJ1126">
        <v>0</v>
      </c>
      <c r="AN1126">
        <v>99</v>
      </c>
      <c r="AO1126">
        <v>99</v>
      </c>
      <c r="AP1126">
        <v>99</v>
      </c>
      <c r="AQ1126">
        <v>99</v>
      </c>
      <c r="AR1126">
        <v>189</v>
      </c>
      <c r="AS1126">
        <v>20.884962515935896</v>
      </c>
    </row>
    <row r="1127" spans="1:45">
      <c r="A1127">
        <v>17</v>
      </c>
      <c r="B1127">
        <v>186</v>
      </c>
      <c r="C1127">
        <v>2023</v>
      </c>
      <c r="D1127">
        <v>6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1</v>
      </c>
      <c r="N1127">
        <v>99</v>
      </c>
      <c r="O1127">
        <v>99</v>
      </c>
      <c r="P1127">
        <v>99</v>
      </c>
      <c r="Q1127">
        <v>1</v>
      </c>
      <c r="R1127">
        <v>1</v>
      </c>
      <c r="T1127">
        <v>1</v>
      </c>
      <c r="U1127">
        <v>119.4</v>
      </c>
      <c r="V1127">
        <v>100</v>
      </c>
      <c r="W1127">
        <v>0</v>
      </c>
      <c r="X1127">
        <v>0</v>
      </c>
      <c r="Y1127">
        <v>0</v>
      </c>
      <c r="AA1127">
        <v>0</v>
      </c>
      <c r="AE1127">
        <v>2.4752475247524754E-2</v>
      </c>
      <c r="AF1127">
        <v>1.1232373921776768E-2</v>
      </c>
      <c r="AG1127">
        <v>0</v>
      </c>
      <c r="AH1127">
        <v>0</v>
      </c>
      <c r="AI1127">
        <v>0</v>
      </c>
      <c r="AN1127">
        <v>99</v>
      </c>
      <c r="AO1127">
        <v>99</v>
      </c>
      <c r="AP1127">
        <v>99</v>
      </c>
      <c r="AQ1127">
        <v>99</v>
      </c>
    </row>
    <row r="1128" spans="1:45">
      <c r="A1128">
        <v>17</v>
      </c>
      <c r="B1128">
        <v>187</v>
      </c>
      <c r="C1128">
        <v>2023</v>
      </c>
      <c r="D1128">
        <v>7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1</v>
      </c>
      <c r="N1128">
        <v>99</v>
      </c>
      <c r="O1128">
        <v>99</v>
      </c>
      <c r="P1128">
        <v>99</v>
      </c>
      <c r="R1128">
        <v>0</v>
      </c>
      <c r="AN1128">
        <v>99</v>
      </c>
      <c r="AO1128">
        <v>99</v>
      </c>
      <c r="AP1128">
        <v>99</v>
      </c>
      <c r="AQ1128">
        <v>99</v>
      </c>
    </row>
    <row r="1129" spans="1:45">
      <c r="A1129">
        <v>17</v>
      </c>
      <c r="B1129">
        <v>188</v>
      </c>
      <c r="C1129">
        <v>2023</v>
      </c>
      <c r="D1129">
        <v>8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1</v>
      </c>
      <c r="N1129">
        <v>99</v>
      </c>
      <c r="O1129">
        <v>99</v>
      </c>
      <c r="P1129">
        <v>99</v>
      </c>
      <c r="R1129">
        <v>0</v>
      </c>
      <c r="AN1129">
        <v>99</v>
      </c>
      <c r="AO1129">
        <v>99</v>
      </c>
      <c r="AP1129">
        <v>99</v>
      </c>
      <c r="AQ1129">
        <v>99</v>
      </c>
    </row>
    <row r="1130" spans="1:45">
      <c r="A1130">
        <v>17</v>
      </c>
      <c r="B1130">
        <v>189</v>
      </c>
      <c r="C1130">
        <v>2023</v>
      </c>
      <c r="D1130">
        <v>9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1</v>
      </c>
      <c r="N1130">
        <v>99</v>
      </c>
      <c r="O1130">
        <v>99</v>
      </c>
      <c r="P1130">
        <v>99</v>
      </c>
      <c r="R1130">
        <v>0</v>
      </c>
      <c r="AN1130">
        <v>99</v>
      </c>
      <c r="AO1130">
        <v>99</v>
      </c>
      <c r="AP1130">
        <v>99</v>
      </c>
      <c r="AQ1130">
        <v>99</v>
      </c>
    </row>
    <row r="1131" spans="1:45">
      <c r="A1131">
        <v>17</v>
      </c>
      <c r="B1131">
        <v>190</v>
      </c>
      <c r="C1131">
        <v>2023</v>
      </c>
      <c r="D1131">
        <v>10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1</v>
      </c>
      <c r="N1131">
        <v>99</v>
      </c>
      <c r="O1131">
        <v>99</v>
      </c>
      <c r="P1131">
        <v>99</v>
      </c>
      <c r="Q1131">
        <v>2</v>
      </c>
      <c r="R1131">
        <v>2</v>
      </c>
      <c r="S1131">
        <v>2.5</v>
      </c>
      <c r="T1131">
        <v>1</v>
      </c>
      <c r="U1131">
        <v>181.75</v>
      </c>
      <c r="V1131">
        <v>0</v>
      </c>
      <c r="W1131">
        <v>0</v>
      </c>
      <c r="X1131">
        <v>0</v>
      </c>
      <c r="Y1131">
        <v>46.950000000000067</v>
      </c>
      <c r="Z1131">
        <v>1.5</v>
      </c>
      <c r="AA1131">
        <v>0</v>
      </c>
      <c r="AB1131">
        <v>99.999999999999986</v>
      </c>
      <c r="AE1131">
        <v>2.7828022818978712E-2</v>
      </c>
      <c r="AF1131">
        <v>1.9630368001085263E-2</v>
      </c>
      <c r="AG1131">
        <v>1023.5</v>
      </c>
      <c r="AH1131">
        <v>100</v>
      </c>
      <c r="AI1131">
        <v>50</v>
      </c>
      <c r="AJ1131">
        <v>33.5</v>
      </c>
      <c r="AK1131">
        <v>-99.999999999998778</v>
      </c>
      <c r="AM1131">
        <v>-100</v>
      </c>
      <c r="AN1131">
        <v>99</v>
      </c>
      <c r="AO1131">
        <v>99</v>
      </c>
      <c r="AP1131">
        <v>99</v>
      </c>
      <c r="AQ1131">
        <v>99</v>
      </c>
      <c r="AR1131">
        <v>208</v>
      </c>
      <c r="AS1131">
        <v>20.386594737101436</v>
      </c>
    </row>
    <row r="1132" spans="1:45">
      <c r="A1132">
        <v>17</v>
      </c>
      <c r="B1132">
        <v>191</v>
      </c>
      <c r="C1132">
        <v>2023</v>
      </c>
      <c r="D1132">
        <v>11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1</v>
      </c>
      <c r="N1132">
        <v>99</v>
      </c>
      <c r="O1132">
        <v>99</v>
      </c>
      <c r="P1132">
        <v>99</v>
      </c>
      <c r="Q1132">
        <v>2</v>
      </c>
      <c r="R1132">
        <v>2</v>
      </c>
      <c r="S1132">
        <v>1</v>
      </c>
      <c r="T1132">
        <v>1</v>
      </c>
      <c r="U1132">
        <v>133.70000000000002</v>
      </c>
      <c r="V1132">
        <v>50</v>
      </c>
      <c r="W1132">
        <v>0</v>
      </c>
      <c r="X1132">
        <v>0</v>
      </c>
      <c r="Y1132">
        <v>16.099999999999856</v>
      </c>
      <c r="AA1132">
        <v>0</v>
      </c>
      <c r="AE1132">
        <v>3.1147796293412244E-2</v>
      </c>
      <c r="AF1132">
        <v>1.594928580422306E-2</v>
      </c>
      <c r="AG1132">
        <v>1425</v>
      </c>
      <c r="AH1132">
        <v>50</v>
      </c>
      <c r="AI1132">
        <v>0</v>
      </c>
      <c r="AJ1132">
        <v>0</v>
      </c>
      <c r="AN1132">
        <v>99</v>
      </c>
      <c r="AO1132">
        <v>99</v>
      </c>
      <c r="AP1132">
        <v>99</v>
      </c>
      <c r="AQ1132">
        <v>99</v>
      </c>
      <c r="AR1132">
        <v>201</v>
      </c>
      <c r="AS1132">
        <v>14.5309441998197</v>
      </c>
    </row>
    <row r="1133" spans="1:45">
      <c r="A1133">
        <v>17</v>
      </c>
      <c r="B1133">
        <v>192</v>
      </c>
      <c r="C1133">
        <v>2023</v>
      </c>
      <c r="D1133">
        <v>12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1</v>
      </c>
      <c r="N1133">
        <v>99</v>
      </c>
      <c r="O1133">
        <v>99</v>
      </c>
      <c r="P1133">
        <v>99</v>
      </c>
      <c r="R1133">
        <v>0</v>
      </c>
      <c r="AN1133">
        <v>99</v>
      </c>
      <c r="AO1133">
        <v>99</v>
      </c>
      <c r="AP1133">
        <v>99</v>
      </c>
      <c r="AQ1133">
        <v>99</v>
      </c>
    </row>
    <row r="1134" spans="1:45">
      <c r="A1134">
        <v>17</v>
      </c>
      <c r="B1134">
        <v>193</v>
      </c>
      <c r="C1134">
        <v>2023</v>
      </c>
      <c r="D1134">
        <v>1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2</v>
      </c>
      <c r="N1134">
        <v>99</v>
      </c>
      <c r="O1134">
        <v>99</v>
      </c>
      <c r="P1134">
        <v>99</v>
      </c>
      <c r="Q1134">
        <v>11</v>
      </c>
      <c r="R1134">
        <v>11</v>
      </c>
      <c r="S1134">
        <v>2</v>
      </c>
      <c r="T1134">
        <v>2</v>
      </c>
      <c r="U1134">
        <v>183.10000000000005</v>
      </c>
      <c r="V1134">
        <v>27.272727272727277</v>
      </c>
      <c r="W1134">
        <v>0</v>
      </c>
      <c r="X1134">
        <v>0</v>
      </c>
      <c r="Y1134">
        <v>27.544509434731197</v>
      </c>
      <c r="Z1134">
        <v>0.42640143271122072</v>
      </c>
      <c r="AA1134">
        <v>0</v>
      </c>
      <c r="AB1134">
        <v>-610.08457975876149</v>
      </c>
      <c r="AE1134">
        <v>0.22845275181723779</v>
      </c>
      <c r="AF1134">
        <v>0.15735313603136025</v>
      </c>
      <c r="AG1134">
        <v>1161.8571428571429</v>
      </c>
      <c r="AH1134">
        <v>63.636363636363633</v>
      </c>
      <c r="AI1134">
        <v>18.181818181818183</v>
      </c>
      <c r="AJ1134">
        <v>256.06942617268476</v>
      </c>
      <c r="AK1134">
        <v>46.312624076296991</v>
      </c>
      <c r="AM1134">
        <v>-138.03144551667378</v>
      </c>
      <c r="AN1134">
        <v>99</v>
      </c>
      <c r="AO1134">
        <v>99</v>
      </c>
      <c r="AP1134">
        <v>99</v>
      </c>
      <c r="AQ1134">
        <v>99</v>
      </c>
      <c r="AR1134">
        <v>213.1428571428572</v>
      </c>
      <c r="AS1134">
        <v>19.253297367259862</v>
      </c>
    </row>
    <row r="1135" spans="1:45">
      <c r="A1135">
        <v>17</v>
      </c>
      <c r="B1135">
        <v>194</v>
      </c>
      <c r="C1135">
        <v>2023</v>
      </c>
      <c r="D1135">
        <v>2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2</v>
      </c>
      <c r="N1135">
        <v>99</v>
      </c>
      <c r="O1135">
        <v>99</v>
      </c>
      <c r="P1135">
        <v>99</v>
      </c>
      <c r="Q1135">
        <v>13</v>
      </c>
      <c r="R1135">
        <v>24</v>
      </c>
      <c r="S1135">
        <v>2.7692307692307705</v>
      </c>
      <c r="T1135">
        <v>2</v>
      </c>
      <c r="U1135">
        <v>110.9041666666667</v>
      </c>
      <c r="V1135">
        <v>54.16666666666665</v>
      </c>
      <c r="W1135">
        <v>0</v>
      </c>
      <c r="X1135">
        <v>0</v>
      </c>
      <c r="Y1135">
        <v>109.95688730576281</v>
      </c>
      <c r="AA1135">
        <v>0</v>
      </c>
      <c r="AE1135">
        <v>0.75495438817238092</v>
      </c>
      <c r="AF1135">
        <v>0.31882114393749944</v>
      </c>
      <c r="AG1135">
        <v>1070.0999999999999</v>
      </c>
      <c r="AH1135">
        <v>41.666666666666657</v>
      </c>
      <c r="AI1135">
        <v>16.666666666666671</v>
      </c>
      <c r="AJ1135">
        <v>160.34303851430602</v>
      </c>
      <c r="AK1135">
        <v>471.35841994139219</v>
      </c>
      <c r="AN1135">
        <v>99</v>
      </c>
      <c r="AO1135">
        <v>99</v>
      </c>
      <c r="AP1135">
        <v>99</v>
      </c>
      <c r="AQ1135">
        <v>99</v>
      </c>
      <c r="AR1135">
        <v>209.3</v>
      </c>
      <c r="AS1135">
        <v>20.614973870791495</v>
      </c>
    </row>
    <row r="1136" spans="1:45">
      <c r="A1136">
        <v>17</v>
      </c>
      <c r="B1136">
        <v>195</v>
      </c>
      <c r="C1136">
        <v>2023</v>
      </c>
      <c r="D1136">
        <v>3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2</v>
      </c>
      <c r="N1136">
        <v>99</v>
      </c>
      <c r="O1136">
        <v>99</v>
      </c>
      <c r="P1136">
        <v>99</v>
      </c>
      <c r="Q1136">
        <v>11</v>
      </c>
      <c r="R1136">
        <v>14</v>
      </c>
      <c r="S1136">
        <v>1.6428571428571423</v>
      </c>
      <c r="T1136">
        <v>2</v>
      </c>
      <c r="U1136">
        <v>172.38571428571424</v>
      </c>
      <c r="V1136">
        <v>7.1428571428571441</v>
      </c>
      <c r="W1136">
        <v>0</v>
      </c>
      <c r="X1136">
        <v>0</v>
      </c>
      <c r="Y1136">
        <v>28.814055527092577</v>
      </c>
      <c r="Z1136">
        <v>1.2876968840942822</v>
      </c>
      <c r="AA1136">
        <v>0</v>
      </c>
      <c r="AB1136">
        <v>32.905507530093161</v>
      </c>
      <c r="AE1136">
        <v>0.30708488703663089</v>
      </c>
      <c r="AF1136">
        <v>0.20016727328945463</v>
      </c>
      <c r="AG1136">
        <v>1130.2</v>
      </c>
      <c r="AH1136">
        <v>71.428571428571445</v>
      </c>
      <c r="AI1136">
        <v>7.1428571428571441</v>
      </c>
      <c r="AJ1136">
        <v>214.3216274667584</v>
      </c>
      <c r="AK1136">
        <v>-10.714548375704462</v>
      </c>
      <c r="AM1136">
        <v>-148.36409383531247</v>
      </c>
      <c r="AN1136">
        <v>99</v>
      </c>
      <c r="AO1136">
        <v>99</v>
      </c>
      <c r="AP1136">
        <v>99</v>
      </c>
      <c r="AQ1136">
        <v>99</v>
      </c>
      <c r="AR1136">
        <v>210.5</v>
      </c>
      <c r="AS1136">
        <v>18.332084850194015</v>
      </c>
    </row>
    <row r="1137" spans="1:45">
      <c r="A1137">
        <v>17</v>
      </c>
      <c r="B1137">
        <v>196</v>
      </c>
      <c r="C1137">
        <v>2023</v>
      </c>
      <c r="D1137">
        <v>4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2</v>
      </c>
      <c r="N1137">
        <v>99</v>
      </c>
      <c r="O1137">
        <v>99</v>
      </c>
      <c r="P1137">
        <v>99</v>
      </c>
      <c r="Q1137">
        <v>9</v>
      </c>
      <c r="R1137">
        <v>9</v>
      </c>
      <c r="S1137">
        <v>1.75</v>
      </c>
      <c r="T1137">
        <v>2</v>
      </c>
      <c r="U1137">
        <v>214.14444444444445</v>
      </c>
      <c r="V1137">
        <v>11.111111111111112</v>
      </c>
      <c r="W1137">
        <v>0</v>
      </c>
      <c r="X1137">
        <v>0</v>
      </c>
      <c r="Y1137">
        <v>27.988891094349679</v>
      </c>
      <c r="Z1137">
        <v>1.1755613316388236</v>
      </c>
      <c r="AA1137">
        <v>0</v>
      </c>
      <c r="AB1137">
        <v>-105.45416158039782</v>
      </c>
      <c r="AE1137">
        <v>0.2878157978893508</v>
      </c>
      <c r="AF1137">
        <v>0.23042460872172621</v>
      </c>
      <c r="AG1137">
        <v>1175</v>
      </c>
      <c r="AH1137">
        <v>44.44444444444445</v>
      </c>
      <c r="AI1137">
        <v>11.111111111111112</v>
      </c>
      <c r="AJ1137">
        <v>63.639610306789272</v>
      </c>
      <c r="AK1137">
        <v>-614.53706381879988</v>
      </c>
      <c r="AM1137">
        <v>-428.73985948748037</v>
      </c>
      <c r="AN1137">
        <v>99</v>
      </c>
      <c r="AO1137">
        <v>99</v>
      </c>
      <c r="AP1137">
        <v>99</v>
      </c>
      <c r="AQ1137">
        <v>99</v>
      </c>
      <c r="AR1137">
        <v>219.75</v>
      </c>
      <c r="AS1137">
        <v>19.456450388692964</v>
      </c>
    </row>
    <row r="1138" spans="1:45">
      <c r="A1138">
        <v>17</v>
      </c>
      <c r="B1138">
        <v>197</v>
      </c>
      <c r="C1138">
        <v>2023</v>
      </c>
      <c r="D1138">
        <v>5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2</v>
      </c>
      <c r="N1138">
        <v>99</v>
      </c>
      <c r="O1138">
        <v>99</v>
      </c>
      <c r="P1138">
        <v>99</v>
      </c>
      <c r="Q1138">
        <v>9</v>
      </c>
      <c r="R1138">
        <v>11</v>
      </c>
      <c r="S1138">
        <v>2.4545454545454546</v>
      </c>
      <c r="T1138">
        <v>2</v>
      </c>
      <c r="U1138">
        <v>193.63636363636363</v>
      </c>
      <c r="V1138">
        <v>0</v>
      </c>
      <c r="W1138">
        <v>0</v>
      </c>
      <c r="X1138">
        <v>0</v>
      </c>
      <c r="Y1138">
        <v>34.214172308808877</v>
      </c>
      <c r="Z1138">
        <v>1.4373989364401722</v>
      </c>
      <c r="AA1138">
        <v>0</v>
      </c>
      <c r="AB1138">
        <v>69.137977688615194</v>
      </c>
      <c r="AE1138">
        <v>0.28357824181490088</v>
      </c>
      <c r="AF1138">
        <v>0.20599144990418497</v>
      </c>
      <c r="AG1138">
        <v>1055.1818181818185</v>
      </c>
      <c r="AH1138">
        <v>100</v>
      </c>
      <c r="AI1138">
        <v>45.454545454545446</v>
      </c>
      <c r="AJ1138">
        <v>198.76565378346129</v>
      </c>
      <c r="AK1138">
        <v>38.163367271666509</v>
      </c>
      <c r="AM1138">
        <v>-17.624919704228663</v>
      </c>
      <c r="AN1138">
        <v>99</v>
      </c>
      <c r="AO1138">
        <v>99</v>
      </c>
      <c r="AP1138">
        <v>99</v>
      </c>
      <c r="AQ1138">
        <v>99</v>
      </c>
      <c r="AR1138">
        <v>207.6363636363636</v>
      </c>
      <c r="AS1138">
        <v>21.646134346465622</v>
      </c>
    </row>
    <row r="1139" spans="1:45">
      <c r="A1139">
        <v>17</v>
      </c>
      <c r="B1139">
        <v>198</v>
      </c>
      <c r="C1139">
        <v>2023</v>
      </c>
      <c r="D1139">
        <v>6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2</v>
      </c>
      <c r="N1139">
        <v>99</v>
      </c>
      <c r="O1139">
        <v>99</v>
      </c>
      <c r="P1139">
        <v>99</v>
      </c>
      <c r="Q1139">
        <v>7</v>
      </c>
      <c r="R1139">
        <v>9</v>
      </c>
      <c r="S1139">
        <v>2</v>
      </c>
      <c r="T1139">
        <v>2</v>
      </c>
      <c r="U1139">
        <v>173.61111111111109</v>
      </c>
      <c r="V1139">
        <v>33.333333333333343</v>
      </c>
      <c r="W1139">
        <v>0</v>
      </c>
      <c r="X1139">
        <v>0</v>
      </c>
      <c r="Y1139">
        <v>44.166313066369149</v>
      </c>
      <c r="Z1139">
        <v>1.5634719199411431</v>
      </c>
      <c r="AA1139">
        <v>0</v>
      </c>
      <c r="AB1139">
        <v>2.8319718108988456</v>
      </c>
      <c r="AE1139">
        <v>0.22277227722772283</v>
      </c>
      <c r="AF1139">
        <v>0.1469898178624473</v>
      </c>
      <c r="AG1139">
        <v>1089.4285714285711</v>
      </c>
      <c r="AH1139">
        <v>77.777777777777771</v>
      </c>
      <c r="AI1139">
        <v>33.333333333333343</v>
      </c>
      <c r="AJ1139">
        <v>231.37530251140689</v>
      </c>
      <c r="AK1139">
        <v>71.047483364499996</v>
      </c>
      <c r="AM1139">
        <v>17.889288860526349</v>
      </c>
      <c r="AN1139">
        <v>99</v>
      </c>
      <c r="AO1139">
        <v>99</v>
      </c>
      <c r="AP1139">
        <v>99</v>
      </c>
      <c r="AQ1139">
        <v>99</v>
      </c>
      <c r="AR1139">
        <v>208.1428571428572</v>
      </c>
      <c r="AS1139">
        <v>19.9459139378998</v>
      </c>
    </row>
    <row r="1140" spans="1:45">
      <c r="A1140">
        <v>17</v>
      </c>
      <c r="B1140">
        <v>199</v>
      </c>
      <c r="C1140">
        <v>2023</v>
      </c>
      <c r="D1140">
        <v>7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2</v>
      </c>
      <c r="N1140">
        <v>99</v>
      </c>
      <c r="O1140">
        <v>99</v>
      </c>
      <c r="P1140">
        <v>99</v>
      </c>
      <c r="Q1140">
        <v>7</v>
      </c>
      <c r="R1140">
        <v>7</v>
      </c>
      <c r="S1140">
        <v>1.285714285714286</v>
      </c>
      <c r="T1140">
        <v>2</v>
      </c>
      <c r="U1140">
        <v>197.84285714285713</v>
      </c>
      <c r="V1140">
        <v>0</v>
      </c>
      <c r="W1140">
        <v>0</v>
      </c>
      <c r="X1140">
        <v>0</v>
      </c>
      <c r="Y1140">
        <v>36.863565331904709</v>
      </c>
      <c r="Z1140">
        <v>0.45175395145262542</v>
      </c>
      <c r="AA1140">
        <v>0</v>
      </c>
      <c r="AB1140">
        <v>22.058558506031336</v>
      </c>
      <c r="AE1140">
        <v>0.27548209366391191</v>
      </c>
      <c r="AF1140">
        <v>0.20642559087070927</v>
      </c>
      <c r="AG1140">
        <v>1151.1428571428571</v>
      </c>
      <c r="AH1140">
        <v>100</v>
      </c>
      <c r="AI1140">
        <v>28.571428571428577</v>
      </c>
      <c r="AJ1140">
        <v>164.15796275141216</v>
      </c>
      <c r="AK1140">
        <v>54.258225140765987</v>
      </c>
      <c r="AM1140">
        <v>-11.613214754723584</v>
      </c>
      <c r="AN1140">
        <v>99</v>
      </c>
      <c r="AO1140">
        <v>99</v>
      </c>
      <c r="AP1140">
        <v>99</v>
      </c>
      <c r="AQ1140">
        <v>99</v>
      </c>
      <c r="AR1140">
        <v>221.8571428571428</v>
      </c>
      <c r="AS1140">
        <v>17.965855163531234</v>
      </c>
    </row>
    <row r="1141" spans="1:45">
      <c r="A1141">
        <v>17</v>
      </c>
      <c r="B1141">
        <v>200</v>
      </c>
      <c r="C1141">
        <v>2023</v>
      </c>
      <c r="D1141">
        <v>8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2</v>
      </c>
      <c r="N1141">
        <v>99</v>
      </c>
      <c r="O1141">
        <v>99</v>
      </c>
      <c r="P1141">
        <v>99</v>
      </c>
      <c r="Q1141">
        <v>15</v>
      </c>
      <c r="R1141">
        <v>16</v>
      </c>
      <c r="S1141">
        <v>2.25</v>
      </c>
      <c r="T1141">
        <v>2</v>
      </c>
      <c r="U1141">
        <v>181.69374999999999</v>
      </c>
      <c r="V1141">
        <v>0</v>
      </c>
      <c r="W1141">
        <v>0</v>
      </c>
      <c r="X1141">
        <v>0</v>
      </c>
      <c r="Y1141">
        <v>36.225051220633183</v>
      </c>
      <c r="Z1141">
        <v>1.25</v>
      </c>
      <c r="AA1141">
        <v>0</v>
      </c>
      <c r="AB1141">
        <v>56.525109861920917</v>
      </c>
      <c r="AE1141">
        <v>0.50046918986549915</v>
      </c>
      <c r="AF1141">
        <v>0.34908852842331861</v>
      </c>
      <c r="AG1141">
        <v>1058.2307692307697</v>
      </c>
      <c r="AH1141">
        <v>81.25</v>
      </c>
      <c r="AI1141">
        <v>50</v>
      </c>
      <c r="AJ1141">
        <v>166.25335339412837</v>
      </c>
      <c r="AK1141">
        <v>32.993231538658392</v>
      </c>
      <c r="AM1141">
        <v>97.784031088886366</v>
      </c>
      <c r="AN1141">
        <v>99</v>
      </c>
      <c r="AO1141">
        <v>99</v>
      </c>
      <c r="AP1141">
        <v>99</v>
      </c>
      <c r="AQ1141">
        <v>99</v>
      </c>
      <c r="AR1141">
        <v>205.84615384615387</v>
      </c>
      <c r="AS1141">
        <v>20.841490918597952</v>
      </c>
    </row>
    <row r="1142" spans="1:45">
      <c r="A1142">
        <v>17</v>
      </c>
      <c r="B1142">
        <v>201</v>
      </c>
      <c r="C1142">
        <v>2023</v>
      </c>
      <c r="D1142">
        <v>9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2</v>
      </c>
      <c r="N1142">
        <v>99</v>
      </c>
      <c r="O1142">
        <v>99</v>
      </c>
      <c r="P1142">
        <v>99</v>
      </c>
      <c r="Q1142">
        <v>17</v>
      </c>
      <c r="R1142">
        <v>17</v>
      </c>
      <c r="S1142">
        <v>1.7058823529411764</v>
      </c>
      <c r="T1142">
        <v>2</v>
      </c>
      <c r="U1142">
        <v>182.58235294117648</v>
      </c>
      <c r="V1142">
        <v>0</v>
      </c>
      <c r="W1142">
        <v>0</v>
      </c>
      <c r="X1142">
        <v>0</v>
      </c>
      <c r="Y1142">
        <v>37.019601092555106</v>
      </c>
      <c r="Z1142">
        <v>0.74870129772693261</v>
      </c>
      <c r="AA1142">
        <v>0</v>
      </c>
      <c r="AB1142">
        <v>41.960752747760608</v>
      </c>
      <c r="AE1142">
        <v>0.50266114725014799</v>
      </c>
      <c r="AF1142">
        <v>0.3549941242233538</v>
      </c>
      <c r="AG1142">
        <v>1012.6666666666664</v>
      </c>
      <c r="AH1142">
        <v>88.235294117647058</v>
      </c>
      <c r="AI1142">
        <v>17.647058823529413</v>
      </c>
      <c r="AJ1142">
        <v>178.41213212360003</v>
      </c>
      <c r="AK1142">
        <v>70.176465257994124</v>
      </c>
      <c r="AM1142">
        <v>79.936033119380383</v>
      </c>
      <c r="AN1142">
        <v>99</v>
      </c>
      <c r="AO1142">
        <v>99</v>
      </c>
      <c r="AP1142">
        <v>99</v>
      </c>
      <c r="AQ1142">
        <v>99</v>
      </c>
      <c r="AR1142">
        <v>210.06666666666661</v>
      </c>
      <c r="AS1142">
        <v>19.815828015814756</v>
      </c>
    </row>
    <row r="1143" spans="1:45">
      <c r="A1143">
        <v>17</v>
      </c>
      <c r="B1143">
        <v>202</v>
      </c>
      <c r="C1143">
        <v>2023</v>
      </c>
      <c r="D1143">
        <v>10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2</v>
      </c>
      <c r="N1143">
        <v>99</v>
      </c>
      <c r="O1143">
        <v>99</v>
      </c>
      <c r="P1143">
        <v>99</v>
      </c>
      <c r="Q1143">
        <v>28</v>
      </c>
      <c r="R1143">
        <v>35</v>
      </c>
      <c r="S1143">
        <v>2.5</v>
      </c>
      <c r="T1143">
        <v>2</v>
      </c>
      <c r="U1143">
        <v>188.47714285714289</v>
      </c>
      <c r="V1143">
        <v>5.7142857142857153</v>
      </c>
      <c r="W1143">
        <v>0</v>
      </c>
      <c r="X1143">
        <v>0</v>
      </c>
      <c r="Y1143">
        <v>44.068706653615905</v>
      </c>
      <c r="Z1143">
        <v>1.2900719802730829</v>
      </c>
      <c r="AA1143">
        <v>0</v>
      </c>
      <c r="AB1143">
        <v>55.912285645062489</v>
      </c>
      <c r="AE1143">
        <v>0.48699039933212751</v>
      </c>
      <c r="AF1143">
        <v>0.35624662611488078</v>
      </c>
      <c r="AG1143">
        <v>1031.2580645161288</v>
      </c>
      <c r="AH1143">
        <v>88.571428571428555</v>
      </c>
      <c r="AI1143">
        <v>54.285714285714306</v>
      </c>
      <c r="AJ1143">
        <v>160.86880403727443</v>
      </c>
      <c r="AK1143">
        <v>56.365530019681344</v>
      </c>
      <c r="AM1143">
        <v>30.721990396388723</v>
      </c>
      <c r="AN1143">
        <v>99</v>
      </c>
      <c r="AO1143">
        <v>99</v>
      </c>
      <c r="AP1143">
        <v>99</v>
      </c>
      <c r="AQ1143">
        <v>99</v>
      </c>
      <c r="AR1143">
        <v>206.32258064516128</v>
      </c>
      <c r="AS1143">
        <v>21.565100098429813</v>
      </c>
    </row>
    <row r="1144" spans="1:45">
      <c r="A1144">
        <v>17</v>
      </c>
      <c r="B1144">
        <v>203</v>
      </c>
      <c r="C1144">
        <v>2023</v>
      </c>
      <c r="D1144">
        <v>11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2</v>
      </c>
      <c r="N1144">
        <v>99</v>
      </c>
      <c r="O1144">
        <v>99</v>
      </c>
      <c r="P1144">
        <v>99</v>
      </c>
      <c r="Q1144">
        <v>17</v>
      </c>
      <c r="R1144">
        <v>22</v>
      </c>
      <c r="S1144">
        <v>1.9473684210526312</v>
      </c>
      <c r="T1144">
        <v>2</v>
      </c>
      <c r="U1144">
        <v>187.83636363636367</v>
      </c>
      <c r="V1144">
        <v>18.181818181818183</v>
      </c>
      <c r="W1144">
        <v>0</v>
      </c>
      <c r="X1144">
        <v>0</v>
      </c>
      <c r="Y1144">
        <v>34.500415616133175</v>
      </c>
      <c r="Z1144">
        <v>1.1593618369821459</v>
      </c>
      <c r="AA1144">
        <v>0</v>
      </c>
      <c r="AB1144">
        <v>-72.071545243789984</v>
      </c>
      <c r="AE1144">
        <v>0.34262575922753474</v>
      </c>
      <c r="AF1144">
        <v>0.24648028667678157</v>
      </c>
      <c r="AG1144">
        <v>1102.4210526315787</v>
      </c>
      <c r="AH1144">
        <v>86.363636363636346</v>
      </c>
      <c r="AI1144">
        <v>27.272727272727277</v>
      </c>
      <c r="AJ1144">
        <v>211.38797351377499</v>
      </c>
      <c r="AK1144">
        <v>-5.7195451522009284</v>
      </c>
      <c r="AM1144">
        <v>-107.90629907318952</v>
      </c>
      <c r="AN1144">
        <v>99</v>
      </c>
      <c r="AO1144">
        <v>99</v>
      </c>
      <c r="AP1144">
        <v>99</v>
      </c>
      <c r="AQ1144">
        <v>99</v>
      </c>
      <c r="AR1144">
        <v>210.57894736842101</v>
      </c>
      <c r="AS1144">
        <v>20.284103965945036</v>
      </c>
    </row>
    <row r="1145" spans="1:45">
      <c r="A1145">
        <v>17</v>
      </c>
      <c r="B1145">
        <v>204</v>
      </c>
      <c r="C1145">
        <v>2023</v>
      </c>
      <c r="D1145">
        <v>12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2</v>
      </c>
      <c r="N1145">
        <v>99</v>
      </c>
      <c r="O1145">
        <v>99</v>
      </c>
      <c r="P1145">
        <v>99</v>
      </c>
      <c r="Q1145">
        <v>20</v>
      </c>
      <c r="R1145">
        <v>37</v>
      </c>
      <c r="S1145">
        <v>3.3888888888888888</v>
      </c>
      <c r="T1145">
        <v>2</v>
      </c>
      <c r="U1145">
        <v>188.38648648648649</v>
      </c>
      <c r="V1145">
        <v>10.810810810810812</v>
      </c>
      <c r="W1145">
        <v>0</v>
      </c>
      <c r="X1145">
        <v>0</v>
      </c>
      <c r="Y1145">
        <v>29.631248682194261</v>
      </c>
      <c r="Z1145">
        <v>1.6363356198920784</v>
      </c>
      <c r="AA1145">
        <v>0</v>
      </c>
      <c r="AB1145">
        <v>8.1397565258531603</v>
      </c>
      <c r="AE1145">
        <v>0.88116218147177883</v>
      </c>
      <c r="AF1145">
        <v>0.63358006139372003</v>
      </c>
      <c r="AG1145">
        <v>1017.6666666666664</v>
      </c>
      <c r="AH1145">
        <v>89.189189189189179</v>
      </c>
      <c r="AI1145">
        <v>64.864864864864884</v>
      </c>
      <c r="AJ1145">
        <v>174.23228428993565</v>
      </c>
      <c r="AK1145">
        <v>16.029853866789601</v>
      </c>
      <c r="AM1145">
        <v>10.978980394346694</v>
      </c>
      <c r="AN1145">
        <v>99</v>
      </c>
      <c r="AO1145">
        <v>99</v>
      </c>
      <c r="AP1145">
        <v>99</v>
      </c>
      <c r="AQ1145">
        <v>99</v>
      </c>
      <c r="AR1145">
        <v>199.84848484848484</v>
      </c>
      <c r="AS1145">
        <v>23.866594424319015</v>
      </c>
    </row>
    <row r="1146" spans="1:45">
      <c r="A1146">
        <v>17</v>
      </c>
      <c r="B1146">
        <v>205</v>
      </c>
      <c r="C1146">
        <v>2023</v>
      </c>
      <c r="D1146">
        <v>1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3</v>
      </c>
      <c r="N1146">
        <v>99</v>
      </c>
      <c r="O1146">
        <v>99</v>
      </c>
      <c r="P1146">
        <v>99</v>
      </c>
      <c r="Q1146">
        <v>97</v>
      </c>
      <c r="R1146">
        <v>114</v>
      </c>
      <c r="S1146">
        <v>2.0087719298245621</v>
      </c>
      <c r="T1146">
        <v>3</v>
      </c>
      <c r="U1146">
        <v>201.08070175438596</v>
      </c>
      <c r="V1146">
        <v>2.6315789473684221</v>
      </c>
      <c r="W1146">
        <v>0</v>
      </c>
      <c r="X1146">
        <v>0.87719298245614019</v>
      </c>
      <c r="Y1146">
        <v>40.262247514838691</v>
      </c>
      <c r="Z1146">
        <v>1.203034278106732</v>
      </c>
      <c r="AA1146">
        <v>0</v>
      </c>
      <c r="AB1146">
        <v>57.41457266519911</v>
      </c>
      <c r="AE1146">
        <v>2.3676012461059184</v>
      </c>
      <c r="AF1146">
        <v>1.7908929089290897</v>
      </c>
      <c r="AG1146">
        <v>1081.2376237623764</v>
      </c>
      <c r="AH1146">
        <v>88.596491228070192</v>
      </c>
      <c r="AI1146">
        <v>21.929824561403503</v>
      </c>
      <c r="AJ1146">
        <v>181.54829968662875</v>
      </c>
      <c r="AK1146">
        <v>36.702621038434927</v>
      </c>
      <c r="AM1146">
        <v>0.31760495668210598</v>
      </c>
      <c r="AN1146">
        <v>99</v>
      </c>
      <c r="AO1146">
        <v>99</v>
      </c>
      <c r="AP1146">
        <v>99</v>
      </c>
      <c r="AQ1146">
        <v>99</v>
      </c>
      <c r="AR1146">
        <v>213.43564356435644</v>
      </c>
      <c r="AS1146">
        <v>20.670735255504848</v>
      </c>
    </row>
    <row r="1147" spans="1:45">
      <c r="A1147">
        <v>17</v>
      </c>
      <c r="B1147">
        <v>206</v>
      </c>
      <c r="C1147">
        <v>2023</v>
      </c>
      <c r="D1147">
        <v>2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3</v>
      </c>
      <c r="N1147">
        <v>99</v>
      </c>
      <c r="O1147">
        <v>99</v>
      </c>
      <c r="P1147">
        <v>99</v>
      </c>
      <c r="Q1147">
        <v>67</v>
      </c>
      <c r="R1147">
        <v>80</v>
      </c>
      <c r="S1147">
        <v>2.1818181818181817</v>
      </c>
      <c r="T1147">
        <v>3</v>
      </c>
      <c r="U1147">
        <v>201.48374999999999</v>
      </c>
      <c r="V1147">
        <v>8.75</v>
      </c>
      <c r="W1147">
        <v>0</v>
      </c>
      <c r="X1147">
        <v>1.25</v>
      </c>
      <c r="Y1147">
        <v>42.397135645435903</v>
      </c>
      <c r="Z1147">
        <v>1.2902206871258903</v>
      </c>
      <c r="AA1147">
        <v>0</v>
      </c>
      <c r="AB1147">
        <v>27.431234265724683</v>
      </c>
      <c r="AE1147">
        <v>2.5165146272412717</v>
      </c>
      <c r="AF1147">
        <v>1.9307143452625659</v>
      </c>
      <c r="AG1147">
        <v>1106.4722222222222</v>
      </c>
      <c r="AH1147">
        <v>90</v>
      </c>
      <c r="AI1147">
        <v>23.75</v>
      </c>
      <c r="AJ1147">
        <v>176.31419021973124</v>
      </c>
      <c r="AK1147">
        <v>29.194466507913656</v>
      </c>
      <c r="AM1147">
        <v>10.771643126181923</v>
      </c>
      <c r="AN1147">
        <v>99</v>
      </c>
      <c r="AO1147">
        <v>99</v>
      </c>
      <c r="AP1147">
        <v>99</v>
      </c>
      <c r="AQ1147">
        <v>99</v>
      </c>
      <c r="AR1147">
        <v>211.65277777777777</v>
      </c>
      <c r="AS1147">
        <v>21.199798702491972</v>
      </c>
    </row>
    <row r="1148" spans="1:45">
      <c r="A1148">
        <v>17</v>
      </c>
      <c r="B1148">
        <v>207</v>
      </c>
      <c r="C1148">
        <v>2023</v>
      </c>
      <c r="D1148">
        <v>3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3</v>
      </c>
      <c r="N1148">
        <v>99</v>
      </c>
      <c r="O1148">
        <v>99</v>
      </c>
      <c r="P1148">
        <v>99</v>
      </c>
      <c r="Q1148">
        <v>89</v>
      </c>
      <c r="R1148">
        <v>94</v>
      </c>
      <c r="S1148">
        <v>1.8404255319148941</v>
      </c>
      <c r="T1148">
        <v>3</v>
      </c>
      <c r="U1148">
        <v>198.85957446808516</v>
      </c>
      <c r="V1148">
        <v>1.0638297872340428</v>
      </c>
      <c r="W1148">
        <v>0</v>
      </c>
      <c r="X1148">
        <v>0</v>
      </c>
      <c r="Y1148">
        <v>33.897336615229491</v>
      </c>
      <c r="Z1148">
        <v>0.93743869574724237</v>
      </c>
      <c r="AA1148">
        <v>0</v>
      </c>
      <c r="AB1148">
        <v>43.357562297552001</v>
      </c>
      <c r="AE1148">
        <v>2.061855670103093</v>
      </c>
      <c r="AF1148">
        <v>1.5503798815551173</v>
      </c>
      <c r="AG1148">
        <v>1078.3563218390805</v>
      </c>
      <c r="AH1148">
        <v>92.553191489361694</v>
      </c>
      <c r="AI1148">
        <v>12.765957446808516</v>
      </c>
      <c r="AJ1148">
        <v>199.77429661112845</v>
      </c>
      <c r="AK1148">
        <v>17.951125102110655</v>
      </c>
      <c r="AM1148">
        <v>-35.64225748108543</v>
      </c>
      <c r="AN1148">
        <v>99</v>
      </c>
      <c r="AO1148">
        <v>99</v>
      </c>
      <c r="AP1148">
        <v>99</v>
      </c>
      <c r="AQ1148">
        <v>99</v>
      </c>
      <c r="AR1148">
        <v>212.89655172413796</v>
      </c>
      <c r="AS1148">
        <v>20.557820304014964</v>
      </c>
    </row>
    <row r="1149" spans="1:45">
      <c r="A1149">
        <v>17</v>
      </c>
      <c r="B1149">
        <v>208</v>
      </c>
      <c r="C1149">
        <v>2023</v>
      </c>
      <c r="D1149">
        <v>4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3</v>
      </c>
      <c r="N1149">
        <v>99</v>
      </c>
      <c r="O1149">
        <v>99</v>
      </c>
      <c r="P1149">
        <v>99</v>
      </c>
      <c r="Q1149">
        <v>53</v>
      </c>
      <c r="R1149">
        <v>56</v>
      </c>
      <c r="S1149">
        <v>2.2857142857142847</v>
      </c>
      <c r="T1149">
        <v>3</v>
      </c>
      <c r="U1149">
        <v>202.68214285714271</v>
      </c>
      <c r="V1149">
        <v>7.1428571428571441</v>
      </c>
      <c r="W1149">
        <v>0</v>
      </c>
      <c r="X1149">
        <v>0</v>
      </c>
      <c r="Y1149">
        <v>33.773209517641305</v>
      </c>
      <c r="Z1149">
        <v>1.5665508713900937</v>
      </c>
      <c r="AA1149">
        <v>0</v>
      </c>
      <c r="AB1149">
        <v>54.191182973529877</v>
      </c>
      <c r="AE1149">
        <v>1.7908538535337388</v>
      </c>
      <c r="AF1149">
        <v>1.3570100108511056</v>
      </c>
      <c r="AG1149">
        <v>1098.7380952380952</v>
      </c>
      <c r="AH1149">
        <v>75</v>
      </c>
      <c r="AI1149">
        <v>26.785714285714281</v>
      </c>
      <c r="AJ1149">
        <v>218.33275821703344</v>
      </c>
      <c r="AK1149">
        <v>-29.417303506199648</v>
      </c>
      <c r="AM1149">
        <v>-50.87879056150507</v>
      </c>
      <c r="AN1149">
        <v>99</v>
      </c>
      <c r="AO1149">
        <v>99</v>
      </c>
      <c r="AP1149">
        <v>99</v>
      </c>
      <c r="AQ1149">
        <v>99</v>
      </c>
      <c r="AR1149">
        <v>210.30952380952388</v>
      </c>
      <c r="AS1149">
        <v>21.607078029895312</v>
      </c>
    </row>
    <row r="1150" spans="1:45">
      <c r="A1150">
        <v>17</v>
      </c>
      <c r="B1150">
        <v>209</v>
      </c>
      <c r="C1150">
        <v>2023</v>
      </c>
      <c r="D1150">
        <v>5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3</v>
      </c>
      <c r="N1150">
        <v>99</v>
      </c>
      <c r="O1150">
        <v>99</v>
      </c>
      <c r="P1150">
        <v>99</v>
      </c>
      <c r="Q1150">
        <v>78</v>
      </c>
      <c r="R1150">
        <v>89</v>
      </c>
      <c r="S1150">
        <v>2.3837209302325579</v>
      </c>
      <c r="T1150">
        <v>3</v>
      </c>
      <c r="U1150">
        <v>196.15393258426965</v>
      </c>
      <c r="V1150">
        <v>8.9887640449438209</v>
      </c>
      <c r="W1150">
        <v>0</v>
      </c>
      <c r="X1150">
        <v>0</v>
      </c>
      <c r="Y1150">
        <v>37.176291394357314</v>
      </c>
      <c r="Z1150">
        <v>1.4034101040072555</v>
      </c>
      <c r="AA1150">
        <v>0</v>
      </c>
      <c r="AB1150">
        <v>16.46007386500586</v>
      </c>
      <c r="AE1150">
        <v>2.2944057746841962</v>
      </c>
      <c r="AF1150">
        <v>1.6883271995268956</v>
      </c>
      <c r="AG1150">
        <v>1080.7215189873421</v>
      </c>
      <c r="AH1150">
        <v>88.764044943820224</v>
      </c>
      <c r="AI1150">
        <v>33.707865168539328</v>
      </c>
      <c r="AJ1150">
        <v>212.10732515647456</v>
      </c>
      <c r="AK1150">
        <v>61.374691906310247</v>
      </c>
      <c r="AM1150">
        <v>-38.118137615178817</v>
      </c>
      <c r="AN1150">
        <v>99</v>
      </c>
      <c r="AO1150">
        <v>99</v>
      </c>
      <c r="AP1150">
        <v>99</v>
      </c>
      <c r="AQ1150">
        <v>99</v>
      </c>
      <c r="AR1150">
        <v>208.62025316455697</v>
      </c>
      <c r="AS1150">
        <v>21.686907009115064</v>
      </c>
    </row>
    <row r="1151" spans="1:45">
      <c r="A1151">
        <v>17</v>
      </c>
      <c r="B1151">
        <v>210</v>
      </c>
      <c r="C1151">
        <v>2023</v>
      </c>
      <c r="D1151">
        <v>6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3</v>
      </c>
      <c r="N1151">
        <v>99</v>
      </c>
      <c r="O1151">
        <v>99</v>
      </c>
      <c r="P1151">
        <v>99</v>
      </c>
      <c r="Q1151">
        <v>114</v>
      </c>
      <c r="R1151">
        <v>130</v>
      </c>
      <c r="S1151">
        <v>2.0697674418604657</v>
      </c>
      <c r="T1151">
        <v>3</v>
      </c>
      <c r="U1151">
        <v>195.05615384615396</v>
      </c>
      <c r="V1151">
        <v>3.8461538461538449</v>
      </c>
      <c r="W1151">
        <v>0</v>
      </c>
      <c r="X1151">
        <v>0</v>
      </c>
      <c r="Y1151">
        <v>37.540224588168826</v>
      </c>
      <c r="Z1151">
        <v>1.3476137193626321</v>
      </c>
      <c r="AA1151">
        <v>0</v>
      </c>
      <c r="AB1151">
        <v>38.10725491780056</v>
      </c>
      <c r="AE1151">
        <v>3.2178217821782185</v>
      </c>
      <c r="AF1151">
        <v>2.3854495414293981</v>
      </c>
      <c r="AG1151">
        <v>1089.5294117647061</v>
      </c>
      <c r="AH1151">
        <v>91.538461538461561</v>
      </c>
      <c r="AI1151">
        <v>28.461538461538456</v>
      </c>
      <c r="AJ1151">
        <v>205.29424767037412</v>
      </c>
      <c r="AK1151">
        <v>1.5453925755718996E-2</v>
      </c>
      <c r="AM1151">
        <v>-5.7791597131758117</v>
      </c>
      <c r="AN1151">
        <v>99</v>
      </c>
      <c r="AO1151">
        <v>99</v>
      </c>
      <c r="AP1151">
        <v>99</v>
      </c>
      <c r="AQ1151">
        <v>99</v>
      </c>
      <c r="AR1151">
        <v>209.24369747899163</v>
      </c>
      <c r="AS1151">
        <v>21.190904321728528</v>
      </c>
    </row>
    <row r="1152" spans="1:45">
      <c r="A1152">
        <v>17</v>
      </c>
      <c r="B1152">
        <v>211</v>
      </c>
      <c r="C1152">
        <v>2023</v>
      </c>
      <c r="D1152">
        <v>7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3</v>
      </c>
      <c r="N1152">
        <v>99</v>
      </c>
      <c r="O1152">
        <v>99</v>
      </c>
      <c r="P1152">
        <v>99</v>
      </c>
      <c r="Q1152">
        <v>81</v>
      </c>
      <c r="R1152">
        <v>94</v>
      </c>
      <c r="S1152">
        <v>1.9148936170212767</v>
      </c>
      <c r="T1152">
        <v>3</v>
      </c>
      <c r="U1152">
        <v>196.81595744680848</v>
      </c>
      <c r="V1152">
        <v>3.1914893617021289</v>
      </c>
      <c r="W1152">
        <v>0</v>
      </c>
      <c r="X1152">
        <v>0</v>
      </c>
      <c r="Y1152">
        <v>32.270905489381491</v>
      </c>
      <c r="Z1152">
        <v>1.2347760109401622</v>
      </c>
      <c r="AA1152">
        <v>0</v>
      </c>
      <c r="AB1152">
        <v>38.851138706374677</v>
      </c>
      <c r="AE1152">
        <v>3.6993309720582448</v>
      </c>
      <c r="AF1152">
        <v>2.7576127727790682</v>
      </c>
      <c r="AG1152">
        <v>1073.9411764705883</v>
      </c>
      <c r="AH1152">
        <v>89.361702127659598</v>
      </c>
      <c r="AI1152">
        <v>19.148936170212767</v>
      </c>
      <c r="AJ1152">
        <v>187.04188602563744</v>
      </c>
      <c r="AK1152">
        <v>8.3046128392350802</v>
      </c>
      <c r="AM1152">
        <v>-9.9538883183548457</v>
      </c>
      <c r="AN1152">
        <v>99</v>
      </c>
      <c r="AO1152">
        <v>99</v>
      </c>
      <c r="AP1152">
        <v>99</v>
      </c>
      <c r="AQ1152">
        <v>99</v>
      </c>
      <c r="AR1152">
        <v>211.0470588235294</v>
      </c>
      <c r="AS1152">
        <v>20.785171568947924</v>
      </c>
    </row>
    <row r="1153" spans="1:45">
      <c r="A1153">
        <v>17</v>
      </c>
      <c r="B1153">
        <v>212</v>
      </c>
      <c r="C1153">
        <v>2023</v>
      </c>
      <c r="D1153">
        <v>8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3</v>
      </c>
      <c r="N1153">
        <v>99</v>
      </c>
      <c r="O1153">
        <v>99</v>
      </c>
      <c r="P1153">
        <v>99</v>
      </c>
      <c r="Q1153">
        <v>98</v>
      </c>
      <c r="R1153">
        <v>114</v>
      </c>
      <c r="S1153">
        <v>2.125</v>
      </c>
      <c r="T1153">
        <v>3</v>
      </c>
      <c r="U1153">
        <v>206.45877192982456</v>
      </c>
      <c r="V1153">
        <v>1.7543859649122804</v>
      </c>
      <c r="W1153">
        <v>0</v>
      </c>
      <c r="X1153">
        <v>0</v>
      </c>
      <c r="Y1153">
        <v>36.599366813148798</v>
      </c>
      <c r="Z1153">
        <v>1.0728660991319776</v>
      </c>
      <c r="AA1153">
        <v>0</v>
      </c>
      <c r="AB1153">
        <v>12.779666893305311</v>
      </c>
      <c r="AE1153">
        <v>3.5658429777916809</v>
      </c>
      <c r="AF1153">
        <v>2.8262709681571874</v>
      </c>
      <c r="AG1153">
        <v>1101.278846153846</v>
      </c>
      <c r="AH1153">
        <v>91.228070175438589</v>
      </c>
      <c r="AI1153">
        <v>21.929824561403503</v>
      </c>
      <c r="AJ1153">
        <v>193.81575592511129</v>
      </c>
      <c r="AK1153">
        <v>40.288272072108199</v>
      </c>
      <c r="AM1153">
        <v>-19.655534172817855</v>
      </c>
      <c r="AN1153">
        <v>99</v>
      </c>
      <c r="AO1153">
        <v>99</v>
      </c>
      <c r="AP1153">
        <v>99</v>
      </c>
      <c r="AQ1153">
        <v>99</v>
      </c>
      <c r="AR1153">
        <v>213.05769230769235</v>
      </c>
      <c r="AS1153">
        <v>21.262533448630347</v>
      </c>
    </row>
    <row r="1154" spans="1:45">
      <c r="A1154">
        <v>17</v>
      </c>
      <c r="B1154">
        <v>213</v>
      </c>
      <c r="C1154">
        <v>2023</v>
      </c>
      <c r="D1154">
        <v>9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3</v>
      </c>
      <c r="N1154">
        <v>99</v>
      </c>
      <c r="O1154">
        <v>99</v>
      </c>
      <c r="P1154">
        <v>99</v>
      </c>
      <c r="Q1154">
        <v>98</v>
      </c>
      <c r="R1154">
        <v>111</v>
      </c>
      <c r="S1154">
        <v>2.1944444444444442</v>
      </c>
      <c r="T1154">
        <v>3</v>
      </c>
      <c r="U1154">
        <v>205.70180180180179</v>
      </c>
      <c r="V1154">
        <v>6.3063063063063058</v>
      </c>
      <c r="W1154">
        <v>0</v>
      </c>
      <c r="X1154">
        <v>0</v>
      </c>
      <c r="Y1154">
        <v>37.044886291593677</v>
      </c>
      <c r="Z1154">
        <v>1.2680051276198909</v>
      </c>
      <c r="AA1154">
        <v>0</v>
      </c>
      <c r="AB1154">
        <v>20.570893981620756</v>
      </c>
      <c r="AE1154">
        <v>3.2820816085156697</v>
      </c>
      <c r="AF1154">
        <v>2.6114067266920391</v>
      </c>
      <c r="AG1154">
        <v>1112.4242424242423</v>
      </c>
      <c r="AH1154">
        <v>89.189189189189179</v>
      </c>
      <c r="AI1154">
        <v>21.621621621621625</v>
      </c>
      <c r="AJ1154">
        <v>192.35794133365752</v>
      </c>
      <c r="AK1154">
        <v>12.598917673322278</v>
      </c>
      <c r="AM1154">
        <v>-41.624607331115953</v>
      </c>
      <c r="AN1154">
        <v>99</v>
      </c>
      <c r="AO1154">
        <v>99</v>
      </c>
      <c r="AP1154">
        <v>99</v>
      </c>
      <c r="AQ1154">
        <v>99</v>
      </c>
      <c r="AR1154">
        <v>211.30303030303031</v>
      </c>
      <c r="AS1154">
        <v>21.641488919912938</v>
      </c>
    </row>
    <row r="1155" spans="1:45">
      <c r="A1155">
        <v>17</v>
      </c>
      <c r="B1155">
        <v>214</v>
      </c>
      <c r="C1155">
        <v>2023</v>
      </c>
      <c r="D1155">
        <v>10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3</v>
      </c>
      <c r="N1155">
        <v>99</v>
      </c>
      <c r="O1155">
        <v>99</v>
      </c>
      <c r="P1155">
        <v>99</v>
      </c>
      <c r="Q1155">
        <v>223</v>
      </c>
      <c r="R1155">
        <v>278</v>
      </c>
      <c r="S1155">
        <v>2.3826714801444044</v>
      </c>
      <c r="T1155">
        <v>3</v>
      </c>
      <c r="U1155">
        <v>201.49784172661876</v>
      </c>
      <c r="V1155">
        <v>3.956834532374101</v>
      </c>
      <c r="W1155">
        <v>0</v>
      </c>
      <c r="X1155">
        <v>0.35971223021582727</v>
      </c>
      <c r="Y1155">
        <v>40.479372076246023</v>
      </c>
      <c r="Z1155">
        <v>1.3620758857075097</v>
      </c>
      <c r="AA1155">
        <v>0</v>
      </c>
      <c r="AB1155">
        <v>59.439844044732723</v>
      </c>
      <c r="AE1155">
        <v>3.8680951718380423</v>
      </c>
      <c r="AF1155">
        <v>3.0250964129188245</v>
      </c>
      <c r="AG1155">
        <v>1102.9615384615388</v>
      </c>
      <c r="AH1155">
        <v>93.165467625899296</v>
      </c>
      <c r="AI1155">
        <v>38.129496402877699</v>
      </c>
      <c r="AJ1155">
        <v>182.35963638439401</v>
      </c>
      <c r="AK1155">
        <v>13.437956722321212</v>
      </c>
      <c r="AM1155">
        <v>-25.575251922422208</v>
      </c>
      <c r="AN1155">
        <v>99</v>
      </c>
      <c r="AO1155">
        <v>99</v>
      </c>
      <c r="AP1155">
        <v>99</v>
      </c>
      <c r="AQ1155">
        <v>99</v>
      </c>
      <c r="AR1155">
        <v>209.60769230769225</v>
      </c>
      <c r="AS1155">
        <v>21.718558209333526</v>
      </c>
    </row>
    <row r="1156" spans="1:45">
      <c r="A1156">
        <v>17</v>
      </c>
      <c r="B1156">
        <v>215</v>
      </c>
      <c r="C1156">
        <v>2023</v>
      </c>
      <c r="D1156">
        <v>11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3</v>
      </c>
      <c r="N1156">
        <v>99</v>
      </c>
      <c r="O1156">
        <v>99</v>
      </c>
      <c r="P1156">
        <v>99</v>
      </c>
      <c r="Q1156">
        <v>158</v>
      </c>
      <c r="R1156">
        <v>188</v>
      </c>
      <c r="S1156">
        <v>2.4516129032258061</v>
      </c>
      <c r="T1156">
        <v>3</v>
      </c>
      <c r="U1156">
        <v>196.80478723404252</v>
      </c>
      <c r="V1156">
        <v>5.8510638297872362</v>
      </c>
      <c r="W1156">
        <v>0</v>
      </c>
      <c r="X1156">
        <v>0</v>
      </c>
      <c r="Y1156">
        <v>41.845249717153358</v>
      </c>
      <c r="Z1156">
        <v>1.418051750988452</v>
      </c>
      <c r="AA1156">
        <v>0</v>
      </c>
      <c r="AB1156">
        <v>51.216403751556129</v>
      </c>
      <c r="AE1156">
        <v>2.9278928515807499</v>
      </c>
      <c r="AF1156">
        <v>2.2068526935534405</v>
      </c>
      <c r="AG1156">
        <v>1070.3519553072629</v>
      </c>
      <c r="AH1156">
        <v>95.212765957446777</v>
      </c>
      <c r="AI1156">
        <v>46.276595744680847</v>
      </c>
      <c r="AJ1156">
        <v>198.16849704842983</v>
      </c>
      <c r="AK1156">
        <v>-10.60125365644522</v>
      </c>
      <c r="AM1156">
        <v>-49.276741183474073</v>
      </c>
      <c r="AN1156">
        <v>99</v>
      </c>
      <c r="AO1156">
        <v>99</v>
      </c>
      <c r="AP1156">
        <v>99</v>
      </c>
      <c r="AQ1156">
        <v>99</v>
      </c>
      <c r="AR1156">
        <v>207.51396648044687</v>
      </c>
      <c r="AS1156">
        <v>21.705469161146464</v>
      </c>
    </row>
    <row r="1157" spans="1:45">
      <c r="A1157">
        <v>17</v>
      </c>
      <c r="B1157">
        <v>216</v>
      </c>
      <c r="C1157">
        <v>2023</v>
      </c>
      <c r="D1157">
        <v>12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3</v>
      </c>
      <c r="N1157">
        <v>99</v>
      </c>
      <c r="O1157">
        <v>99</v>
      </c>
      <c r="P1157">
        <v>99</v>
      </c>
      <c r="Q1157">
        <v>64</v>
      </c>
      <c r="R1157">
        <v>96</v>
      </c>
      <c r="S1157">
        <v>2.7789473684210528</v>
      </c>
      <c r="T1157">
        <v>3</v>
      </c>
      <c r="U1157">
        <v>194.78541666666661</v>
      </c>
      <c r="V1157">
        <v>8.3333333333333357</v>
      </c>
      <c r="W1157">
        <v>0</v>
      </c>
      <c r="X1157">
        <v>0</v>
      </c>
      <c r="Y1157">
        <v>41.39760958066401</v>
      </c>
      <c r="Z1157">
        <v>1.5499843623552154</v>
      </c>
      <c r="AA1157">
        <v>0</v>
      </c>
      <c r="AB1157">
        <v>32.085762532449223</v>
      </c>
      <c r="AE1157">
        <v>2.2862586330078596</v>
      </c>
      <c r="AF1157">
        <v>1.6997212458611142</v>
      </c>
      <c r="AG1157">
        <v>1063.3846153846157</v>
      </c>
      <c r="AH1157">
        <v>94.791666666666686</v>
      </c>
      <c r="AI1157">
        <v>48.958333333333343</v>
      </c>
      <c r="AJ1157">
        <v>201.80203384062935</v>
      </c>
      <c r="AK1157">
        <v>19.050265891133844</v>
      </c>
      <c r="AM1157">
        <v>-34.995845792845977</v>
      </c>
      <c r="AN1157">
        <v>99</v>
      </c>
      <c r="AO1157">
        <v>99</v>
      </c>
      <c r="AP1157">
        <v>99</v>
      </c>
      <c r="AQ1157">
        <v>99</v>
      </c>
      <c r="AR1157">
        <v>205.06593406593404</v>
      </c>
      <c r="AS1157">
        <v>22.393772392182765</v>
      </c>
    </row>
    <row r="1158" spans="1:45">
      <c r="A1158">
        <v>17</v>
      </c>
      <c r="B1158">
        <v>217</v>
      </c>
      <c r="C1158">
        <v>2023</v>
      </c>
      <c r="D1158">
        <v>1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4</v>
      </c>
      <c r="N1158">
        <v>99</v>
      </c>
      <c r="O1158">
        <v>99</v>
      </c>
      <c r="P1158">
        <v>99</v>
      </c>
      <c r="Q1158">
        <v>247</v>
      </c>
      <c r="R1158">
        <v>309</v>
      </c>
      <c r="S1158">
        <v>2.4239482200647244</v>
      </c>
      <c r="T1158">
        <v>4</v>
      </c>
      <c r="U1158">
        <v>216.606148867314</v>
      </c>
      <c r="V1158">
        <v>4.5307443365695796</v>
      </c>
      <c r="W1158">
        <v>0</v>
      </c>
      <c r="X1158">
        <v>0</v>
      </c>
      <c r="Y1158">
        <v>34.566293809041554</v>
      </c>
      <c r="Z1158">
        <v>1.2534260920343987</v>
      </c>
      <c r="AA1158">
        <v>0</v>
      </c>
      <c r="AB1158">
        <v>54.140941394190591</v>
      </c>
      <c r="AE1158">
        <v>6.4174454828660457</v>
      </c>
      <c r="AF1158">
        <v>5.2290601031010322</v>
      </c>
      <c r="AG1158">
        <v>1099.3485915492956</v>
      </c>
      <c r="AH1158">
        <v>91.909385113268627</v>
      </c>
      <c r="AI1158">
        <v>24.595469255663421</v>
      </c>
      <c r="AJ1158">
        <v>194.33868078725033</v>
      </c>
      <c r="AK1158">
        <v>37.882345469515528</v>
      </c>
      <c r="AM1158">
        <v>1.2677291519300049</v>
      </c>
      <c r="AN1158">
        <v>99</v>
      </c>
      <c r="AO1158">
        <v>99</v>
      </c>
      <c r="AP1158">
        <v>99</v>
      </c>
      <c r="AQ1158">
        <v>99</v>
      </c>
      <c r="AR1158">
        <v>213.23943661971833</v>
      </c>
      <c r="AS1158">
        <v>22.372953883848151</v>
      </c>
    </row>
    <row r="1159" spans="1:45">
      <c r="A1159">
        <v>17</v>
      </c>
      <c r="B1159">
        <v>218</v>
      </c>
      <c r="C1159">
        <v>2023</v>
      </c>
      <c r="D1159">
        <v>2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4</v>
      </c>
      <c r="N1159">
        <v>99</v>
      </c>
      <c r="O1159">
        <v>99</v>
      </c>
      <c r="P1159">
        <v>99</v>
      </c>
      <c r="Q1159">
        <v>171</v>
      </c>
      <c r="R1159">
        <v>200</v>
      </c>
      <c r="S1159">
        <v>2.2562814070351758</v>
      </c>
      <c r="T1159">
        <v>4</v>
      </c>
      <c r="U1159">
        <v>211.19799999999981</v>
      </c>
      <c r="V1159">
        <v>2.5</v>
      </c>
      <c r="W1159">
        <v>0</v>
      </c>
      <c r="X1159">
        <v>0.5</v>
      </c>
      <c r="Y1159">
        <v>36.970128428233032</v>
      </c>
      <c r="Z1159">
        <v>1.1507363782671371</v>
      </c>
      <c r="AA1159">
        <v>0</v>
      </c>
      <c r="AB1159">
        <v>29.468813219459893</v>
      </c>
      <c r="AE1159">
        <v>6.2912865681031791</v>
      </c>
      <c r="AF1159">
        <v>5.0595024200557503</v>
      </c>
      <c r="AG1159">
        <v>1089.2094240837696</v>
      </c>
      <c r="AH1159">
        <v>95.5</v>
      </c>
      <c r="AI1159">
        <v>18.5</v>
      </c>
      <c r="AJ1159">
        <v>196.24940888344835</v>
      </c>
      <c r="AK1159">
        <v>40.637233880799265</v>
      </c>
      <c r="AM1159">
        <v>-20.340268491359186</v>
      </c>
      <c r="AN1159">
        <v>99</v>
      </c>
      <c r="AO1159">
        <v>99</v>
      </c>
      <c r="AP1159">
        <v>99</v>
      </c>
      <c r="AQ1159">
        <v>99</v>
      </c>
      <c r="AR1159">
        <v>212.77486910994764</v>
      </c>
      <c r="AS1159">
        <v>21.899276840956659</v>
      </c>
    </row>
    <row r="1160" spans="1:45">
      <c r="A1160">
        <v>17</v>
      </c>
      <c r="B1160">
        <v>219</v>
      </c>
      <c r="C1160">
        <v>2023</v>
      </c>
      <c r="D1160">
        <v>3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4</v>
      </c>
      <c r="N1160">
        <v>99</v>
      </c>
      <c r="O1160">
        <v>99</v>
      </c>
      <c r="P1160">
        <v>99</v>
      </c>
      <c r="Q1160">
        <v>207</v>
      </c>
      <c r="R1160">
        <v>245</v>
      </c>
      <c r="S1160">
        <v>2.306122448979592</v>
      </c>
      <c r="T1160">
        <v>4</v>
      </c>
      <c r="U1160">
        <v>214.09959183673473</v>
      </c>
      <c r="V1160">
        <v>1.2244897959183672</v>
      </c>
      <c r="W1160">
        <v>0</v>
      </c>
      <c r="X1160">
        <v>0</v>
      </c>
      <c r="Y1160">
        <v>32.525945057357312</v>
      </c>
      <c r="Z1160">
        <v>1.1464956657296439</v>
      </c>
      <c r="AA1160">
        <v>0</v>
      </c>
      <c r="AB1160">
        <v>46.543452714203511</v>
      </c>
      <c r="AE1160">
        <v>5.3739855231410409</v>
      </c>
      <c r="AF1160">
        <v>4.3505652689294676</v>
      </c>
      <c r="AG1160">
        <v>1098.96</v>
      </c>
      <c r="AH1160">
        <v>91.836734693877574</v>
      </c>
      <c r="AI1160">
        <v>18.367346938775512</v>
      </c>
      <c r="AJ1160">
        <v>187.36890101259223</v>
      </c>
      <c r="AK1160">
        <v>15.996966518487316</v>
      </c>
      <c r="AM1160">
        <v>-23.761081670710539</v>
      </c>
      <c r="AN1160">
        <v>99</v>
      </c>
      <c r="AO1160">
        <v>99</v>
      </c>
      <c r="AP1160">
        <v>99</v>
      </c>
      <c r="AQ1160">
        <v>99</v>
      </c>
      <c r="AR1160">
        <v>213.18222222222224</v>
      </c>
      <c r="AS1160">
        <v>22.011443674739688</v>
      </c>
    </row>
    <row r="1161" spans="1:45">
      <c r="A1161">
        <v>17</v>
      </c>
      <c r="B1161">
        <v>220</v>
      </c>
      <c r="C1161">
        <v>2023</v>
      </c>
      <c r="D1161">
        <v>4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4</v>
      </c>
      <c r="N1161">
        <v>99</v>
      </c>
      <c r="O1161">
        <v>99</v>
      </c>
      <c r="P1161">
        <v>99</v>
      </c>
      <c r="Q1161">
        <v>136</v>
      </c>
      <c r="R1161">
        <v>160</v>
      </c>
      <c r="S1161">
        <v>2.2999999999999998</v>
      </c>
      <c r="T1161">
        <v>4</v>
      </c>
      <c r="U1161">
        <v>212.965</v>
      </c>
      <c r="V1161">
        <v>4.375</v>
      </c>
      <c r="W1161">
        <v>0</v>
      </c>
      <c r="X1161">
        <v>0</v>
      </c>
      <c r="Y1161">
        <v>36.159929825706008</v>
      </c>
      <c r="Z1161">
        <v>1.3546217184144069</v>
      </c>
      <c r="AA1161">
        <v>0</v>
      </c>
      <c r="AB1161">
        <v>57.514566045736146</v>
      </c>
      <c r="AE1161">
        <v>5.1167252958106806</v>
      </c>
      <c r="AF1161">
        <v>4.0738755188230096</v>
      </c>
      <c r="AG1161">
        <v>1091.0999999999999</v>
      </c>
      <c r="AH1161">
        <v>87.5</v>
      </c>
      <c r="AI1161">
        <v>17.5</v>
      </c>
      <c r="AJ1161">
        <v>194.43751475180224</v>
      </c>
      <c r="AK1161">
        <v>5.1040782745170592</v>
      </c>
      <c r="AM1161">
        <v>-69.834711043522347</v>
      </c>
      <c r="AN1161">
        <v>99</v>
      </c>
      <c r="AO1161">
        <v>99</v>
      </c>
      <c r="AP1161">
        <v>99</v>
      </c>
      <c r="AQ1161">
        <v>99</v>
      </c>
      <c r="AR1161">
        <v>213.2714285714286</v>
      </c>
      <c r="AS1161">
        <v>21.749187992435619</v>
      </c>
    </row>
    <row r="1162" spans="1:45">
      <c r="A1162">
        <v>17</v>
      </c>
      <c r="B1162">
        <v>221</v>
      </c>
      <c r="C1162">
        <v>2023</v>
      </c>
      <c r="D1162">
        <v>5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4</v>
      </c>
      <c r="N1162">
        <v>99</v>
      </c>
      <c r="O1162">
        <v>99</v>
      </c>
      <c r="P1162">
        <v>99</v>
      </c>
      <c r="Q1162">
        <v>195</v>
      </c>
      <c r="R1162">
        <v>225</v>
      </c>
      <c r="S1162">
        <v>2.2142857142857153</v>
      </c>
      <c r="T1162">
        <v>4</v>
      </c>
      <c r="U1162">
        <v>215.55111111111125</v>
      </c>
      <c r="V1162">
        <v>3.5555555555555558</v>
      </c>
      <c r="W1162">
        <v>0</v>
      </c>
      <c r="X1162">
        <v>0</v>
      </c>
      <c r="Y1162">
        <v>35.873065242274897</v>
      </c>
      <c r="Z1162">
        <v>1.2125477759014429</v>
      </c>
      <c r="AA1162">
        <v>0</v>
      </c>
      <c r="AB1162">
        <v>37.54526211447287</v>
      </c>
      <c r="AE1162">
        <v>5.8004640371229694</v>
      </c>
      <c r="AF1162">
        <v>4.6903189337573092</v>
      </c>
      <c r="AG1162">
        <v>1110.1400966183576</v>
      </c>
      <c r="AH1162">
        <v>91.555555555555557</v>
      </c>
      <c r="AI1162">
        <v>15.111111111111111</v>
      </c>
      <c r="AJ1162">
        <v>191.91819585309639</v>
      </c>
      <c r="AK1162">
        <v>41.031838553737906</v>
      </c>
      <c r="AM1162">
        <v>-12.2431483631416</v>
      </c>
      <c r="AN1162">
        <v>99</v>
      </c>
      <c r="AO1162">
        <v>99</v>
      </c>
      <c r="AP1162">
        <v>99</v>
      </c>
      <c r="AQ1162">
        <v>99</v>
      </c>
      <c r="AR1162">
        <v>214.91304347826087</v>
      </c>
      <c r="AS1162">
        <v>21.778673037421399</v>
      </c>
    </row>
    <row r="1163" spans="1:45">
      <c r="A1163">
        <v>17</v>
      </c>
      <c r="B1163">
        <v>222</v>
      </c>
      <c r="C1163">
        <v>2023</v>
      </c>
      <c r="D1163">
        <v>6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4</v>
      </c>
      <c r="N1163">
        <v>99</v>
      </c>
      <c r="O1163">
        <v>99</v>
      </c>
      <c r="P1163">
        <v>99</v>
      </c>
      <c r="Q1163">
        <v>261</v>
      </c>
      <c r="R1163">
        <v>297</v>
      </c>
      <c r="S1163">
        <v>2.3605442176870746</v>
      </c>
      <c r="T1163">
        <v>4</v>
      </c>
      <c r="U1163">
        <v>213.79259259259277</v>
      </c>
      <c r="V1163">
        <v>3.7037037037037042</v>
      </c>
      <c r="W1163">
        <v>0</v>
      </c>
      <c r="X1163">
        <v>0</v>
      </c>
      <c r="Y1163">
        <v>35.155349498034305</v>
      </c>
      <c r="Z1163">
        <v>1.2486569295275809</v>
      </c>
      <c r="AA1163">
        <v>0</v>
      </c>
      <c r="AB1163">
        <v>42.657585111211397</v>
      </c>
      <c r="AE1163">
        <v>7.3514851485148514</v>
      </c>
      <c r="AF1163">
        <v>5.9733275333895026</v>
      </c>
      <c r="AG1163">
        <v>1098.0805860805863</v>
      </c>
      <c r="AH1163">
        <v>91.919191919191903</v>
      </c>
      <c r="AI1163">
        <v>22.895622895622896</v>
      </c>
      <c r="AJ1163">
        <v>199.58523133777871</v>
      </c>
      <c r="AK1163">
        <v>26.658323974971903</v>
      </c>
      <c r="AM1163">
        <v>-29.4119510019834</v>
      </c>
      <c r="AN1163">
        <v>99</v>
      </c>
      <c r="AO1163">
        <v>99</v>
      </c>
      <c r="AP1163">
        <v>99</v>
      </c>
      <c r="AQ1163">
        <v>99</v>
      </c>
      <c r="AR1163">
        <v>213.01831501831504</v>
      </c>
      <c r="AS1163">
        <v>22.128334677692656</v>
      </c>
    </row>
    <row r="1164" spans="1:45">
      <c r="A1164">
        <v>17</v>
      </c>
      <c r="B1164">
        <v>223</v>
      </c>
      <c r="C1164">
        <v>2023</v>
      </c>
      <c r="D1164">
        <v>7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4</v>
      </c>
      <c r="N1164">
        <v>99</v>
      </c>
      <c r="O1164">
        <v>99</v>
      </c>
      <c r="P1164">
        <v>99</v>
      </c>
      <c r="Q1164">
        <v>167</v>
      </c>
      <c r="R1164">
        <v>189</v>
      </c>
      <c r="S1164">
        <v>2.4224598930481278</v>
      </c>
      <c r="T1164">
        <v>4</v>
      </c>
      <c r="U1164">
        <v>216.39523809523808</v>
      </c>
      <c r="V1164">
        <v>9.5238095238095273</v>
      </c>
      <c r="W1164">
        <v>0</v>
      </c>
      <c r="X1164">
        <v>0</v>
      </c>
      <c r="Y1164">
        <v>32.228639676838718</v>
      </c>
      <c r="Z1164">
        <v>1.4618409872021849</v>
      </c>
      <c r="AA1164">
        <v>0</v>
      </c>
      <c r="AB1164">
        <v>45.902549364893034</v>
      </c>
      <c r="AE1164">
        <v>7.438016528925619</v>
      </c>
      <c r="AF1164">
        <v>6.0961356873015218</v>
      </c>
      <c r="AG1164">
        <v>1101.6416184971097</v>
      </c>
      <c r="AH1164">
        <v>91.005291005291014</v>
      </c>
      <c r="AI1164">
        <v>19.047619047619055</v>
      </c>
      <c r="AJ1164">
        <v>199.54082811026265</v>
      </c>
      <c r="AK1164">
        <v>47.935280377952971</v>
      </c>
      <c r="AM1164">
        <v>-11.501556002680701</v>
      </c>
      <c r="AN1164">
        <v>99</v>
      </c>
      <c r="AO1164">
        <v>99</v>
      </c>
      <c r="AP1164">
        <v>99</v>
      </c>
      <c r="AQ1164">
        <v>99</v>
      </c>
      <c r="AR1164">
        <v>213.53179190751436</v>
      </c>
      <c r="AS1164">
        <v>22.496459006365683</v>
      </c>
    </row>
    <row r="1165" spans="1:45">
      <c r="A1165">
        <v>17</v>
      </c>
      <c r="B1165">
        <v>224</v>
      </c>
      <c r="C1165">
        <v>2023</v>
      </c>
      <c r="D1165">
        <v>8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4</v>
      </c>
      <c r="N1165">
        <v>99</v>
      </c>
      <c r="O1165">
        <v>99</v>
      </c>
      <c r="P1165">
        <v>99</v>
      </c>
      <c r="Q1165">
        <v>226</v>
      </c>
      <c r="R1165">
        <v>273</v>
      </c>
      <c r="S1165">
        <v>2.2185185185185188</v>
      </c>
      <c r="T1165">
        <v>4</v>
      </c>
      <c r="U1165">
        <v>214.95457875457873</v>
      </c>
      <c r="V1165">
        <v>2.5641025641025639</v>
      </c>
      <c r="W1165">
        <v>0</v>
      </c>
      <c r="X1165">
        <v>0</v>
      </c>
      <c r="Y1165">
        <v>31.767302791614313</v>
      </c>
      <c r="Z1165">
        <v>1.0883026643436584</v>
      </c>
      <c r="AA1165">
        <v>0</v>
      </c>
      <c r="AB1165">
        <v>29.819695118636599</v>
      </c>
      <c r="AE1165">
        <v>8.5392555520800766</v>
      </c>
      <c r="AF1165">
        <v>7.0466865529408116</v>
      </c>
      <c r="AG1165">
        <v>1115.7750000000001</v>
      </c>
      <c r="AH1165">
        <v>87.912087912087884</v>
      </c>
      <c r="AI1165">
        <v>15.75091575091575</v>
      </c>
      <c r="AJ1165">
        <v>198.36275534568784</v>
      </c>
      <c r="AK1165">
        <v>50.651642920807191</v>
      </c>
      <c r="AM1165">
        <v>0.44160598819313002</v>
      </c>
      <c r="AN1165">
        <v>99</v>
      </c>
      <c r="AO1165">
        <v>99</v>
      </c>
      <c r="AP1165">
        <v>99</v>
      </c>
      <c r="AQ1165">
        <v>99</v>
      </c>
      <c r="AR1165">
        <v>214.04583333333329</v>
      </c>
      <c r="AS1165">
        <v>22.015832602176609</v>
      </c>
    </row>
    <row r="1166" spans="1:45">
      <c r="A1166">
        <v>17</v>
      </c>
      <c r="B1166">
        <v>225</v>
      </c>
      <c r="C1166">
        <v>2023</v>
      </c>
      <c r="D1166">
        <v>9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4</v>
      </c>
      <c r="N1166">
        <v>99</v>
      </c>
      <c r="O1166">
        <v>99</v>
      </c>
      <c r="P1166">
        <v>99</v>
      </c>
      <c r="Q1166">
        <v>240</v>
      </c>
      <c r="R1166">
        <v>300</v>
      </c>
      <c r="S1166">
        <v>2.3799999999999994</v>
      </c>
      <c r="T1166">
        <v>4</v>
      </c>
      <c r="U1166">
        <v>217.27900000000005</v>
      </c>
      <c r="V1166">
        <v>2.6666666666666661</v>
      </c>
      <c r="W1166">
        <v>0</v>
      </c>
      <c r="X1166">
        <v>0.66666666666666652</v>
      </c>
      <c r="Y1166">
        <v>34.953999184642633</v>
      </c>
      <c r="Z1166">
        <v>1.2092421869363748</v>
      </c>
      <c r="AA1166">
        <v>0</v>
      </c>
      <c r="AB1166">
        <v>49.164979518406177</v>
      </c>
      <c r="AE1166">
        <v>8.8704908338261372</v>
      </c>
      <c r="AF1166">
        <v>7.4550824753174547</v>
      </c>
      <c r="AG1166">
        <v>1100.8049645390076</v>
      </c>
      <c r="AH1166">
        <v>94</v>
      </c>
      <c r="AI1166">
        <v>19</v>
      </c>
      <c r="AJ1166">
        <v>187.61298508881129</v>
      </c>
      <c r="AK1166">
        <v>47.549300920399489</v>
      </c>
      <c r="AM1166">
        <v>-1.3774592705429043</v>
      </c>
      <c r="AN1166">
        <v>99</v>
      </c>
      <c r="AO1166">
        <v>99</v>
      </c>
      <c r="AP1166">
        <v>99</v>
      </c>
      <c r="AQ1166">
        <v>99</v>
      </c>
      <c r="AR1166">
        <v>214.06737588652496</v>
      </c>
      <c r="AS1166">
        <v>22.222546142316698</v>
      </c>
    </row>
    <row r="1167" spans="1:45">
      <c r="A1167">
        <v>17</v>
      </c>
      <c r="B1167">
        <v>226</v>
      </c>
      <c r="C1167">
        <v>2023</v>
      </c>
      <c r="D1167">
        <v>10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4</v>
      </c>
      <c r="N1167">
        <v>99</v>
      </c>
      <c r="O1167">
        <v>99</v>
      </c>
      <c r="P1167">
        <v>99</v>
      </c>
      <c r="Q1167">
        <v>545</v>
      </c>
      <c r="R1167">
        <v>732</v>
      </c>
      <c r="S1167">
        <v>2.727397260273972</v>
      </c>
      <c r="T1167">
        <v>4</v>
      </c>
      <c r="U1167">
        <v>218.17308743169372</v>
      </c>
      <c r="V1167">
        <v>6.693989071038251</v>
      </c>
      <c r="W1167">
        <v>0</v>
      </c>
      <c r="X1167">
        <v>0.54644808743169404</v>
      </c>
      <c r="Y1167">
        <v>41.988236379884071</v>
      </c>
      <c r="Z1167">
        <v>1.4381011041449503</v>
      </c>
      <c r="AA1167">
        <v>0</v>
      </c>
      <c r="AB1167">
        <v>57.84694179405956</v>
      </c>
      <c r="AE1167">
        <v>10.18505635174621</v>
      </c>
      <c r="AF1167">
        <v>8.6245468274192998</v>
      </c>
      <c r="AG1167">
        <v>1104.2644978783592</v>
      </c>
      <c r="AH1167">
        <v>96.448087431693978</v>
      </c>
      <c r="AI1167">
        <v>37.704918032786871</v>
      </c>
      <c r="AJ1167">
        <v>188.2843989992316</v>
      </c>
      <c r="AK1167">
        <v>19.340205056935304</v>
      </c>
      <c r="AM1167">
        <v>-18.233763515231999</v>
      </c>
      <c r="AN1167">
        <v>99</v>
      </c>
      <c r="AO1167">
        <v>99</v>
      </c>
      <c r="AP1167">
        <v>99</v>
      </c>
      <c r="AQ1167">
        <v>99</v>
      </c>
      <c r="AR1167">
        <v>211.22347949080623</v>
      </c>
      <c r="AS1167">
        <v>23.01300855582922</v>
      </c>
    </row>
    <row r="1168" spans="1:45">
      <c r="A1168">
        <v>17</v>
      </c>
      <c r="B1168">
        <v>227</v>
      </c>
      <c r="C1168">
        <v>2023</v>
      </c>
      <c r="D1168">
        <v>11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4</v>
      </c>
      <c r="N1168">
        <v>99</v>
      </c>
      <c r="O1168">
        <v>99</v>
      </c>
      <c r="P1168">
        <v>99</v>
      </c>
      <c r="Q1168">
        <v>430</v>
      </c>
      <c r="R1168">
        <v>552</v>
      </c>
      <c r="S1168">
        <v>2.7777777777777781</v>
      </c>
      <c r="T1168">
        <v>4</v>
      </c>
      <c r="U1168">
        <v>213.24565217391304</v>
      </c>
      <c r="V1168">
        <v>5.6159420289855078</v>
      </c>
      <c r="W1168">
        <v>0</v>
      </c>
      <c r="X1168">
        <v>0</v>
      </c>
      <c r="Y1168">
        <v>41.003031647486601</v>
      </c>
      <c r="Z1168">
        <v>1.339032706209391</v>
      </c>
      <c r="AA1168">
        <v>0</v>
      </c>
      <c r="AB1168">
        <v>50.802840848402717</v>
      </c>
      <c r="AE1168">
        <v>8.5967917769817745</v>
      </c>
      <c r="AF1168">
        <v>7.0210020601061425</v>
      </c>
      <c r="AG1168">
        <v>1083.8517110266159</v>
      </c>
      <c r="AH1168">
        <v>95.289855072463766</v>
      </c>
      <c r="AI1168">
        <v>42.934782608695642</v>
      </c>
      <c r="AJ1168">
        <v>187.45686669123657</v>
      </c>
      <c r="AK1168">
        <v>11.418046980432075</v>
      </c>
      <c r="AM1168">
        <v>-17.702395823273093</v>
      </c>
      <c r="AN1168">
        <v>99</v>
      </c>
      <c r="AO1168">
        <v>99</v>
      </c>
      <c r="AP1168">
        <v>99</v>
      </c>
      <c r="AQ1168">
        <v>99</v>
      </c>
      <c r="AR1168">
        <v>209.4866920152092</v>
      </c>
      <c r="AS1168">
        <v>22.980154375943648</v>
      </c>
    </row>
    <row r="1169" spans="1:45">
      <c r="A1169">
        <v>17</v>
      </c>
      <c r="B1169">
        <v>228</v>
      </c>
      <c r="C1169">
        <v>2023</v>
      </c>
      <c r="D1169">
        <v>12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4</v>
      </c>
      <c r="N1169">
        <v>99</v>
      </c>
      <c r="O1169">
        <v>99</v>
      </c>
      <c r="P1169">
        <v>99</v>
      </c>
      <c r="Q1169">
        <v>209</v>
      </c>
      <c r="R1169">
        <v>273</v>
      </c>
      <c r="S1169">
        <v>2.7158671586715859</v>
      </c>
      <c r="T1169">
        <v>4</v>
      </c>
      <c r="U1169">
        <v>208.79706959706965</v>
      </c>
      <c r="V1169">
        <v>6.5934065934065922</v>
      </c>
      <c r="W1169">
        <v>0</v>
      </c>
      <c r="X1169">
        <v>0</v>
      </c>
      <c r="Y1169">
        <v>40.975858060493344</v>
      </c>
      <c r="Z1169">
        <v>1.4327026924734072</v>
      </c>
      <c r="AA1169">
        <v>0</v>
      </c>
      <c r="AB1169">
        <v>40.856734462793504</v>
      </c>
      <c r="AE1169">
        <v>6.5015479876161004</v>
      </c>
      <c r="AF1169">
        <v>5.1812801784055589</v>
      </c>
      <c r="AG1169">
        <v>1089.6434108527133</v>
      </c>
      <c r="AH1169">
        <v>94.13919413919416</v>
      </c>
      <c r="AI1169">
        <v>37.362637362637379</v>
      </c>
      <c r="AJ1169">
        <v>200.27023597585179</v>
      </c>
      <c r="AK1169">
        <v>4.3161409934710475</v>
      </c>
      <c r="AM1169">
        <v>-27.137676904912716</v>
      </c>
      <c r="AN1169">
        <v>99</v>
      </c>
      <c r="AO1169">
        <v>99</v>
      </c>
      <c r="AP1169">
        <v>99</v>
      </c>
      <c r="AQ1169">
        <v>99</v>
      </c>
      <c r="AR1169">
        <v>208.46124031007753</v>
      </c>
      <c r="AS1169">
        <v>22.865531777901911</v>
      </c>
    </row>
    <row r="1170" spans="1:45">
      <c r="A1170">
        <v>17</v>
      </c>
      <c r="B1170">
        <v>229</v>
      </c>
      <c r="C1170">
        <v>2023</v>
      </c>
      <c r="D1170">
        <v>1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5</v>
      </c>
      <c r="N1170">
        <v>99</v>
      </c>
      <c r="O1170">
        <v>99</v>
      </c>
      <c r="P1170">
        <v>99</v>
      </c>
      <c r="Q1170">
        <v>361</v>
      </c>
      <c r="R1170">
        <v>420</v>
      </c>
      <c r="S1170">
        <v>2.6754807692307696</v>
      </c>
      <c r="T1170">
        <v>4.9880952380952364</v>
      </c>
      <c r="U1170">
        <v>226.81857142857169</v>
      </c>
      <c r="V1170">
        <v>4.5238095238095219</v>
      </c>
      <c r="W1170">
        <v>0</v>
      </c>
      <c r="X1170">
        <v>0</v>
      </c>
      <c r="Y1170">
        <v>38.577114334019129</v>
      </c>
      <c r="Z1170">
        <v>1.1573338762411565</v>
      </c>
      <c r="AA1170">
        <v>0.24368439869593245</v>
      </c>
      <c r="AB1170">
        <v>39.171835234960149</v>
      </c>
      <c r="AC1170">
        <v>57.34393357401219</v>
      </c>
      <c r="AD1170">
        <v>-33.881092942158105</v>
      </c>
      <c r="AE1170">
        <v>8.7227414330218043</v>
      </c>
      <c r="AF1170">
        <v>7.4425588005880146</v>
      </c>
      <c r="AG1170">
        <v>1089.5295698924731</v>
      </c>
      <c r="AH1170">
        <v>88.333333333333314</v>
      </c>
      <c r="AI1170">
        <v>18.809523809523803</v>
      </c>
      <c r="AJ1170">
        <v>194.77061691036204</v>
      </c>
      <c r="AK1170">
        <v>39.675924076075304</v>
      </c>
      <c r="AL1170">
        <v>27.328045381279438</v>
      </c>
      <c r="AM1170">
        <v>-13.287023660233851</v>
      </c>
      <c r="AN1170">
        <v>99</v>
      </c>
      <c r="AO1170">
        <v>99</v>
      </c>
      <c r="AP1170">
        <v>99</v>
      </c>
      <c r="AQ1170">
        <v>99</v>
      </c>
      <c r="AR1170">
        <v>214.23118279569889</v>
      </c>
      <c r="AS1170">
        <v>23.197267959685625</v>
      </c>
    </row>
    <row r="1171" spans="1:45">
      <c r="A1171">
        <v>17</v>
      </c>
      <c r="B1171">
        <v>230</v>
      </c>
      <c r="C1171">
        <v>2023</v>
      </c>
      <c r="D1171">
        <v>2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5</v>
      </c>
      <c r="N1171">
        <v>99</v>
      </c>
      <c r="O1171">
        <v>99</v>
      </c>
      <c r="P1171">
        <v>99</v>
      </c>
      <c r="Q1171">
        <v>212</v>
      </c>
      <c r="R1171">
        <v>241</v>
      </c>
      <c r="S1171">
        <v>2.5874999999999999</v>
      </c>
      <c r="T1171">
        <v>5</v>
      </c>
      <c r="U1171">
        <v>223.18589211618249</v>
      </c>
      <c r="V1171">
        <v>2.4896265560165967</v>
      </c>
      <c r="W1171">
        <v>0</v>
      </c>
      <c r="X1171">
        <v>0</v>
      </c>
      <c r="Y1171">
        <v>29.58352350901249</v>
      </c>
      <c r="Z1171">
        <v>1.0495352533027713</v>
      </c>
      <c r="AA1171">
        <v>0</v>
      </c>
      <c r="AB1171">
        <v>36.898868749014547</v>
      </c>
      <c r="AE1171">
        <v>7.5810003145643297</v>
      </c>
      <c r="AF1171">
        <v>6.4427576082509033</v>
      </c>
      <c r="AG1171">
        <v>1067.1500000000001</v>
      </c>
      <c r="AH1171">
        <v>91.286307053941883</v>
      </c>
      <c r="AI1171">
        <v>14.937759336099589</v>
      </c>
      <c r="AJ1171">
        <v>198.57737271538537</v>
      </c>
      <c r="AK1171">
        <v>46.955750342453506</v>
      </c>
      <c r="AM1171">
        <v>-31.212221643332313</v>
      </c>
      <c r="AN1171">
        <v>99</v>
      </c>
      <c r="AO1171">
        <v>99</v>
      </c>
      <c r="AP1171">
        <v>99</v>
      </c>
      <c r="AQ1171">
        <v>99</v>
      </c>
      <c r="AR1171">
        <v>214.1136363636364</v>
      </c>
      <c r="AS1171">
        <v>22.790698010648832</v>
      </c>
    </row>
    <row r="1172" spans="1:45">
      <c r="A1172">
        <v>17</v>
      </c>
      <c r="B1172">
        <v>231</v>
      </c>
      <c r="C1172">
        <v>2023</v>
      </c>
      <c r="D1172">
        <v>3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5</v>
      </c>
      <c r="N1172">
        <v>99</v>
      </c>
      <c r="O1172">
        <v>99</v>
      </c>
      <c r="P1172">
        <v>99</v>
      </c>
      <c r="Q1172">
        <v>359</v>
      </c>
      <c r="R1172">
        <v>417</v>
      </c>
      <c r="S1172">
        <v>2.6168674698795167</v>
      </c>
      <c r="T1172">
        <v>5</v>
      </c>
      <c r="U1172">
        <v>227.03812949640312</v>
      </c>
      <c r="V1172">
        <v>5.0359712230215825</v>
      </c>
      <c r="W1172">
        <v>0</v>
      </c>
      <c r="X1172">
        <v>0</v>
      </c>
      <c r="Y1172">
        <v>31.670740255756584</v>
      </c>
      <c r="Z1172">
        <v>1.1797511595940851</v>
      </c>
      <c r="AA1172">
        <v>0</v>
      </c>
      <c r="AB1172">
        <v>40.14111596717315</v>
      </c>
      <c r="AE1172">
        <v>9.1467427067339298</v>
      </c>
      <c r="AF1172">
        <v>7.8523313922067697</v>
      </c>
      <c r="AG1172">
        <v>1081.3110539845759</v>
      </c>
      <c r="AH1172">
        <v>93.285371702637903</v>
      </c>
      <c r="AI1172">
        <v>14.628297362110317</v>
      </c>
      <c r="AJ1172">
        <v>195.11902215929751</v>
      </c>
      <c r="AK1172">
        <v>30.630945531027638</v>
      </c>
      <c r="AM1172">
        <v>-32.282179972555355</v>
      </c>
      <c r="AN1172">
        <v>99</v>
      </c>
      <c r="AO1172">
        <v>99</v>
      </c>
      <c r="AP1172">
        <v>99</v>
      </c>
      <c r="AQ1172">
        <v>99</v>
      </c>
      <c r="AR1172">
        <v>214.83547557840612</v>
      </c>
      <c r="AS1172">
        <v>22.98362594577597</v>
      </c>
    </row>
    <row r="1173" spans="1:45">
      <c r="A1173">
        <v>17</v>
      </c>
      <c r="B1173">
        <v>232</v>
      </c>
      <c r="C1173">
        <v>2023</v>
      </c>
      <c r="D1173">
        <v>4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5</v>
      </c>
      <c r="N1173">
        <v>99</v>
      </c>
      <c r="O1173">
        <v>99</v>
      </c>
      <c r="P1173">
        <v>99</v>
      </c>
      <c r="Q1173">
        <v>227</v>
      </c>
      <c r="R1173">
        <v>266</v>
      </c>
      <c r="S1173">
        <v>2.6553030303030303</v>
      </c>
      <c r="T1173">
        <v>5</v>
      </c>
      <c r="U1173">
        <v>224.56090225563912</v>
      </c>
      <c r="V1173">
        <v>4.511278195488722</v>
      </c>
      <c r="W1173">
        <v>0</v>
      </c>
      <c r="X1173">
        <v>0.37593984962406007</v>
      </c>
      <c r="Y1173">
        <v>31.652313067044311</v>
      </c>
      <c r="Z1173">
        <v>1.2618331744413316</v>
      </c>
      <c r="AA1173">
        <v>0</v>
      </c>
      <c r="AB1173">
        <v>46.316284440996803</v>
      </c>
      <c r="AE1173">
        <v>8.5065558042852558</v>
      </c>
      <c r="AF1173">
        <v>7.1415966573427152</v>
      </c>
      <c r="AG1173">
        <v>1062.6527196652719</v>
      </c>
      <c r="AH1173">
        <v>89.84962406015039</v>
      </c>
      <c r="AI1173">
        <v>16.541353383458645</v>
      </c>
      <c r="AJ1173">
        <v>190.23753238231723</v>
      </c>
      <c r="AK1173">
        <v>34.133375097417961</v>
      </c>
      <c r="AM1173">
        <v>-52.210492614818513</v>
      </c>
      <c r="AN1173">
        <v>99</v>
      </c>
      <c r="AO1173">
        <v>99</v>
      </c>
      <c r="AP1173">
        <v>99</v>
      </c>
      <c r="AQ1173">
        <v>99</v>
      </c>
      <c r="AR1173">
        <v>214.40167364016736</v>
      </c>
      <c r="AS1173">
        <v>22.925768789908719</v>
      </c>
    </row>
    <row r="1174" spans="1:45">
      <c r="A1174">
        <v>17</v>
      </c>
      <c r="B1174">
        <v>233</v>
      </c>
      <c r="C1174">
        <v>2023</v>
      </c>
      <c r="D1174">
        <v>5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5</v>
      </c>
      <c r="N1174">
        <v>99</v>
      </c>
      <c r="O1174">
        <v>99</v>
      </c>
      <c r="P1174">
        <v>99</v>
      </c>
      <c r="Q1174">
        <v>284</v>
      </c>
      <c r="R1174">
        <v>331</v>
      </c>
      <c r="S1174">
        <v>2.6909090909090914</v>
      </c>
      <c r="T1174">
        <v>5</v>
      </c>
      <c r="U1174">
        <v>222.24894259818728</v>
      </c>
      <c r="V1174">
        <v>5.1359516616314203</v>
      </c>
      <c r="W1174">
        <v>0</v>
      </c>
      <c r="X1174">
        <v>0.30211480362537768</v>
      </c>
      <c r="Y1174">
        <v>35.22785594141822</v>
      </c>
      <c r="Z1174">
        <v>1.3228547994220863</v>
      </c>
      <c r="AA1174">
        <v>0</v>
      </c>
      <c r="AB1174">
        <v>40.55215457876141</v>
      </c>
      <c r="AE1174">
        <v>8.5331270946120146</v>
      </c>
      <c r="AF1174">
        <v>7.1143837640053604</v>
      </c>
      <c r="AG1174">
        <v>1059.3778501628665</v>
      </c>
      <c r="AH1174">
        <v>92.749244712990944</v>
      </c>
      <c r="AI1174">
        <v>20.84592145015106</v>
      </c>
      <c r="AJ1174">
        <v>188.177303679625</v>
      </c>
      <c r="AK1174">
        <v>46.674426917803665</v>
      </c>
      <c r="AM1174">
        <v>-27.074273835587768</v>
      </c>
      <c r="AN1174">
        <v>99</v>
      </c>
      <c r="AO1174">
        <v>99</v>
      </c>
      <c r="AP1174">
        <v>99</v>
      </c>
      <c r="AQ1174">
        <v>99</v>
      </c>
      <c r="AR1174">
        <v>212.90228013029321</v>
      </c>
      <c r="AS1174">
        <v>23.170198266414705</v>
      </c>
    </row>
    <row r="1175" spans="1:45">
      <c r="A1175">
        <v>17</v>
      </c>
      <c r="B1175">
        <v>234</v>
      </c>
      <c r="C1175">
        <v>2023</v>
      </c>
      <c r="D1175">
        <v>6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5</v>
      </c>
      <c r="N1175">
        <v>99</v>
      </c>
      <c r="O1175">
        <v>99</v>
      </c>
      <c r="P1175">
        <v>99</v>
      </c>
      <c r="Q1175">
        <v>337</v>
      </c>
      <c r="R1175">
        <v>393</v>
      </c>
      <c r="S1175">
        <v>2.6071428571428577</v>
      </c>
      <c r="T1175">
        <v>5</v>
      </c>
      <c r="U1175">
        <v>223.12493638676833</v>
      </c>
      <c r="V1175">
        <v>5.8524173027989823</v>
      </c>
      <c r="W1175">
        <v>0</v>
      </c>
      <c r="X1175">
        <v>0.76335877862595458</v>
      </c>
      <c r="Y1175">
        <v>37.479453085950155</v>
      </c>
      <c r="Z1175">
        <v>1.278818242364288</v>
      </c>
      <c r="AA1175">
        <v>0</v>
      </c>
      <c r="AB1175">
        <v>47.355991193388761</v>
      </c>
      <c r="AE1175">
        <v>9.7277227722772288</v>
      </c>
      <c r="AF1175">
        <v>8.249125022530599</v>
      </c>
      <c r="AG1175">
        <v>1107.8861788617887</v>
      </c>
      <c r="AH1175">
        <v>93.893129770992346</v>
      </c>
      <c r="AI1175">
        <v>20.101781170483463</v>
      </c>
      <c r="AJ1175">
        <v>199.96615716045025</v>
      </c>
      <c r="AK1175">
        <v>24.924489929129045</v>
      </c>
      <c r="AM1175">
        <v>-37.655536255741175</v>
      </c>
      <c r="AN1175">
        <v>99</v>
      </c>
      <c r="AO1175">
        <v>99</v>
      </c>
      <c r="AP1175">
        <v>99</v>
      </c>
      <c r="AQ1175">
        <v>99</v>
      </c>
      <c r="AR1175">
        <v>213.72357723577235</v>
      </c>
      <c r="AS1175">
        <v>22.911497796801683</v>
      </c>
    </row>
    <row r="1176" spans="1:45">
      <c r="A1176">
        <v>17</v>
      </c>
      <c r="B1176">
        <v>235</v>
      </c>
      <c r="C1176">
        <v>2023</v>
      </c>
      <c r="D1176">
        <v>7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5</v>
      </c>
      <c r="N1176">
        <v>99</v>
      </c>
      <c r="O1176">
        <v>99</v>
      </c>
      <c r="P1176">
        <v>99</v>
      </c>
      <c r="Q1176">
        <v>223</v>
      </c>
      <c r="R1176">
        <v>260</v>
      </c>
      <c r="S1176">
        <v>2.5135135135135127</v>
      </c>
      <c r="T1176">
        <v>5</v>
      </c>
      <c r="U1176">
        <v>225.8015384615384</v>
      </c>
      <c r="V1176">
        <v>5</v>
      </c>
      <c r="W1176">
        <v>0</v>
      </c>
      <c r="X1176">
        <v>0</v>
      </c>
      <c r="Y1176">
        <v>34.072383323234078</v>
      </c>
      <c r="Z1176">
        <v>1.1674840676232727</v>
      </c>
      <c r="AA1176">
        <v>0</v>
      </c>
      <c r="AB1176">
        <v>50.402008329743559</v>
      </c>
      <c r="AE1176">
        <v>10.232192050373868</v>
      </c>
      <c r="AF1176">
        <v>8.7507517936847101</v>
      </c>
      <c r="AG1176">
        <v>1107.6097560975609</v>
      </c>
      <c r="AH1176">
        <v>94.230769230769212</v>
      </c>
      <c r="AI1176">
        <v>16.15384615384615</v>
      </c>
      <c r="AJ1176">
        <v>191.05058854788555</v>
      </c>
      <c r="AK1176">
        <v>42.361040672233827</v>
      </c>
      <c r="AM1176">
        <v>-6.3441919935932241</v>
      </c>
      <c r="AN1176">
        <v>99</v>
      </c>
      <c r="AO1176">
        <v>99</v>
      </c>
      <c r="AP1176">
        <v>99</v>
      </c>
      <c r="AQ1176">
        <v>99</v>
      </c>
      <c r="AR1176">
        <v>215.08130081300811</v>
      </c>
      <c r="AS1176">
        <v>22.709963722371779</v>
      </c>
    </row>
    <row r="1177" spans="1:45">
      <c r="A1177">
        <v>17</v>
      </c>
      <c r="B1177">
        <v>236</v>
      </c>
      <c r="C1177">
        <v>2023</v>
      </c>
      <c r="D1177">
        <v>8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5</v>
      </c>
      <c r="N1177">
        <v>99</v>
      </c>
      <c r="O1177">
        <v>99</v>
      </c>
      <c r="P1177">
        <v>99</v>
      </c>
      <c r="Q1177">
        <v>273</v>
      </c>
      <c r="R1177">
        <v>323</v>
      </c>
      <c r="S1177">
        <v>2.526645768025078</v>
      </c>
      <c r="T1177">
        <v>5</v>
      </c>
      <c r="U1177">
        <v>224.95975232198123</v>
      </c>
      <c r="V1177">
        <v>5.2631578947368443</v>
      </c>
      <c r="W1177">
        <v>0</v>
      </c>
      <c r="X1177">
        <v>0</v>
      </c>
      <c r="Y1177">
        <v>31.382801623016263</v>
      </c>
      <c r="Z1177">
        <v>1.0789109226530389</v>
      </c>
      <c r="AA1177">
        <v>0</v>
      </c>
      <c r="AB1177">
        <v>13.491155504716083</v>
      </c>
      <c r="AE1177">
        <v>10.10322177040976</v>
      </c>
      <c r="AF1177">
        <v>8.7253519494668748</v>
      </c>
      <c r="AG1177">
        <v>1083.0962199312712</v>
      </c>
      <c r="AH1177">
        <v>89.783281733746108</v>
      </c>
      <c r="AI1177">
        <v>14.55108359133127</v>
      </c>
      <c r="AJ1177">
        <v>188.77113277697873</v>
      </c>
      <c r="AK1177">
        <v>45.244396629593503</v>
      </c>
      <c r="AM1177">
        <v>-15.601791750067564</v>
      </c>
      <c r="AN1177">
        <v>99</v>
      </c>
      <c r="AO1177">
        <v>99</v>
      </c>
      <c r="AP1177">
        <v>99</v>
      </c>
      <c r="AQ1177">
        <v>99</v>
      </c>
      <c r="AR1177">
        <v>214.65292096219923</v>
      </c>
      <c r="AS1177">
        <v>22.895903679376609</v>
      </c>
    </row>
    <row r="1178" spans="1:45">
      <c r="A1178">
        <v>17</v>
      </c>
      <c r="B1178">
        <v>237</v>
      </c>
      <c r="C1178">
        <v>2023</v>
      </c>
      <c r="D1178">
        <v>9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5</v>
      </c>
      <c r="N1178">
        <v>99</v>
      </c>
      <c r="O1178">
        <v>99</v>
      </c>
      <c r="P1178">
        <v>99</v>
      </c>
      <c r="Q1178">
        <v>334</v>
      </c>
      <c r="R1178">
        <v>421</v>
      </c>
      <c r="S1178">
        <v>2.6913875598086126</v>
      </c>
      <c r="T1178">
        <v>5</v>
      </c>
      <c r="U1178">
        <v>230.2923990498814</v>
      </c>
      <c r="V1178">
        <v>4.5130641330166252</v>
      </c>
      <c r="W1178">
        <v>0</v>
      </c>
      <c r="X1178">
        <v>0.95011876484560565</v>
      </c>
      <c r="Y1178">
        <v>36.658129003475644</v>
      </c>
      <c r="Z1178">
        <v>1.1589354340081259</v>
      </c>
      <c r="AA1178">
        <v>0</v>
      </c>
      <c r="AB1178">
        <v>42.036566977061526</v>
      </c>
      <c r="AE1178">
        <v>12.448255470136017</v>
      </c>
      <c r="AF1178">
        <v>11.088559819981082</v>
      </c>
      <c r="AG1178">
        <v>1114.3250620347392</v>
      </c>
      <c r="AH1178">
        <v>95.486935866983387</v>
      </c>
      <c r="AI1178">
        <v>17.814726840855108</v>
      </c>
      <c r="AJ1178">
        <v>202.95579110635589</v>
      </c>
      <c r="AK1178">
        <v>42.295390864524549</v>
      </c>
      <c r="AM1178">
        <v>-12.044942712514741</v>
      </c>
      <c r="AN1178">
        <v>99</v>
      </c>
      <c r="AO1178">
        <v>99</v>
      </c>
      <c r="AP1178">
        <v>99</v>
      </c>
      <c r="AQ1178">
        <v>99</v>
      </c>
      <c r="AR1178">
        <v>214.99007444168728</v>
      </c>
      <c r="AS1178">
        <v>23.172822143817765</v>
      </c>
    </row>
    <row r="1179" spans="1:45">
      <c r="A1179">
        <v>17</v>
      </c>
      <c r="B1179">
        <v>238</v>
      </c>
      <c r="C1179">
        <v>2023</v>
      </c>
      <c r="D1179">
        <v>10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5</v>
      </c>
      <c r="N1179">
        <v>99</v>
      </c>
      <c r="O1179">
        <v>99</v>
      </c>
      <c r="P1179">
        <v>99</v>
      </c>
      <c r="Q1179">
        <v>725</v>
      </c>
      <c r="R1179">
        <v>915</v>
      </c>
      <c r="S1179">
        <v>2.9175824175824179</v>
      </c>
      <c r="T1179">
        <v>5</v>
      </c>
      <c r="U1179">
        <v>231.04622950819643</v>
      </c>
      <c r="V1179">
        <v>7.2131147540983598</v>
      </c>
      <c r="W1179">
        <v>0</v>
      </c>
      <c r="X1179">
        <v>0.21857923497267764</v>
      </c>
      <c r="Y1179">
        <v>37.598159391234326</v>
      </c>
      <c r="Z1179">
        <v>1.2999610105551869</v>
      </c>
      <c r="AA1179">
        <v>0</v>
      </c>
      <c r="AB1179">
        <v>55.041278588114757</v>
      </c>
      <c r="AE1179">
        <v>12.731320439682762</v>
      </c>
      <c r="AF1179">
        <v>11.416789813248498</v>
      </c>
      <c r="AG1179">
        <v>1103.4399092970518</v>
      </c>
      <c r="AH1179">
        <v>96.284153005464475</v>
      </c>
      <c r="AI1179">
        <v>29.945355191256834</v>
      </c>
      <c r="AJ1179">
        <v>189.83251155565904</v>
      </c>
      <c r="AK1179">
        <v>23.918212882213368</v>
      </c>
      <c r="AM1179">
        <v>-15.923520331113419</v>
      </c>
      <c r="AN1179">
        <v>99</v>
      </c>
      <c r="AO1179">
        <v>99</v>
      </c>
      <c r="AP1179">
        <v>99</v>
      </c>
      <c r="AQ1179">
        <v>99</v>
      </c>
      <c r="AR1179">
        <v>213.43083900226756</v>
      </c>
      <c r="AS1179">
        <v>23.721686429863283</v>
      </c>
    </row>
    <row r="1180" spans="1:45">
      <c r="A1180">
        <v>17</v>
      </c>
      <c r="B1180">
        <v>239</v>
      </c>
      <c r="C1180">
        <v>2023</v>
      </c>
      <c r="D1180">
        <v>11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5</v>
      </c>
      <c r="N1180">
        <v>99</v>
      </c>
      <c r="O1180">
        <v>99</v>
      </c>
      <c r="P1180">
        <v>99</v>
      </c>
      <c r="Q1180">
        <v>499</v>
      </c>
      <c r="R1180">
        <v>634</v>
      </c>
      <c r="S1180">
        <v>3.0237341772151902</v>
      </c>
      <c r="T1180">
        <v>4.9921135646687684</v>
      </c>
      <c r="U1180">
        <v>227.14826498422696</v>
      </c>
      <c r="V1180">
        <v>5.678233438485802</v>
      </c>
      <c r="W1180">
        <v>0</v>
      </c>
      <c r="X1180">
        <v>0.31545741324921139</v>
      </c>
      <c r="Y1180">
        <v>38.741389662931681</v>
      </c>
      <c r="Z1180">
        <v>1.294466536038102</v>
      </c>
      <c r="AA1180">
        <v>0.19841870071624659</v>
      </c>
      <c r="AB1180">
        <v>52.551439547528837</v>
      </c>
      <c r="AC1180">
        <v>1.7900913676513284</v>
      </c>
      <c r="AD1180">
        <v>-9.2843376429383095</v>
      </c>
      <c r="AE1180">
        <v>9.8738514250116811</v>
      </c>
      <c r="AF1180">
        <v>8.5897103486827557</v>
      </c>
      <c r="AG1180">
        <v>1087.4240924092408</v>
      </c>
      <c r="AH1180">
        <v>95.583596214511104</v>
      </c>
      <c r="AI1180">
        <v>35.015772870662452</v>
      </c>
      <c r="AJ1180">
        <v>194.85709415448</v>
      </c>
      <c r="AK1180">
        <v>23.420145182163807</v>
      </c>
      <c r="AL1180">
        <v>22.180987343144835</v>
      </c>
      <c r="AM1180">
        <v>-12.32823480687316</v>
      </c>
      <c r="AN1180">
        <v>99</v>
      </c>
      <c r="AO1180">
        <v>99</v>
      </c>
      <c r="AP1180">
        <v>99</v>
      </c>
      <c r="AQ1180">
        <v>99</v>
      </c>
      <c r="AR1180">
        <v>211.30198019801975</v>
      </c>
      <c r="AS1180">
        <v>23.94662854876314</v>
      </c>
    </row>
    <row r="1181" spans="1:45">
      <c r="A1181">
        <v>17</v>
      </c>
      <c r="B1181">
        <v>240</v>
      </c>
      <c r="C1181">
        <v>2023</v>
      </c>
      <c r="D1181">
        <v>12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5</v>
      </c>
      <c r="N1181">
        <v>99</v>
      </c>
      <c r="O1181">
        <v>99</v>
      </c>
      <c r="P1181">
        <v>99</v>
      </c>
      <c r="Q1181">
        <v>305</v>
      </c>
      <c r="R1181">
        <v>383</v>
      </c>
      <c r="S1181">
        <v>2.9291338582677175</v>
      </c>
      <c r="T1181">
        <v>5</v>
      </c>
      <c r="U1181">
        <v>226.34412532637089</v>
      </c>
      <c r="V1181">
        <v>8.3550913838120113</v>
      </c>
      <c r="W1181">
        <v>0</v>
      </c>
      <c r="X1181">
        <v>0</v>
      </c>
      <c r="Y1181">
        <v>39.874353716230928</v>
      </c>
      <c r="Z1181">
        <v>1.3729263631288544</v>
      </c>
      <c r="AA1181">
        <v>0</v>
      </c>
      <c r="AB1181">
        <v>53.749148358031192</v>
      </c>
      <c r="AE1181">
        <v>9.1212193379376068</v>
      </c>
      <c r="AF1181">
        <v>7.8798514850450223</v>
      </c>
      <c r="AG1181">
        <v>1088.9021739130435</v>
      </c>
      <c r="AH1181">
        <v>96.08355091383811</v>
      </c>
      <c r="AI1181">
        <v>30.287206266318542</v>
      </c>
      <c r="AJ1181">
        <v>193.6153071665228</v>
      </c>
      <c r="AK1181">
        <v>30.80059362085872</v>
      </c>
      <c r="AM1181">
        <v>-8.5500577879041391</v>
      </c>
      <c r="AN1181">
        <v>99</v>
      </c>
      <c r="AO1181">
        <v>99</v>
      </c>
      <c r="AP1181">
        <v>99</v>
      </c>
      <c r="AQ1181">
        <v>99</v>
      </c>
      <c r="AR1181">
        <v>212.39945652173913</v>
      </c>
      <c r="AS1181">
        <v>23.587047148267473</v>
      </c>
    </row>
    <row r="1182" spans="1:45">
      <c r="A1182">
        <v>17</v>
      </c>
      <c r="B1182">
        <v>241</v>
      </c>
      <c r="C1182">
        <v>2023</v>
      </c>
      <c r="D1182">
        <v>1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6</v>
      </c>
      <c r="N1182">
        <v>99</v>
      </c>
      <c r="O1182">
        <v>99</v>
      </c>
      <c r="P1182">
        <v>99</v>
      </c>
      <c r="Q1182">
        <v>572</v>
      </c>
      <c r="R1182">
        <v>685</v>
      </c>
      <c r="S1182">
        <v>2.8976608187134514</v>
      </c>
      <c r="T1182">
        <v>6</v>
      </c>
      <c r="U1182">
        <v>240.69240875912405</v>
      </c>
      <c r="V1182">
        <v>3.9416058394160594</v>
      </c>
      <c r="W1182">
        <v>0</v>
      </c>
      <c r="X1182">
        <v>0.72992700729927051</v>
      </c>
      <c r="Y1182">
        <v>31.476043039726168</v>
      </c>
      <c r="Z1182">
        <v>1.0577760854009612</v>
      </c>
      <c r="AA1182">
        <v>0</v>
      </c>
      <c r="AB1182">
        <v>48.356185619389343</v>
      </c>
      <c r="AE1182">
        <v>14.2263759086189</v>
      </c>
      <c r="AF1182">
        <v>12.88093349683497</v>
      </c>
      <c r="AG1182">
        <v>1088.4265402843603</v>
      </c>
      <c r="AH1182">
        <v>92.408759124087524</v>
      </c>
      <c r="AI1182">
        <v>13.28467153284671</v>
      </c>
      <c r="AJ1182">
        <v>197.32434080099796</v>
      </c>
      <c r="AK1182">
        <v>28.332880862111281</v>
      </c>
      <c r="AM1182">
        <v>-18.899800052782204</v>
      </c>
      <c r="AN1182">
        <v>99</v>
      </c>
      <c r="AO1182">
        <v>99</v>
      </c>
      <c r="AP1182">
        <v>99</v>
      </c>
      <c r="AQ1182">
        <v>99</v>
      </c>
      <c r="AR1182">
        <v>215.88467614533965</v>
      </c>
      <c r="AS1182">
        <v>23.950155815262946</v>
      </c>
    </row>
    <row r="1183" spans="1:45">
      <c r="A1183">
        <v>17</v>
      </c>
      <c r="B1183">
        <v>242</v>
      </c>
      <c r="C1183">
        <v>2023</v>
      </c>
      <c r="D1183">
        <v>2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6</v>
      </c>
      <c r="N1183">
        <v>99</v>
      </c>
      <c r="O1183">
        <v>99</v>
      </c>
      <c r="P1183">
        <v>99</v>
      </c>
      <c r="Q1183">
        <v>339</v>
      </c>
      <c r="R1183">
        <v>399</v>
      </c>
      <c r="S1183">
        <v>2.8671679197994995</v>
      </c>
      <c r="T1183">
        <v>6</v>
      </c>
      <c r="U1183">
        <v>237.48646616541339</v>
      </c>
      <c r="V1183">
        <v>5.5137844611528815</v>
      </c>
      <c r="W1183">
        <v>0</v>
      </c>
      <c r="X1183">
        <v>1.0025062656641601</v>
      </c>
      <c r="Y1183">
        <v>35.456895604495287</v>
      </c>
      <c r="Z1183">
        <v>1.2704072519621528</v>
      </c>
      <c r="AA1183">
        <v>0</v>
      </c>
      <c r="AB1183">
        <v>55.577114779001079</v>
      </c>
      <c r="AE1183">
        <v>12.551116703365841</v>
      </c>
      <c r="AF1183">
        <v>11.350102197167224</v>
      </c>
      <c r="AG1183">
        <v>1066.6273458445039</v>
      </c>
      <c r="AH1183">
        <v>93.483709273182981</v>
      </c>
      <c r="AI1183">
        <v>11.528822055137844</v>
      </c>
      <c r="AJ1183">
        <v>206.15636846880903</v>
      </c>
      <c r="AK1183">
        <v>20.003618789164396</v>
      </c>
      <c r="AM1183">
        <v>-32.364218107210945</v>
      </c>
      <c r="AN1183">
        <v>99</v>
      </c>
      <c r="AO1183">
        <v>99</v>
      </c>
      <c r="AP1183">
        <v>99</v>
      </c>
      <c r="AQ1183">
        <v>99</v>
      </c>
      <c r="AR1183">
        <v>215.12868632707776</v>
      </c>
      <c r="AS1183">
        <v>23.880279830015255</v>
      </c>
    </row>
    <row r="1184" spans="1:45">
      <c r="A1184">
        <v>17</v>
      </c>
      <c r="B1184">
        <v>243</v>
      </c>
      <c r="C1184">
        <v>2023</v>
      </c>
      <c r="D1184">
        <v>3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6</v>
      </c>
      <c r="N1184">
        <v>99</v>
      </c>
      <c r="O1184">
        <v>99</v>
      </c>
      <c r="P1184">
        <v>99</v>
      </c>
      <c r="Q1184">
        <v>508</v>
      </c>
      <c r="R1184">
        <v>595</v>
      </c>
      <c r="S1184">
        <v>2.9137055837563457</v>
      </c>
      <c r="T1184">
        <v>6</v>
      </c>
      <c r="U1184">
        <v>237.30403361344543</v>
      </c>
      <c r="V1184">
        <v>7.0588235294117645</v>
      </c>
      <c r="W1184">
        <v>0</v>
      </c>
      <c r="X1184">
        <v>0.50420168067226878</v>
      </c>
      <c r="Y1184">
        <v>34.31956274621308</v>
      </c>
      <c r="Z1184">
        <v>1.2344088258508024</v>
      </c>
      <c r="AA1184">
        <v>0</v>
      </c>
      <c r="AB1184">
        <v>44.954208350895797</v>
      </c>
      <c r="AE1184">
        <v>13.051107699056812</v>
      </c>
      <c r="AF1184">
        <v>11.71078076682296</v>
      </c>
      <c r="AG1184">
        <v>1079.1591320072328</v>
      </c>
      <c r="AH1184">
        <v>92.941176470588246</v>
      </c>
      <c r="AI1184">
        <v>15.294117647058822</v>
      </c>
      <c r="AJ1184">
        <v>194.65665045586547</v>
      </c>
      <c r="AK1184">
        <v>31.04253781503186</v>
      </c>
      <c r="AM1184">
        <v>-34.540418047107757</v>
      </c>
      <c r="AN1184">
        <v>99</v>
      </c>
      <c r="AO1184">
        <v>99</v>
      </c>
      <c r="AP1184">
        <v>99</v>
      </c>
      <c r="AQ1184">
        <v>99</v>
      </c>
      <c r="AR1184">
        <v>215.12839059674499</v>
      </c>
      <c r="AS1184">
        <v>23.845342981936714</v>
      </c>
    </row>
    <row r="1185" spans="1:45">
      <c r="A1185">
        <v>17</v>
      </c>
      <c r="B1185">
        <v>244</v>
      </c>
      <c r="C1185">
        <v>2023</v>
      </c>
      <c r="D1185">
        <v>4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6</v>
      </c>
      <c r="N1185">
        <v>99</v>
      </c>
      <c r="O1185">
        <v>99</v>
      </c>
      <c r="P1185">
        <v>99</v>
      </c>
      <c r="Q1185">
        <v>363</v>
      </c>
      <c r="R1185">
        <v>418</v>
      </c>
      <c r="S1185">
        <v>3.0479616306954438</v>
      </c>
      <c r="T1185">
        <v>6</v>
      </c>
      <c r="U1185">
        <v>239.66866028708128</v>
      </c>
      <c r="V1185">
        <v>8.8516746411483282</v>
      </c>
      <c r="W1185">
        <v>0</v>
      </c>
      <c r="X1185">
        <v>0.71770334928229684</v>
      </c>
      <c r="Y1185">
        <v>36.412279050744559</v>
      </c>
      <c r="Z1185">
        <v>1.3103842685644516</v>
      </c>
      <c r="AA1185">
        <v>0</v>
      </c>
      <c r="AB1185">
        <v>50.780113749348317</v>
      </c>
      <c r="AE1185">
        <v>13.367444835305403</v>
      </c>
      <c r="AF1185">
        <v>11.977524484333323</v>
      </c>
      <c r="AG1185">
        <v>1090.25</v>
      </c>
      <c r="AH1185">
        <v>89.712918660287102</v>
      </c>
      <c r="AI1185">
        <v>16.985645933014347</v>
      </c>
      <c r="AJ1185">
        <v>205.68226179996401</v>
      </c>
      <c r="AK1185">
        <v>43.366186281785126</v>
      </c>
      <c r="AM1185">
        <v>-32.927683525535159</v>
      </c>
      <c r="AN1185">
        <v>99</v>
      </c>
      <c r="AO1185">
        <v>99</v>
      </c>
      <c r="AP1185">
        <v>99</v>
      </c>
      <c r="AQ1185">
        <v>99</v>
      </c>
      <c r="AR1185">
        <v>214.98936170212767</v>
      </c>
      <c r="AS1185">
        <v>24.200451649025776</v>
      </c>
    </row>
    <row r="1186" spans="1:45">
      <c r="A1186">
        <v>17</v>
      </c>
      <c r="B1186">
        <v>245</v>
      </c>
      <c r="C1186">
        <v>2023</v>
      </c>
      <c r="D1186">
        <v>5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6</v>
      </c>
      <c r="N1186">
        <v>99</v>
      </c>
      <c r="O1186">
        <v>99</v>
      </c>
      <c r="P1186">
        <v>99</v>
      </c>
      <c r="Q1186">
        <v>435</v>
      </c>
      <c r="R1186">
        <v>531</v>
      </c>
      <c r="S1186">
        <v>2.8958333333333335</v>
      </c>
      <c r="T1186">
        <v>6</v>
      </c>
      <c r="U1186">
        <v>233.34971751412473</v>
      </c>
      <c r="V1186">
        <v>8.2862523540489654</v>
      </c>
      <c r="W1186">
        <v>0</v>
      </c>
      <c r="X1186">
        <v>0.75329566854990548</v>
      </c>
      <c r="Y1186">
        <v>36.912789454927122</v>
      </c>
      <c r="Z1186">
        <v>1.3696421249277664</v>
      </c>
      <c r="AA1186">
        <v>0</v>
      </c>
      <c r="AB1186">
        <v>51.121548222354733</v>
      </c>
      <c r="AE1186">
        <v>13.689095127610203</v>
      </c>
      <c r="AF1186">
        <v>11.983160924292353</v>
      </c>
      <c r="AG1186">
        <v>1086.4514170040484</v>
      </c>
      <c r="AH1186">
        <v>93.03201506591337</v>
      </c>
      <c r="AI1186">
        <v>16.760828625235405</v>
      </c>
      <c r="AJ1186">
        <v>201.63772949396636</v>
      </c>
      <c r="AK1186">
        <v>29.811200321072203</v>
      </c>
      <c r="AM1186">
        <v>-40.673264941913303</v>
      </c>
      <c r="AN1186">
        <v>99</v>
      </c>
      <c r="AO1186">
        <v>99</v>
      </c>
      <c r="AP1186">
        <v>99</v>
      </c>
      <c r="AQ1186">
        <v>99</v>
      </c>
      <c r="AR1186">
        <v>214.34615384615395</v>
      </c>
      <c r="AS1186">
        <v>23.766921873919244</v>
      </c>
    </row>
    <row r="1187" spans="1:45">
      <c r="A1187">
        <v>17</v>
      </c>
      <c r="B1187">
        <v>246</v>
      </c>
      <c r="C1187">
        <v>2023</v>
      </c>
      <c r="D1187">
        <v>6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6</v>
      </c>
      <c r="N1187">
        <v>99</v>
      </c>
      <c r="O1187">
        <v>99</v>
      </c>
      <c r="P1187">
        <v>99</v>
      </c>
      <c r="Q1187">
        <v>459</v>
      </c>
      <c r="R1187">
        <v>551</v>
      </c>
      <c r="S1187">
        <v>3.081967213114754</v>
      </c>
      <c r="T1187">
        <v>6</v>
      </c>
      <c r="U1187">
        <v>237.58620689655191</v>
      </c>
      <c r="V1187">
        <v>9.437386569872956</v>
      </c>
      <c r="W1187">
        <v>0</v>
      </c>
      <c r="X1187">
        <v>0.18148820326678755</v>
      </c>
      <c r="Y1187">
        <v>34.835273630030485</v>
      </c>
      <c r="Z1187">
        <v>1.4002297138507849</v>
      </c>
      <c r="AA1187">
        <v>0</v>
      </c>
      <c r="AB1187">
        <v>42.991242294431757</v>
      </c>
      <c r="AE1187">
        <v>13.638613861386139</v>
      </c>
      <c r="AF1187">
        <v>12.315159716078711</v>
      </c>
      <c r="AG1187">
        <v>1088.5250965250964</v>
      </c>
      <c r="AH1187">
        <v>94.010889292196012</v>
      </c>
      <c r="AI1187">
        <v>21.960072595281304</v>
      </c>
      <c r="AJ1187">
        <v>203.83942680067247</v>
      </c>
      <c r="AK1187">
        <v>29.481649758142119</v>
      </c>
      <c r="AM1187">
        <v>-37.219630158840332</v>
      </c>
      <c r="AN1187">
        <v>99</v>
      </c>
      <c r="AO1187">
        <v>99</v>
      </c>
      <c r="AP1187">
        <v>99</v>
      </c>
      <c r="AQ1187">
        <v>99</v>
      </c>
      <c r="AR1187">
        <v>214.13706563706563</v>
      </c>
      <c r="AS1187">
        <v>24.263333226841706</v>
      </c>
    </row>
    <row r="1188" spans="1:45">
      <c r="A1188">
        <v>17</v>
      </c>
      <c r="B1188">
        <v>247</v>
      </c>
      <c r="C1188">
        <v>2023</v>
      </c>
      <c r="D1188">
        <v>7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6</v>
      </c>
      <c r="N1188">
        <v>99</v>
      </c>
      <c r="O1188">
        <v>99</v>
      </c>
      <c r="P1188">
        <v>99</v>
      </c>
      <c r="Q1188">
        <v>301</v>
      </c>
      <c r="R1188">
        <v>351</v>
      </c>
      <c r="S1188">
        <v>2.8395415472779368</v>
      </c>
      <c r="T1188">
        <v>6</v>
      </c>
      <c r="U1188">
        <v>238.91880341880344</v>
      </c>
      <c r="V1188">
        <v>6.8376068376068373</v>
      </c>
      <c r="W1188">
        <v>0</v>
      </c>
      <c r="X1188">
        <v>0.56980056980056992</v>
      </c>
      <c r="Y1188">
        <v>32.138718911448244</v>
      </c>
      <c r="Z1188">
        <v>1.1777717314593985</v>
      </c>
      <c r="AA1188">
        <v>0</v>
      </c>
      <c r="AB1188">
        <v>41.746902243213647</v>
      </c>
      <c r="AE1188">
        <v>13.813459268004724</v>
      </c>
      <c r="AF1188">
        <v>12.499785734141899</v>
      </c>
      <c r="AG1188">
        <v>1098.5061349693251</v>
      </c>
      <c r="AH1188">
        <v>92.592592592592609</v>
      </c>
      <c r="AI1188">
        <v>15.0997150997151</v>
      </c>
      <c r="AJ1188">
        <v>202.76444890932763</v>
      </c>
      <c r="AK1188">
        <v>30.190654769453271</v>
      </c>
      <c r="AM1188">
        <v>-14.667217325539941</v>
      </c>
      <c r="AN1188">
        <v>99</v>
      </c>
      <c r="AO1188">
        <v>99</v>
      </c>
      <c r="AP1188">
        <v>99</v>
      </c>
      <c r="AQ1188">
        <v>99</v>
      </c>
      <c r="AR1188">
        <v>216.08895705521471</v>
      </c>
      <c r="AS1188">
        <v>23.758509173563304</v>
      </c>
    </row>
    <row r="1189" spans="1:45">
      <c r="A1189">
        <v>17</v>
      </c>
      <c r="B1189">
        <v>248</v>
      </c>
      <c r="C1189">
        <v>2023</v>
      </c>
      <c r="D1189">
        <v>8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6</v>
      </c>
      <c r="N1189">
        <v>99</v>
      </c>
      <c r="O1189">
        <v>99</v>
      </c>
      <c r="P1189">
        <v>99</v>
      </c>
      <c r="Q1189">
        <v>354</v>
      </c>
      <c r="R1189">
        <v>424</v>
      </c>
      <c r="S1189">
        <v>2.915094339622641</v>
      </c>
      <c r="T1189">
        <v>6</v>
      </c>
      <c r="U1189">
        <v>239.07099056603755</v>
      </c>
      <c r="V1189">
        <v>5.4245283018867925</v>
      </c>
      <c r="W1189">
        <v>0</v>
      </c>
      <c r="X1189">
        <v>0.70754716981132049</v>
      </c>
      <c r="Y1189">
        <v>32.442768664858193</v>
      </c>
      <c r="Z1189">
        <v>1.2159934561664627</v>
      </c>
      <c r="AA1189">
        <v>0</v>
      </c>
      <c r="AB1189">
        <v>50.543522971214941</v>
      </c>
      <c r="AE1189">
        <v>13.262433531435727</v>
      </c>
      <c r="AF1189">
        <v>12.172179381861969</v>
      </c>
      <c r="AG1189">
        <v>1083.8766404199475</v>
      </c>
      <c r="AH1189">
        <v>89.62264150943399</v>
      </c>
      <c r="AI1189">
        <v>12.735849056603772</v>
      </c>
      <c r="AJ1189">
        <v>198.0367499637878</v>
      </c>
      <c r="AK1189">
        <v>26.863634717824858</v>
      </c>
      <c r="AM1189">
        <v>-11.059082588767437</v>
      </c>
      <c r="AN1189">
        <v>99</v>
      </c>
      <c r="AO1189">
        <v>99</v>
      </c>
      <c r="AP1189">
        <v>99</v>
      </c>
      <c r="AQ1189">
        <v>99</v>
      </c>
      <c r="AR1189">
        <v>215.15223097112872</v>
      </c>
      <c r="AS1189">
        <v>24.054111868019341</v>
      </c>
    </row>
    <row r="1190" spans="1:45">
      <c r="A1190">
        <v>17</v>
      </c>
      <c r="B1190">
        <v>249</v>
      </c>
      <c r="C1190">
        <v>2023</v>
      </c>
      <c r="D1190">
        <v>9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6</v>
      </c>
      <c r="N1190">
        <v>99</v>
      </c>
      <c r="O1190">
        <v>99</v>
      </c>
      <c r="P1190">
        <v>99</v>
      </c>
      <c r="Q1190">
        <v>411</v>
      </c>
      <c r="R1190">
        <v>506</v>
      </c>
      <c r="S1190">
        <v>2.9583333333333335</v>
      </c>
      <c r="T1190">
        <v>6</v>
      </c>
      <c r="U1190">
        <v>240.11383399209475</v>
      </c>
      <c r="V1190">
        <v>4.7430830039525684</v>
      </c>
      <c r="W1190">
        <v>0</v>
      </c>
      <c r="X1190">
        <v>0.39525691699604742</v>
      </c>
      <c r="Y1190">
        <v>31.096885548783209</v>
      </c>
      <c r="Z1190">
        <v>1.1092688256793597</v>
      </c>
      <c r="AA1190">
        <v>0</v>
      </c>
      <c r="AB1190">
        <v>30.764212512606285</v>
      </c>
      <c r="AE1190">
        <v>14.961561206386753</v>
      </c>
      <c r="AF1190">
        <v>13.895722834897825</v>
      </c>
      <c r="AG1190">
        <v>1105.3166666666664</v>
      </c>
      <c r="AH1190">
        <v>94.664031620553359</v>
      </c>
      <c r="AI1190">
        <v>16.007905138339925</v>
      </c>
      <c r="AJ1190">
        <v>204.77966750198183</v>
      </c>
      <c r="AK1190">
        <v>42.15445221160401</v>
      </c>
      <c r="AM1190">
        <v>-27.556050115672967</v>
      </c>
      <c r="AN1190">
        <v>99</v>
      </c>
      <c r="AO1190">
        <v>99</v>
      </c>
      <c r="AP1190">
        <v>99</v>
      </c>
      <c r="AQ1190">
        <v>99</v>
      </c>
      <c r="AR1190">
        <v>215.31458333333339</v>
      </c>
      <c r="AS1190">
        <v>24.105109406075556</v>
      </c>
    </row>
    <row r="1191" spans="1:45">
      <c r="A1191">
        <v>17</v>
      </c>
      <c r="B1191">
        <v>250</v>
      </c>
      <c r="C1191">
        <v>2023</v>
      </c>
      <c r="D1191">
        <v>10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6</v>
      </c>
      <c r="N1191">
        <v>99</v>
      </c>
      <c r="O1191">
        <v>99</v>
      </c>
      <c r="P1191">
        <v>99</v>
      </c>
      <c r="Q1191">
        <v>859</v>
      </c>
      <c r="R1191">
        <v>1072</v>
      </c>
      <c r="S1191">
        <v>3.1242990654205607</v>
      </c>
      <c r="T1191">
        <v>6</v>
      </c>
      <c r="U1191">
        <v>242.72677238805969</v>
      </c>
      <c r="V1191">
        <v>6.9962686567164178</v>
      </c>
      <c r="W1191">
        <v>0</v>
      </c>
      <c r="X1191">
        <v>0.65298507462686572</v>
      </c>
      <c r="Y1191">
        <v>36.358276809656068</v>
      </c>
      <c r="Z1191">
        <v>1.2311813792525372</v>
      </c>
      <c r="AA1191">
        <v>0</v>
      </c>
      <c r="AB1191">
        <v>49.000951314224437</v>
      </c>
      <c r="AE1191">
        <v>14.915820230972589</v>
      </c>
      <c r="AF1191">
        <v>14.051946652058289</v>
      </c>
      <c r="AG1191">
        <v>1103.3236434108528</v>
      </c>
      <c r="AH1191">
        <v>96.268656716417908</v>
      </c>
      <c r="AI1191">
        <v>26.492537313432841</v>
      </c>
      <c r="AJ1191">
        <v>203.71230070001349</v>
      </c>
      <c r="AK1191">
        <v>34.346526594704983</v>
      </c>
      <c r="AM1191">
        <v>-8.7827592422206546</v>
      </c>
      <c r="AN1191">
        <v>99</v>
      </c>
      <c r="AO1191">
        <v>99</v>
      </c>
      <c r="AP1191">
        <v>99</v>
      </c>
      <c r="AQ1191">
        <v>99</v>
      </c>
      <c r="AR1191">
        <v>214.95542635658913</v>
      </c>
      <c r="AS1191">
        <v>24.447055585307918</v>
      </c>
    </row>
    <row r="1192" spans="1:45">
      <c r="A1192">
        <v>17</v>
      </c>
      <c r="B1192">
        <v>251</v>
      </c>
      <c r="C1192">
        <v>2023</v>
      </c>
      <c r="D1192">
        <v>11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6</v>
      </c>
      <c r="N1192">
        <v>99</v>
      </c>
      <c r="O1192">
        <v>99</v>
      </c>
      <c r="P1192">
        <v>99</v>
      </c>
      <c r="Q1192">
        <v>726</v>
      </c>
      <c r="R1192">
        <v>909</v>
      </c>
      <c r="S1192">
        <v>3.3502202643171799</v>
      </c>
      <c r="T1192">
        <v>6</v>
      </c>
      <c r="U1192">
        <v>239.6160616061606</v>
      </c>
      <c r="V1192">
        <v>9.3509350935093511</v>
      </c>
      <c r="W1192">
        <v>0</v>
      </c>
      <c r="X1192">
        <v>0.55005500550055009</v>
      </c>
      <c r="Y1192">
        <v>39.044757053360406</v>
      </c>
      <c r="Z1192">
        <v>1.2928703452061296</v>
      </c>
      <c r="AA1192">
        <v>0</v>
      </c>
      <c r="AB1192">
        <v>50.453733970390317</v>
      </c>
      <c r="AE1192">
        <v>14.156673415355861</v>
      </c>
      <c r="AF1192">
        <v>12.991510434942517</v>
      </c>
      <c r="AG1192">
        <v>1077.1929625425653</v>
      </c>
      <c r="AH1192">
        <v>96.91969196919689</v>
      </c>
      <c r="AI1192">
        <v>32.78327832783279</v>
      </c>
      <c r="AJ1192">
        <v>207.33796566224365</v>
      </c>
      <c r="AK1192">
        <v>39.367201084102867</v>
      </c>
      <c r="AM1192">
        <v>-5.4934711836770642</v>
      </c>
      <c r="AN1192">
        <v>99</v>
      </c>
      <c r="AO1192">
        <v>99</v>
      </c>
      <c r="AP1192">
        <v>99</v>
      </c>
      <c r="AQ1192">
        <v>99</v>
      </c>
      <c r="AR1192">
        <v>212.43586833144161</v>
      </c>
      <c r="AS1192">
        <v>25.008421331098461</v>
      </c>
    </row>
    <row r="1193" spans="1:45">
      <c r="A1193">
        <v>17</v>
      </c>
      <c r="B1193">
        <v>252</v>
      </c>
      <c r="C1193">
        <v>2023</v>
      </c>
      <c r="D1193">
        <v>12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6</v>
      </c>
      <c r="N1193">
        <v>99</v>
      </c>
      <c r="O1193">
        <v>99</v>
      </c>
      <c r="P1193">
        <v>99</v>
      </c>
      <c r="Q1193">
        <v>456</v>
      </c>
      <c r="R1193">
        <v>571</v>
      </c>
      <c r="S1193">
        <v>3.1280701754385976</v>
      </c>
      <c r="T1193">
        <v>6</v>
      </c>
      <c r="U1193">
        <v>238.29124343257433</v>
      </c>
      <c r="V1193">
        <v>8.756567425569175</v>
      </c>
      <c r="W1193">
        <v>0</v>
      </c>
      <c r="X1193">
        <v>0.87565674255691739</v>
      </c>
      <c r="Y1193">
        <v>39.472446135032222</v>
      </c>
      <c r="Z1193">
        <v>1.3259276593829827</v>
      </c>
      <c r="AA1193">
        <v>0</v>
      </c>
      <c r="AB1193">
        <v>52.321363066451887</v>
      </c>
      <c r="AE1193">
        <v>13.598475827577992</v>
      </c>
      <c r="AF1193">
        <v>12.367850386280862</v>
      </c>
      <c r="AG1193">
        <v>1085.5769230769231</v>
      </c>
      <c r="AH1193">
        <v>95.621716287215392</v>
      </c>
      <c r="AI1193">
        <v>26.970227670753065</v>
      </c>
      <c r="AJ1193">
        <v>211.98028136417727</v>
      </c>
      <c r="AK1193">
        <v>39.11222256802089</v>
      </c>
      <c r="AM1193">
        <v>-7.6691316279704189</v>
      </c>
      <c r="AN1193">
        <v>99</v>
      </c>
      <c r="AO1193">
        <v>99</v>
      </c>
      <c r="AP1193">
        <v>99</v>
      </c>
      <c r="AQ1193">
        <v>99</v>
      </c>
      <c r="AR1193">
        <v>213.79487179487185</v>
      </c>
      <c r="AS1193">
        <v>24.371156068329672</v>
      </c>
    </row>
    <row r="1194" spans="1:45">
      <c r="A1194">
        <v>17</v>
      </c>
      <c r="B1194">
        <v>253</v>
      </c>
      <c r="C1194">
        <v>2023</v>
      </c>
      <c r="D1194">
        <v>1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7</v>
      </c>
      <c r="N1194">
        <v>99</v>
      </c>
      <c r="O1194">
        <v>99</v>
      </c>
      <c r="P1194">
        <v>99</v>
      </c>
      <c r="Q1194">
        <v>730</v>
      </c>
      <c r="R1194">
        <v>946</v>
      </c>
      <c r="S1194">
        <v>3.3734042553191497</v>
      </c>
      <c r="T1194">
        <v>7</v>
      </c>
      <c r="U1194">
        <v>254.81828752642704</v>
      </c>
      <c r="V1194">
        <v>6.3424947145877395</v>
      </c>
      <c r="W1194">
        <v>100</v>
      </c>
      <c r="X1194">
        <v>1.6913319238900637</v>
      </c>
      <c r="Y1194">
        <v>33.44454015215679</v>
      </c>
      <c r="Z1194">
        <v>1.0228137457643345</v>
      </c>
      <c r="AA1194">
        <v>0</v>
      </c>
      <c r="AB1194">
        <v>37.349681692151073</v>
      </c>
      <c r="AE1194">
        <v>19.646936656282445</v>
      </c>
      <c r="AF1194">
        <v>18.832852391023913</v>
      </c>
      <c r="AG1194">
        <v>1057.3044982698962</v>
      </c>
      <c r="AH1194">
        <v>91.64904862579283</v>
      </c>
      <c r="AI1194">
        <v>14.376321353065538</v>
      </c>
      <c r="AJ1194">
        <v>204.00700400842757</v>
      </c>
      <c r="AK1194">
        <v>37.690220295788322</v>
      </c>
      <c r="AM1194">
        <v>-21.001323389252143</v>
      </c>
      <c r="AN1194">
        <v>99</v>
      </c>
      <c r="AO1194">
        <v>99</v>
      </c>
      <c r="AP1194">
        <v>99</v>
      </c>
      <c r="AQ1194">
        <v>99</v>
      </c>
      <c r="AR1194">
        <v>216.25951557093433</v>
      </c>
      <c r="AS1194">
        <v>25.212036938528438</v>
      </c>
    </row>
    <row r="1195" spans="1:45">
      <c r="A1195">
        <v>17</v>
      </c>
      <c r="B1195">
        <v>254</v>
      </c>
      <c r="C1195">
        <v>2023</v>
      </c>
      <c r="D1195">
        <v>2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7</v>
      </c>
      <c r="N1195">
        <v>99</v>
      </c>
      <c r="O1195">
        <v>99</v>
      </c>
      <c r="P1195">
        <v>99</v>
      </c>
      <c r="Q1195">
        <v>499</v>
      </c>
      <c r="R1195">
        <v>648</v>
      </c>
      <c r="S1195">
        <v>3.2739938080495352</v>
      </c>
      <c r="T1195">
        <v>7</v>
      </c>
      <c r="U1195">
        <v>252.09074074074073</v>
      </c>
      <c r="V1195">
        <v>5.2469135802469138</v>
      </c>
      <c r="W1195">
        <v>100</v>
      </c>
      <c r="X1195">
        <v>0.15432098765432101</v>
      </c>
      <c r="Y1195">
        <v>30.32770207304932</v>
      </c>
      <c r="Z1195">
        <v>1.0146040286618012</v>
      </c>
      <c r="AA1195">
        <v>0</v>
      </c>
      <c r="AB1195">
        <v>32.812979500357343</v>
      </c>
      <c r="AE1195">
        <v>20.383768480654297</v>
      </c>
      <c r="AF1195">
        <v>19.566804750227831</v>
      </c>
      <c r="AG1195">
        <v>1067.5268456375838</v>
      </c>
      <c r="AH1195">
        <v>91.82098765432103</v>
      </c>
      <c r="AI1195">
        <v>11.111111111111112</v>
      </c>
      <c r="AJ1195">
        <v>204.94539529134076</v>
      </c>
      <c r="AK1195">
        <v>28.71179784190662</v>
      </c>
      <c r="AM1195">
        <v>-50.216098860480805</v>
      </c>
      <c r="AN1195">
        <v>99</v>
      </c>
      <c r="AO1195">
        <v>99</v>
      </c>
      <c r="AP1195">
        <v>99</v>
      </c>
      <c r="AQ1195">
        <v>99</v>
      </c>
      <c r="AR1195">
        <v>216.42785234899327</v>
      </c>
      <c r="AS1195">
        <v>24.881975954968929</v>
      </c>
    </row>
    <row r="1196" spans="1:45">
      <c r="A1196">
        <v>17</v>
      </c>
      <c r="B1196">
        <v>255</v>
      </c>
      <c r="C1196">
        <v>2023</v>
      </c>
      <c r="D1196">
        <v>3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7</v>
      </c>
      <c r="N1196">
        <v>99</v>
      </c>
      <c r="O1196">
        <v>99</v>
      </c>
      <c r="P1196">
        <v>99</v>
      </c>
      <c r="Q1196">
        <v>705</v>
      </c>
      <c r="R1196">
        <v>887</v>
      </c>
      <c r="S1196">
        <v>3.3623024830699775</v>
      </c>
      <c r="T1196">
        <v>7</v>
      </c>
      <c r="U1196">
        <v>252.77350620067656</v>
      </c>
      <c r="V1196">
        <v>6.989853438556934</v>
      </c>
      <c r="W1196">
        <v>100</v>
      </c>
      <c r="X1196">
        <v>0.67643742953776786</v>
      </c>
      <c r="Y1196">
        <v>33.82730075926807</v>
      </c>
      <c r="Z1196">
        <v>1.1877787217893749</v>
      </c>
      <c r="AA1196">
        <v>0</v>
      </c>
      <c r="AB1196">
        <v>51.214911148608969</v>
      </c>
      <c r="AE1196">
        <v>19.456021057249394</v>
      </c>
      <c r="AF1196">
        <v>18.595974293923913</v>
      </c>
      <c r="AG1196">
        <v>1070.3595238095238</v>
      </c>
      <c r="AH1196">
        <v>94.588500563697892</v>
      </c>
      <c r="AI1196">
        <v>15.332581736189402</v>
      </c>
      <c r="AJ1196">
        <v>200.40441678376237</v>
      </c>
      <c r="AK1196">
        <v>20.803682572630613</v>
      </c>
      <c r="AM1196">
        <v>-28.940131472333047</v>
      </c>
      <c r="AN1196">
        <v>99</v>
      </c>
      <c r="AO1196">
        <v>99</v>
      </c>
      <c r="AP1196">
        <v>99</v>
      </c>
      <c r="AQ1196">
        <v>99</v>
      </c>
      <c r="AR1196">
        <v>215.66904761904755</v>
      </c>
      <c r="AS1196">
        <v>25.188721434755976</v>
      </c>
    </row>
    <row r="1197" spans="1:45">
      <c r="A1197">
        <v>17</v>
      </c>
      <c r="B1197">
        <v>256</v>
      </c>
      <c r="C1197">
        <v>2023</v>
      </c>
      <c r="D1197">
        <v>4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7</v>
      </c>
      <c r="N1197">
        <v>99</v>
      </c>
      <c r="O1197">
        <v>99</v>
      </c>
      <c r="P1197">
        <v>99</v>
      </c>
      <c r="Q1197">
        <v>438</v>
      </c>
      <c r="R1197">
        <v>528</v>
      </c>
      <c r="S1197">
        <v>3.3498098859315593</v>
      </c>
      <c r="T1197">
        <v>7</v>
      </c>
      <c r="U1197">
        <v>253.91534090909096</v>
      </c>
      <c r="V1197">
        <v>7.1969696969696972</v>
      </c>
      <c r="W1197">
        <v>100</v>
      </c>
      <c r="X1197">
        <v>1.7045454545454548</v>
      </c>
      <c r="Y1197">
        <v>35.63111791536835</v>
      </c>
      <c r="Z1197">
        <v>1.1257930945567045</v>
      </c>
      <c r="AA1197">
        <v>0</v>
      </c>
      <c r="AB1197">
        <v>42.384399676072753</v>
      </c>
      <c r="AE1197">
        <v>16.885193476175253</v>
      </c>
      <c r="AF1197">
        <v>16.028851317842722</v>
      </c>
      <c r="AG1197">
        <v>1068.5296523517382</v>
      </c>
      <c r="AH1197">
        <v>92.424242424242422</v>
      </c>
      <c r="AI1197">
        <v>14.583333333333337</v>
      </c>
      <c r="AJ1197">
        <v>200.90013095483752</v>
      </c>
      <c r="AK1197">
        <v>42.323688695865087</v>
      </c>
      <c r="AM1197">
        <v>-21.554180115686641</v>
      </c>
      <c r="AN1197">
        <v>99</v>
      </c>
      <c r="AO1197">
        <v>99</v>
      </c>
      <c r="AP1197">
        <v>99</v>
      </c>
      <c r="AQ1197">
        <v>99</v>
      </c>
      <c r="AR1197">
        <v>216.20858895705524</v>
      </c>
      <c r="AS1197">
        <v>25.215576415867101</v>
      </c>
    </row>
    <row r="1198" spans="1:45">
      <c r="A1198">
        <v>17</v>
      </c>
      <c r="B1198">
        <v>257</v>
      </c>
      <c r="C1198">
        <v>2023</v>
      </c>
      <c r="D1198">
        <v>5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7</v>
      </c>
      <c r="N1198">
        <v>99</v>
      </c>
      <c r="O1198">
        <v>99</v>
      </c>
      <c r="P1198">
        <v>99</v>
      </c>
      <c r="Q1198">
        <v>528</v>
      </c>
      <c r="R1198">
        <v>662</v>
      </c>
      <c r="S1198">
        <v>3.4172989377845222</v>
      </c>
      <c r="T1198">
        <v>7</v>
      </c>
      <c r="U1198">
        <v>252.71752265861031</v>
      </c>
      <c r="V1198">
        <v>9.3655589123867049</v>
      </c>
      <c r="W1198">
        <v>100</v>
      </c>
      <c r="X1198">
        <v>0.75528700906344415</v>
      </c>
      <c r="Y1198">
        <v>33.796106175922525</v>
      </c>
      <c r="Z1198">
        <v>1.3083562460176943</v>
      </c>
      <c r="AA1198">
        <v>0</v>
      </c>
      <c r="AB1198">
        <v>44.320363014018248</v>
      </c>
      <c r="AE1198">
        <v>17.066254189224029</v>
      </c>
      <c r="AF1198">
        <v>16.179419519962551</v>
      </c>
      <c r="AG1198">
        <v>1061.1016129032257</v>
      </c>
      <c r="AH1198">
        <v>93.65558912386706</v>
      </c>
      <c r="AI1198">
        <v>16.616314199395774</v>
      </c>
      <c r="AJ1198">
        <v>206.58414125182361</v>
      </c>
      <c r="AK1198">
        <v>46.351738174288784</v>
      </c>
      <c r="AM1198">
        <v>-27.62959616478118</v>
      </c>
      <c r="AN1198">
        <v>99</v>
      </c>
      <c r="AO1198">
        <v>99</v>
      </c>
      <c r="AP1198">
        <v>99</v>
      </c>
      <c r="AQ1198">
        <v>99</v>
      </c>
      <c r="AR1198">
        <v>215.8435483870968</v>
      </c>
      <c r="AS1198">
        <v>25.323598273406219</v>
      </c>
    </row>
    <row r="1199" spans="1:45">
      <c r="A1199">
        <v>17</v>
      </c>
      <c r="B1199">
        <v>258</v>
      </c>
      <c r="C1199">
        <v>2023</v>
      </c>
      <c r="D1199">
        <v>6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7</v>
      </c>
      <c r="N1199">
        <v>99</v>
      </c>
      <c r="O1199">
        <v>99</v>
      </c>
      <c r="P1199">
        <v>99</v>
      </c>
      <c r="Q1199">
        <v>590</v>
      </c>
      <c r="R1199">
        <v>713</v>
      </c>
      <c r="S1199">
        <v>3.4281690140845069</v>
      </c>
      <c r="T1199">
        <v>7</v>
      </c>
      <c r="U1199">
        <v>253.69130434782608</v>
      </c>
      <c r="V1199">
        <v>11.500701262272091</v>
      </c>
      <c r="W1199">
        <v>100</v>
      </c>
      <c r="X1199">
        <v>1.4025245441795235</v>
      </c>
      <c r="Y1199">
        <v>36.256610483725126</v>
      </c>
      <c r="Z1199">
        <v>1.4015517303855018</v>
      </c>
      <c r="AA1199">
        <v>0</v>
      </c>
      <c r="AB1199">
        <v>49.422722875566883</v>
      </c>
      <c r="AE1199">
        <v>17.648514851485146</v>
      </c>
      <c r="AF1199">
        <v>17.01619042279258</v>
      </c>
      <c r="AG1199">
        <v>1090.8562874251497</v>
      </c>
      <c r="AH1199">
        <v>93.548387096774221</v>
      </c>
      <c r="AI1199">
        <v>19.915848527349233</v>
      </c>
      <c r="AJ1199">
        <v>207.06373300589476</v>
      </c>
      <c r="AK1199">
        <v>30.576488001630839</v>
      </c>
      <c r="AM1199">
        <v>-32.213004363466553</v>
      </c>
      <c r="AN1199">
        <v>99</v>
      </c>
      <c r="AO1199">
        <v>99</v>
      </c>
      <c r="AP1199">
        <v>99</v>
      </c>
      <c r="AQ1199">
        <v>99</v>
      </c>
      <c r="AR1199">
        <v>215.65269461077844</v>
      </c>
      <c r="AS1199">
        <v>25.432573799118138</v>
      </c>
    </row>
    <row r="1200" spans="1:45">
      <c r="A1200">
        <v>17</v>
      </c>
      <c r="B1200">
        <v>259</v>
      </c>
      <c r="C1200">
        <v>2023</v>
      </c>
      <c r="D1200">
        <v>7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7</v>
      </c>
      <c r="N1200">
        <v>99</v>
      </c>
      <c r="O1200">
        <v>99</v>
      </c>
      <c r="P1200">
        <v>99</v>
      </c>
      <c r="Q1200">
        <v>358</v>
      </c>
      <c r="R1200">
        <v>422</v>
      </c>
      <c r="S1200">
        <v>3.3603818615751799</v>
      </c>
      <c r="T1200">
        <v>7</v>
      </c>
      <c r="U1200">
        <v>252.66516587677728</v>
      </c>
      <c r="V1200">
        <v>9.952606635071092</v>
      </c>
      <c r="W1200">
        <v>100</v>
      </c>
      <c r="X1200">
        <v>0.94786729857819918</v>
      </c>
      <c r="Y1200">
        <v>34.623590632544406</v>
      </c>
      <c r="Z1200">
        <v>1.3636321029401759</v>
      </c>
      <c r="AA1200">
        <v>0</v>
      </c>
      <c r="AB1200">
        <v>44.43979778403201</v>
      </c>
      <c r="AE1200">
        <v>16.607634789452973</v>
      </c>
      <c r="AF1200">
        <v>15.892892410218874</v>
      </c>
      <c r="AG1200">
        <v>1094.2216494845361</v>
      </c>
      <c r="AH1200">
        <v>91.943127962085313</v>
      </c>
      <c r="AI1200">
        <v>17.061611374407587</v>
      </c>
      <c r="AJ1200">
        <v>207.91850689797013</v>
      </c>
      <c r="AK1200">
        <v>32.621857118903158</v>
      </c>
      <c r="AM1200">
        <v>-26.200046343736304</v>
      </c>
      <c r="AN1200">
        <v>99</v>
      </c>
      <c r="AO1200">
        <v>99</v>
      </c>
      <c r="AP1200">
        <v>99</v>
      </c>
      <c r="AQ1200">
        <v>99</v>
      </c>
      <c r="AR1200">
        <v>216.04896907216497</v>
      </c>
      <c r="AS1200">
        <v>25.216744381812081</v>
      </c>
    </row>
    <row r="1201" spans="1:45">
      <c r="A1201">
        <v>17</v>
      </c>
      <c r="B1201">
        <v>260</v>
      </c>
      <c r="C1201">
        <v>2023</v>
      </c>
      <c r="D1201">
        <v>8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7</v>
      </c>
      <c r="N1201">
        <v>99</v>
      </c>
      <c r="O1201">
        <v>99</v>
      </c>
      <c r="P1201">
        <v>99</v>
      </c>
      <c r="Q1201">
        <v>458</v>
      </c>
      <c r="R1201">
        <v>571</v>
      </c>
      <c r="S1201">
        <v>3.4456140350877198</v>
      </c>
      <c r="T1201">
        <v>7</v>
      </c>
      <c r="U1201">
        <v>253.61015761821344</v>
      </c>
      <c r="V1201">
        <v>8.5814360770577895</v>
      </c>
      <c r="W1201">
        <v>100</v>
      </c>
      <c r="X1201">
        <v>1.0507880910683014</v>
      </c>
      <c r="Y1201">
        <v>37.377763908858064</v>
      </c>
      <c r="Z1201">
        <v>1.3107007918246965</v>
      </c>
      <c r="AA1201">
        <v>0</v>
      </c>
      <c r="AB1201">
        <v>41.168762859787179</v>
      </c>
      <c r="AE1201">
        <v>17.860494213324987</v>
      </c>
      <c r="AF1201">
        <v>17.389150192604497</v>
      </c>
      <c r="AG1201">
        <v>1076.0248565965585</v>
      </c>
      <c r="AH1201">
        <v>91.593695271453598</v>
      </c>
      <c r="AI1201">
        <v>17.338003502626972</v>
      </c>
      <c r="AJ1201">
        <v>211.82393152624633</v>
      </c>
      <c r="AK1201">
        <v>45.119016716551855</v>
      </c>
      <c r="AM1201">
        <v>-24.202544593535904</v>
      </c>
      <c r="AN1201">
        <v>99</v>
      </c>
      <c r="AO1201">
        <v>99</v>
      </c>
      <c r="AP1201">
        <v>99</v>
      </c>
      <c r="AQ1201">
        <v>99</v>
      </c>
      <c r="AR1201">
        <v>215.64627151051633</v>
      </c>
      <c r="AS1201">
        <v>25.439488723526832</v>
      </c>
    </row>
    <row r="1202" spans="1:45">
      <c r="A1202">
        <v>17</v>
      </c>
      <c r="B1202">
        <v>261</v>
      </c>
      <c r="C1202">
        <v>2023</v>
      </c>
      <c r="D1202">
        <v>9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7</v>
      </c>
      <c r="N1202">
        <v>99</v>
      </c>
      <c r="O1202">
        <v>99</v>
      </c>
      <c r="P1202">
        <v>99</v>
      </c>
      <c r="Q1202">
        <v>479</v>
      </c>
      <c r="R1202">
        <v>625</v>
      </c>
      <c r="S1202">
        <v>3.3301127214170698</v>
      </c>
      <c r="T1202">
        <v>7</v>
      </c>
      <c r="U1202">
        <v>253.51759999999996</v>
      </c>
      <c r="V1202">
        <v>7.04</v>
      </c>
      <c r="W1202">
        <v>100</v>
      </c>
      <c r="X1202">
        <v>0.8</v>
      </c>
      <c r="Y1202">
        <v>33.968129684162101</v>
      </c>
      <c r="Z1202">
        <v>1.0665595448244789</v>
      </c>
      <c r="AA1202">
        <v>0</v>
      </c>
      <c r="AB1202">
        <v>30.839506969680308</v>
      </c>
      <c r="AE1202">
        <v>18.48018923713779</v>
      </c>
      <c r="AF1202">
        <v>18.121810139503236</v>
      </c>
      <c r="AG1202">
        <v>1081.9847715736039</v>
      </c>
      <c r="AH1202">
        <v>94.56</v>
      </c>
      <c r="AI1202">
        <v>16.16</v>
      </c>
      <c r="AJ1202">
        <v>209.99611173156433</v>
      </c>
      <c r="AK1202">
        <v>35.344842460553345</v>
      </c>
      <c r="AM1202">
        <v>-27.366508888406564</v>
      </c>
      <c r="AN1202">
        <v>99</v>
      </c>
      <c r="AO1202">
        <v>99</v>
      </c>
      <c r="AP1202">
        <v>99</v>
      </c>
      <c r="AQ1202">
        <v>99</v>
      </c>
      <c r="AR1202">
        <v>216.23519458544837</v>
      </c>
      <c r="AS1202">
        <v>25.118861128016945</v>
      </c>
    </row>
    <row r="1203" spans="1:45">
      <c r="A1203">
        <v>17</v>
      </c>
      <c r="B1203">
        <v>262</v>
      </c>
      <c r="C1203">
        <v>2023</v>
      </c>
      <c r="D1203">
        <v>10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7</v>
      </c>
      <c r="N1203">
        <v>99</v>
      </c>
      <c r="O1203">
        <v>99</v>
      </c>
      <c r="P1203">
        <v>99</v>
      </c>
      <c r="Q1203">
        <v>983</v>
      </c>
      <c r="R1203">
        <v>1300</v>
      </c>
      <c r="S1203">
        <v>3.6329992289899762</v>
      </c>
      <c r="T1203">
        <v>7</v>
      </c>
      <c r="U1203">
        <v>254.91861538461524</v>
      </c>
      <c r="V1203">
        <v>10.615384615384611</v>
      </c>
      <c r="W1203">
        <v>100</v>
      </c>
      <c r="X1203">
        <v>1.615384615384615</v>
      </c>
      <c r="Y1203">
        <v>39.203739318394049</v>
      </c>
      <c r="Z1203">
        <v>1.265431389747478</v>
      </c>
      <c r="AA1203">
        <v>0</v>
      </c>
      <c r="AB1203">
        <v>51.936595287942176</v>
      </c>
      <c r="AE1203">
        <v>18.088214832336163</v>
      </c>
      <c r="AF1203">
        <v>17.896533973659547</v>
      </c>
      <c r="AG1203">
        <v>1083.1436507936505</v>
      </c>
      <c r="AH1203">
        <v>96.846153846153825</v>
      </c>
      <c r="AI1203">
        <v>28.153846153846153</v>
      </c>
      <c r="AJ1203">
        <v>210.76474698297824</v>
      </c>
      <c r="AK1203">
        <v>29.010944874619671</v>
      </c>
      <c r="AM1203">
        <v>-8.8913671228372451</v>
      </c>
      <c r="AN1203">
        <v>99</v>
      </c>
      <c r="AO1203">
        <v>99</v>
      </c>
      <c r="AP1203">
        <v>99</v>
      </c>
      <c r="AQ1203">
        <v>99</v>
      </c>
      <c r="AR1203">
        <v>214.25238095238095</v>
      </c>
      <c r="AS1203">
        <v>25.901587622893874</v>
      </c>
    </row>
    <row r="1204" spans="1:45">
      <c r="A1204">
        <v>17</v>
      </c>
      <c r="B1204">
        <v>263</v>
      </c>
      <c r="C1204">
        <v>2023</v>
      </c>
      <c r="D1204">
        <v>11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7</v>
      </c>
      <c r="N1204">
        <v>99</v>
      </c>
      <c r="O1204">
        <v>99</v>
      </c>
      <c r="P1204">
        <v>99</v>
      </c>
      <c r="Q1204">
        <v>891</v>
      </c>
      <c r="R1204">
        <v>1215</v>
      </c>
      <c r="S1204">
        <v>3.6743610882110471</v>
      </c>
      <c r="T1204">
        <v>7</v>
      </c>
      <c r="U1204">
        <v>254.37893004115233</v>
      </c>
      <c r="V1204">
        <v>11.440329218106998</v>
      </c>
      <c r="W1204">
        <v>100</v>
      </c>
      <c r="X1204">
        <v>1.9753086419753088</v>
      </c>
      <c r="Y1204">
        <v>38.511205580112808</v>
      </c>
      <c r="Z1204">
        <v>1.3050616153185941</v>
      </c>
      <c r="AA1204">
        <v>0</v>
      </c>
      <c r="AB1204">
        <v>51.780888688368563</v>
      </c>
      <c r="AE1204">
        <v>18.922286248247925</v>
      </c>
      <c r="AF1204">
        <v>18.434749974665465</v>
      </c>
      <c r="AG1204">
        <v>1073.3210930828352</v>
      </c>
      <c r="AH1204">
        <v>96.378600823045275</v>
      </c>
      <c r="AI1204">
        <v>28.477366255144041</v>
      </c>
      <c r="AJ1204">
        <v>205.39981063996063</v>
      </c>
      <c r="AK1204">
        <v>23.974170462222975</v>
      </c>
      <c r="AM1204">
        <v>-11.758868747224216</v>
      </c>
      <c r="AN1204">
        <v>99</v>
      </c>
      <c r="AO1204">
        <v>99</v>
      </c>
      <c r="AP1204">
        <v>99</v>
      </c>
      <c r="AQ1204">
        <v>99</v>
      </c>
      <c r="AR1204">
        <v>213.62083689154565</v>
      </c>
      <c r="AS1204">
        <v>26.068651020865257</v>
      </c>
    </row>
    <row r="1205" spans="1:45">
      <c r="A1205">
        <v>17</v>
      </c>
      <c r="B1205">
        <v>264</v>
      </c>
      <c r="C1205">
        <v>2023</v>
      </c>
      <c r="D1205">
        <v>12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7</v>
      </c>
      <c r="N1205">
        <v>99</v>
      </c>
      <c r="O1205">
        <v>99</v>
      </c>
      <c r="P1205">
        <v>99</v>
      </c>
      <c r="Q1205">
        <v>617</v>
      </c>
      <c r="R1205">
        <v>773</v>
      </c>
      <c r="S1205">
        <v>3.5634715025906738</v>
      </c>
      <c r="T1205">
        <v>7</v>
      </c>
      <c r="U1205">
        <v>253.46584734799472</v>
      </c>
      <c r="V1205">
        <v>11.254851228978008</v>
      </c>
      <c r="W1205">
        <v>100</v>
      </c>
      <c r="X1205">
        <v>1.4230271668822765</v>
      </c>
      <c r="Y1205">
        <v>37.460762022331096</v>
      </c>
      <c r="Z1205">
        <v>1.3482735677466189</v>
      </c>
      <c r="AA1205">
        <v>0</v>
      </c>
      <c r="AB1205">
        <v>54.594627028368734</v>
      </c>
      <c r="AE1205">
        <v>18.409145034532028</v>
      </c>
      <c r="AF1205">
        <v>17.809387143568603</v>
      </c>
      <c r="AG1205">
        <v>1067.4572591587512</v>
      </c>
      <c r="AH1205">
        <v>95.213454075032345</v>
      </c>
      <c r="AI1205">
        <v>26.390685640362225</v>
      </c>
      <c r="AJ1205">
        <v>205.84416951096836</v>
      </c>
      <c r="AK1205">
        <v>28.682886420693631</v>
      </c>
      <c r="AM1205">
        <v>-23.455266911842127</v>
      </c>
      <c r="AN1205">
        <v>99</v>
      </c>
      <c r="AO1205">
        <v>99</v>
      </c>
      <c r="AP1205">
        <v>99</v>
      </c>
      <c r="AQ1205">
        <v>99</v>
      </c>
      <c r="AR1205">
        <v>214.67164179104475</v>
      </c>
      <c r="AS1205">
        <v>25.662244872221141</v>
      </c>
    </row>
    <row r="1206" spans="1:45">
      <c r="A1206">
        <v>17</v>
      </c>
      <c r="B1206">
        <v>265</v>
      </c>
      <c r="C1206">
        <v>2023</v>
      </c>
      <c r="D1206">
        <v>1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8</v>
      </c>
      <c r="N1206">
        <v>99</v>
      </c>
      <c r="O1206">
        <v>99</v>
      </c>
      <c r="P1206">
        <v>99</v>
      </c>
      <c r="Q1206">
        <v>725</v>
      </c>
      <c r="R1206">
        <v>931</v>
      </c>
      <c r="S1206">
        <v>3.9107526881720434</v>
      </c>
      <c r="T1206">
        <v>8</v>
      </c>
      <c r="U1206">
        <v>273.69366272824931</v>
      </c>
      <c r="V1206">
        <v>9.3447905477980644</v>
      </c>
      <c r="W1206">
        <v>100</v>
      </c>
      <c r="X1206">
        <v>3.4371643394199798</v>
      </c>
      <c r="Y1206">
        <v>36.689430055217031</v>
      </c>
      <c r="Z1206">
        <v>1.203422654971495</v>
      </c>
      <c r="AA1206">
        <v>0</v>
      </c>
      <c r="AB1206">
        <v>54.451453076128111</v>
      </c>
      <c r="AE1206">
        <v>19.335410176531671</v>
      </c>
      <c r="AF1206">
        <v>19.907136571365719</v>
      </c>
      <c r="AG1206">
        <v>1059.586527293844</v>
      </c>
      <c r="AH1206">
        <v>92.373791621911906</v>
      </c>
      <c r="AI1206">
        <v>16.433941997851775</v>
      </c>
      <c r="AJ1206">
        <v>218.00746080349924</v>
      </c>
      <c r="AK1206">
        <v>22.535436722057245</v>
      </c>
      <c r="AM1206">
        <v>-25.162196234669743</v>
      </c>
      <c r="AN1206">
        <v>99</v>
      </c>
      <c r="AO1206">
        <v>99</v>
      </c>
      <c r="AP1206">
        <v>99</v>
      </c>
      <c r="AQ1206">
        <v>99</v>
      </c>
      <c r="AR1206">
        <v>216.72822299651563</v>
      </c>
      <c r="AS1206">
        <v>26.885624694598313</v>
      </c>
    </row>
    <row r="1207" spans="1:45">
      <c r="A1207">
        <v>17</v>
      </c>
      <c r="B1207">
        <v>266</v>
      </c>
      <c r="C1207">
        <v>2023</v>
      </c>
      <c r="D1207">
        <v>2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8</v>
      </c>
      <c r="N1207">
        <v>99</v>
      </c>
      <c r="O1207">
        <v>99</v>
      </c>
      <c r="P1207">
        <v>99</v>
      </c>
      <c r="Q1207">
        <v>478</v>
      </c>
      <c r="R1207">
        <v>597</v>
      </c>
      <c r="S1207">
        <v>3.7104377104377129</v>
      </c>
      <c r="T1207">
        <v>8</v>
      </c>
      <c r="U1207">
        <v>268.30418760468979</v>
      </c>
      <c r="V1207">
        <v>6.867671691792296</v>
      </c>
      <c r="W1207">
        <v>100</v>
      </c>
      <c r="X1207">
        <v>2.5125628140703515</v>
      </c>
      <c r="Y1207">
        <v>36.219477984631531</v>
      </c>
      <c r="Z1207">
        <v>1.0896907204837951</v>
      </c>
      <c r="AA1207">
        <v>0</v>
      </c>
      <c r="AB1207">
        <v>41.426540006475513</v>
      </c>
      <c r="AE1207">
        <v>18.779490405787975</v>
      </c>
      <c r="AF1207">
        <v>19.186236489898612</v>
      </c>
      <c r="AG1207">
        <v>1059.2285714285717</v>
      </c>
      <c r="AH1207">
        <v>93.802345058626486</v>
      </c>
      <c r="AI1207">
        <v>10.217755443886098</v>
      </c>
      <c r="AJ1207">
        <v>219.30978881342179</v>
      </c>
      <c r="AK1207">
        <v>23.93786979839135</v>
      </c>
      <c r="AM1207">
        <v>-39.155212119823055</v>
      </c>
      <c r="AN1207">
        <v>99</v>
      </c>
      <c r="AO1207">
        <v>99</v>
      </c>
      <c r="AP1207">
        <v>99</v>
      </c>
      <c r="AQ1207">
        <v>99</v>
      </c>
      <c r="AR1207">
        <v>216.49642857142859</v>
      </c>
      <c r="AS1207">
        <v>26.384341512622392</v>
      </c>
    </row>
    <row r="1208" spans="1:45">
      <c r="A1208">
        <v>17</v>
      </c>
      <c r="B1208">
        <v>267</v>
      </c>
      <c r="C1208">
        <v>2023</v>
      </c>
      <c r="D1208">
        <v>3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8</v>
      </c>
      <c r="N1208">
        <v>99</v>
      </c>
      <c r="O1208">
        <v>99</v>
      </c>
      <c r="P1208">
        <v>99</v>
      </c>
      <c r="Q1208">
        <v>687</v>
      </c>
      <c r="R1208">
        <v>849</v>
      </c>
      <c r="S1208">
        <v>3.8620283018867929</v>
      </c>
      <c r="T1208">
        <v>8</v>
      </c>
      <c r="U1208">
        <v>268.57055359246169</v>
      </c>
      <c r="V1208">
        <v>9.3050647820965864</v>
      </c>
      <c r="W1208">
        <v>100</v>
      </c>
      <c r="X1208">
        <v>2.1201413427561837</v>
      </c>
      <c r="Y1208">
        <v>35.5372039799635</v>
      </c>
      <c r="Z1208">
        <v>1.2055730661410311</v>
      </c>
      <c r="AA1208">
        <v>0</v>
      </c>
      <c r="AB1208">
        <v>45.905489918431471</v>
      </c>
      <c r="AE1208">
        <v>18.62250493529282</v>
      </c>
      <c r="AF1208">
        <v>18.91166862239066</v>
      </c>
      <c r="AG1208">
        <v>1060.0729295426452</v>
      </c>
      <c r="AH1208">
        <v>95.288574793875142</v>
      </c>
      <c r="AI1208">
        <v>16.372202591283859</v>
      </c>
      <c r="AJ1208">
        <v>214.72874398792499</v>
      </c>
      <c r="AK1208">
        <v>39.431886513984594</v>
      </c>
      <c r="AM1208">
        <v>-25.176152931956871</v>
      </c>
      <c r="AN1208">
        <v>99</v>
      </c>
      <c r="AO1208">
        <v>99</v>
      </c>
      <c r="AP1208">
        <v>99</v>
      </c>
      <c r="AQ1208">
        <v>99</v>
      </c>
      <c r="AR1208">
        <v>216.03708281829412</v>
      </c>
      <c r="AS1208">
        <v>26.710384192943849</v>
      </c>
    </row>
    <row r="1209" spans="1:45">
      <c r="A1209">
        <v>17</v>
      </c>
      <c r="B1209">
        <v>268</v>
      </c>
      <c r="C1209">
        <v>2023</v>
      </c>
      <c r="D1209">
        <v>4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8</v>
      </c>
      <c r="N1209">
        <v>99</v>
      </c>
      <c r="O1209">
        <v>99</v>
      </c>
      <c r="P1209">
        <v>99</v>
      </c>
      <c r="Q1209">
        <v>442</v>
      </c>
      <c r="R1209">
        <v>542</v>
      </c>
      <c r="S1209">
        <v>3.9240740740740736</v>
      </c>
      <c r="T1209">
        <v>8</v>
      </c>
      <c r="U1209">
        <v>271.4363468634686</v>
      </c>
      <c r="V1209">
        <v>12.177121771217717</v>
      </c>
      <c r="W1209">
        <v>100</v>
      </c>
      <c r="X1209">
        <v>3.1365313653136524</v>
      </c>
      <c r="Y1209">
        <v>38.836256074918111</v>
      </c>
      <c r="Z1209">
        <v>1.2442415867203389</v>
      </c>
      <c r="AA1209">
        <v>0</v>
      </c>
      <c r="AB1209">
        <v>48.97264360167852</v>
      </c>
      <c r="AE1209">
        <v>17.332906939558686</v>
      </c>
      <c r="AF1209">
        <v>17.589229906204157</v>
      </c>
      <c r="AG1209">
        <v>1065.8528827037776</v>
      </c>
      <c r="AH1209">
        <v>92.804428044280399</v>
      </c>
      <c r="AI1209">
        <v>16.974169741697413</v>
      </c>
      <c r="AJ1209">
        <v>215.18654865559355</v>
      </c>
      <c r="AK1209">
        <v>51.147436479887389</v>
      </c>
      <c r="AM1209">
        <v>-29.654510654237299</v>
      </c>
      <c r="AN1209">
        <v>99</v>
      </c>
      <c r="AO1209">
        <v>99</v>
      </c>
      <c r="AP1209">
        <v>99</v>
      </c>
      <c r="AQ1209">
        <v>99</v>
      </c>
      <c r="AR1209">
        <v>216.6660039761432</v>
      </c>
      <c r="AS1209">
        <v>26.81504906697322</v>
      </c>
    </row>
    <row r="1210" spans="1:45">
      <c r="A1210">
        <v>17</v>
      </c>
      <c r="B1210">
        <v>269</v>
      </c>
      <c r="C1210">
        <v>2023</v>
      </c>
      <c r="D1210">
        <v>5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8</v>
      </c>
      <c r="N1210">
        <v>99</v>
      </c>
      <c r="O1210">
        <v>99</v>
      </c>
      <c r="P1210">
        <v>99</v>
      </c>
      <c r="Q1210">
        <v>535</v>
      </c>
      <c r="R1210">
        <v>663</v>
      </c>
      <c r="S1210">
        <v>3.9004524886877823</v>
      </c>
      <c r="T1210">
        <v>8</v>
      </c>
      <c r="U1210">
        <v>270.72202111613888</v>
      </c>
      <c r="V1210">
        <v>10.256410256410255</v>
      </c>
      <c r="W1210">
        <v>100</v>
      </c>
      <c r="X1210">
        <v>2.8657616892911006</v>
      </c>
      <c r="Y1210">
        <v>36.471308140557475</v>
      </c>
      <c r="Z1210">
        <v>1.3472668630906772</v>
      </c>
      <c r="AA1210">
        <v>0</v>
      </c>
      <c r="AB1210">
        <v>52.372110112828722</v>
      </c>
      <c r="AE1210">
        <v>17.092034029389019</v>
      </c>
      <c r="AF1210">
        <v>17.358280541979941</v>
      </c>
      <c r="AG1210">
        <v>1058.3522012578619</v>
      </c>
      <c r="AH1210">
        <v>95.927601809954751</v>
      </c>
      <c r="AI1210">
        <v>19.1553544494721</v>
      </c>
      <c r="AJ1210">
        <v>214.17922572964017</v>
      </c>
      <c r="AK1210">
        <v>29.09911829844097</v>
      </c>
      <c r="AM1210">
        <v>-35.260286142751447</v>
      </c>
      <c r="AN1210">
        <v>99</v>
      </c>
      <c r="AO1210">
        <v>99</v>
      </c>
      <c r="AP1210">
        <v>99</v>
      </c>
      <c r="AQ1210">
        <v>99</v>
      </c>
      <c r="AR1210">
        <v>216.68867924528311</v>
      </c>
      <c r="AS1210">
        <v>26.715002768621741</v>
      </c>
    </row>
    <row r="1211" spans="1:45">
      <c r="A1211">
        <v>17</v>
      </c>
      <c r="B1211">
        <v>270</v>
      </c>
      <c r="C1211">
        <v>2023</v>
      </c>
      <c r="D1211">
        <v>6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8</v>
      </c>
      <c r="N1211">
        <v>99</v>
      </c>
      <c r="O1211">
        <v>99</v>
      </c>
      <c r="P1211">
        <v>99</v>
      </c>
      <c r="Q1211">
        <v>528</v>
      </c>
      <c r="R1211">
        <v>647</v>
      </c>
      <c r="S1211">
        <v>3.93498452012384</v>
      </c>
      <c r="T1211">
        <v>8</v>
      </c>
      <c r="U1211">
        <v>268.77774343122098</v>
      </c>
      <c r="V1211">
        <v>14.219474497681604</v>
      </c>
      <c r="W1211">
        <v>100</v>
      </c>
      <c r="X1211">
        <v>2.1638330757341575</v>
      </c>
      <c r="Y1211">
        <v>37.163962690801149</v>
      </c>
      <c r="Z1211">
        <v>1.4560990668691565</v>
      </c>
      <c r="AA1211">
        <v>0</v>
      </c>
      <c r="AB1211">
        <v>49.480258132519054</v>
      </c>
      <c r="AE1211">
        <v>16.014851485148515</v>
      </c>
      <c r="AF1211">
        <v>16.359303510032188</v>
      </c>
      <c r="AG1211">
        <v>1069.8892508143324</v>
      </c>
      <c r="AH1211">
        <v>94.744976816074214</v>
      </c>
      <c r="AI1211">
        <v>20.247295208655327</v>
      </c>
      <c r="AJ1211">
        <v>215.90311974523536</v>
      </c>
      <c r="AK1211">
        <v>29.503948099011847</v>
      </c>
      <c r="AM1211">
        <v>-36.504492374856568</v>
      </c>
      <c r="AN1211">
        <v>99</v>
      </c>
      <c r="AO1211">
        <v>99</v>
      </c>
      <c r="AP1211">
        <v>99</v>
      </c>
      <c r="AQ1211">
        <v>99</v>
      </c>
      <c r="AR1211">
        <v>215.71986970684048</v>
      </c>
      <c r="AS1211">
        <v>26.908974594326018</v>
      </c>
    </row>
    <row r="1212" spans="1:45">
      <c r="A1212">
        <v>17</v>
      </c>
      <c r="B1212">
        <v>271</v>
      </c>
      <c r="C1212">
        <v>2023</v>
      </c>
      <c r="D1212">
        <v>7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8</v>
      </c>
      <c r="N1212">
        <v>99</v>
      </c>
      <c r="O1212">
        <v>99</v>
      </c>
      <c r="P1212">
        <v>99</v>
      </c>
      <c r="Q1212">
        <v>358</v>
      </c>
      <c r="R1212">
        <v>443</v>
      </c>
      <c r="S1212">
        <v>4.0677200902934558</v>
      </c>
      <c r="T1212">
        <v>8</v>
      </c>
      <c r="U1212">
        <v>272.79548532731394</v>
      </c>
      <c r="V1212">
        <v>16.930022573363427</v>
      </c>
      <c r="W1212">
        <v>100</v>
      </c>
      <c r="X1212">
        <v>3.1602708803611752</v>
      </c>
      <c r="Y1212">
        <v>40.239476449688254</v>
      </c>
      <c r="Z1212">
        <v>1.5247901808004445</v>
      </c>
      <c r="AA1212">
        <v>0</v>
      </c>
      <c r="AB1212">
        <v>59.94264021656484</v>
      </c>
      <c r="AE1212">
        <v>17.434081070444702</v>
      </c>
      <c r="AF1212">
        <v>18.012999043815313</v>
      </c>
      <c r="AG1212">
        <v>1086.4085510688835</v>
      </c>
      <c r="AH1212">
        <v>95.033860045146724</v>
      </c>
      <c r="AI1212">
        <v>23.476297968397287</v>
      </c>
      <c r="AJ1212">
        <v>210.57089986480153</v>
      </c>
      <c r="AK1212">
        <v>34.457414220663445</v>
      </c>
      <c r="AM1212">
        <v>-25.154900621478244</v>
      </c>
      <c r="AN1212">
        <v>99</v>
      </c>
      <c r="AO1212">
        <v>99</v>
      </c>
      <c r="AP1212">
        <v>99</v>
      </c>
      <c r="AQ1212">
        <v>99</v>
      </c>
      <c r="AR1212">
        <v>216.07838479809973</v>
      </c>
      <c r="AS1212">
        <v>27.252336850360781</v>
      </c>
    </row>
    <row r="1213" spans="1:45">
      <c r="A1213">
        <v>17</v>
      </c>
      <c r="B1213">
        <v>272</v>
      </c>
      <c r="C1213">
        <v>2023</v>
      </c>
      <c r="D1213">
        <v>8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8</v>
      </c>
      <c r="N1213">
        <v>99</v>
      </c>
      <c r="O1213">
        <v>99</v>
      </c>
      <c r="P1213">
        <v>99</v>
      </c>
      <c r="Q1213">
        <v>455</v>
      </c>
      <c r="R1213">
        <v>556</v>
      </c>
      <c r="S1213">
        <v>3.8499095840867992</v>
      </c>
      <c r="T1213">
        <v>8</v>
      </c>
      <c r="U1213">
        <v>270.73848920863276</v>
      </c>
      <c r="V1213">
        <v>9.8920863309352516</v>
      </c>
      <c r="W1213">
        <v>100</v>
      </c>
      <c r="X1213">
        <v>1.9784172661870505</v>
      </c>
      <c r="Y1213">
        <v>36.716905921543827</v>
      </c>
      <c r="Z1213">
        <v>1.2422979143609936</v>
      </c>
      <c r="AA1213">
        <v>0</v>
      </c>
      <c r="AB1213">
        <v>36.069930555232119</v>
      </c>
      <c r="AE1213">
        <v>17.391304347826086</v>
      </c>
      <c r="AF1213">
        <v>18.075919520029977</v>
      </c>
      <c r="AG1213">
        <v>1079.3199233716473</v>
      </c>
      <c r="AH1213">
        <v>93.88489208633095</v>
      </c>
      <c r="AI1213">
        <v>16.906474820143888</v>
      </c>
      <c r="AJ1213">
        <v>208.38134422787553</v>
      </c>
      <c r="AK1213">
        <v>41.272120284789928</v>
      </c>
      <c r="AM1213">
        <v>-16.888281573347797</v>
      </c>
      <c r="AN1213">
        <v>99</v>
      </c>
      <c r="AO1213">
        <v>99</v>
      </c>
      <c r="AP1213">
        <v>99</v>
      </c>
      <c r="AQ1213">
        <v>99</v>
      </c>
      <c r="AR1213">
        <v>216.64559386973181</v>
      </c>
      <c r="AS1213">
        <v>26.748877467852967</v>
      </c>
    </row>
    <row r="1214" spans="1:45">
      <c r="A1214">
        <v>17</v>
      </c>
      <c r="B1214">
        <v>273</v>
      </c>
      <c r="C1214">
        <v>2023</v>
      </c>
      <c r="D1214">
        <v>9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8</v>
      </c>
      <c r="N1214">
        <v>99</v>
      </c>
      <c r="O1214">
        <v>99</v>
      </c>
      <c r="P1214">
        <v>99</v>
      </c>
      <c r="Q1214">
        <v>422</v>
      </c>
      <c r="R1214">
        <v>524</v>
      </c>
      <c r="S1214">
        <v>3.8625954198473273</v>
      </c>
      <c r="T1214">
        <v>8</v>
      </c>
      <c r="U1214">
        <v>268.23988549618304</v>
      </c>
      <c r="V1214">
        <v>9.1603053435114496</v>
      </c>
      <c r="W1214">
        <v>100</v>
      </c>
      <c r="X1214">
        <v>1.33587786259542</v>
      </c>
      <c r="Y1214">
        <v>36.785204781632729</v>
      </c>
      <c r="Z1214">
        <v>1.204402603039378</v>
      </c>
      <c r="AA1214">
        <v>0</v>
      </c>
      <c r="AB1214">
        <v>50.073538693002739</v>
      </c>
      <c r="AE1214">
        <v>15.493790656416325</v>
      </c>
      <c r="AF1214">
        <v>16.075633111359547</v>
      </c>
      <c r="AG1214">
        <v>1060.9818548387098</v>
      </c>
      <c r="AH1214">
        <v>94.656488549618302</v>
      </c>
      <c r="AI1214">
        <v>16.412213740458011</v>
      </c>
      <c r="AJ1214">
        <v>225.42430796692204</v>
      </c>
      <c r="AK1214">
        <v>33.824776057616425</v>
      </c>
      <c r="AM1214">
        <v>-26.778527519432529</v>
      </c>
      <c r="AN1214">
        <v>99</v>
      </c>
      <c r="AO1214">
        <v>99</v>
      </c>
      <c r="AP1214">
        <v>99</v>
      </c>
      <c r="AQ1214">
        <v>99</v>
      </c>
      <c r="AR1214">
        <v>215.82258064516125</v>
      </c>
      <c r="AS1214">
        <v>26.734020015530511</v>
      </c>
    </row>
    <row r="1215" spans="1:45">
      <c r="A1215">
        <v>17</v>
      </c>
      <c r="B1215">
        <v>274</v>
      </c>
      <c r="C1215">
        <v>2023</v>
      </c>
      <c r="D1215">
        <v>10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8</v>
      </c>
      <c r="N1215">
        <v>99</v>
      </c>
      <c r="O1215">
        <v>99</v>
      </c>
      <c r="P1215">
        <v>99</v>
      </c>
      <c r="Q1215">
        <v>842</v>
      </c>
      <c r="R1215">
        <v>1064</v>
      </c>
      <c r="S1215">
        <v>4.0817669172932343</v>
      </c>
      <c r="T1215">
        <v>8</v>
      </c>
      <c r="U1215">
        <v>270.38392857142833</v>
      </c>
      <c r="V1215">
        <v>13.439849624060152</v>
      </c>
      <c r="W1215">
        <v>100</v>
      </c>
      <c r="X1215">
        <v>2.725563909774436</v>
      </c>
      <c r="Y1215">
        <v>39.047262849912329</v>
      </c>
      <c r="Z1215">
        <v>1.2587611309419249</v>
      </c>
      <c r="AA1215">
        <v>0</v>
      </c>
      <c r="AB1215">
        <v>49.821159763066589</v>
      </c>
      <c r="AE1215">
        <v>14.804508139696676</v>
      </c>
      <c r="AF1215">
        <v>15.536261691004711</v>
      </c>
      <c r="AG1215">
        <v>1065.0252427184471</v>
      </c>
      <c r="AH1215">
        <v>96.804511278195491</v>
      </c>
      <c r="AI1215">
        <v>29.229323308270679</v>
      </c>
      <c r="AJ1215">
        <v>216.61712754380557</v>
      </c>
      <c r="AK1215">
        <v>26.933617223207285</v>
      </c>
      <c r="AM1215">
        <v>-14.909186635933223</v>
      </c>
      <c r="AN1215">
        <v>99</v>
      </c>
      <c r="AO1215">
        <v>99</v>
      </c>
      <c r="AP1215">
        <v>99</v>
      </c>
      <c r="AQ1215">
        <v>99</v>
      </c>
      <c r="AR1215">
        <v>214.95242718446607</v>
      </c>
      <c r="AS1215">
        <v>27.250567727169074</v>
      </c>
    </row>
    <row r="1216" spans="1:45">
      <c r="A1216">
        <v>17</v>
      </c>
      <c r="B1216">
        <v>275</v>
      </c>
      <c r="C1216">
        <v>2023</v>
      </c>
      <c r="D1216">
        <v>11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8</v>
      </c>
      <c r="N1216">
        <v>99</v>
      </c>
      <c r="O1216">
        <v>99</v>
      </c>
      <c r="P1216">
        <v>99</v>
      </c>
      <c r="Q1216">
        <v>846</v>
      </c>
      <c r="R1216">
        <v>1075</v>
      </c>
      <c r="S1216">
        <v>4.1266294227188069</v>
      </c>
      <c r="T1216">
        <v>8</v>
      </c>
      <c r="U1216">
        <v>269.71460465116274</v>
      </c>
      <c r="V1216">
        <v>14.139534883720936</v>
      </c>
      <c r="W1216">
        <v>100</v>
      </c>
      <c r="X1216">
        <v>4</v>
      </c>
      <c r="Y1216">
        <v>42.093256607447856</v>
      </c>
      <c r="Z1216">
        <v>1.238058994017539</v>
      </c>
      <c r="AA1216">
        <v>0</v>
      </c>
      <c r="AB1216">
        <v>47.875531284518239</v>
      </c>
      <c r="AE1216">
        <v>16.741940507709078</v>
      </c>
      <c r="AF1216">
        <v>17.293892908717307</v>
      </c>
      <c r="AG1216">
        <v>1071.0497607655502</v>
      </c>
      <c r="AH1216">
        <v>97.209302325581376</v>
      </c>
      <c r="AI1216">
        <v>30.604651162790681</v>
      </c>
      <c r="AJ1216">
        <v>223.59517719640812</v>
      </c>
      <c r="AK1216">
        <v>33.59245995211807</v>
      </c>
      <c r="AM1216">
        <v>-10.465806919115158</v>
      </c>
      <c r="AN1216">
        <v>99</v>
      </c>
      <c r="AO1216">
        <v>99</v>
      </c>
      <c r="AP1216">
        <v>99</v>
      </c>
      <c r="AQ1216">
        <v>99</v>
      </c>
      <c r="AR1216">
        <v>214.12822966507173</v>
      </c>
      <c r="AS1216">
        <v>27.442024042442288</v>
      </c>
    </row>
    <row r="1217" spans="1:45">
      <c r="A1217">
        <v>17</v>
      </c>
      <c r="B1217">
        <v>276</v>
      </c>
      <c r="C1217">
        <v>2023</v>
      </c>
      <c r="D1217">
        <v>12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8</v>
      </c>
      <c r="N1217">
        <v>99</v>
      </c>
      <c r="O1217">
        <v>99</v>
      </c>
      <c r="P1217">
        <v>99</v>
      </c>
      <c r="Q1217">
        <v>608</v>
      </c>
      <c r="R1217">
        <v>748</v>
      </c>
      <c r="S1217">
        <v>3.8192771084337354</v>
      </c>
      <c r="T1217">
        <v>8</v>
      </c>
      <c r="U1217">
        <v>265.30240641711231</v>
      </c>
      <c r="V1217">
        <v>8.9572192513368982</v>
      </c>
      <c r="W1217">
        <v>100</v>
      </c>
      <c r="X1217">
        <v>2.8074866310160425</v>
      </c>
      <c r="Y1217">
        <v>37.834075826884259</v>
      </c>
      <c r="Z1217">
        <v>1.1446314658104857</v>
      </c>
      <c r="AA1217">
        <v>0</v>
      </c>
      <c r="AB1217">
        <v>45.885522151025746</v>
      </c>
      <c r="AE1217">
        <v>17.813765182186238</v>
      </c>
      <c r="AF1217">
        <v>18.038184235879442</v>
      </c>
      <c r="AG1217">
        <v>1061.4916666666663</v>
      </c>
      <c r="AH1217">
        <v>96.122994652406419</v>
      </c>
      <c r="AI1217">
        <v>19.919786096256686</v>
      </c>
      <c r="AJ1217">
        <v>212.33543938646821</v>
      </c>
      <c r="AK1217">
        <v>34.703978502048777</v>
      </c>
      <c r="AM1217">
        <v>-10.963406199594118</v>
      </c>
      <c r="AN1217">
        <v>99</v>
      </c>
      <c r="AO1217">
        <v>99</v>
      </c>
      <c r="AP1217">
        <v>99</v>
      </c>
      <c r="AQ1217">
        <v>99</v>
      </c>
      <c r="AR1217">
        <v>215.51111111111112</v>
      </c>
      <c r="AS1217">
        <v>26.526967938423965</v>
      </c>
    </row>
    <row r="1218" spans="1:45">
      <c r="A1218">
        <v>17</v>
      </c>
      <c r="B1218">
        <v>277</v>
      </c>
      <c r="C1218">
        <v>2023</v>
      </c>
      <c r="D1218">
        <v>1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</v>
      </c>
      <c r="N1218">
        <v>99</v>
      </c>
      <c r="O1218">
        <v>99</v>
      </c>
      <c r="P1218">
        <v>99</v>
      </c>
      <c r="Q1218">
        <v>506</v>
      </c>
      <c r="R1218">
        <v>617</v>
      </c>
      <c r="S1218">
        <v>4.4975609756097574</v>
      </c>
      <c r="T1218">
        <v>9</v>
      </c>
      <c r="U1218">
        <v>290.02787682333911</v>
      </c>
      <c r="V1218">
        <v>15.07293354943274</v>
      </c>
      <c r="W1218">
        <v>100</v>
      </c>
      <c r="X1218">
        <v>6.6450567260940048</v>
      </c>
      <c r="Y1218">
        <v>39.996766897672032</v>
      </c>
      <c r="Z1218">
        <v>1.2072781930193071</v>
      </c>
      <c r="AA1218">
        <v>0</v>
      </c>
      <c r="AB1218">
        <v>45.026880991118176</v>
      </c>
      <c r="AE1218">
        <v>12.814122533748701</v>
      </c>
      <c r="AF1218">
        <v>13.980389803898049</v>
      </c>
      <c r="AG1218">
        <v>1063.793738489871</v>
      </c>
      <c r="AH1218">
        <v>88.006482982171804</v>
      </c>
      <c r="AI1218">
        <v>18.314424635332248</v>
      </c>
      <c r="AJ1218">
        <v>235.054442573811</v>
      </c>
      <c r="AK1218">
        <v>41.796543365618334</v>
      </c>
      <c r="AM1218">
        <v>-13.156639754971421</v>
      </c>
      <c r="AN1218">
        <v>99</v>
      </c>
      <c r="AO1218">
        <v>99</v>
      </c>
      <c r="AP1218">
        <v>99</v>
      </c>
      <c r="AQ1218">
        <v>99</v>
      </c>
      <c r="AR1218">
        <v>216.35911602209953</v>
      </c>
      <c r="AS1218">
        <v>28.704086366154296</v>
      </c>
    </row>
    <row r="1219" spans="1:45">
      <c r="A1219">
        <v>17</v>
      </c>
      <c r="B1219">
        <v>278</v>
      </c>
      <c r="C1219">
        <v>2023</v>
      </c>
      <c r="D1219">
        <v>2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</v>
      </c>
      <c r="N1219">
        <v>99</v>
      </c>
      <c r="O1219">
        <v>99</v>
      </c>
      <c r="P1219">
        <v>99</v>
      </c>
      <c r="Q1219">
        <v>363</v>
      </c>
      <c r="R1219">
        <v>437</v>
      </c>
      <c r="S1219">
        <v>4.3732718894009217</v>
      </c>
      <c r="T1219">
        <v>9</v>
      </c>
      <c r="U1219">
        <v>289.61556064073204</v>
      </c>
      <c r="V1219">
        <v>10.755148741418765</v>
      </c>
      <c r="W1219">
        <v>100</v>
      </c>
      <c r="X1219">
        <v>6.864988558352402</v>
      </c>
      <c r="Y1219">
        <v>37.464690140111635</v>
      </c>
      <c r="Z1219">
        <v>1.0867976522711578</v>
      </c>
      <c r="AA1219">
        <v>0</v>
      </c>
      <c r="AB1219">
        <v>34.923390393294625</v>
      </c>
      <c r="AE1219">
        <v>13.746461151305445</v>
      </c>
      <c r="AF1219">
        <v>15.159725596054315</v>
      </c>
      <c r="AG1219">
        <v>1034.4652278177457</v>
      </c>
      <c r="AH1219">
        <v>95.423340961098404</v>
      </c>
      <c r="AI1219">
        <v>11.67048054919908</v>
      </c>
      <c r="AJ1219">
        <v>225.14806077448631</v>
      </c>
      <c r="AK1219">
        <v>22.234184314360935</v>
      </c>
      <c r="AM1219">
        <v>-42.445889818329654</v>
      </c>
      <c r="AN1219">
        <v>99</v>
      </c>
      <c r="AO1219">
        <v>99</v>
      </c>
      <c r="AP1219">
        <v>99</v>
      </c>
      <c r="AQ1219">
        <v>99</v>
      </c>
      <c r="AR1219">
        <v>216.92086330935251</v>
      </c>
      <c r="AS1219">
        <v>28.360288514475176</v>
      </c>
    </row>
    <row r="1220" spans="1:45">
      <c r="A1220">
        <v>17</v>
      </c>
      <c r="B1220">
        <v>279</v>
      </c>
      <c r="C1220">
        <v>2023</v>
      </c>
      <c r="D1220">
        <v>3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</v>
      </c>
      <c r="N1220">
        <v>99</v>
      </c>
      <c r="O1220">
        <v>99</v>
      </c>
      <c r="P1220">
        <v>99</v>
      </c>
      <c r="Q1220">
        <v>528</v>
      </c>
      <c r="R1220">
        <v>639</v>
      </c>
      <c r="S1220">
        <v>4.3808777429467076</v>
      </c>
      <c r="T1220">
        <v>9</v>
      </c>
      <c r="U1220">
        <v>284.05962441314551</v>
      </c>
      <c r="V1220">
        <v>12.363067292644756</v>
      </c>
      <c r="W1220">
        <v>100</v>
      </c>
      <c r="X1220">
        <v>6.4162754303599359</v>
      </c>
      <c r="Y1220">
        <v>41.504537118535609</v>
      </c>
      <c r="Z1220">
        <v>1.1514803825787487</v>
      </c>
      <c r="AA1220">
        <v>0</v>
      </c>
      <c r="AB1220">
        <v>49.540205069018739</v>
      </c>
      <c r="AE1220">
        <v>14.016231629743359</v>
      </c>
      <c r="AF1220">
        <v>15.054770224823653</v>
      </c>
      <c r="AG1220">
        <v>1047.8545454545451</v>
      </c>
      <c r="AH1220">
        <v>94.522691705790265</v>
      </c>
      <c r="AI1220">
        <v>16.744913928012522</v>
      </c>
      <c r="AJ1220">
        <v>224.90666273400848</v>
      </c>
      <c r="AK1220">
        <v>34.92853950726132</v>
      </c>
      <c r="AM1220">
        <v>-15.650477850955163</v>
      </c>
      <c r="AN1220">
        <v>99</v>
      </c>
      <c r="AO1220">
        <v>99</v>
      </c>
      <c r="AP1220">
        <v>99</v>
      </c>
      <c r="AQ1220">
        <v>99</v>
      </c>
      <c r="AR1220">
        <v>215.51735537190089</v>
      </c>
      <c r="AS1220">
        <v>28.412262579917378</v>
      </c>
    </row>
    <row r="1221" spans="1:45">
      <c r="A1221">
        <v>17</v>
      </c>
      <c r="B1221">
        <v>280</v>
      </c>
      <c r="C1221">
        <v>2023</v>
      </c>
      <c r="D1221">
        <v>4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</v>
      </c>
      <c r="N1221">
        <v>99</v>
      </c>
      <c r="O1221">
        <v>99</v>
      </c>
      <c r="P1221">
        <v>99</v>
      </c>
      <c r="Q1221">
        <v>396</v>
      </c>
      <c r="R1221">
        <v>479</v>
      </c>
      <c r="S1221">
        <v>4.44560669456067</v>
      </c>
      <c r="T1221">
        <v>9</v>
      </c>
      <c r="U1221">
        <v>282.84008350730699</v>
      </c>
      <c r="V1221">
        <v>19.206680584551151</v>
      </c>
      <c r="W1221">
        <v>100</v>
      </c>
      <c r="X1221">
        <v>5.4279749478079342</v>
      </c>
      <c r="Y1221">
        <v>39.559032561421091</v>
      </c>
      <c r="Z1221">
        <v>1.3370599622855703</v>
      </c>
      <c r="AA1221">
        <v>0</v>
      </c>
      <c r="AB1221">
        <v>43.53441317265375</v>
      </c>
      <c r="AE1221">
        <v>15.318196354333223</v>
      </c>
      <c r="AF1221">
        <v>16.197799076149515</v>
      </c>
      <c r="AG1221">
        <v>1050.9234234234236</v>
      </c>
      <c r="AH1221">
        <v>92.693110647181612</v>
      </c>
      <c r="AI1221">
        <v>22.338204592901874</v>
      </c>
      <c r="AJ1221">
        <v>223.95247342292129</v>
      </c>
      <c r="AK1221">
        <v>47.713729575186683</v>
      </c>
      <c r="AM1221">
        <v>-24.878100754586196</v>
      </c>
      <c r="AN1221">
        <v>99</v>
      </c>
      <c r="AO1221">
        <v>99</v>
      </c>
      <c r="AP1221">
        <v>99</v>
      </c>
      <c r="AQ1221">
        <v>99</v>
      </c>
      <c r="AR1221">
        <v>215.52477477477484</v>
      </c>
      <c r="AS1221">
        <v>28.443317803102243</v>
      </c>
    </row>
    <row r="1222" spans="1:45">
      <c r="A1222">
        <v>17</v>
      </c>
      <c r="B1222">
        <v>281</v>
      </c>
      <c r="C1222">
        <v>2023</v>
      </c>
      <c r="D1222">
        <v>5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</v>
      </c>
      <c r="N1222">
        <v>99</v>
      </c>
      <c r="O1222">
        <v>99</v>
      </c>
      <c r="P1222">
        <v>99</v>
      </c>
      <c r="Q1222">
        <v>448</v>
      </c>
      <c r="R1222">
        <v>540</v>
      </c>
      <c r="S1222">
        <v>4.5611111111111109</v>
      </c>
      <c r="T1222">
        <v>9</v>
      </c>
      <c r="U1222">
        <v>287.64777777777795</v>
      </c>
      <c r="V1222">
        <v>18.148148148148152</v>
      </c>
      <c r="W1222">
        <v>100</v>
      </c>
      <c r="X1222">
        <v>7.4074074074074083</v>
      </c>
      <c r="Y1222">
        <v>44.811445035535549</v>
      </c>
      <c r="Z1222">
        <v>1.4226887255744121</v>
      </c>
      <c r="AA1222">
        <v>0</v>
      </c>
      <c r="AB1222">
        <v>52.034434562458515</v>
      </c>
      <c r="AE1222">
        <v>13.921113689095128</v>
      </c>
      <c r="AF1222">
        <v>15.021882964942279</v>
      </c>
      <c r="AG1222">
        <v>1035.130268199234</v>
      </c>
      <c r="AH1222">
        <v>96.666666666666686</v>
      </c>
      <c r="AI1222">
        <v>23.518518518518515</v>
      </c>
      <c r="AJ1222">
        <v>225.62642955156753</v>
      </c>
      <c r="AK1222">
        <v>33.914199116910311</v>
      </c>
      <c r="AM1222">
        <v>-23.746511368072753</v>
      </c>
      <c r="AN1222">
        <v>99</v>
      </c>
      <c r="AO1222">
        <v>99</v>
      </c>
      <c r="AP1222">
        <v>99</v>
      </c>
      <c r="AQ1222">
        <v>99</v>
      </c>
      <c r="AR1222">
        <v>215.4252873563218</v>
      </c>
      <c r="AS1222">
        <v>28.768401009082496</v>
      </c>
    </row>
    <row r="1223" spans="1:45">
      <c r="A1223">
        <v>17</v>
      </c>
      <c r="B1223">
        <v>282</v>
      </c>
      <c r="C1223">
        <v>2023</v>
      </c>
      <c r="D1223">
        <v>6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</v>
      </c>
      <c r="N1223">
        <v>99</v>
      </c>
      <c r="O1223">
        <v>99</v>
      </c>
      <c r="P1223">
        <v>99</v>
      </c>
      <c r="Q1223">
        <v>437</v>
      </c>
      <c r="R1223">
        <v>517</v>
      </c>
      <c r="S1223">
        <v>4.5241779497098653</v>
      </c>
      <c r="T1223">
        <v>9</v>
      </c>
      <c r="U1223">
        <v>283.68607350096698</v>
      </c>
      <c r="V1223">
        <v>19.729206963249517</v>
      </c>
      <c r="W1223">
        <v>100</v>
      </c>
      <c r="X1223">
        <v>5.8027079303675055</v>
      </c>
      <c r="Y1223">
        <v>40.448568956359374</v>
      </c>
      <c r="Z1223">
        <v>1.4499701695248262</v>
      </c>
      <c r="AA1223">
        <v>0</v>
      </c>
      <c r="AB1223">
        <v>52.580503481591791</v>
      </c>
      <c r="AE1223">
        <v>12.797029702970297</v>
      </c>
      <c r="AF1223">
        <v>13.79735329898773</v>
      </c>
      <c r="AG1223">
        <v>1045.1077844311378</v>
      </c>
      <c r="AH1223">
        <v>96.905222437137311</v>
      </c>
      <c r="AI1223">
        <v>26.112185686653763</v>
      </c>
      <c r="AJ1223">
        <v>224.34011541521556</v>
      </c>
      <c r="AK1223">
        <v>20.473052793009504</v>
      </c>
      <c r="AM1223">
        <v>-35.805718082609559</v>
      </c>
      <c r="AN1223">
        <v>99</v>
      </c>
      <c r="AO1223">
        <v>99</v>
      </c>
      <c r="AP1223">
        <v>99</v>
      </c>
      <c r="AQ1223">
        <v>99</v>
      </c>
      <c r="AR1223">
        <v>214.88423153692625</v>
      </c>
      <c r="AS1223">
        <v>28.663312792864744</v>
      </c>
    </row>
    <row r="1224" spans="1:45">
      <c r="A1224">
        <v>17</v>
      </c>
      <c r="B1224">
        <v>283</v>
      </c>
      <c r="C1224">
        <v>2023</v>
      </c>
      <c r="D1224">
        <v>7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</v>
      </c>
      <c r="N1224">
        <v>99</v>
      </c>
      <c r="O1224">
        <v>99</v>
      </c>
      <c r="P1224">
        <v>99</v>
      </c>
      <c r="Q1224">
        <v>278</v>
      </c>
      <c r="R1224">
        <v>334</v>
      </c>
      <c r="S1224">
        <v>4.682634730538922</v>
      </c>
      <c r="T1224">
        <v>9</v>
      </c>
      <c r="U1224">
        <v>290.1664670658684</v>
      </c>
      <c r="V1224">
        <v>20.359281437125748</v>
      </c>
      <c r="W1224">
        <v>100</v>
      </c>
      <c r="X1224">
        <v>7.7844311377245488</v>
      </c>
      <c r="Y1224">
        <v>42.372839157845291</v>
      </c>
      <c r="Z1224">
        <v>1.5748389152840969</v>
      </c>
      <c r="AA1224">
        <v>0</v>
      </c>
      <c r="AB1224">
        <v>60.080645090052251</v>
      </c>
      <c r="AE1224">
        <v>13.14443132624951</v>
      </c>
      <c r="AF1224">
        <v>14.445707267376219</v>
      </c>
      <c r="AG1224">
        <v>1055.3742138364782</v>
      </c>
      <c r="AH1224">
        <v>95.209580838323362</v>
      </c>
      <c r="AI1224">
        <v>26.047904191616762</v>
      </c>
      <c r="AJ1224">
        <v>226.96407931066528</v>
      </c>
      <c r="AK1224">
        <v>35.552766678073446</v>
      </c>
      <c r="AM1224">
        <v>-15.416897282631837</v>
      </c>
      <c r="AN1224">
        <v>99</v>
      </c>
      <c r="AO1224">
        <v>99</v>
      </c>
      <c r="AP1224">
        <v>99</v>
      </c>
      <c r="AQ1224">
        <v>99</v>
      </c>
      <c r="AR1224">
        <v>215.61006289308173</v>
      </c>
      <c r="AS1224">
        <v>29.15318787279887</v>
      </c>
    </row>
    <row r="1225" spans="1:45">
      <c r="A1225">
        <v>17</v>
      </c>
      <c r="B1225">
        <v>284</v>
      </c>
      <c r="C1225">
        <v>2023</v>
      </c>
      <c r="D1225">
        <v>8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</v>
      </c>
      <c r="N1225">
        <v>99</v>
      </c>
      <c r="O1225">
        <v>99</v>
      </c>
      <c r="P1225">
        <v>99</v>
      </c>
      <c r="Q1225">
        <v>348</v>
      </c>
      <c r="R1225">
        <v>416</v>
      </c>
      <c r="S1225">
        <v>4.4275362318840576</v>
      </c>
      <c r="T1225">
        <v>9</v>
      </c>
      <c r="U1225">
        <v>285.51442307692298</v>
      </c>
      <c r="V1225">
        <v>17.54807692307693</v>
      </c>
      <c r="W1225">
        <v>100</v>
      </c>
      <c r="X1225">
        <v>6.0096153846153859</v>
      </c>
      <c r="Y1225">
        <v>38.945151688647506</v>
      </c>
      <c r="Z1225">
        <v>1.300998075431703</v>
      </c>
      <c r="AA1225">
        <v>0</v>
      </c>
      <c r="AB1225">
        <v>33.034481653782315</v>
      </c>
      <c r="AE1225">
        <v>13.012198936502973</v>
      </c>
      <c r="AF1225">
        <v>14.262543729129122</v>
      </c>
      <c r="AG1225">
        <v>1048.5989974937345</v>
      </c>
      <c r="AH1225">
        <v>95.913461538461561</v>
      </c>
      <c r="AI1225">
        <v>22.355769230769223</v>
      </c>
      <c r="AJ1225">
        <v>224.15048113819404</v>
      </c>
      <c r="AK1225">
        <v>26.633873719721343</v>
      </c>
      <c r="AM1225">
        <v>-34.588908704638747</v>
      </c>
      <c r="AN1225">
        <v>99</v>
      </c>
      <c r="AO1225">
        <v>99</v>
      </c>
      <c r="AP1225">
        <v>99</v>
      </c>
      <c r="AQ1225">
        <v>99</v>
      </c>
      <c r="AR1225">
        <v>215.93483709273187</v>
      </c>
      <c r="AS1225">
        <v>28.386682949164008</v>
      </c>
    </row>
    <row r="1226" spans="1:45">
      <c r="A1226">
        <v>17</v>
      </c>
      <c r="B1226">
        <v>285</v>
      </c>
      <c r="C1226">
        <v>2023</v>
      </c>
      <c r="D1226">
        <v>9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</v>
      </c>
      <c r="N1226">
        <v>99</v>
      </c>
      <c r="O1226">
        <v>99</v>
      </c>
      <c r="P1226">
        <v>99</v>
      </c>
      <c r="Q1226">
        <v>345</v>
      </c>
      <c r="R1226">
        <v>401</v>
      </c>
      <c r="S1226">
        <v>4.2964824120603007</v>
      </c>
      <c r="T1226">
        <v>9</v>
      </c>
      <c r="U1226">
        <v>283.78079800498745</v>
      </c>
      <c r="V1226">
        <v>13.965087281795512</v>
      </c>
      <c r="W1226">
        <v>100</v>
      </c>
      <c r="X1226">
        <v>5.9850374064837908</v>
      </c>
      <c r="Y1226">
        <v>39.051132863425046</v>
      </c>
      <c r="Z1226">
        <v>1.1792425313286481</v>
      </c>
      <c r="AA1226">
        <v>0</v>
      </c>
      <c r="AB1226">
        <v>33.488245531859633</v>
      </c>
      <c r="AE1226">
        <v>11.856889414547608</v>
      </c>
      <c r="AF1226">
        <v>13.014899597130441</v>
      </c>
      <c r="AG1226">
        <v>1061.3018372703411</v>
      </c>
      <c r="AH1226">
        <v>94.763092269326634</v>
      </c>
      <c r="AI1226">
        <v>15.211970074812964</v>
      </c>
      <c r="AJ1226">
        <v>232.54459278688844</v>
      </c>
      <c r="AK1226">
        <v>43.355704248563569</v>
      </c>
      <c r="AM1226">
        <v>-15.944100786129738</v>
      </c>
      <c r="AN1226">
        <v>99</v>
      </c>
      <c r="AO1226">
        <v>99</v>
      </c>
      <c r="AP1226">
        <v>99</v>
      </c>
      <c r="AQ1226">
        <v>99</v>
      </c>
      <c r="AR1226">
        <v>216.1968503937008</v>
      </c>
      <c r="AS1226">
        <v>28.220077739159127</v>
      </c>
    </row>
    <row r="1227" spans="1:45">
      <c r="A1227">
        <v>17</v>
      </c>
      <c r="B1227">
        <v>286</v>
      </c>
      <c r="C1227">
        <v>2023</v>
      </c>
      <c r="D1227">
        <v>10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9</v>
      </c>
      <c r="N1227">
        <v>99</v>
      </c>
      <c r="O1227">
        <v>99</v>
      </c>
      <c r="P1227">
        <v>99</v>
      </c>
      <c r="Q1227">
        <v>644</v>
      </c>
      <c r="R1227">
        <v>793</v>
      </c>
      <c r="S1227">
        <v>4.5315656565656575</v>
      </c>
      <c r="T1227">
        <v>9</v>
      </c>
      <c r="U1227">
        <v>284.48940731399762</v>
      </c>
      <c r="V1227">
        <v>18.663303909205553</v>
      </c>
      <c r="W1227">
        <v>100</v>
      </c>
      <c r="X1227">
        <v>5.4224464060529618</v>
      </c>
      <c r="Y1227">
        <v>40.83967810498941</v>
      </c>
      <c r="Z1227">
        <v>1.2056381686905051</v>
      </c>
      <c r="AA1227">
        <v>0</v>
      </c>
      <c r="AB1227">
        <v>45.536549425058411</v>
      </c>
      <c r="AE1227">
        <v>11.033811047725059</v>
      </c>
      <c r="AF1227">
        <v>12.183254426634493</v>
      </c>
      <c r="AG1227">
        <v>1066.5539845758356</v>
      </c>
      <c r="AH1227">
        <v>98.108448928121092</v>
      </c>
      <c r="AI1227">
        <v>32.66078184110971</v>
      </c>
      <c r="AJ1227">
        <v>218.33965731071387</v>
      </c>
      <c r="AK1227">
        <v>39.052210326974368</v>
      </c>
      <c r="AM1227">
        <v>-10.62991023007676</v>
      </c>
      <c r="AN1227">
        <v>99</v>
      </c>
      <c r="AO1227">
        <v>99</v>
      </c>
      <c r="AP1227">
        <v>99</v>
      </c>
      <c r="AQ1227">
        <v>99</v>
      </c>
      <c r="AR1227">
        <v>214.97814910025713</v>
      </c>
      <c r="AS1227">
        <v>28.666670010296819</v>
      </c>
    </row>
    <row r="1228" spans="1:45">
      <c r="A1228">
        <v>17</v>
      </c>
      <c r="B1228">
        <v>287</v>
      </c>
      <c r="C1228">
        <v>2023</v>
      </c>
      <c r="D1228">
        <v>11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9</v>
      </c>
      <c r="N1228">
        <v>99</v>
      </c>
      <c r="O1228">
        <v>99</v>
      </c>
      <c r="P1228">
        <v>99</v>
      </c>
      <c r="Q1228">
        <v>645</v>
      </c>
      <c r="R1228">
        <v>816</v>
      </c>
      <c r="S1228">
        <v>4.5596555965559666</v>
      </c>
      <c r="T1228">
        <v>9</v>
      </c>
      <c r="U1228">
        <v>287.13762254901945</v>
      </c>
      <c r="V1228">
        <v>18.259803921568629</v>
      </c>
      <c r="W1228">
        <v>100</v>
      </c>
      <c r="X1228">
        <v>6.617647058823529</v>
      </c>
      <c r="Y1228">
        <v>42.366369139374328</v>
      </c>
      <c r="Z1228">
        <v>1.2680004552528172</v>
      </c>
      <c r="AA1228">
        <v>0</v>
      </c>
      <c r="AB1228">
        <v>50.562990514040479</v>
      </c>
      <c r="AE1228">
        <v>12.708300887712197</v>
      </c>
      <c r="AF1228">
        <v>13.975266439261102</v>
      </c>
      <c r="AG1228">
        <v>1078.8158890290038</v>
      </c>
      <c r="AH1228">
        <v>97.181372549019613</v>
      </c>
      <c r="AI1228">
        <v>29.77941176470588</v>
      </c>
      <c r="AJ1228">
        <v>222.99760831960737</v>
      </c>
      <c r="AK1228">
        <v>28.550222754810719</v>
      </c>
      <c r="AM1228">
        <v>-9.2449565986473434</v>
      </c>
      <c r="AN1228">
        <v>99</v>
      </c>
      <c r="AO1228">
        <v>99</v>
      </c>
      <c r="AP1228">
        <v>99</v>
      </c>
      <c r="AQ1228">
        <v>99</v>
      </c>
      <c r="AR1228">
        <v>215.12988650693563</v>
      </c>
      <c r="AS1228">
        <v>28.8127138712522</v>
      </c>
    </row>
    <row r="1229" spans="1:45">
      <c r="A1229">
        <v>17</v>
      </c>
      <c r="B1229">
        <v>288</v>
      </c>
      <c r="C1229">
        <v>2023</v>
      </c>
      <c r="D1229">
        <v>12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9</v>
      </c>
      <c r="N1229">
        <v>99</v>
      </c>
      <c r="O1229">
        <v>99</v>
      </c>
      <c r="P1229">
        <v>99</v>
      </c>
      <c r="Q1229">
        <v>487</v>
      </c>
      <c r="R1229">
        <v>592</v>
      </c>
      <c r="S1229">
        <v>4.3547297297297307</v>
      </c>
      <c r="T1229">
        <v>9</v>
      </c>
      <c r="U1229">
        <v>285.10709459459474</v>
      </c>
      <c r="V1229">
        <v>14.189189189189189</v>
      </c>
      <c r="W1229">
        <v>100</v>
      </c>
      <c r="X1229">
        <v>6.0810810810810816</v>
      </c>
      <c r="Y1229">
        <v>38.874869648749005</v>
      </c>
      <c r="Z1229">
        <v>1.2449267024694852</v>
      </c>
      <c r="AA1229">
        <v>0</v>
      </c>
      <c r="AB1229">
        <v>54.422890000639363</v>
      </c>
      <c r="AE1229">
        <v>14.098594903548459</v>
      </c>
      <c r="AF1229">
        <v>15.341921715599161</v>
      </c>
      <c r="AG1229">
        <v>1073.9894921190894</v>
      </c>
      <c r="AH1229">
        <v>96.452702702702695</v>
      </c>
      <c r="AI1229">
        <v>23.479729729729737</v>
      </c>
      <c r="AJ1229">
        <v>220.11476045575623</v>
      </c>
      <c r="AK1229">
        <v>39.490443859637438</v>
      </c>
      <c r="AM1229">
        <v>-7.2572060207862013</v>
      </c>
      <c r="AN1229">
        <v>99</v>
      </c>
      <c r="AO1229">
        <v>99</v>
      </c>
      <c r="AP1229">
        <v>99</v>
      </c>
      <c r="AQ1229">
        <v>99</v>
      </c>
      <c r="AR1229">
        <v>216.41506129597195</v>
      </c>
      <c r="AS1229">
        <v>28.245288918603674</v>
      </c>
    </row>
    <row r="1230" spans="1:45">
      <c r="A1230">
        <v>17</v>
      </c>
      <c r="B1230">
        <v>289</v>
      </c>
      <c r="C1230">
        <v>2023</v>
      </c>
      <c r="D1230">
        <v>1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10</v>
      </c>
      <c r="N1230">
        <v>99</v>
      </c>
      <c r="O1230">
        <v>99</v>
      </c>
      <c r="P1230">
        <v>99</v>
      </c>
      <c r="Q1230">
        <v>337</v>
      </c>
      <c r="R1230">
        <v>389</v>
      </c>
      <c r="S1230">
        <v>5.0668380462724949</v>
      </c>
      <c r="T1230">
        <v>10</v>
      </c>
      <c r="U1230">
        <v>310.53701799485822</v>
      </c>
      <c r="V1230">
        <v>25.449871465295633</v>
      </c>
      <c r="W1230">
        <v>100</v>
      </c>
      <c r="X1230">
        <v>14.910025706940869</v>
      </c>
      <c r="Y1230">
        <v>40.623820273666993</v>
      </c>
      <c r="Z1230">
        <v>1.2889307367768088</v>
      </c>
      <c r="AA1230">
        <v>0</v>
      </c>
      <c r="AB1230">
        <v>55.974735495089199</v>
      </c>
      <c r="AE1230">
        <v>8.0789200415368647</v>
      </c>
      <c r="AF1230">
        <v>9.4375084375843645</v>
      </c>
      <c r="AG1230">
        <v>1075.0253521126763</v>
      </c>
      <c r="AH1230">
        <v>91.25964010282776</v>
      </c>
      <c r="AI1230">
        <v>20.051413881748076</v>
      </c>
      <c r="AJ1230">
        <v>230.60414696337776</v>
      </c>
      <c r="AK1230">
        <v>23.571967563049657</v>
      </c>
      <c r="AM1230">
        <v>-18.117986679645348</v>
      </c>
      <c r="AN1230">
        <v>99</v>
      </c>
      <c r="AO1230">
        <v>99</v>
      </c>
      <c r="AP1230">
        <v>99</v>
      </c>
      <c r="AQ1230">
        <v>99</v>
      </c>
      <c r="AR1230">
        <v>216.89577464788724</v>
      </c>
      <c r="AS1230">
        <v>30.459426512585292</v>
      </c>
    </row>
    <row r="1231" spans="1:45">
      <c r="A1231">
        <v>17</v>
      </c>
      <c r="B1231">
        <v>290</v>
      </c>
      <c r="C1231">
        <v>2023</v>
      </c>
      <c r="D1231">
        <v>2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10</v>
      </c>
      <c r="N1231">
        <v>99</v>
      </c>
      <c r="O1231">
        <v>99</v>
      </c>
      <c r="P1231">
        <v>99</v>
      </c>
      <c r="Q1231">
        <v>246</v>
      </c>
      <c r="R1231">
        <v>282</v>
      </c>
      <c r="S1231">
        <v>4.7943262411347511</v>
      </c>
      <c r="T1231">
        <v>10</v>
      </c>
      <c r="U1231">
        <v>304.10957446808504</v>
      </c>
      <c r="V1231">
        <v>20.212765957446813</v>
      </c>
      <c r="W1231">
        <v>100</v>
      </c>
      <c r="X1231">
        <v>9.5744680851063837</v>
      </c>
      <c r="Y1231">
        <v>39.493693910346593</v>
      </c>
      <c r="Z1231">
        <v>1.1236827149695463</v>
      </c>
      <c r="AA1231">
        <v>0</v>
      </c>
      <c r="AB1231">
        <v>55.236269244771343</v>
      </c>
      <c r="AE1231">
        <v>8.8707140610254775</v>
      </c>
      <c r="AF1231">
        <v>10.272288612849536</v>
      </c>
      <c r="AG1231">
        <v>1044.5037878787878</v>
      </c>
      <c r="AH1231">
        <v>93.617021276595764</v>
      </c>
      <c r="AI1231">
        <v>11.347517730496453</v>
      </c>
      <c r="AJ1231">
        <v>228.53469330991703</v>
      </c>
      <c r="AK1231">
        <v>17.580069092867323</v>
      </c>
      <c r="AM1231">
        <v>-36.639201283193842</v>
      </c>
      <c r="AN1231">
        <v>99</v>
      </c>
      <c r="AO1231">
        <v>99</v>
      </c>
      <c r="AP1231">
        <v>99</v>
      </c>
      <c r="AQ1231">
        <v>99</v>
      </c>
      <c r="AR1231">
        <v>217.09090909090912</v>
      </c>
      <c r="AS1231">
        <v>29.690962343252597</v>
      </c>
    </row>
    <row r="1232" spans="1:45">
      <c r="A1232">
        <v>17</v>
      </c>
      <c r="B1232">
        <v>291</v>
      </c>
      <c r="C1232">
        <v>2023</v>
      </c>
      <c r="D1232">
        <v>3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10</v>
      </c>
      <c r="N1232">
        <v>99</v>
      </c>
      <c r="O1232">
        <v>99</v>
      </c>
      <c r="P1232">
        <v>99</v>
      </c>
      <c r="Q1232">
        <v>351</v>
      </c>
      <c r="R1232">
        <v>410</v>
      </c>
      <c r="S1232">
        <v>5.0244498777506115</v>
      </c>
      <c r="T1232">
        <v>10</v>
      </c>
      <c r="U1232">
        <v>302.95073170731723</v>
      </c>
      <c r="V1232">
        <v>26.585365853658541</v>
      </c>
      <c r="W1232">
        <v>100</v>
      </c>
      <c r="X1232">
        <v>11.70731707317073</v>
      </c>
      <c r="Y1232">
        <v>39.346765596160246</v>
      </c>
      <c r="Z1232">
        <v>1.191955152054158</v>
      </c>
      <c r="AA1232">
        <v>0</v>
      </c>
      <c r="AB1232">
        <v>35.193957995938938</v>
      </c>
      <c r="AE1232">
        <v>8.9932002632156198</v>
      </c>
      <c r="AF1232">
        <v>10.301954496489815</v>
      </c>
      <c r="AG1232">
        <v>1041.6632390745501</v>
      </c>
      <c r="AH1232">
        <v>94.878048780487831</v>
      </c>
      <c r="AI1232">
        <v>22.195121951219516</v>
      </c>
      <c r="AJ1232">
        <v>225.46983156696345</v>
      </c>
      <c r="AK1232">
        <v>27.13643826715434</v>
      </c>
      <c r="AM1232">
        <v>-24.501960697163561</v>
      </c>
      <c r="AN1232">
        <v>99</v>
      </c>
      <c r="AO1232">
        <v>99</v>
      </c>
      <c r="AP1232">
        <v>99</v>
      </c>
      <c r="AQ1232">
        <v>99</v>
      </c>
      <c r="AR1232">
        <v>215.42673521850901</v>
      </c>
      <c r="AS1232">
        <v>30.337583974476679</v>
      </c>
    </row>
    <row r="1233" spans="1:45">
      <c r="A1233">
        <v>17</v>
      </c>
      <c r="B1233">
        <v>292</v>
      </c>
      <c r="C1233">
        <v>2023</v>
      </c>
      <c r="D1233">
        <v>4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10</v>
      </c>
      <c r="N1233">
        <v>99</v>
      </c>
      <c r="O1233">
        <v>99</v>
      </c>
      <c r="P1233">
        <v>99</v>
      </c>
      <c r="Q1233">
        <v>258</v>
      </c>
      <c r="R1233">
        <v>308</v>
      </c>
      <c r="S1233">
        <v>4.9313725490196081</v>
      </c>
      <c r="T1233">
        <v>10</v>
      </c>
      <c r="U1233">
        <v>299.59577922077926</v>
      </c>
      <c r="V1233">
        <v>24.350649350649356</v>
      </c>
      <c r="W1233">
        <v>100</v>
      </c>
      <c r="X1233">
        <v>8.1168831168831144</v>
      </c>
      <c r="Y1233">
        <v>37.89847187548385</v>
      </c>
      <c r="Z1233">
        <v>1.1091736029482273</v>
      </c>
      <c r="AA1233">
        <v>0</v>
      </c>
      <c r="AB1233">
        <v>26.897427661273209</v>
      </c>
      <c r="AE1233">
        <v>9.8496961944355608</v>
      </c>
      <c r="AF1233">
        <v>11.03229698651047</v>
      </c>
      <c r="AG1233">
        <v>1049.4203389830511</v>
      </c>
      <c r="AH1233">
        <v>95.779220779220765</v>
      </c>
      <c r="AI1233">
        <v>18.831168831168828</v>
      </c>
      <c r="AJ1233">
        <v>264.36442411729342</v>
      </c>
      <c r="AK1233">
        <v>14.963268943591444</v>
      </c>
      <c r="AM1233">
        <v>-27.71782211566752</v>
      </c>
      <c r="AN1233">
        <v>99</v>
      </c>
      <c r="AO1233">
        <v>99</v>
      </c>
      <c r="AP1233">
        <v>99</v>
      </c>
      <c r="AQ1233">
        <v>99</v>
      </c>
      <c r="AR1233">
        <v>215.2</v>
      </c>
      <c r="AS1233">
        <v>30.07586009794521</v>
      </c>
    </row>
    <row r="1234" spans="1:45">
      <c r="A1234">
        <v>17</v>
      </c>
      <c r="B1234">
        <v>293</v>
      </c>
      <c r="C1234">
        <v>2023</v>
      </c>
      <c r="D1234">
        <v>5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10</v>
      </c>
      <c r="N1234">
        <v>99</v>
      </c>
      <c r="O1234">
        <v>99</v>
      </c>
      <c r="P1234">
        <v>99</v>
      </c>
      <c r="Q1234">
        <v>318</v>
      </c>
      <c r="R1234">
        <v>372</v>
      </c>
      <c r="S1234">
        <v>5.1586021505376323</v>
      </c>
      <c r="T1234">
        <v>10</v>
      </c>
      <c r="U1234">
        <v>305.64516129032251</v>
      </c>
      <c r="V1234">
        <v>31.182795698924728</v>
      </c>
      <c r="W1234">
        <v>100</v>
      </c>
      <c r="X1234">
        <v>14.247311827956988</v>
      </c>
      <c r="Y1234">
        <v>42.358098376724243</v>
      </c>
      <c r="Z1234">
        <v>1.3336449297714357</v>
      </c>
      <c r="AA1234">
        <v>0</v>
      </c>
      <c r="AB1234">
        <v>51.076741551990509</v>
      </c>
      <c r="AE1234">
        <v>9.5901005413766427</v>
      </c>
      <c r="AF1234">
        <v>10.995881621645925</v>
      </c>
      <c r="AG1234">
        <v>1013.0448179271712</v>
      </c>
      <c r="AH1234">
        <v>95.967741935483872</v>
      </c>
      <c r="AI1234">
        <v>27.956989247311832</v>
      </c>
      <c r="AJ1234">
        <v>220.37264901509528</v>
      </c>
      <c r="AK1234">
        <v>33.352214632166664</v>
      </c>
      <c r="AM1234">
        <v>-30.893054214104552</v>
      </c>
      <c r="AN1234">
        <v>99</v>
      </c>
      <c r="AO1234">
        <v>99</v>
      </c>
      <c r="AP1234">
        <v>99</v>
      </c>
      <c r="AQ1234">
        <v>99</v>
      </c>
      <c r="AR1234">
        <v>215.54901960784304</v>
      </c>
      <c r="AS1234">
        <v>30.63885996222</v>
      </c>
    </row>
    <row r="1235" spans="1:45">
      <c r="A1235">
        <v>17</v>
      </c>
      <c r="B1235">
        <v>294</v>
      </c>
      <c r="C1235">
        <v>2023</v>
      </c>
      <c r="D1235">
        <v>6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10</v>
      </c>
      <c r="N1235">
        <v>99</v>
      </c>
      <c r="O1235">
        <v>99</v>
      </c>
      <c r="P1235">
        <v>99</v>
      </c>
      <c r="Q1235">
        <v>297</v>
      </c>
      <c r="R1235">
        <v>340</v>
      </c>
      <c r="S1235">
        <v>5.064896755162243</v>
      </c>
      <c r="T1235">
        <v>10</v>
      </c>
      <c r="U1235">
        <v>306.58264705882357</v>
      </c>
      <c r="V1235">
        <v>29.117647058823529</v>
      </c>
      <c r="W1235">
        <v>100</v>
      </c>
      <c r="X1235">
        <v>16.764705882352938</v>
      </c>
      <c r="Y1235">
        <v>43.867111076177181</v>
      </c>
      <c r="Z1235">
        <v>1.4480403514912796</v>
      </c>
      <c r="AA1235">
        <v>0</v>
      </c>
      <c r="AB1235">
        <v>51.009186286720883</v>
      </c>
      <c r="AE1235">
        <v>8.4158415841584144</v>
      </c>
      <c r="AF1235">
        <v>9.8060411733296391</v>
      </c>
      <c r="AG1235">
        <v>1054.9298780487807</v>
      </c>
      <c r="AH1235">
        <v>96.470588235294116</v>
      </c>
      <c r="AI1235">
        <v>25.882352941176471</v>
      </c>
      <c r="AJ1235">
        <v>224.37542979913391</v>
      </c>
      <c r="AK1235">
        <v>24.796161237425689</v>
      </c>
      <c r="AM1235">
        <v>-21.641789019794349</v>
      </c>
      <c r="AN1235">
        <v>99</v>
      </c>
      <c r="AO1235">
        <v>99</v>
      </c>
      <c r="AP1235">
        <v>99</v>
      </c>
      <c r="AQ1235">
        <v>99</v>
      </c>
      <c r="AR1235">
        <v>215.95731707317071</v>
      </c>
      <c r="AS1235">
        <v>30.521251438072991</v>
      </c>
    </row>
    <row r="1236" spans="1:45">
      <c r="A1236">
        <v>17</v>
      </c>
      <c r="B1236">
        <v>295</v>
      </c>
      <c r="C1236">
        <v>2023</v>
      </c>
      <c r="D1236">
        <v>7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10</v>
      </c>
      <c r="N1236">
        <v>99</v>
      </c>
      <c r="O1236">
        <v>99</v>
      </c>
      <c r="P1236">
        <v>99</v>
      </c>
      <c r="Q1236">
        <v>181</v>
      </c>
      <c r="R1236">
        <v>211</v>
      </c>
      <c r="S1236">
        <v>5.0047393364928894</v>
      </c>
      <c r="T1236">
        <v>10</v>
      </c>
      <c r="U1236">
        <v>305.56350710900472</v>
      </c>
      <c r="V1236">
        <v>26.066350710900473</v>
      </c>
      <c r="W1236">
        <v>100</v>
      </c>
      <c r="X1236">
        <v>13.744075829383885</v>
      </c>
      <c r="Y1236">
        <v>42.93685261891801</v>
      </c>
      <c r="Z1236">
        <v>1.4024272470397059</v>
      </c>
      <c r="AA1236">
        <v>0</v>
      </c>
      <c r="AB1236">
        <v>42.059117788754556</v>
      </c>
      <c r="AE1236">
        <v>8.3038173947264866</v>
      </c>
      <c r="AF1236">
        <v>9.6101255709719329</v>
      </c>
      <c r="AG1236">
        <v>1060.0899999999999</v>
      </c>
      <c r="AH1236">
        <v>94.786729857819921</v>
      </c>
      <c r="AI1236">
        <v>21.327014218009477</v>
      </c>
      <c r="AJ1236">
        <v>224.79161883842619</v>
      </c>
      <c r="AK1236">
        <v>28.363663734667849</v>
      </c>
      <c r="AM1236">
        <v>-40.030948628839731</v>
      </c>
      <c r="AN1236">
        <v>99</v>
      </c>
      <c r="AO1236">
        <v>99</v>
      </c>
      <c r="AP1236">
        <v>99</v>
      </c>
      <c r="AQ1236">
        <v>99</v>
      </c>
      <c r="AR1236">
        <v>216.58</v>
      </c>
      <c r="AS1236">
        <v>30.230585844667193</v>
      </c>
    </row>
    <row r="1237" spans="1:45">
      <c r="A1237">
        <v>17</v>
      </c>
      <c r="B1237">
        <v>296</v>
      </c>
      <c r="C1237">
        <v>2023</v>
      </c>
      <c r="D1237">
        <v>8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10</v>
      </c>
      <c r="N1237">
        <v>99</v>
      </c>
      <c r="O1237">
        <v>99</v>
      </c>
      <c r="P1237">
        <v>99</v>
      </c>
      <c r="Q1237">
        <v>219</v>
      </c>
      <c r="R1237">
        <v>255</v>
      </c>
      <c r="S1237">
        <v>4.9291338582677158</v>
      </c>
      <c r="T1237">
        <v>10</v>
      </c>
      <c r="U1237">
        <v>301.35215686274518</v>
      </c>
      <c r="V1237">
        <v>24.705882352941178</v>
      </c>
      <c r="W1237">
        <v>100</v>
      </c>
      <c r="X1237">
        <v>10.588235294117649</v>
      </c>
      <c r="Y1237">
        <v>39.350262042314505</v>
      </c>
      <c r="Z1237">
        <v>1.1789461044011877</v>
      </c>
      <c r="AA1237">
        <v>0</v>
      </c>
      <c r="AB1237">
        <v>37.109253155450901</v>
      </c>
      <c r="AE1237">
        <v>7.9762277134813884</v>
      </c>
      <c r="AF1237">
        <v>9.2276282718118559</v>
      </c>
      <c r="AG1237">
        <v>1029.8796680497924</v>
      </c>
      <c r="AH1237">
        <v>94.117647058823522</v>
      </c>
      <c r="AI1237">
        <v>20.392156862745097</v>
      </c>
      <c r="AJ1237">
        <v>217.9195625172064</v>
      </c>
      <c r="AK1237">
        <v>36.943214255986845</v>
      </c>
      <c r="AM1237">
        <v>-23.055124239898444</v>
      </c>
      <c r="AN1237">
        <v>99</v>
      </c>
      <c r="AO1237">
        <v>99</v>
      </c>
      <c r="AP1237">
        <v>99</v>
      </c>
      <c r="AQ1237">
        <v>99</v>
      </c>
      <c r="AR1237">
        <v>216.0871369294606</v>
      </c>
      <c r="AS1237">
        <v>29.956602733088488</v>
      </c>
    </row>
    <row r="1238" spans="1:45">
      <c r="A1238">
        <v>17</v>
      </c>
      <c r="B1238">
        <v>297</v>
      </c>
      <c r="C1238">
        <v>2023</v>
      </c>
      <c r="D1238">
        <v>9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10</v>
      </c>
      <c r="N1238">
        <v>99</v>
      </c>
      <c r="O1238">
        <v>99</v>
      </c>
      <c r="P1238">
        <v>99</v>
      </c>
      <c r="Q1238">
        <v>220</v>
      </c>
      <c r="R1238">
        <v>251</v>
      </c>
      <c r="S1238">
        <v>4.7848605577689245</v>
      </c>
      <c r="T1238">
        <v>10</v>
      </c>
      <c r="U1238">
        <v>302.05258964143434</v>
      </c>
      <c r="V1238">
        <v>19.920318725099595</v>
      </c>
      <c r="W1238">
        <v>100</v>
      </c>
      <c r="X1238">
        <v>11.155378486055778</v>
      </c>
      <c r="Y1238">
        <v>39.196041440538693</v>
      </c>
      <c r="Z1238">
        <v>1.1262575443712128</v>
      </c>
      <c r="AA1238">
        <v>0</v>
      </c>
      <c r="AB1238">
        <v>50.259583301537248</v>
      </c>
      <c r="AE1238">
        <v>7.4216439976345345</v>
      </c>
      <c r="AF1238">
        <v>8.6710108337312501</v>
      </c>
      <c r="AG1238">
        <v>1055.4811715481169</v>
      </c>
      <c r="AH1238">
        <v>95.2191235059761</v>
      </c>
      <c r="AI1238">
        <v>13.944223107569721</v>
      </c>
      <c r="AJ1238">
        <v>225.71563241525632</v>
      </c>
      <c r="AK1238">
        <v>33.17073227155057</v>
      </c>
      <c r="AM1238">
        <v>-33.556430719747901</v>
      </c>
      <c r="AN1238">
        <v>99</v>
      </c>
      <c r="AO1238">
        <v>99</v>
      </c>
      <c r="AP1238">
        <v>99</v>
      </c>
      <c r="AQ1238">
        <v>99</v>
      </c>
      <c r="AR1238">
        <v>216.95397489539755</v>
      </c>
      <c r="AS1238">
        <v>29.703270416203097</v>
      </c>
    </row>
    <row r="1239" spans="1:45">
      <c r="A1239">
        <v>17</v>
      </c>
      <c r="B1239">
        <v>298</v>
      </c>
      <c r="C1239">
        <v>2023</v>
      </c>
      <c r="D1239">
        <v>10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10</v>
      </c>
      <c r="N1239">
        <v>99</v>
      </c>
      <c r="O1239">
        <v>99</v>
      </c>
      <c r="P1239">
        <v>99</v>
      </c>
      <c r="Q1239">
        <v>413</v>
      </c>
      <c r="R1239">
        <v>500</v>
      </c>
      <c r="S1239">
        <v>5.008</v>
      </c>
      <c r="T1239">
        <v>10</v>
      </c>
      <c r="U1239">
        <v>299.84820000000008</v>
      </c>
      <c r="V1239">
        <v>25.2</v>
      </c>
      <c r="W1239">
        <v>100</v>
      </c>
      <c r="X1239">
        <v>12.4</v>
      </c>
      <c r="Y1239">
        <v>45.203021323358591</v>
      </c>
      <c r="Z1239">
        <v>1.2230846250362248</v>
      </c>
      <c r="AA1239">
        <v>0</v>
      </c>
      <c r="AB1239">
        <v>50.802816648814485</v>
      </c>
      <c r="AE1239">
        <v>6.9570057047446783</v>
      </c>
      <c r="AF1239">
        <v>8.0964656264965829</v>
      </c>
      <c r="AG1239">
        <v>1076.024340770791</v>
      </c>
      <c r="AH1239">
        <v>98.6</v>
      </c>
      <c r="AI1239">
        <v>34</v>
      </c>
      <c r="AJ1239">
        <v>222.68705566892913</v>
      </c>
      <c r="AK1239">
        <v>26.325779005881081</v>
      </c>
      <c r="AM1239">
        <v>-24.033214955096113</v>
      </c>
      <c r="AN1239">
        <v>99</v>
      </c>
      <c r="AO1239">
        <v>99</v>
      </c>
      <c r="AP1239">
        <v>99</v>
      </c>
      <c r="AQ1239">
        <v>99</v>
      </c>
      <c r="AR1239">
        <v>215.12373225152129</v>
      </c>
      <c r="AS1239">
        <v>30.091123642052423</v>
      </c>
    </row>
    <row r="1240" spans="1:45">
      <c r="A1240">
        <v>17</v>
      </c>
      <c r="B1240">
        <v>299</v>
      </c>
      <c r="C1240">
        <v>2023</v>
      </c>
      <c r="D1240">
        <v>11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10</v>
      </c>
      <c r="N1240">
        <v>99</v>
      </c>
      <c r="O1240">
        <v>99</v>
      </c>
      <c r="P1240">
        <v>99</v>
      </c>
      <c r="Q1240">
        <v>398</v>
      </c>
      <c r="R1240">
        <v>474</v>
      </c>
      <c r="S1240">
        <v>5.219409282700421</v>
      </c>
      <c r="T1240">
        <v>10</v>
      </c>
      <c r="U1240">
        <v>304.91497890295358</v>
      </c>
      <c r="V1240">
        <v>30.590717299578056</v>
      </c>
      <c r="W1240">
        <v>100</v>
      </c>
      <c r="X1240">
        <v>14.767932489451477</v>
      </c>
      <c r="Y1240">
        <v>44.445219770437561</v>
      </c>
      <c r="Z1240">
        <v>1.2317712492775372</v>
      </c>
      <c r="AA1240">
        <v>0</v>
      </c>
      <c r="AB1240">
        <v>49.575174198224659</v>
      </c>
      <c r="AE1240">
        <v>7.3820277215387007</v>
      </c>
      <c r="AF1240">
        <v>8.6205889771825639</v>
      </c>
      <c r="AG1240">
        <v>1043.8893617021279</v>
      </c>
      <c r="AH1240">
        <v>99.156118143459921</v>
      </c>
      <c r="AI1240">
        <v>34.810126582278478</v>
      </c>
      <c r="AJ1240">
        <v>220.92029104002597</v>
      </c>
      <c r="AK1240">
        <v>31.847036687272205</v>
      </c>
      <c r="AM1240">
        <v>-7.5164135068160016</v>
      </c>
      <c r="AN1240">
        <v>99</v>
      </c>
      <c r="AO1240">
        <v>99</v>
      </c>
      <c r="AP1240">
        <v>99</v>
      </c>
      <c r="AQ1240">
        <v>99</v>
      </c>
      <c r="AR1240">
        <v>214.75744680851071</v>
      </c>
      <c r="AS1240">
        <v>30.740164933262086</v>
      </c>
    </row>
    <row r="1241" spans="1:45">
      <c r="A1241">
        <v>17</v>
      </c>
      <c r="B1241">
        <v>300</v>
      </c>
      <c r="C1241">
        <v>2023</v>
      </c>
      <c r="D1241">
        <v>12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10</v>
      </c>
      <c r="N1241">
        <v>99</v>
      </c>
      <c r="O1241">
        <v>99</v>
      </c>
      <c r="P1241">
        <v>99</v>
      </c>
      <c r="Q1241">
        <v>300</v>
      </c>
      <c r="R1241">
        <v>356</v>
      </c>
      <c r="S1241">
        <v>4.9185393258426968</v>
      </c>
      <c r="T1241">
        <v>10</v>
      </c>
      <c r="U1241">
        <v>302.72808988764024</v>
      </c>
      <c r="V1241">
        <v>24.719101123595504</v>
      </c>
      <c r="W1241">
        <v>100</v>
      </c>
      <c r="X1241">
        <v>12.921348314606737</v>
      </c>
      <c r="Y1241">
        <v>43.157848476443178</v>
      </c>
      <c r="Z1241">
        <v>1.2300516574169345</v>
      </c>
      <c r="AA1241">
        <v>0</v>
      </c>
      <c r="AB1241">
        <v>52.197702874712647</v>
      </c>
      <c r="AE1241">
        <v>8.4782090974041449</v>
      </c>
      <c r="AF1241">
        <v>9.7960896249049316</v>
      </c>
      <c r="AG1241">
        <v>1080.4356725146201</v>
      </c>
      <c r="AH1241">
        <v>96.067415730337061</v>
      </c>
      <c r="AI1241">
        <v>25.561797752808992</v>
      </c>
      <c r="AJ1241">
        <v>234.84429384850432</v>
      </c>
      <c r="AK1241">
        <v>29.824354839097335</v>
      </c>
      <c r="AM1241">
        <v>-10.479962339816394</v>
      </c>
      <c r="AN1241">
        <v>99</v>
      </c>
      <c r="AO1241">
        <v>99</v>
      </c>
      <c r="AP1241">
        <v>99</v>
      </c>
      <c r="AQ1241">
        <v>99</v>
      </c>
      <c r="AR1241">
        <v>216.38011695906431</v>
      </c>
      <c r="AS1241">
        <v>29.940613443797336</v>
      </c>
    </row>
    <row r="1242" spans="1:45">
      <c r="A1242">
        <v>17</v>
      </c>
      <c r="B1242">
        <v>301</v>
      </c>
      <c r="C1242">
        <v>2023</v>
      </c>
      <c r="D1242">
        <v>1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11</v>
      </c>
      <c r="N1242">
        <v>99</v>
      </c>
      <c r="O1242">
        <v>99</v>
      </c>
      <c r="P1242">
        <v>99</v>
      </c>
      <c r="Q1242">
        <v>203</v>
      </c>
      <c r="R1242">
        <v>234</v>
      </c>
      <c r="S1242">
        <v>5.6111111111111116</v>
      </c>
      <c r="T1242">
        <v>11</v>
      </c>
      <c r="U1242">
        <v>326.85085470085448</v>
      </c>
      <c r="V1242">
        <v>50.854700854700866</v>
      </c>
      <c r="W1242">
        <v>100</v>
      </c>
      <c r="X1242">
        <v>28.63247863247863</v>
      </c>
      <c r="Y1242">
        <v>42.579803648640578</v>
      </c>
      <c r="Z1242">
        <v>1.2082535094961988</v>
      </c>
      <c r="AA1242">
        <v>0</v>
      </c>
      <c r="AB1242">
        <v>49.600500744684879</v>
      </c>
      <c r="AE1242">
        <v>4.8598130841121492</v>
      </c>
      <c r="AF1242">
        <v>5.975301940519401</v>
      </c>
      <c r="AG1242">
        <v>1078.2660550458716</v>
      </c>
      <c r="AH1242">
        <v>93.162393162393158</v>
      </c>
      <c r="AI1242">
        <v>27.350427350427353</v>
      </c>
      <c r="AJ1242">
        <v>244.84809528597779</v>
      </c>
      <c r="AK1242">
        <v>20.568051162105224</v>
      </c>
      <c r="AM1242">
        <v>-23.289418438695503</v>
      </c>
      <c r="AN1242">
        <v>99</v>
      </c>
      <c r="AO1242">
        <v>99</v>
      </c>
      <c r="AP1242">
        <v>99</v>
      </c>
      <c r="AQ1242">
        <v>99</v>
      </c>
      <c r="AR1242">
        <v>216.42201834862379</v>
      </c>
      <c r="AS1242">
        <v>32.207876811221205</v>
      </c>
    </row>
    <row r="1243" spans="1:45">
      <c r="A1243">
        <v>17</v>
      </c>
      <c r="B1243">
        <v>302</v>
      </c>
      <c r="C1243">
        <v>2023</v>
      </c>
      <c r="D1243">
        <v>2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11</v>
      </c>
      <c r="N1243">
        <v>99</v>
      </c>
      <c r="O1243">
        <v>99</v>
      </c>
      <c r="P1243">
        <v>99</v>
      </c>
      <c r="Q1243">
        <v>146</v>
      </c>
      <c r="R1243">
        <v>157</v>
      </c>
      <c r="S1243">
        <v>5.4551282051282044</v>
      </c>
      <c r="T1243">
        <v>11</v>
      </c>
      <c r="U1243">
        <v>317.75796178343944</v>
      </c>
      <c r="V1243">
        <v>43.949044585987259</v>
      </c>
      <c r="W1243">
        <v>100</v>
      </c>
      <c r="X1243">
        <v>21.656050955414017</v>
      </c>
      <c r="Y1243">
        <v>38.335698098663926</v>
      </c>
      <c r="Z1243">
        <v>0.90619760538727501</v>
      </c>
      <c r="AA1243">
        <v>0</v>
      </c>
      <c r="AB1243">
        <v>-1.1392437020858304</v>
      </c>
      <c r="AE1243">
        <v>4.9386599559609952</v>
      </c>
      <c r="AF1243">
        <v>5.9756355820543154</v>
      </c>
      <c r="AG1243">
        <v>1016.4791666666664</v>
      </c>
      <c r="AH1243">
        <v>91.719745222929916</v>
      </c>
      <c r="AI1243">
        <v>17.834394904458598</v>
      </c>
      <c r="AJ1243">
        <v>233.11299027003807</v>
      </c>
      <c r="AK1243">
        <v>33.229196180108246</v>
      </c>
      <c r="AM1243">
        <v>-12.05964070835331</v>
      </c>
      <c r="AN1243">
        <v>99</v>
      </c>
      <c r="AO1243">
        <v>99</v>
      </c>
      <c r="AP1243">
        <v>99</v>
      </c>
      <c r="AQ1243">
        <v>99</v>
      </c>
      <c r="AR1243">
        <v>215.09722222222223</v>
      </c>
      <c r="AS1243">
        <v>31.983280706466825</v>
      </c>
    </row>
    <row r="1244" spans="1:45">
      <c r="A1244">
        <v>17</v>
      </c>
      <c r="B1244">
        <v>303</v>
      </c>
      <c r="C1244">
        <v>2023</v>
      </c>
      <c r="D1244">
        <v>3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11</v>
      </c>
      <c r="N1244">
        <v>99</v>
      </c>
      <c r="O1244">
        <v>99</v>
      </c>
      <c r="P1244">
        <v>99</v>
      </c>
      <c r="Q1244">
        <v>184</v>
      </c>
      <c r="R1244">
        <v>203</v>
      </c>
      <c r="S1244">
        <v>5.4334975369458123</v>
      </c>
      <c r="T1244">
        <v>11</v>
      </c>
      <c r="U1244">
        <v>320.03399014778324</v>
      </c>
      <c r="V1244">
        <v>43.842364532019694</v>
      </c>
      <c r="W1244">
        <v>100</v>
      </c>
      <c r="X1244">
        <v>23.645320197044327</v>
      </c>
      <c r="Y1244">
        <v>44.00730321543805</v>
      </c>
      <c r="Z1244">
        <v>1.1486814388782836</v>
      </c>
      <c r="AA1244">
        <v>0</v>
      </c>
      <c r="AB1244">
        <v>49.051290852031194</v>
      </c>
      <c r="AE1244">
        <v>4.4527308620311468</v>
      </c>
      <c r="AF1244">
        <v>5.3883513827250678</v>
      </c>
      <c r="AG1244">
        <v>1044.2894736842109</v>
      </c>
      <c r="AH1244">
        <v>93.596059113300498</v>
      </c>
      <c r="AI1244">
        <v>18.226600985221676</v>
      </c>
      <c r="AJ1244">
        <v>228.51713144287567</v>
      </c>
      <c r="AK1244">
        <v>21.557280900734025</v>
      </c>
      <c r="AM1244">
        <v>-54.64681779890747</v>
      </c>
      <c r="AN1244">
        <v>99</v>
      </c>
      <c r="AO1244">
        <v>99</v>
      </c>
      <c r="AP1244">
        <v>99</v>
      </c>
      <c r="AQ1244">
        <v>99</v>
      </c>
      <c r="AR1244">
        <v>216.12631578947375</v>
      </c>
      <c r="AS1244">
        <v>31.629518007885594</v>
      </c>
    </row>
    <row r="1245" spans="1:45">
      <c r="A1245">
        <v>17</v>
      </c>
      <c r="B1245">
        <v>304</v>
      </c>
      <c r="C1245">
        <v>2023</v>
      </c>
      <c r="D1245">
        <v>4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11</v>
      </c>
      <c r="N1245">
        <v>99</v>
      </c>
      <c r="O1245">
        <v>99</v>
      </c>
      <c r="P1245">
        <v>99</v>
      </c>
      <c r="Q1245">
        <v>168</v>
      </c>
      <c r="R1245">
        <v>199</v>
      </c>
      <c r="S1245">
        <v>5.4572864321608048</v>
      </c>
      <c r="T1245">
        <v>11</v>
      </c>
      <c r="U1245">
        <v>320.90050251256298</v>
      </c>
      <c r="V1245">
        <v>43.21608040201005</v>
      </c>
      <c r="W1245">
        <v>100</v>
      </c>
      <c r="X1245">
        <v>24.623115577889447</v>
      </c>
      <c r="Y1245">
        <v>43.259622332730657</v>
      </c>
      <c r="Z1245">
        <v>1.3174265585041529</v>
      </c>
      <c r="AA1245">
        <v>0</v>
      </c>
      <c r="AB1245">
        <v>49.531026825809846</v>
      </c>
      <c r="AE1245">
        <v>6.3639270866645354</v>
      </c>
      <c r="AF1245">
        <v>7.6348939829203868</v>
      </c>
      <c r="AG1245">
        <v>1061.7712765957449</v>
      </c>
      <c r="AH1245">
        <v>94.472361809045253</v>
      </c>
      <c r="AI1245">
        <v>23.115577889447238</v>
      </c>
      <c r="AJ1245">
        <v>232.81497955862065</v>
      </c>
      <c r="AK1245">
        <v>37.511422685956063</v>
      </c>
      <c r="AM1245">
        <v>-28.818124313543439</v>
      </c>
      <c r="AN1245">
        <v>99</v>
      </c>
      <c r="AO1245">
        <v>99</v>
      </c>
      <c r="AP1245">
        <v>99</v>
      </c>
      <c r="AQ1245">
        <v>99</v>
      </c>
      <c r="AR1245">
        <v>216.35638297872345</v>
      </c>
      <c r="AS1245">
        <v>31.795086418696524</v>
      </c>
    </row>
    <row r="1246" spans="1:45">
      <c r="A1246">
        <v>17</v>
      </c>
      <c r="B1246">
        <v>305</v>
      </c>
      <c r="C1246">
        <v>2023</v>
      </c>
      <c r="D1246">
        <v>5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11</v>
      </c>
      <c r="N1246">
        <v>99</v>
      </c>
      <c r="O1246">
        <v>99</v>
      </c>
      <c r="P1246">
        <v>99</v>
      </c>
      <c r="Q1246">
        <v>209</v>
      </c>
      <c r="R1246">
        <v>238</v>
      </c>
      <c r="S1246">
        <v>5.7394957983193278</v>
      </c>
      <c r="T1246">
        <v>11</v>
      </c>
      <c r="U1246">
        <v>322.31680672268942</v>
      </c>
      <c r="V1246">
        <v>54.621848739495803</v>
      </c>
      <c r="W1246">
        <v>100</v>
      </c>
      <c r="X1246">
        <v>25.630252100840327</v>
      </c>
      <c r="Y1246">
        <v>47.816039851849936</v>
      </c>
      <c r="Z1246">
        <v>1.1299006044926083</v>
      </c>
      <c r="AA1246">
        <v>0</v>
      </c>
      <c r="AB1246">
        <v>28.673934176106204</v>
      </c>
      <c r="AE1246">
        <v>6.1356019592678512</v>
      </c>
      <c r="AF1246">
        <v>7.4187288780187357</v>
      </c>
      <c r="AG1246">
        <v>1019.0175438596488</v>
      </c>
      <c r="AH1246">
        <v>95.378151260504183</v>
      </c>
      <c r="AI1246">
        <v>28.15126050420168</v>
      </c>
      <c r="AJ1246">
        <v>219.7599161467908</v>
      </c>
      <c r="AK1246">
        <v>47.982691661885553</v>
      </c>
      <c r="AM1246">
        <v>-23.223061484762024</v>
      </c>
      <c r="AN1246">
        <v>99</v>
      </c>
      <c r="AO1246">
        <v>99</v>
      </c>
      <c r="AP1246">
        <v>99</v>
      </c>
      <c r="AQ1246">
        <v>99</v>
      </c>
      <c r="AR1246">
        <v>214.81140350877197</v>
      </c>
      <c r="AS1246">
        <v>32.639722837558402</v>
      </c>
    </row>
    <row r="1247" spans="1:45">
      <c r="A1247">
        <v>17</v>
      </c>
      <c r="B1247">
        <v>306</v>
      </c>
      <c r="C1247">
        <v>2023</v>
      </c>
      <c r="D1247">
        <v>6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11</v>
      </c>
      <c r="N1247">
        <v>99</v>
      </c>
      <c r="O1247">
        <v>99</v>
      </c>
      <c r="P1247">
        <v>99</v>
      </c>
      <c r="Q1247">
        <v>200</v>
      </c>
      <c r="R1247">
        <v>222</v>
      </c>
      <c r="S1247">
        <v>5.6923076923076943</v>
      </c>
      <c r="T1247">
        <v>11</v>
      </c>
      <c r="U1247">
        <v>319.2711711711712</v>
      </c>
      <c r="V1247">
        <v>49.099099099099114</v>
      </c>
      <c r="W1247">
        <v>100</v>
      </c>
      <c r="X1247">
        <v>23.423423423423433</v>
      </c>
      <c r="Y1247">
        <v>47.011916042421106</v>
      </c>
      <c r="Z1247">
        <v>1.2675338832172027</v>
      </c>
      <c r="AA1247">
        <v>0</v>
      </c>
      <c r="AB1247">
        <v>35.088415832808906</v>
      </c>
      <c r="AE1247">
        <v>5.4950495049504946</v>
      </c>
      <c r="AF1247">
        <v>6.6677591733875916</v>
      </c>
      <c r="AG1247">
        <v>1010.4279069767445</v>
      </c>
      <c r="AH1247">
        <v>96.846846846846859</v>
      </c>
      <c r="AI1247">
        <v>32.882882882882889</v>
      </c>
      <c r="AJ1247">
        <v>222.90422004579395</v>
      </c>
      <c r="AK1247">
        <v>36.367252948303531</v>
      </c>
      <c r="AM1247">
        <v>-27.306093482755795</v>
      </c>
      <c r="AN1247">
        <v>99</v>
      </c>
      <c r="AO1247">
        <v>99</v>
      </c>
      <c r="AP1247">
        <v>99</v>
      </c>
      <c r="AQ1247">
        <v>99</v>
      </c>
      <c r="AR1247">
        <v>214.38139534883723</v>
      </c>
      <c r="AS1247">
        <v>32.43584858350561</v>
      </c>
    </row>
    <row r="1248" spans="1:45">
      <c r="A1248">
        <v>17</v>
      </c>
      <c r="B1248">
        <v>307</v>
      </c>
      <c r="C1248">
        <v>2023</v>
      </c>
      <c r="D1248">
        <v>7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11</v>
      </c>
      <c r="N1248">
        <v>99</v>
      </c>
      <c r="O1248">
        <v>99</v>
      </c>
      <c r="P1248">
        <v>99</v>
      </c>
      <c r="Q1248">
        <v>118</v>
      </c>
      <c r="R1248">
        <v>130</v>
      </c>
      <c r="S1248">
        <v>5.8</v>
      </c>
      <c r="T1248">
        <v>11</v>
      </c>
      <c r="U1248">
        <v>327.37461538461525</v>
      </c>
      <c r="V1248">
        <v>53.076923076923087</v>
      </c>
      <c r="W1248">
        <v>100</v>
      </c>
      <c r="X1248">
        <v>23.84615384615384</v>
      </c>
      <c r="Y1248">
        <v>43.115327118606452</v>
      </c>
      <c r="Z1248">
        <v>1.3324355952107469</v>
      </c>
      <c r="AA1248">
        <v>0</v>
      </c>
      <c r="AB1248">
        <v>51.986990238564161</v>
      </c>
      <c r="AE1248">
        <v>5.1160960251869341</v>
      </c>
      <c r="AF1248">
        <v>6.3435661738676119</v>
      </c>
      <c r="AG1248">
        <v>1020.4453125</v>
      </c>
      <c r="AH1248">
        <v>98.461538461538439</v>
      </c>
      <c r="AI1248">
        <v>30.769230769230759</v>
      </c>
      <c r="AJ1248">
        <v>214.58218153956153</v>
      </c>
      <c r="AK1248">
        <v>27.888875536197848</v>
      </c>
      <c r="AM1248">
        <v>-19.549493335107066</v>
      </c>
      <c r="AN1248">
        <v>99</v>
      </c>
      <c r="AO1248">
        <v>99</v>
      </c>
      <c r="AP1248">
        <v>99</v>
      </c>
      <c r="AQ1248">
        <v>99</v>
      </c>
      <c r="AR1248">
        <v>215.4140625</v>
      </c>
      <c r="AS1248">
        <v>32.812647805918104</v>
      </c>
    </row>
    <row r="1249" spans="1:45">
      <c r="A1249">
        <v>17</v>
      </c>
      <c r="B1249">
        <v>308</v>
      </c>
      <c r="C1249">
        <v>2023</v>
      </c>
      <c r="D1249">
        <v>8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11</v>
      </c>
      <c r="N1249">
        <v>99</v>
      </c>
      <c r="O1249">
        <v>99</v>
      </c>
      <c r="P1249">
        <v>99</v>
      </c>
      <c r="Q1249">
        <v>131</v>
      </c>
      <c r="R1249">
        <v>145</v>
      </c>
      <c r="S1249">
        <v>5.5625</v>
      </c>
      <c r="T1249">
        <v>11</v>
      </c>
      <c r="U1249">
        <v>319.96482758620698</v>
      </c>
      <c r="V1249">
        <v>44.827586206896555</v>
      </c>
      <c r="W1249">
        <v>100</v>
      </c>
      <c r="X1249">
        <v>22.068965517241377</v>
      </c>
      <c r="Y1249">
        <v>39.263814227973995</v>
      </c>
      <c r="Z1249">
        <v>1.1280012648256543</v>
      </c>
      <c r="AA1249">
        <v>0</v>
      </c>
      <c r="AB1249">
        <v>31.762220680423276</v>
      </c>
      <c r="AE1249">
        <v>4.5355020331560842</v>
      </c>
      <c r="AF1249">
        <v>5.5711627970647806</v>
      </c>
      <c r="AG1249">
        <v>1013.115107913669</v>
      </c>
      <c r="AH1249">
        <v>95.862068965517196</v>
      </c>
      <c r="AI1249">
        <v>27.586206896551719</v>
      </c>
      <c r="AJ1249">
        <v>209.70678670576245</v>
      </c>
      <c r="AK1249">
        <v>53.705212646843933</v>
      </c>
      <c r="AM1249">
        <v>6.6333244216304115</v>
      </c>
      <c r="AN1249">
        <v>99</v>
      </c>
      <c r="AO1249">
        <v>99</v>
      </c>
      <c r="AP1249">
        <v>99</v>
      </c>
      <c r="AQ1249">
        <v>99</v>
      </c>
      <c r="AR1249">
        <v>215.79856115107913</v>
      </c>
      <c r="AS1249">
        <v>31.987546452291433</v>
      </c>
    </row>
    <row r="1250" spans="1:45">
      <c r="A1250">
        <v>17</v>
      </c>
      <c r="B1250">
        <v>309</v>
      </c>
      <c r="C1250">
        <v>2023</v>
      </c>
      <c r="D1250">
        <v>9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11</v>
      </c>
      <c r="N1250">
        <v>99</v>
      </c>
      <c r="O1250">
        <v>99</v>
      </c>
      <c r="P1250">
        <v>99</v>
      </c>
      <c r="Q1250">
        <v>113</v>
      </c>
      <c r="R1250">
        <v>137</v>
      </c>
      <c r="S1250">
        <v>5.5</v>
      </c>
      <c r="T1250">
        <v>11</v>
      </c>
      <c r="U1250">
        <v>325.2598540145986</v>
      </c>
      <c r="V1250">
        <v>43.795620437956224</v>
      </c>
      <c r="W1250">
        <v>100</v>
      </c>
      <c r="X1250">
        <v>29.197080291970824</v>
      </c>
      <c r="Y1250">
        <v>44.007715746606053</v>
      </c>
      <c r="Z1250">
        <v>1.0593690451030882</v>
      </c>
      <c r="AA1250">
        <v>0</v>
      </c>
      <c r="AB1250">
        <v>12.486307300819236</v>
      </c>
      <c r="AE1250">
        <v>4.0508574807806026</v>
      </c>
      <c r="AF1250">
        <v>5.0964113443948529</v>
      </c>
      <c r="AG1250">
        <v>1036.4285714285711</v>
      </c>
      <c r="AH1250">
        <v>97.08029197080289</v>
      </c>
      <c r="AI1250">
        <v>21.897810218978112</v>
      </c>
      <c r="AJ1250">
        <v>223.82667454149703</v>
      </c>
      <c r="AK1250">
        <v>41.194184026398119</v>
      </c>
      <c r="AM1250">
        <v>-33.0333597599125</v>
      </c>
      <c r="AN1250">
        <v>99</v>
      </c>
      <c r="AO1250">
        <v>99</v>
      </c>
      <c r="AP1250">
        <v>99</v>
      </c>
      <c r="AQ1250">
        <v>99</v>
      </c>
      <c r="AR1250">
        <v>216.72180451127821</v>
      </c>
      <c r="AS1250">
        <v>31.99820788150852</v>
      </c>
    </row>
    <row r="1251" spans="1:45">
      <c r="A1251">
        <v>17</v>
      </c>
      <c r="B1251">
        <v>310</v>
      </c>
      <c r="C1251">
        <v>2023</v>
      </c>
      <c r="D1251">
        <v>10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11</v>
      </c>
      <c r="N1251">
        <v>99</v>
      </c>
      <c r="O1251">
        <v>99</v>
      </c>
      <c r="P1251">
        <v>99</v>
      </c>
      <c r="Q1251">
        <v>219</v>
      </c>
      <c r="R1251">
        <v>260</v>
      </c>
      <c r="S1251">
        <v>5.7423076923076914</v>
      </c>
      <c r="T1251">
        <v>11</v>
      </c>
      <c r="U1251">
        <v>316.66076923076929</v>
      </c>
      <c r="V1251">
        <v>51.923076923076913</v>
      </c>
      <c r="W1251">
        <v>100</v>
      </c>
      <c r="X1251">
        <v>20</v>
      </c>
      <c r="Y1251">
        <v>42.302584020279646</v>
      </c>
      <c r="Z1251">
        <v>1.2305949395822513</v>
      </c>
      <c r="AA1251">
        <v>0</v>
      </c>
      <c r="AB1251">
        <v>52.023778382894818</v>
      </c>
      <c r="AE1251">
        <v>3.6176429664672329</v>
      </c>
      <c r="AF1251">
        <v>4.4462270486705693</v>
      </c>
      <c r="AG1251">
        <v>1076.4624505928855</v>
      </c>
      <c r="AH1251">
        <v>97.307692307692321</v>
      </c>
      <c r="AI1251">
        <v>48.461538461538446</v>
      </c>
      <c r="AJ1251">
        <v>217.91709716831099</v>
      </c>
      <c r="AK1251">
        <v>33.027303291356297</v>
      </c>
      <c r="AM1251">
        <v>-12.488187550546797</v>
      </c>
      <c r="AN1251">
        <v>99</v>
      </c>
      <c r="AO1251">
        <v>99</v>
      </c>
      <c r="AP1251">
        <v>99</v>
      </c>
      <c r="AQ1251">
        <v>99</v>
      </c>
      <c r="AR1251">
        <v>213.86956521739128</v>
      </c>
      <c r="AS1251">
        <v>32.39447275784454</v>
      </c>
    </row>
    <row r="1252" spans="1:45">
      <c r="A1252">
        <v>17</v>
      </c>
      <c r="B1252">
        <v>311</v>
      </c>
      <c r="C1252">
        <v>2023</v>
      </c>
      <c r="D1252">
        <v>11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11</v>
      </c>
      <c r="N1252">
        <v>99</v>
      </c>
      <c r="O1252">
        <v>99</v>
      </c>
      <c r="P1252">
        <v>99</v>
      </c>
      <c r="Q1252">
        <v>225</v>
      </c>
      <c r="R1252">
        <v>262</v>
      </c>
      <c r="S1252">
        <v>5.6793893129770998</v>
      </c>
      <c r="T1252">
        <v>11</v>
      </c>
      <c r="U1252">
        <v>322.95992366412219</v>
      </c>
      <c r="V1252">
        <v>50.381679389312978</v>
      </c>
      <c r="W1252">
        <v>100</v>
      </c>
      <c r="X1252">
        <v>25.954198473282439</v>
      </c>
      <c r="Y1252">
        <v>47.733877786575505</v>
      </c>
      <c r="Z1252">
        <v>1.0825977774187641</v>
      </c>
      <c r="AA1252">
        <v>0</v>
      </c>
      <c r="AB1252">
        <v>47.948930981686715</v>
      </c>
      <c r="AE1252">
        <v>4.0803613144370035</v>
      </c>
      <c r="AF1252">
        <v>5.0469588368258655</v>
      </c>
      <c r="AG1252">
        <v>1099.3618677042798</v>
      </c>
      <c r="AH1252">
        <v>97.328244274809194</v>
      </c>
      <c r="AI1252">
        <v>37.022900763358784</v>
      </c>
      <c r="AJ1252">
        <v>217.57019839755813</v>
      </c>
      <c r="AK1252">
        <v>24.026075179929236</v>
      </c>
      <c r="AM1252">
        <v>-2.2135296479651401</v>
      </c>
      <c r="AN1252">
        <v>99</v>
      </c>
      <c r="AO1252">
        <v>99</v>
      </c>
      <c r="AP1252">
        <v>99</v>
      </c>
      <c r="AQ1252">
        <v>99</v>
      </c>
      <c r="AR1252">
        <v>214.95719844357973</v>
      </c>
      <c r="AS1252">
        <v>32.390734570563225</v>
      </c>
    </row>
    <row r="1253" spans="1:45">
      <c r="A1253">
        <v>17</v>
      </c>
      <c r="B1253">
        <v>312</v>
      </c>
      <c r="C1253">
        <v>2023</v>
      </c>
      <c r="D1253">
        <v>12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11</v>
      </c>
      <c r="N1253">
        <v>99</v>
      </c>
      <c r="O1253">
        <v>99</v>
      </c>
      <c r="P1253">
        <v>99</v>
      </c>
      <c r="Q1253">
        <v>198</v>
      </c>
      <c r="R1253">
        <v>225</v>
      </c>
      <c r="S1253">
        <v>5.52</v>
      </c>
      <c r="T1253">
        <v>11</v>
      </c>
      <c r="U1253">
        <v>323.86488888888886</v>
      </c>
      <c r="V1253">
        <v>45.777777777777779</v>
      </c>
      <c r="W1253">
        <v>100</v>
      </c>
      <c r="X1253">
        <v>22.666666666666671</v>
      </c>
      <c r="Y1253">
        <v>42.232800976503754</v>
      </c>
      <c r="Z1253">
        <v>1.1740906646800731</v>
      </c>
      <c r="AA1253">
        <v>0</v>
      </c>
      <c r="AB1253">
        <v>49.294412638064919</v>
      </c>
      <c r="AE1253">
        <v>5.358418671112168</v>
      </c>
      <c r="AF1253">
        <v>6.6236353731885007</v>
      </c>
      <c r="AG1253">
        <v>1065.1972477064221</v>
      </c>
      <c r="AH1253">
        <v>96.888888888888886</v>
      </c>
      <c r="AI1253">
        <v>29.777777777777779</v>
      </c>
      <c r="AJ1253">
        <v>222.77405056941367</v>
      </c>
      <c r="AK1253">
        <v>17.050534969405653</v>
      </c>
      <c r="AM1253">
        <v>-20.806528347321841</v>
      </c>
      <c r="AN1253">
        <v>99</v>
      </c>
      <c r="AO1253">
        <v>99</v>
      </c>
      <c r="AP1253">
        <v>99</v>
      </c>
      <c r="AQ1253">
        <v>99</v>
      </c>
      <c r="AR1253">
        <v>216.67889908256879</v>
      </c>
      <c r="AS1253">
        <v>31.850545293327414</v>
      </c>
    </row>
    <row r="1254" spans="1:45">
      <c r="A1254">
        <v>17</v>
      </c>
      <c r="B1254">
        <v>313</v>
      </c>
      <c r="C1254">
        <v>2023</v>
      </c>
      <c r="D1254">
        <v>1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12</v>
      </c>
      <c r="N1254">
        <v>99</v>
      </c>
      <c r="O1254">
        <v>99</v>
      </c>
      <c r="P1254">
        <v>99</v>
      </c>
      <c r="Q1254">
        <v>91</v>
      </c>
      <c r="R1254">
        <v>104</v>
      </c>
      <c r="S1254">
        <v>6.4423076923076916</v>
      </c>
      <c r="T1254">
        <v>12</v>
      </c>
      <c r="U1254">
        <v>343.87019230769238</v>
      </c>
      <c r="V1254">
        <v>76.923076923076891</v>
      </c>
      <c r="W1254">
        <v>100</v>
      </c>
      <c r="X1254">
        <v>42.307692307692314</v>
      </c>
      <c r="Y1254">
        <v>51.676846995028683</v>
      </c>
      <c r="Z1254">
        <v>1.3504053741585185</v>
      </c>
      <c r="AA1254">
        <v>0</v>
      </c>
      <c r="AB1254">
        <v>44.762284939451085</v>
      </c>
      <c r="AE1254">
        <v>2.1599169262720661</v>
      </c>
      <c r="AF1254">
        <v>2.7939732522325218</v>
      </c>
      <c r="AG1254">
        <v>1064.0989010989013</v>
      </c>
      <c r="AH1254">
        <v>87.5</v>
      </c>
      <c r="AI1254">
        <v>40.384615384615373</v>
      </c>
      <c r="AJ1254">
        <v>231.84686377122063</v>
      </c>
      <c r="AK1254">
        <v>24.294558686368983</v>
      </c>
      <c r="AM1254">
        <v>8.0096312892021384</v>
      </c>
      <c r="AN1254">
        <v>99</v>
      </c>
      <c r="AO1254">
        <v>99</v>
      </c>
      <c r="AP1254">
        <v>99</v>
      </c>
      <c r="AQ1254">
        <v>99</v>
      </c>
      <c r="AR1254">
        <v>213.79120879120876</v>
      </c>
      <c r="AS1254">
        <v>35.216861788337901</v>
      </c>
    </row>
    <row r="1255" spans="1:45">
      <c r="A1255">
        <v>17</v>
      </c>
      <c r="B1255">
        <v>314</v>
      </c>
      <c r="C1255">
        <v>2023</v>
      </c>
      <c r="D1255">
        <v>2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12</v>
      </c>
      <c r="N1255">
        <v>99</v>
      </c>
      <c r="O1255">
        <v>99</v>
      </c>
      <c r="P1255">
        <v>99</v>
      </c>
      <c r="Q1255">
        <v>69</v>
      </c>
      <c r="R1255">
        <v>74</v>
      </c>
      <c r="S1255">
        <v>6.0684931506849296</v>
      </c>
      <c r="T1255">
        <v>12</v>
      </c>
      <c r="U1255">
        <v>340.8702702702704</v>
      </c>
      <c r="V1255">
        <v>68.918918918918934</v>
      </c>
      <c r="W1255">
        <v>100</v>
      </c>
      <c r="X1255">
        <v>40.540540540540547</v>
      </c>
      <c r="Y1255">
        <v>39.560510373450711</v>
      </c>
      <c r="Z1255">
        <v>0.92875188790078045</v>
      </c>
      <c r="AA1255">
        <v>0</v>
      </c>
      <c r="AB1255">
        <v>-6.9770346467020099</v>
      </c>
      <c r="AE1255">
        <v>2.3277760301981756</v>
      </c>
      <c r="AF1255">
        <v>3.0214043893515661</v>
      </c>
      <c r="AG1255">
        <v>1052.5522388059701</v>
      </c>
      <c r="AH1255">
        <v>90.540540540540519</v>
      </c>
      <c r="AI1255">
        <v>22.972972972972968</v>
      </c>
      <c r="AJ1255">
        <v>236.94777329847904</v>
      </c>
      <c r="AK1255">
        <v>48.016077134166757</v>
      </c>
      <c r="AM1255">
        <v>-42.804080883417726</v>
      </c>
      <c r="AN1255">
        <v>99</v>
      </c>
      <c r="AO1255">
        <v>99</v>
      </c>
      <c r="AP1255">
        <v>99</v>
      </c>
      <c r="AQ1255">
        <v>99</v>
      </c>
      <c r="AR1255">
        <v>216.38805970149264</v>
      </c>
      <c r="AS1255">
        <v>33.699843000509411</v>
      </c>
    </row>
    <row r="1256" spans="1:45">
      <c r="A1256">
        <v>17</v>
      </c>
      <c r="B1256">
        <v>315</v>
      </c>
      <c r="C1256">
        <v>2023</v>
      </c>
      <c r="D1256">
        <v>3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12</v>
      </c>
      <c r="N1256">
        <v>99</v>
      </c>
      <c r="O1256">
        <v>99</v>
      </c>
      <c r="P1256">
        <v>99</v>
      </c>
      <c r="Q1256">
        <v>106</v>
      </c>
      <c r="R1256">
        <v>122</v>
      </c>
      <c r="S1256">
        <v>6.3032786885245908</v>
      </c>
      <c r="T1256">
        <v>12</v>
      </c>
      <c r="U1256">
        <v>342.78934426229495</v>
      </c>
      <c r="V1256">
        <v>78.688524590163937</v>
      </c>
      <c r="W1256">
        <v>100</v>
      </c>
      <c r="X1256">
        <v>40.983606557377051</v>
      </c>
      <c r="Y1256">
        <v>41.214017206821687</v>
      </c>
      <c r="Z1256">
        <v>1.1866010437745311</v>
      </c>
      <c r="AA1256">
        <v>0</v>
      </c>
      <c r="AB1256">
        <v>37.763292878528659</v>
      </c>
      <c r="AE1256">
        <v>2.6760254441763545</v>
      </c>
      <c r="AF1256">
        <v>3.4685735556256638</v>
      </c>
      <c r="AG1256">
        <v>1032.9745762711864</v>
      </c>
      <c r="AH1256">
        <v>96.721311475409834</v>
      </c>
      <c r="AI1256">
        <v>34.426229508196712</v>
      </c>
      <c r="AJ1256">
        <v>217.63012713085055</v>
      </c>
      <c r="AK1256">
        <v>38.712668203083503</v>
      </c>
      <c r="AM1256">
        <v>-27.139181615730642</v>
      </c>
      <c r="AN1256">
        <v>99</v>
      </c>
      <c r="AO1256">
        <v>99</v>
      </c>
      <c r="AP1256">
        <v>99</v>
      </c>
      <c r="AQ1256">
        <v>99</v>
      </c>
      <c r="AR1256">
        <v>215.5847457627118</v>
      </c>
      <c r="AS1256">
        <v>34.378855085646443</v>
      </c>
    </row>
    <row r="1257" spans="1:45">
      <c r="A1257">
        <v>17</v>
      </c>
      <c r="B1257">
        <v>316</v>
      </c>
      <c r="C1257">
        <v>2023</v>
      </c>
      <c r="D1257">
        <v>4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12</v>
      </c>
      <c r="N1257">
        <v>99</v>
      </c>
      <c r="O1257">
        <v>99</v>
      </c>
      <c r="P1257">
        <v>99</v>
      </c>
      <c r="Q1257">
        <v>88</v>
      </c>
      <c r="R1257">
        <v>102</v>
      </c>
      <c r="S1257">
        <v>6.1862745098039245</v>
      </c>
      <c r="T1257">
        <v>12</v>
      </c>
      <c r="U1257">
        <v>337.31764705882347</v>
      </c>
      <c r="V1257">
        <v>68.627450980392183</v>
      </c>
      <c r="W1257">
        <v>100</v>
      </c>
      <c r="X1257">
        <v>38.235294117647058</v>
      </c>
      <c r="Y1257">
        <v>46.642100841775594</v>
      </c>
      <c r="Z1257">
        <v>1.2889453977457128</v>
      </c>
      <c r="AA1257">
        <v>0</v>
      </c>
      <c r="AB1257">
        <v>44.187838601309728</v>
      </c>
      <c r="AE1257">
        <v>3.2619123760793087</v>
      </c>
      <c r="AF1257">
        <v>4.1135688567027433</v>
      </c>
      <c r="AG1257">
        <v>1044.6969696969697</v>
      </c>
      <c r="AH1257">
        <v>97.058823529411754</v>
      </c>
      <c r="AI1257">
        <v>39.215686274509807</v>
      </c>
      <c r="AJ1257">
        <v>228.706704443669</v>
      </c>
      <c r="AK1257">
        <v>28.267719430326675</v>
      </c>
      <c r="AM1257">
        <v>-21.97568923925169</v>
      </c>
      <c r="AN1257">
        <v>99</v>
      </c>
      <c r="AO1257">
        <v>99</v>
      </c>
      <c r="AP1257">
        <v>99</v>
      </c>
      <c r="AQ1257">
        <v>99</v>
      </c>
      <c r="AR1257">
        <v>214.60606060606059</v>
      </c>
      <c r="AS1257">
        <v>34.257057825013909</v>
      </c>
    </row>
    <row r="1258" spans="1:45">
      <c r="A1258">
        <v>17</v>
      </c>
      <c r="B1258">
        <v>317</v>
      </c>
      <c r="C1258">
        <v>2023</v>
      </c>
      <c r="D1258">
        <v>5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12</v>
      </c>
      <c r="N1258">
        <v>99</v>
      </c>
      <c r="O1258">
        <v>99</v>
      </c>
      <c r="P1258">
        <v>99</v>
      </c>
      <c r="Q1258">
        <v>97</v>
      </c>
      <c r="R1258">
        <v>108</v>
      </c>
      <c r="S1258">
        <v>6.2592592592592604</v>
      </c>
      <c r="T1258">
        <v>12</v>
      </c>
      <c r="U1258">
        <v>337.67962962962923</v>
      </c>
      <c r="V1258">
        <v>75</v>
      </c>
      <c r="W1258">
        <v>100</v>
      </c>
      <c r="X1258">
        <v>34.25925925925926</v>
      </c>
      <c r="Y1258">
        <v>46.755672579715323</v>
      </c>
      <c r="Z1258">
        <v>1.0918076276284212</v>
      </c>
      <c r="AA1258">
        <v>0</v>
      </c>
      <c r="AB1258">
        <v>37.469496368742277</v>
      </c>
      <c r="AE1258">
        <v>2.7842227378190256</v>
      </c>
      <c r="AF1258">
        <v>3.5269411188430402</v>
      </c>
      <c r="AG1258">
        <v>1007.943396226415</v>
      </c>
      <c r="AH1258">
        <v>98.148148148148167</v>
      </c>
      <c r="AI1258">
        <v>34.25925925925926</v>
      </c>
      <c r="AJ1258">
        <v>207.22009219024471</v>
      </c>
      <c r="AK1258">
        <v>50.364616739030978</v>
      </c>
      <c r="AM1258">
        <v>-5.3489381468576509</v>
      </c>
      <c r="AN1258">
        <v>99</v>
      </c>
      <c r="AO1258">
        <v>99</v>
      </c>
      <c r="AP1258">
        <v>99</v>
      </c>
      <c r="AQ1258">
        <v>99</v>
      </c>
      <c r="AR1258">
        <v>214.56603773584905</v>
      </c>
      <c r="AS1258">
        <v>34.147378474814325</v>
      </c>
    </row>
    <row r="1259" spans="1:45">
      <c r="A1259">
        <v>17</v>
      </c>
      <c r="B1259">
        <v>318</v>
      </c>
      <c r="C1259">
        <v>2023</v>
      </c>
      <c r="D1259">
        <v>6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12</v>
      </c>
      <c r="N1259">
        <v>99</v>
      </c>
      <c r="O1259">
        <v>99</v>
      </c>
      <c r="P1259">
        <v>99</v>
      </c>
      <c r="Q1259">
        <v>124</v>
      </c>
      <c r="R1259">
        <v>140</v>
      </c>
      <c r="S1259">
        <v>6.4316546762589937</v>
      </c>
      <c r="T1259">
        <v>12</v>
      </c>
      <c r="U1259">
        <v>343.98428571428576</v>
      </c>
      <c r="V1259">
        <v>81.428571428571445</v>
      </c>
      <c r="W1259">
        <v>100</v>
      </c>
      <c r="X1259">
        <v>45.714285714285722</v>
      </c>
      <c r="Y1259">
        <v>51.631640730174141</v>
      </c>
      <c r="Z1259">
        <v>1.1424739370263122</v>
      </c>
      <c r="AA1259">
        <v>0</v>
      </c>
      <c r="AB1259">
        <v>29.650928683748351</v>
      </c>
      <c r="AE1259">
        <v>3.4653465346534662</v>
      </c>
      <c r="AF1259">
        <v>4.5303720004199448</v>
      </c>
      <c r="AG1259">
        <v>1026</v>
      </c>
      <c r="AH1259">
        <v>96.428571428571445</v>
      </c>
      <c r="AI1259">
        <v>34.285714285714278</v>
      </c>
      <c r="AJ1259">
        <v>229.79214440365359</v>
      </c>
      <c r="AK1259">
        <v>59.547566121165758</v>
      </c>
      <c r="AM1259">
        <v>-3.9176646772375343</v>
      </c>
      <c r="AN1259">
        <v>99</v>
      </c>
      <c r="AO1259">
        <v>99</v>
      </c>
      <c r="AP1259">
        <v>99</v>
      </c>
      <c r="AQ1259">
        <v>99</v>
      </c>
      <c r="AR1259">
        <v>214.60740740740744</v>
      </c>
      <c r="AS1259">
        <v>35.013530351031875</v>
      </c>
    </row>
    <row r="1260" spans="1:45">
      <c r="A1260">
        <v>17</v>
      </c>
      <c r="B1260">
        <v>319</v>
      </c>
      <c r="C1260">
        <v>2023</v>
      </c>
      <c r="D1260">
        <v>7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12</v>
      </c>
      <c r="N1260">
        <v>99</v>
      </c>
      <c r="O1260">
        <v>99</v>
      </c>
      <c r="P1260">
        <v>99</v>
      </c>
      <c r="Q1260">
        <v>50</v>
      </c>
      <c r="R1260">
        <v>57</v>
      </c>
      <c r="S1260">
        <v>6.4210526315789487</v>
      </c>
      <c r="T1260">
        <v>12</v>
      </c>
      <c r="U1260">
        <v>343.83157894736826</v>
      </c>
      <c r="V1260">
        <v>78.947368421052644</v>
      </c>
      <c r="W1260">
        <v>100</v>
      </c>
      <c r="X1260">
        <v>38.596491228070178</v>
      </c>
      <c r="Y1260">
        <v>58.41405189601624</v>
      </c>
      <c r="Z1260">
        <v>1.323835051221997</v>
      </c>
      <c r="AA1260">
        <v>0</v>
      </c>
      <c r="AB1260">
        <v>58.172272069860462</v>
      </c>
      <c r="AE1260">
        <v>2.2432113341204243</v>
      </c>
      <c r="AF1260">
        <v>2.9212299083836442</v>
      </c>
      <c r="AG1260">
        <v>1002.3773584905662</v>
      </c>
      <c r="AH1260">
        <v>92.982456140350877</v>
      </c>
      <c r="AI1260">
        <v>31.578947368421055</v>
      </c>
      <c r="AJ1260">
        <v>220.52469389943047</v>
      </c>
      <c r="AK1260">
        <v>56.196485003377923</v>
      </c>
      <c r="AM1260">
        <v>-9.3056753311832097</v>
      </c>
      <c r="AN1260">
        <v>99</v>
      </c>
      <c r="AO1260">
        <v>99</v>
      </c>
      <c r="AP1260">
        <v>99</v>
      </c>
      <c r="AQ1260">
        <v>99</v>
      </c>
      <c r="AR1260">
        <v>215.37735849056605</v>
      </c>
      <c r="AS1260">
        <v>34.767483332507759</v>
      </c>
    </row>
    <row r="1261" spans="1:45">
      <c r="A1261">
        <v>17</v>
      </c>
      <c r="B1261">
        <v>320</v>
      </c>
      <c r="C1261">
        <v>2023</v>
      </c>
      <c r="D1261">
        <v>8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12</v>
      </c>
      <c r="N1261">
        <v>99</v>
      </c>
      <c r="O1261">
        <v>99</v>
      </c>
      <c r="P1261">
        <v>99</v>
      </c>
      <c r="Q1261">
        <v>55</v>
      </c>
      <c r="R1261">
        <v>60</v>
      </c>
      <c r="S1261">
        <v>6.3</v>
      </c>
      <c r="T1261">
        <v>12</v>
      </c>
      <c r="U1261">
        <v>342.31</v>
      </c>
      <c r="V1261">
        <v>70</v>
      </c>
      <c r="W1261">
        <v>100</v>
      </c>
      <c r="X1261">
        <v>43.333333333333343</v>
      </c>
      <c r="Y1261">
        <v>52.202872526327695</v>
      </c>
      <c r="Z1261">
        <v>1.2948616399703381</v>
      </c>
      <c r="AA1261">
        <v>0</v>
      </c>
      <c r="AB1261">
        <v>48.933732872902596</v>
      </c>
      <c r="AE1261">
        <v>1.8767594619956212</v>
      </c>
      <c r="AF1261">
        <v>2.4663030683069631</v>
      </c>
      <c r="AG1261">
        <v>1033.0169491525421</v>
      </c>
      <c r="AH1261">
        <v>98.333333333333314</v>
      </c>
      <c r="AI1261">
        <v>43.333333333333343</v>
      </c>
      <c r="AJ1261">
        <v>227.92055496102873</v>
      </c>
      <c r="AK1261">
        <v>29.982352146137703</v>
      </c>
      <c r="AM1261">
        <v>-10.500557129807724</v>
      </c>
      <c r="AN1261">
        <v>99</v>
      </c>
      <c r="AO1261">
        <v>99</v>
      </c>
      <c r="AP1261">
        <v>99</v>
      </c>
      <c r="AQ1261">
        <v>99</v>
      </c>
      <c r="AR1261">
        <v>215.25423728813556</v>
      </c>
      <c r="AS1261">
        <v>34.180085757879681</v>
      </c>
    </row>
    <row r="1262" spans="1:45">
      <c r="A1262">
        <v>17</v>
      </c>
      <c r="B1262">
        <v>321</v>
      </c>
      <c r="C1262">
        <v>2023</v>
      </c>
      <c r="D1262">
        <v>9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12</v>
      </c>
      <c r="N1262">
        <v>99</v>
      </c>
      <c r="O1262">
        <v>99</v>
      </c>
      <c r="P1262">
        <v>99</v>
      </c>
      <c r="Q1262">
        <v>51</v>
      </c>
      <c r="R1262">
        <v>56</v>
      </c>
      <c r="S1262">
        <v>6.25</v>
      </c>
      <c r="T1262">
        <v>12</v>
      </c>
      <c r="U1262">
        <v>337.92142857142846</v>
      </c>
      <c r="V1262">
        <v>73.214285714285694</v>
      </c>
      <c r="W1262">
        <v>100</v>
      </c>
      <c r="X1262">
        <v>35.714285714285722</v>
      </c>
      <c r="Y1262">
        <v>44.231811089361599</v>
      </c>
      <c r="Z1262">
        <v>1.0897247358851685</v>
      </c>
      <c r="AA1262">
        <v>0</v>
      </c>
      <c r="AB1262">
        <v>12.603604048208243</v>
      </c>
      <c r="AE1262">
        <v>1.6558249556475459</v>
      </c>
      <c r="AF1262">
        <v>2.1642987239128382</v>
      </c>
      <c r="AG1262">
        <v>1024.5818181818181</v>
      </c>
      <c r="AH1262">
        <v>98.214285714285694</v>
      </c>
      <c r="AI1262">
        <v>44.642857142857153</v>
      </c>
      <c r="AJ1262">
        <v>210.07286103194983</v>
      </c>
      <c r="AK1262">
        <v>47.64604866939969</v>
      </c>
      <c r="AM1262">
        <v>0.96897011289690638</v>
      </c>
      <c r="AN1262">
        <v>99</v>
      </c>
      <c r="AO1262">
        <v>99</v>
      </c>
      <c r="AP1262">
        <v>99</v>
      </c>
      <c r="AQ1262">
        <v>99</v>
      </c>
      <c r="AR1262">
        <v>213.92727272727276</v>
      </c>
      <c r="AS1262">
        <v>34.527870571921994</v>
      </c>
    </row>
    <row r="1263" spans="1:45">
      <c r="A1263">
        <v>17</v>
      </c>
      <c r="B1263">
        <v>322</v>
      </c>
      <c r="C1263">
        <v>2023</v>
      </c>
      <c r="D1263">
        <v>10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12</v>
      </c>
      <c r="N1263">
        <v>99</v>
      </c>
      <c r="O1263">
        <v>99</v>
      </c>
      <c r="P1263">
        <v>99</v>
      </c>
      <c r="Q1263">
        <v>108</v>
      </c>
      <c r="R1263">
        <v>138</v>
      </c>
      <c r="S1263">
        <v>6.1739130434782608</v>
      </c>
      <c r="T1263">
        <v>12</v>
      </c>
      <c r="U1263">
        <v>329.86304347826098</v>
      </c>
      <c r="V1263">
        <v>74.63768115942031</v>
      </c>
      <c r="W1263">
        <v>100</v>
      </c>
      <c r="X1263">
        <v>34.782608695652172</v>
      </c>
      <c r="Y1263">
        <v>54.288341925297686</v>
      </c>
      <c r="Z1263">
        <v>1.1415286184066797</v>
      </c>
      <c r="AA1263">
        <v>0</v>
      </c>
      <c r="AB1263">
        <v>55.86452783710957</v>
      </c>
      <c r="AE1263">
        <v>1.9201335745095311</v>
      </c>
      <c r="AF1263">
        <v>2.4583107147570904</v>
      </c>
      <c r="AG1263">
        <v>1082.3897058823529</v>
      </c>
      <c r="AH1263">
        <v>98.550724637681157</v>
      </c>
      <c r="AI1263">
        <v>57.971014492753618</v>
      </c>
      <c r="AJ1263">
        <v>222.56001083627521</v>
      </c>
      <c r="AK1263">
        <v>35.233913128727245</v>
      </c>
      <c r="AM1263">
        <v>-12.70222578180168</v>
      </c>
      <c r="AN1263">
        <v>99</v>
      </c>
      <c r="AO1263">
        <v>99</v>
      </c>
      <c r="AP1263">
        <v>99</v>
      </c>
      <c r="AQ1263">
        <v>99</v>
      </c>
      <c r="AR1263">
        <v>212.77941176470597</v>
      </c>
      <c r="AS1263">
        <v>34.033715709488696</v>
      </c>
    </row>
    <row r="1264" spans="1:45">
      <c r="A1264">
        <v>17</v>
      </c>
      <c r="B1264">
        <v>323</v>
      </c>
      <c r="C1264">
        <v>2023</v>
      </c>
      <c r="D1264">
        <v>11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12</v>
      </c>
      <c r="N1264">
        <v>99</v>
      </c>
      <c r="O1264">
        <v>99</v>
      </c>
      <c r="P1264">
        <v>99</v>
      </c>
      <c r="Q1264">
        <v>140</v>
      </c>
      <c r="R1264">
        <v>158</v>
      </c>
      <c r="S1264">
        <v>6.1582278481012649</v>
      </c>
      <c r="T1264">
        <v>12</v>
      </c>
      <c r="U1264">
        <v>330.98670886075928</v>
      </c>
      <c r="V1264">
        <v>76.582278481012693</v>
      </c>
      <c r="W1264">
        <v>100</v>
      </c>
      <c r="X1264">
        <v>33.544303797468359</v>
      </c>
      <c r="Y1264">
        <v>42.059517961976589</v>
      </c>
      <c r="Z1264">
        <v>1.0032993161093533</v>
      </c>
      <c r="AA1264">
        <v>0</v>
      </c>
      <c r="AB1264">
        <v>39.494559646695365</v>
      </c>
      <c r="AE1264">
        <v>2.4606759071795672</v>
      </c>
      <c r="AF1264">
        <v>3.1192305740054924</v>
      </c>
      <c r="AG1264">
        <v>1066.6967741935487</v>
      </c>
      <c r="AH1264">
        <v>98.101265822784811</v>
      </c>
      <c r="AI1264">
        <v>46.835443037974692</v>
      </c>
      <c r="AJ1264">
        <v>213.98077616982172</v>
      </c>
      <c r="AK1264">
        <v>19.456558617894338</v>
      </c>
      <c r="AM1264">
        <v>-8.9284645968468048</v>
      </c>
      <c r="AN1264">
        <v>99</v>
      </c>
      <c r="AO1264">
        <v>99</v>
      </c>
      <c r="AP1264">
        <v>99</v>
      </c>
      <c r="AQ1264">
        <v>99</v>
      </c>
      <c r="AR1264">
        <v>213.49677419354845</v>
      </c>
      <c r="AS1264">
        <v>33.969972190903611</v>
      </c>
    </row>
    <row r="1265" spans="1:45">
      <c r="A1265">
        <v>17</v>
      </c>
      <c r="B1265">
        <v>324</v>
      </c>
      <c r="C1265">
        <v>2023</v>
      </c>
      <c r="D1265">
        <v>12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12</v>
      </c>
      <c r="N1265">
        <v>99</v>
      </c>
      <c r="O1265">
        <v>99</v>
      </c>
      <c r="P1265">
        <v>99</v>
      </c>
      <c r="Q1265">
        <v>101</v>
      </c>
      <c r="R1265">
        <v>105</v>
      </c>
      <c r="S1265">
        <v>6.1142857142857112</v>
      </c>
      <c r="T1265">
        <v>12</v>
      </c>
      <c r="U1265">
        <v>342.42380952380927</v>
      </c>
      <c r="V1265">
        <v>70.476190476190482</v>
      </c>
      <c r="W1265">
        <v>100</v>
      </c>
      <c r="X1265">
        <v>46.666666666666657</v>
      </c>
      <c r="Y1265">
        <v>47.741866470206723</v>
      </c>
      <c r="Z1265">
        <v>1.2747682195620684</v>
      </c>
      <c r="AA1265">
        <v>0</v>
      </c>
      <c r="AB1265">
        <v>40.935828918450241</v>
      </c>
      <c r="AE1265">
        <v>2.5005953798523457</v>
      </c>
      <c r="AF1265">
        <v>3.2681598091015438</v>
      </c>
      <c r="AG1265">
        <v>1089.1010101010102</v>
      </c>
      <c r="AH1265">
        <v>94.285714285714306</v>
      </c>
      <c r="AI1265">
        <v>34.285714285714278</v>
      </c>
      <c r="AJ1265">
        <v>241.63644513016075</v>
      </c>
      <c r="AK1265">
        <v>39.903317513143037</v>
      </c>
      <c r="AM1265">
        <v>10.39710895102445</v>
      </c>
      <c r="AN1265">
        <v>99</v>
      </c>
      <c r="AO1265">
        <v>99</v>
      </c>
      <c r="AP1265">
        <v>99</v>
      </c>
      <c r="AQ1265">
        <v>99</v>
      </c>
      <c r="AR1265">
        <v>216.22222222222223</v>
      </c>
      <c r="AS1265">
        <v>34.027551442701046</v>
      </c>
    </row>
    <row r="1266" spans="1:45">
      <c r="A1266">
        <v>17</v>
      </c>
      <c r="B1266">
        <v>325</v>
      </c>
      <c r="C1266">
        <v>2023</v>
      </c>
      <c r="D1266">
        <v>1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13</v>
      </c>
      <c r="N1266">
        <v>99</v>
      </c>
      <c r="O1266">
        <v>99</v>
      </c>
      <c r="P1266">
        <v>99</v>
      </c>
      <c r="Q1266">
        <v>25</v>
      </c>
      <c r="R1266">
        <v>30</v>
      </c>
      <c r="S1266">
        <v>7.1</v>
      </c>
      <c r="T1266">
        <v>13</v>
      </c>
      <c r="U1266">
        <v>371.38</v>
      </c>
      <c r="V1266">
        <v>93.333333333333314</v>
      </c>
      <c r="W1266">
        <v>100</v>
      </c>
      <c r="X1266">
        <v>70</v>
      </c>
      <c r="Y1266">
        <v>45.294675183734384</v>
      </c>
      <c r="Z1266">
        <v>1.2741009902410936</v>
      </c>
      <c r="AA1266">
        <v>0</v>
      </c>
      <c r="AB1266">
        <v>59.132453558147219</v>
      </c>
      <c r="AE1266">
        <v>0.62305295950155748</v>
      </c>
      <c r="AF1266">
        <v>0.87043057930579293</v>
      </c>
      <c r="AG1266">
        <v>1091.464285714286</v>
      </c>
      <c r="AH1266">
        <v>93.333333333333314</v>
      </c>
      <c r="AI1266">
        <v>33.333333333333343</v>
      </c>
      <c r="AJ1266">
        <v>223.47394896798795</v>
      </c>
      <c r="AK1266">
        <v>68.698612261202797</v>
      </c>
      <c r="AM1266">
        <v>36.825823807559573</v>
      </c>
      <c r="AN1266">
        <v>99</v>
      </c>
      <c r="AO1266">
        <v>99</v>
      </c>
      <c r="AP1266">
        <v>99</v>
      </c>
      <c r="AQ1266">
        <v>99</v>
      </c>
      <c r="AR1266">
        <v>215.3571428571428</v>
      </c>
      <c r="AS1266">
        <v>37.499667027634565</v>
      </c>
    </row>
    <row r="1267" spans="1:45">
      <c r="A1267">
        <v>17</v>
      </c>
      <c r="B1267">
        <v>326</v>
      </c>
      <c r="C1267">
        <v>2023</v>
      </c>
      <c r="D1267">
        <v>2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13</v>
      </c>
      <c r="N1267">
        <v>99</v>
      </c>
      <c r="O1267">
        <v>99</v>
      </c>
      <c r="P1267">
        <v>99</v>
      </c>
      <c r="Q1267">
        <v>26</v>
      </c>
      <c r="R1267">
        <v>26</v>
      </c>
      <c r="S1267">
        <v>6.5384615384615401</v>
      </c>
      <c r="T1267">
        <v>13</v>
      </c>
      <c r="U1267">
        <v>349.54615384615369</v>
      </c>
      <c r="V1267">
        <v>88.461538461538439</v>
      </c>
      <c r="W1267">
        <v>100</v>
      </c>
      <c r="X1267">
        <v>57.692307692307693</v>
      </c>
      <c r="Y1267">
        <v>33.941921331424624</v>
      </c>
      <c r="Z1267">
        <v>1.0824036368823315</v>
      </c>
      <c r="AA1267">
        <v>0</v>
      </c>
      <c r="AB1267">
        <v>3.1358377325621896</v>
      </c>
      <c r="AE1267">
        <v>0.81786725385341308</v>
      </c>
      <c r="AF1267">
        <v>1.0885938762192517</v>
      </c>
      <c r="AG1267">
        <v>1113.9230769230765</v>
      </c>
      <c r="AH1267">
        <v>100</v>
      </c>
      <c r="AI1267">
        <v>42.307692307692314</v>
      </c>
      <c r="AJ1267">
        <v>240.15314394023403</v>
      </c>
      <c r="AK1267">
        <v>19.688318510510143</v>
      </c>
      <c r="AM1267">
        <v>-28.925362207197495</v>
      </c>
      <c r="AN1267">
        <v>99</v>
      </c>
      <c r="AO1267">
        <v>99</v>
      </c>
      <c r="AP1267">
        <v>99</v>
      </c>
      <c r="AQ1267">
        <v>99</v>
      </c>
      <c r="AR1267">
        <v>214.80769230769235</v>
      </c>
      <c r="AS1267">
        <v>35.510756849881794</v>
      </c>
    </row>
    <row r="1268" spans="1:45">
      <c r="A1268">
        <v>17</v>
      </c>
      <c r="B1268">
        <v>327</v>
      </c>
      <c r="C1268">
        <v>2023</v>
      </c>
      <c r="D1268">
        <v>3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13</v>
      </c>
      <c r="N1268">
        <v>99</v>
      </c>
      <c r="O1268">
        <v>99</v>
      </c>
      <c r="P1268">
        <v>99</v>
      </c>
      <c r="Q1268">
        <v>39</v>
      </c>
      <c r="R1268">
        <v>46</v>
      </c>
      <c r="S1268">
        <v>7.3695652173913055</v>
      </c>
      <c r="T1268">
        <v>13</v>
      </c>
      <c r="U1268">
        <v>377.45217391304345</v>
      </c>
      <c r="V1268">
        <v>95.652173913043484</v>
      </c>
      <c r="W1268">
        <v>100</v>
      </c>
      <c r="X1268">
        <v>69.565217391304344</v>
      </c>
      <c r="Y1268">
        <v>46.27376352671449</v>
      </c>
      <c r="Z1268">
        <v>1.1488878488455461</v>
      </c>
      <c r="AA1268">
        <v>0</v>
      </c>
      <c r="AB1268">
        <v>39.182468000346091</v>
      </c>
      <c r="AE1268">
        <v>1.0089932002632156</v>
      </c>
      <c r="AF1268">
        <v>1.4400697491796401</v>
      </c>
      <c r="AG1268">
        <v>1143.8863636363637</v>
      </c>
      <c r="AH1268">
        <v>95.652173913043484</v>
      </c>
      <c r="AI1268">
        <v>56.521739130434781</v>
      </c>
      <c r="AJ1268">
        <v>218.37917565441967</v>
      </c>
      <c r="AK1268">
        <v>70.982134385910641</v>
      </c>
      <c r="AM1268">
        <v>13.419447304095597</v>
      </c>
      <c r="AN1268">
        <v>99</v>
      </c>
      <c r="AO1268">
        <v>99</v>
      </c>
      <c r="AP1268">
        <v>99</v>
      </c>
      <c r="AQ1268">
        <v>99</v>
      </c>
      <c r="AR1268">
        <v>215.8636363636364</v>
      </c>
      <c r="AS1268">
        <v>37.911935466444632</v>
      </c>
    </row>
    <row r="1269" spans="1:45">
      <c r="A1269">
        <v>17</v>
      </c>
      <c r="B1269">
        <v>328</v>
      </c>
      <c r="C1269">
        <v>2023</v>
      </c>
      <c r="D1269">
        <v>4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13</v>
      </c>
      <c r="N1269">
        <v>99</v>
      </c>
      <c r="O1269">
        <v>99</v>
      </c>
      <c r="P1269">
        <v>99</v>
      </c>
      <c r="Q1269">
        <v>31</v>
      </c>
      <c r="R1269">
        <v>32</v>
      </c>
      <c r="S1269">
        <v>6.90625</v>
      </c>
      <c r="T1269">
        <v>13</v>
      </c>
      <c r="U1269">
        <v>364.2843749999999</v>
      </c>
      <c r="V1269">
        <v>90.625</v>
      </c>
      <c r="W1269">
        <v>100</v>
      </c>
      <c r="X1269">
        <v>62.5</v>
      </c>
      <c r="Y1269">
        <v>45.416613902397742</v>
      </c>
      <c r="Z1269">
        <v>0.91376196982584001</v>
      </c>
      <c r="AA1269">
        <v>0</v>
      </c>
      <c r="AB1269">
        <v>29.326307494774024</v>
      </c>
      <c r="AE1269">
        <v>1.0233450591621363</v>
      </c>
      <c r="AF1269">
        <v>1.3937024367405355</v>
      </c>
      <c r="AG1269">
        <v>1020.1</v>
      </c>
      <c r="AH1269">
        <v>93.75</v>
      </c>
      <c r="AI1269">
        <v>43.75</v>
      </c>
      <c r="AJ1269">
        <v>208.68338857385515</v>
      </c>
      <c r="AK1269">
        <v>8.3312018927581608</v>
      </c>
      <c r="AM1269">
        <v>-12.200953293367769</v>
      </c>
      <c r="AN1269">
        <v>99</v>
      </c>
      <c r="AO1269">
        <v>99</v>
      </c>
      <c r="AP1269">
        <v>99</v>
      </c>
      <c r="AQ1269">
        <v>99</v>
      </c>
      <c r="AR1269">
        <v>215.73333333333329</v>
      </c>
      <c r="AS1269">
        <v>36.245690589645129</v>
      </c>
    </row>
    <row r="1270" spans="1:45">
      <c r="A1270">
        <v>17</v>
      </c>
      <c r="B1270">
        <v>329</v>
      </c>
      <c r="C1270">
        <v>2023</v>
      </c>
      <c r="D1270">
        <v>5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13</v>
      </c>
      <c r="N1270">
        <v>99</v>
      </c>
      <c r="O1270">
        <v>99</v>
      </c>
      <c r="P1270">
        <v>99</v>
      </c>
      <c r="Q1270">
        <v>66</v>
      </c>
      <c r="R1270">
        <v>78</v>
      </c>
      <c r="S1270">
        <v>7.1153846153846141</v>
      </c>
      <c r="T1270">
        <v>13</v>
      </c>
      <c r="U1270">
        <v>357.05897435897447</v>
      </c>
      <c r="V1270">
        <v>91.025641025641022</v>
      </c>
      <c r="W1270">
        <v>100</v>
      </c>
      <c r="X1270">
        <v>50</v>
      </c>
      <c r="Y1270">
        <v>51.285419120180592</v>
      </c>
      <c r="Z1270">
        <v>1.2401485563490378</v>
      </c>
      <c r="AA1270">
        <v>0</v>
      </c>
      <c r="AB1270">
        <v>31.626577937636661</v>
      </c>
      <c r="AE1270">
        <v>2.0108275328692966</v>
      </c>
      <c r="AF1270">
        <v>2.6934204106579775</v>
      </c>
      <c r="AG1270">
        <v>986.40540540540508</v>
      </c>
      <c r="AH1270">
        <v>94.871794871794876</v>
      </c>
      <c r="AI1270">
        <v>43.589743589743591</v>
      </c>
      <c r="AJ1270">
        <v>206.8771615495086</v>
      </c>
      <c r="AK1270">
        <v>55.306130145758381</v>
      </c>
      <c r="AM1270">
        <v>-10.304721487806155</v>
      </c>
      <c r="AN1270">
        <v>99</v>
      </c>
      <c r="AO1270">
        <v>99</v>
      </c>
      <c r="AP1270">
        <v>99</v>
      </c>
      <c r="AQ1270">
        <v>99</v>
      </c>
      <c r="AR1270">
        <v>212.74324324324328</v>
      </c>
      <c r="AS1270">
        <v>37.300631741352731</v>
      </c>
    </row>
    <row r="1271" spans="1:45">
      <c r="A1271">
        <v>17</v>
      </c>
      <c r="B1271">
        <v>330</v>
      </c>
      <c r="C1271">
        <v>2023</v>
      </c>
      <c r="D1271">
        <v>6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13</v>
      </c>
      <c r="N1271">
        <v>99</v>
      </c>
      <c r="O1271">
        <v>99</v>
      </c>
      <c r="P1271">
        <v>99</v>
      </c>
      <c r="Q1271">
        <v>42</v>
      </c>
      <c r="R1271">
        <v>52</v>
      </c>
      <c r="S1271">
        <v>6.8461538461538449</v>
      </c>
      <c r="T1271">
        <v>13</v>
      </c>
      <c r="U1271">
        <v>354.87692307692311</v>
      </c>
      <c r="V1271">
        <v>88.461538461538439</v>
      </c>
      <c r="W1271">
        <v>100</v>
      </c>
      <c r="X1271">
        <v>48.076923076923087</v>
      </c>
      <c r="Y1271">
        <v>41.101434634255931</v>
      </c>
      <c r="Z1271">
        <v>1.1160475483497638</v>
      </c>
      <c r="AA1271">
        <v>0</v>
      </c>
      <c r="AB1271">
        <v>9.810731434475036</v>
      </c>
      <c r="AE1271">
        <v>1.2871287128712872</v>
      </c>
      <c r="AF1271">
        <v>1.7359944338601323</v>
      </c>
      <c r="AG1271">
        <v>1025.6470588235295</v>
      </c>
      <c r="AH1271">
        <v>98.076923076923109</v>
      </c>
      <c r="AI1271">
        <v>46.15384615384616</v>
      </c>
      <c r="AJ1271">
        <v>215.66921144627736</v>
      </c>
      <c r="AK1271">
        <v>71.345513585522156</v>
      </c>
      <c r="AM1271">
        <v>-1.3410019110063984</v>
      </c>
      <c r="AN1271">
        <v>99</v>
      </c>
      <c r="AO1271">
        <v>99</v>
      </c>
      <c r="AP1271">
        <v>99</v>
      </c>
      <c r="AQ1271">
        <v>99</v>
      </c>
      <c r="AR1271">
        <v>213.60784313725495</v>
      </c>
      <c r="AS1271">
        <v>36.460816194671537</v>
      </c>
    </row>
    <row r="1272" spans="1:45">
      <c r="A1272">
        <v>17</v>
      </c>
      <c r="B1272">
        <v>331</v>
      </c>
      <c r="C1272">
        <v>2023</v>
      </c>
      <c r="D1272">
        <v>7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13</v>
      </c>
      <c r="N1272">
        <v>99</v>
      </c>
      <c r="O1272">
        <v>99</v>
      </c>
      <c r="P1272">
        <v>99</v>
      </c>
      <c r="Q1272">
        <v>28</v>
      </c>
      <c r="R1272">
        <v>30</v>
      </c>
      <c r="S1272">
        <v>7.2333333333333316</v>
      </c>
      <c r="T1272">
        <v>13</v>
      </c>
      <c r="U1272">
        <v>374.90999999999991</v>
      </c>
      <c r="V1272">
        <v>93.333333333333314</v>
      </c>
      <c r="W1272">
        <v>100</v>
      </c>
      <c r="X1272">
        <v>56.66666666666665</v>
      </c>
      <c r="Y1272">
        <v>57.475550454085315</v>
      </c>
      <c r="Z1272">
        <v>1.2023125864580944</v>
      </c>
      <c r="AA1272">
        <v>0</v>
      </c>
      <c r="AB1272">
        <v>55.907862668601261</v>
      </c>
      <c r="AE1272">
        <v>1.1806375442739081</v>
      </c>
      <c r="AF1272">
        <v>1.6764607900932404</v>
      </c>
      <c r="AG1272">
        <v>1040.8965517241381</v>
      </c>
      <c r="AH1272">
        <v>96.666666666666686</v>
      </c>
      <c r="AI1272">
        <v>53.33333333333335</v>
      </c>
      <c r="AJ1272">
        <v>186.57518496113528</v>
      </c>
      <c r="AK1272">
        <v>55.158283286794735</v>
      </c>
      <c r="AM1272">
        <v>14.243706741956611</v>
      </c>
      <c r="AN1272">
        <v>99</v>
      </c>
      <c r="AO1272">
        <v>99</v>
      </c>
      <c r="AP1272">
        <v>99</v>
      </c>
      <c r="AQ1272">
        <v>99</v>
      </c>
      <c r="AR1272">
        <v>215.44827586206887</v>
      </c>
      <c r="AS1272">
        <v>37.322261038458791</v>
      </c>
    </row>
    <row r="1273" spans="1:45">
      <c r="A1273">
        <v>17</v>
      </c>
      <c r="B1273">
        <v>332</v>
      </c>
      <c r="C1273">
        <v>2023</v>
      </c>
      <c r="D1273">
        <v>8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13</v>
      </c>
      <c r="N1273">
        <v>99</v>
      </c>
      <c r="O1273">
        <v>99</v>
      </c>
      <c r="P1273">
        <v>99</v>
      </c>
      <c r="Q1273">
        <v>23</v>
      </c>
      <c r="R1273">
        <v>26</v>
      </c>
      <c r="S1273">
        <v>6.4615384615384599</v>
      </c>
      <c r="T1273">
        <v>13</v>
      </c>
      <c r="U1273">
        <v>349.24230769230775</v>
      </c>
      <c r="V1273">
        <v>80.769230769230745</v>
      </c>
      <c r="W1273">
        <v>100</v>
      </c>
      <c r="X1273">
        <v>61.538461538461519</v>
      </c>
      <c r="Y1273">
        <v>54.12998723213844</v>
      </c>
      <c r="Z1273">
        <v>1.1173722343333787</v>
      </c>
      <c r="AA1273">
        <v>0</v>
      </c>
      <c r="AB1273">
        <v>55.323069063659197</v>
      </c>
      <c r="AE1273">
        <v>0.81326243353143579</v>
      </c>
      <c r="AF1273">
        <v>1.090374794345657</v>
      </c>
      <c r="AG1273">
        <v>977.8846153846157</v>
      </c>
      <c r="AH1273">
        <v>100</v>
      </c>
      <c r="AI1273">
        <v>23.07692307692308</v>
      </c>
      <c r="AJ1273">
        <v>193.17993344649048</v>
      </c>
      <c r="AK1273">
        <v>-7.6424022828087121</v>
      </c>
      <c r="AM1273">
        <v>-16.902732884525701</v>
      </c>
      <c r="AN1273">
        <v>99</v>
      </c>
      <c r="AO1273">
        <v>99</v>
      </c>
      <c r="AP1273">
        <v>99</v>
      </c>
      <c r="AQ1273">
        <v>99</v>
      </c>
      <c r="AR1273">
        <v>213.84615384615395</v>
      </c>
      <c r="AS1273">
        <v>35.57067712986769</v>
      </c>
    </row>
    <row r="1274" spans="1:45">
      <c r="A1274">
        <v>17</v>
      </c>
      <c r="B1274">
        <v>333</v>
      </c>
      <c r="C1274">
        <v>2023</v>
      </c>
      <c r="D1274">
        <v>9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13</v>
      </c>
      <c r="N1274">
        <v>99</v>
      </c>
      <c r="O1274">
        <v>99</v>
      </c>
      <c r="P1274">
        <v>99</v>
      </c>
      <c r="Q1274">
        <v>18</v>
      </c>
      <c r="R1274">
        <v>21</v>
      </c>
      <c r="S1274">
        <v>6.4285714285714306</v>
      </c>
      <c r="T1274">
        <v>13</v>
      </c>
      <c r="U1274">
        <v>368.51428571428573</v>
      </c>
      <c r="V1274">
        <v>85.714285714285694</v>
      </c>
      <c r="W1274">
        <v>100</v>
      </c>
      <c r="X1274">
        <v>66.666666666666686</v>
      </c>
      <c r="Y1274">
        <v>44.193118250246336</v>
      </c>
      <c r="Z1274">
        <v>0.90350790290525029</v>
      </c>
      <c r="AA1274">
        <v>0</v>
      </c>
      <c r="AB1274">
        <v>43.919979609163008</v>
      </c>
      <c r="AE1274">
        <v>0.62093435836782973</v>
      </c>
      <c r="AF1274">
        <v>0.88508925176058817</v>
      </c>
      <c r="AG1274">
        <v>1095.3809523809523</v>
      </c>
      <c r="AH1274">
        <v>100</v>
      </c>
      <c r="AI1274">
        <v>9.5238095238095273</v>
      </c>
      <c r="AJ1274">
        <v>234.80234366285472</v>
      </c>
      <c r="AK1274">
        <v>33.432847783035079</v>
      </c>
      <c r="AM1274">
        <v>18.284180295360127</v>
      </c>
      <c r="AN1274">
        <v>99</v>
      </c>
      <c r="AO1274">
        <v>99</v>
      </c>
      <c r="AP1274">
        <v>99</v>
      </c>
      <c r="AQ1274">
        <v>99</v>
      </c>
      <c r="AR1274">
        <v>218.09523809523816</v>
      </c>
      <c r="AS1274">
        <v>35.449968637533878</v>
      </c>
    </row>
    <row r="1275" spans="1:45">
      <c r="A1275">
        <v>17</v>
      </c>
      <c r="B1275">
        <v>334</v>
      </c>
      <c r="C1275">
        <v>2023</v>
      </c>
      <c r="D1275">
        <v>10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13</v>
      </c>
      <c r="N1275">
        <v>99</v>
      </c>
      <c r="O1275">
        <v>99</v>
      </c>
      <c r="P1275">
        <v>99</v>
      </c>
      <c r="Q1275">
        <v>52</v>
      </c>
      <c r="R1275">
        <v>56</v>
      </c>
      <c r="S1275">
        <v>6.8571428571428559</v>
      </c>
      <c r="T1275">
        <v>13</v>
      </c>
      <c r="U1275">
        <v>360.20714285714263</v>
      </c>
      <c r="V1275">
        <v>89.285714285714306</v>
      </c>
      <c r="W1275">
        <v>100</v>
      </c>
      <c r="X1275">
        <v>48.214285714285722</v>
      </c>
      <c r="Y1275">
        <v>51.758083761804592</v>
      </c>
      <c r="Z1275">
        <v>1.287696884094284</v>
      </c>
      <c r="AA1275">
        <v>0</v>
      </c>
      <c r="AB1275">
        <v>46.910585270831668</v>
      </c>
      <c r="AE1275">
        <v>0.77918463893140388</v>
      </c>
      <c r="AF1275">
        <v>1.0893423140871841</v>
      </c>
      <c r="AG1275">
        <v>1150.5</v>
      </c>
      <c r="AH1275">
        <v>100</v>
      </c>
      <c r="AI1275">
        <v>69.64285714285711</v>
      </c>
      <c r="AJ1275">
        <v>210.41829089424988</v>
      </c>
      <c r="AK1275">
        <v>34.01073363954135</v>
      </c>
      <c r="AM1275">
        <v>-15.276655006863002</v>
      </c>
      <c r="AN1275">
        <v>99</v>
      </c>
      <c r="AO1275">
        <v>99</v>
      </c>
      <c r="AP1275">
        <v>99</v>
      </c>
      <c r="AQ1275">
        <v>99</v>
      </c>
      <c r="AR1275">
        <v>215.71428571428575</v>
      </c>
      <c r="AS1275">
        <v>35.860507614814999</v>
      </c>
    </row>
    <row r="1276" spans="1:45">
      <c r="A1276">
        <v>17</v>
      </c>
      <c r="B1276">
        <v>335</v>
      </c>
      <c r="C1276">
        <v>2023</v>
      </c>
      <c r="D1276">
        <v>11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13</v>
      </c>
      <c r="N1276">
        <v>99</v>
      </c>
      <c r="O1276">
        <v>99</v>
      </c>
      <c r="P1276">
        <v>99</v>
      </c>
      <c r="Q1276">
        <v>51</v>
      </c>
      <c r="R1276">
        <v>58</v>
      </c>
      <c r="S1276">
        <v>6.844827586206895</v>
      </c>
      <c r="T1276">
        <v>13</v>
      </c>
      <c r="U1276">
        <v>347.57413793103433</v>
      </c>
      <c r="V1276">
        <v>93.10344827586205</v>
      </c>
      <c r="W1276">
        <v>100</v>
      </c>
      <c r="X1276">
        <v>50</v>
      </c>
      <c r="Y1276">
        <v>43.326162997881397</v>
      </c>
      <c r="Z1276">
        <v>0.94324685286826893</v>
      </c>
      <c r="AA1276">
        <v>0</v>
      </c>
      <c r="AB1276">
        <v>36.977036415682562</v>
      </c>
      <c r="AE1276">
        <v>0.9032860925089552</v>
      </c>
      <c r="AF1276">
        <v>1.2024174918215178</v>
      </c>
      <c r="AG1276">
        <v>1090.1724137931033</v>
      </c>
      <c r="AH1276">
        <v>98.275862068965509</v>
      </c>
      <c r="AI1276">
        <v>65.517241379310363</v>
      </c>
      <c r="AJ1276">
        <v>184.98370272400737</v>
      </c>
      <c r="AK1276">
        <v>14.460199143989376</v>
      </c>
      <c r="AM1276">
        <v>-21.674074958211236</v>
      </c>
      <c r="AN1276">
        <v>99</v>
      </c>
      <c r="AO1276">
        <v>99</v>
      </c>
      <c r="AP1276">
        <v>99</v>
      </c>
      <c r="AQ1276">
        <v>99</v>
      </c>
      <c r="AR1276">
        <v>212.62068965517247</v>
      </c>
      <c r="AS1276">
        <v>36.095603776197073</v>
      </c>
    </row>
    <row r="1277" spans="1:45">
      <c r="A1277">
        <v>17</v>
      </c>
      <c r="B1277">
        <v>336</v>
      </c>
      <c r="C1277">
        <v>2023</v>
      </c>
      <c r="D1277">
        <v>12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13</v>
      </c>
      <c r="N1277">
        <v>99</v>
      </c>
      <c r="O1277">
        <v>99</v>
      </c>
      <c r="P1277">
        <v>99</v>
      </c>
      <c r="Q1277">
        <v>26</v>
      </c>
      <c r="R1277">
        <v>26</v>
      </c>
      <c r="S1277">
        <v>6.5384615384615401</v>
      </c>
      <c r="T1277">
        <v>13</v>
      </c>
      <c r="U1277">
        <v>364.43846153846147</v>
      </c>
      <c r="V1277">
        <v>69.230769230769269</v>
      </c>
      <c r="W1277">
        <v>100</v>
      </c>
      <c r="X1277">
        <v>50</v>
      </c>
      <c r="Y1277">
        <v>55.116743769810782</v>
      </c>
      <c r="Z1277">
        <v>1.473634158512926</v>
      </c>
      <c r="AA1277">
        <v>0</v>
      </c>
      <c r="AB1277">
        <v>60.748170733641011</v>
      </c>
      <c r="AE1277">
        <v>0.61919504643962875</v>
      </c>
      <c r="AF1277">
        <v>0.86128638849548145</v>
      </c>
      <c r="AG1277">
        <v>1100.2</v>
      </c>
      <c r="AH1277">
        <v>96.153846153846175</v>
      </c>
      <c r="AI1277">
        <v>42.307692307692314</v>
      </c>
      <c r="AJ1277">
        <v>182.25366937321181</v>
      </c>
      <c r="AK1277">
        <v>45.511363735460947</v>
      </c>
      <c r="AM1277">
        <v>49.514846937442542</v>
      </c>
      <c r="AN1277">
        <v>99</v>
      </c>
      <c r="AO1277">
        <v>99</v>
      </c>
      <c r="AP1277">
        <v>99</v>
      </c>
      <c r="AQ1277">
        <v>99</v>
      </c>
      <c r="AR1277">
        <v>218</v>
      </c>
      <c r="AS1277">
        <v>35.088459414541191</v>
      </c>
    </row>
    <row r="1278" spans="1:45">
      <c r="A1278">
        <v>17</v>
      </c>
      <c r="B1278">
        <v>337</v>
      </c>
      <c r="C1278">
        <v>2023</v>
      </c>
      <c r="D1278">
        <v>1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14</v>
      </c>
      <c r="N1278">
        <v>99</v>
      </c>
      <c r="O1278">
        <v>99</v>
      </c>
      <c r="P1278">
        <v>99</v>
      </c>
      <c r="Q1278">
        <v>7</v>
      </c>
      <c r="R1278">
        <v>12</v>
      </c>
      <c r="S1278">
        <v>7.5833333333333313</v>
      </c>
      <c r="T1278">
        <v>14</v>
      </c>
      <c r="U1278">
        <v>384.85833333333346</v>
      </c>
      <c r="V1278">
        <v>100</v>
      </c>
      <c r="W1278">
        <v>100</v>
      </c>
      <c r="X1278">
        <v>75</v>
      </c>
      <c r="Y1278">
        <v>47.774408392173825</v>
      </c>
      <c r="Z1278">
        <v>0.86200670273238722</v>
      </c>
      <c r="AA1278">
        <v>0</v>
      </c>
      <c r="AB1278">
        <v>59.004875948289381</v>
      </c>
      <c r="AE1278">
        <v>0.249221183800623</v>
      </c>
      <c r="AF1278">
        <v>0.36080829558295574</v>
      </c>
      <c r="AG1278">
        <v>1083.6363636363637</v>
      </c>
      <c r="AH1278">
        <v>91.666666666666686</v>
      </c>
      <c r="AI1278">
        <v>50</v>
      </c>
      <c r="AJ1278">
        <v>204.51551296007381</v>
      </c>
      <c r="AK1278">
        <v>12.160466974916041</v>
      </c>
      <c r="AM1278">
        <v>3.0768207268272114</v>
      </c>
      <c r="AN1278">
        <v>99</v>
      </c>
      <c r="AO1278">
        <v>99</v>
      </c>
      <c r="AP1278">
        <v>99</v>
      </c>
      <c r="AQ1278">
        <v>99</v>
      </c>
      <c r="AR1278">
        <v>217</v>
      </c>
      <c r="AS1278">
        <v>37.435599042443663</v>
      </c>
    </row>
    <row r="1279" spans="1:45">
      <c r="A1279">
        <v>17</v>
      </c>
      <c r="B1279">
        <v>338</v>
      </c>
      <c r="C1279">
        <v>2023</v>
      </c>
      <c r="D1279">
        <v>2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14</v>
      </c>
      <c r="N1279">
        <v>99</v>
      </c>
      <c r="O1279">
        <v>99</v>
      </c>
      <c r="P1279">
        <v>99</v>
      </c>
      <c r="Q1279">
        <v>11</v>
      </c>
      <c r="R1279">
        <v>12</v>
      </c>
      <c r="S1279">
        <v>7.0833333333333313</v>
      </c>
      <c r="T1279">
        <v>14</v>
      </c>
      <c r="U1279">
        <v>365.7833333333333</v>
      </c>
      <c r="V1279">
        <v>100</v>
      </c>
      <c r="W1279">
        <v>100</v>
      </c>
      <c r="X1279">
        <v>75</v>
      </c>
      <c r="Y1279">
        <v>37.13733147237339</v>
      </c>
      <c r="Z1279">
        <v>0.9537935951883032</v>
      </c>
      <c r="AA1279">
        <v>0</v>
      </c>
      <c r="AB1279">
        <v>-33.732795282854973</v>
      </c>
      <c r="AE1279">
        <v>0.37747719408619046</v>
      </c>
      <c r="AF1279">
        <v>0.52576681414106019</v>
      </c>
      <c r="AG1279">
        <v>1004.5</v>
      </c>
      <c r="AH1279">
        <v>100</v>
      </c>
      <c r="AI1279">
        <v>41.666666666666657</v>
      </c>
      <c r="AJ1279">
        <v>223.59803964555081</v>
      </c>
      <c r="AK1279">
        <v>60.617979051013805</v>
      </c>
      <c r="AM1279">
        <v>-46.948328605309442</v>
      </c>
      <c r="AN1279">
        <v>99</v>
      </c>
      <c r="AO1279">
        <v>99</v>
      </c>
      <c r="AP1279">
        <v>99</v>
      </c>
      <c r="AQ1279">
        <v>99</v>
      </c>
      <c r="AR1279">
        <v>214.1666666666666</v>
      </c>
      <c r="AS1279">
        <v>37.331297587378707</v>
      </c>
    </row>
    <row r="1280" spans="1:45">
      <c r="A1280">
        <v>17</v>
      </c>
      <c r="B1280">
        <v>339</v>
      </c>
      <c r="C1280">
        <v>2023</v>
      </c>
      <c r="D1280">
        <v>3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14</v>
      </c>
      <c r="N1280">
        <v>99</v>
      </c>
      <c r="O1280">
        <v>99</v>
      </c>
      <c r="P1280">
        <v>99</v>
      </c>
      <c r="Q1280">
        <v>20</v>
      </c>
      <c r="R1280">
        <v>20</v>
      </c>
      <c r="S1280">
        <v>7.35</v>
      </c>
      <c r="T1280">
        <v>14</v>
      </c>
      <c r="U1280">
        <v>379.96499999999992</v>
      </c>
      <c r="V1280">
        <v>85</v>
      </c>
      <c r="W1280">
        <v>100</v>
      </c>
      <c r="X1280">
        <v>65</v>
      </c>
      <c r="Y1280">
        <v>55.033728521699317</v>
      </c>
      <c r="Z1280">
        <v>1.4585952145814851</v>
      </c>
      <c r="AA1280">
        <v>0</v>
      </c>
      <c r="AB1280">
        <v>69.516514516564811</v>
      </c>
      <c r="AE1280">
        <v>0.43869269576661551</v>
      </c>
      <c r="AF1280">
        <v>0.63028555560974253</v>
      </c>
      <c r="AG1280">
        <v>1107.8</v>
      </c>
      <c r="AH1280">
        <v>100</v>
      </c>
      <c r="AI1280">
        <v>60</v>
      </c>
      <c r="AJ1280">
        <v>189.59709913392703</v>
      </c>
      <c r="AK1280">
        <v>-1.0242916429323212</v>
      </c>
      <c r="AM1280">
        <v>-6.7005267705418392</v>
      </c>
      <c r="AN1280">
        <v>99</v>
      </c>
      <c r="AO1280">
        <v>99</v>
      </c>
      <c r="AP1280">
        <v>99</v>
      </c>
      <c r="AQ1280">
        <v>99</v>
      </c>
      <c r="AR1280">
        <v>215.7</v>
      </c>
      <c r="AS1280">
        <v>37.838150101854033</v>
      </c>
    </row>
    <row r="1281" spans="1:45">
      <c r="A1281">
        <v>17</v>
      </c>
      <c r="B1281">
        <v>340</v>
      </c>
      <c r="C1281">
        <v>2023</v>
      </c>
      <c r="D1281">
        <v>4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14</v>
      </c>
      <c r="N1281">
        <v>99</v>
      </c>
      <c r="O1281">
        <v>99</v>
      </c>
      <c r="P1281">
        <v>99</v>
      </c>
      <c r="Q1281">
        <v>19</v>
      </c>
      <c r="R1281">
        <v>20</v>
      </c>
      <c r="S1281">
        <v>7.3</v>
      </c>
      <c r="T1281">
        <v>14</v>
      </c>
      <c r="U1281">
        <v>361.46500000000009</v>
      </c>
      <c r="V1281">
        <v>90</v>
      </c>
      <c r="W1281">
        <v>100</v>
      </c>
      <c r="X1281">
        <v>50</v>
      </c>
      <c r="Y1281">
        <v>61.570896330977455</v>
      </c>
      <c r="Z1281">
        <v>1.345362404707372</v>
      </c>
      <c r="AA1281">
        <v>0</v>
      </c>
      <c r="AB1281">
        <v>73.278657633535644</v>
      </c>
      <c r="AE1281">
        <v>0.63959066197633507</v>
      </c>
      <c r="AF1281">
        <v>0.86432243233122796</v>
      </c>
      <c r="AG1281">
        <v>1096.8235294117644</v>
      </c>
      <c r="AH1281">
        <v>85</v>
      </c>
      <c r="AI1281">
        <v>50</v>
      </c>
      <c r="AJ1281">
        <v>158.00343827015419</v>
      </c>
      <c r="AK1281">
        <v>55.042232556332799</v>
      </c>
      <c r="AM1281">
        <v>-44.380834359289011</v>
      </c>
      <c r="AN1281">
        <v>99</v>
      </c>
      <c r="AO1281">
        <v>99</v>
      </c>
      <c r="AP1281">
        <v>99</v>
      </c>
      <c r="AQ1281">
        <v>99</v>
      </c>
      <c r="AR1281">
        <v>212.64705882352939</v>
      </c>
      <c r="AS1281">
        <v>38.031894359109621</v>
      </c>
    </row>
    <row r="1282" spans="1:45">
      <c r="A1282">
        <v>17</v>
      </c>
      <c r="B1282">
        <v>341</v>
      </c>
      <c r="C1282">
        <v>2023</v>
      </c>
      <c r="D1282">
        <v>5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14</v>
      </c>
      <c r="N1282">
        <v>99</v>
      </c>
      <c r="O1282">
        <v>99</v>
      </c>
      <c r="P1282">
        <v>99</v>
      </c>
      <c r="Q1282">
        <v>18</v>
      </c>
      <c r="R1282">
        <v>25</v>
      </c>
      <c r="S1282">
        <v>7.72</v>
      </c>
      <c r="T1282">
        <v>14</v>
      </c>
      <c r="U1282">
        <v>384.45600000000007</v>
      </c>
      <c r="V1282">
        <v>100</v>
      </c>
      <c r="W1282">
        <v>100</v>
      </c>
      <c r="X1282">
        <v>68</v>
      </c>
      <c r="Y1282">
        <v>57.639938098508999</v>
      </c>
      <c r="Z1282">
        <v>0.95999999999999919</v>
      </c>
      <c r="AA1282">
        <v>0</v>
      </c>
      <c r="AB1282">
        <v>17.630426058575587</v>
      </c>
      <c r="AE1282">
        <v>0.64449600412477492</v>
      </c>
      <c r="AF1282">
        <v>0.92951465803243283</v>
      </c>
      <c r="AG1282">
        <v>981.04</v>
      </c>
      <c r="AH1282">
        <v>96</v>
      </c>
      <c r="AI1282">
        <v>68</v>
      </c>
      <c r="AJ1282">
        <v>241.58170129378601</v>
      </c>
      <c r="AK1282">
        <v>68.600203267513919</v>
      </c>
      <c r="AM1282">
        <v>-32.661828100980316</v>
      </c>
      <c r="AN1282">
        <v>99</v>
      </c>
      <c r="AO1282">
        <v>99</v>
      </c>
      <c r="AP1282">
        <v>99</v>
      </c>
      <c r="AQ1282">
        <v>99</v>
      </c>
      <c r="AR1282">
        <v>215</v>
      </c>
      <c r="AS1282">
        <v>38.539826517902696</v>
      </c>
    </row>
    <row r="1283" spans="1:45">
      <c r="A1283">
        <v>17</v>
      </c>
      <c r="B1283">
        <v>342</v>
      </c>
      <c r="C1283">
        <v>2023</v>
      </c>
      <c r="D1283">
        <v>6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14</v>
      </c>
      <c r="N1283">
        <v>99</v>
      </c>
      <c r="O1283">
        <v>99</v>
      </c>
      <c r="P1283">
        <v>99</v>
      </c>
      <c r="Q1283">
        <v>17</v>
      </c>
      <c r="R1283">
        <v>18</v>
      </c>
      <c r="S1283">
        <v>7.1111111111111116</v>
      </c>
      <c r="T1283">
        <v>14</v>
      </c>
      <c r="U1283">
        <v>362.81666666666655</v>
      </c>
      <c r="V1283">
        <v>100</v>
      </c>
      <c r="W1283">
        <v>100</v>
      </c>
      <c r="X1283">
        <v>55.555555555555557</v>
      </c>
      <c r="Y1283">
        <v>49.723739579579117</v>
      </c>
      <c r="Z1283">
        <v>1.0999438818457421</v>
      </c>
      <c r="AA1283">
        <v>0</v>
      </c>
      <c r="AB1283">
        <v>45.746663280093969</v>
      </c>
      <c r="AE1283">
        <v>0.44554455445544566</v>
      </c>
      <c r="AF1283">
        <v>0.614365698249142</v>
      </c>
      <c r="AG1283">
        <v>1053.166666666667</v>
      </c>
      <c r="AH1283">
        <v>100</v>
      </c>
      <c r="AI1283">
        <v>55.555555555555557</v>
      </c>
      <c r="AJ1283">
        <v>171.26206364646035</v>
      </c>
      <c r="AK1283">
        <v>69.744391711446767</v>
      </c>
      <c r="AM1283">
        <v>-10.00742437699641</v>
      </c>
      <c r="AN1283">
        <v>99</v>
      </c>
      <c r="AO1283">
        <v>99</v>
      </c>
      <c r="AP1283">
        <v>99</v>
      </c>
      <c r="AQ1283">
        <v>99</v>
      </c>
      <c r="AR1283">
        <v>213.1666666666666</v>
      </c>
      <c r="AS1283">
        <v>37.332257737870194</v>
      </c>
    </row>
    <row r="1284" spans="1:45">
      <c r="A1284">
        <v>17</v>
      </c>
      <c r="B1284">
        <v>343</v>
      </c>
      <c r="C1284">
        <v>2023</v>
      </c>
      <c r="D1284">
        <v>7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14</v>
      </c>
      <c r="N1284">
        <v>99</v>
      </c>
      <c r="O1284">
        <v>99</v>
      </c>
      <c r="P1284">
        <v>99</v>
      </c>
      <c r="Q1284">
        <v>8</v>
      </c>
      <c r="R1284">
        <v>9</v>
      </c>
      <c r="S1284">
        <v>7.6666666666666687</v>
      </c>
      <c r="T1284">
        <v>14</v>
      </c>
      <c r="U1284">
        <v>398.51111111111112</v>
      </c>
      <c r="V1284">
        <v>88.8888888888889</v>
      </c>
      <c r="W1284">
        <v>100</v>
      </c>
      <c r="X1284">
        <v>77.777777777777771</v>
      </c>
      <c r="Y1284">
        <v>104.11573095406241</v>
      </c>
      <c r="Z1284">
        <v>1.4142135623730903</v>
      </c>
      <c r="AA1284">
        <v>0</v>
      </c>
      <c r="AB1284">
        <v>95.499198996851078</v>
      </c>
      <c r="AE1284">
        <v>0.35419126328217237</v>
      </c>
      <c r="AF1284">
        <v>0.53459890549273315</v>
      </c>
      <c r="AG1284">
        <v>1168</v>
      </c>
      <c r="AH1284">
        <v>100</v>
      </c>
      <c r="AI1284">
        <v>44.44444444444445</v>
      </c>
      <c r="AJ1284">
        <v>221.24998430633968</v>
      </c>
      <c r="AK1284">
        <v>67.525229869097515</v>
      </c>
      <c r="AM1284">
        <v>77.697413533121107</v>
      </c>
      <c r="AN1284">
        <v>99</v>
      </c>
      <c r="AO1284">
        <v>99</v>
      </c>
      <c r="AP1284">
        <v>99</v>
      </c>
      <c r="AQ1284">
        <v>99</v>
      </c>
      <c r="AR1284">
        <v>215.11111111111111</v>
      </c>
      <c r="AS1284">
        <v>38.86709146827215</v>
      </c>
    </row>
    <row r="1285" spans="1:45">
      <c r="A1285">
        <v>17</v>
      </c>
      <c r="B1285">
        <v>344</v>
      </c>
      <c r="C1285">
        <v>2023</v>
      </c>
      <c r="D1285">
        <v>8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14</v>
      </c>
      <c r="N1285">
        <v>99</v>
      </c>
      <c r="O1285">
        <v>99</v>
      </c>
      <c r="P1285">
        <v>99</v>
      </c>
      <c r="Q1285">
        <v>9</v>
      </c>
      <c r="R1285">
        <v>11</v>
      </c>
      <c r="S1285">
        <v>7.1818181818181808</v>
      </c>
      <c r="T1285">
        <v>14</v>
      </c>
      <c r="U1285">
        <v>361.13636363636363</v>
      </c>
      <c r="V1285">
        <v>100</v>
      </c>
      <c r="W1285">
        <v>100</v>
      </c>
      <c r="X1285">
        <v>63.636363636363633</v>
      </c>
      <c r="Y1285">
        <v>38.753586877446345</v>
      </c>
      <c r="Z1285">
        <v>0.93596637645336322</v>
      </c>
      <c r="AA1285">
        <v>0</v>
      </c>
      <c r="AB1285">
        <v>0.73366592471953651</v>
      </c>
      <c r="AE1285">
        <v>0.3440725680325305</v>
      </c>
      <c r="AF1285">
        <v>0.47702321184741936</v>
      </c>
      <c r="AG1285">
        <v>980</v>
      </c>
      <c r="AH1285">
        <v>100</v>
      </c>
      <c r="AI1285">
        <v>45.454545454545446</v>
      </c>
      <c r="AJ1285">
        <v>159.12259424732869</v>
      </c>
      <c r="AK1285">
        <v>72.066716697528562</v>
      </c>
      <c r="AM1285">
        <v>12.330099639477268</v>
      </c>
      <c r="AN1285">
        <v>99</v>
      </c>
      <c r="AO1285">
        <v>99</v>
      </c>
      <c r="AP1285">
        <v>99</v>
      </c>
      <c r="AQ1285">
        <v>99</v>
      </c>
      <c r="AR1285">
        <v>212.09090909090912</v>
      </c>
      <c r="AS1285">
        <v>37.925699947377247</v>
      </c>
    </row>
    <row r="1286" spans="1:45">
      <c r="A1286">
        <v>17</v>
      </c>
      <c r="B1286">
        <v>345</v>
      </c>
      <c r="C1286">
        <v>2023</v>
      </c>
      <c r="D1286">
        <v>9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14</v>
      </c>
      <c r="N1286">
        <v>99</v>
      </c>
      <c r="O1286">
        <v>99</v>
      </c>
      <c r="P1286">
        <v>99</v>
      </c>
      <c r="Q1286">
        <v>7</v>
      </c>
      <c r="R1286">
        <v>8</v>
      </c>
      <c r="S1286">
        <v>7</v>
      </c>
      <c r="T1286">
        <v>14</v>
      </c>
      <c r="U1286">
        <v>403.33750000000009</v>
      </c>
      <c r="V1286">
        <v>100</v>
      </c>
      <c r="W1286">
        <v>100</v>
      </c>
      <c r="X1286">
        <v>100</v>
      </c>
      <c r="Y1286">
        <v>26.296812425652774</v>
      </c>
      <c r="Z1286">
        <v>0.8660254037844386</v>
      </c>
      <c r="AA1286">
        <v>0</v>
      </c>
      <c r="AB1286">
        <v>-28.431909788094689</v>
      </c>
      <c r="AE1286">
        <v>0.23654642223536368</v>
      </c>
      <c r="AF1286">
        <v>0.36903880299993447</v>
      </c>
      <c r="AG1286">
        <v>1170.5</v>
      </c>
      <c r="AH1286">
        <v>100</v>
      </c>
      <c r="AI1286">
        <v>25</v>
      </c>
      <c r="AJ1286">
        <v>113.11388066899659</v>
      </c>
      <c r="AK1286">
        <v>-16.363274642126171</v>
      </c>
      <c r="AM1286">
        <v>32.666563121694594</v>
      </c>
      <c r="AN1286">
        <v>99</v>
      </c>
      <c r="AO1286">
        <v>99</v>
      </c>
      <c r="AP1286">
        <v>99</v>
      </c>
      <c r="AQ1286">
        <v>99</v>
      </c>
      <c r="AR1286">
        <v>221.875</v>
      </c>
      <c r="AS1286">
        <v>37.031640645137173</v>
      </c>
    </row>
    <row r="1287" spans="1:45">
      <c r="A1287">
        <v>17</v>
      </c>
      <c r="B1287">
        <v>346</v>
      </c>
      <c r="C1287">
        <v>2023</v>
      </c>
      <c r="D1287">
        <v>10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14</v>
      </c>
      <c r="N1287">
        <v>99</v>
      </c>
      <c r="O1287">
        <v>99</v>
      </c>
      <c r="P1287">
        <v>99</v>
      </c>
      <c r="Q1287">
        <v>23</v>
      </c>
      <c r="R1287">
        <v>25</v>
      </c>
      <c r="S1287">
        <v>6.76</v>
      </c>
      <c r="T1287">
        <v>14</v>
      </c>
      <c r="U1287">
        <v>339.44</v>
      </c>
      <c r="V1287">
        <v>76</v>
      </c>
      <c r="W1287">
        <v>100</v>
      </c>
      <c r="X1287">
        <v>44</v>
      </c>
      <c r="Y1287">
        <v>50.004359809920544</v>
      </c>
      <c r="Z1287">
        <v>1.2737346662472555</v>
      </c>
      <c r="AA1287">
        <v>0</v>
      </c>
      <c r="AB1287">
        <v>75.333454954194195</v>
      </c>
      <c r="AE1287">
        <v>0.34785028523723394</v>
      </c>
      <c r="AF1287">
        <v>0.45827593633345137</v>
      </c>
      <c r="AG1287">
        <v>1051.5999999999999</v>
      </c>
      <c r="AH1287">
        <v>100</v>
      </c>
      <c r="AI1287">
        <v>72</v>
      </c>
      <c r="AJ1287">
        <v>216.1144141421394</v>
      </c>
      <c r="AK1287">
        <v>61.418219908784977</v>
      </c>
      <c r="AM1287">
        <v>52.117098905506879</v>
      </c>
      <c r="AN1287">
        <v>99</v>
      </c>
      <c r="AO1287">
        <v>99</v>
      </c>
      <c r="AP1287">
        <v>99</v>
      </c>
      <c r="AQ1287">
        <v>99</v>
      </c>
      <c r="AR1287">
        <v>210.4</v>
      </c>
      <c r="AS1287">
        <v>36.331918976256198</v>
      </c>
    </row>
    <row r="1288" spans="1:45">
      <c r="A1288">
        <v>17</v>
      </c>
      <c r="B1288">
        <v>347</v>
      </c>
      <c r="C1288">
        <v>2023</v>
      </c>
      <c r="D1288">
        <v>11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14</v>
      </c>
      <c r="N1288">
        <v>99</v>
      </c>
      <c r="O1288">
        <v>99</v>
      </c>
      <c r="P1288">
        <v>99</v>
      </c>
      <c r="Q1288">
        <v>31</v>
      </c>
      <c r="R1288">
        <v>34</v>
      </c>
      <c r="S1288">
        <v>7.1470588235294121</v>
      </c>
      <c r="T1288">
        <v>14</v>
      </c>
      <c r="U1288">
        <v>359.8058823529413</v>
      </c>
      <c r="V1288">
        <v>85.294117647058812</v>
      </c>
      <c r="W1288">
        <v>100</v>
      </c>
      <c r="X1288">
        <v>58.82352941176471</v>
      </c>
      <c r="Y1288">
        <v>54.309559017653662</v>
      </c>
      <c r="Z1288">
        <v>1.2864075134487665</v>
      </c>
      <c r="AA1288">
        <v>0</v>
      </c>
      <c r="AB1288">
        <v>44.303184105172029</v>
      </c>
      <c r="AE1288">
        <v>0.52951253698800804</v>
      </c>
      <c r="AF1288">
        <v>0.72967087867383107</v>
      </c>
      <c r="AG1288">
        <v>1201.666666666667</v>
      </c>
      <c r="AH1288">
        <v>97.058823529411754</v>
      </c>
      <c r="AI1288">
        <v>70.588235294117652</v>
      </c>
      <c r="AJ1288">
        <v>197.50821489116552</v>
      </c>
      <c r="AK1288">
        <v>-7.5993197022885646</v>
      </c>
      <c r="AM1288">
        <v>-19.579172846395181</v>
      </c>
      <c r="AN1288">
        <v>99</v>
      </c>
      <c r="AO1288">
        <v>99</v>
      </c>
      <c r="AP1288">
        <v>99</v>
      </c>
      <c r="AQ1288">
        <v>99</v>
      </c>
      <c r="AR1288">
        <v>212.12121212121215</v>
      </c>
      <c r="AS1288">
        <v>37.398824634057469</v>
      </c>
    </row>
    <row r="1289" spans="1:45">
      <c r="A1289">
        <v>17</v>
      </c>
      <c r="B1289">
        <v>348</v>
      </c>
      <c r="C1289">
        <v>2023</v>
      </c>
      <c r="D1289">
        <v>12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14</v>
      </c>
      <c r="N1289">
        <v>99</v>
      </c>
      <c r="O1289">
        <v>99</v>
      </c>
      <c r="P1289">
        <v>99</v>
      </c>
      <c r="Q1289">
        <v>9</v>
      </c>
      <c r="R1289">
        <v>10</v>
      </c>
      <c r="S1289">
        <v>7.4</v>
      </c>
      <c r="T1289">
        <v>14</v>
      </c>
      <c r="U1289">
        <v>379.59</v>
      </c>
      <c r="V1289">
        <v>90</v>
      </c>
      <c r="W1289">
        <v>100</v>
      </c>
      <c r="X1289">
        <v>70</v>
      </c>
      <c r="Y1289">
        <v>31.975223220487784</v>
      </c>
      <c r="Z1289">
        <v>1.1999999999999991</v>
      </c>
      <c r="AA1289">
        <v>0</v>
      </c>
      <c r="AB1289">
        <v>2.6166093068293419</v>
      </c>
      <c r="AE1289">
        <v>0.23815194093831871</v>
      </c>
      <c r="AF1289">
        <v>0.34503630475652725</v>
      </c>
      <c r="AG1289">
        <v>1110.2222222222222</v>
      </c>
      <c r="AH1289">
        <v>90</v>
      </c>
      <c r="AI1289">
        <v>60</v>
      </c>
      <c r="AJ1289">
        <v>230.05447556697376</v>
      </c>
      <c r="AK1289">
        <v>30.410853932725978</v>
      </c>
      <c r="AM1289">
        <v>-15.809460033644283</v>
      </c>
      <c r="AN1289">
        <v>99</v>
      </c>
      <c r="AO1289">
        <v>99</v>
      </c>
      <c r="AP1289">
        <v>99</v>
      </c>
      <c r="AQ1289">
        <v>99</v>
      </c>
      <c r="AR1289">
        <v>215.11111111111111</v>
      </c>
      <c r="AS1289">
        <v>38.396875821919551</v>
      </c>
    </row>
    <row r="1290" spans="1:45">
      <c r="A1290">
        <v>17</v>
      </c>
      <c r="B1290">
        <v>349</v>
      </c>
      <c r="C1290">
        <v>2023</v>
      </c>
      <c r="D1290">
        <v>1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15</v>
      </c>
      <c r="N1290">
        <v>99</v>
      </c>
      <c r="O1290">
        <v>99</v>
      </c>
      <c r="P1290">
        <v>99</v>
      </c>
      <c r="Q1290">
        <v>10</v>
      </c>
      <c r="R1290">
        <v>10</v>
      </c>
      <c r="S1290">
        <v>7.7</v>
      </c>
      <c r="T1290">
        <v>15</v>
      </c>
      <c r="U1290">
        <v>385.38</v>
      </c>
      <c r="V1290">
        <v>100</v>
      </c>
      <c r="W1290">
        <v>100</v>
      </c>
      <c r="X1290">
        <v>70</v>
      </c>
      <c r="Y1290">
        <v>93.411410437911684</v>
      </c>
      <c r="Z1290">
        <v>1.4866068747318475</v>
      </c>
      <c r="AA1290">
        <v>0</v>
      </c>
      <c r="AB1290">
        <v>77.530831997186169</v>
      </c>
      <c r="AE1290">
        <v>0.20768431983385252</v>
      </c>
      <c r="AF1290">
        <v>0.3010811358113582</v>
      </c>
      <c r="AG1290">
        <v>1379.75</v>
      </c>
      <c r="AH1290">
        <v>80</v>
      </c>
      <c r="AI1290">
        <v>50</v>
      </c>
      <c r="AJ1290">
        <v>49.489266513053117</v>
      </c>
      <c r="AK1290">
        <v>-27.339502001268155</v>
      </c>
      <c r="AM1290">
        <v>-359.78809369474345</v>
      </c>
      <c r="AN1290">
        <v>99</v>
      </c>
      <c r="AO1290">
        <v>99</v>
      </c>
      <c r="AP1290">
        <v>99</v>
      </c>
      <c r="AQ1290">
        <v>99</v>
      </c>
      <c r="AR1290">
        <v>215.375</v>
      </c>
      <c r="AS1290">
        <v>37.787555827785219</v>
      </c>
    </row>
    <row r="1291" spans="1:45">
      <c r="A1291">
        <v>17</v>
      </c>
      <c r="B1291">
        <v>350</v>
      </c>
      <c r="C1291">
        <v>2023</v>
      </c>
      <c r="D1291">
        <v>2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15</v>
      </c>
      <c r="N1291">
        <v>99</v>
      </c>
      <c r="O1291">
        <v>99</v>
      </c>
      <c r="P1291">
        <v>99</v>
      </c>
      <c r="Q1291">
        <v>2</v>
      </c>
      <c r="R1291">
        <v>2</v>
      </c>
      <c r="S1291">
        <v>7.5</v>
      </c>
      <c r="T1291">
        <v>15</v>
      </c>
      <c r="U1291">
        <v>424.3</v>
      </c>
      <c r="V1291">
        <v>100</v>
      </c>
      <c r="W1291">
        <v>100</v>
      </c>
      <c r="X1291">
        <v>100</v>
      </c>
      <c r="Y1291">
        <v>26.699999999999719</v>
      </c>
      <c r="Z1291">
        <v>0.5</v>
      </c>
      <c r="AA1291">
        <v>0</v>
      </c>
      <c r="AB1291">
        <v>-100.00000000000038</v>
      </c>
      <c r="AE1291">
        <v>6.2912865681031799E-2</v>
      </c>
      <c r="AF1291">
        <v>0.10164617452957206</v>
      </c>
      <c r="AG1291">
        <v>1453</v>
      </c>
      <c r="AH1291">
        <v>50</v>
      </c>
      <c r="AI1291">
        <v>0</v>
      </c>
      <c r="AJ1291">
        <v>0</v>
      </c>
      <c r="AN1291">
        <v>99</v>
      </c>
      <c r="AO1291">
        <v>99</v>
      </c>
      <c r="AP1291">
        <v>99</v>
      </c>
      <c r="AQ1291">
        <v>99</v>
      </c>
      <c r="AR1291">
        <v>231</v>
      </c>
      <c r="AS1291">
        <v>36.588162747717469</v>
      </c>
    </row>
    <row r="1292" spans="1:45">
      <c r="A1292">
        <v>17</v>
      </c>
      <c r="B1292">
        <v>351</v>
      </c>
      <c r="C1292">
        <v>2023</v>
      </c>
      <c r="D1292">
        <v>3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15</v>
      </c>
      <c r="N1292">
        <v>99</v>
      </c>
      <c r="O1292">
        <v>99</v>
      </c>
      <c r="P1292">
        <v>99</v>
      </c>
      <c r="Q1292">
        <v>16</v>
      </c>
      <c r="R1292">
        <v>17</v>
      </c>
      <c r="S1292">
        <v>7.7058823529411757</v>
      </c>
      <c r="T1292">
        <v>15</v>
      </c>
      <c r="U1292">
        <v>375.81176470588241</v>
      </c>
      <c r="V1292">
        <v>94.117647058823522</v>
      </c>
      <c r="W1292">
        <v>100</v>
      </c>
      <c r="X1292">
        <v>58.82352941176471</v>
      </c>
      <c r="Y1292">
        <v>57.54265816462231</v>
      </c>
      <c r="Z1292">
        <v>1.4456712620522945</v>
      </c>
      <c r="AA1292">
        <v>0</v>
      </c>
      <c r="AB1292">
        <v>62.499207780212949</v>
      </c>
      <c r="AE1292">
        <v>0.37288879140162329</v>
      </c>
      <c r="AF1292">
        <v>0.52988674715822803</v>
      </c>
      <c r="AG1292">
        <v>1226.125</v>
      </c>
      <c r="AH1292">
        <v>94.117647058823522</v>
      </c>
      <c r="AI1292">
        <v>64.705882352941188</v>
      </c>
      <c r="AJ1292">
        <v>172.43472496860957</v>
      </c>
      <c r="AK1292">
        <v>101.19739815939836</v>
      </c>
      <c r="AM1292">
        <v>71.58002624915099</v>
      </c>
      <c r="AN1292">
        <v>99</v>
      </c>
      <c r="AO1292">
        <v>99</v>
      </c>
      <c r="AP1292">
        <v>99</v>
      </c>
      <c r="AQ1292">
        <v>99</v>
      </c>
      <c r="AR1292">
        <v>211.75</v>
      </c>
      <c r="AS1292">
        <v>40.223863724036427</v>
      </c>
    </row>
    <row r="1293" spans="1:45">
      <c r="A1293">
        <v>17</v>
      </c>
      <c r="B1293">
        <v>352</v>
      </c>
      <c r="C1293">
        <v>2023</v>
      </c>
      <c r="D1293">
        <v>4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15</v>
      </c>
      <c r="N1293">
        <v>99</v>
      </c>
      <c r="O1293">
        <v>99</v>
      </c>
      <c r="P1293">
        <v>99</v>
      </c>
      <c r="Q1293">
        <v>7</v>
      </c>
      <c r="R1293">
        <v>7</v>
      </c>
      <c r="S1293">
        <v>8.2857142857142883</v>
      </c>
      <c r="T1293">
        <v>15</v>
      </c>
      <c r="U1293">
        <v>414.25714285714281</v>
      </c>
      <c r="V1293">
        <v>100</v>
      </c>
      <c r="W1293">
        <v>100</v>
      </c>
      <c r="X1293">
        <v>100</v>
      </c>
      <c r="Y1293">
        <v>41.320173459145614</v>
      </c>
      <c r="Z1293">
        <v>0.88063057185270754</v>
      </c>
      <c r="AA1293">
        <v>0</v>
      </c>
      <c r="AB1293">
        <v>56.253423578066439</v>
      </c>
      <c r="AE1293">
        <v>0.22385673169171735</v>
      </c>
      <c r="AF1293">
        <v>0.34669500356522681</v>
      </c>
      <c r="AG1293">
        <v>1180.166666666667</v>
      </c>
      <c r="AH1293">
        <v>85.714285714285694</v>
      </c>
      <c r="AI1293">
        <v>42.857142857142847</v>
      </c>
      <c r="AJ1293">
        <v>186.7328007846738</v>
      </c>
      <c r="AK1293">
        <v>173.59928338714161</v>
      </c>
      <c r="AM1293">
        <v>108.02726480213438</v>
      </c>
      <c r="AN1293">
        <v>99</v>
      </c>
      <c r="AO1293">
        <v>99</v>
      </c>
      <c r="AP1293">
        <v>99</v>
      </c>
      <c r="AQ1293">
        <v>99</v>
      </c>
      <c r="AR1293">
        <v>217.8333333333334</v>
      </c>
      <c r="AS1293">
        <v>41.115684416720775</v>
      </c>
    </row>
    <row r="1294" spans="1:45">
      <c r="A1294">
        <v>17</v>
      </c>
      <c r="B1294">
        <v>353</v>
      </c>
      <c r="C1294">
        <v>2023</v>
      </c>
      <c r="D1294">
        <v>5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15</v>
      </c>
      <c r="N1294">
        <v>99</v>
      </c>
      <c r="O1294">
        <v>99</v>
      </c>
      <c r="P1294">
        <v>99</v>
      </c>
      <c r="Q1294">
        <v>5</v>
      </c>
      <c r="R1294">
        <v>5</v>
      </c>
      <c r="S1294">
        <v>7.8</v>
      </c>
      <c r="T1294">
        <v>15</v>
      </c>
      <c r="U1294">
        <v>372.46</v>
      </c>
      <c r="V1294">
        <v>100</v>
      </c>
      <c r="W1294">
        <v>100</v>
      </c>
      <c r="X1294">
        <v>60</v>
      </c>
      <c r="Y1294">
        <v>43.718764849889993</v>
      </c>
      <c r="Z1294">
        <v>0.40000000000000302</v>
      </c>
      <c r="AA1294">
        <v>0</v>
      </c>
      <c r="AB1294">
        <v>63.313774062555282</v>
      </c>
      <c r="AE1294">
        <v>0.12889920082495487</v>
      </c>
      <c r="AF1294">
        <v>0.18010228974486556</v>
      </c>
      <c r="AG1294">
        <v>1059.5999999999999</v>
      </c>
      <c r="AH1294">
        <v>100</v>
      </c>
      <c r="AI1294">
        <v>80</v>
      </c>
      <c r="AJ1294">
        <v>196.36048482319455</v>
      </c>
      <c r="AK1294">
        <v>47.570603044003825</v>
      </c>
      <c r="AM1294">
        <v>-26.329126273317183</v>
      </c>
      <c r="AN1294">
        <v>99</v>
      </c>
      <c r="AO1294">
        <v>99</v>
      </c>
      <c r="AP1294">
        <v>99</v>
      </c>
      <c r="AQ1294">
        <v>99</v>
      </c>
      <c r="AR1294">
        <v>210.6</v>
      </c>
      <c r="AS1294">
        <v>39.714804532081914</v>
      </c>
    </row>
    <row r="1295" spans="1:45">
      <c r="A1295">
        <v>17</v>
      </c>
      <c r="B1295">
        <v>354</v>
      </c>
      <c r="C1295">
        <v>2023</v>
      </c>
      <c r="D1295">
        <v>6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15</v>
      </c>
      <c r="N1295">
        <v>99</v>
      </c>
      <c r="O1295">
        <v>99</v>
      </c>
      <c r="P1295">
        <v>99</v>
      </c>
      <c r="Q1295">
        <v>10</v>
      </c>
      <c r="R1295">
        <v>10</v>
      </c>
      <c r="S1295">
        <v>8</v>
      </c>
      <c r="T1295">
        <v>15</v>
      </c>
      <c r="U1295">
        <v>415.99000000000007</v>
      </c>
      <c r="V1295">
        <v>100</v>
      </c>
      <c r="W1295">
        <v>100</v>
      </c>
      <c r="X1295">
        <v>90</v>
      </c>
      <c r="Y1295">
        <v>60.918920706131793</v>
      </c>
      <c r="Z1295">
        <v>0.77459666924148318</v>
      </c>
      <c r="AA1295">
        <v>0</v>
      </c>
      <c r="AB1295">
        <v>32.678081241025637</v>
      </c>
      <c r="AE1295">
        <v>0.24752475247524752</v>
      </c>
      <c r="AF1295">
        <v>0.39133628372863649</v>
      </c>
      <c r="AG1295">
        <v>1184</v>
      </c>
      <c r="AH1295">
        <v>100</v>
      </c>
      <c r="AI1295">
        <v>80</v>
      </c>
      <c r="AJ1295">
        <v>143.3345736380445</v>
      </c>
      <c r="AK1295">
        <v>3.6440419450887824</v>
      </c>
      <c r="AM1295">
        <v>-50.348347821908035</v>
      </c>
      <c r="AN1295">
        <v>99</v>
      </c>
      <c r="AO1295">
        <v>99</v>
      </c>
      <c r="AP1295">
        <v>99</v>
      </c>
      <c r="AQ1295">
        <v>99</v>
      </c>
      <c r="AR1295">
        <v>218.7</v>
      </c>
      <c r="AS1295">
        <v>39.545117443135069</v>
      </c>
    </row>
    <row r="1296" spans="1:45">
      <c r="A1296">
        <v>17</v>
      </c>
      <c r="B1296">
        <v>355</v>
      </c>
      <c r="C1296">
        <v>2023</v>
      </c>
      <c r="D1296">
        <v>7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15</v>
      </c>
      <c r="N1296">
        <v>99</v>
      </c>
      <c r="O1296">
        <v>99</v>
      </c>
      <c r="P1296">
        <v>99</v>
      </c>
      <c r="Q1296">
        <v>3</v>
      </c>
      <c r="R1296">
        <v>4</v>
      </c>
      <c r="S1296">
        <v>7.75</v>
      </c>
      <c r="T1296">
        <v>15</v>
      </c>
      <c r="U1296">
        <v>422.17500000000001</v>
      </c>
      <c r="V1296">
        <v>100</v>
      </c>
      <c r="W1296">
        <v>100</v>
      </c>
      <c r="X1296">
        <v>100</v>
      </c>
      <c r="Y1296">
        <v>32.153489312981527</v>
      </c>
      <c r="Z1296">
        <v>0.82915619758885006</v>
      </c>
      <c r="AA1296">
        <v>0</v>
      </c>
      <c r="AB1296">
        <v>48.925807865565858</v>
      </c>
      <c r="AE1296">
        <v>0.15741833923652099</v>
      </c>
      <c r="AF1296">
        <v>0.25170835100250338</v>
      </c>
      <c r="AG1296">
        <v>1138.5</v>
      </c>
      <c r="AH1296">
        <v>100</v>
      </c>
      <c r="AI1296">
        <v>75</v>
      </c>
      <c r="AJ1296">
        <v>141.66950977539238</v>
      </c>
      <c r="AK1296">
        <v>-63.143924116143637</v>
      </c>
      <c r="AM1296">
        <v>11.599086003431893</v>
      </c>
      <c r="AN1296">
        <v>99</v>
      </c>
      <c r="AO1296">
        <v>99</v>
      </c>
      <c r="AP1296">
        <v>99</v>
      </c>
      <c r="AQ1296">
        <v>99</v>
      </c>
      <c r="AR1296">
        <v>220.75</v>
      </c>
      <c r="AS1296">
        <v>39.223594382532241</v>
      </c>
    </row>
    <row r="1297" spans="1:45">
      <c r="A1297">
        <v>17</v>
      </c>
      <c r="B1297">
        <v>356</v>
      </c>
      <c r="C1297">
        <v>2023</v>
      </c>
      <c r="D1297">
        <v>8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15</v>
      </c>
      <c r="N1297">
        <v>99</v>
      </c>
      <c r="O1297">
        <v>99</v>
      </c>
      <c r="P1297">
        <v>99</v>
      </c>
      <c r="Q1297">
        <v>4</v>
      </c>
      <c r="R1297">
        <v>7</v>
      </c>
      <c r="S1297">
        <v>8.1428571428571388</v>
      </c>
      <c r="T1297">
        <v>15</v>
      </c>
      <c r="U1297">
        <v>381.0714285714285</v>
      </c>
      <c r="V1297">
        <v>100</v>
      </c>
      <c r="W1297">
        <v>100</v>
      </c>
      <c r="X1297">
        <v>71.428571428571445</v>
      </c>
      <c r="Y1297">
        <v>34.633704240057469</v>
      </c>
      <c r="Z1297">
        <v>1.1248582677159789</v>
      </c>
      <c r="AA1297">
        <v>0</v>
      </c>
      <c r="AB1297">
        <v>42.803805487353053</v>
      </c>
      <c r="AE1297">
        <v>0.21895527056615577</v>
      </c>
      <c r="AF1297">
        <v>0.32031703400956352</v>
      </c>
      <c r="AG1297">
        <v>1166</v>
      </c>
      <c r="AH1297">
        <v>100</v>
      </c>
      <c r="AI1297">
        <v>85.714285714285694</v>
      </c>
      <c r="AJ1297">
        <v>158.23851797659302</v>
      </c>
      <c r="AK1297">
        <v>83.999557220452644</v>
      </c>
      <c r="AM1297">
        <v>1.2841386901156484</v>
      </c>
      <c r="AN1297">
        <v>99</v>
      </c>
      <c r="AO1297">
        <v>99</v>
      </c>
      <c r="AP1297">
        <v>99</v>
      </c>
      <c r="AQ1297">
        <v>99</v>
      </c>
      <c r="AR1297">
        <v>210.71428571428575</v>
      </c>
      <c r="AS1297">
        <v>40.824651683957995</v>
      </c>
    </row>
    <row r="1298" spans="1:45">
      <c r="A1298">
        <v>17</v>
      </c>
      <c r="B1298">
        <v>357</v>
      </c>
      <c r="C1298">
        <v>2023</v>
      </c>
      <c r="D1298">
        <v>9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15</v>
      </c>
      <c r="N1298">
        <v>99</v>
      </c>
      <c r="O1298">
        <v>99</v>
      </c>
      <c r="P1298">
        <v>99</v>
      </c>
      <c r="Q1298">
        <v>3</v>
      </c>
      <c r="R1298">
        <v>4</v>
      </c>
      <c r="S1298">
        <v>7.75</v>
      </c>
      <c r="T1298">
        <v>15</v>
      </c>
      <c r="U1298">
        <v>428.52499999999998</v>
      </c>
      <c r="V1298">
        <v>100</v>
      </c>
      <c r="W1298">
        <v>100</v>
      </c>
      <c r="X1298">
        <v>100</v>
      </c>
      <c r="Y1298">
        <v>43.618194311548145</v>
      </c>
      <c r="Z1298">
        <v>0.82915619758885006</v>
      </c>
      <c r="AA1298">
        <v>0</v>
      </c>
      <c r="AB1298">
        <v>52.967132507257119</v>
      </c>
      <c r="AE1298">
        <v>0.11827321111768184</v>
      </c>
      <c r="AF1298">
        <v>0.1960422140955736</v>
      </c>
      <c r="AG1298">
        <v>1293.25</v>
      </c>
      <c r="AH1298">
        <v>100</v>
      </c>
      <c r="AI1298">
        <v>50</v>
      </c>
      <c r="AJ1298">
        <v>130.57445194217738</v>
      </c>
      <c r="AK1298">
        <v>-55.026762735637426</v>
      </c>
      <c r="AM1298">
        <v>-20.724301556201528</v>
      </c>
      <c r="AN1298">
        <v>99</v>
      </c>
      <c r="AO1298">
        <v>99</v>
      </c>
      <c r="AP1298">
        <v>99</v>
      </c>
      <c r="AQ1298">
        <v>99</v>
      </c>
      <c r="AR1298">
        <v>221.25</v>
      </c>
      <c r="AS1298">
        <v>39.481326702044377</v>
      </c>
    </row>
    <row r="1299" spans="1:45">
      <c r="A1299">
        <v>17</v>
      </c>
      <c r="B1299">
        <v>358</v>
      </c>
      <c r="C1299">
        <v>2023</v>
      </c>
      <c r="D1299">
        <v>10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15</v>
      </c>
      <c r="N1299">
        <v>99</v>
      </c>
      <c r="O1299">
        <v>99</v>
      </c>
      <c r="P1299">
        <v>99</v>
      </c>
      <c r="Q1299">
        <v>15</v>
      </c>
      <c r="R1299">
        <v>17</v>
      </c>
      <c r="S1299">
        <v>8</v>
      </c>
      <c r="T1299">
        <v>15</v>
      </c>
      <c r="U1299">
        <v>371.5117647058824</v>
      </c>
      <c r="V1299">
        <v>100</v>
      </c>
      <c r="W1299">
        <v>100</v>
      </c>
      <c r="X1299">
        <v>58.82352941176471</v>
      </c>
      <c r="Y1299">
        <v>70.035242240670613</v>
      </c>
      <c r="Z1299">
        <v>1.3719886811400701</v>
      </c>
      <c r="AA1299">
        <v>0</v>
      </c>
      <c r="AB1299">
        <v>66.618160507947863</v>
      </c>
      <c r="AE1299">
        <v>0.236538193961319</v>
      </c>
      <c r="AF1299">
        <v>0.34107156859547239</v>
      </c>
      <c r="AG1299">
        <v>1040.8235294117649</v>
      </c>
      <c r="AH1299">
        <v>100</v>
      </c>
      <c r="AI1299">
        <v>82.352941176470608</v>
      </c>
      <c r="AJ1299">
        <v>197.20435363709836</v>
      </c>
      <c r="AK1299">
        <v>18.931676644198035</v>
      </c>
      <c r="AM1299">
        <v>-12.414240648127191</v>
      </c>
      <c r="AN1299">
        <v>99</v>
      </c>
      <c r="AO1299">
        <v>99</v>
      </c>
      <c r="AP1299">
        <v>99</v>
      </c>
      <c r="AQ1299">
        <v>99</v>
      </c>
      <c r="AR1299">
        <v>210.17647058823525</v>
      </c>
      <c r="AS1299">
        <v>39.614954592047695</v>
      </c>
    </row>
    <row r="1300" spans="1:45">
      <c r="A1300">
        <v>17</v>
      </c>
      <c r="B1300">
        <v>359</v>
      </c>
      <c r="C1300">
        <v>2023</v>
      </c>
      <c r="D1300">
        <v>11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15</v>
      </c>
      <c r="N1300">
        <v>99</v>
      </c>
      <c r="O1300">
        <v>99</v>
      </c>
      <c r="P1300">
        <v>99</v>
      </c>
      <c r="Q1300">
        <v>20</v>
      </c>
      <c r="R1300">
        <v>22</v>
      </c>
      <c r="S1300">
        <v>7.8181818181818192</v>
      </c>
      <c r="T1300">
        <v>15</v>
      </c>
      <c r="U1300">
        <v>385.39545454545447</v>
      </c>
      <c r="V1300">
        <v>95.454545454545439</v>
      </c>
      <c r="W1300">
        <v>100</v>
      </c>
      <c r="X1300">
        <v>77.272727272727266</v>
      </c>
      <c r="Y1300">
        <v>60.862374384364394</v>
      </c>
      <c r="Z1300">
        <v>1.46586504514519</v>
      </c>
      <c r="AA1300">
        <v>0</v>
      </c>
      <c r="AB1300">
        <v>72.076420621639187</v>
      </c>
      <c r="AE1300">
        <v>0.34262575922753474</v>
      </c>
      <c r="AF1300">
        <v>0.50571880908102484</v>
      </c>
      <c r="AG1300">
        <v>1209.5</v>
      </c>
      <c r="AH1300">
        <v>100</v>
      </c>
      <c r="AI1300">
        <v>77.272727272727266</v>
      </c>
      <c r="AJ1300">
        <v>224.60121225286059</v>
      </c>
      <c r="AK1300">
        <v>23.767370113285896</v>
      </c>
      <c r="AM1300">
        <v>22.807688734854441</v>
      </c>
      <c r="AN1300">
        <v>99</v>
      </c>
      <c r="AO1300">
        <v>99</v>
      </c>
      <c r="AP1300">
        <v>99</v>
      </c>
      <c r="AQ1300">
        <v>99</v>
      </c>
      <c r="AR1300">
        <v>213.3636363636364</v>
      </c>
      <c r="AS1300">
        <v>39.604836800250048</v>
      </c>
    </row>
    <row r="1301" spans="1:45">
      <c r="A1301">
        <v>17</v>
      </c>
      <c r="B1301">
        <v>360</v>
      </c>
      <c r="C1301">
        <v>2023</v>
      </c>
      <c r="D1301">
        <v>12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15</v>
      </c>
      <c r="N1301">
        <v>99</v>
      </c>
      <c r="O1301">
        <v>99</v>
      </c>
      <c r="P1301">
        <v>99</v>
      </c>
      <c r="Q1301">
        <v>4</v>
      </c>
      <c r="R1301">
        <v>4</v>
      </c>
      <c r="S1301">
        <v>9</v>
      </c>
      <c r="T1301">
        <v>15</v>
      </c>
      <c r="U1301">
        <v>423.6</v>
      </c>
      <c r="V1301">
        <v>100</v>
      </c>
      <c r="W1301">
        <v>100</v>
      </c>
      <c r="X1301">
        <v>100</v>
      </c>
      <c r="Y1301">
        <v>67.852229145400656</v>
      </c>
      <c r="Z1301">
        <v>1.2247448713915889</v>
      </c>
      <c r="AA1301">
        <v>0</v>
      </c>
      <c r="AB1301">
        <v>73.614646073332736</v>
      </c>
      <c r="AE1301">
        <v>9.5260776375327483E-2</v>
      </c>
      <c r="AF1301">
        <v>0.15401604751955003</v>
      </c>
      <c r="AG1301">
        <v>1383.333333333333</v>
      </c>
      <c r="AH1301">
        <v>75</v>
      </c>
      <c r="AI1301">
        <v>75</v>
      </c>
      <c r="AJ1301">
        <v>11.841546445558778</v>
      </c>
      <c r="AK1301">
        <v>3204.7157227363828</v>
      </c>
      <c r="AM1301">
        <v>3079.8494759483096</v>
      </c>
      <c r="AN1301">
        <v>99</v>
      </c>
      <c r="AO1301">
        <v>99</v>
      </c>
      <c r="AP1301">
        <v>99</v>
      </c>
      <c r="AQ1301">
        <v>99</v>
      </c>
      <c r="AR1301">
        <v>214</v>
      </c>
      <c r="AS1301">
        <v>44.968743177621803</v>
      </c>
    </row>
    <row r="1302" spans="1:45">
      <c r="A1302">
        <v>18</v>
      </c>
      <c r="B1302">
        <v>1</v>
      </c>
      <c r="C1302">
        <v>2024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6630</v>
      </c>
      <c r="R1302">
        <v>34107</v>
      </c>
      <c r="S1302">
        <v>3.3717371472293323</v>
      </c>
      <c r="T1302">
        <v>7.430967250124608</v>
      </c>
      <c r="U1302">
        <v>261.32455800861754</v>
      </c>
      <c r="V1302">
        <v>6.3681942123317796</v>
      </c>
      <c r="W1302">
        <v>67.235464860585807</v>
      </c>
      <c r="X1302">
        <v>4.4067200281467134</v>
      </c>
      <c r="Y1302">
        <v>48.763238213522349</v>
      </c>
      <c r="Z1302">
        <v>1.2557052644531552</v>
      </c>
      <c r="AA1302">
        <v>2.1430927200228687</v>
      </c>
      <c r="AB1302">
        <v>70.884104631996237</v>
      </c>
      <c r="AC1302">
        <v>70.056858211721874</v>
      </c>
      <c r="AD1302">
        <v>74.396565076519877</v>
      </c>
      <c r="AE1302">
        <v>75.38124917119741</v>
      </c>
      <c r="AF1302">
        <v>74.25101850267238</v>
      </c>
      <c r="AG1302">
        <v>1081.4300559298338</v>
      </c>
      <c r="AH1302">
        <v>92.212742252323594</v>
      </c>
      <c r="AI1302">
        <v>0</v>
      </c>
      <c r="AJ1302">
        <v>212.05997136626911</v>
      </c>
      <c r="AK1302">
        <v>25.395128972189958</v>
      </c>
      <c r="AL1302">
        <v>-1.3450843842797655</v>
      </c>
      <c r="AM1302">
        <v>-31.28950955572498</v>
      </c>
      <c r="AN1302">
        <v>0</v>
      </c>
      <c r="AO1302">
        <v>99</v>
      </c>
      <c r="AP1302">
        <v>99</v>
      </c>
      <c r="AQ1302">
        <v>99</v>
      </c>
      <c r="AR1302">
        <v>217.20671793568073</v>
      </c>
      <c r="AS1302">
        <v>25.477319636507598</v>
      </c>
    </row>
    <row r="1303" spans="1:45">
      <c r="A1303">
        <v>18</v>
      </c>
      <c r="B1303">
        <v>2</v>
      </c>
      <c r="C1303">
        <v>2024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3438</v>
      </c>
      <c r="R1303">
        <v>11139</v>
      </c>
      <c r="S1303">
        <v>5.4149977548271186</v>
      </c>
      <c r="T1303">
        <v>7.5135110871712012</v>
      </c>
      <c r="U1303">
        <v>277.48223359368001</v>
      </c>
      <c r="V1303">
        <v>47.472843163659206</v>
      </c>
      <c r="W1303">
        <v>63.452733638567189</v>
      </c>
      <c r="X1303">
        <v>12.739025047131699</v>
      </c>
      <c r="Y1303">
        <v>63.88572158044056</v>
      </c>
      <c r="Z1303">
        <v>1.6865943922242501</v>
      </c>
      <c r="AA1303">
        <v>2.6336732036491899</v>
      </c>
      <c r="AB1303">
        <v>75.748870802014551</v>
      </c>
      <c r="AC1303">
        <v>58.716490294048846</v>
      </c>
      <c r="AD1303">
        <v>57.638059743038639</v>
      </c>
      <c r="AE1303">
        <v>24.618750828802543</v>
      </c>
      <c r="AF1303">
        <v>25.74898149732762</v>
      </c>
      <c r="AG1303">
        <v>1048.2635784181707</v>
      </c>
      <c r="AH1303">
        <v>99.928180267528518</v>
      </c>
      <c r="AI1303">
        <v>100</v>
      </c>
      <c r="AJ1303">
        <v>211.2367151514392</v>
      </c>
      <c r="AK1303">
        <v>21.301228064736204</v>
      </c>
      <c r="AL1303">
        <v>0.88357004980654996</v>
      </c>
      <c r="AM1303">
        <v>-10.736228423952756</v>
      </c>
      <c r="AN1303">
        <v>1</v>
      </c>
      <c r="AO1303">
        <v>99</v>
      </c>
      <c r="AP1303">
        <v>99</v>
      </c>
      <c r="AQ1303">
        <v>99</v>
      </c>
      <c r="AR1303">
        <v>208.52985007630849</v>
      </c>
      <c r="AS1303">
        <v>30.300124580449953</v>
      </c>
    </row>
    <row r="1304" spans="1:45">
      <c r="A1304">
        <v>18</v>
      </c>
      <c r="B1304">
        <v>3</v>
      </c>
      <c r="C1304">
        <v>2023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6998</v>
      </c>
      <c r="R1304">
        <v>38588</v>
      </c>
      <c r="S1304">
        <v>3.2942416827198406</v>
      </c>
      <c r="T1304">
        <v>7.3389913962890017</v>
      </c>
      <c r="U1304">
        <v>257.8301518606811</v>
      </c>
      <c r="V1304">
        <v>5.810096403026848</v>
      </c>
      <c r="W1304">
        <v>65.548875298020093</v>
      </c>
      <c r="X1304">
        <v>3.749870426039184</v>
      </c>
      <c r="Y1304">
        <v>47.396064617579206</v>
      </c>
      <c r="Z1304">
        <v>1.2365051942571064</v>
      </c>
      <c r="AA1304">
        <v>2.1412411810942178</v>
      </c>
      <c r="AB1304">
        <v>69.746395109210226</v>
      </c>
      <c r="AC1304">
        <v>71.481510823884648</v>
      </c>
      <c r="AD1304">
        <v>75.073242724170143</v>
      </c>
      <c r="AE1304">
        <v>76.372560661837483</v>
      </c>
      <c r="AF1304">
        <v>75.028925556575516</v>
      </c>
      <c r="AG1304">
        <v>1080.1982407148839</v>
      </c>
      <c r="AH1304">
        <v>92.743858194257314</v>
      </c>
      <c r="AI1304">
        <v>0</v>
      </c>
      <c r="AJ1304">
        <v>211.93565538689165</v>
      </c>
      <c r="AK1304">
        <v>24.269487683649484</v>
      </c>
      <c r="AL1304">
        <v>-0.88748998259865619</v>
      </c>
      <c r="AM1304">
        <v>-31.892388801961086</v>
      </c>
      <c r="AN1304">
        <v>0</v>
      </c>
      <c r="AO1304">
        <v>99</v>
      </c>
      <c r="AP1304">
        <v>99</v>
      </c>
      <c r="AQ1304">
        <v>99</v>
      </c>
      <c r="AR1304">
        <v>216.81510751186821</v>
      </c>
      <c r="AS1304">
        <v>25.289537111236207</v>
      </c>
    </row>
    <row r="1305" spans="1:45">
      <c r="A1305">
        <v>18</v>
      </c>
      <c r="B1305">
        <v>4</v>
      </c>
      <c r="C1305">
        <v>2023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3647</v>
      </c>
      <c r="R1305">
        <v>11938</v>
      </c>
      <c r="S1305">
        <v>5.3910857908847181</v>
      </c>
      <c r="T1305">
        <v>7.579745350980061</v>
      </c>
      <c r="U1305">
        <v>277.3721812698937</v>
      </c>
      <c r="V1305">
        <v>47.034679175741317</v>
      </c>
      <c r="W1305">
        <v>65.287317808678154</v>
      </c>
      <c r="X1305">
        <v>12.305243759423684</v>
      </c>
      <c r="Y1305">
        <v>63.539485595998066</v>
      </c>
      <c r="Z1305">
        <v>1.7181704103688076</v>
      </c>
      <c r="AA1305">
        <v>2.5906028620053223</v>
      </c>
      <c r="AB1305">
        <v>77.197759675513609</v>
      </c>
      <c r="AC1305">
        <v>58.591109291597263</v>
      </c>
      <c r="AD1305">
        <v>59.122086081295599</v>
      </c>
      <c r="AE1305">
        <v>23.627439338162539</v>
      </c>
      <c r="AF1305">
        <v>24.97107444342447</v>
      </c>
      <c r="AG1305">
        <v>1050.5092142737476</v>
      </c>
      <c r="AH1305">
        <v>99.907857262523038</v>
      </c>
      <c r="AI1305">
        <v>100</v>
      </c>
      <c r="AJ1305">
        <v>211.45781825981888</v>
      </c>
      <c r="AK1305">
        <v>17.997225922100611</v>
      </c>
      <c r="AL1305">
        <v>0.25864784015924802</v>
      </c>
      <c r="AM1305">
        <v>-12.289722165940349</v>
      </c>
      <c r="AN1305">
        <v>1</v>
      </c>
      <c r="AO1305">
        <v>99</v>
      </c>
      <c r="AP1305">
        <v>99</v>
      </c>
      <c r="AQ1305">
        <v>99</v>
      </c>
      <c r="AR1305">
        <v>208.72591723906856</v>
      </c>
      <c r="AS1305">
        <v>30.218543206697674</v>
      </c>
    </row>
    <row r="1306" spans="1:45">
      <c r="A1306">
        <v>18</v>
      </c>
      <c r="B1306">
        <v>5</v>
      </c>
      <c r="C1306">
        <v>2022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7278</v>
      </c>
      <c r="R1306">
        <v>42910</v>
      </c>
      <c r="S1306">
        <v>3.3432996443945351</v>
      </c>
      <c r="T1306">
        <v>7.320368212537872</v>
      </c>
      <c r="U1306">
        <v>260.62612980657195</v>
      </c>
      <c r="V1306">
        <v>6.0055931018410638</v>
      </c>
      <c r="W1306">
        <v>65.327429503612194</v>
      </c>
      <c r="X1306">
        <v>3.8825448613376823</v>
      </c>
      <c r="Y1306">
        <v>46.51201752963312</v>
      </c>
      <c r="Z1306">
        <v>1.2339383446073897</v>
      </c>
      <c r="AA1306">
        <v>2.1238450364941466</v>
      </c>
      <c r="AB1306">
        <v>69.956192951756307</v>
      </c>
      <c r="AC1306">
        <v>70.393349505395904</v>
      </c>
      <c r="AD1306">
        <v>74.027394485179897</v>
      </c>
      <c r="AE1306">
        <v>78.40306961447105</v>
      </c>
      <c r="AF1306">
        <v>76.845612129660012</v>
      </c>
      <c r="AG1306">
        <v>1082.9017412620994</v>
      </c>
      <c r="AH1306">
        <v>91.405266837567012</v>
      </c>
      <c r="AI1306">
        <v>0</v>
      </c>
      <c r="AJ1306">
        <v>212.28102944292127</v>
      </c>
      <c r="AK1306">
        <v>20.188244412535688</v>
      </c>
      <c r="AL1306">
        <v>-5.954844418136962</v>
      </c>
      <c r="AM1306">
        <v>-35.072822814628303</v>
      </c>
      <c r="AN1306">
        <v>0</v>
      </c>
      <c r="AO1306">
        <v>99</v>
      </c>
      <c r="AP1306">
        <v>99</v>
      </c>
      <c r="AQ1306">
        <v>99</v>
      </c>
      <c r="AR1306">
        <v>217.16442164320557</v>
      </c>
      <c r="AS1306">
        <v>25.391600593957087</v>
      </c>
    </row>
    <row r="1307" spans="1:45">
      <c r="A1307">
        <v>18</v>
      </c>
      <c r="B1307">
        <v>6</v>
      </c>
      <c r="C1307">
        <v>2022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3755</v>
      </c>
      <c r="R1307">
        <v>11820</v>
      </c>
      <c r="S1307">
        <v>5.5146872090070245</v>
      </c>
      <c r="T1307">
        <v>7.7615905245346868</v>
      </c>
      <c r="U1307">
        <v>285.08424873096442</v>
      </c>
      <c r="V1307">
        <v>51.277495769881561</v>
      </c>
      <c r="W1307">
        <v>67.868020304568532</v>
      </c>
      <c r="X1307">
        <v>14.763113367174288</v>
      </c>
      <c r="Y1307">
        <v>62.680135341799527</v>
      </c>
      <c r="Z1307">
        <v>1.724360627091295</v>
      </c>
      <c r="AA1307">
        <v>2.6034300246489326</v>
      </c>
      <c r="AB1307">
        <v>75.790004933297269</v>
      </c>
      <c r="AC1307">
        <v>59.963112349406885</v>
      </c>
      <c r="AD1307">
        <v>58.312927284461331</v>
      </c>
      <c r="AE1307">
        <v>21.596930385528953</v>
      </c>
      <c r="AF1307">
        <v>23.154387870339963</v>
      </c>
      <c r="AG1307">
        <v>1057.2976311336718</v>
      </c>
      <c r="AH1307">
        <v>98.824027072758042</v>
      </c>
      <c r="AI1307">
        <v>100</v>
      </c>
      <c r="AJ1307">
        <v>210.41299147757965</v>
      </c>
      <c r="AK1307">
        <v>19.360874479078102</v>
      </c>
      <c r="AL1307">
        <v>1.9011553961055665</v>
      </c>
      <c r="AM1307">
        <v>-13.089341515467316</v>
      </c>
      <c r="AN1307">
        <v>1</v>
      </c>
      <c r="AO1307">
        <v>99</v>
      </c>
      <c r="AP1307">
        <v>99</v>
      </c>
      <c r="AQ1307">
        <v>99</v>
      </c>
      <c r="AR1307">
        <v>209.83595600676821</v>
      </c>
      <c r="AS1307">
        <v>30.630533335107096</v>
      </c>
    </row>
    <row r="1308" spans="1:45">
      <c r="A1308">
        <v>18</v>
      </c>
      <c r="B1308">
        <v>7</v>
      </c>
      <c r="C1308">
        <v>2021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6960</v>
      </c>
      <c r="R1308">
        <v>37414.68</v>
      </c>
      <c r="S1308">
        <v>3.3893570651947318</v>
      </c>
      <c r="T1308">
        <v>7.5095924915033345</v>
      </c>
      <c r="U1308">
        <v>261.70277628994745</v>
      </c>
      <c r="V1308">
        <v>5.3454954044776008E-2</v>
      </c>
      <c r="W1308">
        <v>69.12527382300209</v>
      </c>
      <c r="X1308">
        <v>4.067922002807455</v>
      </c>
      <c r="Y1308">
        <v>46.209504708108511</v>
      </c>
      <c r="Z1308">
        <v>1.2149520301509571</v>
      </c>
      <c r="AA1308">
        <v>2.1428238039741179</v>
      </c>
      <c r="AB1308">
        <v>76.656185914760613</v>
      </c>
      <c r="AC1308">
        <v>71.676637296427927</v>
      </c>
      <c r="AD1308">
        <v>79.359991343148693</v>
      </c>
      <c r="AE1308">
        <v>74.45778586541725</v>
      </c>
      <c r="AF1308">
        <v>72.825112798749743</v>
      </c>
      <c r="AG1308">
        <v>1085.7662023077985</v>
      </c>
      <c r="AH1308">
        <v>98.691208905167713</v>
      </c>
      <c r="AI1308">
        <v>0</v>
      </c>
      <c r="AJ1308">
        <v>214.66673929210219</v>
      </c>
      <c r="AK1308">
        <v>19.799781251473497</v>
      </c>
      <c r="AL1308">
        <v>-4.632490856033856</v>
      </c>
      <c r="AM1308">
        <v>-18.765150350384136</v>
      </c>
      <c r="AN1308">
        <v>0</v>
      </c>
      <c r="AO1308">
        <v>99</v>
      </c>
      <c r="AP1308">
        <v>99</v>
      </c>
      <c r="AQ1308">
        <v>99</v>
      </c>
      <c r="AR1308">
        <v>216.57791965948391</v>
      </c>
      <c r="AS1308">
        <v>25.70670862382886</v>
      </c>
    </row>
    <row r="1309" spans="1:45">
      <c r="A1309">
        <v>18</v>
      </c>
      <c r="B1309">
        <v>8</v>
      </c>
      <c r="C1309">
        <v>2021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4061</v>
      </c>
      <c r="R1309">
        <v>12834.84</v>
      </c>
      <c r="S1309">
        <v>5.4433954766868942</v>
      </c>
      <c r="T1309">
        <v>7.8141215628710592</v>
      </c>
      <c r="U1309">
        <v>284.67313889382478</v>
      </c>
      <c r="V1309">
        <v>12.92575521003768</v>
      </c>
      <c r="W1309">
        <v>68.968526292497614</v>
      </c>
      <c r="X1309">
        <v>13.29973727759754</v>
      </c>
      <c r="Y1309">
        <v>58.617090561982415</v>
      </c>
      <c r="Z1309">
        <v>1.7825119961035996</v>
      </c>
      <c r="AA1309">
        <v>2.6024872446233518</v>
      </c>
      <c r="AB1309">
        <v>72.190201266131098</v>
      </c>
      <c r="AC1309">
        <v>58.361537918905007</v>
      </c>
      <c r="AD1309">
        <v>53.771142829302541</v>
      </c>
      <c r="AE1309">
        <v>25.542214134582768</v>
      </c>
      <c r="AF1309">
        <v>27.174887201250232</v>
      </c>
      <c r="AG1309">
        <v>1051.9916633164105</v>
      </c>
      <c r="AH1309">
        <v>98.333909889020816</v>
      </c>
      <c r="AI1309">
        <v>100</v>
      </c>
      <c r="AJ1309">
        <v>216.96872003895967</v>
      </c>
      <c r="AK1309">
        <v>20.432881633135079</v>
      </c>
      <c r="AL1309">
        <v>1.0182429097966028</v>
      </c>
      <c r="AM1309">
        <v>-13.307834245549001</v>
      </c>
      <c r="AN1309">
        <v>1</v>
      </c>
      <c r="AO1309">
        <v>99</v>
      </c>
      <c r="AP1309">
        <v>99</v>
      </c>
      <c r="AQ1309">
        <v>99</v>
      </c>
      <c r="AR1309">
        <v>210.23771498771495</v>
      </c>
      <c r="AS1309">
        <v>30.56201571162751</v>
      </c>
    </row>
    <row r="1310" spans="1:45">
      <c r="A1310">
        <v>18</v>
      </c>
      <c r="B1310">
        <v>9</v>
      </c>
      <c r="C1310">
        <v>2020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7269</v>
      </c>
      <c r="R1310">
        <v>38112.910000000011</v>
      </c>
      <c r="S1310">
        <v>3.3223327738553676</v>
      </c>
      <c r="T1310">
        <v>7.47696777810983</v>
      </c>
      <c r="U1310">
        <v>259.78937609329842</v>
      </c>
      <c r="V1310">
        <v>5.2475657198571279E-2</v>
      </c>
      <c r="W1310">
        <v>68.514841821314604</v>
      </c>
      <c r="X1310">
        <v>3.4633933751057056</v>
      </c>
      <c r="Y1310">
        <v>45.780841588970461</v>
      </c>
      <c r="Z1310">
        <v>1.2062208106125998</v>
      </c>
      <c r="AA1310">
        <v>2.1177692376053519</v>
      </c>
      <c r="AB1310">
        <v>75.482649233753378</v>
      </c>
      <c r="AC1310">
        <v>72.115021631440982</v>
      </c>
      <c r="AD1310">
        <v>77.071354446668451</v>
      </c>
      <c r="AE1310">
        <v>76.043452591993884</v>
      </c>
      <c r="AF1310">
        <v>74.755200503435319</v>
      </c>
      <c r="AG1310">
        <v>1087.0601479009676</v>
      </c>
      <c r="AH1310">
        <v>100</v>
      </c>
      <c r="AI1310">
        <v>0</v>
      </c>
      <c r="AJ1310">
        <v>220.3858568585878</v>
      </c>
      <c r="AK1310">
        <v>19.35496416479133</v>
      </c>
      <c r="AL1310">
        <v>-4.4291776574609836</v>
      </c>
      <c r="AM1310">
        <v>-21.241112214404211</v>
      </c>
      <c r="AN1310">
        <v>0</v>
      </c>
      <c r="AO1310">
        <v>99</v>
      </c>
      <c r="AP1310">
        <v>99</v>
      </c>
      <c r="AQ1310">
        <v>99</v>
      </c>
      <c r="AR1310">
        <v>216.10817665978087</v>
      </c>
      <c r="AS1310">
        <v>25.675820193983721</v>
      </c>
    </row>
    <row r="1311" spans="1:45">
      <c r="A1311">
        <v>18</v>
      </c>
      <c r="B1311">
        <v>10</v>
      </c>
      <c r="C1311">
        <v>2020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3953</v>
      </c>
      <c r="R1311">
        <v>12007</v>
      </c>
      <c r="S1311">
        <v>5.2109602731739804</v>
      </c>
      <c r="T1311">
        <v>7.602731739818438</v>
      </c>
      <c r="U1311">
        <v>278.47710835345879</v>
      </c>
      <c r="V1311">
        <v>11.634879653535441</v>
      </c>
      <c r="W1311">
        <v>65.311901390855326</v>
      </c>
      <c r="X1311">
        <v>11.843091529940862</v>
      </c>
      <c r="Y1311">
        <v>59.995246200323137</v>
      </c>
      <c r="Z1311">
        <v>1.8053582838852664</v>
      </c>
      <c r="AA1311">
        <v>2.5988098832169042</v>
      </c>
      <c r="AB1311">
        <v>74.273430596918686</v>
      </c>
      <c r="AC1311">
        <v>60.340535559756887</v>
      </c>
      <c r="AD1311">
        <v>54.956420219326013</v>
      </c>
      <c r="AE1311">
        <v>23.956547408006113</v>
      </c>
      <c r="AF1311">
        <v>25.244799496564688</v>
      </c>
      <c r="AG1311">
        <v>1047.3209794286668</v>
      </c>
      <c r="AH1311">
        <v>100</v>
      </c>
      <c r="AI1311">
        <v>100</v>
      </c>
      <c r="AJ1311">
        <v>227.75171368613843</v>
      </c>
      <c r="AK1311">
        <v>18.198263327553235</v>
      </c>
      <c r="AL1311">
        <v>1.8158114489466963</v>
      </c>
      <c r="AM1311">
        <v>-12.94025274140197</v>
      </c>
      <c r="AN1311">
        <v>1</v>
      </c>
      <c r="AO1311">
        <v>99</v>
      </c>
      <c r="AP1311">
        <v>99</v>
      </c>
      <c r="AQ1311">
        <v>99</v>
      </c>
      <c r="AR1311">
        <v>209.62603900913501</v>
      </c>
      <c r="AS1311">
        <v>30.081843094295724</v>
      </c>
    </row>
    <row r="1312" spans="1:45">
      <c r="A1312">
        <v>18</v>
      </c>
      <c r="B1312">
        <v>11</v>
      </c>
      <c r="C1312">
        <v>2019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7711</v>
      </c>
      <c r="R1312">
        <v>44848</v>
      </c>
      <c r="S1312">
        <v>3.0666027470567254</v>
      </c>
      <c r="T1312">
        <v>7.2473911880128403</v>
      </c>
      <c r="U1312">
        <v>256.88994581698239</v>
      </c>
      <c r="V1312">
        <v>2.6757046022119143E-2</v>
      </c>
      <c r="W1312">
        <v>63.182304673564055</v>
      </c>
      <c r="X1312">
        <v>3.0034784159828756</v>
      </c>
      <c r="Y1312">
        <v>44.71371388704847</v>
      </c>
      <c r="Z1312">
        <v>1.0981129988666931</v>
      </c>
      <c r="AA1312">
        <v>2.1547669836568</v>
      </c>
      <c r="AB1312">
        <v>78.901194668815748</v>
      </c>
      <c r="AC1312">
        <v>72.740858858328934</v>
      </c>
      <c r="AD1312">
        <v>77.728361340360181</v>
      </c>
      <c r="AE1312">
        <v>79.572754209471071</v>
      </c>
      <c r="AF1312">
        <v>78.377738400571488</v>
      </c>
      <c r="AG1312">
        <v>1093.7301360377062</v>
      </c>
      <c r="AH1312">
        <v>100</v>
      </c>
      <c r="AI1312">
        <v>0</v>
      </c>
      <c r="AJ1312">
        <v>223.30846143287144</v>
      </c>
      <c r="AK1312">
        <v>20.556974915778369</v>
      </c>
      <c r="AL1312">
        <v>-3.1634356544826443</v>
      </c>
      <c r="AM1312">
        <v>-14.353285527615744</v>
      </c>
      <c r="AN1312">
        <v>0</v>
      </c>
      <c r="AO1312">
        <v>99</v>
      </c>
      <c r="AP1312">
        <v>99</v>
      </c>
      <c r="AQ1312">
        <v>99</v>
      </c>
      <c r="AR1312">
        <v>215.99160149306789</v>
      </c>
      <c r="AS1312">
        <v>25.423727835335647</v>
      </c>
    </row>
    <row r="1313" spans="1:45">
      <c r="A1313">
        <v>18</v>
      </c>
      <c r="B1313">
        <v>12</v>
      </c>
      <c r="C1313">
        <v>2019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3833</v>
      </c>
      <c r="R1313">
        <v>11513</v>
      </c>
      <c r="S1313">
        <v>5.0483800920698316</v>
      </c>
      <c r="T1313">
        <v>7.4514027620950225</v>
      </c>
      <c r="U1313">
        <v>276.06418830886764</v>
      </c>
      <c r="V1313">
        <v>11.847476765395642</v>
      </c>
      <c r="W1313">
        <v>61.660731347172749</v>
      </c>
      <c r="X1313">
        <v>11.508729262572745</v>
      </c>
      <c r="Y1313">
        <v>60.944876113637008</v>
      </c>
      <c r="Z1313">
        <v>1.8951049940058764</v>
      </c>
      <c r="AA1313">
        <v>2.6679828583386342</v>
      </c>
      <c r="AB1313">
        <v>75.439275095803751</v>
      </c>
      <c r="AC1313">
        <v>63.451849826303985</v>
      </c>
      <c r="AD1313">
        <v>53.752016402337688</v>
      </c>
      <c r="AE1313">
        <v>20.427245790528911</v>
      </c>
      <c r="AF1313">
        <v>21.622261599428537</v>
      </c>
      <c r="AG1313">
        <v>1064.3140797359501</v>
      </c>
      <c r="AH1313">
        <v>100</v>
      </c>
      <c r="AI1313">
        <v>100</v>
      </c>
      <c r="AJ1313">
        <v>255.06648143747705</v>
      </c>
      <c r="AK1313">
        <v>17.595536234360999</v>
      </c>
      <c r="AL1313">
        <v>2.002269431320177</v>
      </c>
      <c r="AM1313">
        <v>-7.8626750011339341</v>
      </c>
      <c r="AN1313">
        <v>1</v>
      </c>
      <c r="AO1313">
        <v>99</v>
      </c>
      <c r="AP1313">
        <v>99</v>
      </c>
      <c r="AQ1313">
        <v>99</v>
      </c>
      <c r="AR1313">
        <v>209.86235930921904</v>
      </c>
      <c r="AS1313">
        <v>29.830048180924916</v>
      </c>
    </row>
    <row r="1314" spans="1:45">
      <c r="A1314">
        <v>18</v>
      </c>
      <c r="B1314">
        <v>13</v>
      </c>
      <c r="C1314">
        <v>2018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8141</v>
      </c>
      <c r="R1314">
        <v>44129</v>
      </c>
      <c r="S1314">
        <v>3.1830768882140998</v>
      </c>
      <c r="T1314">
        <v>7.0414466677241707</v>
      </c>
      <c r="U1314">
        <v>253.34113780054025</v>
      </c>
      <c r="V1314">
        <v>0.13823109519816898</v>
      </c>
      <c r="W1314">
        <v>59.174239162455514</v>
      </c>
      <c r="X1314">
        <v>2.6173264746538552</v>
      </c>
      <c r="Y1314">
        <v>44.466550843702699</v>
      </c>
      <c r="Z1314">
        <v>1.2632037069853683</v>
      </c>
      <c r="AA1314">
        <v>2.2700243075824975</v>
      </c>
      <c r="AB1314">
        <v>69.876558767741585</v>
      </c>
      <c r="AC1314">
        <v>70.915340203095639</v>
      </c>
      <c r="AD1314">
        <v>71.643843837503795</v>
      </c>
      <c r="AE1314">
        <v>77.816572325380449</v>
      </c>
      <c r="AF1314">
        <v>76.55976305301094</v>
      </c>
      <c r="AG1314">
        <v>1090.1913468089938</v>
      </c>
      <c r="AH1314">
        <v>99.875365405968878</v>
      </c>
      <c r="AI1314">
        <v>0</v>
      </c>
      <c r="AJ1314">
        <v>225.21626061419403</v>
      </c>
      <c r="AK1314">
        <v>19.3521645329904</v>
      </c>
      <c r="AL1314">
        <v>-5.1513171454474227</v>
      </c>
      <c r="AM1314">
        <v>-11.162073220080002</v>
      </c>
      <c r="AN1314">
        <v>0</v>
      </c>
      <c r="AO1314">
        <v>99</v>
      </c>
      <c r="AP1314">
        <v>99</v>
      </c>
      <c r="AQ1314">
        <v>99</v>
      </c>
      <c r="AR1314">
        <v>212.72220882565713</v>
      </c>
      <c r="AS1314">
        <v>26.375666606896456</v>
      </c>
    </row>
    <row r="1315" spans="1:45">
      <c r="A1315">
        <v>18</v>
      </c>
      <c r="B1315">
        <v>14</v>
      </c>
      <c r="C1315">
        <v>2018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3981</v>
      </c>
      <c r="R1315">
        <v>12580</v>
      </c>
      <c r="S1315">
        <v>5.1425278219395878</v>
      </c>
      <c r="T1315">
        <v>7.3248807631160604</v>
      </c>
      <c r="U1315">
        <v>272.08874562798127</v>
      </c>
      <c r="V1315">
        <v>12.877583465818759</v>
      </c>
      <c r="W1315">
        <v>59.348171701112882</v>
      </c>
      <c r="X1315">
        <v>10.28616852146264</v>
      </c>
      <c r="Y1315">
        <v>61.290478576221183</v>
      </c>
      <c r="Z1315">
        <v>2.0171649660893647</v>
      </c>
      <c r="AA1315">
        <v>2.6981594786869141</v>
      </c>
      <c r="AB1315">
        <v>70.042279667619951</v>
      </c>
      <c r="AC1315">
        <v>60.492157942188008</v>
      </c>
      <c r="AD1315">
        <v>49.197188787176785</v>
      </c>
      <c r="AE1315">
        <v>22.183427674619551</v>
      </c>
      <c r="AF1315">
        <v>23.440236946989064</v>
      </c>
      <c r="AG1315">
        <v>1056.5504769475356</v>
      </c>
      <c r="AH1315">
        <v>99.642289348171701</v>
      </c>
      <c r="AI1315">
        <v>100</v>
      </c>
      <c r="AJ1315">
        <v>265.02054378585126</v>
      </c>
      <c r="AK1315">
        <v>16.609185295067547</v>
      </c>
      <c r="AL1315">
        <v>2.0204675536359296</v>
      </c>
      <c r="AM1315">
        <v>-9.1443691028399616</v>
      </c>
      <c r="AN1315">
        <v>1</v>
      </c>
      <c r="AO1315">
        <v>99</v>
      </c>
      <c r="AP1315">
        <v>99</v>
      </c>
      <c r="AQ1315">
        <v>99</v>
      </c>
      <c r="AR1315">
        <v>205.66023355869697</v>
      </c>
      <c r="AS1315">
        <v>31.171845969837161</v>
      </c>
    </row>
    <row r="1316" spans="1:45">
      <c r="A1316">
        <v>18</v>
      </c>
      <c r="B1316">
        <v>15</v>
      </c>
      <c r="C1316">
        <v>2017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8441</v>
      </c>
      <c r="R1316">
        <v>45984</v>
      </c>
      <c r="S1316">
        <v>3.2691805845511479</v>
      </c>
      <c r="T1316">
        <v>7.1444632915796804</v>
      </c>
      <c r="U1316">
        <v>254.47001565762312</v>
      </c>
      <c r="V1316">
        <v>0.13265483646485732</v>
      </c>
      <c r="W1316">
        <v>60.703723034098815</v>
      </c>
      <c r="X1316">
        <v>2.6226513569937375</v>
      </c>
      <c r="Y1316">
        <v>44.065523520269238</v>
      </c>
      <c r="Z1316">
        <v>1.2581681863741876</v>
      </c>
      <c r="AA1316">
        <v>2.3646343328049801</v>
      </c>
      <c r="AB1316">
        <v>69.898599318632222</v>
      </c>
      <c r="AC1316">
        <v>69.405126364170158</v>
      </c>
      <c r="AD1316">
        <v>68.95669858950788</v>
      </c>
      <c r="AE1316">
        <v>82.435194148650112</v>
      </c>
      <c r="AF1316">
        <v>81.219129581270991</v>
      </c>
      <c r="AG1316">
        <v>1092.7686975476838</v>
      </c>
      <c r="AH1316">
        <v>99.893441196938042</v>
      </c>
      <c r="AI1316">
        <v>0</v>
      </c>
      <c r="AJ1316">
        <v>223.86677551699063</v>
      </c>
      <c r="AK1316">
        <v>17.309337886629244</v>
      </c>
      <c r="AL1316">
        <v>-6.6304068540285748</v>
      </c>
      <c r="AM1316">
        <v>-11.946961349319702</v>
      </c>
      <c r="AN1316">
        <v>0</v>
      </c>
      <c r="AO1316">
        <v>99</v>
      </c>
      <c r="AP1316">
        <v>99</v>
      </c>
      <c r="AQ1316">
        <v>99</v>
      </c>
    </row>
    <row r="1317" spans="1:45">
      <c r="A1317">
        <v>18</v>
      </c>
      <c r="B1317">
        <v>16</v>
      </c>
      <c r="C1317">
        <v>2017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3501</v>
      </c>
      <c r="R1317">
        <v>9798</v>
      </c>
      <c r="S1317">
        <v>5.2320881812614841</v>
      </c>
      <c r="T1317">
        <v>7.526842212696466</v>
      </c>
      <c r="U1317">
        <v>276.16161461522717</v>
      </c>
      <c r="V1317">
        <v>11.75750153092468</v>
      </c>
      <c r="W1317">
        <v>62.665850173504793</v>
      </c>
      <c r="X1317">
        <v>11.900387834251884</v>
      </c>
      <c r="Y1317">
        <v>61.732691702760881</v>
      </c>
      <c r="Z1317">
        <v>2.1013373465947462</v>
      </c>
      <c r="AA1317">
        <v>2.7861165531708671</v>
      </c>
      <c r="AB1317">
        <v>68.799716330011748</v>
      </c>
      <c r="AC1317">
        <v>59.397118531182016</v>
      </c>
      <c r="AD1317">
        <v>47.199276524051648</v>
      </c>
      <c r="AE1317">
        <v>17.564805851349899</v>
      </c>
      <c r="AF1317">
        <v>18.780870418728998</v>
      </c>
      <c r="AG1317">
        <v>1064.9229434578483</v>
      </c>
      <c r="AH1317">
        <v>99.652990406205362</v>
      </c>
      <c r="AI1317">
        <v>100</v>
      </c>
      <c r="AJ1317">
        <v>270.90151273138736</v>
      </c>
      <c r="AK1317">
        <v>15.187480760646919</v>
      </c>
      <c r="AL1317">
        <v>2.5053213484502206</v>
      </c>
      <c r="AM1317">
        <v>-7.3670099647852476</v>
      </c>
      <c r="AN1317">
        <v>1</v>
      </c>
      <c r="AO1317">
        <v>99</v>
      </c>
      <c r="AP1317">
        <v>99</v>
      </c>
      <c r="AQ1317">
        <v>99</v>
      </c>
    </row>
    <row r="1318" spans="1:45">
      <c r="A1318">
        <v>18</v>
      </c>
      <c r="B1318">
        <v>17</v>
      </c>
      <c r="C1318">
        <v>2016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8576</v>
      </c>
      <c r="R1318">
        <v>46122.5</v>
      </c>
      <c r="S1318">
        <v>3.307106076210093</v>
      </c>
      <c r="T1318">
        <v>7.2107756517968449</v>
      </c>
      <c r="U1318">
        <v>255.41520949644911</v>
      </c>
      <c r="V1318">
        <v>0.13659276925578623</v>
      </c>
      <c r="W1318">
        <v>61.713914033280943</v>
      </c>
      <c r="X1318">
        <v>2.5714130847200392</v>
      </c>
      <c r="Y1318">
        <v>43.472321348317031</v>
      </c>
      <c r="Z1318">
        <v>1.3045324406838728</v>
      </c>
      <c r="AA1318">
        <v>2.4147919167305045</v>
      </c>
      <c r="AB1318">
        <v>70.821701098341848</v>
      </c>
      <c r="AC1318">
        <v>71.074976734054147</v>
      </c>
      <c r="AD1318">
        <v>70.174973170288581</v>
      </c>
      <c r="AE1318">
        <v>84.84873570830689</v>
      </c>
      <c r="AF1318">
        <v>83.613183996398689</v>
      </c>
      <c r="AG1318">
        <v>1090.7690033370657</v>
      </c>
      <c r="AI1318">
        <v>0</v>
      </c>
      <c r="AJ1318">
        <v>220.49139368627735</v>
      </c>
      <c r="AK1318">
        <v>19.112510329645719</v>
      </c>
      <c r="AL1318">
        <v>-5.4920337332518008</v>
      </c>
      <c r="AM1318">
        <v>-9.5771825535164936</v>
      </c>
      <c r="AN1318">
        <v>0</v>
      </c>
      <c r="AO1318">
        <v>99</v>
      </c>
      <c r="AP1318">
        <v>99</v>
      </c>
      <c r="AQ1318">
        <v>99</v>
      </c>
    </row>
    <row r="1319" spans="1:45">
      <c r="A1319">
        <v>18</v>
      </c>
      <c r="B1319">
        <v>18</v>
      </c>
      <c r="C1319">
        <v>2016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3214</v>
      </c>
      <c r="R1319">
        <v>8236</v>
      </c>
      <c r="S1319">
        <v>5.3132588635259825</v>
      </c>
      <c r="T1319">
        <v>7.7422292374939312</v>
      </c>
      <c r="U1319">
        <v>280.32580135988303</v>
      </c>
      <c r="V1319">
        <v>11.486158329286059</v>
      </c>
      <c r="W1319">
        <v>65.007285089849461</v>
      </c>
      <c r="X1319">
        <v>12.688198154443903</v>
      </c>
      <c r="Y1319">
        <v>60.950580032638257</v>
      </c>
      <c r="Z1319">
        <v>2.205334610563368</v>
      </c>
      <c r="AA1319">
        <v>2.9085075731313728</v>
      </c>
      <c r="AB1319">
        <v>68.197988595241881</v>
      </c>
      <c r="AC1319">
        <v>60.083541022086514</v>
      </c>
      <c r="AD1319">
        <v>46.083941329190594</v>
      </c>
      <c r="AE1319">
        <v>15.151264291693114</v>
      </c>
      <c r="AF1319">
        <v>16.386816003601307</v>
      </c>
      <c r="AG1319">
        <v>1047.4680670228263</v>
      </c>
      <c r="AI1319">
        <v>100</v>
      </c>
      <c r="AJ1319">
        <v>261.62157182336</v>
      </c>
      <c r="AK1319">
        <v>12.818644888111603</v>
      </c>
      <c r="AL1319">
        <v>1.4237214870973778</v>
      </c>
      <c r="AM1319">
        <v>-11.544946018833143</v>
      </c>
      <c r="AN1319">
        <v>1</v>
      </c>
      <c r="AO1319">
        <v>99</v>
      </c>
      <c r="AP1319">
        <v>99</v>
      </c>
      <c r="AQ1319">
        <v>99</v>
      </c>
    </row>
    <row r="1320" spans="1:45">
      <c r="A1320">
        <v>18</v>
      </c>
      <c r="B1320">
        <v>19</v>
      </c>
      <c r="C1320">
        <v>2015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8780</v>
      </c>
      <c r="R1320">
        <v>45093.9</v>
      </c>
      <c r="S1320">
        <v>3.3395492516726208</v>
      </c>
      <c r="T1320">
        <v>7.2249018159884146</v>
      </c>
      <c r="U1320">
        <v>253.76789543596897</v>
      </c>
      <c r="V1320">
        <v>0.14636125950516587</v>
      </c>
      <c r="W1320">
        <v>62.163618582557717</v>
      </c>
      <c r="X1320">
        <v>2.2685995223300703</v>
      </c>
      <c r="Y1320">
        <v>43.114094193061263</v>
      </c>
      <c r="Z1320">
        <v>1.3106863933639878</v>
      </c>
      <c r="AA1320">
        <v>2.3899540566662236</v>
      </c>
      <c r="AB1320">
        <v>69.753116016393648</v>
      </c>
      <c r="AC1320">
        <v>71.381154282408886</v>
      </c>
      <c r="AD1320">
        <v>69.751632872670882</v>
      </c>
      <c r="AE1320">
        <v>85.116716277612412</v>
      </c>
      <c r="AF1320">
        <v>84.017149378167744</v>
      </c>
      <c r="AG1320">
        <v>1092.3122498712423</v>
      </c>
      <c r="AH1320">
        <v>99.875814688904725</v>
      </c>
      <c r="AI1320">
        <v>0</v>
      </c>
      <c r="AJ1320">
        <v>223.59069030237424</v>
      </c>
      <c r="AK1320">
        <v>18.263598521048966</v>
      </c>
      <c r="AL1320">
        <v>-5.5440829431544314</v>
      </c>
      <c r="AM1320">
        <v>-11.623401792345415</v>
      </c>
      <c r="AN1320">
        <v>0</v>
      </c>
      <c r="AO1320">
        <v>99</v>
      </c>
      <c r="AP1320">
        <v>99</v>
      </c>
      <c r="AQ1320">
        <v>99</v>
      </c>
    </row>
    <row r="1321" spans="1:45">
      <c r="A1321">
        <v>18</v>
      </c>
      <c r="B1321">
        <v>20</v>
      </c>
      <c r="C1321">
        <v>2015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3120</v>
      </c>
      <c r="R1321">
        <v>7885</v>
      </c>
      <c r="S1321">
        <v>5.2530120481927698</v>
      </c>
      <c r="T1321">
        <v>7.6103994927076721</v>
      </c>
      <c r="U1321">
        <v>276.08262523779325</v>
      </c>
      <c r="V1321">
        <v>12.365250475586556</v>
      </c>
      <c r="W1321">
        <v>63.246670894102735</v>
      </c>
      <c r="X1321">
        <v>10.47558655675333</v>
      </c>
      <c r="Y1321">
        <v>58.024097545429221</v>
      </c>
      <c r="Z1321">
        <v>2.1196977854922157</v>
      </c>
      <c r="AA1321">
        <v>2.9052059463253386</v>
      </c>
      <c r="AB1321">
        <v>66.66369312961173</v>
      </c>
      <c r="AC1321">
        <v>57.959690564435135</v>
      </c>
      <c r="AD1321">
        <v>43.800518336239641</v>
      </c>
      <c r="AE1321">
        <v>14.883283722387596</v>
      </c>
      <c r="AF1321">
        <v>15.982850621832261</v>
      </c>
      <c r="AG1321">
        <v>1057.0692454026632</v>
      </c>
      <c r="AH1321">
        <v>99.467343056436292</v>
      </c>
      <c r="AI1321">
        <v>100</v>
      </c>
      <c r="AJ1321">
        <v>250.76818293314844</v>
      </c>
      <c r="AK1321">
        <v>14.746540824709564</v>
      </c>
      <c r="AL1321">
        <v>9.6557349298997425E-2</v>
      </c>
      <c r="AM1321">
        <v>-9.518115155894586</v>
      </c>
      <c r="AN1321">
        <v>1</v>
      </c>
      <c r="AO1321">
        <v>99</v>
      </c>
      <c r="AP1321">
        <v>99</v>
      </c>
      <c r="AQ1321">
        <v>99</v>
      </c>
    </row>
    <row r="1322" spans="1:45">
      <c r="A1322">
        <v>18</v>
      </c>
      <c r="B1322">
        <v>21</v>
      </c>
      <c r="C1322">
        <v>2014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9165</v>
      </c>
      <c r="R1322">
        <v>43722.5</v>
      </c>
      <c r="S1322">
        <v>3.2505003144833902</v>
      </c>
      <c r="T1322">
        <v>6.9814626336554451</v>
      </c>
      <c r="U1322">
        <v>249.20486065526856</v>
      </c>
      <c r="V1322">
        <v>0.20126936931785688</v>
      </c>
      <c r="W1322">
        <v>58.274343873291791</v>
      </c>
      <c r="X1322">
        <v>1.8091371719366456</v>
      </c>
      <c r="Y1322">
        <v>42.82143284258462</v>
      </c>
      <c r="Z1322">
        <v>1.2744573024921599</v>
      </c>
      <c r="AA1322">
        <v>2.3919379497989102</v>
      </c>
      <c r="AB1322">
        <v>69.021406417045355</v>
      </c>
      <c r="AC1322">
        <v>72.193600398273588</v>
      </c>
      <c r="AD1322">
        <v>69.462252305121638</v>
      </c>
      <c r="AE1322">
        <v>83.924372570660779</v>
      </c>
      <c r="AF1322">
        <v>82.947162116575527</v>
      </c>
      <c r="AG1322">
        <v>1096.2846910128585</v>
      </c>
      <c r="AH1322">
        <v>99.814740694150629</v>
      </c>
      <c r="AI1322">
        <v>0</v>
      </c>
      <c r="AJ1322">
        <v>229.16331598704969</v>
      </c>
      <c r="AK1322">
        <v>21.404255653231335</v>
      </c>
      <c r="AL1322">
        <v>-1.8237647897664873</v>
      </c>
      <c r="AM1322">
        <v>-10.960484648110121</v>
      </c>
      <c r="AN1322">
        <v>0</v>
      </c>
      <c r="AO1322">
        <v>99</v>
      </c>
      <c r="AP1322">
        <v>99</v>
      </c>
      <c r="AQ1322">
        <v>99</v>
      </c>
    </row>
    <row r="1323" spans="1:45">
      <c r="A1323">
        <v>18</v>
      </c>
      <c r="B1323">
        <v>22</v>
      </c>
      <c r="C1323">
        <v>2014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3193</v>
      </c>
      <c r="R1323">
        <v>8375</v>
      </c>
      <c r="S1323">
        <v>5.0963582089552242</v>
      </c>
      <c r="T1323">
        <v>7.2109850746268656</v>
      </c>
      <c r="U1323">
        <v>267.46798805970099</v>
      </c>
      <c r="V1323">
        <v>12.477611940298509</v>
      </c>
      <c r="W1323">
        <v>57.397014925373149</v>
      </c>
      <c r="X1323">
        <v>8.1671641791044749</v>
      </c>
      <c r="Y1323">
        <v>58.116868409638414</v>
      </c>
      <c r="Z1323">
        <v>2.0125943434009064</v>
      </c>
      <c r="AA1323">
        <v>2.8318484944113158</v>
      </c>
      <c r="AB1323">
        <v>65.042437224132229</v>
      </c>
      <c r="AC1323">
        <v>58.348957063632113</v>
      </c>
      <c r="AD1323">
        <v>43.431379401514469</v>
      </c>
      <c r="AE1323">
        <v>16.075627429339221</v>
      </c>
      <c r="AF1323">
        <v>17.05283788342447</v>
      </c>
      <c r="AG1323">
        <v>1061.597970149254</v>
      </c>
      <c r="AH1323">
        <v>99.450746268656715</v>
      </c>
      <c r="AI1323">
        <v>100</v>
      </c>
      <c r="AJ1323">
        <v>259.7520051184278</v>
      </c>
      <c r="AK1323">
        <v>16.874619613657021</v>
      </c>
      <c r="AL1323">
        <v>2.7873267693859409</v>
      </c>
      <c r="AM1323">
        <v>-9.5683920615190718</v>
      </c>
      <c r="AN1323">
        <v>1</v>
      </c>
      <c r="AO1323">
        <v>99</v>
      </c>
      <c r="AP1323">
        <v>99</v>
      </c>
      <c r="AQ1323">
        <v>99</v>
      </c>
    </row>
    <row r="1324" spans="1:45" s="531" customFormat="1">
      <c r="A1324" s="531">
        <v>18</v>
      </c>
      <c r="B1324" s="531">
        <v>23</v>
      </c>
      <c r="C1324" s="531">
        <v>2013</v>
      </c>
      <c r="D1324" s="531">
        <v>99</v>
      </c>
      <c r="E1324" s="531">
        <v>99</v>
      </c>
      <c r="F1324" s="531">
        <v>99</v>
      </c>
      <c r="G1324" s="531">
        <v>99</v>
      </c>
      <c r="H1324" s="531">
        <v>99</v>
      </c>
      <c r="I1324" s="531">
        <v>99</v>
      </c>
      <c r="J1324" s="531">
        <v>999</v>
      </c>
      <c r="K1324" s="531">
        <v>99</v>
      </c>
      <c r="L1324" s="531">
        <v>99</v>
      </c>
      <c r="M1324" s="531">
        <v>99</v>
      </c>
      <c r="N1324" s="531">
        <v>99</v>
      </c>
      <c r="O1324" s="531">
        <v>99</v>
      </c>
      <c r="P1324" s="531">
        <v>9999</v>
      </c>
      <c r="Q1324" s="531">
        <v>9549</v>
      </c>
      <c r="R1324" s="531">
        <v>48228</v>
      </c>
      <c r="S1324" s="531">
        <v>3.2437173426225434</v>
      </c>
      <c r="T1324" s="531">
        <v>7.238865389400349</v>
      </c>
      <c r="U1324" s="531">
        <v>249.73359666583687</v>
      </c>
      <c r="V1324" s="531">
        <v>0.13270299411130465</v>
      </c>
      <c r="W1324" s="531">
        <v>62.065605042713777</v>
      </c>
      <c r="X1324" s="531">
        <v>1.9511487102927756</v>
      </c>
      <c r="Y1324" s="531">
        <v>43.467751980621991</v>
      </c>
      <c r="Z1324" s="531">
        <v>1.2701828873684535</v>
      </c>
      <c r="AA1324" s="531">
        <v>2.4343936641618575</v>
      </c>
      <c r="AB1324" s="531">
        <v>69.411733386086453</v>
      </c>
      <c r="AC1324" s="531">
        <v>73.397415191971888</v>
      </c>
      <c r="AD1324" s="531">
        <v>67.723730447159724</v>
      </c>
      <c r="AE1324" s="531">
        <v>82.514371749247189</v>
      </c>
      <c r="AF1324" s="531">
        <v>81.634036181274894</v>
      </c>
      <c r="AG1324" s="531">
        <v>1102.9896118437423</v>
      </c>
      <c r="AH1324" s="531">
        <v>99.811312930247965</v>
      </c>
      <c r="AI1324" s="531">
        <v>0</v>
      </c>
      <c r="AJ1324" s="531">
        <v>239.37014601537888</v>
      </c>
      <c r="AK1324" s="531">
        <v>23.616182082732905</v>
      </c>
      <c r="AL1324" s="531">
        <v>3.0730670405257032</v>
      </c>
      <c r="AM1324" s="531">
        <v>-5.8987020697302146</v>
      </c>
      <c r="AN1324" s="531">
        <v>0</v>
      </c>
      <c r="AO1324" s="531">
        <v>99</v>
      </c>
      <c r="AP1324" s="531">
        <v>99</v>
      </c>
      <c r="AQ1324" s="531">
        <v>99</v>
      </c>
    </row>
    <row r="1325" spans="1:45" s="531" customFormat="1">
      <c r="A1325" s="531">
        <v>18</v>
      </c>
      <c r="B1325" s="531">
        <v>24</v>
      </c>
      <c r="C1325" s="531">
        <v>2013</v>
      </c>
      <c r="D1325" s="531">
        <v>99</v>
      </c>
      <c r="E1325" s="531">
        <v>99</v>
      </c>
      <c r="F1325" s="531">
        <v>99</v>
      </c>
      <c r="G1325" s="531">
        <v>99</v>
      </c>
      <c r="H1325" s="531">
        <v>99</v>
      </c>
      <c r="I1325" s="531">
        <v>99</v>
      </c>
      <c r="J1325" s="531">
        <v>999</v>
      </c>
      <c r="K1325" s="531">
        <v>99</v>
      </c>
      <c r="L1325" s="531">
        <v>99</v>
      </c>
      <c r="M1325" s="531">
        <v>99</v>
      </c>
      <c r="N1325" s="531">
        <v>99</v>
      </c>
      <c r="O1325" s="531">
        <v>99</v>
      </c>
      <c r="P1325" s="531">
        <v>9999</v>
      </c>
      <c r="Q1325" s="531">
        <v>3741</v>
      </c>
      <c r="R1325" s="531">
        <v>10220</v>
      </c>
      <c r="S1325" s="531">
        <v>4.9406066536203523</v>
      </c>
      <c r="T1325" s="531">
        <v>7.31183953033268</v>
      </c>
      <c r="U1325" s="531">
        <v>265.13544031311159</v>
      </c>
      <c r="V1325" s="531">
        <v>11.242661448140899</v>
      </c>
      <c r="W1325" s="531">
        <v>58.610567514677101</v>
      </c>
      <c r="X1325" s="531">
        <v>7.7201565557729932</v>
      </c>
      <c r="Y1325" s="531">
        <v>57.741323628371582</v>
      </c>
      <c r="Z1325" s="531">
        <v>2.0179950775336031</v>
      </c>
      <c r="AA1325" s="531">
        <v>2.8744295344324899</v>
      </c>
      <c r="AB1325" s="531">
        <v>64.388699241933452</v>
      </c>
      <c r="AC1325" s="531">
        <v>59.097270543097011</v>
      </c>
      <c r="AD1325" s="531">
        <v>40.911738415538338</v>
      </c>
      <c r="AE1325" s="531">
        <v>17.485628250752811</v>
      </c>
      <c r="AF1325" s="531">
        <v>18.365963818725099</v>
      </c>
      <c r="AG1325" s="531">
        <v>1067.6942062330056</v>
      </c>
      <c r="AH1325" s="531">
        <v>99.305283757338557</v>
      </c>
      <c r="AI1325" s="531">
        <v>100</v>
      </c>
      <c r="AJ1325" s="531">
        <v>310.84144087576408</v>
      </c>
      <c r="AK1325" s="531">
        <v>21.506709236436112</v>
      </c>
      <c r="AL1325" s="531">
        <v>3.6098635846283966</v>
      </c>
      <c r="AM1325" s="531">
        <v>1.6143502428264165</v>
      </c>
      <c r="AN1325" s="531">
        <v>1</v>
      </c>
      <c r="AO1325" s="531">
        <v>99</v>
      </c>
      <c r="AP1325" s="531">
        <v>99</v>
      </c>
      <c r="AQ1325" s="531">
        <v>99</v>
      </c>
    </row>
    <row r="1326" spans="1:45">
      <c r="A1326">
        <v>19</v>
      </c>
      <c r="B1326">
        <v>1</v>
      </c>
      <c r="C1326">
        <v>2024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435</v>
      </c>
      <c r="R1326">
        <v>1348</v>
      </c>
      <c r="S1326">
        <v>2.9234200743494423</v>
      </c>
      <c r="T1326">
        <v>7.0905044510385755</v>
      </c>
      <c r="U1326">
        <v>273.59458456973312</v>
      </c>
      <c r="V1326">
        <v>3.8575667655786345</v>
      </c>
      <c r="W1326">
        <v>58.679525222551938</v>
      </c>
      <c r="X1326">
        <v>7.7893175074183985</v>
      </c>
      <c r="Y1326">
        <v>50.099336859473837</v>
      </c>
      <c r="Z1326">
        <v>1.2467980095451856</v>
      </c>
      <c r="AA1326">
        <v>2.4000739443624406</v>
      </c>
      <c r="AB1326">
        <v>76.224856348984474</v>
      </c>
      <c r="AC1326">
        <v>77.09393574998974</v>
      </c>
      <c r="AD1326">
        <v>81.907368613355374</v>
      </c>
      <c r="AE1326">
        <v>2.9792688856473495</v>
      </c>
      <c r="AF1326">
        <v>3.0723879886982912</v>
      </c>
      <c r="AG1326">
        <v>1055.4302670623149</v>
      </c>
      <c r="AH1326">
        <v>100</v>
      </c>
      <c r="AI1326">
        <v>0</v>
      </c>
      <c r="AJ1326">
        <v>209.54877771338911</v>
      </c>
      <c r="AK1326">
        <v>18.821866823070703</v>
      </c>
      <c r="AL1326">
        <v>-8.5475666668657304</v>
      </c>
      <c r="AM1326">
        <v>-22.646949380002141</v>
      </c>
      <c r="AN1326">
        <v>99</v>
      </c>
      <c r="AO1326">
        <v>0</v>
      </c>
      <c r="AP1326">
        <v>99</v>
      </c>
      <c r="AQ1326">
        <v>99</v>
      </c>
      <c r="AR1326">
        <v>224.620178041543</v>
      </c>
      <c r="AS1326">
        <v>24.081003996281805</v>
      </c>
    </row>
    <row r="1327" spans="1:45">
      <c r="A1327">
        <v>19</v>
      </c>
      <c r="B1327">
        <v>2</v>
      </c>
      <c r="C1327">
        <v>2024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5911</v>
      </c>
      <c r="R1327">
        <v>29541</v>
      </c>
      <c r="S1327">
        <v>3.3619696353531245</v>
      </c>
      <c r="T1327">
        <v>7.4539453640702753</v>
      </c>
      <c r="U1327">
        <v>262.73264953792858</v>
      </c>
      <c r="V1327">
        <v>5.4568227209640838</v>
      </c>
      <c r="W1327">
        <v>67.868386310551443</v>
      </c>
      <c r="X1327">
        <v>4.3600419755593931</v>
      </c>
      <c r="Y1327">
        <v>47.388381781344322</v>
      </c>
      <c r="Z1327">
        <v>1.2208180411921556</v>
      </c>
      <c r="AA1327">
        <v>2.1040001706384679</v>
      </c>
      <c r="AB1327">
        <v>78.10244299954465</v>
      </c>
      <c r="AC1327">
        <v>73.176065000491946</v>
      </c>
      <c r="AD1327">
        <v>78.715231485813177</v>
      </c>
      <c r="AE1327">
        <v>65.289749370110059</v>
      </c>
      <c r="AF1327">
        <v>64.657350999756076</v>
      </c>
      <c r="AG1327">
        <v>1082.5474763887482</v>
      </c>
      <c r="AH1327">
        <v>99.949223113638638</v>
      </c>
      <c r="AI1327">
        <v>0</v>
      </c>
      <c r="AJ1327">
        <v>212.01578628667576</v>
      </c>
      <c r="AK1327">
        <v>17.943630330909997</v>
      </c>
      <c r="AL1327">
        <v>-6.6787116005193807</v>
      </c>
      <c r="AM1327">
        <v>-21.141685396781661</v>
      </c>
      <c r="AN1327">
        <v>99</v>
      </c>
      <c r="AO1327">
        <v>1</v>
      </c>
      <c r="AP1327">
        <v>99</v>
      </c>
      <c r="AQ1327">
        <v>99</v>
      </c>
      <c r="AR1327">
        <v>217.2967739751532</v>
      </c>
      <c r="AS1327">
        <v>25.516159649845736</v>
      </c>
    </row>
    <row r="1328" spans="1:45">
      <c r="A1328">
        <v>19</v>
      </c>
      <c r="B1328">
        <v>3</v>
      </c>
      <c r="C1328">
        <v>2024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308</v>
      </c>
      <c r="R1328">
        <v>550</v>
      </c>
      <c r="S1328">
        <v>3.3952641165755915</v>
      </c>
      <c r="T1328">
        <v>8.1581818181818182</v>
      </c>
      <c r="U1328">
        <v>197.91436363636365</v>
      </c>
      <c r="V1328">
        <v>6.1818181818181808</v>
      </c>
      <c r="W1328">
        <v>75.818181818181813</v>
      </c>
      <c r="X1328">
        <v>0.18181818181818185</v>
      </c>
      <c r="Y1328">
        <v>45.703196556741915</v>
      </c>
      <c r="Z1328">
        <v>1.256039857707036</v>
      </c>
      <c r="AA1328">
        <v>2.4787233450886781</v>
      </c>
      <c r="AB1328">
        <v>73.088153462740891</v>
      </c>
      <c r="AC1328">
        <v>72.657165535396473</v>
      </c>
      <c r="AD1328">
        <v>76.295442354775318</v>
      </c>
      <c r="AE1328">
        <v>1.2155770675860849</v>
      </c>
      <c r="AF1328">
        <v>0.90681495393907119</v>
      </c>
      <c r="AG1328">
        <v>1084.6618181818185</v>
      </c>
      <c r="AH1328">
        <v>99.636363636363654</v>
      </c>
      <c r="AI1328">
        <v>0</v>
      </c>
      <c r="AJ1328">
        <v>214.37443495046324</v>
      </c>
      <c r="AK1328">
        <v>25.215870981326528</v>
      </c>
      <c r="AL1328">
        <v>13.908488939247491</v>
      </c>
      <c r="AM1328">
        <v>-10.725135707034823</v>
      </c>
      <c r="AN1328">
        <v>99</v>
      </c>
      <c r="AO1328">
        <v>2</v>
      </c>
      <c r="AP1328">
        <v>99</v>
      </c>
      <c r="AQ1328">
        <v>99</v>
      </c>
      <c r="AR1328">
        <v>194.41454545454545</v>
      </c>
      <c r="AS1328">
        <v>26.648091691287071</v>
      </c>
    </row>
    <row r="1329" spans="1:45">
      <c r="A1329">
        <v>19</v>
      </c>
      <c r="B1329">
        <v>4</v>
      </c>
      <c r="C1329">
        <v>2024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141</v>
      </c>
      <c r="R1329">
        <v>300</v>
      </c>
      <c r="S1329">
        <v>4.4333333333333345</v>
      </c>
      <c r="T1329">
        <v>7.74</v>
      </c>
      <c r="U1329">
        <v>169.00399999999999</v>
      </c>
      <c r="V1329">
        <v>17.666666666666671</v>
      </c>
      <c r="W1329">
        <v>66.666666666666686</v>
      </c>
      <c r="X1329">
        <v>0</v>
      </c>
      <c r="Y1329">
        <v>52.733348562998437</v>
      </c>
      <c r="Z1329">
        <v>1.2512216252748964</v>
      </c>
      <c r="AA1329">
        <v>2.5256814262029694</v>
      </c>
      <c r="AB1329">
        <v>70.695894770305145</v>
      </c>
      <c r="AC1329">
        <v>67.003244944731804</v>
      </c>
      <c r="AD1329">
        <v>79.510057237862782</v>
      </c>
      <c r="AE1329">
        <v>0.66304203686513741</v>
      </c>
      <c r="AF1329">
        <v>0.42237373871211192</v>
      </c>
      <c r="AG1329">
        <v>1035.2433333333336</v>
      </c>
      <c r="AH1329">
        <v>100</v>
      </c>
      <c r="AI1329">
        <v>100</v>
      </c>
      <c r="AJ1329">
        <v>205.58739614955877</v>
      </c>
      <c r="AK1329">
        <v>18.972916382893981</v>
      </c>
      <c r="AL1329">
        <v>3.8414379464453847</v>
      </c>
      <c r="AM1329">
        <v>-16.275149184051855</v>
      </c>
      <c r="AN1329">
        <v>99</v>
      </c>
      <c r="AO1329">
        <v>3</v>
      </c>
      <c r="AP1329">
        <v>99</v>
      </c>
      <c r="AQ1329">
        <v>99</v>
      </c>
      <c r="AR1329">
        <v>179.41</v>
      </c>
      <c r="AS1329">
        <v>28.524919039454005</v>
      </c>
    </row>
    <row r="1330" spans="1:45">
      <c r="A1330">
        <v>19</v>
      </c>
      <c r="B1330">
        <v>5</v>
      </c>
      <c r="C1330">
        <v>2024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1309</v>
      </c>
      <c r="R1330">
        <v>3116</v>
      </c>
      <c r="S1330">
        <v>5.1633504492939677</v>
      </c>
      <c r="T1330">
        <v>8.6659178433889608</v>
      </c>
      <c r="U1330">
        <v>266.41245186136035</v>
      </c>
      <c r="V1330">
        <v>39.473684210526322</v>
      </c>
      <c r="W1330">
        <v>77.888318356867813</v>
      </c>
      <c r="X1330">
        <v>8.9216944801026941</v>
      </c>
      <c r="Y1330">
        <v>60.645174638662638</v>
      </c>
      <c r="Z1330">
        <v>1.5600778655262471</v>
      </c>
      <c r="AA1330">
        <v>2.7840101659818122</v>
      </c>
      <c r="AB1330">
        <v>80.529216825515007</v>
      </c>
      <c r="AC1330">
        <v>78.888819520121942</v>
      </c>
      <c r="AD1330">
        <v>82.262051030066061</v>
      </c>
      <c r="AE1330">
        <v>6.8867966229058943</v>
      </c>
      <c r="AF1330">
        <v>6.9156122991755353</v>
      </c>
      <c r="AG1330">
        <v>1045.6396020539153</v>
      </c>
      <c r="AH1330">
        <v>100</v>
      </c>
      <c r="AI1330">
        <v>100</v>
      </c>
      <c r="AJ1330">
        <v>211.53050857225725</v>
      </c>
      <c r="AK1330">
        <v>22.761635133540619</v>
      </c>
      <c r="AL1330">
        <v>4.396395519908264</v>
      </c>
      <c r="AM1330">
        <v>-7.5328318608672387</v>
      </c>
      <c r="AN1330">
        <v>99</v>
      </c>
      <c r="AO1330">
        <v>4</v>
      </c>
      <c r="AP1330">
        <v>99</v>
      </c>
      <c r="AQ1330">
        <v>99</v>
      </c>
      <c r="AR1330">
        <v>205.99358151476252</v>
      </c>
      <c r="AS1330">
        <v>30.196811508973997</v>
      </c>
    </row>
    <row r="1331" spans="1:45">
      <c r="A1331">
        <v>19</v>
      </c>
      <c r="B1331">
        <v>6</v>
      </c>
      <c r="C1331">
        <v>2024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1624</v>
      </c>
      <c r="R1331">
        <v>4945</v>
      </c>
      <c r="S1331">
        <v>6.0319643940926548</v>
      </c>
      <c r="T1331">
        <v>6.88473205257836</v>
      </c>
      <c r="U1331">
        <v>295.53354903943477</v>
      </c>
      <c r="V1331">
        <v>62.972699696663298</v>
      </c>
      <c r="W1331">
        <v>55.854398382204245</v>
      </c>
      <c r="X1331">
        <v>17.654196157735079</v>
      </c>
      <c r="Y1331">
        <v>59.346074128805647</v>
      </c>
      <c r="Z1331">
        <v>1.5351744045357796</v>
      </c>
      <c r="AA1331">
        <v>2.363280665630707</v>
      </c>
      <c r="AB1331">
        <v>74.788289983662651</v>
      </c>
      <c r="AC1331">
        <v>69.046159004103501</v>
      </c>
      <c r="AD1331">
        <v>66.807727705531107</v>
      </c>
      <c r="AE1331">
        <v>10.929142907660342</v>
      </c>
      <c r="AF1331">
        <v>12.174517399232784</v>
      </c>
      <c r="AG1331">
        <v>1051.1104145601619</v>
      </c>
      <c r="AH1331">
        <v>99.878665318503522</v>
      </c>
      <c r="AI1331">
        <v>100</v>
      </c>
      <c r="AJ1331">
        <v>210.77331816643567</v>
      </c>
      <c r="AK1331">
        <v>25.11407298423822</v>
      </c>
      <c r="AL1331">
        <v>0.75467038687283106</v>
      </c>
      <c r="AM1331">
        <v>-12.34610600714128</v>
      </c>
      <c r="AN1331">
        <v>99</v>
      </c>
      <c r="AO1331">
        <v>5</v>
      </c>
      <c r="AP1331">
        <v>99</v>
      </c>
      <c r="AQ1331">
        <v>99</v>
      </c>
      <c r="AR1331">
        <v>210.56036400404452</v>
      </c>
      <c r="AS1331">
        <v>31.454565543567693</v>
      </c>
    </row>
    <row r="1332" spans="1:45">
      <c r="A1332">
        <v>19</v>
      </c>
      <c r="B1332">
        <v>7</v>
      </c>
      <c r="C1332">
        <v>2024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1035</v>
      </c>
      <c r="R1332">
        <v>2778</v>
      </c>
      <c r="S1332">
        <v>4.7049711815561963</v>
      </c>
      <c r="T1332">
        <v>7.315694744420445</v>
      </c>
      <c r="U1332">
        <v>269.4812095032396</v>
      </c>
      <c r="V1332">
        <v>32.073434125269976</v>
      </c>
      <c r="W1332">
        <v>60.43916486681065</v>
      </c>
      <c r="X1332">
        <v>9.647228221742262</v>
      </c>
      <c r="Y1332">
        <v>60.149908658018838</v>
      </c>
      <c r="Z1332">
        <v>1.7192320319601333</v>
      </c>
      <c r="AA1332">
        <v>2.4999737730188918</v>
      </c>
      <c r="AB1332">
        <v>72.885789607505572</v>
      </c>
      <c r="AC1332">
        <v>66.701885930594059</v>
      </c>
      <c r="AD1332">
        <v>59.848457850971371</v>
      </c>
      <c r="AE1332">
        <v>6.1397692613711721</v>
      </c>
      <c r="AF1332">
        <v>6.2364780602071468</v>
      </c>
      <c r="AG1332">
        <v>1047.5453563714902</v>
      </c>
      <c r="AH1332">
        <v>99.928005759539232</v>
      </c>
      <c r="AI1332">
        <v>100</v>
      </c>
      <c r="AJ1332">
        <v>212.23350017833448</v>
      </c>
      <c r="AK1332">
        <v>16.879412642166429</v>
      </c>
      <c r="AL1332">
        <v>-2.1526754253369798</v>
      </c>
      <c r="AM1332">
        <v>-15.222498231344071</v>
      </c>
      <c r="AN1332">
        <v>99</v>
      </c>
      <c r="AO1332">
        <v>6</v>
      </c>
      <c r="AP1332">
        <v>99</v>
      </c>
      <c r="AQ1332">
        <v>99</v>
      </c>
      <c r="AR1332">
        <v>210.9049676025918</v>
      </c>
      <c r="AS1332">
        <v>28.552743237902167</v>
      </c>
    </row>
    <row r="1333" spans="1:45">
      <c r="A1333">
        <v>19</v>
      </c>
      <c r="B1333">
        <v>8</v>
      </c>
      <c r="C1333">
        <v>2024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1708</v>
      </c>
      <c r="R1333">
        <v>2668</v>
      </c>
      <c r="S1333">
        <v>3.7122915858860006</v>
      </c>
      <c r="T1333">
        <v>7.1986506746626686</v>
      </c>
      <c r="U1333">
        <v>252.60610944527704</v>
      </c>
      <c r="V1333">
        <v>17.766116941529237</v>
      </c>
      <c r="W1333">
        <v>62.781109445277352</v>
      </c>
      <c r="X1333">
        <v>4.0854572713643176</v>
      </c>
      <c r="Y1333">
        <v>53.211771442944141</v>
      </c>
      <c r="Z1333">
        <v>1.5011242253660015</v>
      </c>
      <c r="AA1333">
        <v>2.3008957207687342</v>
      </c>
      <c r="AB1333">
        <v>31.627982048411276</v>
      </c>
      <c r="AC1333">
        <v>60.043665117121201</v>
      </c>
      <c r="AD1333">
        <v>40.539261142863154</v>
      </c>
      <c r="AE1333">
        <v>5.8966538478539547</v>
      </c>
      <c r="AF1333">
        <v>5.6144645602789955</v>
      </c>
      <c r="AG1333">
        <v>1090.4137931034484</v>
      </c>
      <c r="AH1333">
        <v>1.0869565217391304</v>
      </c>
      <c r="AI1333">
        <v>0</v>
      </c>
      <c r="AJ1333">
        <v>248.15144392103579</v>
      </c>
      <c r="AK1333">
        <v>254.36001039573912</v>
      </c>
      <c r="AL1333">
        <v>169.75491226307861</v>
      </c>
      <c r="AM1333">
        <v>145.05583906672933</v>
      </c>
      <c r="AN1333">
        <v>99</v>
      </c>
      <c r="AO1333">
        <v>9</v>
      </c>
      <c r="AP1333">
        <v>99</v>
      </c>
      <c r="AQ1333">
        <v>99</v>
      </c>
      <c r="AR1333">
        <v>213.13793103448276</v>
      </c>
      <c r="AS1333">
        <v>28.613044425206834</v>
      </c>
    </row>
    <row r="1334" spans="1:45">
      <c r="A1334">
        <v>19</v>
      </c>
      <c r="B1334">
        <v>9</v>
      </c>
      <c r="C1334">
        <v>2023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458</v>
      </c>
      <c r="R1334">
        <v>1579</v>
      </c>
      <c r="S1334">
        <v>2.8144395186827111</v>
      </c>
      <c r="T1334">
        <v>6.89170360987967</v>
      </c>
      <c r="U1334">
        <v>271.08606713109646</v>
      </c>
      <c r="V1334">
        <v>2.7232425585813806</v>
      </c>
      <c r="W1334">
        <v>56.301456618112738</v>
      </c>
      <c r="X1334">
        <v>6.713109563014565</v>
      </c>
      <c r="Y1334">
        <v>48.036206878727803</v>
      </c>
      <c r="Z1334">
        <v>1.2391724288437851</v>
      </c>
      <c r="AA1334">
        <v>2.2546105484818844</v>
      </c>
      <c r="AB1334">
        <v>78.142420019423199</v>
      </c>
      <c r="AC1334">
        <v>75.908753398594541</v>
      </c>
      <c r="AD1334">
        <v>83.605952757223619</v>
      </c>
      <c r="AE1334">
        <v>3.1251236986897832</v>
      </c>
      <c r="AF1334">
        <v>3.2279892513200639</v>
      </c>
      <c r="AG1334">
        <v>1072.5003166561112</v>
      </c>
      <c r="AH1334">
        <v>99.873337555414821</v>
      </c>
      <c r="AI1334">
        <v>0</v>
      </c>
      <c r="AJ1334">
        <v>213.76005137282888</v>
      </c>
      <c r="AK1334">
        <v>16.899714958053835</v>
      </c>
      <c r="AL1334">
        <v>-11.06929151214881</v>
      </c>
      <c r="AM1334">
        <v>-21.625935868271171</v>
      </c>
      <c r="AN1334">
        <v>99</v>
      </c>
      <c r="AO1334">
        <v>0</v>
      </c>
      <c r="AP1334">
        <v>99</v>
      </c>
      <c r="AQ1334">
        <v>99</v>
      </c>
      <c r="AR1334">
        <v>224.82013932868904</v>
      </c>
      <c r="AS1334">
        <v>23.82386923793182</v>
      </c>
    </row>
    <row r="1335" spans="1:45">
      <c r="A1335">
        <v>19</v>
      </c>
      <c r="B1335">
        <v>10</v>
      </c>
      <c r="C1335">
        <v>2023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6261</v>
      </c>
      <c r="R1335">
        <v>33571</v>
      </c>
      <c r="S1335">
        <v>3.2914840978866726</v>
      </c>
      <c r="T1335">
        <v>7.3825325429686348</v>
      </c>
      <c r="U1335">
        <v>258.96748681897856</v>
      </c>
      <c r="V1335">
        <v>4.8404873253701108</v>
      </c>
      <c r="W1335">
        <v>66.456167525542881</v>
      </c>
      <c r="X1335">
        <v>3.7085579815912553</v>
      </c>
      <c r="Y1335">
        <v>46.020981515860754</v>
      </c>
      <c r="Z1335">
        <v>1.2084595514592269</v>
      </c>
      <c r="AA1335">
        <v>2.1070620250728966</v>
      </c>
      <c r="AB1335">
        <v>77.730637060229625</v>
      </c>
      <c r="AC1335">
        <v>74.384899513272657</v>
      </c>
      <c r="AD1335">
        <v>80.109290514138365</v>
      </c>
      <c r="AE1335">
        <v>66.443019435538147</v>
      </c>
      <c r="AF1335">
        <v>65.562012029936412</v>
      </c>
      <c r="AG1335">
        <v>1080.9075988204102</v>
      </c>
      <c r="AH1335">
        <v>99.940424771380066</v>
      </c>
      <c r="AI1335">
        <v>0</v>
      </c>
      <c r="AJ1335">
        <v>212.00318018134627</v>
      </c>
      <c r="AK1335">
        <v>16.596701964976877</v>
      </c>
      <c r="AL1335">
        <v>-8.4415676536974971</v>
      </c>
      <c r="AM1335">
        <v>-24.037464599855738</v>
      </c>
      <c r="AN1335">
        <v>99</v>
      </c>
      <c r="AO1335">
        <v>1</v>
      </c>
      <c r="AP1335">
        <v>99</v>
      </c>
      <c r="AQ1335">
        <v>99</v>
      </c>
      <c r="AR1335">
        <v>216.8123976050758</v>
      </c>
      <c r="AS1335">
        <v>25.333436584767298</v>
      </c>
    </row>
    <row r="1336" spans="1:45">
      <c r="A1336">
        <v>19</v>
      </c>
      <c r="B1336">
        <v>11</v>
      </c>
      <c r="C1336">
        <v>2023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307</v>
      </c>
      <c r="R1336">
        <v>543</v>
      </c>
      <c r="S1336">
        <v>3.3554327808471442</v>
      </c>
      <c r="T1336">
        <v>8.0092081031307547</v>
      </c>
      <c r="U1336">
        <v>196.97237569060763</v>
      </c>
      <c r="V1336">
        <v>5.7090239410681392</v>
      </c>
      <c r="W1336">
        <v>73.848987108655649</v>
      </c>
      <c r="X1336">
        <v>0.5524861878453039</v>
      </c>
      <c r="Y1336">
        <v>46.957405675389808</v>
      </c>
      <c r="Z1336">
        <v>1.317401226406723</v>
      </c>
      <c r="AA1336">
        <v>2.5550851904666674</v>
      </c>
      <c r="AB1336">
        <v>76.00365292018536</v>
      </c>
      <c r="AC1336">
        <v>73.240828332605375</v>
      </c>
      <c r="AD1336">
        <v>80.492456133818493</v>
      </c>
      <c r="AE1336">
        <v>1.0746942168388551</v>
      </c>
      <c r="AF1336">
        <v>0.80658084786009021</v>
      </c>
      <c r="AG1336">
        <v>1059.3664825046044</v>
      </c>
      <c r="AH1336">
        <v>100</v>
      </c>
      <c r="AI1336">
        <v>0</v>
      </c>
      <c r="AJ1336">
        <v>204.49466112156043</v>
      </c>
      <c r="AK1336">
        <v>16.9759107641861</v>
      </c>
      <c r="AL1336">
        <v>4.4181754299692493</v>
      </c>
      <c r="AM1336">
        <v>-15.782703180474604</v>
      </c>
      <c r="AN1336">
        <v>99</v>
      </c>
      <c r="AO1336">
        <v>2</v>
      </c>
      <c r="AP1336">
        <v>99</v>
      </c>
      <c r="AQ1336">
        <v>99</v>
      </c>
      <c r="AR1336">
        <v>194.80662983425412</v>
      </c>
      <c r="AS1336">
        <v>26.382855108719344</v>
      </c>
    </row>
    <row r="1337" spans="1:45">
      <c r="A1337">
        <v>19</v>
      </c>
      <c r="B1337">
        <v>12</v>
      </c>
      <c r="C1337">
        <v>2023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184</v>
      </c>
      <c r="R1337">
        <v>361</v>
      </c>
      <c r="S1337">
        <v>4.4099722991689756</v>
      </c>
      <c r="T1337">
        <v>7.6426592797783934</v>
      </c>
      <c r="U1337">
        <v>172.35900277008304</v>
      </c>
      <c r="V1337">
        <v>21.329639889196681</v>
      </c>
      <c r="W1337">
        <v>65.927977839335199</v>
      </c>
      <c r="X1337">
        <v>0.83102493074792239</v>
      </c>
      <c r="Y1337">
        <v>55.480814812887502</v>
      </c>
      <c r="Z1337">
        <v>1.3055645871420625</v>
      </c>
      <c r="AA1337">
        <v>2.5246173276801271</v>
      </c>
      <c r="AB1337">
        <v>75.282308592852445</v>
      </c>
      <c r="AC1337">
        <v>69.084479198190436</v>
      </c>
      <c r="AD1337">
        <v>77.645709825241028</v>
      </c>
      <c r="AE1337">
        <v>0.71448363218936783</v>
      </c>
      <c r="AF1337">
        <v>0.46922800855689639</v>
      </c>
      <c r="AG1337">
        <v>1074.3434903047091</v>
      </c>
      <c r="AH1337">
        <v>99.722991689750685</v>
      </c>
      <c r="AI1337">
        <v>100</v>
      </c>
      <c r="AJ1337">
        <v>207.14256607281516</v>
      </c>
      <c r="AK1337">
        <v>21.438967005002183</v>
      </c>
      <c r="AL1337">
        <v>10.384882971026125</v>
      </c>
      <c r="AM1337">
        <v>-8.3754934236857572</v>
      </c>
      <c r="AN1337">
        <v>99</v>
      </c>
      <c r="AO1337">
        <v>3</v>
      </c>
      <c r="AP1337">
        <v>99</v>
      </c>
      <c r="AQ1337">
        <v>99</v>
      </c>
      <c r="AR1337">
        <v>180.49584487534631</v>
      </c>
      <c r="AS1337">
        <v>28.509382615981721</v>
      </c>
    </row>
    <row r="1338" spans="1:45">
      <c r="A1338">
        <v>19</v>
      </c>
      <c r="B1338">
        <v>13</v>
      </c>
      <c r="C1338">
        <v>2023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1334</v>
      </c>
      <c r="R1338">
        <v>3306</v>
      </c>
      <c r="S1338">
        <v>5.103177004538578</v>
      </c>
      <c r="T1338">
        <v>8.7199032062915922</v>
      </c>
      <c r="U1338">
        <v>264.53620689655236</v>
      </c>
      <c r="V1338">
        <v>37.56805807622505</v>
      </c>
      <c r="W1338">
        <v>78.039927404718682</v>
      </c>
      <c r="X1338">
        <v>8.0459770114942533</v>
      </c>
      <c r="Y1338">
        <v>59.525342140443314</v>
      </c>
      <c r="Z1338">
        <v>1.5691149305995205</v>
      </c>
      <c r="AA1338">
        <v>2.763332109310761</v>
      </c>
      <c r="AB1338">
        <v>80.869425864394245</v>
      </c>
      <c r="AC1338">
        <v>78.843799251367287</v>
      </c>
      <c r="AD1338">
        <v>83.416856061012453</v>
      </c>
      <c r="AE1338">
        <v>6.5431658947868412</v>
      </c>
      <c r="AF1338">
        <v>6.595241824560798</v>
      </c>
      <c r="AG1338">
        <v>1045.0305505142164</v>
      </c>
      <c r="AH1338">
        <v>99.84875983061103</v>
      </c>
      <c r="AI1338">
        <v>100</v>
      </c>
      <c r="AJ1338">
        <v>210.55333857020736</v>
      </c>
      <c r="AK1338">
        <v>22.906516544571527</v>
      </c>
      <c r="AL1338">
        <v>4.9340788193085423</v>
      </c>
      <c r="AM1338">
        <v>-9.7973734783829887</v>
      </c>
      <c r="AN1338">
        <v>99</v>
      </c>
      <c r="AO1338">
        <v>4</v>
      </c>
      <c r="AP1338">
        <v>99</v>
      </c>
      <c r="AQ1338">
        <v>99</v>
      </c>
      <c r="AR1338">
        <v>206.00393224440407</v>
      </c>
      <c r="AS1338">
        <v>30.017329076886185</v>
      </c>
    </row>
    <row r="1339" spans="1:45">
      <c r="A1339">
        <v>19</v>
      </c>
      <c r="B1339">
        <v>14</v>
      </c>
      <c r="C1339">
        <v>2023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1692</v>
      </c>
      <c r="R1339">
        <v>5133</v>
      </c>
      <c r="S1339">
        <v>6.0894388152766954</v>
      </c>
      <c r="T1339">
        <v>7.0319501266316005</v>
      </c>
      <c r="U1339">
        <v>298.52842392363112</v>
      </c>
      <c r="V1339">
        <v>64.367816091954026</v>
      </c>
      <c r="W1339">
        <v>59.731151373465806</v>
      </c>
      <c r="X1339">
        <v>18.351841028638223</v>
      </c>
      <c r="Y1339">
        <v>58.170858805198357</v>
      </c>
      <c r="Z1339">
        <v>1.5389524040683411</v>
      </c>
      <c r="AA1339">
        <v>2.3293400542841702</v>
      </c>
      <c r="AB1339">
        <v>76.568042888076988</v>
      </c>
      <c r="AC1339">
        <v>69.588973070007029</v>
      </c>
      <c r="AD1339">
        <v>66.072735613338395</v>
      </c>
      <c r="AE1339">
        <v>10.159125994537462</v>
      </c>
      <c r="AF1339">
        <v>11.555791713670631</v>
      </c>
      <c r="AG1339">
        <v>1053.3306058834987</v>
      </c>
      <c r="AH1339">
        <v>99.961036430937057</v>
      </c>
      <c r="AI1339">
        <v>100</v>
      </c>
      <c r="AJ1339">
        <v>209.32731217871569</v>
      </c>
      <c r="AK1339">
        <v>20.481409816383938</v>
      </c>
      <c r="AL1339">
        <v>0.17459410648607163</v>
      </c>
      <c r="AM1339">
        <v>-14.219481718986801</v>
      </c>
      <c r="AN1339">
        <v>99</v>
      </c>
      <c r="AO1339">
        <v>5</v>
      </c>
      <c r="AP1339">
        <v>99</v>
      </c>
      <c r="AQ1339">
        <v>99</v>
      </c>
      <c r="AR1339">
        <v>210.97740112994356</v>
      </c>
      <c r="AS1339">
        <v>31.610419042891287</v>
      </c>
    </row>
    <row r="1340" spans="1:45">
      <c r="A1340">
        <v>19</v>
      </c>
      <c r="B1340">
        <v>15</v>
      </c>
      <c r="C1340">
        <v>2023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1179</v>
      </c>
      <c r="R1340">
        <v>3138</v>
      </c>
      <c r="S1340">
        <v>4.6650732950924141</v>
      </c>
      <c r="T1340">
        <v>7.2673677501593357</v>
      </c>
      <c r="U1340">
        <v>268.36978967495173</v>
      </c>
      <c r="V1340">
        <v>31.612492033142132</v>
      </c>
      <c r="W1340">
        <v>60.866794136392599</v>
      </c>
      <c r="X1340">
        <v>8.2217973231357515</v>
      </c>
      <c r="Y1340">
        <v>59.003961356199525</v>
      </c>
      <c r="Z1340">
        <v>1.7442422839279244</v>
      </c>
      <c r="AA1340">
        <v>2.4330865746359644</v>
      </c>
      <c r="AB1340">
        <v>74.003081074901857</v>
      </c>
      <c r="AC1340">
        <v>67.723982453204911</v>
      </c>
      <c r="AD1340">
        <v>65.576211442837874</v>
      </c>
      <c r="AE1340">
        <v>6.2106638166488528</v>
      </c>
      <c r="AF1340">
        <v>6.3508128966362483</v>
      </c>
      <c r="AG1340">
        <v>1048.9241555130659</v>
      </c>
      <c r="AH1340">
        <v>99.904397705544937</v>
      </c>
      <c r="AI1340">
        <v>100</v>
      </c>
      <c r="AJ1340">
        <v>216.05155413387399</v>
      </c>
      <c r="AK1340">
        <v>15.010868043033572</v>
      </c>
      <c r="AL1340">
        <v>-4.5757295772659878</v>
      </c>
      <c r="AM1340">
        <v>-16.376285864549708</v>
      </c>
      <c r="AN1340">
        <v>99</v>
      </c>
      <c r="AO1340">
        <v>6</v>
      </c>
      <c r="AP1340">
        <v>99</v>
      </c>
      <c r="AQ1340">
        <v>99</v>
      </c>
      <c r="AR1340">
        <v>211.15838113448049</v>
      </c>
      <c r="AS1340">
        <v>28.350385851446877</v>
      </c>
    </row>
    <row r="1341" spans="1:45">
      <c r="A1341">
        <v>19</v>
      </c>
      <c r="B1341">
        <v>16</v>
      </c>
      <c r="C1341">
        <v>2023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1890</v>
      </c>
      <c r="R1341">
        <v>2895</v>
      </c>
      <c r="S1341">
        <v>3.5920524972657675</v>
      </c>
      <c r="T1341">
        <v>6.9523316062176148</v>
      </c>
      <c r="U1341">
        <v>248.82607944732339</v>
      </c>
      <c r="V1341">
        <v>18.756476683937819</v>
      </c>
      <c r="W1341">
        <v>58.5146804835924</v>
      </c>
      <c r="X1341">
        <v>3.2124352331606207</v>
      </c>
      <c r="Y1341">
        <v>53.139828324944681</v>
      </c>
      <c r="Z1341">
        <v>1.4013655923967263</v>
      </c>
      <c r="AA1341">
        <v>2.2951041804656782</v>
      </c>
      <c r="AB1341">
        <v>16.390687338036123</v>
      </c>
      <c r="AC1341">
        <v>62.332279333334334</v>
      </c>
      <c r="AD1341">
        <v>29.070147106841159</v>
      </c>
      <c r="AE1341">
        <v>5.7297233107706917</v>
      </c>
      <c r="AF1341">
        <v>5.4323434274588527</v>
      </c>
      <c r="AG1341">
        <v>1077.2307692307697</v>
      </c>
      <c r="AH1341">
        <v>4.0414507772020727</v>
      </c>
      <c r="AI1341">
        <v>0</v>
      </c>
      <c r="AJ1341">
        <v>193.99900363720596</v>
      </c>
      <c r="AK1341">
        <v>143.99141952734638</v>
      </c>
      <c r="AL1341">
        <v>65.435422521146478</v>
      </c>
      <c r="AM1341">
        <v>87.78936938299789</v>
      </c>
      <c r="AN1341">
        <v>99</v>
      </c>
      <c r="AO1341">
        <v>9</v>
      </c>
      <c r="AP1341">
        <v>99</v>
      </c>
      <c r="AQ1341">
        <v>99</v>
      </c>
      <c r="AR1341">
        <v>211.70085470085473</v>
      </c>
      <c r="AS1341">
        <v>27.399525772750465</v>
      </c>
    </row>
    <row r="1342" spans="1:45">
      <c r="A1342">
        <v>19</v>
      </c>
      <c r="B1342">
        <v>17</v>
      </c>
      <c r="C1342">
        <v>2022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493</v>
      </c>
      <c r="R1342">
        <v>1935</v>
      </c>
      <c r="S1342">
        <v>2.7596899224806206</v>
      </c>
      <c r="T1342">
        <v>6.7550387596899215</v>
      </c>
      <c r="U1342">
        <v>268.90586046511646</v>
      </c>
      <c r="V1342">
        <v>1.9638242894056848</v>
      </c>
      <c r="W1342">
        <v>55.297157622739022</v>
      </c>
      <c r="X1342">
        <v>6.1498708010335923</v>
      </c>
      <c r="Y1342">
        <v>45.783011328165514</v>
      </c>
      <c r="Z1342">
        <v>1.147800010930581</v>
      </c>
      <c r="AA1342">
        <v>2.1467947831301797</v>
      </c>
      <c r="AB1342">
        <v>76.688296953819986</v>
      </c>
      <c r="AC1342">
        <v>75.28577523818231</v>
      </c>
      <c r="AD1342">
        <v>80.643454989003146</v>
      </c>
      <c r="AE1342">
        <v>3.5355380961081675</v>
      </c>
      <c r="AF1342">
        <v>3.5753934605989377</v>
      </c>
      <c r="AG1342">
        <v>1079.1844961240313</v>
      </c>
      <c r="AH1342">
        <v>99.638242894056816</v>
      </c>
      <c r="AI1342">
        <v>0</v>
      </c>
      <c r="AJ1342">
        <v>212.05578362040748</v>
      </c>
      <c r="AK1342">
        <v>22.59742730569014</v>
      </c>
      <c r="AL1342">
        <v>-5.9199849831619478</v>
      </c>
      <c r="AM1342">
        <v>-17.998262009526243</v>
      </c>
      <c r="AN1342">
        <v>99</v>
      </c>
      <c r="AO1342">
        <v>0</v>
      </c>
      <c r="AP1342">
        <v>99</v>
      </c>
      <c r="AQ1342">
        <v>99</v>
      </c>
      <c r="AR1342">
        <v>224.80103359173123</v>
      </c>
      <c r="AS1342">
        <v>23.626642541692323</v>
      </c>
    </row>
    <row r="1343" spans="1:45">
      <c r="A1343">
        <v>19</v>
      </c>
      <c r="B1343">
        <v>18</v>
      </c>
      <c r="C1343">
        <v>2022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6495</v>
      </c>
      <c r="R1343">
        <v>36962</v>
      </c>
      <c r="S1343">
        <v>3.3358148348673526</v>
      </c>
      <c r="T1343">
        <v>7.343785509442128</v>
      </c>
      <c r="U1343">
        <v>261.2686840538928</v>
      </c>
      <c r="V1343">
        <v>5.0024349331746096</v>
      </c>
      <c r="W1343">
        <v>65.818949191061108</v>
      </c>
      <c r="X1343">
        <v>3.7362696823764954</v>
      </c>
      <c r="Y1343">
        <v>45.311835239898521</v>
      </c>
      <c r="Z1343">
        <v>1.1915508925642984</v>
      </c>
      <c r="AA1343">
        <v>2.0964289332735846</v>
      </c>
      <c r="AB1343">
        <v>77.417942308342987</v>
      </c>
      <c r="AC1343">
        <v>73.119083875432622</v>
      </c>
      <c r="AD1343">
        <v>79.277786865101106</v>
      </c>
      <c r="AE1343">
        <v>67.535172665814002</v>
      </c>
      <c r="AF1343">
        <v>66.356798634232277</v>
      </c>
      <c r="AG1343">
        <v>1083.4979979438342</v>
      </c>
      <c r="AH1343">
        <v>99.096369244088507</v>
      </c>
      <c r="AI1343">
        <v>0</v>
      </c>
      <c r="AJ1343">
        <v>212.29343355462277</v>
      </c>
      <c r="AK1343">
        <v>18.582957443138564</v>
      </c>
      <c r="AL1343">
        <v>-7.410628996572008</v>
      </c>
      <c r="AM1343">
        <v>-22.004455454220462</v>
      </c>
      <c r="AN1343">
        <v>99</v>
      </c>
      <c r="AO1343">
        <v>1</v>
      </c>
      <c r="AP1343">
        <v>99</v>
      </c>
      <c r="AQ1343">
        <v>99</v>
      </c>
      <c r="AR1343">
        <v>217.09599047670577</v>
      </c>
      <c r="AS1343">
        <v>25.465721089297599</v>
      </c>
    </row>
    <row r="1344" spans="1:45">
      <c r="A1344">
        <v>19</v>
      </c>
      <c r="B1344">
        <v>19</v>
      </c>
      <c r="C1344">
        <v>2022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272</v>
      </c>
      <c r="R1344">
        <v>484</v>
      </c>
      <c r="S1344">
        <v>3.2665289256198342</v>
      </c>
      <c r="T1344">
        <v>8.0123966942148748</v>
      </c>
      <c r="U1344">
        <v>194.49677685950405</v>
      </c>
      <c r="V1344">
        <v>3.0991735537190088</v>
      </c>
      <c r="W1344">
        <v>75</v>
      </c>
      <c r="X1344">
        <v>0</v>
      </c>
      <c r="Y1344">
        <v>42.430860357595797</v>
      </c>
      <c r="Z1344">
        <v>1.2319924135377409</v>
      </c>
      <c r="AA1344">
        <v>2.4821368509342756</v>
      </c>
      <c r="AB1344">
        <v>75.589161817028142</v>
      </c>
      <c r="AC1344">
        <v>72.324306873900881</v>
      </c>
      <c r="AD1344">
        <v>79.753616819569856</v>
      </c>
      <c r="AE1344">
        <v>0.88434131189475595</v>
      </c>
      <c r="AF1344">
        <v>0.64684522310770109</v>
      </c>
      <c r="AG1344">
        <v>1057.2190082644631</v>
      </c>
      <c r="AH1344">
        <v>98.966942148760324</v>
      </c>
      <c r="AI1344">
        <v>0</v>
      </c>
      <c r="AJ1344">
        <v>207.76222495445225</v>
      </c>
      <c r="AK1344">
        <v>21.38309194136292</v>
      </c>
      <c r="AL1344">
        <v>14.45042459010514</v>
      </c>
      <c r="AM1344">
        <v>-5.9557094899727039</v>
      </c>
      <c r="AN1344">
        <v>99</v>
      </c>
      <c r="AO1344">
        <v>2</v>
      </c>
      <c r="AP1344">
        <v>99</v>
      </c>
      <c r="AQ1344">
        <v>99</v>
      </c>
      <c r="AR1344">
        <v>194.56611570247935</v>
      </c>
      <c r="AS1344">
        <v>26.207552960315425</v>
      </c>
    </row>
    <row r="1345" spans="1:45">
      <c r="A1345">
        <v>19</v>
      </c>
      <c r="B1345">
        <v>20</v>
      </c>
      <c r="C1345">
        <v>2022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136</v>
      </c>
      <c r="R1345">
        <v>248</v>
      </c>
      <c r="S1345">
        <v>4.3024193548387109</v>
      </c>
      <c r="T1345">
        <v>7.1088709677419315</v>
      </c>
      <c r="U1345">
        <v>170.65806451612903</v>
      </c>
      <c r="V1345">
        <v>14.91935483870968</v>
      </c>
      <c r="W1345">
        <v>62.5</v>
      </c>
      <c r="X1345">
        <v>1.209677419354839</v>
      </c>
      <c r="Y1345">
        <v>50.761688780682</v>
      </c>
      <c r="Z1345">
        <v>1.2120339948972871</v>
      </c>
      <c r="AA1345">
        <v>2.1665161604920606</v>
      </c>
      <c r="AB1345">
        <v>68.834879099842354</v>
      </c>
      <c r="AC1345">
        <v>65.367374749198191</v>
      </c>
      <c r="AD1345">
        <v>75.832114921436997</v>
      </c>
      <c r="AE1345">
        <v>0.45313356477251959</v>
      </c>
      <c r="AF1345">
        <v>0.2908178782481245</v>
      </c>
      <c r="AG1345">
        <v>1093.0120967741939</v>
      </c>
      <c r="AH1345">
        <v>97.98387096774195</v>
      </c>
      <c r="AI1345">
        <v>100</v>
      </c>
      <c r="AJ1345">
        <v>210.07587880017945</v>
      </c>
      <c r="AK1345">
        <v>17.960947529671014</v>
      </c>
      <c r="AL1345">
        <v>5.6175323260304957</v>
      </c>
      <c r="AM1345">
        <v>-11.183541121834981</v>
      </c>
      <c r="AN1345">
        <v>99</v>
      </c>
      <c r="AO1345">
        <v>3</v>
      </c>
      <c r="AP1345">
        <v>99</v>
      </c>
      <c r="AQ1345">
        <v>99</v>
      </c>
      <c r="AR1345">
        <v>180.68548387096777</v>
      </c>
      <c r="AS1345">
        <v>28.324182161892047</v>
      </c>
    </row>
    <row r="1346" spans="1:45">
      <c r="A1346">
        <v>19</v>
      </c>
      <c r="B1346">
        <v>21</v>
      </c>
      <c r="C1346">
        <v>2022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1297</v>
      </c>
      <c r="R1346">
        <v>3163</v>
      </c>
      <c r="S1346">
        <v>5.3139424596901677</v>
      </c>
      <c r="T1346">
        <v>9.0882073980398363</v>
      </c>
      <c r="U1346">
        <v>273.84979766044921</v>
      </c>
      <c r="V1346">
        <v>43.787543471387927</v>
      </c>
      <c r="W1346">
        <v>82.358520392032901</v>
      </c>
      <c r="X1346">
        <v>10.780904204868799</v>
      </c>
      <c r="Y1346">
        <v>59.991524958065021</v>
      </c>
      <c r="Z1346">
        <v>1.5922725918655041</v>
      </c>
      <c r="AA1346">
        <v>2.7481715897894672</v>
      </c>
      <c r="AB1346">
        <v>81.9828811897723</v>
      </c>
      <c r="AC1346">
        <v>79.514840595567492</v>
      </c>
      <c r="AD1346">
        <v>83.914439463050385</v>
      </c>
      <c r="AE1346">
        <v>5.7792801023204801</v>
      </c>
      <c r="AF1346">
        <v>5.9518807493880281</v>
      </c>
      <c r="AG1346">
        <v>1056.4745494783435</v>
      </c>
      <c r="AH1346">
        <v>98.387606702497635</v>
      </c>
      <c r="AI1346">
        <v>100</v>
      </c>
      <c r="AJ1346">
        <v>211.74349837874527</v>
      </c>
      <c r="AK1346">
        <v>16.88995163607273</v>
      </c>
      <c r="AL1346">
        <v>1.2476873638519956</v>
      </c>
      <c r="AM1346">
        <v>-14.978039690465963</v>
      </c>
      <c r="AN1346">
        <v>99</v>
      </c>
      <c r="AO1346">
        <v>4</v>
      </c>
      <c r="AP1346">
        <v>99</v>
      </c>
      <c r="AQ1346">
        <v>99</v>
      </c>
      <c r="AR1346">
        <v>206.81220360417325</v>
      </c>
      <c r="AS1346">
        <v>30.735405601101281</v>
      </c>
    </row>
    <row r="1347" spans="1:45">
      <c r="A1347">
        <v>19</v>
      </c>
      <c r="B1347">
        <v>22</v>
      </c>
      <c r="C1347">
        <v>2022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1742</v>
      </c>
      <c r="R1347">
        <v>4959</v>
      </c>
      <c r="S1347">
        <v>6.1953976584578125</v>
      </c>
      <c r="T1347">
        <v>7.2012502520669486</v>
      </c>
      <c r="U1347">
        <v>304.71277475297433</v>
      </c>
      <c r="V1347">
        <v>68.441217987497481</v>
      </c>
      <c r="W1347">
        <v>62.290784432345241</v>
      </c>
      <c r="X1347">
        <v>20.77031659608792</v>
      </c>
      <c r="Y1347">
        <v>57.821578360517648</v>
      </c>
      <c r="Z1347">
        <v>1.4575349767623866</v>
      </c>
      <c r="AA1347">
        <v>2.3448919590772954</v>
      </c>
      <c r="AB1347">
        <v>73.604801046461276</v>
      </c>
      <c r="AC1347">
        <v>68.690823761819644</v>
      </c>
      <c r="AD1347">
        <v>64.619503890110252</v>
      </c>
      <c r="AE1347">
        <v>9.0608441439795353</v>
      </c>
      <c r="AF1347">
        <v>10.383108090031339</v>
      </c>
      <c r="AG1347">
        <v>1060.2728372655777</v>
      </c>
      <c r="AH1347">
        <v>98.971566848154893</v>
      </c>
      <c r="AI1347">
        <v>100</v>
      </c>
      <c r="AJ1347">
        <v>208.93057374237887</v>
      </c>
      <c r="AK1347">
        <v>26.524548589053087</v>
      </c>
      <c r="AL1347">
        <v>3.5531304009409141</v>
      </c>
      <c r="AM1347">
        <v>-10.956387388441602</v>
      </c>
      <c r="AN1347">
        <v>99</v>
      </c>
      <c r="AO1347">
        <v>5</v>
      </c>
      <c r="AP1347">
        <v>99</v>
      </c>
      <c r="AQ1347">
        <v>99</v>
      </c>
      <c r="AR1347">
        <v>211.73180076628344</v>
      </c>
      <c r="AS1347">
        <v>31.923751284141773</v>
      </c>
    </row>
    <row r="1348" spans="1:45">
      <c r="A1348">
        <v>19</v>
      </c>
      <c r="B1348">
        <v>23</v>
      </c>
      <c r="C1348">
        <v>2022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1383</v>
      </c>
      <c r="R1348">
        <v>3450</v>
      </c>
      <c r="S1348">
        <v>4.8080046403712302</v>
      </c>
      <c r="T1348">
        <v>7.3976811594202898</v>
      </c>
      <c r="U1348">
        <v>275.39566956521702</v>
      </c>
      <c r="V1348">
        <v>36.086956521739125</v>
      </c>
      <c r="W1348">
        <v>62.985507246376805</v>
      </c>
      <c r="X1348">
        <v>10.753623188405799</v>
      </c>
      <c r="Y1348">
        <v>58.867046360087656</v>
      </c>
      <c r="Z1348">
        <v>1.8409721167607247</v>
      </c>
      <c r="AA1348">
        <v>2.4142320439652871</v>
      </c>
      <c r="AB1348">
        <v>72.334005178225411</v>
      </c>
      <c r="AC1348">
        <v>67.966967500985007</v>
      </c>
      <c r="AD1348">
        <v>62.066830874618802</v>
      </c>
      <c r="AE1348">
        <v>6.3036725744564226</v>
      </c>
      <c r="AF1348">
        <v>6.5285811526725084</v>
      </c>
      <c r="AG1348">
        <v>1051.2084057971017</v>
      </c>
      <c r="AH1348">
        <v>99.072463768115938</v>
      </c>
      <c r="AI1348">
        <v>100</v>
      </c>
      <c r="AJ1348">
        <v>210.99831797958043</v>
      </c>
      <c r="AK1348">
        <v>17.551859688268372</v>
      </c>
      <c r="AL1348">
        <v>0.98593427026664493</v>
      </c>
      <c r="AM1348">
        <v>-18.347944163812212</v>
      </c>
      <c r="AN1348">
        <v>99</v>
      </c>
      <c r="AO1348">
        <v>6</v>
      </c>
      <c r="AP1348">
        <v>99</v>
      </c>
      <c r="AQ1348">
        <v>99</v>
      </c>
      <c r="AR1348">
        <v>211.97855072463767</v>
      </c>
      <c r="AS1348">
        <v>28.841314872600819</v>
      </c>
    </row>
    <row r="1349" spans="1:45">
      <c r="A1349">
        <v>19</v>
      </c>
      <c r="B1349">
        <v>24</v>
      </c>
      <c r="C1349">
        <v>2022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2264</v>
      </c>
      <c r="R1349">
        <v>3529</v>
      </c>
      <c r="S1349">
        <v>3.7695716395864096</v>
      </c>
      <c r="T1349">
        <v>7.2901671861717201</v>
      </c>
      <c r="U1349">
        <v>258.42585718333874</v>
      </c>
      <c r="V1349">
        <v>19.127231510342881</v>
      </c>
      <c r="W1349">
        <v>64.352507792575821</v>
      </c>
      <c r="X1349">
        <v>4.7038821195806175</v>
      </c>
      <c r="Y1349">
        <v>52.514670334031969</v>
      </c>
      <c r="Z1349">
        <v>1.492217778628302</v>
      </c>
      <c r="AA1349">
        <v>2.2792364732348034</v>
      </c>
      <c r="AB1349">
        <v>27.185625687760592</v>
      </c>
      <c r="AC1349">
        <v>63.190870657164645</v>
      </c>
      <c r="AD1349">
        <v>33.444833964059882</v>
      </c>
      <c r="AE1349">
        <v>6.4480175406541207</v>
      </c>
      <c r="AF1349">
        <v>6.2665748117211084</v>
      </c>
      <c r="AG1349">
        <v>1070.0531914893616</v>
      </c>
      <c r="AH1349">
        <v>5.2989515443468402</v>
      </c>
      <c r="AI1349">
        <v>0</v>
      </c>
      <c r="AJ1349">
        <v>218.68430889732204</v>
      </c>
      <c r="AK1349">
        <v>-50.895963979615473</v>
      </c>
      <c r="AL1349">
        <v>72.031099617246994</v>
      </c>
      <c r="AM1349">
        <v>-22.329166938697167</v>
      </c>
      <c r="AN1349">
        <v>99</v>
      </c>
      <c r="AO1349">
        <v>9</v>
      </c>
      <c r="AP1349">
        <v>99</v>
      </c>
      <c r="AQ1349">
        <v>99</v>
      </c>
      <c r="AR1349">
        <v>210.19680851063836</v>
      </c>
      <c r="AS1349">
        <v>26.884319407993033</v>
      </c>
    </row>
    <row r="1350" spans="1:45">
      <c r="A1350">
        <v>20</v>
      </c>
      <c r="B1350">
        <v>1</v>
      </c>
      <c r="C1350">
        <v>2024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1708</v>
      </c>
      <c r="R1350">
        <v>2668</v>
      </c>
      <c r="S1350">
        <v>3.7122915858860006</v>
      </c>
      <c r="T1350">
        <v>7.1986506746626686</v>
      </c>
      <c r="U1350">
        <v>252.60610944527704</v>
      </c>
      <c r="V1350">
        <v>17.766116941529237</v>
      </c>
      <c r="W1350">
        <v>62.781109445277352</v>
      </c>
      <c r="X1350">
        <v>4.0854572713643176</v>
      </c>
      <c r="Y1350">
        <v>53.211771442944141</v>
      </c>
      <c r="Z1350">
        <v>1.5011242253660015</v>
      </c>
      <c r="AA1350">
        <v>2.3008957207687342</v>
      </c>
      <c r="AB1350">
        <v>31.627982048411276</v>
      </c>
      <c r="AC1350">
        <v>60.043665117121201</v>
      </c>
      <c r="AD1350">
        <v>40.539261142863154</v>
      </c>
      <c r="AE1350">
        <v>5.8966538478539547</v>
      </c>
      <c r="AF1350">
        <v>5.6144645602789991</v>
      </c>
      <c r="AG1350">
        <v>1090.4137931034484</v>
      </c>
      <c r="AH1350">
        <v>1.0869565217391304</v>
      </c>
      <c r="AI1350">
        <v>0</v>
      </c>
      <c r="AJ1350">
        <v>248.15144392103579</v>
      </c>
      <c r="AK1350">
        <v>254.36001039573912</v>
      </c>
      <c r="AL1350">
        <v>169.75491226307861</v>
      </c>
      <c r="AM1350">
        <v>145.05583906672933</v>
      </c>
      <c r="AN1350">
        <v>99</v>
      </c>
      <c r="AO1350">
        <v>99</v>
      </c>
      <c r="AP1350">
        <v>0</v>
      </c>
      <c r="AQ1350">
        <v>99</v>
      </c>
      <c r="AR1350">
        <v>213.13793103448276</v>
      </c>
      <c r="AS1350">
        <v>28.613044425206834</v>
      </c>
    </row>
    <row r="1351" spans="1:45">
      <c r="A1351">
        <v>20</v>
      </c>
      <c r="B1351">
        <v>2</v>
      </c>
      <c r="C1351">
        <v>2024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5767</v>
      </c>
      <c r="R1351">
        <v>28275</v>
      </c>
      <c r="S1351">
        <v>3.3786913108136809</v>
      </c>
      <c r="T1351">
        <v>7.4774182139699388</v>
      </c>
      <c r="U1351">
        <v>264.12545004420684</v>
      </c>
      <c r="V1351">
        <v>5.3863837312113185</v>
      </c>
      <c r="W1351">
        <v>68.261715296198034</v>
      </c>
      <c r="X1351">
        <v>4.3925729442970827</v>
      </c>
      <c r="Y1351">
        <v>46.108555071625858</v>
      </c>
      <c r="Z1351">
        <v>1.2031815048324019</v>
      </c>
      <c r="AA1351">
        <v>2.0946002873003278</v>
      </c>
      <c r="AB1351">
        <v>77.611564393729637</v>
      </c>
      <c r="AC1351">
        <v>74.161734398979874</v>
      </c>
      <c r="AD1351">
        <v>79.330601859611377</v>
      </c>
      <c r="AE1351">
        <v>62.491711974539186</v>
      </c>
      <c r="AF1351">
        <v>62.214488254301614</v>
      </c>
      <c r="AG1351">
        <v>1082.7864544650749</v>
      </c>
      <c r="AH1351">
        <v>99.946949602122018</v>
      </c>
      <c r="AI1351">
        <v>0</v>
      </c>
      <c r="AJ1351">
        <v>211.96349389670968</v>
      </c>
      <c r="AK1351">
        <v>18.662315537579438</v>
      </c>
      <c r="AL1351">
        <v>-6.551609673375685</v>
      </c>
      <c r="AM1351">
        <v>-21.378600349085023</v>
      </c>
      <c r="AN1351">
        <v>99</v>
      </c>
      <c r="AO1351">
        <v>99</v>
      </c>
      <c r="AP1351">
        <v>1</v>
      </c>
      <c r="AQ1351">
        <v>99</v>
      </c>
      <c r="AR1351">
        <v>217.57874447391697</v>
      </c>
      <c r="AS1351">
        <v>25.571322357521737</v>
      </c>
    </row>
    <row r="1352" spans="1:45">
      <c r="A1352">
        <v>20</v>
      </c>
      <c r="B1352">
        <v>3</v>
      </c>
      <c r="C1352">
        <v>2024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284</v>
      </c>
      <c r="R1352">
        <v>697</v>
      </c>
      <c r="S1352">
        <v>2.238163558106169</v>
      </c>
      <c r="T1352">
        <v>6.5853658536585371</v>
      </c>
      <c r="U1352">
        <v>194.64820659971312</v>
      </c>
      <c r="V1352">
        <v>1.1477761836441898</v>
      </c>
      <c r="W1352">
        <v>53.658536585365837</v>
      </c>
      <c r="X1352">
        <v>0.14347202295552372</v>
      </c>
      <c r="Y1352">
        <v>41.828768944565695</v>
      </c>
      <c r="Z1352">
        <v>1.1516720109829257</v>
      </c>
      <c r="AA1352">
        <v>2.17299545045557</v>
      </c>
      <c r="AB1352">
        <v>79.625692819590185</v>
      </c>
      <c r="AC1352">
        <v>75.569566691619286</v>
      </c>
      <c r="AD1352">
        <v>79.33450280118673</v>
      </c>
      <c r="AE1352">
        <v>1.5404676656500027</v>
      </c>
      <c r="AF1352">
        <v>1.1302170492281156</v>
      </c>
      <c r="AG1352">
        <v>1084.6054519368722</v>
      </c>
      <c r="AH1352">
        <v>100</v>
      </c>
      <c r="AI1352">
        <v>0</v>
      </c>
      <c r="AJ1352">
        <v>203.19423568712443</v>
      </c>
      <c r="AK1352">
        <v>11.824809091649644</v>
      </c>
      <c r="AL1352">
        <v>-9.9732500041374976</v>
      </c>
      <c r="AM1352">
        <v>-23.306462800626264</v>
      </c>
      <c r="AN1352">
        <v>99</v>
      </c>
      <c r="AO1352">
        <v>99</v>
      </c>
      <c r="AP1352">
        <v>2</v>
      </c>
      <c r="AQ1352">
        <v>99</v>
      </c>
      <c r="AR1352">
        <v>205.35007173601153</v>
      </c>
      <c r="AS1352">
        <v>22.350344772548596</v>
      </c>
    </row>
    <row r="1353" spans="1:45">
      <c r="A1353">
        <v>20</v>
      </c>
      <c r="B1353">
        <v>4</v>
      </c>
      <c r="C1353">
        <v>2024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132</v>
      </c>
      <c r="R1353">
        <v>225</v>
      </c>
      <c r="S1353">
        <v>3.3644444444444441</v>
      </c>
      <c r="T1353">
        <v>8.2888888888888896</v>
      </c>
      <c r="U1353">
        <v>192.32666666666671</v>
      </c>
      <c r="V1353">
        <v>5.7777777777777777</v>
      </c>
      <c r="W1353">
        <v>75.555555555555557</v>
      </c>
      <c r="X1353">
        <v>0.44444444444444448</v>
      </c>
      <c r="Y1353">
        <v>43.369709859916192</v>
      </c>
      <c r="Z1353">
        <v>1.2580682821171258</v>
      </c>
      <c r="AA1353">
        <v>2.5804583763546245</v>
      </c>
      <c r="AB1353">
        <v>78.372032562816756</v>
      </c>
      <c r="AC1353">
        <v>74.666904325388813</v>
      </c>
      <c r="AD1353">
        <v>80.268386841647327</v>
      </c>
      <c r="AE1353">
        <v>0.49728152764885297</v>
      </c>
      <c r="AF1353">
        <v>0.36049620092144929</v>
      </c>
      <c r="AG1353">
        <v>1072.5599999999997</v>
      </c>
      <c r="AH1353">
        <v>100</v>
      </c>
      <c r="AI1353">
        <v>0</v>
      </c>
      <c r="AJ1353">
        <v>212.78199004823929</v>
      </c>
      <c r="AK1353">
        <v>29.744955889774797</v>
      </c>
      <c r="AL1353">
        <v>15.097389181737492</v>
      </c>
      <c r="AM1353">
        <v>-3.564464256535774</v>
      </c>
      <c r="AN1353">
        <v>99</v>
      </c>
      <c r="AO1353">
        <v>99</v>
      </c>
      <c r="AP1353">
        <v>3</v>
      </c>
      <c r="AQ1353">
        <v>99</v>
      </c>
      <c r="AR1353">
        <v>192.93333333333337</v>
      </c>
      <c r="AS1353">
        <v>26.53929123839562</v>
      </c>
    </row>
    <row r="1354" spans="1:45">
      <c r="A1354">
        <v>20</v>
      </c>
      <c r="B1354">
        <v>5</v>
      </c>
      <c r="C1354">
        <v>2024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53</v>
      </c>
      <c r="R1354">
        <v>75</v>
      </c>
      <c r="S1354">
        <v>3.5466666666666677</v>
      </c>
      <c r="T1354">
        <v>8.16</v>
      </c>
      <c r="U1354">
        <v>208.69466666666673</v>
      </c>
      <c r="V1354">
        <v>1.333333333333333</v>
      </c>
      <c r="W1354">
        <v>80</v>
      </c>
      <c r="X1354">
        <v>0</v>
      </c>
      <c r="Y1354">
        <v>41.364325671068606</v>
      </c>
      <c r="Z1354">
        <v>1.0619897467594595</v>
      </c>
      <c r="AA1354">
        <v>2.0529003872570142</v>
      </c>
      <c r="AB1354">
        <v>70.751917650266989</v>
      </c>
      <c r="AC1354">
        <v>74.222639302046588</v>
      </c>
      <c r="AD1354">
        <v>71.823502324175763</v>
      </c>
      <c r="AE1354">
        <v>0.16576050921628435</v>
      </c>
      <c r="AF1354">
        <v>0.13039210108825527</v>
      </c>
      <c r="AG1354">
        <v>1055.24</v>
      </c>
      <c r="AH1354">
        <v>100</v>
      </c>
      <c r="AI1354">
        <v>0</v>
      </c>
      <c r="AJ1354">
        <v>205.91272196410443</v>
      </c>
      <c r="AK1354">
        <v>29.143416569902381</v>
      </c>
      <c r="AL1354">
        <v>25.965660410339673</v>
      </c>
      <c r="AM1354">
        <v>-4.4378350178250408</v>
      </c>
      <c r="AN1354">
        <v>99</v>
      </c>
      <c r="AO1354">
        <v>99</v>
      </c>
      <c r="AP1354">
        <v>4</v>
      </c>
      <c r="AQ1354">
        <v>99</v>
      </c>
      <c r="AR1354">
        <v>196.92</v>
      </c>
      <c r="AS1354">
        <v>27.110569205180159</v>
      </c>
    </row>
    <row r="1355" spans="1:45">
      <c r="A1355">
        <v>20</v>
      </c>
      <c r="B1355">
        <v>6</v>
      </c>
      <c r="C1355">
        <v>2024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24</v>
      </c>
      <c r="R1355">
        <v>40</v>
      </c>
      <c r="S1355">
        <v>3.2</v>
      </c>
      <c r="T1355">
        <v>7.875</v>
      </c>
      <c r="U1355">
        <v>201.815</v>
      </c>
      <c r="V1355">
        <v>7.5</v>
      </c>
      <c r="W1355">
        <v>67.5</v>
      </c>
      <c r="X1355">
        <v>0</v>
      </c>
      <c r="Y1355">
        <v>46.851481033154208</v>
      </c>
      <c r="Z1355">
        <v>1.3076696830622017</v>
      </c>
      <c r="AA1355">
        <v>2.5902461273014192</v>
      </c>
      <c r="AB1355">
        <v>84.552245975981805</v>
      </c>
      <c r="AC1355">
        <v>81.758352208512122</v>
      </c>
      <c r="AD1355">
        <v>84.878708104986273</v>
      </c>
      <c r="AE1355">
        <v>8.8405604915351654E-2</v>
      </c>
      <c r="AF1355">
        <v>6.724997126552025E-2</v>
      </c>
      <c r="AG1355">
        <v>1089.1500000000001</v>
      </c>
      <c r="AH1355">
        <v>100</v>
      </c>
      <c r="AI1355">
        <v>0</v>
      </c>
      <c r="AJ1355">
        <v>201.87515325071547</v>
      </c>
      <c r="AK1355">
        <v>19.150920280901413</v>
      </c>
      <c r="AL1355">
        <v>14.466022898393488</v>
      </c>
      <c r="AM1355">
        <v>-3.6289800818141056</v>
      </c>
      <c r="AN1355">
        <v>99</v>
      </c>
      <c r="AO1355">
        <v>99</v>
      </c>
      <c r="AP1355">
        <v>5</v>
      </c>
      <c r="AQ1355">
        <v>99</v>
      </c>
      <c r="AR1355">
        <v>197.07499999999999</v>
      </c>
      <c r="AS1355">
        <v>26.076588106665223</v>
      </c>
    </row>
    <row r="1356" spans="1:45">
      <c r="A1356">
        <v>20</v>
      </c>
      <c r="B1356">
        <v>7</v>
      </c>
      <c r="C1356">
        <v>2024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19</v>
      </c>
      <c r="R1356">
        <v>31</v>
      </c>
      <c r="S1356">
        <v>3.4516129032258061</v>
      </c>
      <c r="T1356">
        <v>7.9677419354838719</v>
      </c>
      <c r="U1356">
        <v>228.49677419354845</v>
      </c>
      <c r="V1356">
        <v>3.2258064516129026</v>
      </c>
      <c r="W1356">
        <v>74.193548387096783</v>
      </c>
      <c r="X1356">
        <v>0</v>
      </c>
      <c r="Y1356">
        <v>41.607989957505069</v>
      </c>
      <c r="Z1356">
        <v>1.1024520961700037</v>
      </c>
      <c r="AA1356">
        <v>2.0077892025284436</v>
      </c>
      <c r="AB1356">
        <v>69.560368416714482</v>
      </c>
      <c r="AC1356">
        <v>69.315653544557307</v>
      </c>
      <c r="AD1356">
        <v>73.52508227273664</v>
      </c>
      <c r="AE1356">
        <v>6.8514343809397527E-2</v>
      </c>
      <c r="AF1356">
        <v>5.9009296442557077E-2</v>
      </c>
      <c r="AG1356">
        <v>1126.3548387096776</v>
      </c>
      <c r="AH1356">
        <v>100</v>
      </c>
      <c r="AI1356">
        <v>0</v>
      </c>
      <c r="AJ1356">
        <v>221.85647036840956</v>
      </c>
      <c r="AK1356">
        <v>28.213844590429105</v>
      </c>
      <c r="AL1356">
        <v>19.229618008911899</v>
      </c>
      <c r="AM1356">
        <v>-11.777205410294359</v>
      </c>
      <c r="AN1356">
        <v>99</v>
      </c>
      <c r="AO1356">
        <v>99</v>
      </c>
      <c r="AP1356">
        <v>6</v>
      </c>
      <c r="AQ1356">
        <v>99</v>
      </c>
      <c r="AR1356">
        <v>203.90322580645156</v>
      </c>
      <c r="AS1356">
        <v>26.797313850854259</v>
      </c>
    </row>
    <row r="1357" spans="1:45">
      <c r="A1357">
        <v>20</v>
      </c>
      <c r="B1357">
        <v>8</v>
      </c>
      <c r="C1357">
        <v>2024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19</v>
      </c>
      <c r="R1357">
        <v>32</v>
      </c>
      <c r="S1357">
        <v>3.7419354838709662</v>
      </c>
      <c r="T1357">
        <v>8.40625</v>
      </c>
      <c r="U1357">
        <v>212.52812499999999</v>
      </c>
      <c r="V1357">
        <v>18.75</v>
      </c>
      <c r="W1357">
        <v>87.5</v>
      </c>
      <c r="X1357">
        <v>0</v>
      </c>
      <c r="Y1357">
        <v>50.378928099795559</v>
      </c>
      <c r="Z1357">
        <v>1.3220888149240761</v>
      </c>
      <c r="AA1357">
        <v>2.3698546237058502</v>
      </c>
      <c r="AB1357">
        <v>24.184921261923556</v>
      </c>
      <c r="AC1357">
        <v>67.910796216314921</v>
      </c>
      <c r="AD1357">
        <v>31.337543383326881</v>
      </c>
      <c r="AE1357">
        <v>7.0724483932281326E-2</v>
      </c>
      <c r="AF1357">
        <v>5.6655889004741562E-2</v>
      </c>
      <c r="AG1357">
        <v>1091.46875</v>
      </c>
      <c r="AH1357">
        <v>100</v>
      </c>
      <c r="AI1357">
        <v>0</v>
      </c>
      <c r="AJ1357">
        <v>204.33076499498912</v>
      </c>
      <c r="AK1357">
        <v>45.941778546552392</v>
      </c>
      <c r="AL1357">
        <v>31.853815303437351</v>
      </c>
      <c r="AM1357">
        <v>-52.73333909734172</v>
      </c>
      <c r="AN1357">
        <v>99</v>
      </c>
      <c r="AO1357">
        <v>99</v>
      </c>
      <c r="AP1357">
        <v>7</v>
      </c>
      <c r="AQ1357">
        <v>99</v>
      </c>
      <c r="AR1357">
        <v>196.3125</v>
      </c>
      <c r="AS1357">
        <v>27.757915659907301</v>
      </c>
    </row>
    <row r="1358" spans="1:45">
      <c r="A1358">
        <v>20</v>
      </c>
      <c r="B1358">
        <v>9</v>
      </c>
      <c r="C1358">
        <v>2024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77</v>
      </c>
      <c r="R1358">
        <v>137</v>
      </c>
      <c r="S1358">
        <v>3.2700729927007304</v>
      </c>
      <c r="T1358">
        <v>7.8540145985401439</v>
      </c>
      <c r="U1358">
        <v>185.39489051094904</v>
      </c>
      <c r="V1358">
        <v>5.1094890510948909</v>
      </c>
      <c r="W1358">
        <v>73.722627737226262</v>
      </c>
      <c r="X1358">
        <v>0</v>
      </c>
      <c r="Y1358">
        <v>41.694485485234992</v>
      </c>
      <c r="Z1358">
        <v>1.2815572736974952</v>
      </c>
      <c r="AA1358">
        <v>2.4271582193348471</v>
      </c>
      <c r="AB1358">
        <v>78.665883171635031</v>
      </c>
      <c r="AC1358">
        <v>75.960662571899775</v>
      </c>
      <c r="AD1358">
        <v>79.175403013481571</v>
      </c>
      <c r="AE1358">
        <v>0.30278919683507927</v>
      </c>
      <c r="AF1358">
        <v>0.21159090567723873</v>
      </c>
      <c r="AG1358">
        <v>1099.817518248175</v>
      </c>
      <c r="AH1358">
        <v>99.270072992700761</v>
      </c>
      <c r="AI1358">
        <v>0</v>
      </c>
      <c r="AJ1358">
        <v>220.37732138471529</v>
      </c>
      <c r="AK1358">
        <v>9.1511909491217018</v>
      </c>
      <c r="AL1358">
        <v>-1.635711483457962</v>
      </c>
      <c r="AM1358">
        <v>-22.470179708870511</v>
      </c>
      <c r="AN1358">
        <v>99</v>
      </c>
      <c r="AO1358">
        <v>99</v>
      </c>
      <c r="AP1358">
        <v>8</v>
      </c>
      <c r="AQ1358">
        <v>99</v>
      </c>
      <c r="AR1358">
        <v>191.27007299270076</v>
      </c>
      <c r="AS1358">
        <v>26.253230121594967</v>
      </c>
    </row>
    <row r="1359" spans="1:45">
      <c r="A1359">
        <v>20</v>
      </c>
      <c r="B1359">
        <v>10</v>
      </c>
      <c r="C1359">
        <v>2024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435</v>
      </c>
      <c r="R1359">
        <v>1348</v>
      </c>
      <c r="S1359">
        <v>2.9234200743494423</v>
      </c>
      <c r="T1359">
        <v>7.0905044510385755</v>
      </c>
      <c r="U1359">
        <v>273.59458456973312</v>
      </c>
      <c r="V1359">
        <v>3.8575667655786345</v>
      </c>
      <c r="W1359">
        <v>58.679525222551938</v>
      </c>
      <c r="X1359">
        <v>7.7893175074183985</v>
      </c>
      <c r="Y1359">
        <v>50.099336859473837</v>
      </c>
      <c r="Z1359">
        <v>1.2467980095451856</v>
      </c>
      <c r="AA1359">
        <v>2.4000739443624406</v>
      </c>
      <c r="AB1359">
        <v>76.224856348984474</v>
      </c>
      <c r="AC1359">
        <v>77.09393574998974</v>
      </c>
      <c r="AD1359">
        <v>81.907368613355374</v>
      </c>
      <c r="AE1359">
        <v>2.9792688856473495</v>
      </c>
      <c r="AF1359">
        <v>3.0723879886982934</v>
      </c>
      <c r="AG1359">
        <v>1055.4302670623149</v>
      </c>
      <c r="AH1359">
        <v>100</v>
      </c>
      <c r="AI1359">
        <v>0</v>
      </c>
      <c r="AJ1359">
        <v>209.54877771338911</v>
      </c>
      <c r="AK1359">
        <v>18.821866823070703</v>
      </c>
      <c r="AL1359">
        <v>-8.5475666668657304</v>
      </c>
      <c r="AM1359">
        <v>-22.646949380002141</v>
      </c>
      <c r="AN1359">
        <v>99</v>
      </c>
      <c r="AO1359">
        <v>99</v>
      </c>
      <c r="AP1359">
        <v>9</v>
      </c>
      <c r="AQ1359">
        <v>99</v>
      </c>
      <c r="AR1359">
        <v>224.620178041543</v>
      </c>
      <c r="AS1359">
        <v>24.081003996281805</v>
      </c>
    </row>
    <row r="1360" spans="1:45">
      <c r="A1360">
        <v>20</v>
      </c>
      <c r="B1360">
        <v>11</v>
      </c>
      <c r="C1360">
        <v>2024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AN1360">
        <v>99</v>
      </c>
      <c r="AO1360">
        <v>99</v>
      </c>
      <c r="AP1360">
        <v>10</v>
      </c>
      <c r="AQ1360">
        <v>99</v>
      </c>
    </row>
    <row r="1361" spans="1:45">
      <c r="A1361">
        <v>20</v>
      </c>
      <c r="B1361">
        <v>12</v>
      </c>
      <c r="C1361">
        <v>2024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Q1361">
        <v>80</v>
      </c>
      <c r="R1361">
        <v>124</v>
      </c>
      <c r="S1361">
        <v>3.1451612903225805</v>
      </c>
      <c r="T1361">
        <v>7.346774193548387</v>
      </c>
      <c r="U1361">
        <v>265.0604838709678</v>
      </c>
      <c r="V1361">
        <v>4.0322580645161281</v>
      </c>
      <c r="W1361">
        <v>67.741935483870975</v>
      </c>
      <c r="X1361">
        <v>2.4193548387096779</v>
      </c>
      <c r="Y1361">
        <v>43.005290031967448</v>
      </c>
      <c r="Z1361">
        <v>1.1548882670931</v>
      </c>
      <c r="AA1361">
        <v>2.1366402433860059</v>
      </c>
      <c r="AB1361">
        <v>71.132981190778324</v>
      </c>
      <c r="AC1361">
        <v>69.582428659289747</v>
      </c>
      <c r="AD1361">
        <v>79.991520461185516</v>
      </c>
      <c r="AE1361">
        <v>0.27405737523759005</v>
      </c>
      <c r="AF1361">
        <v>0.27380750075186278</v>
      </c>
      <c r="AG1361">
        <v>1063.0887096774195</v>
      </c>
      <c r="AH1361">
        <v>100</v>
      </c>
      <c r="AI1361">
        <v>0</v>
      </c>
      <c r="AJ1361">
        <v>227.35594560415817</v>
      </c>
      <c r="AK1361">
        <v>17.16064337412584</v>
      </c>
      <c r="AL1361">
        <v>-3.8478600971809969</v>
      </c>
      <c r="AM1361">
        <v>-26.787244006123359</v>
      </c>
      <c r="AN1361">
        <v>99</v>
      </c>
      <c r="AO1361">
        <v>99</v>
      </c>
      <c r="AP1361">
        <v>11</v>
      </c>
      <c r="AQ1361">
        <v>99</v>
      </c>
      <c r="AR1361">
        <v>220.62096774193557</v>
      </c>
      <c r="AS1361">
        <v>24.651279454352409</v>
      </c>
    </row>
    <row r="1362" spans="1:45">
      <c r="A1362">
        <v>20</v>
      </c>
      <c r="B1362">
        <v>13</v>
      </c>
      <c r="C1362">
        <v>2024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6</v>
      </c>
      <c r="R1362">
        <v>10</v>
      </c>
      <c r="S1362">
        <v>4.2</v>
      </c>
      <c r="T1362">
        <v>10.3</v>
      </c>
      <c r="U1362">
        <v>257.13</v>
      </c>
      <c r="V1362">
        <v>30</v>
      </c>
      <c r="W1362">
        <v>80</v>
      </c>
      <c r="X1362">
        <v>0</v>
      </c>
      <c r="Y1362">
        <v>52.656472536621934</v>
      </c>
      <c r="Z1362">
        <v>1.4696938456699067</v>
      </c>
      <c r="AA1362">
        <v>3.407345007480163</v>
      </c>
      <c r="AB1362">
        <v>88.144431077407205</v>
      </c>
      <c r="AC1362">
        <v>74.335032441254626</v>
      </c>
      <c r="AD1362">
        <v>78.677986374360614</v>
      </c>
      <c r="AE1362">
        <v>2.2101401228837914E-2</v>
      </c>
      <c r="AF1362">
        <v>2.1420589539309809E-2</v>
      </c>
      <c r="AG1362">
        <v>1201</v>
      </c>
      <c r="AH1362">
        <v>90</v>
      </c>
      <c r="AI1362">
        <v>0</v>
      </c>
      <c r="AJ1362">
        <v>210.34257771549724</v>
      </c>
      <c r="AK1362">
        <v>51.969961382235446</v>
      </c>
      <c r="AL1362">
        <v>43.099735665793069</v>
      </c>
      <c r="AM1362">
        <v>19.570472322909687</v>
      </c>
      <c r="AN1362">
        <v>99</v>
      </c>
      <c r="AO1362">
        <v>99</v>
      </c>
      <c r="AP1362">
        <v>12</v>
      </c>
      <c r="AQ1362">
        <v>99</v>
      </c>
      <c r="AR1362">
        <v>205.9</v>
      </c>
      <c r="AS1362">
        <v>29.309112976173129</v>
      </c>
    </row>
    <row r="1363" spans="1:45">
      <c r="A1363">
        <v>20</v>
      </c>
      <c r="B1363">
        <v>14</v>
      </c>
      <c r="C1363">
        <v>2024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Q1363">
        <v>164</v>
      </c>
      <c r="R1363">
        <v>286</v>
      </c>
      <c r="S1363">
        <v>4.2797202797202809</v>
      </c>
      <c r="T1363">
        <v>6.9580419580419557</v>
      </c>
      <c r="U1363">
        <v>286.61188811188822</v>
      </c>
      <c r="V1363">
        <v>18.88111888111888</v>
      </c>
      <c r="W1363">
        <v>58.741258741258768</v>
      </c>
      <c r="X1363">
        <v>9.79020979020979</v>
      </c>
      <c r="Y1363">
        <v>51.644540853139198</v>
      </c>
      <c r="Z1363">
        <v>1.3453135148451805</v>
      </c>
      <c r="AA1363">
        <v>2.1657671192957797</v>
      </c>
      <c r="AB1363">
        <v>80.108501015960684</v>
      </c>
      <c r="AC1363">
        <v>65.262647621222087</v>
      </c>
      <c r="AD1363">
        <v>67.005490945180171</v>
      </c>
      <c r="AE1363">
        <v>0.63210007514476396</v>
      </c>
      <c r="AF1363">
        <v>0.68287136667318638</v>
      </c>
      <c r="AG1363">
        <v>1075.3321678321679</v>
      </c>
      <c r="AH1363">
        <v>100</v>
      </c>
      <c r="AI1363">
        <v>0</v>
      </c>
      <c r="AJ1363">
        <v>218.15539021513032</v>
      </c>
      <c r="AK1363">
        <v>13.560552981661722</v>
      </c>
      <c r="AL1363">
        <v>-16.812280428472629</v>
      </c>
      <c r="AM1363">
        <v>-22.426921215026443</v>
      </c>
      <c r="AN1363">
        <v>99</v>
      </c>
      <c r="AO1363">
        <v>99</v>
      </c>
      <c r="AP1363">
        <v>13</v>
      </c>
      <c r="AQ1363">
        <v>99</v>
      </c>
      <c r="AR1363">
        <v>218.66783216783219</v>
      </c>
      <c r="AS1363">
        <v>27.329511273414823</v>
      </c>
    </row>
    <row r="1364" spans="1:45">
      <c r="A1364">
        <v>20</v>
      </c>
      <c r="B1364">
        <v>15</v>
      </c>
      <c r="C1364">
        <v>2024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Q1364">
        <v>6</v>
      </c>
      <c r="R1364">
        <v>8</v>
      </c>
      <c r="S1364">
        <v>3.75</v>
      </c>
      <c r="T1364">
        <v>8.625</v>
      </c>
      <c r="U1364">
        <v>272.09999999999997</v>
      </c>
      <c r="V1364">
        <v>12.5</v>
      </c>
      <c r="W1364">
        <v>87.5</v>
      </c>
      <c r="X1364">
        <v>12.5</v>
      </c>
      <c r="Y1364">
        <v>49.945695510224304</v>
      </c>
      <c r="Z1364">
        <v>1.6393596310755001</v>
      </c>
      <c r="AA1364">
        <v>1.7984368212422699</v>
      </c>
      <c r="AB1364">
        <v>97.827333137375987</v>
      </c>
      <c r="AC1364">
        <v>82.772814363124894</v>
      </c>
      <c r="AD1364">
        <v>90.094758439426556</v>
      </c>
      <c r="AE1364">
        <v>1.7681120983070332E-2</v>
      </c>
      <c r="AF1364">
        <v>1.8134149772165657E-2</v>
      </c>
      <c r="AG1364">
        <v>932.625</v>
      </c>
      <c r="AH1364">
        <v>100</v>
      </c>
      <c r="AI1364">
        <v>0</v>
      </c>
      <c r="AJ1364">
        <v>138.95587204217031</v>
      </c>
      <c r="AK1364">
        <v>-34.153139934060661</v>
      </c>
      <c r="AL1364">
        <v>-63.680867289017243</v>
      </c>
      <c r="AM1364">
        <v>-47.561191151271295</v>
      </c>
      <c r="AN1364">
        <v>99</v>
      </c>
      <c r="AO1364">
        <v>99</v>
      </c>
      <c r="AP1364">
        <v>14</v>
      </c>
      <c r="AQ1364">
        <v>99</v>
      </c>
      <c r="AR1364">
        <v>217.5</v>
      </c>
      <c r="AS1364">
        <v>26.397002742120904</v>
      </c>
    </row>
    <row r="1365" spans="1:45">
      <c r="A1365">
        <v>20</v>
      </c>
      <c r="B1365">
        <v>16</v>
      </c>
      <c r="C1365">
        <v>2024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Q1365">
        <v>5</v>
      </c>
      <c r="R1365">
        <v>9</v>
      </c>
      <c r="S1365">
        <v>4.3333333333333321</v>
      </c>
      <c r="T1365">
        <v>8.2222222222222232</v>
      </c>
      <c r="U1365">
        <v>306.27777777777783</v>
      </c>
      <c r="V1365">
        <v>0</v>
      </c>
      <c r="W1365">
        <v>88.8888888888889</v>
      </c>
      <c r="X1365">
        <v>22.222222222222225</v>
      </c>
      <c r="Y1365">
        <v>49.291193213342595</v>
      </c>
      <c r="Z1365">
        <v>0.81649658092772814</v>
      </c>
      <c r="AA1365">
        <v>2.1487866228681938</v>
      </c>
      <c r="AB1365">
        <v>87.09380518042002</v>
      </c>
      <c r="AC1365">
        <v>86.750343145729786</v>
      </c>
      <c r="AD1365">
        <v>84.440066184149728</v>
      </c>
      <c r="AE1365">
        <v>1.9891261105954121E-2</v>
      </c>
      <c r="AF1365">
        <v>2.2963425141021055E-2</v>
      </c>
      <c r="AG1365">
        <v>915.55555555555554</v>
      </c>
      <c r="AH1365">
        <v>100</v>
      </c>
      <c r="AI1365">
        <v>0</v>
      </c>
      <c r="AJ1365">
        <v>169.06744946658381</v>
      </c>
      <c r="AK1365">
        <v>28.834112469774006</v>
      </c>
      <c r="AL1365">
        <v>30.825977381898003</v>
      </c>
      <c r="AM1365">
        <v>1.2341833866102705</v>
      </c>
      <c r="AN1365">
        <v>99</v>
      </c>
      <c r="AO1365">
        <v>99</v>
      </c>
      <c r="AP1365">
        <v>15</v>
      </c>
      <c r="AQ1365">
        <v>99</v>
      </c>
      <c r="AR1365">
        <v>221.3333333333334</v>
      </c>
      <c r="AS1365">
        <v>28.061953339873849</v>
      </c>
    </row>
    <row r="1366" spans="1:45">
      <c r="A1366">
        <v>20</v>
      </c>
      <c r="B1366">
        <v>17</v>
      </c>
      <c r="C1366">
        <v>2024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AN1366">
        <v>99</v>
      </c>
      <c r="AO1366">
        <v>99</v>
      </c>
      <c r="AP1366">
        <v>16</v>
      </c>
      <c r="AQ1366">
        <v>99</v>
      </c>
    </row>
    <row r="1367" spans="1:45">
      <c r="A1367">
        <v>20</v>
      </c>
      <c r="B1367">
        <v>18</v>
      </c>
      <c r="C1367">
        <v>2024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AN1367">
        <v>99</v>
      </c>
      <c r="AO1367">
        <v>99</v>
      </c>
      <c r="AP1367">
        <v>17</v>
      </c>
      <c r="AQ1367">
        <v>99</v>
      </c>
    </row>
    <row r="1368" spans="1:45">
      <c r="A1368">
        <v>20</v>
      </c>
      <c r="B1368">
        <v>19</v>
      </c>
      <c r="C1368">
        <v>2024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Q1368">
        <v>531</v>
      </c>
      <c r="R1368">
        <v>1155</v>
      </c>
      <c r="S1368">
        <v>4.825974025974026</v>
      </c>
      <c r="T1368">
        <v>8.3532467532467525</v>
      </c>
      <c r="U1368">
        <v>261.33160173160167</v>
      </c>
      <c r="V1368">
        <v>29.783549783549791</v>
      </c>
      <c r="W1368">
        <v>74.458874458874476</v>
      </c>
      <c r="X1368">
        <v>7.6190476190476222</v>
      </c>
      <c r="Y1368">
        <v>59.062285682786481</v>
      </c>
      <c r="Z1368">
        <v>1.4062386597432601</v>
      </c>
      <c r="AA1368">
        <v>2.7079928709893806</v>
      </c>
      <c r="AB1368">
        <v>80.832085068723984</v>
      </c>
      <c r="AC1368">
        <v>78.22808114675891</v>
      </c>
      <c r="AD1368">
        <v>83.395208802678141</v>
      </c>
      <c r="AE1368">
        <v>2.5527118419307775</v>
      </c>
      <c r="AF1368">
        <v>2.5145054662490538</v>
      </c>
      <c r="AG1368">
        <v>1072.2683982683982</v>
      </c>
      <c r="AH1368">
        <v>100</v>
      </c>
      <c r="AI1368">
        <v>100</v>
      </c>
      <c r="AJ1368">
        <v>206.57741711298195</v>
      </c>
      <c r="AK1368">
        <v>32.450449779313402</v>
      </c>
      <c r="AL1368">
        <v>11.409898497366916</v>
      </c>
      <c r="AM1368">
        <v>-0.18152250499670963</v>
      </c>
      <c r="AN1368">
        <v>99</v>
      </c>
      <c r="AO1368">
        <v>99</v>
      </c>
      <c r="AP1368">
        <v>21</v>
      </c>
      <c r="AQ1368">
        <v>99</v>
      </c>
      <c r="AR1368">
        <v>206.52727272727276</v>
      </c>
      <c r="AS1368">
        <v>29.358445640918795</v>
      </c>
    </row>
    <row r="1369" spans="1:45">
      <c r="A1369">
        <v>20</v>
      </c>
      <c r="B1369">
        <v>20</v>
      </c>
      <c r="C1369">
        <v>2024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850</v>
      </c>
      <c r="R1369">
        <v>2405</v>
      </c>
      <c r="S1369">
        <v>5.9334719334719344</v>
      </c>
      <c r="T1369">
        <v>6.9101871101871124</v>
      </c>
      <c r="U1369">
        <v>299.71958419958446</v>
      </c>
      <c r="V1369">
        <v>61.372141372141357</v>
      </c>
      <c r="W1369">
        <v>56.632016632016636</v>
      </c>
      <c r="X1369">
        <v>20.249480249480246</v>
      </c>
      <c r="Y1369">
        <v>61.483885039719439</v>
      </c>
      <c r="Z1369">
        <v>1.4388947463967321</v>
      </c>
      <c r="AA1369">
        <v>2.3424670627442654</v>
      </c>
      <c r="AB1369">
        <v>78.702521607289853</v>
      </c>
      <c r="AC1369">
        <v>70.968788593380395</v>
      </c>
      <c r="AD1369">
        <v>73.358984747172727</v>
      </c>
      <c r="AE1369">
        <v>5.3153869955355164</v>
      </c>
      <c r="AF1369">
        <v>6.0049427554259411</v>
      </c>
      <c r="AG1369">
        <v>1052.2889812889812</v>
      </c>
      <c r="AH1369">
        <v>99.875259875259871</v>
      </c>
      <c r="AI1369">
        <v>100</v>
      </c>
      <c r="AJ1369">
        <v>209.34376244949129</v>
      </c>
      <c r="AK1369">
        <v>25.699331024111995</v>
      </c>
      <c r="AL1369">
        <v>0.36921702011962998</v>
      </c>
      <c r="AM1369">
        <v>-12.190300792916956</v>
      </c>
      <c r="AN1369">
        <v>99</v>
      </c>
      <c r="AO1369">
        <v>99</v>
      </c>
      <c r="AP1369">
        <v>22</v>
      </c>
      <c r="AQ1369">
        <v>99</v>
      </c>
      <c r="AR1369">
        <v>211.97214137214135</v>
      </c>
      <c r="AS1369">
        <v>31.205961395139894</v>
      </c>
    </row>
    <row r="1370" spans="1:45">
      <c r="A1370">
        <v>20</v>
      </c>
      <c r="B1370">
        <v>21</v>
      </c>
      <c r="C1370">
        <v>2024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742</v>
      </c>
      <c r="R1370">
        <v>1801</v>
      </c>
      <c r="S1370">
        <v>5.4192115491393684</v>
      </c>
      <c r="T1370">
        <v>9.0266518600777363</v>
      </c>
      <c r="U1370">
        <v>271.75319267073831</v>
      </c>
      <c r="V1370">
        <v>46.751804553026091</v>
      </c>
      <c r="W1370">
        <v>81.787895613548017</v>
      </c>
      <c r="X1370">
        <v>10.383120488617436</v>
      </c>
      <c r="Y1370">
        <v>61.659302508743281</v>
      </c>
      <c r="Z1370">
        <v>1.6179337939068261</v>
      </c>
      <c r="AA1370">
        <v>2.7709848183004673</v>
      </c>
      <c r="AB1370">
        <v>80.54197857399835</v>
      </c>
      <c r="AC1370">
        <v>79.340585805227519</v>
      </c>
      <c r="AD1370">
        <v>82.221628134176015</v>
      </c>
      <c r="AE1370">
        <v>3.9804623613137058</v>
      </c>
      <c r="AF1370">
        <v>4.0772471460936259</v>
      </c>
      <c r="AG1370">
        <v>1024.4164353137148</v>
      </c>
      <c r="AH1370">
        <v>100</v>
      </c>
      <c r="AI1370">
        <v>100</v>
      </c>
      <c r="AJ1370">
        <v>212.51841174901412</v>
      </c>
      <c r="AK1370">
        <v>20.707177641861559</v>
      </c>
      <c r="AL1370">
        <v>4.6952514529456471</v>
      </c>
      <c r="AM1370">
        <v>-7.0131462460184943</v>
      </c>
      <c r="AN1370">
        <v>99</v>
      </c>
      <c r="AO1370">
        <v>99</v>
      </c>
      <c r="AP1370">
        <v>23</v>
      </c>
      <c r="AQ1370">
        <v>99</v>
      </c>
      <c r="AR1370">
        <v>205.95669072737368</v>
      </c>
      <c r="AS1370">
        <v>30.840018001161951</v>
      </c>
    </row>
    <row r="1371" spans="1:45">
      <c r="A1371">
        <v>20</v>
      </c>
      <c r="B1371">
        <v>22</v>
      </c>
      <c r="C1371">
        <v>2024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596</v>
      </c>
      <c r="R1371">
        <v>1676</v>
      </c>
      <c r="S1371">
        <v>6.6077611940298517</v>
      </c>
      <c r="T1371">
        <v>7.0423627684964236</v>
      </c>
      <c r="U1371">
        <v>295.3316229116943</v>
      </c>
      <c r="V1371">
        <v>77.207637231503597</v>
      </c>
      <c r="W1371">
        <v>59.427207637231504</v>
      </c>
      <c r="X1371">
        <v>15.871121718377092</v>
      </c>
      <c r="Y1371">
        <v>55.05287360885891</v>
      </c>
      <c r="Z1371">
        <v>1.4857390092569605</v>
      </c>
      <c r="AA1371">
        <v>2.3247644995104833</v>
      </c>
      <c r="AB1371">
        <v>75.060038477719388</v>
      </c>
      <c r="AC1371">
        <v>66.690436013382225</v>
      </c>
      <c r="AD1371">
        <v>58.847084538324815</v>
      </c>
      <c r="AE1371">
        <v>3.7041948459532352</v>
      </c>
      <c r="AF1371">
        <v>4.123468068172321</v>
      </c>
      <c r="AG1371">
        <v>1046.4152744630071</v>
      </c>
      <c r="AH1371">
        <v>99.821002386634817</v>
      </c>
      <c r="AI1371">
        <v>100</v>
      </c>
      <c r="AJ1371">
        <v>213.21196184457435</v>
      </c>
      <c r="AK1371">
        <v>26.231636368845702</v>
      </c>
      <c r="AL1371">
        <v>2.0210339938958328</v>
      </c>
      <c r="AM1371">
        <v>-12.983665217417355</v>
      </c>
      <c r="AN1371">
        <v>99</v>
      </c>
      <c r="AO1371">
        <v>99</v>
      </c>
      <c r="AP1371">
        <v>24</v>
      </c>
      <c r="AQ1371">
        <v>99</v>
      </c>
      <c r="AR1371">
        <v>207.72613365155124</v>
      </c>
      <c r="AS1371">
        <v>32.797223476541937</v>
      </c>
    </row>
    <row r="1372" spans="1:45">
      <c r="A1372">
        <v>20</v>
      </c>
      <c r="B1372">
        <v>23</v>
      </c>
      <c r="C1372">
        <v>2024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314</v>
      </c>
      <c r="R1372">
        <v>740</v>
      </c>
      <c r="S1372">
        <v>5.0947225981055491</v>
      </c>
      <c r="T1372">
        <v>6.57027027027027</v>
      </c>
      <c r="U1372">
        <v>281.67810810810801</v>
      </c>
      <c r="V1372">
        <v>36.081081081081074</v>
      </c>
      <c r="W1372">
        <v>47.567567567567558</v>
      </c>
      <c r="X1372">
        <v>13.243243243243247</v>
      </c>
      <c r="Y1372">
        <v>60.340935024774808</v>
      </c>
      <c r="Z1372">
        <v>1.4590876544909119</v>
      </c>
      <c r="AA1372">
        <v>2.5060321674414472</v>
      </c>
      <c r="AB1372">
        <v>80.734386854814943</v>
      </c>
      <c r="AC1372">
        <v>75.947879980384243</v>
      </c>
      <c r="AD1372">
        <v>79.955597074234007</v>
      </c>
      <c r="AE1372">
        <v>1.6355036909340057</v>
      </c>
      <c r="AF1372">
        <v>1.7364548052093889</v>
      </c>
      <c r="AG1372">
        <v>1065.0554054054055</v>
      </c>
      <c r="AH1372">
        <v>100</v>
      </c>
      <c r="AI1372">
        <v>100</v>
      </c>
      <c r="AJ1372">
        <v>211.27526789033473</v>
      </c>
      <c r="AK1372">
        <v>22.659881352159804</v>
      </c>
      <c r="AL1372">
        <v>6.44761133575701E-2</v>
      </c>
      <c r="AM1372">
        <v>-11.919105435308712</v>
      </c>
      <c r="AN1372">
        <v>99</v>
      </c>
      <c r="AO1372">
        <v>99</v>
      </c>
      <c r="AP1372">
        <v>25</v>
      </c>
      <c r="AQ1372">
        <v>99</v>
      </c>
      <c r="AR1372">
        <v>211.92567567567565</v>
      </c>
      <c r="AS1372">
        <v>29.35633867651072</v>
      </c>
    </row>
    <row r="1373" spans="1:45">
      <c r="A1373">
        <v>20</v>
      </c>
      <c r="B1373">
        <v>24</v>
      </c>
      <c r="C1373">
        <v>2024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47</v>
      </c>
      <c r="R1373">
        <v>115</v>
      </c>
      <c r="S1373">
        <v>5.7304347826086959</v>
      </c>
      <c r="T1373">
        <v>6.0869565217391308</v>
      </c>
      <c r="U1373">
        <v>303.29739130434791</v>
      </c>
      <c r="V1373">
        <v>62.608695652173914</v>
      </c>
      <c r="W1373">
        <v>42.608695652173914</v>
      </c>
      <c r="X1373">
        <v>19.130434782608695</v>
      </c>
      <c r="Y1373">
        <v>53.603175540049563</v>
      </c>
      <c r="Z1373">
        <v>1.1521000796687648</v>
      </c>
      <c r="AA1373">
        <v>2.0067937542315306</v>
      </c>
      <c r="AB1373">
        <v>78.750298539702015</v>
      </c>
      <c r="AC1373">
        <v>19.658094258749713</v>
      </c>
      <c r="AD1373">
        <v>31.102255798467443</v>
      </c>
      <c r="AE1373">
        <v>0.25416611413163598</v>
      </c>
      <c r="AF1373">
        <v>0.29056626090284837</v>
      </c>
      <c r="AG1373">
        <v>1008.3391304347826</v>
      </c>
      <c r="AH1373">
        <v>100</v>
      </c>
      <c r="AI1373">
        <v>100</v>
      </c>
      <c r="AJ1373">
        <v>196.33652950135169</v>
      </c>
      <c r="AK1373">
        <v>33.999436401054083</v>
      </c>
      <c r="AL1373">
        <v>-6.3657926221407077</v>
      </c>
      <c r="AM1373">
        <v>1.0514506288115288</v>
      </c>
      <c r="AN1373">
        <v>99</v>
      </c>
      <c r="AO1373">
        <v>99</v>
      </c>
      <c r="AP1373">
        <v>26</v>
      </c>
      <c r="AQ1373">
        <v>99</v>
      </c>
      <c r="AR1373">
        <v>214.34782608695656</v>
      </c>
      <c r="AS1373">
        <v>30.586352394248756</v>
      </c>
    </row>
    <row r="1374" spans="1:45">
      <c r="A1374">
        <v>20</v>
      </c>
      <c r="B1374">
        <v>25</v>
      </c>
      <c r="C1374">
        <v>2024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63</v>
      </c>
      <c r="R1374">
        <v>142</v>
      </c>
      <c r="S1374">
        <v>4.288732394366197</v>
      </c>
      <c r="T1374">
        <v>7.0563380281690131</v>
      </c>
      <c r="U1374">
        <v>166.6267605633802</v>
      </c>
      <c r="V1374">
        <v>14.08450704225352</v>
      </c>
      <c r="W1374">
        <v>56.338028169014081</v>
      </c>
      <c r="X1374">
        <v>0</v>
      </c>
      <c r="Y1374">
        <v>50.709962234138679</v>
      </c>
      <c r="Z1374">
        <v>1.1541778728558456</v>
      </c>
      <c r="AA1374">
        <v>2.5000694297044217</v>
      </c>
      <c r="AB1374">
        <v>79.068538985594259</v>
      </c>
      <c r="AC1374">
        <v>76.091976718692877</v>
      </c>
      <c r="AD1374">
        <v>81.926693645600608</v>
      </c>
      <c r="AE1374">
        <v>0.31383989744949825</v>
      </c>
      <c r="AF1374">
        <v>0.19711141021646977</v>
      </c>
      <c r="AG1374">
        <v>1011.6971830985916</v>
      </c>
      <c r="AH1374">
        <v>100</v>
      </c>
      <c r="AI1374">
        <v>100</v>
      </c>
      <c r="AJ1374">
        <v>200.57958237394104</v>
      </c>
      <c r="AK1374">
        <v>28.934966453729803</v>
      </c>
      <c r="AL1374">
        <v>13.483680261858485</v>
      </c>
      <c r="AM1374">
        <v>-5.9974631136567851</v>
      </c>
      <c r="AN1374">
        <v>99</v>
      </c>
      <c r="AO1374">
        <v>99</v>
      </c>
      <c r="AP1374">
        <v>27</v>
      </c>
      <c r="AQ1374">
        <v>99</v>
      </c>
      <c r="AR1374">
        <v>180.19718309859155</v>
      </c>
      <c r="AS1374">
        <v>27.595339058705378</v>
      </c>
    </row>
    <row r="1375" spans="1:45">
      <c r="A1375">
        <v>20</v>
      </c>
      <c r="B1375">
        <v>26</v>
      </c>
      <c r="C1375">
        <v>2024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91</v>
      </c>
      <c r="R1375">
        <v>160</v>
      </c>
      <c r="S1375">
        <v>4.71875</v>
      </c>
      <c r="T1375">
        <v>6.8624999999999998</v>
      </c>
      <c r="U1375">
        <v>242.97312500000004</v>
      </c>
      <c r="V1375">
        <v>27.5</v>
      </c>
      <c r="W1375">
        <v>58.75</v>
      </c>
      <c r="X1375">
        <v>1.875</v>
      </c>
      <c r="Y1375">
        <v>50.918665194939607</v>
      </c>
      <c r="Z1375">
        <v>1.3791839752186799</v>
      </c>
      <c r="AA1375">
        <v>2.4811476679149922</v>
      </c>
      <c r="AB1375">
        <v>80.526300309425565</v>
      </c>
      <c r="AC1375">
        <v>70.789533278861995</v>
      </c>
      <c r="AD1375">
        <v>74.849758496556902</v>
      </c>
      <c r="AE1375">
        <v>0.35362241966140662</v>
      </c>
      <c r="AF1375">
        <v>0.32385968683286503</v>
      </c>
      <c r="AG1375">
        <v>1092.3062500000001</v>
      </c>
      <c r="AH1375">
        <v>100</v>
      </c>
      <c r="AI1375">
        <v>100</v>
      </c>
      <c r="AJ1375">
        <v>206.42816537705596</v>
      </c>
      <c r="AK1375">
        <v>10.353757030859223</v>
      </c>
      <c r="AL1375">
        <v>-7.289035285954502</v>
      </c>
      <c r="AM1375">
        <v>-21.832486595963086</v>
      </c>
      <c r="AN1375">
        <v>99</v>
      </c>
      <c r="AO1375">
        <v>99</v>
      </c>
      <c r="AP1375">
        <v>28</v>
      </c>
      <c r="AQ1375">
        <v>99</v>
      </c>
      <c r="AR1375">
        <v>202.55625000000001</v>
      </c>
      <c r="AS1375">
        <v>29.008672041305804</v>
      </c>
    </row>
    <row r="1376" spans="1:45">
      <c r="A1376">
        <v>20</v>
      </c>
      <c r="B1376">
        <v>27</v>
      </c>
      <c r="C1376">
        <v>2024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47</v>
      </c>
      <c r="R1376">
        <v>108</v>
      </c>
      <c r="S1376">
        <v>4.3055555555555554</v>
      </c>
      <c r="T1376">
        <v>8.0833333333333339</v>
      </c>
      <c r="U1376">
        <v>143.66574074074077</v>
      </c>
      <c r="V1376">
        <v>12.037037037037036</v>
      </c>
      <c r="W1376">
        <v>72.222222222222229</v>
      </c>
      <c r="X1376">
        <v>0</v>
      </c>
      <c r="Y1376">
        <v>29.216621227184653</v>
      </c>
      <c r="Z1376">
        <v>1.1899138883668841</v>
      </c>
      <c r="AA1376">
        <v>2.2116065888181136</v>
      </c>
      <c r="AB1376">
        <v>59.026313346596723</v>
      </c>
      <c r="AC1376">
        <v>67.524730897896234</v>
      </c>
      <c r="AD1376">
        <v>71.864581540420716</v>
      </c>
      <c r="AE1376">
        <v>0.23869513327144945</v>
      </c>
      <c r="AF1376">
        <v>0.12925746713062539</v>
      </c>
      <c r="AG1376">
        <v>1041</v>
      </c>
      <c r="AH1376">
        <v>100</v>
      </c>
      <c r="AI1376">
        <v>100</v>
      </c>
      <c r="AJ1376">
        <v>213.98070179514028</v>
      </c>
      <c r="AK1376">
        <v>-4.4059063234073399</v>
      </c>
      <c r="AL1376">
        <v>-18.27038215559028</v>
      </c>
      <c r="AM1376">
        <v>-39.550802722310173</v>
      </c>
      <c r="AN1376">
        <v>99</v>
      </c>
      <c r="AO1376">
        <v>99</v>
      </c>
      <c r="AP1376">
        <v>29</v>
      </c>
      <c r="AQ1376">
        <v>99</v>
      </c>
      <c r="AR1376">
        <v>171.2777777777778</v>
      </c>
      <c r="AS1376">
        <v>28.608757149211218</v>
      </c>
    </row>
    <row r="1377" spans="1:45">
      <c r="A1377">
        <v>20</v>
      </c>
      <c r="B1377">
        <v>28</v>
      </c>
      <c r="C1377">
        <v>2024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4</v>
      </c>
      <c r="R1377">
        <v>8</v>
      </c>
      <c r="S1377">
        <v>6.125</v>
      </c>
      <c r="T1377">
        <v>6.125</v>
      </c>
      <c r="U1377">
        <v>261.8</v>
      </c>
      <c r="V1377">
        <v>62.5</v>
      </c>
      <c r="W1377">
        <v>25</v>
      </c>
      <c r="X1377">
        <v>0</v>
      </c>
      <c r="Y1377">
        <v>35.342325899691467</v>
      </c>
      <c r="Z1377">
        <v>1.165922381636102</v>
      </c>
      <c r="AA1377">
        <v>2.0271593425283569</v>
      </c>
      <c r="AB1377">
        <v>81.904735197049291</v>
      </c>
      <c r="AC1377">
        <v>28.055178929285155</v>
      </c>
      <c r="AD1377">
        <v>15.205136927293823</v>
      </c>
      <c r="AE1377">
        <v>1.7681120983070332E-2</v>
      </c>
      <c r="AF1377">
        <v>1.7447704558445312E-2</v>
      </c>
      <c r="AG1377">
        <v>1008.5</v>
      </c>
      <c r="AH1377">
        <v>100</v>
      </c>
      <c r="AI1377">
        <v>100</v>
      </c>
      <c r="AJ1377">
        <v>166.10689329464921</v>
      </c>
      <c r="AK1377">
        <v>48.926397028926523</v>
      </c>
      <c r="AL1377">
        <v>16.166746534844723</v>
      </c>
      <c r="AM1377">
        <v>-9.6815295883238062E-2</v>
      </c>
      <c r="AN1377">
        <v>99</v>
      </c>
      <c r="AO1377">
        <v>99</v>
      </c>
      <c r="AP1377">
        <v>30</v>
      </c>
      <c r="AQ1377">
        <v>99</v>
      </c>
      <c r="AR1377">
        <v>202.375</v>
      </c>
      <c r="AS1377">
        <v>31.513513666571381</v>
      </c>
    </row>
    <row r="1378" spans="1:45">
      <c r="A1378">
        <v>20</v>
      </c>
      <c r="B1378">
        <v>29</v>
      </c>
      <c r="C1378">
        <v>2024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32</v>
      </c>
      <c r="R1378">
        <v>50</v>
      </c>
      <c r="S1378">
        <v>5.12</v>
      </c>
      <c r="T1378">
        <v>8.9399999999999977</v>
      </c>
      <c r="U1378">
        <v>230.48600000000005</v>
      </c>
      <c r="V1378">
        <v>40</v>
      </c>
      <c r="W1378">
        <v>84</v>
      </c>
      <c r="X1378">
        <v>0</v>
      </c>
      <c r="Y1378">
        <v>48.52948386290528</v>
      </c>
      <c r="Z1378">
        <v>1.4091131963046823</v>
      </c>
      <c r="AA1378">
        <v>2.6337046151761205</v>
      </c>
      <c r="AB1378">
        <v>78.872317899011605</v>
      </c>
      <c r="AC1378">
        <v>84.204054246238016</v>
      </c>
      <c r="AD1378">
        <v>88.036501061722021</v>
      </c>
      <c r="AE1378">
        <v>0.11050700614418955</v>
      </c>
      <c r="AF1378">
        <v>9.6004861365016833E-2</v>
      </c>
      <c r="AG1378">
        <v>1089.6800000000003</v>
      </c>
      <c r="AH1378">
        <v>100</v>
      </c>
      <c r="AI1378">
        <v>100</v>
      </c>
      <c r="AJ1378">
        <v>189.27941673621004</v>
      </c>
      <c r="AK1378">
        <v>15.102972333051548</v>
      </c>
      <c r="AL1378">
        <v>-0.18037894580474664</v>
      </c>
      <c r="AM1378">
        <v>-14.885339295468388</v>
      </c>
      <c r="AN1378">
        <v>99</v>
      </c>
      <c r="AO1378">
        <v>99</v>
      </c>
      <c r="AP1378">
        <v>31</v>
      </c>
      <c r="AQ1378">
        <v>99</v>
      </c>
      <c r="AR1378">
        <v>194.74</v>
      </c>
      <c r="AS1378">
        <v>30.983835867704641</v>
      </c>
    </row>
    <row r="1379" spans="1:45">
      <c r="A1379">
        <v>20</v>
      </c>
      <c r="B1379">
        <v>30</v>
      </c>
      <c r="C1379">
        <v>2024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AN1379">
        <v>99</v>
      </c>
      <c r="AO1379">
        <v>99</v>
      </c>
      <c r="AP1379">
        <v>32</v>
      </c>
      <c r="AQ1379">
        <v>99</v>
      </c>
    </row>
    <row r="1380" spans="1:45">
      <c r="A1380">
        <v>20</v>
      </c>
      <c r="B1380">
        <v>31</v>
      </c>
      <c r="C1380">
        <v>2024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AN1380">
        <v>99</v>
      </c>
      <c r="AO1380">
        <v>99</v>
      </c>
      <c r="AP1380">
        <v>33</v>
      </c>
      <c r="AQ1380">
        <v>99</v>
      </c>
    </row>
    <row r="1381" spans="1:45">
      <c r="A1381">
        <v>20</v>
      </c>
      <c r="B1381">
        <v>32</v>
      </c>
      <c r="C1381">
        <v>2024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AN1381">
        <v>99</v>
      </c>
      <c r="AO1381">
        <v>99</v>
      </c>
      <c r="AP1381">
        <v>34</v>
      </c>
      <c r="AQ1381">
        <v>99</v>
      </c>
    </row>
    <row r="1382" spans="1:45">
      <c r="A1382">
        <v>20</v>
      </c>
      <c r="B1382">
        <v>33</v>
      </c>
      <c r="C1382">
        <v>2024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12</v>
      </c>
      <c r="R1382">
        <v>15</v>
      </c>
      <c r="S1382">
        <v>5.2</v>
      </c>
      <c r="T1382">
        <v>10.066666666666665</v>
      </c>
      <c r="U1382">
        <v>272.6733333333334</v>
      </c>
      <c r="V1382">
        <v>46.666666666666657</v>
      </c>
      <c r="W1382">
        <v>93.333333333333314</v>
      </c>
      <c r="X1382">
        <v>13.333333333333337</v>
      </c>
      <c r="Y1382">
        <v>47.548872635309408</v>
      </c>
      <c r="Z1382">
        <v>1.275408431313932</v>
      </c>
      <c r="AA1382">
        <v>2.2350739485653621</v>
      </c>
      <c r="AB1382">
        <v>73.860279437877679</v>
      </c>
      <c r="AC1382">
        <v>57.569170419700448</v>
      </c>
      <c r="AD1382">
        <v>69.692143922038795</v>
      </c>
      <c r="AE1382">
        <v>3.315210184325687E-2</v>
      </c>
      <c r="AF1382">
        <v>3.407317437666977E-2</v>
      </c>
      <c r="AG1382">
        <v>961.26666666666642</v>
      </c>
      <c r="AH1382">
        <v>100</v>
      </c>
      <c r="AI1382">
        <v>100</v>
      </c>
      <c r="AJ1382">
        <v>160.05935010350245</v>
      </c>
      <c r="AK1382">
        <v>21.111147406623644</v>
      </c>
      <c r="AL1382">
        <v>41.048540398012328</v>
      </c>
      <c r="AM1382">
        <v>24.009543706183965</v>
      </c>
      <c r="AN1382">
        <v>99</v>
      </c>
      <c r="AO1382">
        <v>99</v>
      </c>
      <c r="AP1382">
        <v>39</v>
      </c>
      <c r="AQ1382">
        <v>99</v>
      </c>
      <c r="AR1382">
        <v>206.46666666666664</v>
      </c>
      <c r="AS1382">
        <v>30.930069353188596</v>
      </c>
    </row>
    <row r="1383" spans="1:45">
      <c r="A1383">
        <v>20</v>
      </c>
      <c r="B1383">
        <v>34</v>
      </c>
      <c r="C1383">
        <v>2024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AN1383">
        <v>99</v>
      </c>
      <c r="AO1383">
        <v>99</v>
      </c>
      <c r="AP1383">
        <v>40</v>
      </c>
      <c r="AQ1383">
        <v>99</v>
      </c>
    </row>
    <row r="1384" spans="1:45">
      <c r="A1384">
        <v>20</v>
      </c>
      <c r="B1384">
        <v>35</v>
      </c>
      <c r="C1384">
        <v>2024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AN1384">
        <v>99</v>
      </c>
      <c r="AO1384">
        <v>99</v>
      </c>
      <c r="AP1384">
        <v>42</v>
      </c>
      <c r="AQ1384">
        <v>99</v>
      </c>
    </row>
    <row r="1385" spans="1:45">
      <c r="A1385">
        <v>20</v>
      </c>
      <c r="B1385">
        <v>36</v>
      </c>
      <c r="C1385">
        <v>2024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Q1385">
        <v>765</v>
      </c>
      <c r="R1385">
        <v>1961</v>
      </c>
      <c r="S1385">
        <v>4.5010204081632654</v>
      </c>
      <c r="T1385">
        <v>7.3702192758796512</v>
      </c>
      <c r="U1385">
        <v>266.54548699643021</v>
      </c>
      <c r="V1385">
        <v>28.607853136155018</v>
      </c>
      <c r="W1385">
        <v>61.24426313105559</v>
      </c>
      <c r="X1385">
        <v>8.5670576236613982</v>
      </c>
      <c r="Y1385">
        <v>60.155589539632338</v>
      </c>
      <c r="Z1385">
        <v>1.7564246132307413</v>
      </c>
      <c r="AA1385">
        <v>2.4982626095239735</v>
      </c>
      <c r="AB1385">
        <v>72.094197060014096</v>
      </c>
      <c r="AC1385">
        <v>68.323627165785297</v>
      </c>
      <c r="AD1385">
        <v>60.114115938804069</v>
      </c>
      <c r="AE1385">
        <v>4.3340847809751128</v>
      </c>
      <c r="AF1385">
        <v>4.3543927366165773</v>
      </c>
      <c r="AG1385">
        <v>1040.218255991841</v>
      </c>
      <c r="AH1385">
        <v>99.898011218765902</v>
      </c>
      <c r="AI1385">
        <v>100</v>
      </c>
      <c r="AJ1385">
        <v>212.05099617859483</v>
      </c>
      <c r="AK1385">
        <v>16.061644912958744</v>
      </c>
      <c r="AL1385">
        <v>-1.7865253920433286</v>
      </c>
      <c r="AM1385">
        <v>-15.35938440507041</v>
      </c>
      <c r="AN1385">
        <v>99</v>
      </c>
      <c r="AO1385">
        <v>99</v>
      </c>
      <c r="AP1385">
        <v>98</v>
      </c>
      <c r="AQ1385">
        <v>99</v>
      </c>
      <c r="AR1385">
        <v>211.17848036715955</v>
      </c>
      <c r="AS1385">
        <v>28.140714313755623</v>
      </c>
    </row>
    <row r="1386" spans="1:45">
      <c r="A1386">
        <v>20</v>
      </c>
      <c r="B1386">
        <v>37</v>
      </c>
      <c r="C1386">
        <v>2024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79</v>
      </c>
      <c r="R1386">
        <v>142</v>
      </c>
      <c r="S1386">
        <v>3.8098591549295775</v>
      </c>
      <c r="T1386">
        <v>8.0211267605633783</v>
      </c>
      <c r="U1386">
        <v>266.17253521126759</v>
      </c>
      <c r="V1386">
        <v>14.788732394366201</v>
      </c>
      <c r="W1386">
        <v>75.35211267605635</v>
      </c>
      <c r="X1386">
        <v>7.746478873239437</v>
      </c>
      <c r="Y1386">
        <v>59.571871782387689</v>
      </c>
      <c r="Z1386">
        <v>1.4138803791840175</v>
      </c>
      <c r="AA1386">
        <v>2.3421078440041661</v>
      </c>
      <c r="AB1386">
        <v>70.293846054822737</v>
      </c>
      <c r="AC1386">
        <v>63.799439259123609</v>
      </c>
      <c r="AD1386">
        <v>77.105342747661922</v>
      </c>
      <c r="AE1386">
        <v>0.31383989744949825</v>
      </c>
      <c r="AF1386">
        <v>0.31486925388811993</v>
      </c>
      <c r="AG1386">
        <v>1075.4154929577464</v>
      </c>
      <c r="AH1386">
        <v>100</v>
      </c>
      <c r="AI1386">
        <v>0</v>
      </c>
      <c r="AJ1386">
        <v>234.6671674484482</v>
      </c>
      <c r="AK1386">
        <v>28.229062710531775</v>
      </c>
      <c r="AL1386">
        <v>1.6525673116760256</v>
      </c>
      <c r="AM1386">
        <v>-8.1902444826316856</v>
      </c>
      <c r="AN1386">
        <v>99</v>
      </c>
      <c r="AO1386">
        <v>99</v>
      </c>
      <c r="AP1386">
        <v>99</v>
      </c>
      <c r="AQ1386">
        <v>99</v>
      </c>
      <c r="AR1386">
        <v>213.85915492957753</v>
      </c>
      <c r="AS1386">
        <v>26.963449099765345</v>
      </c>
    </row>
    <row r="1387" spans="1:45">
      <c r="A1387">
        <v>20</v>
      </c>
      <c r="B1387">
        <v>38</v>
      </c>
      <c r="C1387">
        <v>2023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1890</v>
      </c>
      <c r="R1387">
        <v>2895</v>
      </c>
      <c r="S1387">
        <v>3.5920524972657675</v>
      </c>
      <c r="T1387">
        <v>6.9523316062176148</v>
      </c>
      <c r="U1387">
        <v>248.82607944732339</v>
      </c>
      <c r="V1387">
        <v>18.756476683937819</v>
      </c>
      <c r="W1387">
        <v>58.5146804835924</v>
      </c>
      <c r="X1387">
        <v>3.2124352331606207</v>
      </c>
      <c r="Y1387">
        <v>53.139828324944681</v>
      </c>
      <c r="Z1387">
        <v>1.4013655923967263</v>
      </c>
      <c r="AA1387">
        <v>2.2951041804656782</v>
      </c>
      <c r="AB1387">
        <v>16.390687338036123</v>
      </c>
      <c r="AC1387">
        <v>62.332279333334334</v>
      </c>
      <c r="AD1387">
        <v>29.070147106841159</v>
      </c>
      <c r="AE1387">
        <v>5.7297233107706917</v>
      </c>
      <c r="AF1387">
        <v>5.4323434274588438</v>
      </c>
      <c r="AG1387">
        <v>1077.2307692307697</v>
      </c>
      <c r="AH1387">
        <v>4.0414507772020727</v>
      </c>
      <c r="AI1387">
        <v>0</v>
      </c>
      <c r="AJ1387">
        <v>193.99900363720596</v>
      </c>
      <c r="AK1387">
        <v>143.99141952734638</v>
      </c>
      <c r="AL1387">
        <v>65.435422521146478</v>
      </c>
      <c r="AM1387">
        <v>87.78936938299789</v>
      </c>
      <c r="AN1387">
        <v>99</v>
      </c>
      <c r="AO1387">
        <v>99</v>
      </c>
      <c r="AP1387">
        <v>0</v>
      </c>
      <c r="AQ1387">
        <v>99</v>
      </c>
      <c r="AR1387">
        <v>211.70085470085473</v>
      </c>
      <c r="AS1387">
        <v>27.399525772750465</v>
      </c>
    </row>
    <row r="1388" spans="1:45">
      <c r="A1388">
        <v>20</v>
      </c>
      <c r="B1388">
        <v>39</v>
      </c>
      <c r="C1388">
        <v>2023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6115</v>
      </c>
      <c r="R1388">
        <v>32433</v>
      </c>
      <c r="S1388">
        <v>3.2982012279781556</v>
      </c>
      <c r="T1388">
        <v>7.3993771775660564</v>
      </c>
      <c r="U1388">
        <v>259.89584682267912</v>
      </c>
      <c r="V1388">
        <v>4.7359171214503748</v>
      </c>
      <c r="W1388">
        <v>66.80233095920822</v>
      </c>
      <c r="X1388">
        <v>3.699935251133105</v>
      </c>
      <c r="Y1388">
        <v>45.040921235918113</v>
      </c>
      <c r="Z1388">
        <v>1.1913878963385545</v>
      </c>
      <c r="AA1388">
        <v>2.0963875283545237</v>
      </c>
      <c r="AB1388">
        <v>77.453417695770256</v>
      </c>
      <c r="AC1388">
        <v>75.041922302879826</v>
      </c>
      <c r="AD1388">
        <v>80.547459393750501</v>
      </c>
      <c r="AE1388">
        <v>64.190713691960553</v>
      </c>
      <c r="AF1388">
        <v>63.566633905006952</v>
      </c>
      <c r="AG1388">
        <v>1081.3761292510717</v>
      </c>
      <c r="AH1388">
        <v>99.938334412481098</v>
      </c>
      <c r="AI1388">
        <v>0</v>
      </c>
      <c r="AJ1388">
        <v>211.94153940539476</v>
      </c>
      <c r="AK1388">
        <v>17.202715331928875</v>
      </c>
      <c r="AL1388">
        <v>-8.2046260908134379</v>
      </c>
      <c r="AM1388">
        <v>-24.108139827384409</v>
      </c>
      <c r="AN1388">
        <v>99</v>
      </c>
      <c r="AO1388">
        <v>99</v>
      </c>
      <c r="AP1388">
        <v>1</v>
      </c>
      <c r="AQ1388">
        <v>99</v>
      </c>
      <c r="AR1388">
        <v>217.02808867511479</v>
      </c>
      <c r="AS1388">
        <v>25.361089247677249</v>
      </c>
    </row>
    <row r="1389" spans="1:45">
      <c r="A1389">
        <v>20</v>
      </c>
      <c r="B1389">
        <v>40</v>
      </c>
      <c r="C1389">
        <v>2023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262</v>
      </c>
      <c r="R1389">
        <v>611</v>
      </c>
      <c r="S1389">
        <v>2.3027823240589198</v>
      </c>
      <c r="T1389">
        <v>6.5531914893617005</v>
      </c>
      <c r="U1389">
        <v>195.14386252045824</v>
      </c>
      <c r="V1389">
        <v>1.3093289689034373</v>
      </c>
      <c r="W1389">
        <v>51.391162029459913</v>
      </c>
      <c r="X1389">
        <v>0.16366612111292964</v>
      </c>
      <c r="Y1389">
        <v>42.479694667664823</v>
      </c>
      <c r="Z1389">
        <v>1.2383567526722139</v>
      </c>
      <c r="AA1389">
        <v>2.3537487168879401</v>
      </c>
      <c r="AB1389">
        <v>79.69277649545306</v>
      </c>
      <c r="AC1389">
        <v>74.835900237224379</v>
      </c>
      <c r="AD1389">
        <v>81.062074219187366</v>
      </c>
      <c r="AE1389">
        <v>1.2092783913232796</v>
      </c>
      <c r="AF1389">
        <v>0.89916389519818651</v>
      </c>
      <c r="AG1389">
        <v>1063.3256955810148</v>
      </c>
      <c r="AH1389">
        <v>100</v>
      </c>
      <c r="AI1389">
        <v>0</v>
      </c>
      <c r="AJ1389">
        <v>209.63420009715821</v>
      </c>
      <c r="AK1389">
        <v>-1.134798284901781</v>
      </c>
      <c r="AL1389">
        <v>-23.389705361334496</v>
      </c>
      <c r="AM1389">
        <v>-35.072742325962324</v>
      </c>
      <c r="AN1389">
        <v>99</v>
      </c>
      <c r="AO1389">
        <v>99</v>
      </c>
      <c r="AP1389">
        <v>2</v>
      </c>
      <c r="AQ1389">
        <v>99</v>
      </c>
      <c r="AR1389">
        <v>205.152209492635</v>
      </c>
      <c r="AS1389">
        <v>22.519000205846879</v>
      </c>
    </row>
    <row r="1390" spans="1:45">
      <c r="A1390">
        <v>20</v>
      </c>
      <c r="B1390">
        <v>41</v>
      </c>
      <c r="C1390">
        <v>2023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143</v>
      </c>
      <c r="R1390">
        <v>256</v>
      </c>
      <c r="S1390">
        <v>3.26171875</v>
      </c>
      <c r="T1390">
        <v>7.98046875</v>
      </c>
      <c r="U1390">
        <v>191.45859375000003</v>
      </c>
      <c r="V1390">
        <v>6.640625</v>
      </c>
      <c r="W1390">
        <v>71.875</v>
      </c>
      <c r="X1390">
        <v>0.78125</v>
      </c>
      <c r="Y1390">
        <v>46.650629730716688</v>
      </c>
      <c r="Z1390">
        <v>1.348414641680532</v>
      </c>
      <c r="AA1390">
        <v>2.6990321932636219</v>
      </c>
      <c r="AB1390">
        <v>76.766886022135651</v>
      </c>
      <c r="AC1390">
        <v>78.009848087992495</v>
      </c>
      <c r="AD1390">
        <v>81.712640086734112</v>
      </c>
      <c r="AE1390">
        <v>0.5066698333531251</v>
      </c>
      <c r="AF1390">
        <v>0.36962180455987248</v>
      </c>
      <c r="AG1390">
        <v>1046.00390625</v>
      </c>
      <c r="AH1390">
        <v>100</v>
      </c>
      <c r="AI1390">
        <v>0</v>
      </c>
      <c r="AJ1390">
        <v>197.62815260860796</v>
      </c>
      <c r="AK1390">
        <v>18.157703892730005</v>
      </c>
      <c r="AL1390">
        <v>6.05999389302076</v>
      </c>
      <c r="AM1390">
        <v>-16.664098629717913</v>
      </c>
      <c r="AN1390">
        <v>99</v>
      </c>
      <c r="AO1390">
        <v>99</v>
      </c>
      <c r="AP1390">
        <v>3</v>
      </c>
      <c r="AQ1390">
        <v>99</v>
      </c>
      <c r="AR1390">
        <v>193.7109375</v>
      </c>
      <c r="AS1390">
        <v>26.057951160568983</v>
      </c>
    </row>
    <row r="1391" spans="1:45">
      <c r="A1391">
        <v>20</v>
      </c>
      <c r="B1391">
        <v>42</v>
      </c>
      <c r="C1391">
        <v>2023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35</v>
      </c>
      <c r="R1391">
        <v>46</v>
      </c>
      <c r="S1391">
        <v>3.1304347826086958</v>
      </c>
      <c r="T1391">
        <v>7.2826086956521747</v>
      </c>
      <c r="U1391">
        <v>201.37826086956537</v>
      </c>
      <c r="V1391">
        <v>0</v>
      </c>
      <c r="W1391">
        <v>65.217391304347828</v>
      </c>
      <c r="X1391">
        <v>0</v>
      </c>
      <c r="Y1391">
        <v>47.965580562675477</v>
      </c>
      <c r="Z1391">
        <v>1.2088207629963337</v>
      </c>
      <c r="AA1391">
        <v>2.3651734330953476</v>
      </c>
      <c r="AB1391">
        <v>80.813620298141302</v>
      </c>
      <c r="AC1391">
        <v>76.892552963148063</v>
      </c>
      <c r="AD1391">
        <v>83.870628299395023</v>
      </c>
      <c r="AE1391">
        <v>9.1042235680639683E-2</v>
      </c>
      <c r="AF1391">
        <v>6.9857521093413685E-2</v>
      </c>
      <c r="AG1391">
        <v>1114.3043478260868</v>
      </c>
      <c r="AH1391">
        <v>100</v>
      </c>
      <c r="AI1391">
        <v>0</v>
      </c>
      <c r="AJ1391">
        <v>201.26943541747764</v>
      </c>
      <c r="AK1391">
        <v>7.0445427240376883</v>
      </c>
      <c r="AL1391">
        <v>-6.6077990845658983</v>
      </c>
      <c r="AM1391">
        <v>-22.559730009183369</v>
      </c>
      <c r="AN1391">
        <v>99</v>
      </c>
      <c r="AO1391">
        <v>99</v>
      </c>
      <c r="AP1391">
        <v>4</v>
      </c>
      <c r="AQ1391">
        <v>99</v>
      </c>
      <c r="AR1391">
        <v>198</v>
      </c>
      <c r="AS1391">
        <v>25.597691696370955</v>
      </c>
    </row>
    <row r="1392" spans="1:45">
      <c r="A1392">
        <v>20</v>
      </c>
      <c r="B1392">
        <v>43</v>
      </c>
      <c r="C1392">
        <v>2023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22</v>
      </c>
      <c r="R1392">
        <v>26</v>
      </c>
      <c r="S1392">
        <v>3.461538461538463</v>
      </c>
      <c r="T1392">
        <v>8.4615384615384617</v>
      </c>
      <c r="U1392">
        <v>203.15769230769223</v>
      </c>
      <c r="V1392">
        <v>3.8461538461538449</v>
      </c>
      <c r="W1392">
        <v>84.615384615384627</v>
      </c>
      <c r="X1392">
        <v>0</v>
      </c>
      <c r="Y1392">
        <v>36.674149070689936</v>
      </c>
      <c r="Z1392">
        <v>1.0824036368823298</v>
      </c>
      <c r="AA1392">
        <v>1.8235799370968775</v>
      </c>
      <c r="AB1392">
        <v>64.96525206642815</v>
      </c>
      <c r="AC1392">
        <v>69.886342224994479</v>
      </c>
      <c r="AD1392">
        <v>76.892966570362816</v>
      </c>
      <c r="AE1392">
        <v>5.1458654949926762E-2</v>
      </c>
      <c r="AF1392">
        <v>3.9833582935803309E-2</v>
      </c>
      <c r="AG1392">
        <v>1125.4615384615388</v>
      </c>
      <c r="AH1392">
        <v>100</v>
      </c>
      <c r="AI1392">
        <v>0</v>
      </c>
      <c r="AJ1392">
        <v>221.00108436372128</v>
      </c>
      <c r="AK1392">
        <v>27.814319040088986</v>
      </c>
      <c r="AL1392">
        <v>7.1811127918614606</v>
      </c>
      <c r="AM1392">
        <v>-23.22587659768886</v>
      </c>
      <c r="AN1392">
        <v>99</v>
      </c>
      <c r="AO1392">
        <v>99</v>
      </c>
      <c r="AP1392">
        <v>5</v>
      </c>
      <c r="AQ1392">
        <v>99</v>
      </c>
      <c r="AR1392">
        <v>196.23076923076928</v>
      </c>
      <c r="AS1392">
        <v>26.75510225269969</v>
      </c>
    </row>
    <row r="1393" spans="1:45">
      <c r="A1393">
        <v>20</v>
      </c>
      <c r="B1393">
        <v>44</v>
      </c>
      <c r="C1393">
        <v>2023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19</v>
      </c>
      <c r="R1393">
        <v>33</v>
      </c>
      <c r="S1393">
        <v>3.7272727272727271</v>
      </c>
      <c r="T1393">
        <v>7.5757575757575761</v>
      </c>
      <c r="U1393">
        <v>226.85454545454539</v>
      </c>
      <c r="V1393">
        <v>6.0606060606060606</v>
      </c>
      <c r="W1393">
        <v>69.696969696969703</v>
      </c>
      <c r="X1393">
        <v>3.0303030303030303</v>
      </c>
      <c r="Y1393">
        <v>54.456343876813662</v>
      </c>
      <c r="Z1393">
        <v>1.2856486930664512</v>
      </c>
      <c r="AA1393">
        <v>2.3616930628362058</v>
      </c>
      <c r="AB1393">
        <v>83.137193353270874</v>
      </c>
      <c r="AC1393">
        <v>86.309497801207243</v>
      </c>
      <c r="AD1393">
        <v>89.005453174311526</v>
      </c>
      <c r="AE1393">
        <v>6.5312908205676271E-2</v>
      </c>
      <c r="AF1393">
        <v>5.64552296575246E-2</v>
      </c>
      <c r="AG1393">
        <v>950.15151515151524</v>
      </c>
      <c r="AH1393">
        <v>100</v>
      </c>
      <c r="AI1393">
        <v>0</v>
      </c>
      <c r="AJ1393">
        <v>197.79375870475005</v>
      </c>
      <c r="AK1393">
        <v>37.612718912442787</v>
      </c>
      <c r="AL1393">
        <v>25.002036899548678</v>
      </c>
      <c r="AM1393">
        <v>22.026149357630061</v>
      </c>
      <c r="AN1393">
        <v>99</v>
      </c>
      <c r="AO1393">
        <v>99</v>
      </c>
      <c r="AP1393">
        <v>6</v>
      </c>
      <c r="AQ1393">
        <v>99</v>
      </c>
      <c r="AR1393">
        <v>201.78787878787875</v>
      </c>
      <c r="AS1393">
        <v>27.242084289218976</v>
      </c>
    </row>
    <row r="1394" spans="1:45">
      <c r="A1394">
        <v>20</v>
      </c>
      <c r="B1394">
        <v>45</v>
      </c>
      <c r="C1394">
        <v>2023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Q1394">
        <v>17</v>
      </c>
      <c r="R1394">
        <v>22</v>
      </c>
      <c r="S1394">
        <v>4.1363636363636367</v>
      </c>
      <c r="T1394">
        <v>8.6363636363636385</v>
      </c>
      <c r="U1394">
        <v>220.20000000000005</v>
      </c>
      <c r="V1394">
        <v>9.0909090909090917</v>
      </c>
      <c r="W1394">
        <v>86.363636363636346</v>
      </c>
      <c r="X1394">
        <v>0</v>
      </c>
      <c r="Y1394">
        <v>42.553015062496655</v>
      </c>
      <c r="Z1394">
        <v>1.0993987838588914</v>
      </c>
      <c r="AA1394">
        <v>1.9896426025672076</v>
      </c>
      <c r="AB1394">
        <v>63.543257982389527</v>
      </c>
      <c r="AC1394">
        <v>72.268532304123525</v>
      </c>
      <c r="AD1394">
        <v>72.919152916692852</v>
      </c>
      <c r="AE1394">
        <v>4.3541938803784173E-2</v>
      </c>
      <c r="AF1394">
        <v>3.6532782259746224E-2</v>
      </c>
      <c r="AG1394">
        <v>1072.7272727272725</v>
      </c>
      <c r="AH1394">
        <v>100</v>
      </c>
      <c r="AI1394">
        <v>0</v>
      </c>
      <c r="AJ1394">
        <v>210.53658326419696</v>
      </c>
      <c r="AK1394">
        <v>47.436580108992118</v>
      </c>
      <c r="AL1394">
        <v>32.735864456343798</v>
      </c>
      <c r="AM1394">
        <v>9.3440580855374389</v>
      </c>
      <c r="AN1394">
        <v>99</v>
      </c>
      <c r="AO1394">
        <v>99</v>
      </c>
      <c r="AP1394">
        <v>7</v>
      </c>
      <c r="AQ1394">
        <v>99</v>
      </c>
      <c r="AR1394">
        <v>195.59090909090912</v>
      </c>
      <c r="AS1394">
        <v>29.178331837602624</v>
      </c>
    </row>
    <row r="1395" spans="1:45">
      <c r="A1395">
        <v>20</v>
      </c>
      <c r="B1395">
        <v>46</v>
      </c>
      <c r="C1395">
        <v>2023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81</v>
      </c>
      <c r="R1395">
        <v>130</v>
      </c>
      <c r="S1395">
        <v>3.3923076923076918</v>
      </c>
      <c r="T1395">
        <v>8.2307692307692282</v>
      </c>
      <c r="U1395">
        <v>187.03846153846163</v>
      </c>
      <c r="V1395">
        <v>5.3846153846153859</v>
      </c>
      <c r="W1395">
        <v>78.461538461538481</v>
      </c>
      <c r="X1395">
        <v>0</v>
      </c>
      <c r="Y1395">
        <v>42.690682436146339</v>
      </c>
      <c r="Z1395">
        <v>1.3213987568316441</v>
      </c>
      <c r="AA1395">
        <v>2.4605767352030483</v>
      </c>
      <c r="AB1395">
        <v>80.83522829725851</v>
      </c>
      <c r="AC1395">
        <v>78.185380521069931</v>
      </c>
      <c r="AD1395">
        <v>80.020074925570142</v>
      </c>
      <c r="AE1395">
        <v>0.25729327474963382</v>
      </c>
      <c r="AF1395">
        <v>0.18336524660344516</v>
      </c>
      <c r="AG1395">
        <v>1056.3384615384618</v>
      </c>
      <c r="AH1395">
        <v>100</v>
      </c>
      <c r="AI1395">
        <v>0</v>
      </c>
      <c r="AJ1395">
        <v>207.80636526292139</v>
      </c>
      <c r="AK1395">
        <v>15.918786544065904</v>
      </c>
      <c r="AL1395">
        <v>7.186247034250127</v>
      </c>
      <c r="AM1395">
        <v>-13.377072174389548</v>
      </c>
      <c r="AN1395">
        <v>99</v>
      </c>
      <c r="AO1395">
        <v>99</v>
      </c>
      <c r="AP1395">
        <v>8</v>
      </c>
      <c r="AQ1395">
        <v>99</v>
      </c>
      <c r="AR1395">
        <v>191.16923076923072</v>
      </c>
      <c r="AS1395">
        <v>26.620995609541595</v>
      </c>
    </row>
    <row r="1396" spans="1:45">
      <c r="A1396">
        <v>20</v>
      </c>
      <c r="B1396">
        <v>47</v>
      </c>
      <c r="C1396">
        <v>2023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458</v>
      </c>
      <c r="R1396">
        <v>1579</v>
      </c>
      <c r="S1396">
        <v>2.8144395186827111</v>
      </c>
      <c r="T1396">
        <v>6.89170360987967</v>
      </c>
      <c r="U1396">
        <v>271.08606713109646</v>
      </c>
      <c r="V1396">
        <v>2.7232425585813806</v>
      </c>
      <c r="W1396">
        <v>56.301456618112738</v>
      </c>
      <c r="X1396">
        <v>6.713109563014565</v>
      </c>
      <c r="Y1396">
        <v>48.036206878727803</v>
      </c>
      <c r="Z1396">
        <v>1.2391724288437851</v>
      </c>
      <c r="AA1396">
        <v>2.2546105484818844</v>
      </c>
      <c r="AB1396">
        <v>78.142420019423199</v>
      </c>
      <c r="AC1396">
        <v>75.908753398594541</v>
      </c>
      <c r="AD1396">
        <v>83.605952757223619</v>
      </c>
      <c r="AE1396">
        <v>3.1251236986897832</v>
      </c>
      <c r="AF1396">
        <v>3.227989251320059</v>
      </c>
      <c r="AG1396">
        <v>1072.5003166561112</v>
      </c>
      <c r="AH1396">
        <v>99.873337555414821</v>
      </c>
      <c r="AI1396">
        <v>0</v>
      </c>
      <c r="AJ1396">
        <v>213.76005137282888</v>
      </c>
      <c r="AK1396">
        <v>16.899714958053835</v>
      </c>
      <c r="AL1396">
        <v>-11.06929151214881</v>
      </c>
      <c r="AM1396">
        <v>-21.625935868271171</v>
      </c>
      <c r="AN1396">
        <v>99</v>
      </c>
      <c r="AO1396">
        <v>99</v>
      </c>
      <c r="AP1396">
        <v>9</v>
      </c>
      <c r="AQ1396">
        <v>99</v>
      </c>
      <c r="AR1396">
        <v>224.82013932868904</v>
      </c>
      <c r="AS1396">
        <v>23.82386923793182</v>
      </c>
    </row>
    <row r="1397" spans="1:45">
      <c r="A1397">
        <v>20</v>
      </c>
      <c r="B1397">
        <v>48</v>
      </c>
      <c r="C1397">
        <v>2023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AN1397">
        <v>99</v>
      </c>
      <c r="AO1397">
        <v>99</v>
      </c>
      <c r="AP1397">
        <v>10</v>
      </c>
      <c r="AQ1397">
        <v>99</v>
      </c>
    </row>
    <row r="1398" spans="1:45">
      <c r="A1398">
        <v>20</v>
      </c>
      <c r="B1398">
        <v>49</v>
      </c>
      <c r="C1398">
        <v>2023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Q1398">
        <v>63</v>
      </c>
      <c r="R1398">
        <v>85</v>
      </c>
      <c r="S1398">
        <v>3.047058823529412</v>
      </c>
      <c r="T1398">
        <v>7.0352941176470596</v>
      </c>
      <c r="U1398">
        <v>258.95647058823539</v>
      </c>
      <c r="V1398">
        <v>3.5294117647058822</v>
      </c>
      <c r="W1398">
        <v>52.941176470588239</v>
      </c>
      <c r="X1398">
        <v>4.7058823529411757</v>
      </c>
      <c r="Y1398">
        <v>44.585957818600434</v>
      </c>
      <c r="Z1398">
        <v>1.2916554116412575</v>
      </c>
      <c r="AA1398">
        <v>2.1608661597964911</v>
      </c>
      <c r="AB1398">
        <v>77.899439224165377</v>
      </c>
      <c r="AC1398">
        <v>77.826655129170533</v>
      </c>
      <c r="AD1398">
        <v>88.457318909973381</v>
      </c>
      <c r="AE1398">
        <v>0.16823021810552979</v>
      </c>
      <c r="AF1398">
        <v>0.16599249239409472</v>
      </c>
      <c r="AG1398">
        <v>1059.4235294117648</v>
      </c>
      <c r="AH1398">
        <v>100</v>
      </c>
      <c r="AI1398">
        <v>0</v>
      </c>
      <c r="AJ1398">
        <v>208.39037893962828</v>
      </c>
      <c r="AK1398">
        <v>-2.2029921341608243</v>
      </c>
      <c r="AL1398">
        <v>-32.065340114358619</v>
      </c>
      <c r="AM1398">
        <v>-39.012047254054629</v>
      </c>
      <c r="AN1398">
        <v>99</v>
      </c>
      <c r="AO1398">
        <v>99</v>
      </c>
      <c r="AP1398">
        <v>11</v>
      </c>
      <c r="AQ1398">
        <v>99</v>
      </c>
      <c r="AR1398">
        <v>220.38823529411764</v>
      </c>
      <c r="AS1398">
        <v>24.189476962730463</v>
      </c>
    </row>
    <row r="1399" spans="1:45">
      <c r="A1399">
        <v>20</v>
      </c>
      <c r="B1399">
        <v>50</v>
      </c>
      <c r="C1399">
        <v>2023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9</v>
      </c>
      <c r="R1399">
        <v>30</v>
      </c>
      <c r="S1399">
        <v>3.2666666666666666</v>
      </c>
      <c r="T1399">
        <v>8.0333333333333314</v>
      </c>
      <c r="U1399">
        <v>225.04999999999995</v>
      </c>
      <c r="V1399">
        <v>6.6666666666666687</v>
      </c>
      <c r="W1399">
        <v>70</v>
      </c>
      <c r="X1399">
        <v>0</v>
      </c>
      <c r="Y1399">
        <v>35.249234034231655</v>
      </c>
      <c r="Z1399">
        <v>1.2631530214330944</v>
      </c>
      <c r="AA1399">
        <v>2.7505554994501682</v>
      </c>
      <c r="AB1399">
        <v>81.773960001339901</v>
      </c>
      <c r="AC1399">
        <v>70.94530253606321</v>
      </c>
      <c r="AD1399">
        <v>78.415439118347606</v>
      </c>
      <c r="AE1399">
        <v>5.937537109606935E-2</v>
      </c>
      <c r="AF1399">
        <v>5.0914680750284179E-2</v>
      </c>
      <c r="AG1399">
        <v>1155.333333333333</v>
      </c>
      <c r="AH1399">
        <v>100</v>
      </c>
      <c r="AI1399">
        <v>0</v>
      </c>
      <c r="AJ1399">
        <v>155.14752835786877</v>
      </c>
      <c r="AK1399">
        <v>-41.798630132138321</v>
      </c>
      <c r="AL1399">
        <v>-58.281391745975398</v>
      </c>
      <c r="AM1399">
        <v>-65.529877212374117</v>
      </c>
      <c r="AN1399">
        <v>99</v>
      </c>
      <c r="AO1399">
        <v>99</v>
      </c>
      <c r="AP1399">
        <v>12</v>
      </c>
      <c r="AQ1399">
        <v>99</v>
      </c>
      <c r="AR1399">
        <v>205.53333333333336</v>
      </c>
      <c r="AS1399">
        <v>26.009561303793152</v>
      </c>
    </row>
    <row r="1400" spans="1:45">
      <c r="A1400">
        <v>20</v>
      </c>
      <c r="B1400">
        <v>51</v>
      </c>
      <c r="C1400">
        <v>2023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Q1400">
        <v>163</v>
      </c>
      <c r="R1400">
        <v>301</v>
      </c>
      <c r="S1400">
        <v>4.4086378737541514</v>
      </c>
      <c r="T1400">
        <v>7.2524916943521598</v>
      </c>
      <c r="U1400">
        <v>285.55315614617939</v>
      </c>
      <c r="V1400">
        <v>20.930232558139537</v>
      </c>
      <c r="W1400">
        <v>61.461794019933549</v>
      </c>
      <c r="X1400">
        <v>10.963455149501661</v>
      </c>
      <c r="Y1400">
        <v>53.328394308664755</v>
      </c>
      <c r="Z1400">
        <v>1.4452781883160262</v>
      </c>
      <c r="AA1400">
        <v>2.268380539033203</v>
      </c>
      <c r="AB1400">
        <v>80.95629554630888</v>
      </c>
      <c r="AC1400">
        <v>77.26022879661322</v>
      </c>
      <c r="AD1400">
        <v>79.036790866305111</v>
      </c>
      <c r="AE1400">
        <v>0.59573288999722895</v>
      </c>
      <c r="AF1400">
        <v>0.64818087573251149</v>
      </c>
      <c r="AG1400">
        <v>1036.0531561461794</v>
      </c>
      <c r="AH1400">
        <v>100</v>
      </c>
      <c r="AI1400">
        <v>0</v>
      </c>
      <c r="AJ1400">
        <v>200.44035533009841</v>
      </c>
      <c r="AK1400">
        <v>4.7378242078475159</v>
      </c>
      <c r="AL1400">
        <v>-16.131444920995818</v>
      </c>
      <c r="AM1400">
        <v>-30.133426080259571</v>
      </c>
      <c r="AN1400">
        <v>99</v>
      </c>
      <c r="AO1400">
        <v>99</v>
      </c>
      <c r="AP1400">
        <v>13</v>
      </c>
      <c r="AQ1400">
        <v>99</v>
      </c>
      <c r="AR1400">
        <v>217.47508305647847</v>
      </c>
      <c r="AS1400">
        <v>27.673038944445203</v>
      </c>
    </row>
    <row r="1401" spans="1:45">
      <c r="A1401">
        <v>20</v>
      </c>
      <c r="B1401">
        <v>52</v>
      </c>
      <c r="C1401">
        <v>2023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Q1401">
        <v>1</v>
      </c>
      <c r="R1401">
        <v>1</v>
      </c>
      <c r="S1401">
        <v>2</v>
      </c>
      <c r="T1401">
        <v>7</v>
      </c>
      <c r="U1401">
        <v>212.7</v>
      </c>
      <c r="V1401">
        <v>0</v>
      </c>
      <c r="W1401">
        <v>100</v>
      </c>
      <c r="X1401">
        <v>0</v>
      </c>
      <c r="Y1401">
        <v>0</v>
      </c>
      <c r="Z1401">
        <v>0</v>
      </c>
      <c r="AA1401">
        <v>0</v>
      </c>
      <c r="AE1401">
        <v>1.9791790365356449E-3</v>
      </c>
      <c r="AF1401">
        <v>1.6040217130393909E-3</v>
      </c>
      <c r="AG1401">
        <v>972</v>
      </c>
      <c r="AH1401">
        <v>100</v>
      </c>
      <c r="AI1401">
        <v>0</v>
      </c>
      <c r="AJ1401">
        <v>0</v>
      </c>
      <c r="AN1401">
        <v>99</v>
      </c>
      <c r="AO1401">
        <v>99</v>
      </c>
      <c r="AP1401">
        <v>14</v>
      </c>
      <c r="AQ1401">
        <v>99</v>
      </c>
      <c r="AR1401">
        <v>215</v>
      </c>
      <c r="AS1401">
        <v>21.432075163193176</v>
      </c>
    </row>
    <row r="1402" spans="1:45">
      <c r="A1402">
        <v>20</v>
      </c>
      <c r="B1402">
        <v>53</v>
      </c>
      <c r="C1402">
        <v>2023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Q1402">
        <v>5</v>
      </c>
      <c r="R1402">
        <v>6</v>
      </c>
      <c r="S1402">
        <v>3.5</v>
      </c>
      <c r="T1402">
        <v>7</v>
      </c>
      <c r="U1402">
        <v>291.64999999999998</v>
      </c>
      <c r="V1402">
        <v>0</v>
      </c>
      <c r="W1402">
        <v>33.333333333333343</v>
      </c>
      <c r="X1402">
        <v>16.666666666666671</v>
      </c>
      <c r="Y1402">
        <v>64.182052268008206</v>
      </c>
      <c r="Z1402">
        <v>0.7637626158259736</v>
      </c>
      <c r="AA1402">
        <v>2.6457513110645903</v>
      </c>
      <c r="AB1402">
        <v>98.446509397965571</v>
      </c>
      <c r="AC1402">
        <v>95.59718116983278</v>
      </c>
      <c r="AD1402">
        <v>98.974331861078682</v>
      </c>
      <c r="AE1402">
        <v>1.187507421921387E-2</v>
      </c>
      <c r="AF1402">
        <v>1.3196415588376259E-2</v>
      </c>
      <c r="AG1402">
        <v>1079.666666666667</v>
      </c>
      <c r="AH1402">
        <v>100</v>
      </c>
      <c r="AI1402">
        <v>0</v>
      </c>
      <c r="AJ1402">
        <v>257.11000671999398</v>
      </c>
      <c r="AK1402">
        <v>87.421017510021699</v>
      </c>
      <c r="AL1402">
        <v>83.866332004181743</v>
      </c>
      <c r="AM1402">
        <v>85.467469069361584</v>
      </c>
      <c r="AN1402">
        <v>99</v>
      </c>
      <c r="AO1402">
        <v>99</v>
      </c>
      <c r="AP1402">
        <v>15</v>
      </c>
      <c r="AQ1402">
        <v>99</v>
      </c>
      <c r="AR1402">
        <v>223.3333333333334</v>
      </c>
      <c r="AS1402">
        <v>25.817832497748245</v>
      </c>
    </row>
    <row r="1403" spans="1:45">
      <c r="A1403">
        <v>20</v>
      </c>
      <c r="B1403">
        <v>54</v>
      </c>
      <c r="C1403">
        <v>2023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AN1403">
        <v>99</v>
      </c>
      <c r="AO1403">
        <v>99</v>
      </c>
      <c r="AP1403">
        <v>16</v>
      </c>
      <c r="AQ1403">
        <v>99</v>
      </c>
    </row>
    <row r="1404" spans="1:45">
      <c r="A1404">
        <v>20</v>
      </c>
      <c r="B1404">
        <v>55</v>
      </c>
      <c r="C1404">
        <v>2023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AN1404">
        <v>99</v>
      </c>
      <c r="AO1404">
        <v>99</v>
      </c>
      <c r="AP1404">
        <v>17</v>
      </c>
      <c r="AQ1404">
        <v>99</v>
      </c>
    </row>
    <row r="1405" spans="1:45">
      <c r="A1405">
        <v>20</v>
      </c>
      <c r="B1405">
        <v>56</v>
      </c>
      <c r="C1405">
        <v>2023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Q1405">
        <v>612</v>
      </c>
      <c r="R1405">
        <v>1369</v>
      </c>
      <c r="S1405">
        <v>4.9152666179693201</v>
      </c>
      <c r="T1405">
        <v>8.7991234477720983</v>
      </c>
      <c r="U1405">
        <v>264.26785975164381</v>
      </c>
      <c r="V1405">
        <v>31.336742147552968</v>
      </c>
      <c r="W1405">
        <v>78.451424397370346</v>
      </c>
      <c r="X1405">
        <v>7.8889700511322145</v>
      </c>
      <c r="Y1405">
        <v>56.215491067496529</v>
      </c>
      <c r="Z1405">
        <v>1.4209563050307881</v>
      </c>
      <c r="AA1405">
        <v>2.7177633012604523</v>
      </c>
      <c r="AB1405">
        <v>81.47625324389513</v>
      </c>
      <c r="AC1405">
        <v>78.737150030865905</v>
      </c>
      <c r="AD1405">
        <v>84.27911705291271</v>
      </c>
      <c r="AE1405">
        <v>2.7094961010172991</v>
      </c>
      <c r="AF1405">
        <v>2.7282901090832938</v>
      </c>
      <c r="AG1405">
        <v>1058.7699050401748</v>
      </c>
      <c r="AH1405">
        <v>99.780861943024092</v>
      </c>
      <c r="AI1405">
        <v>100</v>
      </c>
      <c r="AJ1405">
        <v>211.94606402129369</v>
      </c>
      <c r="AK1405">
        <v>28.995095737704077</v>
      </c>
      <c r="AL1405">
        <v>7.379015099604894</v>
      </c>
      <c r="AM1405">
        <v>-6.1629672036581251</v>
      </c>
      <c r="AN1405">
        <v>99</v>
      </c>
      <c r="AO1405">
        <v>99</v>
      </c>
      <c r="AP1405">
        <v>21</v>
      </c>
      <c r="AQ1405">
        <v>99</v>
      </c>
      <c r="AR1405">
        <v>206.93133674214752</v>
      </c>
      <c r="AS1405">
        <v>29.606392300357676</v>
      </c>
    </row>
    <row r="1406" spans="1:45">
      <c r="A1406">
        <v>20</v>
      </c>
      <c r="B1406">
        <v>57</v>
      </c>
      <c r="C1406">
        <v>2023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878</v>
      </c>
      <c r="R1406">
        <v>2399</v>
      </c>
      <c r="S1406">
        <v>5.9908295122967914</v>
      </c>
      <c r="T1406">
        <v>7.1508962067528143</v>
      </c>
      <c r="U1406">
        <v>304.59299708211751</v>
      </c>
      <c r="V1406">
        <v>63.56815339724885</v>
      </c>
      <c r="W1406">
        <v>61.10879533138808</v>
      </c>
      <c r="X1406">
        <v>22.884535223009593</v>
      </c>
      <c r="Y1406">
        <v>60.588762642470222</v>
      </c>
      <c r="Z1406">
        <v>1.4545781242325349</v>
      </c>
      <c r="AA1406">
        <v>2.2957066670069541</v>
      </c>
      <c r="AB1406">
        <v>81.764235229001855</v>
      </c>
      <c r="AC1406">
        <v>72.026733240416789</v>
      </c>
      <c r="AD1406">
        <v>73.890414469043179</v>
      </c>
      <c r="AE1406">
        <v>4.7480505086490146</v>
      </c>
      <c r="AF1406">
        <v>5.5105242149588385</v>
      </c>
      <c r="AG1406">
        <v>1053.4710295956647</v>
      </c>
      <c r="AH1406">
        <v>99.958315964985445</v>
      </c>
      <c r="AI1406">
        <v>100</v>
      </c>
      <c r="AJ1406">
        <v>205.75588004835015</v>
      </c>
      <c r="AK1406">
        <v>28.140222610333055</v>
      </c>
      <c r="AL1406">
        <v>6.4824200617536079</v>
      </c>
      <c r="AM1406">
        <v>-3.6144748620918392</v>
      </c>
      <c r="AN1406">
        <v>99</v>
      </c>
      <c r="AO1406">
        <v>99</v>
      </c>
      <c r="AP1406">
        <v>22</v>
      </c>
      <c r="AQ1406">
        <v>99</v>
      </c>
      <c r="AR1406">
        <v>212.78866194247604</v>
      </c>
      <c r="AS1406">
        <v>31.386676112062457</v>
      </c>
    </row>
    <row r="1407" spans="1:45">
      <c r="A1407">
        <v>20</v>
      </c>
      <c r="B1407">
        <v>58</v>
      </c>
      <c r="C1407">
        <v>2023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Q1407">
        <v>693</v>
      </c>
      <c r="R1407">
        <v>1749</v>
      </c>
      <c r="S1407">
        <v>5.3340961098398196</v>
      </c>
      <c r="T1407">
        <v>8.8913664951400762</v>
      </c>
      <c r="U1407">
        <v>268.47747284162392</v>
      </c>
      <c r="V1407">
        <v>44.253859348198979</v>
      </c>
      <c r="W1407">
        <v>80.846197827329888</v>
      </c>
      <c r="X1407">
        <v>8.8050314465408821</v>
      </c>
      <c r="Y1407">
        <v>61.953100690833423</v>
      </c>
      <c r="Z1407">
        <v>1.6442347413969738</v>
      </c>
      <c r="AA1407">
        <v>2.7337920553251802</v>
      </c>
      <c r="AB1407">
        <v>80.417727408407345</v>
      </c>
      <c r="AC1407">
        <v>78.070155010163106</v>
      </c>
      <c r="AD1407">
        <v>83.855035529135705</v>
      </c>
      <c r="AE1407">
        <v>3.461584134900844</v>
      </c>
      <c r="AF1407">
        <v>3.5411181200232194</v>
      </c>
      <c r="AG1407">
        <v>1034.8347627215551</v>
      </c>
      <c r="AH1407">
        <v>99.885648942252729</v>
      </c>
      <c r="AI1407">
        <v>100</v>
      </c>
      <c r="AJ1407">
        <v>210.54764721442112</v>
      </c>
      <c r="AK1407">
        <v>20.396644920365549</v>
      </c>
      <c r="AL1407">
        <v>3.6681362721764281</v>
      </c>
      <c r="AM1407">
        <v>-11.119703614695956</v>
      </c>
      <c r="AN1407">
        <v>99</v>
      </c>
      <c r="AO1407">
        <v>99</v>
      </c>
      <c r="AP1407">
        <v>23</v>
      </c>
      <c r="AQ1407">
        <v>99</v>
      </c>
      <c r="AR1407">
        <v>205.75185820468843</v>
      </c>
      <c r="AS1407">
        <v>30.56574655723545</v>
      </c>
    </row>
    <row r="1408" spans="1:45">
      <c r="A1408">
        <v>20</v>
      </c>
      <c r="B1408">
        <v>59</v>
      </c>
      <c r="C1408">
        <v>2023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Q1408">
        <v>660</v>
      </c>
      <c r="R1408">
        <v>1889</v>
      </c>
      <c r="S1408">
        <v>6.5407838983050857</v>
      </c>
      <c r="T1408">
        <v>6.9904711487559572</v>
      </c>
      <c r="U1408">
        <v>295.46924298570701</v>
      </c>
      <c r="V1408">
        <v>74.801482265749087</v>
      </c>
      <c r="W1408">
        <v>59.449444150344085</v>
      </c>
      <c r="X1408">
        <v>15.510852302805722</v>
      </c>
      <c r="Y1408">
        <v>55.688014716533921</v>
      </c>
      <c r="Z1408">
        <v>1.5355463133965035</v>
      </c>
      <c r="AA1408">
        <v>2.3726236034663346</v>
      </c>
      <c r="AB1408">
        <v>76.444527638447809</v>
      </c>
      <c r="AC1408">
        <v>69.358586604701841</v>
      </c>
      <c r="AD1408">
        <v>61.709678390383722</v>
      </c>
      <c r="AE1408">
        <v>3.7386692000158344</v>
      </c>
      <c r="AF1408">
        <v>4.2090781595966371</v>
      </c>
      <c r="AG1408">
        <v>1048.3176283748016</v>
      </c>
      <c r="AH1408">
        <v>99.947061937533107</v>
      </c>
      <c r="AI1408">
        <v>100</v>
      </c>
      <c r="AJ1408">
        <v>214.72185884645577</v>
      </c>
      <c r="AK1408">
        <v>14.69052222583168</v>
      </c>
      <c r="AL1408">
        <v>-3.4186084861255797</v>
      </c>
      <c r="AM1408">
        <v>-22.864133565705966</v>
      </c>
      <c r="AN1408">
        <v>99</v>
      </c>
      <c r="AO1408">
        <v>99</v>
      </c>
      <c r="AP1408">
        <v>24</v>
      </c>
      <c r="AQ1408">
        <v>99</v>
      </c>
      <c r="AR1408">
        <v>208.21281101111697</v>
      </c>
      <c r="AS1408">
        <v>32.577181129207226</v>
      </c>
    </row>
    <row r="1409" spans="1:45">
      <c r="A1409">
        <v>20</v>
      </c>
      <c r="B1409">
        <v>60</v>
      </c>
      <c r="C1409">
        <v>2023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315</v>
      </c>
      <c r="R1409">
        <v>715</v>
      </c>
      <c r="S1409">
        <v>5.2195804195804207</v>
      </c>
      <c r="T1409">
        <v>6.8517482517482513</v>
      </c>
      <c r="U1409">
        <v>283.24321678321678</v>
      </c>
      <c r="V1409">
        <v>39.300699300699307</v>
      </c>
      <c r="W1409">
        <v>57.762237762237774</v>
      </c>
      <c r="X1409">
        <v>9.79020979020979</v>
      </c>
      <c r="Y1409">
        <v>52.780940544454474</v>
      </c>
      <c r="Z1409">
        <v>1.3965621496869658</v>
      </c>
      <c r="AA1409">
        <v>2.3277845389339062</v>
      </c>
      <c r="AB1409">
        <v>79.113784007774655</v>
      </c>
      <c r="AC1409">
        <v>71.2342179514783</v>
      </c>
      <c r="AD1409">
        <v>76.720135360723106</v>
      </c>
      <c r="AE1409">
        <v>1.4151130111229862</v>
      </c>
      <c r="AF1409">
        <v>1.5272435961488149</v>
      </c>
      <c r="AG1409">
        <v>1073.7314685314686</v>
      </c>
      <c r="AH1409">
        <v>100</v>
      </c>
      <c r="AI1409">
        <v>100</v>
      </c>
      <c r="AJ1409">
        <v>204.27251249099024</v>
      </c>
      <c r="AK1409">
        <v>15.919728636704445</v>
      </c>
      <c r="AL1409">
        <v>-8.3861141827761863</v>
      </c>
      <c r="AM1409">
        <v>-18.398774957457729</v>
      </c>
      <c r="AN1409">
        <v>99</v>
      </c>
      <c r="AO1409">
        <v>99</v>
      </c>
      <c r="AP1409">
        <v>25</v>
      </c>
      <c r="AQ1409">
        <v>99</v>
      </c>
      <c r="AR1409">
        <v>211.59020979020977</v>
      </c>
      <c r="AS1409">
        <v>29.758083440569695</v>
      </c>
    </row>
    <row r="1410" spans="1:45">
      <c r="A1410">
        <v>20</v>
      </c>
      <c r="B1410">
        <v>61</v>
      </c>
      <c r="C1410">
        <v>2023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43</v>
      </c>
      <c r="R1410">
        <v>120</v>
      </c>
      <c r="S1410">
        <v>6.166666666666667</v>
      </c>
      <c r="T1410">
        <v>6.3</v>
      </c>
      <c r="U1410">
        <v>316.7000000000001</v>
      </c>
      <c r="V1410">
        <v>64.166666666666671</v>
      </c>
      <c r="W1410">
        <v>46.666666666666657</v>
      </c>
      <c r="X1410">
        <v>25</v>
      </c>
      <c r="Y1410">
        <v>57.21916200015464</v>
      </c>
      <c r="Z1410">
        <v>1.5018507101425087</v>
      </c>
      <c r="AA1410">
        <v>2.1393145319626736</v>
      </c>
      <c r="AB1410">
        <v>76.304115972146235</v>
      </c>
      <c r="AC1410">
        <v>37.808115927095152</v>
      </c>
      <c r="AD1410">
        <v>42.536445563384383</v>
      </c>
      <c r="AE1410">
        <v>0.2375014843842774</v>
      </c>
      <c r="AF1410">
        <v>0.28659727871344143</v>
      </c>
      <c r="AG1410">
        <v>1015.1</v>
      </c>
      <c r="AH1410">
        <v>100</v>
      </c>
      <c r="AI1410">
        <v>100</v>
      </c>
      <c r="AJ1410">
        <v>214.68563839561625</v>
      </c>
      <c r="AK1410">
        <v>8.2798684782938228</v>
      </c>
      <c r="AL1410">
        <v>-12.947073594844584</v>
      </c>
      <c r="AM1410">
        <v>-32.539788586591342</v>
      </c>
      <c r="AN1410">
        <v>99</v>
      </c>
      <c r="AO1410">
        <v>99</v>
      </c>
      <c r="AP1410">
        <v>26</v>
      </c>
      <c r="AQ1410">
        <v>99</v>
      </c>
      <c r="AR1410">
        <v>214.50833333333327</v>
      </c>
      <c r="AS1410">
        <v>31.964451902275194</v>
      </c>
    </row>
    <row r="1411" spans="1:45">
      <c r="A1411">
        <v>20</v>
      </c>
      <c r="B1411">
        <v>62</v>
      </c>
      <c r="C1411">
        <v>2023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87</v>
      </c>
      <c r="R1411">
        <v>191</v>
      </c>
      <c r="S1411">
        <v>4.4712041884816749</v>
      </c>
      <c r="T1411">
        <v>7.523560209424085</v>
      </c>
      <c r="U1411">
        <v>177.86282722513079</v>
      </c>
      <c r="V1411">
        <v>18.324607329842927</v>
      </c>
      <c r="W1411">
        <v>64.397905759162299</v>
      </c>
      <c r="X1411">
        <v>1.0471204188481675</v>
      </c>
      <c r="Y1411">
        <v>48.581603291722175</v>
      </c>
      <c r="Z1411">
        <v>1.2012027633692437</v>
      </c>
      <c r="AA1411">
        <v>2.5040741452498656</v>
      </c>
      <c r="AB1411">
        <v>78.315049460362005</v>
      </c>
      <c r="AC1411">
        <v>75.542175687388053</v>
      </c>
      <c r="AD1411">
        <v>78.480849258909615</v>
      </c>
      <c r="AE1411">
        <v>0.37802319597830808</v>
      </c>
      <c r="AF1411">
        <v>0.25618949144819719</v>
      </c>
      <c r="AG1411">
        <v>1064.6649214659685</v>
      </c>
      <c r="AH1411">
        <v>100</v>
      </c>
      <c r="AI1411">
        <v>100</v>
      </c>
      <c r="AJ1411">
        <v>207.80131160455912</v>
      </c>
      <c r="AK1411">
        <v>21.434102945253159</v>
      </c>
      <c r="AL1411">
        <v>15.012560472242694</v>
      </c>
      <c r="AM1411">
        <v>-2.0971708211694726</v>
      </c>
      <c r="AN1411">
        <v>99</v>
      </c>
      <c r="AO1411">
        <v>99</v>
      </c>
      <c r="AP1411">
        <v>27</v>
      </c>
      <c r="AQ1411">
        <v>99</v>
      </c>
      <c r="AR1411">
        <v>182.65445026178003</v>
      </c>
      <c r="AS1411">
        <v>28.615064654864504</v>
      </c>
    </row>
    <row r="1412" spans="1:45">
      <c r="A1412">
        <v>20</v>
      </c>
      <c r="B1412">
        <v>63</v>
      </c>
      <c r="C1412">
        <v>2023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88</v>
      </c>
      <c r="R1412">
        <v>187</v>
      </c>
      <c r="S1412">
        <v>4.3262032085561488</v>
      </c>
      <c r="T1412">
        <v>6.5508021390374322</v>
      </c>
      <c r="U1412">
        <v>229.76363636363632</v>
      </c>
      <c r="V1412">
        <v>20.855614973262036</v>
      </c>
      <c r="W1412">
        <v>49.197860962566843</v>
      </c>
      <c r="X1412">
        <v>2.1390374331550803</v>
      </c>
      <c r="Y1412">
        <v>47.439124668818899</v>
      </c>
      <c r="Z1412">
        <v>1.4424830127695589</v>
      </c>
      <c r="AA1412">
        <v>2.4410344301531843</v>
      </c>
      <c r="AB1412">
        <v>82.378557175835141</v>
      </c>
      <c r="AC1412">
        <v>80.743880860207369</v>
      </c>
      <c r="AD1412">
        <v>82.071048316610941</v>
      </c>
      <c r="AE1412">
        <v>0.37010647983216555</v>
      </c>
      <c r="AF1412">
        <v>0.32401540252989097</v>
      </c>
      <c r="AG1412">
        <v>1039.7647058823529</v>
      </c>
      <c r="AH1412">
        <v>100</v>
      </c>
      <c r="AI1412">
        <v>100</v>
      </c>
      <c r="AJ1412">
        <v>194.6846572272012</v>
      </c>
      <c r="AK1412">
        <v>8.6756459956527063</v>
      </c>
      <c r="AL1412">
        <v>-0.84930629908312494</v>
      </c>
      <c r="AM1412">
        <v>-14.507541250556764</v>
      </c>
      <c r="AN1412">
        <v>99</v>
      </c>
      <c r="AO1412">
        <v>99</v>
      </c>
      <c r="AP1412">
        <v>28</v>
      </c>
      <c r="AQ1412">
        <v>99</v>
      </c>
      <c r="AR1412">
        <v>201.572192513369</v>
      </c>
      <c r="AS1412">
        <v>27.909516031568042</v>
      </c>
    </row>
    <row r="1413" spans="1:45">
      <c r="A1413">
        <v>20</v>
      </c>
      <c r="B1413">
        <v>64</v>
      </c>
      <c r="C1413">
        <v>2023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61</v>
      </c>
      <c r="R1413">
        <v>115</v>
      </c>
      <c r="S1413">
        <v>3.8956521739130441</v>
      </c>
      <c r="T1413">
        <v>7.1739130434782608</v>
      </c>
      <c r="U1413">
        <v>134.57478260869564</v>
      </c>
      <c r="V1413">
        <v>13.043478260869565</v>
      </c>
      <c r="W1413">
        <v>60.869565217391298</v>
      </c>
      <c r="X1413">
        <v>0</v>
      </c>
      <c r="Y1413">
        <v>36.954778107204703</v>
      </c>
      <c r="Z1413">
        <v>1.1600143405671155</v>
      </c>
      <c r="AA1413">
        <v>2.3340983532990518</v>
      </c>
      <c r="AB1413">
        <v>64.484950985166734</v>
      </c>
      <c r="AC1413">
        <v>59.75940564880004</v>
      </c>
      <c r="AD1413">
        <v>77.748324715497574</v>
      </c>
      <c r="AE1413">
        <v>0.22760558920159921</v>
      </c>
      <c r="AF1413">
        <v>0.11670898182025816</v>
      </c>
      <c r="AG1413">
        <v>1065.4347826086955</v>
      </c>
      <c r="AH1413">
        <v>99.130434782608717</v>
      </c>
      <c r="AI1413">
        <v>100</v>
      </c>
      <c r="AJ1413">
        <v>197.2582562523942</v>
      </c>
      <c r="AK1413">
        <v>14.732372310425603</v>
      </c>
      <c r="AL1413">
        <v>-6.0430541927853501</v>
      </c>
      <c r="AM1413">
        <v>-22.956031854858242</v>
      </c>
      <c r="AN1413">
        <v>99</v>
      </c>
      <c r="AO1413">
        <v>99</v>
      </c>
      <c r="AP1413">
        <v>29</v>
      </c>
      <c r="AQ1413">
        <v>99</v>
      </c>
      <c r="AR1413">
        <v>170.24347826086955</v>
      </c>
      <c r="AS1413">
        <v>26.970730935167687</v>
      </c>
    </row>
    <row r="1414" spans="1:45">
      <c r="A1414">
        <v>20</v>
      </c>
      <c r="B1414">
        <v>65</v>
      </c>
      <c r="C1414">
        <v>2023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Q1414">
        <v>6</v>
      </c>
      <c r="R1414">
        <v>10</v>
      </c>
      <c r="S1414">
        <v>5.8</v>
      </c>
      <c r="T1414">
        <v>8</v>
      </c>
      <c r="U1414">
        <v>296.35000000000002</v>
      </c>
      <c r="V1414">
        <v>80</v>
      </c>
      <c r="W1414">
        <v>80</v>
      </c>
      <c r="X1414">
        <v>0</v>
      </c>
      <c r="Y1414">
        <v>26.65438988234386</v>
      </c>
      <c r="Z1414">
        <v>0.74833147735479011</v>
      </c>
      <c r="AA1414">
        <v>1.264911064067352</v>
      </c>
      <c r="AB1414">
        <v>76.455209763855351</v>
      </c>
      <c r="AC1414">
        <v>29.155787786429592</v>
      </c>
      <c r="AD1414">
        <v>21.128856368212872</v>
      </c>
      <c r="AE1414">
        <v>1.9791790365356447E-2</v>
      </c>
      <c r="AF1414">
        <v>2.2348464252901899E-2</v>
      </c>
      <c r="AG1414">
        <v>966.7</v>
      </c>
      <c r="AH1414">
        <v>100</v>
      </c>
      <c r="AI1414">
        <v>100</v>
      </c>
      <c r="AJ1414">
        <v>173.21030569801488</v>
      </c>
      <c r="AK1414">
        <v>-18.374247102765111</v>
      </c>
      <c r="AL1414">
        <v>-39.480476710413726</v>
      </c>
      <c r="AM1414">
        <v>-2.2836206912537138</v>
      </c>
      <c r="AN1414">
        <v>99</v>
      </c>
      <c r="AO1414">
        <v>99</v>
      </c>
      <c r="AP1414">
        <v>30</v>
      </c>
      <c r="AQ1414">
        <v>99</v>
      </c>
      <c r="AR1414">
        <v>212.5</v>
      </c>
      <c r="AS1414">
        <v>30.858591297015</v>
      </c>
    </row>
    <row r="1415" spans="1:45">
      <c r="A1415">
        <v>20</v>
      </c>
      <c r="B1415">
        <v>66</v>
      </c>
      <c r="C1415">
        <v>2023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Q1415">
        <v>38</v>
      </c>
      <c r="R1415">
        <v>55</v>
      </c>
      <c r="S1415">
        <v>5.2727272727272716</v>
      </c>
      <c r="T1415">
        <v>9.0363636363636388</v>
      </c>
      <c r="U1415">
        <v>232.24909090909088</v>
      </c>
      <c r="V1415">
        <v>49.090909090909086</v>
      </c>
      <c r="W1415">
        <v>81.818181818181813</v>
      </c>
      <c r="X1415">
        <v>1.8181818181818179</v>
      </c>
      <c r="Y1415">
        <v>49.748066651249914</v>
      </c>
      <c r="Z1415">
        <v>1.4327918767160399</v>
      </c>
      <c r="AA1415">
        <v>2.4933630911145315</v>
      </c>
      <c r="AB1415">
        <v>67.243507305625215</v>
      </c>
      <c r="AC1415">
        <v>72.548475386473569</v>
      </c>
      <c r="AD1415">
        <v>70.465395154143565</v>
      </c>
      <c r="AE1415">
        <v>0.10885484700946048</v>
      </c>
      <c r="AF1415">
        <v>9.632953528844039E-2</v>
      </c>
      <c r="AG1415">
        <v>1126.5818181818181</v>
      </c>
      <c r="AH1415">
        <v>100</v>
      </c>
      <c r="AI1415">
        <v>100</v>
      </c>
      <c r="AJ1415">
        <v>217.01735924777125</v>
      </c>
      <c r="AK1415">
        <v>25.606806579466465</v>
      </c>
      <c r="AL1415">
        <v>10.6846938085977</v>
      </c>
      <c r="AM1415">
        <v>-23.557412893791756</v>
      </c>
      <c r="AN1415">
        <v>99</v>
      </c>
      <c r="AO1415">
        <v>99</v>
      </c>
      <c r="AP1415">
        <v>31</v>
      </c>
      <c r="AQ1415">
        <v>99</v>
      </c>
      <c r="AR1415">
        <v>194.43636363636364</v>
      </c>
      <c r="AS1415">
        <v>31.359558504472659</v>
      </c>
    </row>
    <row r="1416" spans="1:45">
      <c r="A1416">
        <v>20</v>
      </c>
      <c r="B1416">
        <v>67</v>
      </c>
      <c r="C1416">
        <v>2023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1</v>
      </c>
      <c r="R1416">
        <v>1</v>
      </c>
      <c r="S1416">
        <v>4</v>
      </c>
      <c r="T1416">
        <v>6</v>
      </c>
      <c r="U1416">
        <v>241.1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E1416">
        <v>1.9791790365356449E-3</v>
      </c>
      <c r="AF1416">
        <v>1.8181929243714016E-3</v>
      </c>
      <c r="AG1416">
        <v>1053</v>
      </c>
      <c r="AH1416">
        <v>100</v>
      </c>
      <c r="AI1416">
        <v>100</v>
      </c>
      <c r="AJ1416">
        <v>0</v>
      </c>
      <c r="AN1416">
        <v>99</v>
      </c>
      <c r="AO1416">
        <v>99</v>
      </c>
      <c r="AP1416">
        <v>32</v>
      </c>
      <c r="AQ1416">
        <v>99</v>
      </c>
      <c r="AR1416">
        <v>206</v>
      </c>
      <c r="AS1416">
        <v>27.568642488013939</v>
      </c>
    </row>
    <row r="1417" spans="1:45">
      <c r="A1417">
        <v>20</v>
      </c>
      <c r="B1417">
        <v>68</v>
      </c>
      <c r="C1417">
        <v>2023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AN1417">
        <v>99</v>
      </c>
      <c r="AO1417">
        <v>99</v>
      </c>
      <c r="AP1417">
        <v>33</v>
      </c>
      <c r="AQ1417">
        <v>99</v>
      </c>
    </row>
    <row r="1418" spans="1:45">
      <c r="A1418">
        <v>20</v>
      </c>
      <c r="B1418">
        <v>69</v>
      </c>
      <c r="C1418">
        <v>2023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AN1418">
        <v>99</v>
      </c>
      <c r="AO1418">
        <v>99</v>
      </c>
      <c r="AP1418">
        <v>34</v>
      </c>
      <c r="AQ1418">
        <v>99</v>
      </c>
    </row>
    <row r="1419" spans="1:45">
      <c r="A1419">
        <v>20</v>
      </c>
      <c r="B1419">
        <v>70</v>
      </c>
      <c r="C1419">
        <v>2023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Q1419">
        <v>12</v>
      </c>
      <c r="R1419">
        <v>13</v>
      </c>
      <c r="S1419">
        <v>5.6923076923076943</v>
      </c>
      <c r="T1419">
        <v>10.076923076923078</v>
      </c>
      <c r="U1419">
        <v>286.39999999999998</v>
      </c>
      <c r="V1419">
        <v>46.15384615384616</v>
      </c>
      <c r="W1419">
        <v>100</v>
      </c>
      <c r="X1419">
        <v>15.38461538461538</v>
      </c>
      <c r="Y1419">
        <v>46.169587059348558</v>
      </c>
      <c r="Z1419">
        <v>1.2639751327042279</v>
      </c>
      <c r="AA1419">
        <v>1.7742403991801221</v>
      </c>
      <c r="AB1419">
        <v>74.079568372866902</v>
      </c>
      <c r="AC1419">
        <v>90.777854094890486</v>
      </c>
      <c r="AD1419">
        <v>86.807690032237005</v>
      </c>
      <c r="AE1419">
        <v>2.5729327474963381E-2</v>
      </c>
      <c r="AF1419">
        <v>2.8077544156033179E-2</v>
      </c>
      <c r="AG1419">
        <v>976.07692307692321</v>
      </c>
      <c r="AH1419">
        <v>100</v>
      </c>
      <c r="AI1419">
        <v>100</v>
      </c>
      <c r="AJ1419">
        <v>185.39166919232713</v>
      </c>
      <c r="AK1419">
        <v>9.5468854685429765</v>
      </c>
      <c r="AL1419">
        <v>-11.647973921143148</v>
      </c>
      <c r="AM1419">
        <v>-34.490814946144113</v>
      </c>
      <c r="AN1419">
        <v>99</v>
      </c>
      <c r="AO1419">
        <v>99</v>
      </c>
      <c r="AP1419">
        <v>39</v>
      </c>
      <c r="AQ1419">
        <v>99</v>
      </c>
      <c r="AR1419">
        <v>206.69230769230765</v>
      </c>
      <c r="AS1419">
        <v>32.43753197691565</v>
      </c>
    </row>
    <row r="1420" spans="1:45">
      <c r="A1420">
        <v>20</v>
      </c>
      <c r="B1420">
        <v>71</v>
      </c>
      <c r="C1420">
        <v>2023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AN1420">
        <v>99</v>
      </c>
      <c r="AO1420">
        <v>99</v>
      </c>
      <c r="AP1420">
        <v>40</v>
      </c>
      <c r="AQ1420">
        <v>99</v>
      </c>
    </row>
    <row r="1421" spans="1:45">
      <c r="A1421">
        <v>20</v>
      </c>
      <c r="B1421">
        <v>72</v>
      </c>
      <c r="C1421">
        <v>2023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AN1421">
        <v>99</v>
      </c>
      <c r="AO1421">
        <v>99</v>
      </c>
      <c r="AP1421">
        <v>42</v>
      </c>
      <c r="AQ1421">
        <v>99</v>
      </c>
    </row>
    <row r="1422" spans="1:45">
      <c r="A1422">
        <v>20</v>
      </c>
      <c r="B1422">
        <v>73</v>
      </c>
      <c r="C1422">
        <v>2023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Q1422">
        <v>916</v>
      </c>
      <c r="R1422">
        <v>2317</v>
      </c>
      <c r="S1422">
        <v>4.4674147604661192</v>
      </c>
      <c r="T1422">
        <v>7.2615451014242556</v>
      </c>
      <c r="U1422">
        <v>265.59866206301194</v>
      </c>
      <c r="V1422">
        <v>28.053517479499341</v>
      </c>
      <c r="W1422">
        <v>60.422960725075534</v>
      </c>
      <c r="X1422">
        <v>7.6823478636167488</v>
      </c>
      <c r="Y1422">
        <v>58.87940443534405</v>
      </c>
      <c r="Z1422">
        <v>1.7533234751860276</v>
      </c>
      <c r="AA1422">
        <v>2.476257885493137</v>
      </c>
      <c r="AB1422">
        <v>73.503875433619982</v>
      </c>
      <c r="AC1422">
        <v>68.834034172079939</v>
      </c>
      <c r="AD1422">
        <v>66.073174451870699</v>
      </c>
      <c r="AE1422">
        <v>4.5857578276530893</v>
      </c>
      <c r="AF1422">
        <v>4.6408194190545613</v>
      </c>
      <c r="AG1422">
        <v>1051.369874838153</v>
      </c>
      <c r="AH1422">
        <v>99.913681484678477</v>
      </c>
      <c r="AI1422">
        <v>100</v>
      </c>
      <c r="AJ1422">
        <v>217.84580159967911</v>
      </c>
      <c r="AK1422">
        <v>13.426898305820773</v>
      </c>
      <c r="AL1422">
        <v>-4.8549265187955557</v>
      </c>
      <c r="AM1422">
        <v>-18.413652416016077</v>
      </c>
      <c r="AN1422">
        <v>99</v>
      </c>
      <c r="AO1422">
        <v>99</v>
      </c>
      <c r="AP1422">
        <v>98</v>
      </c>
      <c r="AQ1422">
        <v>99</v>
      </c>
      <c r="AR1422">
        <v>211.52265861027189</v>
      </c>
      <c r="AS1422">
        <v>27.912070763225305</v>
      </c>
    </row>
    <row r="1423" spans="1:45">
      <c r="A1423">
        <v>20</v>
      </c>
      <c r="B1423">
        <v>74</v>
      </c>
      <c r="C1423">
        <v>2023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79</v>
      </c>
      <c r="R1423">
        <v>134</v>
      </c>
      <c r="S1423">
        <v>3.8208955223880592</v>
      </c>
      <c r="T1423">
        <v>7.6194029850746272</v>
      </c>
      <c r="U1423">
        <v>264.45671641791034</v>
      </c>
      <c r="V1423">
        <v>11.194029850746269</v>
      </c>
      <c r="W1423">
        <v>72.388059701492509</v>
      </c>
      <c r="X1423">
        <v>4.4776119402985071</v>
      </c>
      <c r="Y1423">
        <v>55.333928551293511</v>
      </c>
      <c r="Z1423">
        <v>1.3921461273266891</v>
      </c>
      <c r="AA1423">
        <v>2.2553246320235081</v>
      </c>
      <c r="AB1423">
        <v>63.337542913701519</v>
      </c>
      <c r="AC1423">
        <v>61.352035987007056</v>
      </c>
      <c r="AD1423">
        <v>71.27349667756549</v>
      </c>
      <c r="AE1423">
        <v>0.26520999089577657</v>
      </c>
      <c r="AF1423">
        <v>0.26724042430333556</v>
      </c>
      <c r="AG1423">
        <v>1162.9253731343283</v>
      </c>
      <c r="AH1423">
        <v>100</v>
      </c>
      <c r="AI1423">
        <v>0</v>
      </c>
      <c r="AJ1423">
        <v>231.94481545381808</v>
      </c>
      <c r="AK1423">
        <v>31.052549339058444</v>
      </c>
      <c r="AL1423">
        <v>5.184532242183808</v>
      </c>
      <c r="AM1423">
        <v>-12.620636761764821</v>
      </c>
      <c r="AN1423">
        <v>99</v>
      </c>
      <c r="AO1423">
        <v>99</v>
      </c>
      <c r="AP1423">
        <v>99</v>
      </c>
      <c r="AQ1423">
        <v>99</v>
      </c>
      <c r="AR1423">
        <v>213.73880597014923</v>
      </c>
      <c r="AS1423">
        <v>26.951145949786913</v>
      </c>
    </row>
    <row r="1424" spans="1:45">
      <c r="A1424">
        <v>20</v>
      </c>
      <c r="B1424">
        <v>75</v>
      </c>
      <c r="C1424">
        <v>2022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2264</v>
      </c>
      <c r="R1424">
        <v>3529</v>
      </c>
      <c r="S1424">
        <v>3.7695716395864096</v>
      </c>
      <c r="T1424">
        <v>7.2901671861717201</v>
      </c>
      <c r="U1424">
        <v>258.42585718333874</v>
      </c>
      <c r="V1424">
        <v>19.127231510342881</v>
      </c>
      <c r="W1424">
        <v>64.352507792575821</v>
      </c>
      <c r="X1424">
        <v>4.7038821195806175</v>
      </c>
      <c r="Y1424">
        <v>52.514670334031969</v>
      </c>
      <c r="Z1424">
        <v>1.492217778628302</v>
      </c>
      <c r="AA1424">
        <v>2.2792364732348034</v>
      </c>
      <c r="AB1424">
        <v>27.185625687760592</v>
      </c>
      <c r="AC1424">
        <v>63.190870657164645</v>
      </c>
      <c r="AD1424">
        <v>33.444833964059882</v>
      </c>
      <c r="AE1424">
        <v>6.4480175406541207</v>
      </c>
      <c r="AF1424">
        <v>6.2665748117211137</v>
      </c>
      <c r="AG1424">
        <v>1070.0531914893616</v>
      </c>
      <c r="AH1424">
        <v>5.2989515443468402</v>
      </c>
      <c r="AI1424">
        <v>0</v>
      </c>
      <c r="AJ1424">
        <v>218.68430889732204</v>
      </c>
      <c r="AK1424">
        <v>-50.895963979615473</v>
      </c>
      <c r="AL1424">
        <v>72.031099617246994</v>
      </c>
      <c r="AM1424">
        <v>-22.329166938697167</v>
      </c>
      <c r="AN1424">
        <v>99</v>
      </c>
      <c r="AO1424">
        <v>99</v>
      </c>
      <c r="AP1424">
        <v>0</v>
      </c>
      <c r="AQ1424">
        <v>99</v>
      </c>
      <c r="AR1424">
        <v>210.19680851063836</v>
      </c>
      <c r="AS1424">
        <v>26.884319407993033</v>
      </c>
    </row>
    <row r="1425" spans="1:45">
      <c r="A1425">
        <v>20</v>
      </c>
      <c r="B1425">
        <v>76</v>
      </c>
      <c r="C1425">
        <v>2022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6362</v>
      </c>
      <c r="R1425">
        <v>35786</v>
      </c>
      <c r="S1425">
        <v>3.3408919334544946</v>
      </c>
      <c r="T1425">
        <v>7.3610629855250655</v>
      </c>
      <c r="U1425">
        <v>261.94583552227061</v>
      </c>
      <c r="V1425">
        <v>4.8957692952551284</v>
      </c>
      <c r="W1425">
        <v>66.168333985357421</v>
      </c>
      <c r="X1425">
        <v>3.7025652489800471</v>
      </c>
      <c r="Y1425">
        <v>44.458897663556002</v>
      </c>
      <c r="Z1425">
        <v>1.1769295946816516</v>
      </c>
      <c r="AA1425">
        <v>2.0854282367523758</v>
      </c>
      <c r="AB1425">
        <v>77.128821017896669</v>
      </c>
      <c r="AC1425">
        <v>73.736221821792512</v>
      </c>
      <c r="AD1425">
        <v>79.759355609009603</v>
      </c>
      <c r="AE1425">
        <v>65.38644253608625</v>
      </c>
      <c r="AF1425">
        <v>64.412070680400944</v>
      </c>
      <c r="AG1425">
        <v>1083.4217012239424</v>
      </c>
      <c r="AH1425">
        <v>99.086234840440383</v>
      </c>
      <c r="AI1425">
        <v>0</v>
      </c>
      <c r="AJ1425">
        <v>212.20381379735412</v>
      </c>
      <c r="AK1425">
        <v>19.049857664834487</v>
      </c>
      <c r="AL1425">
        <v>-7.2425567356847216</v>
      </c>
      <c r="AM1425">
        <v>-22.145217233494503</v>
      </c>
      <c r="AN1425">
        <v>99</v>
      </c>
      <c r="AO1425">
        <v>99</v>
      </c>
      <c r="AP1425">
        <v>1</v>
      </c>
      <c r="AQ1425">
        <v>99</v>
      </c>
      <c r="AR1425">
        <v>217.25892807243056</v>
      </c>
      <c r="AS1425">
        <v>25.485226013175687</v>
      </c>
    </row>
    <row r="1426" spans="1:45">
      <c r="A1426">
        <v>20</v>
      </c>
      <c r="B1426">
        <v>77</v>
      </c>
      <c r="C1426">
        <v>2022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204</v>
      </c>
      <c r="R1426">
        <v>482</v>
      </c>
      <c r="S1426">
        <v>2.3174273858921168</v>
      </c>
      <c r="T1426">
        <v>6.5912863070539442</v>
      </c>
      <c r="U1426">
        <v>194.96657676348536</v>
      </c>
      <c r="V1426">
        <v>1.659751037344398</v>
      </c>
      <c r="W1426">
        <v>51.244813278008309</v>
      </c>
      <c r="X1426">
        <v>0.4149377593360995</v>
      </c>
      <c r="Y1426">
        <v>44.721999289377777</v>
      </c>
      <c r="Z1426">
        <v>1.2870513841622948</v>
      </c>
      <c r="AA1426">
        <v>2.4009348985151475</v>
      </c>
      <c r="AB1426">
        <v>83.128662613511253</v>
      </c>
      <c r="AC1426">
        <v>77.139955399048759</v>
      </c>
      <c r="AD1426">
        <v>83.422786374271553</v>
      </c>
      <c r="AE1426">
        <v>0.88068700895304219</v>
      </c>
      <c r="AF1426">
        <v>0.64572828379051372</v>
      </c>
      <c r="AG1426">
        <v>1068.1680497925313</v>
      </c>
      <c r="AH1426">
        <v>99.37759336099586</v>
      </c>
      <c r="AI1426">
        <v>0</v>
      </c>
      <c r="AJ1426">
        <v>213.28412754392193</v>
      </c>
      <c r="AK1426">
        <v>0.21508346613931623</v>
      </c>
      <c r="AL1426">
        <v>-20.25332156986839</v>
      </c>
      <c r="AM1426">
        <v>-28.665213395553945</v>
      </c>
      <c r="AN1426">
        <v>99</v>
      </c>
      <c r="AO1426">
        <v>99</v>
      </c>
      <c r="AP1426">
        <v>2</v>
      </c>
      <c r="AQ1426">
        <v>99</v>
      </c>
      <c r="AR1426">
        <v>204.24896265560167</v>
      </c>
      <c r="AS1426">
        <v>22.757045969228223</v>
      </c>
    </row>
    <row r="1427" spans="1:45">
      <c r="A1427">
        <v>20</v>
      </c>
      <c r="B1427">
        <v>78</v>
      </c>
      <c r="C1427">
        <v>2022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137</v>
      </c>
      <c r="R1427">
        <v>245</v>
      </c>
      <c r="S1427">
        <v>3.212244897959184</v>
      </c>
      <c r="T1427">
        <v>8.1999999999999993</v>
      </c>
      <c r="U1427">
        <v>191.02922448979575</v>
      </c>
      <c r="V1427">
        <v>3.6734693877551026</v>
      </c>
      <c r="W1427">
        <v>78.367346938775498</v>
      </c>
      <c r="X1427">
        <v>0</v>
      </c>
      <c r="Y1427">
        <v>42.437113731350671</v>
      </c>
      <c r="Z1427">
        <v>1.2469771863551857</v>
      </c>
      <c r="AA1427">
        <v>2.4371277842441286</v>
      </c>
      <c r="AB1427">
        <v>77.217959937263487</v>
      </c>
      <c r="AC1427">
        <v>75.768873047514063</v>
      </c>
      <c r="AD1427">
        <v>79.724352186278225</v>
      </c>
      <c r="AE1427">
        <v>0.44765211035994878</v>
      </c>
      <c r="AF1427">
        <v>0.32159441792277627</v>
      </c>
      <c r="AG1427">
        <v>1046.6081632653063</v>
      </c>
      <c r="AH1427">
        <v>99.591836734693885</v>
      </c>
      <c r="AI1427">
        <v>0</v>
      </c>
      <c r="AJ1427">
        <v>207.2008626535652</v>
      </c>
      <c r="AK1427">
        <v>18.191994214335864</v>
      </c>
      <c r="AL1427">
        <v>15.861929559846891</v>
      </c>
      <c r="AM1427">
        <v>-11.199717835668332</v>
      </c>
      <c r="AN1427">
        <v>99</v>
      </c>
      <c r="AO1427">
        <v>99</v>
      </c>
      <c r="AP1427">
        <v>3</v>
      </c>
      <c r="AQ1427">
        <v>99</v>
      </c>
      <c r="AR1427">
        <v>193.72244897959183</v>
      </c>
      <c r="AS1427">
        <v>26.077326074639483</v>
      </c>
    </row>
    <row r="1428" spans="1:45">
      <c r="A1428">
        <v>20</v>
      </c>
      <c r="B1428">
        <v>79</v>
      </c>
      <c r="C1428">
        <v>2022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36</v>
      </c>
      <c r="R1428">
        <v>50</v>
      </c>
      <c r="S1428">
        <v>3.64</v>
      </c>
      <c r="T1428">
        <v>8.1199999999999992</v>
      </c>
      <c r="U1428">
        <v>214.19020000000003</v>
      </c>
      <c r="V1428">
        <v>4</v>
      </c>
      <c r="W1428">
        <v>80</v>
      </c>
      <c r="X1428">
        <v>0</v>
      </c>
      <c r="Y1428">
        <v>43.192367218757326</v>
      </c>
      <c r="Z1428">
        <v>1.1447270417003343</v>
      </c>
      <c r="AA1428">
        <v>2.1320412753978317</v>
      </c>
      <c r="AB1428">
        <v>73.915668632004198</v>
      </c>
      <c r="AC1428">
        <v>65.927846774574576</v>
      </c>
      <c r="AD1428">
        <v>82.897468032525012</v>
      </c>
      <c r="AE1428">
        <v>9.135757354284671E-2</v>
      </c>
      <c r="AF1428">
        <v>7.3588882109034179E-2</v>
      </c>
      <c r="AG1428">
        <v>1097.5999999999999</v>
      </c>
      <c r="AH1428">
        <v>100</v>
      </c>
      <c r="AI1428">
        <v>0</v>
      </c>
      <c r="AJ1428">
        <v>218.96045305031751</v>
      </c>
      <c r="AK1428">
        <v>21.730909867542344</v>
      </c>
      <c r="AL1428">
        <v>-2.7830097042642459</v>
      </c>
      <c r="AM1428">
        <v>-16.630364267908263</v>
      </c>
      <c r="AN1428">
        <v>99</v>
      </c>
      <c r="AO1428">
        <v>99</v>
      </c>
      <c r="AP1428">
        <v>4</v>
      </c>
      <c r="AQ1428">
        <v>99</v>
      </c>
      <c r="AR1428">
        <v>198.6</v>
      </c>
      <c r="AS1428">
        <v>27.127709799633479</v>
      </c>
    </row>
    <row r="1429" spans="1:45">
      <c r="A1429">
        <v>20</v>
      </c>
      <c r="B1429">
        <v>80</v>
      </c>
      <c r="C1429">
        <v>2022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28</v>
      </c>
      <c r="R1429">
        <v>45</v>
      </c>
      <c r="S1429">
        <v>3.0444444444444438</v>
      </c>
      <c r="T1429">
        <v>7.6222222222222227</v>
      </c>
      <c r="U1429">
        <v>182.31155555555563</v>
      </c>
      <c r="V1429">
        <v>0</v>
      </c>
      <c r="W1429">
        <v>64.444444444444443</v>
      </c>
      <c r="X1429">
        <v>0</v>
      </c>
      <c r="Y1429">
        <v>36.185250645075023</v>
      </c>
      <c r="Z1429">
        <v>1.1146609959097293</v>
      </c>
      <c r="AA1429">
        <v>2.4155872429691017</v>
      </c>
      <c r="AB1429">
        <v>79.193547349919612</v>
      </c>
      <c r="AC1429">
        <v>84.887027503510723</v>
      </c>
      <c r="AD1429">
        <v>83.155495598432353</v>
      </c>
      <c r="AE1429">
        <v>8.2221816188562016E-2</v>
      </c>
      <c r="AF1429">
        <v>5.6372762208556554E-2</v>
      </c>
      <c r="AG1429">
        <v>1057.4444444444443</v>
      </c>
      <c r="AH1429">
        <v>100</v>
      </c>
      <c r="AI1429">
        <v>0</v>
      </c>
      <c r="AJ1429">
        <v>183.85665377081855</v>
      </c>
      <c r="AK1429">
        <v>39.727625876833955</v>
      </c>
      <c r="AL1429">
        <v>18.806430840095278</v>
      </c>
      <c r="AM1429">
        <v>13.121714330616737</v>
      </c>
      <c r="AN1429">
        <v>99</v>
      </c>
      <c r="AO1429">
        <v>99</v>
      </c>
      <c r="AP1429">
        <v>5</v>
      </c>
      <c r="AQ1429">
        <v>99</v>
      </c>
      <c r="AR1429">
        <v>192.82222222222225</v>
      </c>
      <c r="AS1429">
        <v>25.302961996316327</v>
      </c>
    </row>
    <row r="1430" spans="1:45">
      <c r="A1430">
        <v>20</v>
      </c>
      <c r="B1430">
        <v>81</v>
      </c>
      <c r="C1430">
        <v>2022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18</v>
      </c>
      <c r="R1430">
        <v>29</v>
      </c>
      <c r="S1430">
        <v>2.8965517241379319</v>
      </c>
      <c r="T1430">
        <v>6.9310344827586237</v>
      </c>
      <c r="U1430">
        <v>206.87379310344821</v>
      </c>
      <c r="V1430">
        <v>0</v>
      </c>
      <c r="W1430">
        <v>62.068965517241359</v>
      </c>
      <c r="X1430">
        <v>0</v>
      </c>
      <c r="Y1430">
        <v>39.534352448768253</v>
      </c>
      <c r="Z1430">
        <v>0.95933984436162412</v>
      </c>
      <c r="AA1430">
        <v>2.0499122686485287</v>
      </c>
      <c r="AB1430">
        <v>78.277790833850688</v>
      </c>
      <c r="AC1430">
        <v>74.978090707037893</v>
      </c>
      <c r="AD1430">
        <v>75.0357155829481</v>
      </c>
      <c r="AE1430">
        <v>5.2987392654851091E-2</v>
      </c>
      <c r="AF1430">
        <v>4.1223615645534943E-2</v>
      </c>
      <c r="AG1430">
        <v>1059.6206896551726</v>
      </c>
      <c r="AH1430">
        <v>100</v>
      </c>
      <c r="AI1430">
        <v>0</v>
      </c>
      <c r="AJ1430">
        <v>211.25102142876597</v>
      </c>
      <c r="AK1430">
        <v>38.889065207995642</v>
      </c>
      <c r="AL1430">
        <v>9.1990005813681908</v>
      </c>
      <c r="AM1430">
        <v>-10.466541740634138</v>
      </c>
      <c r="AN1430">
        <v>99</v>
      </c>
      <c r="AO1430">
        <v>99</v>
      </c>
      <c r="AP1430">
        <v>6</v>
      </c>
      <c r="AQ1430">
        <v>99</v>
      </c>
      <c r="AR1430">
        <v>201.96551724137925</v>
      </c>
      <c r="AS1430">
        <v>24.907602694999504</v>
      </c>
    </row>
    <row r="1431" spans="1:45">
      <c r="A1431">
        <v>20</v>
      </c>
      <c r="B1431">
        <v>82</v>
      </c>
      <c r="C1431">
        <v>2022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13</v>
      </c>
      <c r="R1431">
        <v>14</v>
      </c>
      <c r="S1431">
        <v>3.5714285714285721</v>
      </c>
      <c r="T1431">
        <v>8.9285714285714306</v>
      </c>
      <c r="U1431">
        <v>220.67142857142872</v>
      </c>
      <c r="V1431">
        <v>0</v>
      </c>
      <c r="W1431">
        <v>100</v>
      </c>
      <c r="X1431">
        <v>0</v>
      </c>
      <c r="Y1431">
        <v>35.380067604139207</v>
      </c>
      <c r="Z1431">
        <v>0.97937922862872018</v>
      </c>
      <c r="AA1431">
        <v>1.4374722712498622</v>
      </c>
      <c r="AB1431">
        <v>71.783861719938486</v>
      </c>
      <c r="AC1431">
        <v>62.101845533577041</v>
      </c>
      <c r="AD1431">
        <v>73.930514946056547</v>
      </c>
      <c r="AE1431">
        <v>2.5580120591997078E-2</v>
      </c>
      <c r="AF1431">
        <v>2.1228374817115828E-2</v>
      </c>
      <c r="AG1431">
        <v>1157.5714285714289</v>
      </c>
      <c r="AH1431">
        <v>100</v>
      </c>
      <c r="AI1431">
        <v>0</v>
      </c>
      <c r="AJ1431">
        <v>238.98616645132793</v>
      </c>
      <c r="AK1431">
        <v>25.893107780110206</v>
      </c>
      <c r="AL1431">
        <v>61.099263783004098</v>
      </c>
      <c r="AM1431">
        <v>23.999798521495485</v>
      </c>
      <c r="AN1431">
        <v>99</v>
      </c>
      <c r="AO1431">
        <v>99</v>
      </c>
      <c r="AP1431">
        <v>7</v>
      </c>
      <c r="AQ1431">
        <v>99</v>
      </c>
      <c r="AR1431">
        <v>200.42857142857139</v>
      </c>
      <c r="AS1431">
        <v>27.315236729889296</v>
      </c>
    </row>
    <row r="1432" spans="1:45">
      <c r="A1432">
        <v>20</v>
      </c>
      <c r="B1432">
        <v>83</v>
      </c>
      <c r="C1432">
        <v>2022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54</v>
      </c>
      <c r="R1432">
        <v>76</v>
      </c>
      <c r="S1432">
        <v>3.5131578947368403</v>
      </c>
      <c r="T1432">
        <v>8.3421052631578974</v>
      </c>
      <c r="U1432">
        <v>188.42447368421057</v>
      </c>
      <c r="V1432">
        <v>5.2631578947368443</v>
      </c>
      <c r="W1432">
        <v>77.631578947368453</v>
      </c>
      <c r="X1432">
        <v>0</v>
      </c>
      <c r="Y1432">
        <v>41.323738889113301</v>
      </c>
      <c r="Z1432">
        <v>1.3327200228404237</v>
      </c>
      <c r="AA1432">
        <v>2.7412666663949494</v>
      </c>
      <c r="AB1432">
        <v>79.800472694398948</v>
      </c>
      <c r="AC1432">
        <v>83.015331126545178</v>
      </c>
      <c r="AD1432">
        <v>79.832440144366117</v>
      </c>
      <c r="AE1432">
        <v>0.13886351178512699</v>
      </c>
      <c r="AF1432">
        <v>9.8399639657717114E-2</v>
      </c>
      <c r="AG1432">
        <v>1071.5921052631579</v>
      </c>
      <c r="AH1432">
        <v>100</v>
      </c>
      <c r="AI1432">
        <v>0</v>
      </c>
      <c r="AJ1432">
        <v>201.5806732611284</v>
      </c>
      <c r="AK1432">
        <v>12.987754516370057</v>
      </c>
      <c r="AL1432">
        <v>9.3022019131928477</v>
      </c>
      <c r="AM1432">
        <v>-4.3006952201035764</v>
      </c>
      <c r="AN1432">
        <v>99</v>
      </c>
      <c r="AO1432">
        <v>99</v>
      </c>
      <c r="AP1432">
        <v>8</v>
      </c>
      <c r="AQ1432">
        <v>99</v>
      </c>
      <c r="AR1432">
        <v>190.03947368421055</v>
      </c>
      <c r="AS1432">
        <v>27.246334479985833</v>
      </c>
    </row>
    <row r="1433" spans="1:45">
      <c r="A1433">
        <v>20</v>
      </c>
      <c r="B1433">
        <v>84</v>
      </c>
      <c r="C1433">
        <v>2022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493</v>
      </c>
      <c r="R1433">
        <v>1935</v>
      </c>
      <c r="S1433">
        <v>2.7596899224806206</v>
      </c>
      <c r="T1433">
        <v>6.7550387596899215</v>
      </c>
      <c r="U1433">
        <v>268.90586046511646</v>
      </c>
      <c r="V1433">
        <v>1.9638242894056848</v>
      </c>
      <c r="W1433">
        <v>55.297157622739022</v>
      </c>
      <c r="X1433">
        <v>6.1498708010335923</v>
      </c>
      <c r="Y1433">
        <v>45.783011328165514</v>
      </c>
      <c r="Z1433">
        <v>1.147800010930581</v>
      </c>
      <c r="AA1433">
        <v>2.1467947831301797</v>
      </c>
      <c r="AB1433">
        <v>76.688296953819986</v>
      </c>
      <c r="AC1433">
        <v>75.28577523818231</v>
      </c>
      <c r="AD1433">
        <v>80.643454989003146</v>
      </c>
      <c r="AE1433">
        <v>3.5355380961081675</v>
      </c>
      <c r="AF1433">
        <v>3.5753934605989399</v>
      </c>
      <c r="AG1433">
        <v>1079.1844961240313</v>
      </c>
      <c r="AH1433">
        <v>99.638242894056816</v>
      </c>
      <c r="AI1433">
        <v>0</v>
      </c>
      <c r="AJ1433">
        <v>212.05578362040748</v>
      </c>
      <c r="AK1433">
        <v>22.59742730569014</v>
      </c>
      <c r="AL1433">
        <v>-5.9199849831619478</v>
      </c>
      <c r="AM1433">
        <v>-17.998262009526243</v>
      </c>
      <c r="AN1433">
        <v>99</v>
      </c>
      <c r="AO1433">
        <v>99</v>
      </c>
      <c r="AP1433">
        <v>9</v>
      </c>
      <c r="AQ1433">
        <v>99</v>
      </c>
      <c r="AR1433">
        <v>224.80103359173123</v>
      </c>
      <c r="AS1433">
        <v>23.626642541692323</v>
      </c>
    </row>
    <row r="1434" spans="1:45">
      <c r="A1434">
        <v>20</v>
      </c>
      <c r="B1434">
        <v>85</v>
      </c>
      <c r="C1434">
        <v>2022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AN1434">
        <v>99</v>
      </c>
      <c r="AO1434">
        <v>99</v>
      </c>
      <c r="AP1434">
        <v>10</v>
      </c>
      <c r="AQ1434">
        <v>99</v>
      </c>
    </row>
    <row r="1435" spans="1:45">
      <c r="A1435">
        <v>20</v>
      </c>
      <c r="B1435">
        <v>86</v>
      </c>
      <c r="C1435">
        <v>2022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56</v>
      </c>
      <c r="R1435">
        <v>86</v>
      </c>
      <c r="S1435">
        <v>3</v>
      </c>
      <c r="T1435">
        <v>6.8023255813953485</v>
      </c>
      <c r="U1435">
        <v>262.94732558139538</v>
      </c>
      <c r="V1435">
        <v>4.6511627906976756</v>
      </c>
      <c r="W1435">
        <v>48.83720930232559</v>
      </c>
      <c r="X1435">
        <v>4.6511627906976756</v>
      </c>
      <c r="Y1435">
        <v>43.982468796693723</v>
      </c>
      <c r="Z1435">
        <v>1.1812488464372364</v>
      </c>
      <c r="AA1435">
        <v>2.0335543830644118</v>
      </c>
      <c r="AB1435">
        <v>73.214025092012989</v>
      </c>
      <c r="AC1435">
        <v>69.062024862383595</v>
      </c>
      <c r="AD1435">
        <v>78.41865238377342</v>
      </c>
      <c r="AE1435">
        <v>0.15713502649369629</v>
      </c>
      <c r="AF1435">
        <v>0.15538525832705519</v>
      </c>
      <c r="AG1435">
        <v>1039.7790697674416</v>
      </c>
      <c r="AH1435">
        <v>100</v>
      </c>
      <c r="AI1435">
        <v>0</v>
      </c>
      <c r="AJ1435">
        <v>214.16714843528689</v>
      </c>
      <c r="AK1435">
        <v>34.009136988538692</v>
      </c>
      <c r="AL1435">
        <v>4.6088771513233411</v>
      </c>
      <c r="AM1435">
        <v>-13.246503958491028</v>
      </c>
      <c r="AN1435">
        <v>99</v>
      </c>
      <c r="AO1435">
        <v>99</v>
      </c>
      <c r="AP1435">
        <v>11</v>
      </c>
      <c r="AQ1435">
        <v>99</v>
      </c>
      <c r="AR1435">
        <v>221.62790697674413</v>
      </c>
      <c r="AS1435">
        <v>24.148853561519555</v>
      </c>
    </row>
    <row r="1436" spans="1:45">
      <c r="A1436">
        <v>20</v>
      </c>
      <c r="B1436">
        <v>87</v>
      </c>
      <c r="C1436">
        <v>2022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8</v>
      </c>
      <c r="R1436">
        <v>25</v>
      </c>
      <c r="S1436">
        <v>2.96</v>
      </c>
      <c r="T1436">
        <v>6.4</v>
      </c>
      <c r="U1436">
        <v>200.47</v>
      </c>
      <c r="V1436">
        <v>0</v>
      </c>
      <c r="W1436">
        <v>44</v>
      </c>
      <c r="X1436">
        <v>0</v>
      </c>
      <c r="Y1436">
        <v>39.283645452019776</v>
      </c>
      <c r="Z1436">
        <v>1.1825396399275587</v>
      </c>
      <c r="AA1436">
        <v>2.6832815729997455</v>
      </c>
      <c r="AB1436">
        <v>81.324362690778486</v>
      </c>
      <c r="AC1436">
        <v>84.503155081455503</v>
      </c>
      <c r="AD1436">
        <v>86.225185466287456</v>
      </c>
      <c r="AE1436">
        <v>4.5678786771423355E-2</v>
      </c>
      <c r="AF1436">
        <v>3.4437530746967128E-2</v>
      </c>
      <c r="AG1436">
        <v>977.36</v>
      </c>
      <c r="AH1436">
        <v>84</v>
      </c>
      <c r="AI1436">
        <v>0</v>
      </c>
      <c r="AJ1436">
        <v>184.14904398339928</v>
      </c>
      <c r="AK1436">
        <v>13.247950490874848</v>
      </c>
      <c r="AL1436">
        <v>6.6169660736806417</v>
      </c>
      <c r="AM1436">
        <v>-16.249551841040283</v>
      </c>
      <c r="AN1436">
        <v>99</v>
      </c>
      <c r="AO1436">
        <v>99</v>
      </c>
      <c r="AP1436">
        <v>12</v>
      </c>
      <c r="AQ1436">
        <v>99</v>
      </c>
      <c r="AR1436">
        <v>199.8</v>
      </c>
      <c r="AS1436">
        <v>25.001470073509314</v>
      </c>
    </row>
    <row r="1437" spans="1:45">
      <c r="A1437">
        <v>20</v>
      </c>
      <c r="B1437">
        <v>88</v>
      </c>
      <c r="C1437">
        <v>2022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172</v>
      </c>
      <c r="R1437">
        <v>305</v>
      </c>
      <c r="S1437">
        <v>4.4163934426229501</v>
      </c>
      <c r="T1437">
        <v>6.9311475409836047</v>
      </c>
      <c r="U1437">
        <v>288.83281967213105</v>
      </c>
      <c r="V1437">
        <v>19.016393442622952</v>
      </c>
      <c r="W1437">
        <v>59.016393442622949</v>
      </c>
      <c r="X1437">
        <v>11.803278688524591</v>
      </c>
      <c r="Y1437">
        <v>49.540291281402354</v>
      </c>
      <c r="Z1437">
        <v>1.325806939914032</v>
      </c>
      <c r="AA1437">
        <v>2.3494359967493956</v>
      </c>
      <c r="AB1437">
        <v>78.525715605591515</v>
      </c>
      <c r="AC1437">
        <v>71.520788252404685</v>
      </c>
      <c r="AD1437">
        <v>76.916881536265251</v>
      </c>
      <c r="AE1437">
        <v>0.55728119861136483</v>
      </c>
      <c r="AF1437">
        <v>0.60532552062625389</v>
      </c>
      <c r="AG1437">
        <v>1058.8</v>
      </c>
      <c r="AH1437">
        <v>99.672131147540995</v>
      </c>
      <c r="AI1437">
        <v>0</v>
      </c>
      <c r="AJ1437">
        <v>214.38938681830288</v>
      </c>
      <c r="AK1437">
        <v>5.6245835310417638</v>
      </c>
      <c r="AL1437">
        <v>-24.759496006063241</v>
      </c>
      <c r="AM1437">
        <v>-27.553129127569154</v>
      </c>
      <c r="AN1437">
        <v>99</v>
      </c>
      <c r="AO1437">
        <v>99</v>
      </c>
      <c r="AP1437">
        <v>13</v>
      </c>
      <c r="AQ1437">
        <v>99</v>
      </c>
      <c r="AR1437">
        <v>218.32131147540989</v>
      </c>
      <c r="AS1437">
        <v>27.68769391055222</v>
      </c>
    </row>
    <row r="1438" spans="1:45">
      <c r="A1438">
        <v>20</v>
      </c>
      <c r="B1438">
        <v>89</v>
      </c>
      <c r="C1438">
        <v>2022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AN1438">
        <v>99</v>
      </c>
      <c r="AO1438">
        <v>99</v>
      </c>
      <c r="AP1438">
        <v>14</v>
      </c>
      <c r="AQ1438">
        <v>99</v>
      </c>
    </row>
    <row r="1439" spans="1:45">
      <c r="A1439">
        <v>20</v>
      </c>
      <c r="B1439">
        <v>90</v>
      </c>
      <c r="C1439">
        <v>2022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5</v>
      </c>
      <c r="R1439">
        <v>8</v>
      </c>
      <c r="S1439">
        <v>3.625</v>
      </c>
      <c r="T1439">
        <v>6.125</v>
      </c>
      <c r="U1439">
        <v>281.7</v>
      </c>
      <c r="V1439">
        <v>0</v>
      </c>
      <c r="W1439">
        <v>50</v>
      </c>
      <c r="X1439">
        <v>12.5</v>
      </c>
      <c r="Y1439">
        <v>47.459482719473421</v>
      </c>
      <c r="Z1439">
        <v>1.1110243021644484</v>
      </c>
      <c r="AA1439">
        <v>2.4206145913796351</v>
      </c>
      <c r="AB1439">
        <v>71.59297291292286</v>
      </c>
      <c r="AC1439">
        <v>75.414918254188066</v>
      </c>
      <c r="AD1439">
        <v>71.462125934217596</v>
      </c>
      <c r="AE1439">
        <v>1.4617211766855471E-2</v>
      </c>
      <c r="AF1439">
        <v>1.5485293418738989E-2</v>
      </c>
      <c r="AG1439">
        <v>1046.125</v>
      </c>
      <c r="AH1439">
        <v>100</v>
      </c>
      <c r="AI1439">
        <v>0</v>
      </c>
      <c r="AJ1439">
        <v>176.57961200263185</v>
      </c>
      <c r="AK1439">
        <v>28.559872512956368</v>
      </c>
      <c r="AL1439">
        <v>17.016628054363395</v>
      </c>
      <c r="AM1439">
        <v>-40.626670581723999</v>
      </c>
      <c r="AN1439">
        <v>99</v>
      </c>
      <c r="AO1439">
        <v>99</v>
      </c>
      <c r="AP1439">
        <v>15</v>
      </c>
      <c r="AQ1439">
        <v>99</v>
      </c>
      <c r="AR1439">
        <v>221</v>
      </c>
      <c r="AS1439">
        <v>25.966959447491359</v>
      </c>
    </row>
    <row r="1440" spans="1:45">
      <c r="A1440">
        <v>20</v>
      </c>
      <c r="B1440">
        <v>91</v>
      </c>
      <c r="C1440">
        <v>2022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AN1440">
        <v>99</v>
      </c>
      <c r="AO1440">
        <v>99</v>
      </c>
      <c r="AP1440">
        <v>16</v>
      </c>
      <c r="AQ1440">
        <v>99</v>
      </c>
    </row>
    <row r="1441" spans="1:45">
      <c r="A1441">
        <v>20</v>
      </c>
      <c r="B1441">
        <v>92</v>
      </c>
      <c r="C1441">
        <v>2022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AN1441">
        <v>99</v>
      </c>
      <c r="AO1441">
        <v>99</v>
      </c>
      <c r="AP1441">
        <v>17</v>
      </c>
      <c r="AQ1441">
        <v>99</v>
      </c>
    </row>
    <row r="1442" spans="1:45">
      <c r="A1442">
        <v>20</v>
      </c>
      <c r="B1442">
        <v>93</v>
      </c>
      <c r="C1442">
        <v>2022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Q1442">
        <v>647</v>
      </c>
      <c r="R1442">
        <v>1560</v>
      </c>
      <c r="S1442">
        <v>5.0615384615384604</v>
      </c>
      <c r="T1442">
        <v>8.9608974358974383</v>
      </c>
      <c r="U1442">
        <v>271.16214743589745</v>
      </c>
      <c r="V1442">
        <v>37.564102564102562</v>
      </c>
      <c r="W1442">
        <v>79.935897435897459</v>
      </c>
      <c r="X1442">
        <v>10.512820512820513</v>
      </c>
      <c r="Y1442">
        <v>60.928317420207982</v>
      </c>
      <c r="Z1442">
        <v>1.5140564269225003</v>
      </c>
      <c r="AA1442">
        <v>2.8339307149563311</v>
      </c>
      <c r="AB1442">
        <v>83.812423212561342</v>
      </c>
      <c r="AC1442">
        <v>79.851387171277366</v>
      </c>
      <c r="AD1442">
        <v>85.72076242068529</v>
      </c>
      <c r="AE1442">
        <v>2.8503562945368177</v>
      </c>
      <c r="AF1442">
        <v>2.9066736114112377</v>
      </c>
      <c r="AG1442">
        <v>1078.3294871794874</v>
      </c>
      <c r="AH1442">
        <v>98.012820512820483</v>
      </c>
      <c r="AI1442">
        <v>100</v>
      </c>
      <c r="AJ1442">
        <v>210.75214608450463</v>
      </c>
      <c r="AK1442">
        <v>24.613704836142237</v>
      </c>
      <c r="AL1442">
        <v>6.2808615131725682</v>
      </c>
      <c r="AM1442">
        <v>-8.770241462661124</v>
      </c>
      <c r="AN1442">
        <v>99</v>
      </c>
      <c r="AO1442">
        <v>99</v>
      </c>
      <c r="AP1442">
        <v>21</v>
      </c>
      <c r="AQ1442">
        <v>99</v>
      </c>
      <c r="AR1442">
        <v>207.42564102564097</v>
      </c>
      <c r="AS1442">
        <v>30.097146374098248</v>
      </c>
    </row>
    <row r="1443" spans="1:45">
      <c r="A1443">
        <v>20</v>
      </c>
      <c r="B1443">
        <v>94</v>
      </c>
      <c r="C1443">
        <v>2022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935</v>
      </c>
      <c r="R1443">
        <v>2539</v>
      </c>
      <c r="S1443">
        <v>6.1140039447731764</v>
      </c>
      <c r="T1443">
        <v>7.2508861756597058</v>
      </c>
      <c r="U1443">
        <v>309.84628593934605</v>
      </c>
      <c r="V1443">
        <v>68.17644742024423</v>
      </c>
      <c r="W1443">
        <v>63.174478141000399</v>
      </c>
      <c r="X1443">
        <v>23.749507680189058</v>
      </c>
      <c r="Y1443">
        <v>58.605762991365992</v>
      </c>
      <c r="Z1443">
        <v>1.3197874026186804</v>
      </c>
      <c r="AA1443">
        <v>2.2765812475044003</v>
      </c>
      <c r="AB1443">
        <v>76.212892892992798</v>
      </c>
      <c r="AC1443">
        <v>71.272765605298517</v>
      </c>
      <c r="AD1443">
        <v>71.02384605808821</v>
      </c>
      <c r="AE1443">
        <v>4.6391375845057556</v>
      </c>
      <c r="AF1443">
        <v>5.4056957741568148</v>
      </c>
      <c r="AG1443">
        <v>1061.4899566758563</v>
      </c>
      <c r="AH1443">
        <v>98.936589208349758</v>
      </c>
      <c r="AI1443">
        <v>100</v>
      </c>
      <c r="AJ1443">
        <v>208.15902524942479</v>
      </c>
      <c r="AK1443">
        <v>30.27416403805584</v>
      </c>
      <c r="AL1443">
        <v>6.1338381527435777</v>
      </c>
      <c r="AM1443">
        <v>-9.4987743877325777</v>
      </c>
      <c r="AN1443">
        <v>99</v>
      </c>
      <c r="AO1443">
        <v>99</v>
      </c>
      <c r="AP1443">
        <v>22</v>
      </c>
      <c r="AQ1443">
        <v>99</v>
      </c>
      <c r="AR1443">
        <v>213.19929105947233</v>
      </c>
      <c r="AS1443">
        <v>31.750689158211038</v>
      </c>
    </row>
    <row r="1444" spans="1:45">
      <c r="A1444">
        <v>20</v>
      </c>
      <c r="B1444">
        <v>95</v>
      </c>
      <c r="C1444">
        <v>2022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Q1444">
        <v>622</v>
      </c>
      <c r="R1444">
        <v>1454</v>
      </c>
      <c r="S1444">
        <v>5.6368638239339743</v>
      </c>
      <c r="T1444">
        <v>9.3933975240715224</v>
      </c>
      <c r="U1444">
        <v>279.45982806052302</v>
      </c>
      <c r="V1444">
        <v>51.856946354883085</v>
      </c>
      <c r="W1444">
        <v>86.588720770288845</v>
      </c>
      <c r="X1444">
        <v>11.485557083906464</v>
      </c>
      <c r="Y1444">
        <v>58.678375064215601</v>
      </c>
      <c r="Z1444">
        <v>1.6209308589222933</v>
      </c>
      <c r="AA1444">
        <v>2.590982220989742</v>
      </c>
      <c r="AB1444">
        <v>80.469598953300718</v>
      </c>
      <c r="AC1444">
        <v>78.400734783750593</v>
      </c>
      <c r="AD1444">
        <v>83.103292845793604</v>
      </c>
      <c r="AE1444">
        <v>2.6566782386259824</v>
      </c>
      <c r="AF1444">
        <v>2.7920706213760256</v>
      </c>
      <c r="AG1444">
        <v>1032.4449793672625</v>
      </c>
      <c r="AH1444">
        <v>98.762035763411234</v>
      </c>
      <c r="AI1444">
        <v>100</v>
      </c>
      <c r="AJ1444">
        <v>211.5887909041472</v>
      </c>
      <c r="AK1444">
        <v>11.278261288468556</v>
      </c>
      <c r="AL1444">
        <v>-1.4783957439764597</v>
      </c>
      <c r="AM1444">
        <v>-17.701959494608829</v>
      </c>
      <c r="AN1444">
        <v>99</v>
      </c>
      <c r="AO1444">
        <v>99</v>
      </c>
      <c r="AP1444">
        <v>23</v>
      </c>
      <c r="AQ1444">
        <v>99</v>
      </c>
      <c r="AR1444">
        <v>206.63480055020628</v>
      </c>
      <c r="AS1444">
        <v>31.522400815516903</v>
      </c>
    </row>
    <row r="1445" spans="1:45">
      <c r="A1445">
        <v>20</v>
      </c>
      <c r="B1445">
        <v>96</v>
      </c>
      <c r="C1445">
        <v>2022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Q1445">
        <v>679</v>
      </c>
      <c r="R1445">
        <v>1698</v>
      </c>
      <c r="S1445">
        <v>6.670005892751913</v>
      </c>
      <c r="T1445">
        <v>7.2756183745583058</v>
      </c>
      <c r="U1445">
        <v>302.22384570082431</v>
      </c>
      <c r="V1445">
        <v>79.446407538280354</v>
      </c>
      <c r="W1445">
        <v>64.19316843345112</v>
      </c>
      <c r="X1445">
        <v>18.374558303886921</v>
      </c>
      <c r="Y1445">
        <v>55.877656300248887</v>
      </c>
      <c r="Z1445">
        <v>1.4929584074708864</v>
      </c>
      <c r="AA1445">
        <v>2.4052125619215339</v>
      </c>
      <c r="AB1445">
        <v>75.702963492946566</v>
      </c>
      <c r="AC1445">
        <v>67.259027814033388</v>
      </c>
      <c r="AD1445">
        <v>59.431820651416018</v>
      </c>
      <c r="AE1445">
        <v>3.1025031975150741</v>
      </c>
      <c r="AF1445">
        <v>3.5262168659616626</v>
      </c>
      <c r="AG1445">
        <v>1055.8533568904593</v>
      </c>
      <c r="AH1445">
        <v>98.881036513545382</v>
      </c>
      <c r="AI1445">
        <v>100</v>
      </c>
      <c r="AJ1445">
        <v>208.78376910426175</v>
      </c>
      <c r="AK1445">
        <v>24.763511417703658</v>
      </c>
      <c r="AL1445">
        <v>1.5179874209814341</v>
      </c>
      <c r="AM1445">
        <v>-11.383041154760548</v>
      </c>
      <c r="AN1445">
        <v>99</v>
      </c>
      <c r="AO1445">
        <v>99</v>
      </c>
      <c r="AP1445">
        <v>24</v>
      </c>
      <c r="AQ1445">
        <v>99</v>
      </c>
      <c r="AR1445">
        <v>208.94051825677263</v>
      </c>
      <c r="AS1445">
        <v>32.987717008853174</v>
      </c>
    </row>
    <row r="1446" spans="1:45">
      <c r="A1446">
        <v>20</v>
      </c>
      <c r="B1446">
        <v>97</v>
      </c>
      <c r="C1446">
        <v>2022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287</v>
      </c>
      <c r="R1446">
        <v>617</v>
      </c>
      <c r="S1446">
        <v>5.2269043760129676</v>
      </c>
      <c r="T1446">
        <v>6.9821717990275518</v>
      </c>
      <c r="U1446">
        <v>288.74153970826558</v>
      </c>
      <c r="V1446">
        <v>39.222042139384129</v>
      </c>
      <c r="W1446">
        <v>56.726094003241506</v>
      </c>
      <c r="X1446">
        <v>14.26256077795786</v>
      </c>
      <c r="Y1446">
        <v>56.182892319313481</v>
      </c>
      <c r="Z1446">
        <v>1.3546446826159553</v>
      </c>
      <c r="AA1446">
        <v>2.4431307762651686</v>
      </c>
      <c r="AB1446">
        <v>79.745619376007099</v>
      </c>
      <c r="AC1446">
        <v>72.034570415564318</v>
      </c>
      <c r="AD1446">
        <v>77.888850028637748</v>
      </c>
      <c r="AE1446">
        <v>1.1273524575187281</v>
      </c>
      <c r="AF1446">
        <v>1.2241567650133638</v>
      </c>
      <c r="AG1446">
        <v>1077.0826580226901</v>
      </c>
      <c r="AH1446">
        <v>99.351701782820101</v>
      </c>
      <c r="AI1446">
        <v>100</v>
      </c>
      <c r="AJ1446">
        <v>212.38951092461176</v>
      </c>
      <c r="AK1446">
        <v>19.497205303296621</v>
      </c>
      <c r="AL1446">
        <v>-1.4674268428632109</v>
      </c>
      <c r="AM1446">
        <v>-13.026570078946268</v>
      </c>
      <c r="AN1446">
        <v>99</v>
      </c>
      <c r="AO1446">
        <v>99</v>
      </c>
      <c r="AP1446">
        <v>25</v>
      </c>
      <c r="AQ1446">
        <v>99</v>
      </c>
      <c r="AR1446">
        <v>212.81685575364659</v>
      </c>
      <c r="AS1446">
        <v>29.777494525362304</v>
      </c>
    </row>
    <row r="1447" spans="1:45">
      <c r="A1447">
        <v>20</v>
      </c>
      <c r="B1447">
        <v>98</v>
      </c>
      <c r="C1447">
        <v>2022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32</v>
      </c>
      <c r="R1447">
        <v>92</v>
      </c>
      <c r="S1447">
        <v>6.3804347826086953</v>
      </c>
      <c r="T1447">
        <v>6.0869565217391308</v>
      </c>
      <c r="U1447">
        <v>323.04467391304343</v>
      </c>
      <c r="V1447">
        <v>72.826086956521749</v>
      </c>
      <c r="W1447">
        <v>43.478260869565219</v>
      </c>
      <c r="X1447">
        <v>28.260869565217391</v>
      </c>
      <c r="Y1447">
        <v>54.238670715465091</v>
      </c>
      <c r="Z1447">
        <v>1.2840356837140641</v>
      </c>
      <c r="AA1447">
        <v>1.9373456399270688</v>
      </c>
      <c r="AB1447">
        <v>72.608403050290875</v>
      </c>
      <c r="AC1447">
        <v>33.105537345628818</v>
      </c>
      <c r="AD1447">
        <v>44.986461264831753</v>
      </c>
      <c r="AE1447">
        <v>0.16809793531883788</v>
      </c>
      <c r="AF1447">
        <v>0.2042175291920478</v>
      </c>
      <c r="AG1447">
        <v>993.68478260869563</v>
      </c>
      <c r="AH1447">
        <v>98.913043478260875</v>
      </c>
      <c r="AI1447">
        <v>100</v>
      </c>
      <c r="AJ1447">
        <v>202.50125761004165</v>
      </c>
      <c r="AK1447">
        <v>41.308382805542472</v>
      </c>
      <c r="AL1447">
        <v>5.8142112996286102</v>
      </c>
      <c r="AM1447">
        <v>-1.1494459338436662</v>
      </c>
      <c r="AN1447">
        <v>99</v>
      </c>
      <c r="AO1447">
        <v>99</v>
      </c>
      <c r="AP1447">
        <v>26</v>
      </c>
      <c r="AQ1447">
        <v>99</v>
      </c>
      <c r="AR1447">
        <v>215.77173913043481</v>
      </c>
      <c r="AS1447">
        <v>32.072703013050273</v>
      </c>
    </row>
    <row r="1448" spans="1:45">
      <c r="A1448">
        <v>20</v>
      </c>
      <c r="B1448">
        <v>99</v>
      </c>
      <c r="C1448">
        <v>2022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73</v>
      </c>
      <c r="R1448">
        <v>140</v>
      </c>
      <c r="S1448">
        <v>4.3571428571428559</v>
      </c>
      <c r="T1448">
        <v>6.85</v>
      </c>
      <c r="U1448">
        <v>173.45857142857147</v>
      </c>
      <c r="V1448">
        <v>12.142857142857141</v>
      </c>
      <c r="W1448">
        <v>62.142857142857153</v>
      </c>
      <c r="X1448">
        <v>0.71428571428571441</v>
      </c>
      <c r="Y1448">
        <v>44.406461862008683</v>
      </c>
      <c r="Z1448">
        <v>1.1280288026428409</v>
      </c>
      <c r="AA1448">
        <v>1.9417407506814996</v>
      </c>
      <c r="AB1448">
        <v>70.443160415329217</v>
      </c>
      <c r="AC1448">
        <v>73.205850634114398</v>
      </c>
      <c r="AD1448">
        <v>76.798270849089818</v>
      </c>
      <c r="AE1448">
        <v>0.25580120591997074</v>
      </c>
      <c r="AF1448">
        <v>0.16686544304195125</v>
      </c>
      <c r="AG1448">
        <v>1077.8785714285711</v>
      </c>
      <c r="AH1448">
        <v>97.857142857142875</v>
      </c>
      <c r="AI1448">
        <v>100</v>
      </c>
      <c r="AJ1448">
        <v>218.32896110022185</v>
      </c>
      <c r="AK1448">
        <v>32.768809771257544</v>
      </c>
      <c r="AL1448">
        <v>9.1951567376131109</v>
      </c>
      <c r="AM1448">
        <v>-10.597428144453632</v>
      </c>
      <c r="AN1448">
        <v>99</v>
      </c>
      <c r="AO1448">
        <v>99</v>
      </c>
      <c r="AP1448">
        <v>27</v>
      </c>
      <c r="AQ1448">
        <v>99</v>
      </c>
      <c r="AR1448">
        <v>181.67857142857139</v>
      </c>
      <c r="AS1448">
        <v>28.448816058133431</v>
      </c>
    </row>
    <row r="1449" spans="1:45">
      <c r="A1449">
        <v>20</v>
      </c>
      <c r="B1449">
        <v>100</v>
      </c>
      <c r="C1449">
        <v>2022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83</v>
      </c>
      <c r="R1449">
        <v>149</v>
      </c>
      <c r="S1449">
        <v>4.8053691275167774</v>
      </c>
      <c r="T1449">
        <v>7.4429530201342269</v>
      </c>
      <c r="U1449">
        <v>247.24409395973143</v>
      </c>
      <c r="V1449">
        <v>30.201342281879192</v>
      </c>
      <c r="W1449">
        <v>66.442953020134254</v>
      </c>
      <c r="X1449">
        <v>6.7114093959731562</v>
      </c>
      <c r="Y1449">
        <v>53.32024882018316</v>
      </c>
      <c r="Z1449">
        <v>1.4957561996232276</v>
      </c>
      <c r="AA1449">
        <v>2.6352859843420045</v>
      </c>
      <c r="AB1449">
        <v>84.951300637574747</v>
      </c>
      <c r="AC1449">
        <v>79.788784032583578</v>
      </c>
      <c r="AD1449">
        <v>82.381936702748192</v>
      </c>
      <c r="AE1449">
        <v>0.27224556915768316</v>
      </c>
      <c r="AF1449">
        <v>0.25313651660076764</v>
      </c>
      <c r="AG1449">
        <v>1062.1476510067116</v>
      </c>
      <c r="AH1449">
        <v>98.657718120805356</v>
      </c>
      <c r="AI1449">
        <v>100</v>
      </c>
      <c r="AJ1449">
        <v>197.96957178703636</v>
      </c>
      <c r="AK1449">
        <v>8.2544201314294785</v>
      </c>
      <c r="AL1449">
        <v>-9.4896960986121215</v>
      </c>
      <c r="AM1449">
        <v>-16.948199453626948</v>
      </c>
      <c r="AN1449">
        <v>99</v>
      </c>
      <c r="AO1449">
        <v>99</v>
      </c>
      <c r="AP1449">
        <v>28</v>
      </c>
      <c r="AQ1449">
        <v>99</v>
      </c>
      <c r="AR1449">
        <v>202.12080536912751</v>
      </c>
      <c r="AS1449">
        <v>29.738045549855563</v>
      </c>
    </row>
    <row r="1450" spans="1:45">
      <c r="A1450">
        <v>20</v>
      </c>
      <c r="B1450">
        <v>101</v>
      </c>
      <c r="C1450">
        <v>2022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38</v>
      </c>
      <c r="R1450">
        <v>70</v>
      </c>
      <c r="S1450">
        <v>4.0428571428571436</v>
      </c>
      <c r="T1450">
        <v>7.3142857142857123</v>
      </c>
      <c r="U1450">
        <v>140.81285714285721</v>
      </c>
      <c r="V1450">
        <v>14.285714285714288</v>
      </c>
      <c r="W1450">
        <v>65.714285714285694</v>
      </c>
      <c r="X1450">
        <v>0</v>
      </c>
      <c r="Y1450">
        <v>34.550335625529549</v>
      </c>
      <c r="Z1450">
        <v>1.2004250947740416</v>
      </c>
      <c r="AA1450">
        <v>2.1550131397866394</v>
      </c>
      <c r="AB1450">
        <v>65.580204970094186</v>
      </c>
      <c r="AC1450">
        <v>73.753915726652735</v>
      </c>
      <c r="AD1450">
        <v>75.68653892950762</v>
      </c>
      <c r="AE1450">
        <v>0.12790060295998537</v>
      </c>
      <c r="AF1450">
        <v>6.7730293174994835E-2</v>
      </c>
      <c r="AG1450">
        <v>1127.8285714285712</v>
      </c>
      <c r="AH1450">
        <v>97.142857142857125</v>
      </c>
      <c r="AI1450">
        <v>100</v>
      </c>
      <c r="AJ1450">
        <v>190.70807694548483</v>
      </c>
      <c r="AK1450">
        <v>16.126495993977692</v>
      </c>
      <c r="AL1450">
        <v>9.2141490134286883</v>
      </c>
      <c r="AM1450">
        <v>-10.711196846640147</v>
      </c>
      <c r="AN1450">
        <v>99</v>
      </c>
      <c r="AO1450">
        <v>99</v>
      </c>
      <c r="AP1450">
        <v>29</v>
      </c>
      <c r="AQ1450">
        <v>99</v>
      </c>
      <c r="AR1450">
        <v>171.7</v>
      </c>
      <c r="AS1450">
        <v>27.674186260292167</v>
      </c>
    </row>
    <row r="1451" spans="1:45">
      <c r="A1451">
        <v>20</v>
      </c>
      <c r="B1451">
        <v>102</v>
      </c>
      <c r="C1451">
        <v>2022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6</v>
      </c>
      <c r="R1451">
        <v>13</v>
      </c>
      <c r="S1451">
        <v>4.7692307692307683</v>
      </c>
      <c r="T1451">
        <v>6.0769230769230758</v>
      </c>
      <c r="U1451">
        <v>255.47692307692313</v>
      </c>
      <c r="V1451">
        <v>38.461538461538446</v>
      </c>
      <c r="W1451">
        <v>38.461538461538446</v>
      </c>
      <c r="X1451">
        <v>7.6923076923076898</v>
      </c>
      <c r="Y1451">
        <v>56.776893374873438</v>
      </c>
      <c r="Z1451">
        <v>1.6245163139956058</v>
      </c>
      <c r="AA1451">
        <v>2.4949653446502871</v>
      </c>
      <c r="AB1451">
        <v>72.050979075559397</v>
      </c>
      <c r="AC1451">
        <v>75.253775462919307</v>
      </c>
      <c r="AD1451">
        <v>63.067911212812646</v>
      </c>
      <c r="AE1451">
        <v>2.3752969121140138E-2</v>
      </c>
      <c r="AF1451">
        <v>2.2821155707452936E-2</v>
      </c>
      <c r="AG1451">
        <v>1073.2307692307697</v>
      </c>
      <c r="AH1451">
        <v>100</v>
      </c>
      <c r="AI1451">
        <v>100</v>
      </c>
      <c r="AJ1451">
        <v>127.5443535801458</v>
      </c>
      <c r="AK1451">
        <v>6.9419362822565551</v>
      </c>
      <c r="AL1451">
        <v>-43.10607123042395</v>
      </c>
      <c r="AM1451">
        <v>-17.757372251641389</v>
      </c>
      <c r="AN1451">
        <v>99</v>
      </c>
      <c r="AO1451">
        <v>99</v>
      </c>
      <c r="AP1451">
        <v>30</v>
      </c>
      <c r="AQ1451">
        <v>99</v>
      </c>
      <c r="AR1451">
        <v>209.61538461538464</v>
      </c>
      <c r="AS1451">
        <v>27.564351152254527</v>
      </c>
    </row>
    <row r="1452" spans="1:45">
      <c r="A1452">
        <v>20</v>
      </c>
      <c r="B1452">
        <v>103</v>
      </c>
      <c r="C1452">
        <v>2022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Q1452">
        <v>25</v>
      </c>
      <c r="R1452">
        <v>38</v>
      </c>
      <c r="S1452">
        <v>4.5789473684210513</v>
      </c>
      <c r="T1452">
        <v>7.6842105263157903</v>
      </c>
      <c r="U1452">
        <v>215.31842105263155</v>
      </c>
      <c r="V1452">
        <v>26.315789473684205</v>
      </c>
      <c r="W1452">
        <v>57.894736842105239</v>
      </c>
      <c r="X1452">
        <v>5.2631578947368443</v>
      </c>
      <c r="Y1452">
        <v>60.73234573569129</v>
      </c>
      <c r="Z1452">
        <v>1.425917598330956</v>
      </c>
      <c r="AA1452">
        <v>2.7444226998913046</v>
      </c>
      <c r="AB1452">
        <v>79.795652688737619</v>
      </c>
      <c r="AC1452">
        <v>74.229150872470683</v>
      </c>
      <c r="AD1452">
        <v>81.333112968143766</v>
      </c>
      <c r="AE1452">
        <v>6.9431755892563507E-2</v>
      </c>
      <c r="AF1452">
        <v>5.6222142031178687E-2</v>
      </c>
      <c r="AG1452">
        <v>1084.6315789473681</v>
      </c>
      <c r="AH1452">
        <v>100</v>
      </c>
      <c r="AI1452">
        <v>100</v>
      </c>
      <c r="AJ1452">
        <v>205.56692098382524</v>
      </c>
      <c r="AK1452">
        <v>10.271898955699022</v>
      </c>
      <c r="AL1452">
        <v>-12.283792530042485</v>
      </c>
      <c r="AM1452">
        <v>-7.6750530629860174</v>
      </c>
      <c r="AN1452">
        <v>99</v>
      </c>
      <c r="AO1452">
        <v>99</v>
      </c>
      <c r="AP1452">
        <v>31</v>
      </c>
      <c r="AQ1452">
        <v>99</v>
      </c>
      <c r="AR1452">
        <v>193.57894736842101</v>
      </c>
      <c r="AS1452">
        <v>29.062365520791897</v>
      </c>
    </row>
    <row r="1453" spans="1:45">
      <c r="A1453">
        <v>20</v>
      </c>
      <c r="B1453">
        <v>104</v>
      </c>
      <c r="C1453">
        <v>2022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AN1453">
        <v>99</v>
      </c>
      <c r="AO1453">
        <v>99</v>
      </c>
      <c r="AP1453">
        <v>32</v>
      </c>
      <c r="AQ1453">
        <v>99</v>
      </c>
    </row>
    <row r="1454" spans="1:45">
      <c r="A1454">
        <v>20</v>
      </c>
      <c r="B1454">
        <v>105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AN1454">
        <v>99</v>
      </c>
      <c r="AO1454">
        <v>99</v>
      </c>
      <c r="AP1454">
        <v>33</v>
      </c>
      <c r="AQ1454">
        <v>99</v>
      </c>
    </row>
    <row r="1455" spans="1:45">
      <c r="A1455">
        <v>20</v>
      </c>
      <c r="B1455">
        <v>106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AN1455">
        <v>99</v>
      </c>
      <c r="AO1455">
        <v>99</v>
      </c>
      <c r="AP1455">
        <v>34</v>
      </c>
      <c r="AQ1455">
        <v>99</v>
      </c>
    </row>
    <row r="1456" spans="1:45">
      <c r="A1456">
        <v>20</v>
      </c>
      <c r="B1456">
        <v>107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Q1456">
        <v>6</v>
      </c>
      <c r="R1456">
        <v>12</v>
      </c>
      <c r="S1456">
        <v>5.1666666666666679</v>
      </c>
      <c r="T1456">
        <v>9.75</v>
      </c>
      <c r="U1456">
        <v>274.76833333333337</v>
      </c>
      <c r="V1456">
        <v>33.333333333333343</v>
      </c>
      <c r="W1456">
        <v>100</v>
      </c>
      <c r="X1456">
        <v>0</v>
      </c>
      <c r="Y1456">
        <v>41.762439630472556</v>
      </c>
      <c r="Z1456">
        <v>1.462494064565353</v>
      </c>
      <c r="AA1456">
        <v>2.0866640042581523</v>
      </c>
      <c r="AB1456">
        <v>78.029964392094044</v>
      </c>
      <c r="AC1456">
        <v>77.961316962782689</v>
      </c>
      <c r="AD1456">
        <v>88.74736726613007</v>
      </c>
      <c r="AE1456">
        <v>2.1925817650283203E-2</v>
      </c>
      <c r="AF1456">
        <v>2.2656380531653607E-2</v>
      </c>
      <c r="AG1456">
        <v>919.5833333333336</v>
      </c>
      <c r="AH1456">
        <v>100</v>
      </c>
      <c r="AI1456">
        <v>100</v>
      </c>
      <c r="AJ1456">
        <v>179.14587088614547</v>
      </c>
      <c r="AK1456">
        <v>-26.881994456228878</v>
      </c>
      <c r="AL1456">
        <v>4.8764916921821007</v>
      </c>
      <c r="AM1456">
        <v>-16.449335719409348</v>
      </c>
      <c r="AN1456">
        <v>99</v>
      </c>
      <c r="AO1456">
        <v>99</v>
      </c>
      <c r="AP1456">
        <v>39</v>
      </c>
      <c r="AQ1456">
        <v>99</v>
      </c>
      <c r="AR1456">
        <v>206.25</v>
      </c>
      <c r="AS1456">
        <v>31.338852402448129</v>
      </c>
    </row>
    <row r="1457" spans="1:45">
      <c r="A1457">
        <v>20</v>
      </c>
      <c r="B1457">
        <v>108</v>
      </c>
      <c r="C1457">
        <v>2022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AN1457">
        <v>99</v>
      </c>
      <c r="AO1457">
        <v>99</v>
      </c>
      <c r="AP1457">
        <v>40</v>
      </c>
      <c r="AQ1457">
        <v>99</v>
      </c>
    </row>
    <row r="1458" spans="1:45">
      <c r="A1458">
        <v>20</v>
      </c>
      <c r="B1458">
        <v>109</v>
      </c>
      <c r="C1458">
        <v>2022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Q1458">
        <v>1265</v>
      </c>
      <c r="R1458">
        <v>3034</v>
      </c>
      <c r="S1458">
        <v>4.7836411609498679</v>
      </c>
      <c r="T1458">
        <v>7.441331575477915</v>
      </c>
      <c r="U1458">
        <v>276.10304548450807</v>
      </c>
      <c r="V1458">
        <v>36.123928806855623</v>
      </c>
      <c r="W1458">
        <v>64.139749505603177</v>
      </c>
      <c r="X1458">
        <v>11.008569545154909</v>
      </c>
      <c r="Y1458">
        <v>58.19501225057175</v>
      </c>
      <c r="Z1458">
        <v>1.8723521982102964</v>
      </c>
      <c r="AA1458">
        <v>2.4012505682472902</v>
      </c>
      <c r="AB1458">
        <v>71.716087621967105</v>
      </c>
      <c r="AC1458">
        <v>68.443952148858642</v>
      </c>
      <c r="AD1458">
        <v>61.812494443686383</v>
      </c>
      <c r="AE1458">
        <v>5.5435775625799364</v>
      </c>
      <c r="AF1458">
        <v>5.7561138916807444</v>
      </c>
      <c r="AG1458">
        <v>1048.6371127224788</v>
      </c>
      <c r="AH1458">
        <v>99.077125906394173</v>
      </c>
      <c r="AI1458">
        <v>100</v>
      </c>
      <c r="AJ1458">
        <v>211.50587732748579</v>
      </c>
      <c r="AK1458">
        <v>17.951737779021045</v>
      </c>
      <c r="AL1458">
        <v>0.65357141292903576</v>
      </c>
      <c r="AM1458">
        <v>-19.60693477249222</v>
      </c>
      <c r="AN1458">
        <v>99</v>
      </c>
      <c r="AO1458">
        <v>99</v>
      </c>
      <c r="AP1458">
        <v>98</v>
      </c>
      <c r="AQ1458">
        <v>99</v>
      </c>
      <c r="AR1458">
        <v>212.2814765985498</v>
      </c>
      <c r="AS1458">
        <v>28.82455082480265</v>
      </c>
    </row>
    <row r="1459" spans="1:45">
      <c r="A1459">
        <v>20</v>
      </c>
      <c r="B1459">
        <v>110</v>
      </c>
      <c r="C1459">
        <v>2022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Q1459">
        <v>188</v>
      </c>
      <c r="R1459">
        <v>295</v>
      </c>
      <c r="S1459">
        <v>3.3571428571428554</v>
      </c>
      <c r="T1459">
        <v>7.0949152542372884</v>
      </c>
      <c r="U1459">
        <v>257.91342372881354</v>
      </c>
      <c r="V1459">
        <v>9.1525423728813564</v>
      </c>
      <c r="W1459">
        <v>59.661016949152561</v>
      </c>
      <c r="X1459">
        <v>4.4067796610169498</v>
      </c>
      <c r="Y1459">
        <v>54.733718174698147</v>
      </c>
      <c r="Z1459">
        <v>1.3976124821616382</v>
      </c>
      <c r="AA1459">
        <v>2.2991099035823321</v>
      </c>
      <c r="AB1459">
        <v>73.58197535874065</v>
      </c>
      <c r="AC1459">
        <v>76.793798940330078</v>
      </c>
      <c r="AD1459">
        <v>78.435461098191027</v>
      </c>
      <c r="AE1459">
        <v>0.53900968390279547</v>
      </c>
      <c r="AF1459">
        <v>0.52280359766875639</v>
      </c>
      <c r="AG1459">
        <v>1157.0949152542371</v>
      </c>
      <c r="AH1459">
        <v>98.983050847457633</v>
      </c>
      <c r="AI1459">
        <v>0</v>
      </c>
      <c r="AJ1459">
        <v>202.94510690042111</v>
      </c>
      <c r="AK1459">
        <v>32.793725424793145</v>
      </c>
      <c r="AL1459">
        <v>5.8181149695065741</v>
      </c>
      <c r="AM1459">
        <v>-16.69134484413005</v>
      </c>
      <c r="AN1459">
        <v>99</v>
      </c>
      <c r="AO1459">
        <v>99</v>
      </c>
      <c r="AP1459">
        <v>99</v>
      </c>
      <c r="AQ1459">
        <v>99</v>
      </c>
      <c r="AR1459">
        <v>215.62711864406779</v>
      </c>
      <c r="AS1459">
        <v>25.59832174018447</v>
      </c>
    </row>
    <row r="1460" spans="1:45">
      <c r="A1460">
        <v>21</v>
      </c>
      <c r="B1460">
        <v>1</v>
      </c>
      <c r="C1460">
        <v>2024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Q1460">
        <v>1685</v>
      </c>
      <c r="R1460">
        <v>2639</v>
      </c>
      <c r="S1460">
        <v>3.7062745098039209</v>
      </c>
      <c r="T1460">
        <v>7.1890867752936716</v>
      </c>
      <c r="U1460">
        <v>252.28294808639603</v>
      </c>
      <c r="V1460">
        <v>17.733990147783253</v>
      </c>
      <c r="W1460">
        <v>62.788935202728283</v>
      </c>
      <c r="X1460">
        <v>3.902993558165972</v>
      </c>
      <c r="Y1460">
        <v>52.687152237161101</v>
      </c>
      <c r="Z1460">
        <v>1.4965482213856689</v>
      </c>
      <c r="AA1460">
        <v>2.2947495716279631</v>
      </c>
      <c r="AB1460">
        <v>30.475415360082433</v>
      </c>
      <c r="AC1460">
        <v>59.647564262135397</v>
      </c>
      <c r="AD1460">
        <v>39.938373794431271</v>
      </c>
      <c r="AE1460">
        <v>5.832559784290325</v>
      </c>
      <c r="AF1460">
        <v>5.5463332066880691</v>
      </c>
      <c r="AG1460">
        <v>0</v>
      </c>
      <c r="AH1460">
        <v>0</v>
      </c>
      <c r="AI1460">
        <v>0</v>
      </c>
      <c r="AN1460">
        <v>99</v>
      </c>
      <c r="AO1460">
        <v>99</v>
      </c>
      <c r="AQ1460">
        <v>0</v>
      </c>
    </row>
    <row r="1461" spans="1:45">
      <c r="A1461">
        <v>21</v>
      </c>
      <c r="B1461">
        <v>2</v>
      </c>
      <c r="C1461">
        <v>2024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AN1461">
        <v>99</v>
      </c>
      <c r="AO1461">
        <v>99</v>
      </c>
      <c r="AQ1461">
        <v>50</v>
      </c>
    </row>
    <row r="1462" spans="1:45">
      <c r="A1462">
        <v>21</v>
      </c>
      <c r="B1462">
        <v>3</v>
      </c>
      <c r="C1462">
        <v>2024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AN1462">
        <v>99</v>
      </c>
      <c r="AO1462">
        <v>99</v>
      </c>
      <c r="AQ1462">
        <v>100</v>
      </c>
    </row>
    <row r="1463" spans="1:45">
      <c r="A1463">
        <v>21</v>
      </c>
      <c r="B1463">
        <v>4</v>
      </c>
      <c r="C1463">
        <v>2024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AN1463">
        <v>99</v>
      </c>
      <c r="AO1463">
        <v>99</v>
      </c>
      <c r="AQ1463">
        <v>150</v>
      </c>
    </row>
    <row r="1464" spans="1:45">
      <c r="A1464">
        <v>21</v>
      </c>
      <c r="B1464">
        <v>5</v>
      </c>
      <c r="C1464">
        <v>2024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AN1464">
        <v>99</v>
      </c>
      <c r="AO1464">
        <v>99</v>
      </c>
      <c r="AQ1464">
        <v>200</v>
      </c>
    </row>
    <row r="1465" spans="1:45">
      <c r="A1465">
        <v>21</v>
      </c>
      <c r="B1465">
        <v>6</v>
      </c>
      <c r="C1465">
        <v>2024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AN1465">
        <v>99</v>
      </c>
      <c r="AO1465">
        <v>99</v>
      </c>
      <c r="AQ1465">
        <v>250</v>
      </c>
    </row>
    <row r="1466" spans="1:45">
      <c r="A1466">
        <v>21</v>
      </c>
      <c r="B1466">
        <v>7</v>
      </c>
      <c r="C1466">
        <v>2024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AN1466">
        <v>99</v>
      </c>
      <c r="AO1466">
        <v>99</v>
      </c>
      <c r="AQ1466">
        <v>300</v>
      </c>
    </row>
    <row r="1467" spans="1:45">
      <c r="A1467">
        <v>21</v>
      </c>
      <c r="B1467">
        <v>8</v>
      </c>
      <c r="C1467">
        <v>2024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AN1467">
        <v>99</v>
      </c>
      <c r="AO1467">
        <v>99</v>
      </c>
      <c r="AQ1467">
        <v>350</v>
      </c>
    </row>
    <row r="1468" spans="1:45">
      <c r="A1468">
        <v>21</v>
      </c>
      <c r="B1468">
        <v>9</v>
      </c>
      <c r="C1468">
        <v>2024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AN1468">
        <v>99</v>
      </c>
      <c r="AO1468">
        <v>99</v>
      </c>
      <c r="AQ1468">
        <v>400</v>
      </c>
    </row>
    <row r="1469" spans="1:45">
      <c r="A1469">
        <v>21</v>
      </c>
      <c r="B1469">
        <v>10</v>
      </c>
      <c r="C1469">
        <v>2024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AN1469">
        <v>99</v>
      </c>
      <c r="AO1469">
        <v>99</v>
      </c>
      <c r="AQ1469">
        <v>450</v>
      </c>
    </row>
    <row r="1470" spans="1:45">
      <c r="A1470">
        <v>21</v>
      </c>
      <c r="B1470">
        <v>11</v>
      </c>
      <c r="C1470">
        <v>2024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AN1470">
        <v>99</v>
      </c>
      <c r="AO1470">
        <v>99</v>
      </c>
      <c r="AQ1470">
        <v>500</v>
      </c>
    </row>
    <row r="1471" spans="1:45">
      <c r="A1471">
        <v>21</v>
      </c>
      <c r="B1471">
        <v>12</v>
      </c>
      <c r="C1471">
        <v>2024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Q1471">
        <v>2</v>
      </c>
      <c r="R1471">
        <v>2</v>
      </c>
      <c r="S1471">
        <v>5</v>
      </c>
      <c r="T1471">
        <v>8.5</v>
      </c>
      <c r="U1471">
        <v>316.60000000000002</v>
      </c>
      <c r="V1471">
        <v>50</v>
      </c>
      <c r="W1471">
        <v>100</v>
      </c>
      <c r="X1471">
        <v>0</v>
      </c>
      <c r="Y1471">
        <v>25.599999999999724</v>
      </c>
      <c r="Z1471">
        <v>1</v>
      </c>
      <c r="AA1471">
        <v>0.5</v>
      </c>
      <c r="AB1471">
        <v>100.00000000000075</v>
      </c>
      <c r="AC1471">
        <v>-100.0000000000025</v>
      </c>
      <c r="AD1471">
        <v>-100</v>
      </c>
      <c r="AE1471">
        <v>4.420280245767582E-3</v>
      </c>
      <c r="AF1471">
        <v>5.2749649190257488E-3</v>
      </c>
      <c r="AG1471">
        <v>531</v>
      </c>
      <c r="AH1471">
        <v>0</v>
      </c>
      <c r="AI1471">
        <v>50</v>
      </c>
      <c r="AJ1471">
        <v>10</v>
      </c>
      <c r="AK1471">
        <v>-100.00000000001243</v>
      </c>
      <c r="AL1471">
        <v>100</v>
      </c>
      <c r="AM1471">
        <v>-100</v>
      </c>
      <c r="AN1471">
        <v>99</v>
      </c>
      <c r="AO1471">
        <v>99</v>
      </c>
      <c r="AQ1471">
        <v>550</v>
      </c>
      <c r="AR1471">
        <v>220</v>
      </c>
      <c r="AS1471">
        <v>37.879574794754639</v>
      </c>
    </row>
    <row r="1472" spans="1:45">
      <c r="A1472">
        <v>21</v>
      </c>
      <c r="B1472">
        <v>13</v>
      </c>
      <c r="C1472">
        <v>2024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5</v>
      </c>
      <c r="R1472">
        <v>5</v>
      </c>
      <c r="S1472">
        <v>4.5999999999999996</v>
      </c>
      <c r="T1472">
        <v>8.4</v>
      </c>
      <c r="U1472">
        <v>237.16000000000005</v>
      </c>
      <c r="V1472">
        <v>20</v>
      </c>
      <c r="W1472">
        <v>60</v>
      </c>
      <c r="X1472">
        <v>0</v>
      </c>
      <c r="Y1472">
        <v>56.978332723939886</v>
      </c>
      <c r="Z1472">
        <v>1.019803902718559</v>
      </c>
      <c r="AA1472">
        <v>2.4166091947189141</v>
      </c>
      <c r="AB1472">
        <v>89.15319016021229</v>
      </c>
      <c r="AC1472">
        <v>96.457107856394558</v>
      </c>
      <c r="AD1472">
        <v>95.761052291276258</v>
      </c>
      <c r="AE1472">
        <v>1.1050700614418957E-2</v>
      </c>
      <c r="AF1472">
        <v>9.8784797867667879E-3</v>
      </c>
      <c r="AG1472">
        <v>566</v>
      </c>
      <c r="AH1472">
        <v>100</v>
      </c>
      <c r="AI1472">
        <v>0</v>
      </c>
      <c r="AJ1472">
        <v>0</v>
      </c>
      <c r="AN1472">
        <v>99</v>
      </c>
      <c r="AO1472">
        <v>99</v>
      </c>
      <c r="AQ1472">
        <v>600</v>
      </c>
      <c r="AR1472">
        <v>203.4</v>
      </c>
      <c r="AS1472">
        <v>27.647245648186058</v>
      </c>
    </row>
    <row r="1473" spans="1:45">
      <c r="A1473">
        <v>21</v>
      </c>
      <c r="B1473">
        <v>14</v>
      </c>
      <c r="C1473">
        <v>2024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1</v>
      </c>
      <c r="R1473">
        <v>1</v>
      </c>
      <c r="S1473">
        <v>2</v>
      </c>
      <c r="T1473">
        <v>5</v>
      </c>
      <c r="U1473">
        <v>125.2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E1473">
        <v>2.210140122883791E-3</v>
      </c>
      <c r="AF1473">
        <v>1.0429968538566382E-3</v>
      </c>
      <c r="AG1473">
        <v>636</v>
      </c>
      <c r="AH1473">
        <v>100</v>
      </c>
      <c r="AI1473">
        <v>0</v>
      </c>
      <c r="AJ1473">
        <v>0</v>
      </c>
      <c r="AN1473">
        <v>99</v>
      </c>
      <c r="AO1473">
        <v>99</v>
      </c>
      <c r="AQ1473">
        <v>650</v>
      </c>
      <c r="AR1473">
        <v>181</v>
      </c>
      <c r="AS1473">
        <v>21.080178712695876</v>
      </c>
    </row>
    <row r="1474" spans="1:45">
      <c r="A1474">
        <v>21</v>
      </c>
      <c r="B1474">
        <v>15</v>
      </c>
      <c r="C1474">
        <v>2024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AN1474">
        <v>99</v>
      </c>
      <c r="AO1474">
        <v>99</v>
      </c>
      <c r="AQ1474">
        <v>700</v>
      </c>
    </row>
    <row r="1475" spans="1:45">
      <c r="A1475">
        <v>21</v>
      </c>
      <c r="B1475">
        <v>16</v>
      </c>
      <c r="C1475">
        <v>2024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1143</v>
      </c>
      <c r="R1475">
        <v>1443</v>
      </c>
      <c r="S1475">
        <v>4.8473282442748085</v>
      </c>
      <c r="T1475">
        <v>8.0776160776160761</v>
      </c>
      <c r="U1475">
        <v>257.94989604989627</v>
      </c>
      <c r="V1475">
        <v>30.838530838530847</v>
      </c>
      <c r="W1475">
        <v>79.972279972279978</v>
      </c>
      <c r="X1475">
        <v>2.6334026334026341</v>
      </c>
      <c r="Y1475">
        <v>47.708224188511842</v>
      </c>
      <c r="Z1475">
        <v>1.5745329047056045</v>
      </c>
      <c r="AA1475">
        <v>2.0720405507305566</v>
      </c>
      <c r="AB1475">
        <v>68.436077529312684</v>
      </c>
      <c r="AC1475">
        <v>66.161052660007243</v>
      </c>
      <c r="AD1475">
        <v>48.909276145406452</v>
      </c>
      <c r="AE1475">
        <v>3.1892321973213096</v>
      </c>
      <c r="AF1475">
        <v>3.1008471408719629</v>
      </c>
      <c r="AG1475">
        <v>740.63201663201653</v>
      </c>
      <c r="AH1475">
        <v>99.930699930699916</v>
      </c>
      <c r="AI1475">
        <v>33.541233541233545</v>
      </c>
      <c r="AJ1475">
        <v>5.6564622664597923</v>
      </c>
      <c r="AK1475">
        <v>-1.6051059166400825</v>
      </c>
      <c r="AL1475">
        <v>-6.5678143436853684</v>
      </c>
      <c r="AM1475">
        <v>-62.736951844831125</v>
      </c>
      <c r="AN1475">
        <v>99</v>
      </c>
      <c r="AO1475">
        <v>99</v>
      </c>
      <c r="AQ1475">
        <v>750</v>
      </c>
      <c r="AR1475">
        <v>206.48717948717953</v>
      </c>
      <c r="AS1475">
        <v>29.217653785775401</v>
      </c>
    </row>
    <row r="1476" spans="1:45">
      <c r="A1476">
        <v>21</v>
      </c>
      <c r="B1476">
        <v>17</v>
      </c>
      <c r="C1476">
        <v>2024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2284</v>
      </c>
      <c r="R1476">
        <v>3622</v>
      </c>
      <c r="S1476">
        <v>4.5012434374136499</v>
      </c>
      <c r="T1476">
        <v>7.9533406957482065</v>
      </c>
      <c r="U1476">
        <v>256.04649364991798</v>
      </c>
      <c r="V1476">
        <v>24.295969077857539</v>
      </c>
      <c r="W1476">
        <v>76.753175041413584</v>
      </c>
      <c r="X1476">
        <v>3.1474323578133632</v>
      </c>
      <c r="Y1476">
        <v>50.19463572062508</v>
      </c>
      <c r="Z1476">
        <v>1.5909705898438069</v>
      </c>
      <c r="AA1476">
        <v>2.1006634708001743</v>
      </c>
      <c r="AB1476">
        <v>70.862787949305158</v>
      </c>
      <c r="AC1476">
        <v>68.526100574048812</v>
      </c>
      <c r="AD1476">
        <v>56.320895456473117</v>
      </c>
      <c r="AE1476">
        <v>8.00512752508509</v>
      </c>
      <c r="AF1476">
        <v>7.7258442449312383</v>
      </c>
      <c r="AG1476">
        <v>775.77967973495299</v>
      </c>
      <c r="AH1476">
        <v>99.917172832689104</v>
      </c>
      <c r="AI1476">
        <v>29.348426283821102</v>
      </c>
      <c r="AJ1476">
        <v>14.308158797695471</v>
      </c>
      <c r="AK1476">
        <v>-5.1389726302703609E-2</v>
      </c>
      <c r="AL1476">
        <v>-0.48246326758976088</v>
      </c>
      <c r="AM1476">
        <v>-15.963360412664411</v>
      </c>
      <c r="AN1476">
        <v>99</v>
      </c>
      <c r="AO1476">
        <v>99</v>
      </c>
      <c r="AQ1476">
        <v>800</v>
      </c>
      <c r="AR1476">
        <v>208.06073992269464</v>
      </c>
      <c r="AS1476">
        <v>28.320198290314433</v>
      </c>
    </row>
    <row r="1477" spans="1:45">
      <c r="A1477">
        <v>21</v>
      </c>
      <c r="B1477">
        <v>18</v>
      </c>
      <c r="C1477">
        <v>2024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2048</v>
      </c>
      <c r="R1477">
        <v>3100</v>
      </c>
      <c r="S1477">
        <v>4.3025508556667731</v>
      </c>
      <c r="T1477">
        <v>7.8458064516129022</v>
      </c>
      <c r="U1477">
        <v>257.55429032258047</v>
      </c>
      <c r="V1477">
        <v>21.870967741935484</v>
      </c>
      <c r="W1477">
        <v>74.387096774193566</v>
      </c>
      <c r="X1477">
        <v>4.193548387096774</v>
      </c>
      <c r="Y1477">
        <v>51.371655523942813</v>
      </c>
      <c r="Z1477">
        <v>1.6337147475421145</v>
      </c>
      <c r="AA1477">
        <v>2.1584265090099977</v>
      </c>
      <c r="AB1477">
        <v>73.202324824854259</v>
      </c>
      <c r="AC1477">
        <v>69.027746597160046</v>
      </c>
      <c r="AD1477">
        <v>58.513702521278894</v>
      </c>
      <c r="AE1477">
        <v>6.851434380939752</v>
      </c>
      <c r="AF1477">
        <v>6.6513400556035558</v>
      </c>
      <c r="AG1477">
        <v>824.72709677419357</v>
      </c>
      <c r="AH1477">
        <v>99.967741935483872</v>
      </c>
      <c r="AI1477">
        <v>28.032258064516125</v>
      </c>
      <c r="AJ1477">
        <v>14.4442322886983</v>
      </c>
      <c r="AK1477">
        <v>-0.52691402115125874</v>
      </c>
      <c r="AL1477">
        <v>-0.27775784316589808</v>
      </c>
      <c r="AM1477">
        <v>-18.368143110999419</v>
      </c>
      <c r="AN1477">
        <v>99</v>
      </c>
      <c r="AO1477">
        <v>99</v>
      </c>
      <c r="AQ1477">
        <v>850</v>
      </c>
      <c r="AR1477">
        <v>209.90322580645156</v>
      </c>
      <c r="AS1477">
        <v>27.760283919339944</v>
      </c>
    </row>
    <row r="1478" spans="1:45">
      <c r="A1478">
        <v>21</v>
      </c>
      <c r="B1478">
        <v>19</v>
      </c>
      <c r="C1478">
        <v>2024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2019</v>
      </c>
      <c r="R1478">
        <v>3059</v>
      </c>
      <c r="S1478">
        <v>4.1776832460732996</v>
      </c>
      <c r="T1478">
        <v>7.6596927100359604</v>
      </c>
      <c r="U1478">
        <v>260.12608695652193</v>
      </c>
      <c r="V1478">
        <v>21.052631578947377</v>
      </c>
      <c r="W1478">
        <v>70.709382151029715</v>
      </c>
      <c r="X1478">
        <v>5.5246812683883606</v>
      </c>
      <c r="Y1478">
        <v>53.16623531338292</v>
      </c>
      <c r="Z1478">
        <v>1.6179928648116588</v>
      </c>
      <c r="AA1478">
        <v>2.2399928278812871</v>
      </c>
      <c r="AB1478">
        <v>71.472242279656726</v>
      </c>
      <c r="AC1478">
        <v>71.249260929510484</v>
      </c>
      <c r="AD1478">
        <v>57.760179330922547</v>
      </c>
      <c r="AE1478">
        <v>6.760818635901515</v>
      </c>
      <c r="AF1478">
        <v>6.6289089587290091</v>
      </c>
      <c r="AG1478">
        <v>875.63157894736867</v>
      </c>
      <c r="AH1478">
        <v>99.96730957829358</v>
      </c>
      <c r="AI1478">
        <v>27.459954233409608</v>
      </c>
      <c r="AJ1478">
        <v>14.347093583831349</v>
      </c>
      <c r="AK1478">
        <v>1.2298942581099044</v>
      </c>
      <c r="AL1478">
        <v>-3.5617821960941658</v>
      </c>
      <c r="AM1478">
        <v>-16.359230028322237</v>
      </c>
      <c r="AN1478">
        <v>99</v>
      </c>
      <c r="AO1478">
        <v>99</v>
      </c>
      <c r="AQ1478">
        <v>900</v>
      </c>
      <c r="AR1478">
        <v>211.51356652500817</v>
      </c>
      <c r="AS1478">
        <v>27.38481858060215</v>
      </c>
    </row>
    <row r="1479" spans="1:45">
      <c r="A1479">
        <v>21</v>
      </c>
      <c r="B1479">
        <v>20</v>
      </c>
      <c r="C1479">
        <v>2024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2100</v>
      </c>
      <c r="R1479">
        <v>3104</v>
      </c>
      <c r="S1479">
        <v>4.0503063527894225</v>
      </c>
      <c r="T1479">
        <v>7.4114046391752577</v>
      </c>
      <c r="U1479">
        <v>257.7812177835047</v>
      </c>
      <c r="V1479">
        <v>19.845360824742276</v>
      </c>
      <c r="W1479">
        <v>65.173969072164951</v>
      </c>
      <c r="X1479">
        <v>5.5090206185566997</v>
      </c>
      <c r="Y1479">
        <v>53.31963754929599</v>
      </c>
      <c r="Z1479">
        <v>1.6644146660350021</v>
      </c>
      <c r="AA1479">
        <v>2.3189351306991854</v>
      </c>
      <c r="AB1479">
        <v>72.187570234423887</v>
      </c>
      <c r="AC1479">
        <v>67.283748347579987</v>
      </c>
      <c r="AD1479">
        <v>55.15420453656472</v>
      </c>
      <c r="AE1479">
        <v>6.8602749414312845</v>
      </c>
      <c r="AF1479">
        <v>6.6657903938040244</v>
      </c>
      <c r="AG1479">
        <v>926.2135953608248</v>
      </c>
      <c r="AH1479">
        <v>99.935567010309285</v>
      </c>
      <c r="AI1479">
        <v>33.795103092783499</v>
      </c>
      <c r="AJ1479">
        <v>14.366513477385721</v>
      </c>
      <c r="AK1479">
        <v>-0.14837957555238795</v>
      </c>
      <c r="AL1479">
        <v>-3.6754362591360343</v>
      </c>
      <c r="AM1479">
        <v>-18.850260603585632</v>
      </c>
      <c r="AN1479">
        <v>99</v>
      </c>
      <c r="AO1479">
        <v>99</v>
      </c>
      <c r="AQ1479">
        <v>950</v>
      </c>
      <c r="AR1479">
        <v>211.78833762886595</v>
      </c>
      <c r="AS1479">
        <v>27.045912720527458</v>
      </c>
    </row>
    <row r="1480" spans="1:45">
      <c r="A1480">
        <v>21</v>
      </c>
      <c r="B1480">
        <v>21</v>
      </c>
      <c r="C1480">
        <v>2024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2423</v>
      </c>
      <c r="R1480">
        <v>3540</v>
      </c>
      <c r="S1480">
        <v>3.9081920903954801</v>
      </c>
      <c r="T1480">
        <v>7.0847457627118642</v>
      </c>
      <c r="U1480">
        <v>257.78319209039546</v>
      </c>
      <c r="V1480">
        <v>16.949152542372879</v>
      </c>
      <c r="W1480">
        <v>58.672316384180803</v>
      </c>
      <c r="X1480">
        <v>5.5649717514124308</v>
      </c>
      <c r="Y1480">
        <v>53.653876998116488</v>
      </c>
      <c r="Z1480">
        <v>1.6656349147745348</v>
      </c>
      <c r="AA1480">
        <v>2.2844708044243758</v>
      </c>
      <c r="AB1480">
        <v>74.309842906771692</v>
      </c>
      <c r="AC1480">
        <v>66.31894941417886</v>
      </c>
      <c r="AD1480">
        <v>53.611909253392334</v>
      </c>
      <c r="AE1480">
        <v>7.8238960350086195</v>
      </c>
      <c r="AF1480">
        <v>7.6021516491933729</v>
      </c>
      <c r="AG1480">
        <v>976.06581920903932</v>
      </c>
      <c r="AH1480">
        <v>99.858757062146879</v>
      </c>
      <c r="AI1480">
        <v>34.915254237288138</v>
      </c>
      <c r="AJ1480">
        <v>14.276819979799305</v>
      </c>
      <c r="AK1480">
        <v>4.7392568687041585</v>
      </c>
      <c r="AL1480">
        <v>1.3279869766346923</v>
      </c>
      <c r="AM1480">
        <v>-1.2100208233820202</v>
      </c>
      <c r="AN1480">
        <v>99</v>
      </c>
      <c r="AO1480">
        <v>99</v>
      </c>
      <c r="AQ1480">
        <v>1000</v>
      </c>
      <c r="AR1480">
        <v>213.02909604519775</v>
      </c>
      <c r="AS1480">
        <v>26.561324205772419</v>
      </c>
    </row>
    <row r="1481" spans="1:45">
      <c r="A1481">
        <v>21</v>
      </c>
      <c r="B1481">
        <v>22</v>
      </c>
      <c r="C1481">
        <v>2024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2264</v>
      </c>
      <c r="R1481">
        <v>3265</v>
      </c>
      <c r="S1481">
        <v>3.6295955882352944</v>
      </c>
      <c r="T1481">
        <v>7.0042879019908124</v>
      </c>
      <c r="U1481">
        <v>256.93335375191464</v>
      </c>
      <c r="V1481">
        <v>13.384379785604905</v>
      </c>
      <c r="W1481">
        <v>56.937212863705987</v>
      </c>
      <c r="X1481">
        <v>5.267993874425728</v>
      </c>
      <c r="Y1481">
        <v>50.808165463105034</v>
      </c>
      <c r="Z1481">
        <v>1.5853470595573924</v>
      </c>
      <c r="AA1481">
        <v>2.282360614649972</v>
      </c>
      <c r="AB1481">
        <v>75.810776161458747</v>
      </c>
      <c r="AC1481">
        <v>65.878194205909651</v>
      </c>
      <c r="AD1481">
        <v>56.228690506847009</v>
      </c>
      <c r="AE1481">
        <v>7.2161075012155758</v>
      </c>
      <c r="AF1481">
        <v>6.9884737934502938</v>
      </c>
      <c r="AG1481">
        <v>1024.5445635528331</v>
      </c>
      <c r="AH1481">
        <v>99.908116385911185</v>
      </c>
      <c r="AI1481">
        <v>26.125574272588043</v>
      </c>
      <c r="AJ1481">
        <v>14.198351671933411</v>
      </c>
      <c r="AK1481">
        <v>2.400862045601289</v>
      </c>
      <c r="AL1481">
        <v>0.88783882451582574</v>
      </c>
      <c r="AM1481">
        <v>-9.3207990973829631</v>
      </c>
      <c r="AN1481">
        <v>99</v>
      </c>
      <c r="AO1481">
        <v>99</v>
      </c>
      <c r="AQ1481">
        <v>1050</v>
      </c>
      <c r="AR1481">
        <v>214.56416539050537</v>
      </c>
      <c r="AS1481">
        <v>25.944038408828845</v>
      </c>
    </row>
    <row r="1482" spans="1:45">
      <c r="A1482">
        <v>21</v>
      </c>
      <c r="B1482">
        <v>23</v>
      </c>
      <c r="C1482">
        <v>2024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2113</v>
      </c>
      <c r="R1482">
        <v>2940</v>
      </c>
      <c r="S1482">
        <v>3.5151412044913242</v>
      </c>
      <c r="T1482">
        <v>7.0874149659863956</v>
      </c>
      <c r="U1482">
        <v>261.30755102040871</v>
      </c>
      <c r="V1482">
        <v>11.73469387755102</v>
      </c>
      <c r="W1482">
        <v>58.809523809523824</v>
      </c>
      <c r="X1482">
        <v>6.2925170068027212</v>
      </c>
      <c r="Y1482">
        <v>51.042803540967583</v>
      </c>
      <c r="Z1482">
        <v>1.5574835798822828</v>
      </c>
      <c r="AA1482">
        <v>2.2342825442784036</v>
      </c>
      <c r="AB1482">
        <v>78.192743886426442</v>
      </c>
      <c r="AC1482">
        <v>68.139105074672571</v>
      </c>
      <c r="AD1482">
        <v>63.31873451783941</v>
      </c>
      <c r="AE1482">
        <v>6.4978119612783471</v>
      </c>
      <c r="AF1482">
        <v>6.3999703162429054</v>
      </c>
      <c r="AG1482">
        <v>1076.7493197278909</v>
      </c>
      <c r="AH1482">
        <v>100</v>
      </c>
      <c r="AI1482">
        <v>19.353741496598637</v>
      </c>
      <c r="AJ1482">
        <v>14.460528596575411</v>
      </c>
      <c r="AK1482">
        <v>4.4380539771798109</v>
      </c>
      <c r="AL1482">
        <v>2.928179768890431</v>
      </c>
      <c r="AM1482">
        <v>-2.1372084818782722</v>
      </c>
      <c r="AN1482">
        <v>99</v>
      </c>
      <c r="AO1482">
        <v>99</v>
      </c>
      <c r="AQ1482">
        <v>1100</v>
      </c>
      <c r="AR1482">
        <v>216.22346938775513</v>
      </c>
      <c r="AS1482">
        <v>25.785821251697545</v>
      </c>
    </row>
    <row r="1483" spans="1:45">
      <c r="A1483">
        <v>21</v>
      </c>
      <c r="B1483">
        <v>24</v>
      </c>
      <c r="C1483">
        <v>2024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2075</v>
      </c>
      <c r="R1483">
        <v>2792</v>
      </c>
      <c r="S1483">
        <v>3.5200860832137741</v>
      </c>
      <c r="T1483">
        <v>7.226002865329515</v>
      </c>
      <c r="U1483">
        <v>266.02170487105963</v>
      </c>
      <c r="V1483">
        <v>11.210601719197706</v>
      </c>
      <c r="W1483">
        <v>62.679083094555878</v>
      </c>
      <c r="X1483">
        <v>6.1246418338108892</v>
      </c>
      <c r="Y1483">
        <v>50.710058896746283</v>
      </c>
      <c r="Z1483">
        <v>1.5288897917829158</v>
      </c>
      <c r="AA1483">
        <v>2.2226040020964266</v>
      </c>
      <c r="AB1483">
        <v>78.025306455568497</v>
      </c>
      <c r="AC1483">
        <v>68.227621230516078</v>
      </c>
      <c r="AD1483">
        <v>64.81408587137534</v>
      </c>
      <c r="AE1483">
        <v>6.1707112230915442</v>
      </c>
      <c r="AF1483">
        <v>6.1874422129134157</v>
      </c>
      <c r="AG1483">
        <v>1125.4358882521492</v>
      </c>
      <c r="AH1483">
        <v>99.928366762177632</v>
      </c>
      <c r="AI1483">
        <v>17.944126074498563</v>
      </c>
      <c r="AJ1483">
        <v>14.335102837143197</v>
      </c>
      <c r="AK1483">
        <v>4.0713789206459525</v>
      </c>
      <c r="AL1483">
        <v>5.1721322465542796</v>
      </c>
      <c r="AM1483">
        <v>-24.678732569872196</v>
      </c>
      <c r="AN1483">
        <v>99</v>
      </c>
      <c r="AO1483">
        <v>99</v>
      </c>
      <c r="AQ1483">
        <v>1150</v>
      </c>
      <c r="AR1483">
        <v>217.43409742120355</v>
      </c>
      <c r="AS1483">
        <v>25.826372153840072</v>
      </c>
    </row>
    <row r="1484" spans="1:45">
      <c r="A1484">
        <v>21</v>
      </c>
      <c r="B1484">
        <v>25</v>
      </c>
      <c r="C1484">
        <v>2024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1829</v>
      </c>
      <c r="R1484">
        <v>2402</v>
      </c>
      <c r="S1484">
        <v>3.5666666666666678</v>
      </c>
      <c r="T1484">
        <v>7.3530391340549572</v>
      </c>
      <c r="U1484">
        <v>272.65170691090702</v>
      </c>
      <c r="V1484">
        <v>11.282264779350545</v>
      </c>
      <c r="W1484">
        <v>63.821815154038298</v>
      </c>
      <c r="X1484">
        <v>8.0349708576186512</v>
      </c>
      <c r="Y1484">
        <v>52.818162601360562</v>
      </c>
      <c r="Z1484">
        <v>1.5804660922458955</v>
      </c>
      <c r="AA1484">
        <v>2.3023557799608887</v>
      </c>
      <c r="AB1484">
        <v>79.650527911291931</v>
      </c>
      <c r="AC1484">
        <v>70.34494732668449</v>
      </c>
      <c r="AD1484">
        <v>66.650754535869439</v>
      </c>
      <c r="AE1484">
        <v>5.3087565751668659</v>
      </c>
      <c r="AF1484">
        <v>5.4558182409036524</v>
      </c>
      <c r="AG1484">
        <v>1175.0349708576189</v>
      </c>
      <c r="AH1484">
        <v>100</v>
      </c>
      <c r="AI1484">
        <v>17.901748542880931</v>
      </c>
      <c r="AJ1484">
        <v>14.524363843755388</v>
      </c>
      <c r="AK1484">
        <v>3.1540739352182023</v>
      </c>
      <c r="AL1484">
        <v>1.4520593470806475</v>
      </c>
      <c r="AM1484">
        <v>-14.275433994309639</v>
      </c>
      <c r="AN1484">
        <v>99</v>
      </c>
      <c r="AO1484">
        <v>99</v>
      </c>
      <c r="AQ1484">
        <v>1200</v>
      </c>
      <c r="AR1484">
        <v>218.7718567860116</v>
      </c>
      <c r="AS1484">
        <v>25.997053533576544</v>
      </c>
    </row>
    <row r="1485" spans="1:45">
      <c r="A1485">
        <v>21</v>
      </c>
      <c r="B1485">
        <v>26</v>
      </c>
      <c r="C1485">
        <v>2024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1735</v>
      </c>
      <c r="R1485">
        <v>2237</v>
      </c>
      <c r="S1485">
        <v>3.6071588366890386</v>
      </c>
      <c r="T1485">
        <v>7.492177022798387</v>
      </c>
      <c r="U1485">
        <v>274.00983459991073</v>
      </c>
      <c r="V1485">
        <v>11.265087170317384</v>
      </c>
      <c r="W1485">
        <v>67.545820295037998</v>
      </c>
      <c r="X1485">
        <v>7.3759499329459102</v>
      </c>
      <c r="Y1485">
        <v>52.451735967529693</v>
      </c>
      <c r="Z1485">
        <v>1.5259727646157459</v>
      </c>
      <c r="AA1485">
        <v>2.2266634219366237</v>
      </c>
      <c r="AB1485">
        <v>76.16824960794159</v>
      </c>
      <c r="AC1485">
        <v>68.845274719371631</v>
      </c>
      <c r="AD1485">
        <v>65.465817015497237</v>
      </c>
      <c r="AE1485">
        <v>4.9440834548910404</v>
      </c>
      <c r="AF1485">
        <v>5.1063526480827885</v>
      </c>
      <c r="AG1485">
        <v>1225.8582923558336</v>
      </c>
      <c r="AH1485">
        <v>100</v>
      </c>
      <c r="AI1485">
        <v>20.831470719713906</v>
      </c>
      <c r="AJ1485">
        <v>14.665638312260588</v>
      </c>
      <c r="AK1485">
        <v>-3.0539583475534826</v>
      </c>
      <c r="AL1485">
        <v>-3.8096803514446673</v>
      </c>
      <c r="AM1485">
        <v>-21.803253683263112</v>
      </c>
      <c r="AN1485">
        <v>99</v>
      </c>
      <c r="AO1485">
        <v>99</v>
      </c>
      <c r="AQ1485">
        <v>1250</v>
      </c>
      <c r="AR1485">
        <v>218.61510952168089</v>
      </c>
      <c r="AS1485">
        <v>26.157054324364477</v>
      </c>
    </row>
    <row r="1486" spans="1:45">
      <c r="A1486">
        <v>21</v>
      </c>
      <c r="B1486">
        <v>27</v>
      </c>
      <c r="C1486">
        <v>2024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1890</v>
      </c>
      <c r="R1486">
        <v>2512</v>
      </c>
      <c r="S1486">
        <v>3.7540852929453976</v>
      </c>
      <c r="T1486">
        <v>7.5250796178343933</v>
      </c>
      <c r="U1486">
        <v>277.09916401273847</v>
      </c>
      <c r="V1486">
        <v>14.29140127388535</v>
      </c>
      <c r="W1486">
        <v>66.878980891719749</v>
      </c>
      <c r="X1486">
        <v>9.3949044585987256</v>
      </c>
      <c r="Y1486">
        <v>54.234113909628597</v>
      </c>
      <c r="Z1486">
        <v>1.6119319169899275</v>
      </c>
      <c r="AA1486">
        <v>2.3108732860067143</v>
      </c>
      <c r="AB1486">
        <v>75.618584114743939</v>
      </c>
      <c r="AC1486">
        <v>66.971186410884087</v>
      </c>
      <c r="AD1486">
        <v>61.573670346427029</v>
      </c>
      <c r="AE1486">
        <v>5.5518719886840815</v>
      </c>
      <c r="AF1486">
        <v>5.7987384453213764</v>
      </c>
      <c r="AG1486">
        <v>1276.1050955414012</v>
      </c>
      <c r="AH1486">
        <v>99.920382165605105</v>
      </c>
      <c r="AI1486">
        <v>26.552547770700642</v>
      </c>
      <c r="AJ1486">
        <v>14.281578246836196</v>
      </c>
      <c r="AK1486">
        <v>0.67953686411700864</v>
      </c>
      <c r="AL1486">
        <v>0.16812229657575045</v>
      </c>
      <c r="AM1486">
        <v>-20.767787963360774</v>
      </c>
      <c r="AN1486">
        <v>99</v>
      </c>
      <c r="AO1486">
        <v>99</v>
      </c>
      <c r="AQ1486">
        <v>1300</v>
      </c>
      <c r="AR1486">
        <v>218.48128980891724</v>
      </c>
      <c r="AS1486">
        <v>26.514589623095841</v>
      </c>
    </row>
    <row r="1487" spans="1:45">
      <c r="A1487">
        <v>21</v>
      </c>
      <c r="B1487">
        <v>28</v>
      </c>
      <c r="C1487">
        <v>2024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2148</v>
      </c>
      <c r="R1487">
        <v>2845</v>
      </c>
      <c r="S1487">
        <v>3.7925325818950344</v>
      </c>
      <c r="T1487">
        <v>7.4850615114235506</v>
      </c>
      <c r="U1487">
        <v>279.38393673110738</v>
      </c>
      <c r="V1487">
        <v>15.641476274165203</v>
      </c>
      <c r="W1487">
        <v>65.869947275922641</v>
      </c>
      <c r="X1487">
        <v>9.701230228471001</v>
      </c>
      <c r="Y1487">
        <v>53.885279807499892</v>
      </c>
      <c r="Z1487">
        <v>1.6303904101256828</v>
      </c>
      <c r="AA1487">
        <v>2.3579961641402982</v>
      </c>
      <c r="AB1487">
        <v>75.429115595467152</v>
      </c>
      <c r="AC1487">
        <v>66.012115447792965</v>
      </c>
      <c r="AD1487">
        <v>56.923741973187695</v>
      </c>
      <c r="AE1487">
        <v>6.2878486496043857</v>
      </c>
      <c r="AF1487">
        <v>6.6215913194604124</v>
      </c>
      <c r="AG1487">
        <v>1325.885764499121</v>
      </c>
      <c r="AH1487">
        <v>100</v>
      </c>
      <c r="AI1487">
        <v>31.704745166959576</v>
      </c>
      <c r="AJ1487">
        <v>14.411232114532661</v>
      </c>
      <c r="AK1487">
        <v>-3.0322833542081356E-2</v>
      </c>
      <c r="AL1487">
        <v>-1.0347315057562867</v>
      </c>
      <c r="AM1487">
        <v>-46.835782280800309</v>
      </c>
      <c r="AN1487">
        <v>99</v>
      </c>
      <c r="AO1487">
        <v>99</v>
      </c>
      <c r="AQ1487">
        <v>1350</v>
      </c>
      <c r="AR1487">
        <v>218.86010544815463</v>
      </c>
      <c r="AS1487">
        <v>26.60236984622934</v>
      </c>
    </row>
    <row r="1488" spans="1:45">
      <c r="A1488">
        <v>21</v>
      </c>
      <c r="B1488">
        <v>29</v>
      </c>
      <c r="C1488">
        <v>2024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2079</v>
      </c>
      <c r="R1488">
        <v>2709</v>
      </c>
      <c r="S1488">
        <v>3.7032520325203246</v>
      </c>
      <c r="T1488">
        <v>7.4916943521594703</v>
      </c>
      <c r="U1488">
        <v>281.78966408268747</v>
      </c>
      <c r="V1488">
        <v>14.248800295311923</v>
      </c>
      <c r="W1488">
        <v>66.519010705057198</v>
      </c>
      <c r="X1488">
        <v>10.483573274270951</v>
      </c>
      <c r="Y1488">
        <v>54.09586049573236</v>
      </c>
      <c r="Z1488">
        <v>1.6165863659276101</v>
      </c>
      <c r="AA1488">
        <v>2.3456456617874086</v>
      </c>
      <c r="AB1488">
        <v>77.010708165327642</v>
      </c>
      <c r="AC1488">
        <v>67.457263806897487</v>
      </c>
      <c r="AD1488">
        <v>60.99376052727149</v>
      </c>
      <c r="AE1488">
        <v>5.9872695928921882</v>
      </c>
      <c r="AF1488">
        <v>6.3593500873339108</v>
      </c>
      <c r="AG1488">
        <v>1375.2410483573278</v>
      </c>
      <c r="AH1488">
        <v>99.963086009597632</v>
      </c>
      <c r="AI1488">
        <v>25.13842746400886</v>
      </c>
      <c r="AJ1488">
        <v>14.558135584961798</v>
      </c>
      <c r="AK1488">
        <v>1.5575021777085725</v>
      </c>
      <c r="AL1488">
        <v>1.6549174772149684</v>
      </c>
      <c r="AM1488">
        <v>-26.12526109085794</v>
      </c>
      <c r="AN1488">
        <v>99</v>
      </c>
      <c r="AO1488">
        <v>99</v>
      </c>
      <c r="AQ1488">
        <v>1400</v>
      </c>
      <c r="AR1488">
        <v>220.03802141011437</v>
      </c>
      <c r="AS1488">
        <v>26.409001772156778</v>
      </c>
    </row>
    <row r="1489" spans="1:45">
      <c r="A1489">
        <v>21</v>
      </c>
      <c r="B1489">
        <v>30</v>
      </c>
      <c r="C1489">
        <v>2024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Q1489">
        <v>1929</v>
      </c>
      <c r="R1489">
        <v>2540</v>
      </c>
      <c r="S1489">
        <v>3.588560157790925</v>
      </c>
      <c r="T1489">
        <v>7.6082677165354351</v>
      </c>
      <c r="U1489">
        <v>283.36389763779488</v>
      </c>
      <c r="V1489">
        <v>10.472440944881891</v>
      </c>
      <c r="W1489">
        <v>69.409448818897644</v>
      </c>
      <c r="X1489">
        <v>10.708661417322839</v>
      </c>
      <c r="Y1489">
        <v>54.155142692861936</v>
      </c>
      <c r="Z1489">
        <v>1.5258248607643603</v>
      </c>
      <c r="AA1489">
        <v>2.2561574868552952</v>
      </c>
      <c r="AB1489">
        <v>77.71623428701686</v>
      </c>
      <c r="AC1489">
        <v>67.755951564387814</v>
      </c>
      <c r="AD1489">
        <v>62.226717679134467</v>
      </c>
      <c r="AE1489">
        <v>5.6137559121248284</v>
      </c>
      <c r="AF1489">
        <v>5.9959348281249776</v>
      </c>
      <c r="AG1489">
        <v>1425.2574803149605</v>
      </c>
      <c r="AH1489">
        <v>99.921259842519675</v>
      </c>
      <c r="AI1489">
        <v>17.598425196850396</v>
      </c>
      <c r="AJ1489">
        <v>14.488953270651381</v>
      </c>
      <c r="AK1489">
        <v>4.1933069659074622</v>
      </c>
      <c r="AL1489">
        <v>2.9316684542314899</v>
      </c>
      <c r="AM1489">
        <v>-43.987445087311741</v>
      </c>
      <c r="AN1489">
        <v>99</v>
      </c>
      <c r="AO1489">
        <v>99</v>
      </c>
      <c r="AQ1489">
        <v>1450</v>
      </c>
      <c r="AR1489">
        <v>221.10551181102363</v>
      </c>
      <c r="AS1489">
        <v>26.143161533722871</v>
      </c>
    </row>
    <row r="1490" spans="1:45">
      <c r="A1490">
        <v>21</v>
      </c>
      <c r="B1490">
        <v>31</v>
      </c>
      <c r="C1490">
        <v>2024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Q1490">
        <v>449</v>
      </c>
      <c r="R1490">
        <v>481</v>
      </c>
      <c r="S1490">
        <v>3.4677754677754686</v>
      </c>
      <c r="T1490">
        <v>7.5093555093555118</v>
      </c>
      <c r="U1490">
        <v>281.24386694386698</v>
      </c>
      <c r="V1490">
        <v>10.602910602910606</v>
      </c>
      <c r="W1490">
        <v>67.983367983367984</v>
      </c>
      <c r="X1490">
        <v>8.7318087318087336</v>
      </c>
      <c r="Y1490">
        <v>51.17937239602805</v>
      </c>
      <c r="Z1490">
        <v>1.5079488069795131</v>
      </c>
      <c r="AA1490">
        <v>2.2496051398535495</v>
      </c>
      <c r="AB1490">
        <v>76.379341467643613</v>
      </c>
      <c r="AC1490">
        <v>65.380290366372193</v>
      </c>
      <c r="AD1490">
        <v>67.255067240544847</v>
      </c>
      <c r="AE1490">
        <v>1.0630773991071032</v>
      </c>
      <c r="AF1490">
        <v>1.1269556013983584</v>
      </c>
      <c r="AG1490">
        <v>1455.5176715176715</v>
      </c>
      <c r="AH1490">
        <v>100</v>
      </c>
      <c r="AI1490">
        <v>16.839916839916839</v>
      </c>
      <c r="AJ1490">
        <v>2.9238782493693609</v>
      </c>
      <c r="AK1490">
        <v>6.5340549789913922</v>
      </c>
      <c r="AL1490">
        <v>8.855472011503922</v>
      </c>
      <c r="AM1490">
        <v>4.8343066538126314</v>
      </c>
      <c r="AN1490">
        <v>99</v>
      </c>
      <c r="AO1490">
        <v>99</v>
      </c>
      <c r="AQ1490">
        <v>1500</v>
      </c>
      <c r="AR1490">
        <v>221.68607068607065</v>
      </c>
      <c r="AS1490">
        <v>25.789212157516044</v>
      </c>
    </row>
    <row r="1491" spans="1:45">
      <c r="A1491">
        <v>21</v>
      </c>
      <c r="B1491">
        <v>32</v>
      </c>
      <c r="C1491">
        <v>2024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AN1491">
        <v>99</v>
      </c>
      <c r="AO1491">
        <v>99</v>
      </c>
      <c r="AQ1491">
        <v>1550</v>
      </c>
    </row>
    <row r="1492" spans="1:45">
      <c r="A1492">
        <v>21</v>
      </c>
      <c r="B1492">
        <v>33</v>
      </c>
      <c r="C1492">
        <v>2024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AN1492">
        <v>99</v>
      </c>
      <c r="AO1492">
        <v>99</v>
      </c>
      <c r="AQ1492">
        <v>1600</v>
      </c>
    </row>
    <row r="1493" spans="1:45">
      <c r="A1493">
        <v>21</v>
      </c>
      <c r="B1493">
        <v>34</v>
      </c>
      <c r="C1493">
        <v>2024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AN1493">
        <v>99</v>
      </c>
      <c r="AO1493">
        <v>99</v>
      </c>
      <c r="AQ1493">
        <v>1650</v>
      </c>
    </row>
    <row r="1494" spans="1:45">
      <c r="A1494">
        <v>21</v>
      </c>
      <c r="B1494">
        <v>35</v>
      </c>
      <c r="C1494">
        <v>2024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AN1494">
        <v>99</v>
      </c>
      <c r="AO1494">
        <v>99</v>
      </c>
      <c r="AQ1494">
        <v>1700</v>
      </c>
    </row>
    <row r="1495" spans="1:45">
      <c r="A1495">
        <v>21</v>
      </c>
      <c r="B1495">
        <v>36</v>
      </c>
      <c r="C1495">
        <v>2024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AN1495">
        <v>99</v>
      </c>
      <c r="AO1495">
        <v>99</v>
      </c>
      <c r="AQ1495">
        <v>1750</v>
      </c>
    </row>
    <row r="1496" spans="1:45">
      <c r="A1496">
        <v>21</v>
      </c>
      <c r="B1496">
        <v>37</v>
      </c>
      <c r="C1496">
        <v>2024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AN1496">
        <v>99</v>
      </c>
      <c r="AO1496">
        <v>99</v>
      </c>
      <c r="AQ1496">
        <v>1800</v>
      </c>
    </row>
    <row r="1497" spans="1:45">
      <c r="A1497">
        <v>21</v>
      </c>
      <c r="B1497">
        <v>38</v>
      </c>
      <c r="C1497">
        <v>2024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Q1497">
        <v>1</v>
      </c>
      <c r="R1497">
        <v>1</v>
      </c>
      <c r="S1497">
        <v>4</v>
      </c>
      <c r="T1497">
        <v>9</v>
      </c>
      <c r="U1497">
        <v>302.8</v>
      </c>
      <c r="V1497">
        <v>0</v>
      </c>
      <c r="W1497">
        <v>100</v>
      </c>
      <c r="X1497">
        <v>0</v>
      </c>
      <c r="Y1497">
        <v>0</v>
      </c>
      <c r="Z1497">
        <v>0</v>
      </c>
      <c r="AA1497">
        <v>0</v>
      </c>
      <c r="AE1497">
        <v>2.210140122883791E-3</v>
      </c>
      <c r="AF1497">
        <v>2.5225195475063098E-3</v>
      </c>
      <c r="AG1497">
        <v>1818</v>
      </c>
      <c r="AH1497">
        <v>100</v>
      </c>
      <c r="AI1497">
        <v>0</v>
      </c>
      <c r="AJ1497">
        <v>0</v>
      </c>
      <c r="AN1497">
        <v>99</v>
      </c>
      <c r="AO1497">
        <v>99</v>
      </c>
      <c r="AQ1497">
        <v>1850</v>
      </c>
      <c r="AR1497">
        <v>225</v>
      </c>
      <c r="AS1497">
        <v>26.600823045267497</v>
      </c>
    </row>
    <row r="1498" spans="1:45">
      <c r="A1498">
        <v>21</v>
      </c>
      <c r="B1498">
        <v>39</v>
      </c>
      <c r="C1498">
        <v>2024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AN1498">
        <v>99</v>
      </c>
      <c r="AO1498">
        <v>99</v>
      </c>
      <c r="AQ1498">
        <v>1900</v>
      </c>
    </row>
    <row r="1499" spans="1:45">
      <c r="A1499">
        <v>21</v>
      </c>
      <c r="B1499">
        <v>40</v>
      </c>
      <c r="C1499">
        <v>2024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AN1499">
        <v>99</v>
      </c>
      <c r="AO1499">
        <v>99</v>
      </c>
      <c r="AQ1499">
        <v>1950</v>
      </c>
    </row>
    <row r="1500" spans="1:45">
      <c r="A1500">
        <v>21</v>
      </c>
      <c r="B1500">
        <v>41</v>
      </c>
      <c r="C1500">
        <v>2024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  <c r="AN1500">
        <v>99</v>
      </c>
      <c r="AO1500">
        <v>99</v>
      </c>
      <c r="AQ1500">
        <v>2000</v>
      </c>
    </row>
    <row r="1501" spans="1:45">
      <c r="A1501">
        <v>21</v>
      </c>
      <c r="B1501">
        <v>42</v>
      </c>
      <c r="C1501">
        <v>2024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AN1501">
        <v>99</v>
      </c>
      <c r="AO1501">
        <v>99</v>
      </c>
      <c r="AQ1501">
        <v>2050</v>
      </c>
    </row>
    <row r="1502" spans="1:45">
      <c r="A1502">
        <v>21</v>
      </c>
      <c r="B1502">
        <v>43</v>
      </c>
      <c r="C1502">
        <v>2024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AN1502">
        <v>99</v>
      </c>
      <c r="AO1502">
        <v>99</v>
      </c>
      <c r="AQ1502">
        <v>2100</v>
      </c>
    </row>
    <row r="1503" spans="1:45">
      <c r="A1503">
        <v>21</v>
      </c>
      <c r="B1503">
        <v>44</v>
      </c>
      <c r="C1503">
        <v>2024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Q1503">
        <v>2</v>
      </c>
      <c r="R1503">
        <v>2</v>
      </c>
      <c r="S1503">
        <v>4</v>
      </c>
      <c r="T1503">
        <v>9</v>
      </c>
      <c r="U1503">
        <v>293.7000000000001</v>
      </c>
      <c r="V1503">
        <v>0</v>
      </c>
      <c r="W1503">
        <v>100</v>
      </c>
      <c r="X1503">
        <v>50</v>
      </c>
      <c r="Y1503">
        <v>60.69999999999991</v>
      </c>
      <c r="Z1503">
        <v>1</v>
      </c>
      <c r="AA1503">
        <v>1</v>
      </c>
      <c r="AB1503">
        <v>99.999999999999815</v>
      </c>
      <c r="AC1503">
        <v>99.999999999999815</v>
      </c>
      <c r="AD1503">
        <v>100</v>
      </c>
      <c r="AE1503">
        <v>4.420280245767582E-3</v>
      </c>
      <c r="AF1503">
        <v>4.8934213414967192E-3</v>
      </c>
      <c r="AG1503">
        <v>2127.5</v>
      </c>
      <c r="AH1503">
        <v>100</v>
      </c>
      <c r="AI1503">
        <v>0</v>
      </c>
      <c r="AJ1503">
        <v>7.5</v>
      </c>
      <c r="AK1503">
        <v>99.999999999974563</v>
      </c>
      <c r="AL1503">
        <v>100</v>
      </c>
      <c r="AM1503">
        <v>100</v>
      </c>
      <c r="AN1503">
        <v>99</v>
      </c>
      <c r="AO1503">
        <v>99</v>
      </c>
      <c r="AQ1503">
        <v>2150</v>
      </c>
      <c r="AR1503">
        <v>218.5</v>
      </c>
      <c r="AS1503">
        <v>27.735358825070922</v>
      </c>
    </row>
    <row r="1504" spans="1:45">
      <c r="A1504">
        <v>21</v>
      </c>
      <c r="B1504">
        <v>45</v>
      </c>
      <c r="C1504">
        <v>2024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AN1504">
        <v>99</v>
      </c>
      <c r="AO1504">
        <v>99</v>
      </c>
      <c r="AQ1504">
        <v>2200</v>
      </c>
    </row>
    <row r="1505" spans="1:45">
      <c r="A1505">
        <v>21</v>
      </c>
      <c r="B1505">
        <v>46</v>
      </c>
      <c r="C1505">
        <v>2024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Q1505">
        <v>4</v>
      </c>
      <c r="R1505">
        <v>4</v>
      </c>
      <c r="S1505">
        <v>5.5</v>
      </c>
      <c r="T1505">
        <v>9.75</v>
      </c>
      <c r="U1505">
        <v>367.25</v>
      </c>
      <c r="V1505">
        <v>50</v>
      </c>
      <c r="W1505">
        <v>100</v>
      </c>
      <c r="X1505">
        <v>75</v>
      </c>
      <c r="Y1505">
        <v>56.120161261350638</v>
      </c>
      <c r="Z1505">
        <v>1.1180339887498949</v>
      </c>
      <c r="AA1505">
        <v>0.82915619758885006</v>
      </c>
      <c r="AB1505">
        <v>73.313493513304124</v>
      </c>
      <c r="AC1505">
        <v>27.588316205946061</v>
      </c>
      <c r="AD1505">
        <v>67.419986246324243</v>
      </c>
      <c r="AE1505">
        <v>8.840560491535164E-3</v>
      </c>
      <c r="AF1505">
        <v>1.2237718676640584E-2</v>
      </c>
      <c r="AG1505">
        <v>2202</v>
      </c>
      <c r="AH1505">
        <v>100</v>
      </c>
      <c r="AI1505">
        <v>0</v>
      </c>
      <c r="AJ1505">
        <v>0</v>
      </c>
      <c r="AN1505">
        <v>99</v>
      </c>
      <c r="AO1505">
        <v>99</v>
      </c>
      <c r="AQ1505">
        <v>2250</v>
      </c>
      <c r="AR1505">
        <v>226</v>
      </c>
      <c r="AS1505">
        <v>31.671635129560642</v>
      </c>
    </row>
    <row r="1506" spans="1:45">
      <c r="A1506">
        <v>21</v>
      </c>
      <c r="B1506">
        <v>47</v>
      </c>
      <c r="C1506">
        <v>2024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  <c r="AN1506">
        <v>99</v>
      </c>
      <c r="AO1506">
        <v>99</v>
      </c>
      <c r="AQ1506">
        <v>2300</v>
      </c>
    </row>
    <row r="1507" spans="1:45">
      <c r="A1507">
        <v>21</v>
      </c>
      <c r="B1507">
        <v>48</v>
      </c>
      <c r="C1507">
        <v>2024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AN1507">
        <v>99</v>
      </c>
      <c r="AO1507">
        <v>99</v>
      </c>
      <c r="AQ1507">
        <v>2350</v>
      </c>
    </row>
    <row r="1508" spans="1:45">
      <c r="A1508">
        <v>21</v>
      </c>
      <c r="B1508">
        <v>49</v>
      </c>
      <c r="C1508">
        <v>2024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  <c r="Q1508">
        <v>1</v>
      </c>
      <c r="R1508">
        <v>1</v>
      </c>
      <c r="S1508">
        <v>3</v>
      </c>
      <c r="T1508">
        <v>5</v>
      </c>
      <c r="U1508">
        <v>276.90000000000003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E1508">
        <v>2.210140122883791E-3</v>
      </c>
      <c r="AF1508">
        <v>2.3067558213490671E-3</v>
      </c>
      <c r="AG1508">
        <v>2399</v>
      </c>
      <c r="AH1508">
        <v>100</v>
      </c>
      <c r="AI1508">
        <v>0</v>
      </c>
      <c r="AJ1508">
        <v>0</v>
      </c>
      <c r="AN1508">
        <v>99</v>
      </c>
      <c r="AO1508">
        <v>99</v>
      </c>
      <c r="AQ1508">
        <v>2400</v>
      </c>
      <c r="AR1508">
        <v>219</v>
      </c>
      <c r="AS1508">
        <v>26.372264603498714</v>
      </c>
    </row>
    <row r="1509" spans="1:45">
      <c r="A1509">
        <v>21</v>
      </c>
      <c r="B1509">
        <v>50</v>
      </c>
      <c r="C1509">
        <v>2024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  <c r="AN1509">
        <v>99</v>
      </c>
      <c r="AO1509">
        <v>99</v>
      </c>
      <c r="AQ1509">
        <v>2450</v>
      </c>
    </row>
    <row r="1510" spans="1:45">
      <c r="A1510">
        <v>21</v>
      </c>
      <c r="B1510">
        <v>51</v>
      </c>
      <c r="C1510">
        <v>2024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  <c r="AN1510">
        <v>99</v>
      </c>
      <c r="AO1510">
        <v>99</v>
      </c>
      <c r="AQ1510">
        <v>2500</v>
      </c>
    </row>
    <row r="1511" spans="1:45">
      <c r="A1511">
        <v>21</v>
      </c>
      <c r="B1511">
        <v>52</v>
      </c>
      <c r="C1511">
        <v>2024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  <c r="AN1511">
        <v>99</v>
      </c>
      <c r="AO1511">
        <v>99</v>
      </c>
      <c r="AQ1511">
        <v>2550</v>
      </c>
    </row>
    <row r="1512" spans="1:45">
      <c r="A1512">
        <v>21</v>
      </c>
      <c r="B1512">
        <v>53</v>
      </c>
      <c r="C1512">
        <v>2024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  <c r="AN1512">
        <v>99</v>
      </c>
      <c r="AO1512">
        <v>99</v>
      </c>
      <c r="AQ1512">
        <v>2600</v>
      </c>
    </row>
    <row r="1513" spans="1:45">
      <c r="A1513">
        <v>21</v>
      </c>
      <c r="B1513">
        <v>54</v>
      </c>
      <c r="C1513">
        <v>2024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  <c r="AN1513">
        <v>99</v>
      </c>
      <c r="AO1513">
        <v>99</v>
      </c>
      <c r="AQ1513">
        <v>2650</v>
      </c>
    </row>
    <row r="1514" spans="1:45">
      <c r="A1514">
        <v>21</v>
      </c>
      <c r="B1514">
        <v>55</v>
      </c>
      <c r="C1514">
        <v>2024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  <c r="AN1514">
        <v>99</v>
      </c>
      <c r="AO1514">
        <v>99</v>
      </c>
      <c r="AQ1514">
        <v>2700</v>
      </c>
    </row>
    <row r="1515" spans="1:45">
      <c r="A1515">
        <v>21</v>
      </c>
      <c r="B1515">
        <v>56</v>
      </c>
      <c r="C1515">
        <v>2024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AN1515">
        <v>99</v>
      </c>
      <c r="AO1515">
        <v>99</v>
      </c>
      <c r="AQ1515">
        <v>2750</v>
      </c>
    </row>
    <row r="1516" spans="1:45">
      <c r="A1516">
        <v>21</v>
      </c>
      <c r="B1516">
        <v>57</v>
      </c>
      <c r="C1516">
        <v>2024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AN1516">
        <v>99</v>
      </c>
      <c r="AO1516">
        <v>99</v>
      </c>
      <c r="AQ1516">
        <v>2800</v>
      </c>
    </row>
    <row r="1517" spans="1:45">
      <c r="A1517">
        <v>21</v>
      </c>
      <c r="B1517">
        <v>58</v>
      </c>
      <c r="C1517">
        <v>2024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AN1517">
        <v>99</v>
      </c>
      <c r="AO1517">
        <v>99</v>
      </c>
      <c r="AQ1517">
        <v>2850</v>
      </c>
    </row>
    <row r="1518" spans="1:45">
      <c r="A1518">
        <v>21</v>
      </c>
      <c r="B1518">
        <v>59</v>
      </c>
      <c r="C1518">
        <v>2024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AN1518">
        <v>99</v>
      </c>
      <c r="AO1518">
        <v>99</v>
      </c>
      <c r="AQ1518">
        <v>2900</v>
      </c>
    </row>
    <row r="1519" spans="1:45">
      <c r="A1519">
        <v>21</v>
      </c>
      <c r="B1519">
        <v>60</v>
      </c>
      <c r="C1519">
        <v>2024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AN1519">
        <v>99</v>
      </c>
      <c r="AO1519">
        <v>99</v>
      </c>
      <c r="AQ1519">
        <v>2950</v>
      </c>
    </row>
    <row r="1520" spans="1:45">
      <c r="A1520">
        <v>21</v>
      </c>
      <c r="B1520">
        <v>61</v>
      </c>
      <c r="C1520">
        <v>2024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AN1520">
        <v>99</v>
      </c>
      <c r="AO1520">
        <v>99</v>
      </c>
      <c r="AQ1520">
        <v>3000</v>
      </c>
    </row>
    <row r="1521" spans="1:45">
      <c r="A1521">
        <v>21</v>
      </c>
      <c r="B1521">
        <v>62</v>
      </c>
      <c r="C1521">
        <v>2024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AN1521">
        <v>99</v>
      </c>
      <c r="AO1521">
        <v>99</v>
      </c>
      <c r="AQ1521">
        <v>3100</v>
      </c>
    </row>
    <row r="1522" spans="1:45">
      <c r="A1522">
        <v>21</v>
      </c>
      <c r="B1522">
        <v>63</v>
      </c>
      <c r="C1522">
        <v>2024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AN1522">
        <v>99</v>
      </c>
      <c r="AO1522">
        <v>99</v>
      </c>
      <c r="AQ1522">
        <v>3200</v>
      </c>
    </row>
    <row r="1523" spans="1:45">
      <c r="A1523">
        <v>21</v>
      </c>
      <c r="B1523">
        <v>64</v>
      </c>
      <c r="C1523">
        <v>2024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AN1523">
        <v>99</v>
      </c>
      <c r="AO1523">
        <v>99</v>
      </c>
      <c r="AQ1523">
        <v>3300</v>
      </c>
    </row>
    <row r="1524" spans="1:45">
      <c r="A1524">
        <v>21</v>
      </c>
      <c r="B1524">
        <v>65</v>
      </c>
      <c r="C1524">
        <v>2024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AN1524">
        <v>99</v>
      </c>
      <c r="AO1524">
        <v>99</v>
      </c>
      <c r="AQ1524">
        <v>3400</v>
      </c>
    </row>
    <row r="1525" spans="1:45">
      <c r="A1525">
        <v>21</v>
      </c>
      <c r="B1525">
        <v>66</v>
      </c>
      <c r="C1525">
        <v>2024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AN1525">
        <v>99</v>
      </c>
      <c r="AO1525">
        <v>99</v>
      </c>
      <c r="AQ1525">
        <v>3500</v>
      </c>
    </row>
    <row r="1526" spans="1:45">
      <c r="A1526">
        <v>21</v>
      </c>
      <c r="B1526">
        <v>67</v>
      </c>
      <c r="C1526">
        <v>2024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AN1526">
        <v>99</v>
      </c>
      <c r="AO1526">
        <v>99</v>
      </c>
      <c r="AQ1526">
        <v>3600</v>
      </c>
    </row>
    <row r="1527" spans="1:45">
      <c r="A1527">
        <v>21</v>
      </c>
      <c r="B1527">
        <v>68</v>
      </c>
      <c r="C1527">
        <v>2024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AN1527">
        <v>99</v>
      </c>
      <c r="AO1527">
        <v>99</v>
      </c>
      <c r="AQ1527">
        <v>3700</v>
      </c>
    </row>
    <row r="1528" spans="1:45">
      <c r="A1528">
        <v>21</v>
      </c>
      <c r="B1528">
        <v>69</v>
      </c>
      <c r="C1528">
        <v>2023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1810</v>
      </c>
      <c r="R1528">
        <v>2778</v>
      </c>
      <c r="S1528">
        <v>3.5791476407914762</v>
      </c>
      <c r="T1528">
        <v>6.9420446364290838</v>
      </c>
      <c r="U1528">
        <v>248.31349892008672</v>
      </c>
      <c r="V1528">
        <v>18.826493880489565</v>
      </c>
      <c r="W1528">
        <v>58.423326133909285</v>
      </c>
      <c r="X1528">
        <v>3.059755219582434</v>
      </c>
      <c r="Y1528">
        <v>52.775554286374259</v>
      </c>
      <c r="Z1528">
        <v>1.3933133300974248</v>
      </c>
      <c r="AA1528">
        <v>2.28807825105716</v>
      </c>
      <c r="AB1528">
        <v>14.046858116525335</v>
      </c>
      <c r="AC1528">
        <v>62.019222773841392</v>
      </c>
      <c r="AD1528">
        <v>27.902624088234255</v>
      </c>
      <c r="AE1528">
        <v>5.4981593634960237</v>
      </c>
      <c r="AF1528">
        <v>5.2020596030939954</v>
      </c>
      <c r="AG1528">
        <v>0</v>
      </c>
      <c r="AH1528">
        <v>0</v>
      </c>
      <c r="AI1528">
        <v>0</v>
      </c>
      <c r="AN1528">
        <v>99</v>
      </c>
      <c r="AO1528">
        <v>99</v>
      </c>
      <c r="AQ1528">
        <v>0</v>
      </c>
    </row>
    <row r="1529" spans="1:45">
      <c r="A1529">
        <v>21</v>
      </c>
      <c r="B1529">
        <v>70</v>
      </c>
      <c r="C1529">
        <v>2023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AN1529">
        <v>99</v>
      </c>
      <c r="AO1529">
        <v>99</v>
      </c>
      <c r="AQ1529">
        <v>50</v>
      </c>
    </row>
    <row r="1530" spans="1:45">
      <c r="A1530">
        <v>21</v>
      </c>
      <c r="B1530">
        <v>71</v>
      </c>
      <c r="C1530">
        <v>2023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AN1530">
        <v>99</v>
      </c>
      <c r="AO1530">
        <v>99</v>
      </c>
      <c r="AQ1530">
        <v>100</v>
      </c>
    </row>
    <row r="1531" spans="1:45">
      <c r="A1531">
        <v>21</v>
      </c>
      <c r="B1531">
        <v>72</v>
      </c>
      <c r="C1531">
        <v>2023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AN1531">
        <v>99</v>
      </c>
      <c r="AO1531">
        <v>99</v>
      </c>
      <c r="AQ1531">
        <v>150</v>
      </c>
    </row>
    <row r="1532" spans="1:45">
      <c r="A1532">
        <v>21</v>
      </c>
      <c r="B1532">
        <v>73</v>
      </c>
      <c r="C1532">
        <v>2023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AN1532">
        <v>99</v>
      </c>
      <c r="AO1532">
        <v>99</v>
      </c>
      <c r="AQ1532">
        <v>200</v>
      </c>
    </row>
    <row r="1533" spans="1:45">
      <c r="A1533">
        <v>21</v>
      </c>
      <c r="B1533">
        <v>74</v>
      </c>
      <c r="C1533">
        <v>2023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AN1533">
        <v>99</v>
      </c>
      <c r="AO1533">
        <v>99</v>
      </c>
      <c r="AQ1533">
        <v>250</v>
      </c>
    </row>
    <row r="1534" spans="1:45">
      <c r="A1534">
        <v>21</v>
      </c>
      <c r="B1534">
        <v>75</v>
      </c>
      <c r="C1534">
        <v>2023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AN1534">
        <v>99</v>
      </c>
      <c r="AO1534">
        <v>99</v>
      </c>
      <c r="AQ1534">
        <v>300</v>
      </c>
    </row>
    <row r="1535" spans="1:45">
      <c r="A1535">
        <v>21</v>
      </c>
      <c r="B1535">
        <v>76</v>
      </c>
      <c r="C1535">
        <v>2023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Q1535">
        <v>1</v>
      </c>
      <c r="R1535">
        <v>1</v>
      </c>
      <c r="S1535">
        <v>3</v>
      </c>
      <c r="T1535">
        <v>5</v>
      </c>
      <c r="U1535">
        <v>198.5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E1535">
        <v>1.9791790365356449E-3</v>
      </c>
      <c r="AF1535">
        <v>1.4969361073733788E-3</v>
      </c>
      <c r="AG1535">
        <v>342</v>
      </c>
      <c r="AH1535">
        <v>100</v>
      </c>
      <c r="AI1535">
        <v>0</v>
      </c>
      <c r="AJ1535">
        <v>0</v>
      </c>
      <c r="AN1535">
        <v>99</v>
      </c>
      <c r="AO1535">
        <v>99</v>
      </c>
      <c r="AQ1535">
        <v>350</v>
      </c>
      <c r="AR1535">
        <v>208</v>
      </c>
      <c r="AS1535">
        <v>22.113784421939005</v>
      </c>
    </row>
    <row r="1536" spans="1:45">
      <c r="A1536">
        <v>21</v>
      </c>
      <c r="B1536">
        <v>77</v>
      </c>
      <c r="C1536">
        <v>2023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AN1536">
        <v>99</v>
      </c>
      <c r="AO1536">
        <v>99</v>
      </c>
      <c r="AQ1536">
        <v>400</v>
      </c>
    </row>
    <row r="1537" spans="1:45">
      <c r="A1537">
        <v>21</v>
      </c>
      <c r="B1537">
        <v>78</v>
      </c>
      <c r="C1537">
        <v>2023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AN1537">
        <v>99</v>
      </c>
      <c r="AO1537">
        <v>99</v>
      </c>
      <c r="AQ1537">
        <v>450</v>
      </c>
    </row>
    <row r="1538" spans="1:45">
      <c r="A1538">
        <v>21</v>
      </c>
      <c r="B1538">
        <v>79</v>
      </c>
      <c r="C1538">
        <v>2023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1</v>
      </c>
      <c r="R1538">
        <v>1</v>
      </c>
      <c r="S1538">
        <v>4</v>
      </c>
      <c r="T1538">
        <v>7</v>
      </c>
      <c r="U1538">
        <v>273.40000000000003</v>
      </c>
      <c r="V1538">
        <v>0</v>
      </c>
      <c r="W1538">
        <v>100</v>
      </c>
      <c r="X1538">
        <v>0</v>
      </c>
      <c r="Y1538">
        <v>0</v>
      </c>
      <c r="Z1538">
        <v>0</v>
      </c>
      <c r="AA1538">
        <v>0</v>
      </c>
      <c r="AE1538">
        <v>1.9791790365356449E-3</v>
      </c>
      <c r="AF1538">
        <v>2.0617749710623778E-3</v>
      </c>
      <c r="AG1538">
        <v>452</v>
      </c>
      <c r="AH1538">
        <v>100</v>
      </c>
      <c r="AI1538">
        <v>0</v>
      </c>
      <c r="AJ1538">
        <v>0</v>
      </c>
      <c r="AN1538">
        <v>99</v>
      </c>
      <c r="AO1538">
        <v>99</v>
      </c>
      <c r="AQ1538">
        <v>500</v>
      </c>
      <c r="AR1538">
        <v>224</v>
      </c>
      <c r="AS1538">
        <v>24.289500956632654</v>
      </c>
    </row>
    <row r="1539" spans="1:45">
      <c r="A1539">
        <v>21</v>
      </c>
      <c r="B1539">
        <v>80</v>
      </c>
      <c r="C1539">
        <v>2023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1</v>
      </c>
      <c r="R1539">
        <v>1</v>
      </c>
      <c r="S1539">
        <v>8</v>
      </c>
      <c r="T1539">
        <v>10</v>
      </c>
      <c r="U1539">
        <v>380.2</v>
      </c>
      <c r="V1539">
        <v>100</v>
      </c>
      <c r="W1539">
        <v>100</v>
      </c>
      <c r="X1539">
        <v>100</v>
      </c>
      <c r="Y1539">
        <v>0</v>
      </c>
      <c r="Z1539">
        <v>0</v>
      </c>
      <c r="AA1539">
        <v>0</v>
      </c>
      <c r="AE1539">
        <v>1.9791790365356449E-3</v>
      </c>
      <c r="AF1539">
        <v>2.8671793855081056E-3</v>
      </c>
      <c r="AG1539">
        <v>541</v>
      </c>
      <c r="AH1539">
        <v>0</v>
      </c>
      <c r="AI1539">
        <v>100</v>
      </c>
      <c r="AJ1539">
        <v>0</v>
      </c>
      <c r="AN1539">
        <v>99</v>
      </c>
      <c r="AO1539">
        <v>99</v>
      </c>
      <c r="AQ1539">
        <v>550</v>
      </c>
      <c r="AR1539">
        <v>214</v>
      </c>
      <c r="AS1539">
        <v>38.774149152315474</v>
      </c>
    </row>
    <row r="1540" spans="1:45">
      <c r="A1540">
        <v>21</v>
      </c>
      <c r="B1540">
        <v>81</v>
      </c>
      <c r="C1540">
        <v>2023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9</v>
      </c>
      <c r="R1540">
        <v>9</v>
      </c>
      <c r="S1540">
        <v>5</v>
      </c>
      <c r="T1540">
        <v>7.3333333333333313</v>
      </c>
      <c r="U1540">
        <v>246.11111111111111</v>
      </c>
      <c r="V1540">
        <v>44.44444444444445</v>
      </c>
      <c r="W1540">
        <v>55.555555555555557</v>
      </c>
      <c r="X1540">
        <v>0</v>
      </c>
      <c r="Y1540">
        <v>40.624033511770286</v>
      </c>
      <c r="Z1540">
        <v>1.0540925533894598</v>
      </c>
      <c r="AA1540">
        <v>1.6996731711975963</v>
      </c>
      <c r="AB1540">
        <v>38.272578615291216</v>
      </c>
      <c r="AC1540">
        <v>32.25902213715527</v>
      </c>
      <c r="AD1540">
        <v>37.210420376762499</v>
      </c>
      <c r="AE1540">
        <v>1.7812611328820803E-2</v>
      </c>
      <c r="AF1540">
        <v>1.6703846235929645E-2</v>
      </c>
      <c r="AG1540">
        <v>568.33333333333348</v>
      </c>
      <c r="AH1540">
        <v>88.8888888888889</v>
      </c>
      <c r="AI1540">
        <v>11.111111111111112</v>
      </c>
      <c r="AJ1540">
        <v>7.717224601856798</v>
      </c>
      <c r="AK1540">
        <v>22.277407803812835</v>
      </c>
      <c r="AL1540">
        <v>16.941853689293609</v>
      </c>
      <c r="AM1540">
        <v>36.879189617811392</v>
      </c>
      <c r="AN1540">
        <v>99</v>
      </c>
      <c r="AO1540">
        <v>99</v>
      </c>
      <c r="AQ1540">
        <v>600</v>
      </c>
      <c r="AR1540">
        <v>203.55555555555557</v>
      </c>
      <c r="AS1540">
        <v>29.039213906214528</v>
      </c>
    </row>
    <row r="1541" spans="1:45">
      <c r="A1541">
        <v>21</v>
      </c>
      <c r="B1541">
        <v>82</v>
      </c>
      <c r="C1541">
        <v>2023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AN1541">
        <v>99</v>
      </c>
      <c r="AO1541">
        <v>99</v>
      </c>
      <c r="AQ1541">
        <v>650</v>
      </c>
    </row>
    <row r="1542" spans="1:45">
      <c r="A1542">
        <v>21</v>
      </c>
      <c r="B1542">
        <v>83</v>
      </c>
      <c r="C1542">
        <v>2023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3</v>
      </c>
      <c r="R1542">
        <v>4</v>
      </c>
      <c r="S1542">
        <v>2.75</v>
      </c>
      <c r="T1542">
        <v>4.5</v>
      </c>
      <c r="U1542">
        <v>161.625</v>
      </c>
      <c r="V1542">
        <v>0</v>
      </c>
      <c r="W1542">
        <v>25</v>
      </c>
      <c r="X1542">
        <v>0</v>
      </c>
      <c r="Y1542">
        <v>46.001976859695951</v>
      </c>
      <c r="Z1542">
        <v>0.82915619758885006</v>
      </c>
      <c r="AA1542">
        <v>2.2912878474779204</v>
      </c>
      <c r="AB1542">
        <v>8.4059061331291485</v>
      </c>
      <c r="AC1542">
        <v>15.428764945412787</v>
      </c>
      <c r="AD1542">
        <v>98.692754243965354</v>
      </c>
      <c r="AE1542">
        <v>7.9167161461425797E-3</v>
      </c>
      <c r="AF1542">
        <v>4.87541155373748E-3</v>
      </c>
      <c r="AG1542">
        <v>676</v>
      </c>
      <c r="AH1542">
        <v>100</v>
      </c>
      <c r="AI1542">
        <v>50</v>
      </c>
      <c r="AJ1542">
        <v>4.3011626335213125</v>
      </c>
      <c r="AK1542">
        <v>-46.888744443964065</v>
      </c>
      <c r="AL1542">
        <v>-55.808091837502495</v>
      </c>
      <c r="AM1542">
        <v>-63.089967350950353</v>
      </c>
      <c r="AN1542">
        <v>99</v>
      </c>
      <c r="AO1542">
        <v>99</v>
      </c>
      <c r="AQ1542">
        <v>700</v>
      </c>
      <c r="AR1542">
        <v>205.5</v>
      </c>
      <c r="AS1542">
        <v>21.722736020260189</v>
      </c>
    </row>
    <row r="1543" spans="1:45">
      <c r="A1543">
        <v>21</v>
      </c>
      <c r="B1543">
        <v>84</v>
      </c>
      <c r="C1543">
        <v>2023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1155</v>
      </c>
      <c r="R1543">
        <v>1499</v>
      </c>
      <c r="S1543">
        <v>4.7138092061374257</v>
      </c>
      <c r="T1543">
        <v>8.1107404936624441</v>
      </c>
      <c r="U1543">
        <v>256.0781187458303</v>
      </c>
      <c r="V1543">
        <v>27.951967978652419</v>
      </c>
      <c r="W1543">
        <v>79.586390927284867</v>
      </c>
      <c r="X1543">
        <v>3.0020013342228151</v>
      </c>
      <c r="Y1543">
        <v>48.179417587279055</v>
      </c>
      <c r="Z1543">
        <v>1.6327665838795189</v>
      </c>
      <c r="AA1543">
        <v>2.0985742925636295</v>
      </c>
      <c r="AB1543">
        <v>72.57797664509107</v>
      </c>
      <c r="AC1543">
        <v>68.178038429516306</v>
      </c>
      <c r="AD1543">
        <v>54.991133776094721</v>
      </c>
      <c r="AE1543">
        <v>2.9667893757669326</v>
      </c>
      <c r="AF1543">
        <v>2.8947886186703418</v>
      </c>
      <c r="AG1543">
        <v>740.55570380253505</v>
      </c>
      <c r="AH1543">
        <v>99.933288859239511</v>
      </c>
      <c r="AI1543">
        <v>30.887258172114752</v>
      </c>
      <c r="AJ1543">
        <v>5.7220532810185238</v>
      </c>
      <c r="AK1543">
        <v>0.61812802519302812</v>
      </c>
      <c r="AL1543">
        <v>1.63194185617067</v>
      </c>
      <c r="AM1543">
        <v>-1.239594851925248</v>
      </c>
      <c r="AN1543">
        <v>99</v>
      </c>
      <c r="AO1543">
        <v>99</v>
      </c>
      <c r="AQ1543">
        <v>750</v>
      </c>
      <c r="AR1543">
        <v>206.74716477651765</v>
      </c>
      <c r="AS1543">
        <v>28.90806611483676</v>
      </c>
    </row>
    <row r="1544" spans="1:45">
      <c r="A1544">
        <v>21</v>
      </c>
      <c r="B1544">
        <v>85</v>
      </c>
      <c r="C1544">
        <v>2023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2408</v>
      </c>
      <c r="R1544">
        <v>3949</v>
      </c>
      <c r="S1544">
        <v>4.5187436676798391</v>
      </c>
      <c r="T1544">
        <v>8.031400354520132</v>
      </c>
      <c r="U1544">
        <v>257.31111673841474</v>
      </c>
      <c r="V1544">
        <v>24.006077487971641</v>
      </c>
      <c r="W1544">
        <v>77.969106102810855</v>
      </c>
      <c r="X1544">
        <v>3.0387439858191945</v>
      </c>
      <c r="Y1544">
        <v>49.465296203318402</v>
      </c>
      <c r="Z1544">
        <v>1.638915971604282</v>
      </c>
      <c r="AA1544">
        <v>2.1134034480480035</v>
      </c>
      <c r="AB1544">
        <v>74.465292421428657</v>
      </c>
      <c r="AC1544">
        <v>68.19960474467365</v>
      </c>
      <c r="AD1544">
        <v>58.659589904130627</v>
      </c>
      <c r="AE1544">
        <v>7.8157780152792622</v>
      </c>
      <c r="AF1544">
        <v>7.6628166877683102</v>
      </c>
      <c r="AG1544">
        <v>775.05874905039252</v>
      </c>
      <c r="AH1544">
        <v>99.949354266903015</v>
      </c>
      <c r="AI1544">
        <v>27.956444669536594</v>
      </c>
      <c r="AJ1544">
        <v>14.279100979970604</v>
      </c>
      <c r="AK1544">
        <v>-2.2889453062520464</v>
      </c>
      <c r="AL1544">
        <v>-3.1352312005138763</v>
      </c>
      <c r="AM1544">
        <v>-10.38178419803846</v>
      </c>
      <c r="AN1544">
        <v>99</v>
      </c>
      <c r="AO1544">
        <v>99</v>
      </c>
      <c r="AQ1544">
        <v>800</v>
      </c>
      <c r="AR1544">
        <v>208.43681944796151</v>
      </c>
      <c r="AS1544">
        <v>28.345654202207424</v>
      </c>
    </row>
    <row r="1545" spans="1:45">
      <c r="A1545">
        <v>21</v>
      </c>
      <c r="B1545">
        <v>86</v>
      </c>
      <c r="C1545">
        <v>2023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2372</v>
      </c>
      <c r="R1545">
        <v>3676</v>
      </c>
      <c r="S1545">
        <v>4.3083832335329353</v>
      </c>
      <c r="T1545">
        <v>7.8403155603917298</v>
      </c>
      <c r="U1545">
        <v>258.44540261153435</v>
      </c>
      <c r="V1545">
        <v>21.898803046789997</v>
      </c>
      <c r="W1545">
        <v>73.966267682263364</v>
      </c>
      <c r="X1545">
        <v>4.4885745375408064</v>
      </c>
      <c r="Y1545">
        <v>50.904404294510606</v>
      </c>
      <c r="Z1545">
        <v>1.6477370527660049</v>
      </c>
      <c r="AA1545">
        <v>2.1853245585022187</v>
      </c>
      <c r="AB1545">
        <v>76.927424174444766</v>
      </c>
      <c r="AC1545">
        <v>69.268863309479144</v>
      </c>
      <c r="AD1545">
        <v>60.552053297815277</v>
      </c>
      <c r="AE1545">
        <v>7.2754621383050306</v>
      </c>
      <c r="AF1545">
        <v>7.1645194620170001</v>
      </c>
      <c r="AG1545">
        <v>825.40451577801957</v>
      </c>
      <c r="AH1545">
        <v>99.891186071817188</v>
      </c>
      <c r="AI1545">
        <v>27.067464635473343</v>
      </c>
      <c r="AJ1545">
        <v>14.307457564437611</v>
      </c>
      <c r="AK1545">
        <v>0.92338167047174091</v>
      </c>
      <c r="AL1545">
        <v>-1.8449918222314328</v>
      </c>
      <c r="AM1545">
        <v>-11.371145865630613</v>
      </c>
      <c r="AN1545">
        <v>99</v>
      </c>
      <c r="AO1545">
        <v>99</v>
      </c>
      <c r="AQ1545">
        <v>850</v>
      </c>
      <c r="AR1545">
        <v>210.06093579978244</v>
      </c>
      <c r="AS1545">
        <v>27.80531575943046</v>
      </c>
    </row>
    <row r="1546" spans="1:45">
      <c r="A1546">
        <v>21</v>
      </c>
      <c r="B1546">
        <v>87</v>
      </c>
      <c r="C1546">
        <v>2023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Q1546">
        <v>2242</v>
      </c>
      <c r="R1546">
        <v>3414</v>
      </c>
      <c r="S1546">
        <v>4.1250732278851778</v>
      </c>
      <c r="T1546">
        <v>7.6622729935559457</v>
      </c>
      <c r="U1546">
        <v>258.13459285295858</v>
      </c>
      <c r="V1546">
        <v>19.830111306385472</v>
      </c>
      <c r="W1546">
        <v>69.83011130638549</v>
      </c>
      <c r="X1546">
        <v>4.6572934973637965</v>
      </c>
      <c r="Y1546">
        <v>52.281768272202001</v>
      </c>
      <c r="Z1546">
        <v>1.6377926880986859</v>
      </c>
      <c r="AA1546">
        <v>2.315835350136664</v>
      </c>
      <c r="AB1546">
        <v>77.009194492010479</v>
      </c>
      <c r="AC1546">
        <v>72.622317990033252</v>
      </c>
      <c r="AD1546">
        <v>63.127070679822566</v>
      </c>
      <c r="AE1546">
        <v>6.7569172307326948</v>
      </c>
      <c r="AF1546">
        <v>6.6458797418090692</v>
      </c>
      <c r="AG1546">
        <v>875.71880492091395</v>
      </c>
      <c r="AH1546">
        <v>100</v>
      </c>
      <c r="AI1546">
        <v>27.416520210896294</v>
      </c>
      <c r="AJ1546">
        <v>14.638147160479223</v>
      </c>
      <c r="AK1546">
        <v>-2.8916557831846506</v>
      </c>
      <c r="AL1546">
        <v>-5.1767573930392796</v>
      </c>
      <c r="AM1546">
        <v>-4.0464348869163294</v>
      </c>
      <c r="AN1546">
        <v>99</v>
      </c>
      <c r="AO1546">
        <v>99</v>
      </c>
      <c r="AQ1546">
        <v>900</v>
      </c>
      <c r="AR1546">
        <v>211.21060339777387</v>
      </c>
      <c r="AS1546">
        <v>27.313409128618339</v>
      </c>
    </row>
    <row r="1547" spans="1:45">
      <c r="A1547">
        <v>21</v>
      </c>
      <c r="B1547">
        <v>88</v>
      </c>
      <c r="C1547">
        <v>2023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2386</v>
      </c>
      <c r="R1547">
        <v>3618</v>
      </c>
      <c r="S1547">
        <v>3.9416482300884952</v>
      </c>
      <c r="T1547">
        <v>7.3554449972360398</v>
      </c>
      <c r="U1547">
        <v>254.1204256495306</v>
      </c>
      <c r="V1547">
        <v>17.025981205085682</v>
      </c>
      <c r="W1547">
        <v>65.257048092868999</v>
      </c>
      <c r="X1547">
        <v>4.6158098396904359</v>
      </c>
      <c r="Y1547">
        <v>52.10265211343544</v>
      </c>
      <c r="Z1547">
        <v>1.620557421297969</v>
      </c>
      <c r="AA1547">
        <v>2.2818834736404066</v>
      </c>
      <c r="AB1547">
        <v>75.044935681498387</v>
      </c>
      <c r="AC1547">
        <v>66.786599308125005</v>
      </c>
      <c r="AD1547">
        <v>58.814609792882578</v>
      </c>
      <c r="AE1547">
        <v>7.1606697541859612</v>
      </c>
      <c r="AF1547">
        <v>6.9334739724287848</v>
      </c>
      <c r="AG1547">
        <v>925.63515754560513</v>
      </c>
      <c r="AH1547">
        <v>100</v>
      </c>
      <c r="AI1547">
        <v>30.679933665008289</v>
      </c>
      <c r="AJ1547">
        <v>14.47890144498551</v>
      </c>
      <c r="AK1547">
        <v>-4.2963837279021826</v>
      </c>
      <c r="AL1547">
        <v>-6.7275403482741787</v>
      </c>
      <c r="AM1547">
        <v>-13.883413173390972</v>
      </c>
      <c r="AN1547">
        <v>99</v>
      </c>
      <c r="AO1547">
        <v>99</v>
      </c>
      <c r="AQ1547">
        <v>950</v>
      </c>
      <c r="AR1547">
        <v>211.49143173023765</v>
      </c>
      <c r="AS1547">
        <v>26.767820712175904</v>
      </c>
    </row>
    <row r="1548" spans="1:45">
      <c r="A1548">
        <v>21</v>
      </c>
      <c r="B1548">
        <v>89</v>
      </c>
      <c r="C1548">
        <v>2023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Q1548">
        <v>2595</v>
      </c>
      <c r="R1548">
        <v>3911</v>
      </c>
      <c r="S1548">
        <v>3.78618925831202</v>
      </c>
      <c r="T1548">
        <v>7.0749169010483248</v>
      </c>
      <c r="U1548">
        <v>252.57184863206368</v>
      </c>
      <c r="V1548">
        <v>15.622602914855539</v>
      </c>
      <c r="W1548">
        <v>59.345435949884944</v>
      </c>
      <c r="X1548">
        <v>4.0398874968038871</v>
      </c>
      <c r="Y1548">
        <v>49.910871905559929</v>
      </c>
      <c r="Z1548">
        <v>1.5967013259299012</v>
      </c>
      <c r="AA1548">
        <v>2.2108868808226321</v>
      </c>
      <c r="AB1548">
        <v>74.506732976574398</v>
      </c>
      <c r="AC1548">
        <v>65.445927195135596</v>
      </c>
      <c r="AD1548">
        <v>57.590593194243198</v>
      </c>
      <c r="AE1548">
        <v>7.7405692118909091</v>
      </c>
      <c r="AF1548">
        <v>7.4493008101780287</v>
      </c>
      <c r="AG1548">
        <v>975.30836103298373</v>
      </c>
      <c r="AH1548">
        <v>99.84658655075431</v>
      </c>
      <c r="AI1548">
        <v>31.884428534901559</v>
      </c>
      <c r="AJ1548">
        <v>14.237386515358947</v>
      </c>
      <c r="AK1548">
        <v>2.1395382758296968</v>
      </c>
      <c r="AL1548">
        <v>-0.15137155648280121</v>
      </c>
      <c r="AM1548">
        <v>-6.6356976326330672</v>
      </c>
      <c r="AN1548">
        <v>99</v>
      </c>
      <c r="AO1548">
        <v>99</v>
      </c>
      <c r="AQ1548">
        <v>1000</v>
      </c>
      <c r="AR1548">
        <v>212.37995397596529</v>
      </c>
      <c r="AS1548">
        <v>26.294457562705471</v>
      </c>
    </row>
    <row r="1549" spans="1:45">
      <c r="A1549">
        <v>21</v>
      </c>
      <c r="B1549">
        <v>90</v>
      </c>
      <c r="C1549">
        <v>2023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Q1549">
        <v>2475</v>
      </c>
      <c r="R1549">
        <v>3499</v>
      </c>
      <c r="S1549">
        <v>3.5944555587310676</v>
      </c>
      <c r="T1549">
        <v>7.0488711060302931</v>
      </c>
      <c r="U1549">
        <v>255.03435267219257</v>
      </c>
      <c r="V1549">
        <v>12.77507859388397</v>
      </c>
      <c r="W1549">
        <v>58.816804801371838</v>
      </c>
      <c r="X1549">
        <v>4.8299514146899112</v>
      </c>
      <c r="Y1549">
        <v>49.3262373778662</v>
      </c>
      <c r="Z1549">
        <v>1.5686202314928177</v>
      </c>
      <c r="AA1549">
        <v>2.1495024940563625</v>
      </c>
      <c r="AB1549">
        <v>78.069002803333987</v>
      </c>
      <c r="AC1549">
        <v>67.788799845726686</v>
      </c>
      <c r="AD1549">
        <v>58.827656179775126</v>
      </c>
      <c r="AE1549">
        <v>6.9251474488382225</v>
      </c>
      <c r="AF1549">
        <v>6.7295399941736473</v>
      </c>
      <c r="AG1549">
        <v>1024.4324092597888</v>
      </c>
      <c r="AH1549">
        <v>99.942840811660474</v>
      </c>
      <c r="AI1549">
        <v>23.749642755072873</v>
      </c>
      <c r="AJ1549">
        <v>14.602896086189425</v>
      </c>
      <c r="AK1549">
        <v>1.0667335900500163</v>
      </c>
      <c r="AL1549">
        <v>1.1627590730543209</v>
      </c>
      <c r="AM1549">
        <v>-2.7690897737191005</v>
      </c>
      <c r="AN1549">
        <v>99</v>
      </c>
      <c r="AO1549">
        <v>99</v>
      </c>
      <c r="AQ1549">
        <v>1050</v>
      </c>
      <c r="AR1549">
        <v>214.11517576450413</v>
      </c>
      <c r="AS1549">
        <v>25.911175125434397</v>
      </c>
    </row>
    <row r="1550" spans="1:45">
      <c r="A1550">
        <v>21</v>
      </c>
      <c r="B1550">
        <v>91</v>
      </c>
      <c r="C1550">
        <v>2023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Q1550">
        <v>2355</v>
      </c>
      <c r="R1550">
        <v>3368</v>
      </c>
      <c r="S1550">
        <v>3.4681737061273048</v>
      </c>
      <c r="T1550">
        <v>7.037410926365796</v>
      </c>
      <c r="U1550">
        <v>257.38833135391923</v>
      </c>
      <c r="V1550">
        <v>10.688836104513062</v>
      </c>
      <c r="W1550">
        <v>59.560570071258923</v>
      </c>
      <c r="X1550">
        <v>4.9881235154394306</v>
      </c>
      <c r="Y1550">
        <v>50.761464109554915</v>
      </c>
      <c r="Z1550">
        <v>1.5138832197479952</v>
      </c>
      <c r="AA1550">
        <v>2.1874239873646335</v>
      </c>
      <c r="AB1550">
        <v>74.403567156409125</v>
      </c>
      <c r="AC1550">
        <v>69.837289007863703</v>
      </c>
      <c r="AD1550">
        <v>62.299428003085552</v>
      </c>
      <c r="AE1550">
        <v>6.6658749950520511</v>
      </c>
      <c r="AF1550">
        <v>6.5373793995498959</v>
      </c>
      <c r="AG1550">
        <v>1076.128562945368</v>
      </c>
      <c r="AH1550">
        <v>99.940617577197116</v>
      </c>
      <c r="AI1550">
        <v>18.616389548693586</v>
      </c>
      <c r="AJ1550">
        <v>14.461692089009318</v>
      </c>
      <c r="AK1550">
        <v>1.6848293009298503</v>
      </c>
      <c r="AL1550">
        <v>1.7024152063767548</v>
      </c>
      <c r="AM1550">
        <v>-31.646731660066791</v>
      </c>
      <c r="AN1550">
        <v>99</v>
      </c>
      <c r="AO1550">
        <v>99</v>
      </c>
      <c r="AQ1550">
        <v>1100</v>
      </c>
      <c r="AR1550">
        <v>215.36579572446561</v>
      </c>
      <c r="AS1550">
        <v>25.698592514229791</v>
      </c>
    </row>
    <row r="1551" spans="1:45">
      <c r="A1551">
        <v>21</v>
      </c>
      <c r="B1551">
        <v>92</v>
      </c>
      <c r="C1551">
        <v>2023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2243</v>
      </c>
      <c r="R1551">
        <v>3083</v>
      </c>
      <c r="S1551">
        <v>3.4297761920207597</v>
      </c>
      <c r="T1551">
        <v>7.0493026273110635</v>
      </c>
      <c r="U1551">
        <v>261.96801816412597</v>
      </c>
      <c r="V1551">
        <v>9.8280895231916947</v>
      </c>
      <c r="W1551">
        <v>59.974051248783681</v>
      </c>
      <c r="X1551">
        <v>4.6059033409017189</v>
      </c>
      <c r="Y1551">
        <v>47.833907980692786</v>
      </c>
      <c r="Z1551">
        <v>1.5056975311551759</v>
      </c>
      <c r="AA1551">
        <v>2.188676221052269</v>
      </c>
      <c r="AB1551">
        <v>77.694540042107604</v>
      </c>
      <c r="AC1551">
        <v>68.922271566614995</v>
      </c>
      <c r="AD1551">
        <v>63.914250545068413</v>
      </c>
      <c r="AE1551">
        <v>6.1018089696393956</v>
      </c>
      <c r="AF1551">
        <v>6.09066274602635</v>
      </c>
      <c r="AG1551">
        <v>1125.0116769380472</v>
      </c>
      <c r="AH1551">
        <v>99.967564060979555</v>
      </c>
      <c r="AI1551">
        <v>18.001946156341226</v>
      </c>
      <c r="AJ1551">
        <v>14.157603922473299</v>
      </c>
      <c r="AK1551">
        <v>2.5364211652325905</v>
      </c>
      <c r="AL1551">
        <v>0.30066134437443598</v>
      </c>
      <c r="AM1551">
        <v>2.0853881889611952</v>
      </c>
      <c r="AN1551">
        <v>99</v>
      </c>
      <c r="AO1551">
        <v>99</v>
      </c>
      <c r="AQ1551">
        <v>1150</v>
      </c>
      <c r="AR1551">
        <v>217.09990269218295</v>
      </c>
      <c r="AS1551">
        <v>25.577822349233966</v>
      </c>
    </row>
    <row r="1552" spans="1:45">
      <c r="A1552">
        <v>21</v>
      </c>
      <c r="B1552">
        <v>93</v>
      </c>
      <c r="C1552">
        <v>2023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Q1552">
        <v>2084</v>
      </c>
      <c r="R1552">
        <v>2790</v>
      </c>
      <c r="S1552">
        <v>3.5120114736464694</v>
      </c>
      <c r="T1552">
        <v>7.3039426523297504</v>
      </c>
      <c r="U1552">
        <v>268.27430107526806</v>
      </c>
      <c r="V1552">
        <v>10.896057347670251</v>
      </c>
      <c r="W1552">
        <v>63.799283154121881</v>
      </c>
      <c r="X1552">
        <v>7.1326164874551949</v>
      </c>
      <c r="Y1552">
        <v>51.871697476214258</v>
      </c>
      <c r="Z1552">
        <v>1.5633015095279628</v>
      </c>
      <c r="AA1552">
        <v>2.2642821605984591</v>
      </c>
      <c r="AB1552">
        <v>77.730768880597893</v>
      </c>
      <c r="AC1552">
        <v>68.942641465567036</v>
      </c>
      <c r="AD1552">
        <v>64.472283942045209</v>
      </c>
      <c r="AE1552">
        <v>5.5219095119344486</v>
      </c>
      <c r="AF1552">
        <v>5.6445071607465636</v>
      </c>
      <c r="AG1552">
        <v>1175.2118279569893</v>
      </c>
      <c r="AH1552">
        <v>99.856630824372729</v>
      </c>
      <c r="AI1552">
        <v>20</v>
      </c>
      <c r="AJ1552">
        <v>14.553027615843369</v>
      </c>
      <c r="AK1552">
        <v>6.4212656786030573</v>
      </c>
      <c r="AL1552">
        <v>3.1297351924509837</v>
      </c>
      <c r="AM1552">
        <v>-1.3000659052226251</v>
      </c>
      <c r="AN1552">
        <v>99</v>
      </c>
      <c r="AO1552">
        <v>99</v>
      </c>
      <c r="AQ1552">
        <v>1200</v>
      </c>
      <c r="AR1552">
        <v>218.00537634408605</v>
      </c>
      <c r="AS1552">
        <v>25.84312531562</v>
      </c>
    </row>
    <row r="1553" spans="1:45">
      <c r="A1553">
        <v>21</v>
      </c>
      <c r="B1553">
        <v>94</v>
      </c>
      <c r="C1553">
        <v>2023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Q1553">
        <v>1972</v>
      </c>
      <c r="R1553">
        <v>2560</v>
      </c>
      <c r="S1553">
        <v>3.5384915982805794</v>
      </c>
      <c r="T1553">
        <v>7.26953125</v>
      </c>
      <c r="U1553">
        <v>271.18351562500072</v>
      </c>
      <c r="V1553">
        <v>12.03125</v>
      </c>
      <c r="W1553">
        <v>63.3984375</v>
      </c>
      <c r="X1553">
        <v>7.6171875</v>
      </c>
      <c r="Y1553">
        <v>53.539544980347827</v>
      </c>
      <c r="Z1553">
        <v>1.6172214857272202</v>
      </c>
      <c r="AA1553">
        <v>2.2686745370972541</v>
      </c>
      <c r="AB1553">
        <v>78.898704342325459</v>
      </c>
      <c r="AC1553">
        <v>70.79886205811394</v>
      </c>
      <c r="AD1553">
        <v>64.292413612337896</v>
      </c>
      <c r="AE1553">
        <v>5.0666983335312512</v>
      </c>
      <c r="AF1553">
        <v>5.2353534228443444</v>
      </c>
      <c r="AG1553">
        <v>1225.5992187500001</v>
      </c>
      <c r="AH1553">
        <v>100</v>
      </c>
      <c r="AI1553">
        <v>22.265625</v>
      </c>
      <c r="AJ1553">
        <v>14.315239891091572</v>
      </c>
      <c r="AK1553">
        <v>2.0231693616391402</v>
      </c>
      <c r="AL1553">
        <v>2.7802922219109139</v>
      </c>
      <c r="AM1553">
        <v>-6.198625400043448</v>
      </c>
      <c r="AN1553">
        <v>99</v>
      </c>
      <c r="AO1553">
        <v>99</v>
      </c>
      <c r="AQ1553">
        <v>1250</v>
      </c>
      <c r="AR1553">
        <v>218.72578125000001</v>
      </c>
      <c r="AS1553">
        <v>25.869540870014205</v>
      </c>
    </row>
    <row r="1554" spans="1:45">
      <c r="A1554">
        <v>21</v>
      </c>
      <c r="B1554">
        <v>95</v>
      </c>
      <c r="C1554">
        <v>2023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Q1554">
        <v>2087</v>
      </c>
      <c r="R1554">
        <v>2793</v>
      </c>
      <c r="S1554">
        <v>3.5833034754568245</v>
      </c>
      <c r="T1554">
        <v>7.3422842821339058</v>
      </c>
      <c r="U1554">
        <v>270.86544933762963</v>
      </c>
      <c r="V1554">
        <v>13.354815610454709</v>
      </c>
      <c r="W1554">
        <v>62.620837808807757</v>
      </c>
      <c r="X1554">
        <v>7.7694235588972447</v>
      </c>
      <c r="Y1554">
        <v>53.606895513902145</v>
      </c>
      <c r="Z1554">
        <v>1.6074368223896602</v>
      </c>
      <c r="AA1554">
        <v>2.3103912454874842</v>
      </c>
      <c r="AB1554">
        <v>75.017941653982987</v>
      </c>
      <c r="AC1554">
        <v>67.178091512339833</v>
      </c>
      <c r="AD1554">
        <v>62.570180657309614</v>
      </c>
      <c r="AE1554">
        <v>5.5278470490440563</v>
      </c>
      <c r="AF1554">
        <v>5.7051530573807607</v>
      </c>
      <c r="AG1554">
        <v>1276.0551378446119</v>
      </c>
      <c r="AH1554">
        <v>99.964196204797673</v>
      </c>
      <c r="AI1554">
        <v>27.998567848191904</v>
      </c>
      <c r="AJ1554">
        <v>14.496014845167444</v>
      </c>
      <c r="AK1554">
        <v>3.6668052296510942</v>
      </c>
      <c r="AL1554">
        <v>1.1548738549521849</v>
      </c>
      <c r="AM1554">
        <v>-9.4534960184099113</v>
      </c>
      <c r="AN1554">
        <v>99</v>
      </c>
      <c r="AO1554">
        <v>99</v>
      </c>
      <c r="AQ1554">
        <v>1300</v>
      </c>
      <c r="AR1554">
        <v>218.24167561761547</v>
      </c>
      <c r="AS1554">
        <v>26.001362022999409</v>
      </c>
    </row>
    <row r="1555" spans="1:45">
      <c r="A1555">
        <v>21</v>
      </c>
      <c r="B1555">
        <v>96</v>
      </c>
      <c r="C1555">
        <v>2023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Q1555">
        <v>2398</v>
      </c>
      <c r="R1555">
        <v>3170</v>
      </c>
      <c r="S1555">
        <v>3.6146557169930511</v>
      </c>
      <c r="T1555">
        <v>7.3826498422712898</v>
      </c>
      <c r="U1555">
        <v>274.69072555205003</v>
      </c>
      <c r="V1555">
        <v>13.848580441640376</v>
      </c>
      <c r="W1555">
        <v>64.037854889589909</v>
      </c>
      <c r="X1555">
        <v>8.5488958990536261</v>
      </c>
      <c r="Y1555">
        <v>53.442028048476011</v>
      </c>
      <c r="Z1555">
        <v>1.6176878221340305</v>
      </c>
      <c r="AA1555">
        <v>2.3290001199608326</v>
      </c>
      <c r="AB1555">
        <v>75.178514035957946</v>
      </c>
      <c r="AC1555">
        <v>66.209134896396719</v>
      </c>
      <c r="AD1555">
        <v>60.830980627021077</v>
      </c>
      <c r="AE1555">
        <v>6.273997545817994</v>
      </c>
      <c r="AF1555">
        <v>6.5666823951792104</v>
      </c>
      <c r="AG1555">
        <v>1325.9107255520505</v>
      </c>
      <c r="AH1555">
        <v>99.968454258675109</v>
      </c>
      <c r="AI1555">
        <v>28.391167192429009</v>
      </c>
      <c r="AJ1555">
        <v>14.372552435500957</v>
      </c>
      <c r="AK1555">
        <v>3.131790193213932</v>
      </c>
      <c r="AL1555">
        <v>-3.4964096723468958E-3</v>
      </c>
      <c r="AM1555">
        <v>-26.030238177080719</v>
      </c>
      <c r="AN1555">
        <v>99</v>
      </c>
      <c r="AO1555">
        <v>99</v>
      </c>
      <c r="AQ1555">
        <v>1350</v>
      </c>
      <c r="AR1555">
        <v>219.10126182965303</v>
      </c>
      <c r="AS1555">
        <v>26.067271658637846</v>
      </c>
    </row>
    <row r="1556" spans="1:45">
      <c r="A1556">
        <v>21</v>
      </c>
      <c r="B1556">
        <v>97</v>
      </c>
      <c r="C1556">
        <v>2023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Q1556">
        <v>2329</v>
      </c>
      <c r="R1556">
        <v>3095</v>
      </c>
      <c r="S1556">
        <v>3.5169738118331719</v>
      </c>
      <c r="T1556">
        <v>7.4342487883683379</v>
      </c>
      <c r="U1556">
        <v>277.48882067851446</v>
      </c>
      <c r="V1556">
        <v>11.696284329563809</v>
      </c>
      <c r="W1556">
        <v>65.977382875605826</v>
      </c>
      <c r="X1556">
        <v>10.371567043618738</v>
      </c>
      <c r="Y1556">
        <v>54.456335202449083</v>
      </c>
      <c r="Z1556">
        <v>1.6240936993283077</v>
      </c>
      <c r="AA1556">
        <v>2.2840579502303902</v>
      </c>
      <c r="AB1556">
        <v>79.242279410060902</v>
      </c>
      <c r="AC1556">
        <v>71.175982167381903</v>
      </c>
      <c r="AD1556">
        <v>68.07738965153851</v>
      </c>
      <c r="AE1556">
        <v>6.1255591180778213</v>
      </c>
      <c r="AF1556">
        <v>6.47662717143404</v>
      </c>
      <c r="AG1556">
        <v>1375.0885298869141</v>
      </c>
      <c r="AH1556">
        <v>99.870759289176092</v>
      </c>
      <c r="AI1556">
        <v>21.841680129240704</v>
      </c>
      <c r="AJ1556">
        <v>14.382202055486756</v>
      </c>
      <c r="AK1556">
        <v>2.5633684338284956E-2</v>
      </c>
      <c r="AL1556">
        <v>0.13083085438066516</v>
      </c>
      <c r="AM1556">
        <v>-18.977357722231595</v>
      </c>
      <c r="AN1556">
        <v>99</v>
      </c>
      <c r="AO1556">
        <v>99</v>
      </c>
      <c r="AQ1556">
        <v>1400</v>
      </c>
      <c r="AR1556">
        <v>220.35573505654281</v>
      </c>
      <c r="AS1556">
        <v>25.890099020763397</v>
      </c>
    </row>
    <row r="1557" spans="1:45">
      <c r="A1557">
        <v>21</v>
      </c>
      <c r="B1557">
        <v>98</v>
      </c>
      <c r="C1557">
        <v>2023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Q1557">
        <v>2144</v>
      </c>
      <c r="R1557">
        <v>2777</v>
      </c>
      <c r="S1557">
        <v>3.5050468637346803</v>
      </c>
      <c r="T1557">
        <v>7.6168527187612511</v>
      </c>
      <c r="U1557">
        <v>281.90342095786775</v>
      </c>
      <c r="V1557">
        <v>10.622974432841193</v>
      </c>
      <c r="W1557">
        <v>68.779258192293824</v>
      </c>
      <c r="X1557">
        <v>9.9387828592005754</v>
      </c>
      <c r="Y1557">
        <v>51.576154690184254</v>
      </c>
      <c r="Z1557">
        <v>1.5297521438659627</v>
      </c>
      <c r="AA1557">
        <v>2.2170916995387184</v>
      </c>
      <c r="AB1557">
        <v>79.557492519198789</v>
      </c>
      <c r="AC1557">
        <v>70.129427468757754</v>
      </c>
      <c r="AD1557">
        <v>65.469712428881365</v>
      </c>
      <c r="AE1557">
        <v>5.4961801844594866</v>
      </c>
      <c r="AF1557">
        <v>5.9036279321188756</v>
      </c>
      <c r="AG1557">
        <v>1425.1573640619372</v>
      </c>
      <c r="AH1557">
        <v>99.927979834353621</v>
      </c>
      <c r="AI1557">
        <v>17.536910334893765</v>
      </c>
      <c r="AJ1557">
        <v>14.449597396731525</v>
      </c>
      <c r="AK1557">
        <v>0.26584745344351096</v>
      </c>
      <c r="AL1557">
        <v>0.24215960978243831</v>
      </c>
      <c r="AM1557">
        <v>-24.818956255980968</v>
      </c>
      <c r="AN1557">
        <v>99</v>
      </c>
      <c r="AO1557">
        <v>99</v>
      </c>
      <c r="AQ1557">
        <v>1450</v>
      </c>
      <c r="AR1557">
        <v>221.43032048973711</v>
      </c>
      <c r="AS1557">
        <v>25.930067349146618</v>
      </c>
    </row>
    <row r="1558" spans="1:45">
      <c r="A1558">
        <v>21</v>
      </c>
      <c r="B1558">
        <v>99</v>
      </c>
      <c r="C1558">
        <v>2023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Q1558">
        <v>493</v>
      </c>
      <c r="R1558">
        <v>518</v>
      </c>
      <c r="S1558">
        <v>3.4440154440154434</v>
      </c>
      <c r="T1558">
        <v>7.5366795366795358</v>
      </c>
      <c r="U1558">
        <v>282.8488416988414</v>
      </c>
      <c r="V1558">
        <v>11.196911196911197</v>
      </c>
      <c r="W1558">
        <v>66.21621621621621</v>
      </c>
      <c r="X1558">
        <v>11.196911196911197</v>
      </c>
      <c r="Y1558">
        <v>54.326326913898249</v>
      </c>
      <c r="Z1558">
        <v>1.6046965624929037</v>
      </c>
      <c r="AA1558">
        <v>2.2536127532708008</v>
      </c>
      <c r="AB1558">
        <v>81.45203115298186</v>
      </c>
      <c r="AC1558">
        <v>74.135545390411707</v>
      </c>
      <c r="AD1558">
        <v>67.985876425636093</v>
      </c>
      <c r="AE1558">
        <v>1.0252147409254639</v>
      </c>
      <c r="AF1558">
        <v>1.1049100333858222</v>
      </c>
      <c r="AG1558">
        <v>1455.4459459459463</v>
      </c>
      <c r="AH1558">
        <v>99.806949806949774</v>
      </c>
      <c r="AI1558">
        <v>16.988416988416986</v>
      </c>
      <c r="AJ1558">
        <v>2.905854324643959</v>
      </c>
      <c r="AK1558">
        <v>-2.7888928792029786</v>
      </c>
      <c r="AL1558">
        <v>-5.7476660105625692</v>
      </c>
      <c r="AM1558">
        <v>-0.89290374947982976</v>
      </c>
      <c r="AN1558">
        <v>99</v>
      </c>
      <c r="AO1558">
        <v>99</v>
      </c>
      <c r="AQ1558">
        <v>1500</v>
      </c>
      <c r="AR1558">
        <v>221.87644787644783</v>
      </c>
      <c r="AS1558">
        <v>25.849177413228901</v>
      </c>
    </row>
    <row r="1559" spans="1:45">
      <c r="A1559">
        <v>21</v>
      </c>
      <c r="B1559">
        <v>100</v>
      </c>
      <c r="C1559">
        <v>2023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Q1559">
        <v>1</v>
      </c>
      <c r="R1559">
        <v>1</v>
      </c>
      <c r="S1559">
        <v>5</v>
      </c>
      <c r="T1559">
        <v>7</v>
      </c>
      <c r="U1559">
        <v>275.40000000000003</v>
      </c>
      <c r="V1559">
        <v>0</v>
      </c>
      <c r="W1559">
        <v>100</v>
      </c>
      <c r="X1559">
        <v>0</v>
      </c>
      <c r="Y1559">
        <v>0</v>
      </c>
      <c r="Z1559">
        <v>0</v>
      </c>
      <c r="AA1559">
        <v>0</v>
      </c>
      <c r="AE1559">
        <v>1.9791790365356449E-3</v>
      </c>
      <c r="AF1559">
        <v>2.0768574507336462E-3</v>
      </c>
      <c r="AG1559">
        <v>1546</v>
      </c>
      <c r="AH1559">
        <v>100</v>
      </c>
      <c r="AI1559">
        <v>100</v>
      </c>
      <c r="AJ1559">
        <v>0</v>
      </c>
      <c r="AN1559">
        <v>99</v>
      </c>
      <c r="AO1559">
        <v>99</v>
      </c>
      <c r="AQ1559">
        <v>1550</v>
      </c>
      <c r="AR1559">
        <v>210</v>
      </c>
      <c r="AS1559">
        <v>29.694417449519499</v>
      </c>
    </row>
    <row r="1560" spans="1:45">
      <c r="A1560">
        <v>21</v>
      </c>
      <c r="B1560">
        <v>101</v>
      </c>
      <c r="C1560">
        <v>2023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AN1560">
        <v>99</v>
      </c>
      <c r="AO1560">
        <v>99</v>
      </c>
      <c r="AQ1560">
        <v>1600</v>
      </c>
    </row>
    <row r="1561" spans="1:45">
      <c r="A1561">
        <v>21</v>
      </c>
      <c r="B1561">
        <v>102</v>
      </c>
      <c r="C1561">
        <v>2023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AN1561">
        <v>99</v>
      </c>
      <c r="AO1561">
        <v>99</v>
      </c>
      <c r="AQ1561">
        <v>1650</v>
      </c>
    </row>
    <row r="1562" spans="1:45">
      <c r="A1562">
        <v>21</v>
      </c>
      <c r="B1562">
        <v>103</v>
      </c>
      <c r="C1562">
        <v>2023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AN1562">
        <v>99</v>
      </c>
      <c r="AO1562">
        <v>99</v>
      </c>
      <c r="AQ1562">
        <v>1700</v>
      </c>
    </row>
    <row r="1563" spans="1:45">
      <c r="A1563">
        <v>21</v>
      </c>
      <c r="B1563">
        <v>104</v>
      </c>
      <c r="C1563">
        <v>2023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  <c r="AN1563">
        <v>99</v>
      </c>
      <c r="AO1563">
        <v>99</v>
      </c>
      <c r="AQ1563">
        <v>1750</v>
      </c>
    </row>
    <row r="1564" spans="1:45">
      <c r="A1564">
        <v>21</v>
      </c>
      <c r="B1564">
        <v>105</v>
      </c>
      <c r="C1564">
        <v>2023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Q1564">
        <v>1</v>
      </c>
      <c r="R1564">
        <v>1</v>
      </c>
      <c r="S1564">
        <v>3</v>
      </c>
      <c r="T1564">
        <v>9</v>
      </c>
      <c r="U1564">
        <v>270.10000000000002</v>
      </c>
      <c r="V1564">
        <v>0</v>
      </c>
      <c r="W1564">
        <v>100</v>
      </c>
      <c r="X1564">
        <v>0</v>
      </c>
      <c r="Y1564">
        <v>0</v>
      </c>
      <c r="Z1564">
        <v>0</v>
      </c>
      <c r="AA1564">
        <v>0</v>
      </c>
      <c r="AE1564">
        <v>1.9791790365356449E-3</v>
      </c>
      <c r="AF1564">
        <v>2.036888879604785E-3</v>
      </c>
      <c r="AG1564">
        <v>1795</v>
      </c>
      <c r="AH1564">
        <v>100</v>
      </c>
      <c r="AI1564">
        <v>100</v>
      </c>
      <c r="AJ1564">
        <v>0</v>
      </c>
      <c r="AN1564">
        <v>99</v>
      </c>
      <c r="AO1564">
        <v>99</v>
      </c>
      <c r="AQ1564">
        <v>1800</v>
      </c>
      <c r="AR1564">
        <v>218</v>
      </c>
      <c r="AS1564">
        <v>26.061192452060912</v>
      </c>
    </row>
    <row r="1565" spans="1:45">
      <c r="A1565">
        <v>21</v>
      </c>
      <c r="B1565">
        <v>106</v>
      </c>
      <c r="C1565">
        <v>2023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AN1565">
        <v>99</v>
      </c>
      <c r="AO1565">
        <v>99</v>
      </c>
      <c r="AQ1565">
        <v>1850</v>
      </c>
    </row>
    <row r="1566" spans="1:45">
      <c r="A1566">
        <v>21</v>
      </c>
      <c r="B1566">
        <v>107</v>
      </c>
      <c r="C1566">
        <v>2023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AN1566">
        <v>99</v>
      </c>
      <c r="AO1566">
        <v>99</v>
      </c>
      <c r="AQ1566">
        <v>1900</v>
      </c>
    </row>
    <row r="1567" spans="1:45">
      <c r="A1567">
        <v>21</v>
      </c>
      <c r="B1567">
        <v>108</v>
      </c>
      <c r="C1567">
        <v>2023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AN1567">
        <v>99</v>
      </c>
      <c r="AO1567">
        <v>99</v>
      </c>
      <c r="AQ1567">
        <v>1950</v>
      </c>
    </row>
    <row r="1568" spans="1:45">
      <c r="A1568">
        <v>21</v>
      </c>
      <c r="B1568">
        <v>109</v>
      </c>
      <c r="C1568">
        <v>2023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AN1568">
        <v>99</v>
      </c>
      <c r="AO1568">
        <v>99</v>
      </c>
      <c r="AQ1568">
        <v>2000</v>
      </c>
    </row>
    <row r="1569" spans="1:45">
      <c r="A1569">
        <v>21</v>
      </c>
      <c r="B1569">
        <v>110</v>
      </c>
      <c r="C1569">
        <v>2023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Q1569">
        <v>1</v>
      </c>
      <c r="R1569">
        <v>1</v>
      </c>
      <c r="S1569">
        <v>6</v>
      </c>
      <c r="T1569">
        <v>7</v>
      </c>
      <c r="U1569">
        <v>280.7</v>
      </c>
      <c r="V1569">
        <v>100</v>
      </c>
      <c r="W1569">
        <v>100</v>
      </c>
      <c r="X1569">
        <v>0</v>
      </c>
      <c r="Y1569">
        <v>0</v>
      </c>
      <c r="Z1569">
        <v>0</v>
      </c>
      <c r="AA1569">
        <v>0</v>
      </c>
      <c r="AE1569">
        <v>1.9791790365356449E-3</v>
      </c>
      <c r="AF1569">
        <v>2.1168260218625075E-3</v>
      </c>
      <c r="AG1569">
        <v>2027</v>
      </c>
      <c r="AH1569">
        <v>100</v>
      </c>
      <c r="AI1569">
        <v>100</v>
      </c>
      <c r="AJ1569">
        <v>0</v>
      </c>
      <c r="AN1569">
        <v>99</v>
      </c>
      <c r="AO1569">
        <v>99</v>
      </c>
      <c r="AQ1569">
        <v>2050</v>
      </c>
      <c r="AR1569">
        <v>209</v>
      </c>
      <c r="AS1569">
        <v>30.77991821742868</v>
      </c>
    </row>
    <row r="1570" spans="1:45">
      <c r="A1570">
        <v>21</v>
      </c>
      <c r="B1570">
        <v>111</v>
      </c>
      <c r="C1570">
        <v>2023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AN1570">
        <v>99</v>
      </c>
      <c r="AO1570">
        <v>99</v>
      </c>
      <c r="AQ1570">
        <v>2100</v>
      </c>
    </row>
    <row r="1571" spans="1:45">
      <c r="A1571">
        <v>21</v>
      </c>
      <c r="B1571">
        <v>112</v>
      </c>
      <c r="C1571">
        <v>2023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AN1571">
        <v>99</v>
      </c>
      <c r="AO1571">
        <v>99</v>
      </c>
      <c r="AQ1571">
        <v>2150</v>
      </c>
    </row>
    <row r="1572" spans="1:45">
      <c r="A1572">
        <v>21</v>
      </c>
      <c r="B1572">
        <v>113</v>
      </c>
      <c r="C1572">
        <v>2023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AN1572">
        <v>99</v>
      </c>
      <c r="AO1572">
        <v>99</v>
      </c>
      <c r="AQ1572">
        <v>2200</v>
      </c>
    </row>
    <row r="1573" spans="1:45">
      <c r="A1573">
        <v>21</v>
      </c>
      <c r="B1573">
        <v>114</v>
      </c>
      <c r="C1573">
        <v>2023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Q1573">
        <v>6</v>
      </c>
      <c r="R1573">
        <v>6</v>
      </c>
      <c r="S1573">
        <v>4.2</v>
      </c>
      <c r="T1573">
        <v>7.1666666666666687</v>
      </c>
      <c r="U1573">
        <v>255.61666666666659</v>
      </c>
      <c r="V1573">
        <v>33.333333333333343</v>
      </c>
      <c r="W1573">
        <v>66.666666666666686</v>
      </c>
      <c r="X1573">
        <v>0</v>
      </c>
      <c r="Y1573">
        <v>57.894197080152729</v>
      </c>
      <c r="AA1573">
        <v>2.1921577396609826</v>
      </c>
      <c r="AC1573">
        <v>91.766559887810061</v>
      </c>
      <c r="AE1573">
        <v>1.187507421921387E-2</v>
      </c>
      <c r="AF1573">
        <v>1.1565999535912096E-2</v>
      </c>
      <c r="AG1573">
        <v>2202</v>
      </c>
      <c r="AH1573">
        <v>100</v>
      </c>
      <c r="AI1573">
        <v>16.666666666666671</v>
      </c>
      <c r="AJ1573">
        <v>0</v>
      </c>
      <c r="AN1573">
        <v>99</v>
      </c>
      <c r="AO1573">
        <v>99</v>
      </c>
      <c r="AQ1573">
        <v>2250</v>
      </c>
      <c r="AR1573">
        <v>213.1666666666666</v>
      </c>
      <c r="AS1573">
        <v>26.044390145077223</v>
      </c>
    </row>
    <row r="1574" spans="1:45">
      <c r="A1574">
        <v>21</v>
      </c>
      <c r="B1574">
        <v>115</v>
      </c>
      <c r="C1574">
        <v>2023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Q1574">
        <v>1</v>
      </c>
      <c r="R1574">
        <v>1</v>
      </c>
      <c r="S1574">
        <v>5</v>
      </c>
      <c r="T1574">
        <v>11</v>
      </c>
      <c r="U1574">
        <v>330.5</v>
      </c>
      <c r="V1574">
        <v>0</v>
      </c>
      <c r="W1574">
        <v>100</v>
      </c>
      <c r="X1574">
        <v>0</v>
      </c>
      <c r="Y1574">
        <v>0</v>
      </c>
      <c r="Z1574">
        <v>0</v>
      </c>
      <c r="AA1574">
        <v>0</v>
      </c>
      <c r="AE1574">
        <v>1.9791790365356449E-3</v>
      </c>
      <c r="AF1574">
        <v>2.4923797656770871E-3</v>
      </c>
      <c r="AG1574">
        <v>2269</v>
      </c>
      <c r="AH1574">
        <v>100</v>
      </c>
      <c r="AI1574">
        <v>0</v>
      </c>
      <c r="AJ1574">
        <v>0</v>
      </c>
      <c r="AN1574">
        <v>99</v>
      </c>
      <c r="AO1574">
        <v>99</v>
      </c>
      <c r="AQ1574">
        <v>2300</v>
      </c>
      <c r="AR1574">
        <v>224</v>
      </c>
      <c r="AS1574">
        <v>29.449907753279881</v>
      </c>
    </row>
    <row r="1575" spans="1:45">
      <c r="A1575">
        <v>21</v>
      </c>
      <c r="B1575">
        <v>116</v>
      </c>
      <c r="C1575">
        <v>2023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AN1575">
        <v>99</v>
      </c>
      <c r="AO1575">
        <v>99</v>
      </c>
      <c r="AQ1575">
        <v>2350</v>
      </c>
    </row>
    <row r="1576" spans="1:45">
      <c r="A1576">
        <v>21</v>
      </c>
      <c r="B1576">
        <v>117</v>
      </c>
      <c r="C1576">
        <v>2023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AN1576">
        <v>99</v>
      </c>
      <c r="AO1576">
        <v>99</v>
      </c>
      <c r="AQ1576">
        <v>2400</v>
      </c>
    </row>
    <row r="1577" spans="1:45">
      <c r="A1577">
        <v>21</v>
      </c>
      <c r="B1577">
        <v>118</v>
      </c>
      <c r="C1577">
        <v>2023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AN1577">
        <v>99</v>
      </c>
      <c r="AO1577">
        <v>99</v>
      </c>
      <c r="AQ1577">
        <v>2450</v>
      </c>
    </row>
    <row r="1578" spans="1:45">
      <c r="A1578">
        <v>21</v>
      </c>
      <c r="B1578">
        <v>119</v>
      </c>
      <c r="C1578">
        <v>2023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AN1578">
        <v>99</v>
      </c>
      <c r="AO1578">
        <v>99</v>
      </c>
      <c r="AQ1578">
        <v>2500</v>
      </c>
    </row>
    <row r="1579" spans="1:45">
      <c r="A1579">
        <v>21</v>
      </c>
      <c r="B1579">
        <v>120</v>
      </c>
      <c r="C1579">
        <v>2023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AN1579">
        <v>99</v>
      </c>
      <c r="AO1579">
        <v>99</v>
      </c>
      <c r="AQ1579">
        <v>2550</v>
      </c>
    </row>
    <row r="1580" spans="1:45">
      <c r="A1580">
        <v>21</v>
      </c>
      <c r="B1580">
        <v>121</v>
      </c>
      <c r="C1580">
        <v>2023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AN1580">
        <v>99</v>
      </c>
      <c r="AO1580">
        <v>99</v>
      </c>
      <c r="AQ1580">
        <v>2600</v>
      </c>
    </row>
    <row r="1581" spans="1:45">
      <c r="A1581">
        <v>21</v>
      </c>
      <c r="B1581">
        <v>122</v>
      </c>
      <c r="C1581">
        <v>2023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AN1581">
        <v>99</v>
      </c>
      <c r="AO1581">
        <v>99</v>
      </c>
      <c r="AQ1581">
        <v>2650</v>
      </c>
    </row>
    <row r="1582" spans="1:45">
      <c r="A1582">
        <v>21</v>
      </c>
      <c r="B1582">
        <v>123</v>
      </c>
      <c r="C1582">
        <v>2023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AN1582">
        <v>99</v>
      </c>
      <c r="AO1582">
        <v>99</v>
      </c>
      <c r="AQ1582">
        <v>2700</v>
      </c>
    </row>
    <row r="1583" spans="1:45">
      <c r="A1583">
        <v>21</v>
      </c>
      <c r="B1583">
        <v>124</v>
      </c>
      <c r="C1583">
        <v>2023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AN1583">
        <v>99</v>
      </c>
      <c r="AO1583">
        <v>99</v>
      </c>
      <c r="AQ1583">
        <v>2750</v>
      </c>
    </row>
    <row r="1584" spans="1:45">
      <c r="A1584">
        <v>21</v>
      </c>
      <c r="B1584">
        <v>125</v>
      </c>
      <c r="C1584">
        <v>2023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AN1584">
        <v>99</v>
      </c>
      <c r="AO1584">
        <v>99</v>
      </c>
      <c r="AQ1584">
        <v>2800</v>
      </c>
    </row>
    <row r="1585" spans="1:45">
      <c r="A1585">
        <v>21</v>
      </c>
      <c r="B1585">
        <v>126</v>
      </c>
      <c r="C1585">
        <v>2023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AN1585">
        <v>99</v>
      </c>
      <c r="AO1585">
        <v>99</v>
      </c>
      <c r="AQ1585">
        <v>2850</v>
      </c>
    </row>
    <row r="1586" spans="1:45">
      <c r="A1586">
        <v>21</v>
      </c>
      <c r="B1586">
        <v>127</v>
      </c>
      <c r="C1586">
        <v>2023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AN1586">
        <v>99</v>
      </c>
      <c r="AO1586">
        <v>99</v>
      </c>
      <c r="AQ1586">
        <v>2900</v>
      </c>
    </row>
    <row r="1587" spans="1:45">
      <c r="A1587">
        <v>21</v>
      </c>
      <c r="B1587">
        <v>128</v>
      </c>
      <c r="C1587">
        <v>2023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AN1587">
        <v>99</v>
      </c>
      <c r="AO1587">
        <v>99</v>
      </c>
      <c r="AQ1587">
        <v>2950</v>
      </c>
    </row>
    <row r="1588" spans="1:45">
      <c r="A1588">
        <v>21</v>
      </c>
      <c r="B1588">
        <v>129</v>
      </c>
      <c r="C1588">
        <v>2023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AN1588">
        <v>99</v>
      </c>
      <c r="AO1588">
        <v>99</v>
      </c>
      <c r="AQ1588">
        <v>3000</v>
      </c>
    </row>
    <row r="1589" spans="1:45">
      <c r="A1589">
        <v>21</v>
      </c>
      <c r="B1589">
        <v>130</v>
      </c>
      <c r="C1589">
        <v>2023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1</v>
      </c>
      <c r="R1589">
        <v>1</v>
      </c>
      <c r="S1589">
        <v>4</v>
      </c>
      <c r="T1589">
        <v>8</v>
      </c>
      <c r="U1589">
        <v>286.7</v>
      </c>
      <c r="V1589">
        <v>0</v>
      </c>
      <c r="W1589">
        <v>100</v>
      </c>
      <c r="X1589">
        <v>0</v>
      </c>
      <c r="Y1589">
        <v>0</v>
      </c>
      <c r="Z1589">
        <v>0</v>
      </c>
      <c r="AA1589">
        <v>0</v>
      </c>
      <c r="AE1589">
        <v>1.9791790365356449E-3</v>
      </c>
      <c r="AF1589">
        <v>2.1620734608763124E-3</v>
      </c>
      <c r="AG1589">
        <v>3030</v>
      </c>
      <c r="AH1589">
        <v>100</v>
      </c>
      <c r="AI1589">
        <v>100</v>
      </c>
      <c r="AJ1589">
        <v>0</v>
      </c>
      <c r="AN1589">
        <v>99</v>
      </c>
      <c r="AO1589">
        <v>99</v>
      </c>
      <c r="AQ1589">
        <v>3100</v>
      </c>
      <c r="AR1589">
        <v>214</v>
      </c>
      <c r="AS1589">
        <v>29.284686333459319</v>
      </c>
    </row>
    <row r="1590" spans="1:45">
      <c r="A1590">
        <v>21</v>
      </c>
      <c r="B1590">
        <v>131</v>
      </c>
      <c r="C1590">
        <v>2023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AN1590">
        <v>99</v>
      </c>
      <c r="AO1590">
        <v>99</v>
      </c>
      <c r="AQ1590">
        <v>3200</v>
      </c>
    </row>
    <row r="1591" spans="1:45">
      <c r="A1591">
        <v>21</v>
      </c>
      <c r="B1591">
        <v>132</v>
      </c>
      <c r="C1591">
        <v>2023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AN1591">
        <v>99</v>
      </c>
      <c r="AO1591">
        <v>99</v>
      </c>
      <c r="AQ1591">
        <v>3300</v>
      </c>
    </row>
    <row r="1592" spans="1:45">
      <c r="A1592">
        <v>21</v>
      </c>
      <c r="B1592">
        <v>133</v>
      </c>
      <c r="C1592">
        <v>2023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AN1592">
        <v>99</v>
      </c>
      <c r="AO1592">
        <v>99</v>
      </c>
      <c r="AQ1592">
        <v>3400</v>
      </c>
    </row>
    <row r="1593" spans="1:45">
      <c r="A1593">
        <v>21</v>
      </c>
      <c r="B1593">
        <v>134</v>
      </c>
      <c r="C1593">
        <v>2023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1</v>
      </c>
      <c r="R1593">
        <v>1</v>
      </c>
      <c r="S1593">
        <v>6</v>
      </c>
      <c r="T1593">
        <v>10</v>
      </c>
      <c r="U1593">
        <v>299.90000000000009</v>
      </c>
      <c r="V1593">
        <v>100</v>
      </c>
      <c r="W1593">
        <v>100</v>
      </c>
      <c r="X1593">
        <v>0</v>
      </c>
      <c r="Y1593">
        <v>0</v>
      </c>
      <c r="Z1593">
        <v>0</v>
      </c>
      <c r="AA1593">
        <v>0</v>
      </c>
      <c r="AE1593">
        <v>1.9791790365356449E-3</v>
      </c>
      <c r="AF1593">
        <v>2.2616178267066841E-3</v>
      </c>
      <c r="AG1593">
        <v>3458</v>
      </c>
      <c r="AH1593">
        <v>100</v>
      </c>
      <c r="AI1593">
        <v>0</v>
      </c>
      <c r="AJ1593">
        <v>0</v>
      </c>
      <c r="AN1593">
        <v>99</v>
      </c>
      <c r="AO1593">
        <v>99</v>
      </c>
      <c r="AQ1593">
        <v>3500</v>
      </c>
      <c r="AR1593">
        <v>205</v>
      </c>
      <c r="AS1593">
        <v>34.822477909490573</v>
      </c>
    </row>
    <row r="1594" spans="1:45">
      <c r="A1594">
        <v>21</v>
      </c>
      <c r="B1594">
        <v>135</v>
      </c>
      <c r="C1594">
        <v>2023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AN1594">
        <v>99</v>
      </c>
      <c r="AO1594">
        <v>99</v>
      </c>
      <c r="AQ1594">
        <v>3600</v>
      </c>
    </row>
    <row r="1595" spans="1:45">
      <c r="A1595">
        <v>21</v>
      </c>
      <c r="B1595">
        <v>136</v>
      </c>
      <c r="C1595">
        <v>2023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AN1595">
        <v>99</v>
      </c>
      <c r="AO1595">
        <v>99</v>
      </c>
      <c r="AQ1595">
        <v>3700</v>
      </c>
    </row>
    <row r="1596" spans="1:45">
      <c r="A1596">
        <v>23</v>
      </c>
      <c r="B1596">
        <v>1</v>
      </c>
      <c r="C1596">
        <v>2024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</v>
      </c>
      <c r="K1596">
        <v>99</v>
      </c>
      <c r="L1596">
        <v>1</v>
      </c>
      <c r="M1596">
        <v>99</v>
      </c>
      <c r="N1596">
        <v>99</v>
      </c>
      <c r="O1596">
        <v>99</v>
      </c>
      <c r="P1596">
        <v>99</v>
      </c>
      <c r="Q1596">
        <v>688</v>
      </c>
      <c r="R1596">
        <v>827</v>
      </c>
      <c r="S1596">
        <v>1</v>
      </c>
      <c r="T1596">
        <v>4.085852478839179</v>
      </c>
      <c r="U1596">
        <v>193.52394195888752</v>
      </c>
      <c r="V1596">
        <v>0</v>
      </c>
      <c r="W1596">
        <v>2.7811366384522369</v>
      </c>
      <c r="X1596">
        <v>0</v>
      </c>
      <c r="Y1596">
        <v>23.230498080132392</v>
      </c>
      <c r="Z1596">
        <v>0</v>
      </c>
      <c r="AA1596">
        <v>1.0801632697148762</v>
      </c>
      <c r="AC1596">
        <v>23.982145640740431</v>
      </c>
      <c r="AE1596">
        <v>2.9248452696728564</v>
      </c>
      <c r="AF1596">
        <v>2.1430255437791215</v>
      </c>
      <c r="AG1596">
        <v>1160.0399032648129</v>
      </c>
      <c r="AH1596">
        <v>100</v>
      </c>
      <c r="AI1596">
        <v>0</v>
      </c>
      <c r="AJ1596">
        <v>182.22457039226549</v>
      </c>
      <c r="AK1596">
        <v>44.024877193305471</v>
      </c>
      <c r="AL1596">
        <v>8.363522306821789</v>
      </c>
      <c r="AN1596">
        <v>99</v>
      </c>
      <c r="AO1596">
        <v>99</v>
      </c>
      <c r="AP1596">
        <v>1</v>
      </c>
      <c r="AQ1596">
        <v>99</v>
      </c>
      <c r="AR1596">
        <v>215.88875453446195</v>
      </c>
      <c r="AS1596">
        <v>19.163964846367687</v>
      </c>
    </row>
    <row r="1597" spans="1:45">
      <c r="A1597">
        <v>23</v>
      </c>
      <c r="B1597">
        <v>2</v>
      </c>
      <c r="C1597">
        <v>2024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</v>
      </c>
      <c r="K1597">
        <v>99</v>
      </c>
      <c r="L1597">
        <v>1</v>
      </c>
      <c r="M1597">
        <v>99</v>
      </c>
      <c r="N1597">
        <v>99</v>
      </c>
      <c r="O1597">
        <v>99</v>
      </c>
      <c r="P1597">
        <v>99</v>
      </c>
      <c r="Q1597">
        <v>126</v>
      </c>
      <c r="R1597">
        <v>216</v>
      </c>
      <c r="S1597">
        <v>1</v>
      </c>
      <c r="T1597">
        <v>4.5092592592592595</v>
      </c>
      <c r="U1597">
        <v>159.92129629629628</v>
      </c>
      <c r="V1597">
        <v>0</v>
      </c>
      <c r="W1597">
        <v>10.648148148148149</v>
      </c>
      <c r="X1597">
        <v>0</v>
      </c>
      <c r="Y1597">
        <v>21.677339469311956</v>
      </c>
      <c r="Z1597">
        <v>0</v>
      </c>
      <c r="AA1597">
        <v>1.4272180292986087</v>
      </c>
      <c r="AC1597">
        <v>35.986472458274427</v>
      </c>
      <c r="AE1597">
        <v>30.989956958393101</v>
      </c>
      <c r="AF1597">
        <v>25.461082717008505</v>
      </c>
      <c r="AG1597">
        <v>1138.3055555555557</v>
      </c>
      <c r="AH1597">
        <v>100</v>
      </c>
      <c r="AI1597">
        <v>0</v>
      </c>
      <c r="AJ1597">
        <v>192.40995769706743</v>
      </c>
      <c r="AK1597">
        <v>40.812636969082369</v>
      </c>
      <c r="AL1597">
        <v>8.4216596298514848</v>
      </c>
      <c r="AN1597">
        <v>99</v>
      </c>
      <c r="AO1597">
        <v>99</v>
      </c>
      <c r="AP1597">
        <v>2</v>
      </c>
      <c r="AQ1597">
        <v>99</v>
      </c>
      <c r="AR1597">
        <v>205.04166666666663</v>
      </c>
      <c r="AS1597">
        <v>18.482093905952272</v>
      </c>
    </row>
    <row r="1598" spans="1:45">
      <c r="A1598">
        <v>23</v>
      </c>
      <c r="B1598">
        <v>3</v>
      </c>
      <c r="C1598">
        <v>2024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</v>
      </c>
      <c r="K1598">
        <v>99</v>
      </c>
      <c r="L1598">
        <v>1</v>
      </c>
      <c r="M1598">
        <v>99</v>
      </c>
      <c r="N1598">
        <v>99</v>
      </c>
      <c r="O1598">
        <v>99</v>
      </c>
      <c r="P1598">
        <v>99</v>
      </c>
      <c r="Q1598">
        <v>7</v>
      </c>
      <c r="R1598">
        <v>11</v>
      </c>
      <c r="S1598">
        <v>1</v>
      </c>
      <c r="T1598">
        <v>3.454545454545455</v>
      </c>
      <c r="U1598">
        <v>126.8363636363636</v>
      </c>
      <c r="V1598">
        <v>0</v>
      </c>
      <c r="W1598">
        <v>9.0909090909090917</v>
      </c>
      <c r="X1598">
        <v>0</v>
      </c>
      <c r="Y1598">
        <v>21.346759291082336</v>
      </c>
      <c r="Z1598">
        <v>0</v>
      </c>
      <c r="AA1598">
        <v>1.7248787237282071</v>
      </c>
      <c r="AC1598">
        <v>68.543251495395879</v>
      </c>
      <c r="AE1598">
        <v>4.8888888888888884</v>
      </c>
      <c r="AF1598">
        <v>3.224144106670364</v>
      </c>
      <c r="AG1598">
        <v>1180.5454545454545</v>
      </c>
      <c r="AH1598">
        <v>100</v>
      </c>
      <c r="AI1598">
        <v>0</v>
      </c>
      <c r="AJ1598">
        <v>181.10587743906967</v>
      </c>
      <c r="AK1598">
        <v>57.719823533796713</v>
      </c>
      <c r="AL1598">
        <v>50.761049804059617</v>
      </c>
      <c r="AN1598">
        <v>99</v>
      </c>
      <c r="AO1598">
        <v>99</v>
      </c>
      <c r="AP1598">
        <v>3</v>
      </c>
      <c r="AQ1598">
        <v>99</v>
      </c>
      <c r="AR1598">
        <v>188.63636363636363</v>
      </c>
      <c r="AS1598">
        <v>18.737769771998725</v>
      </c>
    </row>
    <row r="1599" spans="1:45">
      <c r="A1599">
        <v>23</v>
      </c>
      <c r="B1599">
        <v>4</v>
      </c>
      <c r="C1599">
        <v>2024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</v>
      </c>
      <c r="K1599">
        <v>99</v>
      </c>
      <c r="L1599">
        <v>1</v>
      </c>
      <c r="M1599">
        <v>99</v>
      </c>
      <c r="N1599">
        <v>99</v>
      </c>
      <c r="O1599">
        <v>99</v>
      </c>
      <c r="P1599">
        <v>99</v>
      </c>
      <c r="Q1599">
        <v>1</v>
      </c>
      <c r="R1599">
        <v>2</v>
      </c>
      <c r="S1599">
        <v>1</v>
      </c>
      <c r="T1599">
        <v>5</v>
      </c>
      <c r="U1599">
        <v>159.69999999999999</v>
      </c>
      <c r="V1599">
        <v>0</v>
      </c>
      <c r="W1599">
        <v>0</v>
      </c>
      <c r="X1599">
        <v>0</v>
      </c>
      <c r="Y1599">
        <v>19.400000000000119</v>
      </c>
      <c r="Z1599">
        <v>0</v>
      </c>
      <c r="AA1599">
        <v>1</v>
      </c>
      <c r="AC1599">
        <v>99.999999999999247</v>
      </c>
      <c r="AE1599">
        <v>2.6666666666666661</v>
      </c>
      <c r="AF1599">
        <v>2.0406207473757521</v>
      </c>
      <c r="AG1599">
        <v>1208</v>
      </c>
      <c r="AH1599">
        <v>100</v>
      </c>
      <c r="AI1599">
        <v>0</v>
      </c>
      <c r="AJ1599">
        <v>149</v>
      </c>
      <c r="AK1599">
        <v>100.00000000000063</v>
      </c>
      <c r="AL1599">
        <v>100</v>
      </c>
      <c r="AN1599">
        <v>99</v>
      </c>
      <c r="AO1599">
        <v>99</v>
      </c>
      <c r="AP1599">
        <v>4</v>
      </c>
      <c r="AQ1599">
        <v>99</v>
      </c>
      <c r="AR1599">
        <v>200.5</v>
      </c>
      <c r="AS1599">
        <v>19.685427513758217</v>
      </c>
    </row>
    <row r="1600" spans="1:45">
      <c r="A1600">
        <v>23</v>
      </c>
      <c r="B1600">
        <v>5</v>
      </c>
      <c r="C1600">
        <v>2024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</v>
      </c>
      <c r="K1600">
        <v>99</v>
      </c>
      <c r="L1600">
        <v>1</v>
      </c>
      <c r="M1600">
        <v>99</v>
      </c>
      <c r="N1600">
        <v>99</v>
      </c>
      <c r="O1600">
        <v>99</v>
      </c>
      <c r="P1600">
        <v>99</v>
      </c>
      <c r="Q1600">
        <v>3</v>
      </c>
      <c r="R1600">
        <v>4</v>
      </c>
      <c r="S1600">
        <v>1</v>
      </c>
      <c r="T1600">
        <v>4.25</v>
      </c>
      <c r="U1600">
        <v>140.42500000000001</v>
      </c>
      <c r="V1600">
        <v>0</v>
      </c>
      <c r="W1600">
        <v>0</v>
      </c>
      <c r="X1600">
        <v>0</v>
      </c>
      <c r="Y1600">
        <v>30.052152585130997</v>
      </c>
      <c r="Z1600">
        <v>0</v>
      </c>
      <c r="AA1600">
        <v>1.0897247358851685</v>
      </c>
      <c r="AC1600">
        <v>94.03081173455719</v>
      </c>
      <c r="AE1600">
        <v>10</v>
      </c>
      <c r="AF1600">
        <v>6.9581051953521804</v>
      </c>
      <c r="AG1600">
        <v>1194.25</v>
      </c>
      <c r="AH1600">
        <v>100</v>
      </c>
      <c r="AI1600">
        <v>0</v>
      </c>
      <c r="AJ1600">
        <v>196.17132180826025</v>
      </c>
      <c r="AK1600">
        <v>89.076992764635619</v>
      </c>
      <c r="AL1600">
        <v>72.945455371722645</v>
      </c>
      <c r="AN1600">
        <v>99</v>
      </c>
      <c r="AO1600">
        <v>99</v>
      </c>
      <c r="AP1600">
        <v>5</v>
      </c>
      <c r="AQ1600">
        <v>99</v>
      </c>
      <c r="AR1600">
        <v>190.75</v>
      </c>
      <c r="AS1600">
        <v>19.889786334810253</v>
      </c>
    </row>
    <row r="1601" spans="1:45">
      <c r="A1601">
        <v>23</v>
      </c>
      <c r="B1601">
        <v>6</v>
      </c>
      <c r="C1601">
        <v>2024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</v>
      </c>
      <c r="K1601">
        <v>99</v>
      </c>
      <c r="L1601">
        <v>1</v>
      </c>
      <c r="M1601">
        <v>99</v>
      </c>
      <c r="N1601">
        <v>99</v>
      </c>
      <c r="O1601">
        <v>99</v>
      </c>
      <c r="P1601">
        <v>99</v>
      </c>
      <c r="Q1601">
        <v>1</v>
      </c>
      <c r="R1601">
        <v>1</v>
      </c>
      <c r="S1601">
        <v>1</v>
      </c>
      <c r="T1601">
        <v>5</v>
      </c>
      <c r="U1601">
        <v>178.6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E1601">
        <v>3.2258064516129026</v>
      </c>
      <c r="AF1601">
        <v>2.521388033994973</v>
      </c>
      <c r="AG1601">
        <v>925</v>
      </c>
      <c r="AH1601">
        <v>100</v>
      </c>
      <c r="AI1601">
        <v>0</v>
      </c>
      <c r="AJ1601">
        <v>0</v>
      </c>
      <c r="AN1601">
        <v>99</v>
      </c>
      <c r="AO1601">
        <v>99</v>
      </c>
      <c r="AP1601">
        <v>6</v>
      </c>
      <c r="AQ1601">
        <v>99</v>
      </c>
      <c r="AR1601">
        <v>211</v>
      </c>
      <c r="AS1601">
        <v>19.054855736113037</v>
      </c>
    </row>
    <row r="1602" spans="1:45">
      <c r="A1602">
        <v>23</v>
      </c>
      <c r="B1602">
        <v>7</v>
      </c>
      <c r="C1602">
        <v>2024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</v>
      </c>
      <c r="K1602">
        <v>99</v>
      </c>
      <c r="L1602">
        <v>1</v>
      </c>
      <c r="M1602">
        <v>99</v>
      </c>
      <c r="N1602">
        <v>99</v>
      </c>
      <c r="O1602">
        <v>99</v>
      </c>
      <c r="P1602">
        <v>99</v>
      </c>
      <c r="Q1602">
        <v>1</v>
      </c>
      <c r="R1602">
        <v>1</v>
      </c>
      <c r="S1602">
        <v>1</v>
      </c>
      <c r="T1602">
        <v>3</v>
      </c>
      <c r="U1602">
        <v>98.600000000000023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E1602">
        <v>3.125</v>
      </c>
      <c r="AF1602">
        <v>1.4498081136320196</v>
      </c>
      <c r="AG1602">
        <v>1049</v>
      </c>
      <c r="AH1602">
        <v>100</v>
      </c>
      <c r="AI1602">
        <v>0</v>
      </c>
      <c r="AJ1602">
        <v>0</v>
      </c>
      <c r="AN1602">
        <v>99</v>
      </c>
      <c r="AO1602">
        <v>99</v>
      </c>
      <c r="AP1602">
        <v>7</v>
      </c>
      <c r="AQ1602">
        <v>99</v>
      </c>
      <c r="AR1602">
        <v>175</v>
      </c>
      <c r="AS1602">
        <v>18.472303206997086</v>
      </c>
    </row>
    <row r="1603" spans="1:45">
      <c r="A1603">
        <v>23</v>
      </c>
      <c r="B1603">
        <v>8</v>
      </c>
      <c r="C1603">
        <v>2024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</v>
      </c>
      <c r="K1603">
        <v>99</v>
      </c>
      <c r="L1603">
        <v>1</v>
      </c>
      <c r="M1603">
        <v>99</v>
      </c>
      <c r="N1603">
        <v>99</v>
      </c>
      <c r="O1603">
        <v>99</v>
      </c>
      <c r="P1603">
        <v>99</v>
      </c>
      <c r="Q1603">
        <v>9</v>
      </c>
      <c r="R1603">
        <v>12</v>
      </c>
      <c r="S1603">
        <v>1</v>
      </c>
      <c r="T1603">
        <v>3.8333333333333344</v>
      </c>
      <c r="U1603">
        <v>129.5916666666667</v>
      </c>
      <c r="V1603">
        <v>0</v>
      </c>
      <c r="W1603">
        <v>0</v>
      </c>
      <c r="X1603">
        <v>0</v>
      </c>
      <c r="Y1603">
        <v>17.025787222784999</v>
      </c>
      <c r="Z1603">
        <v>0</v>
      </c>
      <c r="AA1603">
        <v>0.79930525388545137</v>
      </c>
      <c r="AC1603">
        <v>78.737852343251717</v>
      </c>
      <c r="AE1603">
        <v>8.7591240875912444</v>
      </c>
      <c r="AF1603">
        <v>6.1226578894527766</v>
      </c>
      <c r="AG1603">
        <v>1123.583333333333</v>
      </c>
      <c r="AH1603">
        <v>91.666666666666686</v>
      </c>
      <c r="AI1603">
        <v>0</v>
      </c>
      <c r="AJ1603">
        <v>153.28484287611622</v>
      </c>
      <c r="AK1603">
        <v>44.12497821255981</v>
      </c>
      <c r="AL1603">
        <v>57.212236817862497</v>
      </c>
      <c r="AN1603">
        <v>99</v>
      </c>
      <c r="AO1603">
        <v>99</v>
      </c>
      <c r="AP1603">
        <v>8</v>
      </c>
      <c r="AQ1603">
        <v>99</v>
      </c>
      <c r="AR1603">
        <v>189.5</v>
      </c>
      <c r="AS1603">
        <v>18.918097702408694</v>
      </c>
    </row>
    <row r="1604" spans="1:45">
      <c r="A1604">
        <v>23</v>
      </c>
      <c r="B1604">
        <v>9</v>
      </c>
      <c r="C1604">
        <v>2024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</v>
      </c>
      <c r="K1604">
        <v>99</v>
      </c>
      <c r="L1604">
        <v>1</v>
      </c>
      <c r="M1604">
        <v>99</v>
      </c>
      <c r="N1604">
        <v>99</v>
      </c>
      <c r="O1604">
        <v>99</v>
      </c>
      <c r="P1604">
        <v>99</v>
      </c>
      <c r="Q1604">
        <v>100</v>
      </c>
      <c r="R1604">
        <v>135</v>
      </c>
      <c r="S1604">
        <v>1</v>
      </c>
      <c r="T1604">
        <v>3.9037037037037039</v>
      </c>
      <c r="U1604">
        <v>214.34444444444435</v>
      </c>
      <c r="V1604">
        <v>0</v>
      </c>
      <c r="W1604">
        <v>3.7037037037037042</v>
      </c>
      <c r="X1604">
        <v>0</v>
      </c>
      <c r="Y1604">
        <v>28.859921374259756</v>
      </c>
      <c r="Z1604">
        <v>0</v>
      </c>
      <c r="AA1604">
        <v>1.2758385714331779</v>
      </c>
      <c r="AC1604">
        <v>32.231911654362953</v>
      </c>
      <c r="AE1604">
        <v>10.014836795252226</v>
      </c>
      <c r="AF1604">
        <v>7.8460055503510642</v>
      </c>
      <c r="AG1604">
        <v>1115.8814814814814</v>
      </c>
      <c r="AH1604">
        <v>100</v>
      </c>
      <c r="AI1604">
        <v>0</v>
      </c>
      <c r="AJ1604">
        <v>201.78173216335088</v>
      </c>
      <c r="AK1604">
        <v>50.481858691449446</v>
      </c>
      <c r="AL1604">
        <v>3.5174104727285913</v>
      </c>
      <c r="AN1604">
        <v>99</v>
      </c>
      <c r="AO1604">
        <v>99</v>
      </c>
      <c r="AP1604">
        <v>9</v>
      </c>
      <c r="AQ1604">
        <v>99</v>
      </c>
      <c r="AR1604">
        <v>224.46666666666661</v>
      </c>
      <c r="AS1604">
        <v>18.849526775082275</v>
      </c>
    </row>
    <row r="1605" spans="1:45">
      <c r="A1605">
        <v>23</v>
      </c>
      <c r="B1605">
        <v>10</v>
      </c>
      <c r="C1605">
        <v>2024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</v>
      </c>
      <c r="K1605">
        <v>99</v>
      </c>
      <c r="L1605">
        <v>1</v>
      </c>
      <c r="M1605">
        <v>99</v>
      </c>
      <c r="N1605">
        <v>99</v>
      </c>
      <c r="O1605">
        <v>99</v>
      </c>
      <c r="P1605">
        <v>99</v>
      </c>
      <c r="R1605">
        <v>0</v>
      </c>
      <c r="AN1605">
        <v>99</v>
      </c>
      <c r="AO1605">
        <v>99</v>
      </c>
      <c r="AP1605">
        <v>10</v>
      </c>
      <c r="AQ1605">
        <v>99</v>
      </c>
    </row>
    <row r="1606" spans="1:45">
      <c r="A1606">
        <v>23</v>
      </c>
      <c r="B1606">
        <v>11</v>
      </c>
      <c r="C1606">
        <v>2024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</v>
      </c>
      <c r="K1606">
        <v>99</v>
      </c>
      <c r="L1606">
        <v>1</v>
      </c>
      <c r="M1606">
        <v>99</v>
      </c>
      <c r="N1606">
        <v>99</v>
      </c>
      <c r="O1606">
        <v>99</v>
      </c>
      <c r="P1606">
        <v>99</v>
      </c>
      <c r="Q1606">
        <v>6</v>
      </c>
      <c r="R1606">
        <v>8</v>
      </c>
      <c r="S1606">
        <v>1</v>
      </c>
      <c r="T1606">
        <v>4.25</v>
      </c>
      <c r="U1606">
        <v>211.0625</v>
      </c>
      <c r="V1606">
        <v>0</v>
      </c>
      <c r="W1606">
        <v>0</v>
      </c>
      <c r="X1606">
        <v>0</v>
      </c>
      <c r="Y1606">
        <v>31.177112498594241</v>
      </c>
      <c r="Z1606">
        <v>0</v>
      </c>
      <c r="AA1606">
        <v>1.0897247358851685</v>
      </c>
      <c r="AC1606">
        <v>-57.625989769092484</v>
      </c>
      <c r="AE1606">
        <v>6.4516129032258052</v>
      </c>
      <c r="AF1606">
        <v>5.1372936791663504</v>
      </c>
      <c r="AG1606">
        <v>1227.875</v>
      </c>
      <c r="AH1606">
        <v>100</v>
      </c>
      <c r="AI1606">
        <v>0</v>
      </c>
      <c r="AJ1606">
        <v>168.43057731599686</v>
      </c>
      <c r="AK1606">
        <v>48.920114597607842</v>
      </c>
      <c r="AL1606">
        <v>15.408517448359072</v>
      </c>
      <c r="AN1606">
        <v>99</v>
      </c>
      <c r="AO1606">
        <v>99</v>
      </c>
      <c r="AP1606">
        <v>11</v>
      </c>
      <c r="AQ1606">
        <v>99</v>
      </c>
      <c r="AR1606">
        <v>221.25</v>
      </c>
      <c r="AS1606">
        <v>19.334457858247404</v>
      </c>
    </row>
    <row r="1607" spans="1:45">
      <c r="A1607">
        <v>23</v>
      </c>
      <c r="B1607">
        <v>12</v>
      </c>
      <c r="C1607">
        <v>2024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</v>
      </c>
      <c r="K1607">
        <v>99</v>
      </c>
      <c r="L1607">
        <v>1</v>
      </c>
      <c r="M1607">
        <v>99</v>
      </c>
      <c r="N1607">
        <v>99</v>
      </c>
      <c r="O1607">
        <v>99</v>
      </c>
      <c r="P1607">
        <v>99</v>
      </c>
      <c r="R1607">
        <v>0</v>
      </c>
      <c r="AN1607">
        <v>99</v>
      </c>
      <c r="AO1607">
        <v>99</v>
      </c>
      <c r="AP1607">
        <v>12</v>
      </c>
      <c r="AQ1607">
        <v>99</v>
      </c>
    </row>
    <row r="1608" spans="1:45">
      <c r="A1608">
        <v>23</v>
      </c>
      <c r="B1608">
        <v>13</v>
      </c>
      <c r="C1608">
        <v>2024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</v>
      </c>
      <c r="K1608">
        <v>99</v>
      </c>
      <c r="L1608">
        <v>1</v>
      </c>
      <c r="M1608">
        <v>99</v>
      </c>
      <c r="N1608">
        <v>99</v>
      </c>
      <c r="O1608">
        <v>99</v>
      </c>
      <c r="P1608">
        <v>99</v>
      </c>
      <c r="Q1608">
        <v>3</v>
      </c>
      <c r="R1608">
        <v>3</v>
      </c>
      <c r="S1608">
        <v>1</v>
      </c>
      <c r="T1608">
        <v>4</v>
      </c>
      <c r="U1608">
        <v>188.63333333333335</v>
      </c>
      <c r="V1608">
        <v>0</v>
      </c>
      <c r="W1608">
        <v>0</v>
      </c>
      <c r="X1608">
        <v>0</v>
      </c>
      <c r="Y1608">
        <v>23.386938424874756</v>
      </c>
      <c r="Z1608">
        <v>0</v>
      </c>
      <c r="AA1608">
        <v>1.4142135623730951</v>
      </c>
      <c r="AC1608">
        <v>39.204866249758304</v>
      </c>
      <c r="AE1608">
        <v>1.0489510489510487</v>
      </c>
      <c r="AF1608">
        <v>0.6903661050859452</v>
      </c>
      <c r="AG1608">
        <v>1049.333333333333</v>
      </c>
      <c r="AH1608">
        <v>100</v>
      </c>
      <c r="AI1608">
        <v>0</v>
      </c>
      <c r="AJ1608">
        <v>123.5106832986078</v>
      </c>
      <c r="AK1608">
        <v>-17.8583307038123</v>
      </c>
      <c r="AL1608">
        <v>-97.51695306463121</v>
      </c>
      <c r="AN1608">
        <v>99</v>
      </c>
      <c r="AO1608">
        <v>99</v>
      </c>
      <c r="AP1608">
        <v>13</v>
      </c>
      <c r="AQ1608">
        <v>99</v>
      </c>
      <c r="AR1608">
        <v>220</v>
      </c>
      <c r="AS1608">
        <v>17.651000310186223</v>
      </c>
    </row>
    <row r="1609" spans="1:45">
      <c r="A1609">
        <v>23</v>
      </c>
      <c r="B1609">
        <v>14</v>
      </c>
      <c r="C1609">
        <v>2024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</v>
      </c>
      <c r="K1609">
        <v>99</v>
      </c>
      <c r="L1609">
        <v>1</v>
      </c>
      <c r="M1609">
        <v>99</v>
      </c>
      <c r="N1609">
        <v>99</v>
      </c>
      <c r="O1609">
        <v>99</v>
      </c>
      <c r="P1609">
        <v>99</v>
      </c>
      <c r="R1609">
        <v>0</v>
      </c>
      <c r="AN1609">
        <v>99</v>
      </c>
      <c r="AO1609">
        <v>99</v>
      </c>
      <c r="AP1609">
        <v>14</v>
      </c>
      <c r="AQ1609">
        <v>99</v>
      </c>
    </row>
    <row r="1610" spans="1:45">
      <c r="A1610">
        <v>23</v>
      </c>
      <c r="B1610">
        <v>15</v>
      </c>
      <c r="C1610">
        <v>2024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</v>
      </c>
      <c r="K1610">
        <v>99</v>
      </c>
      <c r="L1610">
        <v>1</v>
      </c>
      <c r="M1610">
        <v>99</v>
      </c>
      <c r="N1610">
        <v>99</v>
      </c>
      <c r="O1610">
        <v>99</v>
      </c>
      <c r="P1610">
        <v>99</v>
      </c>
      <c r="R1610">
        <v>0</v>
      </c>
      <c r="AN1610">
        <v>99</v>
      </c>
      <c r="AO1610">
        <v>99</v>
      </c>
      <c r="AP1610">
        <v>15</v>
      </c>
      <c r="AQ1610">
        <v>99</v>
      </c>
    </row>
    <row r="1611" spans="1:45">
      <c r="A1611">
        <v>23</v>
      </c>
      <c r="B1611">
        <v>16</v>
      </c>
      <c r="C1611">
        <v>2024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</v>
      </c>
      <c r="K1611">
        <v>99</v>
      </c>
      <c r="L1611">
        <v>1</v>
      </c>
      <c r="M1611">
        <v>99</v>
      </c>
      <c r="N1611">
        <v>99</v>
      </c>
      <c r="O1611">
        <v>99</v>
      </c>
      <c r="P1611">
        <v>99</v>
      </c>
      <c r="R1611">
        <v>0</v>
      </c>
      <c r="AN1611">
        <v>99</v>
      </c>
      <c r="AO1611">
        <v>99</v>
      </c>
      <c r="AP1611">
        <v>16</v>
      </c>
      <c r="AQ1611">
        <v>99</v>
      </c>
    </row>
    <row r="1612" spans="1:45">
      <c r="A1612">
        <v>23</v>
      </c>
      <c r="B1612">
        <v>17</v>
      </c>
      <c r="C1612">
        <v>2024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</v>
      </c>
      <c r="K1612">
        <v>99</v>
      </c>
      <c r="L1612">
        <v>1</v>
      </c>
      <c r="M1612">
        <v>99</v>
      </c>
      <c r="N1612">
        <v>99</v>
      </c>
      <c r="O1612">
        <v>99</v>
      </c>
      <c r="P1612">
        <v>99</v>
      </c>
      <c r="R1612">
        <v>0</v>
      </c>
      <c r="AN1612">
        <v>99</v>
      </c>
      <c r="AO1612">
        <v>99</v>
      </c>
      <c r="AP1612">
        <v>17</v>
      </c>
      <c r="AQ1612">
        <v>99</v>
      </c>
    </row>
    <row r="1613" spans="1:45">
      <c r="A1613">
        <v>23</v>
      </c>
      <c r="B1613">
        <v>18</v>
      </c>
      <c r="C1613">
        <v>2024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</v>
      </c>
      <c r="K1613">
        <v>99</v>
      </c>
      <c r="L1613">
        <v>1</v>
      </c>
      <c r="M1613">
        <v>99</v>
      </c>
      <c r="N1613">
        <v>99</v>
      </c>
      <c r="O1613">
        <v>99</v>
      </c>
      <c r="P1613">
        <v>99</v>
      </c>
      <c r="R1613">
        <v>0</v>
      </c>
      <c r="AN1613">
        <v>99</v>
      </c>
      <c r="AO1613">
        <v>99</v>
      </c>
      <c r="AP1613">
        <v>21</v>
      </c>
      <c r="AQ1613">
        <v>99</v>
      </c>
    </row>
    <row r="1614" spans="1:45">
      <c r="A1614">
        <v>23</v>
      </c>
      <c r="B1614">
        <v>19</v>
      </c>
      <c r="C1614">
        <v>2024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</v>
      </c>
      <c r="K1614">
        <v>99</v>
      </c>
      <c r="L1614">
        <v>1</v>
      </c>
      <c r="M1614">
        <v>99</v>
      </c>
      <c r="N1614">
        <v>99</v>
      </c>
      <c r="O1614">
        <v>99</v>
      </c>
      <c r="P1614">
        <v>99</v>
      </c>
      <c r="R1614">
        <v>0</v>
      </c>
      <c r="AN1614">
        <v>99</v>
      </c>
      <c r="AO1614">
        <v>99</v>
      </c>
      <c r="AP1614">
        <v>22</v>
      </c>
      <c r="AQ1614">
        <v>99</v>
      </c>
    </row>
    <row r="1615" spans="1:45">
      <c r="A1615">
        <v>23</v>
      </c>
      <c r="B1615">
        <v>20</v>
      </c>
      <c r="C1615">
        <v>2024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</v>
      </c>
      <c r="K1615">
        <v>99</v>
      </c>
      <c r="L1615">
        <v>1</v>
      </c>
      <c r="M1615">
        <v>99</v>
      </c>
      <c r="N1615">
        <v>99</v>
      </c>
      <c r="O1615">
        <v>99</v>
      </c>
      <c r="P1615">
        <v>99</v>
      </c>
      <c r="Q1615">
        <v>7</v>
      </c>
      <c r="R1615">
        <v>7</v>
      </c>
      <c r="S1615">
        <v>1</v>
      </c>
      <c r="T1615">
        <v>3.4285714285714279</v>
      </c>
      <c r="U1615">
        <v>170.17142857142852</v>
      </c>
      <c r="V1615">
        <v>0</v>
      </c>
      <c r="W1615">
        <v>0</v>
      </c>
      <c r="X1615">
        <v>0</v>
      </c>
      <c r="Y1615">
        <v>26.814373239829955</v>
      </c>
      <c r="Z1615">
        <v>0</v>
      </c>
      <c r="AA1615">
        <v>1.1780301787479035</v>
      </c>
      <c r="AC1615">
        <v>59.690445537998762</v>
      </c>
      <c r="AE1615">
        <v>0.38867295946696279</v>
      </c>
      <c r="AF1615">
        <v>0.24338640554525437</v>
      </c>
      <c r="AG1615">
        <v>1141.5714285714289</v>
      </c>
      <c r="AH1615">
        <v>100</v>
      </c>
      <c r="AI1615">
        <v>100</v>
      </c>
      <c r="AJ1615">
        <v>196.93861055295983</v>
      </c>
      <c r="AK1615">
        <v>-14.557319732401444</v>
      </c>
      <c r="AL1615">
        <v>-55.524368044399722</v>
      </c>
      <c r="AN1615">
        <v>99</v>
      </c>
      <c r="AO1615">
        <v>99</v>
      </c>
      <c r="AP1615">
        <v>23</v>
      </c>
      <c r="AQ1615">
        <v>99</v>
      </c>
      <c r="AR1615">
        <v>211.57142857142861</v>
      </c>
      <c r="AS1615">
        <v>17.880375637185825</v>
      </c>
    </row>
    <row r="1616" spans="1:45">
      <c r="A1616">
        <v>23</v>
      </c>
      <c r="B1616">
        <v>21</v>
      </c>
      <c r="C1616">
        <v>2024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</v>
      </c>
      <c r="K1616">
        <v>99</v>
      </c>
      <c r="L1616">
        <v>1</v>
      </c>
      <c r="M1616">
        <v>99</v>
      </c>
      <c r="N1616">
        <v>99</v>
      </c>
      <c r="O1616">
        <v>99</v>
      </c>
      <c r="P1616">
        <v>99</v>
      </c>
      <c r="R1616">
        <v>0</v>
      </c>
      <c r="AN1616">
        <v>99</v>
      </c>
      <c r="AO1616">
        <v>99</v>
      </c>
      <c r="AP1616">
        <v>24</v>
      </c>
      <c r="AQ1616">
        <v>99</v>
      </c>
    </row>
    <row r="1617" spans="1:45">
      <c r="A1617">
        <v>23</v>
      </c>
      <c r="B1617">
        <v>22</v>
      </c>
      <c r="C1617">
        <v>2024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</v>
      </c>
      <c r="K1617">
        <v>99</v>
      </c>
      <c r="L1617">
        <v>1</v>
      </c>
      <c r="M1617">
        <v>99</v>
      </c>
      <c r="N1617">
        <v>99</v>
      </c>
      <c r="O1617">
        <v>99</v>
      </c>
      <c r="P1617">
        <v>99</v>
      </c>
      <c r="Q1617">
        <v>2</v>
      </c>
      <c r="R1617">
        <v>2</v>
      </c>
      <c r="S1617">
        <v>1</v>
      </c>
      <c r="T1617">
        <v>3.5</v>
      </c>
      <c r="U1617">
        <v>160</v>
      </c>
      <c r="V1617">
        <v>0</v>
      </c>
      <c r="W1617">
        <v>0</v>
      </c>
      <c r="X1617">
        <v>0</v>
      </c>
      <c r="Y1617">
        <v>9.3000000000002814</v>
      </c>
      <c r="Z1617">
        <v>0</v>
      </c>
      <c r="AA1617">
        <v>0.5</v>
      </c>
      <c r="AC1617">
        <v>-99.999999999996476</v>
      </c>
      <c r="AE1617">
        <v>0.27027027027027034</v>
      </c>
      <c r="AF1617">
        <v>0.153520071310073</v>
      </c>
      <c r="AG1617">
        <v>1314.5</v>
      </c>
      <c r="AH1617">
        <v>100</v>
      </c>
      <c r="AI1617">
        <v>100</v>
      </c>
      <c r="AJ1617">
        <v>76.5</v>
      </c>
      <c r="AK1617">
        <v>-99.999999999994515</v>
      </c>
      <c r="AL1617">
        <v>100</v>
      </c>
      <c r="AN1617">
        <v>99</v>
      </c>
      <c r="AO1617">
        <v>99</v>
      </c>
      <c r="AP1617">
        <v>25</v>
      </c>
      <c r="AQ1617">
        <v>99</v>
      </c>
      <c r="AR1617">
        <v>212</v>
      </c>
      <c r="AS1617">
        <v>16.853765638514059</v>
      </c>
    </row>
    <row r="1618" spans="1:45">
      <c r="A1618">
        <v>23</v>
      </c>
      <c r="B1618">
        <v>23</v>
      </c>
      <c r="C1618">
        <v>2024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</v>
      </c>
      <c r="K1618">
        <v>99</v>
      </c>
      <c r="L1618">
        <v>1</v>
      </c>
      <c r="M1618">
        <v>99</v>
      </c>
      <c r="N1618">
        <v>99</v>
      </c>
      <c r="O1618">
        <v>99</v>
      </c>
      <c r="P1618">
        <v>99</v>
      </c>
      <c r="R1618">
        <v>0</v>
      </c>
      <c r="AN1618">
        <v>99</v>
      </c>
      <c r="AO1618">
        <v>99</v>
      </c>
      <c r="AP1618">
        <v>26</v>
      </c>
      <c r="AQ1618">
        <v>99</v>
      </c>
    </row>
    <row r="1619" spans="1:45">
      <c r="A1619">
        <v>23</v>
      </c>
      <c r="B1619">
        <v>24</v>
      </c>
      <c r="C1619">
        <v>2024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</v>
      </c>
      <c r="K1619">
        <v>99</v>
      </c>
      <c r="L1619">
        <v>1</v>
      </c>
      <c r="M1619">
        <v>99</v>
      </c>
      <c r="N1619">
        <v>99</v>
      </c>
      <c r="O1619">
        <v>99</v>
      </c>
      <c r="P1619">
        <v>99</v>
      </c>
      <c r="R1619">
        <v>0</v>
      </c>
      <c r="AN1619">
        <v>99</v>
      </c>
      <c r="AO1619">
        <v>99</v>
      </c>
      <c r="AP1619">
        <v>27</v>
      </c>
      <c r="AQ1619">
        <v>99</v>
      </c>
    </row>
    <row r="1620" spans="1:45">
      <c r="A1620">
        <v>23</v>
      </c>
      <c r="B1620">
        <v>25</v>
      </c>
      <c r="C1620">
        <v>2024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</v>
      </c>
      <c r="K1620">
        <v>99</v>
      </c>
      <c r="L1620">
        <v>1</v>
      </c>
      <c r="M1620">
        <v>99</v>
      </c>
      <c r="N1620">
        <v>99</v>
      </c>
      <c r="O1620">
        <v>99</v>
      </c>
      <c r="P1620">
        <v>99</v>
      </c>
      <c r="R1620">
        <v>0</v>
      </c>
      <c r="AN1620">
        <v>99</v>
      </c>
      <c r="AO1620">
        <v>99</v>
      </c>
      <c r="AP1620">
        <v>28</v>
      </c>
      <c r="AQ1620">
        <v>99</v>
      </c>
    </row>
    <row r="1621" spans="1:45">
      <c r="A1621">
        <v>23</v>
      </c>
      <c r="B1621">
        <v>26</v>
      </c>
      <c r="C1621">
        <v>2024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</v>
      </c>
      <c r="K1621">
        <v>99</v>
      </c>
      <c r="L1621">
        <v>1</v>
      </c>
      <c r="M1621">
        <v>99</v>
      </c>
      <c r="N1621">
        <v>99</v>
      </c>
      <c r="O1621">
        <v>99</v>
      </c>
      <c r="P1621">
        <v>99</v>
      </c>
      <c r="Q1621">
        <v>1</v>
      </c>
      <c r="R1621">
        <v>1</v>
      </c>
      <c r="S1621">
        <v>1</v>
      </c>
      <c r="T1621">
        <v>9</v>
      </c>
      <c r="U1621">
        <v>123.3</v>
      </c>
      <c r="V1621">
        <v>0</v>
      </c>
      <c r="W1621">
        <v>100</v>
      </c>
      <c r="X1621">
        <v>0</v>
      </c>
      <c r="Y1621">
        <v>0</v>
      </c>
      <c r="Z1621">
        <v>0</v>
      </c>
      <c r="AA1621">
        <v>0</v>
      </c>
      <c r="AE1621">
        <v>0.92592592592592604</v>
      </c>
      <c r="AF1621">
        <v>0.79466869469383028</v>
      </c>
      <c r="AG1621">
        <v>987</v>
      </c>
      <c r="AH1621">
        <v>100</v>
      </c>
      <c r="AI1621">
        <v>100</v>
      </c>
      <c r="AJ1621">
        <v>0</v>
      </c>
      <c r="AN1621">
        <v>99</v>
      </c>
      <c r="AO1621">
        <v>99</v>
      </c>
      <c r="AP1621">
        <v>29</v>
      </c>
      <c r="AQ1621">
        <v>99</v>
      </c>
      <c r="AR1621">
        <v>222</v>
      </c>
      <c r="AS1621">
        <v>11.242067487502112</v>
      </c>
    </row>
    <row r="1622" spans="1:45">
      <c r="A1622">
        <v>23</v>
      </c>
      <c r="B1622">
        <v>27</v>
      </c>
      <c r="C1622">
        <v>2024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</v>
      </c>
      <c r="K1622">
        <v>99</v>
      </c>
      <c r="L1622">
        <v>1</v>
      </c>
      <c r="M1622">
        <v>99</v>
      </c>
      <c r="N1622">
        <v>99</v>
      </c>
      <c r="O1622">
        <v>99</v>
      </c>
      <c r="P1622">
        <v>99</v>
      </c>
      <c r="R1622">
        <v>0</v>
      </c>
      <c r="AN1622">
        <v>99</v>
      </c>
      <c r="AO1622">
        <v>99</v>
      </c>
      <c r="AP1622">
        <v>30</v>
      </c>
      <c r="AQ1622">
        <v>99</v>
      </c>
    </row>
    <row r="1623" spans="1:45">
      <c r="A1623">
        <v>23</v>
      </c>
      <c r="B1623">
        <v>28</v>
      </c>
      <c r="C1623">
        <v>2024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</v>
      </c>
      <c r="K1623">
        <v>99</v>
      </c>
      <c r="L1623">
        <v>1</v>
      </c>
      <c r="M1623">
        <v>99</v>
      </c>
      <c r="N1623">
        <v>99</v>
      </c>
      <c r="O1623">
        <v>99</v>
      </c>
      <c r="P1623">
        <v>99</v>
      </c>
      <c r="R1623">
        <v>0</v>
      </c>
      <c r="AN1623">
        <v>99</v>
      </c>
      <c r="AO1623">
        <v>99</v>
      </c>
      <c r="AP1623">
        <v>31</v>
      </c>
      <c r="AQ1623">
        <v>99</v>
      </c>
    </row>
    <row r="1624" spans="1:45">
      <c r="A1624">
        <v>23</v>
      </c>
      <c r="B1624">
        <v>29</v>
      </c>
      <c r="C1624">
        <v>2024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</v>
      </c>
      <c r="K1624">
        <v>99</v>
      </c>
      <c r="L1624">
        <v>1</v>
      </c>
      <c r="M1624">
        <v>99</v>
      </c>
      <c r="N1624">
        <v>99</v>
      </c>
      <c r="O1624">
        <v>99</v>
      </c>
      <c r="P1624">
        <v>99</v>
      </c>
      <c r="R1624">
        <v>0</v>
      </c>
      <c r="AN1624">
        <v>99</v>
      </c>
      <c r="AO1624">
        <v>99</v>
      </c>
      <c r="AP1624">
        <v>32</v>
      </c>
      <c r="AQ1624">
        <v>99</v>
      </c>
    </row>
    <row r="1625" spans="1:45">
      <c r="A1625">
        <v>23</v>
      </c>
      <c r="B1625">
        <v>30</v>
      </c>
      <c r="C1625">
        <v>2024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</v>
      </c>
      <c r="K1625">
        <v>99</v>
      </c>
      <c r="L1625">
        <v>1</v>
      </c>
      <c r="M1625">
        <v>99</v>
      </c>
      <c r="N1625">
        <v>99</v>
      </c>
      <c r="O1625">
        <v>99</v>
      </c>
      <c r="P1625">
        <v>99</v>
      </c>
      <c r="R1625">
        <v>0</v>
      </c>
      <c r="AN1625">
        <v>99</v>
      </c>
      <c r="AO1625">
        <v>99</v>
      </c>
      <c r="AP1625">
        <v>33</v>
      </c>
      <c r="AQ1625">
        <v>99</v>
      </c>
    </row>
    <row r="1626" spans="1:45">
      <c r="A1626">
        <v>23</v>
      </c>
      <c r="B1626">
        <v>31</v>
      </c>
      <c r="C1626">
        <v>2024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</v>
      </c>
      <c r="K1626">
        <v>99</v>
      </c>
      <c r="L1626">
        <v>1</v>
      </c>
      <c r="M1626">
        <v>99</v>
      </c>
      <c r="N1626">
        <v>99</v>
      </c>
      <c r="O1626">
        <v>99</v>
      </c>
      <c r="P1626">
        <v>99</v>
      </c>
      <c r="R1626">
        <v>0</v>
      </c>
      <c r="AN1626">
        <v>99</v>
      </c>
      <c r="AO1626">
        <v>99</v>
      </c>
      <c r="AP1626">
        <v>34</v>
      </c>
      <c r="AQ1626">
        <v>99</v>
      </c>
    </row>
    <row r="1627" spans="1:45">
      <c r="A1627">
        <v>23</v>
      </c>
      <c r="B1627">
        <v>32</v>
      </c>
      <c r="C1627">
        <v>2024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</v>
      </c>
      <c r="K1627">
        <v>99</v>
      </c>
      <c r="L1627">
        <v>1</v>
      </c>
      <c r="M1627">
        <v>99</v>
      </c>
      <c r="N1627">
        <v>99</v>
      </c>
      <c r="O1627">
        <v>99</v>
      </c>
      <c r="P1627">
        <v>99</v>
      </c>
      <c r="R1627">
        <v>0</v>
      </c>
      <c r="AN1627">
        <v>99</v>
      </c>
      <c r="AO1627">
        <v>99</v>
      </c>
      <c r="AP1627">
        <v>39</v>
      </c>
      <c r="AQ1627">
        <v>99</v>
      </c>
    </row>
    <row r="1628" spans="1:45">
      <c r="A1628">
        <v>23</v>
      </c>
      <c r="B1628">
        <v>33</v>
      </c>
      <c r="C1628">
        <v>2024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</v>
      </c>
      <c r="K1628">
        <v>99</v>
      </c>
      <c r="L1628">
        <v>1</v>
      </c>
      <c r="M1628">
        <v>99</v>
      </c>
      <c r="N1628">
        <v>99</v>
      </c>
      <c r="O1628">
        <v>99</v>
      </c>
      <c r="P1628">
        <v>99</v>
      </c>
      <c r="R1628">
        <v>0</v>
      </c>
      <c r="AN1628">
        <v>99</v>
      </c>
      <c r="AO1628">
        <v>99</v>
      </c>
      <c r="AP1628">
        <v>40</v>
      </c>
      <c r="AQ1628">
        <v>99</v>
      </c>
    </row>
    <row r="1629" spans="1:45">
      <c r="A1629">
        <v>23</v>
      </c>
      <c r="B1629">
        <v>34</v>
      </c>
      <c r="C1629">
        <v>2024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</v>
      </c>
      <c r="K1629">
        <v>99</v>
      </c>
      <c r="L1629">
        <v>1</v>
      </c>
      <c r="M1629">
        <v>99</v>
      </c>
      <c r="N1629">
        <v>99</v>
      </c>
      <c r="O1629">
        <v>99</v>
      </c>
      <c r="P1629">
        <v>99</v>
      </c>
      <c r="Q1629">
        <v>49</v>
      </c>
      <c r="R1629">
        <v>53</v>
      </c>
      <c r="S1629">
        <v>1</v>
      </c>
      <c r="T1629">
        <v>4.3396226415094361</v>
      </c>
      <c r="U1629">
        <v>183.73018867924529</v>
      </c>
      <c r="V1629">
        <v>0</v>
      </c>
      <c r="W1629">
        <v>1.886792452830188</v>
      </c>
      <c r="X1629">
        <v>0</v>
      </c>
      <c r="Y1629">
        <v>27.728383284768992</v>
      </c>
      <c r="Z1629">
        <v>0</v>
      </c>
      <c r="AA1629">
        <v>1.180716063936754</v>
      </c>
      <c r="AC1629">
        <v>22.951818225845955</v>
      </c>
      <c r="AE1629">
        <v>2.7027027027027031</v>
      </c>
      <c r="AF1629">
        <v>1.8629768716291319</v>
      </c>
      <c r="AG1629">
        <v>1117.6037735849061</v>
      </c>
      <c r="AH1629">
        <v>100</v>
      </c>
      <c r="AI1629">
        <v>100</v>
      </c>
      <c r="AJ1629">
        <v>160.79640703094699</v>
      </c>
      <c r="AK1629">
        <v>49.033751913277051</v>
      </c>
      <c r="AL1629">
        <v>-5.3652485198297439</v>
      </c>
      <c r="AN1629">
        <v>99</v>
      </c>
      <c r="AO1629">
        <v>99</v>
      </c>
      <c r="AP1629">
        <v>98</v>
      </c>
      <c r="AQ1629">
        <v>99</v>
      </c>
      <c r="AR1629">
        <v>213.73584905660377</v>
      </c>
      <c r="AS1629">
        <v>18.747374939614328</v>
      </c>
    </row>
    <row r="1630" spans="1:45">
      <c r="A1630">
        <v>23</v>
      </c>
      <c r="B1630">
        <v>35</v>
      </c>
      <c r="C1630">
        <v>2024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</v>
      </c>
      <c r="K1630">
        <v>99</v>
      </c>
      <c r="L1630">
        <v>1</v>
      </c>
      <c r="M1630">
        <v>99</v>
      </c>
      <c r="N1630">
        <v>99</v>
      </c>
      <c r="O1630">
        <v>99</v>
      </c>
      <c r="P1630">
        <v>99</v>
      </c>
      <c r="Q1630">
        <v>4</v>
      </c>
      <c r="R1630">
        <v>4</v>
      </c>
      <c r="S1630">
        <v>1</v>
      </c>
      <c r="T1630">
        <v>3.5</v>
      </c>
      <c r="U1630">
        <v>197.95000000000005</v>
      </c>
      <c r="V1630">
        <v>0</v>
      </c>
      <c r="W1630">
        <v>0</v>
      </c>
      <c r="X1630">
        <v>0</v>
      </c>
      <c r="Y1630">
        <v>20.112993312781516</v>
      </c>
      <c r="Z1630">
        <v>0</v>
      </c>
      <c r="AA1630">
        <v>1.6583123951777001</v>
      </c>
      <c r="AC1630">
        <v>-70.232243772941814</v>
      </c>
      <c r="AE1630">
        <v>2.8169014084507031</v>
      </c>
      <c r="AF1630">
        <v>2.0949029672059578</v>
      </c>
      <c r="AG1630">
        <v>1159</v>
      </c>
      <c r="AH1630">
        <v>100</v>
      </c>
      <c r="AI1630">
        <v>0</v>
      </c>
      <c r="AJ1630">
        <v>74.306796459004985</v>
      </c>
      <c r="AK1630">
        <v>-65.637599876244721</v>
      </c>
      <c r="AL1630">
        <v>99.00678212868749</v>
      </c>
      <c r="AN1630">
        <v>99</v>
      </c>
      <c r="AO1630">
        <v>99</v>
      </c>
      <c r="AP1630">
        <v>99</v>
      </c>
      <c r="AQ1630">
        <v>99</v>
      </c>
      <c r="AR1630">
        <v>219</v>
      </c>
      <c r="AS1630">
        <v>18.870864940153766</v>
      </c>
    </row>
    <row r="1631" spans="1:45">
      <c r="A1631">
        <v>23</v>
      </c>
      <c r="B1631">
        <v>36</v>
      </c>
      <c r="C1631">
        <v>2024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</v>
      </c>
      <c r="K1631">
        <v>99</v>
      </c>
      <c r="L1631">
        <v>2</v>
      </c>
      <c r="M1631">
        <v>99</v>
      </c>
      <c r="N1631">
        <v>99</v>
      </c>
      <c r="O1631">
        <v>99</v>
      </c>
      <c r="P1631">
        <v>99</v>
      </c>
      <c r="Q1631">
        <v>3060</v>
      </c>
      <c r="R1631">
        <v>5909</v>
      </c>
      <c r="S1631">
        <v>2</v>
      </c>
      <c r="T1631">
        <v>5.4878998138432911</v>
      </c>
      <c r="U1631">
        <v>223.46278558131735</v>
      </c>
      <c r="V1631">
        <v>0</v>
      </c>
      <c r="W1631">
        <v>21.797258419360297</v>
      </c>
      <c r="X1631">
        <v>0</v>
      </c>
      <c r="Y1631">
        <v>24.211631462559776</v>
      </c>
      <c r="Z1631">
        <v>0</v>
      </c>
      <c r="AA1631">
        <v>1.303781087386348</v>
      </c>
      <c r="AC1631">
        <v>31.329969616491528</v>
      </c>
      <c r="AE1631">
        <v>20.898320070733863</v>
      </c>
      <c r="AF1631">
        <v>17.680980065323052</v>
      </c>
      <c r="AG1631">
        <v>1127.7319343374511</v>
      </c>
      <c r="AH1631">
        <v>99.932306650871553</v>
      </c>
      <c r="AI1631">
        <v>0</v>
      </c>
      <c r="AJ1631">
        <v>189.83189889088473</v>
      </c>
      <c r="AK1631">
        <v>50.296416679196838</v>
      </c>
      <c r="AL1631">
        <v>10.561824568002748</v>
      </c>
      <c r="AN1631">
        <v>99</v>
      </c>
      <c r="AO1631">
        <v>99</v>
      </c>
      <c r="AP1631">
        <v>1</v>
      </c>
      <c r="AQ1631">
        <v>99</v>
      </c>
      <c r="AR1631">
        <v>217.12421729565071</v>
      </c>
      <c r="AS1631">
        <v>21.771444021082313</v>
      </c>
    </row>
    <row r="1632" spans="1:45">
      <c r="A1632">
        <v>23</v>
      </c>
      <c r="B1632">
        <v>37</v>
      </c>
      <c r="C1632">
        <v>2024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</v>
      </c>
      <c r="K1632">
        <v>99</v>
      </c>
      <c r="L1632">
        <v>2</v>
      </c>
      <c r="M1632">
        <v>99</v>
      </c>
      <c r="N1632">
        <v>99</v>
      </c>
      <c r="O1632">
        <v>99</v>
      </c>
      <c r="P1632">
        <v>99</v>
      </c>
      <c r="Q1632">
        <v>136</v>
      </c>
      <c r="R1632">
        <v>233</v>
      </c>
      <c r="S1632">
        <v>2</v>
      </c>
      <c r="T1632">
        <v>6.4549356223175982</v>
      </c>
      <c r="U1632">
        <v>187.44077253218873</v>
      </c>
      <c r="V1632">
        <v>0</v>
      </c>
      <c r="W1632">
        <v>50.643776824034333</v>
      </c>
      <c r="X1632">
        <v>0</v>
      </c>
      <c r="Y1632">
        <v>24.006662403312621</v>
      </c>
      <c r="Z1632">
        <v>0</v>
      </c>
      <c r="AA1632">
        <v>1.3675842929891444</v>
      </c>
      <c r="AC1632">
        <v>35.626160304971762</v>
      </c>
      <c r="AE1632">
        <v>33.428981348637002</v>
      </c>
      <c r="AF1632">
        <v>32.191172980280037</v>
      </c>
      <c r="AG1632">
        <v>1101.8412017167382</v>
      </c>
      <c r="AH1632">
        <v>100</v>
      </c>
      <c r="AI1632">
        <v>0</v>
      </c>
      <c r="AJ1632">
        <v>198.18934810317211</v>
      </c>
      <c r="AK1632">
        <v>52.417642607656241</v>
      </c>
      <c r="AL1632">
        <v>13.503561701503981</v>
      </c>
      <c r="AN1632">
        <v>99</v>
      </c>
      <c r="AO1632">
        <v>99</v>
      </c>
      <c r="AP1632">
        <v>2</v>
      </c>
      <c r="AQ1632">
        <v>99</v>
      </c>
      <c r="AR1632">
        <v>204.77682403433477</v>
      </c>
      <c r="AS1632">
        <v>21.736519940433173</v>
      </c>
    </row>
    <row r="1633" spans="1:45">
      <c r="A1633">
        <v>23</v>
      </c>
      <c r="B1633">
        <v>38</v>
      </c>
      <c r="C1633">
        <v>2024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</v>
      </c>
      <c r="K1633">
        <v>99</v>
      </c>
      <c r="L1633">
        <v>2</v>
      </c>
      <c r="M1633">
        <v>99</v>
      </c>
      <c r="N1633">
        <v>99</v>
      </c>
      <c r="O1633">
        <v>99</v>
      </c>
      <c r="P1633">
        <v>99</v>
      </c>
      <c r="Q1633">
        <v>40</v>
      </c>
      <c r="R1633">
        <v>48</v>
      </c>
      <c r="S1633">
        <v>2</v>
      </c>
      <c r="T1633">
        <v>6.145833333333333</v>
      </c>
      <c r="U1633">
        <v>156.48750000000004</v>
      </c>
      <c r="V1633">
        <v>0</v>
      </c>
      <c r="W1633">
        <v>43.75</v>
      </c>
      <c r="X1633">
        <v>0</v>
      </c>
      <c r="Y1633">
        <v>31.09066462916676</v>
      </c>
      <c r="Z1633">
        <v>0</v>
      </c>
      <c r="AA1633">
        <v>1.54096267710228</v>
      </c>
      <c r="AC1633">
        <v>32.339039616315183</v>
      </c>
      <c r="AE1633">
        <v>21.333333333333329</v>
      </c>
      <c r="AF1633">
        <v>17.357967347221745</v>
      </c>
      <c r="AG1633">
        <v>1070.6875</v>
      </c>
      <c r="AH1633">
        <v>100</v>
      </c>
      <c r="AI1633">
        <v>0</v>
      </c>
      <c r="AJ1633">
        <v>199.11817641060125</v>
      </c>
      <c r="AK1633">
        <v>44.218465961994035</v>
      </c>
      <c r="AL1633">
        <v>21.552036478506661</v>
      </c>
      <c r="AN1633">
        <v>99</v>
      </c>
      <c r="AO1633">
        <v>99</v>
      </c>
      <c r="AP1633">
        <v>3</v>
      </c>
      <c r="AQ1633">
        <v>99</v>
      </c>
      <c r="AR1633">
        <v>191.75</v>
      </c>
      <c r="AS1633">
        <v>21.901811024503299</v>
      </c>
    </row>
    <row r="1634" spans="1:45">
      <c r="A1634">
        <v>23</v>
      </c>
      <c r="B1634">
        <v>39</v>
      </c>
      <c r="C1634">
        <v>2024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</v>
      </c>
      <c r="K1634">
        <v>99</v>
      </c>
      <c r="L1634">
        <v>2</v>
      </c>
      <c r="M1634">
        <v>99</v>
      </c>
      <c r="N1634">
        <v>99</v>
      </c>
      <c r="O1634">
        <v>99</v>
      </c>
      <c r="P1634">
        <v>99</v>
      </c>
      <c r="Q1634">
        <v>13</v>
      </c>
      <c r="R1634">
        <v>13</v>
      </c>
      <c r="S1634">
        <v>2</v>
      </c>
      <c r="T1634">
        <v>5.6923076923076943</v>
      </c>
      <c r="U1634">
        <v>166.63076923076923</v>
      </c>
      <c r="V1634">
        <v>0</v>
      </c>
      <c r="W1634">
        <v>15.38461538461538</v>
      </c>
      <c r="X1634">
        <v>0</v>
      </c>
      <c r="Y1634">
        <v>30.280722088112725</v>
      </c>
      <c r="Z1634">
        <v>0</v>
      </c>
      <c r="AA1634">
        <v>1.2015768732164069</v>
      </c>
      <c r="AC1634">
        <v>84.402341888847985</v>
      </c>
      <c r="AE1634">
        <v>17.333333333333329</v>
      </c>
      <c r="AF1634">
        <v>13.839676465138863</v>
      </c>
      <c r="AG1634">
        <v>1097.6923076923083</v>
      </c>
      <c r="AH1634">
        <v>100</v>
      </c>
      <c r="AI1634">
        <v>0</v>
      </c>
      <c r="AJ1634">
        <v>209.29676560968312</v>
      </c>
      <c r="AK1634">
        <v>36.049262819323445</v>
      </c>
      <c r="AL1634">
        <v>34.893165359165323</v>
      </c>
      <c r="AN1634">
        <v>99</v>
      </c>
      <c r="AO1634">
        <v>99</v>
      </c>
      <c r="AP1634">
        <v>4</v>
      </c>
      <c r="AQ1634">
        <v>99</v>
      </c>
      <c r="AR1634">
        <v>195.92307692307688</v>
      </c>
      <c r="AS1634">
        <v>21.893707780211113</v>
      </c>
    </row>
    <row r="1635" spans="1:45">
      <c r="A1635">
        <v>23</v>
      </c>
      <c r="B1635">
        <v>40</v>
      </c>
      <c r="C1635">
        <v>2024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</v>
      </c>
      <c r="K1635">
        <v>99</v>
      </c>
      <c r="L1635">
        <v>2</v>
      </c>
      <c r="M1635">
        <v>99</v>
      </c>
      <c r="N1635">
        <v>99</v>
      </c>
      <c r="O1635">
        <v>99</v>
      </c>
      <c r="P1635">
        <v>99</v>
      </c>
      <c r="Q1635">
        <v>5</v>
      </c>
      <c r="R1635">
        <v>8</v>
      </c>
      <c r="S1635">
        <v>2</v>
      </c>
      <c r="T1635">
        <v>5.875</v>
      </c>
      <c r="U1635">
        <v>158.9</v>
      </c>
      <c r="V1635">
        <v>0</v>
      </c>
      <c r="W1635">
        <v>37.5</v>
      </c>
      <c r="X1635">
        <v>0</v>
      </c>
      <c r="Y1635">
        <v>18.909918032609212</v>
      </c>
      <c r="Z1635">
        <v>0</v>
      </c>
      <c r="AA1635">
        <v>1.7633419974582347</v>
      </c>
      <c r="AC1635">
        <v>37.974604619392309</v>
      </c>
      <c r="AE1635">
        <v>20</v>
      </c>
      <c r="AF1635">
        <v>15.747095111859869</v>
      </c>
      <c r="AG1635">
        <v>1136</v>
      </c>
      <c r="AH1635">
        <v>100</v>
      </c>
      <c r="AI1635">
        <v>0</v>
      </c>
      <c r="AJ1635">
        <v>202.9260949212792</v>
      </c>
      <c r="AK1635">
        <v>68.656389582101525</v>
      </c>
      <c r="AL1635">
        <v>14.601983239683021</v>
      </c>
      <c r="AN1635">
        <v>99</v>
      </c>
      <c r="AO1635">
        <v>99</v>
      </c>
      <c r="AP1635">
        <v>5</v>
      </c>
      <c r="AQ1635">
        <v>99</v>
      </c>
      <c r="AR1635">
        <v>193.375</v>
      </c>
      <c r="AS1635">
        <v>21.881082751215889</v>
      </c>
    </row>
    <row r="1636" spans="1:45">
      <c r="A1636">
        <v>23</v>
      </c>
      <c r="B1636">
        <v>41</v>
      </c>
      <c r="C1636">
        <v>2024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</v>
      </c>
      <c r="K1636">
        <v>99</v>
      </c>
      <c r="L1636">
        <v>2</v>
      </c>
      <c r="M1636">
        <v>99</v>
      </c>
      <c r="N1636">
        <v>99</v>
      </c>
      <c r="O1636">
        <v>99</v>
      </c>
      <c r="P1636">
        <v>99</v>
      </c>
      <c r="Q1636">
        <v>4</v>
      </c>
      <c r="R1636">
        <v>5</v>
      </c>
      <c r="S1636">
        <v>2</v>
      </c>
      <c r="T1636">
        <v>5.4</v>
      </c>
      <c r="U1636">
        <v>181.36</v>
      </c>
      <c r="V1636">
        <v>0</v>
      </c>
      <c r="W1636">
        <v>0</v>
      </c>
      <c r="X1636">
        <v>0</v>
      </c>
      <c r="Y1636">
        <v>18.406803090162366</v>
      </c>
      <c r="Z1636">
        <v>0</v>
      </c>
      <c r="AA1636">
        <v>0.48989794855663321</v>
      </c>
      <c r="AC1636">
        <v>9.2709084015306953</v>
      </c>
      <c r="AE1636">
        <v>16.129032258064512</v>
      </c>
      <c r="AF1636">
        <v>12.801761865770676</v>
      </c>
      <c r="AG1636">
        <v>1118.2</v>
      </c>
      <c r="AH1636">
        <v>100</v>
      </c>
      <c r="AI1636">
        <v>0</v>
      </c>
      <c r="AJ1636">
        <v>212.26813232324812</v>
      </c>
      <c r="AK1636">
        <v>75.961940235596188</v>
      </c>
      <c r="AL1636">
        <v>-37.388310151671256</v>
      </c>
      <c r="AN1636">
        <v>99</v>
      </c>
      <c r="AO1636">
        <v>99</v>
      </c>
      <c r="AP1636">
        <v>6</v>
      </c>
      <c r="AQ1636">
        <v>99</v>
      </c>
      <c r="AR1636">
        <v>200</v>
      </c>
      <c r="AS1636">
        <v>22.616109435488621</v>
      </c>
    </row>
    <row r="1637" spans="1:45">
      <c r="A1637">
        <v>23</v>
      </c>
      <c r="B1637">
        <v>42</v>
      </c>
      <c r="C1637">
        <v>2024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</v>
      </c>
      <c r="K1637">
        <v>99</v>
      </c>
      <c r="L1637">
        <v>2</v>
      </c>
      <c r="M1637">
        <v>99</v>
      </c>
      <c r="N1637">
        <v>99</v>
      </c>
      <c r="O1637">
        <v>99</v>
      </c>
      <c r="P1637">
        <v>99</v>
      </c>
      <c r="Q1637">
        <v>5</v>
      </c>
      <c r="R1637">
        <v>6</v>
      </c>
      <c r="S1637">
        <v>2</v>
      </c>
      <c r="T1637">
        <v>6.166666666666667</v>
      </c>
      <c r="U1637">
        <v>161.83333333333337</v>
      </c>
      <c r="V1637">
        <v>0</v>
      </c>
      <c r="W1637">
        <v>50</v>
      </c>
      <c r="X1637">
        <v>0</v>
      </c>
      <c r="Y1637">
        <v>16.483897866975596</v>
      </c>
      <c r="Z1637">
        <v>0</v>
      </c>
      <c r="AA1637">
        <v>1.7716909687891078</v>
      </c>
      <c r="AC1637">
        <v>30.284657883559177</v>
      </c>
      <c r="AE1637">
        <v>18.75</v>
      </c>
      <c r="AF1637">
        <v>14.277522092664205</v>
      </c>
      <c r="AG1637">
        <v>991</v>
      </c>
      <c r="AH1637">
        <v>100</v>
      </c>
      <c r="AI1637">
        <v>0</v>
      </c>
      <c r="AJ1637">
        <v>171.70808561819877</v>
      </c>
      <c r="AK1637">
        <v>-16.648303385681498</v>
      </c>
      <c r="AL1637">
        <v>27.338241622889718</v>
      </c>
      <c r="AN1637">
        <v>99</v>
      </c>
      <c r="AO1637">
        <v>99</v>
      </c>
      <c r="AP1637">
        <v>7</v>
      </c>
      <c r="AQ1637">
        <v>99</v>
      </c>
      <c r="AR1637">
        <v>193.66666666666663</v>
      </c>
      <c r="AS1637">
        <v>22.228718320080034</v>
      </c>
    </row>
    <row r="1638" spans="1:45">
      <c r="A1638">
        <v>23</v>
      </c>
      <c r="B1638">
        <v>43</v>
      </c>
      <c r="C1638">
        <v>2024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</v>
      </c>
      <c r="K1638">
        <v>99</v>
      </c>
      <c r="L1638">
        <v>2</v>
      </c>
      <c r="M1638">
        <v>99</v>
      </c>
      <c r="N1638">
        <v>99</v>
      </c>
      <c r="O1638">
        <v>99</v>
      </c>
      <c r="P1638">
        <v>99</v>
      </c>
      <c r="Q1638">
        <v>23</v>
      </c>
      <c r="R1638">
        <v>26</v>
      </c>
      <c r="S1638">
        <v>2</v>
      </c>
      <c r="T1638">
        <v>6.1153846153846141</v>
      </c>
      <c r="U1638">
        <v>154.50000000000003</v>
      </c>
      <c r="V1638">
        <v>0</v>
      </c>
      <c r="W1638">
        <v>46.15384615384616</v>
      </c>
      <c r="X1638">
        <v>0</v>
      </c>
      <c r="Y1638">
        <v>25.657027827148479</v>
      </c>
      <c r="Z1638">
        <v>0</v>
      </c>
      <c r="AA1638">
        <v>1.7170395604269044</v>
      </c>
      <c r="AC1638">
        <v>55.080837219439758</v>
      </c>
      <c r="AE1638">
        <v>18.978102189781023</v>
      </c>
      <c r="AF1638">
        <v>15.815521022398437</v>
      </c>
      <c r="AG1638">
        <v>1197.7307692307695</v>
      </c>
      <c r="AH1638">
        <v>100</v>
      </c>
      <c r="AI1638">
        <v>0</v>
      </c>
      <c r="AJ1638">
        <v>205.94501837071877</v>
      </c>
      <c r="AK1638">
        <v>50.186136065373915</v>
      </c>
      <c r="AL1638">
        <v>47.485351942091398</v>
      </c>
      <c r="AN1638">
        <v>99</v>
      </c>
      <c r="AO1638">
        <v>99</v>
      </c>
      <c r="AP1638">
        <v>8</v>
      </c>
      <c r="AQ1638">
        <v>99</v>
      </c>
      <c r="AR1638">
        <v>190.46153846153845</v>
      </c>
      <c r="AS1638">
        <v>22.158855162735254</v>
      </c>
    </row>
    <row r="1639" spans="1:45">
      <c r="A1639">
        <v>23</v>
      </c>
      <c r="B1639">
        <v>44</v>
      </c>
      <c r="C1639">
        <v>2024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</v>
      </c>
      <c r="K1639">
        <v>99</v>
      </c>
      <c r="L1639">
        <v>2</v>
      </c>
      <c r="M1639">
        <v>99</v>
      </c>
      <c r="N1639">
        <v>99</v>
      </c>
      <c r="O1639">
        <v>99</v>
      </c>
      <c r="P1639">
        <v>99</v>
      </c>
      <c r="Q1639">
        <v>218</v>
      </c>
      <c r="R1639">
        <v>429</v>
      </c>
      <c r="S1639">
        <v>2</v>
      </c>
      <c r="T1639">
        <v>5.524475524475525</v>
      </c>
      <c r="U1639">
        <v>245.20769230769221</v>
      </c>
      <c r="V1639">
        <v>0</v>
      </c>
      <c r="W1639">
        <v>22.843822843822846</v>
      </c>
      <c r="X1639">
        <v>0</v>
      </c>
      <c r="Y1639">
        <v>27.683433763371525</v>
      </c>
      <c r="Z1639">
        <v>0</v>
      </c>
      <c r="AA1639">
        <v>1.3527085898748599</v>
      </c>
      <c r="AC1639">
        <v>31.633117004908808</v>
      </c>
      <c r="AE1639">
        <v>31.824925816023732</v>
      </c>
      <c r="AF1639">
        <v>28.522920618049355</v>
      </c>
      <c r="AG1639">
        <v>1085.0023310023309</v>
      </c>
      <c r="AH1639">
        <v>100</v>
      </c>
      <c r="AI1639">
        <v>0</v>
      </c>
      <c r="AJ1639">
        <v>198.82508622651579</v>
      </c>
      <c r="AK1639">
        <v>57.285445296293112</v>
      </c>
      <c r="AL1639">
        <v>10.132099766831226</v>
      </c>
      <c r="AN1639">
        <v>99</v>
      </c>
      <c r="AO1639">
        <v>99</v>
      </c>
      <c r="AP1639">
        <v>9</v>
      </c>
      <c r="AQ1639">
        <v>99</v>
      </c>
      <c r="AR1639">
        <v>224.76223776223779</v>
      </c>
      <c r="AS1639">
        <v>21.53301013501741</v>
      </c>
    </row>
    <row r="1640" spans="1:45">
      <c r="A1640">
        <v>23</v>
      </c>
      <c r="B1640">
        <v>45</v>
      </c>
      <c r="C1640">
        <v>2024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</v>
      </c>
      <c r="K1640">
        <v>99</v>
      </c>
      <c r="L1640">
        <v>2</v>
      </c>
      <c r="M1640">
        <v>99</v>
      </c>
      <c r="N1640">
        <v>99</v>
      </c>
      <c r="O1640">
        <v>99</v>
      </c>
      <c r="P1640">
        <v>99</v>
      </c>
      <c r="R1640">
        <v>0</v>
      </c>
      <c r="AN1640">
        <v>99</v>
      </c>
      <c r="AO1640">
        <v>99</v>
      </c>
      <c r="AP1640">
        <v>10</v>
      </c>
      <c r="AQ1640">
        <v>99</v>
      </c>
    </row>
    <row r="1641" spans="1:45">
      <c r="A1641">
        <v>23</v>
      </c>
      <c r="B1641">
        <v>46</v>
      </c>
      <c r="C1641">
        <v>2024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</v>
      </c>
      <c r="K1641">
        <v>99</v>
      </c>
      <c r="L1641">
        <v>2</v>
      </c>
      <c r="M1641">
        <v>99</v>
      </c>
      <c r="N1641">
        <v>99</v>
      </c>
      <c r="O1641">
        <v>99</v>
      </c>
      <c r="P1641">
        <v>99</v>
      </c>
      <c r="Q1641">
        <v>19</v>
      </c>
      <c r="R1641">
        <v>25</v>
      </c>
      <c r="S1641">
        <v>2</v>
      </c>
      <c r="T1641">
        <v>5.44</v>
      </c>
      <c r="U1641">
        <v>232.56799999999996</v>
      </c>
      <c r="V1641">
        <v>0</v>
      </c>
      <c r="W1641">
        <v>20</v>
      </c>
      <c r="X1641">
        <v>0</v>
      </c>
      <c r="Y1641">
        <v>24.697493314100559</v>
      </c>
      <c r="Z1641">
        <v>0</v>
      </c>
      <c r="AA1641">
        <v>1.5768322675541599</v>
      </c>
      <c r="AC1641">
        <v>32.236398570023887</v>
      </c>
      <c r="AE1641">
        <v>20.161290322580641</v>
      </c>
      <c r="AF1641">
        <v>17.689815166958237</v>
      </c>
      <c r="AG1641">
        <v>1106.04</v>
      </c>
      <c r="AH1641">
        <v>100</v>
      </c>
      <c r="AI1641">
        <v>0</v>
      </c>
      <c r="AJ1641">
        <v>214.21624214797575</v>
      </c>
      <c r="AK1641">
        <v>42.206621249991009</v>
      </c>
      <c r="AL1641">
        <v>21.239192736953985</v>
      </c>
      <c r="AN1641">
        <v>99</v>
      </c>
      <c r="AO1641">
        <v>99</v>
      </c>
      <c r="AP1641">
        <v>11</v>
      </c>
      <c r="AQ1641">
        <v>99</v>
      </c>
      <c r="AR1641">
        <v>220.8</v>
      </c>
      <c r="AS1641">
        <v>21.562392816194887</v>
      </c>
    </row>
    <row r="1642" spans="1:45">
      <c r="A1642">
        <v>23</v>
      </c>
      <c r="B1642">
        <v>47</v>
      </c>
      <c r="C1642">
        <v>2024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</v>
      </c>
      <c r="K1642">
        <v>99</v>
      </c>
      <c r="L1642">
        <v>2</v>
      </c>
      <c r="M1642">
        <v>99</v>
      </c>
      <c r="N1642">
        <v>99</v>
      </c>
      <c r="O1642">
        <v>99</v>
      </c>
      <c r="P1642">
        <v>99</v>
      </c>
      <c r="Q1642">
        <v>2</v>
      </c>
      <c r="R1642">
        <v>2</v>
      </c>
      <c r="S1642">
        <v>2</v>
      </c>
      <c r="T1642">
        <v>5</v>
      </c>
      <c r="U1642">
        <v>181.4</v>
      </c>
      <c r="V1642">
        <v>0</v>
      </c>
      <c r="W1642">
        <v>0</v>
      </c>
      <c r="X1642">
        <v>0</v>
      </c>
      <c r="Y1642">
        <v>6.2000000000001858</v>
      </c>
      <c r="Z1642">
        <v>0</v>
      </c>
      <c r="AA1642">
        <v>0</v>
      </c>
      <c r="AE1642">
        <v>20</v>
      </c>
      <c r="AF1642">
        <v>14.10959436860732</v>
      </c>
      <c r="AG1642">
        <v>1063.5</v>
      </c>
      <c r="AH1642">
        <v>100</v>
      </c>
      <c r="AI1642">
        <v>0</v>
      </c>
      <c r="AJ1642">
        <v>24.5</v>
      </c>
      <c r="AK1642">
        <v>99.999999999993136</v>
      </c>
      <c r="AN1642">
        <v>99</v>
      </c>
      <c r="AO1642">
        <v>99</v>
      </c>
      <c r="AP1642">
        <v>12</v>
      </c>
      <c r="AQ1642">
        <v>99</v>
      </c>
      <c r="AR1642">
        <v>200</v>
      </c>
      <c r="AS1642">
        <v>22.681555425721999</v>
      </c>
    </row>
    <row r="1643" spans="1:45">
      <c r="A1643">
        <v>23</v>
      </c>
      <c r="B1643">
        <v>48</v>
      </c>
      <c r="C1643">
        <v>2024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</v>
      </c>
      <c r="K1643">
        <v>99</v>
      </c>
      <c r="L1643">
        <v>2</v>
      </c>
      <c r="M1643">
        <v>99</v>
      </c>
      <c r="N1643">
        <v>99</v>
      </c>
      <c r="O1643">
        <v>99</v>
      </c>
      <c r="P1643">
        <v>99</v>
      </c>
      <c r="Q1643">
        <v>13</v>
      </c>
      <c r="R1643">
        <v>14</v>
      </c>
      <c r="S1643">
        <v>2</v>
      </c>
      <c r="T1643">
        <v>3.7142857142857153</v>
      </c>
      <c r="U1643">
        <v>213.82857142857151</v>
      </c>
      <c r="V1643">
        <v>0</v>
      </c>
      <c r="W1643">
        <v>7.1428571428571441</v>
      </c>
      <c r="X1643">
        <v>0</v>
      </c>
      <c r="Y1643">
        <v>26.58937565944661</v>
      </c>
      <c r="Z1643">
        <v>0</v>
      </c>
      <c r="AA1643">
        <v>1.4356965173029848</v>
      </c>
      <c r="AC1643">
        <v>30.146384069547754</v>
      </c>
      <c r="AE1643">
        <v>4.895104895104895</v>
      </c>
      <c r="AF1643">
        <v>3.6520232765246257</v>
      </c>
      <c r="AG1643">
        <v>1163.4285714285711</v>
      </c>
      <c r="AH1643">
        <v>100</v>
      </c>
      <c r="AI1643">
        <v>0</v>
      </c>
      <c r="AJ1643">
        <v>173.35912942531201</v>
      </c>
      <c r="AK1643">
        <v>49.032979946468473</v>
      </c>
      <c r="AL1643">
        <v>-21.560941978248295</v>
      </c>
      <c r="AN1643">
        <v>99</v>
      </c>
      <c r="AO1643">
        <v>99</v>
      </c>
      <c r="AP1643">
        <v>13</v>
      </c>
      <c r="AQ1643">
        <v>99</v>
      </c>
      <c r="AR1643">
        <v>216.3571428571428</v>
      </c>
      <c r="AS1643">
        <v>21.007427010266312</v>
      </c>
    </row>
    <row r="1644" spans="1:45">
      <c r="A1644">
        <v>23</v>
      </c>
      <c r="B1644">
        <v>49</v>
      </c>
      <c r="C1644">
        <v>2024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</v>
      </c>
      <c r="K1644">
        <v>99</v>
      </c>
      <c r="L1644">
        <v>2</v>
      </c>
      <c r="M1644">
        <v>99</v>
      </c>
      <c r="N1644">
        <v>99</v>
      </c>
      <c r="O1644">
        <v>99</v>
      </c>
      <c r="P1644">
        <v>99</v>
      </c>
      <c r="Q1644">
        <v>2</v>
      </c>
      <c r="R1644">
        <v>2</v>
      </c>
      <c r="S1644">
        <v>2</v>
      </c>
      <c r="T1644">
        <v>7.5</v>
      </c>
      <c r="U1644">
        <v>211.2</v>
      </c>
      <c r="V1644">
        <v>0</v>
      </c>
      <c r="W1644">
        <v>100</v>
      </c>
      <c r="X1644">
        <v>0</v>
      </c>
      <c r="Y1644">
        <v>9.7000000000001947</v>
      </c>
      <c r="Z1644">
        <v>0</v>
      </c>
      <c r="AA1644">
        <v>0.5</v>
      </c>
      <c r="AC1644">
        <v>99.99999999999612</v>
      </c>
      <c r="AE1644">
        <v>25</v>
      </c>
      <c r="AF1644">
        <v>19.404630650496141</v>
      </c>
      <c r="AG1644">
        <v>902.5</v>
      </c>
      <c r="AH1644">
        <v>100</v>
      </c>
      <c r="AI1644">
        <v>0</v>
      </c>
      <c r="AJ1644">
        <v>100.5</v>
      </c>
      <c r="AK1644">
        <v>99.999999999998593</v>
      </c>
      <c r="AL1644">
        <v>100</v>
      </c>
      <c r="AN1644">
        <v>99</v>
      </c>
      <c r="AO1644">
        <v>99</v>
      </c>
      <c r="AP1644">
        <v>14</v>
      </c>
      <c r="AQ1644">
        <v>99</v>
      </c>
      <c r="AR1644">
        <v>213.5</v>
      </c>
      <c r="AS1644">
        <v>21.716430339411847</v>
      </c>
    </row>
    <row r="1645" spans="1:45">
      <c r="A1645">
        <v>23</v>
      </c>
      <c r="B1645">
        <v>50</v>
      </c>
      <c r="C1645">
        <v>2024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</v>
      </c>
      <c r="K1645">
        <v>99</v>
      </c>
      <c r="L1645">
        <v>2</v>
      </c>
      <c r="M1645">
        <v>99</v>
      </c>
      <c r="N1645">
        <v>99</v>
      </c>
      <c r="O1645">
        <v>99</v>
      </c>
      <c r="P1645">
        <v>99</v>
      </c>
      <c r="R1645">
        <v>0</v>
      </c>
      <c r="AN1645">
        <v>99</v>
      </c>
      <c r="AO1645">
        <v>99</v>
      </c>
      <c r="AP1645">
        <v>15</v>
      </c>
      <c r="AQ1645">
        <v>99</v>
      </c>
    </row>
    <row r="1646" spans="1:45">
      <c r="A1646">
        <v>23</v>
      </c>
      <c r="B1646">
        <v>51</v>
      </c>
      <c r="C1646">
        <v>2024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</v>
      </c>
      <c r="K1646">
        <v>99</v>
      </c>
      <c r="L1646">
        <v>2</v>
      </c>
      <c r="M1646">
        <v>99</v>
      </c>
      <c r="N1646">
        <v>99</v>
      </c>
      <c r="O1646">
        <v>99</v>
      </c>
      <c r="P1646">
        <v>99</v>
      </c>
      <c r="R1646">
        <v>0</v>
      </c>
      <c r="AN1646">
        <v>99</v>
      </c>
      <c r="AO1646">
        <v>99</v>
      </c>
      <c r="AP1646">
        <v>16</v>
      </c>
      <c r="AQ1646">
        <v>99</v>
      </c>
    </row>
    <row r="1647" spans="1:45">
      <c r="A1647">
        <v>23</v>
      </c>
      <c r="B1647">
        <v>52</v>
      </c>
      <c r="C1647">
        <v>2024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</v>
      </c>
      <c r="K1647">
        <v>99</v>
      </c>
      <c r="L1647">
        <v>2</v>
      </c>
      <c r="M1647">
        <v>99</v>
      </c>
      <c r="N1647">
        <v>99</v>
      </c>
      <c r="O1647">
        <v>99</v>
      </c>
      <c r="P1647">
        <v>99</v>
      </c>
      <c r="R1647">
        <v>0</v>
      </c>
      <c r="AN1647">
        <v>99</v>
      </c>
      <c r="AO1647">
        <v>99</v>
      </c>
      <c r="AP1647">
        <v>17</v>
      </c>
      <c r="AQ1647">
        <v>99</v>
      </c>
    </row>
    <row r="1648" spans="1:45">
      <c r="A1648">
        <v>23</v>
      </c>
      <c r="B1648">
        <v>53</v>
      </c>
      <c r="C1648">
        <v>2024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</v>
      </c>
      <c r="K1648">
        <v>99</v>
      </c>
      <c r="L1648">
        <v>2</v>
      </c>
      <c r="M1648">
        <v>99</v>
      </c>
      <c r="N1648">
        <v>99</v>
      </c>
      <c r="O1648">
        <v>99</v>
      </c>
      <c r="P1648">
        <v>99</v>
      </c>
      <c r="Q1648">
        <v>29</v>
      </c>
      <c r="R1648">
        <v>35</v>
      </c>
      <c r="S1648">
        <v>2</v>
      </c>
      <c r="T1648">
        <v>4.3714285714285692</v>
      </c>
      <c r="U1648">
        <v>179.93142857142851</v>
      </c>
      <c r="V1648">
        <v>0</v>
      </c>
      <c r="W1648">
        <v>8.5714285714285694</v>
      </c>
      <c r="X1648">
        <v>0</v>
      </c>
      <c r="Y1648">
        <v>20.511094857293795</v>
      </c>
      <c r="Z1648">
        <v>0</v>
      </c>
      <c r="AA1648">
        <v>1.2209063210983728</v>
      </c>
      <c r="AC1648">
        <v>25.658642365129431</v>
      </c>
      <c r="AE1648">
        <v>3.0303030303030303</v>
      </c>
      <c r="AF1648">
        <v>2.0864172171827278</v>
      </c>
      <c r="AG1648">
        <v>1102.285714285714</v>
      </c>
      <c r="AH1648">
        <v>100</v>
      </c>
      <c r="AI1648">
        <v>100</v>
      </c>
      <c r="AJ1648">
        <v>203.32403012061795</v>
      </c>
      <c r="AK1648">
        <v>16.245371750434611</v>
      </c>
      <c r="AL1648">
        <v>-26.319207556144526</v>
      </c>
      <c r="AN1648">
        <v>99</v>
      </c>
      <c r="AO1648">
        <v>99</v>
      </c>
      <c r="AP1648">
        <v>21</v>
      </c>
      <c r="AQ1648">
        <v>99</v>
      </c>
      <c r="AR1648">
        <v>204.37142857142859</v>
      </c>
      <c r="AS1648">
        <v>21.003577129172527</v>
      </c>
    </row>
    <row r="1649" spans="1:45">
      <c r="A1649">
        <v>23</v>
      </c>
      <c r="B1649">
        <v>54</v>
      </c>
      <c r="C1649">
        <v>2024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</v>
      </c>
      <c r="K1649">
        <v>99</v>
      </c>
      <c r="L1649">
        <v>2</v>
      </c>
      <c r="M1649">
        <v>99</v>
      </c>
      <c r="N1649">
        <v>99</v>
      </c>
      <c r="O1649">
        <v>99</v>
      </c>
      <c r="P1649">
        <v>99</v>
      </c>
      <c r="Q1649">
        <v>14</v>
      </c>
      <c r="R1649">
        <v>17</v>
      </c>
      <c r="S1649">
        <v>2</v>
      </c>
      <c r="T1649">
        <v>3.1764705882352939</v>
      </c>
      <c r="U1649">
        <v>175.4411764705882</v>
      </c>
      <c r="V1649">
        <v>0</v>
      </c>
      <c r="W1649">
        <v>0</v>
      </c>
      <c r="X1649">
        <v>0</v>
      </c>
      <c r="Y1649">
        <v>27.806602238096197</v>
      </c>
      <c r="Z1649">
        <v>0</v>
      </c>
      <c r="AA1649">
        <v>0.92261100831518428</v>
      </c>
      <c r="AC1649">
        <v>-19.838952998511957</v>
      </c>
      <c r="AE1649">
        <v>0.70686070686070679</v>
      </c>
      <c r="AF1649">
        <v>0.41376166440259615</v>
      </c>
      <c r="AG1649">
        <v>1049.0588235294117</v>
      </c>
      <c r="AH1649">
        <v>100</v>
      </c>
      <c r="AI1649">
        <v>100</v>
      </c>
      <c r="AJ1649">
        <v>174.9162726053398</v>
      </c>
      <c r="AK1649">
        <v>13.318800838618643</v>
      </c>
      <c r="AL1649">
        <v>33.199876913303321</v>
      </c>
      <c r="AN1649">
        <v>99</v>
      </c>
      <c r="AO1649">
        <v>99</v>
      </c>
      <c r="AP1649">
        <v>22</v>
      </c>
      <c r="AQ1649">
        <v>99</v>
      </c>
      <c r="AR1649">
        <v>203.52941176470588</v>
      </c>
      <c r="AS1649">
        <v>20.657833170095575</v>
      </c>
    </row>
    <row r="1650" spans="1:45">
      <c r="A1650">
        <v>23</v>
      </c>
      <c r="B1650">
        <v>55</v>
      </c>
      <c r="C1650">
        <v>2024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</v>
      </c>
      <c r="K1650">
        <v>99</v>
      </c>
      <c r="L1650">
        <v>2</v>
      </c>
      <c r="M1650">
        <v>99</v>
      </c>
      <c r="N1650">
        <v>99</v>
      </c>
      <c r="O1650">
        <v>99</v>
      </c>
      <c r="P1650">
        <v>99</v>
      </c>
      <c r="Q1650">
        <v>35</v>
      </c>
      <c r="R1650">
        <v>45</v>
      </c>
      <c r="S1650">
        <v>2</v>
      </c>
      <c r="T1650">
        <v>4.1111111111111116</v>
      </c>
      <c r="U1650">
        <v>170.90444444444444</v>
      </c>
      <c r="V1650">
        <v>0</v>
      </c>
      <c r="W1650">
        <v>0</v>
      </c>
      <c r="X1650">
        <v>0</v>
      </c>
      <c r="Y1650">
        <v>28.630286648586743</v>
      </c>
      <c r="Z1650">
        <v>0</v>
      </c>
      <c r="AA1650">
        <v>1.0587670444063657</v>
      </c>
      <c r="AC1650">
        <v>30.927728546635507</v>
      </c>
      <c r="AE1650">
        <v>2.4986118822876175</v>
      </c>
      <c r="AF1650">
        <v>1.5713665456068575</v>
      </c>
      <c r="AG1650">
        <v>1055.4888888888888</v>
      </c>
      <c r="AH1650">
        <v>100</v>
      </c>
      <c r="AI1650">
        <v>100</v>
      </c>
      <c r="AJ1650">
        <v>159.53064800946865</v>
      </c>
      <c r="AK1650">
        <v>35.512239627586425</v>
      </c>
      <c r="AL1650">
        <v>3.5464286698292558</v>
      </c>
      <c r="AN1650">
        <v>99</v>
      </c>
      <c r="AO1650">
        <v>99</v>
      </c>
      <c r="AP1650">
        <v>23</v>
      </c>
      <c r="AQ1650">
        <v>99</v>
      </c>
      <c r="AR1650">
        <v>201.35555555555555</v>
      </c>
      <c r="AS1650">
        <v>20.726700215125849</v>
      </c>
    </row>
    <row r="1651" spans="1:45">
      <c r="A1651">
        <v>23</v>
      </c>
      <c r="B1651">
        <v>56</v>
      </c>
      <c r="C1651">
        <v>2024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</v>
      </c>
      <c r="K1651">
        <v>99</v>
      </c>
      <c r="L1651">
        <v>2</v>
      </c>
      <c r="M1651">
        <v>99</v>
      </c>
      <c r="N1651">
        <v>99</v>
      </c>
      <c r="O1651">
        <v>99</v>
      </c>
      <c r="P1651">
        <v>99</v>
      </c>
      <c r="Q1651">
        <v>5</v>
      </c>
      <c r="R1651">
        <v>5</v>
      </c>
      <c r="S1651">
        <v>2</v>
      </c>
      <c r="T1651">
        <v>3</v>
      </c>
      <c r="U1651">
        <v>172.82000000000005</v>
      </c>
      <c r="V1651">
        <v>0</v>
      </c>
      <c r="W1651">
        <v>0</v>
      </c>
      <c r="X1651">
        <v>0</v>
      </c>
      <c r="Y1651">
        <v>17.810828167157013</v>
      </c>
      <c r="Z1651">
        <v>0</v>
      </c>
      <c r="AA1651">
        <v>0.63245553203367599</v>
      </c>
      <c r="AC1651">
        <v>-17.754804158964308</v>
      </c>
      <c r="AE1651">
        <v>0.29832935560859181</v>
      </c>
      <c r="AF1651">
        <v>0.17457419130389804</v>
      </c>
      <c r="AG1651">
        <v>994.4</v>
      </c>
      <c r="AH1651">
        <v>100</v>
      </c>
      <c r="AI1651">
        <v>100</v>
      </c>
      <c r="AJ1651">
        <v>168.98591657295003</v>
      </c>
      <c r="AK1651">
        <v>62.163099805486681</v>
      </c>
      <c r="AL1651">
        <v>36.116594849430925</v>
      </c>
      <c r="AN1651">
        <v>99</v>
      </c>
      <c r="AO1651">
        <v>99</v>
      </c>
      <c r="AP1651">
        <v>24</v>
      </c>
      <c r="AQ1651">
        <v>99</v>
      </c>
      <c r="AR1651">
        <v>202.2</v>
      </c>
      <c r="AS1651">
        <v>20.831603807066156</v>
      </c>
    </row>
    <row r="1652" spans="1:45">
      <c r="A1652">
        <v>23</v>
      </c>
      <c r="B1652">
        <v>57</v>
      </c>
      <c r="C1652">
        <v>2024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</v>
      </c>
      <c r="K1652">
        <v>99</v>
      </c>
      <c r="L1652">
        <v>2</v>
      </c>
      <c r="M1652">
        <v>99</v>
      </c>
      <c r="N1652">
        <v>99</v>
      </c>
      <c r="O1652">
        <v>99</v>
      </c>
      <c r="P1652">
        <v>99</v>
      </c>
      <c r="Q1652">
        <v>12</v>
      </c>
      <c r="R1652">
        <v>14</v>
      </c>
      <c r="S1652">
        <v>2</v>
      </c>
      <c r="T1652">
        <v>3.6428571428571441</v>
      </c>
      <c r="U1652">
        <v>189.51428571428576</v>
      </c>
      <c r="V1652">
        <v>0</v>
      </c>
      <c r="W1652">
        <v>0</v>
      </c>
      <c r="X1652">
        <v>0</v>
      </c>
      <c r="Y1652">
        <v>21.378923437510821</v>
      </c>
      <c r="Z1652">
        <v>0</v>
      </c>
      <c r="AA1652">
        <v>0.61028598180839555</v>
      </c>
      <c r="AC1652">
        <v>30.642142619362222</v>
      </c>
      <c r="AE1652">
        <v>1.8918918918918923</v>
      </c>
      <c r="AF1652">
        <v>1.2728732912496437</v>
      </c>
      <c r="AG1652">
        <v>1147.5</v>
      </c>
      <c r="AH1652">
        <v>100</v>
      </c>
      <c r="AI1652">
        <v>100</v>
      </c>
      <c r="AJ1652">
        <v>164.55600436151997</v>
      </c>
      <c r="AK1652">
        <v>-13.369697552233671</v>
      </c>
      <c r="AL1652">
        <v>6.721352072778398</v>
      </c>
      <c r="AN1652">
        <v>99</v>
      </c>
      <c r="AO1652">
        <v>99</v>
      </c>
      <c r="AP1652">
        <v>25</v>
      </c>
      <c r="AQ1652">
        <v>99</v>
      </c>
      <c r="AR1652">
        <v>208.21428571428575</v>
      </c>
      <c r="AS1652">
        <v>20.914806437830336</v>
      </c>
    </row>
    <row r="1653" spans="1:45">
      <c r="A1653">
        <v>23</v>
      </c>
      <c r="B1653">
        <v>58</v>
      </c>
      <c r="C1653">
        <v>2024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</v>
      </c>
      <c r="K1653">
        <v>99</v>
      </c>
      <c r="L1653">
        <v>2</v>
      </c>
      <c r="M1653">
        <v>99</v>
      </c>
      <c r="N1653">
        <v>99</v>
      </c>
      <c r="O1653">
        <v>99</v>
      </c>
      <c r="P1653">
        <v>99</v>
      </c>
      <c r="Q1653">
        <v>1</v>
      </c>
      <c r="R1653">
        <v>1</v>
      </c>
      <c r="S1653">
        <v>2</v>
      </c>
      <c r="T1653">
        <v>4</v>
      </c>
      <c r="U1653">
        <v>188.9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E1653">
        <v>0.86956521739130432</v>
      </c>
      <c r="AF1653">
        <v>0.5415835225578568</v>
      </c>
      <c r="AG1653">
        <v>1263</v>
      </c>
      <c r="AH1653">
        <v>100</v>
      </c>
      <c r="AI1653">
        <v>100</v>
      </c>
      <c r="AJ1653">
        <v>0</v>
      </c>
      <c r="AN1653">
        <v>99</v>
      </c>
      <c r="AO1653">
        <v>99</v>
      </c>
      <c r="AP1653">
        <v>26</v>
      </c>
      <c r="AQ1653">
        <v>99</v>
      </c>
      <c r="AR1653">
        <v>208</v>
      </c>
      <c r="AS1653">
        <v>21.00253897360037</v>
      </c>
    </row>
    <row r="1654" spans="1:45">
      <c r="A1654">
        <v>23</v>
      </c>
      <c r="B1654">
        <v>59</v>
      </c>
      <c r="C1654">
        <v>2024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</v>
      </c>
      <c r="K1654">
        <v>99</v>
      </c>
      <c r="L1654">
        <v>2</v>
      </c>
      <c r="M1654">
        <v>99</v>
      </c>
      <c r="N1654">
        <v>99</v>
      </c>
      <c r="O1654">
        <v>99</v>
      </c>
      <c r="P1654">
        <v>99</v>
      </c>
      <c r="Q1654">
        <v>3</v>
      </c>
      <c r="R1654">
        <v>5</v>
      </c>
      <c r="S1654">
        <v>2</v>
      </c>
      <c r="T1654">
        <v>3.8</v>
      </c>
      <c r="U1654">
        <v>92.66</v>
      </c>
      <c r="V1654">
        <v>0</v>
      </c>
      <c r="W1654">
        <v>0</v>
      </c>
      <c r="X1654">
        <v>0</v>
      </c>
      <c r="Y1654">
        <v>41.043908195979611</v>
      </c>
      <c r="Z1654">
        <v>0</v>
      </c>
      <c r="AA1654">
        <v>0.3999999999999993</v>
      </c>
      <c r="AC1654">
        <v>-27.945681842070439</v>
      </c>
      <c r="AE1654">
        <v>3.52112676056338</v>
      </c>
      <c r="AF1654">
        <v>1.9580744685347196</v>
      </c>
      <c r="AG1654">
        <v>1119.5999999999999</v>
      </c>
      <c r="AH1654">
        <v>100</v>
      </c>
      <c r="AI1654">
        <v>100</v>
      </c>
      <c r="AJ1654">
        <v>269.56750546013558</v>
      </c>
      <c r="AK1654">
        <v>71.625538210400975</v>
      </c>
      <c r="AL1654">
        <v>-14.356329756414963</v>
      </c>
      <c r="AN1654">
        <v>99</v>
      </c>
      <c r="AO1654">
        <v>99</v>
      </c>
      <c r="AP1654">
        <v>27</v>
      </c>
      <c r="AQ1654">
        <v>99</v>
      </c>
      <c r="AR1654">
        <v>165.4</v>
      </c>
      <c r="AS1654">
        <v>19.088926928746488</v>
      </c>
    </row>
    <row r="1655" spans="1:45">
      <c r="A1655">
        <v>23</v>
      </c>
      <c r="B1655">
        <v>60</v>
      </c>
      <c r="C1655">
        <v>2024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</v>
      </c>
      <c r="K1655">
        <v>99</v>
      </c>
      <c r="L1655">
        <v>2</v>
      </c>
      <c r="M1655">
        <v>99</v>
      </c>
      <c r="N1655">
        <v>99</v>
      </c>
      <c r="O1655">
        <v>99</v>
      </c>
      <c r="P1655">
        <v>99</v>
      </c>
      <c r="Q1655">
        <v>3</v>
      </c>
      <c r="R1655">
        <v>4</v>
      </c>
      <c r="S1655">
        <v>2</v>
      </c>
      <c r="T1655">
        <v>3</v>
      </c>
      <c r="U1655">
        <v>172.7</v>
      </c>
      <c r="V1655">
        <v>0</v>
      </c>
      <c r="W1655">
        <v>0</v>
      </c>
      <c r="X1655">
        <v>0</v>
      </c>
      <c r="Y1655">
        <v>9.8333615818804976</v>
      </c>
      <c r="Z1655">
        <v>0</v>
      </c>
      <c r="AA1655">
        <v>0</v>
      </c>
      <c r="AE1655">
        <v>2.5</v>
      </c>
      <c r="AF1655">
        <v>1.7769454955151931</v>
      </c>
      <c r="AG1655">
        <v>1349.75</v>
      </c>
      <c r="AH1655">
        <v>100</v>
      </c>
      <c r="AI1655">
        <v>100</v>
      </c>
      <c r="AJ1655">
        <v>45.029851210058425</v>
      </c>
      <c r="AK1655">
        <v>84.870010312644879</v>
      </c>
      <c r="AN1655">
        <v>99</v>
      </c>
      <c r="AO1655">
        <v>99</v>
      </c>
      <c r="AP1655">
        <v>28</v>
      </c>
      <c r="AQ1655">
        <v>99</v>
      </c>
      <c r="AR1655">
        <v>202.25</v>
      </c>
      <c r="AS1655">
        <v>20.871028910624847</v>
      </c>
    </row>
    <row r="1656" spans="1:45">
      <c r="A1656">
        <v>23</v>
      </c>
      <c r="B1656">
        <v>61</v>
      </c>
      <c r="C1656">
        <v>2024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</v>
      </c>
      <c r="K1656">
        <v>99</v>
      </c>
      <c r="L1656">
        <v>2</v>
      </c>
      <c r="M1656">
        <v>99</v>
      </c>
      <c r="N1656">
        <v>99</v>
      </c>
      <c r="O1656">
        <v>99</v>
      </c>
      <c r="P1656">
        <v>99</v>
      </c>
      <c r="Q1656">
        <v>6</v>
      </c>
      <c r="R1656">
        <v>7</v>
      </c>
      <c r="S1656">
        <v>2</v>
      </c>
      <c r="T1656">
        <v>5.2857142857142847</v>
      </c>
      <c r="U1656">
        <v>121.95714285714288</v>
      </c>
      <c r="V1656">
        <v>0</v>
      </c>
      <c r="W1656">
        <v>28.571428571428577</v>
      </c>
      <c r="X1656">
        <v>0</v>
      </c>
      <c r="Y1656">
        <v>29.97212310239804</v>
      </c>
      <c r="Z1656">
        <v>0</v>
      </c>
      <c r="AA1656">
        <v>1.3850513878332378</v>
      </c>
      <c r="AC1656">
        <v>79.798101589622021</v>
      </c>
      <c r="AE1656">
        <v>6.4814814814814827</v>
      </c>
      <c r="AF1656">
        <v>5.5020978480139755</v>
      </c>
      <c r="AG1656">
        <v>1111.1428571428571</v>
      </c>
      <c r="AH1656">
        <v>100</v>
      </c>
      <c r="AI1656">
        <v>100</v>
      </c>
      <c r="AJ1656">
        <v>256.08504645997647</v>
      </c>
      <c r="AK1656">
        <v>16.198557620532739</v>
      </c>
      <c r="AL1656">
        <v>13.038082333143597</v>
      </c>
      <c r="AN1656">
        <v>99</v>
      </c>
      <c r="AO1656">
        <v>99</v>
      </c>
      <c r="AP1656">
        <v>29</v>
      </c>
      <c r="AQ1656">
        <v>99</v>
      </c>
      <c r="AR1656">
        <v>179.71428571428575</v>
      </c>
      <c r="AS1656">
        <v>20.57452988493764</v>
      </c>
    </row>
    <row r="1657" spans="1:45">
      <c r="A1657">
        <v>23</v>
      </c>
      <c r="B1657">
        <v>62</v>
      </c>
      <c r="C1657">
        <v>2024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</v>
      </c>
      <c r="K1657">
        <v>99</v>
      </c>
      <c r="L1657">
        <v>2</v>
      </c>
      <c r="M1657">
        <v>99</v>
      </c>
      <c r="N1657">
        <v>99</v>
      </c>
      <c r="O1657">
        <v>99</v>
      </c>
      <c r="P1657">
        <v>99</v>
      </c>
      <c r="R1657">
        <v>0</v>
      </c>
      <c r="AN1657">
        <v>99</v>
      </c>
      <c r="AO1657">
        <v>99</v>
      </c>
      <c r="AP1657">
        <v>30</v>
      </c>
      <c r="AQ1657">
        <v>99</v>
      </c>
    </row>
    <row r="1658" spans="1:45">
      <c r="A1658">
        <v>23</v>
      </c>
      <c r="B1658">
        <v>63</v>
      </c>
      <c r="C1658">
        <v>2024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</v>
      </c>
      <c r="K1658">
        <v>99</v>
      </c>
      <c r="L1658">
        <v>2</v>
      </c>
      <c r="M1658">
        <v>99</v>
      </c>
      <c r="N1658">
        <v>99</v>
      </c>
      <c r="O1658">
        <v>99</v>
      </c>
      <c r="P1658">
        <v>99</v>
      </c>
      <c r="R1658">
        <v>0</v>
      </c>
      <c r="AN1658">
        <v>99</v>
      </c>
      <c r="AO1658">
        <v>99</v>
      </c>
      <c r="AP1658">
        <v>31</v>
      </c>
      <c r="AQ1658">
        <v>99</v>
      </c>
    </row>
    <row r="1659" spans="1:45">
      <c r="A1659">
        <v>23</v>
      </c>
      <c r="B1659">
        <v>64</v>
      </c>
      <c r="C1659">
        <v>2024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</v>
      </c>
      <c r="K1659">
        <v>99</v>
      </c>
      <c r="L1659">
        <v>2</v>
      </c>
      <c r="M1659">
        <v>99</v>
      </c>
      <c r="N1659">
        <v>99</v>
      </c>
      <c r="O1659">
        <v>99</v>
      </c>
      <c r="P1659">
        <v>99</v>
      </c>
      <c r="R1659">
        <v>0</v>
      </c>
      <c r="AN1659">
        <v>99</v>
      </c>
      <c r="AO1659">
        <v>99</v>
      </c>
      <c r="AP1659">
        <v>32</v>
      </c>
      <c r="AQ1659">
        <v>99</v>
      </c>
    </row>
    <row r="1660" spans="1:45">
      <c r="A1660">
        <v>23</v>
      </c>
      <c r="B1660">
        <v>65</v>
      </c>
      <c r="C1660">
        <v>2024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</v>
      </c>
      <c r="K1660">
        <v>99</v>
      </c>
      <c r="L1660">
        <v>2</v>
      </c>
      <c r="M1660">
        <v>99</v>
      </c>
      <c r="N1660">
        <v>99</v>
      </c>
      <c r="O1660">
        <v>99</v>
      </c>
      <c r="P1660">
        <v>99</v>
      </c>
      <c r="R1660">
        <v>0</v>
      </c>
      <c r="AN1660">
        <v>99</v>
      </c>
      <c r="AO1660">
        <v>99</v>
      </c>
      <c r="AP1660">
        <v>33</v>
      </c>
      <c r="AQ1660">
        <v>99</v>
      </c>
    </row>
    <row r="1661" spans="1:45">
      <c r="A1661">
        <v>23</v>
      </c>
      <c r="B1661">
        <v>66</v>
      </c>
      <c r="C1661">
        <v>2024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</v>
      </c>
      <c r="K1661">
        <v>99</v>
      </c>
      <c r="L1661">
        <v>2</v>
      </c>
      <c r="M1661">
        <v>99</v>
      </c>
      <c r="N1661">
        <v>99</v>
      </c>
      <c r="O1661">
        <v>99</v>
      </c>
      <c r="P1661">
        <v>99</v>
      </c>
      <c r="R1661">
        <v>0</v>
      </c>
      <c r="AN1661">
        <v>99</v>
      </c>
      <c r="AO1661">
        <v>99</v>
      </c>
      <c r="AP1661">
        <v>34</v>
      </c>
      <c r="AQ1661">
        <v>99</v>
      </c>
    </row>
    <row r="1662" spans="1:45">
      <c r="A1662">
        <v>23</v>
      </c>
      <c r="B1662">
        <v>67</v>
      </c>
      <c r="C1662">
        <v>2024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</v>
      </c>
      <c r="K1662">
        <v>99</v>
      </c>
      <c r="L1662">
        <v>2</v>
      </c>
      <c r="M1662">
        <v>99</v>
      </c>
      <c r="N1662">
        <v>99</v>
      </c>
      <c r="O1662">
        <v>99</v>
      </c>
      <c r="P1662">
        <v>99</v>
      </c>
      <c r="R1662">
        <v>0</v>
      </c>
      <c r="AN1662">
        <v>99</v>
      </c>
      <c r="AO1662">
        <v>99</v>
      </c>
      <c r="AP1662">
        <v>39</v>
      </c>
      <c r="AQ1662">
        <v>99</v>
      </c>
    </row>
    <row r="1663" spans="1:45">
      <c r="A1663">
        <v>23</v>
      </c>
      <c r="B1663">
        <v>68</v>
      </c>
      <c r="C1663">
        <v>2024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</v>
      </c>
      <c r="K1663">
        <v>99</v>
      </c>
      <c r="L1663">
        <v>2</v>
      </c>
      <c r="M1663">
        <v>99</v>
      </c>
      <c r="N1663">
        <v>99</v>
      </c>
      <c r="O1663">
        <v>99</v>
      </c>
      <c r="P1663">
        <v>99</v>
      </c>
      <c r="R1663">
        <v>0</v>
      </c>
      <c r="AN1663">
        <v>99</v>
      </c>
      <c r="AO1663">
        <v>99</v>
      </c>
      <c r="AP1663">
        <v>40</v>
      </c>
      <c r="AQ1663">
        <v>99</v>
      </c>
    </row>
    <row r="1664" spans="1:45">
      <c r="A1664">
        <v>23</v>
      </c>
      <c r="B1664">
        <v>69</v>
      </c>
      <c r="C1664">
        <v>2024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</v>
      </c>
      <c r="K1664">
        <v>99</v>
      </c>
      <c r="L1664">
        <v>2</v>
      </c>
      <c r="M1664">
        <v>99</v>
      </c>
      <c r="N1664">
        <v>99</v>
      </c>
      <c r="O1664">
        <v>99</v>
      </c>
      <c r="P1664">
        <v>99</v>
      </c>
      <c r="Q1664">
        <v>143</v>
      </c>
      <c r="R1664">
        <v>224</v>
      </c>
      <c r="S1664">
        <v>2</v>
      </c>
      <c r="T1664">
        <v>5.2232142857142847</v>
      </c>
      <c r="U1664">
        <v>209.75089285714296</v>
      </c>
      <c r="V1664">
        <v>0</v>
      </c>
      <c r="W1664">
        <v>16.071428571428577</v>
      </c>
      <c r="X1664">
        <v>0</v>
      </c>
      <c r="Y1664">
        <v>37.39910115310132</v>
      </c>
      <c r="Z1664">
        <v>0</v>
      </c>
      <c r="AA1664">
        <v>1.3175316574440823</v>
      </c>
      <c r="AC1664">
        <v>39.396241074448547</v>
      </c>
      <c r="AE1664">
        <v>11.422743498215196</v>
      </c>
      <c r="AF1664">
        <v>8.9888246641401501</v>
      </c>
      <c r="AG1664">
        <v>1097.566964285714</v>
      </c>
      <c r="AH1664">
        <v>99.553571428571445</v>
      </c>
      <c r="AI1664">
        <v>100</v>
      </c>
      <c r="AJ1664">
        <v>205.91965964926763</v>
      </c>
      <c r="AK1664">
        <v>33.186460725647528</v>
      </c>
      <c r="AL1664">
        <v>7.005888970134289</v>
      </c>
      <c r="AN1664">
        <v>99</v>
      </c>
      <c r="AO1664">
        <v>99</v>
      </c>
      <c r="AP1664">
        <v>98</v>
      </c>
      <c r="AQ1664">
        <v>99</v>
      </c>
      <c r="AR1664">
        <v>212.7633928571428</v>
      </c>
      <c r="AS1664">
        <v>21.534647735945281</v>
      </c>
    </row>
    <row r="1665" spans="1:45">
      <c r="A1665">
        <v>23</v>
      </c>
      <c r="B1665">
        <v>70</v>
      </c>
      <c r="C1665">
        <v>2024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</v>
      </c>
      <c r="K1665">
        <v>99</v>
      </c>
      <c r="L1665">
        <v>2</v>
      </c>
      <c r="M1665">
        <v>99</v>
      </c>
      <c r="N1665">
        <v>99</v>
      </c>
      <c r="O1665">
        <v>99</v>
      </c>
      <c r="P1665">
        <v>99</v>
      </c>
      <c r="Q1665">
        <v>18</v>
      </c>
      <c r="R1665">
        <v>24</v>
      </c>
      <c r="S1665">
        <v>2</v>
      </c>
      <c r="T1665">
        <v>5.5</v>
      </c>
      <c r="U1665">
        <v>220.32916666666659</v>
      </c>
      <c r="V1665">
        <v>0</v>
      </c>
      <c r="W1665">
        <v>25</v>
      </c>
      <c r="X1665">
        <v>0</v>
      </c>
      <c r="Y1665">
        <v>29.141901092851903</v>
      </c>
      <c r="Z1665">
        <v>0</v>
      </c>
      <c r="AA1665">
        <v>1.258305739211792</v>
      </c>
      <c r="AC1665">
        <v>2.0623450580776637</v>
      </c>
      <c r="AE1665">
        <v>16.901408450704221</v>
      </c>
      <c r="AF1665">
        <v>13.990448851084093</v>
      </c>
      <c r="AG1665">
        <v>1117.666666666667</v>
      </c>
      <c r="AH1665">
        <v>100</v>
      </c>
      <c r="AI1665">
        <v>0</v>
      </c>
      <c r="AJ1665">
        <v>155.34683417723284</v>
      </c>
      <c r="AK1665">
        <v>29.499770484553778</v>
      </c>
      <c r="AL1665">
        <v>42.972508033164551</v>
      </c>
      <c r="AN1665">
        <v>99</v>
      </c>
      <c r="AO1665">
        <v>99</v>
      </c>
      <c r="AP1665">
        <v>99</v>
      </c>
      <c r="AQ1665">
        <v>99</v>
      </c>
      <c r="AR1665">
        <v>216.125</v>
      </c>
      <c r="AS1665">
        <v>21.718537017702126</v>
      </c>
    </row>
    <row r="1666" spans="1:45">
      <c r="A1666">
        <v>23</v>
      </c>
      <c r="B1666">
        <v>71</v>
      </c>
      <c r="C1666">
        <v>2024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</v>
      </c>
      <c r="K1666">
        <v>99</v>
      </c>
      <c r="L1666">
        <v>3</v>
      </c>
      <c r="M1666">
        <v>99</v>
      </c>
      <c r="N1666">
        <v>99</v>
      </c>
      <c r="O1666">
        <v>99</v>
      </c>
      <c r="P1666">
        <v>99</v>
      </c>
      <c r="Q1666">
        <v>4002</v>
      </c>
      <c r="R1666">
        <v>9931</v>
      </c>
      <c r="S1666">
        <v>3</v>
      </c>
      <c r="T1666">
        <v>7.0081562783204099</v>
      </c>
      <c r="U1666">
        <v>252.25996374987483</v>
      </c>
      <c r="V1666">
        <v>0</v>
      </c>
      <c r="W1666">
        <v>67.767596415265317</v>
      </c>
      <c r="X1666">
        <v>2.0138958815829226E-2</v>
      </c>
      <c r="Y1666">
        <v>26.550959814686735</v>
      </c>
      <c r="Z1666">
        <v>0</v>
      </c>
      <c r="AA1666">
        <v>1.2803692504611843</v>
      </c>
      <c r="AC1666">
        <v>29.704933747619098</v>
      </c>
      <c r="AE1666">
        <v>35.122900088417346</v>
      </c>
      <c r="AF1666">
        <v>33.545050284293445</v>
      </c>
      <c r="AG1666">
        <v>1096.9652602960432</v>
      </c>
      <c r="AH1666">
        <v>99.939583123552495</v>
      </c>
      <c r="AI1666">
        <v>0</v>
      </c>
      <c r="AJ1666">
        <v>203.17122600483225</v>
      </c>
      <c r="AK1666">
        <v>55.387432960088915</v>
      </c>
      <c r="AL1666">
        <v>11.952299027536521</v>
      </c>
      <c r="AN1666">
        <v>99</v>
      </c>
      <c r="AO1666">
        <v>99</v>
      </c>
      <c r="AP1666">
        <v>1</v>
      </c>
      <c r="AQ1666">
        <v>99</v>
      </c>
      <c r="AR1666">
        <v>217.78833954284565</v>
      </c>
      <c r="AS1666">
        <v>24.359573799401367</v>
      </c>
    </row>
    <row r="1667" spans="1:45">
      <c r="A1667">
        <v>23</v>
      </c>
      <c r="B1667">
        <v>72</v>
      </c>
      <c r="C1667">
        <v>2024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</v>
      </c>
      <c r="K1667">
        <v>99</v>
      </c>
      <c r="L1667">
        <v>3</v>
      </c>
      <c r="M1667">
        <v>99</v>
      </c>
      <c r="N1667">
        <v>99</v>
      </c>
      <c r="O1667">
        <v>99</v>
      </c>
      <c r="P1667">
        <v>99</v>
      </c>
      <c r="Q1667">
        <v>96</v>
      </c>
      <c r="R1667">
        <v>155</v>
      </c>
      <c r="S1667">
        <v>3</v>
      </c>
      <c r="T1667">
        <v>7.8516129032258064</v>
      </c>
      <c r="U1667">
        <v>214.78903225806465</v>
      </c>
      <c r="V1667">
        <v>0</v>
      </c>
      <c r="W1667">
        <v>90.322580645161281</v>
      </c>
      <c r="X1667">
        <v>0</v>
      </c>
      <c r="Y1667">
        <v>28.696023255432777</v>
      </c>
      <c r="Z1667">
        <v>0</v>
      </c>
      <c r="AA1667">
        <v>1.1233219650896462</v>
      </c>
      <c r="AC1667">
        <v>36.773392324822446</v>
      </c>
      <c r="AE1667">
        <v>22.238163558106173</v>
      </c>
      <c r="AF1667">
        <v>24.539212116476936</v>
      </c>
      <c r="AG1667">
        <v>1030.6064516129029</v>
      </c>
      <c r="AH1667">
        <v>100</v>
      </c>
      <c r="AI1667">
        <v>0</v>
      </c>
      <c r="AJ1667">
        <v>202.05395308772589</v>
      </c>
      <c r="AK1667">
        <v>62.002837676780082</v>
      </c>
      <c r="AL1667">
        <v>29.351253215969976</v>
      </c>
      <c r="AN1667">
        <v>99</v>
      </c>
      <c r="AO1667">
        <v>99</v>
      </c>
      <c r="AP1667">
        <v>2</v>
      </c>
      <c r="AQ1667">
        <v>99</v>
      </c>
      <c r="AR1667">
        <v>205.63225806451609</v>
      </c>
      <c r="AS1667">
        <v>24.578219658028843</v>
      </c>
    </row>
    <row r="1668" spans="1:45">
      <c r="A1668">
        <v>23</v>
      </c>
      <c r="B1668">
        <v>73</v>
      </c>
      <c r="C1668">
        <v>2024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</v>
      </c>
      <c r="K1668">
        <v>99</v>
      </c>
      <c r="L1668">
        <v>3</v>
      </c>
      <c r="M1668">
        <v>99</v>
      </c>
      <c r="N1668">
        <v>99</v>
      </c>
      <c r="O1668">
        <v>99</v>
      </c>
      <c r="P1668">
        <v>99</v>
      </c>
      <c r="Q1668">
        <v>49</v>
      </c>
      <c r="R1668">
        <v>68</v>
      </c>
      <c r="S1668">
        <v>3</v>
      </c>
      <c r="T1668">
        <v>7.6323529411764701</v>
      </c>
      <c r="U1668">
        <v>180.74705882352939</v>
      </c>
      <c r="V1668">
        <v>0</v>
      </c>
      <c r="W1668">
        <v>73.529411764705884</v>
      </c>
      <c r="X1668">
        <v>0</v>
      </c>
      <c r="Y1668">
        <v>23.772905181345642</v>
      </c>
      <c r="Z1668">
        <v>0</v>
      </c>
      <c r="AA1668">
        <v>1.6707202723297803</v>
      </c>
      <c r="AC1668">
        <v>34.385039611366778</v>
      </c>
      <c r="AE1668">
        <v>30.222222222222221</v>
      </c>
      <c r="AF1668">
        <v>28.402602054375077</v>
      </c>
      <c r="AG1668">
        <v>1077.0735294117644</v>
      </c>
      <c r="AH1668">
        <v>100</v>
      </c>
      <c r="AI1668">
        <v>0</v>
      </c>
      <c r="AJ1668">
        <v>202.66128770587244</v>
      </c>
      <c r="AK1668">
        <v>56.414429939579023</v>
      </c>
      <c r="AL1668">
        <v>39.158194393082567</v>
      </c>
      <c r="AN1668">
        <v>99</v>
      </c>
      <c r="AO1668">
        <v>99</v>
      </c>
      <c r="AP1668">
        <v>3</v>
      </c>
      <c r="AQ1668">
        <v>99</v>
      </c>
      <c r="AR1668">
        <v>192.86764705882351</v>
      </c>
      <c r="AS1668">
        <v>25.064739774202607</v>
      </c>
    </row>
    <row r="1669" spans="1:45">
      <c r="A1669">
        <v>23</v>
      </c>
      <c r="B1669">
        <v>74</v>
      </c>
      <c r="C1669">
        <v>2024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</v>
      </c>
      <c r="K1669">
        <v>99</v>
      </c>
      <c r="L1669">
        <v>3</v>
      </c>
      <c r="M1669">
        <v>99</v>
      </c>
      <c r="N1669">
        <v>99</v>
      </c>
      <c r="O1669">
        <v>99</v>
      </c>
      <c r="P1669">
        <v>99</v>
      </c>
      <c r="Q1669">
        <v>11</v>
      </c>
      <c r="R1669">
        <v>15</v>
      </c>
      <c r="S1669">
        <v>3</v>
      </c>
      <c r="T1669">
        <v>8.1333333333333311</v>
      </c>
      <c r="U1669">
        <v>198.52666666666673</v>
      </c>
      <c r="V1669">
        <v>0</v>
      </c>
      <c r="W1669">
        <v>86.666666666666686</v>
      </c>
      <c r="X1669">
        <v>0</v>
      </c>
      <c r="Y1669">
        <v>31.335059526919022</v>
      </c>
      <c r="Z1669">
        <v>0</v>
      </c>
      <c r="AA1669">
        <v>1.4544949486180956</v>
      </c>
      <c r="AC1669">
        <v>70.452199883756563</v>
      </c>
      <c r="AE1669">
        <v>20</v>
      </c>
      <c r="AF1669">
        <v>19.025562065154197</v>
      </c>
      <c r="AG1669">
        <v>1024.7333333333336</v>
      </c>
      <c r="AH1669">
        <v>100</v>
      </c>
      <c r="AI1669">
        <v>0</v>
      </c>
      <c r="AJ1669">
        <v>175.27139590424397</v>
      </c>
      <c r="AK1669">
        <v>61.439936747961809</v>
      </c>
      <c r="AL1669">
        <v>56.604343315614109</v>
      </c>
      <c r="AN1669">
        <v>99</v>
      </c>
      <c r="AO1669">
        <v>99</v>
      </c>
      <c r="AP1669">
        <v>4</v>
      </c>
      <c r="AQ1669">
        <v>99</v>
      </c>
      <c r="AR1669">
        <v>197.26666666666671</v>
      </c>
      <c r="AS1669">
        <v>25.634845050309455</v>
      </c>
    </row>
    <row r="1670" spans="1:45">
      <c r="A1670">
        <v>23</v>
      </c>
      <c r="B1670">
        <v>75</v>
      </c>
      <c r="C1670">
        <v>2024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</v>
      </c>
      <c r="K1670">
        <v>99</v>
      </c>
      <c r="L1670">
        <v>3</v>
      </c>
      <c r="M1670">
        <v>99</v>
      </c>
      <c r="N1670">
        <v>99</v>
      </c>
      <c r="O1670">
        <v>99</v>
      </c>
      <c r="P1670">
        <v>99</v>
      </c>
      <c r="Q1670">
        <v>10</v>
      </c>
      <c r="R1670">
        <v>12</v>
      </c>
      <c r="S1670">
        <v>3</v>
      </c>
      <c r="T1670">
        <v>7.5</v>
      </c>
      <c r="U1670">
        <v>197.77500000000001</v>
      </c>
      <c r="V1670">
        <v>0</v>
      </c>
      <c r="W1670">
        <v>66.666666666666686</v>
      </c>
      <c r="X1670">
        <v>0</v>
      </c>
      <c r="Y1670">
        <v>31.827899841700724</v>
      </c>
      <c r="Z1670">
        <v>0</v>
      </c>
      <c r="AA1670">
        <v>1.5</v>
      </c>
      <c r="AC1670">
        <v>38.043142631324066</v>
      </c>
      <c r="AE1670">
        <v>30</v>
      </c>
      <c r="AF1670">
        <v>29.399449991328694</v>
      </c>
      <c r="AG1670">
        <v>1074.5</v>
      </c>
      <c r="AH1670">
        <v>100</v>
      </c>
      <c r="AI1670">
        <v>0</v>
      </c>
      <c r="AJ1670">
        <v>171.2583331305857</v>
      </c>
      <c r="AK1670">
        <v>38.39341917674011</v>
      </c>
      <c r="AL1670">
        <v>36.851410356183045</v>
      </c>
      <c r="AN1670">
        <v>99</v>
      </c>
      <c r="AO1670">
        <v>99</v>
      </c>
      <c r="AP1670">
        <v>5</v>
      </c>
      <c r="AQ1670">
        <v>99</v>
      </c>
      <c r="AR1670">
        <v>199</v>
      </c>
      <c r="AS1670">
        <v>24.858218664332433</v>
      </c>
    </row>
    <row r="1671" spans="1:45">
      <c r="A1671">
        <v>23</v>
      </c>
      <c r="B1671">
        <v>76</v>
      </c>
      <c r="C1671">
        <v>2024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</v>
      </c>
      <c r="K1671">
        <v>99</v>
      </c>
      <c r="L1671">
        <v>3</v>
      </c>
      <c r="M1671">
        <v>99</v>
      </c>
      <c r="N1671">
        <v>99</v>
      </c>
      <c r="O1671">
        <v>99</v>
      </c>
      <c r="P1671">
        <v>99</v>
      </c>
      <c r="Q1671">
        <v>6</v>
      </c>
      <c r="R1671">
        <v>10</v>
      </c>
      <c r="S1671">
        <v>3</v>
      </c>
      <c r="T1671">
        <v>7.9</v>
      </c>
      <c r="U1671">
        <v>225.49</v>
      </c>
      <c r="V1671">
        <v>0</v>
      </c>
      <c r="W1671">
        <v>100</v>
      </c>
      <c r="X1671">
        <v>0</v>
      </c>
      <c r="Y1671">
        <v>26.014628577014225</v>
      </c>
      <c r="Z1671">
        <v>0</v>
      </c>
      <c r="AA1671">
        <v>0.94339811320565925</v>
      </c>
      <c r="AC1671">
        <v>28.436789641889803</v>
      </c>
      <c r="AE1671">
        <v>32.258064516129025</v>
      </c>
      <c r="AF1671">
        <v>31.833582742750643</v>
      </c>
      <c r="AG1671">
        <v>1241.8</v>
      </c>
      <c r="AH1671">
        <v>100</v>
      </c>
      <c r="AI1671">
        <v>0</v>
      </c>
      <c r="AJ1671">
        <v>194.55785771846888</v>
      </c>
      <c r="AK1671">
        <v>79.914008636432939</v>
      </c>
      <c r="AL1671">
        <v>33.659225998239819</v>
      </c>
      <c r="AN1671">
        <v>99</v>
      </c>
      <c r="AO1671">
        <v>99</v>
      </c>
      <c r="AP1671">
        <v>6</v>
      </c>
      <c r="AQ1671">
        <v>99</v>
      </c>
      <c r="AR1671">
        <v>205.8</v>
      </c>
      <c r="AS1671">
        <v>25.736895645510195</v>
      </c>
    </row>
    <row r="1672" spans="1:45">
      <c r="A1672">
        <v>23</v>
      </c>
      <c r="B1672">
        <v>77</v>
      </c>
      <c r="C1672">
        <v>2024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</v>
      </c>
      <c r="K1672">
        <v>99</v>
      </c>
      <c r="L1672">
        <v>3</v>
      </c>
      <c r="M1672">
        <v>99</v>
      </c>
      <c r="N1672">
        <v>99</v>
      </c>
      <c r="O1672">
        <v>99</v>
      </c>
      <c r="P1672">
        <v>99</v>
      </c>
      <c r="Q1672">
        <v>8</v>
      </c>
      <c r="R1672">
        <v>9</v>
      </c>
      <c r="S1672">
        <v>3</v>
      </c>
      <c r="T1672">
        <v>7.7777777777777777</v>
      </c>
      <c r="U1672">
        <v>201.53333333333327</v>
      </c>
      <c r="V1672">
        <v>0</v>
      </c>
      <c r="W1672">
        <v>100</v>
      </c>
      <c r="X1672">
        <v>0</v>
      </c>
      <c r="Y1672">
        <v>37.933421206693858</v>
      </c>
      <c r="Z1672">
        <v>0</v>
      </c>
      <c r="AA1672">
        <v>0.78567420131839349</v>
      </c>
      <c r="AC1672">
        <v>-1.8765004677946504</v>
      </c>
      <c r="AE1672">
        <v>28.125</v>
      </c>
      <c r="AF1672">
        <v>26.669999558881912</v>
      </c>
      <c r="AG1672">
        <v>1128.8888888888889</v>
      </c>
      <c r="AH1672">
        <v>100</v>
      </c>
      <c r="AI1672">
        <v>0</v>
      </c>
      <c r="AJ1672">
        <v>204.22397532798479</v>
      </c>
      <c r="AK1672">
        <v>63.255199134243853</v>
      </c>
      <c r="AL1672">
        <v>45.13441536461945</v>
      </c>
      <c r="AN1672">
        <v>99</v>
      </c>
      <c r="AO1672">
        <v>99</v>
      </c>
      <c r="AP1672">
        <v>7</v>
      </c>
      <c r="AQ1672">
        <v>99</v>
      </c>
      <c r="AR1672">
        <v>198.22222222222223</v>
      </c>
      <c r="AS1672">
        <v>25.593412550389257</v>
      </c>
    </row>
    <row r="1673" spans="1:45">
      <c r="A1673">
        <v>23</v>
      </c>
      <c r="B1673">
        <v>78</v>
      </c>
      <c r="C1673">
        <v>2024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</v>
      </c>
      <c r="K1673">
        <v>99</v>
      </c>
      <c r="L1673">
        <v>3</v>
      </c>
      <c r="M1673">
        <v>99</v>
      </c>
      <c r="N1673">
        <v>99</v>
      </c>
      <c r="O1673">
        <v>99</v>
      </c>
      <c r="P1673">
        <v>99</v>
      </c>
      <c r="Q1673">
        <v>34</v>
      </c>
      <c r="R1673">
        <v>42</v>
      </c>
      <c r="S1673">
        <v>3</v>
      </c>
      <c r="T1673">
        <v>7.5238095238095219</v>
      </c>
      <c r="U1673">
        <v>178.26190476190476</v>
      </c>
      <c r="V1673">
        <v>0</v>
      </c>
      <c r="W1673">
        <v>76.190476190476218</v>
      </c>
      <c r="X1673">
        <v>0</v>
      </c>
      <c r="Y1673">
        <v>24.907695811889312</v>
      </c>
      <c r="Z1673">
        <v>0</v>
      </c>
      <c r="AA1673">
        <v>1.3493930776480749</v>
      </c>
      <c r="AC1673">
        <v>27.134426537086139</v>
      </c>
      <c r="AE1673">
        <v>30.656934306569337</v>
      </c>
      <c r="AF1673">
        <v>29.477422428353751</v>
      </c>
      <c r="AG1673">
        <v>1144.5714285714289</v>
      </c>
      <c r="AH1673">
        <v>100</v>
      </c>
      <c r="AI1673">
        <v>0</v>
      </c>
      <c r="AJ1673">
        <v>225.28639369405656</v>
      </c>
      <c r="AK1673">
        <v>38.817061811332707</v>
      </c>
      <c r="AL1673">
        <v>1.1546727745718963</v>
      </c>
      <c r="AN1673">
        <v>99</v>
      </c>
      <c r="AO1673">
        <v>99</v>
      </c>
      <c r="AP1673">
        <v>8</v>
      </c>
      <c r="AQ1673">
        <v>99</v>
      </c>
      <c r="AR1673">
        <v>191</v>
      </c>
      <c r="AS1673">
        <v>25.429275605519457</v>
      </c>
    </row>
    <row r="1674" spans="1:45">
      <c r="A1674">
        <v>23</v>
      </c>
      <c r="B1674">
        <v>79</v>
      </c>
      <c r="C1674">
        <v>2024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</v>
      </c>
      <c r="K1674">
        <v>99</v>
      </c>
      <c r="L1674">
        <v>3</v>
      </c>
      <c r="M1674">
        <v>99</v>
      </c>
      <c r="N1674">
        <v>99</v>
      </c>
      <c r="O1674">
        <v>99</v>
      </c>
      <c r="P1674">
        <v>99</v>
      </c>
      <c r="Q1674">
        <v>217</v>
      </c>
      <c r="R1674">
        <v>394</v>
      </c>
      <c r="S1674">
        <v>3</v>
      </c>
      <c r="T1674">
        <v>7.4213197969543154</v>
      </c>
      <c r="U1674">
        <v>275.05482233502522</v>
      </c>
      <c r="V1674">
        <v>0</v>
      </c>
      <c r="W1674">
        <v>78.426395939086305</v>
      </c>
      <c r="X1674">
        <v>0.76142131979695427</v>
      </c>
      <c r="Y1674">
        <v>30.470336571086087</v>
      </c>
      <c r="Z1674">
        <v>0</v>
      </c>
      <c r="AA1674">
        <v>1.3079810785293611</v>
      </c>
      <c r="AC1674">
        <v>38.265337653018385</v>
      </c>
      <c r="AE1674">
        <v>29.228486646884274</v>
      </c>
      <c r="AF1674">
        <v>29.384485860433205</v>
      </c>
      <c r="AG1674">
        <v>1057.040609137056</v>
      </c>
      <c r="AH1674">
        <v>100</v>
      </c>
      <c r="AI1674">
        <v>0</v>
      </c>
      <c r="AJ1674">
        <v>210.2764879785266</v>
      </c>
      <c r="AK1674">
        <v>60.924976859895402</v>
      </c>
      <c r="AL1674">
        <v>15.437902854358851</v>
      </c>
      <c r="AN1674">
        <v>99</v>
      </c>
      <c r="AO1674">
        <v>99</v>
      </c>
      <c r="AP1674">
        <v>9</v>
      </c>
      <c r="AQ1674">
        <v>99</v>
      </c>
      <c r="AR1674">
        <v>224.87055837563457</v>
      </c>
      <c r="AS1674">
        <v>24.120161837728904</v>
      </c>
    </row>
    <row r="1675" spans="1:45">
      <c r="A1675">
        <v>23</v>
      </c>
      <c r="B1675">
        <v>80</v>
      </c>
      <c r="C1675">
        <v>2024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</v>
      </c>
      <c r="K1675">
        <v>99</v>
      </c>
      <c r="L1675">
        <v>3</v>
      </c>
      <c r="M1675">
        <v>99</v>
      </c>
      <c r="N1675">
        <v>99</v>
      </c>
      <c r="O1675">
        <v>99</v>
      </c>
      <c r="P1675">
        <v>99</v>
      </c>
      <c r="R1675">
        <v>0</v>
      </c>
      <c r="AN1675">
        <v>99</v>
      </c>
      <c r="AO1675">
        <v>99</v>
      </c>
      <c r="AP1675">
        <v>10</v>
      </c>
      <c r="AQ1675">
        <v>99</v>
      </c>
    </row>
    <row r="1676" spans="1:45">
      <c r="A1676">
        <v>23</v>
      </c>
      <c r="B1676">
        <v>81</v>
      </c>
      <c r="C1676">
        <v>2024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</v>
      </c>
      <c r="K1676">
        <v>99</v>
      </c>
      <c r="L1676">
        <v>3</v>
      </c>
      <c r="M1676">
        <v>99</v>
      </c>
      <c r="N1676">
        <v>99</v>
      </c>
      <c r="O1676">
        <v>99</v>
      </c>
      <c r="P1676">
        <v>99</v>
      </c>
      <c r="Q1676">
        <v>42</v>
      </c>
      <c r="R1676">
        <v>51</v>
      </c>
      <c r="S1676">
        <v>3</v>
      </c>
      <c r="T1676">
        <v>7.2745098039215694</v>
      </c>
      <c r="U1676">
        <v>264.89019607843142</v>
      </c>
      <c r="V1676">
        <v>0</v>
      </c>
      <c r="W1676">
        <v>76.470588235294116</v>
      </c>
      <c r="X1676">
        <v>1.9607843137254899</v>
      </c>
      <c r="Y1676">
        <v>30.279866182662342</v>
      </c>
      <c r="Z1676">
        <v>0</v>
      </c>
      <c r="AA1676">
        <v>1.3587542069859171</v>
      </c>
      <c r="AC1676">
        <v>19.012514818772232</v>
      </c>
      <c r="AE1676">
        <v>41.129032258064512</v>
      </c>
      <c r="AF1676">
        <v>41.102608960219072</v>
      </c>
      <c r="AG1676">
        <v>1097.9215686274511</v>
      </c>
      <c r="AH1676">
        <v>100</v>
      </c>
      <c r="AI1676">
        <v>0</v>
      </c>
      <c r="AJ1676">
        <v>226.25968449750781</v>
      </c>
      <c r="AK1676">
        <v>47.807363573359218</v>
      </c>
      <c r="AL1676">
        <v>25.404037264591722</v>
      </c>
      <c r="AN1676">
        <v>99</v>
      </c>
      <c r="AO1676">
        <v>99</v>
      </c>
      <c r="AP1676">
        <v>11</v>
      </c>
      <c r="AQ1676">
        <v>99</v>
      </c>
      <c r="AR1676">
        <v>222.17647058823528</v>
      </c>
      <c r="AS1676">
        <v>24.082529067968888</v>
      </c>
    </row>
    <row r="1677" spans="1:45">
      <c r="A1677">
        <v>23</v>
      </c>
      <c r="B1677">
        <v>82</v>
      </c>
      <c r="C1677">
        <v>2024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</v>
      </c>
      <c r="K1677">
        <v>99</v>
      </c>
      <c r="L1677">
        <v>3</v>
      </c>
      <c r="M1677">
        <v>99</v>
      </c>
      <c r="N1677">
        <v>99</v>
      </c>
      <c r="O1677">
        <v>99</v>
      </c>
      <c r="P1677">
        <v>99</v>
      </c>
      <c r="Q1677">
        <v>1</v>
      </c>
      <c r="R1677">
        <v>1</v>
      </c>
      <c r="S1677">
        <v>3</v>
      </c>
      <c r="T1677">
        <v>13</v>
      </c>
      <c r="U1677">
        <v>222.1</v>
      </c>
      <c r="V1677">
        <v>0</v>
      </c>
      <c r="W1677">
        <v>100</v>
      </c>
      <c r="X1677">
        <v>0</v>
      </c>
      <c r="Y1677">
        <v>0</v>
      </c>
      <c r="Z1677">
        <v>0</v>
      </c>
      <c r="AA1677">
        <v>0</v>
      </c>
      <c r="AE1677">
        <v>10</v>
      </c>
      <c r="AF1677">
        <v>8.6376541049274689</v>
      </c>
      <c r="AG1677">
        <v>1173</v>
      </c>
      <c r="AH1677">
        <v>100</v>
      </c>
      <c r="AI1677">
        <v>0</v>
      </c>
      <c r="AJ1677">
        <v>0</v>
      </c>
      <c r="AN1677">
        <v>99</v>
      </c>
      <c r="AO1677">
        <v>99</v>
      </c>
      <c r="AP1677">
        <v>12</v>
      </c>
      <c r="AQ1677">
        <v>99</v>
      </c>
      <c r="AR1677">
        <v>209</v>
      </c>
      <c r="AS1677">
        <v>24.317230762523725</v>
      </c>
    </row>
    <row r="1678" spans="1:45">
      <c r="A1678">
        <v>23</v>
      </c>
      <c r="B1678">
        <v>83</v>
      </c>
      <c r="C1678">
        <v>2024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</v>
      </c>
      <c r="K1678">
        <v>99</v>
      </c>
      <c r="L1678">
        <v>3</v>
      </c>
      <c r="M1678">
        <v>99</v>
      </c>
      <c r="N1678">
        <v>99</v>
      </c>
      <c r="O1678">
        <v>99</v>
      </c>
      <c r="P1678">
        <v>99</v>
      </c>
      <c r="Q1678">
        <v>54</v>
      </c>
      <c r="R1678">
        <v>69</v>
      </c>
      <c r="S1678">
        <v>3</v>
      </c>
      <c r="T1678">
        <v>5.5072463768115938</v>
      </c>
      <c r="U1678">
        <v>252.12173913043495</v>
      </c>
      <c r="V1678">
        <v>0</v>
      </c>
      <c r="W1678">
        <v>27.536231884057976</v>
      </c>
      <c r="X1678">
        <v>0</v>
      </c>
      <c r="Y1678">
        <v>28.885741277475891</v>
      </c>
      <c r="Z1678">
        <v>0</v>
      </c>
      <c r="AA1678">
        <v>1.4805324972895237</v>
      </c>
      <c r="AC1678">
        <v>20.524064695374367</v>
      </c>
      <c r="AE1678">
        <v>24.125874125874127</v>
      </c>
      <c r="AF1678">
        <v>21.222627514608845</v>
      </c>
      <c r="AG1678">
        <v>1137.159420289855</v>
      </c>
      <c r="AH1678">
        <v>100</v>
      </c>
      <c r="AI1678">
        <v>0</v>
      </c>
      <c r="AJ1678">
        <v>191.95407234419184</v>
      </c>
      <c r="AK1678">
        <v>52.849440003353607</v>
      </c>
      <c r="AL1678">
        <v>15.12754026511338</v>
      </c>
      <c r="AN1678">
        <v>99</v>
      </c>
      <c r="AO1678">
        <v>99</v>
      </c>
      <c r="AP1678">
        <v>13</v>
      </c>
      <c r="AQ1678">
        <v>99</v>
      </c>
      <c r="AR1678">
        <v>219.44927536231876</v>
      </c>
      <c r="AS1678">
        <v>23.786834508884738</v>
      </c>
    </row>
    <row r="1679" spans="1:45">
      <c r="A1679">
        <v>23</v>
      </c>
      <c r="B1679">
        <v>84</v>
      </c>
      <c r="C1679">
        <v>2024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</v>
      </c>
      <c r="K1679">
        <v>99</v>
      </c>
      <c r="L1679">
        <v>3</v>
      </c>
      <c r="M1679">
        <v>99</v>
      </c>
      <c r="N1679">
        <v>99</v>
      </c>
      <c r="O1679">
        <v>99</v>
      </c>
      <c r="P1679">
        <v>99</v>
      </c>
      <c r="Q1679">
        <v>3</v>
      </c>
      <c r="R1679">
        <v>3</v>
      </c>
      <c r="S1679">
        <v>3</v>
      </c>
      <c r="T1679">
        <v>7.3333333333333313</v>
      </c>
      <c r="U1679">
        <v>256.36666666666673</v>
      </c>
      <c r="V1679">
        <v>0</v>
      </c>
      <c r="W1679">
        <v>66.666666666666686</v>
      </c>
      <c r="X1679">
        <v>0</v>
      </c>
      <c r="Y1679">
        <v>9.3299994045492376</v>
      </c>
      <c r="Z1679">
        <v>0</v>
      </c>
      <c r="AA1679">
        <v>0.94280904158206635</v>
      </c>
      <c r="AC1679">
        <v>-99.535580410166972</v>
      </c>
      <c r="AE1679">
        <v>37.5</v>
      </c>
      <c r="AF1679">
        <v>35.331679529584719</v>
      </c>
      <c r="AG1679">
        <v>1061.333333333333</v>
      </c>
      <c r="AH1679">
        <v>100</v>
      </c>
      <c r="AI1679">
        <v>0</v>
      </c>
      <c r="AJ1679">
        <v>117.73510757440047</v>
      </c>
      <c r="AK1679">
        <v>58.315535435264302</v>
      </c>
      <c r="AL1679">
        <v>-65.864842923866391</v>
      </c>
      <c r="AN1679">
        <v>99</v>
      </c>
      <c r="AO1679">
        <v>99</v>
      </c>
      <c r="AP1679">
        <v>14</v>
      </c>
      <c r="AQ1679">
        <v>99</v>
      </c>
      <c r="AR1679">
        <v>219</v>
      </c>
      <c r="AS1679">
        <v>24.439340055110826</v>
      </c>
    </row>
    <row r="1680" spans="1:45">
      <c r="A1680">
        <v>23</v>
      </c>
      <c r="B1680">
        <v>85</v>
      </c>
      <c r="C1680">
        <v>2024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</v>
      </c>
      <c r="K1680">
        <v>99</v>
      </c>
      <c r="L1680">
        <v>3</v>
      </c>
      <c r="M1680">
        <v>99</v>
      </c>
      <c r="N1680">
        <v>99</v>
      </c>
      <c r="O1680">
        <v>99</v>
      </c>
      <c r="P1680">
        <v>99</v>
      </c>
      <c r="Q1680">
        <v>2</v>
      </c>
      <c r="R1680">
        <v>2</v>
      </c>
      <c r="S1680">
        <v>3</v>
      </c>
      <c r="T1680">
        <v>5.5</v>
      </c>
      <c r="U1680">
        <v>235.9</v>
      </c>
      <c r="V1680">
        <v>0</v>
      </c>
      <c r="W1680">
        <v>50</v>
      </c>
      <c r="X1680">
        <v>0</v>
      </c>
      <c r="Y1680">
        <v>13.399999999999904</v>
      </c>
      <c r="Z1680">
        <v>0</v>
      </c>
      <c r="AA1680">
        <v>1.5</v>
      </c>
      <c r="AC1680">
        <v>100.00000000000132</v>
      </c>
      <c r="AE1680">
        <v>22.222222222222225</v>
      </c>
      <c r="AF1680">
        <v>17.115907854162884</v>
      </c>
      <c r="AG1680">
        <v>921.5</v>
      </c>
      <c r="AH1680">
        <v>100</v>
      </c>
      <c r="AI1680">
        <v>0</v>
      </c>
      <c r="AJ1680">
        <v>159.5</v>
      </c>
      <c r="AK1680">
        <v>100.00000000000011</v>
      </c>
      <c r="AL1680">
        <v>100</v>
      </c>
      <c r="AN1680">
        <v>99</v>
      </c>
      <c r="AO1680">
        <v>99</v>
      </c>
      <c r="AP1680">
        <v>15</v>
      </c>
      <c r="AQ1680">
        <v>99</v>
      </c>
      <c r="AR1680">
        <v>213.5</v>
      </c>
      <c r="AS1680">
        <v>24.223379695438421</v>
      </c>
    </row>
    <row r="1681" spans="1:45">
      <c r="A1681">
        <v>23</v>
      </c>
      <c r="B1681">
        <v>86</v>
      </c>
      <c r="C1681">
        <v>2024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</v>
      </c>
      <c r="K1681">
        <v>99</v>
      </c>
      <c r="L1681">
        <v>3</v>
      </c>
      <c r="M1681">
        <v>99</v>
      </c>
      <c r="N1681">
        <v>99</v>
      </c>
      <c r="O1681">
        <v>99</v>
      </c>
      <c r="P1681">
        <v>99</v>
      </c>
      <c r="R1681">
        <v>0</v>
      </c>
      <c r="AN1681">
        <v>99</v>
      </c>
      <c r="AO1681">
        <v>99</v>
      </c>
      <c r="AP1681">
        <v>16</v>
      </c>
      <c r="AQ1681">
        <v>99</v>
      </c>
    </row>
    <row r="1682" spans="1:45">
      <c r="A1682">
        <v>23</v>
      </c>
      <c r="B1682">
        <v>87</v>
      </c>
      <c r="C1682">
        <v>2024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</v>
      </c>
      <c r="K1682">
        <v>99</v>
      </c>
      <c r="L1682">
        <v>3</v>
      </c>
      <c r="M1682">
        <v>99</v>
      </c>
      <c r="N1682">
        <v>99</v>
      </c>
      <c r="O1682">
        <v>99</v>
      </c>
      <c r="P1682">
        <v>99</v>
      </c>
      <c r="R1682">
        <v>0</v>
      </c>
      <c r="AN1682">
        <v>99</v>
      </c>
      <c r="AO1682">
        <v>99</v>
      </c>
      <c r="AP1682">
        <v>17</v>
      </c>
      <c r="AQ1682">
        <v>99</v>
      </c>
    </row>
    <row r="1683" spans="1:45">
      <c r="A1683">
        <v>23</v>
      </c>
      <c r="B1683">
        <v>88</v>
      </c>
      <c r="C1683">
        <v>2024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</v>
      </c>
      <c r="K1683">
        <v>99</v>
      </c>
      <c r="L1683">
        <v>3</v>
      </c>
      <c r="M1683">
        <v>99</v>
      </c>
      <c r="N1683">
        <v>99</v>
      </c>
      <c r="O1683">
        <v>99</v>
      </c>
      <c r="P1683">
        <v>99</v>
      </c>
      <c r="Q1683">
        <v>110</v>
      </c>
      <c r="R1683">
        <v>155</v>
      </c>
      <c r="S1683">
        <v>3</v>
      </c>
      <c r="T1683">
        <v>5.4258064516129023</v>
      </c>
      <c r="U1683">
        <v>199.90645161290317</v>
      </c>
      <c r="V1683">
        <v>0</v>
      </c>
      <c r="W1683">
        <v>24.516129032258061</v>
      </c>
      <c r="X1683">
        <v>0</v>
      </c>
      <c r="Y1683">
        <v>32.129820692489844</v>
      </c>
      <c r="Z1683">
        <v>0</v>
      </c>
      <c r="AA1683">
        <v>1.4094079612549022</v>
      </c>
      <c r="AC1683">
        <v>26.561730285467391</v>
      </c>
      <c r="AE1683">
        <v>13.419913419913424</v>
      </c>
      <c r="AF1683">
        <v>10.265606053578406</v>
      </c>
      <c r="AG1683">
        <v>1095.1612903225805</v>
      </c>
      <c r="AH1683">
        <v>100</v>
      </c>
      <c r="AI1683">
        <v>100</v>
      </c>
      <c r="AJ1683">
        <v>189.4595533947244</v>
      </c>
      <c r="AK1683">
        <v>55.804031002385528</v>
      </c>
      <c r="AL1683">
        <v>6.5654035491328724</v>
      </c>
      <c r="AN1683">
        <v>99</v>
      </c>
      <c r="AO1683">
        <v>99</v>
      </c>
      <c r="AP1683">
        <v>21</v>
      </c>
      <c r="AQ1683">
        <v>99</v>
      </c>
      <c r="AR1683">
        <v>202.55483870967743</v>
      </c>
      <c r="AS1683">
        <v>23.855028083012179</v>
      </c>
    </row>
    <row r="1684" spans="1:45">
      <c r="A1684">
        <v>23</v>
      </c>
      <c r="B1684">
        <v>89</v>
      </c>
      <c r="C1684">
        <v>2024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</v>
      </c>
      <c r="K1684">
        <v>99</v>
      </c>
      <c r="L1684">
        <v>3</v>
      </c>
      <c r="M1684">
        <v>99</v>
      </c>
      <c r="N1684">
        <v>99</v>
      </c>
      <c r="O1684">
        <v>99</v>
      </c>
      <c r="P1684">
        <v>99</v>
      </c>
      <c r="Q1684">
        <v>60</v>
      </c>
      <c r="R1684">
        <v>88</v>
      </c>
      <c r="S1684">
        <v>3</v>
      </c>
      <c r="T1684">
        <v>3.8068181818181808</v>
      </c>
      <c r="U1684">
        <v>200.60909090909095</v>
      </c>
      <c r="V1684">
        <v>0</v>
      </c>
      <c r="W1684">
        <v>2.2727272727272729</v>
      </c>
      <c r="X1684">
        <v>0</v>
      </c>
      <c r="Y1684">
        <v>30.908974264485622</v>
      </c>
      <c r="Z1684">
        <v>0</v>
      </c>
      <c r="AA1684">
        <v>1.0960461435360889</v>
      </c>
      <c r="AC1684">
        <v>18.007794714178427</v>
      </c>
      <c r="AE1684">
        <v>3.6590436590436592</v>
      </c>
      <c r="AF1684">
        <v>2.449080609789664</v>
      </c>
      <c r="AG1684">
        <v>1101.7045454545455</v>
      </c>
      <c r="AH1684">
        <v>100</v>
      </c>
      <c r="AI1684">
        <v>100</v>
      </c>
      <c r="AJ1684">
        <v>184.37333414291535</v>
      </c>
      <c r="AK1684">
        <v>34.275361535540995</v>
      </c>
      <c r="AL1684">
        <v>-1.3216006445308128</v>
      </c>
      <c r="AN1684">
        <v>99</v>
      </c>
      <c r="AO1684">
        <v>99</v>
      </c>
      <c r="AP1684">
        <v>22</v>
      </c>
      <c r="AQ1684">
        <v>99</v>
      </c>
      <c r="AR1684">
        <v>205.6363636363636</v>
      </c>
      <c r="AS1684">
        <v>22.890926853511157</v>
      </c>
    </row>
    <row r="1685" spans="1:45">
      <c r="A1685">
        <v>23</v>
      </c>
      <c r="B1685">
        <v>90</v>
      </c>
      <c r="C1685">
        <v>2024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</v>
      </c>
      <c r="K1685">
        <v>99</v>
      </c>
      <c r="L1685">
        <v>3</v>
      </c>
      <c r="M1685">
        <v>99</v>
      </c>
      <c r="N1685">
        <v>99</v>
      </c>
      <c r="O1685">
        <v>99</v>
      </c>
      <c r="P1685">
        <v>99</v>
      </c>
      <c r="Q1685">
        <v>102</v>
      </c>
      <c r="R1685">
        <v>151</v>
      </c>
      <c r="S1685">
        <v>3</v>
      </c>
      <c r="T1685">
        <v>5.2384105960264886</v>
      </c>
      <c r="U1685">
        <v>193.73046357615888</v>
      </c>
      <c r="V1685">
        <v>0</v>
      </c>
      <c r="W1685">
        <v>25.827814569536422</v>
      </c>
      <c r="X1685">
        <v>0</v>
      </c>
      <c r="Y1685">
        <v>32.421761135838409</v>
      </c>
      <c r="Z1685">
        <v>0</v>
      </c>
      <c r="AA1685">
        <v>1.6017730625758693</v>
      </c>
      <c r="AC1685">
        <v>42.378187391993592</v>
      </c>
      <c r="AE1685">
        <v>8.3842309827873418</v>
      </c>
      <c r="AF1685">
        <v>5.9770446082412594</v>
      </c>
      <c r="AG1685">
        <v>1034.635761589404</v>
      </c>
      <c r="AH1685">
        <v>100</v>
      </c>
      <c r="AI1685">
        <v>100</v>
      </c>
      <c r="AJ1685">
        <v>183.5279534961532</v>
      </c>
      <c r="AK1685">
        <v>28.79599910451088</v>
      </c>
      <c r="AL1685">
        <v>2.1741916471689637</v>
      </c>
      <c r="AN1685">
        <v>99</v>
      </c>
      <c r="AO1685">
        <v>99</v>
      </c>
      <c r="AP1685">
        <v>23</v>
      </c>
      <c r="AQ1685">
        <v>99</v>
      </c>
      <c r="AR1685">
        <v>201.93377483443712</v>
      </c>
      <c r="AS1685">
        <v>23.297185855398329</v>
      </c>
    </row>
    <row r="1686" spans="1:45">
      <c r="A1686">
        <v>23</v>
      </c>
      <c r="B1686">
        <v>91</v>
      </c>
      <c r="C1686">
        <v>2024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</v>
      </c>
      <c r="K1686">
        <v>99</v>
      </c>
      <c r="L1686">
        <v>3</v>
      </c>
      <c r="M1686">
        <v>99</v>
      </c>
      <c r="N1686">
        <v>99</v>
      </c>
      <c r="O1686">
        <v>99</v>
      </c>
      <c r="P1686">
        <v>99</v>
      </c>
      <c r="Q1686">
        <v>18</v>
      </c>
      <c r="R1686">
        <v>26</v>
      </c>
      <c r="S1686">
        <v>3</v>
      </c>
      <c r="T1686">
        <v>3.9615384615384626</v>
      </c>
      <c r="U1686">
        <v>203.42307692307688</v>
      </c>
      <c r="V1686">
        <v>0</v>
      </c>
      <c r="W1686">
        <v>3.8461538461538449</v>
      </c>
      <c r="X1686">
        <v>0</v>
      </c>
      <c r="Y1686">
        <v>28.72916378997143</v>
      </c>
      <c r="Z1686">
        <v>0</v>
      </c>
      <c r="AA1686">
        <v>1.2551668363139017</v>
      </c>
      <c r="AC1686">
        <v>54.132490091689533</v>
      </c>
      <c r="AE1686">
        <v>1.551312649164678</v>
      </c>
      <c r="AF1686">
        <v>1.0685370880758207</v>
      </c>
      <c r="AG1686">
        <v>1136.153846153846</v>
      </c>
      <c r="AH1686">
        <v>100</v>
      </c>
      <c r="AI1686">
        <v>100</v>
      </c>
      <c r="AJ1686">
        <v>190.95563163844591</v>
      </c>
      <c r="AK1686">
        <v>21.084250619931169</v>
      </c>
      <c r="AL1686">
        <v>19.226724850934911</v>
      </c>
      <c r="AN1686">
        <v>99</v>
      </c>
      <c r="AO1686">
        <v>99</v>
      </c>
      <c r="AP1686">
        <v>24</v>
      </c>
      <c r="AQ1686">
        <v>99</v>
      </c>
      <c r="AR1686">
        <v>207.73076923076928</v>
      </c>
      <c r="AS1686">
        <v>22.554370167007203</v>
      </c>
    </row>
    <row r="1687" spans="1:45">
      <c r="A1687">
        <v>23</v>
      </c>
      <c r="B1687">
        <v>92</v>
      </c>
      <c r="C1687">
        <v>2024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</v>
      </c>
      <c r="K1687">
        <v>99</v>
      </c>
      <c r="L1687">
        <v>3</v>
      </c>
      <c r="M1687">
        <v>99</v>
      </c>
      <c r="N1687">
        <v>99</v>
      </c>
      <c r="O1687">
        <v>99</v>
      </c>
      <c r="P1687">
        <v>99</v>
      </c>
      <c r="Q1687">
        <v>58</v>
      </c>
      <c r="R1687">
        <v>82</v>
      </c>
      <c r="S1687">
        <v>3</v>
      </c>
      <c r="T1687">
        <v>3.9512195121951224</v>
      </c>
      <c r="U1687">
        <v>210.38048780487813</v>
      </c>
      <c r="V1687">
        <v>0</v>
      </c>
      <c r="W1687">
        <v>2.4390243902439024</v>
      </c>
      <c r="X1687">
        <v>0</v>
      </c>
      <c r="Y1687">
        <v>24.305286181145235</v>
      </c>
      <c r="Z1687">
        <v>0</v>
      </c>
      <c r="AA1687">
        <v>1.0465091684353625</v>
      </c>
      <c r="AC1687">
        <v>24.740618224198517</v>
      </c>
      <c r="AE1687">
        <v>11.081081081081082</v>
      </c>
      <c r="AF1687">
        <v>8.2762670443260404</v>
      </c>
      <c r="AG1687">
        <v>1066.0609756097563</v>
      </c>
      <c r="AH1687">
        <v>100</v>
      </c>
      <c r="AI1687">
        <v>100</v>
      </c>
      <c r="AJ1687">
        <v>174.06659417821788</v>
      </c>
      <c r="AK1687">
        <v>58.476501011604498</v>
      </c>
      <c r="AL1687">
        <v>4.647717815970374</v>
      </c>
      <c r="AN1687">
        <v>99</v>
      </c>
      <c r="AO1687">
        <v>99</v>
      </c>
      <c r="AP1687">
        <v>25</v>
      </c>
      <c r="AQ1687">
        <v>99</v>
      </c>
      <c r="AR1687">
        <v>207.76829268292687</v>
      </c>
      <c r="AS1687">
        <v>23.393468486993843</v>
      </c>
    </row>
    <row r="1688" spans="1:45">
      <c r="A1688">
        <v>23</v>
      </c>
      <c r="B1688">
        <v>93</v>
      </c>
      <c r="C1688">
        <v>2024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</v>
      </c>
      <c r="K1688">
        <v>99</v>
      </c>
      <c r="L1688">
        <v>3</v>
      </c>
      <c r="M1688">
        <v>99</v>
      </c>
      <c r="N1688">
        <v>99</v>
      </c>
      <c r="O1688">
        <v>99</v>
      </c>
      <c r="P1688">
        <v>99</v>
      </c>
      <c r="Q1688">
        <v>3</v>
      </c>
      <c r="R1688">
        <v>3</v>
      </c>
      <c r="S1688">
        <v>3</v>
      </c>
      <c r="T1688">
        <v>3</v>
      </c>
      <c r="U1688">
        <v>204.6</v>
      </c>
      <c r="V1688">
        <v>0</v>
      </c>
      <c r="W1688">
        <v>0</v>
      </c>
      <c r="X1688">
        <v>0</v>
      </c>
      <c r="Y1688">
        <v>3.4322004603473459</v>
      </c>
      <c r="Z1688">
        <v>0</v>
      </c>
      <c r="AA1688">
        <v>0</v>
      </c>
      <c r="AE1688">
        <v>2.6086956521739126</v>
      </c>
      <c r="AF1688">
        <v>1.7597880685336815</v>
      </c>
      <c r="AG1688">
        <v>930</v>
      </c>
      <c r="AH1688">
        <v>100</v>
      </c>
      <c r="AI1688">
        <v>100</v>
      </c>
      <c r="AJ1688">
        <v>120.80562900792329</v>
      </c>
      <c r="AK1688">
        <v>61.693686743822681</v>
      </c>
      <c r="AN1688">
        <v>99</v>
      </c>
      <c r="AO1688">
        <v>99</v>
      </c>
      <c r="AP1688">
        <v>26</v>
      </c>
      <c r="AQ1688">
        <v>99</v>
      </c>
      <c r="AR1688">
        <v>208.66666666666663</v>
      </c>
      <c r="AS1688">
        <v>22.557012611792111</v>
      </c>
    </row>
    <row r="1689" spans="1:45">
      <c r="A1689">
        <v>23</v>
      </c>
      <c r="B1689">
        <v>94</v>
      </c>
      <c r="C1689">
        <v>2024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</v>
      </c>
      <c r="K1689">
        <v>99</v>
      </c>
      <c r="L1689">
        <v>3</v>
      </c>
      <c r="M1689">
        <v>99</v>
      </c>
      <c r="N1689">
        <v>99</v>
      </c>
      <c r="O1689">
        <v>99</v>
      </c>
      <c r="P1689">
        <v>99</v>
      </c>
      <c r="Q1689">
        <v>18</v>
      </c>
      <c r="R1689">
        <v>33</v>
      </c>
      <c r="S1689">
        <v>3</v>
      </c>
      <c r="T1689">
        <v>4.6363636363636367</v>
      </c>
      <c r="U1689">
        <v>114.82727272727276</v>
      </c>
      <c r="V1689">
        <v>0</v>
      </c>
      <c r="W1689">
        <v>3.0303030303030303</v>
      </c>
      <c r="X1689">
        <v>0</v>
      </c>
      <c r="Y1689">
        <v>30.233999251567724</v>
      </c>
      <c r="Z1689">
        <v>0</v>
      </c>
      <c r="AA1689">
        <v>0.97912087402445314</v>
      </c>
      <c r="AC1689">
        <v>53.140788986107694</v>
      </c>
      <c r="AE1689">
        <v>23.239436619718305</v>
      </c>
      <c r="AF1689">
        <v>16.014961328768859</v>
      </c>
      <c r="AG1689">
        <v>1025.1515151515152</v>
      </c>
      <c r="AH1689">
        <v>100</v>
      </c>
      <c r="AI1689">
        <v>100</v>
      </c>
      <c r="AJ1689">
        <v>207.10049108294021</v>
      </c>
      <c r="AK1689">
        <v>76.785487762424751</v>
      </c>
      <c r="AL1689">
        <v>32.156901453880018</v>
      </c>
      <c r="AN1689">
        <v>99</v>
      </c>
      <c r="AO1689">
        <v>99</v>
      </c>
      <c r="AP1689">
        <v>27</v>
      </c>
      <c r="AQ1689">
        <v>99</v>
      </c>
      <c r="AR1689">
        <v>170.51515151515153</v>
      </c>
      <c r="AS1689">
        <v>22.608251026958243</v>
      </c>
    </row>
    <row r="1690" spans="1:45">
      <c r="A1690">
        <v>23</v>
      </c>
      <c r="B1690">
        <v>95</v>
      </c>
      <c r="C1690">
        <v>2024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</v>
      </c>
      <c r="K1690">
        <v>99</v>
      </c>
      <c r="L1690">
        <v>3</v>
      </c>
      <c r="M1690">
        <v>99</v>
      </c>
      <c r="N1690">
        <v>99</v>
      </c>
      <c r="O1690">
        <v>99</v>
      </c>
      <c r="P1690">
        <v>99</v>
      </c>
      <c r="Q1690">
        <v>22</v>
      </c>
      <c r="R1690">
        <v>30</v>
      </c>
      <c r="S1690">
        <v>3</v>
      </c>
      <c r="T1690">
        <v>4.5333333333333323</v>
      </c>
      <c r="U1690">
        <v>190.41999999999996</v>
      </c>
      <c r="V1690">
        <v>0</v>
      </c>
      <c r="W1690">
        <v>13.333333333333337</v>
      </c>
      <c r="X1690">
        <v>0</v>
      </c>
      <c r="Y1690">
        <v>22.220147014215435</v>
      </c>
      <c r="Z1690">
        <v>0</v>
      </c>
      <c r="AA1690">
        <v>1.4996295838935996</v>
      </c>
      <c r="AC1690">
        <v>24.74642134008413</v>
      </c>
      <c r="AE1690">
        <v>18.75</v>
      </c>
      <c r="AF1690">
        <v>14.694526400810778</v>
      </c>
      <c r="AG1690">
        <v>1140.9333333333336</v>
      </c>
      <c r="AH1690">
        <v>100</v>
      </c>
      <c r="AI1690">
        <v>100</v>
      </c>
      <c r="AJ1690">
        <v>191.49759499505123</v>
      </c>
      <c r="AK1690">
        <v>42.252810549225778</v>
      </c>
      <c r="AL1690">
        <v>1.2891847510206149</v>
      </c>
      <c r="AN1690">
        <v>99</v>
      </c>
      <c r="AO1690">
        <v>99</v>
      </c>
      <c r="AP1690">
        <v>28</v>
      </c>
      <c r="AQ1690">
        <v>99</v>
      </c>
      <c r="AR1690">
        <v>199.36666666666673</v>
      </c>
      <c r="AS1690">
        <v>23.935803929963619</v>
      </c>
    </row>
    <row r="1691" spans="1:45">
      <c r="A1691">
        <v>23</v>
      </c>
      <c r="B1691">
        <v>96</v>
      </c>
      <c r="C1691">
        <v>2024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</v>
      </c>
      <c r="K1691">
        <v>99</v>
      </c>
      <c r="L1691">
        <v>3</v>
      </c>
      <c r="M1691">
        <v>99</v>
      </c>
      <c r="N1691">
        <v>99</v>
      </c>
      <c r="O1691">
        <v>99</v>
      </c>
      <c r="P1691">
        <v>99</v>
      </c>
      <c r="Q1691">
        <v>16</v>
      </c>
      <c r="R1691">
        <v>21</v>
      </c>
      <c r="S1691">
        <v>3</v>
      </c>
      <c r="T1691">
        <v>6</v>
      </c>
      <c r="U1691">
        <v>124.40952380952383</v>
      </c>
      <c r="V1691">
        <v>0</v>
      </c>
      <c r="W1691">
        <v>38.095238095238109</v>
      </c>
      <c r="X1691">
        <v>0</v>
      </c>
      <c r="Y1691">
        <v>20.218000107445437</v>
      </c>
      <c r="Z1691">
        <v>0</v>
      </c>
      <c r="AA1691">
        <v>1.2344267996967353</v>
      </c>
      <c r="AC1691">
        <v>47.738027939640304</v>
      </c>
      <c r="AE1691">
        <v>19.444444444444443</v>
      </c>
      <c r="AF1691">
        <v>16.838211125361731</v>
      </c>
      <c r="AG1691">
        <v>1202.4761904761904</v>
      </c>
      <c r="AH1691">
        <v>100</v>
      </c>
      <c r="AI1691">
        <v>100</v>
      </c>
      <c r="AJ1691">
        <v>194.69698533817476</v>
      </c>
      <c r="AK1691">
        <v>-0.11552207993177489</v>
      </c>
      <c r="AL1691">
        <v>42.103196680204867</v>
      </c>
      <c r="AN1691">
        <v>99</v>
      </c>
      <c r="AO1691">
        <v>99</v>
      </c>
      <c r="AP1691">
        <v>29</v>
      </c>
      <c r="AQ1691">
        <v>99</v>
      </c>
      <c r="AR1691">
        <v>173.61904761904762</v>
      </c>
      <c r="AS1691">
        <v>23.607243304819459</v>
      </c>
    </row>
    <row r="1692" spans="1:45">
      <c r="A1692">
        <v>23</v>
      </c>
      <c r="B1692">
        <v>97</v>
      </c>
      <c r="C1692">
        <v>2024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</v>
      </c>
      <c r="K1692">
        <v>99</v>
      </c>
      <c r="L1692">
        <v>3</v>
      </c>
      <c r="M1692">
        <v>99</v>
      </c>
      <c r="N1692">
        <v>99</v>
      </c>
      <c r="O1692">
        <v>99</v>
      </c>
      <c r="P1692">
        <v>99</v>
      </c>
      <c r="R1692">
        <v>0</v>
      </c>
      <c r="AN1692">
        <v>99</v>
      </c>
      <c r="AO1692">
        <v>99</v>
      </c>
      <c r="AP1692">
        <v>30</v>
      </c>
      <c r="AQ1692">
        <v>99</v>
      </c>
    </row>
    <row r="1693" spans="1:45">
      <c r="A1693">
        <v>23</v>
      </c>
      <c r="B1693">
        <v>98</v>
      </c>
      <c r="C1693">
        <v>2024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</v>
      </c>
      <c r="K1693">
        <v>99</v>
      </c>
      <c r="L1693">
        <v>3</v>
      </c>
      <c r="M1693">
        <v>99</v>
      </c>
      <c r="N1693">
        <v>99</v>
      </c>
      <c r="O1693">
        <v>99</v>
      </c>
      <c r="P1693">
        <v>99</v>
      </c>
      <c r="Q1693">
        <v>8</v>
      </c>
      <c r="R1693">
        <v>9</v>
      </c>
      <c r="S1693">
        <v>3</v>
      </c>
      <c r="T1693">
        <v>5.2222222222222223</v>
      </c>
      <c r="U1693">
        <v>172.75555555555556</v>
      </c>
      <c r="V1693">
        <v>0</v>
      </c>
      <c r="W1693">
        <v>22.222222222222225</v>
      </c>
      <c r="X1693">
        <v>0</v>
      </c>
      <c r="Y1693">
        <v>31.009429071784151</v>
      </c>
      <c r="Z1693">
        <v>0</v>
      </c>
      <c r="AA1693">
        <v>1.0304020550550788</v>
      </c>
      <c r="AC1693">
        <v>49.931870897222751</v>
      </c>
      <c r="AE1693">
        <v>18</v>
      </c>
      <c r="AF1693">
        <v>13.49149189104762</v>
      </c>
      <c r="AG1693">
        <v>1128.7777777777778</v>
      </c>
      <c r="AH1693">
        <v>100</v>
      </c>
      <c r="AI1693">
        <v>100</v>
      </c>
      <c r="AJ1693">
        <v>177.75812391360287</v>
      </c>
      <c r="AK1693">
        <v>25.487628905431485</v>
      </c>
      <c r="AL1693">
        <v>1.9075030561944997</v>
      </c>
      <c r="AN1693">
        <v>99</v>
      </c>
      <c r="AO1693">
        <v>99</v>
      </c>
      <c r="AP1693">
        <v>31</v>
      </c>
      <c r="AQ1693">
        <v>99</v>
      </c>
      <c r="AR1693">
        <v>193.33333333333337</v>
      </c>
      <c r="AS1693">
        <v>23.666477902189783</v>
      </c>
    </row>
    <row r="1694" spans="1:45">
      <c r="A1694">
        <v>23</v>
      </c>
      <c r="B1694">
        <v>99</v>
      </c>
      <c r="C1694">
        <v>2024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</v>
      </c>
      <c r="K1694">
        <v>99</v>
      </c>
      <c r="L1694">
        <v>3</v>
      </c>
      <c r="M1694">
        <v>99</v>
      </c>
      <c r="N1694">
        <v>99</v>
      </c>
      <c r="O1694">
        <v>99</v>
      </c>
      <c r="P1694">
        <v>99</v>
      </c>
      <c r="R1694">
        <v>0</v>
      </c>
      <c r="AN1694">
        <v>99</v>
      </c>
      <c r="AO1694">
        <v>99</v>
      </c>
      <c r="AP1694">
        <v>32</v>
      </c>
      <c r="AQ1694">
        <v>99</v>
      </c>
    </row>
    <row r="1695" spans="1:45">
      <c r="A1695">
        <v>23</v>
      </c>
      <c r="B1695">
        <v>100</v>
      </c>
      <c r="C1695">
        <v>2024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</v>
      </c>
      <c r="K1695">
        <v>99</v>
      </c>
      <c r="L1695">
        <v>3</v>
      </c>
      <c r="M1695">
        <v>99</v>
      </c>
      <c r="N1695">
        <v>99</v>
      </c>
      <c r="O1695">
        <v>99</v>
      </c>
      <c r="P1695">
        <v>99</v>
      </c>
      <c r="R1695">
        <v>0</v>
      </c>
      <c r="AN1695">
        <v>99</v>
      </c>
      <c r="AO1695">
        <v>99</v>
      </c>
      <c r="AP1695">
        <v>33</v>
      </c>
      <c r="AQ1695">
        <v>99</v>
      </c>
    </row>
    <row r="1696" spans="1:45">
      <c r="A1696">
        <v>23</v>
      </c>
      <c r="B1696">
        <v>101</v>
      </c>
      <c r="C1696">
        <v>2024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</v>
      </c>
      <c r="K1696">
        <v>99</v>
      </c>
      <c r="L1696">
        <v>3</v>
      </c>
      <c r="M1696">
        <v>99</v>
      </c>
      <c r="N1696">
        <v>99</v>
      </c>
      <c r="O1696">
        <v>99</v>
      </c>
      <c r="P1696">
        <v>99</v>
      </c>
      <c r="R1696">
        <v>0</v>
      </c>
      <c r="AN1696">
        <v>99</v>
      </c>
      <c r="AO1696">
        <v>99</v>
      </c>
      <c r="AP1696">
        <v>34</v>
      </c>
      <c r="AQ1696">
        <v>99</v>
      </c>
    </row>
    <row r="1697" spans="1:45">
      <c r="A1697">
        <v>23</v>
      </c>
      <c r="B1697">
        <v>102</v>
      </c>
      <c r="C1697">
        <v>2024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</v>
      </c>
      <c r="K1697">
        <v>99</v>
      </c>
      <c r="L1697">
        <v>3</v>
      </c>
      <c r="M1697">
        <v>99</v>
      </c>
      <c r="N1697">
        <v>99</v>
      </c>
      <c r="O1697">
        <v>99</v>
      </c>
      <c r="P1697">
        <v>99</v>
      </c>
      <c r="R1697">
        <v>0</v>
      </c>
      <c r="AN1697">
        <v>99</v>
      </c>
      <c r="AO1697">
        <v>99</v>
      </c>
      <c r="AP1697">
        <v>39</v>
      </c>
      <c r="AQ1697">
        <v>99</v>
      </c>
    </row>
    <row r="1698" spans="1:45">
      <c r="A1698">
        <v>23</v>
      </c>
      <c r="B1698">
        <v>103</v>
      </c>
      <c r="C1698">
        <v>2024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</v>
      </c>
      <c r="K1698">
        <v>99</v>
      </c>
      <c r="L1698">
        <v>3</v>
      </c>
      <c r="M1698">
        <v>99</v>
      </c>
      <c r="N1698">
        <v>99</v>
      </c>
      <c r="O1698">
        <v>99</v>
      </c>
      <c r="P1698">
        <v>99</v>
      </c>
      <c r="R1698">
        <v>0</v>
      </c>
      <c r="AN1698">
        <v>99</v>
      </c>
      <c r="AO1698">
        <v>99</v>
      </c>
      <c r="AP1698">
        <v>40</v>
      </c>
      <c r="AQ1698">
        <v>99</v>
      </c>
    </row>
    <row r="1699" spans="1:45">
      <c r="A1699">
        <v>23</v>
      </c>
      <c r="B1699">
        <v>104</v>
      </c>
      <c r="C1699">
        <v>2024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</v>
      </c>
      <c r="K1699">
        <v>99</v>
      </c>
      <c r="L1699">
        <v>3</v>
      </c>
      <c r="M1699">
        <v>99</v>
      </c>
      <c r="N1699">
        <v>99</v>
      </c>
      <c r="O1699">
        <v>99</v>
      </c>
      <c r="P1699">
        <v>99</v>
      </c>
      <c r="Q1699">
        <v>198</v>
      </c>
      <c r="R1699">
        <v>323</v>
      </c>
      <c r="S1699">
        <v>3</v>
      </c>
      <c r="T1699">
        <v>6.1919504643962879</v>
      </c>
      <c r="U1699">
        <v>228.51393188854487</v>
      </c>
      <c r="V1699">
        <v>0</v>
      </c>
      <c r="W1699">
        <v>45.820433436532511</v>
      </c>
      <c r="X1699">
        <v>0</v>
      </c>
      <c r="Y1699">
        <v>41.11694065708847</v>
      </c>
      <c r="Z1699">
        <v>0</v>
      </c>
      <c r="AA1699">
        <v>1.7771329322384772</v>
      </c>
      <c r="AC1699">
        <v>50.749046683747778</v>
      </c>
      <c r="AE1699">
        <v>16.471188169301382</v>
      </c>
      <c r="AF1699">
        <v>14.121026823063584</v>
      </c>
      <c r="AG1699">
        <v>1055.3343653250777</v>
      </c>
      <c r="AH1699">
        <v>100</v>
      </c>
      <c r="AI1699">
        <v>100</v>
      </c>
      <c r="AJ1699">
        <v>203.76894497609641</v>
      </c>
      <c r="AK1699">
        <v>35.677198014599604</v>
      </c>
      <c r="AL1699">
        <v>-1.1060720885558586</v>
      </c>
      <c r="AN1699">
        <v>99</v>
      </c>
      <c r="AO1699">
        <v>99</v>
      </c>
      <c r="AP1699">
        <v>98</v>
      </c>
      <c r="AQ1699">
        <v>99</v>
      </c>
      <c r="AR1699">
        <v>211.30340557275537</v>
      </c>
      <c r="AS1699">
        <v>23.965073985490555</v>
      </c>
    </row>
    <row r="1700" spans="1:45">
      <c r="A1700">
        <v>23</v>
      </c>
      <c r="B1700">
        <v>105</v>
      </c>
      <c r="C1700">
        <v>2024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</v>
      </c>
      <c r="K1700">
        <v>99</v>
      </c>
      <c r="L1700">
        <v>3</v>
      </c>
      <c r="M1700">
        <v>99</v>
      </c>
      <c r="N1700">
        <v>99</v>
      </c>
      <c r="O1700">
        <v>99</v>
      </c>
      <c r="P1700">
        <v>99</v>
      </c>
      <c r="Q1700">
        <v>20</v>
      </c>
      <c r="R1700">
        <v>35</v>
      </c>
      <c r="S1700">
        <v>3</v>
      </c>
      <c r="T1700">
        <v>7.4285714285714306</v>
      </c>
      <c r="U1700">
        <v>237.06857142857152</v>
      </c>
      <c r="V1700">
        <v>0</v>
      </c>
      <c r="W1700">
        <v>80</v>
      </c>
      <c r="X1700">
        <v>0</v>
      </c>
      <c r="Y1700">
        <v>48.602491243783291</v>
      </c>
      <c r="Z1700">
        <v>0</v>
      </c>
      <c r="AA1700">
        <v>1.3997084244475291</v>
      </c>
      <c r="AC1700">
        <v>22.337908603464435</v>
      </c>
      <c r="AE1700">
        <v>24.647887323943657</v>
      </c>
      <c r="AF1700">
        <v>21.952826319897341</v>
      </c>
      <c r="AG1700">
        <v>1083.2571428571423</v>
      </c>
      <c r="AH1700">
        <v>100</v>
      </c>
      <c r="AI1700">
        <v>0</v>
      </c>
      <c r="AJ1700">
        <v>223.57106161539963</v>
      </c>
      <c r="AK1700">
        <v>76.158827192165504</v>
      </c>
      <c r="AL1700">
        <v>17.412535537321236</v>
      </c>
      <c r="AN1700">
        <v>99</v>
      </c>
      <c r="AO1700">
        <v>99</v>
      </c>
      <c r="AP1700">
        <v>99</v>
      </c>
      <c r="AQ1700">
        <v>99</v>
      </c>
      <c r="AR1700">
        <v>211.88571428571424</v>
      </c>
      <c r="AS1700">
        <v>24.472107003465759</v>
      </c>
    </row>
    <row r="1701" spans="1:45">
      <c r="A1701">
        <v>23</v>
      </c>
      <c r="B1701">
        <v>106</v>
      </c>
      <c r="C1701">
        <v>2024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</v>
      </c>
      <c r="K1701">
        <v>99</v>
      </c>
      <c r="L1701">
        <v>4</v>
      </c>
      <c r="M1701">
        <v>99</v>
      </c>
      <c r="N1701">
        <v>99</v>
      </c>
      <c r="O1701">
        <v>99</v>
      </c>
      <c r="P1701">
        <v>99</v>
      </c>
      <c r="Q1701">
        <v>3309</v>
      </c>
      <c r="R1701">
        <v>6733</v>
      </c>
      <c r="S1701">
        <v>4</v>
      </c>
      <c r="T1701">
        <v>8.3926927075597781</v>
      </c>
      <c r="U1701">
        <v>283.043903163523</v>
      </c>
      <c r="V1701">
        <v>0</v>
      </c>
      <c r="W1701">
        <v>95.351255012624378</v>
      </c>
      <c r="X1701">
        <v>1.5891875835437397</v>
      </c>
      <c r="Y1701">
        <v>30.224208913212895</v>
      </c>
      <c r="Z1701">
        <v>0</v>
      </c>
      <c r="AA1701">
        <v>1.1959211138042871</v>
      </c>
      <c r="AC1701">
        <v>31.091048964721928</v>
      </c>
      <c r="AE1701">
        <v>23.812555260831125</v>
      </c>
      <c r="AF1701">
        <v>25.518171702857817</v>
      </c>
      <c r="AG1701">
        <v>1069.2596168127138</v>
      </c>
      <c r="AH1701">
        <v>99.940591118372183</v>
      </c>
      <c r="AI1701">
        <v>0</v>
      </c>
      <c r="AJ1701">
        <v>222.11996890562165</v>
      </c>
      <c r="AK1701">
        <v>60.56803014142551</v>
      </c>
      <c r="AL1701">
        <v>20.854076065769181</v>
      </c>
      <c r="AN1701">
        <v>99</v>
      </c>
      <c r="AO1701">
        <v>99</v>
      </c>
      <c r="AP1701">
        <v>1</v>
      </c>
      <c r="AQ1701">
        <v>99</v>
      </c>
      <c r="AR1701">
        <v>218.08228130105451</v>
      </c>
      <c r="AS1701">
        <v>27.223671606874927</v>
      </c>
    </row>
    <row r="1702" spans="1:45">
      <c r="A1702">
        <v>23</v>
      </c>
      <c r="B1702">
        <v>107</v>
      </c>
      <c r="C1702">
        <v>2024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</v>
      </c>
      <c r="K1702">
        <v>99</v>
      </c>
      <c r="L1702">
        <v>4</v>
      </c>
      <c r="M1702">
        <v>99</v>
      </c>
      <c r="N1702">
        <v>99</v>
      </c>
      <c r="O1702">
        <v>99</v>
      </c>
      <c r="P1702">
        <v>99</v>
      </c>
      <c r="Q1702">
        <v>50</v>
      </c>
      <c r="R1702">
        <v>60</v>
      </c>
      <c r="S1702">
        <v>4</v>
      </c>
      <c r="T1702">
        <v>9.0833333333333357</v>
      </c>
      <c r="U1702">
        <v>246.08166666666659</v>
      </c>
      <c r="V1702">
        <v>0</v>
      </c>
      <c r="W1702">
        <v>100</v>
      </c>
      <c r="X1702">
        <v>0</v>
      </c>
      <c r="Y1702">
        <v>27.772057249849095</v>
      </c>
      <c r="Z1702">
        <v>0</v>
      </c>
      <c r="AA1702">
        <v>1.1149240133549618</v>
      </c>
      <c r="AC1702">
        <v>34.270827735092681</v>
      </c>
      <c r="AE1702">
        <v>8.6083213773314213</v>
      </c>
      <c r="AF1702">
        <v>10.882967322130648</v>
      </c>
      <c r="AG1702">
        <v>1014.6666666666664</v>
      </c>
      <c r="AH1702">
        <v>100</v>
      </c>
      <c r="AI1702">
        <v>0</v>
      </c>
      <c r="AJ1702">
        <v>188.55288088196625</v>
      </c>
      <c r="AK1702">
        <v>43.324993435794752</v>
      </c>
      <c r="AL1702">
        <v>15.005291660688499</v>
      </c>
      <c r="AN1702">
        <v>99</v>
      </c>
      <c r="AO1702">
        <v>99</v>
      </c>
      <c r="AP1702">
        <v>2</v>
      </c>
      <c r="AQ1702">
        <v>99</v>
      </c>
      <c r="AR1702">
        <v>206.51666666666671</v>
      </c>
      <c r="AS1702">
        <v>27.870632898007479</v>
      </c>
    </row>
    <row r="1703" spans="1:45">
      <c r="A1703">
        <v>23</v>
      </c>
      <c r="B1703">
        <v>108</v>
      </c>
      <c r="C1703">
        <v>2024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</v>
      </c>
      <c r="K1703">
        <v>99</v>
      </c>
      <c r="L1703">
        <v>4</v>
      </c>
      <c r="M1703">
        <v>99</v>
      </c>
      <c r="N1703">
        <v>99</v>
      </c>
      <c r="O1703">
        <v>99</v>
      </c>
      <c r="P1703">
        <v>99</v>
      </c>
      <c r="Q1703">
        <v>49</v>
      </c>
      <c r="R1703">
        <v>59</v>
      </c>
      <c r="S1703">
        <v>4</v>
      </c>
      <c r="T1703">
        <v>9.7288135593220346</v>
      </c>
      <c r="U1703">
        <v>212.26271186440675</v>
      </c>
      <c r="V1703">
        <v>0</v>
      </c>
      <c r="W1703">
        <v>100</v>
      </c>
      <c r="X1703">
        <v>0</v>
      </c>
      <c r="Y1703">
        <v>22.095807550073072</v>
      </c>
      <c r="Z1703">
        <v>0</v>
      </c>
      <c r="AA1703">
        <v>1.3633272916739052</v>
      </c>
      <c r="AC1703">
        <v>29.820617233428713</v>
      </c>
      <c r="AE1703">
        <v>26.222222222222221</v>
      </c>
      <c r="AF1703">
        <v>28.940344552670791</v>
      </c>
      <c r="AG1703">
        <v>1047.4915254237287</v>
      </c>
      <c r="AH1703">
        <v>100</v>
      </c>
      <c r="AI1703">
        <v>0</v>
      </c>
      <c r="AJ1703">
        <v>221.77377180447888</v>
      </c>
      <c r="AK1703">
        <v>56.518837259152242</v>
      </c>
      <c r="AL1703">
        <v>39.682705187258783</v>
      </c>
      <c r="AN1703">
        <v>99</v>
      </c>
      <c r="AO1703">
        <v>99</v>
      </c>
      <c r="AP1703">
        <v>3</v>
      </c>
      <c r="AQ1703">
        <v>99</v>
      </c>
      <c r="AR1703">
        <v>194.28813559322035</v>
      </c>
      <c r="AS1703">
        <v>28.851809063247689</v>
      </c>
    </row>
    <row r="1704" spans="1:45">
      <c r="A1704">
        <v>23</v>
      </c>
      <c r="B1704">
        <v>109</v>
      </c>
      <c r="C1704">
        <v>2024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</v>
      </c>
      <c r="K1704">
        <v>99</v>
      </c>
      <c r="L1704">
        <v>4</v>
      </c>
      <c r="M1704">
        <v>99</v>
      </c>
      <c r="N1704">
        <v>99</v>
      </c>
      <c r="O1704">
        <v>99</v>
      </c>
      <c r="P1704">
        <v>99</v>
      </c>
      <c r="Q1704">
        <v>27</v>
      </c>
      <c r="R1704">
        <v>33</v>
      </c>
      <c r="S1704">
        <v>4</v>
      </c>
      <c r="T1704">
        <v>8.5151515151515138</v>
      </c>
      <c r="U1704">
        <v>212.13636363636368</v>
      </c>
      <c r="V1704">
        <v>0</v>
      </c>
      <c r="W1704">
        <v>100</v>
      </c>
      <c r="X1704">
        <v>0</v>
      </c>
      <c r="Y1704">
        <v>23.481234521541595</v>
      </c>
      <c r="Z1704">
        <v>0</v>
      </c>
      <c r="AA1704">
        <v>1.2090871117127249</v>
      </c>
      <c r="AC1704">
        <v>29.318210291882838</v>
      </c>
      <c r="AE1704">
        <v>44</v>
      </c>
      <c r="AF1704">
        <v>44.725627871020514</v>
      </c>
      <c r="AG1704">
        <v>1020.2424242424242</v>
      </c>
      <c r="AH1704">
        <v>100</v>
      </c>
      <c r="AI1704">
        <v>0</v>
      </c>
      <c r="AJ1704">
        <v>216.33588227050888</v>
      </c>
      <c r="AK1704">
        <v>52.930753907908944</v>
      </c>
      <c r="AL1704">
        <v>48.586518829874407</v>
      </c>
      <c r="AN1704">
        <v>99</v>
      </c>
      <c r="AO1704">
        <v>99</v>
      </c>
      <c r="AP1704">
        <v>4</v>
      </c>
      <c r="AQ1704">
        <v>99</v>
      </c>
      <c r="AR1704">
        <v>194.90909090909088</v>
      </c>
      <c r="AS1704">
        <v>28.554433973776302</v>
      </c>
    </row>
    <row r="1705" spans="1:45">
      <c r="A1705">
        <v>23</v>
      </c>
      <c r="B1705">
        <v>110</v>
      </c>
      <c r="C1705">
        <v>2024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</v>
      </c>
      <c r="K1705">
        <v>99</v>
      </c>
      <c r="L1705">
        <v>4</v>
      </c>
      <c r="M1705">
        <v>99</v>
      </c>
      <c r="N1705">
        <v>99</v>
      </c>
      <c r="O1705">
        <v>99</v>
      </c>
      <c r="P1705">
        <v>99</v>
      </c>
      <c r="Q1705">
        <v>11</v>
      </c>
      <c r="R1705">
        <v>11</v>
      </c>
      <c r="S1705">
        <v>4</v>
      </c>
      <c r="T1705">
        <v>9.2727272727272734</v>
      </c>
      <c r="U1705">
        <v>225.35454545454539</v>
      </c>
      <c r="V1705">
        <v>0</v>
      </c>
      <c r="W1705">
        <v>100</v>
      </c>
      <c r="X1705">
        <v>0</v>
      </c>
      <c r="Y1705">
        <v>19.867761169399849</v>
      </c>
      <c r="Z1705">
        <v>0</v>
      </c>
      <c r="AA1705">
        <v>1.2128785512842062</v>
      </c>
      <c r="AC1705">
        <v>37.626567207687778</v>
      </c>
      <c r="AE1705">
        <v>27.5</v>
      </c>
      <c r="AF1705">
        <v>30.707578723087977</v>
      </c>
      <c r="AG1705">
        <v>966.72727272727275</v>
      </c>
      <c r="AH1705">
        <v>100</v>
      </c>
      <c r="AI1705">
        <v>0</v>
      </c>
      <c r="AJ1705">
        <v>182.53273226220941</v>
      </c>
      <c r="AK1705">
        <v>61.821064301445851</v>
      </c>
      <c r="AL1705">
        <v>50.048166105613191</v>
      </c>
      <c r="AN1705">
        <v>99</v>
      </c>
      <c r="AO1705">
        <v>99</v>
      </c>
      <c r="AP1705">
        <v>5</v>
      </c>
      <c r="AQ1705">
        <v>99</v>
      </c>
      <c r="AR1705">
        <v>198.72727272727272</v>
      </c>
      <c r="AS1705">
        <v>28.668734307739943</v>
      </c>
    </row>
    <row r="1706" spans="1:45">
      <c r="A1706">
        <v>23</v>
      </c>
      <c r="B1706">
        <v>111</v>
      </c>
      <c r="C1706">
        <v>2024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</v>
      </c>
      <c r="K1706">
        <v>99</v>
      </c>
      <c r="L1706">
        <v>4</v>
      </c>
      <c r="M1706">
        <v>99</v>
      </c>
      <c r="N1706">
        <v>99</v>
      </c>
      <c r="O1706">
        <v>99</v>
      </c>
      <c r="P1706">
        <v>99</v>
      </c>
      <c r="Q1706">
        <v>9</v>
      </c>
      <c r="R1706">
        <v>10</v>
      </c>
      <c r="S1706">
        <v>4</v>
      </c>
      <c r="T1706">
        <v>8.6999999999999993</v>
      </c>
      <c r="U1706">
        <v>233.71000000000004</v>
      </c>
      <c r="V1706">
        <v>0</v>
      </c>
      <c r="W1706">
        <v>90</v>
      </c>
      <c r="X1706">
        <v>0</v>
      </c>
      <c r="Y1706">
        <v>39.112873839696306</v>
      </c>
      <c r="Z1706">
        <v>0</v>
      </c>
      <c r="AA1706">
        <v>1.2688577540449573</v>
      </c>
      <c r="AC1706">
        <v>42.864333468917138</v>
      </c>
      <c r="AE1706">
        <v>32.258064516129025</v>
      </c>
      <c r="AF1706">
        <v>32.994042409012621</v>
      </c>
      <c r="AG1706">
        <v>1087.5999999999999</v>
      </c>
      <c r="AH1706">
        <v>100</v>
      </c>
      <c r="AI1706">
        <v>0</v>
      </c>
      <c r="AJ1706">
        <v>229.650691268283</v>
      </c>
      <c r="AK1706">
        <v>37.387134200404546</v>
      </c>
      <c r="AL1706">
        <v>55.553637508082019</v>
      </c>
      <c r="AN1706">
        <v>99</v>
      </c>
      <c r="AO1706">
        <v>99</v>
      </c>
      <c r="AP1706">
        <v>6</v>
      </c>
      <c r="AQ1706">
        <v>99</v>
      </c>
      <c r="AR1706">
        <v>202.6</v>
      </c>
      <c r="AS1706">
        <v>27.823416264859031</v>
      </c>
    </row>
    <row r="1707" spans="1:45">
      <c r="A1707">
        <v>23</v>
      </c>
      <c r="B1707">
        <v>112</v>
      </c>
      <c r="C1707">
        <v>2024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</v>
      </c>
      <c r="K1707">
        <v>99</v>
      </c>
      <c r="L1707">
        <v>4</v>
      </c>
      <c r="M1707">
        <v>99</v>
      </c>
      <c r="N1707">
        <v>99</v>
      </c>
      <c r="O1707">
        <v>99</v>
      </c>
      <c r="P1707">
        <v>99</v>
      </c>
      <c r="Q1707">
        <v>5</v>
      </c>
      <c r="R1707">
        <v>5</v>
      </c>
      <c r="S1707">
        <v>4</v>
      </c>
      <c r="T1707">
        <v>9.8000000000000007</v>
      </c>
      <c r="U1707">
        <v>230.58</v>
      </c>
      <c r="V1707">
        <v>0</v>
      </c>
      <c r="W1707">
        <v>100</v>
      </c>
      <c r="X1707">
        <v>0</v>
      </c>
      <c r="Y1707">
        <v>29.324488060322647</v>
      </c>
      <c r="Z1707">
        <v>0</v>
      </c>
      <c r="AA1707">
        <v>0.97979589711326065</v>
      </c>
      <c r="AC1707">
        <v>40.707206852536885</v>
      </c>
      <c r="AE1707">
        <v>15.625</v>
      </c>
      <c r="AF1707">
        <v>16.952168095399141</v>
      </c>
      <c r="AG1707">
        <v>1233.8</v>
      </c>
      <c r="AH1707">
        <v>100</v>
      </c>
      <c r="AI1707">
        <v>0</v>
      </c>
      <c r="AJ1707">
        <v>201.09241656512097</v>
      </c>
      <c r="AK1707">
        <v>65.059524008742301</v>
      </c>
      <c r="AL1707">
        <v>76.820974032852931</v>
      </c>
      <c r="AN1707">
        <v>99</v>
      </c>
      <c r="AO1707">
        <v>99</v>
      </c>
      <c r="AP1707">
        <v>7</v>
      </c>
      <c r="AQ1707">
        <v>99</v>
      </c>
      <c r="AR1707">
        <v>198.8</v>
      </c>
      <c r="AS1707">
        <v>29.271192477094079</v>
      </c>
    </row>
    <row r="1708" spans="1:45">
      <c r="A1708">
        <v>23</v>
      </c>
      <c r="B1708">
        <v>113</v>
      </c>
      <c r="C1708">
        <v>2024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</v>
      </c>
      <c r="K1708">
        <v>99</v>
      </c>
      <c r="L1708">
        <v>4</v>
      </c>
      <c r="M1708">
        <v>99</v>
      </c>
      <c r="N1708">
        <v>99</v>
      </c>
      <c r="O1708">
        <v>99</v>
      </c>
      <c r="P1708">
        <v>99</v>
      </c>
      <c r="Q1708">
        <v>30</v>
      </c>
      <c r="R1708">
        <v>34</v>
      </c>
      <c r="S1708">
        <v>4</v>
      </c>
      <c r="T1708">
        <v>9.2352941176470598</v>
      </c>
      <c r="U1708">
        <v>198.97352941176464</v>
      </c>
      <c r="V1708">
        <v>0</v>
      </c>
      <c r="W1708">
        <v>100</v>
      </c>
      <c r="X1708">
        <v>0</v>
      </c>
      <c r="Y1708">
        <v>27.493638930867913</v>
      </c>
      <c r="Z1708">
        <v>0</v>
      </c>
      <c r="AA1708">
        <v>1.5914999127610292</v>
      </c>
      <c r="AC1708">
        <v>47.530272250172736</v>
      </c>
      <c r="AE1708">
        <v>24.81751824817519</v>
      </c>
      <c r="AF1708">
        <v>26.635195735281961</v>
      </c>
      <c r="AG1708">
        <v>983.73529411764707</v>
      </c>
      <c r="AH1708">
        <v>100</v>
      </c>
      <c r="AI1708">
        <v>0</v>
      </c>
      <c r="AJ1708">
        <v>184.23838598938156</v>
      </c>
      <c r="AK1708">
        <v>47.713743538783632</v>
      </c>
      <c r="AL1708">
        <v>33.072634191525879</v>
      </c>
      <c r="AN1708">
        <v>99</v>
      </c>
      <c r="AO1708">
        <v>99</v>
      </c>
      <c r="AP1708">
        <v>8</v>
      </c>
      <c r="AQ1708">
        <v>99</v>
      </c>
      <c r="AR1708">
        <v>191</v>
      </c>
      <c r="AS1708">
        <v>28.380412302403396</v>
      </c>
    </row>
    <row r="1709" spans="1:45">
      <c r="A1709">
        <v>23</v>
      </c>
      <c r="B1709">
        <v>114</v>
      </c>
      <c r="C1709">
        <v>2024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</v>
      </c>
      <c r="K1709">
        <v>99</v>
      </c>
      <c r="L1709">
        <v>4</v>
      </c>
      <c r="M1709">
        <v>99</v>
      </c>
      <c r="N1709">
        <v>99</v>
      </c>
      <c r="O1709">
        <v>99</v>
      </c>
      <c r="P1709">
        <v>99</v>
      </c>
      <c r="Q1709">
        <v>158</v>
      </c>
      <c r="R1709">
        <v>238</v>
      </c>
      <c r="S1709">
        <v>4</v>
      </c>
      <c r="T1709">
        <v>8.9159663865546257</v>
      </c>
      <c r="U1709">
        <v>307.5710084033613</v>
      </c>
      <c r="V1709">
        <v>0</v>
      </c>
      <c r="W1709">
        <v>97.058823529411754</v>
      </c>
      <c r="X1709">
        <v>13.865546218487397</v>
      </c>
      <c r="Y1709">
        <v>34.194915217239753</v>
      </c>
      <c r="Z1709">
        <v>0</v>
      </c>
      <c r="AA1709">
        <v>1.3257617561855737</v>
      </c>
      <c r="AC1709">
        <v>46.113255863276109</v>
      </c>
      <c r="AE1709">
        <v>17.655786350148361</v>
      </c>
      <c r="AF1709">
        <v>19.848375363165683</v>
      </c>
      <c r="AG1709">
        <v>1015.0126050420168</v>
      </c>
      <c r="AH1709">
        <v>100</v>
      </c>
      <c r="AI1709">
        <v>0</v>
      </c>
      <c r="AJ1709">
        <v>221.23348784402847</v>
      </c>
      <c r="AK1709">
        <v>59.079529222532365</v>
      </c>
      <c r="AL1709">
        <v>29.280041648908941</v>
      </c>
      <c r="AN1709">
        <v>99</v>
      </c>
      <c r="AO1709">
        <v>99</v>
      </c>
      <c r="AP1709">
        <v>9</v>
      </c>
      <c r="AQ1709">
        <v>99</v>
      </c>
      <c r="AR1709">
        <v>224.76050420168065</v>
      </c>
      <c r="AS1709">
        <v>27.004583865795954</v>
      </c>
    </row>
    <row r="1710" spans="1:45">
      <c r="A1710">
        <v>23</v>
      </c>
      <c r="B1710">
        <v>115</v>
      </c>
      <c r="C1710">
        <v>2024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</v>
      </c>
      <c r="K1710">
        <v>99</v>
      </c>
      <c r="L1710">
        <v>4</v>
      </c>
      <c r="M1710">
        <v>99</v>
      </c>
      <c r="N1710">
        <v>99</v>
      </c>
      <c r="O1710">
        <v>99</v>
      </c>
      <c r="P1710">
        <v>99</v>
      </c>
      <c r="R1710">
        <v>0</v>
      </c>
      <c r="AN1710">
        <v>99</v>
      </c>
      <c r="AO1710">
        <v>99</v>
      </c>
      <c r="AP1710">
        <v>10</v>
      </c>
      <c r="AQ1710">
        <v>99</v>
      </c>
    </row>
    <row r="1711" spans="1:45">
      <c r="A1711">
        <v>23</v>
      </c>
      <c r="B1711">
        <v>116</v>
      </c>
      <c r="C1711">
        <v>2024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</v>
      </c>
      <c r="K1711">
        <v>99</v>
      </c>
      <c r="L1711">
        <v>4</v>
      </c>
      <c r="M1711">
        <v>99</v>
      </c>
      <c r="N1711">
        <v>99</v>
      </c>
      <c r="O1711">
        <v>99</v>
      </c>
      <c r="P1711">
        <v>99</v>
      </c>
      <c r="Q1711">
        <v>22</v>
      </c>
      <c r="R1711">
        <v>27</v>
      </c>
      <c r="S1711">
        <v>4</v>
      </c>
      <c r="T1711">
        <v>8.629629629629628</v>
      </c>
      <c r="U1711">
        <v>280.84074074074078</v>
      </c>
      <c r="V1711">
        <v>0</v>
      </c>
      <c r="W1711">
        <v>100</v>
      </c>
      <c r="X1711">
        <v>0</v>
      </c>
      <c r="Y1711">
        <v>32.612838408836723</v>
      </c>
      <c r="Z1711">
        <v>0</v>
      </c>
      <c r="AA1711">
        <v>0.90872919602854085</v>
      </c>
      <c r="AC1711">
        <v>71.672439608508569</v>
      </c>
      <c r="AE1711">
        <v>21.7741935483871</v>
      </c>
      <c r="AF1711">
        <v>23.070510382596797</v>
      </c>
      <c r="AG1711">
        <v>949.2962962962963</v>
      </c>
      <c r="AH1711">
        <v>100</v>
      </c>
      <c r="AI1711">
        <v>0</v>
      </c>
      <c r="AJ1711">
        <v>199.21918225631595</v>
      </c>
      <c r="AK1711">
        <v>68.923467431435597</v>
      </c>
      <c r="AL1711">
        <v>62.458584410107008</v>
      </c>
      <c r="AN1711">
        <v>99</v>
      </c>
      <c r="AO1711">
        <v>99</v>
      </c>
      <c r="AP1711">
        <v>11</v>
      </c>
      <c r="AQ1711">
        <v>99</v>
      </c>
      <c r="AR1711">
        <v>218.74074074074073</v>
      </c>
      <c r="AS1711">
        <v>26.735097443260443</v>
      </c>
    </row>
    <row r="1712" spans="1:45">
      <c r="A1712">
        <v>23</v>
      </c>
      <c r="B1712">
        <v>117</v>
      </c>
      <c r="C1712">
        <v>2024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</v>
      </c>
      <c r="K1712">
        <v>99</v>
      </c>
      <c r="L1712">
        <v>4</v>
      </c>
      <c r="M1712">
        <v>99</v>
      </c>
      <c r="N1712">
        <v>99</v>
      </c>
      <c r="O1712">
        <v>99</v>
      </c>
      <c r="P1712">
        <v>99</v>
      </c>
      <c r="Q1712">
        <v>2</v>
      </c>
      <c r="R1712">
        <v>3</v>
      </c>
      <c r="S1712">
        <v>4</v>
      </c>
      <c r="T1712">
        <v>9.3333333333333357</v>
      </c>
      <c r="U1712">
        <v>251.63333333333341</v>
      </c>
      <c r="V1712">
        <v>0</v>
      </c>
      <c r="W1712">
        <v>100</v>
      </c>
      <c r="X1712">
        <v>0</v>
      </c>
      <c r="Y1712">
        <v>35.111853016071713</v>
      </c>
      <c r="Z1712">
        <v>0</v>
      </c>
      <c r="AA1712">
        <v>1.2472191289246417</v>
      </c>
      <c r="AC1712">
        <v>4.6938878191325903</v>
      </c>
      <c r="AE1712">
        <v>30</v>
      </c>
      <c r="AF1712">
        <v>29.358690156730056</v>
      </c>
      <c r="AG1712">
        <v>1257.666666666667</v>
      </c>
      <c r="AH1712">
        <v>100</v>
      </c>
      <c r="AI1712">
        <v>0</v>
      </c>
      <c r="AJ1712">
        <v>181.17088311560633</v>
      </c>
      <c r="AK1712">
        <v>73.527705187940356</v>
      </c>
      <c r="AL1712">
        <v>71.153268927969833</v>
      </c>
      <c r="AN1712">
        <v>99</v>
      </c>
      <c r="AO1712">
        <v>99</v>
      </c>
      <c r="AP1712">
        <v>12</v>
      </c>
      <c r="AQ1712">
        <v>99</v>
      </c>
      <c r="AR1712">
        <v>207.33333333333337</v>
      </c>
      <c r="AS1712">
        <v>28.075583985541968</v>
      </c>
    </row>
    <row r="1713" spans="1:45">
      <c r="A1713">
        <v>23</v>
      </c>
      <c r="B1713">
        <v>118</v>
      </c>
      <c r="C1713">
        <v>2024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</v>
      </c>
      <c r="K1713">
        <v>99</v>
      </c>
      <c r="L1713">
        <v>4</v>
      </c>
      <c r="M1713">
        <v>99</v>
      </c>
      <c r="N1713">
        <v>99</v>
      </c>
      <c r="O1713">
        <v>99</v>
      </c>
      <c r="P1713">
        <v>99</v>
      </c>
      <c r="Q1713">
        <v>70</v>
      </c>
      <c r="R1713">
        <v>90</v>
      </c>
      <c r="S1713">
        <v>4</v>
      </c>
      <c r="T1713">
        <v>6.8333333333333313</v>
      </c>
      <c r="U1713">
        <v>276.16333333333318</v>
      </c>
      <c r="V1713">
        <v>0</v>
      </c>
      <c r="W1713">
        <v>60</v>
      </c>
      <c r="X1713">
        <v>0</v>
      </c>
      <c r="Y1713">
        <v>28.199855988601243</v>
      </c>
      <c r="Z1713">
        <v>0</v>
      </c>
      <c r="AA1713">
        <v>1.6210421887717099</v>
      </c>
      <c r="AC1713">
        <v>26.713680834584807</v>
      </c>
      <c r="AE1713">
        <v>31.468531468531467</v>
      </c>
      <c r="AF1713">
        <v>30.321333154408265</v>
      </c>
      <c r="AG1713">
        <v>1091.0777777777778</v>
      </c>
      <c r="AH1713">
        <v>100</v>
      </c>
      <c r="AI1713">
        <v>0</v>
      </c>
      <c r="AJ1713">
        <v>218.84851319667476</v>
      </c>
      <c r="AK1713">
        <v>52.816552864380085</v>
      </c>
      <c r="AL1713">
        <v>-0.58515906121054684</v>
      </c>
      <c r="AN1713">
        <v>99</v>
      </c>
      <c r="AO1713">
        <v>99</v>
      </c>
      <c r="AP1713">
        <v>13</v>
      </c>
      <c r="AQ1713">
        <v>99</v>
      </c>
      <c r="AR1713">
        <v>218.32222222222225</v>
      </c>
      <c r="AS1713">
        <v>26.490122785546141</v>
      </c>
    </row>
    <row r="1714" spans="1:45">
      <c r="A1714">
        <v>23</v>
      </c>
      <c r="B1714">
        <v>119</v>
      </c>
      <c r="C1714">
        <v>2024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</v>
      </c>
      <c r="K1714">
        <v>99</v>
      </c>
      <c r="L1714">
        <v>4</v>
      </c>
      <c r="M1714">
        <v>99</v>
      </c>
      <c r="N1714">
        <v>99</v>
      </c>
      <c r="O1714">
        <v>99</v>
      </c>
      <c r="P1714">
        <v>99</v>
      </c>
      <c r="R1714">
        <v>0</v>
      </c>
      <c r="AN1714">
        <v>99</v>
      </c>
      <c r="AO1714">
        <v>99</v>
      </c>
      <c r="AP1714">
        <v>14</v>
      </c>
      <c r="AQ1714">
        <v>99</v>
      </c>
    </row>
    <row r="1715" spans="1:45">
      <c r="A1715">
        <v>23</v>
      </c>
      <c r="B1715">
        <v>120</v>
      </c>
      <c r="C1715">
        <v>2024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</v>
      </c>
      <c r="K1715">
        <v>99</v>
      </c>
      <c r="L1715">
        <v>4</v>
      </c>
      <c r="M1715">
        <v>99</v>
      </c>
      <c r="N1715">
        <v>99</v>
      </c>
      <c r="O1715">
        <v>99</v>
      </c>
      <c r="P1715">
        <v>99</v>
      </c>
      <c r="Q1715">
        <v>1</v>
      </c>
      <c r="R1715">
        <v>2</v>
      </c>
      <c r="S1715">
        <v>4</v>
      </c>
      <c r="T1715">
        <v>7</v>
      </c>
      <c r="U1715">
        <v>289.3</v>
      </c>
      <c r="V1715">
        <v>0</v>
      </c>
      <c r="W1715">
        <v>100</v>
      </c>
      <c r="X1715">
        <v>0</v>
      </c>
      <c r="Y1715">
        <v>4.7000000000011752</v>
      </c>
      <c r="Z1715">
        <v>0</v>
      </c>
      <c r="AA1715">
        <v>0</v>
      </c>
      <c r="AE1715">
        <v>22.222222222222225</v>
      </c>
      <c r="AF1715">
        <v>20.990386359513877</v>
      </c>
      <c r="AG1715">
        <v>896</v>
      </c>
      <c r="AH1715">
        <v>100</v>
      </c>
      <c r="AI1715">
        <v>0</v>
      </c>
      <c r="AJ1715">
        <v>68</v>
      </c>
      <c r="AK1715">
        <v>-99.999999999976779</v>
      </c>
      <c r="AN1715">
        <v>99</v>
      </c>
      <c r="AO1715">
        <v>99</v>
      </c>
      <c r="AP1715">
        <v>15</v>
      </c>
      <c r="AQ1715">
        <v>99</v>
      </c>
      <c r="AR1715">
        <v>222.5</v>
      </c>
      <c r="AS1715">
        <v>26.348152113509407</v>
      </c>
    </row>
    <row r="1716" spans="1:45">
      <c r="A1716">
        <v>23</v>
      </c>
      <c r="B1716">
        <v>121</v>
      </c>
      <c r="C1716">
        <v>2024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</v>
      </c>
      <c r="K1716">
        <v>99</v>
      </c>
      <c r="L1716">
        <v>4</v>
      </c>
      <c r="M1716">
        <v>99</v>
      </c>
      <c r="N1716">
        <v>99</v>
      </c>
      <c r="O1716">
        <v>99</v>
      </c>
      <c r="P1716">
        <v>99</v>
      </c>
      <c r="R1716">
        <v>0</v>
      </c>
      <c r="AN1716">
        <v>99</v>
      </c>
      <c r="AO1716">
        <v>99</v>
      </c>
      <c r="AP1716">
        <v>16</v>
      </c>
      <c r="AQ1716">
        <v>99</v>
      </c>
    </row>
    <row r="1717" spans="1:45">
      <c r="A1717">
        <v>23</v>
      </c>
      <c r="B1717">
        <v>122</v>
      </c>
      <c r="C1717">
        <v>2024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</v>
      </c>
      <c r="K1717">
        <v>99</v>
      </c>
      <c r="L1717">
        <v>4</v>
      </c>
      <c r="M1717">
        <v>99</v>
      </c>
      <c r="N1717">
        <v>99</v>
      </c>
      <c r="O1717">
        <v>99</v>
      </c>
      <c r="P1717">
        <v>99</v>
      </c>
      <c r="R1717">
        <v>0</v>
      </c>
      <c r="AN1717">
        <v>99</v>
      </c>
      <c r="AO1717">
        <v>99</v>
      </c>
      <c r="AP1717">
        <v>17</v>
      </c>
      <c r="AQ1717">
        <v>99</v>
      </c>
    </row>
    <row r="1718" spans="1:45">
      <c r="A1718">
        <v>23</v>
      </c>
      <c r="B1718">
        <v>123</v>
      </c>
      <c r="C1718">
        <v>2024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</v>
      </c>
      <c r="K1718">
        <v>99</v>
      </c>
      <c r="L1718">
        <v>4</v>
      </c>
      <c r="M1718">
        <v>99</v>
      </c>
      <c r="N1718">
        <v>99</v>
      </c>
      <c r="O1718">
        <v>99</v>
      </c>
      <c r="P1718">
        <v>99</v>
      </c>
      <c r="Q1718">
        <v>217</v>
      </c>
      <c r="R1718">
        <v>320</v>
      </c>
      <c r="S1718">
        <v>4</v>
      </c>
      <c r="T1718">
        <v>6.8</v>
      </c>
      <c r="U1718">
        <v>231.70937500000005</v>
      </c>
      <c r="V1718">
        <v>0</v>
      </c>
      <c r="W1718">
        <v>61.25</v>
      </c>
      <c r="X1718">
        <v>0</v>
      </c>
      <c r="Y1718">
        <v>32.86124008021207</v>
      </c>
      <c r="Z1718">
        <v>0</v>
      </c>
      <c r="AA1718">
        <v>1.4309088021254197</v>
      </c>
      <c r="AC1718">
        <v>38.932375111041253</v>
      </c>
      <c r="AE1718">
        <v>27.705627705627705</v>
      </c>
      <c r="AF1718">
        <v>24.565164094646804</v>
      </c>
      <c r="AG1718">
        <v>1061.875</v>
      </c>
      <c r="AH1718">
        <v>100</v>
      </c>
      <c r="AI1718">
        <v>100</v>
      </c>
      <c r="AJ1718">
        <v>189.72737842757437</v>
      </c>
      <c r="AK1718">
        <v>51.536655696299597</v>
      </c>
      <c r="AL1718">
        <v>17.074069989227429</v>
      </c>
      <c r="AN1718">
        <v>99</v>
      </c>
      <c r="AO1718">
        <v>99</v>
      </c>
      <c r="AP1718">
        <v>21</v>
      </c>
      <c r="AQ1718">
        <v>99</v>
      </c>
      <c r="AR1718">
        <v>204.96875</v>
      </c>
      <c r="AS1718">
        <v>26.738516134536983</v>
      </c>
    </row>
    <row r="1719" spans="1:45">
      <c r="A1719">
        <v>23</v>
      </c>
      <c r="B1719">
        <v>124</v>
      </c>
      <c r="C1719">
        <v>2024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</v>
      </c>
      <c r="K1719">
        <v>99</v>
      </c>
      <c r="L1719">
        <v>4</v>
      </c>
      <c r="M1719">
        <v>99</v>
      </c>
      <c r="N1719">
        <v>99</v>
      </c>
      <c r="O1719">
        <v>99</v>
      </c>
      <c r="P1719">
        <v>99</v>
      </c>
      <c r="Q1719">
        <v>174</v>
      </c>
      <c r="R1719">
        <v>269</v>
      </c>
      <c r="S1719">
        <v>4</v>
      </c>
      <c r="T1719">
        <v>4.6468401486988844</v>
      </c>
      <c r="U1719">
        <v>236.41486988847581</v>
      </c>
      <c r="V1719">
        <v>0</v>
      </c>
      <c r="W1719">
        <v>11.524163568773233</v>
      </c>
      <c r="X1719">
        <v>0</v>
      </c>
      <c r="Y1719">
        <v>33.27849370387252</v>
      </c>
      <c r="Z1719">
        <v>0</v>
      </c>
      <c r="AA1719">
        <v>1.3626044029116378</v>
      </c>
      <c r="AC1719">
        <v>44.835621963935459</v>
      </c>
      <c r="AE1719">
        <v>11.185031185031182</v>
      </c>
      <c r="AF1719">
        <v>8.8226056344280792</v>
      </c>
      <c r="AG1719">
        <v>1091.9591078066917</v>
      </c>
      <c r="AH1719">
        <v>100</v>
      </c>
      <c r="AI1719">
        <v>100</v>
      </c>
      <c r="AJ1719">
        <v>191.41964789227927</v>
      </c>
      <c r="AK1719">
        <v>41.437932343971219</v>
      </c>
      <c r="AL1719">
        <v>12.987053293807229</v>
      </c>
      <c r="AN1719">
        <v>99</v>
      </c>
      <c r="AO1719">
        <v>99</v>
      </c>
      <c r="AP1719">
        <v>22</v>
      </c>
      <c r="AQ1719">
        <v>99</v>
      </c>
      <c r="AR1719">
        <v>209.22304832713749</v>
      </c>
      <c r="AS1719">
        <v>25.635825376341483</v>
      </c>
    </row>
    <row r="1720" spans="1:45">
      <c r="A1720">
        <v>23</v>
      </c>
      <c r="B1720">
        <v>125</v>
      </c>
      <c r="C1720">
        <v>2024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</v>
      </c>
      <c r="K1720">
        <v>99</v>
      </c>
      <c r="L1720">
        <v>4</v>
      </c>
      <c r="M1720">
        <v>99</v>
      </c>
      <c r="N1720">
        <v>99</v>
      </c>
      <c r="O1720">
        <v>99</v>
      </c>
      <c r="P1720">
        <v>99</v>
      </c>
      <c r="Q1720">
        <v>226</v>
      </c>
      <c r="R1720">
        <v>335</v>
      </c>
      <c r="S1720">
        <v>4</v>
      </c>
      <c r="T1720">
        <v>6.9820895522388069</v>
      </c>
      <c r="U1720">
        <v>227.96089552238809</v>
      </c>
      <c r="V1720">
        <v>0</v>
      </c>
      <c r="W1720">
        <v>63.880597014925392</v>
      </c>
      <c r="X1720">
        <v>0</v>
      </c>
      <c r="Y1720">
        <v>35.284236797218838</v>
      </c>
      <c r="Z1720">
        <v>0</v>
      </c>
      <c r="AA1720">
        <v>1.5890413305478723</v>
      </c>
      <c r="AC1720">
        <v>39.267088396469248</v>
      </c>
      <c r="AE1720">
        <v>18.600777345918939</v>
      </c>
      <c r="AF1720">
        <v>15.603312032936438</v>
      </c>
      <c r="AG1720">
        <v>1050.7253731343283</v>
      </c>
      <c r="AH1720">
        <v>100</v>
      </c>
      <c r="AI1720">
        <v>100</v>
      </c>
      <c r="AJ1720">
        <v>210.24256590991135</v>
      </c>
      <c r="AK1720">
        <v>32.759883492469271</v>
      </c>
      <c r="AL1720">
        <v>9.7779931738735755</v>
      </c>
      <c r="AN1720">
        <v>99</v>
      </c>
      <c r="AO1720">
        <v>99</v>
      </c>
      <c r="AP1720">
        <v>23</v>
      </c>
      <c r="AQ1720">
        <v>99</v>
      </c>
      <c r="AR1720">
        <v>204.91343283582088</v>
      </c>
      <c r="AS1720">
        <v>26.302881324613399</v>
      </c>
    </row>
    <row r="1721" spans="1:45">
      <c r="A1721">
        <v>23</v>
      </c>
      <c r="B1721">
        <v>126</v>
      </c>
      <c r="C1721">
        <v>2024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</v>
      </c>
      <c r="K1721">
        <v>99</v>
      </c>
      <c r="L1721">
        <v>4</v>
      </c>
      <c r="M1721">
        <v>99</v>
      </c>
      <c r="N1721">
        <v>99</v>
      </c>
      <c r="O1721">
        <v>99</v>
      </c>
      <c r="P1721">
        <v>99</v>
      </c>
      <c r="Q1721">
        <v>73</v>
      </c>
      <c r="R1721">
        <v>102</v>
      </c>
      <c r="S1721">
        <v>4</v>
      </c>
      <c r="T1721">
        <v>4.9019607843137267</v>
      </c>
      <c r="U1721">
        <v>225.27254901960785</v>
      </c>
      <c r="V1721">
        <v>0</v>
      </c>
      <c r="W1721">
        <v>19.607843137254903</v>
      </c>
      <c r="X1721">
        <v>0</v>
      </c>
      <c r="Y1721">
        <v>32.463267799892968</v>
      </c>
      <c r="Z1721">
        <v>0</v>
      </c>
      <c r="AA1721">
        <v>1.7795670542081037</v>
      </c>
      <c r="AC1721">
        <v>39.865705514674438</v>
      </c>
      <c r="AE1721">
        <v>6.0859188544152731</v>
      </c>
      <c r="AF1721">
        <v>4.6422067503098132</v>
      </c>
      <c r="AG1721">
        <v>1110.8921568627452</v>
      </c>
      <c r="AH1721">
        <v>100</v>
      </c>
      <c r="AI1721">
        <v>100</v>
      </c>
      <c r="AJ1721">
        <v>200.20268684719983</v>
      </c>
      <c r="AK1721">
        <v>37.412496325925446</v>
      </c>
      <c r="AL1721">
        <v>5.6767306236327748</v>
      </c>
      <c r="AN1721">
        <v>99</v>
      </c>
      <c r="AO1721">
        <v>99</v>
      </c>
      <c r="AP1721">
        <v>24</v>
      </c>
      <c r="AQ1721">
        <v>99</v>
      </c>
      <c r="AR1721">
        <v>207.43137254901956</v>
      </c>
      <c r="AS1721">
        <v>25.08261782896469</v>
      </c>
    </row>
    <row r="1722" spans="1:45">
      <c r="A1722">
        <v>23</v>
      </c>
      <c r="B1722">
        <v>127</v>
      </c>
      <c r="C1722">
        <v>2024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</v>
      </c>
      <c r="K1722">
        <v>99</v>
      </c>
      <c r="L1722">
        <v>4</v>
      </c>
      <c r="M1722">
        <v>99</v>
      </c>
      <c r="N1722">
        <v>99</v>
      </c>
      <c r="O1722">
        <v>99</v>
      </c>
      <c r="P1722">
        <v>99</v>
      </c>
      <c r="Q1722">
        <v>113</v>
      </c>
      <c r="R1722">
        <v>165</v>
      </c>
      <c r="S1722">
        <v>4</v>
      </c>
      <c r="T1722">
        <v>4.8484848484848486</v>
      </c>
      <c r="U1722">
        <v>244.51090909090911</v>
      </c>
      <c r="V1722">
        <v>0</v>
      </c>
      <c r="W1722">
        <v>11.515151515151516</v>
      </c>
      <c r="X1722">
        <v>0</v>
      </c>
      <c r="Y1722">
        <v>27.620038878654483</v>
      </c>
      <c r="Z1722">
        <v>0</v>
      </c>
      <c r="AA1722">
        <v>1.4795824988768123</v>
      </c>
      <c r="AC1722">
        <v>32.565649879826879</v>
      </c>
      <c r="AE1722">
        <v>22.297297297297295</v>
      </c>
      <c r="AF1722">
        <v>19.35518691548431</v>
      </c>
      <c r="AG1722">
        <v>1099.0666666666664</v>
      </c>
      <c r="AH1722">
        <v>100</v>
      </c>
      <c r="AI1722">
        <v>100</v>
      </c>
      <c r="AJ1722">
        <v>195.41350511108035</v>
      </c>
      <c r="AK1722">
        <v>36.854121823215827</v>
      </c>
      <c r="AL1722">
        <v>14.588503200596998</v>
      </c>
      <c r="AN1722">
        <v>99</v>
      </c>
      <c r="AO1722">
        <v>99</v>
      </c>
      <c r="AP1722">
        <v>25</v>
      </c>
      <c r="AQ1722">
        <v>99</v>
      </c>
      <c r="AR1722">
        <v>210.58787878787876</v>
      </c>
      <c r="AS1722">
        <v>26.087577019713457</v>
      </c>
    </row>
    <row r="1723" spans="1:45">
      <c r="A1723">
        <v>23</v>
      </c>
      <c r="B1723">
        <v>128</v>
      </c>
      <c r="C1723">
        <v>2024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</v>
      </c>
      <c r="K1723">
        <v>99</v>
      </c>
      <c r="L1723">
        <v>4</v>
      </c>
      <c r="M1723">
        <v>99</v>
      </c>
      <c r="N1723">
        <v>99</v>
      </c>
      <c r="O1723">
        <v>99</v>
      </c>
      <c r="P1723">
        <v>99</v>
      </c>
      <c r="Q1723">
        <v>9</v>
      </c>
      <c r="R1723">
        <v>12</v>
      </c>
      <c r="S1723">
        <v>4</v>
      </c>
      <c r="T1723">
        <v>5.6666666666666679</v>
      </c>
      <c r="U1723">
        <v>234.98333333333323</v>
      </c>
      <c r="V1723">
        <v>0</v>
      </c>
      <c r="W1723">
        <v>25</v>
      </c>
      <c r="X1723">
        <v>0</v>
      </c>
      <c r="Y1723">
        <v>27.449281512556968</v>
      </c>
      <c r="Z1723">
        <v>0</v>
      </c>
      <c r="AA1723">
        <v>1.4337208778404371</v>
      </c>
      <c r="AC1723">
        <v>48.074280020891408</v>
      </c>
      <c r="AE1723">
        <v>10.434782608695652</v>
      </c>
      <c r="AF1723">
        <v>8.0844744145507903</v>
      </c>
      <c r="AG1723">
        <v>957</v>
      </c>
      <c r="AH1723">
        <v>100</v>
      </c>
      <c r="AI1723">
        <v>100</v>
      </c>
      <c r="AJ1723">
        <v>204.04615490945503</v>
      </c>
      <c r="AK1723">
        <v>63.282903165692339</v>
      </c>
      <c r="AL1723">
        <v>5.1558978462417278</v>
      </c>
      <c r="AN1723">
        <v>99</v>
      </c>
      <c r="AO1723">
        <v>99</v>
      </c>
      <c r="AP1723">
        <v>26</v>
      </c>
      <c r="AQ1723">
        <v>99</v>
      </c>
      <c r="AR1723">
        <v>208</v>
      </c>
      <c r="AS1723">
        <v>25.998903514485225</v>
      </c>
    </row>
    <row r="1724" spans="1:45">
      <c r="A1724">
        <v>23</v>
      </c>
      <c r="B1724">
        <v>129</v>
      </c>
      <c r="C1724">
        <v>2024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</v>
      </c>
      <c r="K1724">
        <v>99</v>
      </c>
      <c r="L1724">
        <v>4</v>
      </c>
      <c r="M1724">
        <v>99</v>
      </c>
      <c r="N1724">
        <v>99</v>
      </c>
      <c r="O1724">
        <v>99</v>
      </c>
      <c r="P1724">
        <v>99</v>
      </c>
      <c r="Q1724">
        <v>35</v>
      </c>
      <c r="R1724">
        <v>46</v>
      </c>
      <c r="S1724">
        <v>4</v>
      </c>
      <c r="T1724">
        <v>6.6304347826086936</v>
      </c>
      <c r="U1724">
        <v>161.59347826086963</v>
      </c>
      <c r="V1724">
        <v>0</v>
      </c>
      <c r="W1724">
        <v>56.521739130434781</v>
      </c>
      <c r="X1724">
        <v>0</v>
      </c>
      <c r="Y1724">
        <v>28.612185015827713</v>
      </c>
      <c r="Z1724">
        <v>0</v>
      </c>
      <c r="AA1724">
        <v>1.2573038035583712</v>
      </c>
      <c r="AC1724">
        <v>37.048832836586911</v>
      </c>
      <c r="AE1724">
        <v>32.394366197183096</v>
      </c>
      <c r="AF1724">
        <v>31.415831959765004</v>
      </c>
      <c r="AG1724">
        <v>1002.9347826086956</v>
      </c>
      <c r="AH1724">
        <v>100</v>
      </c>
      <c r="AI1724">
        <v>100</v>
      </c>
      <c r="AJ1724">
        <v>199.20105663395265</v>
      </c>
      <c r="AK1724">
        <v>54.344981955771637</v>
      </c>
      <c r="AL1724">
        <v>19.901864656403433</v>
      </c>
      <c r="AN1724">
        <v>99</v>
      </c>
      <c r="AO1724">
        <v>99</v>
      </c>
      <c r="AP1724">
        <v>27</v>
      </c>
      <c r="AQ1724">
        <v>99</v>
      </c>
      <c r="AR1724">
        <v>181.13043478260872</v>
      </c>
      <c r="AS1724">
        <v>26.922136763832341</v>
      </c>
    </row>
    <row r="1725" spans="1:45">
      <c r="A1725">
        <v>23</v>
      </c>
      <c r="B1725">
        <v>130</v>
      </c>
      <c r="C1725">
        <v>2024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</v>
      </c>
      <c r="K1725">
        <v>99</v>
      </c>
      <c r="L1725">
        <v>4</v>
      </c>
      <c r="M1725">
        <v>99</v>
      </c>
      <c r="N1725">
        <v>99</v>
      </c>
      <c r="O1725">
        <v>99</v>
      </c>
      <c r="P1725">
        <v>99</v>
      </c>
      <c r="Q1725">
        <v>32</v>
      </c>
      <c r="R1725">
        <v>39</v>
      </c>
      <c r="S1725">
        <v>4</v>
      </c>
      <c r="T1725">
        <v>5.9230769230769242</v>
      </c>
      <c r="U1725">
        <v>220.96923076923079</v>
      </c>
      <c r="V1725">
        <v>0</v>
      </c>
      <c r="W1725">
        <v>48.717948717948723</v>
      </c>
      <c r="X1725">
        <v>0</v>
      </c>
      <c r="Y1725">
        <v>33.832507155602926</v>
      </c>
      <c r="Z1725">
        <v>0</v>
      </c>
      <c r="AA1725">
        <v>1.7597292242844602</v>
      </c>
      <c r="AC1725">
        <v>45.411299473933937</v>
      </c>
      <c r="AE1725">
        <v>24.375</v>
      </c>
      <c r="AF1725">
        <v>22.167575117618465</v>
      </c>
      <c r="AG1725">
        <v>1071.4871794871797</v>
      </c>
      <c r="AH1725">
        <v>100</v>
      </c>
      <c r="AI1725">
        <v>100</v>
      </c>
      <c r="AJ1725">
        <v>211.60944574366752</v>
      </c>
      <c r="AK1725">
        <v>55.329810377895456</v>
      </c>
      <c r="AL1725">
        <v>30.101016267042123</v>
      </c>
      <c r="AN1725">
        <v>99</v>
      </c>
      <c r="AO1725">
        <v>99</v>
      </c>
      <c r="AP1725">
        <v>28</v>
      </c>
      <c r="AQ1725">
        <v>99</v>
      </c>
      <c r="AR1725">
        <v>201.64102564102564</v>
      </c>
      <c r="AS1725">
        <v>26.769399902419476</v>
      </c>
    </row>
    <row r="1726" spans="1:45">
      <c r="A1726">
        <v>23</v>
      </c>
      <c r="B1726">
        <v>131</v>
      </c>
      <c r="C1726">
        <v>2024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</v>
      </c>
      <c r="K1726">
        <v>99</v>
      </c>
      <c r="L1726">
        <v>4</v>
      </c>
      <c r="M1726">
        <v>99</v>
      </c>
      <c r="N1726">
        <v>99</v>
      </c>
      <c r="O1726">
        <v>99</v>
      </c>
      <c r="P1726">
        <v>99</v>
      </c>
      <c r="Q1726">
        <v>17</v>
      </c>
      <c r="R1726">
        <v>23</v>
      </c>
      <c r="S1726">
        <v>4</v>
      </c>
      <c r="T1726">
        <v>7.5217391304347823</v>
      </c>
      <c r="U1726">
        <v>132.54347826086956</v>
      </c>
      <c r="V1726">
        <v>0</v>
      </c>
      <c r="W1726">
        <v>56.521739130434781</v>
      </c>
      <c r="X1726">
        <v>0</v>
      </c>
      <c r="Y1726">
        <v>27.71828506657906</v>
      </c>
      <c r="Z1726">
        <v>0</v>
      </c>
      <c r="AA1726">
        <v>1.6647121494849271</v>
      </c>
      <c r="AC1726">
        <v>56.768581030513289</v>
      </c>
      <c r="AE1726">
        <v>21.296296296296298</v>
      </c>
      <c r="AF1726">
        <v>19.647587313658899</v>
      </c>
      <c r="AG1726">
        <v>1083.1739130434783</v>
      </c>
      <c r="AH1726">
        <v>100</v>
      </c>
      <c r="AI1726">
        <v>100</v>
      </c>
      <c r="AJ1726">
        <v>214.36613379792703</v>
      </c>
      <c r="AK1726">
        <v>51.24709680745849</v>
      </c>
      <c r="AL1726">
        <v>39.729770602984495</v>
      </c>
      <c r="AN1726">
        <v>99</v>
      </c>
      <c r="AO1726">
        <v>99</v>
      </c>
      <c r="AP1726">
        <v>29</v>
      </c>
      <c r="AQ1726">
        <v>99</v>
      </c>
      <c r="AR1726">
        <v>167.7391304347826</v>
      </c>
      <c r="AS1726">
        <v>27.746176753085518</v>
      </c>
    </row>
    <row r="1727" spans="1:45">
      <c r="A1727">
        <v>23</v>
      </c>
      <c r="B1727">
        <v>132</v>
      </c>
      <c r="C1727">
        <v>2024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</v>
      </c>
      <c r="K1727">
        <v>99</v>
      </c>
      <c r="L1727">
        <v>4</v>
      </c>
      <c r="M1727">
        <v>99</v>
      </c>
      <c r="N1727">
        <v>99</v>
      </c>
      <c r="O1727">
        <v>99</v>
      </c>
      <c r="P1727">
        <v>99</v>
      </c>
      <c r="R1727">
        <v>0</v>
      </c>
      <c r="AN1727">
        <v>99</v>
      </c>
      <c r="AO1727">
        <v>99</v>
      </c>
      <c r="AP1727">
        <v>30</v>
      </c>
      <c r="AQ1727">
        <v>99</v>
      </c>
    </row>
    <row r="1728" spans="1:45">
      <c r="A1728">
        <v>23</v>
      </c>
      <c r="B1728">
        <v>133</v>
      </c>
      <c r="C1728">
        <v>2024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</v>
      </c>
      <c r="K1728">
        <v>99</v>
      </c>
      <c r="L1728">
        <v>4</v>
      </c>
      <c r="M1728">
        <v>99</v>
      </c>
      <c r="N1728">
        <v>99</v>
      </c>
      <c r="O1728">
        <v>99</v>
      </c>
      <c r="P1728">
        <v>99</v>
      </c>
      <c r="Q1728">
        <v>8</v>
      </c>
      <c r="R1728">
        <v>8</v>
      </c>
      <c r="S1728">
        <v>4</v>
      </c>
      <c r="T1728">
        <v>7.625</v>
      </c>
      <c r="U1728">
        <v>199.05</v>
      </c>
      <c r="V1728">
        <v>0</v>
      </c>
      <c r="W1728">
        <v>87.5</v>
      </c>
      <c r="X1728">
        <v>0</v>
      </c>
      <c r="Y1728">
        <v>24.309360337121159</v>
      </c>
      <c r="Z1728">
        <v>0</v>
      </c>
      <c r="AA1728">
        <v>0.99215674164922163</v>
      </c>
      <c r="AC1728">
        <v>28.375290574326343</v>
      </c>
      <c r="AE1728">
        <v>16</v>
      </c>
      <c r="AF1728">
        <v>13.81775899620801</v>
      </c>
      <c r="AG1728">
        <v>1169.5</v>
      </c>
      <c r="AH1728">
        <v>100</v>
      </c>
      <c r="AI1728">
        <v>100</v>
      </c>
      <c r="AJ1728">
        <v>178.31503021338389</v>
      </c>
      <c r="AK1728">
        <v>49.07809220348792</v>
      </c>
      <c r="AL1728">
        <v>62.564840150072399</v>
      </c>
      <c r="AN1728">
        <v>99</v>
      </c>
      <c r="AO1728">
        <v>99</v>
      </c>
      <c r="AP1728">
        <v>31</v>
      </c>
      <c r="AQ1728">
        <v>99</v>
      </c>
      <c r="AR1728">
        <v>192.375</v>
      </c>
      <c r="AS1728">
        <v>27.813541096656127</v>
      </c>
    </row>
    <row r="1729" spans="1:45">
      <c r="A1729">
        <v>23</v>
      </c>
      <c r="B1729">
        <v>134</v>
      </c>
      <c r="C1729">
        <v>2024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</v>
      </c>
      <c r="K1729">
        <v>99</v>
      </c>
      <c r="L1729">
        <v>4</v>
      </c>
      <c r="M1729">
        <v>99</v>
      </c>
      <c r="N1729">
        <v>99</v>
      </c>
      <c r="O1729">
        <v>99</v>
      </c>
      <c r="P1729">
        <v>99</v>
      </c>
      <c r="R1729">
        <v>0</v>
      </c>
      <c r="AN1729">
        <v>99</v>
      </c>
      <c r="AO1729">
        <v>99</v>
      </c>
      <c r="AP1729">
        <v>32</v>
      </c>
      <c r="AQ1729">
        <v>99</v>
      </c>
    </row>
    <row r="1730" spans="1:45">
      <c r="A1730">
        <v>23</v>
      </c>
      <c r="B1730">
        <v>135</v>
      </c>
      <c r="C1730">
        <v>2024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</v>
      </c>
      <c r="K1730">
        <v>99</v>
      </c>
      <c r="L1730">
        <v>4</v>
      </c>
      <c r="M1730">
        <v>99</v>
      </c>
      <c r="N1730">
        <v>99</v>
      </c>
      <c r="O1730">
        <v>99</v>
      </c>
      <c r="P1730">
        <v>99</v>
      </c>
      <c r="R1730">
        <v>0</v>
      </c>
      <c r="AN1730">
        <v>99</v>
      </c>
      <c r="AO1730">
        <v>99</v>
      </c>
      <c r="AP1730">
        <v>33</v>
      </c>
      <c r="AQ1730">
        <v>99</v>
      </c>
    </row>
    <row r="1731" spans="1:45">
      <c r="A1731">
        <v>23</v>
      </c>
      <c r="B1731">
        <v>136</v>
      </c>
      <c r="C1731">
        <v>2024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</v>
      </c>
      <c r="K1731">
        <v>99</v>
      </c>
      <c r="L1731">
        <v>4</v>
      </c>
      <c r="M1731">
        <v>99</v>
      </c>
      <c r="N1731">
        <v>99</v>
      </c>
      <c r="O1731">
        <v>99</v>
      </c>
      <c r="P1731">
        <v>99</v>
      </c>
      <c r="R1731">
        <v>0</v>
      </c>
      <c r="AN1731">
        <v>99</v>
      </c>
      <c r="AO1731">
        <v>99</v>
      </c>
      <c r="AP1731">
        <v>34</v>
      </c>
      <c r="AQ1731">
        <v>99</v>
      </c>
    </row>
    <row r="1732" spans="1:45">
      <c r="A1732">
        <v>23</v>
      </c>
      <c r="B1732">
        <v>137</v>
      </c>
      <c r="C1732">
        <v>2024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</v>
      </c>
      <c r="K1732">
        <v>99</v>
      </c>
      <c r="L1732">
        <v>4</v>
      </c>
      <c r="M1732">
        <v>99</v>
      </c>
      <c r="N1732">
        <v>99</v>
      </c>
      <c r="O1732">
        <v>99</v>
      </c>
      <c r="P1732">
        <v>99</v>
      </c>
      <c r="Q1732">
        <v>7</v>
      </c>
      <c r="R1732">
        <v>7</v>
      </c>
      <c r="S1732">
        <v>4</v>
      </c>
      <c r="T1732">
        <v>8.2857142857142883</v>
      </c>
      <c r="U1732">
        <v>236.98571428571441</v>
      </c>
      <c r="V1732">
        <v>0</v>
      </c>
      <c r="W1732">
        <v>85.714285714285694</v>
      </c>
      <c r="X1732">
        <v>0</v>
      </c>
      <c r="Y1732">
        <v>18.930808493143775</v>
      </c>
      <c r="Z1732">
        <v>0</v>
      </c>
      <c r="AA1732">
        <v>1.9059520091609032</v>
      </c>
      <c r="AC1732">
        <v>15.373482191578436</v>
      </c>
      <c r="AE1732">
        <v>46.666666666666657</v>
      </c>
      <c r="AF1732">
        <v>40.55891054008459</v>
      </c>
      <c r="AG1732">
        <v>934.857142857143</v>
      </c>
      <c r="AH1732">
        <v>100</v>
      </c>
      <c r="AI1732">
        <v>100</v>
      </c>
      <c r="AJ1732">
        <v>172.23109771585396</v>
      </c>
      <c r="AK1732">
        <v>10.515498963421582</v>
      </c>
      <c r="AL1732">
        <v>30.17106778489936</v>
      </c>
      <c r="AN1732">
        <v>99</v>
      </c>
      <c r="AO1732">
        <v>99</v>
      </c>
      <c r="AP1732">
        <v>39</v>
      </c>
      <c r="AQ1732">
        <v>99</v>
      </c>
      <c r="AR1732">
        <v>206.57142857142861</v>
      </c>
      <c r="AS1732">
        <v>26.880561120184517</v>
      </c>
    </row>
    <row r="1733" spans="1:45">
      <c r="A1733">
        <v>23</v>
      </c>
      <c r="B1733">
        <v>138</v>
      </c>
      <c r="C1733">
        <v>2024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</v>
      </c>
      <c r="K1733">
        <v>99</v>
      </c>
      <c r="L1733">
        <v>4</v>
      </c>
      <c r="M1733">
        <v>99</v>
      </c>
      <c r="N1733">
        <v>99</v>
      </c>
      <c r="O1733">
        <v>99</v>
      </c>
      <c r="P1733">
        <v>99</v>
      </c>
      <c r="R1733">
        <v>0</v>
      </c>
      <c r="AN1733">
        <v>99</v>
      </c>
      <c r="AO1733">
        <v>99</v>
      </c>
      <c r="AP1733">
        <v>40</v>
      </c>
      <c r="AQ1733">
        <v>99</v>
      </c>
    </row>
    <row r="1734" spans="1:45">
      <c r="A1734">
        <v>23</v>
      </c>
      <c r="B1734">
        <v>139</v>
      </c>
      <c r="C1734">
        <v>2024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</v>
      </c>
      <c r="K1734">
        <v>99</v>
      </c>
      <c r="L1734">
        <v>4</v>
      </c>
      <c r="M1734">
        <v>99</v>
      </c>
      <c r="N1734">
        <v>99</v>
      </c>
      <c r="O1734">
        <v>99</v>
      </c>
      <c r="P1734">
        <v>99</v>
      </c>
      <c r="Q1734">
        <v>247</v>
      </c>
      <c r="R1734">
        <v>393</v>
      </c>
      <c r="S1734">
        <v>4</v>
      </c>
      <c r="T1734">
        <v>6.89058524173028</v>
      </c>
      <c r="U1734">
        <v>251.20025445292649</v>
      </c>
      <c r="V1734">
        <v>0</v>
      </c>
      <c r="W1734">
        <v>58.015267175572504</v>
      </c>
      <c r="X1734">
        <v>1.0178117048346056</v>
      </c>
      <c r="Y1734">
        <v>42.509729165527389</v>
      </c>
      <c r="Z1734">
        <v>0</v>
      </c>
      <c r="AA1734">
        <v>1.9694196232400685</v>
      </c>
      <c r="AC1734">
        <v>45.165092336049959</v>
      </c>
      <c r="AE1734">
        <v>20.040795512493627</v>
      </c>
      <c r="AF1734">
        <v>18.887031211467797</v>
      </c>
      <c r="AG1734">
        <v>1066.6234096692112</v>
      </c>
      <c r="AH1734">
        <v>100</v>
      </c>
      <c r="AI1734">
        <v>100</v>
      </c>
      <c r="AJ1734">
        <v>207.57836905447448</v>
      </c>
      <c r="AK1734">
        <v>34.780345037790049</v>
      </c>
      <c r="AL1734">
        <v>8.1094561784695003</v>
      </c>
      <c r="AN1734">
        <v>99</v>
      </c>
      <c r="AO1734">
        <v>99</v>
      </c>
      <c r="AP1734">
        <v>98</v>
      </c>
      <c r="AQ1734">
        <v>99</v>
      </c>
      <c r="AR1734">
        <v>210.71501272264629</v>
      </c>
      <c r="AS1734">
        <v>26.617121649874043</v>
      </c>
    </row>
    <row r="1735" spans="1:45">
      <c r="A1735">
        <v>23</v>
      </c>
      <c r="B1735">
        <v>140</v>
      </c>
      <c r="C1735">
        <v>2024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</v>
      </c>
      <c r="K1735">
        <v>99</v>
      </c>
      <c r="L1735">
        <v>4</v>
      </c>
      <c r="M1735">
        <v>99</v>
      </c>
      <c r="N1735">
        <v>99</v>
      </c>
      <c r="O1735">
        <v>99</v>
      </c>
      <c r="P1735">
        <v>99</v>
      </c>
      <c r="Q1735">
        <v>27</v>
      </c>
      <c r="R1735">
        <v>35</v>
      </c>
      <c r="S1735">
        <v>4</v>
      </c>
      <c r="T1735">
        <v>8</v>
      </c>
      <c r="U1735">
        <v>264.56857142857154</v>
      </c>
      <c r="V1735">
        <v>0</v>
      </c>
      <c r="W1735">
        <v>85.714285714285694</v>
      </c>
      <c r="X1735">
        <v>2.8571428571428577</v>
      </c>
      <c r="Y1735">
        <v>52.59407229732556</v>
      </c>
      <c r="Z1735">
        <v>0</v>
      </c>
      <c r="AA1735">
        <v>1.4735767952260139</v>
      </c>
      <c r="AC1735">
        <v>33.695241888180469</v>
      </c>
      <c r="AE1735">
        <v>24.647887323943657</v>
      </c>
      <c r="AF1735">
        <v>24.499358406201633</v>
      </c>
      <c r="AG1735">
        <v>1069.3428571428576</v>
      </c>
      <c r="AH1735">
        <v>100</v>
      </c>
      <c r="AI1735">
        <v>0</v>
      </c>
      <c r="AJ1735">
        <v>153.19491652460135</v>
      </c>
      <c r="AK1735">
        <v>38.811508730036323</v>
      </c>
      <c r="AL1735">
        <v>12.200899821854678</v>
      </c>
      <c r="AN1735">
        <v>99</v>
      </c>
      <c r="AO1735">
        <v>99</v>
      </c>
      <c r="AP1735">
        <v>99</v>
      </c>
      <c r="AQ1735">
        <v>99</v>
      </c>
      <c r="AR1735">
        <v>211.71428571428575</v>
      </c>
      <c r="AS1735">
        <v>27.530291743846433</v>
      </c>
    </row>
    <row r="1736" spans="1:45">
      <c r="A1736">
        <v>23</v>
      </c>
      <c r="B1736">
        <v>141</v>
      </c>
      <c r="C1736">
        <v>2024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</v>
      </c>
      <c r="K1736">
        <v>99</v>
      </c>
      <c r="L1736">
        <v>5</v>
      </c>
      <c r="M1736">
        <v>99</v>
      </c>
      <c r="N1736">
        <v>99</v>
      </c>
      <c r="O1736">
        <v>99</v>
      </c>
      <c r="P1736">
        <v>99</v>
      </c>
      <c r="Q1736">
        <v>2053</v>
      </c>
      <c r="R1736">
        <v>3352</v>
      </c>
      <c r="S1736">
        <v>5</v>
      </c>
      <c r="T1736">
        <v>9.6977923627684941</v>
      </c>
      <c r="U1736">
        <v>311.31933174224378</v>
      </c>
      <c r="V1736">
        <v>0</v>
      </c>
      <c r="W1736">
        <v>99.463007159904507</v>
      </c>
      <c r="X1736">
        <v>12.14200477326969</v>
      </c>
      <c r="Y1736">
        <v>33.143198235701014</v>
      </c>
      <c r="Z1736">
        <v>0</v>
      </c>
      <c r="AA1736">
        <v>1.2255805286901591</v>
      </c>
      <c r="AC1736">
        <v>30.534055571254061</v>
      </c>
      <c r="AE1736">
        <v>11.854995579133512</v>
      </c>
      <c r="AF1736">
        <v>13.973243778232479</v>
      </c>
      <c r="AG1736">
        <v>1014.2142004773272</v>
      </c>
      <c r="AH1736">
        <v>99.970167064439167</v>
      </c>
      <c r="AI1736">
        <v>0</v>
      </c>
      <c r="AJ1736">
        <v>226.81815403801019</v>
      </c>
      <c r="AK1736">
        <v>62.36262376161649</v>
      </c>
      <c r="AL1736">
        <v>21.230579969468504</v>
      </c>
      <c r="AN1736">
        <v>99</v>
      </c>
      <c r="AO1736">
        <v>99</v>
      </c>
      <c r="AP1736">
        <v>1</v>
      </c>
      <c r="AQ1736">
        <v>99</v>
      </c>
      <c r="AR1736">
        <v>217.30727923627688</v>
      </c>
      <c r="AS1736">
        <v>30.26555302969086</v>
      </c>
    </row>
    <row r="1737" spans="1:45">
      <c r="A1737">
        <v>23</v>
      </c>
      <c r="B1737">
        <v>142</v>
      </c>
      <c r="C1737">
        <v>2024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</v>
      </c>
      <c r="K1737">
        <v>99</v>
      </c>
      <c r="L1737">
        <v>5</v>
      </c>
      <c r="M1737">
        <v>99</v>
      </c>
      <c r="N1737">
        <v>99</v>
      </c>
      <c r="O1737">
        <v>99</v>
      </c>
      <c r="P1737">
        <v>99</v>
      </c>
      <c r="Q1737">
        <v>18</v>
      </c>
      <c r="R1737">
        <v>25</v>
      </c>
      <c r="S1737">
        <v>5</v>
      </c>
      <c r="T1737">
        <v>10.24</v>
      </c>
      <c r="U1737">
        <v>272.62</v>
      </c>
      <c r="V1737">
        <v>0</v>
      </c>
      <c r="W1737">
        <v>100</v>
      </c>
      <c r="X1737">
        <v>0</v>
      </c>
      <c r="Y1737">
        <v>28.411546948379755</v>
      </c>
      <c r="Z1737">
        <v>0</v>
      </c>
      <c r="AA1737">
        <v>1.175755076535925</v>
      </c>
      <c r="AC1737">
        <v>35.333610946090872</v>
      </c>
      <c r="AE1737">
        <v>3.5868005738880928</v>
      </c>
      <c r="AF1737">
        <v>5.0235940496706002</v>
      </c>
      <c r="AG1737">
        <v>982.88</v>
      </c>
      <c r="AH1737">
        <v>100</v>
      </c>
      <c r="AI1737">
        <v>0</v>
      </c>
      <c r="AJ1737">
        <v>215.16381108355563</v>
      </c>
      <c r="AK1737">
        <v>68.374103039333235</v>
      </c>
      <c r="AL1737">
        <v>9.7670984073083122</v>
      </c>
      <c r="AN1737">
        <v>99</v>
      </c>
      <c r="AO1737">
        <v>99</v>
      </c>
      <c r="AP1737">
        <v>2</v>
      </c>
      <c r="AQ1737">
        <v>99</v>
      </c>
      <c r="AR1737">
        <v>207.24</v>
      </c>
      <c r="AS1737">
        <v>30.538298244304695</v>
      </c>
    </row>
    <row r="1738" spans="1:45">
      <c r="A1738">
        <v>23</v>
      </c>
      <c r="B1738">
        <v>143</v>
      </c>
      <c r="C1738">
        <v>2024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</v>
      </c>
      <c r="K1738">
        <v>99</v>
      </c>
      <c r="L1738">
        <v>5</v>
      </c>
      <c r="M1738">
        <v>99</v>
      </c>
      <c r="N1738">
        <v>99</v>
      </c>
      <c r="O1738">
        <v>99</v>
      </c>
      <c r="P1738">
        <v>99</v>
      </c>
      <c r="Q1738">
        <v>23</v>
      </c>
      <c r="R1738">
        <v>26</v>
      </c>
      <c r="S1738">
        <v>5</v>
      </c>
      <c r="T1738">
        <v>10.730769230769228</v>
      </c>
      <c r="U1738">
        <v>235.82692307692312</v>
      </c>
      <c r="V1738">
        <v>0</v>
      </c>
      <c r="W1738">
        <v>100</v>
      </c>
      <c r="X1738">
        <v>0</v>
      </c>
      <c r="Y1738">
        <v>30.049709555645805</v>
      </c>
      <c r="Z1738">
        <v>0</v>
      </c>
      <c r="AA1738">
        <v>1.162149609979866</v>
      </c>
      <c r="AC1738">
        <v>20.582912199031419</v>
      </c>
      <c r="AE1738">
        <v>11.555555555555555</v>
      </c>
      <c r="AF1738">
        <v>14.169179752042249</v>
      </c>
      <c r="AG1738">
        <v>1029.1538461538464</v>
      </c>
      <c r="AH1738">
        <v>100</v>
      </c>
      <c r="AI1738">
        <v>0</v>
      </c>
      <c r="AJ1738">
        <v>221.84379333002099</v>
      </c>
      <c r="AK1738">
        <v>55.046564608918594</v>
      </c>
      <c r="AL1738">
        <v>25.272630922111841</v>
      </c>
      <c r="AN1738">
        <v>99</v>
      </c>
      <c r="AO1738">
        <v>99</v>
      </c>
      <c r="AP1738">
        <v>3</v>
      </c>
      <c r="AQ1738">
        <v>99</v>
      </c>
      <c r="AR1738">
        <v>194</v>
      </c>
      <c r="AS1738">
        <v>32.148982779938315</v>
      </c>
    </row>
    <row r="1739" spans="1:45">
      <c r="A1739">
        <v>23</v>
      </c>
      <c r="B1739">
        <v>144</v>
      </c>
      <c r="C1739">
        <v>2024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</v>
      </c>
      <c r="K1739">
        <v>99</v>
      </c>
      <c r="L1739">
        <v>5</v>
      </c>
      <c r="M1739">
        <v>99</v>
      </c>
      <c r="N1739">
        <v>99</v>
      </c>
      <c r="O1739">
        <v>99</v>
      </c>
      <c r="P1739">
        <v>99</v>
      </c>
      <c r="Q1739">
        <v>10</v>
      </c>
      <c r="R1739">
        <v>11</v>
      </c>
      <c r="S1739">
        <v>5</v>
      </c>
      <c r="T1739">
        <v>10</v>
      </c>
      <c r="U1739">
        <v>261.11818181818182</v>
      </c>
      <c r="V1739">
        <v>0</v>
      </c>
      <c r="W1739">
        <v>100</v>
      </c>
      <c r="X1739">
        <v>0</v>
      </c>
      <c r="Y1739">
        <v>32.026801792527777</v>
      </c>
      <c r="Z1739">
        <v>0</v>
      </c>
      <c r="AA1739">
        <v>1.5954480704349316</v>
      </c>
      <c r="AC1739">
        <v>6.3337521933112679</v>
      </c>
      <c r="AE1739">
        <v>14.666666666666663</v>
      </c>
      <c r="AF1739">
        <v>18.350892212546565</v>
      </c>
      <c r="AG1739">
        <v>1116.6363636363637</v>
      </c>
      <c r="AH1739">
        <v>100</v>
      </c>
      <c r="AI1739">
        <v>0</v>
      </c>
      <c r="AJ1739">
        <v>187.95273715739941</v>
      </c>
      <c r="AK1739">
        <v>7.4007239003607905</v>
      </c>
      <c r="AL1739">
        <v>41.59394358053013</v>
      </c>
      <c r="AN1739">
        <v>99</v>
      </c>
      <c r="AO1739">
        <v>99</v>
      </c>
      <c r="AP1739">
        <v>4</v>
      </c>
      <c r="AQ1739">
        <v>99</v>
      </c>
      <c r="AR1739">
        <v>202</v>
      </c>
      <c r="AS1739">
        <v>31.579025560135463</v>
      </c>
    </row>
    <row r="1740" spans="1:45">
      <c r="A1740">
        <v>23</v>
      </c>
      <c r="B1740">
        <v>145</v>
      </c>
      <c r="C1740">
        <v>2024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</v>
      </c>
      <c r="K1740">
        <v>99</v>
      </c>
      <c r="L1740">
        <v>5</v>
      </c>
      <c r="M1740">
        <v>99</v>
      </c>
      <c r="N1740">
        <v>99</v>
      </c>
      <c r="O1740">
        <v>99</v>
      </c>
      <c r="P1740">
        <v>99</v>
      </c>
      <c r="Q1740">
        <v>2</v>
      </c>
      <c r="R1740">
        <v>2</v>
      </c>
      <c r="S1740">
        <v>5</v>
      </c>
      <c r="T1740">
        <v>10</v>
      </c>
      <c r="U1740">
        <v>280.10000000000002</v>
      </c>
      <c r="V1740">
        <v>0</v>
      </c>
      <c r="W1740">
        <v>100</v>
      </c>
      <c r="X1740">
        <v>0</v>
      </c>
      <c r="Y1740">
        <v>0.59999999998835851</v>
      </c>
      <c r="Z1740">
        <v>0</v>
      </c>
      <c r="AA1740">
        <v>0</v>
      </c>
      <c r="AE1740">
        <v>5</v>
      </c>
      <c r="AF1740">
        <v>6.9395238213215089</v>
      </c>
      <c r="AG1740">
        <v>1090.5</v>
      </c>
      <c r="AH1740">
        <v>100</v>
      </c>
      <c r="AI1740">
        <v>0</v>
      </c>
      <c r="AJ1740">
        <v>105.5</v>
      </c>
      <c r="AK1740">
        <v>-100.00000000201382</v>
      </c>
      <c r="AN1740">
        <v>99</v>
      </c>
      <c r="AO1740">
        <v>99</v>
      </c>
      <c r="AP1740">
        <v>5</v>
      </c>
      <c r="AQ1740">
        <v>99</v>
      </c>
      <c r="AR1740">
        <v>206.5</v>
      </c>
      <c r="AS1740">
        <v>31.863488240253556</v>
      </c>
    </row>
    <row r="1741" spans="1:45">
      <c r="A1741">
        <v>23</v>
      </c>
      <c r="B1741">
        <v>146</v>
      </c>
      <c r="C1741">
        <v>2024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</v>
      </c>
      <c r="K1741">
        <v>99</v>
      </c>
      <c r="L1741">
        <v>5</v>
      </c>
      <c r="M1741">
        <v>99</v>
      </c>
      <c r="N1741">
        <v>99</v>
      </c>
      <c r="O1741">
        <v>99</v>
      </c>
      <c r="P1741">
        <v>99</v>
      </c>
      <c r="Q1741">
        <v>4</v>
      </c>
      <c r="R1741">
        <v>4</v>
      </c>
      <c r="S1741">
        <v>5</v>
      </c>
      <c r="T1741">
        <v>8.75</v>
      </c>
      <c r="U1741">
        <v>275.75</v>
      </c>
      <c r="V1741">
        <v>0</v>
      </c>
      <c r="W1741">
        <v>75</v>
      </c>
      <c r="X1741">
        <v>0</v>
      </c>
      <c r="Y1741">
        <v>19.135634298345074</v>
      </c>
      <c r="Z1741">
        <v>0</v>
      </c>
      <c r="AA1741">
        <v>1.7853571071357124</v>
      </c>
      <c r="AC1741">
        <v>86.092234684973292</v>
      </c>
      <c r="AE1741">
        <v>12.90322580645161</v>
      </c>
      <c r="AF1741">
        <v>15.57161814947624</v>
      </c>
      <c r="AG1741">
        <v>970</v>
      </c>
      <c r="AH1741">
        <v>100</v>
      </c>
      <c r="AI1741">
        <v>0</v>
      </c>
      <c r="AJ1741">
        <v>156.14896733568236</v>
      </c>
      <c r="AK1741">
        <v>62.290631211124762</v>
      </c>
      <c r="AL1741">
        <v>13.899766148164844</v>
      </c>
      <c r="AN1741">
        <v>99</v>
      </c>
      <c r="AO1741">
        <v>99</v>
      </c>
      <c r="AP1741">
        <v>6</v>
      </c>
      <c r="AQ1741">
        <v>99</v>
      </c>
      <c r="AR1741">
        <v>205.5</v>
      </c>
      <c r="AS1741">
        <v>31.821937234566157</v>
      </c>
    </row>
    <row r="1742" spans="1:45">
      <c r="A1742">
        <v>23</v>
      </c>
      <c r="B1742">
        <v>147</v>
      </c>
      <c r="C1742">
        <v>2024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</v>
      </c>
      <c r="K1742">
        <v>99</v>
      </c>
      <c r="L1742">
        <v>5</v>
      </c>
      <c r="M1742">
        <v>99</v>
      </c>
      <c r="N1742">
        <v>99</v>
      </c>
      <c r="O1742">
        <v>99</v>
      </c>
      <c r="P1742">
        <v>99</v>
      </c>
      <c r="Q1742">
        <v>5</v>
      </c>
      <c r="R1742">
        <v>5</v>
      </c>
      <c r="S1742">
        <v>5</v>
      </c>
      <c r="T1742">
        <v>9.4</v>
      </c>
      <c r="U1742">
        <v>225.14</v>
      </c>
      <c r="V1742">
        <v>0</v>
      </c>
      <c r="W1742">
        <v>100</v>
      </c>
      <c r="X1742">
        <v>0</v>
      </c>
      <c r="Y1742">
        <v>35.712944431956288</v>
      </c>
      <c r="Z1742">
        <v>0</v>
      </c>
      <c r="AA1742">
        <v>1.0198039027185499</v>
      </c>
      <c r="AC1742">
        <v>32.794987298701237</v>
      </c>
      <c r="AE1742">
        <v>15.625</v>
      </c>
      <c r="AF1742">
        <v>16.552221029569612</v>
      </c>
      <c r="AG1742">
        <v>964</v>
      </c>
      <c r="AH1742">
        <v>100</v>
      </c>
      <c r="AI1742">
        <v>0</v>
      </c>
      <c r="AJ1742">
        <v>180.97845175600327</v>
      </c>
      <c r="AK1742">
        <v>91.450873922216473</v>
      </c>
      <c r="AL1742">
        <v>-5.309853481743203</v>
      </c>
      <c r="AN1742">
        <v>99</v>
      </c>
      <c r="AO1742">
        <v>99</v>
      </c>
      <c r="AP1742">
        <v>7</v>
      </c>
      <c r="AQ1742">
        <v>99</v>
      </c>
      <c r="AR1742">
        <v>193.8</v>
      </c>
      <c r="AS1742">
        <v>30.685014809652511</v>
      </c>
    </row>
    <row r="1743" spans="1:45">
      <c r="A1743">
        <v>23</v>
      </c>
      <c r="B1743">
        <v>148</v>
      </c>
      <c r="C1743">
        <v>2024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</v>
      </c>
      <c r="K1743">
        <v>99</v>
      </c>
      <c r="L1743">
        <v>5</v>
      </c>
      <c r="M1743">
        <v>99</v>
      </c>
      <c r="N1743">
        <v>99</v>
      </c>
      <c r="O1743">
        <v>99</v>
      </c>
      <c r="P1743">
        <v>99</v>
      </c>
      <c r="Q1743">
        <v>14</v>
      </c>
      <c r="R1743">
        <v>16</v>
      </c>
      <c r="S1743">
        <v>5</v>
      </c>
      <c r="T1743">
        <v>9.875</v>
      </c>
      <c r="U1743">
        <v>234.01874999999995</v>
      </c>
      <c r="V1743">
        <v>0</v>
      </c>
      <c r="W1743">
        <v>100</v>
      </c>
      <c r="X1743">
        <v>0</v>
      </c>
      <c r="Y1743">
        <v>26.973649612863341</v>
      </c>
      <c r="Z1743">
        <v>0</v>
      </c>
      <c r="AA1743">
        <v>1.165922381636102</v>
      </c>
      <c r="AC1743">
        <v>14.41561748446458</v>
      </c>
      <c r="AE1743">
        <v>11.678832116788328</v>
      </c>
      <c r="AF1743">
        <v>14.741860932080272</v>
      </c>
      <c r="AG1743">
        <v>1058.5625</v>
      </c>
      <c r="AH1743">
        <v>100</v>
      </c>
      <c r="AI1743">
        <v>0</v>
      </c>
      <c r="AJ1743">
        <v>240.16686093995156</v>
      </c>
      <c r="AK1743">
        <v>46.818662372803267</v>
      </c>
      <c r="AL1743">
        <v>57.097758355339053</v>
      </c>
      <c r="AN1743">
        <v>99</v>
      </c>
      <c r="AO1743">
        <v>99</v>
      </c>
      <c r="AP1743">
        <v>8</v>
      </c>
      <c r="AQ1743">
        <v>99</v>
      </c>
      <c r="AR1743">
        <v>193.6875</v>
      </c>
      <c r="AS1743">
        <v>32.063191621097161</v>
      </c>
    </row>
    <row r="1744" spans="1:45">
      <c r="A1744">
        <v>23</v>
      </c>
      <c r="B1744">
        <v>149</v>
      </c>
      <c r="C1744">
        <v>2024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</v>
      </c>
      <c r="K1744">
        <v>99</v>
      </c>
      <c r="L1744">
        <v>5</v>
      </c>
      <c r="M1744">
        <v>99</v>
      </c>
      <c r="N1744">
        <v>99</v>
      </c>
      <c r="O1744">
        <v>99</v>
      </c>
      <c r="P1744">
        <v>99</v>
      </c>
      <c r="Q1744">
        <v>71</v>
      </c>
      <c r="R1744">
        <v>100</v>
      </c>
      <c r="S1744">
        <v>5</v>
      </c>
      <c r="T1744">
        <v>10.26</v>
      </c>
      <c r="U1744">
        <v>339.0209999999999</v>
      </c>
      <c r="V1744">
        <v>0</v>
      </c>
      <c r="W1744">
        <v>99</v>
      </c>
      <c r="X1744">
        <v>33</v>
      </c>
      <c r="Y1744">
        <v>36.366210401965994</v>
      </c>
      <c r="Z1744">
        <v>0</v>
      </c>
      <c r="AA1744">
        <v>1.3901079094804103</v>
      </c>
      <c r="AC1744">
        <v>30.294053986895175</v>
      </c>
      <c r="AE1744">
        <v>7.4183976261127613</v>
      </c>
      <c r="AF1744">
        <v>9.1924062954592607</v>
      </c>
      <c r="AG1744">
        <v>993.79</v>
      </c>
      <c r="AH1744">
        <v>100</v>
      </c>
      <c r="AI1744">
        <v>0</v>
      </c>
      <c r="AJ1744">
        <v>193.74551839978145</v>
      </c>
      <c r="AK1744">
        <v>43.508084761557811</v>
      </c>
      <c r="AL1744">
        <v>2.8941007999240393</v>
      </c>
      <c r="AN1744">
        <v>99</v>
      </c>
      <c r="AO1744">
        <v>99</v>
      </c>
      <c r="AP1744">
        <v>9</v>
      </c>
      <c r="AQ1744">
        <v>99</v>
      </c>
      <c r="AR1744">
        <v>223.87</v>
      </c>
      <c r="AS1744">
        <v>30.141836180477593</v>
      </c>
    </row>
    <row r="1745" spans="1:45">
      <c r="A1745">
        <v>23</v>
      </c>
      <c r="B1745">
        <v>150</v>
      </c>
      <c r="C1745">
        <v>2024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</v>
      </c>
      <c r="K1745">
        <v>99</v>
      </c>
      <c r="L1745">
        <v>5</v>
      </c>
      <c r="M1745">
        <v>99</v>
      </c>
      <c r="N1745">
        <v>99</v>
      </c>
      <c r="O1745">
        <v>99</v>
      </c>
      <c r="P1745">
        <v>99</v>
      </c>
      <c r="R1745">
        <v>0</v>
      </c>
      <c r="AN1745">
        <v>99</v>
      </c>
      <c r="AO1745">
        <v>99</v>
      </c>
      <c r="AP1745">
        <v>10</v>
      </c>
      <c r="AQ1745">
        <v>99</v>
      </c>
    </row>
    <row r="1746" spans="1:45">
      <c r="A1746">
        <v>23</v>
      </c>
      <c r="B1746">
        <v>151</v>
      </c>
      <c r="C1746">
        <v>2024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</v>
      </c>
      <c r="K1746">
        <v>99</v>
      </c>
      <c r="L1746">
        <v>5</v>
      </c>
      <c r="M1746">
        <v>99</v>
      </c>
      <c r="N1746">
        <v>99</v>
      </c>
      <c r="O1746">
        <v>99</v>
      </c>
      <c r="P1746">
        <v>99</v>
      </c>
      <c r="Q1746">
        <v>8</v>
      </c>
      <c r="R1746">
        <v>8</v>
      </c>
      <c r="S1746">
        <v>5</v>
      </c>
      <c r="T1746">
        <v>9.75</v>
      </c>
      <c r="U1746">
        <v>311.84999999999991</v>
      </c>
      <c r="V1746">
        <v>0</v>
      </c>
      <c r="W1746">
        <v>100</v>
      </c>
      <c r="X1746">
        <v>0</v>
      </c>
      <c r="Y1746">
        <v>22.422644803858965</v>
      </c>
      <c r="Z1746">
        <v>0</v>
      </c>
      <c r="AA1746">
        <v>0.82915619758885006</v>
      </c>
      <c r="AC1746">
        <v>56.946919306643906</v>
      </c>
      <c r="AE1746">
        <v>6.4516129032258052</v>
      </c>
      <c r="AF1746">
        <v>7.5904769148855218</v>
      </c>
      <c r="AG1746">
        <v>940.375</v>
      </c>
      <c r="AH1746">
        <v>100</v>
      </c>
      <c r="AI1746">
        <v>0</v>
      </c>
      <c r="AJ1746">
        <v>150.53648851690409</v>
      </c>
      <c r="AK1746">
        <v>34.811344588443554</v>
      </c>
      <c r="AL1746">
        <v>55.455626972854496</v>
      </c>
      <c r="AN1746">
        <v>99</v>
      </c>
      <c r="AO1746">
        <v>99</v>
      </c>
      <c r="AP1746">
        <v>11</v>
      </c>
      <c r="AQ1746">
        <v>99</v>
      </c>
      <c r="AR1746">
        <v>217.375</v>
      </c>
      <c r="AS1746">
        <v>30.361599786460264</v>
      </c>
    </row>
    <row r="1747" spans="1:45">
      <c r="A1747">
        <v>23</v>
      </c>
      <c r="B1747">
        <v>152</v>
      </c>
      <c r="C1747">
        <v>2024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</v>
      </c>
      <c r="K1747">
        <v>99</v>
      </c>
      <c r="L1747">
        <v>5</v>
      </c>
      <c r="M1747">
        <v>99</v>
      </c>
      <c r="N1747">
        <v>99</v>
      </c>
      <c r="O1747">
        <v>99</v>
      </c>
      <c r="P1747">
        <v>99</v>
      </c>
      <c r="Q1747">
        <v>1</v>
      </c>
      <c r="R1747">
        <v>1</v>
      </c>
      <c r="S1747">
        <v>5</v>
      </c>
      <c r="T1747">
        <v>11</v>
      </c>
      <c r="U1747">
        <v>318.90000000000009</v>
      </c>
      <c r="V1747">
        <v>0</v>
      </c>
      <c r="W1747">
        <v>100</v>
      </c>
      <c r="X1747">
        <v>0</v>
      </c>
      <c r="Y1747">
        <v>0</v>
      </c>
      <c r="Z1747">
        <v>0</v>
      </c>
      <c r="AA1747">
        <v>0</v>
      </c>
      <c r="AE1747">
        <v>10</v>
      </c>
      <c r="AF1747">
        <v>12.402286781005715</v>
      </c>
      <c r="AG1747">
        <v>1440</v>
      </c>
      <c r="AH1747">
        <v>100</v>
      </c>
      <c r="AI1747">
        <v>0</v>
      </c>
      <c r="AJ1747">
        <v>0</v>
      </c>
      <c r="AN1747">
        <v>99</v>
      </c>
      <c r="AO1747">
        <v>99</v>
      </c>
      <c r="AP1747">
        <v>12</v>
      </c>
      <c r="AQ1747">
        <v>99</v>
      </c>
      <c r="AR1747">
        <v>217</v>
      </c>
      <c r="AS1747">
        <v>31.218460424925325</v>
      </c>
    </row>
    <row r="1748" spans="1:45">
      <c r="A1748">
        <v>23</v>
      </c>
      <c r="B1748">
        <v>153</v>
      </c>
      <c r="C1748">
        <v>2024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</v>
      </c>
      <c r="K1748">
        <v>99</v>
      </c>
      <c r="L1748">
        <v>5</v>
      </c>
      <c r="M1748">
        <v>99</v>
      </c>
      <c r="N1748">
        <v>99</v>
      </c>
      <c r="O1748">
        <v>99</v>
      </c>
      <c r="P1748">
        <v>99</v>
      </c>
      <c r="Q1748">
        <v>46</v>
      </c>
      <c r="R1748">
        <v>56</v>
      </c>
      <c r="S1748">
        <v>5</v>
      </c>
      <c r="T1748">
        <v>7.8928571428571441</v>
      </c>
      <c r="U1748">
        <v>302.48392857142846</v>
      </c>
      <c r="V1748">
        <v>0</v>
      </c>
      <c r="W1748">
        <v>80.357142857142875</v>
      </c>
      <c r="X1748">
        <v>5.3571428571428559</v>
      </c>
      <c r="Y1748">
        <v>30.645232539882457</v>
      </c>
      <c r="Z1748">
        <v>0</v>
      </c>
      <c r="AA1748">
        <v>1.6440213266405563</v>
      </c>
      <c r="AC1748">
        <v>32.484468580729498</v>
      </c>
      <c r="AE1748">
        <v>19.58041958041958</v>
      </c>
      <c r="AF1748">
        <v>20.664747288675265</v>
      </c>
      <c r="AG1748">
        <v>1031.9464285714289</v>
      </c>
      <c r="AH1748">
        <v>100</v>
      </c>
      <c r="AI1748">
        <v>0</v>
      </c>
      <c r="AJ1748">
        <v>236.9408018022084</v>
      </c>
      <c r="AK1748">
        <v>56.637168919429698</v>
      </c>
      <c r="AL1748">
        <v>-3.9072219277187994</v>
      </c>
      <c r="AN1748">
        <v>99</v>
      </c>
      <c r="AO1748">
        <v>99</v>
      </c>
      <c r="AP1748">
        <v>13</v>
      </c>
      <c r="AQ1748">
        <v>99</v>
      </c>
      <c r="AR1748">
        <v>217.67857142857139</v>
      </c>
      <c r="AS1748">
        <v>29.261600798292402</v>
      </c>
    </row>
    <row r="1749" spans="1:45">
      <c r="A1749">
        <v>23</v>
      </c>
      <c r="B1749">
        <v>154</v>
      </c>
      <c r="C1749">
        <v>2024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</v>
      </c>
      <c r="K1749">
        <v>99</v>
      </c>
      <c r="L1749">
        <v>5</v>
      </c>
      <c r="M1749">
        <v>99</v>
      </c>
      <c r="N1749">
        <v>99</v>
      </c>
      <c r="O1749">
        <v>99</v>
      </c>
      <c r="P1749">
        <v>99</v>
      </c>
      <c r="Q1749">
        <v>2</v>
      </c>
      <c r="R1749">
        <v>2</v>
      </c>
      <c r="S1749">
        <v>5</v>
      </c>
      <c r="T1749">
        <v>10</v>
      </c>
      <c r="U1749">
        <v>311.35000000000002</v>
      </c>
      <c r="V1749">
        <v>0</v>
      </c>
      <c r="W1749">
        <v>100</v>
      </c>
      <c r="X1749">
        <v>0</v>
      </c>
      <c r="Y1749">
        <v>6.1499999999983892</v>
      </c>
      <c r="Z1749">
        <v>0</v>
      </c>
      <c r="AA1749">
        <v>0</v>
      </c>
      <c r="AE1749">
        <v>25</v>
      </c>
      <c r="AF1749">
        <v>28.606210951855928</v>
      </c>
      <c r="AG1749">
        <v>838.5</v>
      </c>
      <c r="AH1749">
        <v>100</v>
      </c>
      <c r="AI1749">
        <v>0</v>
      </c>
      <c r="AJ1749">
        <v>47.5</v>
      </c>
      <c r="AK1749">
        <v>-100.00000000002618</v>
      </c>
      <c r="AN1749">
        <v>99</v>
      </c>
      <c r="AO1749">
        <v>99</v>
      </c>
      <c r="AP1749">
        <v>14</v>
      </c>
      <c r="AQ1749">
        <v>99</v>
      </c>
      <c r="AR1749">
        <v>219.5</v>
      </c>
      <c r="AS1749">
        <v>29.450343063258345</v>
      </c>
    </row>
    <row r="1750" spans="1:45">
      <c r="A1750">
        <v>23</v>
      </c>
      <c r="B1750">
        <v>155</v>
      </c>
      <c r="C1750">
        <v>2024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</v>
      </c>
      <c r="K1750">
        <v>99</v>
      </c>
      <c r="L1750">
        <v>5</v>
      </c>
      <c r="M1750">
        <v>99</v>
      </c>
      <c r="N1750">
        <v>99</v>
      </c>
      <c r="O1750">
        <v>99</v>
      </c>
      <c r="P1750">
        <v>99</v>
      </c>
      <c r="Q1750">
        <v>3</v>
      </c>
      <c r="R1750">
        <v>5</v>
      </c>
      <c r="S1750">
        <v>5</v>
      </c>
      <c r="T1750">
        <v>9.8000000000000007</v>
      </c>
      <c r="U1750">
        <v>341.22</v>
      </c>
      <c r="V1750">
        <v>0</v>
      </c>
      <c r="W1750">
        <v>100</v>
      </c>
      <c r="X1750">
        <v>40</v>
      </c>
      <c r="Y1750">
        <v>31.228025874204288</v>
      </c>
      <c r="Z1750">
        <v>0</v>
      </c>
      <c r="AA1750">
        <v>1.1661903789690511</v>
      </c>
      <c r="AC1750">
        <v>47.460277469086336</v>
      </c>
      <c r="AE1750">
        <v>55.555555555555557</v>
      </c>
      <c r="AF1750">
        <v>61.893705786323245</v>
      </c>
      <c r="AG1750">
        <v>921</v>
      </c>
      <c r="AH1750">
        <v>100</v>
      </c>
      <c r="AI1750">
        <v>0</v>
      </c>
      <c r="AJ1750">
        <v>198.06160657734753</v>
      </c>
      <c r="AK1750">
        <v>55.657225290289688</v>
      </c>
      <c r="AL1750">
        <v>40.78318609951102</v>
      </c>
      <c r="AN1750">
        <v>99</v>
      </c>
      <c r="AO1750">
        <v>99</v>
      </c>
      <c r="AP1750">
        <v>15</v>
      </c>
      <c r="AQ1750">
        <v>99</v>
      </c>
      <c r="AR1750">
        <v>224</v>
      </c>
      <c r="AS1750">
        <v>30.282903288193804</v>
      </c>
    </row>
    <row r="1751" spans="1:45">
      <c r="A1751">
        <v>23</v>
      </c>
      <c r="B1751">
        <v>156</v>
      </c>
      <c r="C1751">
        <v>2024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</v>
      </c>
      <c r="R1751">
        <v>0</v>
      </c>
      <c r="AN1751">
        <v>99</v>
      </c>
      <c r="AO1751">
        <v>99</v>
      </c>
      <c r="AP1751">
        <v>16</v>
      </c>
      <c r="AQ1751">
        <v>99</v>
      </c>
    </row>
    <row r="1752" spans="1:45">
      <c r="A1752">
        <v>23</v>
      </c>
      <c r="B1752">
        <v>157</v>
      </c>
      <c r="C1752">
        <v>2024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</v>
      </c>
      <c r="K1752">
        <v>99</v>
      </c>
      <c r="L1752">
        <v>5</v>
      </c>
      <c r="M1752">
        <v>99</v>
      </c>
      <c r="N1752">
        <v>99</v>
      </c>
      <c r="O1752">
        <v>99</v>
      </c>
      <c r="P1752">
        <v>99</v>
      </c>
      <c r="R1752">
        <v>0</v>
      </c>
      <c r="AN1752">
        <v>99</v>
      </c>
      <c r="AO1752">
        <v>99</v>
      </c>
      <c r="AP1752">
        <v>17</v>
      </c>
      <c r="AQ1752">
        <v>99</v>
      </c>
    </row>
    <row r="1753" spans="1:45">
      <c r="A1753">
        <v>23</v>
      </c>
      <c r="B1753">
        <v>158</v>
      </c>
      <c r="C1753">
        <v>2024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</v>
      </c>
      <c r="K1753">
        <v>99</v>
      </c>
      <c r="L1753">
        <v>5</v>
      </c>
      <c r="M1753">
        <v>99</v>
      </c>
      <c r="N1753">
        <v>99</v>
      </c>
      <c r="O1753">
        <v>99</v>
      </c>
      <c r="P1753">
        <v>99</v>
      </c>
      <c r="Q1753">
        <v>215</v>
      </c>
      <c r="R1753">
        <v>301</v>
      </c>
      <c r="S1753">
        <v>5</v>
      </c>
      <c r="T1753">
        <v>8.7209302325581373</v>
      </c>
      <c r="U1753">
        <v>265.48438538205954</v>
      </c>
      <c r="V1753">
        <v>0</v>
      </c>
      <c r="W1753">
        <v>93.023255813953469</v>
      </c>
      <c r="X1753">
        <v>0</v>
      </c>
      <c r="Y1753">
        <v>33.387906210195254</v>
      </c>
      <c r="Z1753">
        <v>0</v>
      </c>
      <c r="AA1753">
        <v>1.5748839956592589</v>
      </c>
      <c r="AC1753">
        <v>33.86124141404656</v>
      </c>
      <c r="AE1753">
        <v>26.060606060606059</v>
      </c>
      <c r="AF1753">
        <v>26.474731478475192</v>
      </c>
      <c r="AG1753">
        <v>1064.8139534883726</v>
      </c>
      <c r="AH1753">
        <v>100</v>
      </c>
      <c r="AI1753">
        <v>100</v>
      </c>
      <c r="AJ1753">
        <v>208.53789047900389</v>
      </c>
      <c r="AK1753">
        <v>54.938828243462069</v>
      </c>
      <c r="AL1753">
        <v>21.769564191328513</v>
      </c>
      <c r="AN1753">
        <v>99</v>
      </c>
      <c r="AO1753">
        <v>99</v>
      </c>
      <c r="AP1753">
        <v>21</v>
      </c>
      <c r="AQ1753">
        <v>99</v>
      </c>
      <c r="AR1753">
        <v>207.03322259136215</v>
      </c>
      <c r="AS1753">
        <v>29.780550843391321</v>
      </c>
    </row>
    <row r="1754" spans="1:45">
      <c r="A1754">
        <v>23</v>
      </c>
      <c r="B1754">
        <v>159</v>
      </c>
      <c r="C1754">
        <v>2024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</v>
      </c>
      <c r="K1754">
        <v>99</v>
      </c>
      <c r="L1754">
        <v>5</v>
      </c>
      <c r="M1754">
        <v>99</v>
      </c>
      <c r="N1754">
        <v>99</v>
      </c>
      <c r="O1754">
        <v>99</v>
      </c>
      <c r="P1754">
        <v>99</v>
      </c>
      <c r="Q1754">
        <v>338</v>
      </c>
      <c r="R1754">
        <v>555</v>
      </c>
      <c r="S1754">
        <v>5</v>
      </c>
      <c r="T1754">
        <v>5.6234234234234242</v>
      </c>
      <c r="U1754">
        <v>267.74252252252222</v>
      </c>
      <c r="V1754">
        <v>0</v>
      </c>
      <c r="W1754">
        <v>28.828828828828819</v>
      </c>
      <c r="X1754">
        <v>1.0810810810810811</v>
      </c>
      <c r="Y1754">
        <v>36.506559116164063</v>
      </c>
      <c r="Z1754">
        <v>0</v>
      </c>
      <c r="AA1754">
        <v>1.5758855628500121</v>
      </c>
      <c r="AC1754">
        <v>40.387080346360655</v>
      </c>
      <c r="AE1754">
        <v>23.07692307692308</v>
      </c>
      <c r="AF1754">
        <v>20.614847752355065</v>
      </c>
      <c r="AG1754">
        <v>1063.8936936936939</v>
      </c>
      <c r="AH1754">
        <v>99.819819819819827</v>
      </c>
      <c r="AI1754">
        <v>100</v>
      </c>
      <c r="AJ1754">
        <v>203.95718826487871</v>
      </c>
      <c r="AK1754">
        <v>56.872859514375115</v>
      </c>
      <c r="AL1754">
        <v>16.542251052132997</v>
      </c>
      <c r="AN1754">
        <v>99</v>
      </c>
      <c r="AO1754">
        <v>99</v>
      </c>
      <c r="AP1754">
        <v>22</v>
      </c>
      <c r="AQ1754">
        <v>99</v>
      </c>
      <c r="AR1754">
        <v>211.17477477477485</v>
      </c>
      <c r="AS1754">
        <v>28.279581534318478</v>
      </c>
    </row>
    <row r="1755" spans="1:45">
      <c r="A1755">
        <v>23</v>
      </c>
      <c r="B1755">
        <v>160</v>
      </c>
      <c r="C1755">
        <v>2024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</v>
      </c>
      <c r="K1755">
        <v>99</v>
      </c>
      <c r="L1755">
        <v>5</v>
      </c>
      <c r="M1755">
        <v>99</v>
      </c>
      <c r="N1755">
        <v>99</v>
      </c>
      <c r="O1755">
        <v>99</v>
      </c>
      <c r="P1755">
        <v>99</v>
      </c>
      <c r="Q1755">
        <v>274</v>
      </c>
      <c r="R1755">
        <v>421</v>
      </c>
      <c r="S1755">
        <v>5</v>
      </c>
      <c r="T1755">
        <v>8.5771971496437054</v>
      </c>
      <c r="U1755">
        <v>258.36318289786232</v>
      </c>
      <c r="V1755">
        <v>0</v>
      </c>
      <c r="W1755">
        <v>91.448931116389574</v>
      </c>
      <c r="X1755">
        <v>1.1876484560570071</v>
      </c>
      <c r="Y1755">
        <v>33.468816958984007</v>
      </c>
      <c r="Z1755">
        <v>0</v>
      </c>
      <c r="AA1755">
        <v>1.6022112782446627</v>
      </c>
      <c r="AC1755">
        <v>43.196550858992701</v>
      </c>
      <c r="AE1755">
        <v>23.375902276513045</v>
      </c>
      <c r="AF1755">
        <v>22.224108780156403</v>
      </c>
      <c r="AG1755">
        <v>1035.0831353919241</v>
      </c>
      <c r="AH1755">
        <v>100</v>
      </c>
      <c r="AI1755">
        <v>100</v>
      </c>
      <c r="AJ1755">
        <v>213.53420176001205</v>
      </c>
      <c r="AK1755">
        <v>42.563967886395993</v>
      </c>
      <c r="AL1755">
        <v>13.323665172543048</v>
      </c>
      <c r="AN1755">
        <v>99</v>
      </c>
      <c r="AO1755">
        <v>99</v>
      </c>
      <c r="AP1755">
        <v>23</v>
      </c>
      <c r="AQ1755">
        <v>99</v>
      </c>
      <c r="AR1755">
        <v>205.89073634204271</v>
      </c>
      <c r="AS1755">
        <v>29.464986438789335</v>
      </c>
    </row>
    <row r="1756" spans="1:45">
      <c r="A1756">
        <v>23</v>
      </c>
      <c r="B1756">
        <v>161</v>
      </c>
      <c r="C1756">
        <v>2024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</v>
      </c>
      <c r="K1756">
        <v>99</v>
      </c>
      <c r="L1756">
        <v>5</v>
      </c>
      <c r="M1756">
        <v>99</v>
      </c>
      <c r="N1756">
        <v>99</v>
      </c>
      <c r="O1756">
        <v>99</v>
      </c>
      <c r="P1756">
        <v>99</v>
      </c>
      <c r="Q1756">
        <v>170</v>
      </c>
      <c r="R1756">
        <v>249</v>
      </c>
      <c r="S1756">
        <v>5</v>
      </c>
      <c r="T1756">
        <v>5.4698795180722888</v>
      </c>
      <c r="U1756">
        <v>244.73493975903631</v>
      </c>
      <c r="V1756">
        <v>0</v>
      </c>
      <c r="W1756">
        <v>32.128514056224901</v>
      </c>
      <c r="X1756">
        <v>0.4016064257028113</v>
      </c>
      <c r="Y1756">
        <v>33.945556813902954</v>
      </c>
      <c r="Z1756">
        <v>0</v>
      </c>
      <c r="AA1756">
        <v>1.8519761467510076</v>
      </c>
      <c r="AC1756">
        <v>54.712297468517718</v>
      </c>
      <c r="AE1756">
        <v>14.856801909307876</v>
      </c>
      <c r="AF1756">
        <v>12.311510987001798</v>
      </c>
      <c r="AG1756">
        <v>1064.1927710843377</v>
      </c>
      <c r="AH1756">
        <v>99.196787148594382</v>
      </c>
      <c r="AI1756">
        <v>100</v>
      </c>
      <c r="AJ1756">
        <v>217.47849219225424</v>
      </c>
      <c r="AK1756">
        <v>43.013578430138757</v>
      </c>
      <c r="AL1756">
        <v>8.2346903473575015</v>
      </c>
      <c r="AN1756">
        <v>99</v>
      </c>
      <c r="AO1756">
        <v>99</v>
      </c>
      <c r="AP1756">
        <v>24</v>
      </c>
      <c r="AQ1756">
        <v>99</v>
      </c>
      <c r="AR1756">
        <v>205.63052208835339</v>
      </c>
      <c r="AS1756">
        <v>27.986721481478405</v>
      </c>
    </row>
    <row r="1757" spans="1:45">
      <c r="A1757">
        <v>23</v>
      </c>
      <c r="B1757">
        <v>162</v>
      </c>
      <c r="C1757">
        <v>2024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</v>
      </c>
      <c r="K1757">
        <v>99</v>
      </c>
      <c r="L1757">
        <v>5</v>
      </c>
      <c r="M1757">
        <v>99</v>
      </c>
      <c r="N1757">
        <v>99</v>
      </c>
      <c r="O1757">
        <v>99</v>
      </c>
      <c r="P1757">
        <v>99</v>
      </c>
      <c r="Q1757">
        <v>128</v>
      </c>
      <c r="R1757">
        <v>210</v>
      </c>
      <c r="S1757">
        <v>5</v>
      </c>
      <c r="T1757">
        <v>6.2761904761904752</v>
      </c>
      <c r="U1757">
        <v>278.89714285714302</v>
      </c>
      <c r="V1757">
        <v>0</v>
      </c>
      <c r="W1757">
        <v>44.761904761904773</v>
      </c>
      <c r="X1757">
        <v>1.4285714285714288</v>
      </c>
      <c r="Y1757">
        <v>34.183493530239254</v>
      </c>
      <c r="Z1757">
        <v>0</v>
      </c>
      <c r="AA1757">
        <v>1.5946054182490723</v>
      </c>
      <c r="AC1757">
        <v>31.670204545090197</v>
      </c>
      <c r="AE1757">
        <v>28.378378378378379</v>
      </c>
      <c r="AF1757">
        <v>28.098202951615281</v>
      </c>
      <c r="AG1757">
        <v>1072.7428571428577</v>
      </c>
      <c r="AH1757">
        <v>100</v>
      </c>
      <c r="AI1757">
        <v>100</v>
      </c>
      <c r="AJ1757">
        <v>208.87854883463976</v>
      </c>
      <c r="AK1757">
        <v>50.967940329413878</v>
      </c>
      <c r="AL1757">
        <v>5.222435801793341</v>
      </c>
      <c r="AN1757">
        <v>99</v>
      </c>
      <c r="AO1757">
        <v>99</v>
      </c>
      <c r="AP1757">
        <v>25</v>
      </c>
      <c r="AQ1757">
        <v>99</v>
      </c>
      <c r="AR1757">
        <v>212.58571428571435</v>
      </c>
      <c r="AS1757">
        <v>28.907934338010158</v>
      </c>
    </row>
    <row r="1758" spans="1:45">
      <c r="A1758">
        <v>23</v>
      </c>
      <c r="B1758">
        <v>163</v>
      </c>
      <c r="C1758">
        <v>2024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</v>
      </c>
      <c r="K1758">
        <v>99</v>
      </c>
      <c r="L1758">
        <v>5</v>
      </c>
      <c r="M1758">
        <v>99</v>
      </c>
      <c r="N1758">
        <v>99</v>
      </c>
      <c r="O1758">
        <v>99</v>
      </c>
      <c r="P1758">
        <v>99</v>
      </c>
      <c r="Q1758">
        <v>20</v>
      </c>
      <c r="R1758">
        <v>27</v>
      </c>
      <c r="S1758">
        <v>5</v>
      </c>
      <c r="T1758">
        <v>5.8518518518518512</v>
      </c>
      <c r="U1758">
        <v>274.07777777777778</v>
      </c>
      <c r="V1758">
        <v>0</v>
      </c>
      <c r="W1758">
        <v>44.44444444444445</v>
      </c>
      <c r="X1758">
        <v>0</v>
      </c>
      <c r="Y1758">
        <v>32.088677284620509</v>
      </c>
      <c r="Z1758">
        <v>0</v>
      </c>
      <c r="AA1758">
        <v>2.0674497388078303</v>
      </c>
      <c r="AC1758">
        <v>3.378194009737137</v>
      </c>
      <c r="AE1758">
        <v>23.478260869565219</v>
      </c>
      <c r="AF1758">
        <v>21.216369641505537</v>
      </c>
      <c r="AG1758">
        <v>1007.1481481481482</v>
      </c>
      <c r="AH1758">
        <v>100</v>
      </c>
      <c r="AI1758">
        <v>100</v>
      </c>
      <c r="AJ1758">
        <v>190.52903029580432</v>
      </c>
      <c r="AK1758">
        <v>21.605248588903201</v>
      </c>
      <c r="AL1758">
        <v>-25.45620918986921</v>
      </c>
      <c r="AN1758">
        <v>99</v>
      </c>
      <c r="AO1758">
        <v>99</v>
      </c>
      <c r="AP1758">
        <v>26</v>
      </c>
      <c r="AQ1758">
        <v>99</v>
      </c>
      <c r="AR1758">
        <v>213</v>
      </c>
      <c r="AS1758">
        <v>28.264551171069339</v>
      </c>
    </row>
    <row r="1759" spans="1:45">
      <c r="A1759">
        <v>23</v>
      </c>
      <c r="B1759">
        <v>164</v>
      </c>
      <c r="C1759">
        <v>2024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</v>
      </c>
      <c r="K1759">
        <v>99</v>
      </c>
      <c r="L1759">
        <v>5</v>
      </c>
      <c r="M1759">
        <v>99</v>
      </c>
      <c r="N1759">
        <v>99</v>
      </c>
      <c r="O1759">
        <v>99</v>
      </c>
      <c r="P1759">
        <v>99</v>
      </c>
      <c r="Q1759">
        <v>26</v>
      </c>
      <c r="R1759">
        <v>38</v>
      </c>
      <c r="S1759">
        <v>5</v>
      </c>
      <c r="T1759">
        <v>8.1052631578947363</v>
      </c>
      <c r="U1759">
        <v>194.59473684210536</v>
      </c>
      <c r="V1759">
        <v>0</v>
      </c>
      <c r="W1759">
        <v>86.842105263157904</v>
      </c>
      <c r="X1759">
        <v>0</v>
      </c>
      <c r="Y1759">
        <v>30.819175057851783</v>
      </c>
      <c r="Z1759">
        <v>0</v>
      </c>
      <c r="AA1759">
        <v>1.5353633837699829</v>
      </c>
      <c r="AC1759">
        <v>22.018757580907138</v>
      </c>
      <c r="AE1759">
        <v>26.760563380281695</v>
      </c>
      <c r="AF1759">
        <v>31.252271670681715</v>
      </c>
      <c r="AG1759">
        <v>1006.8684210526312</v>
      </c>
      <c r="AH1759">
        <v>100</v>
      </c>
      <c r="AI1759">
        <v>100</v>
      </c>
      <c r="AJ1759">
        <v>204.80403612550313</v>
      </c>
      <c r="AK1759">
        <v>42.629841343824928</v>
      </c>
      <c r="AL1759">
        <v>43.715001753815159</v>
      </c>
      <c r="AN1759">
        <v>99</v>
      </c>
      <c r="AO1759">
        <v>99</v>
      </c>
      <c r="AP1759">
        <v>27</v>
      </c>
      <c r="AQ1759">
        <v>99</v>
      </c>
      <c r="AR1759">
        <v>185.76315789473688</v>
      </c>
      <c r="AS1759">
        <v>30.129262475931679</v>
      </c>
    </row>
    <row r="1760" spans="1:45">
      <c r="A1760">
        <v>23</v>
      </c>
      <c r="B1760">
        <v>165</v>
      </c>
      <c r="C1760">
        <v>2024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</v>
      </c>
      <c r="K1760">
        <v>99</v>
      </c>
      <c r="L1760">
        <v>5</v>
      </c>
      <c r="M1760">
        <v>99</v>
      </c>
      <c r="N1760">
        <v>99</v>
      </c>
      <c r="O1760">
        <v>99</v>
      </c>
      <c r="P1760">
        <v>99</v>
      </c>
      <c r="Q1760">
        <v>37</v>
      </c>
      <c r="R1760">
        <v>43</v>
      </c>
      <c r="S1760">
        <v>5</v>
      </c>
      <c r="T1760">
        <v>7.3255813953488351</v>
      </c>
      <c r="U1760">
        <v>250.28372093023248</v>
      </c>
      <c r="V1760">
        <v>0</v>
      </c>
      <c r="W1760">
        <v>67.441860465116264</v>
      </c>
      <c r="X1760">
        <v>0</v>
      </c>
      <c r="Y1760">
        <v>30.623550218992257</v>
      </c>
      <c r="Z1760">
        <v>0</v>
      </c>
      <c r="AA1760">
        <v>1.985071379802168</v>
      </c>
      <c r="AC1760">
        <v>35.24634640395557</v>
      </c>
      <c r="AE1760">
        <v>26.875</v>
      </c>
      <c r="AF1760">
        <v>27.683617272486405</v>
      </c>
      <c r="AG1760">
        <v>1107.4651162790697</v>
      </c>
      <c r="AH1760">
        <v>100</v>
      </c>
      <c r="AI1760">
        <v>100</v>
      </c>
      <c r="AJ1760">
        <v>197.92873380802263</v>
      </c>
      <c r="AK1760">
        <v>40.436587708075656</v>
      </c>
      <c r="AL1760">
        <v>3.0748391439189495</v>
      </c>
      <c r="AN1760">
        <v>99</v>
      </c>
      <c r="AO1760">
        <v>99</v>
      </c>
      <c r="AP1760">
        <v>28</v>
      </c>
      <c r="AQ1760">
        <v>99</v>
      </c>
      <c r="AR1760">
        <v>203.41860465116275</v>
      </c>
      <c r="AS1760">
        <v>29.611006826851305</v>
      </c>
    </row>
    <row r="1761" spans="1:45">
      <c r="A1761">
        <v>23</v>
      </c>
      <c r="B1761">
        <v>166</v>
      </c>
      <c r="C1761">
        <v>2024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</v>
      </c>
      <c r="K1761">
        <v>99</v>
      </c>
      <c r="L1761">
        <v>5</v>
      </c>
      <c r="M1761">
        <v>99</v>
      </c>
      <c r="N1761">
        <v>99</v>
      </c>
      <c r="O1761">
        <v>99</v>
      </c>
      <c r="P1761">
        <v>99</v>
      </c>
      <c r="Q1761">
        <v>23</v>
      </c>
      <c r="R1761">
        <v>43</v>
      </c>
      <c r="S1761">
        <v>5</v>
      </c>
      <c r="T1761">
        <v>8.8837209302325562</v>
      </c>
      <c r="U1761">
        <v>152.90232558139525</v>
      </c>
      <c r="V1761">
        <v>0</v>
      </c>
      <c r="W1761">
        <v>95.348837209302374</v>
      </c>
      <c r="X1761">
        <v>0</v>
      </c>
      <c r="Y1761">
        <v>17.304811649353184</v>
      </c>
      <c r="Z1761">
        <v>0</v>
      </c>
      <c r="AA1761">
        <v>1.2239718480875164</v>
      </c>
      <c r="AC1761">
        <v>33.588392840010521</v>
      </c>
      <c r="AE1761">
        <v>39.814814814814817</v>
      </c>
      <c r="AF1761">
        <v>42.374596381776122</v>
      </c>
      <c r="AG1761">
        <v>972.20930232558112</v>
      </c>
      <c r="AH1761">
        <v>100</v>
      </c>
      <c r="AI1761">
        <v>100</v>
      </c>
      <c r="AJ1761">
        <v>162.81756921075615</v>
      </c>
      <c r="AK1761">
        <v>28.653260862483361</v>
      </c>
      <c r="AL1761">
        <v>3.1746950166298342</v>
      </c>
      <c r="AN1761">
        <v>99</v>
      </c>
      <c r="AO1761">
        <v>99</v>
      </c>
      <c r="AP1761">
        <v>29</v>
      </c>
      <c r="AQ1761">
        <v>99</v>
      </c>
      <c r="AR1761">
        <v>169.60465116279067</v>
      </c>
      <c r="AS1761">
        <v>31.241018035832756</v>
      </c>
    </row>
    <row r="1762" spans="1:45">
      <c r="A1762">
        <v>23</v>
      </c>
      <c r="B1762">
        <v>167</v>
      </c>
      <c r="C1762">
        <v>2024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</v>
      </c>
      <c r="K1762">
        <v>99</v>
      </c>
      <c r="L1762">
        <v>5</v>
      </c>
      <c r="M1762">
        <v>99</v>
      </c>
      <c r="N1762">
        <v>99</v>
      </c>
      <c r="O1762">
        <v>99</v>
      </c>
      <c r="P1762">
        <v>99</v>
      </c>
      <c r="Q1762">
        <v>1</v>
      </c>
      <c r="R1762">
        <v>3</v>
      </c>
      <c r="S1762">
        <v>5</v>
      </c>
      <c r="T1762">
        <v>5</v>
      </c>
      <c r="U1762">
        <v>232.73333333333341</v>
      </c>
      <c r="V1762">
        <v>0</v>
      </c>
      <c r="W1762">
        <v>0</v>
      </c>
      <c r="X1762">
        <v>0</v>
      </c>
      <c r="Y1762">
        <v>25.628282987529403</v>
      </c>
      <c r="Z1762">
        <v>0</v>
      </c>
      <c r="AA1762">
        <v>0.81649658092772603</v>
      </c>
      <c r="AC1762">
        <v>92.391678593629763</v>
      </c>
      <c r="AE1762">
        <v>37.5</v>
      </c>
      <c r="AF1762">
        <v>33.336516424751721</v>
      </c>
      <c r="AG1762">
        <v>984.3333333333336</v>
      </c>
      <c r="AH1762">
        <v>100</v>
      </c>
      <c r="AI1762">
        <v>100</v>
      </c>
      <c r="AJ1762">
        <v>169.647346640677</v>
      </c>
      <c r="AK1762">
        <v>76.094689095892022</v>
      </c>
      <c r="AL1762">
        <v>45.481953255123557</v>
      </c>
      <c r="AN1762">
        <v>99</v>
      </c>
      <c r="AO1762">
        <v>99</v>
      </c>
      <c r="AP1762">
        <v>30</v>
      </c>
      <c r="AQ1762">
        <v>99</v>
      </c>
      <c r="AR1762">
        <v>201.66666666666663</v>
      </c>
      <c r="AS1762">
        <v>28.290648555743257</v>
      </c>
    </row>
    <row r="1763" spans="1:45">
      <c r="A1763">
        <v>23</v>
      </c>
      <c r="B1763">
        <v>168</v>
      </c>
      <c r="C1763">
        <v>2024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</v>
      </c>
      <c r="K1763">
        <v>99</v>
      </c>
      <c r="L1763">
        <v>5</v>
      </c>
      <c r="M1763">
        <v>99</v>
      </c>
      <c r="N1763">
        <v>99</v>
      </c>
      <c r="O1763">
        <v>99</v>
      </c>
      <c r="P1763">
        <v>99</v>
      </c>
      <c r="Q1763">
        <v>10</v>
      </c>
      <c r="R1763">
        <v>13</v>
      </c>
      <c r="S1763">
        <v>5</v>
      </c>
      <c r="T1763">
        <v>8.6153846153846114</v>
      </c>
      <c r="U1763">
        <v>231.78461538461528</v>
      </c>
      <c r="V1763">
        <v>0</v>
      </c>
      <c r="W1763">
        <v>100</v>
      </c>
      <c r="X1763">
        <v>0</v>
      </c>
      <c r="Y1763">
        <v>32.16966670050099</v>
      </c>
      <c r="Z1763">
        <v>0</v>
      </c>
      <c r="AA1763">
        <v>1.2113858267710484</v>
      </c>
      <c r="AC1763">
        <v>28.547310277392061</v>
      </c>
      <c r="AE1763">
        <v>26</v>
      </c>
      <c r="AF1763">
        <v>26.146490459290369</v>
      </c>
      <c r="AG1763">
        <v>1057.846153846154</v>
      </c>
      <c r="AH1763">
        <v>100</v>
      </c>
      <c r="AI1763">
        <v>100</v>
      </c>
      <c r="AJ1763">
        <v>172.54780659901229</v>
      </c>
      <c r="AK1763">
        <v>57.055433407719605</v>
      </c>
      <c r="AL1763">
        <v>-13.129618541818804</v>
      </c>
      <c r="AN1763">
        <v>99</v>
      </c>
      <c r="AO1763">
        <v>99</v>
      </c>
      <c r="AP1763">
        <v>31</v>
      </c>
      <c r="AQ1763">
        <v>99</v>
      </c>
      <c r="AR1763">
        <v>196.46153846153845</v>
      </c>
      <c r="AS1763">
        <v>30.428850463177863</v>
      </c>
    </row>
    <row r="1764" spans="1:45">
      <c r="A1764">
        <v>23</v>
      </c>
      <c r="B1764">
        <v>169</v>
      </c>
      <c r="C1764">
        <v>2024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</v>
      </c>
      <c r="K1764">
        <v>99</v>
      </c>
      <c r="L1764">
        <v>5</v>
      </c>
      <c r="M1764">
        <v>99</v>
      </c>
      <c r="N1764">
        <v>99</v>
      </c>
      <c r="O1764">
        <v>99</v>
      </c>
      <c r="P1764">
        <v>99</v>
      </c>
      <c r="R1764">
        <v>0</v>
      </c>
      <c r="AN1764">
        <v>99</v>
      </c>
      <c r="AO1764">
        <v>99</v>
      </c>
      <c r="AP1764">
        <v>32</v>
      </c>
      <c r="AQ1764">
        <v>99</v>
      </c>
    </row>
    <row r="1765" spans="1:45">
      <c r="A1765">
        <v>23</v>
      </c>
      <c r="B1765">
        <v>170</v>
      </c>
      <c r="C1765">
        <v>2024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</v>
      </c>
      <c r="K1765">
        <v>99</v>
      </c>
      <c r="L1765">
        <v>5</v>
      </c>
      <c r="M1765">
        <v>99</v>
      </c>
      <c r="N1765">
        <v>99</v>
      </c>
      <c r="O1765">
        <v>99</v>
      </c>
      <c r="P1765">
        <v>99</v>
      </c>
      <c r="R1765">
        <v>0</v>
      </c>
      <c r="AN1765">
        <v>99</v>
      </c>
      <c r="AO1765">
        <v>99</v>
      </c>
      <c r="AP1765">
        <v>33</v>
      </c>
      <c r="AQ1765">
        <v>99</v>
      </c>
    </row>
    <row r="1766" spans="1:45">
      <c r="A1766">
        <v>23</v>
      </c>
      <c r="B1766">
        <v>171</v>
      </c>
      <c r="C1766">
        <v>2024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</v>
      </c>
      <c r="K1766">
        <v>99</v>
      </c>
      <c r="L1766">
        <v>5</v>
      </c>
      <c r="M1766">
        <v>99</v>
      </c>
      <c r="N1766">
        <v>99</v>
      </c>
      <c r="O1766">
        <v>99</v>
      </c>
      <c r="P1766">
        <v>99</v>
      </c>
      <c r="R1766">
        <v>0</v>
      </c>
      <c r="AN1766">
        <v>99</v>
      </c>
      <c r="AO1766">
        <v>99</v>
      </c>
      <c r="AP1766">
        <v>34</v>
      </c>
      <c r="AQ1766">
        <v>99</v>
      </c>
    </row>
    <row r="1767" spans="1:45">
      <c r="A1767">
        <v>23</v>
      </c>
      <c r="B1767">
        <v>172</v>
      </c>
      <c r="C1767">
        <v>2024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</v>
      </c>
      <c r="K1767">
        <v>99</v>
      </c>
      <c r="L1767">
        <v>5</v>
      </c>
      <c r="M1767">
        <v>99</v>
      </c>
      <c r="N1767">
        <v>99</v>
      </c>
      <c r="O1767">
        <v>99</v>
      </c>
      <c r="P1767">
        <v>99</v>
      </c>
      <c r="Q1767">
        <v>1</v>
      </c>
      <c r="R1767">
        <v>1</v>
      </c>
      <c r="S1767">
        <v>5</v>
      </c>
      <c r="T1767">
        <v>11</v>
      </c>
      <c r="U1767">
        <v>330.7</v>
      </c>
      <c r="V1767">
        <v>0</v>
      </c>
      <c r="W1767">
        <v>100</v>
      </c>
      <c r="X1767">
        <v>0</v>
      </c>
      <c r="Y1767">
        <v>0</v>
      </c>
      <c r="Z1767">
        <v>0</v>
      </c>
      <c r="AA1767">
        <v>0</v>
      </c>
      <c r="AE1767">
        <v>6.6666666666666687</v>
      </c>
      <c r="AF1767">
        <v>8.0853768856507191</v>
      </c>
      <c r="AG1767">
        <v>988</v>
      </c>
      <c r="AH1767">
        <v>100</v>
      </c>
      <c r="AI1767">
        <v>100</v>
      </c>
      <c r="AJ1767">
        <v>0</v>
      </c>
      <c r="AN1767">
        <v>99</v>
      </c>
      <c r="AO1767">
        <v>99</v>
      </c>
      <c r="AP1767">
        <v>39</v>
      </c>
      <c r="AQ1767">
        <v>99</v>
      </c>
      <c r="AR1767">
        <v>222</v>
      </c>
      <c r="AS1767">
        <v>30.253043401326824</v>
      </c>
    </row>
    <row r="1768" spans="1:45">
      <c r="A1768">
        <v>23</v>
      </c>
      <c r="B1768">
        <v>173</v>
      </c>
      <c r="C1768">
        <v>2024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</v>
      </c>
      <c r="K1768">
        <v>99</v>
      </c>
      <c r="L1768">
        <v>5</v>
      </c>
      <c r="M1768">
        <v>99</v>
      </c>
      <c r="N1768">
        <v>99</v>
      </c>
      <c r="O1768">
        <v>99</v>
      </c>
      <c r="P1768">
        <v>99</v>
      </c>
      <c r="R1768">
        <v>0</v>
      </c>
      <c r="AN1768">
        <v>99</v>
      </c>
      <c r="AO1768">
        <v>99</v>
      </c>
      <c r="AP1768">
        <v>40</v>
      </c>
      <c r="AQ1768">
        <v>99</v>
      </c>
    </row>
    <row r="1769" spans="1:45">
      <c r="A1769">
        <v>23</v>
      </c>
      <c r="B1769">
        <v>174</v>
      </c>
      <c r="C1769">
        <v>2024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</v>
      </c>
      <c r="K1769">
        <v>99</v>
      </c>
      <c r="L1769">
        <v>5</v>
      </c>
      <c r="M1769">
        <v>99</v>
      </c>
      <c r="N1769">
        <v>99</v>
      </c>
      <c r="O1769">
        <v>99</v>
      </c>
      <c r="P1769">
        <v>99</v>
      </c>
      <c r="Q1769">
        <v>275</v>
      </c>
      <c r="R1769">
        <v>407</v>
      </c>
      <c r="S1769">
        <v>5</v>
      </c>
      <c r="T1769">
        <v>7.8968058968058976</v>
      </c>
      <c r="U1769">
        <v>277.36953316953321</v>
      </c>
      <c r="V1769">
        <v>0</v>
      </c>
      <c r="W1769">
        <v>73.464373464373466</v>
      </c>
      <c r="X1769">
        <v>3.6855036855036865</v>
      </c>
      <c r="Y1769">
        <v>38.716005686825262</v>
      </c>
      <c r="Z1769">
        <v>0</v>
      </c>
      <c r="AA1769">
        <v>2.2462996312996677</v>
      </c>
      <c r="AC1769">
        <v>45.305338156036875</v>
      </c>
      <c r="AE1769">
        <v>20.754716981132077</v>
      </c>
      <c r="AF1769">
        <v>21.597537534745356</v>
      </c>
      <c r="AG1769">
        <v>1002.5945945945948</v>
      </c>
      <c r="AH1769">
        <v>100</v>
      </c>
      <c r="AI1769">
        <v>100</v>
      </c>
      <c r="AJ1769">
        <v>200.74425469705864</v>
      </c>
      <c r="AK1769">
        <v>33.657308267859733</v>
      </c>
      <c r="AL1769">
        <v>4.3022974533800786</v>
      </c>
      <c r="AN1769">
        <v>99</v>
      </c>
      <c r="AO1769">
        <v>99</v>
      </c>
      <c r="AP1769">
        <v>98</v>
      </c>
      <c r="AQ1769">
        <v>99</v>
      </c>
      <c r="AR1769">
        <v>210.8869778869778</v>
      </c>
      <c r="AS1769">
        <v>29.416181971689095</v>
      </c>
    </row>
    <row r="1770" spans="1:45">
      <c r="A1770">
        <v>23</v>
      </c>
      <c r="B1770">
        <v>175</v>
      </c>
      <c r="C1770">
        <v>2024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</v>
      </c>
      <c r="K1770">
        <v>99</v>
      </c>
      <c r="L1770">
        <v>5</v>
      </c>
      <c r="M1770">
        <v>99</v>
      </c>
      <c r="N1770">
        <v>99</v>
      </c>
      <c r="O1770">
        <v>99</v>
      </c>
      <c r="P1770">
        <v>99</v>
      </c>
      <c r="Q1770">
        <v>19</v>
      </c>
      <c r="R1770">
        <v>23</v>
      </c>
      <c r="S1770">
        <v>5</v>
      </c>
      <c r="T1770">
        <v>9.8695652173913047</v>
      </c>
      <c r="U1770">
        <v>304.17826086956529</v>
      </c>
      <c r="V1770">
        <v>0</v>
      </c>
      <c r="W1770">
        <v>95.652173913043484</v>
      </c>
      <c r="X1770">
        <v>13.043478260869565</v>
      </c>
      <c r="Y1770">
        <v>40.226207729287005</v>
      </c>
      <c r="Z1770">
        <v>0</v>
      </c>
      <c r="AA1770">
        <v>1.4833671399332164</v>
      </c>
      <c r="AC1770">
        <v>40.726356123018029</v>
      </c>
      <c r="AE1770">
        <v>16.197183098591548</v>
      </c>
      <c r="AF1770">
        <v>18.509914939213942</v>
      </c>
      <c r="AG1770">
        <v>1042.391304347826</v>
      </c>
      <c r="AH1770">
        <v>100</v>
      </c>
      <c r="AI1770">
        <v>0</v>
      </c>
      <c r="AJ1770">
        <v>318.35169765943886</v>
      </c>
      <c r="AK1770">
        <v>68.034657671878122</v>
      </c>
      <c r="AL1770">
        <v>17.283068447358403</v>
      </c>
      <c r="AN1770">
        <v>99</v>
      </c>
      <c r="AO1770">
        <v>99</v>
      </c>
      <c r="AP1770">
        <v>99</v>
      </c>
      <c r="AQ1770">
        <v>99</v>
      </c>
      <c r="AR1770">
        <v>215.43478260869563</v>
      </c>
      <c r="AS1770">
        <v>30.275843215245096</v>
      </c>
    </row>
    <row r="1771" spans="1:45">
      <c r="A1771">
        <v>23</v>
      </c>
      <c r="B1771">
        <v>176</v>
      </c>
      <c r="C1771">
        <v>2024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</v>
      </c>
      <c r="K1771">
        <v>99</v>
      </c>
      <c r="L1771">
        <v>6</v>
      </c>
      <c r="M1771">
        <v>99</v>
      </c>
      <c r="N1771">
        <v>99</v>
      </c>
      <c r="O1771">
        <v>99</v>
      </c>
      <c r="P1771">
        <v>99</v>
      </c>
      <c r="Q1771">
        <v>876</v>
      </c>
      <c r="R1771">
        <v>1197</v>
      </c>
      <c r="S1771">
        <v>6</v>
      </c>
      <c r="T1771">
        <v>10.996658312447789</v>
      </c>
      <c r="U1771">
        <v>344.09824561403514</v>
      </c>
      <c r="V1771">
        <v>100</v>
      </c>
      <c r="W1771">
        <v>99.832915622389294</v>
      </c>
      <c r="X1771">
        <v>40.935672514619881</v>
      </c>
      <c r="Y1771">
        <v>34.555228230927881</v>
      </c>
      <c r="Z1771">
        <v>0</v>
      </c>
      <c r="AA1771">
        <v>1.2452035405312316</v>
      </c>
      <c r="AC1771">
        <v>28.555152312844942</v>
      </c>
      <c r="AE1771">
        <v>4.2334217506631289</v>
      </c>
      <c r="AF1771">
        <v>5.5152314822507931</v>
      </c>
      <c r="AG1771">
        <v>974.2614870509608</v>
      </c>
      <c r="AH1771">
        <v>100</v>
      </c>
      <c r="AI1771">
        <v>0</v>
      </c>
      <c r="AJ1771">
        <v>205.32833122701831</v>
      </c>
      <c r="AK1771">
        <v>55.917251883357075</v>
      </c>
      <c r="AL1771">
        <v>22.075950818153551</v>
      </c>
      <c r="AN1771">
        <v>99</v>
      </c>
      <c r="AO1771">
        <v>99</v>
      </c>
      <c r="AP1771">
        <v>1</v>
      </c>
      <c r="AQ1771">
        <v>99</v>
      </c>
      <c r="AR1771">
        <v>217.26566416040097</v>
      </c>
      <c r="AS1771">
        <v>33.480568307608841</v>
      </c>
    </row>
    <row r="1772" spans="1:45">
      <c r="A1772">
        <v>23</v>
      </c>
      <c r="B1772">
        <v>177</v>
      </c>
      <c r="C1772">
        <v>2024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</v>
      </c>
      <c r="K1772">
        <v>99</v>
      </c>
      <c r="L1772">
        <v>6</v>
      </c>
      <c r="M1772">
        <v>99</v>
      </c>
      <c r="N1772">
        <v>99</v>
      </c>
      <c r="O1772">
        <v>99</v>
      </c>
      <c r="P1772">
        <v>99</v>
      </c>
      <c r="Q1772">
        <v>7</v>
      </c>
      <c r="R1772">
        <v>8</v>
      </c>
      <c r="S1772">
        <v>6</v>
      </c>
      <c r="T1772">
        <v>11.75</v>
      </c>
      <c r="U1772">
        <v>322.55</v>
      </c>
      <c r="V1772">
        <v>100</v>
      </c>
      <c r="W1772">
        <v>100</v>
      </c>
      <c r="X1772">
        <v>12.5</v>
      </c>
      <c r="Y1772">
        <v>39.646374361346155</v>
      </c>
      <c r="Z1772">
        <v>0</v>
      </c>
      <c r="AA1772">
        <v>0.82915619758885006</v>
      </c>
      <c r="AC1772">
        <v>43.3866210599368</v>
      </c>
      <c r="AE1772">
        <v>1.1477761836441898</v>
      </c>
      <c r="AF1772">
        <v>1.9019708144332788</v>
      </c>
      <c r="AG1772">
        <v>1021.375</v>
      </c>
      <c r="AH1772">
        <v>100</v>
      </c>
      <c r="AI1772">
        <v>0</v>
      </c>
      <c r="AJ1772">
        <v>187.82966851645139</v>
      </c>
      <c r="AK1772">
        <v>55.441101654797073</v>
      </c>
      <c r="AL1772">
        <v>43.321363850885469</v>
      </c>
      <c r="AN1772">
        <v>99</v>
      </c>
      <c r="AO1772">
        <v>99</v>
      </c>
      <c r="AP1772">
        <v>2</v>
      </c>
      <c r="AQ1772">
        <v>99</v>
      </c>
      <c r="AR1772">
        <v>210.25</v>
      </c>
      <c r="AS1772">
        <v>34.516174959653711</v>
      </c>
    </row>
    <row r="1773" spans="1:45">
      <c r="A1773">
        <v>23</v>
      </c>
      <c r="B1773">
        <v>178</v>
      </c>
      <c r="C1773">
        <v>2024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</v>
      </c>
      <c r="K1773">
        <v>99</v>
      </c>
      <c r="L1773">
        <v>6</v>
      </c>
      <c r="M1773">
        <v>99</v>
      </c>
      <c r="N1773">
        <v>99</v>
      </c>
      <c r="O1773">
        <v>99</v>
      </c>
      <c r="P1773">
        <v>99</v>
      </c>
      <c r="Q1773">
        <v>8</v>
      </c>
      <c r="R1773">
        <v>11</v>
      </c>
      <c r="S1773">
        <v>6</v>
      </c>
      <c r="T1773">
        <v>12.272727272727272</v>
      </c>
      <c r="U1773">
        <v>252.45454545454552</v>
      </c>
      <c r="V1773">
        <v>100</v>
      </c>
      <c r="W1773">
        <v>100</v>
      </c>
      <c r="X1773">
        <v>0</v>
      </c>
      <c r="Y1773">
        <v>36.759843793227191</v>
      </c>
      <c r="Z1773">
        <v>0</v>
      </c>
      <c r="AA1773">
        <v>1.2856486930664444</v>
      </c>
      <c r="AC1773">
        <v>31.938503142510221</v>
      </c>
      <c r="AE1773">
        <v>4.8888888888888884</v>
      </c>
      <c r="AF1773">
        <v>6.4173223797474197</v>
      </c>
      <c r="AG1773">
        <v>1157.6363636363637</v>
      </c>
      <c r="AH1773">
        <v>100</v>
      </c>
      <c r="AI1773">
        <v>0</v>
      </c>
      <c r="AJ1773">
        <v>212.09615003461025</v>
      </c>
      <c r="AK1773">
        <v>78.595604200791001</v>
      </c>
      <c r="AL1773">
        <v>32.841919185695751</v>
      </c>
      <c r="AN1773">
        <v>99</v>
      </c>
      <c r="AO1773">
        <v>99</v>
      </c>
      <c r="AP1773">
        <v>3</v>
      </c>
      <c r="AQ1773">
        <v>99</v>
      </c>
      <c r="AR1773">
        <v>191.63636363636363</v>
      </c>
      <c r="AS1773">
        <v>35.619705660134059</v>
      </c>
    </row>
    <row r="1774" spans="1:45">
      <c r="A1774">
        <v>23</v>
      </c>
      <c r="B1774">
        <v>179</v>
      </c>
      <c r="C1774">
        <v>2024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</v>
      </c>
      <c r="K1774">
        <v>99</v>
      </c>
      <c r="L1774">
        <v>6</v>
      </c>
      <c r="M1774">
        <v>99</v>
      </c>
      <c r="N1774">
        <v>99</v>
      </c>
      <c r="O1774">
        <v>99</v>
      </c>
      <c r="P1774">
        <v>99</v>
      </c>
      <c r="Q1774">
        <v>1</v>
      </c>
      <c r="R1774">
        <v>1</v>
      </c>
      <c r="S1774">
        <v>6</v>
      </c>
      <c r="T1774">
        <v>15</v>
      </c>
      <c r="U1774">
        <v>315.8</v>
      </c>
      <c r="V1774">
        <v>100</v>
      </c>
      <c r="W1774">
        <v>100</v>
      </c>
      <c r="X1774">
        <v>0</v>
      </c>
      <c r="Y1774">
        <v>0</v>
      </c>
      <c r="Z1774">
        <v>0</v>
      </c>
      <c r="AA1774">
        <v>0</v>
      </c>
      <c r="AE1774">
        <v>1.333333333333333</v>
      </c>
      <c r="AF1774">
        <v>2.0176206387641282</v>
      </c>
      <c r="AG1774">
        <v>1135</v>
      </c>
      <c r="AH1774">
        <v>100</v>
      </c>
      <c r="AI1774">
        <v>0</v>
      </c>
      <c r="AJ1774">
        <v>0</v>
      </c>
      <c r="AN1774">
        <v>99</v>
      </c>
      <c r="AO1774">
        <v>99</v>
      </c>
      <c r="AP1774">
        <v>4</v>
      </c>
      <c r="AQ1774">
        <v>99</v>
      </c>
      <c r="AR1774">
        <v>208</v>
      </c>
      <c r="AS1774">
        <v>35.115356167501155</v>
      </c>
    </row>
    <row r="1775" spans="1:45">
      <c r="A1775">
        <v>23</v>
      </c>
      <c r="B1775">
        <v>180</v>
      </c>
      <c r="C1775">
        <v>2024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</v>
      </c>
      <c r="K1775">
        <v>99</v>
      </c>
      <c r="L1775">
        <v>6</v>
      </c>
      <c r="M1775">
        <v>99</v>
      </c>
      <c r="N1775">
        <v>99</v>
      </c>
      <c r="O1775">
        <v>99</v>
      </c>
      <c r="P1775">
        <v>99</v>
      </c>
      <c r="Q1775">
        <v>3</v>
      </c>
      <c r="R1775">
        <v>3</v>
      </c>
      <c r="S1775">
        <v>6</v>
      </c>
      <c r="T1775">
        <v>13</v>
      </c>
      <c r="U1775">
        <v>275.76666666666659</v>
      </c>
      <c r="V1775">
        <v>100</v>
      </c>
      <c r="W1775">
        <v>100</v>
      </c>
      <c r="X1775">
        <v>0</v>
      </c>
      <c r="Y1775">
        <v>4.7302807057899852</v>
      </c>
      <c r="Z1775">
        <v>0</v>
      </c>
      <c r="AA1775">
        <v>0</v>
      </c>
      <c r="AE1775">
        <v>7.5</v>
      </c>
      <c r="AF1775">
        <v>10.248247157049773</v>
      </c>
      <c r="AG1775">
        <v>1330.666666666667</v>
      </c>
      <c r="AH1775">
        <v>100</v>
      </c>
      <c r="AI1775">
        <v>0</v>
      </c>
      <c r="AJ1775">
        <v>25.104227178346193</v>
      </c>
      <c r="AK1775">
        <v>-52.753197958122335</v>
      </c>
      <c r="AN1775">
        <v>99</v>
      </c>
      <c r="AO1775">
        <v>99</v>
      </c>
      <c r="AP1775">
        <v>5</v>
      </c>
      <c r="AQ1775">
        <v>99</v>
      </c>
      <c r="AR1775">
        <v>195.33333333333337</v>
      </c>
      <c r="AS1775">
        <v>37.024679693335003</v>
      </c>
    </row>
    <row r="1776" spans="1:45">
      <c r="A1776">
        <v>23</v>
      </c>
      <c r="B1776">
        <v>181</v>
      </c>
      <c r="C1776">
        <v>2024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</v>
      </c>
      <c r="K1776">
        <v>99</v>
      </c>
      <c r="L1776">
        <v>6</v>
      </c>
      <c r="M1776">
        <v>99</v>
      </c>
      <c r="N1776">
        <v>99</v>
      </c>
      <c r="O1776">
        <v>99</v>
      </c>
      <c r="P1776">
        <v>99</v>
      </c>
      <c r="Q1776">
        <v>1</v>
      </c>
      <c r="R1776">
        <v>1</v>
      </c>
      <c r="S1776">
        <v>6</v>
      </c>
      <c r="T1776">
        <v>14</v>
      </c>
      <c r="U1776">
        <v>303</v>
      </c>
      <c r="V1776">
        <v>100</v>
      </c>
      <c r="W1776">
        <v>100</v>
      </c>
      <c r="X1776">
        <v>0</v>
      </c>
      <c r="Y1776">
        <v>0</v>
      </c>
      <c r="Z1776">
        <v>0</v>
      </c>
      <c r="AA1776">
        <v>0</v>
      </c>
      <c r="AE1776">
        <v>3.2258064516129026</v>
      </c>
      <c r="AF1776">
        <v>4.2776067989948308</v>
      </c>
      <c r="AG1776">
        <v>1227</v>
      </c>
      <c r="AH1776">
        <v>100</v>
      </c>
      <c r="AI1776">
        <v>0</v>
      </c>
      <c r="AJ1776">
        <v>0</v>
      </c>
      <c r="AN1776">
        <v>99</v>
      </c>
      <c r="AO1776">
        <v>99</v>
      </c>
      <c r="AP1776">
        <v>6</v>
      </c>
      <c r="AQ1776">
        <v>99</v>
      </c>
      <c r="AR1776">
        <v>204</v>
      </c>
      <c r="AS1776">
        <v>35.690458420969307</v>
      </c>
    </row>
    <row r="1777" spans="1:45">
      <c r="A1777">
        <v>23</v>
      </c>
      <c r="B1777">
        <v>182</v>
      </c>
      <c r="C1777">
        <v>2024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</v>
      </c>
      <c r="K1777">
        <v>99</v>
      </c>
      <c r="L1777">
        <v>6</v>
      </c>
      <c r="M1777">
        <v>99</v>
      </c>
      <c r="N1777">
        <v>99</v>
      </c>
      <c r="O1777">
        <v>99</v>
      </c>
      <c r="P1777">
        <v>99</v>
      </c>
      <c r="Q1777">
        <v>3</v>
      </c>
      <c r="R1777">
        <v>4</v>
      </c>
      <c r="S1777">
        <v>6</v>
      </c>
      <c r="T1777">
        <v>9.25</v>
      </c>
      <c r="U1777">
        <v>262.3</v>
      </c>
      <c r="V1777">
        <v>100</v>
      </c>
      <c r="W1777">
        <v>100</v>
      </c>
      <c r="X1777">
        <v>0</v>
      </c>
      <c r="Y1777">
        <v>2.4382370680457695</v>
      </c>
      <c r="Z1777">
        <v>0</v>
      </c>
      <c r="AA1777">
        <v>2.2776083947860744</v>
      </c>
      <c r="AC1777">
        <v>-46.368414815384448</v>
      </c>
      <c r="AE1777">
        <v>12.5</v>
      </c>
      <c r="AF1777">
        <v>15.427369906924085</v>
      </c>
      <c r="AG1777">
        <v>1080.75</v>
      </c>
      <c r="AH1777">
        <v>100</v>
      </c>
      <c r="AI1777">
        <v>0</v>
      </c>
      <c r="AJ1777">
        <v>163.03891406655035</v>
      </c>
      <c r="AK1777">
        <v>77.422312057642429</v>
      </c>
      <c r="AL1777">
        <v>19.406132654387889</v>
      </c>
      <c r="AN1777">
        <v>99</v>
      </c>
      <c r="AO1777">
        <v>99</v>
      </c>
      <c r="AP1777">
        <v>7</v>
      </c>
      <c r="AQ1777">
        <v>99</v>
      </c>
      <c r="AR1777">
        <v>197.75</v>
      </c>
      <c r="AS1777">
        <v>33.945359359914441</v>
      </c>
    </row>
    <row r="1778" spans="1:45">
      <c r="A1778">
        <v>23</v>
      </c>
      <c r="B1778">
        <v>183</v>
      </c>
      <c r="C1778">
        <v>2024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</v>
      </c>
      <c r="K1778">
        <v>99</v>
      </c>
      <c r="L1778">
        <v>6</v>
      </c>
      <c r="M1778">
        <v>99</v>
      </c>
      <c r="N1778">
        <v>99</v>
      </c>
      <c r="O1778">
        <v>99</v>
      </c>
      <c r="P1778">
        <v>99</v>
      </c>
      <c r="Q1778">
        <v>6</v>
      </c>
      <c r="R1778">
        <v>7</v>
      </c>
      <c r="S1778">
        <v>6</v>
      </c>
      <c r="T1778">
        <v>11.857142857142859</v>
      </c>
      <c r="U1778">
        <v>261.51428571428573</v>
      </c>
      <c r="V1778">
        <v>100</v>
      </c>
      <c r="W1778">
        <v>100</v>
      </c>
      <c r="X1778">
        <v>0</v>
      </c>
      <c r="Y1778">
        <v>27.240643403950976</v>
      </c>
      <c r="Z1778">
        <v>0</v>
      </c>
      <c r="AA1778">
        <v>1.6413036132965759</v>
      </c>
      <c r="AC1778">
        <v>25.02284377580008</v>
      </c>
      <c r="AE1778">
        <v>5.1094890510948909</v>
      </c>
      <c r="AF1778">
        <v>7.2073419924328013</v>
      </c>
      <c r="AG1778">
        <v>1085</v>
      </c>
      <c r="AH1778">
        <v>100</v>
      </c>
      <c r="AI1778">
        <v>0</v>
      </c>
      <c r="AJ1778">
        <v>182.49931506720776</v>
      </c>
      <c r="AK1778">
        <v>33.915720596845809</v>
      </c>
      <c r="AL1778">
        <v>47.024989849717912</v>
      </c>
      <c r="AN1778">
        <v>99</v>
      </c>
      <c r="AO1778">
        <v>99</v>
      </c>
      <c r="AP1778">
        <v>8</v>
      </c>
      <c r="AQ1778">
        <v>99</v>
      </c>
      <c r="AR1778">
        <v>194.71428571428575</v>
      </c>
      <c r="AS1778">
        <v>35.367208621057806</v>
      </c>
    </row>
    <row r="1779" spans="1:45">
      <c r="A1779">
        <v>23</v>
      </c>
      <c r="B1779">
        <v>184</v>
      </c>
      <c r="C1779">
        <v>2024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</v>
      </c>
      <c r="K1779">
        <v>99</v>
      </c>
      <c r="L1779">
        <v>6</v>
      </c>
      <c r="M1779">
        <v>99</v>
      </c>
      <c r="N1779">
        <v>99</v>
      </c>
      <c r="O1779">
        <v>99</v>
      </c>
      <c r="P1779">
        <v>99</v>
      </c>
      <c r="Q1779">
        <v>30</v>
      </c>
      <c r="R1779">
        <v>40</v>
      </c>
      <c r="S1779">
        <v>6</v>
      </c>
      <c r="T1779">
        <v>11.625</v>
      </c>
      <c r="U1779">
        <v>374.14249999999998</v>
      </c>
      <c r="V1779">
        <v>100</v>
      </c>
      <c r="W1779">
        <v>100</v>
      </c>
      <c r="X1779">
        <v>70</v>
      </c>
      <c r="Y1779">
        <v>41.307625733633905</v>
      </c>
      <c r="Z1779">
        <v>0</v>
      </c>
      <c r="AA1779">
        <v>1.4263151825595912</v>
      </c>
      <c r="AC1779">
        <v>28.617782587663207</v>
      </c>
      <c r="AE1779">
        <v>2.9673590504451046</v>
      </c>
      <c r="AF1779">
        <v>4.0578841692979104</v>
      </c>
      <c r="AG1779">
        <v>957.72500000000002</v>
      </c>
      <c r="AH1779">
        <v>100</v>
      </c>
      <c r="AI1779">
        <v>0</v>
      </c>
      <c r="AJ1779">
        <v>178.91953324050459</v>
      </c>
      <c r="AK1779">
        <v>64.338090228932742</v>
      </c>
      <c r="AL1779">
        <v>11.480162525045779</v>
      </c>
      <c r="AN1779">
        <v>99</v>
      </c>
      <c r="AO1779">
        <v>99</v>
      </c>
      <c r="AP1779">
        <v>9</v>
      </c>
      <c r="AQ1779">
        <v>99</v>
      </c>
      <c r="AR1779">
        <v>223.55</v>
      </c>
      <c r="AS1779">
        <v>33.38954406718468</v>
      </c>
    </row>
    <row r="1780" spans="1:45">
      <c r="A1780">
        <v>23</v>
      </c>
      <c r="B1780">
        <v>185</v>
      </c>
      <c r="C1780">
        <v>2024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</v>
      </c>
      <c r="K1780">
        <v>99</v>
      </c>
      <c r="L1780">
        <v>6</v>
      </c>
      <c r="M1780">
        <v>99</v>
      </c>
      <c r="N1780">
        <v>99</v>
      </c>
      <c r="O1780">
        <v>99</v>
      </c>
      <c r="P1780">
        <v>99</v>
      </c>
      <c r="R1780">
        <v>0</v>
      </c>
      <c r="AN1780">
        <v>99</v>
      </c>
      <c r="AO1780">
        <v>99</v>
      </c>
      <c r="AP1780">
        <v>10</v>
      </c>
      <c r="AQ1780">
        <v>99</v>
      </c>
    </row>
    <row r="1781" spans="1:45">
      <c r="A1781">
        <v>23</v>
      </c>
      <c r="B1781">
        <v>186</v>
      </c>
      <c r="C1781">
        <v>2024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</v>
      </c>
      <c r="K1781">
        <v>99</v>
      </c>
      <c r="L1781">
        <v>6</v>
      </c>
      <c r="M1781">
        <v>99</v>
      </c>
      <c r="N1781">
        <v>99</v>
      </c>
      <c r="O1781">
        <v>99</v>
      </c>
      <c r="P1781">
        <v>99</v>
      </c>
      <c r="Q1781">
        <v>4</v>
      </c>
      <c r="R1781">
        <v>4</v>
      </c>
      <c r="S1781">
        <v>6</v>
      </c>
      <c r="T1781">
        <v>11</v>
      </c>
      <c r="U1781">
        <v>335.2000000000001</v>
      </c>
      <c r="V1781">
        <v>100</v>
      </c>
      <c r="W1781">
        <v>100</v>
      </c>
      <c r="X1781">
        <v>25</v>
      </c>
      <c r="Y1781">
        <v>29.88461142461086</v>
      </c>
      <c r="Z1781">
        <v>0</v>
      </c>
      <c r="AA1781">
        <v>0.70710678118654757</v>
      </c>
      <c r="AC1781">
        <v>45.902793782759552</v>
      </c>
      <c r="AE1781">
        <v>3.2258064516129026</v>
      </c>
      <c r="AF1781">
        <v>4.0794097512740564</v>
      </c>
      <c r="AG1781">
        <v>942.5</v>
      </c>
      <c r="AH1781">
        <v>100</v>
      </c>
      <c r="AI1781">
        <v>0</v>
      </c>
      <c r="AJ1781">
        <v>213.83346323716501</v>
      </c>
      <c r="AK1781">
        <v>22.157697790455188</v>
      </c>
      <c r="AL1781">
        <v>-69.773705467643595</v>
      </c>
      <c r="AN1781">
        <v>99</v>
      </c>
      <c r="AO1781">
        <v>99</v>
      </c>
      <c r="AP1781">
        <v>11</v>
      </c>
      <c r="AQ1781">
        <v>99</v>
      </c>
      <c r="AR1781">
        <v>215.5</v>
      </c>
      <c r="AS1781">
        <v>33.421087343768342</v>
      </c>
    </row>
    <row r="1782" spans="1:45">
      <c r="A1782">
        <v>23</v>
      </c>
      <c r="B1782">
        <v>187</v>
      </c>
      <c r="C1782">
        <v>2024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</v>
      </c>
      <c r="K1782">
        <v>99</v>
      </c>
      <c r="L1782">
        <v>6</v>
      </c>
      <c r="M1782">
        <v>99</v>
      </c>
      <c r="N1782">
        <v>99</v>
      </c>
      <c r="O1782">
        <v>99</v>
      </c>
      <c r="P1782">
        <v>99</v>
      </c>
      <c r="Q1782">
        <v>2</v>
      </c>
      <c r="R1782">
        <v>3</v>
      </c>
      <c r="S1782">
        <v>6</v>
      </c>
      <c r="T1782">
        <v>13.666666666666663</v>
      </c>
      <c r="U1782">
        <v>304.2</v>
      </c>
      <c r="V1782">
        <v>100</v>
      </c>
      <c r="W1782">
        <v>100</v>
      </c>
      <c r="X1782">
        <v>0</v>
      </c>
      <c r="Y1782">
        <v>15.292045862692122</v>
      </c>
      <c r="Z1782">
        <v>0</v>
      </c>
      <c r="AA1782">
        <v>1.8856180831641327</v>
      </c>
      <c r="AC1782">
        <v>98.029157744861024</v>
      </c>
      <c r="AE1782">
        <v>30</v>
      </c>
      <c r="AF1782">
        <v>35.491774588729442</v>
      </c>
      <c r="AG1782">
        <v>1165.666666666667</v>
      </c>
      <c r="AH1782">
        <v>66.666666666666686</v>
      </c>
      <c r="AI1782">
        <v>0</v>
      </c>
      <c r="AJ1782">
        <v>279.09058664805474</v>
      </c>
      <c r="AK1782">
        <v>98.253630347203227</v>
      </c>
      <c r="AL1782">
        <v>99.993152639079071</v>
      </c>
      <c r="AN1782">
        <v>99</v>
      </c>
      <c r="AO1782">
        <v>99</v>
      </c>
      <c r="AP1782">
        <v>12</v>
      </c>
      <c r="AQ1782">
        <v>99</v>
      </c>
      <c r="AR1782">
        <v>203.66666666666663</v>
      </c>
      <c r="AS1782">
        <v>35.988525255404149</v>
      </c>
    </row>
    <row r="1783" spans="1:45">
      <c r="A1783">
        <v>23</v>
      </c>
      <c r="B1783">
        <v>188</v>
      </c>
      <c r="C1783">
        <v>2024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</v>
      </c>
      <c r="K1783">
        <v>99</v>
      </c>
      <c r="L1783">
        <v>6</v>
      </c>
      <c r="M1783">
        <v>99</v>
      </c>
      <c r="N1783">
        <v>99</v>
      </c>
      <c r="O1783">
        <v>99</v>
      </c>
      <c r="P1783">
        <v>99</v>
      </c>
      <c r="Q1783">
        <v>31</v>
      </c>
      <c r="R1783">
        <v>35</v>
      </c>
      <c r="S1783">
        <v>6</v>
      </c>
      <c r="T1783">
        <v>8.7428571428571384</v>
      </c>
      <c r="U1783">
        <v>341.14285714285722</v>
      </c>
      <c r="V1783">
        <v>100</v>
      </c>
      <c r="W1783">
        <v>88.571428571428555</v>
      </c>
      <c r="X1783">
        <v>34.285714285714278</v>
      </c>
      <c r="Y1783">
        <v>30.010029615963507</v>
      </c>
      <c r="Z1783">
        <v>0</v>
      </c>
      <c r="AA1783">
        <v>1.6273178132455062</v>
      </c>
      <c r="AC1783">
        <v>16.567786681686545</v>
      </c>
      <c r="AE1783">
        <v>12.237762237762238</v>
      </c>
      <c r="AF1783">
        <v>14.566127044930528</v>
      </c>
      <c r="AG1783">
        <v>986.42857142857122</v>
      </c>
      <c r="AH1783">
        <v>100</v>
      </c>
      <c r="AI1783">
        <v>0</v>
      </c>
      <c r="AJ1783">
        <v>193.68446883885045</v>
      </c>
      <c r="AK1783">
        <v>46.135660461337501</v>
      </c>
      <c r="AL1783">
        <v>-25.627871308307256</v>
      </c>
      <c r="AN1783">
        <v>99</v>
      </c>
      <c r="AO1783">
        <v>99</v>
      </c>
      <c r="AP1783">
        <v>13</v>
      </c>
      <c r="AQ1783">
        <v>99</v>
      </c>
      <c r="AR1783">
        <v>219.4571428571428</v>
      </c>
      <c r="AS1783">
        <v>32.22943923265175</v>
      </c>
    </row>
    <row r="1784" spans="1:45">
      <c r="A1784">
        <v>23</v>
      </c>
      <c r="B1784">
        <v>189</v>
      </c>
      <c r="C1784">
        <v>2024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</v>
      </c>
      <c r="K1784">
        <v>99</v>
      </c>
      <c r="L1784">
        <v>6</v>
      </c>
      <c r="M1784">
        <v>99</v>
      </c>
      <c r="N1784">
        <v>99</v>
      </c>
      <c r="O1784">
        <v>99</v>
      </c>
      <c r="P1784">
        <v>99</v>
      </c>
      <c r="R1784">
        <v>0</v>
      </c>
      <c r="AN1784">
        <v>99</v>
      </c>
      <c r="AO1784">
        <v>99</v>
      </c>
      <c r="AP1784">
        <v>14</v>
      </c>
      <c r="AQ1784">
        <v>99</v>
      </c>
    </row>
    <row r="1785" spans="1:45">
      <c r="A1785">
        <v>23</v>
      </c>
      <c r="B1785">
        <v>190</v>
      </c>
      <c r="C1785">
        <v>2024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</v>
      </c>
      <c r="K1785">
        <v>99</v>
      </c>
      <c r="L1785">
        <v>6</v>
      </c>
      <c r="M1785">
        <v>99</v>
      </c>
      <c r="N1785">
        <v>99</v>
      </c>
      <c r="O1785">
        <v>99</v>
      </c>
      <c r="P1785">
        <v>99</v>
      </c>
      <c r="R1785">
        <v>0</v>
      </c>
      <c r="AN1785">
        <v>99</v>
      </c>
      <c r="AO1785">
        <v>99</v>
      </c>
      <c r="AP1785">
        <v>15</v>
      </c>
      <c r="AQ1785">
        <v>99</v>
      </c>
    </row>
    <row r="1786" spans="1:45">
      <c r="A1786">
        <v>23</v>
      </c>
      <c r="B1786">
        <v>191</v>
      </c>
      <c r="C1786">
        <v>2024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</v>
      </c>
      <c r="K1786">
        <v>99</v>
      </c>
      <c r="L1786">
        <v>6</v>
      </c>
      <c r="M1786">
        <v>99</v>
      </c>
      <c r="N1786">
        <v>99</v>
      </c>
      <c r="O1786">
        <v>99</v>
      </c>
      <c r="P1786">
        <v>99</v>
      </c>
      <c r="R1786">
        <v>0</v>
      </c>
      <c r="AN1786">
        <v>99</v>
      </c>
      <c r="AO1786">
        <v>99</v>
      </c>
      <c r="AP1786">
        <v>16</v>
      </c>
      <c r="AQ1786">
        <v>99</v>
      </c>
    </row>
    <row r="1787" spans="1:45">
      <c r="A1787">
        <v>23</v>
      </c>
      <c r="B1787">
        <v>192</v>
      </c>
      <c r="C1787">
        <v>2024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</v>
      </c>
      <c r="K1787">
        <v>99</v>
      </c>
      <c r="L1787">
        <v>6</v>
      </c>
      <c r="M1787">
        <v>99</v>
      </c>
      <c r="N1787">
        <v>99</v>
      </c>
      <c r="O1787">
        <v>99</v>
      </c>
      <c r="P1787">
        <v>99</v>
      </c>
      <c r="R1787">
        <v>0</v>
      </c>
      <c r="AN1787">
        <v>99</v>
      </c>
      <c r="AO1787">
        <v>99</v>
      </c>
      <c r="AP1787">
        <v>17</v>
      </c>
      <c r="AQ1787">
        <v>99</v>
      </c>
    </row>
    <row r="1788" spans="1:45">
      <c r="A1788">
        <v>23</v>
      </c>
      <c r="B1788">
        <v>193</v>
      </c>
      <c r="C1788">
        <v>2024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</v>
      </c>
      <c r="K1788">
        <v>99</v>
      </c>
      <c r="L1788">
        <v>6</v>
      </c>
      <c r="M1788">
        <v>99</v>
      </c>
      <c r="N1788">
        <v>99</v>
      </c>
      <c r="O1788">
        <v>99</v>
      </c>
      <c r="P1788">
        <v>99</v>
      </c>
      <c r="Q1788">
        <v>152</v>
      </c>
      <c r="R1788">
        <v>210</v>
      </c>
      <c r="S1788">
        <v>6</v>
      </c>
      <c r="T1788">
        <v>10.347619047619045</v>
      </c>
      <c r="U1788">
        <v>301.1676190476191</v>
      </c>
      <c r="V1788">
        <v>100</v>
      </c>
      <c r="W1788">
        <v>99.523809523809561</v>
      </c>
      <c r="X1788">
        <v>7.6190476190476222</v>
      </c>
      <c r="Y1788">
        <v>36.927541651540871</v>
      </c>
      <c r="Z1788">
        <v>0</v>
      </c>
      <c r="AA1788">
        <v>1.5206887686393127</v>
      </c>
      <c r="AC1788">
        <v>36.882105573989961</v>
      </c>
      <c r="AE1788">
        <v>18.181818181818183</v>
      </c>
      <c r="AF1788">
        <v>20.953359086662381</v>
      </c>
      <c r="AG1788">
        <v>1064.6809523809525</v>
      </c>
      <c r="AH1788">
        <v>100</v>
      </c>
      <c r="AI1788">
        <v>100</v>
      </c>
      <c r="AJ1788">
        <v>221.29417636786272</v>
      </c>
      <c r="AK1788">
        <v>56.905971960409261</v>
      </c>
      <c r="AL1788">
        <v>29.515428528110665</v>
      </c>
      <c r="AN1788">
        <v>99</v>
      </c>
      <c r="AO1788">
        <v>99</v>
      </c>
      <c r="AP1788">
        <v>21</v>
      </c>
      <c r="AQ1788">
        <v>99</v>
      </c>
      <c r="AR1788">
        <v>209.02380952380952</v>
      </c>
      <c r="AS1788">
        <v>32.847251871253178</v>
      </c>
    </row>
    <row r="1789" spans="1:45">
      <c r="A1789">
        <v>23</v>
      </c>
      <c r="B1789">
        <v>194</v>
      </c>
      <c r="C1789">
        <v>2024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</v>
      </c>
      <c r="K1789">
        <v>99</v>
      </c>
      <c r="L1789">
        <v>6</v>
      </c>
      <c r="M1789">
        <v>99</v>
      </c>
      <c r="N1789">
        <v>99</v>
      </c>
      <c r="O1789">
        <v>99</v>
      </c>
      <c r="P1789">
        <v>99</v>
      </c>
      <c r="Q1789">
        <v>388</v>
      </c>
      <c r="R1789">
        <v>627</v>
      </c>
      <c r="S1789">
        <v>6</v>
      </c>
      <c r="T1789">
        <v>6.9649122807017516</v>
      </c>
      <c r="U1789">
        <v>301.52695374800641</v>
      </c>
      <c r="V1789">
        <v>100</v>
      </c>
      <c r="W1789">
        <v>62.360446570972904</v>
      </c>
      <c r="X1789">
        <v>8.6124401913875595</v>
      </c>
      <c r="Y1789">
        <v>37.365282406492163</v>
      </c>
      <c r="Z1789">
        <v>0</v>
      </c>
      <c r="AA1789">
        <v>1.6892700452462459</v>
      </c>
      <c r="AC1789">
        <v>34.237162891322924</v>
      </c>
      <c r="AE1789">
        <v>26.070686070686062</v>
      </c>
      <c r="AF1789">
        <v>26.227897566346154</v>
      </c>
      <c r="AG1789">
        <v>1067.492822966507</v>
      </c>
      <c r="AH1789">
        <v>99.840510366826166</v>
      </c>
      <c r="AI1789">
        <v>100</v>
      </c>
      <c r="AJ1789">
        <v>214.06510031616685</v>
      </c>
      <c r="AK1789">
        <v>57.245094064213752</v>
      </c>
      <c r="AL1789">
        <v>13.173643194174023</v>
      </c>
      <c r="AN1789">
        <v>99</v>
      </c>
      <c r="AO1789">
        <v>99</v>
      </c>
      <c r="AP1789">
        <v>22</v>
      </c>
      <c r="AQ1789">
        <v>99</v>
      </c>
      <c r="AR1789">
        <v>212.56140350877197</v>
      </c>
      <c r="AS1789">
        <v>31.268611035002507</v>
      </c>
    </row>
    <row r="1790" spans="1:45">
      <c r="A1790">
        <v>23</v>
      </c>
      <c r="B1790">
        <v>195</v>
      </c>
      <c r="C1790">
        <v>2024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</v>
      </c>
      <c r="K1790">
        <v>99</v>
      </c>
      <c r="L1790">
        <v>6</v>
      </c>
      <c r="M1790">
        <v>99</v>
      </c>
      <c r="N1790">
        <v>99</v>
      </c>
      <c r="O1790">
        <v>99</v>
      </c>
      <c r="P1790">
        <v>99</v>
      </c>
      <c r="Q1790">
        <v>261</v>
      </c>
      <c r="R1790">
        <v>359</v>
      </c>
      <c r="S1790">
        <v>6</v>
      </c>
      <c r="T1790">
        <v>10.030640668523676</v>
      </c>
      <c r="U1790">
        <v>290.88913649025073</v>
      </c>
      <c r="V1790">
        <v>100</v>
      </c>
      <c r="W1790">
        <v>98.328690807799447</v>
      </c>
      <c r="X1790">
        <v>5.8495821727019495</v>
      </c>
      <c r="Y1790">
        <v>36.459797664995484</v>
      </c>
      <c r="Z1790">
        <v>0</v>
      </c>
      <c r="AA1790">
        <v>1.6477070694629901</v>
      </c>
      <c r="AC1790">
        <v>41.281312303435577</v>
      </c>
      <c r="AE1790">
        <v>19.93337034980566</v>
      </c>
      <c r="AF1790">
        <v>21.337011099703236</v>
      </c>
      <c r="AG1790">
        <v>1000.4289693593316</v>
      </c>
      <c r="AH1790">
        <v>100</v>
      </c>
      <c r="AI1790">
        <v>100</v>
      </c>
      <c r="AJ1790">
        <v>216.3372221814042</v>
      </c>
      <c r="AK1790">
        <v>47.59670140894211</v>
      </c>
      <c r="AL1790">
        <v>22.924472928006111</v>
      </c>
      <c r="AN1790">
        <v>99</v>
      </c>
      <c r="AO1790">
        <v>99</v>
      </c>
      <c r="AP1790">
        <v>23</v>
      </c>
      <c r="AQ1790">
        <v>99</v>
      </c>
      <c r="AR1790">
        <v>207.34261838440111</v>
      </c>
      <c r="AS1790">
        <v>32.4946616377174</v>
      </c>
    </row>
    <row r="1791" spans="1:45">
      <c r="A1791">
        <v>23</v>
      </c>
      <c r="B1791">
        <v>196</v>
      </c>
      <c r="C1791">
        <v>2024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</v>
      </c>
      <c r="K1791">
        <v>99</v>
      </c>
      <c r="L1791">
        <v>6</v>
      </c>
      <c r="M1791">
        <v>99</v>
      </c>
      <c r="N1791">
        <v>99</v>
      </c>
      <c r="O1791">
        <v>99</v>
      </c>
      <c r="P1791">
        <v>99</v>
      </c>
      <c r="Q1791">
        <v>253</v>
      </c>
      <c r="R1791">
        <v>389</v>
      </c>
      <c r="S1791">
        <v>6</v>
      </c>
      <c r="T1791">
        <v>6.5372750642673516</v>
      </c>
      <c r="U1791">
        <v>280.56992287917728</v>
      </c>
      <c r="V1791">
        <v>100</v>
      </c>
      <c r="W1791">
        <v>49.100257069408734</v>
      </c>
      <c r="X1791">
        <v>2.0565552699228786</v>
      </c>
      <c r="Y1791">
        <v>35.038542791773928</v>
      </c>
      <c r="Z1791">
        <v>0</v>
      </c>
      <c r="AA1791">
        <v>2.0119881785851477</v>
      </c>
      <c r="AC1791">
        <v>44.326351692324721</v>
      </c>
      <c r="AE1791">
        <v>23.210023866348457</v>
      </c>
      <c r="AF1791">
        <v>22.049906278246311</v>
      </c>
      <c r="AG1791">
        <v>1054.8791773778923</v>
      </c>
      <c r="AH1791">
        <v>100</v>
      </c>
      <c r="AI1791">
        <v>100</v>
      </c>
      <c r="AJ1791">
        <v>209.95777101014673</v>
      </c>
      <c r="AK1791">
        <v>46.380226029422658</v>
      </c>
      <c r="AL1791">
        <v>4.4084565582526256</v>
      </c>
      <c r="AN1791">
        <v>99</v>
      </c>
      <c r="AO1791">
        <v>99</v>
      </c>
      <c r="AP1791">
        <v>24</v>
      </c>
      <c r="AQ1791">
        <v>99</v>
      </c>
      <c r="AR1791">
        <v>208.67352185089968</v>
      </c>
      <c r="AS1791">
        <v>30.744473297691609</v>
      </c>
    </row>
    <row r="1792" spans="1:45">
      <c r="A1792">
        <v>23</v>
      </c>
      <c r="B1792">
        <v>197</v>
      </c>
      <c r="C1792">
        <v>2024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</v>
      </c>
      <c r="K1792">
        <v>99</v>
      </c>
      <c r="L1792">
        <v>6</v>
      </c>
      <c r="M1792">
        <v>99</v>
      </c>
      <c r="N1792">
        <v>99</v>
      </c>
      <c r="O1792">
        <v>99</v>
      </c>
      <c r="P1792">
        <v>99</v>
      </c>
      <c r="Q1792">
        <v>105</v>
      </c>
      <c r="R1792">
        <v>137</v>
      </c>
      <c r="S1792">
        <v>6</v>
      </c>
      <c r="T1792">
        <v>7.7445255474452512</v>
      </c>
      <c r="U1792">
        <v>309.92481751824806</v>
      </c>
      <c r="V1792">
        <v>100</v>
      </c>
      <c r="W1792">
        <v>81.021897810218945</v>
      </c>
      <c r="X1792">
        <v>15.328467153284668</v>
      </c>
      <c r="Y1792">
        <v>38.724350175302973</v>
      </c>
      <c r="Z1792">
        <v>0</v>
      </c>
      <c r="AA1792">
        <v>1.5427210631038939</v>
      </c>
      <c r="AC1792">
        <v>27.235247220090557</v>
      </c>
      <c r="AE1792">
        <v>18.513513513513512</v>
      </c>
      <c r="AF1792">
        <v>20.370050536888471</v>
      </c>
      <c r="AG1792">
        <v>1037.6569343065689</v>
      </c>
      <c r="AH1792">
        <v>100</v>
      </c>
      <c r="AI1792">
        <v>100</v>
      </c>
      <c r="AJ1792">
        <v>222.89709707076099</v>
      </c>
      <c r="AK1792">
        <v>64.738031259250477</v>
      </c>
      <c r="AL1792">
        <v>12.880498193190595</v>
      </c>
      <c r="AN1792">
        <v>99</v>
      </c>
      <c r="AO1792">
        <v>99</v>
      </c>
      <c r="AP1792">
        <v>25</v>
      </c>
      <c r="AQ1792">
        <v>99</v>
      </c>
      <c r="AR1792">
        <v>213.15328467153284</v>
      </c>
      <c r="AS1792">
        <v>31.874473978006598</v>
      </c>
    </row>
    <row r="1793" spans="1:45">
      <c r="A1793">
        <v>23</v>
      </c>
      <c r="B1793">
        <v>198</v>
      </c>
      <c r="C1793">
        <v>2024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</v>
      </c>
      <c r="K1793">
        <v>99</v>
      </c>
      <c r="L1793">
        <v>6</v>
      </c>
      <c r="M1793">
        <v>99</v>
      </c>
      <c r="N1793">
        <v>99</v>
      </c>
      <c r="O1793">
        <v>99</v>
      </c>
      <c r="P1793">
        <v>99</v>
      </c>
      <c r="Q1793">
        <v>26</v>
      </c>
      <c r="R1793">
        <v>44</v>
      </c>
      <c r="S1793">
        <v>6</v>
      </c>
      <c r="T1793">
        <v>6.2272727272727284</v>
      </c>
      <c r="U1793">
        <v>315.22045454545457</v>
      </c>
      <c r="V1793">
        <v>100</v>
      </c>
      <c r="W1793">
        <v>45.454545454545446</v>
      </c>
      <c r="X1793">
        <v>13.636363636363638</v>
      </c>
      <c r="Y1793">
        <v>30.869693725440118</v>
      </c>
      <c r="Z1793">
        <v>0</v>
      </c>
      <c r="AA1793">
        <v>1.8073541229155481</v>
      </c>
      <c r="AC1793">
        <v>-25.504605213426977</v>
      </c>
      <c r="AE1793">
        <v>38.260869565217391</v>
      </c>
      <c r="AF1793">
        <v>39.764960205509304</v>
      </c>
      <c r="AG1793">
        <v>1027.0454545454545</v>
      </c>
      <c r="AH1793">
        <v>100</v>
      </c>
      <c r="AI1793">
        <v>100</v>
      </c>
      <c r="AJ1793">
        <v>190.93799023689019</v>
      </c>
      <c r="AK1793">
        <v>50.723947353481755</v>
      </c>
      <c r="AL1793">
        <v>-8.6633840726950808</v>
      </c>
      <c r="AN1793">
        <v>99</v>
      </c>
      <c r="AO1793">
        <v>99</v>
      </c>
      <c r="AP1793">
        <v>26</v>
      </c>
      <c r="AQ1793">
        <v>99</v>
      </c>
      <c r="AR1793">
        <v>215.56818181818181</v>
      </c>
      <c r="AS1793">
        <v>31.403491122939403</v>
      </c>
    </row>
    <row r="1794" spans="1:45">
      <c r="A1794">
        <v>23</v>
      </c>
      <c r="B1794">
        <v>199</v>
      </c>
      <c r="C1794">
        <v>2024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</v>
      </c>
      <c r="K1794">
        <v>99</v>
      </c>
      <c r="L1794">
        <v>6</v>
      </c>
      <c r="M1794">
        <v>99</v>
      </c>
      <c r="N1794">
        <v>99</v>
      </c>
      <c r="O1794">
        <v>99</v>
      </c>
      <c r="P1794">
        <v>99</v>
      </c>
      <c r="Q1794">
        <v>8</v>
      </c>
      <c r="R1794">
        <v>14</v>
      </c>
      <c r="S1794">
        <v>6</v>
      </c>
      <c r="T1794">
        <v>10.214285714285712</v>
      </c>
      <c r="U1794">
        <v>215.50714285714281</v>
      </c>
      <c r="V1794">
        <v>100</v>
      </c>
      <c r="W1794">
        <v>100</v>
      </c>
      <c r="X1794">
        <v>0</v>
      </c>
      <c r="Y1794">
        <v>25.829315136258831</v>
      </c>
      <c r="Z1794">
        <v>0</v>
      </c>
      <c r="AA1794">
        <v>2.2417649752107498</v>
      </c>
      <c r="AC1794">
        <v>74.49353998117482</v>
      </c>
      <c r="AE1794">
        <v>9.8591549295774623</v>
      </c>
      <c r="AF1794">
        <v>12.751363002409022</v>
      </c>
      <c r="AG1794">
        <v>945.57142857142878</v>
      </c>
      <c r="AH1794">
        <v>100</v>
      </c>
      <c r="AI1794">
        <v>100</v>
      </c>
      <c r="AJ1794">
        <v>93.254424855349782</v>
      </c>
      <c r="AK1794">
        <v>67.831973794892008</v>
      </c>
      <c r="AL1794">
        <v>75.793143413115118</v>
      </c>
      <c r="AN1794">
        <v>99</v>
      </c>
      <c r="AO1794">
        <v>99</v>
      </c>
      <c r="AP1794">
        <v>27</v>
      </c>
      <c r="AQ1794">
        <v>99</v>
      </c>
      <c r="AR1794">
        <v>185.78571428571425</v>
      </c>
      <c r="AS1794">
        <v>33.465983878006135</v>
      </c>
    </row>
    <row r="1795" spans="1:45">
      <c r="A1795">
        <v>23</v>
      </c>
      <c r="B1795">
        <v>200</v>
      </c>
      <c r="C1795">
        <v>2024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</v>
      </c>
      <c r="K1795">
        <v>99</v>
      </c>
      <c r="L1795">
        <v>6</v>
      </c>
      <c r="M1795">
        <v>99</v>
      </c>
      <c r="N1795">
        <v>99</v>
      </c>
      <c r="O1795">
        <v>99</v>
      </c>
      <c r="P1795">
        <v>99</v>
      </c>
      <c r="Q1795">
        <v>21</v>
      </c>
      <c r="R1795">
        <v>27</v>
      </c>
      <c r="S1795">
        <v>6</v>
      </c>
      <c r="T1795">
        <v>8.3703703703703702</v>
      </c>
      <c r="U1795">
        <v>284.2074074074074</v>
      </c>
      <c r="V1795">
        <v>100</v>
      </c>
      <c r="W1795">
        <v>92.592592592592609</v>
      </c>
      <c r="X1795">
        <v>3.7037037037037042</v>
      </c>
      <c r="Y1795">
        <v>35.630967865836247</v>
      </c>
      <c r="Z1795">
        <v>0</v>
      </c>
      <c r="AA1795">
        <v>1.280860478947454</v>
      </c>
      <c r="AC1795">
        <v>3.0453569743798794</v>
      </c>
      <c r="AE1795">
        <v>16.875</v>
      </c>
      <c r="AF1795">
        <v>19.738808561646479</v>
      </c>
      <c r="AG1795">
        <v>1068.1481481481483</v>
      </c>
      <c r="AH1795">
        <v>100</v>
      </c>
      <c r="AI1795">
        <v>100</v>
      </c>
      <c r="AJ1795">
        <v>194.73261890844401</v>
      </c>
      <c r="AK1795">
        <v>66.036773876478719</v>
      </c>
      <c r="AL1795">
        <v>10.624697743940487</v>
      </c>
      <c r="AN1795">
        <v>99</v>
      </c>
      <c r="AO1795">
        <v>99</v>
      </c>
      <c r="AP1795">
        <v>28</v>
      </c>
      <c r="AQ1795">
        <v>99</v>
      </c>
      <c r="AR1795">
        <v>204.77777777777777</v>
      </c>
      <c r="AS1795">
        <v>32.967238881263818</v>
      </c>
    </row>
    <row r="1796" spans="1:45">
      <c r="A1796">
        <v>23</v>
      </c>
      <c r="B1796">
        <v>201</v>
      </c>
      <c r="C1796">
        <v>2024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</v>
      </c>
      <c r="K1796">
        <v>99</v>
      </c>
      <c r="L1796">
        <v>6</v>
      </c>
      <c r="M1796">
        <v>99</v>
      </c>
      <c r="N1796">
        <v>99</v>
      </c>
      <c r="O1796">
        <v>99</v>
      </c>
      <c r="P1796">
        <v>99</v>
      </c>
      <c r="Q1796">
        <v>7</v>
      </c>
      <c r="R1796">
        <v>11</v>
      </c>
      <c r="S1796">
        <v>6</v>
      </c>
      <c r="T1796">
        <v>11.090909090909092</v>
      </c>
      <c r="U1796">
        <v>166.9727272727273</v>
      </c>
      <c r="V1796">
        <v>100</v>
      </c>
      <c r="W1796">
        <v>100</v>
      </c>
      <c r="X1796">
        <v>0</v>
      </c>
      <c r="Y1796">
        <v>22.806103286345156</v>
      </c>
      <c r="Z1796">
        <v>0</v>
      </c>
      <c r="AA1796">
        <v>1.975050998400036</v>
      </c>
      <c r="AC1796">
        <v>28.099735360900198</v>
      </c>
      <c r="AE1796">
        <v>10.185185185185183</v>
      </c>
      <c r="AF1796">
        <v>11.837534400195924</v>
      </c>
      <c r="AG1796">
        <v>876.18181818181824</v>
      </c>
      <c r="AH1796">
        <v>100</v>
      </c>
      <c r="AI1796">
        <v>100</v>
      </c>
      <c r="AJ1796">
        <v>146.1983821461406</v>
      </c>
      <c r="AK1796">
        <v>71.335999025634152</v>
      </c>
      <c r="AL1796">
        <v>51.596139416373191</v>
      </c>
      <c r="AN1796">
        <v>99</v>
      </c>
      <c r="AO1796">
        <v>99</v>
      </c>
      <c r="AP1796">
        <v>29</v>
      </c>
      <c r="AQ1796">
        <v>99</v>
      </c>
      <c r="AR1796">
        <v>168.90909090909088</v>
      </c>
      <c r="AS1796">
        <v>34.499387551232758</v>
      </c>
    </row>
    <row r="1797" spans="1:45">
      <c r="A1797">
        <v>23</v>
      </c>
      <c r="B1797">
        <v>202</v>
      </c>
      <c r="C1797">
        <v>2024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</v>
      </c>
      <c r="K1797">
        <v>99</v>
      </c>
      <c r="L1797">
        <v>6</v>
      </c>
      <c r="M1797">
        <v>99</v>
      </c>
      <c r="N1797">
        <v>99</v>
      </c>
      <c r="O1797">
        <v>99</v>
      </c>
      <c r="P1797">
        <v>99</v>
      </c>
      <c r="Q1797">
        <v>3</v>
      </c>
      <c r="R1797">
        <v>3</v>
      </c>
      <c r="S1797">
        <v>6</v>
      </c>
      <c r="T1797">
        <v>7.3333333333333313</v>
      </c>
      <c r="U1797">
        <v>260.39999999999998</v>
      </c>
      <c r="V1797">
        <v>100</v>
      </c>
      <c r="W1797">
        <v>33.333333333333343</v>
      </c>
      <c r="X1797">
        <v>0</v>
      </c>
      <c r="Y1797">
        <v>3.8609152628200407</v>
      </c>
      <c r="Z1797">
        <v>0</v>
      </c>
      <c r="AA1797">
        <v>2.6246692913372716</v>
      </c>
      <c r="AC1797">
        <v>-95.391984342990014</v>
      </c>
      <c r="AE1797">
        <v>37.5</v>
      </c>
      <c r="AF1797">
        <v>37.299465240641723</v>
      </c>
      <c r="AG1797">
        <v>1045</v>
      </c>
      <c r="AH1797">
        <v>100</v>
      </c>
      <c r="AI1797">
        <v>100</v>
      </c>
      <c r="AJ1797">
        <v>65.212473244515635</v>
      </c>
      <c r="AK1797">
        <v>98.207494797899614</v>
      </c>
      <c r="AL1797">
        <v>-88.026192763535079</v>
      </c>
      <c r="AN1797">
        <v>99</v>
      </c>
      <c r="AO1797">
        <v>99</v>
      </c>
      <c r="AP1797">
        <v>30</v>
      </c>
      <c r="AQ1797">
        <v>99</v>
      </c>
      <c r="AR1797">
        <v>203</v>
      </c>
      <c r="AS1797">
        <v>31.119770066489448</v>
      </c>
    </row>
    <row r="1798" spans="1:45">
      <c r="A1798">
        <v>23</v>
      </c>
      <c r="B1798">
        <v>203</v>
      </c>
      <c r="C1798">
        <v>2024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</v>
      </c>
      <c r="K1798">
        <v>99</v>
      </c>
      <c r="L1798">
        <v>6</v>
      </c>
      <c r="M1798">
        <v>99</v>
      </c>
      <c r="N1798">
        <v>99</v>
      </c>
      <c r="O1798">
        <v>99</v>
      </c>
      <c r="P1798">
        <v>99</v>
      </c>
      <c r="Q1798">
        <v>6</v>
      </c>
      <c r="R1798">
        <v>8</v>
      </c>
      <c r="S1798">
        <v>6</v>
      </c>
      <c r="T1798">
        <v>10.25</v>
      </c>
      <c r="U1798">
        <v>243.26249999999999</v>
      </c>
      <c r="V1798">
        <v>100</v>
      </c>
      <c r="W1798">
        <v>100</v>
      </c>
      <c r="X1798">
        <v>0</v>
      </c>
      <c r="Y1798">
        <v>27.750717896119721</v>
      </c>
      <c r="Z1798">
        <v>0</v>
      </c>
      <c r="AA1798">
        <v>1.0897247358851685</v>
      </c>
      <c r="AC1798">
        <v>51.286523985691638</v>
      </c>
      <c r="AE1798">
        <v>16</v>
      </c>
      <c r="AF1798">
        <v>16.886925887038693</v>
      </c>
      <c r="AG1798">
        <v>1025.875</v>
      </c>
      <c r="AH1798">
        <v>100</v>
      </c>
      <c r="AI1798">
        <v>100</v>
      </c>
      <c r="AJ1798">
        <v>158.61150454806236</v>
      </c>
      <c r="AK1798">
        <v>38.897261886961594</v>
      </c>
      <c r="AL1798">
        <v>46.953770989016789</v>
      </c>
      <c r="AN1798">
        <v>99</v>
      </c>
      <c r="AO1798">
        <v>99</v>
      </c>
      <c r="AP1798">
        <v>31</v>
      </c>
      <c r="AQ1798">
        <v>99</v>
      </c>
      <c r="AR1798">
        <v>193.375</v>
      </c>
      <c r="AS1798">
        <v>33.521693721030502</v>
      </c>
    </row>
    <row r="1799" spans="1:45">
      <c r="A1799">
        <v>23</v>
      </c>
      <c r="B1799">
        <v>204</v>
      </c>
      <c r="C1799">
        <v>2024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</v>
      </c>
      <c r="K1799">
        <v>99</v>
      </c>
      <c r="L1799">
        <v>6</v>
      </c>
      <c r="M1799">
        <v>99</v>
      </c>
      <c r="N1799">
        <v>99</v>
      </c>
      <c r="O1799">
        <v>99</v>
      </c>
      <c r="P1799">
        <v>99</v>
      </c>
      <c r="R1799">
        <v>0</v>
      </c>
      <c r="AN1799">
        <v>99</v>
      </c>
      <c r="AO1799">
        <v>99</v>
      </c>
      <c r="AP1799">
        <v>32</v>
      </c>
      <c r="AQ1799">
        <v>99</v>
      </c>
    </row>
    <row r="1800" spans="1:45">
      <c r="A1800">
        <v>23</v>
      </c>
      <c r="B1800">
        <v>205</v>
      </c>
      <c r="C1800">
        <v>2024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</v>
      </c>
      <c r="K1800">
        <v>99</v>
      </c>
      <c r="L1800">
        <v>6</v>
      </c>
      <c r="M1800">
        <v>99</v>
      </c>
      <c r="N1800">
        <v>99</v>
      </c>
      <c r="O1800">
        <v>99</v>
      </c>
      <c r="P1800">
        <v>99</v>
      </c>
      <c r="R1800">
        <v>0</v>
      </c>
      <c r="AN1800">
        <v>99</v>
      </c>
      <c r="AO1800">
        <v>99</v>
      </c>
      <c r="AP1800">
        <v>33</v>
      </c>
      <c r="AQ1800">
        <v>99</v>
      </c>
    </row>
    <row r="1801" spans="1:45">
      <c r="A1801">
        <v>23</v>
      </c>
      <c r="B1801">
        <v>206</v>
      </c>
      <c r="C1801">
        <v>2024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</v>
      </c>
      <c r="K1801">
        <v>99</v>
      </c>
      <c r="L1801">
        <v>6</v>
      </c>
      <c r="M1801">
        <v>99</v>
      </c>
      <c r="N1801">
        <v>99</v>
      </c>
      <c r="O1801">
        <v>99</v>
      </c>
      <c r="P1801">
        <v>99</v>
      </c>
      <c r="R1801">
        <v>0</v>
      </c>
      <c r="AN1801">
        <v>99</v>
      </c>
      <c r="AO1801">
        <v>99</v>
      </c>
      <c r="AP1801">
        <v>34</v>
      </c>
      <c r="AQ1801">
        <v>99</v>
      </c>
    </row>
    <row r="1802" spans="1:45">
      <c r="A1802">
        <v>23</v>
      </c>
      <c r="B1802">
        <v>207</v>
      </c>
      <c r="C1802">
        <v>2024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</v>
      </c>
      <c r="K1802">
        <v>99</v>
      </c>
      <c r="L1802">
        <v>6</v>
      </c>
      <c r="M1802">
        <v>99</v>
      </c>
      <c r="N1802">
        <v>99</v>
      </c>
      <c r="O1802">
        <v>99</v>
      </c>
      <c r="P1802">
        <v>99</v>
      </c>
      <c r="Q1802">
        <v>4</v>
      </c>
      <c r="R1802">
        <v>5</v>
      </c>
      <c r="S1802">
        <v>6</v>
      </c>
      <c r="T1802">
        <v>11.8</v>
      </c>
      <c r="U1802">
        <v>284.44000000000005</v>
      </c>
      <c r="V1802">
        <v>100</v>
      </c>
      <c r="W1802">
        <v>100</v>
      </c>
      <c r="X1802">
        <v>20</v>
      </c>
      <c r="Y1802">
        <v>39.213395670357023</v>
      </c>
      <c r="Z1802">
        <v>0</v>
      </c>
      <c r="AA1802">
        <v>0.74833147735478223</v>
      </c>
      <c r="AC1802">
        <v>-3.5849844381689304</v>
      </c>
      <c r="AE1802">
        <v>33.333333333333343</v>
      </c>
      <c r="AF1802">
        <v>34.771765971492137</v>
      </c>
      <c r="AG1802">
        <v>973</v>
      </c>
      <c r="AH1802">
        <v>100</v>
      </c>
      <c r="AI1802">
        <v>100</v>
      </c>
      <c r="AJ1802">
        <v>97.272812234457376</v>
      </c>
      <c r="AK1802">
        <v>-45.846823870866658</v>
      </c>
      <c r="AL1802">
        <v>50.005284015865193</v>
      </c>
      <c r="AN1802">
        <v>99</v>
      </c>
      <c r="AO1802">
        <v>99</v>
      </c>
      <c r="AP1802">
        <v>39</v>
      </c>
      <c r="AQ1802">
        <v>99</v>
      </c>
      <c r="AR1802">
        <v>202.8</v>
      </c>
      <c r="AS1802">
        <v>33.938638659692337</v>
      </c>
    </row>
    <row r="1803" spans="1:45">
      <c r="A1803">
        <v>23</v>
      </c>
      <c r="B1803">
        <v>208</v>
      </c>
      <c r="C1803">
        <v>2024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</v>
      </c>
      <c r="K1803">
        <v>99</v>
      </c>
      <c r="L1803">
        <v>6</v>
      </c>
      <c r="M1803">
        <v>99</v>
      </c>
      <c r="N1803">
        <v>99</v>
      </c>
      <c r="O1803">
        <v>99</v>
      </c>
      <c r="P1803">
        <v>99</v>
      </c>
      <c r="R1803">
        <v>0</v>
      </c>
      <c r="AN1803">
        <v>99</v>
      </c>
      <c r="AO1803">
        <v>99</v>
      </c>
      <c r="AP1803">
        <v>40</v>
      </c>
      <c r="AQ1803">
        <v>99</v>
      </c>
    </row>
    <row r="1804" spans="1:45">
      <c r="A1804">
        <v>23</v>
      </c>
      <c r="B1804">
        <v>209</v>
      </c>
      <c r="C1804">
        <v>2024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</v>
      </c>
      <c r="K1804">
        <v>99</v>
      </c>
      <c r="L1804">
        <v>6</v>
      </c>
      <c r="M1804">
        <v>99</v>
      </c>
      <c r="N1804">
        <v>99</v>
      </c>
      <c r="O1804">
        <v>99</v>
      </c>
      <c r="P1804">
        <v>99</v>
      </c>
      <c r="Q1804">
        <v>203</v>
      </c>
      <c r="R1804">
        <v>293</v>
      </c>
      <c r="S1804">
        <v>6</v>
      </c>
      <c r="T1804">
        <v>8.4334470989761083</v>
      </c>
      <c r="U1804">
        <v>305.57986348122887</v>
      </c>
      <c r="V1804">
        <v>100</v>
      </c>
      <c r="W1804">
        <v>82.935153583617776</v>
      </c>
      <c r="X1804">
        <v>15.017064846416378</v>
      </c>
      <c r="Y1804">
        <v>43.189143149500637</v>
      </c>
      <c r="Z1804">
        <v>0</v>
      </c>
      <c r="AA1804">
        <v>2.0670932406719191</v>
      </c>
      <c r="AC1804">
        <v>49.070357602382089</v>
      </c>
      <c r="AE1804">
        <v>14.94135645079041</v>
      </c>
      <c r="AF1804">
        <v>17.129450270970292</v>
      </c>
      <c r="AG1804">
        <v>1021.9146757679179</v>
      </c>
      <c r="AH1804">
        <v>99.658703071672349</v>
      </c>
      <c r="AI1804">
        <v>100</v>
      </c>
      <c r="AJ1804">
        <v>224.12737774974465</v>
      </c>
      <c r="AK1804">
        <v>43.297515885670045</v>
      </c>
      <c r="AL1804">
        <v>8.9475641729525286</v>
      </c>
      <c r="AN1804">
        <v>99</v>
      </c>
      <c r="AO1804">
        <v>99</v>
      </c>
      <c r="AP1804">
        <v>98</v>
      </c>
      <c r="AQ1804">
        <v>99</v>
      </c>
      <c r="AR1804">
        <v>211.84641638225256</v>
      </c>
      <c r="AS1804">
        <v>31.9530900551147</v>
      </c>
    </row>
    <row r="1805" spans="1:45">
      <c r="A1805">
        <v>23</v>
      </c>
      <c r="B1805">
        <v>210</v>
      </c>
      <c r="C1805">
        <v>2024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</v>
      </c>
      <c r="K1805">
        <v>99</v>
      </c>
      <c r="L1805">
        <v>6</v>
      </c>
      <c r="M1805">
        <v>99</v>
      </c>
      <c r="N1805">
        <v>99</v>
      </c>
      <c r="O1805">
        <v>99</v>
      </c>
      <c r="P1805">
        <v>99</v>
      </c>
      <c r="Q1805">
        <v>9</v>
      </c>
      <c r="R1805">
        <v>18</v>
      </c>
      <c r="S1805">
        <v>6</v>
      </c>
      <c r="T1805">
        <v>10.722222222222221</v>
      </c>
      <c r="U1805">
        <v>334.27777777777783</v>
      </c>
      <c r="V1805">
        <v>100</v>
      </c>
      <c r="W1805">
        <v>100</v>
      </c>
      <c r="X1805">
        <v>22.222222222222225</v>
      </c>
      <c r="Y1805">
        <v>22.730463053296543</v>
      </c>
      <c r="Z1805">
        <v>0</v>
      </c>
      <c r="AA1805">
        <v>1.5565473029024377</v>
      </c>
      <c r="AC1805">
        <v>24.995949584015278</v>
      </c>
      <c r="AE1805">
        <v>12.676056338028172</v>
      </c>
      <c r="AF1805">
        <v>15.919463442382224</v>
      </c>
      <c r="AG1805">
        <v>955.5</v>
      </c>
      <c r="AH1805">
        <v>100</v>
      </c>
      <c r="AI1805">
        <v>0</v>
      </c>
      <c r="AJ1805">
        <v>175.32232221444789</v>
      </c>
      <c r="AK1805">
        <v>15.77548107263474</v>
      </c>
      <c r="AL1805">
        <v>5.9953322561228868</v>
      </c>
      <c r="AN1805">
        <v>99</v>
      </c>
      <c r="AO1805">
        <v>99</v>
      </c>
      <c r="AP1805">
        <v>99</v>
      </c>
      <c r="AQ1805">
        <v>99</v>
      </c>
      <c r="AR1805">
        <v>215</v>
      </c>
      <c r="AS1805">
        <v>33.611223701239879</v>
      </c>
    </row>
    <row r="1806" spans="1:45">
      <c r="A1806">
        <v>23</v>
      </c>
      <c r="B1806">
        <v>211</v>
      </c>
      <c r="C1806">
        <v>2024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</v>
      </c>
      <c r="K1806">
        <v>99</v>
      </c>
      <c r="L1806">
        <v>7</v>
      </c>
      <c r="M1806">
        <v>99</v>
      </c>
      <c r="N1806">
        <v>99</v>
      </c>
      <c r="O1806">
        <v>99</v>
      </c>
      <c r="P1806">
        <v>99</v>
      </c>
      <c r="Q1806">
        <v>191</v>
      </c>
      <c r="R1806">
        <v>243</v>
      </c>
      <c r="S1806">
        <v>7</v>
      </c>
      <c r="T1806">
        <v>12.164609053497944</v>
      </c>
      <c r="U1806">
        <v>378.9884773662551</v>
      </c>
      <c r="V1806">
        <v>100</v>
      </c>
      <c r="W1806">
        <v>99.588477366255162</v>
      </c>
      <c r="X1806">
        <v>76.954732510288082</v>
      </c>
      <c r="Y1806">
        <v>36.410788871448126</v>
      </c>
      <c r="Z1806">
        <v>0</v>
      </c>
      <c r="AA1806">
        <v>1.4676422651158039</v>
      </c>
      <c r="AC1806">
        <v>40.738412383300926</v>
      </c>
      <c r="AE1806">
        <v>0.85941644562334241</v>
      </c>
      <c r="AF1806">
        <v>1.2331599627971952</v>
      </c>
      <c r="AG1806">
        <v>993.20576131687267</v>
      </c>
      <c r="AH1806">
        <v>100</v>
      </c>
      <c r="AI1806">
        <v>0</v>
      </c>
      <c r="AJ1806">
        <v>192.88892848538327</v>
      </c>
      <c r="AK1806">
        <v>54.613482463494407</v>
      </c>
      <c r="AL1806">
        <v>26.869325281295112</v>
      </c>
      <c r="AN1806">
        <v>99</v>
      </c>
      <c r="AO1806">
        <v>99</v>
      </c>
      <c r="AP1806">
        <v>1</v>
      </c>
      <c r="AQ1806">
        <v>99</v>
      </c>
      <c r="AR1806">
        <v>217.16460905349797</v>
      </c>
      <c r="AS1806">
        <v>36.946657962974783</v>
      </c>
    </row>
    <row r="1807" spans="1:45">
      <c r="A1807">
        <v>23</v>
      </c>
      <c r="B1807">
        <v>212</v>
      </c>
      <c r="C1807">
        <v>2024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</v>
      </c>
      <c r="K1807">
        <v>99</v>
      </c>
      <c r="L1807">
        <v>7</v>
      </c>
      <c r="M1807">
        <v>99</v>
      </c>
      <c r="N1807">
        <v>99</v>
      </c>
      <c r="O1807">
        <v>99</v>
      </c>
      <c r="P1807">
        <v>99</v>
      </c>
      <c r="R1807">
        <v>0</v>
      </c>
      <c r="AN1807">
        <v>99</v>
      </c>
      <c r="AO1807">
        <v>99</v>
      </c>
      <c r="AP1807">
        <v>2</v>
      </c>
      <c r="AQ1807">
        <v>99</v>
      </c>
    </row>
    <row r="1808" spans="1:45">
      <c r="A1808">
        <v>23</v>
      </c>
      <c r="B1808">
        <v>213</v>
      </c>
      <c r="C1808">
        <v>2024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</v>
      </c>
      <c r="K1808">
        <v>99</v>
      </c>
      <c r="L1808">
        <v>7</v>
      </c>
      <c r="M1808">
        <v>99</v>
      </c>
      <c r="N1808">
        <v>99</v>
      </c>
      <c r="O1808">
        <v>99</v>
      </c>
      <c r="P1808">
        <v>99</v>
      </c>
      <c r="Q1808">
        <v>2</v>
      </c>
      <c r="R1808">
        <v>2</v>
      </c>
      <c r="S1808">
        <v>7</v>
      </c>
      <c r="T1808">
        <v>12.5</v>
      </c>
      <c r="U1808">
        <v>322.05</v>
      </c>
      <c r="V1808">
        <v>100</v>
      </c>
      <c r="W1808">
        <v>100</v>
      </c>
      <c r="X1808">
        <v>50</v>
      </c>
      <c r="Y1808">
        <v>33.1499999999998</v>
      </c>
      <c r="Z1808">
        <v>0</v>
      </c>
      <c r="AA1808">
        <v>1.5</v>
      </c>
      <c r="AC1808">
        <v>100.00000000000138</v>
      </c>
      <c r="AE1808">
        <v>0.88888888888888895</v>
      </c>
      <c r="AF1808">
        <v>1.4884398072723488</v>
      </c>
      <c r="AG1808">
        <v>1206</v>
      </c>
      <c r="AH1808">
        <v>100</v>
      </c>
      <c r="AI1808">
        <v>0</v>
      </c>
      <c r="AJ1808">
        <v>248</v>
      </c>
      <c r="AK1808">
        <v>100.00000000000075</v>
      </c>
      <c r="AL1808">
        <v>100</v>
      </c>
      <c r="AN1808">
        <v>99</v>
      </c>
      <c r="AO1808">
        <v>99</v>
      </c>
      <c r="AP1808">
        <v>3</v>
      </c>
      <c r="AQ1808">
        <v>99</v>
      </c>
      <c r="AR1808">
        <v>200.5</v>
      </c>
      <c r="AS1808">
        <v>39.794389026803593</v>
      </c>
    </row>
    <row r="1809" spans="1:45">
      <c r="A1809">
        <v>23</v>
      </c>
      <c r="B1809">
        <v>214</v>
      </c>
      <c r="C1809">
        <v>2024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</v>
      </c>
      <c r="K1809">
        <v>99</v>
      </c>
      <c r="L1809">
        <v>7</v>
      </c>
      <c r="M1809">
        <v>99</v>
      </c>
      <c r="N1809">
        <v>99</v>
      </c>
      <c r="O1809">
        <v>99</v>
      </c>
      <c r="P1809">
        <v>99</v>
      </c>
      <c r="R1809">
        <v>0</v>
      </c>
      <c r="AN1809">
        <v>99</v>
      </c>
      <c r="AO1809">
        <v>99</v>
      </c>
      <c r="AP1809">
        <v>4</v>
      </c>
      <c r="AQ1809">
        <v>99</v>
      </c>
    </row>
    <row r="1810" spans="1:45">
      <c r="A1810">
        <v>23</v>
      </c>
      <c r="B1810">
        <v>215</v>
      </c>
      <c r="C1810">
        <v>2024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</v>
      </c>
      <c r="K1810">
        <v>99</v>
      </c>
      <c r="L1810">
        <v>7</v>
      </c>
      <c r="M1810">
        <v>99</v>
      </c>
      <c r="N1810">
        <v>99</v>
      </c>
      <c r="O1810">
        <v>99</v>
      </c>
      <c r="P1810">
        <v>99</v>
      </c>
      <c r="R1810">
        <v>0</v>
      </c>
      <c r="AN1810">
        <v>99</v>
      </c>
      <c r="AO1810">
        <v>99</v>
      </c>
      <c r="AP1810">
        <v>5</v>
      </c>
      <c r="AQ1810">
        <v>99</v>
      </c>
    </row>
    <row r="1811" spans="1:45">
      <c r="A1811">
        <v>23</v>
      </c>
      <c r="B1811">
        <v>216</v>
      </c>
      <c r="C1811">
        <v>2024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</v>
      </c>
      <c r="K1811">
        <v>99</v>
      </c>
      <c r="L1811">
        <v>7</v>
      </c>
      <c r="M1811">
        <v>99</v>
      </c>
      <c r="N1811">
        <v>99</v>
      </c>
      <c r="O1811">
        <v>99</v>
      </c>
      <c r="P1811">
        <v>99</v>
      </c>
      <c r="R1811">
        <v>0</v>
      </c>
      <c r="AN1811">
        <v>99</v>
      </c>
      <c r="AO1811">
        <v>99</v>
      </c>
      <c r="AP1811">
        <v>6</v>
      </c>
      <c r="AQ1811">
        <v>99</v>
      </c>
    </row>
    <row r="1812" spans="1:45">
      <c r="A1812">
        <v>23</v>
      </c>
      <c r="B1812">
        <v>217</v>
      </c>
      <c r="C1812">
        <v>2024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</v>
      </c>
      <c r="K1812">
        <v>99</v>
      </c>
      <c r="L1812">
        <v>7</v>
      </c>
      <c r="M1812">
        <v>99</v>
      </c>
      <c r="N1812">
        <v>99</v>
      </c>
      <c r="O1812">
        <v>99</v>
      </c>
      <c r="P1812">
        <v>99</v>
      </c>
      <c r="Q1812">
        <v>1</v>
      </c>
      <c r="R1812">
        <v>1</v>
      </c>
      <c r="S1812">
        <v>7</v>
      </c>
      <c r="T1812">
        <v>14</v>
      </c>
      <c r="U1812">
        <v>278.10000000000002</v>
      </c>
      <c r="V1812">
        <v>100</v>
      </c>
      <c r="W1812">
        <v>100</v>
      </c>
      <c r="X1812">
        <v>0</v>
      </c>
      <c r="Y1812">
        <v>0</v>
      </c>
      <c r="Z1812">
        <v>0</v>
      </c>
      <c r="AA1812">
        <v>0</v>
      </c>
      <c r="AE1812">
        <v>3.125</v>
      </c>
      <c r="AF1812">
        <v>4.0891646693819945</v>
      </c>
      <c r="AG1812">
        <v>1143</v>
      </c>
      <c r="AH1812">
        <v>100</v>
      </c>
      <c r="AI1812">
        <v>0</v>
      </c>
      <c r="AJ1812">
        <v>0</v>
      </c>
      <c r="AN1812">
        <v>99</v>
      </c>
      <c r="AO1812">
        <v>99</v>
      </c>
      <c r="AP1812">
        <v>7</v>
      </c>
      <c r="AQ1812">
        <v>99</v>
      </c>
      <c r="AR1812">
        <v>193</v>
      </c>
      <c r="AS1812">
        <v>38.669883963919055</v>
      </c>
    </row>
    <row r="1813" spans="1:45">
      <c r="A1813">
        <v>23</v>
      </c>
      <c r="B1813">
        <v>218</v>
      </c>
      <c r="C1813">
        <v>2024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</v>
      </c>
      <c r="K1813">
        <v>99</v>
      </c>
      <c r="L1813">
        <v>7</v>
      </c>
      <c r="M1813">
        <v>99</v>
      </c>
      <c r="N1813">
        <v>99</v>
      </c>
      <c r="O1813">
        <v>99</v>
      </c>
      <c r="P1813">
        <v>99</v>
      </c>
      <c r="R1813">
        <v>0</v>
      </c>
      <c r="AN1813">
        <v>99</v>
      </c>
      <c r="AO1813">
        <v>99</v>
      </c>
      <c r="AP1813">
        <v>8</v>
      </c>
      <c r="AQ1813">
        <v>99</v>
      </c>
    </row>
    <row r="1814" spans="1:45">
      <c r="A1814">
        <v>23</v>
      </c>
      <c r="B1814">
        <v>219</v>
      </c>
      <c r="C1814">
        <v>2024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</v>
      </c>
      <c r="K1814">
        <v>99</v>
      </c>
      <c r="L1814">
        <v>7</v>
      </c>
      <c r="M1814">
        <v>99</v>
      </c>
      <c r="N1814">
        <v>99</v>
      </c>
      <c r="O1814">
        <v>99</v>
      </c>
      <c r="P1814">
        <v>99</v>
      </c>
      <c r="Q1814">
        <v>6</v>
      </c>
      <c r="R1814">
        <v>7</v>
      </c>
      <c r="S1814">
        <v>7</v>
      </c>
      <c r="T1814">
        <v>11.571428571428569</v>
      </c>
      <c r="U1814">
        <v>408.71428571428578</v>
      </c>
      <c r="V1814">
        <v>100</v>
      </c>
      <c r="W1814">
        <v>100</v>
      </c>
      <c r="X1814">
        <v>85.714285714285694</v>
      </c>
      <c r="Y1814">
        <v>47.200376165917199</v>
      </c>
      <c r="Z1814">
        <v>0</v>
      </c>
      <c r="AA1814">
        <v>1.9897697538834476</v>
      </c>
      <c r="AC1814">
        <v>81.202072067865984</v>
      </c>
      <c r="AE1814">
        <v>0.51928783382789312</v>
      </c>
      <c r="AF1814">
        <v>0.77574765018417602</v>
      </c>
      <c r="AG1814">
        <v>870.57142857142878</v>
      </c>
      <c r="AH1814">
        <v>100</v>
      </c>
      <c r="AI1814">
        <v>0</v>
      </c>
      <c r="AJ1814">
        <v>103.79630759033674</v>
      </c>
      <c r="AK1814">
        <v>37.411291663667903</v>
      </c>
      <c r="AL1814">
        <v>32.974285762556875</v>
      </c>
      <c r="AN1814">
        <v>99</v>
      </c>
      <c r="AO1814">
        <v>99</v>
      </c>
      <c r="AP1814">
        <v>9</v>
      </c>
      <c r="AQ1814">
        <v>99</v>
      </c>
      <c r="AR1814">
        <v>223.42857142857139</v>
      </c>
      <c r="AS1814">
        <v>36.529279351017024</v>
      </c>
    </row>
    <row r="1815" spans="1:45">
      <c r="A1815">
        <v>23</v>
      </c>
      <c r="B1815">
        <v>220</v>
      </c>
      <c r="C1815">
        <v>2024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</v>
      </c>
      <c r="K1815">
        <v>99</v>
      </c>
      <c r="L1815">
        <v>7</v>
      </c>
      <c r="M1815">
        <v>99</v>
      </c>
      <c r="N1815">
        <v>99</v>
      </c>
      <c r="O1815">
        <v>99</v>
      </c>
      <c r="P1815">
        <v>99</v>
      </c>
      <c r="R1815">
        <v>0</v>
      </c>
      <c r="AN1815">
        <v>99</v>
      </c>
      <c r="AO1815">
        <v>99</v>
      </c>
      <c r="AP1815">
        <v>10</v>
      </c>
      <c r="AQ1815">
        <v>99</v>
      </c>
    </row>
    <row r="1816" spans="1:45">
      <c r="A1816">
        <v>23</v>
      </c>
      <c r="B1816">
        <v>221</v>
      </c>
      <c r="C1816">
        <v>2024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</v>
      </c>
      <c r="K1816">
        <v>99</v>
      </c>
      <c r="L1816">
        <v>7</v>
      </c>
      <c r="M1816">
        <v>99</v>
      </c>
      <c r="N1816">
        <v>99</v>
      </c>
      <c r="O1816">
        <v>99</v>
      </c>
      <c r="P1816">
        <v>99</v>
      </c>
      <c r="Q1816">
        <v>1</v>
      </c>
      <c r="R1816">
        <v>1</v>
      </c>
      <c r="S1816">
        <v>7</v>
      </c>
      <c r="T1816">
        <v>15</v>
      </c>
      <c r="U1816">
        <v>437.1</v>
      </c>
      <c r="V1816">
        <v>100</v>
      </c>
      <c r="W1816">
        <v>100</v>
      </c>
      <c r="X1816">
        <v>100</v>
      </c>
      <c r="Y1816">
        <v>0</v>
      </c>
      <c r="Z1816">
        <v>0</v>
      </c>
      <c r="AA1816">
        <v>0</v>
      </c>
      <c r="AE1816">
        <v>0.80645161290322565</v>
      </c>
      <c r="AF1816">
        <v>1.3298851448999776</v>
      </c>
      <c r="AG1816">
        <v>1431</v>
      </c>
      <c r="AH1816">
        <v>100</v>
      </c>
      <c r="AI1816">
        <v>0</v>
      </c>
      <c r="AJ1816">
        <v>0</v>
      </c>
      <c r="AN1816">
        <v>99</v>
      </c>
      <c r="AO1816">
        <v>99</v>
      </c>
      <c r="AP1816">
        <v>11</v>
      </c>
      <c r="AQ1816">
        <v>99</v>
      </c>
      <c r="AR1816">
        <v>229</v>
      </c>
      <c r="AS1816">
        <v>36.389407967648239</v>
      </c>
    </row>
    <row r="1817" spans="1:45">
      <c r="A1817">
        <v>23</v>
      </c>
      <c r="B1817">
        <v>222</v>
      </c>
      <c r="C1817">
        <v>2024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</v>
      </c>
      <c r="K1817">
        <v>99</v>
      </c>
      <c r="L1817">
        <v>7</v>
      </c>
      <c r="M1817">
        <v>99</v>
      </c>
      <c r="N1817">
        <v>99</v>
      </c>
      <c r="O1817">
        <v>99</v>
      </c>
      <c r="P1817">
        <v>99</v>
      </c>
      <c r="R1817">
        <v>0</v>
      </c>
      <c r="AN1817">
        <v>99</v>
      </c>
      <c r="AO1817">
        <v>99</v>
      </c>
      <c r="AP1817">
        <v>12</v>
      </c>
      <c r="AQ1817">
        <v>99</v>
      </c>
    </row>
    <row r="1818" spans="1:45">
      <c r="A1818">
        <v>23</v>
      </c>
      <c r="B1818">
        <v>223</v>
      </c>
      <c r="C1818">
        <v>2024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</v>
      </c>
      <c r="K1818">
        <v>99</v>
      </c>
      <c r="L1818">
        <v>7</v>
      </c>
      <c r="M1818">
        <v>99</v>
      </c>
      <c r="N1818">
        <v>99</v>
      </c>
      <c r="O1818">
        <v>99</v>
      </c>
      <c r="P1818">
        <v>99</v>
      </c>
      <c r="Q1818">
        <v>9</v>
      </c>
      <c r="R1818">
        <v>16</v>
      </c>
      <c r="S1818">
        <v>7</v>
      </c>
      <c r="T1818">
        <v>9.4375</v>
      </c>
      <c r="U1818">
        <v>375.99375000000009</v>
      </c>
      <c r="V1818">
        <v>100</v>
      </c>
      <c r="W1818">
        <v>93.75</v>
      </c>
      <c r="X1818">
        <v>62.5</v>
      </c>
      <c r="Y1818">
        <v>45.716893332087821</v>
      </c>
      <c r="Z1818">
        <v>0</v>
      </c>
      <c r="AA1818">
        <v>1.618979230873578</v>
      </c>
      <c r="AC1818">
        <v>36.043831948181399</v>
      </c>
      <c r="AE1818">
        <v>5.5944055944055933</v>
      </c>
      <c r="AF1818">
        <v>7.3390589354771825</v>
      </c>
      <c r="AG1818">
        <v>980.5625</v>
      </c>
      <c r="AH1818">
        <v>100</v>
      </c>
      <c r="AI1818">
        <v>0</v>
      </c>
      <c r="AJ1818">
        <v>217.56434931704683</v>
      </c>
      <c r="AK1818">
        <v>70.398987023093269</v>
      </c>
      <c r="AL1818">
        <v>-17.281526265202928</v>
      </c>
      <c r="AN1818">
        <v>99</v>
      </c>
      <c r="AO1818">
        <v>99</v>
      </c>
      <c r="AP1818">
        <v>13</v>
      </c>
      <c r="AQ1818">
        <v>99</v>
      </c>
      <c r="AR1818">
        <v>220.125</v>
      </c>
      <c r="AS1818">
        <v>35.125336487544608</v>
      </c>
    </row>
    <row r="1819" spans="1:45">
      <c r="A1819">
        <v>23</v>
      </c>
      <c r="B1819">
        <v>224</v>
      </c>
      <c r="C1819">
        <v>2024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</v>
      </c>
      <c r="K1819">
        <v>99</v>
      </c>
      <c r="L1819">
        <v>7</v>
      </c>
      <c r="M1819">
        <v>99</v>
      </c>
      <c r="N1819">
        <v>99</v>
      </c>
      <c r="O1819">
        <v>99</v>
      </c>
      <c r="P1819">
        <v>99</v>
      </c>
      <c r="Q1819">
        <v>1</v>
      </c>
      <c r="R1819">
        <v>1</v>
      </c>
      <c r="S1819">
        <v>7</v>
      </c>
      <c r="T1819">
        <v>12</v>
      </c>
      <c r="U1819">
        <v>362.6</v>
      </c>
      <c r="V1819">
        <v>100</v>
      </c>
      <c r="W1819">
        <v>100</v>
      </c>
      <c r="X1819">
        <v>100</v>
      </c>
      <c r="Y1819">
        <v>0</v>
      </c>
      <c r="Z1819">
        <v>0</v>
      </c>
      <c r="AA1819">
        <v>0</v>
      </c>
      <c r="AE1819">
        <v>12.5</v>
      </c>
      <c r="AF1819">
        <v>16.657478868063212</v>
      </c>
      <c r="AG1819">
        <v>795</v>
      </c>
      <c r="AH1819">
        <v>100</v>
      </c>
      <c r="AI1819">
        <v>0</v>
      </c>
      <c r="AJ1819">
        <v>0</v>
      </c>
      <c r="AN1819">
        <v>99</v>
      </c>
      <c r="AO1819">
        <v>99</v>
      </c>
      <c r="AP1819">
        <v>14</v>
      </c>
      <c r="AQ1819">
        <v>99</v>
      </c>
      <c r="AR1819">
        <v>217</v>
      </c>
      <c r="AS1819">
        <v>35.524454966294343</v>
      </c>
    </row>
    <row r="1820" spans="1:45">
      <c r="A1820">
        <v>23</v>
      </c>
      <c r="B1820">
        <v>225</v>
      </c>
      <c r="C1820">
        <v>2024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</v>
      </c>
      <c r="K1820">
        <v>99</v>
      </c>
      <c r="L1820">
        <v>7</v>
      </c>
      <c r="M1820">
        <v>99</v>
      </c>
      <c r="N1820">
        <v>99</v>
      </c>
      <c r="O1820">
        <v>99</v>
      </c>
      <c r="P1820">
        <v>99</v>
      </c>
      <c r="R1820">
        <v>0</v>
      </c>
      <c r="AN1820">
        <v>99</v>
      </c>
      <c r="AO1820">
        <v>99</v>
      </c>
      <c r="AP1820">
        <v>15</v>
      </c>
      <c r="AQ1820">
        <v>99</v>
      </c>
    </row>
    <row r="1821" spans="1:45">
      <c r="A1821">
        <v>23</v>
      </c>
      <c r="B1821">
        <v>226</v>
      </c>
      <c r="C1821">
        <v>2024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</v>
      </c>
      <c r="K1821">
        <v>99</v>
      </c>
      <c r="L1821">
        <v>7</v>
      </c>
      <c r="M1821">
        <v>99</v>
      </c>
      <c r="N1821">
        <v>99</v>
      </c>
      <c r="O1821">
        <v>99</v>
      </c>
      <c r="P1821">
        <v>99</v>
      </c>
      <c r="R1821">
        <v>0</v>
      </c>
      <c r="AN1821">
        <v>99</v>
      </c>
      <c r="AO1821">
        <v>99</v>
      </c>
      <c r="AP1821">
        <v>16</v>
      </c>
      <c r="AQ1821">
        <v>99</v>
      </c>
    </row>
    <row r="1822" spans="1:45">
      <c r="A1822">
        <v>23</v>
      </c>
      <c r="B1822">
        <v>227</v>
      </c>
      <c r="C1822">
        <v>2024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</v>
      </c>
      <c r="K1822">
        <v>99</v>
      </c>
      <c r="L1822">
        <v>7</v>
      </c>
      <c r="M1822">
        <v>99</v>
      </c>
      <c r="N1822">
        <v>99</v>
      </c>
      <c r="O1822">
        <v>99</v>
      </c>
      <c r="P1822">
        <v>99</v>
      </c>
      <c r="R1822">
        <v>0</v>
      </c>
      <c r="AN1822">
        <v>99</v>
      </c>
      <c r="AO1822">
        <v>99</v>
      </c>
      <c r="AP1822">
        <v>17</v>
      </c>
      <c r="AQ1822">
        <v>99</v>
      </c>
    </row>
    <row r="1823" spans="1:45">
      <c r="A1823">
        <v>23</v>
      </c>
      <c r="B1823">
        <v>228</v>
      </c>
      <c r="C1823">
        <v>2024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</v>
      </c>
      <c r="K1823">
        <v>99</v>
      </c>
      <c r="L1823">
        <v>7</v>
      </c>
      <c r="M1823">
        <v>99</v>
      </c>
      <c r="N1823">
        <v>99</v>
      </c>
      <c r="O1823">
        <v>99</v>
      </c>
      <c r="P1823">
        <v>99</v>
      </c>
      <c r="Q1823">
        <v>75</v>
      </c>
      <c r="R1823">
        <v>93</v>
      </c>
      <c r="S1823">
        <v>7</v>
      </c>
      <c r="T1823">
        <v>12.0752688172043</v>
      </c>
      <c r="U1823">
        <v>337.8053763440862</v>
      </c>
      <c r="V1823">
        <v>100</v>
      </c>
      <c r="W1823">
        <v>100</v>
      </c>
      <c r="X1823">
        <v>41.935483870967744</v>
      </c>
      <c r="Y1823">
        <v>40.708447686326345</v>
      </c>
      <c r="Z1823">
        <v>0</v>
      </c>
      <c r="AA1823">
        <v>1.5466686999878907</v>
      </c>
      <c r="AC1823">
        <v>27.844921094454904</v>
      </c>
      <c r="AE1823">
        <v>8.0519480519480506</v>
      </c>
      <c r="AF1823">
        <v>10.408199100179564</v>
      </c>
      <c r="AG1823">
        <v>1081.2150537634409</v>
      </c>
      <c r="AH1823">
        <v>100</v>
      </c>
      <c r="AI1823">
        <v>100</v>
      </c>
      <c r="AJ1823">
        <v>226.1616060065204</v>
      </c>
      <c r="AK1823">
        <v>67.147247914499019</v>
      </c>
      <c r="AL1823">
        <v>39.797250664217138</v>
      </c>
      <c r="AN1823">
        <v>99</v>
      </c>
      <c r="AO1823">
        <v>99</v>
      </c>
      <c r="AP1823">
        <v>21</v>
      </c>
      <c r="AQ1823">
        <v>99</v>
      </c>
      <c r="AR1823">
        <v>210.05376344086025</v>
      </c>
      <c r="AS1823">
        <v>36.341970080357399</v>
      </c>
    </row>
    <row r="1824" spans="1:45">
      <c r="A1824">
        <v>23</v>
      </c>
      <c r="B1824">
        <v>229</v>
      </c>
      <c r="C1824">
        <v>2024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</v>
      </c>
      <c r="K1824">
        <v>99</v>
      </c>
      <c r="L1824">
        <v>7</v>
      </c>
      <c r="M1824">
        <v>99</v>
      </c>
      <c r="N1824">
        <v>99</v>
      </c>
      <c r="O1824">
        <v>99</v>
      </c>
      <c r="P1824">
        <v>99</v>
      </c>
      <c r="Q1824">
        <v>328</v>
      </c>
      <c r="R1824">
        <v>520</v>
      </c>
      <c r="S1824">
        <v>7</v>
      </c>
      <c r="T1824">
        <v>8.1711538461538442</v>
      </c>
      <c r="U1824">
        <v>334.8630769230769</v>
      </c>
      <c r="V1824">
        <v>100</v>
      </c>
      <c r="W1824">
        <v>88.076923076923109</v>
      </c>
      <c r="X1824">
        <v>36.538461538461554</v>
      </c>
      <c r="Y1824">
        <v>40.957880125548627</v>
      </c>
      <c r="Z1824">
        <v>0</v>
      </c>
      <c r="AA1824">
        <v>1.5906985086942571</v>
      </c>
      <c r="AC1824">
        <v>24.385082784068842</v>
      </c>
      <c r="AE1824">
        <v>21.621621621621625</v>
      </c>
      <c r="AF1824">
        <v>24.156855694359361</v>
      </c>
      <c r="AG1824">
        <v>1020.3865384615387</v>
      </c>
      <c r="AH1824">
        <v>100</v>
      </c>
      <c r="AI1824">
        <v>100</v>
      </c>
      <c r="AJ1824">
        <v>209.76082215488819</v>
      </c>
      <c r="AK1824">
        <v>62.335840722819775</v>
      </c>
      <c r="AL1824">
        <v>12.531868167874929</v>
      </c>
      <c r="AN1824">
        <v>99</v>
      </c>
      <c r="AO1824">
        <v>99</v>
      </c>
      <c r="AP1824">
        <v>22</v>
      </c>
      <c r="AQ1824">
        <v>99</v>
      </c>
      <c r="AR1824">
        <v>213.5192307692308</v>
      </c>
      <c r="AS1824">
        <v>34.268717743767979</v>
      </c>
    </row>
    <row r="1825" spans="1:45">
      <c r="A1825">
        <v>23</v>
      </c>
      <c r="B1825">
        <v>230</v>
      </c>
      <c r="C1825">
        <v>2024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</v>
      </c>
      <c r="K1825">
        <v>99</v>
      </c>
      <c r="L1825">
        <v>7</v>
      </c>
      <c r="M1825">
        <v>99</v>
      </c>
      <c r="N1825">
        <v>99</v>
      </c>
      <c r="O1825">
        <v>99</v>
      </c>
      <c r="P1825">
        <v>99</v>
      </c>
      <c r="Q1825">
        <v>206</v>
      </c>
      <c r="R1825">
        <v>308</v>
      </c>
      <c r="S1825">
        <v>7</v>
      </c>
      <c r="T1825">
        <v>11.266233766233764</v>
      </c>
      <c r="U1825">
        <v>320.75584415584422</v>
      </c>
      <c r="V1825">
        <v>100</v>
      </c>
      <c r="W1825">
        <v>99.675324675324674</v>
      </c>
      <c r="X1825">
        <v>21.103896103896105</v>
      </c>
      <c r="Y1825">
        <v>39.919519664713874</v>
      </c>
      <c r="Z1825">
        <v>0</v>
      </c>
      <c r="AA1825">
        <v>1.505583581000846</v>
      </c>
      <c r="AC1825">
        <v>30.222456462395552</v>
      </c>
      <c r="AE1825">
        <v>17.101610216546362</v>
      </c>
      <c r="AF1825">
        <v>20.185379857077912</v>
      </c>
      <c r="AG1825">
        <v>1007.0746753246752</v>
      </c>
      <c r="AH1825">
        <v>100</v>
      </c>
      <c r="AI1825">
        <v>100</v>
      </c>
      <c r="AJ1825">
        <v>217.23376960629804</v>
      </c>
      <c r="AK1825">
        <v>54.62481010642005</v>
      </c>
      <c r="AL1825">
        <v>29.121661235728435</v>
      </c>
      <c r="AN1825">
        <v>99</v>
      </c>
      <c r="AO1825">
        <v>99</v>
      </c>
      <c r="AP1825">
        <v>23</v>
      </c>
      <c r="AQ1825">
        <v>99</v>
      </c>
      <c r="AR1825">
        <v>207.53571428571425</v>
      </c>
      <c r="AS1825">
        <v>35.741503895138635</v>
      </c>
    </row>
    <row r="1826" spans="1:45">
      <c r="A1826">
        <v>23</v>
      </c>
      <c r="B1826">
        <v>231</v>
      </c>
      <c r="C1826">
        <v>2024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</v>
      </c>
      <c r="K1826">
        <v>99</v>
      </c>
      <c r="L1826">
        <v>7</v>
      </c>
      <c r="M1826">
        <v>99</v>
      </c>
      <c r="N1826">
        <v>99</v>
      </c>
      <c r="O1826">
        <v>99</v>
      </c>
      <c r="P1826">
        <v>99</v>
      </c>
      <c r="Q1826">
        <v>277</v>
      </c>
      <c r="R1826">
        <v>446</v>
      </c>
      <c r="S1826">
        <v>7</v>
      </c>
      <c r="T1826">
        <v>7.320627802690586</v>
      </c>
      <c r="U1826">
        <v>306.16995515695078</v>
      </c>
      <c r="V1826">
        <v>100</v>
      </c>
      <c r="W1826">
        <v>65.246636771300444</v>
      </c>
      <c r="X1826">
        <v>10.313901345291482</v>
      </c>
      <c r="Y1826">
        <v>35.625288210589801</v>
      </c>
      <c r="Z1826">
        <v>0</v>
      </c>
      <c r="AA1826">
        <v>1.9587393128106323</v>
      </c>
      <c r="AC1826">
        <v>35.888872917775075</v>
      </c>
      <c r="AE1826">
        <v>26.610978520286391</v>
      </c>
      <c r="AF1826">
        <v>27.587570947913015</v>
      </c>
      <c r="AG1826">
        <v>1038.8385650224218</v>
      </c>
      <c r="AH1826">
        <v>100</v>
      </c>
      <c r="AI1826">
        <v>100</v>
      </c>
      <c r="AJ1826">
        <v>213.55305353512023</v>
      </c>
      <c r="AK1826">
        <v>56.093464463812118</v>
      </c>
      <c r="AL1826">
        <v>6.5759650934547409</v>
      </c>
      <c r="AN1826">
        <v>99</v>
      </c>
      <c r="AO1826">
        <v>99</v>
      </c>
      <c r="AP1826">
        <v>24</v>
      </c>
      <c r="AQ1826">
        <v>99</v>
      </c>
      <c r="AR1826">
        <v>208.00896860986543</v>
      </c>
      <c r="AS1826">
        <v>33.905461858545259</v>
      </c>
    </row>
    <row r="1827" spans="1:45">
      <c r="A1827">
        <v>23</v>
      </c>
      <c r="B1827">
        <v>232</v>
      </c>
      <c r="C1827">
        <v>2024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</v>
      </c>
      <c r="K1827">
        <v>99</v>
      </c>
      <c r="L1827">
        <v>7</v>
      </c>
      <c r="M1827">
        <v>99</v>
      </c>
      <c r="N1827">
        <v>99</v>
      </c>
      <c r="O1827">
        <v>99</v>
      </c>
      <c r="P1827">
        <v>99</v>
      </c>
      <c r="Q1827">
        <v>68</v>
      </c>
      <c r="R1827">
        <v>85</v>
      </c>
      <c r="S1827">
        <v>7</v>
      </c>
      <c r="T1827">
        <v>9.5176470588235293</v>
      </c>
      <c r="U1827">
        <v>345.89058823529422</v>
      </c>
      <c r="V1827">
        <v>100</v>
      </c>
      <c r="W1827">
        <v>96.470588235294116</v>
      </c>
      <c r="X1827">
        <v>45.882352941176471</v>
      </c>
      <c r="Y1827">
        <v>46.519730471954162</v>
      </c>
      <c r="Z1827">
        <v>0</v>
      </c>
      <c r="AA1827">
        <v>1.5538321864563811</v>
      </c>
      <c r="AC1827">
        <v>35.735164511400214</v>
      </c>
      <c r="AE1827">
        <v>11.486486486486484</v>
      </c>
      <c r="AF1827">
        <v>14.104992376768957</v>
      </c>
      <c r="AG1827">
        <v>1007.870588235294</v>
      </c>
      <c r="AH1827">
        <v>100</v>
      </c>
      <c r="AI1827">
        <v>100</v>
      </c>
      <c r="AJ1827">
        <v>228.48584912986465</v>
      </c>
      <c r="AK1827">
        <v>64.393818966709063</v>
      </c>
      <c r="AL1827">
        <v>35.909922507950007</v>
      </c>
      <c r="AN1827">
        <v>99</v>
      </c>
      <c r="AO1827">
        <v>99</v>
      </c>
      <c r="AP1827">
        <v>25</v>
      </c>
      <c r="AQ1827">
        <v>99</v>
      </c>
      <c r="AR1827">
        <v>213.72941176470587</v>
      </c>
      <c r="AS1827">
        <v>35.241521248432441</v>
      </c>
    </row>
    <row r="1828" spans="1:45">
      <c r="A1828">
        <v>23</v>
      </c>
      <c r="B1828">
        <v>233</v>
      </c>
      <c r="C1828">
        <v>2024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</v>
      </c>
      <c r="K1828">
        <v>99</v>
      </c>
      <c r="L1828">
        <v>7</v>
      </c>
      <c r="M1828">
        <v>99</v>
      </c>
      <c r="N1828">
        <v>99</v>
      </c>
      <c r="O1828">
        <v>99</v>
      </c>
      <c r="P1828">
        <v>99</v>
      </c>
      <c r="Q1828">
        <v>11</v>
      </c>
      <c r="R1828">
        <v>23</v>
      </c>
      <c r="S1828">
        <v>7</v>
      </c>
      <c r="T1828">
        <v>6.2173913043478253</v>
      </c>
      <c r="U1828">
        <v>354.19565217391306</v>
      </c>
      <c r="V1828">
        <v>100</v>
      </c>
      <c r="W1828">
        <v>39.130434782608695</v>
      </c>
      <c r="X1828">
        <v>56.521739130434781</v>
      </c>
      <c r="Y1828">
        <v>41.054666400670321</v>
      </c>
      <c r="Z1828">
        <v>0</v>
      </c>
      <c r="AA1828">
        <v>2.0420901853595446</v>
      </c>
      <c r="AC1828">
        <v>6.7222175366805308</v>
      </c>
      <c r="AE1828">
        <v>20</v>
      </c>
      <c r="AF1828">
        <v>23.3563269799766</v>
      </c>
      <c r="AG1828">
        <v>1020.8695652173913</v>
      </c>
      <c r="AH1828">
        <v>100</v>
      </c>
      <c r="AI1828">
        <v>100</v>
      </c>
      <c r="AJ1828">
        <v>209.75913813287352</v>
      </c>
      <c r="AK1828">
        <v>77.254562120333986</v>
      </c>
      <c r="AL1828">
        <v>20.154848204804825</v>
      </c>
      <c r="AN1828">
        <v>99</v>
      </c>
      <c r="AO1828">
        <v>99</v>
      </c>
      <c r="AP1828">
        <v>26</v>
      </c>
      <c r="AQ1828">
        <v>99</v>
      </c>
      <c r="AR1828">
        <v>218.21739130434781</v>
      </c>
      <c r="AS1828">
        <v>33.972136594228267</v>
      </c>
    </row>
    <row r="1829" spans="1:45">
      <c r="A1829">
        <v>23</v>
      </c>
      <c r="B1829">
        <v>234</v>
      </c>
      <c r="C1829">
        <v>2024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</v>
      </c>
      <c r="K1829">
        <v>99</v>
      </c>
      <c r="L1829">
        <v>7</v>
      </c>
      <c r="M1829">
        <v>99</v>
      </c>
      <c r="N1829">
        <v>99</v>
      </c>
      <c r="O1829">
        <v>99</v>
      </c>
      <c r="P1829">
        <v>99</v>
      </c>
      <c r="Q1829">
        <v>3</v>
      </c>
      <c r="R1829">
        <v>6</v>
      </c>
      <c r="S1829">
        <v>7</v>
      </c>
      <c r="T1829">
        <v>12.333333333333336</v>
      </c>
      <c r="U1829">
        <v>260.56666666666661</v>
      </c>
      <c r="V1829">
        <v>100</v>
      </c>
      <c r="W1829">
        <v>100</v>
      </c>
      <c r="X1829">
        <v>0</v>
      </c>
      <c r="Y1829">
        <v>41.402804521218499</v>
      </c>
      <c r="Z1829">
        <v>0</v>
      </c>
      <c r="AA1829">
        <v>1.7950549357114975</v>
      </c>
      <c r="AC1829">
        <v>-22.500205576914826</v>
      </c>
      <c r="AE1829">
        <v>4.2253521126760551</v>
      </c>
      <c r="AF1829">
        <v>6.6074975698406639</v>
      </c>
      <c r="AG1829">
        <v>1099.833333333333</v>
      </c>
      <c r="AH1829">
        <v>100</v>
      </c>
      <c r="AI1829">
        <v>100</v>
      </c>
      <c r="AJ1829">
        <v>190.1038458901406</v>
      </c>
      <c r="AK1829">
        <v>28.822802186162026</v>
      </c>
      <c r="AL1829">
        <v>37.965348763392385</v>
      </c>
      <c r="AN1829">
        <v>99</v>
      </c>
      <c r="AO1829">
        <v>99</v>
      </c>
      <c r="AP1829">
        <v>27</v>
      </c>
      <c r="AQ1829">
        <v>99</v>
      </c>
      <c r="AR1829">
        <v>190.33333333333337</v>
      </c>
      <c r="AS1829">
        <v>37.527864714838209</v>
      </c>
    </row>
    <row r="1830" spans="1:45">
      <c r="A1830">
        <v>23</v>
      </c>
      <c r="B1830">
        <v>235</v>
      </c>
      <c r="C1830">
        <v>2024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</v>
      </c>
      <c r="K1830">
        <v>99</v>
      </c>
      <c r="L1830">
        <v>7</v>
      </c>
      <c r="M1830">
        <v>99</v>
      </c>
      <c r="N1830">
        <v>99</v>
      </c>
      <c r="O1830">
        <v>99</v>
      </c>
      <c r="P1830">
        <v>99</v>
      </c>
      <c r="Q1830">
        <v>12</v>
      </c>
      <c r="R1830">
        <v>13</v>
      </c>
      <c r="S1830">
        <v>7</v>
      </c>
      <c r="T1830">
        <v>10.153846153846157</v>
      </c>
      <c r="U1830">
        <v>312.99230769230775</v>
      </c>
      <c r="V1830">
        <v>100</v>
      </c>
      <c r="W1830">
        <v>100</v>
      </c>
      <c r="X1830">
        <v>0</v>
      </c>
      <c r="Y1830">
        <v>25.02258861166078</v>
      </c>
      <c r="Z1830">
        <v>0</v>
      </c>
      <c r="AA1830">
        <v>1.4595127662315641</v>
      </c>
      <c r="AC1830">
        <v>-20.006438445946152</v>
      </c>
      <c r="AE1830">
        <v>8.125</v>
      </c>
      <c r="AF1830">
        <v>10.466435331067991</v>
      </c>
      <c r="AG1830">
        <v>1015.5384615384612</v>
      </c>
      <c r="AH1830">
        <v>100</v>
      </c>
      <c r="AI1830">
        <v>100</v>
      </c>
      <c r="AJ1830">
        <v>223.02073562947012</v>
      </c>
      <c r="AK1830">
        <v>16.750128048839876</v>
      </c>
      <c r="AL1830">
        <v>46.317225050166783</v>
      </c>
      <c r="AN1830">
        <v>99</v>
      </c>
      <c r="AO1830">
        <v>99</v>
      </c>
      <c r="AP1830">
        <v>28</v>
      </c>
      <c r="AQ1830">
        <v>99</v>
      </c>
      <c r="AR1830">
        <v>205.30769230769235</v>
      </c>
      <c r="AS1830">
        <v>36.149225624083201</v>
      </c>
    </row>
    <row r="1831" spans="1:45">
      <c r="A1831">
        <v>23</v>
      </c>
      <c r="B1831">
        <v>236</v>
      </c>
      <c r="C1831">
        <v>2024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</v>
      </c>
      <c r="K1831">
        <v>99</v>
      </c>
      <c r="L1831">
        <v>7</v>
      </c>
      <c r="M1831">
        <v>99</v>
      </c>
      <c r="N1831">
        <v>99</v>
      </c>
      <c r="O1831">
        <v>99</v>
      </c>
      <c r="P1831">
        <v>99</v>
      </c>
      <c r="Q1831">
        <v>2</v>
      </c>
      <c r="R1831">
        <v>2</v>
      </c>
      <c r="S1831">
        <v>7</v>
      </c>
      <c r="T1831">
        <v>12</v>
      </c>
      <c r="U1831">
        <v>233.15</v>
      </c>
      <c r="V1831">
        <v>100</v>
      </c>
      <c r="W1831">
        <v>100</v>
      </c>
      <c r="X1831">
        <v>0</v>
      </c>
      <c r="Y1831">
        <v>22.849999999999945</v>
      </c>
      <c r="Z1831">
        <v>0</v>
      </c>
      <c r="AA1831">
        <v>0</v>
      </c>
      <c r="AE1831">
        <v>1.8518518518518521</v>
      </c>
      <c r="AF1831">
        <v>3.0053042362995379</v>
      </c>
      <c r="AG1831">
        <v>1027.5</v>
      </c>
      <c r="AH1831">
        <v>100</v>
      </c>
      <c r="AI1831">
        <v>100</v>
      </c>
      <c r="AJ1831">
        <v>254.5</v>
      </c>
      <c r="AK1831">
        <v>-99.999999999999901</v>
      </c>
      <c r="AN1831">
        <v>99</v>
      </c>
      <c r="AO1831">
        <v>99</v>
      </c>
      <c r="AP1831">
        <v>29</v>
      </c>
      <c r="AQ1831">
        <v>99</v>
      </c>
      <c r="AR1831">
        <v>181.5</v>
      </c>
      <c r="AS1831">
        <v>38.855391053101187</v>
      </c>
    </row>
    <row r="1832" spans="1:45">
      <c r="A1832">
        <v>23</v>
      </c>
      <c r="B1832">
        <v>237</v>
      </c>
      <c r="C1832">
        <v>2024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</v>
      </c>
      <c r="K1832">
        <v>99</v>
      </c>
      <c r="L1832">
        <v>7</v>
      </c>
      <c r="M1832">
        <v>99</v>
      </c>
      <c r="N1832">
        <v>99</v>
      </c>
      <c r="O1832">
        <v>99</v>
      </c>
      <c r="P1832">
        <v>99</v>
      </c>
      <c r="R1832">
        <v>0</v>
      </c>
      <c r="AN1832">
        <v>99</v>
      </c>
      <c r="AO1832">
        <v>99</v>
      </c>
      <c r="AP1832">
        <v>30</v>
      </c>
      <c r="AQ1832">
        <v>99</v>
      </c>
    </row>
    <row r="1833" spans="1:45">
      <c r="A1833">
        <v>23</v>
      </c>
      <c r="B1833">
        <v>238</v>
      </c>
      <c r="C1833">
        <v>2024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</v>
      </c>
      <c r="K1833">
        <v>99</v>
      </c>
      <c r="L1833">
        <v>7</v>
      </c>
      <c r="M1833">
        <v>99</v>
      </c>
      <c r="N1833">
        <v>99</v>
      </c>
      <c r="O1833">
        <v>99</v>
      </c>
      <c r="P1833">
        <v>99</v>
      </c>
      <c r="Q1833">
        <v>9</v>
      </c>
      <c r="R1833">
        <v>12</v>
      </c>
      <c r="S1833">
        <v>7</v>
      </c>
      <c r="T1833">
        <v>12.083333333333336</v>
      </c>
      <c r="U1833">
        <v>284.81666666666661</v>
      </c>
      <c r="V1833">
        <v>100</v>
      </c>
      <c r="W1833">
        <v>100</v>
      </c>
      <c r="X1833">
        <v>0</v>
      </c>
      <c r="Y1833">
        <v>29.023922125645964</v>
      </c>
      <c r="Z1833">
        <v>0</v>
      </c>
      <c r="AA1833">
        <v>1.5523280008497595</v>
      </c>
      <c r="AC1833">
        <v>87.668228989200813</v>
      </c>
      <c r="AE1833">
        <v>24</v>
      </c>
      <c r="AF1833">
        <v>29.657332766415305</v>
      </c>
      <c r="AG1833">
        <v>1084.166666666667</v>
      </c>
      <c r="AH1833">
        <v>100</v>
      </c>
      <c r="AI1833">
        <v>100</v>
      </c>
      <c r="AJ1833">
        <v>214.75599849338013</v>
      </c>
      <c r="AK1833">
        <v>47.963277995769438</v>
      </c>
      <c r="AL1833">
        <v>40.891120654773999</v>
      </c>
      <c r="AN1833">
        <v>99</v>
      </c>
      <c r="AO1833">
        <v>99</v>
      </c>
      <c r="AP1833">
        <v>31</v>
      </c>
      <c r="AQ1833">
        <v>99</v>
      </c>
      <c r="AR1833">
        <v>196.41666666666663</v>
      </c>
      <c r="AS1833">
        <v>37.494713141893214</v>
      </c>
    </row>
    <row r="1834" spans="1:45">
      <c r="A1834">
        <v>23</v>
      </c>
      <c r="B1834">
        <v>239</v>
      </c>
      <c r="C1834">
        <v>2024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</v>
      </c>
      <c r="K1834">
        <v>99</v>
      </c>
      <c r="L1834">
        <v>7</v>
      </c>
      <c r="M1834">
        <v>99</v>
      </c>
      <c r="N1834">
        <v>99</v>
      </c>
      <c r="O1834">
        <v>99</v>
      </c>
      <c r="P1834">
        <v>99</v>
      </c>
      <c r="R1834">
        <v>0</v>
      </c>
      <c r="AN1834">
        <v>99</v>
      </c>
      <c r="AO1834">
        <v>99</v>
      </c>
      <c r="AP1834">
        <v>32</v>
      </c>
      <c r="AQ1834">
        <v>99</v>
      </c>
    </row>
    <row r="1835" spans="1:45">
      <c r="A1835">
        <v>23</v>
      </c>
      <c r="B1835">
        <v>240</v>
      </c>
      <c r="C1835">
        <v>2024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</v>
      </c>
      <c r="K1835">
        <v>99</v>
      </c>
      <c r="L1835">
        <v>7</v>
      </c>
      <c r="M1835">
        <v>99</v>
      </c>
      <c r="N1835">
        <v>99</v>
      </c>
      <c r="O1835">
        <v>99</v>
      </c>
      <c r="P1835">
        <v>99</v>
      </c>
      <c r="R1835">
        <v>0</v>
      </c>
      <c r="AN1835">
        <v>99</v>
      </c>
      <c r="AO1835">
        <v>99</v>
      </c>
      <c r="AP1835">
        <v>33</v>
      </c>
      <c r="AQ1835">
        <v>99</v>
      </c>
    </row>
    <row r="1836" spans="1:45">
      <c r="A1836">
        <v>23</v>
      </c>
      <c r="B1836">
        <v>241</v>
      </c>
      <c r="C1836">
        <v>2024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</v>
      </c>
      <c r="K1836">
        <v>99</v>
      </c>
      <c r="L1836">
        <v>7</v>
      </c>
      <c r="M1836">
        <v>99</v>
      </c>
      <c r="N1836">
        <v>99</v>
      </c>
      <c r="O1836">
        <v>99</v>
      </c>
      <c r="P1836">
        <v>99</v>
      </c>
      <c r="R1836">
        <v>0</v>
      </c>
      <c r="AN1836">
        <v>99</v>
      </c>
      <c r="AO1836">
        <v>99</v>
      </c>
      <c r="AP1836">
        <v>34</v>
      </c>
      <c r="AQ1836">
        <v>99</v>
      </c>
    </row>
    <row r="1837" spans="1:45">
      <c r="A1837">
        <v>23</v>
      </c>
      <c r="B1837">
        <v>242</v>
      </c>
      <c r="C1837">
        <v>2024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</v>
      </c>
      <c r="K1837">
        <v>99</v>
      </c>
      <c r="L1837">
        <v>7</v>
      </c>
      <c r="M1837">
        <v>99</v>
      </c>
      <c r="N1837">
        <v>99</v>
      </c>
      <c r="O1837">
        <v>99</v>
      </c>
      <c r="P1837">
        <v>99</v>
      </c>
      <c r="Q1837">
        <v>1</v>
      </c>
      <c r="R1837">
        <v>1</v>
      </c>
      <c r="S1837">
        <v>7</v>
      </c>
      <c r="T1837">
        <v>10</v>
      </c>
      <c r="U1837">
        <v>308.3</v>
      </c>
      <c r="V1837">
        <v>100</v>
      </c>
      <c r="W1837">
        <v>100</v>
      </c>
      <c r="X1837">
        <v>0</v>
      </c>
      <c r="Y1837">
        <v>0</v>
      </c>
      <c r="Z1837">
        <v>0</v>
      </c>
      <c r="AA1837">
        <v>0</v>
      </c>
      <c r="AE1837">
        <v>6.6666666666666687</v>
      </c>
      <c r="AF1837">
        <v>7.5377130143517279</v>
      </c>
      <c r="AG1837">
        <v>768</v>
      </c>
      <c r="AH1837">
        <v>100</v>
      </c>
      <c r="AI1837">
        <v>100</v>
      </c>
      <c r="AJ1837">
        <v>0</v>
      </c>
      <c r="AN1837">
        <v>99</v>
      </c>
      <c r="AO1837">
        <v>99</v>
      </c>
      <c r="AP1837">
        <v>39</v>
      </c>
      <c r="AQ1837">
        <v>99</v>
      </c>
      <c r="AR1837">
        <v>207</v>
      </c>
      <c r="AS1837">
        <v>34.724794168218857</v>
      </c>
    </row>
    <row r="1838" spans="1:45">
      <c r="A1838">
        <v>23</v>
      </c>
      <c r="B1838">
        <v>243</v>
      </c>
      <c r="C1838">
        <v>2024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</v>
      </c>
      <c r="K1838">
        <v>99</v>
      </c>
      <c r="L1838">
        <v>7</v>
      </c>
      <c r="M1838">
        <v>99</v>
      </c>
      <c r="N1838">
        <v>99</v>
      </c>
      <c r="O1838">
        <v>99</v>
      </c>
      <c r="P1838">
        <v>99</v>
      </c>
      <c r="R1838">
        <v>0</v>
      </c>
      <c r="AN1838">
        <v>99</v>
      </c>
      <c r="AO1838">
        <v>99</v>
      </c>
      <c r="AP1838">
        <v>40</v>
      </c>
      <c r="AQ1838">
        <v>99</v>
      </c>
    </row>
    <row r="1839" spans="1:45">
      <c r="A1839">
        <v>23</v>
      </c>
      <c r="B1839">
        <v>244</v>
      </c>
      <c r="C1839">
        <v>2024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</v>
      </c>
      <c r="K1839">
        <v>99</v>
      </c>
      <c r="L1839">
        <v>7</v>
      </c>
      <c r="M1839">
        <v>99</v>
      </c>
      <c r="N1839">
        <v>99</v>
      </c>
      <c r="O1839">
        <v>99</v>
      </c>
      <c r="P1839">
        <v>99</v>
      </c>
      <c r="Q1839">
        <v>131</v>
      </c>
      <c r="R1839">
        <v>174</v>
      </c>
      <c r="S1839">
        <v>7</v>
      </c>
      <c r="T1839">
        <v>9.4022988505747165</v>
      </c>
      <c r="U1839">
        <v>326.67183908045962</v>
      </c>
      <c r="V1839">
        <v>100</v>
      </c>
      <c r="W1839">
        <v>89.65517241379311</v>
      </c>
      <c r="X1839">
        <v>27.586206896551719</v>
      </c>
      <c r="Y1839">
        <v>44.686844731085955</v>
      </c>
      <c r="Z1839">
        <v>0</v>
      </c>
      <c r="AA1839">
        <v>2.3240856321639378</v>
      </c>
      <c r="AC1839">
        <v>39.31376017250836</v>
      </c>
      <c r="AE1839">
        <v>8.87302396736359</v>
      </c>
      <c r="AF1839">
        <v>10.874568128262764</v>
      </c>
      <c r="AG1839">
        <v>990.42528735632175</v>
      </c>
      <c r="AH1839">
        <v>100</v>
      </c>
      <c r="AI1839">
        <v>100</v>
      </c>
      <c r="AJ1839">
        <v>222.62850517077203</v>
      </c>
      <c r="AK1839">
        <v>44.369591412132905</v>
      </c>
      <c r="AL1839">
        <v>26.319569542422649</v>
      </c>
      <c r="AN1839">
        <v>99</v>
      </c>
      <c r="AO1839">
        <v>99</v>
      </c>
      <c r="AP1839">
        <v>98</v>
      </c>
      <c r="AQ1839">
        <v>99</v>
      </c>
      <c r="AR1839">
        <v>209.85632183908049</v>
      </c>
      <c r="AS1839">
        <v>35.165028654488509</v>
      </c>
    </row>
    <row r="1840" spans="1:45">
      <c r="A1840">
        <v>23</v>
      </c>
      <c r="B1840">
        <v>245</v>
      </c>
      <c r="C1840">
        <v>2024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</v>
      </c>
      <c r="K1840">
        <v>99</v>
      </c>
      <c r="L1840">
        <v>7</v>
      </c>
      <c r="M1840">
        <v>99</v>
      </c>
      <c r="N1840">
        <v>99</v>
      </c>
      <c r="O1840">
        <v>99</v>
      </c>
      <c r="P1840">
        <v>99</v>
      </c>
      <c r="Q1840">
        <v>3</v>
      </c>
      <c r="R1840">
        <v>3</v>
      </c>
      <c r="S1840">
        <v>7</v>
      </c>
      <c r="T1840">
        <v>11</v>
      </c>
      <c r="U1840">
        <v>382.13333333333344</v>
      </c>
      <c r="V1840">
        <v>100</v>
      </c>
      <c r="W1840">
        <v>100</v>
      </c>
      <c r="X1840">
        <v>100</v>
      </c>
      <c r="Y1840">
        <v>5.0387388192757072</v>
      </c>
      <c r="Z1840">
        <v>0</v>
      </c>
      <c r="AA1840">
        <v>1.6329931618554523</v>
      </c>
      <c r="AC1840">
        <v>-97.226303273059102</v>
      </c>
      <c r="AE1840">
        <v>2.1126760563380276</v>
      </c>
      <c r="AF1840">
        <v>3.0330850740147897</v>
      </c>
      <c r="AG1840">
        <v>1578</v>
      </c>
      <c r="AH1840">
        <v>100</v>
      </c>
      <c r="AI1840">
        <v>0</v>
      </c>
      <c r="AJ1840">
        <v>464.55426665424847</v>
      </c>
      <c r="AK1840">
        <v>-8.2024374654454757</v>
      </c>
      <c r="AL1840">
        <v>31.285126805929004</v>
      </c>
      <c r="AN1840">
        <v>99</v>
      </c>
      <c r="AO1840">
        <v>99</v>
      </c>
      <c r="AP1840">
        <v>99</v>
      </c>
      <c r="AQ1840">
        <v>99</v>
      </c>
      <c r="AR1840">
        <v>218</v>
      </c>
      <c r="AS1840">
        <v>36.883682417442969</v>
      </c>
    </row>
    <row r="1841" spans="1:45">
      <c r="A1841">
        <v>23</v>
      </c>
      <c r="B1841">
        <v>246</v>
      </c>
      <c r="C1841">
        <v>2024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</v>
      </c>
      <c r="K1841">
        <v>99</v>
      </c>
      <c r="L1841">
        <v>8</v>
      </c>
      <c r="M1841">
        <v>99</v>
      </c>
      <c r="N1841">
        <v>99</v>
      </c>
      <c r="O1841">
        <v>99</v>
      </c>
      <c r="P1841">
        <v>99</v>
      </c>
      <c r="Q1841">
        <v>35</v>
      </c>
      <c r="R1841">
        <v>43</v>
      </c>
      <c r="S1841">
        <v>8</v>
      </c>
      <c r="T1841">
        <v>13.488372093023251</v>
      </c>
      <c r="U1841">
        <v>426.89999999999992</v>
      </c>
      <c r="V1841">
        <v>100</v>
      </c>
      <c r="W1841">
        <v>100</v>
      </c>
      <c r="X1841">
        <v>97.67441860465118</v>
      </c>
      <c r="Y1841">
        <v>41.431933532954346</v>
      </c>
      <c r="Z1841">
        <v>0</v>
      </c>
      <c r="AA1841">
        <v>1.4843696183472499</v>
      </c>
      <c r="AC1841">
        <v>42.253525738088285</v>
      </c>
      <c r="AE1841">
        <v>0.15207780725022105</v>
      </c>
      <c r="AF1841">
        <v>0.24579992539247075</v>
      </c>
      <c r="AG1841">
        <v>1077.6511627906982</v>
      </c>
      <c r="AH1841">
        <v>100</v>
      </c>
      <c r="AI1841">
        <v>0</v>
      </c>
      <c r="AJ1841">
        <v>204.59408294893905</v>
      </c>
      <c r="AK1841">
        <v>58.3959932064556</v>
      </c>
      <c r="AL1841">
        <v>49.654799338340382</v>
      </c>
      <c r="AN1841">
        <v>99</v>
      </c>
      <c r="AO1841">
        <v>99</v>
      </c>
      <c r="AP1841">
        <v>1</v>
      </c>
      <c r="AQ1841">
        <v>99</v>
      </c>
      <c r="AR1841">
        <v>218.81395348837205</v>
      </c>
      <c r="AS1841">
        <v>40.673847401374424</v>
      </c>
    </row>
    <row r="1842" spans="1:45">
      <c r="A1842">
        <v>23</v>
      </c>
      <c r="B1842">
        <v>247</v>
      </c>
      <c r="C1842">
        <v>2024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</v>
      </c>
      <c r="K1842">
        <v>99</v>
      </c>
      <c r="L1842">
        <v>8</v>
      </c>
      <c r="M1842">
        <v>99</v>
      </c>
      <c r="N1842">
        <v>99</v>
      </c>
      <c r="O1842">
        <v>99</v>
      </c>
      <c r="P1842">
        <v>99</v>
      </c>
      <c r="R1842">
        <v>0</v>
      </c>
      <c r="AN1842">
        <v>99</v>
      </c>
      <c r="AO1842">
        <v>99</v>
      </c>
      <c r="AP1842">
        <v>2</v>
      </c>
      <c r="AQ1842">
        <v>99</v>
      </c>
    </row>
    <row r="1843" spans="1:45">
      <c r="A1843">
        <v>23</v>
      </c>
      <c r="B1843">
        <v>248</v>
      </c>
      <c r="C1843">
        <v>2024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</v>
      </c>
      <c r="K1843">
        <v>99</v>
      </c>
      <c r="L1843">
        <v>8</v>
      </c>
      <c r="M1843">
        <v>99</v>
      </c>
      <c r="N1843">
        <v>99</v>
      </c>
      <c r="O1843">
        <v>99</v>
      </c>
      <c r="P1843">
        <v>99</v>
      </c>
      <c r="R1843">
        <v>0</v>
      </c>
      <c r="AN1843">
        <v>99</v>
      </c>
      <c r="AO1843">
        <v>99</v>
      </c>
      <c r="AP1843">
        <v>3</v>
      </c>
      <c r="AQ1843">
        <v>99</v>
      </c>
    </row>
    <row r="1844" spans="1:45">
      <c r="A1844">
        <v>23</v>
      </c>
      <c r="B1844">
        <v>249</v>
      </c>
      <c r="C1844">
        <v>2024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</v>
      </c>
      <c r="K1844">
        <v>99</v>
      </c>
      <c r="L1844">
        <v>8</v>
      </c>
      <c r="M1844">
        <v>99</v>
      </c>
      <c r="N1844">
        <v>99</v>
      </c>
      <c r="O1844">
        <v>99</v>
      </c>
      <c r="P1844">
        <v>99</v>
      </c>
      <c r="R1844">
        <v>0</v>
      </c>
      <c r="AN1844">
        <v>99</v>
      </c>
      <c r="AO1844">
        <v>99</v>
      </c>
      <c r="AP1844">
        <v>4</v>
      </c>
      <c r="AQ1844">
        <v>99</v>
      </c>
    </row>
    <row r="1845" spans="1:45">
      <c r="A1845">
        <v>23</v>
      </c>
      <c r="B1845">
        <v>250</v>
      </c>
      <c r="C1845">
        <v>2024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</v>
      </c>
      <c r="K1845">
        <v>99</v>
      </c>
      <c r="L1845">
        <v>8</v>
      </c>
      <c r="M1845">
        <v>99</v>
      </c>
      <c r="N1845">
        <v>99</v>
      </c>
      <c r="O1845">
        <v>99</v>
      </c>
      <c r="P1845">
        <v>99</v>
      </c>
      <c r="R1845">
        <v>0</v>
      </c>
      <c r="AN1845">
        <v>99</v>
      </c>
      <c r="AO1845">
        <v>99</v>
      </c>
      <c r="AP1845">
        <v>5</v>
      </c>
      <c r="AQ1845">
        <v>99</v>
      </c>
    </row>
    <row r="1846" spans="1:45">
      <c r="A1846">
        <v>23</v>
      </c>
      <c r="B1846">
        <v>251</v>
      </c>
      <c r="C1846">
        <v>2024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</v>
      </c>
      <c r="K1846">
        <v>99</v>
      </c>
      <c r="L1846">
        <v>8</v>
      </c>
      <c r="M1846">
        <v>99</v>
      </c>
      <c r="N1846">
        <v>99</v>
      </c>
      <c r="O1846">
        <v>99</v>
      </c>
      <c r="P1846">
        <v>99</v>
      </c>
      <c r="R1846">
        <v>0</v>
      </c>
      <c r="AN1846">
        <v>99</v>
      </c>
      <c r="AO1846">
        <v>99</v>
      </c>
      <c r="AP1846">
        <v>6</v>
      </c>
      <c r="AQ1846">
        <v>99</v>
      </c>
    </row>
    <row r="1847" spans="1:45">
      <c r="A1847">
        <v>23</v>
      </c>
      <c r="B1847">
        <v>252</v>
      </c>
      <c r="C1847">
        <v>2024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</v>
      </c>
      <c r="K1847">
        <v>99</v>
      </c>
      <c r="L1847">
        <v>8</v>
      </c>
      <c r="M1847">
        <v>99</v>
      </c>
      <c r="N1847">
        <v>99</v>
      </c>
      <c r="O1847">
        <v>99</v>
      </c>
      <c r="P1847">
        <v>99</v>
      </c>
      <c r="R1847">
        <v>0</v>
      </c>
      <c r="AN1847">
        <v>99</v>
      </c>
      <c r="AO1847">
        <v>99</v>
      </c>
      <c r="AP1847">
        <v>7</v>
      </c>
      <c r="AQ1847">
        <v>99</v>
      </c>
    </row>
    <row r="1848" spans="1:45">
      <c r="A1848">
        <v>23</v>
      </c>
      <c r="B1848">
        <v>253</v>
      </c>
      <c r="C1848">
        <v>2024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</v>
      </c>
      <c r="K1848">
        <v>99</v>
      </c>
      <c r="L1848">
        <v>8</v>
      </c>
      <c r="M1848">
        <v>99</v>
      </c>
      <c r="N1848">
        <v>99</v>
      </c>
      <c r="O1848">
        <v>99</v>
      </c>
      <c r="P1848">
        <v>99</v>
      </c>
      <c r="R1848">
        <v>0</v>
      </c>
      <c r="AN1848">
        <v>99</v>
      </c>
      <c r="AO1848">
        <v>99</v>
      </c>
      <c r="AP1848">
        <v>8</v>
      </c>
      <c r="AQ1848">
        <v>99</v>
      </c>
    </row>
    <row r="1849" spans="1:45">
      <c r="A1849">
        <v>23</v>
      </c>
      <c r="B1849">
        <v>254</v>
      </c>
      <c r="C1849">
        <v>2024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</v>
      </c>
      <c r="K1849">
        <v>99</v>
      </c>
      <c r="L1849">
        <v>8</v>
      </c>
      <c r="M1849">
        <v>99</v>
      </c>
      <c r="N1849">
        <v>99</v>
      </c>
      <c r="O1849">
        <v>99</v>
      </c>
      <c r="P1849">
        <v>99</v>
      </c>
      <c r="Q1849">
        <v>2</v>
      </c>
      <c r="R1849">
        <v>2</v>
      </c>
      <c r="S1849">
        <v>8</v>
      </c>
      <c r="T1849">
        <v>14.5</v>
      </c>
      <c r="U1849">
        <v>361.05</v>
      </c>
      <c r="V1849">
        <v>100</v>
      </c>
      <c r="W1849">
        <v>100</v>
      </c>
      <c r="X1849">
        <v>100</v>
      </c>
      <c r="Y1849">
        <v>7.0499999999999572</v>
      </c>
      <c r="Z1849">
        <v>0</v>
      </c>
      <c r="AA1849">
        <v>0.5</v>
      </c>
      <c r="AC1849">
        <v>99.999999999990294</v>
      </c>
      <c r="AE1849">
        <v>0.14836795252225524</v>
      </c>
      <c r="AF1849">
        <v>0.19579426011813819</v>
      </c>
      <c r="AG1849">
        <v>797</v>
      </c>
      <c r="AH1849">
        <v>100</v>
      </c>
      <c r="AI1849">
        <v>0</v>
      </c>
      <c r="AJ1849">
        <v>22</v>
      </c>
      <c r="AK1849">
        <v>99.999999999985604</v>
      </c>
      <c r="AL1849">
        <v>100</v>
      </c>
      <c r="AN1849">
        <v>99</v>
      </c>
      <c r="AO1849">
        <v>99</v>
      </c>
      <c r="AP1849">
        <v>9</v>
      </c>
      <c r="AQ1849">
        <v>99</v>
      </c>
      <c r="AR1849">
        <v>205</v>
      </c>
      <c r="AS1849">
        <v>41.921223272330174</v>
      </c>
    </row>
    <row r="1850" spans="1:45">
      <c r="A1850">
        <v>23</v>
      </c>
      <c r="B1850">
        <v>255</v>
      </c>
      <c r="C1850">
        <v>2024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</v>
      </c>
      <c r="K1850">
        <v>99</v>
      </c>
      <c r="L1850">
        <v>8</v>
      </c>
      <c r="M1850">
        <v>99</v>
      </c>
      <c r="N1850">
        <v>99</v>
      </c>
      <c r="O1850">
        <v>99</v>
      </c>
      <c r="P1850">
        <v>99</v>
      </c>
      <c r="R1850">
        <v>0</v>
      </c>
      <c r="AN1850">
        <v>99</v>
      </c>
      <c r="AO1850">
        <v>99</v>
      </c>
      <c r="AP1850">
        <v>10</v>
      </c>
      <c r="AQ1850">
        <v>99</v>
      </c>
    </row>
    <row r="1851" spans="1:45">
      <c r="A1851">
        <v>23</v>
      </c>
      <c r="B1851">
        <v>256</v>
      </c>
      <c r="C1851">
        <v>2024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</v>
      </c>
      <c r="K1851">
        <v>99</v>
      </c>
      <c r="L1851">
        <v>8</v>
      </c>
      <c r="M1851">
        <v>99</v>
      </c>
      <c r="N1851">
        <v>99</v>
      </c>
      <c r="O1851">
        <v>99</v>
      </c>
      <c r="P1851">
        <v>99</v>
      </c>
      <c r="R1851">
        <v>0</v>
      </c>
      <c r="AN1851">
        <v>99</v>
      </c>
      <c r="AO1851">
        <v>99</v>
      </c>
      <c r="AP1851">
        <v>11</v>
      </c>
      <c r="AQ1851">
        <v>99</v>
      </c>
    </row>
    <row r="1852" spans="1:45">
      <c r="A1852">
        <v>23</v>
      </c>
      <c r="B1852">
        <v>257</v>
      </c>
      <c r="C1852">
        <v>2024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</v>
      </c>
      <c r="K1852">
        <v>99</v>
      </c>
      <c r="L1852">
        <v>8</v>
      </c>
      <c r="M1852">
        <v>99</v>
      </c>
      <c r="N1852">
        <v>99</v>
      </c>
      <c r="O1852">
        <v>99</v>
      </c>
      <c r="P1852">
        <v>99</v>
      </c>
      <c r="R1852">
        <v>0</v>
      </c>
      <c r="AN1852">
        <v>99</v>
      </c>
      <c r="AO1852">
        <v>99</v>
      </c>
      <c r="AP1852">
        <v>12</v>
      </c>
      <c r="AQ1852">
        <v>99</v>
      </c>
    </row>
    <row r="1853" spans="1:45">
      <c r="A1853">
        <v>23</v>
      </c>
      <c r="B1853">
        <v>258</v>
      </c>
      <c r="C1853">
        <v>2024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</v>
      </c>
      <c r="K1853">
        <v>99</v>
      </c>
      <c r="L1853">
        <v>8</v>
      </c>
      <c r="M1853">
        <v>99</v>
      </c>
      <c r="N1853">
        <v>99</v>
      </c>
      <c r="O1853">
        <v>99</v>
      </c>
      <c r="P1853">
        <v>99</v>
      </c>
      <c r="Q1853">
        <v>3</v>
      </c>
      <c r="R1853">
        <v>3</v>
      </c>
      <c r="S1853">
        <v>8</v>
      </c>
      <c r="T1853">
        <v>10.666666666666664</v>
      </c>
      <c r="U1853">
        <v>421.8</v>
      </c>
      <c r="V1853">
        <v>100</v>
      </c>
      <c r="W1853">
        <v>100</v>
      </c>
      <c r="X1853">
        <v>100</v>
      </c>
      <c r="Y1853">
        <v>54.36070884992791</v>
      </c>
      <c r="Z1853">
        <v>0</v>
      </c>
      <c r="AA1853">
        <v>2.0548046676563274</v>
      </c>
      <c r="AC1853">
        <v>93.613311682906385</v>
      </c>
      <c r="AE1853">
        <v>1.0489510489510487</v>
      </c>
      <c r="AF1853">
        <v>1.5437166802893711</v>
      </c>
      <c r="AG1853">
        <v>1148.333333333333</v>
      </c>
      <c r="AH1853">
        <v>100</v>
      </c>
      <c r="AI1853">
        <v>0</v>
      </c>
      <c r="AJ1853">
        <v>215.33591329723816</v>
      </c>
      <c r="AK1853">
        <v>94.959089471078258</v>
      </c>
      <c r="AL1853">
        <v>99.918158068432021</v>
      </c>
      <c r="AN1853">
        <v>99</v>
      </c>
      <c r="AO1853">
        <v>99</v>
      </c>
      <c r="AP1853">
        <v>13</v>
      </c>
      <c r="AQ1853">
        <v>99</v>
      </c>
      <c r="AR1853">
        <v>222</v>
      </c>
      <c r="AS1853">
        <v>38.36507055408596</v>
      </c>
    </row>
    <row r="1854" spans="1:45">
      <c r="A1854">
        <v>23</v>
      </c>
      <c r="B1854">
        <v>259</v>
      </c>
      <c r="C1854">
        <v>2024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</v>
      </c>
      <c r="K1854">
        <v>99</v>
      </c>
      <c r="L1854">
        <v>8</v>
      </c>
      <c r="M1854">
        <v>99</v>
      </c>
      <c r="N1854">
        <v>99</v>
      </c>
      <c r="O1854">
        <v>99</v>
      </c>
      <c r="P1854">
        <v>99</v>
      </c>
      <c r="R1854">
        <v>0</v>
      </c>
      <c r="AN1854">
        <v>99</v>
      </c>
      <c r="AO1854">
        <v>99</v>
      </c>
      <c r="AP1854">
        <v>14</v>
      </c>
      <c r="AQ1854">
        <v>99</v>
      </c>
    </row>
    <row r="1855" spans="1:45">
      <c r="A1855">
        <v>23</v>
      </c>
      <c r="B1855">
        <v>260</v>
      </c>
      <c r="C1855">
        <v>2024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</v>
      </c>
      <c r="K1855">
        <v>99</v>
      </c>
      <c r="L1855">
        <v>8</v>
      </c>
      <c r="M1855">
        <v>99</v>
      </c>
      <c r="N1855">
        <v>99</v>
      </c>
      <c r="O1855">
        <v>99</v>
      </c>
      <c r="P1855">
        <v>99</v>
      </c>
      <c r="R1855">
        <v>0</v>
      </c>
      <c r="AN1855">
        <v>99</v>
      </c>
      <c r="AO1855">
        <v>99</v>
      </c>
      <c r="AP1855">
        <v>15</v>
      </c>
      <c r="AQ1855">
        <v>99</v>
      </c>
    </row>
    <row r="1856" spans="1:45">
      <c r="A1856">
        <v>23</v>
      </c>
      <c r="B1856">
        <v>261</v>
      </c>
      <c r="C1856">
        <v>2024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</v>
      </c>
      <c r="K1856">
        <v>99</v>
      </c>
      <c r="L1856">
        <v>8</v>
      </c>
      <c r="M1856">
        <v>99</v>
      </c>
      <c r="N1856">
        <v>99</v>
      </c>
      <c r="O1856">
        <v>99</v>
      </c>
      <c r="P1856">
        <v>99</v>
      </c>
      <c r="R1856">
        <v>0</v>
      </c>
      <c r="AN1856">
        <v>99</v>
      </c>
      <c r="AO1856">
        <v>99</v>
      </c>
      <c r="AP1856">
        <v>16</v>
      </c>
      <c r="AQ1856">
        <v>99</v>
      </c>
    </row>
    <row r="1857" spans="1:45">
      <c r="A1857">
        <v>23</v>
      </c>
      <c r="B1857">
        <v>262</v>
      </c>
      <c r="C1857">
        <v>2024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</v>
      </c>
      <c r="K1857">
        <v>99</v>
      </c>
      <c r="L1857">
        <v>8</v>
      </c>
      <c r="M1857">
        <v>99</v>
      </c>
      <c r="N1857">
        <v>99</v>
      </c>
      <c r="O1857">
        <v>99</v>
      </c>
      <c r="P1857">
        <v>99</v>
      </c>
      <c r="R1857">
        <v>0</v>
      </c>
      <c r="AN1857">
        <v>99</v>
      </c>
      <c r="AO1857">
        <v>99</v>
      </c>
      <c r="AP1857">
        <v>17</v>
      </c>
      <c r="AQ1857">
        <v>99</v>
      </c>
    </row>
    <row r="1858" spans="1:45">
      <c r="A1858">
        <v>23</v>
      </c>
      <c r="B1858">
        <v>263</v>
      </c>
      <c r="C1858">
        <v>2024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</v>
      </c>
      <c r="K1858">
        <v>99</v>
      </c>
      <c r="L1858">
        <v>8</v>
      </c>
      <c r="M1858">
        <v>99</v>
      </c>
      <c r="N1858">
        <v>99</v>
      </c>
      <c r="O1858">
        <v>99</v>
      </c>
      <c r="P1858">
        <v>99</v>
      </c>
      <c r="Q1858">
        <v>26</v>
      </c>
      <c r="R1858">
        <v>30</v>
      </c>
      <c r="S1858">
        <v>8</v>
      </c>
      <c r="T1858">
        <v>13.366666666666671</v>
      </c>
      <c r="U1858">
        <v>372.11333333333329</v>
      </c>
      <c r="V1858">
        <v>100</v>
      </c>
      <c r="W1858">
        <v>100</v>
      </c>
      <c r="X1858">
        <v>76.666666666666686</v>
      </c>
      <c r="Y1858">
        <v>42.147184432125179</v>
      </c>
      <c r="Z1858">
        <v>0</v>
      </c>
      <c r="AA1858">
        <v>1.1967548714010769</v>
      </c>
      <c r="AC1858">
        <v>12.374695781223362</v>
      </c>
      <c r="AE1858">
        <v>2.5974025974025969</v>
      </c>
      <c r="AF1858">
        <v>3.6984740158628129</v>
      </c>
      <c r="AG1858">
        <v>1110.1333333333337</v>
      </c>
      <c r="AH1858">
        <v>100</v>
      </c>
      <c r="AI1858">
        <v>100</v>
      </c>
      <c r="AJ1858">
        <v>247.02965184141095</v>
      </c>
      <c r="AK1858">
        <v>68.139017647517008</v>
      </c>
      <c r="AL1858">
        <v>29.524500696444179</v>
      </c>
      <c r="AN1858">
        <v>99</v>
      </c>
      <c r="AO1858">
        <v>99</v>
      </c>
      <c r="AP1858">
        <v>21</v>
      </c>
      <c r="AQ1858">
        <v>99</v>
      </c>
      <c r="AR1858">
        <v>210.8</v>
      </c>
      <c r="AS1858">
        <v>39.590077046864749</v>
      </c>
    </row>
    <row r="1859" spans="1:45">
      <c r="A1859">
        <v>23</v>
      </c>
      <c r="B1859">
        <v>264</v>
      </c>
      <c r="C1859">
        <v>2024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</v>
      </c>
      <c r="K1859">
        <v>99</v>
      </c>
      <c r="L1859">
        <v>8</v>
      </c>
      <c r="M1859">
        <v>99</v>
      </c>
      <c r="N1859">
        <v>99</v>
      </c>
      <c r="O1859">
        <v>99</v>
      </c>
      <c r="P1859">
        <v>99</v>
      </c>
      <c r="Q1859">
        <v>177</v>
      </c>
      <c r="R1859">
        <v>251</v>
      </c>
      <c r="S1859">
        <v>8</v>
      </c>
      <c r="T1859">
        <v>9.617529880478088</v>
      </c>
      <c r="U1859">
        <v>369.8286852589643</v>
      </c>
      <c r="V1859">
        <v>100</v>
      </c>
      <c r="W1859">
        <v>96.812749003984067</v>
      </c>
      <c r="X1859">
        <v>65.338645418326706</v>
      </c>
      <c r="Y1859">
        <v>42.916541516314155</v>
      </c>
      <c r="Z1859">
        <v>0</v>
      </c>
      <c r="AA1859">
        <v>1.6810199765195371</v>
      </c>
      <c r="AC1859">
        <v>24.927353618525448</v>
      </c>
      <c r="AE1859">
        <v>10.436590436590436</v>
      </c>
      <c r="AF1859">
        <v>12.87787226202844</v>
      </c>
      <c r="AG1859">
        <v>1009.4302788844622</v>
      </c>
      <c r="AH1859">
        <v>100</v>
      </c>
      <c r="AI1859">
        <v>100</v>
      </c>
      <c r="AJ1859">
        <v>212.20186519714963</v>
      </c>
      <c r="AK1859">
        <v>66.984072905700003</v>
      </c>
      <c r="AL1859">
        <v>11.621417296831533</v>
      </c>
      <c r="AN1859">
        <v>99</v>
      </c>
      <c r="AO1859">
        <v>99</v>
      </c>
      <c r="AP1859">
        <v>22</v>
      </c>
      <c r="AQ1859">
        <v>99</v>
      </c>
      <c r="AR1859">
        <v>213.92430278884464</v>
      </c>
      <c r="AS1859">
        <v>37.641768618018837</v>
      </c>
    </row>
    <row r="1860" spans="1:45">
      <c r="A1860">
        <v>23</v>
      </c>
      <c r="B1860">
        <v>265</v>
      </c>
      <c r="C1860">
        <v>2024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</v>
      </c>
      <c r="K1860">
        <v>99</v>
      </c>
      <c r="L1860">
        <v>8</v>
      </c>
      <c r="M1860">
        <v>99</v>
      </c>
      <c r="N1860">
        <v>99</v>
      </c>
      <c r="O1860">
        <v>99</v>
      </c>
      <c r="P1860">
        <v>99</v>
      </c>
      <c r="Q1860">
        <v>95</v>
      </c>
      <c r="R1860">
        <v>130</v>
      </c>
      <c r="S1860">
        <v>8</v>
      </c>
      <c r="T1860">
        <v>12.353846153846156</v>
      </c>
      <c r="U1860">
        <v>349.33538461538456</v>
      </c>
      <c r="V1860">
        <v>100</v>
      </c>
      <c r="W1860">
        <v>100</v>
      </c>
      <c r="X1860">
        <v>48.461538461538446</v>
      </c>
      <c r="Y1860">
        <v>42.925342813089991</v>
      </c>
      <c r="Z1860">
        <v>0</v>
      </c>
      <c r="AA1860">
        <v>1.513333246444055</v>
      </c>
      <c r="AC1860">
        <v>46.647063052585914</v>
      </c>
      <c r="AE1860">
        <v>7.2182121043864509</v>
      </c>
      <c r="AF1860">
        <v>9.2789228230943319</v>
      </c>
      <c r="AG1860">
        <v>976.2692307692306</v>
      </c>
      <c r="AH1860">
        <v>100</v>
      </c>
      <c r="AI1860">
        <v>100</v>
      </c>
      <c r="AJ1860">
        <v>220.20252176511528</v>
      </c>
      <c r="AK1860">
        <v>61.029398790360659</v>
      </c>
      <c r="AL1860">
        <v>51.052669012534317</v>
      </c>
      <c r="AN1860">
        <v>99</v>
      </c>
      <c r="AO1860">
        <v>99</v>
      </c>
      <c r="AP1860">
        <v>23</v>
      </c>
      <c r="AQ1860">
        <v>99</v>
      </c>
      <c r="AR1860">
        <v>207.03076923076927</v>
      </c>
      <c r="AS1860">
        <v>39.208232847971821</v>
      </c>
    </row>
    <row r="1861" spans="1:45">
      <c r="A1861">
        <v>23</v>
      </c>
      <c r="B1861">
        <v>266</v>
      </c>
      <c r="C1861">
        <v>2024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</v>
      </c>
      <c r="K1861">
        <v>99</v>
      </c>
      <c r="L1861">
        <v>8</v>
      </c>
      <c r="M1861">
        <v>99</v>
      </c>
      <c r="N1861">
        <v>99</v>
      </c>
      <c r="O1861">
        <v>99</v>
      </c>
      <c r="P1861">
        <v>99</v>
      </c>
      <c r="Q1861">
        <v>166</v>
      </c>
      <c r="R1861">
        <v>285</v>
      </c>
      <c r="S1861">
        <v>8</v>
      </c>
      <c r="T1861">
        <v>8.185964912280701</v>
      </c>
      <c r="U1861">
        <v>333.78596491228075</v>
      </c>
      <c r="V1861">
        <v>100</v>
      </c>
      <c r="W1861">
        <v>85.614035087719301</v>
      </c>
      <c r="X1861">
        <v>34.035087719298247</v>
      </c>
      <c r="Y1861">
        <v>37.237234895537753</v>
      </c>
      <c r="Z1861">
        <v>0</v>
      </c>
      <c r="AA1861">
        <v>1.6745188988567796</v>
      </c>
      <c r="AC1861">
        <v>39.299624597346792</v>
      </c>
      <c r="AE1861">
        <v>17.004773269689736</v>
      </c>
      <c r="AF1861">
        <v>19.218919389594394</v>
      </c>
      <c r="AG1861">
        <v>1026.0631578947368</v>
      </c>
      <c r="AH1861">
        <v>100</v>
      </c>
      <c r="AI1861">
        <v>100</v>
      </c>
      <c r="AJ1861">
        <v>215.19542210579425</v>
      </c>
      <c r="AK1861">
        <v>66.34637744462961</v>
      </c>
      <c r="AL1861">
        <v>24.815773565325621</v>
      </c>
      <c r="AN1861">
        <v>99</v>
      </c>
      <c r="AO1861">
        <v>99</v>
      </c>
      <c r="AP1861">
        <v>24</v>
      </c>
      <c r="AQ1861">
        <v>99</v>
      </c>
      <c r="AR1861">
        <v>208.14385964912279</v>
      </c>
      <c r="AS1861">
        <v>36.900841443524278</v>
      </c>
    </row>
    <row r="1862" spans="1:45">
      <c r="A1862">
        <v>23</v>
      </c>
      <c r="B1862">
        <v>267</v>
      </c>
      <c r="C1862">
        <v>2024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</v>
      </c>
      <c r="K1862">
        <v>99</v>
      </c>
      <c r="L1862">
        <v>8</v>
      </c>
      <c r="M1862">
        <v>99</v>
      </c>
      <c r="N1862">
        <v>99</v>
      </c>
      <c r="O1862">
        <v>99</v>
      </c>
      <c r="P1862">
        <v>99</v>
      </c>
      <c r="Q1862">
        <v>26</v>
      </c>
      <c r="R1862">
        <v>38</v>
      </c>
      <c r="S1862">
        <v>8</v>
      </c>
      <c r="T1862">
        <v>10.947368421052632</v>
      </c>
      <c r="U1862">
        <v>380.20526315789488</v>
      </c>
      <c r="V1862">
        <v>100</v>
      </c>
      <c r="W1862">
        <v>100</v>
      </c>
      <c r="X1862">
        <v>76.31578947368422</v>
      </c>
      <c r="Y1862">
        <v>38.863519271854905</v>
      </c>
      <c r="Z1862">
        <v>0</v>
      </c>
      <c r="AA1862">
        <v>1.2554589938817404</v>
      </c>
      <c r="AC1862">
        <v>21.218648655283474</v>
      </c>
      <c r="AE1862">
        <v>5.1351351351351342</v>
      </c>
      <c r="AF1862">
        <v>6.9313352696052304</v>
      </c>
      <c r="AG1862">
        <v>1039</v>
      </c>
      <c r="AH1862">
        <v>100</v>
      </c>
      <c r="AI1862">
        <v>100</v>
      </c>
      <c r="AJ1862">
        <v>239.81220723066221</v>
      </c>
      <c r="AK1862">
        <v>58.615680844811138</v>
      </c>
      <c r="AL1862">
        <v>27.847637453297235</v>
      </c>
      <c r="AN1862">
        <v>99</v>
      </c>
      <c r="AO1862">
        <v>99</v>
      </c>
      <c r="AP1862">
        <v>25</v>
      </c>
      <c r="AQ1862">
        <v>99</v>
      </c>
      <c r="AR1862">
        <v>214.97368421052636</v>
      </c>
      <c r="AS1862">
        <v>38.155431829929441</v>
      </c>
    </row>
    <row r="1863" spans="1:45">
      <c r="A1863">
        <v>23</v>
      </c>
      <c r="B1863">
        <v>268</v>
      </c>
      <c r="C1863">
        <v>2024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</v>
      </c>
      <c r="K1863">
        <v>99</v>
      </c>
      <c r="L1863">
        <v>8</v>
      </c>
      <c r="M1863">
        <v>99</v>
      </c>
      <c r="N1863">
        <v>99</v>
      </c>
      <c r="O1863">
        <v>99</v>
      </c>
      <c r="P1863">
        <v>99</v>
      </c>
      <c r="Q1863">
        <v>5</v>
      </c>
      <c r="R1863">
        <v>5</v>
      </c>
      <c r="S1863">
        <v>8</v>
      </c>
      <c r="T1863">
        <v>8.8000000000000007</v>
      </c>
      <c r="U1863">
        <v>368.08</v>
      </c>
      <c r="V1863">
        <v>100</v>
      </c>
      <c r="W1863">
        <v>100</v>
      </c>
      <c r="X1863">
        <v>60</v>
      </c>
      <c r="Y1863">
        <v>30.554960317434329</v>
      </c>
      <c r="Z1863">
        <v>0</v>
      </c>
      <c r="AA1863">
        <v>1.3266499161421563</v>
      </c>
      <c r="AC1863">
        <v>-72.587803344276722</v>
      </c>
      <c r="AE1863">
        <v>4.3478260869565215</v>
      </c>
      <c r="AF1863">
        <v>5.2764971673662222</v>
      </c>
      <c r="AG1863">
        <v>911.8</v>
      </c>
      <c r="AH1863">
        <v>100</v>
      </c>
      <c r="AI1863">
        <v>100</v>
      </c>
      <c r="AJ1863">
        <v>150.23634713344219</v>
      </c>
      <c r="AK1863">
        <v>76.943741411373423</v>
      </c>
      <c r="AL1863">
        <v>-33.334832275896247</v>
      </c>
      <c r="AN1863">
        <v>99</v>
      </c>
      <c r="AO1863">
        <v>99</v>
      </c>
      <c r="AP1863">
        <v>26</v>
      </c>
      <c r="AQ1863">
        <v>99</v>
      </c>
      <c r="AR1863">
        <v>213</v>
      </c>
      <c r="AS1863">
        <v>38.102894732070062</v>
      </c>
    </row>
    <row r="1864" spans="1:45">
      <c r="A1864">
        <v>23</v>
      </c>
      <c r="B1864">
        <v>269</v>
      </c>
      <c r="C1864">
        <v>2024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</v>
      </c>
      <c r="K1864">
        <v>99</v>
      </c>
      <c r="L1864">
        <v>8</v>
      </c>
      <c r="M1864">
        <v>99</v>
      </c>
      <c r="N1864">
        <v>99</v>
      </c>
      <c r="O1864">
        <v>99</v>
      </c>
      <c r="P1864">
        <v>99</v>
      </c>
      <c r="R1864">
        <v>0</v>
      </c>
      <c r="AN1864">
        <v>99</v>
      </c>
      <c r="AO1864">
        <v>99</v>
      </c>
      <c r="AP1864">
        <v>27</v>
      </c>
      <c r="AQ1864">
        <v>99</v>
      </c>
    </row>
    <row r="1865" spans="1:45">
      <c r="A1865">
        <v>23</v>
      </c>
      <c r="B1865">
        <v>270</v>
      </c>
      <c r="C1865">
        <v>2024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</v>
      </c>
      <c r="K1865">
        <v>99</v>
      </c>
      <c r="L1865">
        <v>8</v>
      </c>
      <c r="M1865">
        <v>99</v>
      </c>
      <c r="N1865">
        <v>99</v>
      </c>
      <c r="O1865">
        <v>99</v>
      </c>
      <c r="P1865">
        <v>99</v>
      </c>
      <c r="Q1865">
        <v>3</v>
      </c>
      <c r="R1865">
        <v>3</v>
      </c>
      <c r="S1865">
        <v>8</v>
      </c>
      <c r="T1865">
        <v>11.333333333333336</v>
      </c>
      <c r="U1865">
        <v>326.96666666666675</v>
      </c>
      <c r="V1865">
        <v>100</v>
      </c>
      <c r="W1865">
        <v>100</v>
      </c>
      <c r="X1865">
        <v>33.333333333333343</v>
      </c>
      <c r="Y1865">
        <v>24.475066677925312</v>
      </c>
      <c r="Z1865">
        <v>0</v>
      </c>
      <c r="AA1865">
        <v>0.47140452079101841</v>
      </c>
      <c r="AC1865">
        <v>-40.928779474359779</v>
      </c>
      <c r="AE1865">
        <v>1.875</v>
      </c>
      <c r="AF1865">
        <v>2.523170000797414</v>
      </c>
      <c r="AG1865">
        <v>888.6666666666664</v>
      </c>
      <c r="AH1865">
        <v>100</v>
      </c>
      <c r="AI1865">
        <v>100</v>
      </c>
      <c r="AJ1865">
        <v>89.893764460550841</v>
      </c>
      <c r="AK1865">
        <v>89.443157531746706</v>
      </c>
      <c r="AL1865">
        <v>4.1952144166629628</v>
      </c>
      <c r="AN1865">
        <v>99</v>
      </c>
      <c r="AO1865">
        <v>99</v>
      </c>
      <c r="AP1865">
        <v>28</v>
      </c>
      <c r="AQ1865">
        <v>99</v>
      </c>
      <c r="AR1865">
        <v>202.66666666666663</v>
      </c>
      <c r="AS1865">
        <v>39.241849946062942</v>
      </c>
    </row>
    <row r="1866" spans="1:45">
      <c r="A1866">
        <v>23</v>
      </c>
      <c r="B1866">
        <v>271</v>
      </c>
      <c r="C1866">
        <v>2024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</v>
      </c>
      <c r="K1866">
        <v>99</v>
      </c>
      <c r="L1866">
        <v>8</v>
      </c>
      <c r="M1866">
        <v>99</v>
      </c>
      <c r="N1866">
        <v>99</v>
      </c>
      <c r="O1866">
        <v>99</v>
      </c>
      <c r="P1866">
        <v>99</v>
      </c>
      <c r="R1866">
        <v>0</v>
      </c>
      <c r="AN1866">
        <v>99</v>
      </c>
      <c r="AO1866">
        <v>99</v>
      </c>
      <c r="AP1866">
        <v>29</v>
      </c>
      <c r="AQ1866">
        <v>99</v>
      </c>
    </row>
    <row r="1867" spans="1:45">
      <c r="A1867">
        <v>23</v>
      </c>
      <c r="B1867">
        <v>272</v>
      </c>
      <c r="C1867">
        <v>2024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</v>
      </c>
      <c r="K1867">
        <v>99</v>
      </c>
      <c r="L1867">
        <v>8</v>
      </c>
      <c r="M1867">
        <v>99</v>
      </c>
      <c r="N1867">
        <v>99</v>
      </c>
      <c r="O1867">
        <v>99</v>
      </c>
      <c r="P1867">
        <v>99</v>
      </c>
      <c r="Q1867">
        <v>2</v>
      </c>
      <c r="R1867">
        <v>2</v>
      </c>
      <c r="S1867">
        <v>8</v>
      </c>
      <c r="T1867">
        <v>6</v>
      </c>
      <c r="U1867">
        <v>307.5</v>
      </c>
      <c r="V1867">
        <v>100</v>
      </c>
      <c r="W1867">
        <v>50</v>
      </c>
      <c r="X1867">
        <v>0</v>
      </c>
      <c r="Y1867">
        <v>25.100000000000193</v>
      </c>
      <c r="Z1867">
        <v>0</v>
      </c>
      <c r="AA1867">
        <v>1</v>
      </c>
      <c r="AC1867">
        <v>100.00000000000075</v>
      </c>
      <c r="AE1867">
        <v>25</v>
      </c>
      <c r="AF1867">
        <v>29.36401833460657</v>
      </c>
      <c r="AG1867">
        <v>990</v>
      </c>
      <c r="AH1867">
        <v>100</v>
      </c>
      <c r="AI1867">
        <v>100</v>
      </c>
      <c r="AJ1867">
        <v>240</v>
      </c>
      <c r="AK1867">
        <v>99.999999999999247</v>
      </c>
      <c r="AL1867">
        <v>100</v>
      </c>
      <c r="AN1867">
        <v>99</v>
      </c>
      <c r="AO1867">
        <v>99</v>
      </c>
      <c r="AP1867">
        <v>30</v>
      </c>
      <c r="AQ1867">
        <v>99</v>
      </c>
      <c r="AR1867">
        <v>202.5</v>
      </c>
      <c r="AS1867">
        <v>36.938426732936406</v>
      </c>
    </row>
    <row r="1868" spans="1:45">
      <c r="A1868">
        <v>23</v>
      </c>
      <c r="B1868">
        <v>273</v>
      </c>
      <c r="C1868">
        <v>2024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</v>
      </c>
      <c r="K1868">
        <v>99</v>
      </c>
      <c r="L1868">
        <v>8</v>
      </c>
      <c r="M1868">
        <v>99</v>
      </c>
      <c r="N1868">
        <v>99</v>
      </c>
      <c r="O1868">
        <v>99</v>
      </c>
      <c r="P1868">
        <v>99</v>
      </c>
      <c r="R1868">
        <v>0</v>
      </c>
      <c r="AN1868">
        <v>99</v>
      </c>
      <c r="AO1868">
        <v>99</v>
      </c>
      <c r="AP1868">
        <v>31</v>
      </c>
      <c r="AQ1868">
        <v>99</v>
      </c>
    </row>
    <row r="1869" spans="1:45">
      <c r="A1869">
        <v>23</v>
      </c>
      <c r="B1869">
        <v>274</v>
      </c>
      <c r="C1869">
        <v>2024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</v>
      </c>
      <c r="K1869">
        <v>99</v>
      </c>
      <c r="L1869">
        <v>8</v>
      </c>
      <c r="M1869">
        <v>99</v>
      </c>
      <c r="N1869">
        <v>99</v>
      </c>
      <c r="O1869">
        <v>99</v>
      </c>
      <c r="P1869">
        <v>99</v>
      </c>
      <c r="R1869">
        <v>0</v>
      </c>
      <c r="AN1869">
        <v>99</v>
      </c>
      <c r="AO1869">
        <v>99</v>
      </c>
      <c r="AP1869">
        <v>32</v>
      </c>
      <c r="AQ1869">
        <v>99</v>
      </c>
    </row>
    <row r="1870" spans="1:45">
      <c r="A1870">
        <v>23</v>
      </c>
      <c r="B1870">
        <v>275</v>
      </c>
      <c r="C1870">
        <v>2024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</v>
      </c>
      <c r="K1870">
        <v>99</v>
      </c>
      <c r="L1870">
        <v>8</v>
      </c>
      <c r="M1870">
        <v>99</v>
      </c>
      <c r="N1870">
        <v>99</v>
      </c>
      <c r="O1870">
        <v>99</v>
      </c>
      <c r="P1870">
        <v>99</v>
      </c>
      <c r="R1870">
        <v>0</v>
      </c>
      <c r="AN1870">
        <v>99</v>
      </c>
      <c r="AO1870">
        <v>99</v>
      </c>
      <c r="AP1870">
        <v>33</v>
      </c>
      <c r="AQ1870">
        <v>99</v>
      </c>
    </row>
    <row r="1871" spans="1:45">
      <c r="A1871">
        <v>23</v>
      </c>
      <c r="B1871">
        <v>276</v>
      </c>
      <c r="C1871">
        <v>2024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</v>
      </c>
      <c r="K1871">
        <v>99</v>
      </c>
      <c r="L1871">
        <v>8</v>
      </c>
      <c r="M1871">
        <v>99</v>
      </c>
      <c r="N1871">
        <v>99</v>
      </c>
      <c r="O1871">
        <v>99</v>
      </c>
      <c r="P1871">
        <v>99</v>
      </c>
      <c r="R1871">
        <v>0</v>
      </c>
      <c r="AN1871">
        <v>99</v>
      </c>
      <c r="AO1871">
        <v>99</v>
      </c>
      <c r="AP1871">
        <v>34</v>
      </c>
      <c r="AQ1871">
        <v>99</v>
      </c>
    </row>
    <row r="1872" spans="1:45">
      <c r="A1872">
        <v>23</v>
      </c>
      <c r="B1872">
        <v>277</v>
      </c>
      <c r="C1872">
        <v>2024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</v>
      </c>
      <c r="K1872">
        <v>99</v>
      </c>
      <c r="L1872">
        <v>8</v>
      </c>
      <c r="M1872">
        <v>99</v>
      </c>
      <c r="N1872">
        <v>99</v>
      </c>
      <c r="O1872">
        <v>99</v>
      </c>
      <c r="P1872">
        <v>99</v>
      </c>
      <c r="Q1872">
        <v>1</v>
      </c>
      <c r="R1872">
        <v>1</v>
      </c>
      <c r="S1872">
        <v>8</v>
      </c>
      <c r="T1872">
        <v>13</v>
      </c>
      <c r="U1872">
        <v>370</v>
      </c>
      <c r="V1872">
        <v>100</v>
      </c>
      <c r="W1872">
        <v>100</v>
      </c>
      <c r="X1872">
        <v>100</v>
      </c>
      <c r="Y1872">
        <v>0</v>
      </c>
      <c r="Z1872">
        <v>0</v>
      </c>
      <c r="AA1872">
        <v>0</v>
      </c>
      <c r="AE1872">
        <v>6.6666666666666687</v>
      </c>
      <c r="AF1872">
        <v>9.0462335884208223</v>
      </c>
      <c r="AG1872">
        <v>1254</v>
      </c>
      <c r="AH1872">
        <v>100</v>
      </c>
      <c r="AI1872">
        <v>100</v>
      </c>
      <c r="AJ1872">
        <v>0</v>
      </c>
      <c r="AN1872">
        <v>99</v>
      </c>
      <c r="AO1872">
        <v>99</v>
      </c>
      <c r="AP1872">
        <v>39</v>
      </c>
      <c r="AQ1872">
        <v>99</v>
      </c>
      <c r="AR1872">
        <v>208</v>
      </c>
      <c r="AS1872">
        <v>41.116081588529809</v>
      </c>
    </row>
    <row r="1873" spans="1:45">
      <c r="A1873">
        <v>23</v>
      </c>
      <c r="B1873">
        <v>278</v>
      </c>
      <c r="C1873">
        <v>2024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</v>
      </c>
      <c r="K1873">
        <v>99</v>
      </c>
      <c r="L1873">
        <v>8</v>
      </c>
      <c r="M1873">
        <v>99</v>
      </c>
      <c r="N1873">
        <v>99</v>
      </c>
      <c r="O1873">
        <v>99</v>
      </c>
      <c r="P1873">
        <v>99</v>
      </c>
      <c r="R1873">
        <v>0</v>
      </c>
      <c r="AN1873">
        <v>99</v>
      </c>
      <c r="AO1873">
        <v>99</v>
      </c>
      <c r="AP1873">
        <v>40</v>
      </c>
      <c r="AQ1873">
        <v>99</v>
      </c>
    </row>
    <row r="1874" spans="1:45">
      <c r="A1874">
        <v>23</v>
      </c>
      <c r="B1874">
        <v>279</v>
      </c>
      <c r="C1874">
        <v>2024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</v>
      </c>
      <c r="K1874">
        <v>99</v>
      </c>
      <c r="L1874">
        <v>8</v>
      </c>
      <c r="M1874">
        <v>99</v>
      </c>
      <c r="N1874">
        <v>99</v>
      </c>
      <c r="O1874">
        <v>99</v>
      </c>
      <c r="P1874">
        <v>99</v>
      </c>
      <c r="Q1874">
        <v>48</v>
      </c>
      <c r="R1874">
        <v>72</v>
      </c>
      <c r="S1874">
        <v>8</v>
      </c>
      <c r="T1874">
        <v>10.527777777777779</v>
      </c>
      <c r="U1874">
        <v>352.69166666666655</v>
      </c>
      <c r="V1874">
        <v>100</v>
      </c>
      <c r="W1874">
        <v>95.833333333333314</v>
      </c>
      <c r="X1874">
        <v>52.777777777777779</v>
      </c>
      <c r="Y1874">
        <v>50.265472327764925</v>
      </c>
      <c r="Z1874">
        <v>0</v>
      </c>
      <c r="AA1874">
        <v>2.3686155251903638</v>
      </c>
      <c r="AC1874">
        <v>48.723466529641023</v>
      </c>
      <c r="AE1874">
        <v>3.6715961244263129</v>
      </c>
      <c r="AF1874">
        <v>4.8582377853883205</v>
      </c>
      <c r="AG1874">
        <v>1000.1527777777778</v>
      </c>
      <c r="AH1874">
        <v>100</v>
      </c>
      <c r="AI1874">
        <v>100</v>
      </c>
      <c r="AJ1874">
        <v>219.24318434371608</v>
      </c>
      <c r="AK1874">
        <v>67.845596120029057</v>
      </c>
      <c r="AL1874">
        <v>34.713193527064327</v>
      </c>
      <c r="AN1874">
        <v>99</v>
      </c>
      <c r="AO1874">
        <v>99</v>
      </c>
      <c r="AP1874">
        <v>98</v>
      </c>
      <c r="AQ1874">
        <v>99</v>
      </c>
      <c r="AR1874">
        <v>208.38888888888889</v>
      </c>
      <c r="AS1874">
        <v>38.764697520328035</v>
      </c>
    </row>
    <row r="1875" spans="1:45">
      <c r="A1875">
        <v>23</v>
      </c>
      <c r="B1875">
        <v>280</v>
      </c>
      <c r="C1875">
        <v>2024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</v>
      </c>
      <c r="K1875">
        <v>99</v>
      </c>
      <c r="L1875">
        <v>8</v>
      </c>
      <c r="M1875">
        <v>99</v>
      </c>
      <c r="N1875">
        <v>99</v>
      </c>
      <c r="O1875">
        <v>99</v>
      </c>
      <c r="P1875">
        <v>99</v>
      </c>
      <c r="R1875">
        <v>0</v>
      </c>
      <c r="AN1875">
        <v>99</v>
      </c>
      <c r="AO1875">
        <v>99</v>
      </c>
      <c r="AP1875">
        <v>99</v>
      </c>
      <c r="AQ1875">
        <v>99</v>
      </c>
    </row>
    <row r="1876" spans="1:45">
      <c r="A1876">
        <v>23</v>
      </c>
      <c r="B1876">
        <v>281</v>
      </c>
      <c r="C1876">
        <v>2024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</v>
      </c>
      <c r="K1876">
        <v>99</v>
      </c>
      <c r="L1876">
        <v>9</v>
      </c>
      <c r="M1876">
        <v>99</v>
      </c>
      <c r="N1876">
        <v>99</v>
      </c>
      <c r="O1876">
        <v>99</v>
      </c>
      <c r="P1876">
        <v>99</v>
      </c>
      <c r="Q1876">
        <v>6</v>
      </c>
      <c r="R1876">
        <v>6</v>
      </c>
      <c r="S1876">
        <v>9</v>
      </c>
      <c r="T1876">
        <v>15</v>
      </c>
      <c r="U1876">
        <v>464.88333333333321</v>
      </c>
      <c r="V1876">
        <v>100</v>
      </c>
      <c r="W1876">
        <v>100</v>
      </c>
      <c r="X1876">
        <v>100</v>
      </c>
      <c r="Y1876">
        <v>21.63318566975952</v>
      </c>
      <c r="Z1876">
        <v>0</v>
      </c>
      <c r="AA1876">
        <v>0</v>
      </c>
      <c r="AE1876">
        <v>2.1220159151193629E-2</v>
      </c>
      <c r="AF1876">
        <v>3.7349291097921671E-2</v>
      </c>
      <c r="AG1876">
        <v>1200.166666666667</v>
      </c>
      <c r="AH1876">
        <v>100</v>
      </c>
      <c r="AI1876">
        <v>0</v>
      </c>
      <c r="AJ1876">
        <v>99.044462518382886</v>
      </c>
      <c r="AK1876">
        <v>-23.00567936204104</v>
      </c>
      <c r="AN1876">
        <v>99</v>
      </c>
      <c r="AO1876">
        <v>99</v>
      </c>
      <c r="AP1876">
        <v>1</v>
      </c>
      <c r="AQ1876">
        <v>99</v>
      </c>
      <c r="AR1876">
        <v>220</v>
      </c>
      <c r="AS1876">
        <v>43.633166097093472</v>
      </c>
    </row>
    <row r="1877" spans="1:45">
      <c r="A1877">
        <v>23</v>
      </c>
      <c r="B1877">
        <v>282</v>
      </c>
      <c r="C1877">
        <v>2024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</v>
      </c>
      <c r="K1877">
        <v>99</v>
      </c>
      <c r="L1877">
        <v>9</v>
      </c>
      <c r="M1877">
        <v>99</v>
      </c>
      <c r="N1877">
        <v>99</v>
      </c>
      <c r="O1877">
        <v>99</v>
      </c>
      <c r="P1877">
        <v>99</v>
      </c>
      <c r="R1877">
        <v>0</v>
      </c>
      <c r="AN1877">
        <v>99</v>
      </c>
      <c r="AO1877">
        <v>99</v>
      </c>
      <c r="AP1877">
        <v>2</v>
      </c>
      <c r="AQ1877">
        <v>99</v>
      </c>
    </row>
    <row r="1878" spans="1:45">
      <c r="A1878">
        <v>23</v>
      </c>
      <c r="B1878">
        <v>283</v>
      </c>
      <c r="C1878">
        <v>2024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</v>
      </c>
      <c r="K1878">
        <v>99</v>
      </c>
      <c r="L1878">
        <v>9</v>
      </c>
      <c r="M1878">
        <v>99</v>
      </c>
      <c r="N1878">
        <v>99</v>
      </c>
      <c r="O1878">
        <v>99</v>
      </c>
      <c r="P1878">
        <v>99</v>
      </c>
      <c r="R1878">
        <v>0</v>
      </c>
      <c r="AN1878">
        <v>99</v>
      </c>
      <c r="AO1878">
        <v>99</v>
      </c>
      <c r="AP1878">
        <v>3</v>
      </c>
      <c r="AQ1878">
        <v>99</v>
      </c>
    </row>
    <row r="1879" spans="1:45">
      <c r="A1879">
        <v>23</v>
      </c>
      <c r="B1879">
        <v>284</v>
      </c>
      <c r="C1879">
        <v>2024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</v>
      </c>
      <c r="K1879">
        <v>99</v>
      </c>
      <c r="L1879">
        <v>9</v>
      </c>
      <c r="M1879">
        <v>99</v>
      </c>
      <c r="N1879">
        <v>99</v>
      </c>
      <c r="O1879">
        <v>99</v>
      </c>
      <c r="P1879">
        <v>99</v>
      </c>
      <c r="R1879">
        <v>0</v>
      </c>
      <c r="AN1879">
        <v>99</v>
      </c>
      <c r="AO1879">
        <v>99</v>
      </c>
      <c r="AP1879">
        <v>4</v>
      </c>
      <c r="AQ1879">
        <v>99</v>
      </c>
    </row>
    <row r="1880" spans="1:45">
      <c r="A1880">
        <v>23</v>
      </c>
      <c r="B1880">
        <v>285</v>
      </c>
      <c r="C1880">
        <v>2024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</v>
      </c>
      <c r="K1880">
        <v>99</v>
      </c>
      <c r="L1880">
        <v>9</v>
      </c>
      <c r="M1880">
        <v>99</v>
      </c>
      <c r="N1880">
        <v>99</v>
      </c>
      <c r="O1880">
        <v>99</v>
      </c>
      <c r="P1880">
        <v>99</v>
      </c>
      <c r="R1880">
        <v>0</v>
      </c>
      <c r="AN1880">
        <v>99</v>
      </c>
      <c r="AO1880">
        <v>99</v>
      </c>
      <c r="AP1880">
        <v>5</v>
      </c>
      <c r="AQ1880">
        <v>99</v>
      </c>
    </row>
    <row r="1881" spans="1:45">
      <c r="A1881">
        <v>23</v>
      </c>
      <c r="B1881">
        <v>286</v>
      </c>
      <c r="C1881">
        <v>2024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</v>
      </c>
      <c r="K1881">
        <v>99</v>
      </c>
      <c r="L1881">
        <v>9</v>
      </c>
      <c r="M1881">
        <v>99</v>
      </c>
      <c r="N1881">
        <v>99</v>
      </c>
      <c r="O1881">
        <v>99</v>
      </c>
      <c r="P1881">
        <v>99</v>
      </c>
      <c r="R1881">
        <v>0</v>
      </c>
      <c r="AN1881">
        <v>99</v>
      </c>
      <c r="AO1881">
        <v>99</v>
      </c>
      <c r="AP1881">
        <v>6</v>
      </c>
      <c r="AQ1881">
        <v>99</v>
      </c>
    </row>
    <row r="1882" spans="1:45">
      <c r="A1882">
        <v>23</v>
      </c>
      <c r="B1882">
        <v>287</v>
      </c>
      <c r="C1882">
        <v>2024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</v>
      </c>
      <c r="K1882">
        <v>99</v>
      </c>
      <c r="L1882">
        <v>9</v>
      </c>
      <c r="M1882">
        <v>99</v>
      </c>
      <c r="N1882">
        <v>99</v>
      </c>
      <c r="O1882">
        <v>99</v>
      </c>
      <c r="P1882">
        <v>99</v>
      </c>
      <c r="R1882">
        <v>0</v>
      </c>
      <c r="AN1882">
        <v>99</v>
      </c>
      <c r="AO1882">
        <v>99</v>
      </c>
      <c r="AP1882">
        <v>7</v>
      </c>
      <c r="AQ1882">
        <v>99</v>
      </c>
    </row>
    <row r="1883" spans="1:45">
      <c r="A1883">
        <v>23</v>
      </c>
      <c r="B1883">
        <v>288</v>
      </c>
      <c r="C1883">
        <v>2024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</v>
      </c>
      <c r="K1883">
        <v>99</v>
      </c>
      <c r="L1883">
        <v>9</v>
      </c>
      <c r="M1883">
        <v>99</v>
      </c>
      <c r="N1883">
        <v>99</v>
      </c>
      <c r="O1883">
        <v>99</v>
      </c>
      <c r="P1883">
        <v>99</v>
      </c>
      <c r="R1883">
        <v>0</v>
      </c>
      <c r="AN1883">
        <v>99</v>
      </c>
      <c r="AO1883">
        <v>99</v>
      </c>
      <c r="AP1883">
        <v>8</v>
      </c>
      <c r="AQ1883">
        <v>99</v>
      </c>
    </row>
    <row r="1884" spans="1:45">
      <c r="A1884">
        <v>23</v>
      </c>
      <c r="B1884">
        <v>289</v>
      </c>
      <c r="C1884">
        <v>2024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</v>
      </c>
      <c r="K1884">
        <v>99</v>
      </c>
      <c r="L1884">
        <v>9</v>
      </c>
      <c r="M1884">
        <v>99</v>
      </c>
      <c r="N1884">
        <v>99</v>
      </c>
      <c r="O1884">
        <v>99</v>
      </c>
      <c r="P1884">
        <v>99</v>
      </c>
      <c r="R1884">
        <v>0</v>
      </c>
      <c r="AN1884">
        <v>99</v>
      </c>
      <c r="AO1884">
        <v>99</v>
      </c>
      <c r="AP1884">
        <v>9</v>
      </c>
      <c r="AQ1884">
        <v>99</v>
      </c>
    </row>
    <row r="1885" spans="1:45">
      <c r="A1885">
        <v>23</v>
      </c>
      <c r="B1885">
        <v>290</v>
      </c>
      <c r="C1885">
        <v>2024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</v>
      </c>
      <c r="K1885">
        <v>99</v>
      </c>
      <c r="L1885">
        <v>9</v>
      </c>
      <c r="M1885">
        <v>99</v>
      </c>
      <c r="N1885">
        <v>99</v>
      </c>
      <c r="O1885">
        <v>99</v>
      </c>
      <c r="P1885">
        <v>99</v>
      </c>
      <c r="R1885">
        <v>0</v>
      </c>
      <c r="AN1885">
        <v>99</v>
      </c>
      <c r="AO1885">
        <v>99</v>
      </c>
      <c r="AP1885">
        <v>10</v>
      </c>
      <c r="AQ1885">
        <v>99</v>
      </c>
    </row>
    <row r="1886" spans="1:45">
      <c r="A1886">
        <v>23</v>
      </c>
      <c r="B1886">
        <v>291</v>
      </c>
      <c r="C1886">
        <v>2024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</v>
      </c>
      <c r="K1886">
        <v>99</v>
      </c>
      <c r="L1886">
        <v>9</v>
      </c>
      <c r="M1886">
        <v>99</v>
      </c>
      <c r="N1886">
        <v>99</v>
      </c>
      <c r="O1886">
        <v>99</v>
      </c>
      <c r="P1886">
        <v>99</v>
      </c>
      <c r="R1886">
        <v>0</v>
      </c>
      <c r="AN1886">
        <v>99</v>
      </c>
      <c r="AO1886">
        <v>99</v>
      </c>
      <c r="AP1886">
        <v>11</v>
      </c>
      <c r="AQ1886">
        <v>99</v>
      </c>
    </row>
    <row r="1887" spans="1:45">
      <c r="A1887">
        <v>23</v>
      </c>
      <c r="B1887">
        <v>292</v>
      </c>
      <c r="C1887">
        <v>2024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</v>
      </c>
      <c r="K1887">
        <v>99</v>
      </c>
      <c r="L1887">
        <v>9</v>
      </c>
      <c r="M1887">
        <v>99</v>
      </c>
      <c r="N1887">
        <v>99</v>
      </c>
      <c r="O1887">
        <v>99</v>
      </c>
      <c r="P1887">
        <v>99</v>
      </c>
      <c r="R1887">
        <v>0</v>
      </c>
      <c r="AN1887">
        <v>99</v>
      </c>
      <c r="AO1887">
        <v>99</v>
      </c>
      <c r="AP1887">
        <v>12</v>
      </c>
      <c r="AQ1887">
        <v>99</v>
      </c>
    </row>
    <row r="1888" spans="1:45">
      <c r="A1888">
        <v>23</v>
      </c>
      <c r="B1888">
        <v>293</v>
      </c>
      <c r="C1888">
        <v>2024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</v>
      </c>
      <c r="K1888">
        <v>99</v>
      </c>
      <c r="L1888">
        <v>9</v>
      </c>
      <c r="M1888">
        <v>99</v>
      </c>
      <c r="N1888">
        <v>99</v>
      </c>
      <c r="O1888">
        <v>99</v>
      </c>
      <c r="P1888">
        <v>99</v>
      </c>
      <c r="R1888">
        <v>0</v>
      </c>
      <c r="AN1888">
        <v>99</v>
      </c>
      <c r="AO1888">
        <v>99</v>
      </c>
      <c r="AP1888">
        <v>13</v>
      </c>
      <c r="AQ1888">
        <v>99</v>
      </c>
    </row>
    <row r="1889" spans="1:45">
      <c r="A1889">
        <v>23</v>
      </c>
      <c r="B1889">
        <v>294</v>
      </c>
      <c r="C1889">
        <v>2024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</v>
      </c>
      <c r="K1889">
        <v>99</v>
      </c>
      <c r="L1889">
        <v>9</v>
      </c>
      <c r="M1889">
        <v>99</v>
      </c>
      <c r="N1889">
        <v>99</v>
      </c>
      <c r="O1889">
        <v>99</v>
      </c>
      <c r="P1889">
        <v>99</v>
      </c>
      <c r="R1889">
        <v>0</v>
      </c>
      <c r="AN1889">
        <v>99</v>
      </c>
      <c r="AO1889">
        <v>99</v>
      </c>
      <c r="AP1889">
        <v>14</v>
      </c>
      <c r="AQ1889">
        <v>99</v>
      </c>
    </row>
    <row r="1890" spans="1:45">
      <c r="A1890">
        <v>23</v>
      </c>
      <c r="B1890">
        <v>295</v>
      </c>
      <c r="C1890">
        <v>2024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</v>
      </c>
      <c r="K1890">
        <v>99</v>
      </c>
      <c r="L1890">
        <v>9</v>
      </c>
      <c r="M1890">
        <v>99</v>
      </c>
      <c r="N1890">
        <v>99</v>
      </c>
      <c r="O1890">
        <v>99</v>
      </c>
      <c r="P1890">
        <v>99</v>
      </c>
      <c r="R1890">
        <v>0</v>
      </c>
      <c r="AN1890">
        <v>99</v>
      </c>
      <c r="AO1890">
        <v>99</v>
      </c>
      <c r="AP1890">
        <v>15</v>
      </c>
      <c r="AQ1890">
        <v>99</v>
      </c>
    </row>
    <row r="1891" spans="1:45">
      <c r="A1891">
        <v>23</v>
      </c>
      <c r="B1891">
        <v>296</v>
      </c>
      <c r="C1891">
        <v>2024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</v>
      </c>
      <c r="K1891">
        <v>99</v>
      </c>
      <c r="L1891">
        <v>9</v>
      </c>
      <c r="M1891">
        <v>99</v>
      </c>
      <c r="N1891">
        <v>99</v>
      </c>
      <c r="O1891">
        <v>99</v>
      </c>
      <c r="P1891">
        <v>99</v>
      </c>
      <c r="R1891">
        <v>0</v>
      </c>
      <c r="AN1891">
        <v>99</v>
      </c>
      <c r="AO1891">
        <v>99</v>
      </c>
      <c r="AP1891">
        <v>16</v>
      </c>
      <c r="AQ1891">
        <v>99</v>
      </c>
    </row>
    <row r="1892" spans="1:45">
      <c r="A1892">
        <v>23</v>
      </c>
      <c r="B1892">
        <v>297</v>
      </c>
      <c r="C1892">
        <v>2024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</v>
      </c>
      <c r="K1892">
        <v>99</v>
      </c>
      <c r="L1892">
        <v>9</v>
      </c>
      <c r="M1892">
        <v>99</v>
      </c>
      <c r="N1892">
        <v>99</v>
      </c>
      <c r="O1892">
        <v>99</v>
      </c>
      <c r="P1892">
        <v>99</v>
      </c>
      <c r="R1892">
        <v>0</v>
      </c>
      <c r="AN1892">
        <v>99</v>
      </c>
      <c r="AO1892">
        <v>99</v>
      </c>
      <c r="AP1892">
        <v>17</v>
      </c>
      <c r="AQ1892">
        <v>99</v>
      </c>
    </row>
    <row r="1893" spans="1:45">
      <c r="A1893">
        <v>23</v>
      </c>
      <c r="B1893">
        <v>298</v>
      </c>
      <c r="C1893">
        <v>2024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</v>
      </c>
      <c r="K1893">
        <v>99</v>
      </c>
      <c r="L1893">
        <v>9</v>
      </c>
      <c r="M1893">
        <v>99</v>
      </c>
      <c r="N1893">
        <v>99</v>
      </c>
      <c r="O1893">
        <v>99</v>
      </c>
      <c r="P1893">
        <v>99</v>
      </c>
      <c r="Q1893">
        <v>6</v>
      </c>
      <c r="R1893">
        <v>7</v>
      </c>
      <c r="S1893">
        <v>9</v>
      </c>
      <c r="T1893">
        <v>13.714285714285712</v>
      </c>
      <c r="U1893">
        <v>415.05714285714282</v>
      </c>
      <c r="V1893">
        <v>100</v>
      </c>
      <c r="W1893">
        <v>100</v>
      </c>
      <c r="X1893">
        <v>85.714285714285694</v>
      </c>
      <c r="Y1893">
        <v>60.699984870387738</v>
      </c>
      <c r="Z1893">
        <v>0</v>
      </c>
      <c r="AA1893">
        <v>0.88063057185272142</v>
      </c>
      <c r="AC1893">
        <v>68.019241215322012</v>
      </c>
      <c r="AE1893">
        <v>0.60606060606060608</v>
      </c>
      <c r="AF1893">
        <v>0.96256932526719652</v>
      </c>
      <c r="AG1893">
        <v>1093</v>
      </c>
      <c r="AH1893">
        <v>100</v>
      </c>
      <c r="AI1893">
        <v>100</v>
      </c>
      <c r="AJ1893">
        <v>258.13451642782798</v>
      </c>
      <c r="AK1893">
        <v>38.055793541000902</v>
      </c>
      <c r="AL1893">
        <v>85.153287004777567</v>
      </c>
      <c r="AN1893">
        <v>99</v>
      </c>
      <c r="AO1893">
        <v>99</v>
      </c>
      <c r="AP1893">
        <v>21</v>
      </c>
      <c r="AQ1893">
        <v>99</v>
      </c>
      <c r="AR1893">
        <v>212.8571428571428</v>
      </c>
      <c r="AS1893">
        <v>42.762496564808941</v>
      </c>
    </row>
    <row r="1894" spans="1:45">
      <c r="A1894">
        <v>23</v>
      </c>
      <c r="B1894">
        <v>299</v>
      </c>
      <c r="C1894">
        <v>2024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</v>
      </c>
      <c r="K1894">
        <v>99</v>
      </c>
      <c r="L1894">
        <v>9</v>
      </c>
      <c r="M1894">
        <v>99</v>
      </c>
      <c r="N1894">
        <v>99</v>
      </c>
      <c r="O1894">
        <v>99</v>
      </c>
      <c r="P1894">
        <v>99</v>
      </c>
      <c r="Q1894">
        <v>51</v>
      </c>
      <c r="R1894">
        <v>71</v>
      </c>
      <c r="S1894">
        <v>9</v>
      </c>
      <c r="T1894">
        <v>10.422535211267606</v>
      </c>
      <c r="U1894">
        <v>404.09014084507038</v>
      </c>
      <c r="V1894">
        <v>100</v>
      </c>
      <c r="W1894">
        <v>98.591549295774627</v>
      </c>
      <c r="X1894">
        <v>92.957746478873219</v>
      </c>
      <c r="Y1894">
        <v>36.853486677135614</v>
      </c>
      <c r="Z1894">
        <v>0</v>
      </c>
      <c r="AA1894">
        <v>1.6501128585473359</v>
      </c>
      <c r="AC1894">
        <v>8.8055544378100663</v>
      </c>
      <c r="AE1894">
        <v>2.9521829521829526</v>
      </c>
      <c r="AF1894">
        <v>3.9802137992879287</v>
      </c>
      <c r="AG1894">
        <v>994.7042253521123</v>
      </c>
      <c r="AH1894">
        <v>98.591549295774627</v>
      </c>
      <c r="AI1894">
        <v>100</v>
      </c>
      <c r="AJ1894">
        <v>225.73525527729245</v>
      </c>
      <c r="AK1894">
        <v>72.419041732165013</v>
      </c>
      <c r="AL1894">
        <v>29.17897129354003</v>
      </c>
      <c r="AN1894">
        <v>99</v>
      </c>
      <c r="AO1894">
        <v>99</v>
      </c>
      <c r="AP1894">
        <v>22</v>
      </c>
      <c r="AQ1894">
        <v>99</v>
      </c>
      <c r="AR1894">
        <v>214.32394366197181</v>
      </c>
      <c r="AS1894">
        <v>40.983903977976446</v>
      </c>
    </row>
    <row r="1895" spans="1:45">
      <c r="A1895">
        <v>23</v>
      </c>
      <c r="B1895">
        <v>300</v>
      </c>
      <c r="C1895">
        <v>2024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</v>
      </c>
      <c r="K1895">
        <v>99</v>
      </c>
      <c r="L1895">
        <v>9</v>
      </c>
      <c r="M1895">
        <v>99</v>
      </c>
      <c r="N1895">
        <v>99</v>
      </c>
      <c r="O1895">
        <v>99</v>
      </c>
      <c r="P1895">
        <v>99</v>
      </c>
      <c r="Q1895">
        <v>29</v>
      </c>
      <c r="R1895">
        <v>37</v>
      </c>
      <c r="S1895">
        <v>9</v>
      </c>
      <c r="T1895">
        <v>13.864864864864861</v>
      </c>
      <c r="U1895">
        <v>382.89729729729743</v>
      </c>
      <c r="V1895">
        <v>100</v>
      </c>
      <c r="W1895">
        <v>100</v>
      </c>
      <c r="X1895">
        <v>70.27027027027026</v>
      </c>
      <c r="Y1895">
        <v>45.355547272313295</v>
      </c>
      <c r="Z1895">
        <v>0</v>
      </c>
      <c r="AA1895">
        <v>1.2555210431715584</v>
      </c>
      <c r="AC1895">
        <v>19.857360348653923</v>
      </c>
      <c r="AE1895">
        <v>2.0544142143253747</v>
      </c>
      <c r="AF1895">
        <v>2.8946473175291545</v>
      </c>
      <c r="AG1895">
        <v>1086.6756756756756</v>
      </c>
      <c r="AH1895">
        <v>100</v>
      </c>
      <c r="AI1895">
        <v>100</v>
      </c>
      <c r="AJ1895">
        <v>210.19103975220037</v>
      </c>
      <c r="AK1895">
        <v>57.701959863639054</v>
      </c>
      <c r="AL1895">
        <v>17.434768134567562</v>
      </c>
      <c r="AN1895">
        <v>99</v>
      </c>
      <c r="AO1895">
        <v>99</v>
      </c>
      <c r="AP1895">
        <v>23</v>
      </c>
      <c r="AQ1895">
        <v>99</v>
      </c>
      <c r="AR1895">
        <v>206.75675675675672</v>
      </c>
      <c r="AS1895">
        <v>43.175195565216647</v>
      </c>
    </row>
    <row r="1896" spans="1:45">
      <c r="A1896">
        <v>23</v>
      </c>
      <c r="B1896">
        <v>301</v>
      </c>
      <c r="C1896">
        <v>2024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</v>
      </c>
      <c r="K1896">
        <v>99</v>
      </c>
      <c r="L1896">
        <v>9</v>
      </c>
      <c r="M1896">
        <v>99</v>
      </c>
      <c r="N1896">
        <v>99</v>
      </c>
      <c r="O1896">
        <v>99</v>
      </c>
      <c r="P1896">
        <v>99</v>
      </c>
      <c r="Q1896">
        <v>95</v>
      </c>
      <c r="R1896">
        <v>144</v>
      </c>
      <c r="S1896">
        <v>9</v>
      </c>
      <c r="T1896">
        <v>9.4861111111111125</v>
      </c>
      <c r="U1896">
        <v>365.37638888888887</v>
      </c>
      <c r="V1896">
        <v>100</v>
      </c>
      <c r="W1896">
        <v>97.222222222222229</v>
      </c>
      <c r="X1896">
        <v>62.5</v>
      </c>
      <c r="Y1896">
        <v>40.217523105453189</v>
      </c>
      <c r="Z1896">
        <v>0</v>
      </c>
      <c r="AA1896">
        <v>1.7716365280876101</v>
      </c>
      <c r="AC1896">
        <v>39.969832680325794</v>
      </c>
      <c r="AE1896">
        <v>8.5918854415274488</v>
      </c>
      <c r="AF1896">
        <v>10.629650984957244</v>
      </c>
      <c r="AG1896">
        <v>1000.5555555555557</v>
      </c>
      <c r="AH1896">
        <v>99.305555555555557</v>
      </c>
      <c r="AI1896">
        <v>100</v>
      </c>
      <c r="AJ1896">
        <v>198.77900828760181</v>
      </c>
      <c r="AK1896">
        <v>71.763199097152494</v>
      </c>
      <c r="AL1896">
        <v>27.039377307290231</v>
      </c>
      <c r="AN1896">
        <v>99</v>
      </c>
      <c r="AO1896">
        <v>99</v>
      </c>
      <c r="AP1896">
        <v>24</v>
      </c>
      <c r="AQ1896">
        <v>99</v>
      </c>
      <c r="AR1896">
        <v>208.03472222222223</v>
      </c>
      <c r="AS1896">
        <v>40.454688588776598</v>
      </c>
    </row>
    <row r="1897" spans="1:45">
      <c r="A1897">
        <v>23</v>
      </c>
      <c r="B1897">
        <v>302</v>
      </c>
      <c r="C1897">
        <v>2024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</v>
      </c>
      <c r="K1897">
        <v>99</v>
      </c>
      <c r="L1897">
        <v>9</v>
      </c>
      <c r="M1897">
        <v>99</v>
      </c>
      <c r="N1897">
        <v>99</v>
      </c>
      <c r="O1897">
        <v>99</v>
      </c>
      <c r="P1897">
        <v>99</v>
      </c>
      <c r="Q1897">
        <v>4</v>
      </c>
      <c r="R1897">
        <v>4</v>
      </c>
      <c r="S1897">
        <v>9</v>
      </c>
      <c r="T1897">
        <v>11</v>
      </c>
      <c r="U1897">
        <v>430.75</v>
      </c>
      <c r="V1897">
        <v>100</v>
      </c>
      <c r="W1897">
        <v>100</v>
      </c>
      <c r="X1897">
        <v>100</v>
      </c>
      <c r="Y1897">
        <v>15.958461705315308</v>
      </c>
      <c r="Z1897">
        <v>0</v>
      </c>
      <c r="AA1897">
        <v>1</v>
      </c>
      <c r="AC1897">
        <v>21.305311644587857</v>
      </c>
      <c r="AE1897">
        <v>0.54054054054054068</v>
      </c>
      <c r="AF1897">
        <v>0.82660963396017473</v>
      </c>
      <c r="AG1897">
        <v>1115.75</v>
      </c>
      <c r="AH1897">
        <v>100</v>
      </c>
      <c r="AI1897">
        <v>100</v>
      </c>
      <c r="AJ1897">
        <v>198.73396161703212</v>
      </c>
      <c r="AK1897">
        <v>57.652348607727056</v>
      </c>
      <c r="AL1897">
        <v>75.351992574159979</v>
      </c>
      <c r="AN1897">
        <v>99</v>
      </c>
      <c r="AO1897">
        <v>99</v>
      </c>
      <c r="AP1897">
        <v>25</v>
      </c>
      <c r="AQ1897">
        <v>99</v>
      </c>
      <c r="AR1897">
        <v>216.75</v>
      </c>
      <c r="AS1897">
        <v>42.311356796653421</v>
      </c>
    </row>
    <row r="1898" spans="1:45">
      <c r="A1898">
        <v>23</v>
      </c>
      <c r="B1898">
        <v>303</v>
      </c>
      <c r="C1898">
        <v>2024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</v>
      </c>
      <c r="K1898">
        <v>99</v>
      </c>
      <c r="L1898">
        <v>9</v>
      </c>
      <c r="M1898">
        <v>99</v>
      </c>
      <c r="N1898">
        <v>99</v>
      </c>
      <c r="O1898">
        <v>99</v>
      </c>
      <c r="P1898">
        <v>99</v>
      </c>
      <c r="R1898">
        <v>0</v>
      </c>
      <c r="AN1898">
        <v>99</v>
      </c>
      <c r="AO1898">
        <v>99</v>
      </c>
      <c r="AP1898">
        <v>26</v>
      </c>
      <c r="AQ1898">
        <v>99</v>
      </c>
    </row>
    <row r="1899" spans="1:45">
      <c r="A1899">
        <v>23</v>
      </c>
      <c r="B1899">
        <v>304</v>
      </c>
      <c r="C1899">
        <v>2024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</v>
      </c>
      <c r="K1899">
        <v>99</v>
      </c>
      <c r="L1899">
        <v>9</v>
      </c>
      <c r="M1899">
        <v>99</v>
      </c>
      <c r="N1899">
        <v>99</v>
      </c>
      <c r="O1899">
        <v>99</v>
      </c>
      <c r="P1899">
        <v>99</v>
      </c>
      <c r="R1899">
        <v>0</v>
      </c>
      <c r="AN1899">
        <v>99</v>
      </c>
      <c r="AO1899">
        <v>99</v>
      </c>
      <c r="AP1899">
        <v>27</v>
      </c>
      <c r="AQ1899">
        <v>99</v>
      </c>
    </row>
    <row r="1900" spans="1:45">
      <c r="A1900">
        <v>23</v>
      </c>
      <c r="B1900">
        <v>305</v>
      </c>
      <c r="C1900">
        <v>2024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</v>
      </c>
      <c r="K1900">
        <v>99</v>
      </c>
      <c r="L1900">
        <v>9</v>
      </c>
      <c r="M1900">
        <v>99</v>
      </c>
      <c r="N1900">
        <v>99</v>
      </c>
      <c r="O1900">
        <v>99</v>
      </c>
      <c r="P1900">
        <v>99</v>
      </c>
      <c r="Q1900">
        <v>1</v>
      </c>
      <c r="R1900">
        <v>1</v>
      </c>
      <c r="S1900">
        <v>9</v>
      </c>
      <c r="T1900">
        <v>12</v>
      </c>
      <c r="U1900">
        <v>368.90000000000009</v>
      </c>
      <c r="V1900">
        <v>100</v>
      </c>
      <c r="W1900">
        <v>100</v>
      </c>
      <c r="X1900">
        <v>100</v>
      </c>
      <c r="Y1900">
        <v>0</v>
      </c>
      <c r="Z1900">
        <v>0</v>
      </c>
      <c r="AA1900">
        <v>0</v>
      </c>
      <c r="AE1900">
        <v>0.625</v>
      </c>
      <c r="AF1900">
        <v>0.94892182005725934</v>
      </c>
      <c r="AG1900">
        <v>1025</v>
      </c>
      <c r="AH1900">
        <v>100</v>
      </c>
      <c r="AI1900">
        <v>100</v>
      </c>
      <c r="AJ1900">
        <v>0</v>
      </c>
      <c r="AN1900">
        <v>99</v>
      </c>
      <c r="AO1900">
        <v>99</v>
      </c>
      <c r="AP1900">
        <v>28</v>
      </c>
      <c r="AQ1900">
        <v>99</v>
      </c>
      <c r="AR1900">
        <v>202</v>
      </c>
      <c r="AS1900">
        <v>44.76847057316261</v>
      </c>
    </row>
    <row r="1901" spans="1:45">
      <c r="A1901">
        <v>23</v>
      </c>
      <c r="B1901">
        <v>306</v>
      </c>
      <c r="C1901">
        <v>2024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</v>
      </c>
      <c r="K1901">
        <v>99</v>
      </c>
      <c r="L1901">
        <v>9</v>
      </c>
      <c r="M1901">
        <v>99</v>
      </c>
      <c r="N1901">
        <v>99</v>
      </c>
      <c r="O1901">
        <v>99</v>
      </c>
      <c r="P1901">
        <v>99</v>
      </c>
      <c r="R1901">
        <v>0</v>
      </c>
      <c r="AN1901">
        <v>99</v>
      </c>
      <c r="AO1901">
        <v>99</v>
      </c>
      <c r="AP1901">
        <v>29</v>
      </c>
      <c r="AQ1901">
        <v>99</v>
      </c>
    </row>
    <row r="1902" spans="1:45">
      <c r="A1902">
        <v>23</v>
      </c>
      <c r="B1902">
        <v>307</v>
      </c>
      <c r="C1902">
        <v>2024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</v>
      </c>
      <c r="K1902">
        <v>99</v>
      </c>
      <c r="L1902">
        <v>9</v>
      </c>
      <c r="M1902">
        <v>99</v>
      </c>
      <c r="N1902">
        <v>99</v>
      </c>
      <c r="O1902">
        <v>99</v>
      </c>
      <c r="P1902">
        <v>99</v>
      </c>
      <c r="R1902">
        <v>0</v>
      </c>
      <c r="AN1902">
        <v>99</v>
      </c>
      <c r="AO1902">
        <v>99</v>
      </c>
      <c r="AP1902">
        <v>30</v>
      </c>
      <c r="AQ1902">
        <v>99</v>
      </c>
    </row>
    <row r="1903" spans="1:45">
      <c r="A1903">
        <v>23</v>
      </c>
      <c r="B1903">
        <v>308</v>
      </c>
      <c r="C1903">
        <v>2024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</v>
      </c>
      <c r="K1903">
        <v>99</v>
      </c>
      <c r="L1903">
        <v>9</v>
      </c>
      <c r="M1903">
        <v>99</v>
      </c>
      <c r="N1903">
        <v>99</v>
      </c>
      <c r="O1903">
        <v>99</v>
      </c>
      <c r="P1903">
        <v>99</v>
      </c>
      <c r="R1903">
        <v>0</v>
      </c>
      <c r="AN1903">
        <v>99</v>
      </c>
      <c r="AO1903">
        <v>99</v>
      </c>
      <c r="AP1903">
        <v>31</v>
      </c>
      <c r="AQ1903">
        <v>99</v>
      </c>
    </row>
    <row r="1904" spans="1:45">
      <c r="A1904">
        <v>23</v>
      </c>
      <c r="B1904">
        <v>309</v>
      </c>
      <c r="C1904">
        <v>2024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</v>
      </c>
      <c r="K1904">
        <v>99</v>
      </c>
      <c r="L1904">
        <v>9</v>
      </c>
      <c r="M1904">
        <v>99</v>
      </c>
      <c r="N1904">
        <v>99</v>
      </c>
      <c r="O1904">
        <v>99</v>
      </c>
      <c r="P1904">
        <v>99</v>
      </c>
      <c r="R1904">
        <v>0</v>
      </c>
      <c r="AN1904">
        <v>99</v>
      </c>
      <c r="AO1904">
        <v>99</v>
      </c>
      <c r="AP1904">
        <v>32</v>
      </c>
      <c r="AQ1904">
        <v>99</v>
      </c>
    </row>
    <row r="1905" spans="1:45">
      <c r="A1905">
        <v>23</v>
      </c>
      <c r="B1905">
        <v>310</v>
      </c>
      <c r="C1905">
        <v>2024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</v>
      </c>
      <c r="K1905">
        <v>99</v>
      </c>
      <c r="L1905">
        <v>9</v>
      </c>
      <c r="M1905">
        <v>99</v>
      </c>
      <c r="N1905">
        <v>99</v>
      </c>
      <c r="O1905">
        <v>99</v>
      </c>
      <c r="P1905">
        <v>99</v>
      </c>
      <c r="R1905">
        <v>0</v>
      </c>
      <c r="AN1905">
        <v>99</v>
      </c>
      <c r="AO1905">
        <v>99</v>
      </c>
      <c r="AP1905">
        <v>33</v>
      </c>
      <c r="AQ1905">
        <v>99</v>
      </c>
    </row>
    <row r="1906" spans="1:45">
      <c r="A1906">
        <v>23</v>
      </c>
      <c r="B1906">
        <v>311</v>
      </c>
      <c r="C1906">
        <v>2024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</v>
      </c>
      <c r="K1906">
        <v>99</v>
      </c>
      <c r="L1906">
        <v>9</v>
      </c>
      <c r="M1906">
        <v>99</v>
      </c>
      <c r="N1906">
        <v>99</v>
      </c>
      <c r="O1906">
        <v>99</v>
      </c>
      <c r="P1906">
        <v>99</v>
      </c>
      <c r="R1906">
        <v>0</v>
      </c>
      <c r="AN1906">
        <v>99</v>
      </c>
      <c r="AO1906">
        <v>99</v>
      </c>
      <c r="AP1906">
        <v>34</v>
      </c>
      <c r="AQ1906">
        <v>99</v>
      </c>
    </row>
    <row r="1907" spans="1:45">
      <c r="A1907">
        <v>23</v>
      </c>
      <c r="B1907">
        <v>312</v>
      </c>
      <c r="C1907">
        <v>2024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</v>
      </c>
      <c r="K1907">
        <v>99</v>
      </c>
      <c r="L1907">
        <v>9</v>
      </c>
      <c r="M1907">
        <v>99</v>
      </c>
      <c r="N1907">
        <v>99</v>
      </c>
      <c r="O1907">
        <v>99</v>
      </c>
      <c r="P1907">
        <v>99</v>
      </c>
      <c r="R1907">
        <v>0</v>
      </c>
      <c r="AN1907">
        <v>99</v>
      </c>
      <c r="AO1907">
        <v>99</v>
      </c>
      <c r="AP1907">
        <v>39</v>
      </c>
      <c r="AQ1907">
        <v>99</v>
      </c>
    </row>
    <row r="1908" spans="1:45">
      <c r="A1908">
        <v>23</v>
      </c>
      <c r="B1908">
        <v>313</v>
      </c>
      <c r="C1908">
        <v>2024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</v>
      </c>
      <c r="K1908">
        <v>99</v>
      </c>
      <c r="L1908">
        <v>9</v>
      </c>
      <c r="M1908">
        <v>99</v>
      </c>
      <c r="N1908">
        <v>99</v>
      </c>
      <c r="O1908">
        <v>99</v>
      </c>
      <c r="P1908">
        <v>99</v>
      </c>
      <c r="R1908">
        <v>0</v>
      </c>
      <c r="AN1908">
        <v>99</v>
      </c>
      <c r="AO1908">
        <v>99</v>
      </c>
      <c r="AP1908">
        <v>40</v>
      </c>
      <c r="AQ1908">
        <v>99</v>
      </c>
    </row>
    <row r="1909" spans="1:45">
      <c r="A1909">
        <v>23</v>
      </c>
      <c r="B1909">
        <v>314</v>
      </c>
      <c r="C1909">
        <v>2024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</v>
      </c>
      <c r="K1909">
        <v>99</v>
      </c>
      <c r="L1909">
        <v>9</v>
      </c>
      <c r="M1909">
        <v>99</v>
      </c>
      <c r="N1909">
        <v>99</v>
      </c>
      <c r="O1909">
        <v>99</v>
      </c>
      <c r="P1909">
        <v>99</v>
      </c>
      <c r="Q1909">
        <v>15</v>
      </c>
      <c r="R1909">
        <v>17</v>
      </c>
      <c r="S1909">
        <v>9</v>
      </c>
      <c r="T1909">
        <v>12.23529411764706</v>
      </c>
      <c r="U1909">
        <v>390.71176470588239</v>
      </c>
      <c r="V1909">
        <v>100</v>
      </c>
      <c r="W1909">
        <v>100</v>
      </c>
      <c r="X1909">
        <v>88.235294117647058</v>
      </c>
      <c r="Y1909">
        <v>40.760547279604154</v>
      </c>
      <c r="Z1909">
        <v>0</v>
      </c>
      <c r="AA1909">
        <v>2.0155107881190362</v>
      </c>
      <c r="AC1909">
        <v>32.919290109056753</v>
      </c>
      <c r="AE1909">
        <v>0.86690464048954596</v>
      </c>
      <c r="AF1909">
        <v>1.2707393613530773</v>
      </c>
      <c r="AG1909">
        <v>974.11764705882388</v>
      </c>
      <c r="AH1909">
        <v>100</v>
      </c>
      <c r="AI1909">
        <v>100</v>
      </c>
      <c r="AJ1909">
        <v>200.11022913941284</v>
      </c>
      <c r="AK1909">
        <v>40.938092269074211</v>
      </c>
      <c r="AL1909">
        <v>29.031218290917497</v>
      </c>
      <c r="AN1909">
        <v>99</v>
      </c>
      <c r="AO1909">
        <v>99</v>
      </c>
      <c r="AP1909">
        <v>98</v>
      </c>
      <c r="AQ1909">
        <v>99</v>
      </c>
      <c r="AR1909">
        <v>210.47058823529403</v>
      </c>
      <c r="AS1909">
        <v>41.821680913452489</v>
      </c>
    </row>
    <row r="1910" spans="1:45">
      <c r="A1910">
        <v>23</v>
      </c>
      <c r="B1910">
        <v>315</v>
      </c>
      <c r="C1910">
        <v>2024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</v>
      </c>
      <c r="K1910">
        <v>99</v>
      </c>
      <c r="L1910">
        <v>9</v>
      </c>
      <c r="M1910">
        <v>99</v>
      </c>
      <c r="N1910">
        <v>99</v>
      </c>
      <c r="O1910">
        <v>99</v>
      </c>
      <c r="P1910">
        <v>99</v>
      </c>
      <c r="R1910">
        <v>0</v>
      </c>
      <c r="AN1910">
        <v>99</v>
      </c>
      <c r="AO1910">
        <v>99</v>
      </c>
      <c r="AP1910">
        <v>99</v>
      </c>
      <c r="AQ1910">
        <v>99</v>
      </c>
    </row>
    <row r="1911" spans="1:45">
      <c r="A1911">
        <v>23</v>
      </c>
      <c r="B1911">
        <v>316</v>
      </c>
      <c r="C1911">
        <v>2024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</v>
      </c>
      <c r="K1911">
        <v>99</v>
      </c>
      <c r="L1911">
        <v>10</v>
      </c>
      <c r="M1911">
        <v>99</v>
      </c>
      <c r="N1911">
        <v>99</v>
      </c>
      <c r="O1911">
        <v>99</v>
      </c>
      <c r="P1911">
        <v>99</v>
      </c>
      <c r="Q1911">
        <v>1</v>
      </c>
      <c r="R1911">
        <v>1</v>
      </c>
      <c r="S1911">
        <v>10</v>
      </c>
      <c r="T1911">
        <v>15</v>
      </c>
      <c r="U1911">
        <v>489.8</v>
      </c>
      <c r="V1911">
        <v>100</v>
      </c>
      <c r="W1911">
        <v>100</v>
      </c>
      <c r="X1911">
        <v>100</v>
      </c>
      <c r="Y1911">
        <v>0</v>
      </c>
      <c r="Z1911">
        <v>0</v>
      </c>
      <c r="AA1911">
        <v>0</v>
      </c>
      <c r="AE1911">
        <v>3.5366931918656055E-3</v>
      </c>
      <c r="AF1911">
        <v>6.5585210553766298E-3</v>
      </c>
      <c r="AG1911">
        <v>1327</v>
      </c>
      <c r="AH1911">
        <v>100</v>
      </c>
      <c r="AI1911">
        <v>0</v>
      </c>
      <c r="AJ1911">
        <v>0</v>
      </c>
      <c r="AN1911">
        <v>99</v>
      </c>
      <c r="AO1911">
        <v>99</v>
      </c>
      <c r="AP1911">
        <v>1</v>
      </c>
      <c r="AQ1911">
        <v>99</v>
      </c>
      <c r="AR1911">
        <v>216</v>
      </c>
      <c r="AS1911">
        <v>48.622224762485395</v>
      </c>
    </row>
    <row r="1912" spans="1:45">
      <c r="A1912">
        <v>23</v>
      </c>
      <c r="B1912">
        <v>317</v>
      </c>
      <c r="C1912">
        <v>2024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</v>
      </c>
      <c r="K1912">
        <v>99</v>
      </c>
      <c r="L1912">
        <v>10</v>
      </c>
      <c r="M1912">
        <v>99</v>
      </c>
      <c r="N1912">
        <v>99</v>
      </c>
      <c r="O1912">
        <v>99</v>
      </c>
      <c r="P1912">
        <v>99</v>
      </c>
      <c r="R1912">
        <v>0</v>
      </c>
      <c r="AN1912">
        <v>99</v>
      </c>
      <c r="AO1912">
        <v>99</v>
      </c>
      <c r="AP1912">
        <v>2</v>
      </c>
      <c r="AQ1912">
        <v>99</v>
      </c>
    </row>
    <row r="1913" spans="1:45">
      <c r="A1913">
        <v>23</v>
      </c>
      <c r="B1913">
        <v>318</v>
      </c>
      <c r="C1913">
        <v>2024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</v>
      </c>
      <c r="K1913">
        <v>99</v>
      </c>
      <c r="L1913">
        <v>10</v>
      </c>
      <c r="M1913">
        <v>99</v>
      </c>
      <c r="N1913">
        <v>99</v>
      </c>
      <c r="O1913">
        <v>99</v>
      </c>
      <c r="P1913">
        <v>99</v>
      </c>
      <c r="R1913">
        <v>0</v>
      </c>
      <c r="AN1913">
        <v>99</v>
      </c>
      <c r="AO1913">
        <v>99</v>
      </c>
      <c r="AP1913">
        <v>3</v>
      </c>
      <c r="AQ1913">
        <v>99</v>
      </c>
    </row>
    <row r="1914" spans="1:45">
      <c r="A1914">
        <v>23</v>
      </c>
      <c r="B1914">
        <v>319</v>
      </c>
      <c r="C1914">
        <v>2024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</v>
      </c>
      <c r="K1914">
        <v>99</v>
      </c>
      <c r="L1914">
        <v>10</v>
      </c>
      <c r="M1914">
        <v>99</v>
      </c>
      <c r="N1914">
        <v>99</v>
      </c>
      <c r="O1914">
        <v>99</v>
      </c>
      <c r="P1914">
        <v>99</v>
      </c>
      <c r="R1914">
        <v>0</v>
      </c>
      <c r="AN1914">
        <v>99</v>
      </c>
      <c r="AO1914">
        <v>99</v>
      </c>
      <c r="AP1914">
        <v>4</v>
      </c>
      <c r="AQ1914">
        <v>99</v>
      </c>
    </row>
    <row r="1915" spans="1:45">
      <c r="A1915">
        <v>23</v>
      </c>
      <c r="B1915">
        <v>320</v>
      </c>
      <c r="C1915">
        <v>2024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</v>
      </c>
      <c r="K1915">
        <v>99</v>
      </c>
      <c r="L1915">
        <v>10</v>
      </c>
      <c r="M1915">
        <v>99</v>
      </c>
      <c r="N1915">
        <v>99</v>
      </c>
      <c r="O1915">
        <v>99</v>
      </c>
      <c r="P1915">
        <v>99</v>
      </c>
      <c r="R1915">
        <v>0</v>
      </c>
      <c r="AN1915">
        <v>99</v>
      </c>
      <c r="AO1915">
        <v>99</v>
      </c>
      <c r="AP1915">
        <v>5</v>
      </c>
      <c r="AQ1915">
        <v>99</v>
      </c>
    </row>
    <row r="1916" spans="1:45">
      <c r="A1916">
        <v>23</v>
      </c>
      <c r="B1916">
        <v>321</v>
      </c>
      <c r="C1916">
        <v>2024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</v>
      </c>
      <c r="K1916">
        <v>99</v>
      </c>
      <c r="L1916">
        <v>10</v>
      </c>
      <c r="M1916">
        <v>99</v>
      </c>
      <c r="N1916">
        <v>99</v>
      </c>
      <c r="O1916">
        <v>99</v>
      </c>
      <c r="P1916">
        <v>99</v>
      </c>
      <c r="R1916">
        <v>0</v>
      </c>
      <c r="AN1916">
        <v>99</v>
      </c>
      <c r="AO1916">
        <v>99</v>
      </c>
      <c r="AP1916">
        <v>6</v>
      </c>
      <c r="AQ1916">
        <v>99</v>
      </c>
    </row>
    <row r="1917" spans="1:45">
      <c r="A1917">
        <v>23</v>
      </c>
      <c r="B1917">
        <v>322</v>
      </c>
      <c r="C1917">
        <v>2024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</v>
      </c>
      <c r="K1917">
        <v>99</v>
      </c>
      <c r="L1917">
        <v>10</v>
      </c>
      <c r="M1917">
        <v>99</v>
      </c>
      <c r="N1917">
        <v>99</v>
      </c>
      <c r="O1917">
        <v>99</v>
      </c>
      <c r="P1917">
        <v>99</v>
      </c>
      <c r="R1917">
        <v>0</v>
      </c>
      <c r="AN1917">
        <v>99</v>
      </c>
      <c r="AO1917">
        <v>99</v>
      </c>
      <c r="AP1917">
        <v>7</v>
      </c>
      <c r="AQ1917">
        <v>99</v>
      </c>
    </row>
    <row r="1918" spans="1:45">
      <c r="A1918">
        <v>23</v>
      </c>
      <c r="B1918">
        <v>323</v>
      </c>
      <c r="C1918">
        <v>2024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</v>
      </c>
      <c r="K1918">
        <v>99</v>
      </c>
      <c r="L1918">
        <v>10</v>
      </c>
      <c r="M1918">
        <v>99</v>
      </c>
      <c r="N1918">
        <v>99</v>
      </c>
      <c r="O1918">
        <v>99</v>
      </c>
      <c r="P1918">
        <v>99</v>
      </c>
      <c r="R1918">
        <v>0</v>
      </c>
      <c r="AN1918">
        <v>99</v>
      </c>
      <c r="AO1918">
        <v>99</v>
      </c>
      <c r="AP1918">
        <v>8</v>
      </c>
      <c r="AQ1918">
        <v>99</v>
      </c>
    </row>
    <row r="1919" spans="1:45">
      <c r="A1919">
        <v>23</v>
      </c>
      <c r="B1919">
        <v>324</v>
      </c>
      <c r="C1919">
        <v>2024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</v>
      </c>
      <c r="K1919">
        <v>99</v>
      </c>
      <c r="L1919">
        <v>10</v>
      </c>
      <c r="M1919">
        <v>99</v>
      </c>
      <c r="N1919">
        <v>99</v>
      </c>
      <c r="O1919">
        <v>99</v>
      </c>
      <c r="P1919">
        <v>99</v>
      </c>
      <c r="R1919">
        <v>0</v>
      </c>
      <c r="AN1919">
        <v>99</v>
      </c>
      <c r="AO1919">
        <v>99</v>
      </c>
      <c r="AP1919">
        <v>9</v>
      </c>
      <c r="AQ1919">
        <v>99</v>
      </c>
    </row>
    <row r="1920" spans="1:45">
      <c r="A1920">
        <v>23</v>
      </c>
      <c r="B1920">
        <v>325</v>
      </c>
      <c r="C1920">
        <v>2024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</v>
      </c>
      <c r="K1920">
        <v>99</v>
      </c>
      <c r="L1920">
        <v>10</v>
      </c>
      <c r="M1920">
        <v>99</v>
      </c>
      <c r="N1920">
        <v>99</v>
      </c>
      <c r="O1920">
        <v>99</v>
      </c>
      <c r="P1920">
        <v>99</v>
      </c>
      <c r="R1920">
        <v>0</v>
      </c>
      <c r="AN1920">
        <v>99</v>
      </c>
      <c r="AO1920">
        <v>99</v>
      </c>
      <c r="AP1920">
        <v>10</v>
      </c>
      <c r="AQ1920">
        <v>99</v>
      </c>
    </row>
    <row r="1921" spans="1:45">
      <c r="A1921">
        <v>23</v>
      </c>
      <c r="B1921">
        <v>326</v>
      </c>
      <c r="C1921">
        <v>2024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</v>
      </c>
      <c r="K1921">
        <v>99</v>
      </c>
      <c r="L1921">
        <v>10</v>
      </c>
      <c r="M1921">
        <v>99</v>
      </c>
      <c r="N1921">
        <v>99</v>
      </c>
      <c r="O1921">
        <v>99</v>
      </c>
      <c r="P1921">
        <v>99</v>
      </c>
      <c r="R1921">
        <v>0</v>
      </c>
      <c r="AN1921">
        <v>99</v>
      </c>
      <c r="AO1921">
        <v>99</v>
      </c>
      <c r="AP1921">
        <v>11</v>
      </c>
      <c r="AQ1921">
        <v>99</v>
      </c>
    </row>
    <row r="1922" spans="1:45">
      <c r="A1922">
        <v>23</v>
      </c>
      <c r="B1922">
        <v>327</v>
      </c>
      <c r="C1922">
        <v>2024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</v>
      </c>
      <c r="K1922">
        <v>99</v>
      </c>
      <c r="L1922">
        <v>10</v>
      </c>
      <c r="M1922">
        <v>99</v>
      </c>
      <c r="N1922">
        <v>99</v>
      </c>
      <c r="O1922">
        <v>99</v>
      </c>
      <c r="P1922">
        <v>99</v>
      </c>
      <c r="R1922">
        <v>0</v>
      </c>
      <c r="AN1922">
        <v>99</v>
      </c>
      <c r="AO1922">
        <v>99</v>
      </c>
      <c r="AP1922">
        <v>12</v>
      </c>
      <c r="AQ1922">
        <v>99</v>
      </c>
    </row>
    <row r="1923" spans="1:45">
      <c r="A1923">
        <v>23</v>
      </c>
      <c r="B1923">
        <v>328</v>
      </c>
      <c r="C1923">
        <v>2024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</v>
      </c>
      <c r="K1923">
        <v>99</v>
      </c>
      <c r="L1923">
        <v>10</v>
      </c>
      <c r="M1923">
        <v>99</v>
      </c>
      <c r="N1923">
        <v>99</v>
      </c>
      <c r="O1923">
        <v>99</v>
      </c>
      <c r="P1923">
        <v>99</v>
      </c>
      <c r="R1923">
        <v>0</v>
      </c>
      <c r="AN1923">
        <v>99</v>
      </c>
      <c r="AO1923">
        <v>99</v>
      </c>
      <c r="AP1923">
        <v>13</v>
      </c>
      <c r="AQ1923">
        <v>99</v>
      </c>
    </row>
    <row r="1924" spans="1:45">
      <c r="A1924">
        <v>23</v>
      </c>
      <c r="B1924">
        <v>329</v>
      </c>
      <c r="C1924">
        <v>2024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</v>
      </c>
      <c r="K1924">
        <v>99</v>
      </c>
      <c r="L1924">
        <v>10</v>
      </c>
      <c r="M1924">
        <v>99</v>
      </c>
      <c r="N1924">
        <v>99</v>
      </c>
      <c r="O1924">
        <v>99</v>
      </c>
      <c r="P1924">
        <v>99</v>
      </c>
      <c r="R1924">
        <v>0</v>
      </c>
      <c r="AN1924">
        <v>99</v>
      </c>
      <c r="AO1924">
        <v>99</v>
      </c>
      <c r="AP1924">
        <v>14</v>
      </c>
      <c r="AQ1924">
        <v>99</v>
      </c>
    </row>
    <row r="1925" spans="1:45">
      <c r="A1925">
        <v>23</v>
      </c>
      <c r="B1925">
        <v>330</v>
      </c>
      <c r="C1925">
        <v>2024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</v>
      </c>
      <c r="K1925">
        <v>99</v>
      </c>
      <c r="L1925">
        <v>10</v>
      </c>
      <c r="M1925">
        <v>99</v>
      </c>
      <c r="N1925">
        <v>99</v>
      </c>
      <c r="O1925">
        <v>99</v>
      </c>
      <c r="P1925">
        <v>99</v>
      </c>
      <c r="R1925">
        <v>0</v>
      </c>
      <c r="AN1925">
        <v>99</v>
      </c>
      <c r="AO1925">
        <v>99</v>
      </c>
      <c r="AP1925">
        <v>15</v>
      </c>
      <c r="AQ1925">
        <v>99</v>
      </c>
    </row>
    <row r="1926" spans="1:45">
      <c r="A1926">
        <v>23</v>
      </c>
      <c r="B1926">
        <v>331</v>
      </c>
      <c r="C1926">
        <v>2024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</v>
      </c>
      <c r="K1926">
        <v>99</v>
      </c>
      <c r="L1926">
        <v>10</v>
      </c>
      <c r="M1926">
        <v>99</v>
      </c>
      <c r="N1926">
        <v>99</v>
      </c>
      <c r="O1926">
        <v>99</v>
      </c>
      <c r="P1926">
        <v>99</v>
      </c>
      <c r="R1926">
        <v>0</v>
      </c>
      <c r="AN1926">
        <v>99</v>
      </c>
      <c r="AO1926">
        <v>99</v>
      </c>
      <c r="AP1926">
        <v>16</v>
      </c>
      <c r="AQ1926">
        <v>99</v>
      </c>
    </row>
    <row r="1927" spans="1:45">
      <c r="A1927">
        <v>23</v>
      </c>
      <c r="B1927">
        <v>332</v>
      </c>
      <c r="C1927">
        <v>2024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</v>
      </c>
      <c r="K1927">
        <v>99</v>
      </c>
      <c r="L1927">
        <v>10</v>
      </c>
      <c r="M1927">
        <v>99</v>
      </c>
      <c r="N1927">
        <v>99</v>
      </c>
      <c r="O1927">
        <v>99</v>
      </c>
      <c r="P1927">
        <v>99</v>
      </c>
      <c r="R1927">
        <v>0</v>
      </c>
      <c r="AN1927">
        <v>99</v>
      </c>
      <c r="AO1927">
        <v>99</v>
      </c>
      <c r="AP1927">
        <v>17</v>
      </c>
      <c r="AQ1927">
        <v>99</v>
      </c>
    </row>
    <row r="1928" spans="1:45">
      <c r="A1928">
        <v>23</v>
      </c>
      <c r="B1928">
        <v>333</v>
      </c>
      <c r="C1928">
        <v>2024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</v>
      </c>
      <c r="K1928">
        <v>99</v>
      </c>
      <c r="L1928">
        <v>10</v>
      </c>
      <c r="M1928">
        <v>99</v>
      </c>
      <c r="N1928">
        <v>99</v>
      </c>
      <c r="O1928">
        <v>99</v>
      </c>
      <c r="P1928">
        <v>99</v>
      </c>
      <c r="Q1928">
        <v>3</v>
      </c>
      <c r="R1928">
        <v>4</v>
      </c>
      <c r="S1928">
        <v>10</v>
      </c>
      <c r="T1928">
        <v>15</v>
      </c>
      <c r="U1928">
        <v>441.8</v>
      </c>
      <c r="V1928">
        <v>100</v>
      </c>
      <c r="W1928">
        <v>100</v>
      </c>
      <c r="X1928">
        <v>100</v>
      </c>
      <c r="Y1928">
        <v>49.813000311163663</v>
      </c>
      <c r="Z1928">
        <v>0</v>
      </c>
      <c r="AA1928">
        <v>0</v>
      </c>
      <c r="AE1928">
        <v>0.34632034632034631</v>
      </c>
      <c r="AF1928">
        <v>0.58547962814489884</v>
      </c>
      <c r="AG1928">
        <v>1185</v>
      </c>
      <c r="AH1928">
        <v>100</v>
      </c>
      <c r="AI1928">
        <v>100</v>
      </c>
      <c r="AJ1928">
        <v>112.83837999546078</v>
      </c>
      <c r="AK1928">
        <v>96.28535831888189</v>
      </c>
      <c r="AN1928">
        <v>99</v>
      </c>
      <c r="AO1928">
        <v>99</v>
      </c>
      <c r="AP1928">
        <v>21</v>
      </c>
      <c r="AQ1928">
        <v>99</v>
      </c>
      <c r="AR1928">
        <v>209.75</v>
      </c>
      <c r="AS1928">
        <v>47.828324541167433</v>
      </c>
    </row>
    <row r="1929" spans="1:45">
      <c r="A1929">
        <v>23</v>
      </c>
      <c r="B1929">
        <v>334</v>
      </c>
      <c r="C1929">
        <v>2024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</v>
      </c>
      <c r="K1929">
        <v>99</v>
      </c>
      <c r="L1929">
        <v>10</v>
      </c>
      <c r="M1929">
        <v>99</v>
      </c>
      <c r="N1929">
        <v>99</v>
      </c>
      <c r="O1929">
        <v>99</v>
      </c>
      <c r="P1929">
        <v>99</v>
      </c>
      <c r="Q1929">
        <v>6</v>
      </c>
      <c r="R1929">
        <v>6</v>
      </c>
      <c r="S1929">
        <v>10</v>
      </c>
      <c r="T1929">
        <v>12.333333333333336</v>
      </c>
      <c r="U1929">
        <v>452.98333333333346</v>
      </c>
      <c r="V1929">
        <v>100</v>
      </c>
      <c r="W1929">
        <v>100</v>
      </c>
      <c r="X1929">
        <v>100</v>
      </c>
      <c r="Y1929">
        <v>39.762856062187673</v>
      </c>
      <c r="Z1929">
        <v>0</v>
      </c>
      <c r="AA1929">
        <v>1.9720265943665356</v>
      </c>
      <c r="AC1929">
        <v>-5.476670973898238</v>
      </c>
      <c r="AE1929">
        <v>0.24948024948024944</v>
      </c>
      <c r="AF1929">
        <v>0.37705375613740694</v>
      </c>
      <c r="AG1929">
        <v>1078.5</v>
      </c>
      <c r="AH1929">
        <v>100</v>
      </c>
      <c r="AI1929">
        <v>100</v>
      </c>
      <c r="AJ1929">
        <v>186.34265033355445</v>
      </c>
      <c r="AK1929">
        <v>72.211306990595233</v>
      </c>
      <c r="AL1929">
        <v>60.503366984945551</v>
      </c>
      <c r="AN1929">
        <v>99</v>
      </c>
      <c r="AO1929">
        <v>99</v>
      </c>
      <c r="AP1929">
        <v>22</v>
      </c>
      <c r="AQ1929">
        <v>99</v>
      </c>
      <c r="AR1929">
        <v>217</v>
      </c>
      <c r="AS1929">
        <v>44.262927586630163</v>
      </c>
    </row>
    <row r="1930" spans="1:45">
      <c r="A1930">
        <v>23</v>
      </c>
      <c r="B1930">
        <v>335</v>
      </c>
      <c r="C1930">
        <v>2024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</v>
      </c>
      <c r="K1930">
        <v>99</v>
      </c>
      <c r="L1930">
        <v>10</v>
      </c>
      <c r="M1930">
        <v>99</v>
      </c>
      <c r="N1930">
        <v>99</v>
      </c>
      <c r="O1930">
        <v>99</v>
      </c>
      <c r="P1930">
        <v>99</v>
      </c>
      <c r="Q1930">
        <v>5</v>
      </c>
      <c r="R1930">
        <v>6</v>
      </c>
      <c r="S1930">
        <v>10</v>
      </c>
      <c r="T1930">
        <v>14.5</v>
      </c>
      <c r="U1930">
        <v>406.93333333333345</v>
      </c>
      <c r="V1930">
        <v>100</v>
      </c>
      <c r="W1930">
        <v>100</v>
      </c>
      <c r="X1930">
        <v>83.333333333333314</v>
      </c>
      <c r="Y1930">
        <v>46.926952691271531</v>
      </c>
      <c r="Z1930">
        <v>0</v>
      </c>
      <c r="AA1930">
        <v>0.7637626158259736</v>
      </c>
      <c r="AC1930">
        <v>24.645853862689918</v>
      </c>
      <c r="AE1930">
        <v>0.33314825097168244</v>
      </c>
      <c r="AF1930">
        <v>0.4988685760403736</v>
      </c>
      <c r="AG1930">
        <v>1066.666666666667</v>
      </c>
      <c r="AH1930">
        <v>100</v>
      </c>
      <c r="AI1930">
        <v>100</v>
      </c>
      <c r="AJ1930">
        <v>164.77729077623331</v>
      </c>
      <c r="AK1930">
        <v>-9.5254565056599976</v>
      </c>
      <c r="AL1930">
        <v>-57.210631475891311</v>
      </c>
      <c r="AN1930">
        <v>99</v>
      </c>
      <c r="AO1930">
        <v>99</v>
      </c>
      <c r="AP1930">
        <v>23</v>
      </c>
      <c r="AQ1930">
        <v>99</v>
      </c>
      <c r="AR1930">
        <v>205.5</v>
      </c>
      <c r="AS1930">
        <v>46.718555004065557</v>
      </c>
    </row>
    <row r="1931" spans="1:45">
      <c r="A1931">
        <v>23</v>
      </c>
      <c r="B1931">
        <v>336</v>
      </c>
      <c r="C1931">
        <v>2024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</v>
      </c>
      <c r="K1931">
        <v>99</v>
      </c>
      <c r="L1931">
        <v>10</v>
      </c>
      <c r="M1931">
        <v>99</v>
      </c>
      <c r="N1931">
        <v>99</v>
      </c>
      <c r="O1931">
        <v>99</v>
      </c>
      <c r="P1931">
        <v>99</v>
      </c>
      <c r="Q1931">
        <v>17</v>
      </c>
      <c r="R1931">
        <v>24</v>
      </c>
      <c r="S1931">
        <v>10</v>
      </c>
      <c r="T1931">
        <v>10.583333333333336</v>
      </c>
      <c r="U1931">
        <v>381.96250000000009</v>
      </c>
      <c r="V1931">
        <v>100</v>
      </c>
      <c r="W1931">
        <v>100</v>
      </c>
      <c r="X1931">
        <v>79.166666666666686</v>
      </c>
      <c r="Y1931">
        <v>39.151072915268067</v>
      </c>
      <c r="Z1931">
        <v>0</v>
      </c>
      <c r="AA1931">
        <v>1.9561157657175805</v>
      </c>
      <c r="AC1931">
        <v>26.959765289612303</v>
      </c>
      <c r="AE1931">
        <v>1.4319809069212404</v>
      </c>
      <c r="AF1931">
        <v>1.8520299376252325</v>
      </c>
      <c r="AG1931">
        <v>988.4583333333336</v>
      </c>
      <c r="AH1931">
        <v>100</v>
      </c>
      <c r="AI1931">
        <v>100</v>
      </c>
      <c r="AJ1931">
        <v>229.58712564925904</v>
      </c>
      <c r="AK1931">
        <v>76.929684710916902</v>
      </c>
      <c r="AL1931">
        <v>2.7145400743279562</v>
      </c>
      <c r="AN1931">
        <v>99</v>
      </c>
      <c r="AO1931">
        <v>99</v>
      </c>
      <c r="AP1931">
        <v>24</v>
      </c>
      <c r="AQ1931">
        <v>99</v>
      </c>
      <c r="AR1931">
        <v>205.33333333333337</v>
      </c>
      <c r="AS1931">
        <v>43.995429759828902</v>
      </c>
    </row>
    <row r="1932" spans="1:45">
      <c r="A1932">
        <v>23</v>
      </c>
      <c r="B1932">
        <v>337</v>
      </c>
      <c r="C1932">
        <v>2024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</v>
      </c>
      <c r="K1932">
        <v>99</v>
      </c>
      <c r="L1932">
        <v>10</v>
      </c>
      <c r="M1932">
        <v>99</v>
      </c>
      <c r="N1932">
        <v>99</v>
      </c>
      <c r="O1932">
        <v>99</v>
      </c>
      <c r="P1932">
        <v>99</v>
      </c>
      <c r="Q1932">
        <v>1</v>
      </c>
      <c r="R1932">
        <v>1</v>
      </c>
      <c r="S1932">
        <v>10</v>
      </c>
      <c r="T1932">
        <v>13</v>
      </c>
      <c r="U1932">
        <v>492.2</v>
      </c>
      <c r="V1932">
        <v>100</v>
      </c>
      <c r="W1932">
        <v>100</v>
      </c>
      <c r="X1932">
        <v>100</v>
      </c>
      <c r="Y1932">
        <v>0</v>
      </c>
      <c r="Z1932">
        <v>0</v>
      </c>
      <c r="AA1932">
        <v>0</v>
      </c>
      <c r="AE1932">
        <v>0.13513513513513517</v>
      </c>
      <c r="AF1932">
        <v>0.23613305968380621</v>
      </c>
      <c r="AG1932">
        <v>1348</v>
      </c>
      <c r="AH1932">
        <v>100</v>
      </c>
      <c r="AI1932">
        <v>100</v>
      </c>
      <c r="AJ1932">
        <v>0</v>
      </c>
      <c r="AN1932">
        <v>99</v>
      </c>
      <c r="AO1932">
        <v>99</v>
      </c>
      <c r="AP1932">
        <v>25</v>
      </c>
      <c r="AQ1932">
        <v>99</v>
      </c>
      <c r="AR1932">
        <v>223</v>
      </c>
      <c r="AS1932">
        <v>44.366024390312099</v>
      </c>
    </row>
    <row r="1933" spans="1:45">
      <c r="A1933">
        <v>23</v>
      </c>
      <c r="B1933">
        <v>338</v>
      </c>
      <c r="C1933">
        <v>2024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</v>
      </c>
      <c r="K1933">
        <v>99</v>
      </c>
      <c r="L1933">
        <v>10</v>
      </c>
      <c r="M1933">
        <v>99</v>
      </c>
      <c r="N1933">
        <v>99</v>
      </c>
      <c r="O1933">
        <v>99</v>
      </c>
      <c r="P1933">
        <v>99</v>
      </c>
      <c r="R1933">
        <v>0</v>
      </c>
      <c r="AN1933">
        <v>99</v>
      </c>
      <c r="AO1933">
        <v>99</v>
      </c>
      <c r="AP1933">
        <v>26</v>
      </c>
      <c r="AQ1933">
        <v>99</v>
      </c>
    </row>
    <row r="1934" spans="1:45">
      <c r="A1934">
        <v>23</v>
      </c>
      <c r="B1934">
        <v>339</v>
      </c>
      <c r="C1934">
        <v>2024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</v>
      </c>
      <c r="K1934">
        <v>99</v>
      </c>
      <c r="L1934">
        <v>10</v>
      </c>
      <c r="M1934">
        <v>99</v>
      </c>
      <c r="N1934">
        <v>99</v>
      </c>
      <c r="O1934">
        <v>99</v>
      </c>
      <c r="P1934">
        <v>99</v>
      </c>
      <c r="R1934">
        <v>0</v>
      </c>
      <c r="AN1934">
        <v>99</v>
      </c>
      <c r="AO1934">
        <v>99</v>
      </c>
      <c r="AP1934">
        <v>27</v>
      </c>
      <c r="AQ1934">
        <v>99</v>
      </c>
    </row>
    <row r="1935" spans="1:45">
      <c r="A1935">
        <v>23</v>
      </c>
      <c r="B1935">
        <v>340</v>
      </c>
      <c r="C1935">
        <v>2024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</v>
      </c>
      <c r="K1935">
        <v>99</v>
      </c>
      <c r="L1935">
        <v>10</v>
      </c>
      <c r="M1935">
        <v>99</v>
      </c>
      <c r="N1935">
        <v>99</v>
      </c>
      <c r="O1935">
        <v>99</v>
      </c>
      <c r="P1935">
        <v>99</v>
      </c>
      <c r="R1935">
        <v>0</v>
      </c>
      <c r="AN1935">
        <v>99</v>
      </c>
      <c r="AO1935">
        <v>99</v>
      </c>
      <c r="AP1935">
        <v>28</v>
      </c>
      <c r="AQ1935">
        <v>99</v>
      </c>
    </row>
    <row r="1936" spans="1:45">
      <c r="A1936">
        <v>23</v>
      </c>
      <c r="B1936">
        <v>341</v>
      </c>
      <c r="C1936">
        <v>2024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</v>
      </c>
      <c r="K1936">
        <v>99</v>
      </c>
      <c r="L1936">
        <v>10</v>
      </c>
      <c r="M1936">
        <v>99</v>
      </c>
      <c r="N1936">
        <v>99</v>
      </c>
      <c r="O1936">
        <v>99</v>
      </c>
      <c r="P1936">
        <v>99</v>
      </c>
      <c r="R1936">
        <v>0</v>
      </c>
      <c r="AN1936">
        <v>99</v>
      </c>
      <c r="AO1936">
        <v>99</v>
      </c>
      <c r="AP1936">
        <v>29</v>
      </c>
      <c r="AQ1936">
        <v>99</v>
      </c>
    </row>
    <row r="1937" spans="1:45">
      <c r="A1937">
        <v>23</v>
      </c>
      <c r="B1937">
        <v>342</v>
      </c>
      <c r="C1937">
        <v>2024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</v>
      </c>
      <c r="K1937">
        <v>99</v>
      </c>
      <c r="L1937">
        <v>10</v>
      </c>
      <c r="M1937">
        <v>99</v>
      </c>
      <c r="N1937">
        <v>99</v>
      </c>
      <c r="O1937">
        <v>99</v>
      </c>
      <c r="P1937">
        <v>99</v>
      </c>
      <c r="R1937">
        <v>0</v>
      </c>
      <c r="AN1937">
        <v>99</v>
      </c>
      <c r="AO1937">
        <v>99</v>
      </c>
      <c r="AP1937">
        <v>30</v>
      </c>
      <c r="AQ1937">
        <v>99</v>
      </c>
    </row>
    <row r="1938" spans="1:45">
      <c r="A1938">
        <v>23</v>
      </c>
      <c r="B1938">
        <v>343</v>
      </c>
      <c r="C1938">
        <v>2024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</v>
      </c>
      <c r="K1938">
        <v>99</v>
      </c>
      <c r="L1938">
        <v>10</v>
      </c>
      <c r="M1938">
        <v>99</v>
      </c>
      <c r="N1938">
        <v>99</v>
      </c>
      <c r="O1938">
        <v>99</v>
      </c>
      <c r="P1938">
        <v>99</v>
      </c>
      <c r="R1938">
        <v>0</v>
      </c>
      <c r="AN1938">
        <v>99</v>
      </c>
      <c r="AO1938">
        <v>99</v>
      </c>
      <c r="AP1938">
        <v>31</v>
      </c>
      <c r="AQ1938">
        <v>99</v>
      </c>
    </row>
    <row r="1939" spans="1:45">
      <c r="A1939">
        <v>23</v>
      </c>
      <c r="B1939">
        <v>344</v>
      </c>
      <c r="C1939">
        <v>2024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</v>
      </c>
      <c r="K1939">
        <v>99</v>
      </c>
      <c r="L1939">
        <v>10</v>
      </c>
      <c r="M1939">
        <v>99</v>
      </c>
      <c r="N1939">
        <v>99</v>
      </c>
      <c r="O1939">
        <v>99</v>
      </c>
      <c r="P1939">
        <v>99</v>
      </c>
      <c r="R1939">
        <v>0</v>
      </c>
      <c r="AN1939">
        <v>99</v>
      </c>
      <c r="AO1939">
        <v>99</v>
      </c>
      <c r="AP1939">
        <v>32</v>
      </c>
      <c r="AQ1939">
        <v>99</v>
      </c>
    </row>
    <row r="1940" spans="1:45">
      <c r="A1940">
        <v>23</v>
      </c>
      <c r="B1940">
        <v>345</v>
      </c>
      <c r="C1940">
        <v>2024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</v>
      </c>
      <c r="K1940">
        <v>99</v>
      </c>
      <c r="L1940">
        <v>10</v>
      </c>
      <c r="M1940">
        <v>99</v>
      </c>
      <c r="N1940">
        <v>99</v>
      </c>
      <c r="O1940">
        <v>99</v>
      </c>
      <c r="P1940">
        <v>99</v>
      </c>
      <c r="R1940">
        <v>0</v>
      </c>
      <c r="AN1940">
        <v>99</v>
      </c>
      <c r="AO1940">
        <v>99</v>
      </c>
      <c r="AP1940">
        <v>33</v>
      </c>
      <c r="AQ1940">
        <v>99</v>
      </c>
    </row>
    <row r="1941" spans="1:45">
      <c r="A1941">
        <v>23</v>
      </c>
      <c r="B1941">
        <v>346</v>
      </c>
      <c r="C1941">
        <v>2024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</v>
      </c>
      <c r="K1941">
        <v>99</v>
      </c>
      <c r="L1941">
        <v>10</v>
      </c>
      <c r="M1941">
        <v>99</v>
      </c>
      <c r="N1941">
        <v>99</v>
      </c>
      <c r="O1941">
        <v>99</v>
      </c>
      <c r="P1941">
        <v>99</v>
      </c>
      <c r="R1941">
        <v>0</v>
      </c>
      <c r="AN1941">
        <v>99</v>
      </c>
      <c r="AO1941">
        <v>99</v>
      </c>
      <c r="AP1941">
        <v>34</v>
      </c>
      <c r="AQ1941">
        <v>99</v>
      </c>
    </row>
    <row r="1942" spans="1:45">
      <c r="A1942">
        <v>23</v>
      </c>
      <c r="B1942">
        <v>347</v>
      </c>
      <c r="C1942">
        <v>2024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</v>
      </c>
      <c r="K1942">
        <v>99</v>
      </c>
      <c r="L1942">
        <v>10</v>
      </c>
      <c r="M1942">
        <v>99</v>
      </c>
      <c r="N1942">
        <v>99</v>
      </c>
      <c r="O1942">
        <v>99</v>
      </c>
      <c r="P1942">
        <v>99</v>
      </c>
      <c r="R1942">
        <v>0</v>
      </c>
      <c r="AN1942">
        <v>99</v>
      </c>
      <c r="AO1942">
        <v>99</v>
      </c>
      <c r="AP1942">
        <v>39</v>
      </c>
      <c r="AQ1942">
        <v>99</v>
      </c>
    </row>
    <row r="1943" spans="1:45">
      <c r="A1943">
        <v>23</v>
      </c>
      <c r="B1943">
        <v>348</v>
      </c>
      <c r="C1943">
        <v>2024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</v>
      </c>
      <c r="K1943">
        <v>99</v>
      </c>
      <c r="L1943">
        <v>10</v>
      </c>
      <c r="M1943">
        <v>99</v>
      </c>
      <c r="N1943">
        <v>99</v>
      </c>
      <c r="O1943">
        <v>99</v>
      </c>
      <c r="P1943">
        <v>99</v>
      </c>
      <c r="R1943">
        <v>0</v>
      </c>
      <c r="AN1943">
        <v>99</v>
      </c>
      <c r="AO1943">
        <v>99</v>
      </c>
      <c r="AP1943">
        <v>40</v>
      </c>
      <c r="AQ1943">
        <v>99</v>
      </c>
    </row>
    <row r="1944" spans="1:45">
      <c r="A1944">
        <v>23</v>
      </c>
      <c r="B1944">
        <v>349</v>
      </c>
      <c r="C1944">
        <v>2024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</v>
      </c>
      <c r="K1944">
        <v>99</v>
      </c>
      <c r="L1944">
        <v>10</v>
      </c>
      <c r="M1944">
        <v>99</v>
      </c>
      <c r="N1944">
        <v>99</v>
      </c>
      <c r="O1944">
        <v>99</v>
      </c>
      <c r="P1944">
        <v>99</v>
      </c>
      <c r="Q1944">
        <v>4</v>
      </c>
      <c r="R1944">
        <v>4</v>
      </c>
      <c r="S1944">
        <v>10</v>
      </c>
      <c r="T1944">
        <v>13.5</v>
      </c>
      <c r="U1944">
        <v>488.65</v>
      </c>
      <c r="V1944">
        <v>100</v>
      </c>
      <c r="W1944">
        <v>100</v>
      </c>
      <c r="X1944">
        <v>100</v>
      </c>
      <c r="Y1944">
        <v>25.724744896693405</v>
      </c>
      <c r="Z1944">
        <v>0</v>
      </c>
      <c r="AA1944">
        <v>1.6583123951777001</v>
      </c>
      <c r="AC1944">
        <v>-78.821531580905614</v>
      </c>
      <c r="AE1944">
        <v>0.20397756246812848</v>
      </c>
      <c r="AF1944">
        <v>0.37394606460317159</v>
      </c>
      <c r="AG1944">
        <v>1268.5</v>
      </c>
      <c r="AH1944">
        <v>100</v>
      </c>
      <c r="AI1944">
        <v>100</v>
      </c>
      <c r="AJ1944">
        <v>173.52017173804319</v>
      </c>
      <c r="AK1944">
        <v>87.531545512714146</v>
      </c>
      <c r="AL1944">
        <v>-74.804348417014225</v>
      </c>
      <c r="AN1944">
        <v>99</v>
      </c>
      <c r="AO1944">
        <v>99</v>
      </c>
      <c r="AP1944">
        <v>98</v>
      </c>
      <c r="AQ1944">
        <v>99</v>
      </c>
      <c r="AR1944">
        <v>219.5</v>
      </c>
      <c r="AS1944">
        <v>46.213288983729313</v>
      </c>
    </row>
    <row r="1945" spans="1:45">
      <c r="A1945">
        <v>23</v>
      </c>
      <c r="B1945">
        <v>350</v>
      </c>
      <c r="C1945">
        <v>2024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</v>
      </c>
      <c r="K1945">
        <v>99</v>
      </c>
      <c r="L1945">
        <v>10</v>
      </c>
      <c r="M1945">
        <v>99</v>
      </c>
      <c r="N1945">
        <v>99</v>
      </c>
      <c r="O1945">
        <v>99</v>
      </c>
      <c r="P1945">
        <v>99</v>
      </c>
      <c r="R1945">
        <v>0</v>
      </c>
      <c r="AN1945">
        <v>99</v>
      </c>
      <c r="AO1945">
        <v>99</v>
      </c>
      <c r="AP1945">
        <v>99</v>
      </c>
      <c r="AQ1945">
        <v>99</v>
      </c>
    </row>
    <row r="1946" spans="1:45">
      <c r="A1946">
        <v>23</v>
      </c>
      <c r="B1946">
        <v>351</v>
      </c>
      <c r="C1946">
        <v>2024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</v>
      </c>
      <c r="K1946">
        <v>99</v>
      </c>
      <c r="L1946">
        <v>11</v>
      </c>
      <c r="M1946">
        <v>99</v>
      </c>
      <c r="N1946">
        <v>99</v>
      </c>
      <c r="O1946">
        <v>99</v>
      </c>
      <c r="P1946">
        <v>99</v>
      </c>
      <c r="R1946">
        <v>0</v>
      </c>
      <c r="AN1946">
        <v>99</v>
      </c>
      <c r="AO1946">
        <v>99</v>
      </c>
      <c r="AP1946">
        <v>1</v>
      </c>
      <c r="AQ1946">
        <v>99</v>
      </c>
    </row>
    <row r="1947" spans="1:45">
      <c r="A1947">
        <v>23</v>
      </c>
      <c r="B1947">
        <v>352</v>
      </c>
      <c r="C1947">
        <v>2024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</v>
      </c>
      <c r="K1947">
        <v>99</v>
      </c>
      <c r="L1947">
        <v>11</v>
      </c>
      <c r="M1947">
        <v>99</v>
      </c>
      <c r="N1947">
        <v>99</v>
      </c>
      <c r="O1947">
        <v>99</v>
      </c>
      <c r="P1947">
        <v>99</v>
      </c>
      <c r="R1947">
        <v>0</v>
      </c>
      <c r="AN1947">
        <v>99</v>
      </c>
      <c r="AO1947">
        <v>99</v>
      </c>
      <c r="AP1947">
        <v>2</v>
      </c>
      <c r="AQ1947">
        <v>99</v>
      </c>
    </row>
    <row r="1948" spans="1:45">
      <c r="A1948">
        <v>23</v>
      </c>
      <c r="B1948">
        <v>353</v>
      </c>
      <c r="C1948">
        <v>2024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</v>
      </c>
      <c r="K1948">
        <v>99</v>
      </c>
      <c r="L1948">
        <v>11</v>
      </c>
      <c r="M1948">
        <v>99</v>
      </c>
      <c r="N1948">
        <v>99</v>
      </c>
      <c r="O1948">
        <v>99</v>
      </c>
      <c r="P1948">
        <v>99</v>
      </c>
      <c r="R1948">
        <v>0</v>
      </c>
      <c r="AN1948">
        <v>99</v>
      </c>
      <c r="AO1948">
        <v>99</v>
      </c>
      <c r="AP1948">
        <v>3</v>
      </c>
      <c r="AQ1948">
        <v>99</v>
      </c>
    </row>
    <row r="1949" spans="1:45">
      <c r="A1949">
        <v>23</v>
      </c>
      <c r="B1949">
        <v>354</v>
      </c>
      <c r="C1949">
        <v>2024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</v>
      </c>
      <c r="K1949">
        <v>99</v>
      </c>
      <c r="L1949">
        <v>11</v>
      </c>
      <c r="M1949">
        <v>99</v>
      </c>
      <c r="N1949">
        <v>99</v>
      </c>
      <c r="O1949">
        <v>99</v>
      </c>
      <c r="P1949">
        <v>99</v>
      </c>
      <c r="R1949">
        <v>0</v>
      </c>
      <c r="AN1949">
        <v>99</v>
      </c>
      <c r="AO1949">
        <v>99</v>
      </c>
      <c r="AP1949">
        <v>4</v>
      </c>
      <c r="AQ1949">
        <v>99</v>
      </c>
    </row>
    <row r="1950" spans="1:45">
      <c r="A1950">
        <v>23</v>
      </c>
      <c r="B1950">
        <v>355</v>
      </c>
      <c r="C1950">
        <v>2024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</v>
      </c>
      <c r="K1950">
        <v>99</v>
      </c>
      <c r="L1950">
        <v>11</v>
      </c>
      <c r="M1950">
        <v>99</v>
      </c>
      <c r="N1950">
        <v>99</v>
      </c>
      <c r="O1950">
        <v>99</v>
      </c>
      <c r="P1950">
        <v>99</v>
      </c>
      <c r="R1950">
        <v>0</v>
      </c>
      <c r="AN1950">
        <v>99</v>
      </c>
      <c r="AO1950">
        <v>99</v>
      </c>
      <c r="AP1950">
        <v>5</v>
      </c>
      <c r="AQ1950">
        <v>99</v>
      </c>
    </row>
    <row r="1951" spans="1:45">
      <c r="A1951">
        <v>23</v>
      </c>
      <c r="B1951">
        <v>356</v>
      </c>
      <c r="C1951">
        <v>2024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</v>
      </c>
      <c r="K1951">
        <v>99</v>
      </c>
      <c r="L1951">
        <v>11</v>
      </c>
      <c r="M1951">
        <v>99</v>
      </c>
      <c r="N1951">
        <v>99</v>
      </c>
      <c r="O1951">
        <v>99</v>
      </c>
      <c r="P1951">
        <v>99</v>
      </c>
      <c r="R1951">
        <v>0</v>
      </c>
      <c r="AN1951">
        <v>99</v>
      </c>
      <c r="AO1951">
        <v>99</v>
      </c>
      <c r="AP1951">
        <v>6</v>
      </c>
      <c r="AQ1951">
        <v>99</v>
      </c>
    </row>
    <row r="1952" spans="1:45">
      <c r="A1952">
        <v>23</v>
      </c>
      <c r="B1952">
        <v>357</v>
      </c>
      <c r="C1952">
        <v>2024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</v>
      </c>
      <c r="K1952">
        <v>99</v>
      </c>
      <c r="L1952">
        <v>11</v>
      </c>
      <c r="M1952">
        <v>99</v>
      </c>
      <c r="N1952">
        <v>99</v>
      </c>
      <c r="O1952">
        <v>99</v>
      </c>
      <c r="P1952">
        <v>99</v>
      </c>
      <c r="R1952">
        <v>0</v>
      </c>
      <c r="AN1952">
        <v>99</v>
      </c>
      <c r="AO1952">
        <v>99</v>
      </c>
      <c r="AP1952">
        <v>7</v>
      </c>
      <c r="AQ1952">
        <v>99</v>
      </c>
    </row>
    <row r="1953" spans="1:45">
      <c r="A1953">
        <v>23</v>
      </c>
      <c r="B1953">
        <v>358</v>
      </c>
      <c r="C1953">
        <v>2024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</v>
      </c>
      <c r="K1953">
        <v>99</v>
      </c>
      <c r="L1953">
        <v>11</v>
      </c>
      <c r="M1953">
        <v>99</v>
      </c>
      <c r="N1953">
        <v>99</v>
      </c>
      <c r="O1953">
        <v>99</v>
      </c>
      <c r="P1953">
        <v>99</v>
      </c>
      <c r="R1953">
        <v>0</v>
      </c>
      <c r="AN1953">
        <v>99</v>
      </c>
      <c r="AO1953">
        <v>99</v>
      </c>
      <c r="AP1953">
        <v>8</v>
      </c>
      <c r="AQ1953">
        <v>99</v>
      </c>
    </row>
    <row r="1954" spans="1:45">
      <c r="A1954">
        <v>23</v>
      </c>
      <c r="B1954">
        <v>359</v>
      </c>
      <c r="C1954">
        <v>2024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</v>
      </c>
      <c r="K1954">
        <v>99</v>
      </c>
      <c r="L1954">
        <v>11</v>
      </c>
      <c r="M1954">
        <v>99</v>
      </c>
      <c r="N1954">
        <v>99</v>
      </c>
      <c r="O1954">
        <v>99</v>
      </c>
      <c r="P1954">
        <v>99</v>
      </c>
      <c r="R1954">
        <v>0</v>
      </c>
      <c r="AN1954">
        <v>99</v>
      </c>
      <c r="AO1954">
        <v>99</v>
      </c>
      <c r="AP1954">
        <v>9</v>
      </c>
      <c r="AQ1954">
        <v>99</v>
      </c>
    </row>
    <row r="1955" spans="1:45">
      <c r="A1955">
        <v>23</v>
      </c>
      <c r="B1955">
        <v>360</v>
      </c>
      <c r="C1955">
        <v>2024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</v>
      </c>
      <c r="K1955">
        <v>99</v>
      </c>
      <c r="L1955">
        <v>11</v>
      </c>
      <c r="M1955">
        <v>99</v>
      </c>
      <c r="N1955">
        <v>99</v>
      </c>
      <c r="O1955">
        <v>99</v>
      </c>
      <c r="P1955">
        <v>99</v>
      </c>
      <c r="R1955">
        <v>0</v>
      </c>
      <c r="AN1955">
        <v>99</v>
      </c>
      <c r="AO1955">
        <v>99</v>
      </c>
      <c r="AP1955">
        <v>10</v>
      </c>
      <c r="AQ1955">
        <v>99</v>
      </c>
    </row>
    <row r="1956" spans="1:45">
      <c r="A1956">
        <v>23</v>
      </c>
      <c r="B1956">
        <v>361</v>
      </c>
      <c r="C1956">
        <v>2024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</v>
      </c>
      <c r="K1956">
        <v>99</v>
      </c>
      <c r="L1956">
        <v>11</v>
      </c>
      <c r="M1956">
        <v>99</v>
      </c>
      <c r="N1956">
        <v>99</v>
      </c>
      <c r="O1956">
        <v>99</v>
      </c>
      <c r="P1956">
        <v>99</v>
      </c>
      <c r="R1956">
        <v>0</v>
      </c>
      <c r="AN1956">
        <v>99</v>
      </c>
      <c r="AO1956">
        <v>99</v>
      </c>
      <c r="AP1956">
        <v>11</v>
      </c>
      <c r="AQ1956">
        <v>99</v>
      </c>
    </row>
    <row r="1957" spans="1:45">
      <c r="A1957">
        <v>23</v>
      </c>
      <c r="B1957">
        <v>362</v>
      </c>
      <c r="C1957">
        <v>2024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</v>
      </c>
      <c r="K1957">
        <v>99</v>
      </c>
      <c r="L1957">
        <v>11</v>
      </c>
      <c r="M1957">
        <v>99</v>
      </c>
      <c r="N1957">
        <v>99</v>
      </c>
      <c r="O1957">
        <v>99</v>
      </c>
      <c r="P1957">
        <v>99</v>
      </c>
      <c r="R1957">
        <v>0</v>
      </c>
      <c r="AN1957">
        <v>99</v>
      </c>
      <c r="AO1957">
        <v>99</v>
      </c>
      <c r="AP1957">
        <v>12</v>
      </c>
      <c r="AQ1957">
        <v>99</v>
      </c>
    </row>
    <row r="1958" spans="1:45">
      <c r="A1958">
        <v>23</v>
      </c>
      <c r="B1958">
        <v>363</v>
      </c>
      <c r="C1958">
        <v>2024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</v>
      </c>
      <c r="K1958">
        <v>99</v>
      </c>
      <c r="L1958">
        <v>11</v>
      </c>
      <c r="M1958">
        <v>99</v>
      </c>
      <c r="N1958">
        <v>99</v>
      </c>
      <c r="O1958">
        <v>99</v>
      </c>
      <c r="P1958">
        <v>99</v>
      </c>
      <c r="R1958">
        <v>0</v>
      </c>
      <c r="AN1958">
        <v>99</v>
      </c>
      <c r="AO1958">
        <v>99</v>
      </c>
      <c r="AP1958">
        <v>13</v>
      </c>
      <c r="AQ1958">
        <v>99</v>
      </c>
    </row>
    <row r="1959" spans="1:45">
      <c r="A1959">
        <v>23</v>
      </c>
      <c r="B1959">
        <v>364</v>
      </c>
      <c r="C1959">
        <v>2024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</v>
      </c>
      <c r="K1959">
        <v>99</v>
      </c>
      <c r="L1959">
        <v>11</v>
      </c>
      <c r="M1959">
        <v>99</v>
      </c>
      <c r="N1959">
        <v>99</v>
      </c>
      <c r="O1959">
        <v>99</v>
      </c>
      <c r="P1959">
        <v>99</v>
      </c>
      <c r="R1959">
        <v>0</v>
      </c>
      <c r="AN1959">
        <v>99</v>
      </c>
      <c r="AO1959">
        <v>99</v>
      </c>
      <c r="AP1959">
        <v>14</v>
      </c>
      <c r="AQ1959">
        <v>99</v>
      </c>
    </row>
    <row r="1960" spans="1:45">
      <c r="A1960">
        <v>23</v>
      </c>
      <c r="B1960">
        <v>365</v>
      </c>
      <c r="C1960">
        <v>2024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</v>
      </c>
      <c r="K1960">
        <v>99</v>
      </c>
      <c r="L1960">
        <v>11</v>
      </c>
      <c r="M1960">
        <v>99</v>
      </c>
      <c r="N1960">
        <v>99</v>
      </c>
      <c r="O1960">
        <v>99</v>
      </c>
      <c r="P1960">
        <v>99</v>
      </c>
      <c r="R1960">
        <v>0</v>
      </c>
      <c r="AN1960">
        <v>99</v>
      </c>
      <c r="AO1960">
        <v>99</v>
      </c>
      <c r="AP1960">
        <v>15</v>
      </c>
      <c r="AQ1960">
        <v>99</v>
      </c>
    </row>
    <row r="1961" spans="1:45">
      <c r="A1961">
        <v>23</v>
      </c>
      <c r="B1961">
        <v>366</v>
      </c>
      <c r="C1961">
        <v>2024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</v>
      </c>
      <c r="K1961">
        <v>99</v>
      </c>
      <c r="L1961">
        <v>11</v>
      </c>
      <c r="M1961">
        <v>99</v>
      </c>
      <c r="N1961">
        <v>99</v>
      </c>
      <c r="O1961">
        <v>99</v>
      </c>
      <c r="P1961">
        <v>99</v>
      </c>
      <c r="R1961">
        <v>0</v>
      </c>
      <c r="AN1961">
        <v>99</v>
      </c>
      <c r="AO1961">
        <v>99</v>
      </c>
      <c r="AP1961">
        <v>16</v>
      </c>
      <c r="AQ1961">
        <v>99</v>
      </c>
    </row>
    <row r="1962" spans="1:45">
      <c r="A1962">
        <v>23</v>
      </c>
      <c r="B1962">
        <v>367</v>
      </c>
      <c r="C1962">
        <v>2024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</v>
      </c>
      <c r="K1962">
        <v>99</v>
      </c>
      <c r="L1962">
        <v>11</v>
      </c>
      <c r="M1962">
        <v>99</v>
      </c>
      <c r="N1962">
        <v>99</v>
      </c>
      <c r="O1962">
        <v>99</v>
      </c>
      <c r="P1962">
        <v>99</v>
      </c>
      <c r="R1962">
        <v>0</v>
      </c>
      <c r="AN1962">
        <v>99</v>
      </c>
      <c r="AO1962">
        <v>99</v>
      </c>
      <c r="AP1962">
        <v>17</v>
      </c>
      <c r="AQ1962">
        <v>99</v>
      </c>
    </row>
    <row r="1963" spans="1:45">
      <c r="A1963">
        <v>23</v>
      </c>
      <c r="B1963">
        <v>368</v>
      </c>
      <c r="C1963">
        <v>2024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</v>
      </c>
      <c r="K1963">
        <v>99</v>
      </c>
      <c r="L1963">
        <v>11</v>
      </c>
      <c r="M1963">
        <v>99</v>
      </c>
      <c r="N1963">
        <v>99</v>
      </c>
      <c r="O1963">
        <v>99</v>
      </c>
      <c r="P1963">
        <v>99</v>
      </c>
      <c r="R1963">
        <v>0</v>
      </c>
      <c r="AN1963">
        <v>99</v>
      </c>
      <c r="AO1963">
        <v>99</v>
      </c>
      <c r="AP1963">
        <v>21</v>
      </c>
      <c r="AQ1963">
        <v>99</v>
      </c>
    </row>
    <row r="1964" spans="1:45">
      <c r="A1964">
        <v>23</v>
      </c>
      <c r="B1964">
        <v>369</v>
      </c>
      <c r="C1964">
        <v>2024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</v>
      </c>
      <c r="K1964">
        <v>99</v>
      </c>
      <c r="L1964">
        <v>11</v>
      </c>
      <c r="M1964">
        <v>99</v>
      </c>
      <c r="N1964">
        <v>99</v>
      </c>
      <c r="O1964">
        <v>99</v>
      </c>
      <c r="P1964">
        <v>99</v>
      </c>
      <c r="R1964">
        <v>0</v>
      </c>
      <c r="AN1964">
        <v>99</v>
      </c>
      <c r="AO1964">
        <v>99</v>
      </c>
      <c r="AP1964">
        <v>22</v>
      </c>
      <c r="AQ1964">
        <v>99</v>
      </c>
    </row>
    <row r="1965" spans="1:45">
      <c r="A1965">
        <v>23</v>
      </c>
      <c r="B1965">
        <v>370</v>
      </c>
      <c r="C1965">
        <v>2024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</v>
      </c>
      <c r="K1965">
        <v>99</v>
      </c>
      <c r="L1965">
        <v>11</v>
      </c>
      <c r="M1965">
        <v>99</v>
      </c>
      <c r="N1965">
        <v>99</v>
      </c>
      <c r="O1965">
        <v>99</v>
      </c>
      <c r="P1965">
        <v>99</v>
      </c>
      <c r="Q1965">
        <v>1</v>
      </c>
      <c r="R1965">
        <v>2</v>
      </c>
      <c r="S1965">
        <v>11</v>
      </c>
      <c r="T1965">
        <v>15</v>
      </c>
      <c r="U1965">
        <v>455.05</v>
      </c>
      <c r="V1965">
        <v>100</v>
      </c>
      <c r="W1965">
        <v>100</v>
      </c>
      <c r="X1965">
        <v>100</v>
      </c>
      <c r="Y1965">
        <v>56.94999999999991</v>
      </c>
      <c r="Z1965">
        <v>0</v>
      </c>
      <c r="AA1965">
        <v>0</v>
      </c>
      <c r="AE1965">
        <v>0.11104941699056076</v>
      </c>
      <c r="AF1965">
        <v>0.18595195406878445</v>
      </c>
      <c r="AG1965">
        <v>1319</v>
      </c>
      <c r="AH1965">
        <v>100</v>
      </c>
      <c r="AI1965">
        <v>100</v>
      </c>
      <c r="AJ1965">
        <v>128</v>
      </c>
      <c r="AK1965">
        <v>99.999999999999815</v>
      </c>
      <c r="AN1965">
        <v>99</v>
      </c>
      <c r="AO1965">
        <v>99</v>
      </c>
      <c r="AP1965">
        <v>23</v>
      </c>
      <c r="AQ1965">
        <v>99</v>
      </c>
      <c r="AR1965">
        <v>207</v>
      </c>
      <c r="AS1965">
        <v>51.039059246838498</v>
      </c>
    </row>
    <row r="1966" spans="1:45">
      <c r="A1966">
        <v>23</v>
      </c>
      <c r="B1966">
        <v>371</v>
      </c>
      <c r="C1966">
        <v>2024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</v>
      </c>
      <c r="K1966">
        <v>99</v>
      </c>
      <c r="L1966">
        <v>11</v>
      </c>
      <c r="M1966">
        <v>99</v>
      </c>
      <c r="N1966">
        <v>99</v>
      </c>
      <c r="O1966">
        <v>99</v>
      </c>
      <c r="P1966">
        <v>99</v>
      </c>
      <c r="Q1966">
        <v>4</v>
      </c>
      <c r="R1966">
        <v>5</v>
      </c>
      <c r="S1966">
        <v>11</v>
      </c>
      <c r="T1966">
        <v>11.6</v>
      </c>
      <c r="U1966">
        <v>407.9</v>
      </c>
      <c r="V1966">
        <v>100</v>
      </c>
      <c r="W1966">
        <v>100</v>
      </c>
      <c r="X1966">
        <v>100</v>
      </c>
      <c r="Y1966">
        <v>47.486419111152529</v>
      </c>
      <c r="Z1966">
        <v>0</v>
      </c>
      <c r="AA1966">
        <v>1.8547236990991431</v>
      </c>
      <c r="AC1966">
        <v>76.526394808793796</v>
      </c>
      <c r="AE1966">
        <v>0.29832935560859181</v>
      </c>
      <c r="AF1966">
        <v>0.41204034621490571</v>
      </c>
      <c r="AG1966">
        <v>1168.4000000000001</v>
      </c>
      <c r="AH1966">
        <v>100</v>
      </c>
      <c r="AI1966">
        <v>100</v>
      </c>
      <c r="AJ1966">
        <v>199.86055138520877</v>
      </c>
      <c r="AK1966">
        <v>86.093889764321375</v>
      </c>
      <c r="AL1966">
        <v>73.582472917030699</v>
      </c>
      <c r="AN1966">
        <v>99</v>
      </c>
      <c r="AO1966">
        <v>99</v>
      </c>
      <c r="AP1966">
        <v>24</v>
      </c>
      <c r="AQ1966">
        <v>99</v>
      </c>
      <c r="AR1966">
        <v>203.2</v>
      </c>
      <c r="AS1966">
        <v>48.420920173728703</v>
      </c>
    </row>
    <row r="1967" spans="1:45">
      <c r="A1967">
        <v>23</v>
      </c>
      <c r="B1967">
        <v>372</v>
      </c>
      <c r="C1967">
        <v>2024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</v>
      </c>
      <c r="K1967">
        <v>99</v>
      </c>
      <c r="L1967">
        <v>11</v>
      </c>
      <c r="M1967">
        <v>99</v>
      </c>
      <c r="N1967">
        <v>99</v>
      </c>
      <c r="O1967">
        <v>99</v>
      </c>
      <c r="P1967">
        <v>99</v>
      </c>
      <c r="R1967">
        <v>0</v>
      </c>
      <c r="AN1967">
        <v>99</v>
      </c>
      <c r="AO1967">
        <v>99</v>
      </c>
      <c r="AP1967">
        <v>25</v>
      </c>
      <c r="AQ1967">
        <v>99</v>
      </c>
    </row>
    <row r="1968" spans="1:45">
      <c r="A1968">
        <v>23</v>
      </c>
      <c r="B1968">
        <v>373</v>
      </c>
      <c r="C1968">
        <v>2024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</v>
      </c>
      <c r="K1968">
        <v>99</v>
      </c>
      <c r="L1968">
        <v>11</v>
      </c>
      <c r="M1968">
        <v>99</v>
      </c>
      <c r="N1968">
        <v>99</v>
      </c>
      <c r="O1968">
        <v>99</v>
      </c>
      <c r="P1968">
        <v>99</v>
      </c>
      <c r="R1968">
        <v>0</v>
      </c>
      <c r="AN1968">
        <v>99</v>
      </c>
      <c r="AO1968">
        <v>99</v>
      </c>
      <c r="AP1968">
        <v>26</v>
      </c>
      <c r="AQ1968">
        <v>99</v>
      </c>
    </row>
    <row r="1969" spans="1:43">
      <c r="A1969">
        <v>23</v>
      </c>
      <c r="B1969">
        <v>374</v>
      </c>
      <c r="C1969">
        <v>2024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</v>
      </c>
      <c r="K1969">
        <v>99</v>
      </c>
      <c r="L1969">
        <v>11</v>
      </c>
      <c r="M1969">
        <v>99</v>
      </c>
      <c r="N1969">
        <v>99</v>
      </c>
      <c r="O1969">
        <v>99</v>
      </c>
      <c r="P1969">
        <v>99</v>
      </c>
      <c r="R1969">
        <v>0</v>
      </c>
      <c r="AN1969">
        <v>99</v>
      </c>
      <c r="AO1969">
        <v>99</v>
      </c>
      <c r="AP1969">
        <v>27</v>
      </c>
      <c r="AQ1969">
        <v>99</v>
      </c>
    </row>
    <row r="1970" spans="1:43">
      <c r="A1970">
        <v>23</v>
      </c>
      <c r="B1970">
        <v>375</v>
      </c>
      <c r="C1970">
        <v>2024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</v>
      </c>
      <c r="K1970">
        <v>99</v>
      </c>
      <c r="L1970">
        <v>11</v>
      </c>
      <c r="M1970">
        <v>99</v>
      </c>
      <c r="N1970">
        <v>99</v>
      </c>
      <c r="O1970">
        <v>99</v>
      </c>
      <c r="P1970">
        <v>99</v>
      </c>
      <c r="R1970">
        <v>0</v>
      </c>
      <c r="AN1970">
        <v>99</v>
      </c>
      <c r="AO1970">
        <v>99</v>
      </c>
      <c r="AP1970">
        <v>28</v>
      </c>
      <c r="AQ1970">
        <v>99</v>
      </c>
    </row>
    <row r="1971" spans="1:43">
      <c r="A1971">
        <v>23</v>
      </c>
      <c r="B1971">
        <v>376</v>
      </c>
      <c r="C1971">
        <v>2024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</v>
      </c>
      <c r="K1971">
        <v>99</v>
      </c>
      <c r="L1971">
        <v>11</v>
      </c>
      <c r="M1971">
        <v>99</v>
      </c>
      <c r="N1971">
        <v>99</v>
      </c>
      <c r="O1971">
        <v>99</v>
      </c>
      <c r="P1971">
        <v>99</v>
      </c>
      <c r="R1971">
        <v>0</v>
      </c>
      <c r="AN1971">
        <v>99</v>
      </c>
      <c r="AO1971">
        <v>99</v>
      </c>
      <c r="AP1971">
        <v>29</v>
      </c>
      <c r="AQ1971">
        <v>99</v>
      </c>
    </row>
    <row r="1972" spans="1:43">
      <c r="A1972">
        <v>23</v>
      </c>
      <c r="B1972">
        <v>377</v>
      </c>
      <c r="C1972">
        <v>2024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</v>
      </c>
      <c r="K1972">
        <v>99</v>
      </c>
      <c r="L1972">
        <v>11</v>
      </c>
      <c r="M1972">
        <v>99</v>
      </c>
      <c r="N1972">
        <v>99</v>
      </c>
      <c r="O1972">
        <v>99</v>
      </c>
      <c r="P1972">
        <v>99</v>
      </c>
      <c r="R1972">
        <v>0</v>
      </c>
      <c r="AN1972">
        <v>99</v>
      </c>
      <c r="AO1972">
        <v>99</v>
      </c>
      <c r="AP1972">
        <v>30</v>
      </c>
      <c r="AQ1972">
        <v>99</v>
      </c>
    </row>
    <row r="1973" spans="1:43">
      <c r="A1973">
        <v>23</v>
      </c>
      <c r="B1973">
        <v>378</v>
      </c>
      <c r="C1973">
        <v>2024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</v>
      </c>
      <c r="K1973">
        <v>99</v>
      </c>
      <c r="L1973">
        <v>11</v>
      </c>
      <c r="M1973">
        <v>99</v>
      </c>
      <c r="N1973">
        <v>99</v>
      </c>
      <c r="O1973">
        <v>99</v>
      </c>
      <c r="P1973">
        <v>99</v>
      </c>
      <c r="R1973">
        <v>0</v>
      </c>
      <c r="AN1973">
        <v>99</v>
      </c>
      <c r="AO1973">
        <v>99</v>
      </c>
      <c r="AP1973">
        <v>31</v>
      </c>
      <c r="AQ1973">
        <v>99</v>
      </c>
    </row>
    <row r="1974" spans="1:43">
      <c r="A1974">
        <v>23</v>
      </c>
      <c r="B1974">
        <v>379</v>
      </c>
      <c r="C1974">
        <v>2024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</v>
      </c>
      <c r="K1974">
        <v>99</v>
      </c>
      <c r="L1974">
        <v>11</v>
      </c>
      <c r="M1974">
        <v>99</v>
      </c>
      <c r="N1974">
        <v>99</v>
      </c>
      <c r="O1974">
        <v>99</v>
      </c>
      <c r="P1974">
        <v>99</v>
      </c>
      <c r="R1974">
        <v>0</v>
      </c>
      <c r="AN1974">
        <v>99</v>
      </c>
      <c r="AO1974">
        <v>99</v>
      </c>
      <c r="AP1974">
        <v>32</v>
      </c>
      <c r="AQ1974">
        <v>99</v>
      </c>
    </row>
    <row r="1975" spans="1:43">
      <c r="A1975">
        <v>23</v>
      </c>
      <c r="B1975">
        <v>380</v>
      </c>
      <c r="C1975">
        <v>2024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</v>
      </c>
      <c r="K1975">
        <v>99</v>
      </c>
      <c r="L1975">
        <v>11</v>
      </c>
      <c r="M1975">
        <v>99</v>
      </c>
      <c r="N1975">
        <v>99</v>
      </c>
      <c r="O1975">
        <v>99</v>
      </c>
      <c r="P1975">
        <v>99</v>
      </c>
      <c r="R1975">
        <v>0</v>
      </c>
      <c r="AN1975">
        <v>99</v>
      </c>
      <c r="AO1975">
        <v>99</v>
      </c>
      <c r="AP1975">
        <v>33</v>
      </c>
      <c r="AQ1975">
        <v>99</v>
      </c>
    </row>
    <row r="1976" spans="1:43">
      <c r="A1976">
        <v>23</v>
      </c>
      <c r="B1976">
        <v>381</v>
      </c>
      <c r="C1976">
        <v>2024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</v>
      </c>
      <c r="K1976">
        <v>99</v>
      </c>
      <c r="L1976">
        <v>11</v>
      </c>
      <c r="M1976">
        <v>99</v>
      </c>
      <c r="N1976">
        <v>99</v>
      </c>
      <c r="O1976">
        <v>99</v>
      </c>
      <c r="P1976">
        <v>99</v>
      </c>
      <c r="R1976">
        <v>0</v>
      </c>
      <c r="AN1976">
        <v>99</v>
      </c>
      <c r="AO1976">
        <v>99</v>
      </c>
      <c r="AP1976">
        <v>34</v>
      </c>
      <c r="AQ1976">
        <v>99</v>
      </c>
    </row>
    <row r="1977" spans="1:43">
      <c r="A1977">
        <v>23</v>
      </c>
      <c r="B1977">
        <v>382</v>
      </c>
      <c r="C1977">
        <v>2024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</v>
      </c>
      <c r="K1977">
        <v>99</v>
      </c>
      <c r="L1977">
        <v>11</v>
      </c>
      <c r="M1977">
        <v>99</v>
      </c>
      <c r="N1977">
        <v>99</v>
      </c>
      <c r="O1977">
        <v>99</v>
      </c>
      <c r="P1977">
        <v>99</v>
      </c>
      <c r="R1977">
        <v>0</v>
      </c>
      <c r="AN1977">
        <v>99</v>
      </c>
      <c r="AO1977">
        <v>99</v>
      </c>
      <c r="AP1977">
        <v>39</v>
      </c>
      <c r="AQ1977">
        <v>99</v>
      </c>
    </row>
    <row r="1978" spans="1:43">
      <c r="A1978">
        <v>23</v>
      </c>
      <c r="B1978">
        <v>383</v>
      </c>
      <c r="C1978">
        <v>2024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</v>
      </c>
      <c r="K1978">
        <v>99</v>
      </c>
      <c r="L1978">
        <v>11</v>
      </c>
      <c r="M1978">
        <v>99</v>
      </c>
      <c r="N1978">
        <v>99</v>
      </c>
      <c r="O1978">
        <v>99</v>
      </c>
      <c r="P1978">
        <v>99</v>
      </c>
      <c r="R1978">
        <v>0</v>
      </c>
      <c r="AN1978">
        <v>99</v>
      </c>
      <c r="AO1978">
        <v>99</v>
      </c>
      <c r="AP1978">
        <v>40</v>
      </c>
      <c r="AQ1978">
        <v>99</v>
      </c>
    </row>
    <row r="1979" spans="1:43">
      <c r="A1979">
        <v>23</v>
      </c>
      <c r="B1979">
        <v>384</v>
      </c>
      <c r="C1979">
        <v>2024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</v>
      </c>
      <c r="K1979">
        <v>99</v>
      </c>
      <c r="L1979">
        <v>11</v>
      </c>
      <c r="M1979">
        <v>99</v>
      </c>
      <c r="N1979">
        <v>99</v>
      </c>
      <c r="O1979">
        <v>99</v>
      </c>
      <c r="P1979">
        <v>99</v>
      </c>
      <c r="R1979">
        <v>0</v>
      </c>
      <c r="AN1979">
        <v>99</v>
      </c>
      <c r="AO1979">
        <v>99</v>
      </c>
      <c r="AP1979">
        <v>98</v>
      </c>
      <c r="AQ1979">
        <v>99</v>
      </c>
    </row>
    <row r="1980" spans="1:43">
      <c r="A1980">
        <v>23</v>
      </c>
      <c r="B1980">
        <v>385</v>
      </c>
      <c r="C1980">
        <v>2024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</v>
      </c>
      <c r="K1980">
        <v>99</v>
      </c>
      <c r="L1980">
        <v>11</v>
      </c>
      <c r="M1980">
        <v>99</v>
      </c>
      <c r="N1980">
        <v>99</v>
      </c>
      <c r="O1980">
        <v>99</v>
      </c>
      <c r="P1980">
        <v>99</v>
      </c>
      <c r="R1980">
        <v>0</v>
      </c>
      <c r="AN1980">
        <v>99</v>
      </c>
      <c r="AO1980">
        <v>99</v>
      </c>
      <c r="AP1980">
        <v>99</v>
      </c>
      <c r="AQ1980">
        <v>99</v>
      </c>
    </row>
    <row r="1981" spans="1:43">
      <c r="A1981">
        <v>23</v>
      </c>
      <c r="B1981">
        <v>386</v>
      </c>
      <c r="C1981">
        <v>2024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</v>
      </c>
      <c r="K1981">
        <v>99</v>
      </c>
      <c r="L1981">
        <v>12</v>
      </c>
      <c r="M1981">
        <v>99</v>
      </c>
      <c r="N1981">
        <v>99</v>
      </c>
      <c r="O1981">
        <v>99</v>
      </c>
      <c r="P1981">
        <v>99</v>
      </c>
      <c r="R1981">
        <v>0</v>
      </c>
      <c r="AN1981">
        <v>99</v>
      </c>
      <c r="AO1981">
        <v>99</v>
      </c>
      <c r="AP1981">
        <v>1</v>
      </c>
      <c r="AQ1981">
        <v>99</v>
      </c>
    </row>
    <row r="1982" spans="1:43">
      <c r="A1982">
        <v>23</v>
      </c>
      <c r="B1982">
        <v>387</v>
      </c>
      <c r="C1982">
        <v>2024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</v>
      </c>
      <c r="K1982">
        <v>99</v>
      </c>
      <c r="L1982">
        <v>12</v>
      </c>
      <c r="M1982">
        <v>99</v>
      </c>
      <c r="N1982">
        <v>99</v>
      </c>
      <c r="O1982">
        <v>99</v>
      </c>
      <c r="P1982">
        <v>99</v>
      </c>
      <c r="R1982">
        <v>0</v>
      </c>
      <c r="AN1982">
        <v>99</v>
      </c>
      <c r="AO1982">
        <v>99</v>
      </c>
      <c r="AP1982">
        <v>2</v>
      </c>
      <c r="AQ1982">
        <v>99</v>
      </c>
    </row>
    <row r="1983" spans="1:43">
      <c r="A1983">
        <v>23</v>
      </c>
      <c r="B1983">
        <v>388</v>
      </c>
      <c r="C1983">
        <v>2024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</v>
      </c>
      <c r="K1983">
        <v>99</v>
      </c>
      <c r="L1983">
        <v>12</v>
      </c>
      <c r="M1983">
        <v>99</v>
      </c>
      <c r="N1983">
        <v>99</v>
      </c>
      <c r="O1983">
        <v>99</v>
      </c>
      <c r="P1983">
        <v>99</v>
      </c>
      <c r="R1983">
        <v>0</v>
      </c>
      <c r="AN1983">
        <v>99</v>
      </c>
      <c r="AO1983">
        <v>99</v>
      </c>
      <c r="AP1983">
        <v>3</v>
      </c>
      <c r="AQ1983">
        <v>99</v>
      </c>
    </row>
    <row r="1984" spans="1:43">
      <c r="A1984">
        <v>23</v>
      </c>
      <c r="B1984">
        <v>389</v>
      </c>
      <c r="C1984">
        <v>2024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</v>
      </c>
      <c r="K1984">
        <v>99</v>
      </c>
      <c r="L1984">
        <v>12</v>
      </c>
      <c r="M1984">
        <v>99</v>
      </c>
      <c r="N1984">
        <v>99</v>
      </c>
      <c r="O1984">
        <v>99</v>
      </c>
      <c r="P1984">
        <v>99</v>
      </c>
      <c r="R1984">
        <v>0</v>
      </c>
      <c r="AN1984">
        <v>99</v>
      </c>
      <c r="AO1984">
        <v>99</v>
      </c>
      <c r="AP1984">
        <v>4</v>
      </c>
      <c r="AQ1984">
        <v>99</v>
      </c>
    </row>
    <row r="1985" spans="1:45">
      <c r="A1985">
        <v>23</v>
      </c>
      <c r="B1985">
        <v>390</v>
      </c>
      <c r="C1985">
        <v>2024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</v>
      </c>
      <c r="K1985">
        <v>99</v>
      </c>
      <c r="L1985">
        <v>12</v>
      </c>
      <c r="M1985">
        <v>99</v>
      </c>
      <c r="N1985">
        <v>99</v>
      </c>
      <c r="O1985">
        <v>99</v>
      </c>
      <c r="P1985">
        <v>99</v>
      </c>
      <c r="R1985">
        <v>0</v>
      </c>
      <c r="AN1985">
        <v>99</v>
      </c>
      <c r="AO1985">
        <v>99</v>
      </c>
      <c r="AP1985">
        <v>5</v>
      </c>
      <c r="AQ1985">
        <v>99</v>
      </c>
    </row>
    <row r="1986" spans="1:45">
      <c r="A1986">
        <v>23</v>
      </c>
      <c r="B1986">
        <v>391</v>
      </c>
      <c r="C1986">
        <v>2024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</v>
      </c>
      <c r="K1986">
        <v>99</v>
      </c>
      <c r="L1986">
        <v>12</v>
      </c>
      <c r="M1986">
        <v>99</v>
      </c>
      <c r="N1986">
        <v>99</v>
      </c>
      <c r="O1986">
        <v>99</v>
      </c>
      <c r="P1986">
        <v>99</v>
      </c>
      <c r="R1986">
        <v>0</v>
      </c>
      <c r="AN1986">
        <v>99</v>
      </c>
      <c r="AO1986">
        <v>99</v>
      </c>
      <c r="AP1986">
        <v>6</v>
      </c>
      <c r="AQ1986">
        <v>99</v>
      </c>
    </row>
    <row r="1987" spans="1:45">
      <c r="A1987">
        <v>23</v>
      </c>
      <c r="B1987">
        <v>392</v>
      </c>
      <c r="C1987">
        <v>2024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</v>
      </c>
      <c r="K1987">
        <v>99</v>
      </c>
      <c r="L1987">
        <v>12</v>
      </c>
      <c r="M1987">
        <v>99</v>
      </c>
      <c r="N1987">
        <v>99</v>
      </c>
      <c r="O1987">
        <v>99</v>
      </c>
      <c r="P1987">
        <v>99</v>
      </c>
      <c r="R1987">
        <v>0</v>
      </c>
      <c r="AN1987">
        <v>99</v>
      </c>
      <c r="AO1987">
        <v>99</v>
      </c>
      <c r="AP1987">
        <v>7</v>
      </c>
      <c r="AQ1987">
        <v>99</v>
      </c>
    </row>
    <row r="1988" spans="1:45">
      <c r="A1988">
        <v>23</v>
      </c>
      <c r="B1988">
        <v>393</v>
      </c>
      <c r="C1988">
        <v>2024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</v>
      </c>
      <c r="K1988">
        <v>99</v>
      </c>
      <c r="L1988">
        <v>12</v>
      </c>
      <c r="M1988">
        <v>99</v>
      </c>
      <c r="N1988">
        <v>99</v>
      </c>
      <c r="O1988">
        <v>99</v>
      </c>
      <c r="P1988">
        <v>99</v>
      </c>
      <c r="R1988">
        <v>0</v>
      </c>
      <c r="AN1988">
        <v>99</v>
      </c>
      <c r="AO1988">
        <v>99</v>
      </c>
      <c r="AP1988">
        <v>8</v>
      </c>
      <c r="AQ1988">
        <v>99</v>
      </c>
    </row>
    <row r="1989" spans="1:45">
      <c r="A1989">
        <v>23</v>
      </c>
      <c r="B1989">
        <v>394</v>
      </c>
      <c r="C1989">
        <v>2024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</v>
      </c>
      <c r="K1989">
        <v>99</v>
      </c>
      <c r="L1989">
        <v>12</v>
      </c>
      <c r="M1989">
        <v>99</v>
      </c>
      <c r="N1989">
        <v>99</v>
      </c>
      <c r="O1989">
        <v>99</v>
      </c>
      <c r="P1989">
        <v>99</v>
      </c>
      <c r="R1989">
        <v>0</v>
      </c>
      <c r="AN1989">
        <v>99</v>
      </c>
      <c r="AO1989">
        <v>99</v>
      </c>
      <c r="AP1989">
        <v>9</v>
      </c>
      <c r="AQ1989">
        <v>99</v>
      </c>
    </row>
    <row r="1990" spans="1:45">
      <c r="A1990">
        <v>23</v>
      </c>
      <c r="B1990">
        <v>395</v>
      </c>
      <c r="C1990">
        <v>2024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</v>
      </c>
      <c r="K1990">
        <v>99</v>
      </c>
      <c r="L1990">
        <v>12</v>
      </c>
      <c r="M1990">
        <v>99</v>
      </c>
      <c r="N1990">
        <v>99</v>
      </c>
      <c r="O1990">
        <v>99</v>
      </c>
      <c r="P1990">
        <v>99</v>
      </c>
      <c r="R1990">
        <v>0</v>
      </c>
      <c r="AN1990">
        <v>99</v>
      </c>
      <c r="AO1990">
        <v>99</v>
      </c>
      <c r="AP1990">
        <v>10</v>
      </c>
      <c r="AQ1990">
        <v>99</v>
      </c>
    </row>
    <row r="1991" spans="1:45">
      <c r="A1991">
        <v>23</v>
      </c>
      <c r="B1991">
        <v>396</v>
      </c>
      <c r="C1991">
        <v>2024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</v>
      </c>
      <c r="K1991">
        <v>99</v>
      </c>
      <c r="L1991">
        <v>12</v>
      </c>
      <c r="M1991">
        <v>99</v>
      </c>
      <c r="N1991">
        <v>99</v>
      </c>
      <c r="O1991">
        <v>99</v>
      </c>
      <c r="P1991">
        <v>99</v>
      </c>
      <c r="R1991">
        <v>0</v>
      </c>
      <c r="AN1991">
        <v>99</v>
      </c>
      <c r="AO1991">
        <v>99</v>
      </c>
      <c r="AP1991">
        <v>11</v>
      </c>
      <c r="AQ1991">
        <v>99</v>
      </c>
    </row>
    <row r="1992" spans="1:45">
      <c r="A1992">
        <v>23</v>
      </c>
      <c r="B1992">
        <v>397</v>
      </c>
      <c r="C1992">
        <v>2024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</v>
      </c>
      <c r="K1992">
        <v>99</v>
      </c>
      <c r="L1992">
        <v>12</v>
      </c>
      <c r="M1992">
        <v>99</v>
      </c>
      <c r="N1992">
        <v>99</v>
      </c>
      <c r="O1992">
        <v>99</v>
      </c>
      <c r="P1992">
        <v>99</v>
      </c>
      <c r="R1992">
        <v>0</v>
      </c>
      <c r="AN1992">
        <v>99</v>
      </c>
      <c r="AO1992">
        <v>99</v>
      </c>
      <c r="AP1992">
        <v>12</v>
      </c>
      <c r="AQ1992">
        <v>99</v>
      </c>
    </row>
    <row r="1993" spans="1:45">
      <c r="A1993">
        <v>23</v>
      </c>
      <c r="B1993">
        <v>398</v>
      </c>
      <c r="C1993">
        <v>2024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</v>
      </c>
      <c r="K1993">
        <v>99</v>
      </c>
      <c r="L1993">
        <v>12</v>
      </c>
      <c r="M1993">
        <v>99</v>
      </c>
      <c r="N1993">
        <v>99</v>
      </c>
      <c r="O1993">
        <v>99</v>
      </c>
      <c r="P1993">
        <v>99</v>
      </c>
      <c r="R1993">
        <v>0</v>
      </c>
      <c r="AN1993">
        <v>99</v>
      </c>
      <c r="AO1993">
        <v>99</v>
      </c>
      <c r="AP1993">
        <v>13</v>
      </c>
      <c r="AQ1993">
        <v>99</v>
      </c>
    </row>
    <row r="1994" spans="1:45">
      <c r="A1994">
        <v>23</v>
      </c>
      <c r="B1994">
        <v>399</v>
      </c>
      <c r="C1994">
        <v>2024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</v>
      </c>
      <c r="K1994">
        <v>99</v>
      </c>
      <c r="L1994">
        <v>12</v>
      </c>
      <c r="M1994">
        <v>99</v>
      </c>
      <c r="N1994">
        <v>99</v>
      </c>
      <c r="O1994">
        <v>99</v>
      </c>
      <c r="P1994">
        <v>99</v>
      </c>
      <c r="R1994">
        <v>0</v>
      </c>
      <c r="AN1994">
        <v>99</v>
      </c>
      <c r="AO1994">
        <v>99</v>
      </c>
      <c r="AP1994">
        <v>14</v>
      </c>
      <c r="AQ1994">
        <v>99</v>
      </c>
    </row>
    <row r="1995" spans="1:45">
      <c r="A1995">
        <v>23</v>
      </c>
      <c r="B1995">
        <v>400</v>
      </c>
      <c r="C1995">
        <v>2024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</v>
      </c>
      <c r="K1995">
        <v>99</v>
      </c>
      <c r="L1995">
        <v>12</v>
      </c>
      <c r="M1995">
        <v>99</v>
      </c>
      <c r="N1995">
        <v>99</v>
      </c>
      <c r="O1995">
        <v>99</v>
      </c>
      <c r="P1995">
        <v>99</v>
      </c>
      <c r="R1995">
        <v>0</v>
      </c>
      <c r="AN1995">
        <v>99</v>
      </c>
      <c r="AO1995">
        <v>99</v>
      </c>
      <c r="AP1995">
        <v>15</v>
      </c>
      <c r="AQ1995">
        <v>99</v>
      </c>
    </row>
    <row r="1996" spans="1:45">
      <c r="A1996">
        <v>23</v>
      </c>
      <c r="B1996">
        <v>401</v>
      </c>
      <c r="C1996">
        <v>2024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</v>
      </c>
      <c r="K1996">
        <v>99</v>
      </c>
      <c r="L1996">
        <v>12</v>
      </c>
      <c r="M1996">
        <v>99</v>
      </c>
      <c r="N1996">
        <v>99</v>
      </c>
      <c r="O1996">
        <v>99</v>
      </c>
      <c r="P1996">
        <v>99</v>
      </c>
      <c r="R1996">
        <v>0</v>
      </c>
      <c r="AN1996">
        <v>99</v>
      </c>
      <c r="AO1996">
        <v>99</v>
      </c>
      <c r="AP1996">
        <v>16</v>
      </c>
      <c r="AQ1996">
        <v>99</v>
      </c>
    </row>
    <row r="1997" spans="1:45">
      <c r="A1997">
        <v>23</v>
      </c>
      <c r="B1997">
        <v>402</v>
      </c>
      <c r="C1997">
        <v>2024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</v>
      </c>
      <c r="K1997">
        <v>99</v>
      </c>
      <c r="L1997">
        <v>12</v>
      </c>
      <c r="M1997">
        <v>99</v>
      </c>
      <c r="N1997">
        <v>99</v>
      </c>
      <c r="O1997">
        <v>99</v>
      </c>
      <c r="P1997">
        <v>99</v>
      </c>
      <c r="R1997">
        <v>0</v>
      </c>
      <c r="AN1997">
        <v>99</v>
      </c>
      <c r="AO1997">
        <v>99</v>
      </c>
      <c r="AP1997">
        <v>17</v>
      </c>
      <c r="AQ1997">
        <v>99</v>
      </c>
    </row>
    <row r="1998" spans="1:45">
      <c r="A1998">
        <v>23</v>
      </c>
      <c r="B1998">
        <v>403</v>
      </c>
      <c r="C1998">
        <v>2024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</v>
      </c>
      <c r="K1998">
        <v>99</v>
      </c>
      <c r="L1998">
        <v>12</v>
      </c>
      <c r="M1998">
        <v>99</v>
      </c>
      <c r="N1998">
        <v>99</v>
      </c>
      <c r="O1998">
        <v>99</v>
      </c>
      <c r="P1998">
        <v>99</v>
      </c>
      <c r="R1998">
        <v>0</v>
      </c>
      <c r="AN1998">
        <v>99</v>
      </c>
      <c r="AO1998">
        <v>99</v>
      </c>
      <c r="AP1998">
        <v>21</v>
      </c>
      <c r="AQ1998">
        <v>99</v>
      </c>
    </row>
    <row r="1999" spans="1:45">
      <c r="A1999">
        <v>23</v>
      </c>
      <c r="B1999">
        <v>404</v>
      </c>
      <c r="C1999">
        <v>2024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</v>
      </c>
      <c r="K1999">
        <v>99</v>
      </c>
      <c r="L1999">
        <v>12</v>
      </c>
      <c r="M1999">
        <v>99</v>
      </c>
      <c r="N1999">
        <v>99</v>
      </c>
      <c r="O1999">
        <v>99</v>
      </c>
      <c r="P1999">
        <v>99</v>
      </c>
      <c r="Q1999">
        <v>1</v>
      </c>
      <c r="R1999">
        <v>1</v>
      </c>
      <c r="S1999">
        <v>12</v>
      </c>
      <c r="T1999">
        <v>15</v>
      </c>
      <c r="U1999">
        <v>575.30000000000007</v>
      </c>
      <c r="V1999">
        <v>100</v>
      </c>
      <c r="W1999">
        <v>100</v>
      </c>
      <c r="X1999">
        <v>100</v>
      </c>
      <c r="Y1999">
        <v>0</v>
      </c>
      <c r="Z1999">
        <v>0</v>
      </c>
      <c r="AA1999">
        <v>0</v>
      </c>
      <c r="AE1999">
        <v>4.1580041580041575E-2</v>
      </c>
      <c r="AF1999">
        <v>7.9811260865318895E-2</v>
      </c>
      <c r="AG1999">
        <v>1392</v>
      </c>
      <c r="AH1999">
        <v>100</v>
      </c>
      <c r="AI1999">
        <v>100</v>
      </c>
      <c r="AJ1999">
        <v>0</v>
      </c>
      <c r="AN1999">
        <v>99</v>
      </c>
      <c r="AO1999">
        <v>99</v>
      </c>
      <c r="AP1999">
        <v>22</v>
      </c>
      <c r="AQ1999">
        <v>99</v>
      </c>
      <c r="AR1999">
        <v>234</v>
      </c>
      <c r="AS1999">
        <v>44.876633743607243</v>
      </c>
    </row>
    <row r="2000" spans="1:45">
      <c r="A2000">
        <v>23</v>
      </c>
      <c r="B2000">
        <v>405</v>
      </c>
      <c r="C2000">
        <v>2024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</v>
      </c>
      <c r="K2000">
        <v>99</v>
      </c>
      <c r="L2000">
        <v>12</v>
      </c>
      <c r="M2000">
        <v>99</v>
      </c>
      <c r="N2000">
        <v>99</v>
      </c>
      <c r="O2000">
        <v>99</v>
      </c>
      <c r="P2000">
        <v>99</v>
      </c>
      <c r="R2000">
        <v>0</v>
      </c>
      <c r="AN2000">
        <v>99</v>
      </c>
      <c r="AO2000">
        <v>99</v>
      </c>
      <c r="AP2000">
        <v>23</v>
      </c>
      <c r="AQ2000">
        <v>99</v>
      </c>
    </row>
    <row r="2001" spans="1:45">
      <c r="A2001">
        <v>23</v>
      </c>
      <c r="B2001">
        <v>406</v>
      </c>
      <c r="C2001">
        <v>2024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</v>
      </c>
      <c r="K2001">
        <v>99</v>
      </c>
      <c r="L2001">
        <v>12</v>
      </c>
      <c r="M2001">
        <v>99</v>
      </c>
      <c r="N2001">
        <v>99</v>
      </c>
      <c r="O2001">
        <v>99</v>
      </c>
      <c r="P2001">
        <v>99</v>
      </c>
      <c r="R2001">
        <v>0</v>
      </c>
      <c r="AN2001">
        <v>99</v>
      </c>
      <c r="AO2001">
        <v>99</v>
      </c>
      <c r="AP2001">
        <v>24</v>
      </c>
      <c r="AQ2001">
        <v>99</v>
      </c>
    </row>
    <row r="2002" spans="1:45">
      <c r="A2002">
        <v>23</v>
      </c>
      <c r="B2002">
        <v>407</v>
      </c>
      <c r="C2002">
        <v>2024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</v>
      </c>
      <c r="K2002">
        <v>99</v>
      </c>
      <c r="L2002">
        <v>12</v>
      </c>
      <c r="M2002">
        <v>99</v>
      </c>
      <c r="N2002">
        <v>99</v>
      </c>
      <c r="O2002">
        <v>99</v>
      </c>
      <c r="P2002">
        <v>99</v>
      </c>
      <c r="Q2002">
        <v>1</v>
      </c>
      <c r="R2002">
        <v>1</v>
      </c>
      <c r="S2002">
        <v>12</v>
      </c>
      <c r="T2002">
        <v>15</v>
      </c>
      <c r="U2002">
        <v>531.6</v>
      </c>
      <c r="V2002">
        <v>100</v>
      </c>
      <c r="W2002">
        <v>100</v>
      </c>
      <c r="X2002">
        <v>100</v>
      </c>
      <c r="Y2002">
        <v>0</v>
      </c>
      <c r="Z2002">
        <v>0</v>
      </c>
      <c r="AA2002">
        <v>0</v>
      </c>
      <c r="AE2002">
        <v>0.13513513513513517</v>
      </c>
      <c r="AF2002">
        <v>0.25503521846385896</v>
      </c>
      <c r="AG2002">
        <v>1438</v>
      </c>
      <c r="AH2002">
        <v>100</v>
      </c>
      <c r="AI2002">
        <v>100</v>
      </c>
      <c r="AJ2002">
        <v>0</v>
      </c>
      <c r="AN2002">
        <v>99</v>
      </c>
      <c r="AO2002">
        <v>99</v>
      </c>
      <c r="AP2002">
        <v>25</v>
      </c>
      <c r="AQ2002">
        <v>99</v>
      </c>
      <c r="AR2002">
        <v>216</v>
      </c>
      <c r="AS2002">
        <v>52.789844027841262</v>
      </c>
    </row>
    <row r="2003" spans="1:45">
      <c r="A2003">
        <v>23</v>
      </c>
      <c r="B2003">
        <v>408</v>
      </c>
      <c r="C2003">
        <v>2024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</v>
      </c>
      <c r="K2003">
        <v>99</v>
      </c>
      <c r="L2003">
        <v>12</v>
      </c>
      <c r="M2003">
        <v>99</v>
      </c>
      <c r="N2003">
        <v>99</v>
      </c>
      <c r="O2003">
        <v>99</v>
      </c>
      <c r="P2003">
        <v>99</v>
      </c>
      <c r="R2003">
        <v>0</v>
      </c>
      <c r="AN2003">
        <v>99</v>
      </c>
      <c r="AO2003">
        <v>99</v>
      </c>
      <c r="AP2003">
        <v>26</v>
      </c>
      <c r="AQ2003">
        <v>99</v>
      </c>
    </row>
    <row r="2004" spans="1:45">
      <c r="A2004">
        <v>23</v>
      </c>
      <c r="B2004">
        <v>409</v>
      </c>
      <c r="C2004">
        <v>2024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</v>
      </c>
      <c r="K2004">
        <v>99</v>
      </c>
      <c r="L2004">
        <v>12</v>
      </c>
      <c r="M2004">
        <v>99</v>
      </c>
      <c r="N2004">
        <v>99</v>
      </c>
      <c r="O2004">
        <v>99</v>
      </c>
      <c r="P2004">
        <v>99</v>
      </c>
      <c r="R2004">
        <v>0</v>
      </c>
      <c r="AN2004">
        <v>99</v>
      </c>
      <c r="AO2004">
        <v>99</v>
      </c>
      <c r="AP2004">
        <v>27</v>
      </c>
      <c r="AQ2004">
        <v>99</v>
      </c>
    </row>
    <row r="2005" spans="1:45">
      <c r="A2005">
        <v>23</v>
      </c>
      <c r="B2005">
        <v>410</v>
      </c>
      <c r="C2005">
        <v>2024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</v>
      </c>
      <c r="K2005">
        <v>99</v>
      </c>
      <c r="L2005">
        <v>12</v>
      </c>
      <c r="M2005">
        <v>99</v>
      </c>
      <c r="N2005">
        <v>99</v>
      </c>
      <c r="O2005">
        <v>99</v>
      </c>
      <c r="P2005">
        <v>99</v>
      </c>
      <c r="R2005">
        <v>0</v>
      </c>
      <c r="AN2005">
        <v>99</v>
      </c>
      <c r="AO2005">
        <v>99</v>
      </c>
      <c r="AP2005">
        <v>28</v>
      </c>
      <c r="AQ2005">
        <v>99</v>
      </c>
    </row>
    <row r="2006" spans="1:45">
      <c r="A2006">
        <v>23</v>
      </c>
      <c r="B2006">
        <v>411</v>
      </c>
      <c r="C2006">
        <v>2024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</v>
      </c>
      <c r="K2006">
        <v>99</v>
      </c>
      <c r="L2006">
        <v>12</v>
      </c>
      <c r="M2006">
        <v>99</v>
      </c>
      <c r="N2006">
        <v>99</v>
      </c>
      <c r="O2006">
        <v>99</v>
      </c>
      <c r="P2006">
        <v>99</v>
      </c>
      <c r="R2006">
        <v>0</v>
      </c>
      <c r="AN2006">
        <v>99</v>
      </c>
      <c r="AO2006">
        <v>99</v>
      </c>
      <c r="AP2006">
        <v>29</v>
      </c>
      <c r="AQ2006">
        <v>99</v>
      </c>
    </row>
    <row r="2007" spans="1:45">
      <c r="A2007">
        <v>23</v>
      </c>
      <c r="B2007">
        <v>412</v>
      </c>
      <c r="C2007">
        <v>2024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</v>
      </c>
      <c r="K2007">
        <v>99</v>
      </c>
      <c r="L2007">
        <v>12</v>
      </c>
      <c r="M2007">
        <v>99</v>
      </c>
      <c r="N2007">
        <v>99</v>
      </c>
      <c r="O2007">
        <v>99</v>
      </c>
      <c r="P2007">
        <v>99</v>
      </c>
      <c r="R2007">
        <v>0</v>
      </c>
      <c r="AN2007">
        <v>99</v>
      </c>
      <c r="AO2007">
        <v>99</v>
      </c>
      <c r="AP2007">
        <v>30</v>
      </c>
      <c r="AQ2007">
        <v>99</v>
      </c>
    </row>
    <row r="2008" spans="1:45">
      <c r="A2008">
        <v>23</v>
      </c>
      <c r="B2008">
        <v>413</v>
      </c>
      <c r="C2008">
        <v>2024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</v>
      </c>
      <c r="K2008">
        <v>99</v>
      </c>
      <c r="L2008">
        <v>12</v>
      </c>
      <c r="M2008">
        <v>99</v>
      </c>
      <c r="N2008">
        <v>99</v>
      </c>
      <c r="O2008">
        <v>99</v>
      </c>
      <c r="P2008">
        <v>99</v>
      </c>
      <c r="R2008">
        <v>0</v>
      </c>
      <c r="AN2008">
        <v>99</v>
      </c>
      <c r="AO2008">
        <v>99</v>
      </c>
      <c r="AP2008">
        <v>31</v>
      </c>
      <c r="AQ2008">
        <v>99</v>
      </c>
    </row>
    <row r="2009" spans="1:45">
      <c r="A2009">
        <v>23</v>
      </c>
      <c r="B2009">
        <v>414</v>
      </c>
      <c r="C2009">
        <v>2024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</v>
      </c>
      <c r="K2009">
        <v>99</v>
      </c>
      <c r="L2009">
        <v>12</v>
      </c>
      <c r="M2009">
        <v>99</v>
      </c>
      <c r="N2009">
        <v>99</v>
      </c>
      <c r="O2009">
        <v>99</v>
      </c>
      <c r="P2009">
        <v>99</v>
      </c>
      <c r="R2009">
        <v>0</v>
      </c>
      <c r="AN2009">
        <v>99</v>
      </c>
      <c r="AO2009">
        <v>99</v>
      </c>
      <c r="AP2009">
        <v>32</v>
      </c>
      <c r="AQ2009">
        <v>99</v>
      </c>
    </row>
    <row r="2010" spans="1:45">
      <c r="A2010">
        <v>23</v>
      </c>
      <c r="B2010">
        <v>415</v>
      </c>
      <c r="C2010">
        <v>2024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</v>
      </c>
      <c r="K2010">
        <v>99</v>
      </c>
      <c r="L2010">
        <v>12</v>
      </c>
      <c r="M2010">
        <v>99</v>
      </c>
      <c r="N2010">
        <v>99</v>
      </c>
      <c r="O2010">
        <v>99</v>
      </c>
      <c r="P2010">
        <v>99</v>
      </c>
      <c r="R2010">
        <v>0</v>
      </c>
      <c r="AN2010">
        <v>99</v>
      </c>
      <c r="AO2010">
        <v>99</v>
      </c>
      <c r="AP2010">
        <v>33</v>
      </c>
      <c r="AQ2010">
        <v>99</v>
      </c>
    </row>
    <row r="2011" spans="1:45">
      <c r="A2011">
        <v>23</v>
      </c>
      <c r="B2011">
        <v>416</v>
      </c>
      <c r="C2011">
        <v>2024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</v>
      </c>
      <c r="K2011">
        <v>99</v>
      </c>
      <c r="L2011">
        <v>12</v>
      </c>
      <c r="M2011">
        <v>99</v>
      </c>
      <c r="N2011">
        <v>99</v>
      </c>
      <c r="O2011">
        <v>99</v>
      </c>
      <c r="P2011">
        <v>99</v>
      </c>
      <c r="R2011">
        <v>0</v>
      </c>
      <c r="AN2011">
        <v>99</v>
      </c>
      <c r="AO2011">
        <v>99</v>
      </c>
      <c r="AP2011">
        <v>34</v>
      </c>
      <c r="AQ2011">
        <v>99</v>
      </c>
    </row>
    <row r="2012" spans="1:45">
      <c r="A2012">
        <v>23</v>
      </c>
      <c r="B2012">
        <v>417</v>
      </c>
      <c r="C2012">
        <v>2024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</v>
      </c>
      <c r="K2012">
        <v>99</v>
      </c>
      <c r="L2012">
        <v>12</v>
      </c>
      <c r="M2012">
        <v>99</v>
      </c>
      <c r="N2012">
        <v>99</v>
      </c>
      <c r="O2012">
        <v>99</v>
      </c>
      <c r="P2012">
        <v>99</v>
      </c>
      <c r="R2012">
        <v>0</v>
      </c>
      <c r="AN2012">
        <v>99</v>
      </c>
      <c r="AO2012">
        <v>99</v>
      </c>
      <c r="AP2012">
        <v>39</v>
      </c>
      <c r="AQ2012">
        <v>99</v>
      </c>
    </row>
    <row r="2013" spans="1:45">
      <c r="A2013">
        <v>23</v>
      </c>
      <c r="B2013">
        <v>418</v>
      </c>
      <c r="C2013">
        <v>2024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</v>
      </c>
      <c r="K2013">
        <v>99</v>
      </c>
      <c r="L2013">
        <v>12</v>
      </c>
      <c r="M2013">
        <v>99</v>
      </c>
      <c r="N2013">
        <v>99</v>
      </c>
      <c r="O2013">
        <v>99</v>
      </c>
      <c r="P2013">
        <v>99</v>
      </c>
      <c r="R2013">
        <v>0</v>
      </c>
      <c r="AN2013">
        <v>99</v>
      </c>
      <c r="AO2013">
        <v>99</v>
      </c>
      <c r="AP2013">
        <v>40</v>
      </c>
      <c r="AQ2013">
        <v>99</v>
      </c>
    </row>
    <row r="2014" spans="1:45">
      <c r="A2014">
        <v>23</v>
      </c>
      <c r="B2014">
        <v>419</v>
      </c>
      <c r="C2014">
        <v>2024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</v>
      </c>
      <c r="K2014">
        <v>99</v>
      </c>
      <c r="L2014">
        <v>12</v>
      </c>
      <c r="M2014">
        <v>99</v>
      </c>
      <c r="N2014">
        <v>99</v>
      </c>
      <c r="O2014">
        <v>99</v>
      </c>
      <c r="P2014">
        <v>99</v>
      </c>
      <c r="R2014">
        <v>0</v>
      </c>
      <c r="AN2014">
        <v>99</v>
      </c>
      <c r="AO2014">
        <v>99</v>
      </c>
      <c r="AP2014">
        <v>98</v>
      </c>
      <c r="AQ2014">
        <v>99</v>
      </c>
    </row>
    <row r="2015" spans="1:45">
      <c r="A2015">
        <v>23</v>
      </c>
      <c r="B2015">
        <v>420</v>
      </c>
      <c r="C2015">
        <v>2024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</v>
      </c>
      <c r="K2015">
        <v>99</v>
      </c>
      <c r="L2015">
        <v>12</v>
      </c>
      <c r="M2015">
        <v>99</v>
      </c>
      <c r="N2015">
        <v>99</v>
      </c>
      <c r="O2015">
        <v>99</v>
      </c>
      <c r="P2015">
        <v>99</v>
      </c>
      <c r="R2015">
        <v>0</v>
      </c>
      <c r="AN2015">
        <v>99</v>
      </c>
      <c r="AO2015">
        <v>99</v>
      </c>
      <c r="AP2015">
        <v>99</v>
      </c>
      <c r="AQ2015">
        <v>99</v>
      </c>
    </row>
    <row r="2016" spans="1:45">
      <c r="A2016">
        <v>23</v>
      </c>
      <c r="B2016">
        <v>421</v>
      </c>
      <c r="C2016">
        <v>2024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</v>
      </c>
      <c r="K2016">
        <v>99</v>
      </c>
      <c r="L2016">
        <v>13</v>
      </c>
      <c r="M2016">
        <v>99</v>
      </c>
      <c r="N2016">
        <v>99</v>
      </c>
      <c r="O2016">
        <v>99</v>
      </c>
      <c r="P2016">
        <v>99</v>
      </c>
      <c r="R2016">
        <v>0</v>
      </c>
      <c r="AN2016">
        <v>99</v>
      </c>
      <c r="AO2016">
        <v>99</v>
      </c>
      <c r="AP2016">
        <v>1</v>
      </c>
      <c r="AQ2016">
        <v>99</v>
      </c>
    </row>
    <row r="2017" spans="1:43">
      <c r="A2017">
        <v>23</v>
      </c>
      <c r="B2017">
        <v>422</v>
      </c>
      <c r="C2017">
        <v>2024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</v>
      </c>
      <c r="K2017">
        <v>99</v>
      </c>
      <c r="L2017">
        <v>13</v>
      </c>
      <c r="M2017">
        <v>99</v>
      </c>
      <c r="N2017">
        <v>99</v>
      </c>
      <c r="O2017">
        <v>99</v>
      </c>
      <c r="P2017">
        <v>99</v>
      </c>
      <c r="R2017">
        <v>0</v>
      </c>
      <c r="AN2017">
        <v>99</v>
      </c>
      <c r="AO2017">
        <v>99</v>
      </c>
      <c r="AP2017">
        <v>2</v>
      </c>
      <c r="AQ2017">
        <v>99</v>
      </c>
    </row>
    <row r="2018" spans="1:43">
      <c r="A2018">
        <v>23</v>
      </c>
      <c r="B2018">
        <v>423</v>
      </c>
      <c r="C2018">
        <v>2024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</v>
      </c>
      <c r="K2018">
        <v>99</v>
      </c>
      <c r="L2018">
        <v>13</v>
      </c>
      <c r="M2018">
        <v>99</v>
      </c>
      <c r="N2018">
        <v>99</v>
      </c>
      <c r="O2018">
        <v>99</v>
      </c>
      <c r="P2018">
        <v>99</v>
      </c>
      <c r="R2018">
        <v>0</v>
      </c>
      <c r="AN2018">
        <v>99</v>
      </c>
      <c r="AO2018">
        <v>99</v>
      </c>
      <c r="AP2018">
        <v>3</v>
      </c>
      <c r="AQ2018">
        <v>99</v>
      </c>
    </row>
    <row r="2019" spans="1:43">
      <c r="A2019">
        <v>23</v>
      </c>
      <c r="B2019">
        <v>424</v>
      </c>
      <c r="C2019">
        <v>2024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</v>
      </c>
      <c r="K2019">
        <v>99</v>
      </c>
      <c r="L2019">
        <v>13</v>
      </c>
      <c r="M2019">
        <v>99</v>
      </c>
      <c r="N2019">
        <v>99</v>
      </c>
      <c r="O2019">
        <v>99</v>
      </c>
      <c r="P2019">
        <v>99</v>
      </c>
      <c r="R2019">
        <v>0</v>
      </c>
      <c r="AN2019">
        <v>99</v>
      </c>
      <c r="AO2019">
        <v>99</v>
      </c>
      <c r="AP2019">
        <v>4</v>
      </c>
      <c r="AQ2019">
        <v>99</v>
      </c>
    </row>
    <row r="2020" spans="1:43">
      <c r="A2020">
        <v>23</v>
      </c>
      <c r="B2020">
        <v>425</v>
      </c>
      <c r="C2020">
        <v>2024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</v>
      </c>
      <c r="K2020">
        <v>99</v>
      </c>
      <c r="L2020">
        <v>13</v>
      </c>
      <c r="M2020">
        <v>99</v>
      </c>
      <c r="N2020">
        <v>99</v>
      </c>
      <c r="O2020">
        <v>99</v>
      </c>
      <c r="P2020">
        <v>99</v>
      </c>
      <c r="R2020">
        <v>0</v>
      </c>
      <c r="AN2020">
        <v>99</v>
      </c>
      <c r="AO2020">
        <v>99</v>
      </c>
      <c r="AP2020">
        <v>5</v>
      </c>
      <c r="AQ2020">
        <v>99</v>
      </c>
    </row>
    <row r="2021" spans="1:43">
      <c r="A2021">
        <v>23</v>
      </c>
      <c r="B2021">
        <v>426</v>
      </c>
      <c r="C2021">
        <v>2024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</v>
      </c>
      <c r="K2021">
        <v>99</v>
      </c>
      <c r="L2021">
        <v>13</v>
      </c>
      <c r="M2021">
        <v>99</v>
      </c>
      <c r="N2021">
        <v>99</v>
      </c>
      <c r="O2021">
        <v>99</v>
      </c>
      <c r="P2021">
        <v>99</v>
      </c>
      <c r="R2021">
        <v>0</v>
      </c>
      <c r="AN2021">
        <v>99</v>
      </c>
      <c r="AO2021">
        <v>99</v>
      </c>
      <c r="AP2021">
        <v>6</v>
      </c>
      <c r="AQ2021">
        <v>99</v>
      </c>
    </row>
    <row r="2022" spans="1:43">
      <c r="A2022">
        <v>23</v>
      </c>
      <c r="B2022">
        <v>427</v>
      </c>
      <c r="C2022">
        <v>2024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</v>
      </c>
      <c r="K2022">
        <v>99</v>
      </c>
      <c r="L2022">
        <v>13</v>
      </c>
      <c r="M2022">
        <v>99</v>
      </c>
      <c r="N2022">
        <v>99</v>
      </c>
      <c r="O2022">
        <v>99</v>
      </c>
      <c r="P2022">
        <v>99</v>
      </c>
      <c r="R2022">
        <v>0</v>
      </c>
      <c r="AN2022">
        <v>99</v>
      </c>
      <c r="AO2022">
        <v>99</v>
      </c>
      <c r="AP2022">
        <v>7</v>
      </c>
      <c r="AQ2022">
        <v>99</v>
      </c>
    </row>
    <row r="2023" spans="1:43">
      <c r="A2023">
        <v>23</v>
      </c>
      <c r="B2023">
        <v>428</v>
      </c>
      <c r="C2023">
        <v>2024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</v>
      </c>
      <c r="K2023">
        <v>99</v>
      </c>
      <c r="L2023">
        <v>13</v>
      </c>
      <c r="M2023">
        <v>99</v>
      </c>
      <c r="N2023">
        <v>99</v>
      </c>
      <c r="O2023">
        <v>99</v>
      </c>
      <c r="P2023">
        <v>99</v>
      </c>
      <c r="R2023">
        <v>0</v>
      </c>
      <c r="AN2023">
        <v>99</v>
      </c>
      <c r="AO2023">
        <v>99</v>
      </c>
      <c r="AP2023">
        <v>8</v>
      </c>
      <c r="AQ2023">
        <v>99</v>
      </c>
    </row>
    <row r="2024" spans="1:43">
      <c r="A2024">
        <v>23</v>
      </c>
      <c r="B2024">
        <v>429</v>
      </c>
      <c r="C2024">
        <v>2024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</v>
      </c>
      <c r="K2024">
        <v>99</v>
      </c>
      <c r="L2024">
        <v>13</v>
      </c>
      <c r="M2024">
        <v>99</v>
      </c>
      <c r="N2024">
        <v>99</v>
      </c>
      <c r="O2024">
        <v>99</v>
      </c>
      <c r="P2024">
        <v>99</v>
      </c>
      <c r="R2024">
        <v>0</v>
      </c>
      <c r="AN2024">
        <v>99</v>
      </c>
      <c r="AO2024">
        <v>99</v>
      </c>
      <c r="AP2024">
        <v>9</v>
      </c>
      <c r="AQ2024">
        <v>99</v>
      </c>
    </row>
    <row r="2025" spans="1:43">
      <c r="A2025">
        <v>23</v>
      </c>
      <c r="B2025">
        <v>430</v>
      </c>
      <c r="C2025">
        <v>2024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</v>
      </c>
      <c r="K2025">
        <v>99</v>
      </c>
      <c r="L2025">
        <v>13</v>
      </c>
      <c r="M2025">
        <v>99</v>
      </c>
      <c r="N2025">
        <v>99</v>
      </c>
      <c r="O2025">
        <v>99</v>
      </c>
      <c r="P2025">
        <v>99</v>
      </c>
      <c r="R2025">
        <v>0</v>
      </c>
      <c r="AN2025">
        <v>99</v>
      </c>
      <c r="AO2025">
        <v>99</v>
      </c>
      <c r="AP2025">
        <v>10</v>
      </c>
      <c r="AQ2025">
        <v>99</v>
      </c>
    </row>
    <row r="2026" spans="1:43">
      <c r="A2026">
        <v>23</v>
      </c>
      <c r="B2026">
        <v>431</v>
      </c>
      <c r="C2026">
        <v>2024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</v>
      </c>
      <c r="K2026">
        <v>99</v>
      </c>
      <c r="L2026">
        <v>13</v>
      </c>
      <c r="M2026">
        <v>99</v>
      </c>
      <c r="N2026">
        <v>99</v>
      </c>
      <c r="O2026">
        <v>99</v>
      </c>
      <c r="P2026">
        <v>99</v>
      </c>
      <c r="R2026">
        <v>0</v>
      </c>
      <c r="AN2026">
        <v>99</v>
      </c>
      <c r="AO2026">
        <v>99</v>
      </c>
      <c r="AP2026">
        <v>11</v>
      </c>
      <c r="AQ2026">
        <v>99</v>
      </c>
    </row>
    <row r="2027" spans="1:43">
      <c r="A2027">
        <v>23</v>
      </c>
      <c r="B2027">
        <v>432</v>
      </c>
      <c r="C2027">
        <v>2024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</v>
      </c>
      <c r="K2027">
        <v>99</v>
      </c>
      <c r="L2027">
        <v>13</v>
      </c>
      <c r="M2027">
        <v>99</v>
      </c>
      <c r="N2027">
        <v>99</v>
      </c>
      <c r="O2027">
        <v>99</v>
      </c>
      <c r="P2027">
        <v>99</v>
      </c>
      <c r="R2027">
        <v>0</v>
      </c>
      <c r="AN2027">
        <v>99</v>
      </c>
      <c r="AO2027">
        <v>99</v>
      </c>
      <c r="AP2027">
        <v>12</v>
      </c>
      <c r="AQ2027">
        <v>99</v>
      </c>
    </row>
    <row r="2028" spans="1:43">
      <c r="A2028">
        <v>23</v>
      </c>
      <c r="B2028">
        <v>433</v>
      </c>
      <c r="C2028">
        <v>2024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</v>
      </c>
      <c r="K2028">
        <v>99</v>
      </c>
      <c r="L2028">
        <v>13</v>
      </c>
      <c r="M2028">
        <v>99</v>
      </c>
      <c r="N2028">
        <v>99</v>
      </c>
      <c r="O2028">
        <v>99</v>
      </c>
      <c r="P2028">
        <v>99</v>
      </c>
      <c r="R2028">
        <v>0</v>
      </c>
      <c r="AN2028">
        <v>99</v>
      </c>
      <c r="AO2028">
        <v>99</v>
      </c>
      <c r="AP2028">
        <v>13</v>
      </c>
      <c r="AQ2028">
        <v>99</v>
      </c>
    </row>
    <row r="2029" spans="1:43">
      <c r="A2029">
        <v>23</v>
      </c>
      <c r="B2029">
        <v>434</v>
      </c>
      <c r="C2029">
        <v>2024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</v>
      </c>
      <c r="K2029">
        <v>99</v>
      </c>
      <c r="L2029">
        <v>13</v>
      </c>
      <c r="M2029">
        <v>99</v>
      </c>
      <c r="N2029">
        <v>99</v>
      </c>
      <c r="O2029">
        <v>99</v>
      </c>
      <c r="P2029">
        <v>99</v>
      </c>
      <c r="R2029">
        <v>0</v>
      </c>
      <c r="AN2029">
        <v>99</v>
      </c>
      <c r="AO2029">
        <v>99</v>
      </c>
      <c r="AP2029">
        <v>14</v>
      </c>
      <c r="AQ2029">
        <v>99</v>
      </c>
    </row>
    <row r="2030" spans="1:43">
      <c r="A2030">
        <v>23</v>
      </c>
      <c r="B2030">
        <v>435</v>
      </c>
      <c r="C2030">
        <v>2024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</v>
      </c>
      <c r="K2030">
        <v>99</v>
      </c>
      <c r="L2030">
        <v>13</v>
      </c>
      <c r="M2030">
        <v>99</v>
      </c>
      <c r="N2030">
        <v>99</v>
      </c>
      <c r="O2030">
        <v>99</v>
      </c>
      <c r="P2030">
        <v>99</v>
      </c>
      <c r="R2030">
        <v>0</v>
      </c>
      <c r="AN2030">
        <v>99</v>
      </c>
      <c r="AO2030">
        <v>99</v>
      </c>
      <c r="AP2030">
        <v>15</v>
      </c>
      <c r="AQ2030">
        <v>99</v>
      </c>
    </row>
    <row r="2031" spans="1:43">
      <c r="A2031">
        <v>23</v>
      </c>
      <c r="B2031">
        <v>436</v>
      </c>
      <c r="C2031">
        <v>2024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</v>
      </c>
      <c r="K2031">
        <v>99</v>
      </c>
      <c r="L2031">
        <v>13</v>
      </c>
      <c r="M2031">
        <v>99</v>
      </c>
      <c r="N2031">
        <v>99</v>
      </c>
      <c r="O2031">
        <v>99</v>
      </c>
      <c r="P2031">
        <v>99</v>
      </c>
      <c r="R2031">
        <v>0</v>
      </c>
      <c r="AN2031">
        <v>99</v>
      </c>
      <c r="AO2031">
        <v>99</v>
      </c>
      <c r="AP2031">
        <v>16</v>
      </c>
      <c r="AQ2031">
        <v>99</v>
      </c>
    </row>
    <row r="2032" spans="1:43">
      <c r="A2032">
        <v>23</v>
      </c>
      <c r="B2032">
        <v>437</v>
      </c>
      <c r="C2032">
        <v>2024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</v>
      </c>
      <c r="K2032">
        <v>99</v>
      </c>
      <c r="L2032">
        <v>13</v>
      </c>
      <c r="M2032">
        <v>99</v>
      </c>
      <c r="N2032">
        <v>99</v>
      </c>
      <c r="O2032">
        <v>99</v>
      </c>
      <c r="P2032">
        <v>99</v>
      </c>
      <c r="R2032">
        <v>0</v>
      </c>
      <c r="AN2032">
        <v>99</v>
      </c>
      <c r="AO2032">
        <v>99</v>
      </c>
      <c r="AP2032">
        <v>17</v>
      </c>
      <c r="AQ2032">
        <v>99</v>
      </c>
    </row>
    <row r="2033" spans="1:43">
      <c r="A2033">
        <v>23</v>
      </c>
      <c r="B2033">
        <v>438</v>
      </c>
      <c r="C2033">
        <v>2024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</v>
      </c>
      <c r="K2033">
        <v>99</v>
      </c>
      <c r="L2033">
        <v>13</v>
      </c>
      <c r="M2033">
        <v>99</v>
      </c>
      <c r="N2033">
        <v>99</v>
      </c>
      <c r="O2033">
        <v>99</v>
      </c>
      <c r="P2033">
        <v>99</v>
      </c>
      <c r="R2033">
        <v>0</v>
      </c>
      <c r="AN2033">
        <v>99</v>
      </c>
      <c r="AO2033">
        <v>99</v>
      </c>
      <c r="AP2033">
        <v>21</v>
      </c>
      <c r="AQ2033">
        <v>99</v>
      </c>
    </row>
    <row r="2034" spans="1:43">
      <c r="A2034">
        <v>23</v>
      </c>
      <c r="B2034">
        <v>439</v>
      </c>
      <c r="C2034">
        <v>2024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</v>
      </c>
      <c r="K2034">
        <v>99</v>
      </c>
      <c r="L2034">
        <v>13</v>
      </c>
      <c r="M2034">
        <v>99</v>
      </c>
      <c r="N2034">
        <v>99</v>
      </c>
      <c r="O2034">
        <v>99</v>
      </c>
      <c r="P2034">
        <v>99</v>
      </c>
      <c r="R2034">
        <v>0</v>
      </c>
      <c r="AN2034">
        <v>99</v>
      </c>
      <c r="AO2034">
        <v>99</v>
      </c>
      <c r="AP2034">
        <v>22</v>
      </c>
      <c r="AQ2034">
        <v>99</v>
      </c>
    </row>
    <row r="2035" spans="1:43">
      <c r="A2035">
        <v>23</v>
      </c>
      <c r="B2035">
        <v>440</v>
      </c>
      <c r="C2035">
        <v>2024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</v>
      </c>
      <c r="K2035">
        <v>99</v>
      </c>
      <c r="L2035">
        <v>13</v>
      </c>
      <c r="M2035">
        <v>99</v>
      </c>
      <c r="N2035">
        <v>99</v>
      </c>
      <c r="O2035">
        <v>99</v>
      </c>
      <c r="P2035">
        <v>99</v>
      </c>
      <c r="R2035">
        <v>0</v>
      </c>
      <c r="AN2035">
        <v>99</v>
      </c>
      <c r="AO2035">
        <v>99</v>
      </c>
      <c r="AP2035">
        <v>23</v>
      </c>
      <c r="AQ2035">
        <v>99</v>
      </c>
    </row>
    <row r="2036" spans="1:43">
      <c r="A2036">
        <v>23</v>
      </c>
      <c r="B2036">
        <v>441</v>
      </c>
      <c r="C2036">
        <v>2024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</v>
      </c>
      <c r="K2036">
        <v>99</v>
      </c>
      <c r="L2036">
        <v>13</v>
      </c>
      <c r="M2036">
        <v>99</v>
      </c>
      <c r="N2036">
        <v>99</v>
      </c>
      <c r="O2036">
        <v>99</v>
      </c>
      <c r="P2036">
        <v>99</v>
      </c>
      <c r="R2036">
        <v>0</v>
      </c>
      <c r="AN2036">
        <v>99</v>
      </c>
      <c r="AO2036">
        <v>99</v>
      </c>
      <c r="AP2036">
        <v>24</v>
      </c>
      <c r="AQ2036">
        <v>99</v>
      </c>
    </row>
    <row r="2037" spans="1:43">
      <c r="A2037">
        <v>23</v>
      </c>
      <c r="B2037">
        <v>442</v>
      </c>
      <c r="C2037">
        <v>2024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</v>
      </c>
      <c r="K2037">
        <v>99</v>
      </c>
      <c r="L2037">
        <v>13</v>
      </c>
      <c r="M2037">
        <v>99</v>
      </c>
      <c r="N2037">
        <v>99</v>
      </c>
      <c r="O2037">
        <v>99</v>
      </c>
      <c r="P2037">
        <v>99</v>
      </c>
      <c r="R2037">
        <v>0</v>
      </c>
      <c r="AN2037">
        <v>99</v>
      </c>
      <c r="AO2037">
        <v>99</v>
      </c>
      <c r="AP2037">
        <v>25</v>
      </c>
      <c r="AQ2037">
        <v>99</v>
      </c>
    </row>
    <row r="2038" spans="1:43">
      <c r="A2038">
        <v>23</v>
      </c>
      <c r="B2038">
        <v>443</v>
      </c>
      <c r="C2038">
        <v>2024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</v>
      </c>
      <c r="K2038">
        <v>99</v>
      </c>
      <c r="L2038">
        <v>13</v>
      </c>
      <c r="M2038">
        <v>99</v>
      </c>
      <c r="N2038">
        <v>99</v>
      </c>
      <c r="O2038">
        <v>99</v>
      </c>
      <c r="P2038">
        <v>99</v>
      </c>
      <c r="R2038">
        <v>0</v>
      </c>
      <c r="AN2038">
        <v>99</v>
      </c>
      <c r="AO2038">
        <v>99</v>
      </c>
      <c r="AP2038">
        <v>26</v>
      </c>
      <c r="AQ2038">
        <v>99</v>
      </c>
    </row>
    <row r="2039" spans="1:43">
      <c r="A2039">
        <v>23</v>
      </c>
      <c r="B2039">
        <v>444</v>
      </c>
      <c r="C2039">
        <v>2024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</v>
      </c>
      <c r="K2039">
        <v>99</v>
      </c>
      <c r="L2039">
        <v>13</v>
      </c>
      <c r="M2039">
        <v>99</v>
      </c>
      <c r="N2039">
        <v>99</v>
      </c>
      <c r="O2039">
        <v>99</v>
      </c>
      <c r="P2039">
        <v>99</v>
      </c>
      <c r="R2039">
        <v>0</v>
      </c>
      <c r="AN2039">
        <v>99</v>
      </c>
      <c r="AO2039">
        <v>99</v>
      </c>
      <c r="AP2039">
        <v>27</v>
      </c>
      <c r="AQ2039">
        <v>99</v>
      </c>
    </row>
    <row r="2040" spans="1:43">
      <c r="A2040">
        <v>23</v>
      </c>
      <c r="B2040">
        <v>445</v>
      </c>
      <c r="C2040">
        <v>2024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</v>
      </c>
      <c r="K2040">
        <v>99</v>
      </c>
      <c r="L2040">
        <v>13</v>
      </c>
      <c r="M2040">
        <v>99</v>
      </c>
      <c r="N2040">
        <v>99</v>
      </c>
      <c r="O2040">
        <v>99</v>
      </c>
      <c r="P2040">
        <v>99</v>
      </c>
      <c r="R2040">
        <v>0</v>
      </c>
      <c r="AN2040">
        <v>99</v>
      </c>
      <c r="AO2040">
        <v>99</v>
      </c>
      <c r="AP2040">
        <v>28</v>
      </c>
      <c r="AQ2040">
        <v>99</v>
      </c>
    </row>
    <row r="2041" spans="1:43">
      <c r="A2041">
        <v>23</v>
      </c>
      <c r="B2041">
        <v>446</v>
      </c>
      <c r="C2041">
        <v>2024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</v>
      </c>
      <c r="K2041">
        <v>99</v>
      </c>
      <c r="L2041">
        <v>13</v>
      </c>
      <c r="M2041">
        <v>99</v>
      </c>
      <c r="N2041">
        <v>99</v>
      </c>
      <c r="O2041">
        <v>99</v>
      </c>
      <c r="P2041">
        <v>99</v>
      </c>
      <c r="R2041">
        <v>0</v>
      </c>
      <c r="AN2041">
        <v>99</v>
      </c>
      <c r="AO2041">
        <v>99</v>
      </c>
      <c r="AP2041">
        <v>29</v>
      </c>
      <c r="AQ2041">
        <v>99</v>
      </c>
    </row>
    <row r="2042" spans="1:43">
      <c r="A2042">
        <v>23</v>
      </c>
      <c r="B2042">
        <v>447</v>
      </c>
      <c r="C2042">
        <v>2024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</v>
      </c>
      <c r="K2042">
        <v>99</v>
      </c>
      <c r="L2042">
        <v>13</v>
      </c>
      <c r="M2042">
        <v>99</v>
      </c>
      <c r="N2042">
        <v>99</v>
      </c>
      <c r="O2042">
        <v>99</v>
      </c>
      <c r="P2042">
        <v>99</v>
      </c>
      <c r="R2042">
        <v>0</v>
      </c>
      <c r="AN2042">
        <v>99</v>
      </c>
      <c r="AO2042">
        <v>99</v>
      </c>
      <c r="AP2042">
        <v>30</v>
      </c>
      <c r="AQ2042">
        <v>99</v>
      </c>
    </row>
    <row r="2043" spans="1:43">
      <c r="A2043">
        <v>23</v>
      </c>
      <c r="B2043">
        <v>448</v>
      </c>
      <c r="C2043">
        <v>2024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</v>
      </c>
      <c r="K2043">
        <v>99</v>
      </c>
      <c r="L2043">
        <v>13</v>
      </c>
      <c r="M2043">
        <v>99</v>
      </c>
      <c r="N2043">
        <v>99</v>
      </c>
      <c r="O2043">
        <v>99</v>
      </c>
      <c r="P2043">
        <v>99</v>
      </c>
      <c r="R2043">
        <v>0</v>
      </c>
      <c r="AN2043">
        <v>99</v>
      </c>
      <c r="AO2043">
        <v>99</v>
      </c>
      <c r="AP2043">
        <v>31</v>
      </c>
      <c r="AQ2043">
        <v>99</v>
      </c>
    </row>
    <row r="2044" spans="1:43">
      <c r="A2044">
        <v>23</v>
      </c>
      <c r="B2044">
        <v>449</v>
      </c>
      <c r="C2044">
        <v>2024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</v>
      </c>
      <c r="R2044">
        <v>0</v>
      </c>
      <c r="AN2044">
        <v>99</v>
      </c>
      <c r="AO2044">
        <v>99</v>
      </c>
      <c r="AP2044">
        <v>32</v>
      </c>
      <c r="AQ2044">
        <v>99</v>
      </c>
    </row>
    <row r="2045" spans="1:43">
      <c r="A2045">
        <v>23</v>
      </c>
      <c r="B2045">
        <v>450</v>
      </c>
      <c r="C2045">
        <v>2024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</v>
      </c>
      <c r="K2045">
        <v>99</v>
      </c>
      <c r="L2045">
        <v>13</v>
      </c>
      <c r="M2045">
        <v>99</v>
      </c>
      <c r="N2045">
        <v>99</v>
      </c>
      <c r="O2045">
        <v>99</v>
      </c>
      <c r="P2045">
        <v>99</v>
      </c>
      <c r="R2045">
        <v>0</v>
      </c>
      <c r="AN2045">
        <v>99</v>
      </c>
      <c r="AO2045">
        <v>99</v>
      </c>
      <c r="AP2045">
        <v>33</v>
      </c>
      <c r="AQ2045">
        <v>99</v>
      </c>
    </row>
    <row r="2046" spans="1:43">
      <c r="A2046">
        <v>23</v>
      </c>
      <c r="B2046">
        <v>451</v>
      </c>
      <c r="C2046">
        <v>2024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</v>
      </c>
      <c r="K2046">
        <v>99</v>
      </c>
      <c r="L2046">
        <v>13</v>
      </c>
      <c r="M2046">
        <v>99</v>
      </c>
      <c r="N2046">
        <v>99</v>
      </c>
      <c r="O2046">
        <v>99</v>
      </c>
      <c r="P2046">
        <v>99</v>
      </c>
      <c r="R2046">
        <v>0</v>
      </c>
      <c r="AN2046">
        <v>99</v>
      </c>
      <c r="AO2046">
        <v>99</v>
      </c>
      <c r="AP2046">
        <v>34</v>
      </c>
      <c r="AQ2046">
        <v>99</v>
      </c>
    </row>
    <row r="2047" spans="1:43">
      <c r="A2047">
        <v>23</v>
      </c>
      <c r="B2047">
        <v>452</v>
      </c>
      <c r="C2047">
        <v>2024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</v>
      </c>
      <c r="K2047">
        <v>99</v>
      </c>
      <c r="L2047">
        <v>13</v>
      </c>
      <c r="M2047">
        <v>99</v>
      </c>
      <c r="N2047">
        <v>99</v>
      </c>
      <c r="O2047">
        <v>99</v>
      </c>
      <c r="P2047">
        <v>99</v>
      </c>
      <c r="R2047">
        <v>0</v>
      </c>
      <c r="AN2047">
        <v>99</v>
      </c>
      <c r="AO2047">
        <v>99</v>
      </c>
      <c r="AP2047">
        <v>39</v>
      </c>
      <c r="AQ2047">
        <v>99</v>
      </c>
    </row>
    <row r="2048" spans="1:43">
      <c r="A2048">
        <v>23</v>
      </c>
      <c r="B2048">
        <v>453</v>
      </c>
      <c r="C2048">
        <v>2024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</v>
      </c>
      <c r="K2048">
        <v>99</v>
      </c>
      <c r="L2048">
        <v>13</v>
      </c>
      <c r="M2048">
        <v>99</v>
      </c>
      <c r="N2048">
        <v>99</v>
      </c>
      <c r="O2048">
        <v>99</v>
      </c>
      <c r="P2048">
        <v>99</v>
      </c>
      <c r="R2048">
        <v>0</v>
      </c>
      <c r="AN2048">
        <v>99</v>
      </c>
      <c r="AO2048">
        <v>99</v>
      </c>
      <c r="AP2048">
        <v>40</v>
      </c>
      <c r="AQ2048">
        <v>99</v>
      </c>
    </row>
    <row r="2049" spans="1:43">
      <c r="A2049">
        <v>23</v>
      </c>
      <c r="B2049">
        <v>454</v>
      </c>
      <c r="C2049">
        <v>2024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</v>
      </c>
      <c r="K2049">
        <v>99</v>
      </c>
      <c r="L2049">
        <v>13</v>
      </c>
      <c r="M2049">
        <v>99</v>
      </c>
      <c r="N2049">
        <v>99</v>
      </c>
      <c r="O2049">
        <v>99</v>
      </c>
      <c r="P2049">
        <v>99</v>
      </c>
      <c r="R2049">
        <v>0</v>
      </c>
      <c r="AN2049">
        <v>99</v>
      </c>
      <c r="AO2049">
        <v>99</v>
      </c>
      <c r="AP2049">
        <v>98</v>
      </c>
      <c r="AQ2049">
        <v>99</v>
      </c>
    </row>
    <row r="2050" spans="1:43">
      <c r="A2050">
        <v>23</v>
      </c>
      <c r="B2050">
        <v>455</v>
      </c>
      <c r="C2050">
        <v>2024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</v>
      </c>
      <c r="K2050">
        <v>99</v>
      </c>
      <c r="L2050">
        <v>13</v>
      </c>
      <c r="M2050">
        <v>99</v>
      </c>
      <c r="N2050">
        <v>99</v>
      </c>
      <c r="O2050">
        <v>99</v>
      </c>
      <c r="P2050">
        <v>99</v>
      </c>
      <c r="R2050">
        <v>0</v>
      </c>
      <c r="AN2050">
        <v>99</v>
      </c>
      <c r="AO2050">
        <v>99</v>
      </c>
      <c r="AP2050">
        <v>99</v>
      </c>
      <c r="AQ2050">
        <v>99</v>
      </c>
    </row>
    <row r="2051" spans="1:43">
      <c r="A2051">
        <v>23</v>
      </c>
      <c r="B2051">
        <v>456</v>
      </c>
      <c r="C2051">
        <v>2024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</v>
      </c>
      <c r="K2051">
        <v>99</v>
      </c>
      <c r="L2051">
        <v>14</v>
      </c>
      <c r="M2051">
        <v>99</v>
      </c>
      <c r="N2051">
        <v>99</v>
      </c>
      <c r="O2051">
        <v>99</v>
      </c>
      <c r="P2051">
        <v>99</v>
      </c>
      <c r="R2051">
        <v>0</v>
      </c>
      <c r="AN2051">
        <v>99</v>
      </c>
      <c r="AO2051">
        <v>99</v>
      </c>
      <c r="AP2051">
        <v>1</v>
      </c>
      <c r="AQ2051">
        <v>99</v>
      </c>
    </row>
    <row r="2052" spans="1:43">
      <c r="A2052">
        <v>23</v>
      </c>
      <c r="B2052">
        <v>457</v>
      </c>
      <c r="C2052">
        <v>2024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</v>
      </c>
      <c r="K2052">
        <v>99</v>
      </c>
      <c r="L2052">
        <v>14</v>
      </c>
      <c r="M2052">
        <v>99</v>
      </c>
      <c r="N2052">
        <v>99</v>
      </c>
      <c r="O2052">
        <v>99</v>
      </c>
      <c r="P2052">
        <v>99</v>
      </c>
      <c r="R2052">
        <v>0</v>
      </c>
      <c r="AN2052">
        <v>99</v>
      </c>
      <c r="AO2052">
        <v>99</v>
      </c>
      <c r="AP2052">
        <v>2</v>
      </c>
      <c r="AQ2052">
        <v>99</v>
      </c>
    </row>
    <row r="2053" spans="1:43">
      <c r="A2053">
        <v>23</v>
      </c>
      <c r="B2053">
        <v>458</v>
      </c>
      <c r="C2053">
        <v>2024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</v>
      </c>
      <c r="K2053">
        <v>99</v>
      </c>
      <c r="L2053">
        <v>14</v>
      </c>
      <c r="M2053">
        <v>99</v>
      </c>
      <c r="N2053">
        <v>99</v>
      </c>
      <c r="O2053">
        <v>99</v>
      </c>
      <c r="P2053">
        <v>99</v>
      </c>
      <c r="R2053">
        <v>0</v>
      </c>
      <c r="AN2053">
        <v>99</v>
      </c>
      <c r="AO2053">
        <v>99</v>
      </c>
      <c r="AP2053">
        <v>3</v>
      </c>
      <c r="AQ2053">
        <v>99</v>
      </c>
    </row>
    <row r="2054" spans="1:43">
      <c r="A2054">
        <v>23</v>
      </c>
      <c r="B2054">
        <v>459</v>
      </c>
      <c r="C2054">
        <v>2024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</v>
      </c>
      <c r="K2054">
        <v>99</v>
      </c>
      <c r="L2054">
        <v>14</v>
      </c>
      <c r="M2054">
        <v>99</v>
      </c>
      <c r="N2054">
        <v>99</v>
      </c>
      <c r="O2054">
        <v>99</v>
      </c>
      <c r="P2054">
        <v>99</v>
      </c>
      <c r="R2054">
        <v>0</v>
      </c>
      <c r="AN2054">
        <v>99</v>
      </c>
      <c r="AO2054">
        <v>99</v>
      </c>
      <c r="AP2054">
        <v>4</v>
      </c>
      <c r="AQ2054">
        <v>99</v>
      </c>
    </row>
    <row r="2055" spans="1:43">
      <c r="A2055">
        <v>23</v>
      </c>
      <c r="B2055">
        <v>460</v>
      </c>
      <c r="C2055">
        <v>2024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</v>
      </c>
      <c r="K2055">
        <v>99</v>
      </c>
      <c r="L2055">
        <v>14</v>
      </c>
      <c r="M2055">
        <v>99</v>
      </c>
      <c r="N2055">
        <v>99</v>
      </c>
      <c r="O2055">
        <v>99</v>
      </c>
      <c r="P2055">
        <v>99</v>
      </c>
      <c r="R2055">
        <v>0</v>
      </c>
      <c r="AN2055">
        <v>99</v>
      </c>
      <c r="AO2055">
        <v>99</v>
      </c>
      <c r="AP2055">
        <v>5</v>
      </c>
      <c r="AQ2055">
        <v>99</v>
      </c>
    </row>
    <row r="2056" spans="1:43">
      <c r="A2056">
        <v>23</v>
      </c>
      <c r="B2056">
        <v>461</v>
      </c>
      <c r="C2056">
        <v>2024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</v>
      </c>
      <c r="K2056">
        <v>99</v>
      </c>
      <c r="L2056">
        <v>14</v>
      </c>
      <c r="M2056">
        <v>99</v>
      </c>
      <c r="N2056">
        <v>99</v>
      </c>
      <c r="O2056">
        <v>99</v>
      </c>
      <c r="P2056">
        <v>99</v>
      </c>
      <c r="R2056">
        <v>0</v>
      </c>
      <c r="AN2056">
        <v>99</v>
      </c>
      <c r="AO2056">
        <v>99</v>
      </c>
      <c r="AP2056">
        <v>6</v>
      </c>
      <c r="AQ2056">
        <v>99</v>
      </c>
    </row>
    <row r="2057" spans="1:43">
      <c r="A2057">
        <v>23</v>
      </c>
      <c r="B2057">
        <v>462</v>
      </c>
      <c r="C2057">
        <v>2024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</v>
      </c>
      <c r="K2057">
        <v>99</v>
      </c>
      <c r="L2057">
        <v>14</v>
      </c>
      <c r="M2057">
        <v>99</v>
      </c>
      <c r="N2057">
        <v>99</v>
      </c>
      <c r="O2057">
        <v>99</v>
      </c>
      <c r="P2057">
        <v>99</v>
      </c>
      <c r="R2057">
        <v>0</v>
      </c>
      <c r="AN2057">
        <v>99</v>
      </c>
      <c r="AO2057">
        <v>99</v>
      </c>
      <c r="AP2057">
        <v>7</v>
      </c>
      <c r="AQ2057">
        <v>99</v>
      </c>
    </row>
    <row r="2058" spans="1:43">
      <c r="A2058">
        <v>23</v>
      </c>
      <c r="B2058">
        <v>463</v>
      </c>
      <c r="C2058">
        <v>2024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</v>
      </c>
      <c r="K2058">
        <v>99</v>
      </c>
      <c r="L2058">
        <v>14</v>
      </c>
      <c r="M2058">
        <v>99</v>
      </c>
      <c r="N2058">
        <v>99</v>
      </c>
      <c r="O2058">
        <v>99</v>
      </c>
      <c r="P2058">
        <v>99</v>
      </c>
      <c r="R2058">
        <v>0</v>
      </c>
      <c r="AN2058">
        <v>99</v>
      </c>
      <c r="AO2058">
        <v>99</v>
      </c>
      <c r="AP2058">
        <v>8</v>
      </c>
      <c r="AQ2058">
        <v>99</v>
      </c>
    </row>
    <row r="2059" spans="1:43">
      <c r="A2059">
        <v>23</v>
      </c>
      <c r="B2059">
        <v>464</v>
      </c>
      <c r="C2059">
        <v>2024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</v>
      </c>
      <c r="K2059">
        <v>99</v>
      </c>
      <c r="L2059">
        <v>14</v>
      </c>
      <c r="M2059">
        <v>99</v>
      </c>
      <c r="N2059">
        <v>99</v>
      </c>
      <c r="O2059">
        <v>99</v>
      </c>
      <c r="P2059">
        <v>99</v>
      </c>
      <c r="R2059">
        <v>0</v>
      </c>
      <c r="AN2059">
        <v>99</v>
      </c>
      <c r="AO2059">
        <v>99</v>
      </c>
      <c r="AP2059">
        <v>9</v>
      </c>
      <c r="AQ2059">
        <v>99</v>
      </c>
    </row>
    <row r="2060" spans="1:43">
      <c r="A2060">
        <v>23</v>
      </c>
      <c r="B2060">
        <v>465</v>
      </c>
      <c r="C2060">
        <v>2024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</v>
      </c>
      <c r="R2060">
        <v>0</v>
      </c>
      <c r="AN2060">
        <v>99</v>
      </c>
      <c r="AO2060">
        <v>99</v>
      </c>
      <c r="AP2060">
        <v>10</v>
      </c>
      <c r="AQ2060">
        <v>99</v>
      </c>
    </row>
    <row r="2061" spans="1:43">
      <c r="A2061">
        <v>23</v>
      </c>
      <c r="B2061">
        <v>466</v>
      </c>
      <c r="C2061">
        <v>2024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</v>
      </c>
      <c r="K2061">
        <v>99</v>
      </c>
      <c r="L2061">
        <v>14</v>
      </c>
      <c r="M2061">
        <v>99</v>
      </c>
      <c r="N2061">
        <v>99</v>
      </c>
      <c r="O2061">
        <v>99</v>
      </c>
      <c r="P2061">
        <v>99</v>
      </c>
      <c r="R2061">
        <v>0</v>
      </c>
      <c r="AN2061">
        <v>99</v>
      </c>
      <c r="AO2061">
        <v>99</v>
      </c>
      <c r="AP2061">
        <v>11</v>
      </c>
      <c r="AQ2061">
        <v>99</v>
      </c>
    </row>
    <row r="2062" spans="1:43">
      <c r="A2062">
        <v>23</v>
      </c>
      <c r="B2062">
        <v>467</v>
      </c>
      <c r="C2062">
        <v>2024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</v>
      </c>
      <c r="K2062">
        <v>99</v>
      </c>
      <c r="L2062">
        <v>14</v>
      </c>
      <c r="M2062">
        <v>99</v>
      </c>
      <c r="N2062">
        <v>99</v>
      </c>
      <c r="O2062">
        <v>99</v>
      </c>
      <c r="P2062">
        <v>99</v>
      </c>
      <c r="R2062">
        <v>0</v>
      </c>
      <c r="AN2062">
        <v>99</v>
      </c>
      <c r="AO2062">
        <v>99</v>
      </c>
      <c r="AP2062">
        <v>12</v>
      </c>
      <c r="AQ2062">
        <v>99</v>
      </c>
    </row>
    <row r="2063" spans="1:43">
      <c r="A2063">
        <v>23</v>
      </c>
      <c r="B2063">
        <v>468</v>
      </c>
      <c r="C2063">
        <v>2024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</v>
      </c>
      <c r="K2063">
        <v>99</v>
      </c>
      <c r="L2063">
        <v>14</v>
      </c>
      <c r="M2063">
        <v>99</v>
      </c>
      <c r="N2063">
        <v>99</v>
      </c>
      <c r="O2063">
        <v>99</v>
      </c>
      <c r="P2063">
        <v>99</v>
      </c>
      <c r="R2063">
        <v>0</v>
      </c>
      <c r="AN2063">
        <v>99</v>
      </c>
      <c r="AO2063">
        <v>99</v>
      </c>
      <c r="AP2063">
        <v>13</v>
      </c>
      <c r="AQ2063">
        <v>99</v>
      </c>
    </row>
    <row r="2064" spans="1:43">
      <c r="A2064">
        <v>23</v>
      </c>
      <c r="B2064">
        <v>469</v>
      </c>
      <c r="C2064">
        <v>2024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</v>
      </c>
      <c r="K2064">
        <v>99</v>
      </c>
      <c r="L2064">
        <v>14</v>
      </c>
      <c r="M2064">
        <v>99</v>
      </c>
      <c r="N2064">
        <v>99</v>
      </c>
      <c r="O2064">
        <v>99</v>
      </c>
      <c r="P2064">
        <v>99</v>
      </c>
      <c r="R2064">
        <v>0</v>
      </c>
      <c r="AN2064">
        <v>99</v>
      </c>
      <c r="AO2064">
        <v>99</v>
      </c>
      <c r="AP2064">
        <v>14</v>
      </c>
      <c r="AQ2064">
        <v>99</v>
      </c>
    </row>
    <row r="2065" spans="1:43">
      <c r="A2065">
        <v>23</v>
      </c>
      <c r="B2065">
        <v>470</v>
      </c>
      <c r="C2065">
        <v>2024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</v>
      </c>
      <c r="K2065">
        <v>99</v>
      </c>
      <c r="L2065">
        <v>14</v>
      </c>
      <c r="M2065">
        <v>99</v>
      </c>
      <c r="N2065">
        <v>99</v>
      </c>
      <c r="O2065">
        <v>99</v>
      </c>
      <c r="P2065">
        <v>99</v>
      </c>
      <c r="R2065">
        <v>0</v>
      </c>
      <c r="AN2065">
        <v>99</v>
      </c>
      <c r="AO2065">
        <v>99</v>
      </c>
      <c r="AP2065">
        <v>15</v>
      </c>
      <c r="AQ2065">
        <v>99</v>
      </c>
    </row>
    <row r="2066" spans="1:43">
      <c r="A2066">
        <v>23</v>
      </c>
      <c r="B2066">
        <v>471</v>
      </c>
      <c r="C2066">
        <v>2024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</v>
      </c>
      <c r="K2066">
        <v>99</v>
      </c>
      <c r="L2066">
        <v>14</v>
      </c>
      <c r="M2066">
        <v>99</v>
      </c>
      <c r="N2066">
        <v>99</v>
      </c>
      <c r="O2066">
        <v>99</v>
      </c>
      <c r="P2066">
        <v>99</v>
      </c>
      <c r="R2066">
        <v>0</v>
      </c>
      <c r="AN2066">
        <v>99</v>
      </c>
      <c r="AO2066">
        <v>99</v>
      </c>
      <c r="AP2066">
        <v>16</v>
      </c>
      <c r="AQ2066">
        <v>99</v>
      </c>
    </row>
    <row r="2067" spans="1:43">
      <c r="A2067">
        <v>23</v>
      </c>
      <c r="B2067">
        <v>472</v>
      </c>
      <c r="C2067">
        <v>2024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</v>
      </c>
      <c r="K2067">
        <v>99</v>
      </c>
      <c r="L2067">
        <v>14</v>
      </c>
      <c r="M2067">
        <v>99</v>
      </c>
      <c r="N2067">
        <v>99</v>
      </c>
      <c r="O2067">
        <v>99</v>
      </c>
      <c r="P2067">
        <v>99</v>
      </c>
      <c r="R2067">
        <v>0</v>
      </c>
      <c r="AN2067">
        <v>99</v>
      </c>
      <c r="AO2067">
        <v>99</v>
      </c>
      <c r="AP2067">
        <v>17</v>
      </c>
      <c r="AQ2067">
        <v>99</v>
      </c>
    </row>
    <row r="2068" spans="1:43">
      <c r="A2068">
        <v>23</v>
      </c>
      <c r="B2068">
        <v>473</v>
      </c>
      <c r="C2068">
        <v>2024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</v>
      </c>
      <c r="K2068">
        <v>99</v>
      </c>
      <c r="L2068">
        <v>14</v>
      </c>
      <c r="M2068">
        <v>99</v>
      </c>
      <c r="N2068">
        <v>99</v>
      </c>
      <c r="O2068">
        <v>99</v>
      </c>
      <c r="P2068">
        <v>99</v>
      </c>
      <c r="R2068">
        <v>0</v>
      </c>
      <c r="AN2068">
        <v>99</v>
      </c>
      <c r="AO2068">
        <v>99</v>
      </c>
      <c r="AP2068">
        <v>21</v>
      </c>
      <c r="AQ2068">
        <v>99</v>
      </c>
    </row>
    <row r="2069" spans="1:43">
      <c r="A2069">
        <v>23</v>
      </c>
      <c r="B2069">
        <v>474</v>
      </c>
      <c r="C2069">
        <v>2024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</v>
      </c>
      <c r="K2069">
        <v>99</v>
      </c>
      <c r="L2069">
        <v>14</v>
      </c>
      <c r="M2069">
        <v>99</v>
      </c>
      <c r="N2069">
        <v>99</v>
      </c>
      <c r="O2069">
        <v>99</v>
      </c>
      <c r="P2069">
        <v>99</v>
      </c>
      <c r="R2069">
        <v>0</v>
      </c>
      <c r="AN2069">
        <v>99</v>
      </c>
      <c r="AO2069">
        <v>99</v>
      </c>
      <c r="AP2069">
        <v>22</v>
      </c>
      <c r="AQ2069">
        <v>99</v>
      </c>
    </row>
    <row r="2070" spans="1:43">
      <c r="A2070">
        <v>23</v>
      </c>
      <c r="B2070">
        <v>475</v>
      </c>
      <c r="C2070">
        <v>2024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</v>
      </c>
      <c r="K2070">
        <v>99</v>
      </c>
      <c r="L2070">
        <v>14</v>
      </c>
      <c r="M2070">
        <v>99</v>
      </c>
      <c r="N2070">
        <v>99</v>
      </c>
      <c r="O2070">
        <v>99</v>
      </c>
      <c r="P2070">
        <v>99</v>
      </c>
      <c r="R2070">
        <v>0</v>
      </c>
      <c r="AN2070">
        <v>99</v>
      </c>
      <c r="AO2070">
        <v>99</v>
      </c>
      <c r="AP2070">
        <v>23</v>
      </c>
      <c r="AQ2070">
        <v>99</v>
      </c>
    </row>
    <row r="2071" spans="1:43">
      <c r="A2071">
        <v>23</v>
      </c>
      <c r="B2071">
        <v>476</v>
      </c>
      <c r="C2071">
        <v>2024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</v>
      </c>
      <c r="K2071">
        <v>99</v>
      </c>
      <c r="L2071">
        <v>14</v>
      </c>
      <c r="M2071">
        <v>99</v>
      </c>
      <c r="N2071">
        <v>99</v>
      </c>
      <c r="O2071">
        <v>99</v>
      </c>
      <c r="P2071">
        <v>99</v>
      </c>
      <c r="R2071">
        <v>0</v>
      </c>
      <c r="AN2071">
        <v>99</v>
      </c>
      <c r="AO2071">
        <v>99</v>
      </c>
      <c r="AP2071">
        <v>24</v>
      </c>
      <c r="AQ2071">
        <v>99</v>
      </c>
    </row>
    <row r="2072" spans="1:43">
      <c r="A2072">
        <v>23</v>
      </c>
      <c r="B2072">
        <v>477</v>
      </c>
      <c r="C2072">
        <v>2024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</v>
      </c>
      <c r="K2072">
        <v>99</v>
      </c>
      <c r="L2072">
        <v>14</v>
      </c>
      <c r="M2072">
        <v>99</v>
      </c>
      <c r="N2072">
        <v>99</v>
      </c>
      <c r="O2072">
        <v>99</v>
      </c>
      <c r="P2072">
        <v>99</v>
      </c>
      <c r="R2072">
        <v>0</v>
      </c>
      <c r="AN2072">
        <v>99</v>
      </c>
      <c r="AO2072">
        <v>99</v>
      </c>
      <c r="AP2072">
        <v>25</v>
      </c>
      <c r="AQ2072">
        <v>99</v>
      </c>
    </row>
    <row r="2073" spans="1:43">
      <c r="A2073">
        <v>23</v>
      </c>
      <c r="B2073">
        <v>478</v>
      </c>
      <c r="C2073">
        <v>2024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</v>
      </c>
      <c r="K2073">
        <v>99</v>
      </c>
      <c r="L2073">
        <v>14</v>
      </c>
      <c r="M2073">
        <v>99</v>
      </c>
      <c r="N2073">
        <v>99</v>
      </c>
      <c r="O2073">
        <v>99</v>
      </c>
      <c r="P2073">
        <v>99</v>
      </c>
      <c r="R2073">
        <v>0</v>
      </c>
      <c r="AN2073">
        <v>99</v>
      </c>
      <c r="AO2073">
        <v>99</v>
      </c>
      <c r="AP2073">
        <v>26</v>
      </c>
      <c r="AQ2073">
        <v>99</v>
      </c>
    </row>
    <row r="2074" spans="1:43">
      <c r="A2074">
        <v>23</v>
      </c>
      <c r="B2074">
        <v>479</v>
      </c>
      <c r="C2074">
        <v>2024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</v>
      </c>
      <c r="K2074">
        <v>99</v>
      </c>
      <c r="L2074">
        <v>14</v>
      </c>
      <c r="M2074">
        <v>99</v>
      </c>
      <c r="N2074">
        <v>99</v>
      </c>
      <c r="O2074">
        <v>99</v>
      </c>
      <c r="P2074">
        <v>99</v>
      </c>
      <c r="R2074">
        <v>0</v>
      </c>
      <c r="AN2074">
        <v>99</v>
      </c>
      <c r="AO2074">
        <v>99</v>
      </c>
      <c r="AP2074">
        <v>27</v>
      </c>
      <c r="AQ2074">
        <v>99</v>
      </c>
    </row>
    <row r="2075" spans="1:43">
      <c r="A2075">
        <v>23</v>
      </c>
      <c r="B2075">
        <v>480</v>
      </c>
      <c r="C2075">
        <v>2024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</v>
      </c>
      <c r="K2075">
        <v>99</v>
      </c>
      <c r="L2075">
        <v>14</v>
      </c>
      <c r="M2075">
        <v>99</v>
      </c>
      <c r="N2075">
        <v>99</v>
      </c>
      <c r="O2075">
        <v>99</v>
      </c>
      <c r="P2075">
        <v>99</v>
      </c>
      <c r="R2075">
        <v>0</v>
      </c>
      <c r="AN2075">
        <v>99</v>
      </c>
      <c r="AO2075">
        <v>99</v>
      </c>
      <c r="AP2075">
        <v>28</v>
      </c>
      <c r="AQ2075">
        <v>99</v>
      </c>
    </row>
    <row r="2076" spans="1:43">
      <c r="A2076">
        <v>23</v>
      </c>
      <c r="B2076">
        <v>481</v>
      </c>
      <c r="C2076">
        <v>2024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</v>
      </c>
      <c r="K2076">
        <v>99</v>
      </c>
      <c r="L2076">
        <v>14</v>
      </c>
      <c r="M2076">
        <v>99</v>
      </c>
      <c r="N2076">
        <v>99</v>
      </c>
      <c r="O2076">
        <v>99</v>
      </c>
      <c r="P2076">
        <v>99</v>
      </c>
      <c r="R2076">
        <v>0</v>
      </c>
      <c r="AN2076">
        <v>99</v>
      </c>
      <c r="AO2076">
        <v>99</v>
      </c>
      <c r="AP2076">
        <v>29</v>
      </c>
      <c r="AQ2076">
        <v>99</v>
      </c>
    </row>
    <row r="2077" spans="1:43">
      <c r="A2077">
        <v>23</v>
      </c>
      <c r="B2077">
        <v>482</v>
      </c>
      <c r="C2077">
        <v>2024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</v>
      </c>
      <c r="K2077">
        <v>99</v>
      </c>
      <c r="L2077">
        <v>14</v>
      </c>
      <c r="M2077">
        <v>99</v>
      </c>
      <c r="N2077">
        <v>99</v>
      </c>
      <c r="O2077">
        <v>99</v>
      </c>
      <c r="P2077">
        <v>99</v>
      </c>
      <c r="R2077">
        <v>0</v>
      </c>
      <c r="AN2077">
        <v>99</v>
      </c>
      <c r="AO2077">
        <v>99</v>
      </c>
      <c r="AP2077">
        <v>30</v>
      </c>
      <c r="AQ2077">
        <v>99</v>
      </c>
    </row>
    <row r="2078" spans="1:43">
      <c r="A2078">
        <v>23</v>
      </c>
      <c r="B2078">
        <v>483</v>
      </c>
      <c r="C2078">
        <v>2024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</v>
      </c>
      <c r="K2078">
        <v>99</v>
      </c>
      <c r="L2078">
        <v>14</v>
      </c>
      <c r="M2078">
        <v>99</v>
      </c>
      <c r="N2078">
        <v>99</v>
      </c>
      <c r="O2078">
        <v>99</v>
      </c>
      <c r="P2078">
        <v>99</v>
      </c>
      <c r="R2078">
        <v>0</v>
      </c>
      <c r="AN2078">
        <v>99</v>
      </c>
      <c r="AO2078">
        <v>99</v>
      </c>
      <c r="AP2078">
        <v>31</v>
      </c>
      <c r="AQ2078">
        <v>99</v>
      </c>
    </row>
    <row r="2079" spans="1:43">
      <c r="A2079">
        <v>23</v>
      </c>
      <c r="B2079">
        <v>484</v>
      </c>
      <c r="C2079">
        <v>2024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</v>
      </c>
      <c r="K2079">
        <v>99</v>
      </c>
      <c r="L2079">
        <v>14</v>
      </c>
      <c r="M2079">
        <v>99</v>
      </c>
      <c r="N2079">
        <v>99</v>
      </c>
      <c r="O2079">
        <v>99</v>
      </c>
      <c r="P2079">
        <v>99</v>
      </c>
      <c r="R2079">
        <v>0</v>
      </c>
      <c r="AN2079">
        <v>99</v>
      </c>
      <c r="AO2079">
        <v>99</v>
      </c>
      <c r="AP2079">
        <v>32</v>
      </c>
      <c r="AQ2079">
        <v>99</v>
      </c>
    </row>
    <row r="2080" spans="1:43">
      <c r="A2080">
        <v>23</v>
      </c>
      <c r="B2080">
        <v>485</v>
      </c>
      <c r="C2080">
        <v>2024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</v>
      </c>
      <c r="K2080">
        <v>99</v>
      </c>
      <c r="L2080">
        <v>14</v>
      </c>
      <c r="M2080">
        <v>99</v>
      </c>
      <c r="N2080">
        <v>99</v>
      </c>
      <c r="O2080">
        <v>99</v>
      </c>
      <c r="P2080">
        <v>99</v>
      </c>
      <c r="R2080">
        <v>0</v>
      </c>
      <c r="AN2080">
        <v>99</v>
      </c>
      <c r="AO2080">
        <v>99</v>
      </c>
      <c r="AP2080">
        <v>33</v>
      </c>
      <c r="AQ2080">
        <v>99</v>
      </c>
    </row>
    <row r="2081" spans="1:43">
      <c r="A2081">
        <v>23</v>
      </c>
      <c r="B2081">
        <v>486</v>
      </c>
      <c r="C2081">
        <v>2024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</v>
      </c>
      <c r="K2081">
        <v>99</v>
      </c>
      <c r="L2081">
        <v>14</v>
      </c>
      <c r="M2081">
        <v>99</v>
      </c>
      <c r="N2081">
        <v>99</v>
      </c>
      <c r="O2081">
        <v>99</v>
      </c>
      <c r="P2081">
        <v>99</v>
      </c>
      <c r="R2081">
        <v>0</v>
      </c>
      <c r="AN2081">
        <v>99</v>
      </c>
      <c r="AO2081">
        <v>99</v>
      </c>
      <c r="AP2081">
        <v>34</v>
      </c>
      <c r="AQ2081">
        <v>99</v>
      </c>
    </row>
    <row r="2082" spans="1:43">
      <c r="A2082">
        <v>23</v>
      </c>
      <c r="B2082">
        <v>487</v>
      </c>
      <c r="C2082">
        <v>2024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</v>
      </c>
      <c r="K2082">
        <v>99</v>
      </c>
      <c r="L2082">
        <v>14</v>
      </c>
      <c r="M2082">
        <v>99</v>
      </c>
      <c r="N2082">
        <v>99</v>
      </c>
      <c r="O2082">
        <v>99</v>
      </c>
      <c r="P2082">
        <v>99</v>
      </c>
      <c r="R2082">
        <v>0</v>
      </c>
      <c r="AN2082">
        <v>99</v>
      </c>
      <c r="AO2082">
        <v>99</v>
      </c>
      <c r="AP2082">
        <v>39</v>
      </c>
      <c r="AQ2082">
        <v>99</v>
      </c>
    </row>
    <row r="2083" spans="1:43">
      <c r="A2083">
        <v>23</v>
      </c>
      <c r="B2083">
        <v>488</v>
      </c>
      <c r="C2083">
        <v>2024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</v>
      </c>
      <c r="K2083">
        <v>99</v>
      </c>
      <c r="L2083">
        <v>14</v>
      </c>
      <c r="M2083">
        <v>99</v>
      </c>
      <c r="N2083">
        <v>99</v>
      </c>
      <c r="O2083">
        <v>99</v>
      </c>
      <c r="P2083">
        <v>99</v>
      </c>
      <c r="R2083">
        <v>0</v>
      </c>
      <c r="AN2083">
        <v>99</v>
      </c>
      <c r="AO2083">
        <v>99</v>
      </c>
      <c r="AP2083">
        <v>40</v>
      </c>
      <c r="AQ2083">
        <v>99</v>
      </c>
    </row>
    <row r="2084" spans="1:43">
      <c r="A2084">
        <v>23</v>
      </c>
      <c r="B2084">
        <v>489</v>
      </c>
      <c r="C2084">
        <v>2024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</v>
      </c>
      <c r="K2084">
        <v>99</v>
      </c>
      <c r="L2084">
        <v>14</v>
      </c>
      <c r="M2084">
        <v>99</v>
      </c>
      <c r="N2084">
        <v>99</v>
      </c>
      <c r="O2084">
        <v>99</v>
      </c>
      <c r="P2084">
        <v>99</v>
      </c>
      <c r="R2084">
        <v>0</v>
      </c>
      <c r="AN2084">
        <v>99</v>
      </c>
      <c r="AO2084">
        <v>99</v>
      </c>
      <c r="AP2084">
        <v>98</v>
      </c>
      <c r="AQ2084">
        <v>99</v>
      </c>
    </row>
    <row r="2085" spans="1:43">
      <c r="A2085">
        <v>23</v>
      </c>
      <c r="B2085">
        <v>490</v>
      </c>
      <c r="C2085">
        <v>2024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</v>
      </c>
      <c r="K2085">
        <v>99</v>
      </c>
      <c r="L2085">
        <v>14</v>
      </c>
      <c r="M2085">
        <v>99</v>
      </c>
      <c r="N2085">
        <v>99</v>
      </c>
      <c r="O2085">
        <v>99</v>
      </c>
      <c r="P2085">
        <v>99</v>
      </c>
      <c r="R2085">
        <v>0</v>
      </c>
      <c r="AN2085">
        <v>99</v>
      </c>
      <c r="AO2085">
        <v>99</v>
      </c>
      <c r="AP2085">
        <v>99</v>
      </c>
      <c r="AQ2085">
        <v>99</v>
      </c>
    </row>
    <row r="2086" spans="1:43">
      <c r="A2086">
        <v>23</v>
      </c>
      <c r="B2086">
        <v>491</v>
      </c>
      <c r="C2086">
        <v>2024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</v>
      </c>
      <c r="K2086">
        <v>99</v>
      </c>
      <c r="L2086">
        <v>15</v>
      </c>
      <c r="M2086">
        <v>99</v>
      </c>
      <c r="N2086">
        <v>99</v>
      </c>
      <c r="O2086">
        <v>99</v>
      </c>
      <c r="P2086">
        <v>99</v>
      </c>
      <c r="R2086">
        <v>0</v>
      </c>
      <c r="AN2086">
        <v>99</v>
      </c>
      <c r="AO2086">
        <v>99</v>
      </c>
      <c r="AP2086">
        <v>1</v>
      </c>
      <c r="AQ2086">
        <v>99</v>
      </c>
    </row>
    <row r="2087" spans="1:43">
      <c r="A2087">
        <v>23</v>
      </c>
      <c r="B2087">
        <v>492</v>
      </c>
      <c r="C2087">
        <v>2024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</v>
      </c>
      <c r="K2087">
        <v>99</v>
      </c>
      <c r="L2087">
        <v>15</v>
      </c>
      <c r="M2087">
        <v>99</v>
      </c>
      <c r="N2087">
        <v>99</v>
      </c>
      <c r="O2087">
        <v>99</v>
      </c>
      <c r="P2087">
        <v>99</v>
      </c>
      <c r="R2087">
        <v>0</v>
      </c>
      <c r="AN2087">
        <v>99</v>
      </c>
      <c r="AO2087">
        <v>99</v>
      </c>
      <c r="AP2087">
        <v>2</v>
      </c>
      <c r="AQ2087">
        <v>99</v>
      </c>
    </row>
    <row r="2088" spans="1:43">
      <c r="A2088">
        <v>23</v>
      </c>
      <c r="B2088">
        <v>493</v>
      </c>
      <c r="C2088">
        <v>2024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</v>
      </c>
      <c r="K2088">
        <v>99</v>
      </c>
      <c r="L2088">
        <v>15</v>
      </c>
      <c r="M2088">
        <v>99</v>
      </c>
      <c r="N2088">
        <v>99</v>
      </c>
      <c r="O2088">
        <v>99</v>
      </c>
      <c r="P2088">
        <v>99</v>
      </c>
      <c r="R2088">
        <v>0</v>
      </c>
      <c r="AN2088">
        <v>99</v>
      </c>
      <c r="AO2088">
        <v>99</v>
      </c>
      <c r="AP2088">
        <v>3</v>
      </c>
      <c r="AQ2088">
        <v>99</v>
      </c>
    </row>
    <row r="2089" spans="1:43">
      <c r="A2089">
        <v>23</v>
      </c>
      <c r="B2089">
        <v>494</v>
      </c>
      <c r="C2089">
        <v>2024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</v>
      </c>
      <c r="K2089">
        <v>99</v>
      </c>
      <c r="L2089">
        <v>15</v>
      </c>
      <c r="M2089">
        <v>99</v>
      </c>
      <c r="N2089">
        <v>99</v>
      </c>
      <c r="O2089">
        <v>99</v>
      </c>
      <c r="P2089">
        <v>99</v>
      </c>
      <c r="R2089">
        <v>0</v>
      </c>
      <c r="AN2089">
        <v>99</v>
      </c>
      <c r="AO2089">
        <v>99</v>
      </c>
      <c r="AP2089">
        <v>4</v>
      </c>
      <c r="AQ2089">
        <v>99</v>
      </c>
    </row>
    <row r="2090" spans="1:43">
      <c r="A2090">
        <v>23</v>
      </c>
      <c r="B2090">
        <v>495</v>
      </c>
      <c r="C2090">
        <v>2024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</v>
      </c>
      <c r="K2090">
        <v>99</v>
      </c>
      <c r="L2090">
        <v>15</v>
      </c>
      <c r="M2090">
        <v>99</v>
      </c>
      <c r="N2090">
        <v>99</v>
      </c>
      <c r="O2090">
        <v>99</v>
      </c>
      <c r="P2090">
        <v>99</v>
      </c>
      <c r="R2090">
        <v>0</v>
      </c>
      <c r="AN2090">
        <v>99</v>
      </c>
      <c r="AO2090">
        <v>99</v>
      </c>
      <c r="AP2090">
        <v>5</v>
      </c>
      <c r="AQ2090">
        <v>99</v>
      </c>
    </row>
    <row r="2091" spans="1:43">
      <c r="A2091">
        <v>23</v>
      </c>
      <c r="B2091">
        <v>496</v>
      </c>
      <c r="C2091">
        <v>2024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</v>
      </c>
      <c r="K2091">
        <v>99</v>
      </c>
      <c r="L2091">
        <v>15</v>
      </c>
      <c r="M2091">
        <v>99</v>
      </c>
      <c r="N2091">
        <v>99</v>
      </c>
      <c r="O2091">
        <v>99</v>
      </c>
      <c r="P2091">
        <v>99</v>
      </c>
      <c r="R2091">
        <v>0</v>
      </c>
      <c r="AN2091">
        <v>99</v>
      </c>
      <c r="AO2091">
        <v>99</v>
      </c>
      <c r="AP2091">
        <v>6</v>
      </c>
      <c r="AQ2091">
        <v>99</v>
      </c>
    </row>
    <row r="2092" spans="1:43">
      <c r="A2092">
        <v>23</v>
      </c>
      <c r="B2092">
        <v>497</v>
      </c>
      <c r="C2092">
        <v>2024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</v>
      </c>
      <c r="K2092">
        <v>99</v>
      </c>
      <c r="L2092">
        <v>15</v>
      </c>
      <c r="M2092">
        <v>99</v>
      </c>
      <c r="N2092">
        <v>99</v>
      </c>
      <c r="O2092">
        <v>99</v>
      </c>
      <c r="P2092">
        <v>99</v>
      </c>
      <c r="R2092">
        <v>0</v>
      </c>
      <c r="AN2092">
        <v>99</v>
      </c>
      <c r="AO2092">
        <v>99</v>
      </c>
      <c r="AP2092">
        <v>7</v>
      </c>
      <c r="AQ2092">
        <v>99</v>
      </c>
    </row>
    <row r="2093" spans="1:43">
      <c r="A2093">
        <v>23</v>
      </c>
      <c r="B2093">
        <v>498</v>
      </c>
      <c r="C2093">
        <v>2024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</v>
      </c>
      <c r="K2093">
        <v>99</v>
      </c>
      <c r="L2093">
        <v>15</v>
      </c>
      <c r="M2093">
        <v>99</v>
      </c>
      <c r="N2093">
        <v>99</v>
      </c>
      <c r="O2093">
        <v>99</v>
      </c>
      <c r="P2093">
        <v>99</v>
      </c>
      <c r="R2093">
        <v>0</v>
      </c>
      <c r="AN2093">
        <v>99</v>
      </c>
      <c r="AO2093">
        <v>99</v>
      </c>
      <c r="AP2093">
        <v>8</v>
      </c>
      <c r="AQ2093">
        <v>99</v>
      </c>
    </row>
    <row r="2094" spans="1:43">
      <c r="A2094">
        <v>23</v>
      </c>
      <c r="B2094">
        <v>499</v>
      </c>
      <c r="C2094">
        <v>2024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</v>
      </c>
      <c r="K2094">
        <v>99</v>
      </c>
      <c r="L2094">
        <v>15</v>
      </c>
      <c r="M2094">
        <v>99</v>
      </c>
      <c r="N2094">
        <v>99</v>
      </c>
      <c r="O2094">
        <v>99</v>
      </c>
      <c r="P2094">
        <v>99</v>
      </c>
      <c r="R2094">
        <v>0</v>
      </c>
      <c r="AN2094">
        <v>99</v>
      </c>
      <c r="AO2094">
        <v>99</v>
      </c>
      <c r="AP2094">
        <v>9</v>
      </c>
      <c r="AQ2094">
        <v>99</v>
      </c>
    </row>
    <row r="2095" spans="1:43">
      <c r="A2095">
        <v>23</v>
      </c>
      <c r="B2095">
        <v>500</v>
      </c>
      <c r="C2095">
        <v>2024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</v>
      </c>
      <c r="K2095">
        <v>99</v>
      </c>
      <c r="L2095">
        <v>15</v>
      </c>
      <c r="M2095">
        <v>99</v>
      </c>
      <c r="N2095">
        <v>99</v>
      </c>
      <c r="O2095">
        <v>99</v>
      </c>
      <c r="P2095">
        <v>99</v>
      </c>
      <c r="R2095">
        <v>0</v>
      </c>
      <c r="AN2095">
        <v>99</v>
      </c>
      <c r="AO2095">
        <v>99</v>
      </c>
      <c r="AP2095">
        <v>10</v>
      </c>
      <c r="AQ2095">
        <v>99</v>
      </c>
    </row>
    <row r="2096" spans="1:43">
      <c r="A2096">
        <v>23</v>
      </c>
      <c r="B2096">
        <v>501</v>
      </c>
      <c r="C2096">
        <v>2024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</v>
      </c>
      <c r="K2096">
        <v>99</v>
      </c>
      <c r="L2096">
        <v>15</v>
      </c>
      <c r="M2096">
        <v>99</v>
      </c>
      <c r="N2096">
        <v>99</v>
      </c>
      <c r="O2096">
        <v>99</v>
      </c>
      <c r="P2096">
        <v>99</v>
      </c>
      <c r="R2096">
        <v>0</v>
      </c>
      <c r="AN2096">
        <v>99</v>
      </c>
      <c r="AO2096">
        <v>99</v>
      </c>
      <c r="AP2096">
        <v>11</v>
      </c>
      <c r="AQ2096">
        <v>99</v>
      </c>
    </row>
    <row r="2097" spans="1:43">
      <c r="A2097">
        <v>23</v>
      </c>
      <c r="B2097">
        <v>502</v>
      </c>
      <c r="C2097">
        <v>2024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</v>
      </c>
      <c r="K2097">
        <v>99</v>
      </c>
      <c r="L2097">
        <v>15</v>
      </c>
      <c r="M2097">
        <v>99</v>
      </c>
      <c r="N2097">
        <v>99</v>
      </c>
      <c r="O2097">
        <v>99</v>
      </c>
      <c r="P2097">
        <v>99</v>
      </c>
      <c r="R2097">
        <v>0</v>
      </c>
      <c r="AN2097">
        <v>99</v>
      </c>
      <c r="AO2097">
        <v>99</v>
      </c>
      <c r="AP2097">
        <v>12</v>
      </c>
      <c r="AQ2097">
        <v>99</v>
      </c>
    </row>
    <row r="2098" spans="1:43">
      <c r="A2098">
        <v>23</v>
      </c>
      <c r="B2098">
        <v>503</v>
      </c>
      <c r="C2098">
        <v>2024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</v>
      </c>
      <c r="K2098">
        <v>99</v>
      </c>
      <c r="L2098">
        <v>15</v>
      </c>
      <c r="M2098">
        <v>99</v>
      </c>
      <c r="N2098">
        <v>99</v>
      </c>
      <c r="O2098">
        <v>99</v>
      </c>
      <c r="P2098">
        <v>99</v>
      </c>
      <c r="R2098">
        <v>0</v>
      </c>
      <c r="AN2098">
        <v>99</v>
      </c>
      <c r="AO2098">
        <v>99</v>
      </c>
      <c r="AP2098">
        <v>13</v>
      </c>
      <c r="AQ2098">
        <v>99</v>
      </c>
    </row>
    <row r="2099" spans="1:43">
      <c r="A2099">
        <v>23</v>
      </c>
      <c r="B2099">
        <v>504</v>
      </c>
      <c r="C2099">
        <v>2024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</v>
      </c>
      <c r="K2099">
        <v>99</v>
      </c>
      <c r="L2099">
        <v>15</v>
      </c>
      <c r="M2099">
        <v>99</v>
      </c>
      <c r="N2099">
        <v>99</v>
      </c>
      <c r="O2099">
        <v>99</v>
      </c>
      <c r="P2099">
        <v>99</v>
      </c>
      <c r="R2099">
        <v>0</v>
      </c>
      <c r="AN2099">
        <v>99</v>
      </c>
      <c r="AO2099">
        <v>99</v>
      </c>
      <c r="AP2099">
        <v>14</v>
      </c>
      <c r="AQ2099">
        <v>99</v>
      </c>
    </row>
    <row r="2100" spans="1:43">
      <c r="A2100">
        <v>23</v>
      </c>
      <c r="B2100">
        <v>505</v>
      </c>
      <c r="C2100">
        <v>2024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</v>
      </c>
      <c r="K2100">
        <v>99</v>
      </c>
      <c r="L2100">
        <v>15</v>
      </c>
      <c r="M2100">
        <v>99</v>
      </c>
      <c r="N2100">
        <v>99</v>
      </c>
      <c r="O2100">
        <v>99</v>
      </c>
      <c r="P2100">
        <v>99</v>
      </c>
      <c r="R2100">
        <v>0</v>
      </c>
      <c r="AN2100">
        <v>99</v>
      </c>
      <c r="AO2100">
        <v>99</v>
      </c>
      <c r="AP2100">
        <v>15</v>
      </c>
      <c r="AQ2100">
        <v>99</v>
      </c>
    </row>
    <row r="2101" spans="1:43">
      <c r="A2101">
        <v>23</v>
      </c>
      <c r="B2101">
        <v>506</v>
      </c>
      <c r="C2101">
        <v>2024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</v>
      </c>
      <c r="K2101">
        <v>99</v>
      </c>
      <c r="L2101">
        <v>15</v>
      </c>
      <c r="M2101">
        <v>99</v>
      </c>
      <c r="N2101">
        <v>99</v>
      </c>
      <c r="O2101">
        <v>99</v>
      </c>
      <c r="P2101">
        <v>99</v>
      </c>
      <c r="R2101">
        <v>0</v>
      </c>
      <c r="AN2101">
        <v>99</v>
      </c>
      <c r="AO2101">
        <v>99</v>
      </c>
      <c r="AP2101">
        <v>16</v>
      </c>
      <c r="AQ2101">
        <v>99</v>
      </c>
    </row>
    <row r="2102" spans="1:43">
      <c r="A2102">
        <v>23</v>
      </c>
      <c r="B2102">
        <v>507</v>
      </c>
      <c r="C2102">
        <v>2024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</v>
      </c>
      <c r="K2102">
        <v>99</v>
      </c>
      <c r="L2102">
        <v>15</v>
      </c>
      <c r="M2102">
        <v>99</v>
      </c>
      <c r="N2102">
        <v>99</v>
      </c>
      <c r="O2102">
        <v>99</v>
      </c>
      <c r="P2102">
        <v>99</v>
      </c>
      <c r="R2102">
        <v>0</v>
      </c>
      <c r="AN2102">
        <v>99</v>
      </c>
      <c r="AO2102">
        <v>99</v>
      </c>
      <c r="AP2102">
        <v>17</v>
      </c>
      <c r="AQ2102">
        <v>99</v>
      </c>
    </row>
    <row r="2103" spans="1:43">
      <c r="A2103">
        <v>23</v>
      </c>
      <c r="B2103">
        <v>508</v>
      </c>
      <c r="C2103">
        <v>2024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</v>
      </c>
      <c r="K2103">
        <v>99</v>
      </c>
      <c r="L2103">
        <v>15</v>
      </c>
      <c r="M2103">
        <v>99</v>
      </c>
      <c r="N2103">
        <v>99</v>
      </c>
      <c r="O2103">
        <v>99</v>
      </c>
      <c r="P2103">
        <v>99</v>
      </c>
      <c r="R2103">
        <v>0</v>
      </c>
      <c r="AN2103">
        <v>99</v>
      </c>
      <c r="AO2103">
        <v>99</v>
      </c>
      <c r="AP2103">
        <v>21</v>
      </c>
      <c r="AQ2103">
        <v>99</v>
      </c>
    </row>
    <row r="2104" spans="1:43">
      <c r="A2104">
        <v>23</v>
      </c>
      <c r="B2104">
        <v>509</v>
      </c>
      <c r="C2104">
        <v>2024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</v>
      </c>
      <c r="K2104">
        <v>99</v>
      </c>
      <c r="L2104">
        <v>15</v>
      </c>
      <c r="M2104">
        <v>99</v>
      </c>
      <c r="N2104">
        <v>99</v>
      </c>
      <c r="O2104">
        <v>99</v>
      </c>
      <c r="P2104">
        <v>99</v>
      </c>
      <c r="R2104">
        <v>0</v>
      </c>
      <c r="AN2104">
        <v>99</v>
      </c>
      <c r="AO2104">
        <v>99</v>
      </c>
      <c r="AP2104">
        <v>22</v>
      </c>
      <c r="AQ2104">
        <v>99</v>
      </c>
    </row>
    <row r="2105" spans="1:43">
      <c r="A2105">
        <v>23</v>
      </c>
      <c r="B2105">
        <v>510</v>
      </c>
      <c r="C2105">
        <v>2024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</v>
      </c>
      <c r="K2105">
        <v>99</v>
      </c>
      <c r="L2105">
        <v>15</v>
      </c>
      <c r="M2105">
        <v>99</v>
      </c>
      <c r="N2105">
        <v>99</v>
      </c>
      <c r="O2105">
        <v>99</v>
      </c>
      <c r="P2105">
        <v>99</v>
      </c>
      <c r="R2105">
        <v>0</v>
      </c>
      <c r="AN2105">
        <v>99</v>
      </c>
      <c r="AO2105">
        <v>99</v>
      </c>
      <c r="AP2105">
        <v>23</v>
      </c>
      <c r="AQ2105">
        <v>99</v>
      </c>
    </row>
    <row r="2106" spans="1:43">
      <c r="A2106">
        <v>23</v>
      </c>
      <c r="B2106">
        <v>511</v>
      </c>
      <c r="C2106">
        <v>2024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</v>
      </c>
      <c r="K2106">
        <v>99</v>
      </c>
      <c r="L2106">
        <v>15</v>
      </c>
      <c r="M2106">
        <v>99</v>
      </c>
      <c r="N2106">
        <v>99</v>
      </c>
      <c r="O2106">
        <v>99</v>
      </c>
      <c r="P2106">
        <v>99</v>
      </c>
      <c r="R2106">
        <v>0</v>
      </c>
      <c r="AN2106">
        <v>99</v>
      </c>
      <c r="AO2106">
        <v>99</v>
      </c>
      <c r="AP2106">
        <v>24</v>
      </c>
      <c r="AQ2106">
        <v>99</v>
      </c>
    </row>
    <row r="2107" spans="1:43">
      <c r="A2107">
        <v>23</v>
      </c>
      <c r="B2107">
        <v>512</v>
      </c>
      <c r="C2107">
        <v>2024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</v>
      </c>
      <c r="K2107">
        <v>99</v>
      </c>
      <c r="L2107">
        <v>15</v>
      </c>
      <c r="M2107">
        <v>99</v>
      </c>
      <c r="N2107">
        <v>99</v>
      </c>
      <c r="O2107">
        <v>99</v>
      </c>
      <c r="P2107">
        <v>99</v>
      </c>
      <c r="R2107">
        <v>0</v>
      </c>
      <c r="AN2107">
        <v>99</v>
      </c>
      <c r="AO2107">
        <v>99</v>
      </c>
      <c r="AP2107">
        <v>25</v>
      </c>
      <c r="AQ2107">
        <v>99</v>
      </c>
    </row>
    <row r="2108" spans="1:43">
      <c r="A2108">
        <v>23</v>
      </c>
      <c r="B2108">
        <v>513</v>
      </c>
      <c r="C2108">
        <v>2024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</v>
      </c>
      <c r="K2108">
        <v>99</v>
      </c>
      <c r="L2108">
        <v>15</v>
      </c>
      <c r="M2108">
        <v>99</v>
      </c>
      <c r="N2108">
        <v>99</v>
      </c>
      <c r="O2108">
        <v>99</v>
      </c>
      <c r="P2108">
        <v>99</v>
      </c>
      <c r="R2108">
        <v>0</v>
      </c>
      <c r="AN2108">
        <v>99</v>
      </c>
      <c r="AO2108">
        <v>99</v>
      </c>
      <c r="AP2108">
        <v>26</v>
      </c>
      <c r="AQ2108">
        <v>99</v>
      </c>
    </row>
    <row r="2109" spans="1:43">
      <c r="A2109">
        <v>23</v>
      </c>
      <c r="B2109">
        <v>514</v>
      </c>
      <c r="C2109">
        <v>2024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</v>
      </c>
      <c r="K2109">
        <v>99</v>
      </c>
      <c r="L2109">
        <v>15</v>
      </c>
      <c r="M2109">
        <v>99</v>
      </c>
      <c r="N2109">
        <v>99</v>
      </c>
      <c r="O2109">
        <v>99</v>
      </c>
      <c r="P2109">
        <v>99</v>
      </c>
      <c r="R2109">
        <v>0</v>
      </c>
      <c r="AN2109">
        <v>99</v>
      </c>
      <c r="AO2109">
        <v>99</v>
      </c>
      <c r="AP2109">
        <v>27</v>
      </c>
      <c r="AQ2109">
        <v>99</v>
      </c>
    </row>
    <row r="2110" spans="1:43">
      <c r="A2110">
        <v>23</v>
      </c>
      <c r="B2110">
        <v>515</v>
      </c>
      <c r="C2110">
        <v>2024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</v>
      </c>
      <c r="K2110">
        <v>99</v>
      </c>
      <c r="L2110">
        <v>15</v>
      </c>
      <c r="M2110">
        <v>99</v>
      </c>
      <c r="N2110">
        <v>99</v>
      </c>
      <c r="O2110">
        <v>99</v>
      </c>
      <c r="P2110">
        <v>99</v>
      </c>
      <c r="R2110">
        <v>0</v>
      </c>
      <c r="AN2110">
        <v>99</v>
      </c>
      <c r="AO2110">
        <v>99</v>
      </c>
      <c r="AP2110">
        <v>28</v>
      </c>
      <c r="AQ2110">
        <v>99</v>
      </c>
    </row>
    <row r="2111" spans="1:43">
      <c r="A2111">
        <v>23</v>
      </c>
      <c r="B2111">
        <v>516</v>
      </c>
      <c r="C2111">
        <v>2024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</v>
      </c>
      <c r="K2111">
        <v>99</v>
      </c>
      <c r="L2111">
        <v>15</v>
      </c>
      <c r="M2111">
        <v>99</v>
      </c>
      <c r="N2111">
        <v>99</v>
      </c>
      <c r="O2111">
        <v>99</v>
      </c>
      <c r="P2111">
        <v>99</v>
      </c>
      <c r="R2111">
        <v>0</v>
      </c>
      <c r="AN2111">
        <v>99</v>
      </c>
      <c r="AO2111">
        <v>99</v>
      </c>
      <c r="AP2111">
        <v>29</v>
      </c>
      <c r="AQ2111">
        <v>99</v>
      </c>
    </row>
    <row r="2112" spans="1:43">
      <c r="A2112">
        <v>23</v>
      </c>
      <c r="B2112">
        <v>517</v>
      </c>
      <c r="C2112">
        <v>2024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</v>
      </c>
      <c r="K2112">
        <v>99</v>
      </c>
      <c r="L2112">
        <v>15</v>
      </c>
      <c r="M2112">
        <v>99</v>
      </c>
      <c r="N2112">
        <v>99</v>
      </c>
      <c r="O2112">
        <v>99</v>
      </c>
      <c r="P2112">
        <v>99</v>
      </c>
      <c r="R2112">
        <v>0</v>
      </c>
      <c r="AN2112">
        <v>99</v>
      </c>
      <c r="AO2112">
        <v>99</v>
      </c>
      <c r="AP2112">
        <v>30</v>
      </c>
      <c r="AQ2112">
        <v>99</v>
      </c>
    </row>
    <row r="2113" spans="1:43">
      <c r="A2113">
        <v>23</v>
      </c>
      <c r="B2113">
        <v>518</v>
      </c>
      <c r="C2113">
        <v>2024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</v>
      </c>
      <c r="K2113">
        <v>99</v>
      </c>
      <c r="L2113">
        <v>15</v>
      </c>
      <c r="M2113">
        <v>99</v>
      </c>
      <c r="N2113">
        <v>99</v>
      </c>
      <c r="O2113">
        <v>99</v>
      </c>
      <c r="P2113">
        <v>99</v>
      </c>
      <c r="R2113">
        <v>0</v>
      </c>
      <c r="AN2113">
        <v>99</v>
      </c>
      <c r="AO2113">
        <v>99</v>
      </c>
      <c r="AP2113">
        <v>31</v>
      </c>
      <c r="AQ2113">
        <v>99</v>
      </c>
    </row>
    <row r="2114" spans="1:43">
      <c r="A2114">
        <v>23</v>
      </c>
      <c r="B2114">
        <v>519</v>
      </c>
      <c r="C2114">
        <v>2024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</v>
      </c>
      <c r="K2114">
        <v>99</v>
      </c>
      <c r="L2114">
        <v>15</v>
      </c>
      <c r="M2114">
        <v>99</v>
      </c>
      <c r="N2114">
        <v>99</v>
      </c>
      <c r="O2114">
        <v>99</v>
      </c>
      <c r="P2114">
        <v>99</v>
      </c>
      <c r="R2114">
        <v>0</v>
      </c>
      <c r="AN2114">
        <v>99</v>
      </c>
      <c r="AO2114">
        <v>99</v>
      </c>
      <c r="AP2114">
        <v>32</v>
      </c>
      <c r="AQ2114">
        <v>99</v>
      </c>
    </row>
    <row r="2115" spans="1:43">
      <c r="A2115">
        <v>23</v>
      </c>
      <c r="B2115">
        <v>520</v>
      </c>
      <c r="C2115">
        <v>2024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</v>
      </c>
      <c r="K2115">
        <v>99</v>
      </c>
      <c r="L2115">
        <v>15</v>
      </c>
      <c r="M2115">
        <v>99</v>
      </c>
      <c r="N2115">
        <v>99</v>
      </c>
      <c r="O2115">
        <v>99</v>
      </c>
      <c r="P2115">
        <v>99</v>
      </c>
      <c r="R2115">
        <v>0</v>
      </c>
      <c r="AN2115">
        <v>99</v>
      </c>
      <c r="AO2115">
        <v>99</v>
      </c>
      <c r="AP2115">
        <v>33</v>
      </c>
      <c r="AQ2115">
        <v>99</v>
      </c>
    </row>
    <row r="2116" spans="1:43">
      <c r="A2116">
        <v>23</v>
      </c>
      <c r="B2116">
        <v>521</v>
      </c>
      <c r="C2116">
        <v>2024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</v>
      </c>
      <c r="K2116">
        <v>99</v>
      </c>
      <c r="L2116">
        <v>15</v>
      </c>
      <c r="M2116">
        <v>99</v>
      </c>
      <c r="N2116">
        <v>99</v>
      </c>
      <c r="O2116">
        <v>99</v>
      </c>
      <c r="P2116">
        <v>99</v>
      </c>
      <c r="R2116">
        <v>0</v>
      </c>
      <c r="AN2116">
        <v>99</v>
      </c>
      <c r="AO2116">
        <v>99</v>
      </c>
      <c r="AP2116">
        <v>34</v>
      </c>
      <c r="AQ2116">
        <v>99</v>
      </c>
    </row>
    <row r="2117" spans="1:43">
      <c r="A2117">
        <v>23</v>
      </c>
      <c r="B2117">
        <v>522</v>
      </c>
      <c r="C2117">
        <v>2024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</v>
      </c>
      <c r="K2117">
        <v>99</v>
      </c>
      <c r="L2117">
        <v>15</v>
      </c>
      <c r="M2117">
        <v>99</v>
      </c>
      <c r="N2117">
        <v>99</v>
      </c>
      <c r="O2117">
        <v>99</v>
      </c>
      <c r="P2117">
        <v>99</v>
      </c>
      <c r="R2117">
        <v>0</v>
      </c>
      <c r="AN2117">
        <v>99</v>
      </c>
      <c r="AO2117">
        <v>99</v>
      </c>
      <c r="AP2117">
        <v>39</v>
      </c>
      <c r="AQ2117">
        <v>99</v>
      </c>
    </row>
    <row r="2118" spans="1:43">
      <c r="A2118">
        <v>23</v>
      </c>
      <c r="B2118">
        <v>523</v>
      </c>
      <c r="C2118">
        <v>2024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</v>
      </c>
      <c r="K2118">
        <v>99</v>
      </c>
      <c r="L2118">
        <v>15</v>
      </c>
      <c r="M2118">
        <v>99</v>
      </c>
      <c r="N2118">
        <v>99</v>
      </c>
      <c r="O2118">
        <v>99</v>
      </c>
      <c r="P2118">
        <v>99</v>
      </c>
      <c r="R2118">
        <v>0</v>
      </c>
      <c r="AN2118">
        <v>99</v>
      </c>
      <c r="AO2118">
        <v>99</v>
      </c>
      <c r="AP2118">
        <v>40</v>
      </c>
      <c r="AQ2118">
        <v>99</v>
      </c>
    </row>
    <row r="2119" spans="1:43">
      <c r="A2119">
        <v>23</v>
      </c>
      <c r="B2119">
        <v>524</v>
      </c>
      <c r="C2119">
        <v>2024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</v>
      </c>
      <c r="K2119">
        <v>99</v>
      </c>
      <c r="L2119">
        <v>15</v>
      </c>
      <c r="M2119">
        <v>99</v>
      </c>
      <c r="N2119">
        <v>99</v>
      </c>
      <c r="O2119">
        <v>99</v>
      </c>
      <c r="P2119">
        <v>99</v>
      </c>
      <c r="R2119">
        <v>0</v>
      </c>
      <c r="AN2119">
        <v>99</v>
      </c>
      <c r="AO2119">
        <v>99</v>
      </c>
      <c r="AP2119">
        <v>98</v>
      </c>
      <c r="AQ2119">
        <v>99</v>
      </c>
    </row>
    <row r="2120" spans="1:43">
      <c r="A2120">
        <v>23</v>
      </c>
      <c r="B2120">
        <v>525</v>
      </c>
      <c r="C2120">
        <v>2024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</v>
      </c>
      <c r="K2120">
        <v>99</v>
      </c>
      <c r="L2120">
        <v>15</v>
      </c>
      <c r="M2120">
        <v>99</v>
      </c>
      <c r="N2120">
        <v>99</v>
      </c>
      <c r="O2120">
        <v>99</v>
      </c>
      <c r="P2120">
        <v>99</v>
      </c>
      <c r="R2120">
        <v>0</v>
      </c>
      <c r="AN2120">
        <v>99</v>
      </c>
      <c r="AO2120">
        <v>99</v>
      </c>
      <c r="AP2120">
        <v>99</v>
      </c>
      <c r="AQ2120">
        <v>99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E363"/>
  <sheetViews>
    <sheetView zoomScale="95" zoomScaleNormal="95" workbookViewId="0">
      <pane xSplit="9" ySplit="15" topLeftCell="J59" activePane="bottomRight" state="frozen"/>
      <selection pane="topRight" activeCell="I1" sqref="I1"/>
      <selection pane="bottomLeft" activeCell="A19" sqref="A19"/>
      <selection pane="bottomRight"/>
    </sheetView>
  </sheetViews>
  <sheetFormatPr baseColWidth="10" defaultRowHeight="15"/>
  <cols>
    <col min="1" max="1" width="3.1796875" customWidth="1"/>
    <col min="2" max="2" width="5.36328125" customWidth="1"/>
    <col min="3" max="3" width="3.1796875" customWidth="1"/>
    <col min="4" max="4" width="7.90625" customWidth="1"/>
    <col min="5" max="5" width="6.6328125" customWidth="1"/>
    <col min="6" max="6" width="9" customWidth="1"/>
    <col min="7" max="7" width="6.81640625" style="67" customWidth="1"/>
    <col min="8" max="8" width="5.1796875" style="67" customWidth="1"/>
    <col min="9" max="9" width="6" style="67" customWidth="1"/>
    <col min="10" max="10" width="2.1796875" style="67" customWidth="1"/>
    <col min="11" max="11" width="5" customWidth="1"/>
    <col min="12" max="12" width="4.81640625" customWidth="1"/>
    <col min="13" max="13" width="1.26953125" customWidth="1"/>
    <col min="14" max="14" width="6.54296875" customWidth="1"/>
    <col min="15" max="15" width="7.36328125" customWidth="1"/>
    <col min="16" max="16" width="1.90625" customWidth="1"/>
    <col min="17" max="17" width="8.36328125" customWidth="1"/>
    <col min="18" max="18" width="5" style="11" customWidth="1"/>
    <col min="19" max="19" width="2.90625" customWidth="1"/>
    <col min="20" max="20" width="5.1796875" style="11" customWidth="1"/>
    <col min="21" max="21" width="7.36328125" style="11" customWidth="1"/>
    <col min="22" max="22" width="6.453125" customWidth="1"/>
    <col min="23" max="23" width="6.1796875" customWidth="1"/>
    <col min="24" max="24" width="5.36328125" customWidth="1"/>
    <col min="25" max="25" width="6.90625" style="11" customWidth="1"/>
    <col min="26" max="26" width="4.90625" customWidth="1"/>
    <col min="27" max="27" width="7.36328125" customWidth="1"/>
    <col min="28" max="28" width="8" style="67" customWidth="1"/>
    <col min="29" max="29" width="8" style="11" customWidth="1"/>
    <col min="30" max="30" width="8.453125" customWidth="1"/>
    <col min="31" max="31" width="6.54296875" customWidth="1"/>
    <col min="32" max="32" width="7.90625" style="67" customWidth="1"/>
    <col min="33" max="33" width="7.54296875" customWidth="1"/>
    <col min="34" max="34" width="7.81640625" customWidth="1"/>
    <col min="38" max="38" width="9.90625" customWidth="1"/>
    <col min="40" max="40" width="9.453125" customWidth="1"/>
    <col min="42" max="42" width="14" customWidth="1"/>
    <col min="43" max="43" width="12.54296875" customWidth="1"/>
    <col min="44" max="44" width="10.90625" customWidth="1"/>
  </cols>
  <sheetData>
    <row r="1" spans="1:57" ht="15.6">
      <c r="A1" s="43"/>
      <c r="B1" s="43"/>
      <c r="C1" s="43"/>
      <c r="D1" s="43"/>
      <c r="E1" s="43"/>
      <c r="F1" s="43"/>
      <c r="G1" s="64"/>
      <c r="H1" s="64"/>
      <c r="I1" s="64"/>
      <c r="J1" s="64"/>
      <c r="K1" s="43"/>
      <c r="L1" s="43"/>
      <c r="M1" s="43"/>
      <c r="N1" s="43"/>
      <c r="O1" s="43"/>
      <c r="P1" s="43"/>
      <c r="Q1" s="43"/>
      <c r="R1" s="73"/>
      <c r="S1" s="43"/>
      <c r="T1" s="73"/>
      <c r="U1" s="73"/>
      <c r="V1" s="43"/>
      <c r="W1" s="43"/>
      <c r="X1" s="43"/>
      <c r="Y1" s="73"/>
      <c r="Z1" s="43"/>
      <c r="AA1" s="43"/>
      <c r="AB1" s="64"/>
      <c r="AC1" s="73"/>
      <c r="AD1" s="43"/>
      <c r="AE1" s="4"/>
      <c r="AF1" s="56"/>
      <c r="AG1" s="56"/>
      <c r="AH1" s="1"/>
      <c r="AI1" s="5"/>
    </row>
    <row r="2" spans="1:57" s="182" customFormat="1" ht="31.8">
      <c r="A2" s="150"/>
      <c r="B2" s="150"/>
      <c r="C2" s="150" t="s">
        <v>427</v>
      </c>
      <c r="D2" s="150"/>
      <c r="E2" s="150"/>
      <c r="F2" s="150"/>
      <c r="G2" s="181"/>
      <c r="H2" s="181"/>
      <c r="I2" s="181"/>
      <c r="J2" s="181"/>
      <c r="K2" s="150"/>
      <c r="L2" s="150"/>
      <c r="M2" s="150"/>
      <c r="N2" s="150"/>
      <c r="O2" s="150"/>
      <c r="P2" s="150"/>
      <c r="Q2" s="150" t="str">
        <f>+År!B2</f>
        <v>UNG KU</v>
      </c>
      <c r="R2" s="183"/>
      <c r="S2" s="150"/>
      <c r="T2" s="183"/>
      <c r="U2" s="183"/>
      <c r="V2" s="150"/>
      <c r="W2" s="150"/>
      <c r="X2" s="150"/>
      <c r="Y2" s="183"/>
      <c r="Z2" s="150"/>
      <c r="AA2" s="150"/>
      <c r="AB2" s="181"/>
      <c r="AC2" s="183"/>
      <c r="AD2" s="150"/>
      <c r="AE2" s="4"/>
      <c r="AF2" s="56"/>
      <c r="AG2" s="56"/>
      <c r="AH2" s="1"/>
      <c r="AI2" s="5"/>
      <c r="AJ2"/>
      <c r="AK2"/>
      <c r="AL2"/>
      <c r="AM2"/>
      <c r="AN2"/>
      <c r="AO2"/>
    </row>
    <row r="3" spans="1:57" ht="15.6">
      <c r="A3" s="43"/>
      <c r="B3" s="43"/>
      <c r="C3" s="43"/>
      <c r="D3" s="43"/>
      <c r="E3" s="43"/>
      <c r="F3" s="43"/>
      <c r="G3" s="64"/>
      <c r="H3" s="64"/>
      <c r="I3" s="64"/>
      <c r="J3" s="64"/>
      <c r="K3" s="43"/>
      <c r="L3" s="43"/>
      <c r="M3" s="43"/>
      <c r="N3" s="43"/>
      <c r="O3" s="43"/>
      <c r="P3" s="43"/>
      <c r="Q3" s="43"/>
      <c r="R3" s="73"/>
      <c r="S3" s="43"/>
      <c r="T3" s="73"/>
      <c r="U3" s="73"/>
      <c r="V3" s="43"/>
      <c r="W3" s="43"/>
      <c r="X3" s="43"/>
      <c r="Y3" s="73"/>
      <c r="Z3" s="43"/>
      <c r="AA3" s="43"/>
      <c r="AB3" s="64"/>
      <c r="AC3" s="73"/>
      <c r="AD3" s="43"/>
      <c r="AE3" s="4"/>
      <c r="AF3" s="56"/>
      <c r="AG3" s="56"/>
      <c r="AH3" s="1"/>
      <c r="AI3" s="5"/>
      <c r="AP3" s="4"/>
      <c r="AQ3" s="4"/>
      <c r="AR3" s="4"/>
      <c r="AS3" s="4"/>
      <c r="AT3" s="4"/>
    </row>
    <row r="4" spans="1:57" s="180" customFormat="1" ht="19.8">
      <c r="A4" s="178"/>
      <c r="B4" s="178"/>
      <c r="C4" s="178"/>
      <c r="D4" s="178"/>
      <c r="E4" s="152" t="s">
        <v>7</v>
      </c>
      <c r="F4" s="175">
        <f>+År!P2</f>
        <v>52</v>
      </c>
      <c r="G4" s="179"/>
      <c r="H4" s="179"/>
      <c r="I4" s="179"/>
      <c r="J4" s="179"/>
      <c r="K4" s="179"/>
      <c r="L4" s="179"/>
      <c r="M4" s="43"/>
      <c r="N4" s="152"/>
      <c r="O4" s="152"/>
      <c r="P4" s="152"/>
      <c r="Q4" s="179"/>
      <c r="R4" s="184"/>
      <c r="S4" s="179"/>
      <c r="T4" s="176" t="s">
        <v>422</v>
      </c>
      <c r="U4" s="184"/>
      <c r="V4" s="178"/>
      <c r="W4" s="178"/>
      <c r="X4" s="178"/>
      <c r="Y4" s="577">
        <f>SUM(F9:F10)</f>
        <v>45246</v>
      </c>
      <c r="Z4" s="579"/>
      <c r="AA4" s="178"/>
      <c r="AB4" s="152"/>
      <c r="AC4" s="184"/>
      <c r="AD4" s="179"/>
      <c r="AE4" s="4"/>
      <c r="AF4" s="4"/>
      <c r="AG4" s="4"/>
      <c r="AH4" s="56"/>
      <c r="AI4" s="56"/>
      <c r="AJ4" s="1"/>
      <c r="AK4" s="5"/>
      <c r="AL4"/>
      <c r="AM4"/>
      <c r="AN4"/>
      <c r="AO4"/>
      <c r="AP4"/>
      <c r="AQ4"/>
      <c r="AR4" s="4"/>
      <c r="AS4" s="4"/>
      <c r="AT4" s="4"/>
      <c r="AU4" s="4"/>
      <c r="AV4" s="4"/>
      <c r="AW4"/>
      <c r="AX4"/>
      <c r="AY4"/>
      <c r="AZ4"/>
      <c r="BA4"/>
      <c r="BB4"/>
      <c r="BC4" s="175"/>
      <c r="BD4" s="177"/>
      <c r="BE4" s="177"/>
    </row>
    <row r="5" spans="1:57" ht="15.6">
      <c r="A5" s="46"/>
      <c r="B5" s="46"/>
      <c r="C5" s="46"/>
      <c r="D5" s="46"/>
      <c r="E5" s="46"/>
      <c r="F5" s="46"/>
      <c r="G5" s="95"/>
      <c r="H5" s="95"/>
      <c r="I5" s="64"/>
      <c r="J5" s="64"/>
      <c r="K5" s="43"/>
      <c r="L5" s="43"/>
      <c r="M5" s="43"/>
      <c r="N5" s="43"/>
      <c r="O5" s="43"/>
      <c r="P5" s="43"/>
      <c r="Q5" s="43"/>
      <c r="R5" s="73"/>
      <c r="S5" s="43"/>
      <c r="T5" s="73"/>
      <c r="U5" s="73"/>
      <c r="V5" s="43"/>
      <c r="W5" s="43"/>
      <c r="X5" s="43"/>
      <c r="Y5" s="73"/>
      <c r="Z5" s="43"/>
      <c r="AA5" s="43"/>
      <c r="AB5" s="64"/>
      <c r="AC5" s="73"/>
      <c r="AD5" s="43"/>
      <c r="AE5" s="4"/>
      <c r="AF5" s="56"/>
      <c r="AG5" s="56"/>
      <c r="AH5" s="1"/>
      <c r="AI5" s="5"/>
      <c r="AP5" s="4"/>
      <c r="AQ5" s="4"/>
      <c r="AR5" s="4"/>
      <c r="AS5" s="4"/>
      <c r="AT5" s="4"/>
    </row>
    <row r="6" spans="1:57" ht="15.6">
      <c r="A6" s="43"/>
      <c r="B6" s="43"/>
      <c r="C6" s="43"/>
      <c r="D6" s="43"/>
      <c r="E6" s="49" t="s">
        <v>4</v>
      </c>
      <c r="F6" s="43"/>
      <c r="G6" s="64"/>
      <c r="H6" s="64"/>
      <c r="I6" s="64"/>
      <c r="J6" s="64"/>
      <c r="K6" s="49" t="s">
        <v>24</v>
      </c>
      <c r="L6" s="43"/>
      <c r="M6" s="43"/>
      <c r="N6" s="43"/>
      <c r="O6" s="43"/>
      <c r="P6" s="43"/>
      <c r="Q6" s="49" t="s">
        <v>24</v>
      </c>
      <c r="R6" s="74" t="s">
        <v>24</v>
      </c>
      <c r="S6" s="43"/>
      <c r="T6" s="432" t="s">
        <v>403</v>
      </c>
      <c r="U6" s="430" t="s">
        <v>46</v>
      </c>
      <c r="V6" s="349" t="s">
        <v>531</v>
      </c>
      <c r="W6" s="347" t="s">
        <v>403</v>
      </c>
      <c r="X6" s="347" t="s">
        <v>403</v>
      </c>
      <c r="Y6" s="74" t="s">
        <v>423</v>
      </c>
      <c r="Z6" s="43"/>
      <c r="AA6" s="43"/>
      <c r="AB6" s="49" t="s">
        <v>477</v>
      </c>
      <c r="AC6" s="74" t="s">
        <v>4</v>
      </c>
      <c r="AD6" s="43"/>
      <c r="AE6" s="4"/>
      <c r="AF6" s="56"/>
      <c r="AG6" s="56"/>
      <c r="AH6" s="1"/>
      <c r="AI6" s="5"/>
    </row>
    <row r="7" spans="1:57" ht="15.6">
      <c r="A7" s="43"/>
      <c r="B7" s="43"/>
      <c r="C7" s="49" t="s">
        <v>567</v>
      </c>
      <c r="D7" s="43"/>
      <c r="E7" s="49" t="s">
        <v>475</v>
      </c>
      <c r="F7" s="49" t="s">
        <v>4</v>
      </c>
      <c r="G7" s="65" t="s">
        <v>4</v>
      </c>
      <c r="H7" s="65"/>
      <c r="I7" s="65" t="s">
        <v>1</v>
      </c>
      <c r="J7" s="65"/>
      <c r="K7" s="50" t="s">
        <v>0</v>
      </c>
      <c r="L7" s="49"/>
      <c r="M7" s="43"/>
      <c r="N7" s="421" t="s">
        <v>24</v>
      </c>
      <c r="O7" s="421" t="s">
        <v>24</v>
      </c>
      <c r="P7" s="43"/>
      <c r="Q7" s="49" t="s">
        <v>481</v>
      </c>
      <c r="R7" s="75" t="s">
        <v>45</v>
      </c>
      <c r="S7" s="49"/>
      <c r="T7" s="430" t="s">
        <v>572</v>
      </c>
      <c r="U7" s="429" t="s">
        <v>487</v>
      </c>
      <c r="V7" s="349" t="s">
        <v>550</v>
      </c>
      <c r="W7" s="349" t="s">
        <v>489</v>
      </c>
      <c r="X7" s="349" t="s">
        <v>558</v>
      </c>
      <c r="Y7" s="74" t="s">
        <v>416</v>
      </c>
      <c r="Z7" s="49" t="s">
        <v>539</v>
      </c>
      <c r="AA7" s="49" t="s">
        <v>414</v>
      </c>
      <c r="AB7" s="49" t="s">
        <v>566</v>
      </c>
      <c r="AC7" s="74" t="s">
        <v>426</v>
      </c>
      <c r="AD7" s="43"/>
      <c r="AE7" s="4"/>
      <c r="AF7" s="56"/>
      <c r="AG7" s="56"/>
      <c r="AH7" s="1"/>
      <c r="AI7" s="5"/>
    </row>
    <row r="8" spans="1:57" ht="15.6">
      <c r="A8" s="43"/>
      <c r="B8" s="49" t="s">
        <v>89</v>
      </c>
      <c r="C8" s="49" t="s">
        <v>568</v>
      </c>
      <c r="D8" s="46"/>
      <c r="E8" s="50" t="s">
        <v>476</v>
      </c>
      <c r="F8" s="50" t="s">
        <v>10</v>
      </c>
      <c r="G8" s="87" t="s">
        <v>403</v>
      </c>
      <c r="H8" s="193" t="s">
        <v>533</v>
      </c>
      <c r="I8" s="87" t="s">
        <v>403</v>
      </c>
      <c r="J8" s="87"/>
      <c r="K8" s="50"/>
      <c r="L8" s="122" t="s">
        <v>533</v>
      </c>
      <c r="M8" s="43"/>
      <c r="N8" s="421" t="s">
        <v>717</v>
      </c>
      <c r="O8" s="421" t="s">
        <v>718</v>
      </c>
      <c r="P8" s="43"/>
      <c r="Q8" s="50" t="s">
        <v>415</v>
      </c>
      <c r="R8" s="75"/>
      <c r="S8" s="122" t="s">
        <v>533</v>
      </c>
      <c r="T8" s="429" t="s">
        <v>548</v>
      </c>
      <c r="U8" s="429" t="s">
        <v>641</v>
      </c>
      <c r="V8" s="431" t="s">
        <v>483</v>
      </c>
      <c r="W8" s="431" t="s">
        <v>470</v>
      </c>
      <c r="X8" s="431" t="s">
        <v>529</v>
      </c>
      <c r="Y8" s="75" t="s">
        <v>45</v>
      </c>
      <c r="Z8" s="50" t="s">
        <v>540</v>
      </c>
      <c r="AA8" s="50" t="s">
        <v>415</v>
      </c>
      <c r="AB8" s="50" t="s">
        <v>486</v>
      </c>
      <c r="AC8" s="75" t="s">
        <v>553</v>
      </c>
      <c r="AD8" s="43"/>
      <c r="AE8" s="4"/>
      <c r="AF8" s="56"/>
      <c r="AG8" s="56"/>
      <c r="AH8" s="1"/>
      <c r="AI8" s="5"/>
    </row>
    <row r="9" spans="1:57" ht="15.6">
      <c r="A9" s="43"/>
      <c r="B9" s="51">
        <f>+'Ark1'!C215</f>
        <v>2024</v>
      </c>
      <c r="C9" s="51">
        <f>+'Ark1'!H215</f>
        <v>1</v>
      </c>
      <c r="D9" s="52" t="s">
        <v>76</v>
      </c>
      <c r="E9" s="51">
        <f>+'Ark1'!Q215</f>
        <v>6260</v>
      </c>
      <c r="F9" s="76">
        <f>+'Ark1'!R215</f>
        <v>33134</v>
      </c>
      <c r="G9" s="55">
        <f>+'Ark1'!AE215</f>
        <v>73.230782831631515</v>
      </c>
      <c r="H9" s="23">
        <f>+G44-G42</f>
        <v>-1.0283072469359951</v>
      </c>
      <c r="I9" s="55">
        <f>+'Ark1'!AF215</f>
        <v>73.489332562237564</v>
      </c>
      <c r="J9" s="87"/>
      <c r="K9" s="377">
        <f>+'Ark1'!S215</f>
        <v>3.8077702804926026</v>
      </c>
      <c r="L9" s="395">
        <f>+K44-K42</f>
        <v>6.7107250698224874E-2</v>
      </c>
      <c r="M9" s="43"/>
      <c r="N9" s="433">
        <f>+'Ark1'!AR215</f>
        <v>215.68479772337744</v>
      </c>
      <c r="O9" s="409">
        <f>+'Ark1'!AS215</f>
        <v>26.586396969637232</v>
      </c>
      <c r="P9" s="43"/>
      <c r="Q9" s="53">
        <f>+'Ark1'!T215</f>
        <v>7.4796281764954431</v>
      </c>
      <c r="R9" s="305">
        <f>+'Ark1'!U215</f>
        <v>266.23905655821562</v>
      </c>
      <c r="S9" s="396">
        <f>+R44-R40</f>
        <v>1.7703368266068082</v>
      </c>
      <c r="T9" s="76">
        <f>+'Ark1'!W215</f>
        <v>67.356793625882773</v>
      </c>
      <c r="U9" s="76">
        <f>+'Ark1'!X215</f>
        <v>6.2594313997706292</v>
      </c>
      <c r="V9" s="115">
        <f>+'Ark1'!AG215</f>
        <v>1073.8184199463183</v>
      </c>
      <c r="W9" s="114">
        <f>+'Ark1'!AH215</f>
        <v>93.269753123679621</v>
      </c>
      <c r="X9" s="115">
        <f>+'Ark1'!AI215</f>
        <v>19.297398442687271</v>
      </c>
      <c r="Y9" s="76">
        <f>+'Ark1'!Y215</f>
        <v>51.750140460620734</v>
      </c>
      <c r="Z9" s="53">
        <f>+'Ark1'!Z215</f>
        <v>1.5846884221781696</v>
      </c>
      <c r="AA9" s="53">
        <f>+'Ark1'!AA215</f>
        <v>2.2461931942941282</v>
      </c>
      <c r="AB9" s="115">
        <f>+AB39</f>
        <v>239.8369325229493</v>
      </c>
      <c r="AC9" s="76">
        <f>+F9/E9</f>
        <v>5.29297124600639</v>
      </c>
      <c r="AD9" s="43"/>
      <c r="AE9" s="4"/>
      <c r="AF9" s="56"/>
      <c r="AG9" s="56"/>
      <c r="AH9" s="1"/>
      <c r="AI9" s="5"/>
      <c r="AK9" s="2"/>
      <c r="AL9" s="2"/>
      <c r="AM9" s="2"/>
    </row>
    <row r="10" spans="1:57" ht="15.6">
      <c r="A10" s="43"/>
      <c r="B10" s="51">
        <f>+'Ark1'!C244</f>
        <v>2024</v>
      </c>
      <c r="C10" s="51">
        <f>+'Ark1'!H244</f>
        <v>2</v>
      </c>
      <c r="D10" s="52" t="s">
        <v>9</v>
      </c>
      <c r="E10" s="51">
        <f>+'Ark1'!Q244</f>
        <v>2552</v>
      </c>
      <c r="F10" s="76">
        <f>+'Ark1'!R244</f>
        <v>12112</v>
      </c>
      <c r="G10" s="55">
        <f>+'Ark1'!AE244</f>
        <v>26.769217168368485</v>
      </c>
      <c r="H10" s="23">
        <f>+G74-G73</f>
        <v>2.852920573538853E-2</v>
      </c>
      <c r="I10" s="55">
        <f>+'Ark1'!AF244</f>
        <v>26.510667437762422</v>
      </c>
      <c r="J10" s="87"/>
      <c r="K10" s="377">
        <f>+'Ark1'!S244</f>
        <v>4.0629816855887944</v>
      </c>
      <c r="L10" s="395">
        <f>+K74-K73</f>
        <v>0.12857859517946313</v>
      </c>
      <c r="M10" s="43"/>
      <c r="N10" s="433">
        <f>+'Ark1'!AR244</f>
        <v>212.96251283806919</v>
      </c>
      <c r="O10" s="409">
        <f>+'Ark1'!AS244</f>
        <v>27.139868925980995</v>
      </c>
      <c r="P10" s="43"/>
      <c r="Q10" s="53">
        <f>+'Ark1'!T244</f>
        <v>7.3737615587846781</v>
      </c>
      <c r="R10" s="305">
        <f>+'Ark1'!U244</f>
        <v>262.73996036987961</v>
      </c>
      <c r="S10" s="396">
        <f>+R74-R73</f>
        <v>3.0979057477197784</v>
      </c>
      <c r="T10" s="76">
        <f>+'Ark1'!W244</f>
        <v>63.424702774108312</v>
      </c>
      <c r="U10" s="76">
        <f>+'Ark1'!X244</f>
        <v>7.0013210039630103</v>
      </c>
      <c r="V10" s="115">
        <f>+'Ark1'!AG244</f>
        <v>1069.9556658678532</v>
      </c>
      <c r="W10" s="114">
        <f>+'Ark1'!AH244</f>
        <v>96.416776750330243</v>
      </c>
      <c r="X10" s="115">
        <f>+'Ark1'!AI244</f>
        <v>39.176023778071347</v>
      </c>
      <c r="Y10" s="76">
        <f>+'Ark1'!Y244</f>
        <v>57.404313266263586</v>
      </c>
      <c r="Z10" s="53">
        <f>+'Ark1'!Z244</f>
        <v>1.7305076437278957</v>
      </c>
      <c r="AA10" s="53">
        <f>+'Ark1'!AA244</f>
        <v>2.3465977335987351</v>
      </c>
      <c r="AB10" s="115">
        <f>+AB63</f>
        <v>230.20007760441891</v>
      </c>
      <c r="AC10" s="76">
        <f>+F10/E10</f>
        <v>4.746081504702194</v>
      </c>
      <c r="AD10" s="43"/>
      <c r="AE10" s="4"/>
      <c r="AF10" s="56"/>
      <c r="AG10" s="56"/>
      <c r="AH10" s="13"/>
      <c r="AI10" s="5"/>
      <c r="AK10" s="2"/>
      <c r="AL10" s="2"/>
      <c r="AM10" s="4"/>
      <c r="AN10" s="4"/>
      <c r="AO10" s="4"/>
    </row>
    <row r="11" spans="1:57" ht="15.6">
      <c r="A11" s="46"/>
      <c r="B11" s="46"/>
      <c r="C11" s="46"/>
      <c r="D11" s="46"/>
      <c r="E11" s="46"/>
      <c r="F11" s="46"/>
      <c r="G11" s="95"/>
      <c r="H11" s="95"/>
      <c r="I11" s="64"/>
      <c r="J11" s="87"/>
      <c r="K11" s="43"/>
      <c r="L11" s="43"/>
      <c r="M11" s="43"/>
      <c r="N11" s="43"/>
      <c r="O11" s="43"/>
      <c r="P11" s="43"/>
      <c r="Q11" s="43"/>
      <c r="R11" s="73"/>
      <c r="S11" s="43"/>
      <c r="T11" s="73"/>
      <c r="U11" s="73"/>
      <c r="V11" s="43"/>
      <c r="W11" s="43"/>
      <c r="X11" s="73"/>
      <c r="Y11" s="73"/>
      <c r="Z11" s="43"/>
      <c r="AA11" s="43"/>
      <c r="AB11" s="64"/>
      <c r="AC11" s="73"/>
      <c r="AD11" s="43"/>
      <c r="AE11" s="4"/>
      <c r="AF11" s="56"/>
      <c r="AG11" s="56"/>
      <c r="AH11" s="13"/>
      <c r="AI11" s="5"/>
      <c r="AK11" s="2"/>
      <c r="AL11" s="2"/>
      <c r="AM11" s="4"/>
      <c r="AN11" s="4"/>
      <c r="AO11" s="4"/>
    </row>
    <row r="12" spans="1:57" ht="15.6">
      <c r="A12" s="46"/>
      <c r="B12" s="46"/>
      <c r="C12" s="46"/>
      <c r="D12" s="46"/>
      <c r="E12" s="46"/>
      <c r="F12" s="46"/>
      <c r="G12" s="95"/>
      <c r="H12" s="95"/>
      <c r="I12" s="64"/>
      <c r="J12" s="87"/>
      <c r="K12" s="43"/>
      <c r="L12" s="43"/>
      <c r="M12" s="43"/>
      <c r="N12" s="43"/>
      <c r="O12" s="43"/>
      <c r="P12" s="43"/>
      <c r="Q12" s="43"/>
      <c r="R12" s="73"/>
      <c r="S12" s="43"/>
      <c r="T12" s="73"/>
      <c r="U12" s="73"/>
      <c r="V12" s="43"/>
      <c r="W12" s="43"/>
      <c r="X12" s="73"/>
      <c r="Y12" s="73"/>
      <c r="Z12" s="43"/>
      <c r="AA12" s="43"/>
      <c r="AB12" s="64"/>
      <c r="AC12" s="73"/>
      <c r="AD12" s="43"/>
      <c r="AE12" s="4"/>
      <c r="AF12" s="56"/>
      <c r="AG12" s="56"/>
      <c r="AH12" s="1"/>
      <c r="AI12" s="5"/>
      <c r="AP12" s="4"/>
      <c r="AQ12" s="4"/>
      <c r="AR12" s="4"/>
      <c r="AS12" s="4"/>
      <c r="AT12" s="4"/>
    </row>
    <row r="13" spans="1:57" ht="15.6">
      <c r="A13" s="43"/>
      <c r="B13" s="43"/>
      <c r="C13" s="43"/>
      <c r="D13" s="43"/>
      <c r="E13" s="49" t="s">
        <v>4</v>
      </c>
      <c r="F13" s="43"/>
      <c r="G13" s="64"/>
      <c r="H13" s="64"/>
      <c r="I13" s="64"/>
      <c r="J13" s="87"/>
      <c r="K13" s="43"/>
      <c r="L13" s="43"/>
      <c r="M13" s="43"/>
      <c r="N13" s="43"/>
      <c r="O13" s="43"/>
      <c r="P13" s="43"/>
      <c r="Q13" s="49" t="s">
        <v>24</v>
      </c>
      <c r="R13" s="73"/>
      <c r="S13" s="43"/>
      <c r="T13" s="73" t="s">
        <v>403</v>
      </c>
      <c r="U13" s="74" t="s">
        <v>46</v>
      </c>
      <c r="V13" s="49" t="s">
        <v>531</v>
      </c>
      <c r="W13" s="46" t="s">
        <v>403</v>
      </c>
      <c r="X13" s="171" t="s">
        <v>403</v>
      </c>
      <c r="Y13" s="74" t="s">
        <v>423</v>
      </c>
      <c r="Z13" s="43"/>
      <c r="AA13" s="43"/>
      <c r="AB13" s="49" t="s">
        <v>477</v>
      </c>
      <c r="AC13" s="74" t="s">
        <v>4</v>
      </c>
      <c r="AD13" s="43"/>
      <c r="AE13" s="4"/>
      <c r="AF13" s="56"/>
      <c r="AG13" s="56"/>
      <c r="AH13" s="1"/>
      <c r="AI13" s="5"/>
    </row>
    <row r="14" spans="1:57" ht="15.6">
      <c r="A14" s="43"/>
      <c r="B14" s="43"/>
      <c r="C14" s="49" t="s">
        <v>567</v>
      </c>
      <c r="D14" s="43"/>
      <c r="E14" s="49" t="s">
        <v>475</v>
      </c>
      <c r="F14" s="49" t="s">
        <v>4</v>
      </c>
      <c r="G14" s="65" t="s">
        <v>4</v>
      </c>
      <c r="H14" s="65"/>
      <c r="I14" s="65" t="s">
        <v>1</v>
      </c>
      <c r="J14" s="87"/>
      <c r="K14" s="49" t="s">
        <v>24</v>
      </c>
      <c r="L14" s="49"/>
      <c r="M14" s="43"/>
      <c r="N14" s="421" t="s">
        <v>24</v>
      </c>
      <c r="O14" s="421" t="s">
        <v>24</v>
      </c>
      <c r="P14" s="43"/>
      <c r="Q14" s="49" t="s">
        <v>481</v>
      </c>
      <c r="R14" s="74" t="s">
        <v>24</v>
      </c>
      <c r="S14" s="49"/>
      <c r="T14" s="74" t="s">
        <v>572</v>
      </c>
      <c r="U14" s="75" t="s">
        <v>487</v>
      </c>
      <c r="V14" s="49" t="s">
        <v>550</v>
      </c>
      <c r="W14" s="49" t="s">
        <v>489</v>
      </c>
      <c r="X14" s="74" t="s">
        <v>558</v>
      </c>
      <c r="Y14" s="74" t="s">
        <v>416</v>
      </c>
      <c r="Z14" s="49" t="s">
        <v>539</v>
      </c>
      <c r="AA14" s="49" t="s">
        <v>414</v>
      </c>
      <c r="AB14" s="49" t="s">
        <v>566</v>
      </c>
      <c r="AC14" s="74" t="s">
        <v>426</v>
      </c>
      <c r="AD14" s="43"/>
      <c r="AE14" s="4"/>
      <c r="AF14" s="56"/>
      <c r="AG14" s="56"/>
      <c r="AH14" s="1"/>
      <c r="AI14" s="5"/>
    </row>
    <row r="15" spans="1:57" ht="15.6">
      <c r="A15" s="43"/>
      <c r="B15" s="49" t="s">
        <v>89</v>
      </c>
      <c r="C15" s="49" t="s">
        <v>568</v>
      </c>
      <c r="D15" s="46"/>
      <c r="E15" s="50" t="s">
        <v>476</v>
      </c>
      <c r="F15" s="50" t="s">
        <v>10</v>
      </c>
      <c r="G15" s="87" t="s">
        <v>403</v>
      </c>
      <c r="H15" s="87"/>
      <c r="I15" s="87" t="s">
        <v>403</v>
      </c>
      <c r="J15" s="87"/>
      <c r="K15" s="50" t="s">
        <v>0</v>
      </c>
      <c r="L15" s="50"/>
      <c r="M15" s="43"/>
      <c r="N15" s="421" t="s">
        <v>717</v>
      </c>
      <c r="O15" s="421" t="s">
        <v>718</v>
      </c>
      <c r="P15" s="43"/>
      <c r="Q15" s="50" t="s">
        <v>415</v>
      </c>
      <c r="R15" s="75" t="s">
        <v>45</v>
      </c>
      <c r="S15" s="50"/>
      <c r="T15" s="75" t="s">
        <v>548</v>
      </c>
      <c r="U15" s="75" t="s">
        <v>641</v>
      </c>
      <c r="V15" s="50" t="s">
        <v>483</v>
      </c>
      <c r="W15" s="50" t="s">
        <v>470</v>
      </c>
      <c r="X15" s="75" t="s">
        <v>529</v>
      </c>
      <c r="Y15" s="75" t="s">
        <v>45</v>
      </c>
      <c r="Z15" s="50" t="s">
        <v>540</v>
      </c>
      <c r="AA15" s="50" t="s">
        <v>415</v>
      </c>
      <c r="AB15" s="50" t="s">
        <v>486</v>
      </c>
      <c r="AC15" s="75" t="s">
        <v>553</v>
      </c>
      <c r="AD15" s="43"/>
      <c r="AE15" s="4"/>
      <c r="AF15" s="56"/>
      <c r="AG15" s="56"/>
      <c r="AH15" s="1"/>
      <c r="AI15" s="5"/>
    </row>
    <row r="16" spans="1:57" ht="15.6">
      <c r="A16" s="43"/>
      <c r="B16" s="51">
        <f>+'Ark1'!C187</f>
        <v>1996</v>
      </c>
      <c r="C16" s="51">
        <f>+'Ark1'!H187</f>
        <v>1</v>
      </c>
      <c r="D16" s="52" t="s">
        <v>76</v>
      </c>
      <c r="E16" s="51">
        <f>+'Ark1'!Q187</f>
        <v>14685</v>
      </c>
      <c r="F16" s="76">
        <f>+'Ark1'!R187</f>
        <v>33290</v>
      </c>
      <c r="G16" s="66">
        <f>+'Ark1'!AE187</f>
        <v>77.907793119588106</v>
      </c>
      <c r="H16" s="66"/>
      <c r="I16" s="66">
        <f>+'Ark1'!AF187</f>
        <v>78.108460850752778</v>
      </c>
      <c r="J16" s="87"/>
      <c r="K16" s="377">
        <f>+'Ark1'!S187</f>
        <v>2.760558726344247</v>
      </c>
      <c r="L16" s="377"/>
      <c r="M16" s="43"/>
      <c r="N16" s="434"/>
      <c r="O16" s="231"/>
      <c r="P16" s="43"/>
      <c r="Q16" s="53">
        <f>+'Ark1'!T187</f>
        <v>5.9710423550615808</v>
      </c>
      <c r="R16" s="305">
        <f>+'Ark1'!U187</f>
        <v>223.03004505857504</v>
      </c>
      <c r="S16" s="377"/>
      <c r="T16" s="76">
        <f>+'Ark1'!W187</f>
        <v>37.909282066686693</v>
      </c>
      <c r="U16" s="76">
        <f>+'Ark1'!X187</f>
        <v>0.33944127365575255</v>
      </c>
      <c r="V16" s="76"/>
      <c r="W16" s="66"/>
      <c r="X16" s="76"/>
      <c r="Y16" s="76">
        <f>+'Ark1'!Y187</f>
        <v>37.930450423887777</v>
      </c>
      <c r="Z16" s="53">
        <f>+'Ark1'!Z187</f>
        <v>1.1649792865068835</v>
      </c>
      <c r="AA16" s="53">
        <f>+'Ark1'!AA187</f>
        <v>2.9021236298511144</v>
      </c>
      <c r="AB16" s="76"/>
      <c r="AC16" s="76">
        <f t="shared" ref="AC16:AC37" si="0">+F16/E16</f>
        <v>2.2669390534559075</v>
      </c>
      <c r="AD16" s="43"/>
      <c r="AE16" s="4"/>
      <c r="AF16" s="56"/>
      <c r="AG16" s="56"/>
      <c r="AH16" s="1"/>
      <c r="AI16" s="5"/>
      <c r="AK16" s="2"/>
      <c r="AL16" s="2"/>
      <c r="AM16" s="2"/>
    </row>
    <row r="17" spans="1:41" ht="15.6">
      <c r="A17" s="43"/>
      <c r="B17" s="51">
        <f>+'Ark1'!C188</f>
        <v>1997</v>
      </c>
      <c r="C17" s="51">
        <f>+'Ark1'!H188</f>
        <v>1</v>
      </c>
      <c r="D17" s="52" t="s">
        <v>76</v>
      </c>
      <c r="E17" s="51">
        <f>+'Ark1'!Q188</f>
        <v>15619</v>
      </c>
      <c r="F17" s="76">
        <f>+'Ark1'!R188</f>
        <v>38589.5</v>
      </c>
      <c r="G17" s="66">
        <f>+'Ark1'!AE188</f>
        <v>78.053985173798267</v>
      </c>
      <c r="H17" s="66"/>
      <c r="I17" s="66">
        <f>+'Ark1'!AF188</f>
        <v>78.257288854007243</v>
      </c>
      <c r="J17" s="87"/>
      <c r="K17" s="377">
        <f>+'Ark1'!S188</f>
        <v>2.4728488319361479</v>
      </c>
      <c r="L17" s="377"/>
      <c r="M17" s="43"/>
      <c r="N17" s="434"/>
      <c r="O17" s="231"/>
      <c r="P17" s="43"/>
      <c r="Q17" s="53">
        <f>+'Ark1'!T188</f>
        <v>5.9453737415618244</v>
      </c>
      <c r="R17" s="305">
        <f>+'Ark1'!U188</f>
        <v>220.84768654685919</v>
      </c>
      <c r="S17" s="377"/>
      <c r="T17" s="76">
        <f>+'Ark1'!W188</f>
        <v>36.424415968074221</v>
      </c>
      <c r="U17" s="76">
        <f>+'Ark1'!X188</f>
        <v>0.35501885227846952</v>
      </c>
      <c r="V17" s="76"/>
      <c r="W17" s="66"/>
      <c r="X17" s="76"/>
      <c r="Y17" s="76">
        <f>+'Ark1'!Y188</f>
        <v>37.823817546910554</v>
      </c>
      <c r="Z17" s="53">
        <f>+'Ark1'!Z188</f>
        <v>1.0904841998586632</v>
      </c>
      <c r="AA17" s="53">
        <f>+'Ark1'!AA188</f>
        <v>2.6995123585760226</v>
      </c>
      <c r="AB17" s="76"/>
      <c r="AC17" s="76">
        <f t="shared" si="0"/>
        <v>2.4706767398681095</v>
      </c>
      <c r="AD17" s="43"/>
      <c r="AE17" s="4"/>
      <c r="AF17" s="56"/>
      <c r="AG17" s="56"/>
      <c r="AH17" s="13"/>
      <c r="AI17" s="5"/>
      <c r="AK17" s="2"/>
      <c r="AL17" s="2"/>
      <c r="AM17" s="4"/>
      <c r="AN17" s="4"/>
      <c r="AO17" s="4"/>
    </row>
    <row r="18" spans="1:41" ht="15.6">
      <c r="A18" s="43"/>
      <c r="B18" s="51">
        <f>+'Ark1'!C189</f>
        <v>1998</v>
      </c>
      <c r="C18" s="51">
        <f>+'Ark1'!H189</f>
        <v>1</v>
      </c>
      <c r="D18" s="52" t="s">
        <v>76</v>
      </c>
      <c r="E18" s="51">
        <f>+'Ark1'!Q189</f>
        <v>15499</v>
      </c>
      <c r="F18" s="76">
        <f>+'Ark1'!R189</f>
        <v>39239</v>
      </c>
      <c r="G18" s="66">
        <f>+'Ark1'!AE189</f>
        <v>77.544748946429692</v>
      </c>
      <c r="H18" s="66"/>
      <c r="I18" s="66">
        <f>+'Ark1'!AF189</f>
        <v>77.877976894775287</v>
      </c>
      <c r="J18" s="87"/>
      <c r="K18" s="377">
        <f>+'Ark1'!S189</f>
        <v>2.5035806213206246</v>
      </c>
      <c r="L18" s="377"/>
      <c r="M18" s="43"/>
      <c r="N18" s="434"/>
      <c r="O18" s="231"/>
      <c r="P18" s="43"/>
      <c r="Q18" s="53">
        <f>+'Ark1'!T189</f>
        <v>6.3128520094803635</v>
      </c>
      <c r="R18" s="305">
        <f>+'Ark1'!U189</f>
        <v>221.80776523356872</v>
      </c>
      <c r="S18" s="377"/>
      <c r="T18" s="76">
        <f>+'Ark1'!W189</f>
        <v>44.00214072733759</v>
      </c>
      <c r="U18" s="76">
        <f>+'Ark1'!X189</f>
        <v>0.35169091974820982</v>
      </c>
      <c r="V18" s="76"/>
      <c r="W18" s="66"/>
      <c r="X18" s="76"/>
      <c r="Y18" s="76">
        <f>+'Ark1'!Y189</f>
        <v>37.775971936660255</v>
      </c>
      <c r="Z18" s="53">
        <f>+'Ark1'!Z189</f>
        <v>1.0767253922627598</v>
      </c>
      <c r="AA18" s="53">
        <f>+'Ark1'!AA189</f>
        <v>2.6830945993684714</v>
      </c>
      <c r="AB18" s="76"/>
      <c r="AC18" s="76">
        <f t="shared" si="0"/>
        <v>2.5317117233369895</v>
      </c>
      <c r="AD18" s="43"/>
      <c r="AE18" s="4"/>
      <c r="AF18" s="56"/>
      <c r="AG18" s="56"/>
      <c r="AH18" s="13"/>
      <c r="AI18" s="5"/>
      <c r="AK18" s="1"/>
      <c r="AL18" s="1"/>
      <c r="AM18" s="11"/>
      <c r="AN18" s="11"/>
      <c r="AO18" s="11"/>
    </row>
    <row r="19" spans="1:41" ht="15.6">
      <c r="A19" s="43"/>
      <c r="B19" s="51">
        <f>+'Ark1'!C190</f>
        <v>1999</v>
      </c>
      <c r="C19" s="51">
        <f>+'Ark1'!H190</f>
        <v>1</v>
      </c>
      <c r="D19" s="52" t="s">
        <v>76</v>
      </c>
      <c r="E19" s="51">
        <f>+'Ark1'!Q190</f>
        <v>17080</v>
      </c>
      <c r="F19" s="76">
        <f>+'Ark1'!R190</f>
        <v>41473.25</v>
      </c>
      <c r="G19" s="66">
        <f>+'Ark1'!AE190</f>
        <v>76.832549846004198</v>
      </c>
      <c r="H19" s="66"/>
      <c r="I19" s="66">
        <f>+'Ark1'!AF190</f>
        <v>77.134106197034541</v>
      </c>
      <c r="J19" s="87"/>
      <c r="K19" s="377">
        <f>+'Ark1'!S190</f>
        <v>2.4568607475903153</v>
      </c>
      <c r="L19" s="377"/>
      <c r="M19" s="43"/>
      <c r="N19" s="434"/>
      <c r="O19" s="231"/>
      <c r="P19" s="43"/>
      <c r="Q19" s="53">
        <f>+'Ark1'!T190</f>
        <v>5.9673403941094545</v>
      </c>
      <c r="R19" s="305">
        <f>+'Ark1'!U190</f>
        <v>219.86509135406612</v>
      </c>
      <c r="S19" s="377"/>
      <c r="T19" s="76">
        <f>+'Ark1'!W190</f>
        <v>37.916006100317674</v>
      </c>
      <c r="U19" s="76">
        <f>+'Ark1'!X190</f>
        <v>0.42195873243596793</v>
      </c>
      <c r="V19" s="76"/>
      <c r="W19" s="66"/>
      <c r="X19" s="76"/>
      <c r="Y19" s="76">
        <f>+'Ark1'!Y190</f>
        <v>38.161362355641486</v>
      </c>
      <c r="Z19" s="53">
        <f>+'Ark1'!Z190</f>
        <v>1.0706972954796499</v>
      </c>
      <c r="AA19" s="53">
        <f>+'Ark1'!AA190</f>
        <v>2.519315950152436</v>
      </c>
      <c r="AB19" s="76"/>
      <c r="AC19" s="76">
        <f t="shared" si="0"/>
        <v>2.4281762295081966</v>
      </c>
      <c r="AD19" s="43"/>
      <c r="AE19" s="4"/>
      <c r="AF19" s="56"/>
      <c r="AG19" s="56"/>
      <c r="AH19" s="13"/>
      <c r="AI19" s="5"/>
      <c r="AK19" s="1"/>
      <c r="AL19" s="1"/>
      <c r="AM19" s="11"/>
      <c r="AN19" s="11"/>
      <c r="AO19" s="11"/>
    </row>
    <row r="20" spans="1:41" ht="15.6">
      <c r="A20" s="43"/>
      <c r="B20" s="51">
        <f>+'Ark1'!C191</f>
        <v>2000</v>
      </c>
      <c r="C20" s="51">
        <f>+'Ark1'!H191</f>
        <v>1</v>
      </c>
      <c r="D20" s="52" t="s">
        <v>76</v>
      </c>
      <c r="E20" s="51">
        <f>+'Ark1'!Q191</f>
        <v>15126</v>
      </c>
      <c r="F20" s="76">
        <f>+'Ark1'!R191</f>
        <v>43316</v>
      </c>
      <c r="G20" s="66">
        <f>+'Ark1'!AE191</f>
        <v>75.268032459295554</v>
      </c>
      <c r="H20" s="66"/>
      <c r="I20" s="66">
        <f>+'Ark1'!AF191</f>
        <v>75.555333593015149</v>
      </c>
      <c r="J20" s="87"/>
      <c r="K20" s="377">
        <f>+'Ark1'!S191</f>
        <v>2.4674716040262248</v>
      </c>
      <c r="L20" s="377"/>
      <c r="M20" s="43"/>
      <c r="N20" s="434"/>
      <c r="O20" s="231"/>
      <c r="P20" s="43"/>
      <c r="Q20" s="53">
        <f>+'Ark1'!T191</f>
        <v>6.0059793148028442</v>
      </c>
      <c r="R20" s="305">
        <f>+'Ark1'!U191</f>
        <v>220.08909179056212</v>
      </c>
      <c r="S20" s="377"/>
      <c r="T20" s="76">
        <f>+'Ark1'!W191</f>
        <v>39.343429679564125</v>
      </c>
      <c r="U20" s="76">
        <f>+'Ark1'!X191</f>
        <v>0.35552682611506126</v>
      </c>
      <c r="V20" s="76"/>
      <c r="W20" s="66"/>
      <c r="X20" s="76"/>
      <c r="Y20" s="76">
        <f>+'Ark1'!Y191</f>
        <v>38.393640780890273</v>
      </c>
      <c r="Z20" s="53">
        <f>+'Ark1'!Z191</f>
        <v>1.077682325207167</v>
      </c>
      <c r="AA20" s="53">
        <f>+'Ark1'!AA191</f>
        <v>2.5064670779766023</v>
      </c>
      <c r="AB20" s="76"/>
      <c r="AC20" s="76">
        <f t="shared" si="0"/>
        <v>2.8636784344836705</v>
      </c>
      <c r="AD20" s="43"/>
      <c r="AE20" s="4"/>
      <c r="AF20" s="56"/>
      <c r="AG20" s="56"/>
      <c r="AH20" s="13"/>
      <c r="AI20" s="5"/>
      <c r="AK20" s="1"/>
      <c r="AL20" s="1"/>
      <c r="AM20" s="11"/>
      <c r="AN20" s="11"/>
      <c r="AO20" s="11"/>
    </row>
    <row r="21" spans="1:41" ht="15.6">
      <c r="A21" s="43"/>
      <c r="B21" s="51">
        <f>+'Ark1'!C192</f>
        <v>2001</v>
      </c>
      <c r="C21" s="51">
        <f>+'Ark1'!H192</f>
        <v>1</v>
      </c>
      <c r="D21" s="52" t="s">
        <v>76</v>
      </c>
      <c r="E21" s="51">
        <f>+'Ark1'!Q192</f>
        <v>14247</v>
      </c>
      <c r="F21" s="76">
        <f>+'Ark1'!R192</f>
        <v>39307</v>
      </c>
      <c r="G21" s="66">
        <f>+'Ark1'!AE192</f>
        <v>76.275396347971196</v>
      </c>
      <c r="H21" s="66"/>
      <c r="I21" s="66">
        <f>+'Ark1'!AF192</f>
        <v>76.482102937019349</v>
      </c>
      <c r="J21" s="87"/>
      <c r="K21" s="377">
        <f>+'Ark1'!S192</f>
        <v>2.4114788714478346</v>
      </c>
      <c r="L21" s="377"/>
      <c r="M21" s="43"/>
      <c r="N21" s="434"/>
      <c r="O21" s="231"/>
      <c r="P21" s="43"/>
      <c r="Q21" s="53">
        <f>+'Ark1'!T192</f>
        <v>5.8919276464751809</v>
      </c>
      <c r="R21" s="305">
        <f>+'Ark1'!U192</f>
        <v>221.49400106851101</v>
      </c>
      <c r="S21" s="377"/>
      <c r="T21" s="76">
        <f>+'Ark1'!W192</f>
        <v>38.204391075380975</v>
      </c>
      <c r="U21" s="76">
        <f>+'Ark1'!X192</f>
        <v>0.55715267000788682</v>
      </c>
      <c r="V21" s="76"/>
      <c r="W21" s="66"/>
      <c r="X21" s="76"/>
      <c r="Y21" s="76">
        <f>+'Ark1'!Y192</f>
        <v>39.79710283281355</v>
      </c>
      <c r="Z21" s="53">
        <f>+'Ark1'!Z192</f>
        <v>1.0731238977732649</v>
      </c>
      <c r="AA21" s="53">
        <f>+'Ark1'!AA192</f>
        <v>2.5571539890728197</v>
      </c>
      <c r="AB21" s="76"/>
      <c r="AC21" s="76">
        <f t="shared" si="0"/>
        <v>2.7589668000280763</v>
      </c>
      <c r="AD21" s="43"/>
      <c r="AE21" s="4"/>
      <c r="AF21" s="56"/>
      <c r="AG21" s="56"/>
      <c r="AH21" s="5"/>
      <c r="AI21" s="5"/>
      <c r="AK21" s="1"/>
      <c r="AL21" s="1"/>
      <c r="AM21" s="11"/>
      <c r="AN21" s="11"/>
      <c r="AO21" s="11"/>
    </row>
    <row r="22" spans="1:41" ht="15.6">
      <c r="A22" s="43"/>
      <c r="B22" s="51">
        <f>+'Ark1'!C193</f>
        <v>2002</v>
      </c>
      <c r="C22" s="51">
        <f>+'Ark1'!H193</f>
        <v>1</v>
      </c>
      <c r="D22" s="52" t="s">
        <v>76</v>
      </c>
      <c r="E22" s="51">
        <f>+'Ark1'!Q193</f>
        <v>13355</v>
      </c>
      <c r="F22" s="76">
        <f>+'Ark1'!R193</f>
        <v>39874</v>
      </c>
      <c r="G22" s="66">
        <f>+'Ark1'!AE193</f>
        <v>78.583394099446195</v>
      </c>
      <c r="H22" s="66"/>
      <c r="I22" s="66">
        <f>+'Ark1'!AF193</f>
        <v>78.845988786745366</v>
      </c>
      <c r="J22" s="87"/>
      <c r="K22" s="377">
        <f>+'Ark1'!S193</f>
        <v>2.3306164417916446</v>
      </c>
      <c r="L22" s="377"/>
      <c r="M22" s="43"/>
      <c r="N22" s="434"/>
      <c r="O22" s="231"/>
      <c r="P22" s="43"/>
      <c r="Q22" s="53">
        <f>+'Ark1'!T193</f>
        <v>5.9343181020213676</v>
      </c>
      <c r="R22" s="305">
        <f>+'Ark1'!U193</f>
        <v>220.79690274363983</v>
      </c>
      <c r="S22" s="377"/>
      <c r="T22" s="76">
        <f>+'Ark1'!W193</f>
        <v>39.298791192255614</v>
      </c>
      <c r="U22" s="76">
        <f>+'Ark1'!X193</f>
        <v>0.60440387219742187</v>
      </c>
      <c r="V22" s="76"/>
      <c r="W22" s="66"/>
      <c r="X22" s="76"/>
      <c r="Y22" s="76">
        <f>+'Ark1'!Y193</f>
        <v>39.960255781477827</v>
      </c>
      <c r="Z22" s="53">
        <f>+'Ark1'!Z193</f>
        <v>1.0478888346946127</v>
      </c>
      <c r="AA22" s="53">
        <f>+'Ark1'!AA193</f>
        <v>2.6164745720465672</v>
      </c>
      <c r="AB22" s="76"/>
      <c r="AC22" s="76">
        <f t="shared" si="0"/>
        <v>2.9856982403594161</v>
      </c>
      <c r="AD22" s="43"/>
      <c r="AE22" s="4"/>
      <c r="AF22" s="56"/>
      <c r="AG22" s="56"/>
      <c r="AH22" s="5"/>
      <c r="AI22" s="5"/>
      <c r="AK22" s="1"/>
      <c r="AL22" s="1"/>
      <c r="AM22" s="11"/>
      <c r="AN22" s="11"/>
      <c r="AO22" s="11"/>
    </row>
    <row r="23" spans="1:41" ht="15.6">
      <c r="A23" s="43"/>
      <c r="B23" s="51">
        <f>+'Ark1'!C194</f>
        <v>2003</v>
      </c>
      <c r="C23" s="51">
        <f>+'Ark1'!H194</f>
        <v>1</v>
      </c>
      <c r="D23" s="52" t="s">
        <v>76</v>
      </c>
      <c r="E23" s="51">
        <f>+'Ark1'!Q194</f>
        <v>12279</v>
      </c>
      <c r="F23" s="76">
        <f>+'Ark1'!R194</f>
        <v>33117</v>
      </c>
      <c r="G23" s="66">
        <f>+'Ark1'!AE194</f>
        <v>77.302117130785959</v>
      </c>
      <c r="H23" s="66"/>
      <c r="I23" s="66">
        <f>+'Ark1'!AF194</f>
        <v>77.677601396883858</v>
      </c>
      <c r="J23" s="87"/>
      <c r="K23" s="377">
        <f>+'Ark1'!S194</f>
        <v>2.4910468943442954</v>
      </c>
      <c r="L23" s="377"/>
      <c r="M23" s="43"/>
      <c r="N23" s="434"/>
      <c r="O23" s="231"/>
      <c r="P23" s="43"/>
      <c r="Q23" s="53">
        <f>+'Ark1'!T194</f>
        <v>6.1298728749584788</v>
      </c>
      <c r="R23" s="305">
        <f>+'Ark1'!U194</f>
        <v>224.46082978530657</v>
      </c>
      <c r="S23" s="377"/>
      <c r="T23" s="76">
        <f>+'Ark1'!W194</f>
        <v>42.201890267838273</v>
      </c>
      <c r="U23" s="76">
        <f>+'Ark1'!X194</f>
        <v>0.80623244859135745</v>
      </c>
      <c r="V23" s="76"/>
      <c r="W23" s="66"/>
      <c r="X23" s="76"/>
      <c r="Y23" s="76">
        <f>+'Ark1'!Y194</f>
        <v>40.967357779461345</v>
      </c>
      <c r="Z23" s="53">
        <f>+'Ark1'!Z194</f>
        <v>1.1590411445663302</v>
      </c>
      <c r="AA23" s="53">
        <f>+'Ark1'!AA194</f>
        <v>2.7342480635255439</v>
      </c>
      <c r="AB23" s="76"/>
      <c r="AC23" s="76">
        <f t="shared" si="0"/>
        <v>2.6970437332030297</v>
      </c>
      <c r="AD23" s="43"/>
      <c r="AE23" s="4"/>
      <c r="AF23" s="56"/>
      <c r="AG23" s="56"/>
      <c r="AH23" s="5"/>
      <c r="AI23" s="5"/>
      <c r="AK23" s="1"/>
      <c r="AL23" s="1"/>
      <c r="AM23" s="11"/>
      <c r="AN23" s="11"/>
      <c r="AO23" s="11"/>
    </row>
    <row r="24" spans="1:41" ht="15.6">
      <c r="A24" s="43"/>
      <c r="B24" s="51">
        <f>+'Ark1'!C195</f>
        <v>2004</v>
      </c>
      <c r="C24" s="51">
        <f>+'Ark1'!H195</f>
        <v>1</v>
      </c>
      <c r="D24" s="52" t="s">
        <v>76</v>
      </c>
      <c r="E24" s="51">
        <f>+'Ark1'!Q195</f>
        <v>12055</v>
      </c>
      <c r="F24" s="76">
        <f>+'Ark1'!R195</f>
        <v>34214</v>
      </c>
      <c r="G24" s="66">
        <f>+'Ark1'!AE195</f>
        <v>77.26564440730786</v>
      </c>
      <c r="H24" s="66"/>
      <c r="I24" s="66">
        <f>+'Ark1'!AF195</f>
        <v>77.668596296155769</v>
      </c>
      <c r="J24" s="87"/>
      <c r="K24" s="377">
        <f>+'Ark1'!S195</f>
        <v>2.8279067048576603</v>
      </c>
      <c r="L24" s="377"/>
      <c r="M24" s="43"/>
      <c r="N24" s="434"/>
      <c r="O24" s="231"/>
      <c r="P24" s="43"/>
      <c r="Q24" s="53">
        <f>+'Ark1'!T195</f>
        <v>6.0439878412345811</v>
      </c>
      <c r="R24" s="305">
        <f>+'Ark1'!U195</f>
        <v>227.71415210147927</v>
      </c>
      <c r="S24" s="377"/>
      <c r="T24" s="76">
        <f>+'Ark1'!W195</f>
        <v>41.044601625065759</v>
      </c>
      <c r="U24" s="76">
        <f>+'Ark1'!X195</f>
        <v>0.80961010112819309</v>
      </c>
      <c r="V24" s="76"/>
      <c r="W24" s="66"/>
      <c r="X24" s="76"/>
      <c r="Y24" s="76">
        <f>+'Ark1'!Y195</f>
        <v>41.074772771015859</v>
      </c>
      <c r="Z24" s="53">
        <f>+'Ark1'!Z195</f>
        <v>1.3100453946545021</v>
      </c>
      <c r="AA24" s="53">
        <f>+'Ark1'!AA195</f>
        <v>2.5900218073404391</v>
      </c>
      <c r="AB24" s="76"/>
      <c r="AC24" s="76">
        <f t="shared" si="0"/>
        <v>2.838158440481128</v>
      </c>
      <c r="AD24" s="43"/>
      <c r="AE24" s="4"/>
      <c r="AF24" s="56"/>
      <c r="AG24" s="56"/>
      <c r="AH24" s="5"/>
      <c r="AI24" s="5"/>
      <c r="AK24" s="1"/>
      <c r="AL24" s="1"/>
      <c r="AM24" s="11"/>
      <c r="AN24" s="11"/>
      <c r="AO24" s="11"/>
    </row>
    <row r="25" spans="1:41" ht="15.6">
      <c r="A25" s="43"/>
      <c r="B25" s="51">
        <f>+'Ark1'!C196</f>
        <v>2005</v>
      </c>
      <c r="C25" s="51">
        <f>+'Ark1'!H196</f>
        <v>1</v>
      </c>
      <c r="D25" s="52" t="s">
        <v>76</v>
      </c>
      <c r="E25" s="51">
        <f>+'Ark1'!Q196</f>
        <v>11223</v>
      </c>
      <c r="F25" s="76">
        <f>+'Ark1'!R196</f>
        <v>31943.5</v>
      </c>
      <c r="G25" s="66">
        <f>+'Ark1'!AE196</f>
        <v>75.200988758754633</v>
      </c>
      <c r="H25" s="66"/>
      <c r="I25" s="66">
        <f>+'Ark1'!AF196</f>
        <v>75.508578953349215</v>
      </c>
      <c r="J25" s="87"/>
      <c r="K25" s="377">
        <f>+'Ark1'!S196</f>
        <v>2.9203437319016374</v>
      </c>
      <c r="L25" s="377"/>
      <c r="M25" s="43"/>
      <c r="N25" s="434"/>
      <c r="O25" s="231"/>
      <c r="P25" s="43"/>
      <c r="Q25" s="53">
        <f>+'Ark1'!T196</f>
        <v>6.1304177688731647</v>
      </c>
      <c r="R25" s="305">
        <f>+'Ark1'!U196</f>
        <v>231.00792336469087</v>
      </c>
      <c r="S25" s="377"/>
      <c r="T25" s="76">
        <f>+'Ark1'!W196</f>
        <v>41.545228293706089</v>
      </c>
      <c r="U25" s="76">
        <f>+'Ark1'!X196</f>
        <v>1.0518571853428711</v>
      </c>
      <c r="V25" s="76"/>
      <c r="W25" s="66"/>
      <c r="X25" s="76"/>
      <c r="Y25" s="76">
        <f>+'Ark1'!Y196</f>
        <v>42.295572913899846</v>
      </c>
      <c r="Z25" s="53">
        <f>+'Ark1'!Z196</f>
        <v>1.378770075975092</v>
      </c>
      <c r="AA25" s="53">
        <f>+'Ark1'!AA196</f>
        <v>2.6316759314029694</v>
      </c>
      <c r="AB25" s="76"/>
      <c r="AC25" s="76">
        <f t="shared" si="0"/>
        <v>2.8462532299741601</v>
      </c>
      <c r="AD25" s="43"/>
      <c r="AE25" s="4"/>
      <c r="AF25" s="56"/>
      <c r="AG25" s="56"/>
      <c r="AH25" s="5"/>
      <c r="AI25" s="5"/>
      <c r="AK25" s="1"/>
      <c r="AL25" s="1"/>
      <c r="AM25" s="11"/>
      <c r="AN25" s="11"/>
      <c r="AO25" s="11"/>
    </row>
    <row r="26" spans="1:41" ht="15.6">
      <c r="A26" s="43"/>
      <c r="B26" s="51">
        <f>+'Ark1'!C197</f>
        <v>2006</v>
      </c>
      <c r="C26" s="51">
        <f>+'Ark1'!H197</f>
        <v>1</v>
      </c>
      <c r="D26" s="52" t="s">
        <v>76</v>
      </c>
      <c r="E26" s="51">
        <f>+'Ark1'!Q197</f>
        <v>10811</v>
      </c>
      <c r="F26" s="76">
        <f>+'Ark1'!R197</f>
        <v>31594</v>
      </c>
      <c r="G26" s="66">
        <f>+'Ark1'!AE197</f>
        <v>75.150448371827508</v>
      </c>
      <c r="H26" s="66"/>
      <c r="I26" s="66">
        <f>+'Ark1'!AF197</f>
        <v>75.479460968699229</v>
      </c>
      <c r="J26" s="87"/>
      <c r="K26" s="377">
        <f>+'Ark1'!S197</f>
        <v>2.8602266253086039</v>
      </c>
      <c r="L26" s="377"/>
      <c r="M26" s="43"/>
      <c r="N26" s="434"/>
      <c r="O26" s="231"/>
      <c r="P26" s="43"/>
      <c r="Q26" s="53">
        <f>+'Ark1'!T197</f>
        <v>6.264607203899474</v>
      </c>
      <c r="R26" s="305">
        <f>+'Ark1'!U197</f>
        <v>232.47391593340441</v>
      </c>
      <c r="S26" s="377"/>
      <c r="T26" s="76">
        <f>+'Ark1'!W197</f>
        <v>44.04000759637907</v>
      </c>
      <c r="U26" s="76">
        <f>+'Ark1'!X197</f>
        <v>1.1964297018421219</v>
      </c>
      <c r="V26" s="76"/>
      <c r="W26" s="66"/>
      <c r="X26" s="76"/>
      <c r="Y26" s="76">
        <f>+'Ark1'!Y197</f>
        <v>42.404712708331246</v>
      </c>
      <c r="Z26" s="53">
        <f>+'Ark1'!Z197</f>
        <v>1.353871132589439</v>
      </c>
      <c r="AA26" s="53">
        <f>+'Ark1'!AA197</f>
        <v>2.651546407917321</v>
      </c>
      <c r="AB26" s="76"/>
      <c r="AC26" s="76">
        <f t="shared" si="0"/>
        <v>2.9223938581074833</v>
      </c>
      <c r="AD26" s="43"/>
      <c r="AE26" s="4"/>
      <c r="AF26" s="56"/>
      <c r="AG26" s="56"/>
      <c r="AH26" s="5"/>
      <c r="AI26" s="5"/>
      <c r="AK26" s="1"/>
      <c r="AL26" s="1"/>
      <c r="AM26" s="11"/>
      <c r="AN26" s="11"/>
      <c r="AO26" s="11"/>
    </row>
    <row r="27" spans="1:41" ht="15.6">
      <c r="A27" s="43"/>
      <c r="B27" s="51">
        <f>+'Ark1'!C198</f>
        <v>2007</v>
      </c>
      <c r="C27" s="51">
        <f>+'Ark1'!H198</f>
        <v>1</v>
      </c>
      <c r="D27" s="52" t="s">
        <v>76</v>
      </c>
      <c r="E27" s="51">
        <f>+'Ark1'!Q198</f>
        <v>9787</v>
      </c>
      <c r="F27" s="76">
        <f>+'Ark1'!R198</f>
        <v>27386</v>
      </c>
      <c r="G27" s="66">
        <f>+'Ark1'!AE198</f>
        <v>74.956207576089355</v>
      </c>
      <c r="H27" s="66"/>
      <c r="I27" s="66">
        <f>+'Ark1'!AF198</f>
        <v>75.101115898781444</v>
      </c>
      <c r="J27" s="87"/>
      <c r="K27" s="377">
        <f>+'Ark1'!S198</f>
        <v>3.0949755349448633</v>
      </c>
      <c r="L27" s="377"/>
      <c r="M27" s="43"/>
      <c r="N27" s="434"/>
      <c r="O27" s="231"/>
      <c r="P27" s="43"/>
      <c r="Q27" s="53">
        <f>+'Ark1'!T198</f>
        <v>6.6006718761410941</v>
      </c>
      <c r="R27" s="305">
        <f>+'Ark1'!U198</f>
        <v>235.47612648798597</v>
      </c>
      <c r="S27" s="377"/>
      <c r="T27" s="76">
        <f>+'Ark1'!W198</f>
        <v>49.138245819031631</v>
      </c>
      <c r="U27" s="76">
        <f>+'Ark1'!X198</f>
        <v>1.2670707660848604</v>
      </c>
      <c r="V27" s="76"/>
      <c r="W27" s="66"/>
      <c r="X27" s="76"/>
      <c r="Y27" s="76">
        <f>+'Ark1'!Y198</f>
        <v>43.676314330401688</v>
      </c>
      <c r="Z27" s="53">
        <f>+'Ark1'!Z198</f>
        <v>1.4325810084029329</v>
      </c>
      <c r="AA27" s="53">
        <f>+'Ark1'!AA198</f>
        <v>2.7454838509624633</v>
      </c>
      <c r="AB27" s="76"/>
      <c r="AC27" s="76">
        <f t="shared" si="0"/>
        <v>2.7982016961275162</v>
      </c>
      <c r="AD27" s="43"/>
      <c r="AE27" s="4"/>
      <c r="AF27" s="56"/>
      <c r="AG27" s="56"/>
      <c r="AH27" s="5"/>
      <c r="AI27" s="5"/>
      <c r="AK27" s="13"/>
      <c r="AL27" s="13"/>
      <c r="AM27" s="11"/>
      <c r="AN27" s="11"/>
      <c r="AO27" s="11"/>
    </row>
    <row r="28" spans="1:41" ht="16.5" customHeight="1">
      <c r="A28" s="43"/>
      <c r="B28" s="51">
        <f>+'Ark1'!C199</f>
        <v>2008</v>
      </c>
      <c r="C28" s="51">
        <f>+'Ark1'!H199</f>
        <v>1</v>
      </c>
      <c r="D28" s="52" t="s">
        <v>76</v>
      </c>
      <c r="E28" s="51">
        <f>+'Ark1'!Q199</f>
        <v>9313</v>
      </c>
      <c r="F28" s="76">
        <f>+'Ark1'!R199</f>
        <v>27249</v>
      </c>
      <c r="G28" s="66">
        <f>+'Ark1'!AE199</f>
        <v>72.959730106029781</v>
      </c>
      <c r="H28" s="66"/>
      <c r="I28" s="66">
        <f>+'Ark1'!AF199</f>
        <v>72.852032872327811</v>
      </c>
      <c r="J28" s="87"/>
      <c r="K28" s="377">
        <f>+'Ark1'!S199</f>
        <v>3.0316708870050282</v>
      </c>
      <c r="L28" s="377"/>
      <c r="M28" s="43"/>
      <c r="N28" s="434"/>
      <c r="O28" s="231"/>
      <c r="P28" s="43"/>
      <c r="Q28" s="53">
        <f>+'Ark1'!T199</f>
        <v>6.5388087636243561</v>
      </c>
      <c r="R28" s="305">
        <f>+'Ark1'!U199</f>
        <v>235.88676281698551</v>
      </c>
      <c r="S28" s="377"/>
      <c r="T28" s="76">
        <f>+'Ark1'!W199</f>
        <v>49.381628683621408</v>
      </c>
      <c r="U28" s="76">
        <f>+'Ark1'!X199</f>
        <v>1.3394986971998977</v>
      </c>
      <c r="V28" s="76" t="s">
        <v>646</v>
      </c>
      <c r="W28" s="66"/>
      <c r="X28" s="76"/>
      <c r="Y28" s="76">
        <f>+'Ark1'!Y199</f>
        <v>43.541515770087592</v>
      </c>
      <c r="Z28" s="53">
        <f>+'Ark1'!Z199</f>
        <v>1.3892324854996243</v>
      </c>
      <c r="AA28" s="53">
        <f>+'Ark1'!AA199</f>
        <v>2.5841144021293121</v>
      </c>
      <c r="AB28" s="76"/>
      <c r="AC28" s="76">
        <f t="shared" si="0"/>
        <v>2.9259100182540534</v>
      </c>
      <c r="AD28" s="43"/>
      <c r="AE28" s="4"/>
      <c r="AF28" s="56"/>
      <c r="AG28" s="56"/>
      <c r="AH28" s="5"/>
      <c r="AI28" s="5"/>
      <c r="AK28" s="13"/>
      <c r="AL28" s="13"/>
      <c r="AM28" s="11"/>
      <c r="AN28" s="11"/>
      <c r="AO28" s="11"/>
    </row>
    <row r="29" spans="1:41" ht="16.5" customHeight="1">
      <c r="A29" s="43"/>
      <c r="B29" s="51">
        <f>+'Ark1'!C200</f>
        <v>2009</v>
      </c>
      <c r="C29" s="51">
        <f>+'Ark1'!H200</f>
        <v>1</v>
      </c>
      <c r="D29" s="52" t="s">
        <v>76</v>
      </c>
      <c r="E29" s="51">
        <f>+'Ark1'!Q200</f>
        <v>8331</v>
      </c>
      <c r="F29" s="76">
        <f>+'Ark1'!R200</f>
        <v>24023</v>
      </c>
      <c r="G29" s="66">
        <f>+'Ark1'!AE200</f>
        <v>71.695466618915447</v>
      </c>
      <c r="H29" s="66"/>
      <c r="I29" s="66">
        <f>+'Ark1'!AF200</f>
        <v>71.599637008528489</v>
      </c>
      <c r="J29" s="87"/>
      <c r="K29" s="377">
        <f>+'Ark1'!S200</f>
        <v>3.0512425592140855</v>
      </c>
      <c r="L29" s="377"/>
      <c r="M29" s="43"/>
      <c r="N29" s="434"/>
      <c r="O29" s="231"/>
      <c r="P29" s="43"/>
      <c r="Q29" s="53">
        <f>+'Ark1'!T200</f>
        <v>6.617075302834782</v>
      </c>
      <c r="R29" s="305">
        <f>+'Ark1'!U200</f>
        <v>238.69873454606159</v>
      </c>
      <c r="S29" s="377"/>
      <c r="T29" s="76">
        <f>+'Ark1'!W200</f>
        <v>50.834616825542177</v>
      </c>
      <c r="U29" s="76">
        <f>+'Ark1'!X200</f>
        <v>1.4694251342463476</v>
      </c>
      <c r="V29" s="76"/>
      <c r="W29" s="66"/>
      <c r="X29" s="76"/>
      <c r="Y29" s="76">
        <f>+'Ark1'!Y200</f>
        <v>44.199454404072576</v>
      </c>
      <c r="Z29" s="53">
        <f>+'Ark1'!Z200</f>
        <v>1.371232323095994</v>
      </c>
      <c r="AA29" s="53">
        <f>+'Ark1'!AA200</f>
        <v>2.5996236964336674</v>
      </c>
      <c r="AB29" s="76"/>
      <c r="AC29" s="76">
        <f t="shared" si="0"/>
        <v>2.8835673988716839</v>
      </c>
      <c r="AD29" s="43"/>
      <c r="AE29" s="4"/>
      <c r="AF29" s="55"/>
      <c r="AG29" s="55"/>
      <c r="AH29" s="5"/>
      <c r="AI29" s="5"/>
      <c r="AK29" s="13"/>
      <c r="AL29" s="13"/>
      <c r="AM29" s="11"/>
      <c r="AN29" s="11"/>
      <c r="AO29" s="11"/>
    </row>
    <row r="30" spans="1:41" ht="15.6">
      <c r="A30" s="43"/>
      <c r="B30" s="51">
        <f>+'Ark1'!C201</f>
        <v>2010</v>
      </c>
      <c r="C30" s="51">
        <f>+'Ark1'!H201</f>
        <v>1</v>
      </c>
      <c r="D30" s="52" t="s">
        <v>76</v>
      </c>
      <c r="E30" s="51">
        <f>+'Ark1'!Q201</f>
        <v>7939</v>
      </c>
      <c r="F30" s="76">
        <f>+'Ark1'!R201</f>
        <v>22821</v>
      </c>
      <c r="G30" s="66">
        <f>+'Ark1'!AE201</f>
        <v>70.10629147210615</v>
      </c>
      <c r="H30" s="66"/>
      <c r="I30" s="66">
        <f>+'Ark1'!AF201</f>
        <v>70.082396128553142</v>
      </c>
      <c r="J30" s="87"/>
      <c r="K30" s="377">
        <f>+'Ark1'!S201</f>
        <v>3.1742254940624854</v>
      </c>
      <c r="L30" s="377"/>
      <c r="M30" s="43"/>
      <c r="N30" s="434"/>
      <c r="O30" s="231"/>
      <c r="P30" s="43"/>
      <c r="Q30" s="53">
        <f>+'Ark1'!T201</f>
        <v>6.7765654441084955</v>
      </c>
      <c r="R30" s="305">
        <f>+'Ark1'!U201</f>
        <v>241.01272336882781</v>
      </c>
      <c r="S30" s="377"/>
      <c r="T30" s="76">
        <f>+'Ark1'!W201</f>
        <v>53.27987380044695</v>
      </c>
      <c r="U30" s="76">
        <f>+'Ark1'!X201</f>
        <v>1.8886113667236315</v>
      </c>
      <c r="V30" s="76"/>
      <c r="W30" s="66"/>
      <c r="X30" s="76"/>
      <c r="Y30" s="76">
        <f>+'Ark1'!Y201</f>
        <v>45.235863315266954</v>
      </c>
      <c r="Z30" s="53">
        <f>+'Ark1'!Z201</f>
        <v>1.4544073688927162</v>
      </c>
      <c r="AA30" s="53">
        <f>+'Ark1'!AA201</f>
        <v>2.6021794938816605</v>
      </c>
      <c r="AB30" s="76"/>
      <c r="AC30" s="76">
        <f t="shared" si="0"/>
        <v>2.8745433933744806</v>
      </c>
      <c r="AD30" s="43"/>
      <c r="AF30"/>
      <c r="AK30" s="13"/>
      <c r="AL30" s="13"/>
      <c r="AM30" s="11"/>
      <c r="AN30" s="11"/>
      <c r="AO30" s="11"/>
    </row>
    <row r="31" spans="1:41" ht="17.25" customHeight="1">
      <c r="A31" s="43"/>
      <c r="B31" s="51">
        <f>+'Ark1'!C202</f>
        <v>2011</v>
      </c>
      <c r="C31" s="51">
        <f>+'Ark1'!H202</f>
        <v>1</v>
      </c>
      <c r="D31" s="52" t="s">
        <v>76</v>
      </c>
      <c r="E31" s="51">
        <f>+'Ark1'!Q202</f>
        <v>8692</v>
      </c>
      <c r="F31" s="76">
        <f>+'Ark1'!R202</f>
        <v>35434</v>
      </c>
      <c r="G31" s="66">
        <f>+'Ark1'!AE202</f>
        <v>72.912465533561061</v>
      </c>
      <c r="H31" s="66"/>
      <c r="I31" s="66">
        <f>+'Ark1'!AF202</f>
        <v>73.016400141875863</v>
      </c>
      <c r="J31" s="87"/>
      <c r="K31" s="377">
        <f>+'Ark1'!S202</f>
        <v>3.2392617260258509</v>
      </c>
      <c r="L31" s="377"/>
      <c r="M31" s="43"/>
      <c r="N31" s="434"/>
      <c r="O31" s="231"/>
      <c r="P31" s="43"/>
      <c r="Q31" s="53">
        <f>+'Ark1'!T202</f>
        <v>6.7277755827736092</v>
      </c>
      <c r="R31" s="305">
        <f>+'Ark1'!U202</f>
        <v>245.71995823220485</v>
      </c>
      <c r="S31" s="377"/>
      <c r="T31" s="76">
        <f>+'Ark1'!W202</f>
        <v>51.972681605237902</v>
      </c>
      <c r="U31" s="76">
        <f>+'Ark1'!X202</f>
        <v>2.0573460518146414</v>
      </c>
      <c r="V31" s="94">
        <f>+'Ark1'!AG202</f>
        <v>1074.4418015041017</v>
      </c>
      <c r="W31" s="123">
        <f>+'Ark1'!AH202</f>
        <v>99.751650956708247</v>
      </c>
      <c r="X31" s="94">
        <f>+'Ark1'!AI202</f>
        <v>14.666704295309589</v>
      </c>
      <c r="Y31" s="76">
        <f>+'Ark1'!Y202</f>
        <v>45.14828504533088</v>
      </c>
      <c r="Z31" s="53">
        <f>+'Ark1'!Z202</f>
        <v>1.4850911842943948</v>
      </c>
      <c r="AA31" s="53">
        <f>+'Ark1'!AA202</f>
        <v>2.638424455112335</v>
      </c>
      <c r="AB31" s="305">
        <f t="shared" ref="AB31:AB37" si="1">1000*R31/V31</f>
        <v>228.69545645769145</v>
      </c>
      <c r="AC31" s="76">
        <f t="shared" si="0"/>
        <v>4.0766221813161527</v>
      </c>
      <c r="AD31" s="43"/>
      <c r="AE31" s="2"/>
      <c r="AF31" s="55"/>
      <c r="AG31" s="55"/>
      <c r="AI31" s="5"/>
      <c r="AK31" s="13"/>
      <c r="AL31" s="13"/>
      <c r="AM31" s="11"/>
      <c r="AN31" s="11"/>
      <c r="AO31" s="11"/>
    </row>
    <row r="32" spans="1:41" ht="15" customHeight="1">
      <c r="A32" s="43"/>
      <c r="B32" s="51">
        <f>+'Ark1'!C203</f>
        <v>2012</v>
      </c>
      <c r="C32" s="51">
        <f>+'Ark1'!H203</f>
        <v>1</v>
      </c>
      <c r="D32" s="52" t="s">
        <v>76</v>
      </c>
      <c r="E32" s="51">
        <f>+'Ark1'!Q203</f>
        <v>11929</v>
      </c>
      <c r="F32" s="76">
        <f>+'Ark1'!R203</f>
        <v>38747</v>
      </c>
      <c r="G32" s="66">
        <f>+'Ark1'!AE203</f>
        <v>73.44985119329705</v>
      </c>
      <c r="H32" s="66"/>
      <c r="I32" s="66">
        <f>+'Ark1'!AF203</f>
        <v>73.583888140812803</v>
      </c>
      <c r="J32" s="87"/>
      <c r="K32" s="377">
        <f>+'Ark1'!S203</f>
        <v>3.3778357034092958</v>
      </c>
      <c r="L32" s="377"/>
      <c r="M32" s="43"/>
      <c r="N32" s="434"/>
      <c r="O32" s="231"/>
      <c r="P32" s="43"/>
      <c r="Q32" s="53">
        <f>+'Ark1'!T203</f>
        <v>6.8760936330554623</v>
      </c>
      <c r="R32" s="305">
        <f>+'Ark1'!U203</f>
        <v>249.18037525485735</v>
      </c>
      <c r="S32" s="377"/>
      <c r="T32" s="76">
        <f>+'Ark1'!W203</f>
        <v>55.227501483985847</v>
      </c>
      <c r="U32" s="76">
        <f>+'Ark1'!X203</f>
        <v>2.2556585025937497</v>
      </c>
      <c r="V32" s="94">
        <f>+'Ark1'!AG203</f>
        <v>1090.5182821118995</v>
      </c>
      <c r="W32" s="123">
        <f>+'Ark1'!AH203</f>
        <v>100</v>
      </c>
      <c r="X32" s="94">
        <f>+'Ark1'!AI203</f>
        <v>15.918651766588381</v>
      </c>
      <c r="Y32" s="76">
        <f>+'Ark1'!Y203</f>
        <v>44.820397568881361</v>
      </c>
      <c r="Z32" s="53">
        <f>+'Ark1'!Z203</f>
        <v>1.4676990789742499</v>
      </c>
      <c r="AA32" s="53">
        <f>+'Ark1'!AA203</f>
        <v>2.4670127370662938</v>
      </c>
      <c r="AB32" s="305">
        <f t="shared" si="1"/>
        <v>228.49720114026354</v>
      </c>
      <c r="AC32" s="76">
        <f t="shared" si="0"/>
        <v>3.2481347975521837</v>
      </c>
      <c r="AD32" s="43"/>
      <c r="AE32" s="2"/>
      <c r="AF32" s="55"/>
      <c r="AG32" s="55"/>
      <c r="AK32" s="13"/>
      <c r="AL32" s="13"/>
      <c r="AM32" s="11"/>
      <c r="AN32" s="11"/>
      <c r="AO32" s="11"/>
    </row>
    <row r="33" spans="1:41" ht="15" customHeight="1">
      <c r="A33" s="43"/>
      <c r="B33" s="51">
        <f>+'Ark1'!C204</f>
        <v>2013</v>
      </c>
      <c r="C33" s="51">
        <f>+'Ark1'!H204</f>
        <v>1</v>
      </c>
      <c r="D33" s="52" t="s">
        <v>76</v>
      </c>
      <c r="E33" s="51">
        <f>+'Ark1'!Q204</f>
        <v>8495</v>
      </c>
      <c r="F33" s="76">
        <f>+'Ark1'!R204</f>
        <v>42775</v>
      </c>
      <c r="G33" s="66">
        <f>+'Ark1'!AE204</f>
        <v>73.184711196277021</v>
      </c>
      <c r="H33" s="66"/>
      <c r="I33" s="66">
        <f>+'Ark1'!AF204</f>
        <v>73.226987386690439</v>
      </c>
      <c r="J33" s="87"/>
      <c r="K33" s="377">
        <f>+'Ark1'!S204</f>
        <v>3.4623962594973703</v>
      </c>
      <c r="L33" s="377"/>
      <c r="M33" s="43"/>
      <c r="N33" s="434"/>
      <c r="O33" s="231"/>
      <c r="P33" s="43"/>
      <c r="Q33" s="53">
        <f>+'Ark1'!T204</f>
        <v>7.2581648158971372</v>
      </c>
      <c r="R33" s="305">
        <f>+'Ark1'!U204</f>
        <v>252.57252367036719</v>
      </c>
      <c r="S33" s="377"/>
      <c r="T33" s="76">
        <f>+'Ark1'!W204</f>
        <v>61.161893629456486</v>
      </c>
      <c r="U33" s="76">
        <f>+'Ark1'!X204</f>
        <v>2.7562828755113977</v>
      </c>
      <c r="V33" s="94">
        <f>+'Ark1'!AG204</f>
        <v>1097.1815408443435</v>
      </c>
      <c r="W33" s="123">
        <f>+'Ark1'!AH204</f>
        <v>99.777907656341313</v>
      </c>
      <c r="X33" s="94">
        <f>+'Ark1'!AI204</f>
        <v>14.571595558153126</v>
      </c>
      <c r="Y33" s="76">
        <f>+'Ark1'!Y204</f>
        <v>45.440273719215881</v>
      </c>
      <c r="Z33" s="53">
        <f>+'Ark1'!Z204</f>
        <v>1.506543408693247</v>
      </c>
      <c r="AA33" s="53">
        <f>+'Ark1'!AA204</f>
        <v>2.5493932349610504</v>
      </c>
      <c r="AB33" s="305">
        <f t="shared" si="1"/>
        <v>230.20121490195532</v>
      </c>
      <c r="AC33" s="76">
        <f t="shared" si="0"/>
        <v>5.035314891112419</v>
      </c>
      <c r="AD33" s="43"/>
      <c r="AE33" s="2"/>
      <c r="AF33" s="55"/>
      <c r="AG33" s="55"/>
      <c r="AK33" s="13"/>
      <c r="AL33" s="13"/>
      <c r="AM33" s="11"/>
      <c r="AN33" s="11"/>
      <c r="AO33" s="11"/>
    </row>
    <row r="34" spans="1:41" ht="15" customHeight="1">
      <c r="A34" s="43"/>
      <c r="B34" s="51">
        <f>+'Ark1'!C205</f>
        <v>2014</v>
      </c>
      <c r="C34" s="51">
        <f>+'Ark1'!H205</f>
        <v>1</v>
      </c>
      <c r="D34" s="52" t="s">
        <v>76</v>
      </c>
      <c r="E34" s="51">
        <f>+'Ark1'!Q205</f>
        <v>8205</v>
      </c>
      <c r="F34" s="76">
        <f>+'Ark1'!R205</f>
        <v>39632</v>
      </c>
      <c r="G34" s="66">
        <f>+'Ark1'!AE205</f>
        <v>76.072748212486218</v>
      </c>
      <c r="H34" s="66"/>
      <c r="I34" s="66">
        <f>+'Ark1'!AF205</f>
        <v>76.130691735449361</v>
      </c>
      <c r="J34" s="87"/>
      <c r="K34" s="377">
        <f>+'Ark1'!S205</f>
        <v>3.4693177230520802</v>
      </c>
      <c r="L34" s="377"/>
      <c r="M34" s="43"/>
      <c r="N34" s="434"/>
      <c r="O34" s="231"/>
      <c r="P34" s="43"/>
      <c r="Q34" s="53">
        <f>+'Ark1'!T205</f>
        <v>7.0151140492531301</v>
      </c>
      <c r="R34" s="305">
        <f>+'Ark1'!U205</f>
        <v>252.33282498990815</v>
      </c>
      <c r="S34" s="377"/>
      <c r="T34" s="76">
        <f>+'Ark1'!W205</f>
        <v>58.248385143318515</v>
      </c>
      <c r="U34" s="76">
        <f>+'Ark1'!X205</f>
        <v>2.6367581752119498</v>
      </c>
      <c r="V34" s="94">
        <f>+'Ark1'!AG205</f>
        <v>1089.3768141637745</v>
      </c>
      <c r="W34" s="123">
        <f>+'Ark1'!AH205</f>
        <v>99.803189341945924</v>
      </c>
      <c r="X34" s="94">
        <f>+'Ark1'!AI205</f>
        <v>13.92309245054501</v>
      </c>
      <c r="Y34" s="76">
        <f>+'Ark1'!Y205</f>
        <v>45.131986279066254</v>
      </c>
      <c r="Z34" s="53">
        <f>+'Ark1'!Z205</f>
        <v>1.5274097947330336</v>
      </c>
      <c r="AA34" s="53">
        <f>+'Ark1'!AA205</f>
        <v>2.4870371776887299</v>
      </c>
      <c r="AB34" s="305">
        <f t="shared" si="1"/>
        <v>231.63043467526288</v>
      </c>
      <c r="AC34" s="76">
        <f t="shared" si="0"/>
        <v>4.8302254722730043</v>
      </c>
      <c r="AD34" s="43"/>
      <c r="AE34" s="14"/>
      <c r="AF34" s="13"/>
      <c r="AG34" s="13"/>
      <c r="AK34" s="13"/>
      <c r="AL34" s="13"/>
      <c r="AM34" s="11"/>
      <c r="AN34" s="11"/>
      <c r="AO34" s="11"/>
    </row>
    <row r="35" spans="1:41" ht="15" customHeight="1">
      <c r="A35" s="43"/>
      <c r="B35" s="51">
        <f>+'Ark1'!C206</f>
        <v>2015</v>
      </c>
      <c r="C35" s="51">
        <f>+'Ark1'!H206</f>
        <v>1</v>
      </c>
      <c r="D35" s="52" t="s">
        <v>76</v>
      </c>
      <c r="E35" s="51">
        <f>+'Ark1'!Q206</f>
        <v>7982</v>
      </c>
      <c r="F35" s="76">
        <f>+'Ark1'!R206</f>
        <v>41076</v>
      </c>
      <c r="G35" s="66">
        <f>+'Ark1'!AE206</f>
        <v>77.532753605680767</v>
      </c>
      <c r="H35" s="66"/>
      <c r="I35" s="66">
        <f>+'Ark1'!AF206</f>
        <v>77.480256742739243</v>
      </c>
      <c r="J35" s="87"/>
      <c r="K35" s="377">
        <f>+'Ark1'!S206</f>
        <v>3.5342779238484754</v>
      </c>
      <c r="L35" s="377"/>
      <c r="M35" s="43"/>
      <c r="N35" s="434"/>
      <c r="O35" s="231"/>
      <c r="P35" s="43"/>
      <c r="Q35" s="53">
        <f>+'Ark1'!T206</f>
        <v>7.2999074885577935</v>
      </c>
      <c r="R35" s="305">
        <f>+'Ark1'!U206</f>
        <v>256.91498685363831</v>
      </c>
      <c r="S35" s="377"/>
      <c r="T35" s="76">
        <f>+'Ark1'!W206</f>
        <v>62.547472976920851</v>
      </c>
      <c r="U35" s="76">
        <f>+'Ark1'!X206</f>
        <v>3.1234784302268959</v>
      </c>
      <c r="V35" s="94">
        <f>+'Ark1'!AG206</f>
        <v>1085.7829281390352</v>
      </c>
      <c r="W35" s="123">
        <f>+'Ark1'!AH206</f>
        <v>99.841756743597216</v>
      </c>
      <c r="X35" s="94">
        <f>+'Ark1'!AI206</f>
        <v>12.657026000584288</v>
      </c>
      <c r="Y35" s="76">
        <f>+'Ark1'!Y206</f>
        <v>45.092803563840974</v>
      </c>
      <c r="Z35" s="53">
        <f>+'Ark1'!Z206</f>
        <v>1.5685301096005371</v>
      </c>
      <c r="AA35" s="53">
        <f>+'Ark1'!AA206</f>
        <v>2.4851905289823688</v>
      </c>
      <c r="AB35" s="305">
        <f t="shared" si="1"/>
        <v>236.61726501260682</v>
      </c>
      <c r="AC35" s="76">
        <f t="shared" si="0"/>
        <v>5.1460786770233025</v>
      </c>
      <c r="AD35" s="43"/>
      <c r="AE35" s="2"/>
      <c r="AF35" s="5"/>
      <c r="AG35" s="5"/>
      <c r="AK35" s="54"/>
      <c r="AL35" s="54"/>
      <c r="AM35" s="11"/>
      <c r="AN35" s="11"/>
      <c r="AO35" s="11"/>
    </row>
    <row r="36" spans="1:41" ht="15" customHeight="1">
      <c r="A36" s="43"/>
      <c r="B36" s="51">
        <f>+'Ark1'!C207</f>
        <v>2016</v>
      </c>
      <c r="C36" s="51">
        <f>+'Ark1'!H207</f>
        <v>1</v>
      </c>
      <c r="D36" s="52" t="s">
        <v>76</v>
      </c>
      <c r="E36" s="51">
        <f>+'Ark1'!Q207</f>
        <v>7916</v>
      </c>
      <c r="F36" s="76">
        <f>+'Ark1'!R207</f>
        <v>42092.5</v>
      </c>
      <c r="G36" s="66">
        <f>+'Ark1'!AE207</f>
        <v>77.43499176761685</v>
      </c>
      <c r="H36" s="66"/>
      <c r="I36" s="66">
        <f>+'Ark1'!AF207</f>
        <v>77.526589554049195</v>
      </c>
      <c r="J36" s="87"/>
      <c r="K36" s="377">
        <f>+'Ark1'!S207</f>
        <v>3.5452871651719433</v>
      </c>
      <c r="L36" s="377"/>
      <c r="M36" s="43"/>
      <c r="N36" s="434"/>
      <c r="O36" s="231"/>
      <c r="P36" s="43"/>
      <c r="Q36" s="53">
        <f>+'Ark1'!T207</f>
        <v>7.3451565005642365</v>
      </c>
      <c r="R36" s="305">
        <f>+'Ark1'!U207</f>
        <v>259.49607412246877</v>
      </c>
      <c r="S36" s="377"/>
      <c r="T36" s="76">
        <f>+'Ark1'!W207</f>
        <v>62.657242976777361</v>
      </c>
      <c r="U36" s="76">
        <f>+'Ark1'!X207</f>
        <v>3.8747995486131743</v>
      </c>
      <c r="V36" s="94">
        <f>+'Ark1'!AG207</f>
        <v>1085.3592239934385</v>
      </c>
      <c r="W36" s="123">
        <f>+'Ark1'!AH207</f>
        <v>0</v>
      </c>
      <c r="X36" s="94">
        <f>+'Ark1'!AI207</f>
        <v>12.990437726435824</v>
      </c>
      <c r="Y36" s="76">
        <f>+'Ark1'!Y207</f>
        <v>46.324133377378971</v>
      </c>
      <c r="Z36" s="53">
        <f>+'Ark1'!Z207</f>
        <v>1.6111345385135312</v>
      </c>
      <c r="AA36" s="53">
        <f>+'Ark1'!AA207</f>
        <v>2.5532559770565406</v>
      </c>
      <c r="AB36" s="305">
        <f t="shared" si="1"/>
        <v>239.08773094283626</v>
      </c>
      <c r="AC36" s="76">
        <f t="shared" si="0"/>
        <v>5.3173951490651845</v>
      </c>
      <c r="AD36" s="43"/>
      <c r="AE36" s="2"/>
      <c r="AF36" s="5"/>
      <c r="AG36" s="5"/>
      <c r="AK36" s="54"/>
      <c r="AL36" s="54"/>
      <c r="AM36" s="11"/>
      <c r="AN36" s="11"/>
      <c r="AO36" s="11"/>
    </row>
    <row r="37" spans="1:41" ht="15" customHeight="1">
      <c r="A37" s="43"/>
      <c r="B37" s="51">
        <f>+'Ark1'!C208</f>
        <v>2017</v>
      </c>
      <c r="C37" s="51">
        <f>+'Ark1'!H208</f>
        <v>1</v>
      </c>
      <c r="D37" s="52" t="s">
        <v>76</v>
      </c>
      <c r="E37" s="51">
        <f>+'Ark1'!Q208</f>
        <v>7903</v>
      </c>
      <c r="F37" s="76">
        <f>+'Ark1'!R208</f>
        <v>42784</v>
      </c>
      <c r="G37" s="66">
        <f>+'Ark1'!AE208</f>
        <v>76.69857660177118</v>
      </c>
      <c r="H37" s="66"/>
      <c r="I37" s="66">
        <f>+'Ark1'!AF208</f>
        <v>76.697483950014814</v>
      </c>
      <c r="J37" s="87"/>
      <c r="K37" s="377">
        <f>+'Ark1'!S208</f>
        <v>3.537069932685116</v>
      </c>
      <c r="L37" s="377"/>
      <c r="M37" s="43"/>
      <c r="N37" s="434"/>
      <c r="O37" s="231"/>
      <c r="P37" s="43"/>
      <c r="Q37" s="53">
        <f>+'Ark1'!T208</f>
        <v>7.2223728496634276</v>
      </c>
      <c r="R37" s="305">
        <f>+'Ark1'!U208</f>
        <v>258.27642342932086</v>
      </c>
      <c r="S37" s="377"/>
      <c r="T37" s="76">
        <f>+'Ark1'!W208</f>
        <v>60.962041884816749</v>
      </c>
      <c r="U37" s="76">
        <f>+'Ark1'!X208</f>
        <v>4.0085078534031426</v>
      </c>
      <c r="V37" s="94">
        <f>+'Ark1'!AG208</f>
        <v>1087.0357852882703</v>
      </c>
      <c r="W37" s="123">
        <f>+'Ark1'!AH208</f>
        <v>99.885471204188477</v>
      </c>
      <c r="X37" s="94">
        <f>+'Ark1'!AI208</f>
        <v>15.106114435302912</v>
      </c>
      <c r="Y37" s="76">
        <f>+'Ark1'!Y208</f>
        <v>47.219251398187218</v>
      </c>
      <c r="Z37" s="53">
        <f>+'Ark1'!Z208</f>
        <v>1.5840572160187303</v>
      </c>
      <c r="AA37" s="53">
        <f>+'Ark1'!AA208</f>
        <v>2.4799228629603962</v>
      </c>
      <c r="AB37" s="305">
        <f t="shared" si="1"/>
        <v>237.59698339721973</v>
      </c>
      <c r="AC37" s="76">
        <f t="shared" si="0"/>
        <v>5.4136403897254208</v>
      </c>
      <c r="AD37" s="43"/>
      <c r="AE37" s="2"/>
      <c r="AF37" s="5"/>
      <c r="AG37" s="5"/>
      <c r="AK37" s="54"/>
      <c r="AL37" s="54"/>
      <c r="AM37" s="11"/>
      <c r="AN37" s="11"/>
      <c r="AO37" s="11"/>
    </row>
    <row r="38" spans="1:41" ht="15" customHeight="1">
      <c r="A38" s="43"/>
      <c r="B38" s="51">
        <f>+'Ark1'!C209</f>
        <v>2018</v>
      </c>
      <c r="C38" s="51">
        <f>+'Ark1'!H209</f>
        <v>1</v>
      </c>
      <c r="D38" s="52" t="s">
        <v>76</v>
      </c>
      <c r="E38" s="51">
        <f>+'Ark1'!Q209</f>
        <v>7885</v>
      </c>
      <c r="F38" s="76">
        <f>+'Ark1'!R209</f>
        <v>43100</v>
      </c>
      <c r="G38" s="66">
        <f>+'Ark1'!AE209</f>
        <v>76.002045530691746</v>
      </c>
      <c r="H38" s="66"/>
      <c r="I38" s="66">
        <f>+'Ark1'!AF209</f>
        <v>76.092585071832403</v>
      </c>
      <c r="J38" s="87"/>
      <c r="K38" s="377">
        <f>+'Ark1'!S209</f>
        <v>3.5479582366589311</v>
      </c>
      <c r="L38" s="377"/>
      <c r="M38" s="43"/>
      <c r="N38" s="409">
        <f>+'Ark1'!AR209</f>
        <v>211.52006583724645</v>
      </c>
      <c r="O38" s="409">
        <f>+'Ark1'!AS209</f>
        <v>27.593455273363535</v>
      </c>
      <c r="P38" s="43"/>
      <c r="Q38" s="53">
        <f>+'Ark1'!T209</f>
        <v>7.1191183294663567</v>
      </c>
      <c r="R38" s="305">
        <f>+'Ark1'!U209</f>
        <v>257.8067538283056</v>
      </c>
      <c r="S38" s="377"/>
      <c r="T38" s="76">
        <f>+'Ark1'!W209</f>
        <v>59.315545243619482</v>
      </c>
      <c r="U38" s="76">
        <f>+'Ark1'!X209</f>
        <v>4.023201856148491</v>
      </c>
      <c r="V38" s="94">
        <f>+'Ark1'!AG209</f>
        <v>1082.0982955600964</v>
      </c>
      <c r="W38" s="123">
        <f>+'Ark1'!AH209</f>
        <v>99.832946635730863</v>
      </c>
      <c r="X38" s="94">
        <f>+'Ark1'!AI209</f>
        <v>19.357308584686777</v>
      </c>
      <c r="Y38" s="76">
        <f>+'Ark1'!Y209</f>
        <v>47.792549650409313</v>
      </c>
      <c r="Z38" s="53">
        <f>+'Ark1'!Z209</f>
        <v>1.6273893397773691</v>
      </c>
      <c r="AA38" s="53">
        <f>+'Ark1'!AA209</f>
        <v>2.4042906662481314</v>
      </c>
      <c r="AB38" s="305">
        <f t="shared" ref="AB38:AB64" si="2">1000*R38/V38</f>
        <v>238.24707504493784</v>
      </c>
      <c r="AC38" s="76">
        <f t="shared" ref="AC38:AC39" si="3">+F38/E38</f>
        <v>5.4660748256182625</v>
      </c>
      <c r="AD38" s="43"/>
      <c r="AE38" s="2"/>
      <c r="AF38" s="5"/>
      <c r="AG38" s="5"/>
      <c r="AK38" s="54"/>
      <c r="AL38" s="54"/>
      <c r="AM38" s="11"/>
      <c r="AN38" s="11"/>
      <c r="AO38" s="11"/>
    </row>
    <row r="39" spans="1:41" ht="15" customHeight="1">
      <c r="A39" s="43"/>
      <c r="B39" s="51">
        <f>+'Ark1'!C210</f>
        <v>2019</v>
      </c>
      <c r="C39" s="51">
        <f>+'Ark1'!H210</f>
        <v>1</v>
      </c>
      <c r="D39" s="52" t="s">
        <v>76</v>
      </c>
      <c r="E39" s="51">
        <f>+'Ark1'!Q210</f>
        <v>7413</v>
      </c>
      <c r="F39" s="76">
        <f>+'Ark1'!R210</f>
        <v>42547</v>
      </c>
      <c r="G39" s="66">
        <f>+'Ark1'!AE210</f>
        <v>75.490143893827295</v>
      </c>
      <c r="H39" s="66"/>
      <c r="I39" s="66">
        <f>+'Ark1'!AF210</f>
        <v>75.518778315466889</v>
      </c>
      <c r="J39" s="87"/>
      <c r="K39" s="377">
        <f>+'Ark1'!S210</f>
        <v>3.4020730016217353</v>
      </c>
      <c r="L39" s="377"/>
      <c r="M39" s="43"/>
      <c r="N39" s="409">
        <f>+'Ark1'!AR210</f>
        <v>215.15201314708295</v>
      </c>
      <c r="O39" s="409">
        <f>+'Ark1'!AS210</f>
        <v>26.170075244420527</v>
      </c>
      <c r="P39" s="43"/>
      <c r="Q39" s="53">
        <f>+'Ark1'!T210</f>
        <v>7.331492232119774</v>
      </c>
      <c r="R39" s="305">
        <f>+'Ark1'!U210</f>
        <v>260.90564293604945</v>
      </c>
      <c r="S39" s="377"/>
      <c r="T39" s="76">
        <f>+'Ark1'!W210</f>
        <v>63.590852469034253</v>
      </c>
      <c r="U39" s="76">
        <f>+'Ark1'!X210</f>
        <v>4.411591886619501</v>
      </c>
      <c r="V39" s="94">
        <f>+'Ark1'!AG210</f>
        <v>1087.8459801477161</v>
      </c>
      <c r="W39" s="123">
        <f>+'Ark1'!AH210</f>
        <v>100</v>
      </c>
      <c r="X39" s="94">
        <f>+'Ark1'!AI210</f>
        <v>17.009424871318778</v>
      </c>
      <c r="Y39" s="76">
        <f>+'Ark1'!Y210</f>
        <v>47.781550770313935</v>
      </c>
      <c r="Z39" s="53">
        <f>+'Ark1'!Z210</f>
        <v>1.4655397740024612</v>
      </c>
      <c r="AA39" s="53">
        <f>+'Ark1'!AA210</f>
        <v>2.2982672656449341</v>
      </c>
      <c r="AB39" s="305">
        <f t="shared" si="2"/>
        <v>239.8369325229493</v>
      </c>
      <c r="AC39" s="76">
        <f t="shared" si="3"/>
        <v>5.7395116686901391</v>
      </c>
      <c r="AD39" s="43"/>
      <c r="AE39" s="4"/>
      <c r="AF39" s="4"/>
      <c r="AG39" s="4"/>
      <c r="AH39" s="4"/>
      <c r="AI39" s="4"/>
    </row>
    <row r="40" spans="1:41" ht="15" customHeight="1">
      <c r="A40" s="43"/>
      <c r="B40" s="51">
        <f>+'Ark1'!C211</f>
        <v>2020</v>
      </c>
      <c r="C40" s="51">
        <f>+'Ark1'!H211</f>
        <v>1</v>
      </c>
      <c r="D40" s="52" t="s">
        <v>76</v>
      </c>
      <c r="E40" s="51">
        <f>+'Ark1'!Q211</f>
        <v>7091</v>
      </c>
      <c r="F40" s="76">
        <f>+'Ark1'!R211</f>
        <v>36961</v>
      </c>
      <c r="G40" s="66">
        <f>+'Ark1'!AE211</f>
        <v>73.745144394712611</v>
      </c>
      <c r="H40" s="66"/>
      <c r="I40" s="66">
        <f>+'Ark1'!AF211</f>
        <v>73.801627651483386</v>
      </c>
      <c r="J40" s="87"/>
      <c r="K40" s="377">
        <f>+'Ark1'!S211</f>
        <v>3.7126430561943673</v>
      </c>
      <c r="L40" s="377"/>
      <c r="M40" s="43"/>
      <c r="N40" s="409">
        <f>+'Ark1'!AR211</f>
        <v>214.99886437378328</v>
      </c>
      <c r="O40" s="409">
        <f>+'Ark1'!AS211</f>
        <v>26.605094664539543</v>
      </c>
      <c r="P40" s="43"/>
      <c r="Q40" s="53">
        <f>+'Ark1'!T211</f>
        <v>7.5563161169881745</v>
      </c>
      <c r="R40" s="305">
        <f>+'Ark1'!U211</f>
        <v>264.46871973160881</v>
      </c>
      <c r="S40" s="377"/>
      <c r="T40" s="76">
        <f>+'Ark1'!W211</f>
        <v>68.913178755986024</v>
      </c>
      <c r="U40" s="76">
        <f>+'Ark1'!X211</f>
        <v>5.1216146749276259</v>
      </c>
      <c r="V40" s="94">
        <f>+'Ark1'!AG211</f>
        <v>1078.3627820057961</v>
      </c>
      <c r="W40" s="123">
        <f>+'Ark1'!AH211</f>
        <v>100</v>
      </c>
      <c r="X40" s="94">
        <f>+'Ark1'!AI211</f>
        <v>20.716430832499121</v>
      </c>
      <c r="Y40" s="76">
        <f>+'Ark1'!Y211</f>
        <v>48.747757585917562</v>
      </c>
      <c r="Z40" s="53">
        <f>+'Ark1'!Z211</f>
        <v>1.5437224402158838</v>
      </c>
      <c r="AA40" s="53">
        <f>+'Ark1'!AA211</f>
        <v>2.2314534349402715</v>
      </c>
      <c r="AB40" s="305">
        <f t="shared" ref="AB40" si="4">1000*R40/V40</f>
        <v>245.25022946330441</v>
      </c>
      <c r="AC40" s="76">
        <f t="shared" ref="AC40" si="5">+F40/E40</f>
        <v>5.2123818925398391</v>
      </c>
      <c r="AD40" s="43"/>
      <c r="AE40" s="4"/>
      <c r="AF40" s="4"/>
      <c r="AG40" s="4"/>
      <c r="AH40" s="4"/>
      <c r="AI40" s="4"/>
    </row>
    <row r="41" spans="1:41" ht="15" customHeight="1">
      <c r="A41" s="43"/>
      <c r="B41" s="51">
        <f>+'Ark1'!C212</f>
        <v>2021</v>
      </c>
      <c r="C41" s="51">
        <f>+'Ark1'!H212</f>
        <v>1</v>
      </c>
      <c r="D41" s="52" t="s">
        <v>76</v>
      </c>
      <c r="E41" s="51">
        <f>+'Ark1'!Q212</f>
        <v>6901</v>
      </c>
      <c r="F41" s="76">
        <f>+'Ark1'!R212</f>
        <v>37096</v>
      </c>
      <c r="G41" s="66">
        <f>+'Ark1'!AE212</f>
        <v>73.823590752707702</v>
      </c>
      <c r="H41" s="66"/>
      <c r="I41" s="66">
        <f>+'Ark1'!AF212</f>
        <v>73.837141512375737</v>
      </c>
      <c r="J41" s="87"/>
      <c r="K41" s="377">
        <f>+'Ark1'!S212</f>
        <v>3.8385540219969823</v>
      </c>
      <c r="L41" s="377"/>
      <c r="M41" s="43"/>
      <c r="N41" s="409">
        <f>+'Ark1'!AR212</f>
        <v>215.48451500067264</v>
      </c>
      <c r="O41" s="409">
        <f>+'Ark1'!AS212</f>
        <v>26.753994518414071</v>
      </c>
      <c r="P41" s="43"/>
      <c r="Q41" s="53">
        <f>+'Ark1'!T212</f>
        <v>7.6327366832003491</v>
      </c>
      <c r="R41" s="305">
        <f>+'Ark1'!U212</f>
        <v>267.61902954496401</v>
      </c>
      <c r="S41" s="377"/>
      <c r="T41" s="76">
        <f>+'Ark1'!W212</f>
        <v>70.260944576234621</v>
      </c>
      <c r="U41" s="76">
        <f>+'Ark1'!X212</f>
        <v>5.930558550787147</v>
      </c>
      <c r="V41" s="94">
        <f>+'Ark1'!AG212</f>
        <v>1077.52315951334</v>
      </c>
      <c r="W41" s="123">
        <f>+'Ark1'!AH212</f>
        <v>98.840845374164346</v>
      </c>
      <c r="X41" s="94">
        <f>+'Ark1'!AI212</f>
        <v>21.773237006685353</v>
      </c>
      <c r="Y41" s="76">
        <f>+'Ark1'!Y212</f>
        <v>49.198917871777525</v>
      </c>
      <c r="Z41" s="53">
        <f>+'Ark1'!Z212</f>
        <v>1.5866879704918597</v>
      </c>
      <c r="AA41" s="53">
        <f>+'Ark1'!AA212</f>
        <v>2.2662230214000969</v>
      </c>
      <c r="AB41" s="305">
        <f>1000*R41/V41</f>
        <v>248.36499074955691</v>
      </c>
      <c r="AC41" s="76">
        <f>+F41/E41</f>
        <v>5.3754528329227647</v>
      </c>
      <c r="AD41" s="43"/>
      <c r="AE41" s="4"/>
      <c r="AF41" s="4"/>
      <c r="AG41" s="4"/>
      <c r="AH41" s="4"/>
      <c r="AI41" s="4"/>
    </row>
    <row r="42" spans="1:41" ht="15" customHeight="1">
      <c r="A42" s="43"/>
      <c r="B42" s="51">
        <f>+'Ark1'!C213</f>
        <v>2022</v>
      </c>
      <c r="C42" s="51">
        <f>+'Ark1'!H213</f>
        <v>1</v>
      </c>
      <c r="D42" s="52" t="s">
        <v>76</v>
      </c>
      <c r="E42" s="51">
        <f>+'Ark1'!Q213</f>
        <v>6837</v>
      </c>
      <c r="F42" s="76">
        <f>+'Ark1'!R213</f>
        <v>40642</v>
      </c>
      <c r="G42" s="66">
        <f>+'Ark1'!AE213</f>
        <v>74.25909007856751</v>
      </c>
      <c r="H42" s="66"/>
      <c r="I42" s="66">
        <f>+'Ark1'!AF213</f>
        <v>74.375862572363616</v>
      </c>
      <c r="J42" s="87"/>
      <c r="K42" s="377">
        <f>+'Ark1'!S213</f>
        <v>3.7406630297943777</v>
      </c>
      <c r="L42" s="377"/>
      <c r="M42" s="43"/>
      <c r="N42" s="409">
        <f>+'Ark1'!AR213</f>
        <v>216.12708139070196</v>
      </c>
      <c r="O42" s="409">
        <f>+'Ark1'!AS213</f>
        <v>26.415239888221244</v>
      </c>
      <c r="P42" s="43"/>
      <c r="Q42" s="53">
        <f>+'Ark1'!T213</f>
        <v>7.4500516706854993</v>
      </c>
      <c r="R42" s="305">
        <f>+'Ark1'!U213</f>
        <v>266.32647384479247</v>
      </c>
      <c r="S42" s="377"/>
      <c r="T42" s="76">
        <f>+'Ark1'!W213</f>
        <v>66.898774666601071</v>
      </c>
      <c r="U42" s="76">
        <f>+'Ark1'!X213</f>
        <v>6.0356281679051218</v>
      </c>
      <c r="V42" s="94">
        <f>+'Ark1'!AG213</f>
        <v>1078.8833089116822</v>
      </c>
      <c r="W42" s="123">
        <f>+'Ark1'!AH213</f>
        <v>91.511244525367843</v>
      </c>
      <c r="X42" s="94">
        <f>+'Ark1'!AI213</f>
        <v>16.874169578268795</v>
      </c>
      <c r="Y42" s="76">
        <f>+'Ark1'!Y213</f>
        <v>50.084478009330248</v>
      </c>
      <c r="Z42" s="53">
        <f>+'Ark1'!Z213</f>
        <v>1.555055446647617</v>
      </c>
      <c r="AA42" s="53">
        <f>+'Ark1'!AA213</f>
        <v>2.2324839682201763</v>
      </c>
      <c r="AB42" s="305">
        <f>1000*R42/V42</f>
        <v>246.85382714229576</v>
      </c>
      <c r="AC42" s="76">
        <f>+F42/E42</f>
        <v>5.9444200672809711</v>
      </c>
      <c r="AD42" s="43"/>
      <c r="AE42" s="4"/>
      <c r="AF42" s="4"/>
      <c r="AG42" s="4"/>
      <c r="AH42" s="4"/>
      <c r="AI42" s="4"/>
    </row>
    <row r="43" spans="1:41" s="533" customFormat="1" ht="15" customHeight="1">
      <c r="A43" s="43"/>
      <c r="B43" s="51">
        <f>+'Ark1'!C214</f>
        <v>2023</v>
      </c>
      <c r="C43" s="51">
        <f>+'Ark1'!H214</f>
        <v>1</v>
      </c>
      <c r="D43" s="52" t="s">
        <v>76</v>
      </c>
      <c r="E43" s="51">
        <f>+'Ark1'!Q214</f>
        <v>6528</v>
      </c>
      <c r="F43" s="76">
        <f>+'Ark1'!R214</f>
        <v>37015</v>
      </c>
      <c r="G43" s="66">
        <f>+'Ark1'!AE214</f>
        <v>73.259312037366897</v>
      </c>
      <c r="H43" s="66"/>
      <c r="I43" s="66">
        <f>+'Ark1'!AF214</f>
        <v>73.545151175087355</v>
      </c>
      <c r="J43" s="87"/>
      <c r="K43" s="377">
        <f>+'Ark1'!S214</f>
        <v>3.739109219550544</v>
      </c>
      <c r="L43" s="377"/>
      <c r="M43" s="43"/>
      <c r="N43" s="409">
        <f>+'Ark1'!AR214</f>
        <v>215.44310200306393</v>
      </c>
      <c r="O43" s="409">
        <f>+'Ark1'!AS214</f>
        <v>26.413641752943526</v>
      </c>
      <c r="P43" s="43"/>
      <c r="Q43" s="53">
        <f>+'Ark1'!T214</f>
        <v>7.4652438200729438</v>
      </c>
      <c r="R43" s="305">
        <f>+'Ark1'!U214</f>
        <v>263.47143590436377</v>
      </c>
      <c r="S43" s="377"/>
      <c r="T43" s="76">
        <f>+'Ark1'!W214</f>
        <v>67.18627583412129</v>
      </c>
      <c r="U43" s="76">
        <f>+'Ark1'!X214</f>
        <v>5.7057949479940557</v>
      </c>
      <c r="V43" s="94">
        <f>+'Ark1'!AG214</f>
        <v>1074.2855449894503</v>
      </c>
      <c r="W43" s="123">
        <f>+'Ark1'!AH214</f>
        <v>93.402674591381853</v>
      </c>
      <c r="X43" s="94">
        <f>+'Ark1'!AI214</f>
        <v>18.746454140213434</v>
      </c>
      <c r="Y43" s="76">
        <f>+'Ark1'!Y214</f>
        <v>50.804302114193888</v>
      </c>
      <c r="Z43" s="53">
        <f>+'Ark1'!Z214</f>
        <v>1.5820449132596677</v>
      </c>
      <c r="AA43" s="53">
        <f>+'Ark1'!AA214</f>
        <v>2.2349080274090216</v>
      </c>
      <c r="AB43" s="305">
        <f t="shared" ref="AB43:AB44" si="6">1000*R43/V43</f>
        <v>245.25270504961611</v>
      </c>
      <c r="AC43" s="76">
        <f t="shared" ref="AC43:AC44" si="7">+F43/E43</f>
        <v>5.6701899509803919</v>
      </c>
      <c r="AD43" s="43"/>
      <c r="AE43" s="4"/>
      <c r="AF43" s="4"/>
      <c r="AG43" s="4"/>
      <c r="AH43" s="4"/>
      <c r="AI43" s="4"/>
    </row>
    <row r="44" spans="1:41" ht="15" customHeight="1">
      <c r="A44" s="43"/>
      <c r="B44" s="91">
        <f>+'Ark1'!C215</f>
        <v>2024</v>
      </c>
      <c r="C44" s="91">
        <f>+'Ark1'!H215</f>
        <v>1</v>
      </c>
      <c r="D44" s="91" t="s">
        <v>76</v>
      </c>
      <c r="E44" s="91">
        <f>+'Ark1'!Q215</f>
        <v>6260</v>
      </c>
      <c r="F44" s="115">
        <f>+'Ark1'!R215</f>
        <v>33134</v>
      </c>
      <c r="G44" s="114">
        <f>+'Ark1'!AE215</f>
        <v>73.230782831631515</v>
      </c>
      <c r="H44" s="114"/>
      <c r="I44" s="114">
        <f>+'Ark1'!AF215</f>
        <v>73.489332562237564</v>
      </c>
      <c r="J44" s="535"/>
      <c r="K44" s="113">
        <f>+'Ark1'!S215</f>
        <v>3.8077702804926026</v>
      </c>
      <c r="L44" s="113"/>
      <c r="M44" s="91"/>
      <c r="N44" s="114">
        <f>+'Ark1'!AR215</f>
        <v>215.68479772337744</v>
      </c>
      <c r="O44" s="114">
        <f>+'Ark1'!AS215</f>
        <v>26.586396969637232</v>
      </c>
      <c r="P44" s="91"/>
      <c r="Q44" s="113">
        <f>+'Ark1'!T215</f>
        <v>7.4796281764954431</v>
      </c>
      <c r="R44" s="115">
        <f>+'Ark1'!U215</f>
        <v>266.23905655821562</v>
      </c>
      <c r="S44" s="113"/>
      <c r="T44" s="115">
        <f>+'Ark1'!W215</f>
        <v>67.356793625882773</v>
      </c>
      <c r="U44" s="115">
        <f>+'Ark1'!X215</f>
        <v>6.2594313997706292</v>
      </c>
      <c r="V44" s="115">
        <f>+'Ark1'!AG215</f>
        <v>1073.8184199463183</v>
      </c>
      <c r="W44" s="114">
        <f>+'Ark1'!AH215</f>
        <v>93.269753123679621</v>
      </c>
      <c r="X44" s="115">
        <f>+'Ark1'!AI215</f>
        <v>19.297398442687271</v>
      </c>
      <c r="Y44" s="115">
        <f>+'Ark1'!Y215</f>
        <v>51.750140460620734</v>
      </c>
      <c r="Z44" s="113">
        <f>+'Ark1'!Z215</f>
        <v>1.5846884221781696</v>
      </c>
      <c r="AA44" s="113">
        <f>+'Ark1'!AA215</f>
        <v>2.2461931942941282</v>
      </c>
      <c r="AB44" s="115">
        <f t="shared" si="6"/>
        <v>247.93675691605785</v>
      </c>
      <c r="AC44" s="115">
        <f t="shared" si="7"/>
        <v>5.29297124600639</v>
      </c>
      <c r="AD44" s="43"/>
      <c r="AE44" s="4"/>
      <c r="AF44" s="4"/>
      <c r="AG44" s="4"/>
      <c r="AH44" s="4"/>
      <c r="AI44" s="4"/>
    </row>
    <row r="45" spans="1:41" ht="15.6">
      <c r="A45" s="43"/>
      <c r="B45" s="43"/>
      <c r="C45" s="43"/>
      <c r="D45" s="43"/>
      <c r="E45" s="43"/>
      <c r="F45" s="43"/>
      <c r="G45" s="43"/>
      <c r="H45" s="43"/>
      <c r="I45" s="43"/>
      <c r="J45" s="87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"/>
      <c r="AF45" s="4"/>
      <c r="AG45" s="4"/>
      <c r="AH45" s="4"/>
      <c r="AI45" s="4"/>
    </row>
    <row r="46" spans="1:41" ht="15.6">
      <c r="A46" s="43"/>
      <c r="B46">
        <f>+'Ark1'!C216</f>
        <v>1996</v>
      </c>
      <c r="C46">
        <f>+'Ark1'!H216</f>
        <v>2</v>
      </c>
      <c r="D46" s="3" t="s">
        <v>9</v>
      </c>
      <c r="E46">
        <f>+'Ark1'!Q216</f>
        <v>4423</v>
      </c>
      <c r="F46" s="11">
        <f>+'Ark1'!R216</f>
        <v>9440</v>
      </c>
      <c r="G46" s="67">
        <f>+'Ark1'!AE216</f>
        <v>22.092206880411887</v>
      </c>
      <c r="I46" s="67">
        <f>+'Ark1'!AF216</f>
        <v>21.891539149247222</v>
      </c>
      <c r="J46" s="87"/>
      <c r="K46" s="377">
        <f>+'Ark1'!S216</f>
        <v>2.8229872881355926</v>
      </c>
      <c r="L46" s="377"/>
      <c r="M46" s="43"/>
      <c r="N46" s="1"/>
      <c r="O46" s="1"/>
      <c r="P46" s="43"/>
      <c r="Q46" s="1">
        <f>+'Ark1'!T216</f>
        <v>5.910063559322035</v>
      </c>
      <c r="R46" s="374">
        <f>+'Ark1'!U216</f>
        <v>220.436440677966</v>
      </c>
      <c r="S46" s="377"/>
      <c r="T46" s="11">
        <f>+'Ark1'!W216</f>
        <v>37.161016949152547</v>
      </c>
      <c r="U46" s="11">
        <f>+'Ark1'!X216</f>
        <v>0.31779661016949151</v>
      </c>
      <c r="V46" s="234"/>
      <c r="W46" s="410"/>
      <c r="X46" s="234"/>
      <c r="Y46" s="11">
        <f>+'Ark1'!Y216</f>
        <v>39.056877086022695</v>
      </c>
      <c r="Z46" s="1">
        <f>+'Ark1'!Z216</f>
        <v>1.1692209016210591</v>
      </c>
      <c r="AA46" s="1">
        <f>+'Ark1'!AA216</f>
        <v>2.8011923150313542</v>
      </c>
      <c r="AB46" s="115"/>
      <c r="AC46" s="11">
        <f t="shared" ref="AC46:AC64" si="8">+F46/E46</f>
        <v>2.1342979877910921</v>
      </c>
      <c r="AD46" s="43"/>
      <c r="AE46" s="4"/>
      <c r="AF46" s="16"/>
      <c r="AG46" s="16"/>
      <c r="AH46" s="13"/>
      <c r="AI46" s="19"/>
    </row>
    <row r="47" spans="1:41" ht="15.6">
      <c r="A47" s="43"/>
      <c r="B47">
        <f>+'Ark1'!C217</f>
        <v>1997</v>
      </c>
      <c r="C47">
        <f>+'Ark1'!H217</f>
        <v>2</v>
      </c>
      <c r="D47" s="3" t="s">
        <v>9</v>
      </c>
      <c r="E47">
        <f>+'Ark1'!Q217</f>
        <v>4725</v>
      </c>
      <c r="F47" s="11">
        <f>+'Ark1'!R217</f>
        <v>10850</v>
      </c>
      <c r="G47" s="67">
        <f>+'Ark1'!AE217</f>
        <v>21.946014826201726</v>
      </c>
      <c r="I47" s="67">
        <f>+'Ark1'!AF217</f>
        <v>21.742711145992768</v>
      </c>
      <c r="J47" s="87"/>
      <c r="K47" s="377">
        <f>+'Ark1'!S217</f>
        <v>2.5082027649769594</v>
      </c>
      <c r="L47" s="377"/>
      <c r="M47" s="43"/>
      <c r="N47" s="1"/>
      <c r="O47" s="1"/>
      <c r="P47" s="43"/>
      <c r="Q47" s="1">
        <f>+'Ark1'!T217</f>
        <v>5.8689400921658992</v>
      </c>
      <c r="R47" s="374">
        <f>+'Ark1'!U217</f>
        <v>218.23337327188804</v>
      </c>
      <c r="S47" s="377"/>
      <c r="T47" s="11">
        <f>+'Ark1'!W217</f>
        <v>36.055299539170498</v>
      </c>
      <c r="U47" s="11">
        <f>+'Ark1'!X217</f>
        <v>0.3778801843317971</v>
      </c>
      <c r="V47" s="234"/>
      <c r="W47" s="410"/>
      <c r="X47" s="234"/>
      <c r="Y47" s="11">
        <f>+'Ark1'!Y217</f>
        <v>38.43638582580045</v>
      </c>
      <c r="Z47" s="1">
        <f>+'Ark1'!Z217</f>
        <v>1.1228571995955674</v>
      </c>
      <c r="AA47" s="1">
        <f>+'Ark1'!AA217</f>
        <v>2.6410030354540326</v>
      </c>
      <c r="AB47" s="115"/>
      <c r="AC47" s="11">
        <f t="shared" si="8"/>
        <v>2.2962962962962963</v>
      </c>
      <c r="AD47" s="43"/>
      <c r="AE47" s="4"/>
      <c r="AF47" s="16"/>
      <c r="AG47" s="16"/>
      <c r="AH47" s="13"/>
      <c r="AI47" s="19"/>
    </row>
    <row r="48" spans="1:41" ht="15.6">
      <c r="A48" s="43"/>
      <c r="B48">
        <f>+'Ark1'!C218</f>
        <v>1998</v>
      </c>
      <c r="C48">
        <f>+'Ark1'!H218</f>
        <v>2</v>
      </c>
      <c r="D48" s="3" t="s">
        <v>9</v>
      </c>
      <c r="E48">
        <f>+'Ark1'!Q218</f>
        <v>4670</v>
      </c>
      <c r="F48" s="11">
        <f>+'Ark1'!R218</f>
        <v>11362.75</v>
      </c>
      <c r="G48" s="67">
        <f>+'Ark1'!AE218</f>
        <v>22.455251053570279</v>
      </c>
      <c r="I48" s="67">
        <f>+'Ark1'!AF218</f>
        <v>22.122023105224748</v>
      </c>
      <c r="J48" s="87"/>
      <c r="K48" s="377">
        <f>+'Ark1'!S218</f>
        <v>2.4676244747090275</v>
      </c>
      <c r="L48" s="377"/>
      <c r="M48" s="43"/>
      <c r="N48" s="1"/>
      <c r="O48" s="1"/>
      <c r="P48" s="43"/>
      <c r="Q48" s="1">
        <f>+'Ark1'!T218</f>
        <v>6.0824184286374336</v>
      </c>
      <c r="R48" s="374">
        <f>+'Ark1'!U218</f>
        <v>217.58121933510836</v>
      </c>
      <c r="S48" s="377"/>
      <c r="T48" s="11">
        <f>+'Ark1'!W218</f>
        <v>39.981518558447569</v>
      </c>
      <c r="U48" s="11">
        <f>+'Ark1'!X218</f>
        <v>0.29042265296693143</v>
      </c>
      <c r="V48" s="234"/>
      <c r="W48" s="410"/>
      <c r="X48" s="234"/>
      <c r="Y48" s="11">
        <f>+'Ark1'!Y218</f>
        <v>37.931197023812558</v>
      </c>
      <c r="Z48" s="1">
        <f>+'Ark1'!Z218</f>
        <v>1.032582961737428</v>
      </c>
      <c r="AA48" s="1">
        <f>+'Ark1'!AA218</f>
        <v>2.562884325480232</v>
      </c>
      <c r="AB48" s="115"/>
      <c r="AC48" s="11">
        <f t="shared" si="8"/>
        <v>2.43313704496788</v>
      </c>
      <c r="AD48" s="43"/>
      <c r="AE48" s="4"/>
      <c r="AF48" s="16"/>
      <c r="AG48" s="16"/>
      <c r="AH48" s="5"/>
      <c r="AI48" s="19"/>
    </row>
    <row r="49" spans="1:35" ht="15.6">
      <c r="A49" s="43"/>
      <c r="B49">
        <f>+'Ark1'!C219</f>
        <v>1999</v>
      </c>
      <c r="C49">
        <f>+'Ark1'!H219</f>
        <v>2</v>
      </c>
      <c r="D49" s="3" t="s">
        <v>9</v>
      </c>
      <c r="E49">
        <f>+'Ark1'!Q219</f>
        <v>4929</v>
      </c>
      <c r="F49" s="11">
        <f>+'Ark1'!R219</f>
        <v>12505.5</v>
      </c>
      <c r="G49" s="67">
        <f>+'Ark1'!AE219</f>
        <v>23.16745015399578</v>
      </c>
      <c r="I49" s="67">
        <f>+'Ark1'!AF219</f>
        <v>22.865893802965459</v>
      </c>
      <c r="J49" s="87"/>
      <c r="K49" s="377">
        <f>+'Ark1'!S219</f>
        <v>2.386150093958658</v>
      </c>
      <c r="L49" s="377"/>
      <c r="M49" s="43"/>
      <c r="N49" s="1"/>
      <c r="O49" s="1"/>
      <c r="P49" s="43"/>
      <c r="Q49" s="1">
        <f>+'Ark1'!T219</f>
        <v>5.8677381951941143</v>
      </c>
      <c r="R49" s="374">
        <f>+'Ark1'!U219</f>
        <v>216.15486785814315</v>
      </c>
      <c r="S49" s="377"/>
      <c r="T49" s="11">
        <f>+'Ark1'!W219</f>
        <v>37.079684938627011</v>
      </c>
      <c r="U49" s="11">
        <f>+'Ark1'!X219</f>
        <v>0.40782055895406005</v>
      </c>
      <c r="V49" s="234"/>
      <c r="W49" s="410"/>
      <c r="X49" s="234"/>
      <c r="Y49" s="11">
        <f>+'Ark1'!Y219</f>
        <v>38.803568953506208</v>
      </c>
      <c r="Z49" s="1">
        <f>+'Ark1'!Z219</f>
        <v>1.0151103871494602</v>
      </c>
      <c r="AA49" s="1">
        <f>+'Ark1'!AA219</f>
        <v>2.5714722692166632</v>
      </c>
      <c r="AB49" s="115"/>
      <c r="AC49" s="11">
        <f t="shared" si="8"/>
        <v>2.5371272063298842</v>
      </c>
      <c r="AD49" s="43"/>
      <c r="AE49" s="4"/>
      <c r="AF49" s="16"/>
      <c r="AG49" s="16"/>
      <c r="AH49" s="5"/>
      <c r="AI49" s="19"/>
    </row>
    <row r="50" spans="1:35" ht="15.6">
      <c r="A50" s="43"/>
      <c r="B50">
        <f>+'Ark1'!C220</f>
        <v>2000</v>
      </c>
      <c r="C50">
        <f>+'Ark1'!H220</f>
        <v>2</v>
      </c>
      <c r="D50" s="3" t="s">
        <v>9</v>
      </c>
      <c r="E50">
        <f>+'Ark1'!Q220</f>
        <v>4941</v>
      </c>
      <c r="F50" s="11">
        <f>+'Ark1'!R220</f>
        <v>14233</v>
      </c>
      <c r="G50" s="67">
        <f>+'Ark1'!AE220</f>
        <v>24.731967540704446</v>
      </c>
      <c r="I50" s="67">
        <f>+'Ark1'!AF220</f>
        <v>24.44466640698484</v>
      </c>
      <c r="J50" s="87"/>
      <c r="K50" s="377">
        <f>+'Ark1'!S220</f>
        <v>2.4405255392397951</v>
      </c>
      <c r="L50" s="377"/>
      <c r="M50" s="43"/>
      <c r="N50" s="1"/>
      <c r="O50" s="1"/>
      <c r="P50" s="43"/>
      <c r="Q50" s="1">
        <f>+'Ark1'!T220</f>
        <v>5.9177264104545779</v>
      </c>
      <c r="R50" s="374">
        <f>+'Ark1'!U220</f>
        <v>216.70523431462155</v>
      </c>
      <c r="S50" s="377"/>
      <c r="T50" s="11">
        <f>+'Ark1'!W220</f>
        <v>37.904868966486333</v>
      </c>
      <c r="U50" s="11">
        <f>+'Ark1'!X220</f>
        <v>0.37939998594814872</v>
      </c>
      <c r="V50" s="234"/>
      <c r="W50" s="410"/>
      <c r="X50" s="234"/>
      <c r="Y50" s="11">
        <f>+'Ark1'!Y220</f>
        <v>38.561996334523286</v>
      </c>
      <c r="Z50" s="1">
        <f>+'Ark1'!Z220</f>
        <v>1.0539412525907184</v>
      </c>
      <c r="AA50" s="1">
        <f>+'Ark1'!AA220</f>
        <v>2.5493465758211129</v>
      </c>
      <c r="AB50" s="115"/>
      <c r="AC50" s="11">
        <f t="shared" si="8"/>
        <v>2.8805909734871484</v>
      </c>
      <c r="AD50" s="43"/>
      <c r="AE50" s="4"/>
      <c r="AF50" s="16"/>
      <c r="AG50" s="16"/>
      <c r="AH50" s="5"/>
      <c r="AI50" s="19"/>
    </row>
    <row r="51" spans="1:35" ht="15.6">
      <c r="A51" s="43"/>
      <c r="B51">
        <f>+'Ark1'!C221</f>
        <v>2001</v>
      </c>
      <c r="C51">
        <f>+'Ark1'!H221</f>
        <v>2</v>
      </c>
      <c r="D51" s="3" t="s">
        <v>9</v>
      </c>
      <c r="E51">
        <f>+'Ark1'!Q221</f>
        <v>4487</v>
      </c>
      <c r="F51" s="11">
        <f>+'Ark1'!R221</f>
        <v>12226</v>
      </c>
      <c r="G51" s="67">
        <f>+'Ark1'!AE221</f>
        <v>23.724603652028804</v>
      </c>
      <c r="I51" s="67">
        <f>+'Ark1'!AF221</f>
        <v>23.517897062980623</v>
      </c>
      <c r="J51" s="87"/>
      <c r="K51" s="377">
        <f>+'Ark1'!S221</f>
        <v>2.4405365614264682</v>
      </c>
      <c r="L51" s="377"/>
      <c r="M51" s="43"/>
      <c r="N51" s="1"/>
      <c r="O51" s="1"/>
      <c r="P51" s="43"/>
      <c r="Q51" s="1">
        <f>+'Ark1'!T221</f>
        <v>5.809422542123345</v>
      </c>
      <c r="R51" s="374">
        <f>+'Ark1'!U221</f>
        <v>218.97076721740453</v>
      </c>
      <c r="S51" s="377"/>
      <c r="T51" s="11">
        <f>+'Ark1'!W221</f>
        <v>37.199411091117298</v>
      </c>
      <c r="U51" s="11">
        <f>+'Ark1'!X221</f>
        <v>0.53165385244560781</v>
      </c>
      <c r="V51" s="234"/>
      <c r="W51" s="410"/>
      <c r="X51" s="234"/>
      <c r="Y51" s="11">
        <f>+'Ark1'!Y221</f>
        <v>40.762550364324809</v>
      </c>
      <c r="Z51" s="1">
        <f>+'Ark1'!Z221</f>
        <v>1.0989514387336099</v>
      </c>
      <c r="AA51" s="1">
        <f>+'Ark1'!AA221</f>
        <v>2.6888655444581695</v>
      </c>
      <c r="AB51" s="115"/>
      <c r="AC51" s="11">
        <f t="shared" si="8"/>
        <v>2.724760418988188</v>
      </c>
      <c r="AD51" s="43"/>
      <c r="AE51" s="4"/>
      <c r="AF51" s="16"/>
      <c r="AG51" s="16"/>
      <c r="AH51" s="5"/>
      <c r="AI51" s="19"/>
    </row>
    <row r="52" spans="1:35" ht="15.6">
      <c r="A52" s="43"/>
      <c r="B52">
        <f>+'Ark1'!C222</f>
        <v>2002</v>
      </c>
      <c r="C52">
        <f>+'Ark1'!H222</f>
        <v>2</v>
      </c>
      <c r="D52" s="3" t="s">
        <v>9</v>
      </c>
      <c r="E52">
        <f>+'Ark1'!Q222</f>
        <v>4052</v>
      </c>
      <c r="F52" s="11">
        <f>+'Ark1'!R222</f>
        <v>10867</v>
      </c>
      <c r="G52" s="67">
        <f>+'Ark1'!AE222</f>
        <v>21.416605900553797</v>
      </c>
      <c r="I52" s="67">
        <f>+'Ark1'!AF222</f>
        <v>21.154011213254631</v>
      </c>
      <c r="J52" s="87"/>
      <c r="K52" s="377">
        <f>+'Ark1'!S222</f>
        <v>2.271924174105088</v>
      </c>
      <c r="L52" s="377"/>
      <c r="M52" s="43"/>
      <c r="N52" s="1"/>
      <c r="O52" s="1"/>
      <c r="P52" s="43"/>
      <c r="Q52" s="1">
        <f>+'Ark1'!T222</f>
        <v>5.7431673875034521</v>
      </c>
      <c r="R52" s="374">
        <f>+'Ark1'!U222</f>
        <v>217.36331094138257</v>
      </c>
      <c r="S52" s="377"/>
      <c r="T52" s="11">
        <f>+'Ark1'!W222</f>
        <v>35.575595840618377</v>
      </c>
      <c r="U52" s="11">
        <f>+'Ark1'!X222</f>
        <v>0.43250207048863526</v>
      </c>
      <c r="V52" s="234"/>
      <c r="W52" s="410"/>
      <c r="X52" s="234"/>
      <c r="Y52" s="11">
        <f>+'Ark1'!Y222</f>
        <v>39.937388632370926</v>
      </c>
      <c r="Z52" s="1">
        <f>+'Ark1'!Z222</f>
        <v>1.0265395203824843</v>
      </c>
      <c r="AA52" s="1">
        <f>+'Ark1'!AA222</f>
        <v>2.6880062807919014</v>
      </c>
      <c r="AB52" s="115"/>
      <c r="AC52" s="11">
        <f t="shared" si="8"/>
        <v>2.6818854886475814</v>
      </c>
      <c r="AD52" s="43"/>
      <c r="AE52" s="4"/>
      <c r="AF52" s="16"/>
      <c r="AG52" s="16"/>
      <c r="AH52" s="5"/>
      <c r="AI52" s="19"/>
    </row>
    <row r="53" spans="1:35" ht="15.6">
      <c r="A53" s="43"/>
      <c r="B53">
        <f>+'Ark1'!C223</f>
        <v>2003</v>
      </c>
      <c r="C53">
        <f>+'Ark1'!H223</f>
        <v>2</v>
      </c>
      <c r="D53" s="3" t="s">
        <v>9</v>
      </c>
      <c r="E53">
        <f>+'Ark1'!Q223</f>
        <v>3848</v>
      </c>
      <c r="F53" s="11">
        <f>+'Ark1'!R223</f>
        <v>9724</v>
      </c>
      <c r="G53" s="67">
        <f>+'Ark1'!AE223</f>
        <v>22.697882869214059</v>
      </c>
      <c r="I53" s="67">
        <f>+'Ark1'!AF223</f>
        <v>22.322398603116142</v>
      </c>
      <c r="J53" s="87"/>
      <c r="K53" s="377">
        <f>+'Ark1'!S223</f>
        <v>2.4062114356232001</v>
      </c>
      <c r="L53" s="377"/>
      <c r="M53" s="43"/>
      <c r="N53" s="1"/>
      <c r="O53" s="1"/>
      <c r="P53" s="43"/>
      <c r="Q53" s="1">
        <f>+'Ark1'!T223</f>
        <v>5.9053887289181404</v>
      </c>
      <c r="R53" s="374">
        <f>+'Ark1'!U223</f>
        <v>219.68057383792657</v>
      </c>
      <c r="S53" s="377"/>
      <c r="T53" s="11">
        <f>+'Ark1'!W223</f>
        <v>36.939531057178115</v>
      </c>
      <c r="U53" s="11">
        <f>+'Ark1'!X223</f>
        <v>0.55532702591526117</v>
      </c>
      <c r="V53" s="234"/>
      <c r="W53" s="410"/>
      <c r="X53" s="234"/>
      <c r="Y53" s="11">
        <f>+'Ark1'!Y223</f>
        <v>39.643760672039726</v>
      </c>
      <c r="Z53" s="1">
        <f>+'Ark1'!Z223</f>
        <v>1.0904895717507417</v>
      </c>
      <c r="AA53" s="1">
        <f>+'Ark1'!AA223</f>
        <v>2.6957879151758304</v>
      </c>
      <c r="AB53" s="115"/>
      <c r="AC53" s="11">
        <f t="shared" si="8"/>
        <v>2.5270270270270272</v>
      </c>
      <c r="AD53" s="43"/>
      <c r="AE53" s="4"/>
      <c r="AF53" s="16"/>
      <c r="AG53" s="16"/>
      <c r="AH53" s="5"/>
      <c r="AI53" s="19"/>
    </row>
    <row r="54" spans="1:35" ht="15.6">
      <c r="A54" s="43"/>
      <c r="B54">
        <f>+'Ark1'!C224</f>
        <v>2004</v>
      </c>
      <c r="C54">
        <f>+'Ark1'!H224</f>
        <v>2</v>
      </c>
      <c r="D54" s="3" t="s">
        <v>9</v>
      </c>
      <c r="E54">
        <f>+'Ark1'!Q224</f>
        <v>3724</v>
      </c>
      <c r="F54" s="11">
        <f>+'Ark1'!R224</f>
        <v>10067</v>
      </c>
      <c r="G54" s="67">
        <f>+'Ark1'!AE224</f>
        <v>22.734355592692129</v>
      </c>
      <c r="I54" s="67">
        <f>+'Ark1'!AF224</f>
        <v>22.33140370384422</v>
      </c>
      <c r="J54" s="87"/>
      <c r="K54" s="377">
        <f>+'Ark1'!S224</f>
        <v>2.7458031191020158</v>
      </c>
      <c r="L54" s="377"/>
      <c r="M54" s="43"/>
      <c r="N54" s="1"/>
      <c r="O54" s="1"/>
      <c r="P54" s="43"/>
      <c r="Q54" s="1">
        <f>+'Ark1'!T224</f>
        <v>5.8062978047084561</v>
      </c>
      <c r="R54" s="374">
        <f>+'Ark1'!U224</f>
        <v>222.51760206615643</v>
      </c>
      <c r="S54" s="377"/>
      <c r="T54" s="11">
        <f>+'Ark1'!W224</f>
        <v>34.637925896493478</v>
      </c>
      <c r="U54" s="11">
        <f>+'Ark1'!X224</f>
        <v>0.67547432204231639</v>
      </c>
      <c r="V54" s="234"/>
      <c r="W54" s="410"/>
      <c r="X54" s="234"/>
      <c r="Y54" s="11">
        <f>+'Ark1'!Y224</f>
        <v>41.040670639740966</v>
      </c>
      <c r="Z54" s="1">
        <f>+'Ark1'!Z224</f>
        <v>1.2679430448928253</v>
      </c>
      <c r="AA54" s="1">
        <f>+'Ark1'!AA224</f>
        <v>2.6313187482591407</v>
      </c>
      <c r="AB54" s="115"/>
      <c r="AC54" s="11">
        <f t="shared" si="8"/>
        <v>2.7032760472610096</v>
      </c>
      <c r="AD54" s="43"/>
      <c r="AE54" s="4"/>
      <c r="AF54" s="16"/>
      <c r="AG54" s="16"/>
      <c r="AH54" s="5"/>
      <c r="AI54" s="19"/>
    </row>
    <row r="55" spans="1:35" ht="15.6">
      <c r="A55" s="43"/>
      <c r="B55">
        <f>+'Ark1'!C225</f>
        <v>2005</v>
      </c>
      <c r="C55">
        <f>+'Ark1'!H225</f>
        <v>2</v>
      </c>
      <c r="D55" s="3" t="s">
        <v>9</v>
      </c>
      <c r="E55">
        <f>+'Ark1'!Q225</f>
        <v>3688</v>
      </c>
      <c r="F55" s="11">
        <f>+'Ark1'!R225</f>
        <v>10534</v>
      </c>
      <c r="G55" s="67">
        <f>+'Ark1'!AE225</f>
        <v>24.799011241245367</v>
      </c>
      <c r="I55" s="67">
        <f>+'Ark1'!AF225</f>
        <v>24.491421046650807</v>
      </c>
      <c r="J55" s="87"/>
      <c r="K55" s="377">
        <f>+'Ark1'!S225</f>
        <v>2.8947218530472756</v>
      </c>
      <c r="L55" s="377"/>
      <c r="M55" s="43"/>
      <c r="N55" s="1"/>
      <c r="O55" s="1"/>
      <c r="P55" s="43"/>
      <c r="Q55" s="1">
        <f>+'Ark1'!T225</f>
        <v>5.8354850958800082</v>
      </c>
      <c r="R55" s="374">
        <f>+'Ark1'!U225</f>
        <v>227.2132997911518</v>
      </c>
      <c r="S55" s="377"/>
      <c r="T55" s="11">
        <f>+'Ark1'!W225</f>
        <v>35.361685969242437</v>
      </c>
      <c r="U55" s="11">
        <f>+'Ark1'!X225</f>
        <v>0.86386937535599029</v>
      </c>
      <c r="V55" s="234"/>
      <c r="W55" s="410"/>
      <c r="X55" s="234"/>
      <c r="Y55" s="11">
        <f>+'Ark1'!Y225</f>
        <v>42.038389186978577</v>
      </c>
      <c r="Z55" s="1">
        <f>+'Ark1'!Z225</f>
        <v>1.3673984359123517</v>
      </c>
      <c r="AA55" s="1">
        <f>+'Ark1'!AA225</f>
        <v>2.5922489594660236</v>
      </c>
      <c r="AB55" s="115"/>
      <c r="AC55" s="11">
        <f t="shared" si="8"/>
        <v>2.8562906724511929</v>
      </c>
      <c r="AD55" s="43"/>
      <c r="AE55" s="4"/>
      <c r="AF55" s="16"/>
      <c r="AG55" s="16"/>
      <c r="AH55" s="5"/>
      <c r="AI55" s="19"/>
    </row>
    <row r="56" spans="1:35" ht="15.6">
      <c r="A56" s="43"/>
      <c r="B56">
        <f>+'Ark1'!C226</f>
        <v>2006</v>
      </c>
      <c r="C56">
        <f>+'Ark1'!H226</f>
        <v>2</v>
      </c>
      <c r="D56" s="3" t="s">
        <v>9</v>
      </c>
      <c r="E56">
        <f>+'Ark1'!Q226</f>
        <v>3542</v>
      </c>
      <c r="F56" s="11">
        <f>+'Ark1'!R226</f>
        <v>10447</v>
      </c>
      <c r="G56" s="67">
        <f>+'Ark1'!AE226</f>
        <v>24.849551628172499</v>
      </c>
      <c r="I56" s="67">
        <f>+'Ark1'!AF226</f>
        <v>24.520539031300757</v>
      </c>
      <c r="J56" s="87"/>
      <c r="K56" s="377">
        <f>+'Ark1'!S226</f>
        <v>2.8281803388532594</v>
      </c>
      <c r="L56" s="377"/>
      <c r="M56" s="43"/>
      <c r="N56" s="1"/>
      <c r="O56" s="1"/>
      <c r="P56" s="43"/>
      <c r="Q56" s="1">
        <f>+'Ark1'!T226</f>
        <v>5.8708720206757912</v>
      </c>
      <c r="R56" s="374">
        <f>+'Ark1'!U226</f>
        <v>228.39598927921912</v>
      </c>
      <c r="S56" s="377"/>
      <c r="T56" s="11">
        <f>+'Ark1'!W226</f>
        <v>36.441083564659721</v>
      </c>
      <c r="U56" s="11">
        <f>+'Ark1'!X226</f>
        <v>1.1103666124246194</v>
      </c>
      <c r="V56" s="234">
        <f>+'Ark1'!AG227</f>
        <v>0</v>
      </c>
      <c r="W56" s="410">
        <f>+'Ark1'!AH227</f>
        <v>0</v>
      </c>
      <c r="X56" s="234">
        <f>+'Ark1'!AI227</f>
        <v>0</v>
      </c>
      <c r="Y56" s="11">
        <f>+'Ark1'!Y226</f>
        <v>43.290885771075843</v>
      </c>
      <c r="Z56" s="1">
        <f>+'Ark1'!Z226</f>
        <v>1.3637888212987437</v>
      </c>
      <c r="AA56" s="1">
        <f>+'Ark1'!AA226</f>
        <v>2.5335275753963167</v>
      </c>
      <c r="AB56" s="115" t="e">
        <f t="shared" si="2"/>
        <v>#DIV/0!</v>
      </c>
      <c r="AC56" s="11">
        <f t="shared" si="8"/>
        <v>2.9494635798983624</v>
      </c>
      <c r="AD56" s="43"/>
      <c r="AE56" s="4"/>
      <c r="AF56" s="16"/>
      <c r="AG56" s="16"/>
      <c r="AH56" s="5"/>
      <c r="AI56" s="19"/>
    </row>
    <row r="57" spans="1:35" ht="15.6">
      <c r="A57" s="43"/>
      <c r="B57">
        <f>+'Ark1'!C227</f>
        <v>2007</v>
      </c>
      <c r="C57">
        <f>+'Ark1'!H227</f>
        <v>2</v>
      </c>
      <c r="D57" s="3" t="s">
        <v>9</v>
      </c>
      <c r="E57">
        <f>+'Ark1'!Q227</f>
        <v>3156</v>
      </c>
      <c r="F57" s="11">
        <f>+'Ark1'!R227</f>
        <v>9150</v>
      </c>
      <c r="G57" s="67">
        <f>+'Ark1'!AE227</f>
        <v>25.043792423910674</v>
      </c>
      <c r="I57" s="67">
        <f>+'Ark1'!AF227</f>
        <v>24.898884101218552</v>
      </c>
      <c r="J57" s="87"/>
      <c r="K57" s="377">
        <f>+'Ark1'!S227</f>
        <v>2.946338797814207</v>
      </c>
      <c r="L57" s="377"/>
      <c r="M57" s="43"/>
      <c r="N57" s="1"/>
      <c r="O57" s="1"/>
      <c r="P57" s="43"/>
      <c r="Q57" s="1">
        <f>+'Ark1'!T227</f>
        <v>6.1957377049180309</v>
      </c>
      <c r="R57" s="374">
        <f>+'Ark1'!U227</f>
        <v>233.66189071038329</v>
      </c>
      <c r="S57" s="377"/>
      <c r="T57" s="11">
        <f>+'Ark1'!W227</f>
        <v>42.655737704918032</v>
      </c>
      <c r="U57" s="11">
        <f>+'Ark1'!X227</f>
        <v>1.2459016393442623</v>
      </c>
      <c r="V57" s="234">
        <f>+'Ark1'!AG228</f>
        <v>0</v>
      </c>
      <c r="W57" s="410">
        <f>+'Ark1'!AH228</f>
        <v>0</v>
      </c>
      <c r="X57" s="234">
        <f>+'Ark1'!AI228</f>
        <v>0</v>
      </c>
      <c r="Y57" s="11">
        <f>+'Ark1'!Y227</f>
        <v>43.912465339158288</v>
      </c>
      <c r="Z57" s="1">
        <f>+'Ark1'!Z227</f>
        <v>1.3588267339386271</v>
      </c>
      <c r="AA57" s="1">
        <f>+'Ark1'!AA227</f>
        <v>2.5778890370777101</v>
      </c>
      <c r="AB57" s="115" t="e">
        <f t="shared" si="2"/>
        <v>#DIV/0!</v>
      </c>
      <c r="AC57" s="11">
        <f t="shared" si="8"/>
        <v>2.8992395437262357</v>
      </c>
      <c r="AD57" s="43"/>
      <c r="AE57" s="4"/>
      <c r="AF57" s="19"/>
      <c r="AG57" s="19"/>
      <c r="AH57" s="5"/>
      <c r="AI57" s="19"/>
    </row>
    <row r="58" spans="1:35" ht="15.6">
      <c r="A58" s="43"/>
      <c r="B58">
        <f>+'Ark1'!C228</f>
        <v>2008</v>
      </c>
      <c r="C58">
        <f>+'Ark1'!H228</f>
        <v>2</v>
      </c>
      <c r="D58" s="3" t="s">
        <v>9</v>
      </c>
      <c r="E58">
        <f>+'Ark1'!Q228</f>
        <v>3071</v>
      </c>
      <c r="F58" s="11">
        <f>+'Ark1'!R228</f>
        <v>10099</v>
      </c>
      <c r="G58" s="67">
        <f>+'Ark1'!AE228</f>
        <v>27.040269893970223</v>
      </c>
      <c r="I58" s="67">
        <f>+'Ark1'!AF228</f>
        <v>27.147967127672196</v>
      </c>
      <c r="J58" s="87"/>
      <c r="K58" s="377">
        <f>+'Ark1'!S228</f>
        <v>3.1038716704624214</v>
      </c>
      <c r="L58" s="377"/>
      <c r="M58" s="43"/>
      <c r="N58" s="1"/>
      <c r="O58" s="1"/>
      <c r="P58" s="43"/>
      <c r="Q58" s="1">
        <f>+'Ark1'!T228</f>
        <v>6.3700366372908208</v>
      </c>
      <c r="R58" s="374">
        <f>+'Ark1'!U228</f>
        <v>237.17636399643592</v>
      </c>
      <c r="S58" s="377"/>
      <c r="T58" s="11">
        <f>+'Ark1'!W228</f>
        <v>44.232102188335503</v>
      </c>
      <c r="U58" s="11">
        <f>+'Ark1'!X228</f>
        <v>1.7823546885830277</v>
      </c>
      <c r="V58" s="234">
        <f>+'Ark1'!AG229</f>
        <v>0</v>
      </c>
      <c r="W58" s="410">
        <f>+'Ark1'!AH229</f>
        <v>0</v>
      </c>
      <c r="X58" s="234">
        <f>+'Ark1'!AI229</f>
        <v>0</v>
      </c>
      <c r="Y58" s="11">
        <f>+'Ark1'!Y228</f>
        <v>45.460172488776962</v>
      </c>
      <c r="Z58" s="1">
        <f>+'Ark1'!Z228</f>
        <v>1.488046526611791</v>
      </c>
      <c r="AA58" s="1">
        <f>+'Ark1'!AA228</f>
        <v>2.5501829971177399</v>
      </c>
      <c r="AB58" s="115" t="e">
        <f t="shared" si="2"/>
        <v>#DIV/0!</v>
      </c>
      <c r="AC58" s="11">
        <f t="shared" si="8"/>
        <v>3.2885053728427223</v>
      </c>
      <c r="AD58" s="43"/>
      <c r="AE58" s="13"/>
      <c r="AF58" s="13"/>
    </row>
    <row r="59" spans="1:35" ht="15.6">
      <c r="A59" s="43"/>
      <c r="B59">
        <f>+'Ark1'!C229</f>
        <v>2009</v>
      </c>
      <c r="C59">
        <f>+'Ark1'!H229</f>
        <v>2</v>
      </c>
      <c r="D59" s="3" t="s">
        <v>9</v>
      </c>
      <c r="E59">
        <f>+'Ark1'!Q229</f>
        <v>2969</v>
      </c>
      <c r="F59" s="11">
        <f>+'Ark1'!R229</f>
        <v>9484</v>
      </c>
      <c r="G59" s="67">
        <f>+'Ark1'!AE229</f>
        <v>28.304533381084553</v>
      </c>
      <c r="I59" s="67">
        <f>+'Ark1'!AF229</f>
        <v>28.400362991471525</v>
      </c>
      <c r="J59" s="87"/>
      <c r="K59" s="377">
        <f>+'Ark1'!S229</f>
        <v>3.2138338253901311</v>
      </c>
      <c r="L59" s="377"/>
      <c r="M59" s="43"/>
      <c r="N59" s="1"/>
      <c r="O59" s="1"/>
      <c r="P59" s="43"/>
      <c r="Q59" s="1">
        <f>+'Ark1'!T229</f>
        <v>6.3848587094053135</v>
      </c>
      <c r="R59" s="374">
        <f>+'Ark1'!U229</f>
        <v>239.82744622522125</v>
      </c>
      <c r="S59" s="377"/>
      <c r="T59" s="11">
        <f>+'Ark1'!W229</f>
        <v>44.801771404470685</v>
      </c>
      <c r="U59" s="11">
        <f>+'Ark1'!X229</f>
        <v>1.9611978068325604</v>
      </c>
      <c r="V59" s="234">
        <f>+'Ark1'!AG230</f>
        <v>0</v>
      </c>
      <c r="W59" s="410">
        <f>+'Ark1'!AH230</f>
        <v>0</v>
      </c>
      <c r="X59" s="234">
        <f>+'Ark1'!AI230</f>
        <v>0</v>
      </c>
      <c r="Y59" s="11">
        <f>+'Ark1'!Y229</f>
        <v>47.146934711985239</v>
      </c>
      <c r="Z59" s="1">
        <f>+'Ark1'!Z229</f>
        <v>1.5675546038028476</v>
      </c>
      <c r="AA59" s="1">
        <f>+'Ark1'!AA229</f>
        <v>2.5701721890293805</v>
      </c>
      <c r="AB59" s="115" t="e">
        <f t="shared" si="2"/>
        <v>#DIV/0!</v>
      </c>
      <c r="AC59" s="11">
        <f t="shared" si="8"/>
        <v>3.1943415291343888</v>
      </c>
      <c r="AD59" s="43"/>
      <c r="AE59" s="13"/>
      <c r="AF59" s="13"/>
    </row>
    <row r="60" spans="1:35" ht="15.6">
      <c r="A60" s="43"/>
      <c r="B60">
        <f>+'Ark1'!C230</f>
        <v>2010</v>
      </c>
      <c r="C60">
        <f>+'Ark1'!H230</f>
        <v>2</v>
      </c>
      <c r="D60" s="3" t="s">
        <v>9</v>
      </c>
      <c r="E60">
        <f>+'Ark1'!Q230</f>
        <v>3039</v>
      </c>
      <c r="F60" s="11">
        <f>+'Ark1'!R230</f>
        <v>9731</v>
      </c>
      <c r="G60" s="67">
        <f>+'Ark1'!AE230</f>
        <v>29.893708527893825</v>
      </c>
      <c r="I60" s="67">
        <f>+'Ark1'!AF230</f>
        <v>29.91760387144684</v>
      </c>
      <c r="J60" s="87"/>
      <c r="K60" s="377">
        <f>+'Ark1'!S230</f>
        <v>3.3176446408385569</v>
      </c>
      <c r="L60" s="377"/>
      <c r="M60" s="43"/>
      <c r="N60" s="1"/>
      <c r="O60" s="1"/>
      <c r="P60" s="43"/>
      <c r="Q60" s="1">
        <f>+'Ark1'!T230</f>
        <v>6.5198849039153197</v>
      </c>
      <c r="R60" s="374">
        <f>+'Ark1'!U230</f>
        <v>241.28761689446159</v>
      </c>
      <c r="S60" s="377"/>
      <c r="T60" s="11">
        <f>+'Ark1'!W230</f>
        <v>48.196485458842865</v>
      </c>
      <c r="U60" s="11">
        <f>+'Ark1'!X230</f>
        <v>2.2710923851608276</v>
      </c>
      <c r="V60" s="234">
        <f>+'Ark1'!AG231</f>
        <v>1086.3497483546264</v>
      </c>
      <c r="W60" s="410">
        <f>+'Ark1'!AH231</f>
        <v>99.483439683986646</v>
      </c>
      <c r="X60" s="234">
        <f>+'Ark1'!AI231</f>
        <v>24.924035247645097</v>
      </c>
      <c r="Y60" s="11">
        <f>+'Ark1'!Y230</f>
        <v>48.082079864044807</v>
      </c>
      <c r="Z60" s="1">
        <f>+'Ark1'!Z230</f>
        <v>1.5995439314797637</v>
      </c>
      <c r="AA60" s="1">
        <f>+'Ark1'!AA230</f>
        <v>2.5551747737997621</v>
      </c>
      <c r="AB60" s="115">
        <f t="shared" si="2"/>
        <v>222.10859556041984</v>
      </c>
      <c r="AC60" s="11">
        <f t="shared" si="8"/>
        <v>3.2020401447844686</v>
      </c>
      <c r="AD60" s="43"/>
      <c r="AE60" s="13"/>
      <c r="AF60" s="13"/>
    </row>
    <row r="61" spans="1:35" ht="15.6">
      <c r="A61" s="43"/>
      <c r="B61">
        <f>+'Ark1'!C231</f>
        <v>2011</v>
      </c>
      <c r="C61">
        <f>+'Ark1'!H231</f>
        <v>2</v>
      </c>
      <c r="D61" s="3" t="s">
        <v>9</v>
      </c>
      <c r="E61">
        <f>+'Ark1'!Q231</f>
        <v>3392</v>
      </c>
      <c r="F61" s="11">
        <f>+'Ark1'!R231</f>
        <v>13164</v>
      </c>
      <c r="G61" s="67">
        <f>+'Ark1'!AE231</f>
        <v>27.087534466438953</v>
      </c>
      <c r="I61" s="67">
        <f>+'Ark1'!AF231</f>
        <v>26.983599858124119</v>
      </c>
      <c r="J61" s="87"/>
      <c r="K61" s="377">
        <f>+'Ark1'!S231</f>
        <v>3.535779398359161</v>
      </c>
      <c r="L61" s="377"/>
      <c r="M61" s="43"/>
      <c r="N61" s="1"/>
      <c r="O61" s="1"/>
      <c r="P61" s="43"/>
      <c r="Q61" s="1">
        <f>+'Ark1'!T231</f>
        <v>6.6100729261622604</v>
      </c>
      <c r="R61" s="374">
        <f>+'Ark1'!U231</f>
        <v>244.4287070799144</v>
      </c>
      <c r="S61" s="377"/>
      <c r="T61" s="11">
        <f>+'Ark1'!W231</f>
        <v>49.627772713460942</v>
      </c>
      <c r="U61" s="11">
        <f>+'Ark1'!X231</f>
        <v>2.8942570647219688</v>
      </c>
      <c r="V61" s="234">
        <f>+'Ark1'!AG232</f>
        <v>1092.2675107955795</v>
      </c>
      <c r="W61" s="410">
        <f>+'Ark1'!AH232</f>
        <v>100</v>
      </c>
      <c r="X61" s="234">
        <f>+'Ark1'!AI232</f>
        <v>25.010709695844632</v>
      </c>
      <c r="Y61" s="11">
        <f>+'Ark1'!Y231</f>
        <v>49.300310608260254</v>
      </c>
      <c r="Z61" s="1">
        <f>+'Ark1'!Z231</f>
        <v>1.6849231319115676</v>
      </c>
      <c r="AA61" s="1">
        <f>+'Ark1'!AA231</f>
        <v>2.6010642285001855</v>
      </c>
      <c r="AB61" s="115">
        <f t="shared" si="2"/>
        <v>223.7809919860006</v>
      </c>
      <c r="AC61" s="11">
        <f t="shared" si="8"/>
        <v>3.8808962264150941</v>
      </c>
      <c r="AD61" s="43"/>
      <c r="AE61" s="13"/>
      <c r="AF61" s="13"/>
    </row>
    <row r="62" spans="1:35" ht="15.6">
      <c r="A62" s="43"/>
      <c r="B62">
        <f>+'Ark1'!C232</f>
        <v>2012</v>
      </c>
      <c r="C62">
        <f>+'Ark1'!H232</f>
        <v>2</v>
      </c>
      <c r="D62" s="3" t="s">
        <v>9</v>
      </c>
      <c r="E62">
        <f>+'Ark1'!Q232</f>
        <v>3347</v>
      </c>
      <c r="F62" s="11">
        <f>+'Ark1'!R232</f>
        <v>14006</v>
      </c>
      <c r="G62" s="67">
        <f>+'Ark1'!AE232</f>
        <v>26.550148806702939</v>
      </c>
      <c r="I62" s="67">
        <f>+'Ark1'!AF232</f>
        <v>26.416111859187183</v>
      </c>
      <c r="J62" s="87"/>
      <c r="K62" s="377">
        <f>+'Ark1'!S232</f>
        <v>3.7480365557618152</v>
      </c>
      <c r="L62" s="377"/>
      <c r="M62" s="43"/>
      <c r="N62" s="1"/>
      <c r="O62" s="1"/>
      <c r="P62" s="43"/>
      <c r="Q62" s="1">
        <f>+'Ark1'!T232</f>
        <v>6.8402827359703018</v>
      </c>
      <c r="R62" s="374">
        <f>+'Ark1'!U232</f>
        <v>247.4707982293306</v>
      </c>
      <c r="S62" s="377"/>
      <c r="T62" s="11">
        <f>+'Ark1'!W232</f>
        <v>54.776524346708555</v>
      </c>
      <c r="U62" s="11">
        <f>+'Ark1'!X232</f>
        <v>2.9058974725117803</v>
      </c>
      <c r="V62" s="234">
        <f>+'Ark1'!AG233</f>
        <v>1097.0598932595376</v>
      </c>
      <c r="W62" s="410">
        <f>+'Ark1'!AH233</f>
        <v>99.572513239328771</v>
      </c>
      <c r="X62" s="234">
        <f>+'Ark1'!AI233</f>
        <v>25.438652459643976</v>
      </c>
      <c r="Y62" s="11">
        <f>+'Ark1'!Y232</f>
        <v>48.912096325572278</v>
      </c>
      <c r="Z62" s="1">
        <f>+'Ark1'!Z232</f>
        <v>1.6808770864939195</v>
      </c>
      <c r="AA62" s="1">
        <f>+'Ark1'!AA232</f>
        <v>2.4542321020331643</v>
      </c>
      <c r="AB62" s="115">
        <f t="shared" si="2"/>
        <v>225.57637896510454</v>
      </c>
      <c r="AC62" s="11">
        <f t="shared" si="8"/>
        <v>4.1846429638482219</v>
      </c>
      <c r="AD62" s="43"/>
      <c r="AE62" s="13"/>
      <c r="AF62" s="13"/>
    </row>
    <row r="63" spans="1:35" ht="15.6">
      <c r="A63" s="43"/>
      <c r="B63">
        <f>+'Ark1'!C233</f>
        <v>2013</v>
      </c>
      <c r="C63">
        <f>+'Ark1'!H233</f>
        <v>2</v>
      </c>
      <c r="D63" s="3" t="s">
        <v>9</v>
      </c>
      <c r="E63">
        <f>+'Ark1'!Q233</f>
        <v>3248</v>
      </c>
      <c r="F63" s="11">
        <f>+'Ark1'!R233</f>
        <v>15673</v>
      </c>
      <c r="G63" s="67">
        <f>+'Ark1'!AE233</f>
        <v>26.815288803722968</v>
      </c>
      <c r="I63" s="67">
        <f>+'Ark1'!AF233</f>
        <v>26.773012613309543</v>
      </c>
      <c r="J63" s="87"/>
      <c r="K63" s="377">
        <f>+'Ark1'!S233</f>
        <v>3.7533975626874247</v>
      </c>
      <c r="L63" s="377"/>
      <c r="M63" s="43"/>
      <c r="N63" s="1"/>
      <c r="O63" s="1"/>
      <c r="P63" s="43"/>
      <c r="Q63" s="1">
        <f>+'Ark1'!T233</f>
        <v>7.2337778344924386</v>
      </c>
      <c r="R63" s="374">
        <f>+'Ark1'!U233</f>
        <v>252.02873731895673</v>
      </c>
      <c r="S63" s="377"/>
      <c r="T63" s="11">
        <f>+'Ark1'!W233</f>
        <v>62.279078670324758</v>
      </c>
      <c r="U63" s="11">
        <f>+'Ark1'!X233</f>
        <v>3.5156000765647923</v>
      </c>
      <c r="V63" s="234">
        <f>+'Ark1'!AG234</f>
        <v>1094.8247278701995</v>
      </c>
      <c r="W63" s="410">
        <f>+'Ark1'!AH234</f>
        <v>99.606915085636388</v>
      </c>
      <c r="X63" s="234">
        <f>+'Ark1'!AI234</f>
        <v>22.919257149733259</v>
      </c>
      <c r="Y63" s="11">
        <f>+'Ark1'!Y233</f>
        <v>49.801951465037803</v>
      </c>
      <c r="Z63" s="1">
        <f>+'Ark1'!Z233</f>
        <v>1.7067220020641689</v>
      </c>
      <c r="AA63" s="1">
        <f>+'Ark1'!AA233</f>
        <v>2.4264782548777832</v>
      </c>
      <c r="AB63" s="115">
        <f t="shared" si="2"/>
        <v>230.20007760441891</v>
      </c>
      <c r="AC63" s="11">
        <f t="shared" si="8"/>
        <v>4.8254310344827589</v>
      </c>
      <c r="AD63" s="43"/>
      <c r="AE63" s="5"/>
      <c r="AF63" s="19"/>
      <c r="AG63" s="19"/>
      <c r="AI63" s="19"/>
    </row>
    <row r="64" spans="1:35" ht="15.6">
      <c r="A64" s="43"/>
      <c r="B64">
        <f>+'Ark1'!C234</f>
        <v>2014</v>
      </c>
      <c r="C64">
        <f>+'Ark1'!H234</f>
        <v>2</v>
      </c>
      <c r="D64" s="3" t="s">
        <v>9</v>
      </c>
      <c r="E64">
        <f>+'Ark1'!Q234</f>
        <v>2881</v>
      </c>
      <c r="F64" s="11">
        <f>+'Ark1'!R234</f>
        <v>12465.5</v>
      </c>
      <c r="G64" s="67">
        <f>+'Ark1'!AE234</f>
        <v>23.927251787513796</v>
      </c>
      <c r="I64" s="67">
        <f>+'Ark1'!AF234</f>
        <v>23.869308264550625</v>
      </c>
      <c r="J64" s="87"/>
      <c r="K64" s="377">
        <f>+'Ark1'!S234</f>
        <v>3.794954073242149</v>
      </c>
      <c r="L64" s="377"/>
      <c r="M64" s="43"/>
      <c r="N64" s="67">
        <f>+'Ark1'!AR234</f>
        <v>0</v>
      </c>
      <c r="O64" s="67">
        <f>+'Ark1'!AS234</f>
        <v>0</v>
      </c>
      <c r="P64" s="43"/>
      <c r="Q64" s="1">
        <f>+'Ark1'!T234</f>
        <v>7.0286791544663272</v>
      </c>
      <c r="R64" s="374">
        <f>+'Ark1'!U234</f>
        <v>251.530175283783</v>
      </c>
      <c r="S64" s="377"/>
      <c r="T64" s="11">
        <f>+'Ark1'!W234</f>
        <v>57.767438129236687</v>
      </c>
      <c r="U64" s="11">
        <f>+'Ark1'!X234</f>
        <v>3.4495206770687106</v>
      </c>
      <c r="V64" s="234">
        <f>+'Ark1'!AG235</f>
        <v>1091.4287486511059</v>
      </c>
      <c r="W64" s="410">
        <f>+'Ark1'!AH235</f>
        <v>99.722756639138396</v>
      </c>
      <c r="X64" s="234">
        <f>+'Ark1'!AI235</f>
        <v>22.565929311344295</v>
      </c>
      <c r="Y64" s="11">
        <f>+'Ark1'!Y234</f>
        <v>49.116364433757354</v>
      </c>
      <c r="Z64" s="1">
        <f>+'Ark1'!Z234</f>
        <v>1.6856793258850189</v>
      </c>
      <c r="AA64" s="1">
        <f>+'Ark1'!AA234</f>
        <v>2.4124017283145194</v>
      </c>
      <c r="AB64" s="115">
        <f t="shared" si="2"/>
        <v>230.45954726284103</v>
      </c>
      <c r="AC64" s="11">
        <f t="shared" si="8"/>
        <v>4.3267962513016318</v>
      </c>
      <c r="AD64" s="43"/>
      <c r="AE64" s="5"/>
      <c r="AF64" s="19"/>
      <c r="AG64" s="19"/>
      <c r="AI64" s="19"/>
    </row>
    <row r="65" spans="1:46" ht="15.6">
      <c r="A65" s="43"/>
      <c r="B65">
        <f>+'Ark1'!C235</f>
        <v>2015</v>
      </c>
      <c r="C65">
        <f>+'Ark1'!H235</f>
        <v>2</v>
      </c>
      <c r="D65" s="3" t="s">
        <v>9</v>
      </c>
      <c r="E65">
        <f>+'Ark1'!Q235</f>
        <v>2656</v>
      </c>
      <c r="F65" s="11">
        <f>+'Ark1'!R235</f>
        <v>11902.9</v>
      </c>
      <c r="G65" s="67">
        <f>+'Ark1'!AE235</f>
        <v>22.467246394319243</v>
      </c>
      <c r="I65" s="67">
        <f>+'Ark1'!AF235</f>
        <v>22.519743257260739</v>
      </c>
      <c r="J65" s="87"/>
      <c r="K65" s="377">
        <f>+'Ark1'!S235</f>
        <v>3.9351166522444094</v>
      </c>
      <c r="L65" s="377"/>
      <c r="M65" s="43"/>
      <c r="N65" s="67">
        <f>+'Ark1'!AR235</f>
        <v>0</v>
      </c>
      <c r="O65" s="67">
        <f>+'Ark1'!AS235</f>
        <v>0</v>
      </c>
      <c r="P65" s="43"/>
      <c r="Q65" s="1">
        <f>+'Ark1'!T235</f>
        <v>7.2214334321887952</v>
      </c>
      <c r="R65" s="374">
        <f>+'Ark1'!U235</f>
        <v>257.68977308050881</v>
      </c>
      <c r="S65" s="377"/>
      <c r="T65" s="11">
        <f>+'Ark1'!W235</f>
        <v>61.556427425249304</v>
      </c>
      <c r="U65" s="11">
        <f>+'Ark1'!X235</f>
        <v>4.7551437044753797</v>
      </c>
      <c r="V65" s="234">
        <f>+'Ark1'!AG236</f>
        <v>1080.1649552287849</v>
      </c>
      <c r="W65" s="410">
        <f>+'Ark1'!AH236</f>
        <v>0</v>
      </c>
      <c r="X65" s="234">
        <f>+'Ark1'!AI236</f>
        <v>22.566443828468941</v>
      </c>
      <c r="Y65" s="11">
        <f>+'Ark1'!Y235</f>
        <v>50.356361466711427</v>
      </c>
      <c r="Z65" s="1">
        <f>+'Ark1'!Z235</f>
        <v>1.7129727757114548</v>
      </c>
      <c r="AA65" s="1">
        <f>+'Ark1'!AA235</f>
        <v>2.4486804781100044</v>
      </c>
      <c r="AB65" s="115">
        <f t="shared" ref="AB65:AB70" si="9">1000*R65/V65</f>
        <v>238.56520416914347</v>
      </c>
      <c r="AC65" s="11">
        <f t="shared" ref="AC65:AC70" si="10">+F65/E65</f>
        <v>4.4815135542168676</v>
      </c>
      <c r="AD65" s="43"/>
      <c r="AE65" s="5"/>
      <c r="AF65" s="19"/>
      <c r="AG65" s="19"/>
      <c r="AI65" s="19"/>
    </row>
    <row r="66" spans="1:46" ht="15.6">
      <c r="A66" s="43"/>
      <c r="B66">
        <f>+'Ark1'!C236</f>
        <v>2016</v>
      </c>
      <c r="C66">
        <f>+'Ark1'!H236</f>
        <v>2</v>
      </c>
      <c r="D66" s="3" t="s">
        <v>9</v>
      </c>
      <c r="E66">
        <f>+'Ark1'!Q236</f>
        <v>2577</v>
      </c>
      <c r="F66" s="11">
        <f>+'Ark1'!R236</f>
        <v>12266</v>
      </c>
      <c r="G66" s="67">
        <f>+'Ark1'!AE236</f>
        <v>22.56500823238316</v>
      </c>
      <c r="I66" s="67">
        <f>+'Ark1'!AF236</f>
        <v>22.473410445950776</v>
      </c>
      <c r="J66" s="87"/>
      <c r="K66" s="377">
        <f>+'Ark1'!S236</f>
        <v>3.8367846078591241</v>
      </c>
      <c r="L66" s="377"/>
      <c r="M66" s="43"/>
      <c r="N66" s="67">
        <f>+'Ark1'!AR236</f>
        <v>0</v>
      </c>
      <c r="O66" s="67">
        <f>+'Ark1'!AS236</f>
        <v>0</v>
      </c>
      <c r="P66" s="43"/>
      <c r="Q66" s="1">
        <f>+'Ark1'!T236</f>
        <v>7.106473177890102</v>
      </c>
      <c r="R66" s="374">
        <f>+'Ark1'!U236</f>
        <v>258.13735529104997</v>
      </c>
      <c r="S66" s="377"/>
      <c r="T66" s="11">
        <f>+'Ark1'!W236</f>
        <v>60.688080873960551</v>
      </c>
      <c r="U66" s="11">
        <f>+'Ark1'!X236</f>
        <v>4.8915701940322842</v>
      </c>
      <c r="V66" s="234">
        <f>+'Ark1'!AG237</f>
        <v>1090.6226970119217</v>
      </c>
      <c r="W66" s="410">
        <f>+'Ark1'!AH237</f>
        <v>99.73842129558399</v>
      </c>
      <c r="X66" s="234">
        <f>+'Ark1'!AI237</f>
        <v>25.657793506693341</v>
      </c>
      <c r="Y66" s="11">
        <f>+'Ark1'!Y236</f>
        <v>50.878711246402915</v>
      </c>
      <c r="Z66" s="1">
        <f>+'Ark1'!Z236</f>
        <v>1.7274611978840999</v>
      </c>
      <c r="AA66" s="1">
        <f>+'Ark1'!AA236</f>
        <v>2.3134621517990266</v>
      </c>
      <c r="AB66" s="115">
        <f t="shared" si="9"/>
        <v>236.68804619442855</v>
      </c>
      <c r="AC66" s="11">
        <f t="shared" si="10"/>
        <v>4.7597982149786571</v>
      </c>
      <c r="AD66" s="43"/>
      <c r="AE66" s="5"/>
      <c r="AF66" s="19"/>
      <c r="AG66" s="19"/>
      <c r="AI66" s="19"/>
    </row>
    <row r="67" spans="1:46" ht="15.6">
      <c r="A67" s="43"/>
      <c r="B67">
        <f>+'Ark1'!C237</f>
        <v>2017</v>
      </c>
      <c r="C67">
        <f>+'Ark1'!H237</f>
        <v>2</v>
      </c>
      <c r="D67" s="3" t="s">
        <v>9</v>
      </c>
      <c r="E67">
        <f>+'Ark1'!Q237</f>
        <v>2676</v>
      </c>
      <c r="F67" s="11">
        <f>+'Ark1'!R237</f>
        <v>12998</v>
      </c>
      <c r="G67" s="67">
        <f>+'Ark1'!AE237</f>
        <v>23.301423398228831</v>
      </c>
      <c r="I67" s="67">
        <f>+'Ark1'!AF237</f>
        <v>23.302516049985162</v>
      </c>
      <c r="J67" s="87"/>
      <c r="K67" s="377">
        <f>+'Ark1'!S237</f>
        <v>3.8670564702261889</v>
      </c>
      <c r="L67" s="377"/>
      <c r="M67" s="43"/>
      <c r="N67" s="67">
        <f>+'Ark1'!AR237</f>
        <v>0</v>
      </c>
      <c r="O67" s="67">
        <f>+'Ark1'!AS237</f>
        <v>0</v>
      </c>
      <c r="P67" s="43"/>
      <c r="Q67" s="1">
        <f>+'Ark1'!T237</f>
        <v>7.1762578858285906</v>
      </c>
      <c r="R67" s="374">
        <f>+'Ark1'!U237</f>
        <v>258.29221418679606</v>
      </c>
      <c r="S67" s="377"/>
      <c r="T67" s="11">
        <f>+'Ark1'!W237</f>
        <v>61.332512694260657</v>
      </c>
      <c r="U67" s="11">
        <f>+'Ark1'!X237</f>
        <v>5.0546237882751193</v>
      </c>
      <c r="V67" s="234">
        <f>+'Ark1'!AG238</f>
        <v>1084.6780599438951</v>
      </c>
      <c r="W67" s="410">
        <f>+'Ark1'!AH238</f>
        <v>99.794253802630621</v>
      </c>
      <c r="X67" s="234">
        <f>+'Ark1'!AI238</f>
        <v>31.133808509074878</v>
      </c>
      <c r="Y67" s="11">
        <f>+'Ark1'!Y237</f>
        <v>51.918546784721613</v>
      </c>
      <c r="Z67" s="1">
        <f>+'Ark1'!Z237</f>
        <v>1.7263174216596153</v>
      </c>
      <c r="AA67" s="1">
        <f>+'Ark1'!AA237</f>
        <v>2.3406795651167998</v>
      </c>
      <c r="AB67" s="115">
        <f t="shared" si="9"/>
        <v>238.12799735264878</v>
      </c>
      <c r="AC67" s="11">
        <f t="shared" si="10"/>
        <v>4.8572496263079223</v>
      </c>
      <c r="AD67" s="43"/>
      <c r="AE67" s="5"/>
      <c r="AF67" s="19"/>
      <c r="AG67" s="19"/>
      <c r="AI67" s="19"/>
    </row>
    <row r="68" spans="1:46" ht="15.6">
      <c r="A68" s="43"/>
      <c r="B68">
        <f>+'Ark1'!C238</f>
        <v>2018</v>
      </c>
      <c r="C68">
        <f>+'Ark1'!H238</f>
        <v>2</v>
      </c>
      <c r="D68" s="3" t="s">
        <v>9</v>
      </c>
      <c r="E68">
        <f>+'Ark1'!Q238</f>
        <v>2711</v>
      </c>
      <c r="F68" s="11">
        <f>+'Ark1'!R238</f>
        <v>13609</v>
      </c>
      <c r="G68" s="67">
        <f>+'Ark1'!AE238</f>
        <v>23.997954469308219</v>
      </c>
      <c r="I68" s="67">
        <f>+'Ark1'!AF238</f>
        <v>23.907414928167562</v>
      </c>
      <c r="J68" s="87"/>
      <c r="K68" s="377">
        <f>+'Ark1'!S238</f>
        <v>3.8387831582041287</v>
      </c>
      <c r="L68" s="377"/>
      <c r="M68" s="43"/>
      <c r="N68" s="67">
        <f>+'Ark1'!AR238</f>
        <v>208.75088274686476</v>
      </c>
      <c r="O68" s="67">
        <f>+'Ark1'!AS238</f>
        <v>28.06336399327326</v>
      </c>
      <c r="P68" s="43"/>
      <c r="Q68" s="1">
        <f>+'Ark1'!T238</f>
        <v>7.0574619736938775</v>
      </c>
      <c r="R68" s="374">
        <f>+'Ark1'!U238</f>
        <v>256.52850319641379</v>
      </c>
      <c r="S68" s="377"/>
      <c r="T68" s="11">
        <f>+'Ark1'!W238</f>
        <v>58.887500918509808</v>
      </c>
      <c r="U68" s="11">
        <f>+'Ark1'!X238</f>
        <v>5.2538761113968686</v>
      </c>
      <c r="V68" s="234">
        <f>+'Ark1'!AG239</f>
        <v>1087.3006683132353</v>
      </c>
      <c r="W68" s="410">
        <f>+'Ark1'!AH239</f>
        <v>100</v>
      </c>
      <c r="X68" s="234">
        <f>+'Ark1'!AI239</f>
        <v>30.954104531634574</v>
      </c>
      <c r="Y68" s="11">
        <f>+'Ark1'!Y238</f>
        <v>53.867992561889075</v>
      </c>
      <c r="Z68" s="1">
        <f>+'Ark1'!Z238</f>
        <v>1.8015328555605592</v>
      </c>
      <c r="AA68" s="1">
        <f>+'Ark1'!AA238</f>
        <v>2.2773886336443474</v>
      </c>
      <c r="AB68" s="115">
        <f t="shared" si="9"/>
        <v>235.93152351720227</v>
      </c>
      <c r="AC68" s="11">
        <f t="shared" si="10"/>
        <v>5.0199188491331608</v>
      </c>
      <c r="AD68" s="43"/>
      <c r="AE68" s="5"/>
      <c r="AF68" s="19"/>
      <c r="AG68" s="19"/>
      <c r="AI68" s="19"/>
    </row>
    <row r="69" spans="1:46" ht="15.6">
      <c r="A69" s="43"/>
      <c r="B69">
        <f>+'Ark1'!C239</f>
        <v>2019</v>
      </c>
      <c r="C69">
        <f>+'Ark1'!H239</f>
        <v>2</v>
      </c>
      <c r="D69" s="3" t="s">
        <v>9</v>
      </c>
      <c r="E69">
        <f>+'Ark1'!Q239</f>
        <v>2657</v>
      </c>
      <c r="F69" s="11">
        <f>+'Ark1'!R239</f>
        <v>13814</v>
      </c>
      <c r="G69" s="67">
        <f>+'Ark1'!AE239</f>
        <v>24.509856106172712</v>
      </c>
      <c r="I69" s="67">
        <f>+'Ark1'!AF239</f>
        <v>24.481221684533125</v>
      </c>
      <c r="J69" s="87"/>
      <c r="K69" s="377">
        <f>+'Ark1'!S239</f>
        <v>3.6850296800347473</v>
      </c>
      <c r="L69" s="377"/>
      <c r="M69" s="43"/>
      <c r="N69" s="67">
        <f>+'Ark1'!AR239</f>
        <v>213.45986336464563</v>
      </c>
      <c r="O69" s="67">
        <f>+'Ark1'!AS239</f>
        <v>26.8110388666726</v>
      </c>
      <c r="P69" s="43"/>
      <c r="Q69" s="1">
        <f>+'Ark1'!T239</f>
        <v>7.1583900390907758</v>
      </c>
      <c r="R69" s="374">
        <f>+'Ark1'!U239</f>
        <v>260.50201969016945</v>
      </c>
      <c r="S69" s="377"/>
      <c r="T69" s="11">
        <f>+'Ark1'!W239</f>
        <v>60.655856377587952</v>
      </c>
      <c r="U69" s="11">
        <f>+'Ark1'!X239</f>
        <v>5.7550311278413213</v>
      </c>
      <c r="V69" s="234">
        <f>+'Ark1'!AG240</f>
        <v>1075.1677456435023</v>
      </c>
      <c r="W69" s="410">
        <f>+'Ark1'!AH240</f>
        <v>100</v>
      </c>
      <c r="X69" s="234">
        <f>+'Ark1'!AI240</f>
        <v>33.057449287212989</v>
      </c>
      <c r="Y69" s="11">
        <f>+'Ark1'!Y239</f>
        <v>52.899284558156722</v>
      </c>
      <c r="Z69" s="1">
        <f>+'Ark1'!Z239</f>
        <v>1.6843449225139413</v>
      </c>
      <c r="AA69" s="1">
        <f>+'Ark1'!AA239</f>
        <v>2.1777705161933194</v>
      </c>
      <c r="AB69" s="115">
        <f t="shared" si="9"/>
        <v>242.28965270368627</v>
      </c>
      <c r="AC69" s="11">
        <f t="shared" si="10"/>
        <v>5.1990967256304099</v>
      </c>
      <c r="AD69" s="43"/>
      <c r="AE69" s="5"/>
      <c r="AF69" s="19"/>
      <c r="AG69" s="19"/>
      <c r="AI69" s="19"/>
    </row>
    <row r="70" spans="1:46" ht="15.6">
      <c r="A70" s="43"/>
      <c r="B70">
        <f>+'Ark1'!C240</f>
        <v>2020</v>
      </c>
      <c r="C70">
        <f>+'Ark1'!H240</f>
        <v>2</v>
      </c>
      <c r="D70" s="3" t="s">
        <v>9</v>
      </c>
      <c r="E70">
        <f>+'Ark1'!Q240</f>
        <v>2688</v>
      </c>
      <c r="F70" s="11">
        <f>+'Ark1'!R240</f>
        <v>13158.91</v>
      </c>
      <c r="G70" s="67">
        <f>+'Ark1'!AE240</f>
        <v>26.2548556052874</v>
      </c>
      <c r="I70" s="67">
        <f>+'Ark1'!AF240</f>
        <v>26.198372348516607</v>
      </c>
      <c r="J70" s="87"/>
      <c r="K70" s="377">
        <f>+'Ark1'!S240</f>
        <v>3.9493217903306568</v>
      </c>
      <c r="L70" s="377"/>
      <c r="M70" s="43"/>
      <c r="N70" s="67">
        <f>+'Ark1'!AR240</f>
        <v>213.29403430275912</v>
      </c>
      <c r="O70" s="67">
        <f>+'Ark1'!AS240</f>
        <v>27.105297989856442</v>
      </c>
      <c r="P70" s="43"/>
      <c r="Q70" s="1">
        <f>+'Ark1'!T240</f>
        <v>7.3688474197330942</v>
      </c>
      <c r="R70" s="374">
        <f>+'Ark1'!U240</f>
        <v>263.69778347902542</v>
      </c>
      <c r="S70" s="377"/>
      <c r="T70" s="11">
        <f>+'Ark1'!W240</f>
        <v>64.473425230509207</v>
      </c>
      <c r="U70" s="11">
        <f>+'Ark1'!X240</f>
        <v>6.4519021712284692</v>
      </c>
      <c r="V70" s="234">
        <f>+'Ark1'!AG241</f>
        <v>1076.0084313970765</v>
      </c>
      <c r="W70" s="410">
        <f>+'Ark1'!AH241</f>
        <v>97.920556626667235</v>
      </c>
      <c r="X70" s="234">
        <f>+'Ark1'!AI241</f>
        <v>36.171610337004843</v>
      </c>
      <c r="Y70" s="11">
        <f>+'Ark1'!Y240</f>
        <v>54.054940783841367</v>
      </c>
      <c r="Z70" s="1">
        <f>+'Ark1'!Z240</f>
        <v>1.7111778476868451</v>
      </c>
      <c r="AA70" s="1">
        <f>+'Ark1'!AA240</f>
        <v>2.269685096219602</v>
      </c>
      <c r="AB70" s="115">
        <f t="shared" si="9"/>
        <v>245.07036913887688</v>
      </c>
      <c r="AC70" s="11">
        <f t="shared" si="10"/>
        <v>4.8954278273809519</v>
      </c>
      <c r="AD70" s="43"/>
      <c r="AE70" s="5"/>
      <c r="AF70" s="19"/>
      <c r="AG70" s="19"/>
      <c r="AI70" s="19"/>
    </row>
    <row r="71" spans="1:46" s="533" customFormat="1" ht="15.6">
      <c r="A71" s="43"/>
      <c r="B71" s="533">
        <f>+'Ark1'!C241</f>
        <v>2021</v>
      </c>
      <c r="C71" s="533">
        <f>+'Ark1'!H241</f>
        <v>2</v>
      </c>
      <c r="D71" s="3" t="s">
        <v>9</v>
      </c>
      <c r="E71" s="533">
        <f>+'Ark1'!Q241</f>
        <v>2667</v>
      </c>
      <c r="F71" s="534">
        <f>+'Ark1'!R241</f>
        <v>13153.52</v>
      </c>
      <c r="G71" s="67">
        <f>+'Ark1'!AE241</f>
        <v>26.176409247292312</v>
      </c>
      <c r="H71" s="67"/>
      <c r="I71" s="67">
        <f>+'Ark1'!AF241</f>
        <v>26.162858487624256</v>
      </c>
      <c r="J71" s="87"/>
      <c r="K71" s="377">
        <f>+'Ark1'!S241</f>
        <v>4.1267903952706195</v>
      </c>
      <c r="L71" s="377"/>
      <c r="M71" s="43"/>
      <c r="N71" s="67">
        <f>+'Ark1'!AR241</f>
        <v>213.45958807346264</v>
      </c>
      <c r="O71" s="67">
        <f>+'Ark1'!AS241</f>
        <v>27.514511377879678</v>
      </c>
      <c r="P71" s="43"/>
      <c r="Q71" s="1">
        <f>+'Ark1'!T241</f>
        <v>7.4594481173100444</v>
      </c>
      <c r="R71" s="374">
        <f>+'Ark1'!U241</f>
        <v>267.43140239266751</v>
      </c>
      <c r="S71" s="377"/>
      <c r="T71" s="534">
        <f>+'Ark1'!W241</f>
        <v>65.76946703239895</v>
      </c>
      <c r="U71" s="534">
        <f>+'Ark1'!X241</f>
        <v>7.8230009913696081</v>
      </c>
      <c r="V71" s="234">
        <f>+'Ark1'!AG242</f>
        <v>1071.9439872960877</v>
      </c>
      <c r="W71" s="410">
        <f>+'Ark1'!AH242</f>
        <v>97.323963657013053</v>
      </c>
      <c r="X71" s="234">
        <f>+'Ark1'!AI242</f>
        <v>35.221465076660991</v>
      </c>
      <c r="Y71" s="534">
        <f>+'Ark1'!Y241</f>
        <v>54.620519036148323</v>
      </c>
      <c r="Z71" s="1">
        <f>+'Ark1'!Z241</f>
        <v>1.7896727886073172</v>
      </c>
      <c r="AA71" s="1">
        <f>+'Ark1'!AA241</f>
        <v>2.2871138302744796</v>
      </c>
      <c r="AB71" s="115">
        <f t="shared" ref="AB71:AB74" si="11">1000*R71/V71</f>
        <v>249.48262741530613</v>
      </c>
      <c r="AC71" s="534">
        <f t="shared" ref="AC71:AC74" si="12">+F71/E71</f>
        <v>4.9319535058117738</v>
      </c>
      <c r="AD71" s="43"/>
      <c r="AE71" s="5"/>
      <c r="AF71" s="19"/>
      <c r="AG71" s="19"/>
      <c r="AI71" s="19"/>
    </row>
    <row r="72" spans="1:46" s="533" customFormat="1" ht="15.6">
      <c r="A72" s="43"/>
      <c r="B72" s="533">
        <f>+'Ark1'!C242</f>
        <v>2022</v>
      </c>
      <c r="C72" s="533">
        <f>+'Ark1'!H242</f>
        <v>2</v>
      </c>
      <c r="D72" s="3" t="s">
        <v>9</v>
      </c>
      <c r="E72" s="533">
        <f>+'Ark1'!Q242</f>
        <v>2679</v>
      </c>
      <c r="F72" s="534">
        <f>+'Ark1'!R242</f>
        <v>14088</v>
      </c>
      <c r="G72" s="67">
        <f>+'Ark1'!AE242</f>
        <v>25.740909921432479</v>
      </c>
      <c r="H72" s="67"/>
      <c r="I72" s="67">
        <f>+'Ark1'!AF242</f>
        <v>25.624137427636359</v>
      </c>
      <c r="J72" s="87"/>
      <c r="K72" s="377">
        <f>+'Ark1'!S242</f>
        <v>4.0234230385874996</v>
      </c>
      <c r="L72" s="377"/>
      <c r="M72" s="43"/>
      <c r="N72" s="67">
        <f>+'Ark1'!AR242</f>
        <v>213.72239064530095</v>
      </c>
      <c r="O72" s="67">
        <f>+'Ark1'!AS242</f>
        <v>27.087997597724208</v>
      </c>
      <c r="P72" s="43"/>
      <c r="Q72" s="1">
        <f>+'Ark1'!T242</f>
        <v>7.3164395229982979</v>
      </c>
      <c r="R72" s="374">
        <f>+'Ark1'!U242</f>
        <v>264.70205139125579</v>
      </c>
      <c r="S72" s="377"/>
      <c r="T72" s="534">
        <f>+'Ark1'!W242</f>
        <v>62.925894378194222</v>
      </c>
      <c r="U72" s="534">
        <f>+'Ark1'!X242</f>
        <v>6.800113571834185</v>
      </c>
      <c r="V72" s="234">
        <f>+'Ark1'!AG243</f>
        <v>1068.802448483005</v>
      </c>
      <c r="W72" s="410">
        <f>+'Ark1'!AH243</f>
        <v>97.268892013914567</v>
      </c>
      <c r="X72" s="234">
        <f>+'Ark1'!AI243</f>
        <v>36.99948190363407</v>
      </c>
      <c r="Y72" s="534">
        <f>+'Ark1'!Y242</f>
        <v>55.141620718954449</v>
      </c>
      <c r="Z72" s="1">
        <f>+'Ark1'!Z242</f>
        <v>1.7784636734549879</v>
      </c>
      <c r="AA72" s="1">
        <f>+'Ark1'!AA242</f>
        <v>2.2720825095152204</v>
      </c>
      <c r="AB72" s="115">
        <f t="shared" si="11"/>
        <v>247.66228012197973</v>
      </c>
      <c r="AC72" s="534">
        <f t="shared" si="12"/>
        <v>5.2586786114221722</v>
      </c>
      <c r="AD72" s="43"/>
      <c r="AE72" s="5"/>
      <c r="AF72" s="19"/>
      <c r="AG72" s="19"/>
      <c r="AI72" s="19"/>
    </row>
    <row r="73" spans="1:46" ht="15.6">
      <c r="A73" s="43"/>
      <c r="B73" s="533">
        <f>+'Ark1'!C243</f>
        <v>2023</v>
      </c>
      <c r="C73" s="533">
        <f>+'Ark1'!H243</f>
        <v>2</v>
      </c>
      <c r="D73" s="3" t="s">
        <v>9</v>
      </c>
      <c r="E73" s="533">
        <f>+'Ark1'!Q243</f>
        <v>2757</v>
      </c>
      <c r="F73" s="534">
        <f>+'Ark1'!R243</f>
        <v>13511</v>
      </c>
      <c r="G73" s="67">
        <f>+'Ark1'!AE243</f>
        <v>26.740687962633096</v>
      </c>
      <c r="I73" s="67">
        <f>+'Ark1'!AF243</f>
        <v>26.454848824912641</v>
      </c>
      <c r="J73" s="87"/>
      <c r="K73" s="377">
        <f>+'Ark1'!S243</f>
        <v>3.9344030904093312</v>
      </c>
      <c r="L73" s="377"/>
      <c r="M73" s="43"/>
      <c r="N73" s="67">
        <f>+'Ark1'!AR243</f>
        <v>213.08143867386505</v>
      </c>
      <c r="O73" s="67">
        <f>+'Ark1'!AS243</f>
        <v>26.806670901705623</v>
      </c>
      <c r="P73" s="43"/>
      <c r="Q73" s="1">
        <f>+'Ark1'!T243</f>
        <v>7.2058322848049743</v>
      </c>
      <c r="R73" s="374">
        <f>+'Ark1'!U243</f>
        <v>259.64205462215983</v>
      </c>
      <c r="S73" s="377"/>
      <c r="T73" s="534">
        <f>+'Ark1'!W243</f>
        <v>60.831914736140909</v>
      </c>
      <c r="U73" s="534">
        <f>+'Ark1'!X243</f>
        <v>5.9507068314706517</v>
      </c>
      <c r="V73" s="234">
        <f>+'Ark1'!AG244</f>
        <v>1069.9556658678532</v>
      </c>
      <c r="W73" s="410">
        <f>+'Ark1'!AH244</f>
        <v>96.416776750330243</v>
      </c>
      <c r="X73" s="234">
        <f>+'Ark1'!AI244</f>
        <v>39.176023778071347</v>
      </c>
      <c r="Y73" s="534">
        <f>+'Ark1'!Y243</f>
        <v>56.203226515514679</v>
      </c>
      <c r="Z73" s="1">
        <f>+'Ark1'!Z243</f>
        <v>1.7349989670051296</v>
      </c>
      <c r="AA73" s="1">
        <f>+'Ark1'!AA243</f>
        <v>2.3087906848530397</v>
      </c>
      <c r="AB73" s="115">
        <f t="shared" si="11"/>
        <v>242.66618038941007</v>
      </c>
      <c r="AC73" s="534">
        <f t="shared" si="12"/>
        <v>4.9006166122597028</v>
      </c>
      <c r="AD73" s="43"/>
      <c r="AE73" s="5"/>
      <c r="AF73" s="19"/>
      <c r="AG73" s="19"/>
      <c r="AI73" s="19"/>
    </row>
    <row r="74" spans="1:46" ht="15.6">
      <c r="A74" s="43"/>
      <c r="B74" s="91">
        <f>+'Ark1'!C244</f>
        <v>2024</v>
      </c>
      <c r="C74" s="91">
        <f>+'Ark1'!H244</f>
        <v>2</v>
      </c>
      <c r="D74" s="91" t="s">
        <v>9</v>
      </c>
      <c r="E74" s="91">
        <f>+'Ark1'!Q244</f>
        <v>2552</v>
      </c>
      <c r="F74" s="115">
        <f>+'Ark1'!R244</f>
        <v>12112</v>
      </c>
      <c r="G74" s="114">
        <f>+'Ark1'!AE244</f>
        <v>26.769217168368485</v>
      </c>
      <c r="H74" s="114"/>
      <c r="I74" s="114">
        <f>+'Ark1'!AF244</f>
        <v>26.510667437762422</v>
      </c>
      <c r="J74" s="535"/>
      <c r="K74" s="113">
        <f>+'Ark1'!S244</f>
        <v>4.0629816855887944</v>
      </c>
      <c r="L74" s="113"/>
      <c r="M74" s="91"/>
      <c r="N74" s="114">
        <f>+'Ark1'!AR244</f>
        <v>212.96251283806919</v>
      </c>
      <c r="O74" s="114">
        <f>+'Ark1'!AS244</f>
        <v>27.139868925980995</v>
      </c>
      <c r="P74" s="91"/>
      <c r="Q74" s="113">
        <f>+'Ark1'!T244</f>
        <v>7.3737615587846781</v>
      </c>
      <c r="R74" s="115">
        <f>+'Ark1'!U244</f>
        <v>262.73996036987961</v>
      </c>
      <c r="S74" s="113"/>
      <c r="T74" s="115">
        <f>+'Ark1'!W244</f>
        <v>63.424702774108312</v>
      </c>
      <c r="U74" s="115">
        <f>+'Ark1'!X244</f>
        <v>7.0013210039630103</v>
      </c>
      <c r="V74" s="115">
        <f>+'Ark1'!AG245</f>
        <v>1075.1775652889162</v>
      </c>
      <c r="W74" s="114">
        <f>+'Ark1'!AH245</f>
        <v>93.516113516113521</v>
      </c>
      <c r="X74" s="115">
        <f>+'Ark1'!AI245</f>
        <v>28.013468013468017</v>
      </c>
      <c r="Y74" s="115">
        <f>+'Ark1'!Y244</f>
        <v>57.404313266263586</v>
      </c>
      <c r="Z74" s="113">
        <f>+'Ark1'!Z244</f>
        <v>1.7305076437278957</v>
      </c>
      <c r="AA74" s="113">
        <f>+'Ark1'!AA244</f>
        <v>2.3465977335987351</v>
      </c>
      <c r="AB74" s="115">
        <f t="shared" si="11"/>
        <v>244.36890133517386</v>
      </c>
      <c r="AC74" s="115">
        <f t="shared" si="12"/>
        <v>4.746081504702194</v>
      </c>
      <c r="AD74" s="43"/>
      <c r="AE74" s="5"/>
      <c r="AF74" s="19"/>
      <c r="AG74" s="19"/>
      <c r="AI74" s="19"/>
    </row>
    <row r="75" spans="1:46" ht="15.6">
      <c r="A75" s="43"/>
      <c r="B75" s="43"/>
      <c r="C75" s="43"/>
      <c r="D75" s="43"/>
      <c r="E75" s="43"/>
      <c r="F75" s="43"/>
      <c r="G75" s="64"/>
      <c r="H75" s="64"/>
      <c r="I75" s="64"/>
      <c r="J75" s="87"/>
      <c r="K75" s="43"/>
      <c r="L75" s="43"/>
      <c r="M75" s="43"/>
      <c r="N75" s="43"/>
      <c r="O75" s="43"/>
      <c r="P75" s="43"/>
      <c r="Q75" s="43"/>
      <c r="R75" s="73"/>
      <c r="S75" s="43"/>
      <c r="T75" s="73"/>
      <c r="U75" s="73"/>
      <c r="V75" s="43"/>
      <c r="W75" s="43"/>
      <c r="X75" s="43"/>
      <c r="Y75" s="73"/>
      <c r="Z75" s="43"/>
      <c r="AA75" s="43"/>
      <c r="AB75" s="43"/>
      <c r="AC75" s="73"/>
      <c r="AD75" s="43"/>
      <c r="AE75" s="13"/>
      <c r="AF75" s="13"/>
    </row>
    <row r="76" spans="1:46" ht="15.6">
      <c r="A76" s="43"/>
      <c r="B76" s="43"/>
      <c r="C76" s="43"/>
      <c r="D76" s="43"/>
      <c r="E76" s="43"/>
      <c r="F76" s="43"/>
      <c r="G76" s="64"/>
      <c r="H76" s="64"/>
      <c r="I76" s="64"/>
      <c r="J76" s="87"/>
      <c r="K76" s="43"/>
      <c r="L76" s="43"/>
      <c r="M76" s="43"/>
      <c r="N76" s="43"/>
      <c r="O76" s="43"/>
      <c r="P76" s="43"/>
      <c r="Q76" s="43"/>
      <c r="R76" s="73"/>
      <c r="S76" s="43"/>
      <c r="T76" s="73"/>
      <c r="U76" s="73"/>
      <c r="V76" s="43"/>
      <c r="W76" s="43"/>
      <c r="X76" s="43"/>
      <c r="Y76" s="73"/>
      <c r="Z76" s="43"/>
      <c r="AA76" s="43"/>
      <c r="AB76" s="43"/>
      <c r="AC76" s="73"/>
      <c r="AD76" s="73"/>
      <c r="AP76" s="13"/>
      <c r="AQ76" s="13"/>
    </row>
    <row r="77" spans="1:46" ht="15.6">
      <c r="AP77" s="2"/>
      <c r="AQ77" s="5"/>
      <c r="AR77" s="5"/>
    </row>
    <row r="78" spans="1:46">
      <c r="AP78" s="4"/>
      <c r="AQ78" s="4"/>
      <c r="AR78" s="4"/>
      <c r="AS78" s="4"/>
      <c r="AT78" s="4"/>
    </row>
    <row r="79" spans="1:46" ht="15.6">
      <c r="AP79" s="4"/>
      <c r="AQ79" s="13"/>
      <c r="AR79" s="13"/>
      <c r="AS79" s="1"/>
      <c r="AT79" s="5"/>
    </row>
    <row r="80" spans="1:46" ht="15.6">
      <c r="AP80" s="4"/>
      <c r="AQ80" s="13"/>
      <c r="AR80" s="13"/>
      <c r="AS80" s="1"/>
      <c r="AT80" s="5"/>
    </row>
    <row r="81" spans="42:46" ht="15.6">
      <c r="AP81" s="4"/>
      <c r="AQ81" s="13"/>
      <c r="AR81" s="13"/>
      <c r="AS81" s="1"/>
      <c r="AT81" s="5"/>
    </row>
    <row r="82" spans="42:46" ht="15.6">
      <c r="AP82" s="4"/>
      <c r="AQ82" s="13"/>
      <c r="AR82" s="13"/>
      <c r="AS82" s="1"/>
      <c r="AT82" s="5"/>
    </row>
    <row r="83" spans="42:46" ht="15.6">
      <c r="AP83" s="4"/>
      <c r="AQ83" s="13"/>
      <c r="AR83" s="13"/>
      <c r="AS83" s="13"/>
      <c r="AT83" s="5"/>
    </row>
    <row r="84" spans="42:46" ht="15.6">
      <c r="AP84" s="4"/>
      <c r="AQ84" s="13"/>
      <c r="AR84" s="13"/>
      <c r="AS84" s="13"/>
      <c r="AT84" s="5"/>
    </row>
    <row r="85" spans="42:46" ht="15.6">
      <c r="AP85" s="4"/>
      <c r="AQ85" s="13"/>
      <c r="AR85" s="13"/>
      <c r="AS85" s="13"/>
      <c r="AT85" s="5"/>
    </row>
    <row r="86" spans="42:46" ht="15.6">
      <c r="AP86" s="4"/>
      <c r="AQ86" s="13"/>
      <c r="AR86" s="13"/>
      <c r="AS86" s="13"/>
      <c r="AT86" s="5"/>
    </row>
    <row r="87" spans="42:46" ht="15.6">
      <c r="AP87" s="4"/>
      <c r="AQ87" s="13"/>
      <c r="AR87" s="13"/>
      <c r="AS87" s="5"/>
      <c r="AT87" s="5"/>
    </row>
    <row r="88" spans="42:46" ht="15.6">
      <c r="AP88" s="4"/>
      <c r="AQ88" s="13"/>
      <c r="AR88" s="13"/>
      <c r="AS88" s="5"/>
      <c r="AT88" s="5"/>
    </row>
    <row r="89" spans="42:46" ht="15.6">
      <c r="AP89" s="4"/>
      <c r="AQ89" s="13"/>
      <c r="AR89" s="13"/>
      <c r="AS89" s="5"/>
      <c r="AT89" s="5"/>
    </row>
    <row r="90" spans="42:46" ht="15.6">
      <c r="AP90" s="4"/>
      <c r="AQ90" s="13"/>
      <c r="AR90" s="13"/>
      <c r="AS90" s="5"/>
      <c r="AT90" s="5"/>
    </row>
    <row r="91" spans="42:46" ht="15.6">
      <c r="AP91" s="4"/>
      <c r="AQ91" s="13"/>
      <c r="AR91" s="13"/>
      <c r="AS91" s="5"/>
      <c r="AT91" s="5"/>
    </row>
    <row r="92" spans="42:46" ht="15.6">
      <c r="AP92" s="4"/>
      <c r="AQ92" s="13"/>
      <c r="AR92" s="13"/>
      <c r="AS92" s="5"/>
      <c r="AT92" s="5"/>
    </row>
    <row r="93" spans="42:46" ht="15.6">
      <c r="AP93" s="4"/>
      <c r="AQ93" s="13"/>
      <c r="AR93" s="13"/>
      <c r="AS93" s="5"/>
      <c r="AT93" s="5"/>
    </row>
    <row r="94" spans="42:46" ht="15.6">
      <c r="AP94" s="4"/>
      <c r="AQ94" s="13"/>
      <c r="AR94" s="13"/>
      <c r="AS94" s="5"/>
      <c r="AT94" s="5"/>
    </row>
    <row r="95" spans="42:46" ht="15.6">
      <c r="AP95" s="4"/>
      <c r="AQ95" s="5"/>
      <c r="AR95" s="5"/>
      <c r="AS95" s="5"/>
      <c r="AT95" s="5"/>
    </row>
    <row r="96" spans="42:46">
      <c r="AP96" s="13"/>
      <c r="AQ96" s="13"/>
    </row>
    <row r="97" spans="42:46" ht="15.6">
      <c r="AP97" s="5"/>
      <c r="AQ97" s="5"/>
      <c r="AR97" s="5"/>
      <c r="AT97" s="5"/>
    </row>
    <row r="98" spans="42:46">
      <c r="AP98" s="13"/>
      <c r="AQ98" s="13"/>
    </row>
    <row r="99" spans="42:46">
      <c r="AP99" s="13"/>
      <c r="AQ99" s="13"/>
    </row>
    <row r="100" spans="42:46" ht="15.6">
      <c r="AP100" s="2"/>
      <c r="AQ100" s="5"/>
      <c r="AR100" s="5"/>
      <c r="AT100" s="2"/>
    </row>
    <row r="101" spans="42:46">
      <c r="AP101" s="4"/>
      <c r="AQ101" s="4"/>
      <c r="AR101" s="4"/>
      <c r="AS101" s="4"/>
      <c r="AT101" s="4"/>
    </row>
    <row r="102" spans="42:46" ht="15.6">
      <c r="AP102" s="4"/>
      <c r="AQ102" s="13"/>
      <c r="AR102" s="13"/>
      <c r="AS102" s="1"/>
      <c r="AT102" s="5"/>
    </row>
    <row r="103" spans="42:46" ht="15.6">
      <c r="AP103" s="4"/>
      <c r="AQ103" s="13"/>
      <c r="AR103" s="13"/>
      <c r="AS103" s="1"/>
      <c r="AT103" s="5"/>
    </row>
    <row r="104" spans="42:46" ht="15.6">
      <c r="AP104" s="4"/>
      <c r="AQ104" s="13"/>
      <c r="AR104" s="13"/>
      <c r="AS104" s="1"/>
      <c r="AT104" s="5"/>
    </row>
    <row r="105" spans="42:46" ht="15.6">
      <c r="AP105" s="4"/>
      <c r="AQ105" s="13"/>
      <c r="AR105" s="13"/>
      <c r="AS105" s="1"/>
      <c r="AT105" s="5"/>
    </row>
    <row r="106" spans="42:46" ht="15.6">
      <c r="AP106" s="4"/>
      <c r="AQ106" s="13"/>
      <c r="AR106" s="13"/>
      <c r="AS106" s="13"/>
      <c r="AT106" s="5"/>
    </row>
    <row r="107" spans="42:46" ht="15.6">
      <c r="AP107" s="4"/>
      <c r="AQ107" s="13"/>
      <c r="AR107" s="13"/>
      <c r="AS107" s="13"/>
      <c r="AT107" s="5"/>
    </row>
    <row r="108" spans="42:46" ht="15.6">
      <c r="AP108" s="4"/>
      <c r="AQ108" s="13"/>
      <c r="AR108" s="13"/>
      <c r="AS108" s="13"/>
      <c r="AT108" s="5"/>
    </row>
    <row r="109" spans="42:46" ht="15.6">
      <c r="AP109" s="4"/>
      <c r="AQ109" s="13"/>
      <c r="AR109" s="13"/>
      <c r="AS109" s="13"/>
      <c r="AT109" s="5"/>
    </row>
    <row r="110" spans="42:46" ht="15.6">
      <c r="AP110" s="4"/>
      <c r="AQ110" s="13"/>
      <c r="AR110" s="13"/>
      <c r="AS110" s="5"/>
      <c r="AT110" s="5"/>
    </row>
    <row r="111" spans="42:46" ht="15.6">
      <c r="AP111" s="4"/>
      <c r="AQ111" s="13"/>
      <c r="AR111" s="13"/>
      <c r="AS111" s="5"/>
      <c r="AT111" s="5"/>
    </row>
    <row r="112" spans="42:46" ht="15.6">
      <c r="AP112" s="4"/>
      <c r="AQ112" s="13"/>
      <c r="AR112" s="13"/>
      <c r="AS112" s="5"/>
      <c r="AT112" s="5"/>
    </row>
    <row r="113" spans="42:46" ht="15.6">
      <c r="AP113" s="4"/>
      <c r="AQ113" s="13"/>
      <c r="AR113" s="13"/>
      <c r="AS113" s="5"/>
      <c r="AT113" s="5"/>
    </row>
    <row r="114" spans="42:46" ht="15.6">
      <c r="AP114" s="4"/>
      <c r="AQ114" s="13"/>
      <c r="AR114" s="13"/>
      <c r="AS114" s="5"/>
      <c r="AT114" s="5"/>
    </row>
    <row r="115" spans="42:46" ht="15.6">
      <c r="AP115" s="4"/>
      <c r="AQ115" s="13"/>
      <c r="AR115" s="13"/>
      <c r="AS115" s="5"/>
      <c r="AT115" s="5"/>
    </row>
    <row r="116" spans="42:46" ht="15.6">
      <c r="AP116" s="4"/>
      <c r="AQ116" s="13"/>
      <c r="AR116" s="13"/>
      <c r="AS116" s="5"/>
      <c r="AT116" s="5"/>
    </row>
    <row r="117" spans="42:46" ht="15.6">
      <c r="AP117" s="4"/>
      <c r="AQ117" s="13"/>
      <c r="AR117" s="13"/>
      <c r="AS117" s="5"/>
      <c r="AT117" s="5"/>
    </row>
    <row r="118" spans="42:46" ht="15.6">
      <c r="AP118" s="4"/>
      <c r="AQ118" s="5"/>
      <c r="AR118" s="5"/>
      <c r="AS118" s="5"/>
      <c r="AT118" s="5"/>
    </row>
    <row r="119" spans="42:46">
      <c r="AP119" s="13"/>
      <c r="AQ119" s="13"/>
    </row>
    <row r="120" spans="42:46" ht="15.6">
      <c r="AP120" s="5"/>
      <c r="AQ120" s="5"/>
      <c r="AR120" s="5"/>
      <c r="AT120" s="5"/>
    </row>
    <row r="121" spans="42:46">
      <c r="AP121" s="13"/>
      <c r="AQ121" s="13"/>
    </row>
    <row r="122" spans="42:46">
      <c r="AP122" s="13"/>
      <c r="AQ122" s="13"/>
    </row>
    <row r="123" spans="42:46">
      <c r="AP123" s="13"/>
      <c r="AQ123" s="13"/>
    </row>
    <row r="124" spans="42:46">
      <c r="AP124" s="13"/>
      <c r="AQ124" s="13"/>
    </row>
    <row r="125" spans="42:46">
      <c r="AP125" s="13"/>
      <c r="AQ125" s="13"/>
    </row>
    <row r="126" spans="42:46">
      <c r="AP126" s="13"/>
      <c r="AQ126" s="13"/>
    </row>
    <row r="127" spans="42:46">
      <c r="AP127" s="13"/>
      <c r="AQ127" s="13"/>
    </row>
    <row r="128" spans="42:46">
      <c r="AP128" s="13"/>
      <c r="AQ128" s="13"/>
    </row>
    <row r="129" spans="42:43">
      <c r="AP129" s="13"/>
      <c r="AQ129" s="13"/>
    </row>
    <row r="130" spans="42:43">
      <c r="AP130" s="13"/>
      <c r="AQ130" s="13"/>
    </row>
    <row r="131" spans="42:43">
      <c r="AP131" s="13"/>
      <c r="AQ131" s="13"/>
    </row>
    <row r="132" spans="42:43">
      <c r="AP132" s="13"/>
      <c r="AQ132" s="13"/>
    </row>
    <row r="133" spans="42:43">
      <c r="AP133" s="13"/>
      <c r="AQ133" s="13"/>
    </row>
    <row r="134" spans="42:43">
      <c r="AP134" s="13"/>
      <c r="AQ134" s="13"/>
    </row>
    <row r="135" spans="42:43">
      <c r="AP135" s="13"/>
      <c r="AQ135" s="13"/>
    </row>
    <row r="136" spans="42:43">
      <c r="AP136" s="13"/>
      <c r="AQ136" s="13"/>
    </row>
    <row r="137" spans="42:43">
      <c r="AP137" s="13"/>
      <c r="AQ137" s="13"/>
    </row>
    <row r="138" spans="42:43">
      <c r="AP138" s="13"/>
      <c r="AQ138" s="13"/>
    </row>
    <row r="139" spans="42:43">
      <c r="AP139" s="13"/>
      <c r="AQ139" s="13"/>
    </row>
    <row r="140" spans="42:43">
      <c r="AP140" s="13"/>
      <c r="AQ140" s="13"/>
    </row>
    <row r="141" spans="42:43">
      <c r="AP141" s="13"/>
      <c r="AQ141" s="13"/>
    </row>
    <row r="142" spans="42:43">
      <c r="AP142" s="13"/>
      <c r="AQ142" s="13"/>
    </row>
    <row r="143" spans="42:43">
      <c r="AP143" s="13"/>
      <c r="AQ143" s="13"/>
    </row>
    <row r="144" spans="42:43">
      <c r="AP144" s="13"/>
      <c r="AQ144" s="13"/>
    </row>
    <row r="145" spans="42:43">
      <c r="AP145" s="13"/>
      <c r="AQ145" s="13"/>
    </row>
    <row r="146" spans="42:43">
      <c r="AP146" s="13"/>
      <c r="AQ146" s="13"/>
    </row>
    <row r="147" spans="42:43">
      <c r="AP147" s="13"/>
      <c r="AQ147" s="13"/>
    </row>
    <row r="148" spans="42:43">
      <c r="AP148" s="13"/>
      <c r="AQ148" s="13"/>
    </row>
    <row r="149" spans="42:43">
      <c r="AP149" s="13"/>
      <c r="AQ149" s="13"/>
    </row>
    <row r="150" spans="42:43">
      <c r="AP150" s="13"/>
      <c r="AQ150" s="13"/>
    </row>
    <row r="151" spans="42:43">
      <c r="AP151" s="13"/>
      <c r="AQ151" s="13"/>
    </row>
    <row r="152" spans="42:43">
      <c r="AP152" s="13"/>
      <c r="AQ152" s="13"/>
    </row>
    <row r="153" spans="42:43">
      <c r="AP153" s="13"/>
      <c r="AQ153" s="13"/>
    </row>
    <row r="154" spans="42:43">
      <c r="AP154" s="13"/>
      <c r="AQ154" s="13"/>
    </row>
    <row r="155" spans="42:43">
      <c r="AP155" s="13"/>
      <c r="AQ155" s="13"/>
    </row>
    <row r="156" spans="42:43">
      <c r="AP156" s="13"/>
      <c r="AQ156" s="13"/>
    </row>
    <row r="157" spans="42:43">
      <c r="AP157" s="13"/>
      <c r="AQ157" s="13"/>
    </row>
    <row r="158" spans="42:43">
      <c r="AP158" s="13"/>
      <c r="AQ158" s="13"/>
    </row>
    <row r="159" spans="42:43">
      <c r="AP159" s="13"/>
      <c r="AQ159" s="13"/>
    </row>
    <row r="160" spans="42:43">
      <c r="AP160" s="13"/>
      <c r="AQ160" s="13"/>
    </row>
    <row r="161" spans="42:43">
      <c r="AP161" s="13"/>
      <c r="AQ161" s="13"/>
    </row>
    <row r="162" spans="42:43">
      <c r="AP162" s="13"/>
      <c r="AQ162" s="13"/>
    </row>
    <row r="163" spans="42:43">
      <c r="AP163" s="13"/>
      <c r="AQ163" s="13"/>
    </row>
    <row r="164" spans="42:43">
      <c r="AP164" s="13"/>
      <c r="AQ164" s="13"/>
    </row>
    <row r="165" spans="42:43">
      <c r="AP165" s="13"/>
      <c r="AQ165" s="13"/>
    </row>
    <row r="166" spans="42:43">
      <c r="AP166" s="13"/>
      <c r="AQ166" s="13"/>
    </row>
    <row r="167" spans="42:43">
      <c r="AP167" s="13"/>
      <c r="AQ167" s="13"/>
    </row>
    <row r="168" spans="42:43">
      <c r="AP168" s="13"/>
      <c r="AQ168" s="13"/>
    </row>
    <row r="169" spans="42:43">
      <c r="AP169" s="13"/>
      <c r="AQ169" s="13"/>
    </row>
    <row r="170" spans="42:43">
      <c r="AP170" s="13"/>
      <c r="AQ170" s="13"/>
    </row>
    <row r="171" spans="42:43">
      <c r="AP171" s="13"/>
      <c r="AQ171" s="13"/>
    </row>
    <row r="172" spans="42:43">
      <c r="AP172" s="13"/>
      <c r="AQ172" s="13"/>
    </row>
    <row r="173" spans="42:43">
      <c r="AP173" s="13"/>
      <c r="AQ173" s="13"/>
    </row>
    <row r="174" spans="42:43">
      <c r="AP174" s="13"/>
      <c r="AQ174" s="13"/>
    </row>
    <row r="175" spans="42:43">
      <c r="AP175" s="13"/>
      <c r="AQ175" s="13"/>
    </row>
    <row r="198" spans="7:41">
      <c r="G198" s="68"/>
      <c r="H198" s="68"/>
      <c r="I198" s="68"/>
      <c r="J198" s="68"/>
      <c r="K198" s="14"/>
      <c r="L198" s="14"/>
      <c r="M198" s="14"/>
      <c r="Q198" s="14"/>
      <c r="R198" s="77"/>
      <c r="S198" s="14"/>
    </row>
    <row r="199" spans="7:41">
      <c r="G199" s="68"/>
      <c r="H199" s="68"/>
      <c r="I199" s="68"/>
      <c r="J199" s="68"/>
      <c r="K199" s="14"/>
      <c r="L199" s="14"/>
      <c r="M199" s="14"/>
      <c r="Q199" s="14"/>
      <c r="R199" s="77"/>
      <c r="S199" s="14"/>
      <c r="AD199" s="14"/>
      <c r="AE199" s="14"/>
      <c r="AF199" s="68"/>
      <c r="AG199" s="14"/>
      <c r="AH199" s="14"/>
      <c r="AI199" s="14"/>
      <c r="AJ199" s="14"/>
      <c r="AK199" s="14"/>
      <c r="AL199" s="14"/>
      <c r="AM199" s="14"/>
      <c r="AN199" s="14"/>
      <c r="AO199" s="14"/>
    </row>
    <row r="200" spans="7:41">
      <c r="G200" s="68"/>
      <c r="H200" s="68"/>
      <c r="I200" s="68"/>
      <c r="J200" s="68"/>
      <c r="K200" s="14"/>
      <c r="L200" s="14"/>
      <c r="M200" s="14"/>
      <c r="N200" s="14"/>
      <c r="O200" s="14"/>
      <c r="P200" s="14"/>
      <c r="Q200" s="14"/>
      <c r="R200" s="77"/>
      <c r="S200" s="14"/>
      <c r="T200" s="77"/>
      <c r="U200" s="77"/>
      <c r="V200" s="14"/>
      <c r="W200" s="14"/>
      <c r="X200" s="14"/>
      <c r="Y200" s="77"/>
      <c r="Z200" s="14"/>
      <c r="AA200" s="14"/>
      <c r="AB200" s="68"/>
      <c r="AC200" s="77"/>
      <c r="AD200" s="14"/>
      <c r="AE200" s="14"/>
      <c r="AF200" s="68"/>
      <c r="AG200" s="14"/>
      <c r="AH200" s="14"/>
      <c r="AI200" s="14"/>
      <c r="AJ200" s="14"/>
      <c r="AK200" s="14"/>
      <c r="AL200" s="14"/>
      <c r="AM200" s="14"/>
      <c r="AN200" s="14"/>
      <c r="AO200" s="14"/>
    </row>
    <row r="201" spans="7:41">
      <c r="G201" s="68"/>
      <c r="H201" s="68"/>
      <c r="I201" s="68"/>
      <c r="J201" s="68"/>
      <c r="K201" s="14"/>
      <c r="L201" s="14"/>
      <c r="M201" s="14"/>
      <c r="N201" s="14"/>
      <c r="O201" s="14"/>
      <c r="P201" s="14"/>
      <c r="Q201" s="14"/>
      <c r="R201" s="77"/>
      <c r="S201" s="14"/>
      <c r="T201" s="77"/>
      <c r="U201" s="77"/>
      <c r="V201" s="14"/>
      <c r="W201" s="14"/>
      <c r="X201" s="14"/>
      <c r="Y201" s="77"/>
      <c r="Z201" s="14"/>
      <c r="AA201" s="14"/>
      <c r="AB201" s="68"/>
      <c r="AC201" s="77"/>
      <c r="AD201" s="14"/>
      <c r="AE201" s="14"/>
      <c r="AF201" s="68"/>
      <c r="AG201" s="14"/>
      <c r="AH201" s="14"/>
      <c r="AI201" s="14"/>
      <c r="AJ201" s="14"/>
      <c r="AK201" s="14"/>
      <c r="AL201" s="14"/>
      <c r="AM201" s="14"/>
      <c r="AN201" s="14"/>
      <c r="AO201" s="14"/>
    </row>
    <row r="202" spans="7:41">
      <c r="G202" s="68"/>
      <c r="H202" s="68"/>
      <c r="I202" s="68"/>
      <c r="J202" s="68"/>
      <c r="K202" s="14"/>
      <c r="L202" s="14"/>
      <c r="M202" s="14"/>
      <c r="N202" s="14"/>
      <c r="O202" s="14"/>
      <c r="P202" s="14"/>
      <c r="Q202" s="14"/>
      <c r="R202" s="77"/>
      <c r="S202" s="14"/>
      <c r="T202" s="77"/>
      <c r="U202" s="77"/>
      <c r="V202" s="14"/>
      <c r="W202" s="14"/>
      <c r="X202" s="14"/>
      <c r="Y202" s="77"/>
      <c r="Z202" s="14"/>
      <c r="AA202" s="14"/>
      <c r="AB202" s="68"/>
      <c r="AC202" s="77"/>
      <c r="AD202" s="14"/>
      <c r="AE202" s="14"/>
      <c r="AF202" s="68"/>
      <c r="AG202" s="14"/>
      <c r="AH202" s="14"/>
      <c r="AI202" s="14"/>
      <c r="AJ202" s="14"/>
      <c r="AK202" s="14"/>
      <c r="AL202" s="14"/>
      <c r="AM202" s="14"/>
      <c r="AN202" s="14"/>
      <c r="AO202" s="14"/>
    </row>
    <row r="203" spans="7:41">
      <c r="G203" s="68"/>
      <c r="H203" s="68"/>
      <c r="I203" s="68"/>
      <c r="J203" s="68"/>
      <c r="K203" s="14"/>
      <c r="L203" s="14"/>
      <c r="M203" s="14"/>
      <c r="N203" s="14"/>
      <c r="O203" s="14"/>
      <c r="P203" s="14"/>
      <c r="Q203" s="14"/>
      <c r="R203" s="77"/>
      <c r="S203" s="14"/>
      <c r="T203" s="77"/>
      <c r="U203" s="77"/>
      <c r="V203" s="14"/>
      <c r="W203" s="14"/>
      <c r="X203" s="14"/>
      <c r="Y203" s="77"/>
      <c r="Z203" s="14"/>
      <c r="AA203" s="14"/>
      <c r="AB203" s="68"/>
      <c r="AC203" s="77"/>
      <c r="AD203" s="14"/>
      <c r="AE203" s="14"/>
      <c r="AF203" s="68"/>
      <c r="AG203" s="14"/>
      <c r="AH203" s="14"/>
      <c r="AI203" s="14"/>
      <c r="AJ203" s="14"/>
      <c r="AK203" s="14"/>
      <c r="AL203" s="14"/>
      <c r="AM203" s="14"/>
      <c r="AN203" s="14"/>
      <c r="AO203" s="14"/>
    </row>
    <row r="204" spans="7:41">
      <c r="G204" s="68"/>
      <c r="H204" s="68"/>
      <c r="I204" s="68"/>
      <c r="J204" s="68"/>
      <c r="K204" s="14"/>
      <c r="L204" s="14"/>
      <c r="M204" s="14"/>
      <c r="N204" s="14"/>
      <c r="O204" s="14"/>
      <c r="P204" s="14"/>
      <c r="Q204" s="14"/>
      <c r="R204" s="77"/>
      <c r="S204" s="14"/>
      <c r="T204" s="77"/>
      <c r="U204" s="77"/>
      <c r="V204" s="14"/>
      <c r="W204" s="14"/>
      <c r="X204" s="14"/>
      <c r="Y204" s="77"/>
      <c r="Z204" s="14"/>
      <c r="AA204" s="14"/>
      <c r="AB204" s="68"/>
      <c r="AC204" s="77"/>
      <c r="AD204" s="14"/>
      <c r="AE204" s="14"/>
      <c r="AF204" s="68"/>
      <c r="AG204" s="14"/>
      <c r="AH204" s="14"/>
      <c r="AI204" s="14"/>
      <c r="AJ204" s="14"/>
      <c r="AK204" s="14"/>
      <c r="AL204" s="14"/>
      <c r="AM204" s="14"/>
      <c r="AN204" s="14"/>
      <c r="AO204" s="14"/>
    </row>
    <row r="205" spans="7:41">
      <c r="G205" s="68"/>
      <c r="H205" s="68"/>
      <c r="I205" s="68"/>
      <c r="J205" s="68"/>
      <c r="K205" s="14"/>
      <c r="L205" s="14"/>
      <c r="M205" s="14"/>
      <c r="N205" s="14"/>
      <c r="O205" s="14"/>
      <c r="P205" s="14"/>
      <c r="Q205" s="14"/>
      <c r="R205" s="77"/>
      <c r="S205" s="14"/>
      <c r="T205" s="77"/>
      <c r="U205" s="77"/>
      <c r="V205" s="14"/>
      <c r="W205" s="14"/>
      <c r="X205" s="14"/>
      <c r="Y205" s="77"/>
      <c r="Z205" s="14"/>
      <c r="AA205" s="14"/>
      <c r="AB205" s="68"/>
      <c r="AC205" s="77"/>
      <c r="AD205" s="14"/>
      <c r="AE205" s="14"/>
      <c r="AF205" s="68"/>
      <c r="AG205" s="14"/>
      <c r="AH205" s="14"/>
      <c r="AI205" s="14"/>
      <c r="AJ205" s="14"/>
      <c r="AK205" s="14"/>
      <c r="AL205" s="14"/>
      <c r="AM205" s="14"/>
      <c r="AN205" s="14"/>
      <c r="AO205" s="14"/>
    </row>
    <row r="206" spans="7:41">
      <c r="G206" s="68"/>
      <c r="H206" s="68"/>
      <c r="I206" s="68"/>
      <c r="J206" s="68"/>
      <c r="K206" s="14"/>
      <c r="L206" s="14"/>
      <c r="M206" s="14"/>
      <c r="N206" s="14"/>
      <c r="O206" s="14"/>
      <c r="P206" s="14"/>
      <c r="Q206" s="14"/>
      <c r="R206" s="77"/>
      <c r="S206" s="14"/>
      <c r="T206" s="77"/>
      <c r="U206" s="77"/>
      <c r="V206" s="14"/>
      <c r="W206" s="14"/>
      <c r="X206" s="14"/>
      <c r="Y206" s="77"/>
      <c r="Z206" s="14"/>
      <c r="AA206" s="14"/>
      <c r="AB206" s="68"/>
      <c r="AC206" s="77"/>
      <c r="AD206" s="14"/>
      <c r="AE206" s="14"/>
      <c r="AF206" s="68"/>
      <c r="AG206" s="14"/>
      <c r="AH206" s="14"/>
      <c r="AI206" s="14"/>
      <c r="AJ206" s="14"/>
      <c r="AK206" s="14"/>
      <c r="AL206" s="14"/>
      <c r="AM206" s="14"/>
      <c r="AN206" s="14"/>
      <c r="AO206" s="14"/>
    </row>
    <row r="207" spans="7:41">
      <c r="G207" s="68"/>
      <c r="H207" s="68"/>
      <c r="I207" s="68"/>
      <c r="J207" s="68"/>
      <c r="K207" s="14"/>
      <c r="L207" s="14"/>
      <c r="M207" s="14"/>
      <c r="N207" s="14"/>
      <c r="O207" s="14"/>
      <c r="P207" s="14"/>
      <c r="Q207" s="14"/>
      <c r="R207" s="77"/>
      <c r="S207" s="14"/>
      <c r="T207" s="77"/>
      <c r="U207" s="77"/>
      <c r="V207" s="14"/>
      <c r="W207" s="14"/>
      <c r="X207" s="14"/>
      <c r="Y207" s="77"/>
      <c r="Z207" s="14"/>
      <c r="AA207" s="14"/>
      <c r="AB207" s="68"/>
      <c r="AC207" s="77"/>
      <c r="AD207" s="14"/>
      <c r="AE207" s="14"/>
      <c r="AF207" s="68"/>
      <c r="AG207" s="14"/>
      <c r="AH207" s="14"/>
      <c r="AI207" s="14"/>
      <c r="AJ207" s="14"/>
      <c r="AK207" s="14"/>
      <c r="AL207" s="14"/>
      <c r="AM207" s="14"/>
      <c r="AN207" s="14"/>
      <c r="AO207" s="14"/>
    </row>
    <row r="208" spans="7:41">
      <c r="G208" s="68"/>
      <c r="H208" s="68"/>
      <c r="I208" s="68"/>
      <c r="J208" s="68"/>
      <c r="K208" s="14"/>
      <c r="L208" s="14"/>
      <c r="M208" s="14"/>
      <c r="N208" s="14"/>
      <c r="O208" s="14"/>
      <c r="P208" s="14"/>
      <c r="Q208" s="14"/>
      <c r="R208" s="77"/>
      <c r="S208" s="14"/>
      <c r="T208" s="77"/>
      <c r="U208" s="77"/>
      <c r="V208" s="14"/>
      <c r="W208" s="14"/>
      <c r="X208" s="14"/>
      <c r="Y208" s="77"/>
      <c r="Z208" s="14"/>
      <c r="AA208" s="14"/>
      <c r="AB208" s="68"/>
      <c r="AC208" s="77"/>
      <c r="AD208" s="14"/>
      <c r="AE208" s="14"/>
      <c r="AF208" s="68"/>
      <c r="AG208" s="14"/>
      <c r="AH208" s="14"/>
      <c r="AI208" s="14"/>
      <c r="AJ208" s="14"/>
      <c r="AK208" s="14"/>
      <c r="AL208" s="14"/>
      <c r="AM208" s="14"/>
      <c r="AN208" s="14"/>
      <c r="AO208" s="14"/>
    </row>
    <row r="209" spans="7:41">
      <c r="G209" s="68"/>
      <c r="H209" s="68"/>
      <c r="I209" s="68"/>
      <c r="J209" s="68"/>
      <c r="K209" s="14"/>
      <c r="L209" s="14"/>
      <c r="M209" s="14"/>
      <c r="N209" s="14"/>
      <c r="O209" s="14"/>
      <c r="P209" s="14"/>
      <c r="Q209" s="14"/>
      <c r="R209" s="77"/>
      <c r="S209" s="14"/>
      <c r="T209" s="77"/>
      <c r="U209" s="77"/>
      <c r="V209" s="14"/>
      <c r="W209" s="14"/>
      <c r="X209" s="14"/>
      <c r="Y209" s="77"/>
      <c r="Z209" s="14"/>
      <c r="AA209" s="14"/>
      <c r="AB209" s="68"/>
      <c r="AC209" s="77"/>
      <c r="AD209" s="14"/>
      <c r="AE209" s="14"/>
      <c r="AF209" s="68"/>
      <c r="AG209" s="14"/>
      <c r="AH209" s="14"/>
      <c r="AI209" s="14"/>
      <c r="AJ209" s="14"/>
      <c r="AK209" s="14"/>
      <c r="AL209" s="14"/>
      <c r="AM209" s="14"/>
      <c r="AN209" s="14"/>
      <c r="AO209" s="14"/>
    </row>
    <row r="210" spans="7:41">
      <c r="G210" s="68"/>
      <c r="H210" s="68"/>
      <c r="I210" s="68"/>
      <c r="J210" s="68"/>
      <c r="K210" s="14"/>
      <c r="L210" s="14"/>
      <c r="M210" s="14"/>
      <c r="N210" s="14"/>
      <c r="O210" s="14"/>
      <c r="P210" s="14"/>
      <c r="Q210" s="14"/>
      <c r="R210" s="77"/>
      <c r="S210" s="14"/>
      <c r="T210" s="77"/>
      <c r="U210" s="77"/>
      <c r="V210" s="14"/>
      <c r="W210" s="14"/>
      <c r="X210" s="14"/>
      <c r="Y210" s="77"/>
      <c r="Z210" s="14"/>
      <c r="AA210" s="14"/>
      <c r="AB210" s="68"/>
      <c r="AC210" s="77"/>
      <c r="AD210" s="14"/>
      <c r="AE210" s="14"/>
      <c r="AF210" s="68"/>
      <c r="AG210" s="14"/>
      <c r="AH210" s="14"/>
      <c r="AI210" s="14"/>
      <c r="AJ210" s="14"/>
      <c r="AK210" s="14"/>
      <c r="AL210" s="14"/>
      <c r="AM210" s="14"/>
      <c r="AN210" s="14"/>
      <c r="AO210" s="14"/>
    </row>
    <row r="211" spans="7:41">
      <c r="G211" s="68"/>
      <c r="H211" s="68"/>
      <c r="I211" s="68"/>
      <c r="J211" s="68"/>
      <c r="K211" s="14"/>
      <c r="L211" s="14"/>
      <c r="M211" s="14"/>
      <c r="N211" s="14"/>
      <c r="O211" s="14"/>
      <c r="P211" s="14"/>
      <c r="Q211" s="14"/>
      <c r="R211" s="77"/>
      <c r="S211" s="14"/>
      <c r="T211" s="77"/>
      <c r="U211" s="77"/>
      <c r="V211" s="14"/>
      <c r="W211" s="14"/>
      <c r="X211" s="14"/>
      <c r="Y211" s="77"/>
      <c r="Z211" s="14"/>
      <c r="AA211" s="14"/>
      <c r="AB211" s="68"/>
      <c r="AC211" s="77"/>
      <c r="AD211" s="14"/>
      <c r="AE211" s="14"/>
      <c r="AF211" s="68"/>
      <c r="AG211" s="14"/>
      <c r="AH211" s="14"/>
      <c r="AI211" s="14"/>
      <c r="AJ211" s="14"/>
      <c r="AK211" s="14"/>
      <c r="AL211" s="14"/>
      <c r="AM211" s="14"/>
      <c r="AN211" s="14"/>
      <c r="AO211" s="14"/>
    </row>
    <row r="212" spans="7:41">
      <c r="G212" s="68"/>
      <c r="H212" s="68"/>
      <c r="I212" s="68"/>
      <c r="J212" s="68"/>
      <c r="K212" s="14"/>
      <c r="L212" s="14"/>
      <c r="M212" s="14"/>
      <c r="N212" s="14"/>
      <c r="O212" s="14"/>
      <c r="P212" s="14"/>
      <c r="Q212" s="14"/>
      <c r="R212" s="77"/>
      <c r="S212" s="14"/>
      <c r="T212" s="77"/>
      <c r="U212" s="77"/>
      <c r="V212" s="14"/>
      <c r="W212" s="14"/>
      <c r="X212" s="14"/>
      <c r="Y212" s="77"/>
      <c r="Z212" s="14"/>
      <c r="AA212" s="14"/>
      <c r="AB212" s="68"/>
      <c r="AC212" s="77"/>
      <c r="AD212" s="14"/>
      <c r="AE212" s="14"/>
      <c r="AF212" s="68"/>
      <c r="AG212" s="14"/>
      <c r="AH212" s="14"/>
      <c r="AI212" s="14"/>
      <c r="AJ212" s="14"/>
      <c r="AK212" s="14"/>
      <c r="AL212" s="14"/>
      <c r="AM212" s="14"/>
      <c r="AN212" s="14"/>
      <c r="AO212" s="14"/>
    </row>
    <row r="213" spans="7:41">
      <c r="G213" s="68"/>
      <c r="H213" s="68"/>
      <c r="I213" s="68"/>
      <c r="J213" s="68"/>
      <c r="K213" s="14"/>
      <c r="L213" s="14"/>
      <c r="M213" s="14"/>
      <c r="N213" s="14"/>
      <c r="O213" s="14"/>
      <c r="P213" s="14"/>
      <c r="Q213" s="14"/>
      <c r="R213" s="77"/>
      <c r="S213" s="14"/>
      <c r="T213" s="77"/>
      <c r="U213" s="77"/>
      <c r="V213" s="14"/>
      <c r="W213" s="14"/>
      <c r="X213" s="14"/>
      <c r="Y213" s="77"/>
      <c r="Z213" s="14"/>
      <c r="AA213" s="14"/>
      <c r="AB213" s="68"/>
      <c r="AC213" s="77"/>
      <c r="AD213" s="14"/>
      <c r="AE213" s="14"/>
      <c r="AF213" s="68"/>
      <c r="AG213" s="14"/>
      <c r="AH213" s="14"/>
      <c r="AI213" s="14"/>
      <c r="AJ213" s="14"/>
      <c r="AK213" s="14"/>
      <c r="AL213" s="14"/>
      <c r="AM213" s="14"/>
      <c r="AN213" s="14"/>
      <c r="AO213" s="14"/>
    </row>
    <row r="214" spans="7:41">
      <c r="G214" s="68"/>
      <c r="H214" s="68"/>
      <c r="I214" s="68"/>
      <c r="J214" s="68"/>
      <c r="K214" s="14"/>
      <c r="L214" s="14"/>
      <c r="M214" s="14"/>
      <c r="N214" s="14"/>
      <c r="O214" s="14"/>
      <c r="P214" s="14"/>
      <c r="Q214" s="14"/>
      <c r="R214" s="77"/>
      <c r="S214" s="14"/>
      <c r="T214" s="77"/>
      <c r="U214" s="77"/>
      <c r="V214" s="14"/>
      <c r="W214" s="14"/>
      <c r="X214" s="14"/>
      <c r="Y214" s="77"/>
      <c r="Z214" s="14"/>
      <c r="AA214" s="14"/>
      <c r="AB214" s="68"/>
      <c r="AC214" s="77"/>
      <c r="AD214" s="14"/>
      <c r="AE214" s="14"/>
      <c r="AF214" s="68"/>
      <c r="AG214" s="14"/>
      <c r="AH214" s="14"/>
      <c r="AI214" s="14"/>
      <c r="AJ214" s="14"/>
      <c r="AK214" s="14"/>
      <c r="AL214" s="14"/>
      <c r="AM214" s="14"/>
      <c r="AN214" s="14"/>
      <c r="AO214" s="14"/>
    </row>
    <row r="215" spans="7:41">
      <c r="G215" s="68"/>
      <c r="H215" s="68"/>
      <c r="I215" s="68"/>
      <c r="J215" s="68"/>
      <c r="K215" s="14"/>
      <c r="L215" s="14"/>
      <c r="M215" s="14"/>
      <c r="N215" s="14"/>
      <c r="O215" s="14"/>
      <c r="P215" s="14"/>
      <c r="Q215" s="14"/>
      <c r="R215" s="77"/>
      <c r="S215" s="14"/>
      <c r="T215" s="77"/>
      <c r="U215" s="77"/>
      <c r="V215" s="14"/>
      <c r="W215" s="14"/>
      <c r="X215" s="14"/>
      <c r="Y215" s="77"/>
      <c r="Z215" s="14"/>
      <c r="AA215" s="14"/>
      <c r="AB215" s="68"/>
      <c r="AC215" s="77"/>
      <c r="AD215" s="14"/>
      <c r="AE215" s="14"/>
      <c r="AF215" s="68"/>
      <c r="AG215" s="14"/>
      <c r="AH215" s="14"/>
      <c r="AI215" s="14"/>
      <c r="AJ215" s="14"/>
      <c r="AK215" s="14"/>
      <c r="AL215" s="14"/>
      <c r="AM215" s="14"/>
      <c r="AN215" s="14"/>
      <c r="AO215" s="14"/>
    </row>
    <row r="216" spans="7:41">
      <c r="G216" s="68"/>
      <c r="H216" s="68"/>
      <c r="I216" s="68"/>
      <c r="J216" s="68"/>
      <c r="K216" s="14"/>
      <c r="L216" s="14"/>
      <c r="M216" s="14"/>
      <c r="N216" s="14"/>
      <c r="O216" s="14"/>
      <c r="P216" s="14"/>
      <c r="Q216" s="14"/>
      <c r="R216" s="77"/>
      <c r="S216" s="14"/>
      <c r="T216" s="77"/>
      <c r="U216" s="77"/>
      <c r="V216" s="14"/>
      <c r="W216" s="14"/>
      <c r="X216" s="14"/>
      <c r="Y216" s="77"/>
      <c r="Z216" s="14"/>
      <c r="AA216" s="14"/>
      <c r="AB216" s="68"/>
      <c r="AC216" s="77"/>
      <c r="AD216" s="14"/>
      <c r="AE216" s="14"/>
      <c r="AF216" s="68"/>
      <c r="AG216" s="14"/>
      <c r="AH216" s="14"/>
      <c r="AI216" s="14"/>
      <c r="AJ216" s="14"/>
      <c r="AK216" s="14"/>
      <c r="AL216" s="14"/>
      <c r="AM216" s="14"/>
      <c r="AN216" s="14"/>
      <c r="AO216" s="14"/>
    </row>
    <row r="217" spans="7:41">
      <c r="G217" s="68"/>
      <c r="H217" s="68"/>
      <c r="I217" s="68"/>
      <c r="J217" s="68"/>
      <c r="K217" s="14"/>
      <c r="L217" s="14"/>
      <c r="M217" s="14"/>
      <c r="N217" s="14"/>
      <c r="O217" s="14"/>
      <c r="P217" s="14"/>
      <c r="Q217" s="14"/>
      <c r="R217" s="77"/>
      <c r="S217" s="14"/>
      <c r="T217" s="77"/>
      <c r="U217" s="77"/>
      <c r="V217" s="14"/>
      <c r="W217" s="14"/>
      <c r="X217" s="14"/>
      <c r="Y217" s="77"/>
      <c r="Z217" s="14"/>
      <c r="AA217" s="14"/>
      <c r="AB217" s="68"/>
      <c r="AC217" s="77"/>
      <c r="AD217" s="14"/>
      <c r="AE217" s="14"/>
      <c r="AF217" s="68"/>
      <c r="AG217" s="14"/>
      <c r="AH217" s="14"/>
      <c r="AI217" s="14"/>
      <c r="AJ217" s="14"/>
      <c r="AK217" s="14"/>
      <c r="AL217" s="14"/>
      <c r="AM217" s="14"/>
      <c r="AN217" s="14"/>
      <c r="AO217" s="14"/>
    </row>
    <row r="218" spans="7:41">
      <c r="G218" s="68"/>
      <c r="H218" s="68"/>
      <c r="I218" s="68"/>
      <c r="J218" s="68"/>
      <c r="K218" s="14"/>
      <c r="L218" s="14"/>
      <c r="M218" s="14"/>
      <c r="N218" s="14"/>
      <c r="O218" s="14"/>
      <c r="P218" s="14"/>
      <c r="Q218" s="14"/>
      <c r="R218" s="77"/>
      <c r="S218" s="14"/>
      <c r="T218" s="77"/>
      <c r="U218" s="77"/>
      <c r="V218" s="14"/>
      <c r="W218" s="14"/>
      <c r="X218" s="14"/>
      <c r="Y218" s="77"/>
      <c r="Z218" s="14"/>
      <c r="AA218" s="14"/>
      <c r="AB218" s="68"/>
      <c r="AC218" s="77"/>
      <c r="AD218" s="14"/>
      <c r="AE218" s="14"/>
      <c r="AF218" s="68"/>
      <c r="AG218" s="14"/>
      <c r="AH218" s="14"/>
      <c r="AI218" s="14"/>
      <c r="AJ218" s="14"/>
      <c r="AK218" s="14"/>
      <c r="AL218" s="14"/>
      <c r="AM218" s="14"/>
      <c r="AN218" s="14"/>
      <c r="AO218" s="14"/>
    </row>
    <row r="219" spans="7:41">
      <c r="G219" s="68"/>
      <c r="H219" s="68"/>
      <c r="I219" s="68"/>
      <c r="J219" s="68"/>
      <c r="K219" s="14"/>
      <c r="L219" s="14"/>
      <c r="M219" s="14"/>
      <c r="N219" s="14"/>
      <c r="O219" s="14"/>
      <c r="P219" s="14"/>
      <c r="Q219" s="14"/>
      <c r="R219" s="77"/>
      <c r="S219" s="14"/>
      <c r="T219" s="77"/>
      <c r="U219" s="77"/>
      <c r="V219" s="14"/>
      <c r="W219" s="14"/>
      <c r="X219" s="14"/>
      <c r="Y219" s="77"/>
      <c r="Z219" s="14"/>
      <c r="AA219" s="14"/>
      <c r="AB219" s="68"/>
      <c r="AC219" s="77"/>
      <c r="AD219" s="14"/>
      <c r="AE219" s="14"/>
      <c r="AF219" s="68"/>
      <c r="AG219" s="14"/>
      <c r="AH219" s="14"/>
      <c r="AI219" s="14"/>
      <c r="AJ219" s="14"/>
      <c r="AK219" s="14"/>
      <c r="AL219" s="14"/>
      <c r="AM219" s="14"/>
      <c r="AN219" s="14"/>
      <c r="AO219" s="14"/>
    </row>
    <row r="220" spans="7:41">
      <c r="G220" s="68"/>
      <c r="H220" s="68"/>
      <c r="I220" s="68"/>
      <c r="J220" s="68"/>
      <c r="K220" s="14"/>
      <c r="L220" s="14"/>
      <c r="M220" s="14"/>
      <c r="N220" s="14"/>
      <c r="O220" s="14"/>
      <c r="P220" s="14"/>
      <c r="Q220" s="14"/>
      <c r="R220" s="77"/>
      <c r="S220" s="14"/>
      <c r="T220" s="77"/>
      <c r="U220" s="77"/>
      <c r="V220" s="14"/>
      <c r="W220" s="14"/>
      <c r="X220" s="14"/>
      <c r="Y220" s="77"/>
      <c r="Z220" s="14"/>
      <c r="AA220" s="14"/>
      <c r="AB220" s="68"/>
      <c r="AC220" s="77"/>
      <c r="AD220" s="14"/>
      <c r="AE220" s="14"/>
      <c r="AF220" s="68"/>
      <c r="AG220" s="14"/>
      <c r="AH220" s="14"/>
      <c r="AI220" s="14"/>
      <c r="AJ220" s="14"/>
      <c r="AK220" s="14"/>
      <c r="AL220" s="14"/>
      <c r="AM220" s="14"/>
      <c r="AN220" s="14"/>
      <c r="AO220" s="14"/>
    </row>
    <row r="221" spans="7:41">
      <c r="G221" s="68"/>
      <c r="H221" s="68"/>
      <c r="I221" s="68"/>
      <c r="J221" s="68"/>
      <c r="K221" s="14"/>
      <c r="L221" s="14"/>
      <c r="M221" s="14"/>
      <c r="N221" s="14"/>
      <c r="O221" s="14"/>
      <c r="P221" s="14"/>
      <c r="Q221" s="14"/>
      <c r="R221" s="77"/>
      <c r="S221" s="14"/>
      <c r="T221" s="77"/>
      <c r="U221" s="77"/>
      <c r="V221" s="14"/>
      <c r="W221" s="14"/>
      <c r="X221" s="14"/>
      <c r="Y221" s="77"/>
      <c r="Z221" s="14"/>
      <c r="AA221" s="14"/>
      <c r="AB221" s="68"/>
      <c r="AC221" s="77"/>
      <c r="AD221" s="14"/>
      <c r="AE221" s="14"/>
      <c r="AF221" s="68"/>
      <c r="AG221" s="14"/>
      <c r="AH221" s="14"/>
      <c r="AI221" s="14"/>
      <c r="AJ221" s="14"/>
      <c r="AK221" s="14"/>
      <c r="AL221" s="14"/>
      <c r="AM221" s="14"/>
      <c r="AN221" s="14"/>
      <c r="AO221" s="14"/>
    </row>
    <row r="222" spans="7:41">
      <c r="G222" s="68"/>
      <c r="H222" s="68"/>
      <c r="I222" s="68"/>
      <c r="J222" s="68"/>
      <c r="K222" s="14"/>
      <c r="L222" s="14"/>
      <c r="M222" s="14"/>
      <c r="N222" s="14"/>
      <c r="O222" s="14"/>
      <c r="P222" s="14"/>
      <c r="Q222" s="14"/>
      <c r="R222" s="77"/>
      <c r="S222" s="14"/>
      <c r="T222" s="77"/>
      <c r="U222" s="77"/>
      <c r="V222" s="14"/>
      <c r="W222" s="14"/>
      <c r="X222" s="14"/>
      <c r="Y222" s="77"/>
      <c r="Z222" s="14"/>
      <c r="AA222" s="14"/>
      <c r="AB222" s="68"/>
      <c r="AC222" s="77"/>
      <c r="AD222" s="14"/>
      <c r="AE222" s="14"/>
      <c r="AF222" s="68"/>
      <c r="AG222" s="14"/>
      <c r="AH222" s="14"/>
      <c r="AI222" s="14"/>
      <c r="AJ222" s="14"/>
      <c r="AK222" s="14"/>
      <c r="AL222" s="14"/>
      <c r="AM222" s="14"/>
      <c r="AN222" s="14"/>
      <c r="AO222" s="14"/>
    </row>
    <row r="223" spans="7:41">
      <c r="G223" s="68"/>
      <c r="H223" s="68"/>
      <c r="I223" s="68"/>
      <c r="J223" s="68"/>
      <c r="K223" s="14"/>
      <c r="L223" s="14"/>
      <c r="M223" s="14"/>
      <c r="N223" s="14"/>
      <c r="O223" s="14"/>
      <c r="P223" s="14"/>
      <c r="Q223" s="14"/>
      <c r="R223" s="77"/>
      <c r="S223" s="14"/>
      <c r="T223" s="77"/>
      <c r="U223" s="77"/>
      <c r="V223" s="14"/>
      <c r="W223" s="14"/>
      <c r="X223" s="14"/>
      <c r="Y223" s="77"/>
      <c r="Z223" s="14"/>
      <c r="AA223" s="14"/>
      <c r="AB223" s="68"/>
      <c r="AC223" s="77"/>
      <c r="AD223" s="14"/>
      <c r="AE223" s="14"/>
      <c r="AF223" s="68"/>
      <c r="AG223" s="14"/>
      <c r="AH223" s="14"/>
      <c r="AI223" s="14"/>
      <c r="AJ223" s="14"/>
      <c r="AK223" s="14"/>
      <c r="AL223" s="14"/>
      <c r="AM223" s="14"/>
      <c r="AN223" s="14"/>
      <c r="AO223" s="14"/>
    </row>
    <row r="224" spans="7:41">
      <c r="G224" s="68"/>
      <c r="H224" s="68"/>
      <c r="I224" s="68"/>
      <c r="J224" s="68"/>
      <c r="K224" s="14"/>
      <c r="L224" s="14"/>
      <c r="M224" s="14"/>
      <c r="N224" s="14"/>
      <c r="O224" s="14"/>
      <c r="P224" s="14"/>
      <c r="Q224" s="14"/>
      <c r="R224" s="77"/>
      <c r="S224" s="14"/>
      <c r="T224" s="77"/>
      <c r="U224" s="77"/>
      <c r="V224" s="14"/>
      <c r="W224" s="14"/>
      <c r="X224" s="14"/>
      <c r="Y224" s="77"/>
      <c r="Z224" s="14"/>
      <c r="AA224" s="14"/>
      <c r="AB224" s="68"/>
      <c r="AC224" s="77"/>
      <c r="AD224" s="14"/>
      <c r="AE224" s="14"/>
      <c r="AF224" s="68"/>
      <c r="AG224" s="14"/>
      <c r="AH224" s="14"/>
      <c r="AI224" s="14"/>
      <c r="AJ224" s="14"/>
      <c r="AK224" s="14"/>
      <c r="AL224" s="14"/>
      <c r="AM224" s="14"/>
      <c r="AN224" s="14"/>
      <c r="AO224" s="14"/>
    </row>
    <row r="225" spans="7:41">
      <c r="G225" s="68"/>
      <c r="H225" s="68"/>
      <c r="I225" s="68"/>
      <c r="J225" s="68"/>
      <c r="K225" s="14"/>
      <c r="L225" s="14"/>
      <c r="M225" s="14"/>
      <c r="N225" s="14"/>
      <c r="O225" s="14"/>
      <c r="P225" s="14"/>
      <c r="Q225" s="14"/>
      <c r="R225" s="77"/>
      <c r="S225" s="14"/>
      <c r="T225" s="77"/>
      <c r="U225" s="77"/>
      <c r="V225" s="14"/>
      <c r="W225" s="14"/>
      <c r="X225" s="14"/>
      <c r="Y225" s="77"/>
      <c r="Z225" s="14"/>
      <c r="AA225" s="14"/>
      <c r="AB225" s="68"/>
      <c r="AC225" s="77"/>
      <c r="AD225" s="14"/>
      <c r="AE225" s="14"/>
      <c r="AF225" s="68"/>
      <c r="AG225" s="14"/>
      <c r="AH225" s="14"/>
      <c r="AI225" s="14"/>
      <c r="AJ225" s="14"/>
      <c r="AK225" s="14"/>
      <c r="AL225" s="14"/>
      <c r="AM225" s="14"/>
      <c r="AN225" s="14"/>
      <c r="AO225" s="14"/>
    </row>
    <row r="226" spans="7:41">
      <c r="G226" s="68"/>
      <c r="H226" s="68"/>
      <c r="I226" s="68"/>
      <c r="J226" s="68"/>
      <c r="K226" s="14"/>
      <c r="L226" s="14"/>
      <c r="M226" s="14"/>
      <c r="N226" s="14"/>
      <c r="O226" s="14"/>
      <c r="P226" s="14"/>
      <c r="Q226" s="14"/>
      <c r="R226" s="77"/>
      <c r="S226" s="14"/>
      <c r="T226" s="77"/>
      <c r="U226" s="77"/>
      <c r="V226" s="14"/>
      <c r="W226" s="14"/>
      <c r="X226" s="14"/>
      <c r="Y226" s="77"/>
      <c r="Z226" s="14"/>
      <c r="AA226" s="14"/>
      <c r="AB226" s="68"/>
      <c r="AC226" s="77"/>
      <c r="AD226" s="14"/>
      <c r="AE226" s="14"/>
      <c r="AF226" s="68"/>
      <c r="AG226" s="14"/>
      <c r="AH226" s="14"/>
      <c r="AI226" s="14"/>
      <c r="AJ226" s="14"/>
      <c r="AK226" s="14"/>
      <c r="AL226" s="14"/>
      <c r="AM226" s="14"/>
      <c r="AN226" s="14"/>
      <c r="AO226" s="14"/>
    </row>
    <row r="227" spans="7:41">
      <c r="G227" s="68"/>
      <c r="H227" s="68"/>
      <c r="I227" s="68"/>
      <c r="J227" s="68"/>
      <c r="K227" s="14"/>
      <c r="L227" s="14"/>
      <c r="M227" s="14"/>
      <c r="N227" s="14"/>
      <c r="O227" s="14"/>
      <c r="P227" s="14"/>
      <c r="Q227" s="14"/>
      <c r="R227" s="77"/>
      <c r="S227" s="14"/>
      <c r="T227" s="77"/>
      <c r="U227" s="77"/>
      <c r="V227" s="14"/>
      <c r="W227" s="14"/>
      <c r="X227" s="14"/>
      <c r="Y227" s="77"/>
      <c r="Z227" s="14"/>
      <c r="AA227" s="14"/>
      <c r="AB227" s="68"/>
      <c r="AC227" s="77"/>
      <c r="AD227" s="14"/>
      <c r="AE227" s="14"/>
      <c r="AF227" s="68"/>
      <c r="AG227" s="14"/>
      <c r="AH227" s="14"/>
      <c r="AI227" s="14"/>
      <c r="AJ227" s="14"/>
      <c r="AK227" s="14"/>
      <c r="AL227" s="14"/>
      <c r="AM227" s="14"/>
      <c r="AN227" s="14"/>
      <c r="AO227" s="14"/>
    </row>
    <row r="228" spans="7:41">
      <c r="G228" s="68"/>
      <c r="H228" s="68"/>
      <c r="I228" s="68"/>
      <c r="J228" s="68"/>
      <c r="K228" s="14"/>
      <c r="L228" s="14"/>
      <c r="M228" s="14"/>
      <c r="N228" s="14"/>
      <c r="O228" s="14"/>
      <c r="P228" s="14"/>
      <c r="Q228" s="14"/>
      <c r="R228" s="77"/>
      <c r="S228" s="14"/>
      <c r="T228" s="77"/>
      <c r="U228" s="77"/>
      <c r="V228" s="14"/>
      <c r="W228" s="14"/>
      <c r="X228" s="14"/>
      <c r="Y228" s="77"/>
      <c r="Z228" s="14"/>
      <c r="AA228" s="14"/>
      <c r="AB228" s="68"/>
      <c r="AC228" s="77"/>
      <c r="AD228" s="14"/>
      <c r="AE228" s="14"/>
      <c r="AF228" s="68"/>
      <c r="AG228" s="14"/>
      <c r="AH228" s="14"/>
      <c r="AI228" s="14"/>
      <c r="AJ228" s="14"/>
      <c r="AK228" s="14"/>
      <c r="AL228" s="14"/>
      <c r="AM228" s="14"/>
      <c r="AN228" s="14"/>
      <c r="AO228" s="14"/>
    </row>
    <row r="229" spans="7:41">
      <c r="G229" s="68"/>
      <c r="H229" s="68"/>
      <c r="I229" s="68"/>
      <c r="J229" s="68"/>
      <c r="K229" s="14"/>
      <c r="L229" s="14"/>
      <c r="M229" s="14"/>
      <c r="N229" s="14"/>
      <c r="O229" s="14"/>
      <c r="P229" s="14"/>
      <c r="Q229" s="14"/>
      <c r="R229" s="77"/>
      <c r="S229" s="14"/>
      <c r="T229" s="77"/>
      <c r="U229" s="77"/>
      <c r="V229" s="14"/>
      <c r="W229" s="14"/>
      <c r="X229" s="14"/>
      <c r="Y229" s="77"/>
      <c r="Z229" s="14"/>
      <c r="AA229" s="14"/>
      <c r="AB229" s="68"/>
      <c r="AC229" s="77"/>
      <c r="AD229" s="14"/>
      <c r="AE229" s="14"/>
      <c r="AF229" s="68"/>
      <c r="AG229" s="14"/>
      <c r="AH229" s="14"/>
      <c r="AI229" s="14"/>
      <c r="AJ229" s="14"/>
      <c r="AK229" s="14"/>
      <c r="AL229" s="14"/>
      <c r="AM229" s="14"/>
      <c r="AN229" s="14"/>
      <c r="AO229" s="14"/>
    </row>
    <row r="230" spans="7:41">
      <c r="G230" s="68"/>
      <c r="H230" s="68"/>
      <c r="I230" s="68"/>
      <c r="J230" s="68"/>
      <c r="K230" s="14"/>
      <c r="L230" s="14"/>
      <c r="M230" s="14"/>
      <c r="N230" s="14"/>
      <c r="O230" s="14"/>
      <c r="P230" s="14"/>
      <c r="Q230" s="14"/>
      <c r="R230" s="77"/>
      <c r="S230" s="14"/>
      <c r="T230" s="77"/>
      <c r="U230" s="77"/>
      <c r="V230" s="14"/>
      <c r="W230" s="14"/>
      <c r="X230" s="14"/>
      <c r="Y230" s="77"/>
      <c r="Z230" s="14"/>
      <c r="AA230" s="14"/>
      <c r="AB230" s="68"/>
      <c r="AC230" s="77"/>
      <c r="AD230" s="14"/>
      <c r="AE230" s="14"/>
      <c r="AF230" s="68"/>
      <c r="AG230" s="14"/>
      <c r="AH230" s="14"/>
      <c r="AI230" s="14"/>
      <c r="AJ230" s="14"/>
      <c r="AK230" s="14"/>
      <c r="AL230" s="14"/>
      <c r="AM230" s="14"/>
      <c r="AN230" s="14"/>
      <c r="AO230" s="14"/>
    </row>
    <row r="231" spans="7:41">
      <c r="G231" s="68"/>
      <c r="H231" s="68"/>
      <c r="I231" s="68"/>
      <c r="J231" s="68"/>
      <c r="K231" s="14"/>
      <c r="L231" s="14"/>
      <c r="M231" s="14"/>
      <c r="N231" s="14"/>
      <c r="O231" s="14"/>
      <c r="P231" s="14"/>
      <c r="Q231" s="14"/>
      <c r="R231" s="77"/>
      <c r="S231" s="14"/>
      <c r="T231" s="77"/>
      <c r="U231" s="77"/>
      <c r="V231" s="14"/>
      <c r="W231" s="14"/>
      <c r="X231" s="14"/>
      <c r="Y231" s="77"/>
      <c r="Z231" s="14"/>
      <c r="AA231" s="14"/>
      <c r="AB231" s="68"/>
      <c r="AC231" s="77"/>
      <c r="AD231" s="14"/>
      <c r="AE231" s="14"/>
      <c r="AF231" s="68"/>
      <c r="AG231" s="14"/>
      <c r="AH231" s="14"/>
      <c r="AI231" s="14"/>
      <c r="AJ231" s="14"/>
      <c r="AK231" s="14"/>
      <c r="AL231" s="14"/>
      <c r="AM231" s="14"/>
      <c r="AN231" s="14"/>
      <c r="AO231" s="14"/>
    </row>
    <row r="232" spans="7:41">
      <c r="G232" s="68"/>
      <c r="H232" s="68"/>
      <c r="I232" s="68"/>
      <c r="J232" s="68"/>
      <c r="K232" s="14"/>
      <c r="L232" s="14"/>
      <c r="M232" s="14"/>
      <c r="N232" s="14"/>
      <c r="O232" s="14"/>
      <c r="P232" s="14"/>
      <c r="Q232" s="14"/>
      <c r="R232" s="77"/>
      <c r="S232" s="14"/>
      <c r="T232" s="77"/>
      <c r="U232" s="77"/>
      <c r="V232" s="14"/>
      <c r="W232" s="14"/>
      <c r="X232" s="14"/>
      <c r="Y232" s="77"/>
      <c r="Z232" s="14"/>
      <c r="AA232" s="14"/>
      <c r="AB232" s="68"/>
      <c r="AC232" s="77"/>
      <c r="AD232" s="14"/>
      <c r="AE232" s="14"/>
      <c r="AF232" s="68"/>
      <c r="AG232" s="14"/>
      <c r="AH232" s="14"/>
      <c r="AI232" s="14"/>
      <c r="AJ232" s="14"/>
      <c r="AK232" s="14"/>
      <c r="AL232" s="14"/>
      <c r="AM232" s="14"/>
      <c r="AN232" s="14"/>
      <c r="AO232" s="14"/>
    </row>
    <row r="233" spans="7:41">
      <c r="G233" s="68"/>
      <c r="H233" s="68"/>
      <c r="I233" s="68"/>
      <c r="J233" s="68"/>
      <c r="K233" s="14"/>
      <c r="L233" s="14"/>
      <c r="M233" s="14"/>
      <c r="N233" s="14"/>
      <c r="O233" s="14"/>
      <c r="P233" s="14"/>
      <c r="Q233" s="14"/>
      <c r="R233" s="77"/>
      <c r="S233" s="14"/>
      <c r="T233" s="77"/>
      <c r="U233" s="77"/>
      <c r="V233" s="14"/>
      <c r="W233" s="14"/>
      <c r="X233" s="14"/>
      <c r="Y233" s="77"/>
      <c r="Z233" s="14"/>
      <c r="AA233" s="14"/>
      <c r="AB233" s="68"/>
      <c r="AC233" s="77"/>
      <c r="AD233" s="14"/>
      <c r="AE233" s="14"/>
      <c r="AF233" s="68"/>
      <c r="AG233" s="14"/>
      <c r="AH233" s="14"/>
      <c r="AI233" s="14"/>
      <c r="AJ233" s="14"/>
      <c r="AK233" s="14"/>
      <c r="AL233" s="14"/>
      <c r="AM233" s="14"/>
      <c r="AN233" s="14"/>
      <c r="AO233" s="14"/>
    </row>
    <row r="234" spans="7:41">
      <c r="G234" s="68"/>
      <c r="H234" s="68"/>
      <c r="I234" s="68"/>
      <c r="J234" s="68"/>
      <c r="K234" s="14"/>
      <c r="L234" s="14"/>
      <c r="M234" s="14"/>
      <c r="N234" s="14"/>
      <c r="O234" s="14"/>
      <c r="P234" s="14"/>
      <c r="Q234" s="14"/>
      <c r="R234" s="77"/>
      <c r="S234" s="14"/>
      <c r="T234" s="77"/>
      <c r="U234" s="77"/>
      <c r="V234" s="14"/>
      <c r="W234" s="14"/>
      <c r="X234" s="14"/>
      <c r="Y234" s="77"/>
      <c r="Z234" s="14"/>
      <c r="AA234" s="14"/>
      <c r="AB234" s="68"/>
      <c r="AC234" s="77"/>
      <c r="AD234" s="14"/>
      <c r="AE234" s="14"/>
      <c r="AF234" s="68"/>
      <c r="AG234" s="14"/>
      <c r="AH234" s="14"/>
      <c r="AI234" s="14"/>
      <c r="AJ234" s="14"/>
      <c r="AK234" s="14"/>
      <c r="AL234" s="14"/>
      <c r="AM234" s="14"/>
      <c r="AN234" s="14"/>
      <c r="AO234" s="14"/>
    </row>
    <row r="235" spans="7:41">
      <c r="G235" s="68"/>
      <c r="H235" s="68"/>
      <c r="I235" s="68"/>
      <c r="J235" s="68"/>
      <c r="K235" s="14"/>
      <c r="L235" s="14"/>
      <c r="M235" s="14"/>
      <c r="N235" s="14"/>
      <c r="O235" s="14"/>
      <c r="P235" s="14"/>
      <c r="Q235" s="14"/>
      <c r="R235" s="77"/>
      <c r="S235" s="14"/>
      <c r="T235" s="77"/>
      <c r="U235" s="77"/>
      <c r="V235" s="14"/>
      <c r="W235" s="14"/>
      <c r="X235" s="14"/>
      <c r="Y235" s="77"/>
      <c r="Z235" s="14"/>
      <c r="AA235" s="14"/>
      <c r="AB235" s="68"/>
      <c r="AC235" s="77"/>
      <c r="AD235" s="14"/>
      <c r="AE235" s="14"/>
      <c r="AF235" s="68"/>
      <c r="AG235" s="14"/>
      <c r="AH235" s="14"/>
      <c r="AI235" s="14"/>
      <c r="AJ235" s="14"/>
      <c r="AK235" s="14"/>
      <c r="AL235" s="14"/>
      <c r="AM235" s="14"/>
      <c r="AN235" s="14"/>
      <c r="AO235" s="14"/>
    </row>
    <row r="236" spans="7:41">
      <c r="G236" s="68"/>
      <c r="H236" s="68"/>
      <c r="I236" s="68"/>
      <c r="J236" s="68"/>
      <c r="K236" s="14"/>
      <c r="L236" s="14"/>
      <c r="M236" s="14"/>
      <c r="N236" s="14"/>
      <c r="O236" s="14"/>
      <c r="P236" s="14"/>
      <c r="Q236" s="14"/>
      <c r="R236" s="77"/>
      <c r="S236" s="14"/>
      <c r="T236" s="77"/>
      <c r="U236" s="77"/>
      <c r="V236" s="14"/>
      <c r="W236" s="14"/>
      <c r="X236" s="14"/>
      <c r="Y236" s="77"/>
      <c r="Z236" s="14"/>
      <c r="AA236" s="14"/>
      <c r="AB236" s="68"/>
      <c r="AC236" s="77"/>
      <c r="AD236" s="14"/>
      <c r="AE236" s="14"/>
      <c r="AF236" s="68"/>
      <c r="AG236" s="14"/>
      <c r="AH236" s="14"/>
      <c r="AI236" s="14"/>
      <c r="AJ236" s="14"/>
      <c r="AK236" s="14"/>
      <c r="AL236" s="14"/>
      <c r="AM236" s="14"/>
      <c r="AN236" s="14"/>
      <c r="AO236" s="14"/>
    </row>
    <row r="237" spans="7:41">
      <c r="G237" s="68"/>
      <c r="H237" s="68"/>
      <c r="I237" s="68"/>
      <c r="J237" s="68"/>
      <c r="K237" s="14"/>
      <c r="L237" s="14"/>
      <c r="M237" s="14"/>
      <c r="N237" s="14"/>
      <c r="O237" s="14"/>
      <c r="P237" s="14"/>
      <c r="Q237" s="14"/>
      <c r="R237" s="77"/>
      <c r="S237" s="14"/>
      <c r="T237" s="77"/>
      <c r="U237" s="77"/>
      <c r="V237" s="14"/>
      <c r="W237" s="14"/>
      <c r="X237" s="14"/>
      <c r="Y237" s="77"/>
      <c r="Z237" s="14"/>
      <c r="AA237" s="14"/>
      <c r="AB237" s="68"/>
      <c r="AC237" s="77"/>
      <c r="AD237" s="14"/>
      <c r="AE237" s="14"/>
      <c r="AF237" s="68"/>
      <c r="AG237" s="14"/>
      <c r="AH237" s="14"/>
      <c r="AI237" s="14"/>
      <c r="AJ237" s="14"/>
      <c r="AK237" s="14"/>
      <c r="AL237" s="14"/>
      <c r="AM237" s="14"/>
      <c r="AN237" s="14"/>
      <c r="AO237" s="14"/>
    </row>
    <row r="238" spans="7:41">
      <c r="G238" s="68"/>
      <c r="H238" s="68"/>
      <c r="I238" s="68"/>
      <c r="J238" s="68"/>
      <c r="K238" s="14"/>
      <c r="L238" s="14"/>
      <c r="M238" s="14"/>
      <c r="N238" s="14"/>
      <c r="O238" s="14"/>
      <c r="P238" s="14"/>
      <c r="Q238" s="14"/>
      <c r="R238" s="77"/>
      <c r="S238" s="14"/>
      <c r="T238" s="77"/>
      <c r="U238" s="77"/>
      <c r="V238" s="14"/>
      <c r="W238" s="14"/>
      <c r="X238" s="14"/>
      <c r="Y238" s="77"/>
      <c r="Z238" s="14"/>
      <c r="AA238" s="14"/>
      <c r="AB238" s="68"/>
      <c r="AC238" s="77"/>
      <c r="AD238" s="14"/>
      <c r="AE238" s="14"/>
      <c r="AF238" s="68"/>
      <c r="AG238" s="14"/>
      <c r="AH238" s="14"/>
      <c r="AI238" s="14"/>
      <c r="AJ238" s="14"/>
      <c r="AK238" s="14"/>
      <c r="AL238" s="14"/>
      <c r="AM238" s="14"/>
      <c r="AN238" s="14"/>
      <c r="AO238" s="14"/>
    </row>
    <row r="239" spans="7:41">
      <c r="G239" s="68"/>
      <c r="H239" s="68"/>
      <c r="I239" s="68"/>
      <c r="J239" s="68"/>
      <c r="K239" s="14"/>
      <c r="L239" s="14"/>
      <c r="M239" s="14"/>
      <c r="N239" s="14"/>
      <c r="O239" s="14"/>
      <c r="P239" s="14"/>
      <c r="Q239" s="14"/>
      <c r="R239" s="77"/>
      <c r="S239" s="14"/>
      <c r="T239" s="77"/>
      <c r="U239" s="77"/>
      <c r="V239" s="14"/>
      <c r="W239" s="14"/>
      <c r="X239" s="14"/>
      <c r="Y239" s="77"/>
      <c r="Z239" s="14"/>
      <c r="AA239" s="14"/>
      <c r="AB239" s="68"/>
      <c r="AC239" s="77"/>
      <c r="AD239" s="14"/>
      <c r="AE239" s="14"/>
      <c r="AF239" s="68"/>
      <c r="AG239" s="14"/>
      <c r="AH239" s="14"/>
      <c r="AI239" s="14"/>
      <c r="AJ239" s="14"/>
      <c r="AK239" s="14"/>
      <c r="AL239" s="14"/>
      <c r="AM239" s="14"/>
      <c r="AN239" s="14"/>
      <c r="AO239" s="14"/>
    </row>
    <row r="240" spans="7:41">
      <c r="G240" s="68"/>
      <c r="H240" s="68"/>
      <c r="I240" s="68"/>
      <c r="J240" s="68"/>
      <c r="K240" s="14"/>
      <c r="L240" s="14"/>
      <c r="M240" s="14"/>
      <c r="N240" s="14"/>
      <c r="O240" s="14"/>
      <c r="P240" s="14"/>
      <c r="Q240" s="14"/>
      <c r="R240" s="77"/>
      <c r="S240" s="14"/>
      <c r="T240" s="77"/>
      <c r="U240" s="77"/>
      <c r="V240" s="14"/>
      <c r="W240" s="14"/>
      <c r="X240" s="14"/>
      <c r="Y240" s="77"/>
      <c r="Z240" s="14"/>
      <c r="AA240" s="14"/>
      <c r="AB240" s="68"/>
      <c r="AC240" s="77"/>
      <c r="AD240" s="14"/>
      <c r="AE240" s="14"/>
      <c r="AF240" s="68"/>
      <c r="AG240" s="14"/>
      <c r="AH240" s="14"/>
      <c r="AI240" s="14"/>
      <c r="AJ240" s="14"/>
      <c r="AK240" s="14"/>
      <c r="AL240" s="14"/>
      <c r="AM240" s="14"/>
      <c r="AN240" s="14"/>
      <c r="AO240" s="14"/>
    </row>
    <row r="241" spans="7:41">
      <c r="G241" s="68"/>
      <c r="H241" s="68"/>
      <c r="I241" s="68"/>
      <c r="J241" s="68"/>
      <c r="K241" s="14"/>
      <c r="L241" s="14"/>
      <c r="M241" s="14"/>
      <c r="N241" s="14"/>
      <c r="O241" s="14"/>
      <c r="P241" s="14"/>
      <c r="Q241" s="14"/>
      <c r="R241" s="77"/>
      <c r="S241" s="14"/>
      <c r="T241" s="77"/>
      <c r="U241" s="77"/>
      <c r="V241" s="14"/>
      <c r="W241" s="14"/>
      <c r="X241" s="14"/>
      <c r="Y241" s="77"/>
      <c r="Z241" s="14"/>
      <c r="AA241" s="14"/>
      <c r="AB241" s="68"/>
      <c r="AC241" s="77"/>
      <c r="AD241" s="14"/>
      <c r="AE241" s="14"/>
      <c r="AF241" s="68"/>
      <c r="AG241" s="14"/>
      <c r="AH241" s="14"/>
      <c r="AI241" s="14"/>
      <c r="AJ241" s="14"/>
      <c r="AK241" s="14"/>
      <c r="AL241" s="14"/>
      <c r="AM241" s="14"/>
      <c r="AN241" s="14"/>
      <c r="AO241" s="14"/>
    </row>
    <row r="242" spans="7:41">
      <c r="G242" s="68"/>
      <c r="H242" s="68"/>
      <c r="I242" s="68"/>
      <c r="J242" s="68"/>
      <c r="K242" s="14"/>
      <c r="L242" s="14"/>
      <c r="M242" s="14"/>
      <c r="N242" s="14"/>
      <c r="O242" s="14"/>
      <c r="P242" s="14"/>
      <c r="Q242" s="14"/>
      <c r="R242" s="77"/>
      <c r="S242" s="14"/>
      <c r="T242" s="77"/>
      <c r="U242" s="77"/>
      <c r="V242" s="14"/>
      <c r="W242" s="14"/>
      <c r="X242" s="14"/>
      <c r="Y242" s="77"/>
      <c r="Z242" s="14"/>
      <c r="AA242" s="14"/>
      <c r="AB242" s="68"/>
      <c r="AC242" s="77"/>
      <c r="AD242" s="14"/>
      <c r="AE242" s="14"/>
      <c r="AF242" s="68"/>
      <c r="AG242" s="14"/>
      <c r="AH242" s="14"/>
      <c r="AI242" s="14"/>
      <c r="AJ242" s="14"/>
      <c r="AK242" s="14"/>
      <c r="AL242" s="14"/>
      <c r="AM242" s="14"/>
      <c r="AN242" s="14"/>
      <c r="AO242" s="14"/>
    </row>
    <row r="243" spans="7:41">
      <c r="G243" s="68"/>
      <c r="H243" s="68"/>
      <c r="I243" s="68"/>
      <c r="J243" s="68"/>
      <c r="K243" s="14"/>
      <c r="L243" s="14"/>
      <c r="M243" s="14"/>
      <c r="N243" s="14"/>
      <c r="O243" s="14"/>
      <c r="P243" s="14"/>
      <c r="Q243" s="14"/>
      <c r="R243" s="77"/>
      <c r="S243" s="14"/>
      <c r="T243" s="77"/>
      <c r="U243" s="77"/>
      <c r="V243" s="14"/>
      <c r="W243" s="14"/>
      <c r="X243" s="14"/>
      <c r="Y243" s="77"/>
      <c r="Z243" s="14"/>
      <c r="AA243" s="14"/>
      <c r="AB243" s="68"/>
      <c r="AC243" s="77"/>
      <c r="AD243" s="14"/>
      <c r="AE243" s="14"/>
      <c r="AF243" s="68"/>
      <c r="AG243" s="14"/>
      <c r="AH243" s="14"/>
      <c r="AI243" s="14"/>
      <c r="AJ243" s="14"/>
      <c r="AK243" s="14"/>
      <c r="AL243" s="14"/>
      <c r="AM243" s="14"/>
      <c r="AN243" s="14"/>
      <c r="AO243" s="14"/>
    </row>
    <row r="244" spans="7:41">
      <c r="G244" s="68"/>
      <c r="H244" s="68"/>
      <c r="I244" s="68"/>
      <c r="J244" s="68"/>
      <c r="K244" s="14"/>
      <c r="L244" s="14"/>
      <c r="M244" s="14"/>
      <c r="N244" s="14"/>
      <c r="O244" s="14"/>
      <c r="P244" s="14"/>
      <c r="Q244" s="14"/>
      <c r="R244" s="77"/>
      <c r="S244" s="14"/>
      <c r="T244" s="77"/>
      <c r="U244" s="77"/>
      <c r="V244" s="14"/>
      <c r="W244" s="14"/>
      <c r="X244" s="14"/>
      <c r="Y244" s="77"/>
      <c r="Z244" s="14"/>
      <c r="AA244" s="14"/>
      <c r="AB244" s="68"/>
      <c r="AC244" s="77"/>
      <c r="AD244" s="14"/>
      <c r="AE244" s="14"/>
      <c r="AF244" s="68"/>
      <c r="AG244" s="14"/>
      <c r="AH244" s="14"/>
      <c r="AI244" s="14"/>
      <c r="AJ244" s="14"/>
      <c r="AK244" s="14"/>
      <c r="AL244" s="14"/>
      <c r="AM244" s="14"/>
      <c r="AN244" s="14"/>
      <c r="AO244" s="14"/>
    </row>
    <row r="245" spans="7:41">
      <c r="G245" s="68"/>
      <c r="H245" s="68"/>
      <c r="I245" s="68"/>
      <c r="J245" s="68"/>
      <c r="K245" s="14"/>
      <c r="L245" s="14"/>
      <c r="M245" s="14"/>
      <c r="N245" s="14"/>
      <c r="O245" s="14"/>
      <c r="P245" s="14"/>
      <c r="Q245" s="14"/>
      <c r="R245" s="77"/>
      <c r="S245" s="14"/>
      <c r="T245" s="77"/>
      <c r="U245" s="77"/>
      <c r="V245" s="14"/>
      <c r="W245" s="14"/>
      <c r="X245" s="14"/>
      <c r="Y245" s="77"/>
      <c r="Z245" s="14"/>
      <c r="AA245" s="14"/>
      <c r="AB245" s="68"/>
      <c r="AC245" s="77"/>
      <c r="AD245" s="14"/>
      <c r="AE245" s="14"/>
      <c r="AF245" s="68"/>
      <c r="AG245" s="14"/>
      <c r="AH245" s="14"/>
      <c r="AI245" s="14"/>
      <c r="AJ245" s="14"/>
      <c r="AK245" s="14"/>
      <c r="AL245" s="14"/>
      <c r="AM245" s="14"/>
      <c r="AN245" s="14"/>
      <c r="AO245" s="14"/>
    </row>
    <row r="246" spans="7:41">
      <c r="G246" s="68"/>
      <c r="H246" s="68"/>
      <c r="I246" s="68"/>
      <c r="J246" s="68"/>
      <c r="K246" s="14"/>
      <c r="L246" s="14"/>
      <c r="M246" s="14"/>
      <c r="N246" s="14"/>
      <c r="O246" s="14"/>
      <c r="P246" s="14"/>
      <c r="Q246" s="14"/>
      <c r="R246" s="77"/>
      <c r="S246" s="14"/>
      <c r="T246" s="77"/>
      <c r="U246" s="77"/>
      <c r="V246" s="14"/>
      <c r="W246" s="14"/>
      <c r="X246" s="14"/>
      <c r="Y246" s="77"/>
      <c r="Z246" s="14"/>
      <c r="AA246" s="14"/>
      <c r="AB246" s="68"/>
      <c r="AC246" s="77"/>
      <c r="AD246" s="14"/>
      <c r="AE246" s="14"/>
      <c r="AF246" s="68"/>
      <c r="AG246" s="14"/>
      <c r="AH246" s="14"/>
      <c r="AI246" s="14"/>
      <c r="AJ246" s="14"/>
      <c r="AK246" s="14"/>
      <c r="AL246" s="14"/>
      <c r="AM246" s="14"/>
      <c r="AN246" s="14"/>
      <c r="AO246" s="14"/>
    </row>
    <row r="247" spans="7:41">
      <c r="G247" s="68"/>
      <c r="H247" s="68"/>
      <c r="I247" s="68"/>
      <c r="J247" s="68"/>
      <c r="K247" s="14"/>
      <c r="L247" s="14"/>
      <c r="M247" s="14"/>
      <c r="N247" s="14"/>
      <c r="O247" s="14"/>
      <c r="P247" s="14"/>
      <c r="Q247" s="14"/>
      <c r="R247" s="77"/>
      <c r="S247" s="14"/>
      <c r="T247" s="77"/>
      <c r="U247" s="77"/>
      <c r="V247" s="14"/>
      <c r="W247" s="14"/>
      <c r="X247" s="14"/>
      <c r="Y247" s="77"/>
      <c r="Z247" s="14"/>
      <c r="AA247" s="14"/>
      <c r="AB247" s="68"/>
      <c r="AC247" s="77"/>
      <c r="AD247" s="14"/>
      <c r="AE247" s="14"/>
      <c r="AF247" s="68"/>
      <c r="AG247" s="14"/>
      <c r="AH247" s="14"/>
      <c r="AI247" s="14"/>
      <c r="AJ247" s="14"/>
      <c r="AK247" s="14"/>
      <c r="AL247" s="14"/>
      <c r="AM247" s="14"/>
      <c r="AN247" s="14"/>
      <c r="AO247" s="14"/>
    </row>
    <row r="248" spans="7:41">
      <c r="G248" s="68"/>
      <c r="H248" s="68"/>
      <c r="I248" s="68"/>
      <c r="J248" s="68"/>
      <c r="K248" s="14"/>
      <c r="L248" s="14"/>
      <c r="M248" s="14"/>
      <c r="N248" s="14"/>
      <c r="O248" s="14"/>
      <c r="P248" s="14"/>
      <c r="Q248" s="14"/>
      <c r="R248" s="77"/>
      <c r="S248" s="14"/>
      <c r="T248" s="77"/>
      <c r="U248" s="77"/>
      <c r="V248" s="14"/>
      <c r="W248" s="14"/>
      <c r="X248" s="14"/>
      <c r="Y248" s="77"/>
      <c r="Z248" s="14"/>
      <c r="AA248" s="14"/>
      <c r="AB248" s="68"/>
      <c r="AC248" s="77"/>
      <c r="AD248" s="14"/>
      <c r="AE248" s="14"/>
      <c r="AF248" s="68"/>
      <c r="AG248" s="14"/>
      <c r="AH248" s="14"/>
      <c r="AI248" s="14"/>
      <c r="AJ248" s="14"/>
      <c r="AK248" s="14"/>
      <c r="AL248" s="14"/>
      <c r="AM248" s="14"/>
      <c r="AN248" s="14"/>
      <c r="AO248" s="14"/>
    </row>
    <row r="249" spans="7:41">
      <c r="G249" s="68"/>
      <c r="H249" s="68"/>
      <c r="I249" s="68"/>
      <c r="J249" s="68"/>
      <c r="K249" s="14"/>
      <c r="L249" s="14"/>
      <c r="M249" s="14"/>
      <c r="N249" s="14"/>
      <c r="O249" s="14"/>
      <c r="P249" s="14"/>
      <c r="Q249" s="14"/>
      <c r="R249" s="77"/>
      <c r="S249" s="14"/>
      <c r="T249" s="77"/>
      <c r="U249" s="77"/>
      <c r="V249" s="14"/>
      <c r="W249" s="14"/>
      <c r="X249" s="14"/>
      <c r="Y249" s="77"/>
      <c r="Z249" s="14"/>
      <c r="AA249" s="14"/>
      <c r="AB249" s="68"/>
      <c r="AC249" s="77"/>
      <c r="AD249" s="14"/>
      <c r="AE249" s="14"/>
      <c r="AF249" s="68"/>
      <c r="AG249" s="14"/>
      <c r="AH249" s="14"/>
      <c r="AI249" s="14"/>
      <c r="AJ249" s="14"/>
      <c r="AK249" s="14"/>
      <c r="AL249" s="14"/>
      <c r="AM249" s="14"/>
      <c r="AN249" s="14"/>
      <c r="AO249" s="14"/>
    </row>
    <row r="250" spans="7:41">
      <c r="G250" s="68"/>
      <c r="H250" s="68"/>
      <c r="I250" s="68"/>
      <c r="J250" s="68"/>
      <c r="K250" s="14"/>
      <c r="L250" s="14"/>
      <c r="M250" s="14"/>
      <c r="N250" s="14"/>
      <c r="O250" s="14"/>
      <c r="P250" s="14"/>
      <c r="Q250" s="14"/>
      <c r="R250" s="77"/>
      <c r="S250" s="14"/>
      <c r="T250" s="77"/>
      <c r="U250" s="77"/>
      <c r="V250" s="14"/>
      <c r="W250" s="14"/>
      <c r="X250" s="14"/>
      <c r="Y250" s="77"/>
      <c r="Z250" s="14"/>
      <c r="AA250" s="14"/>
      <c r="AB250" s="68"/>
      <c r="AC250" s="77"/>
      <c r="AD250" s="14"/>
      <c r="AE250" s="14"/>
      <c r="AF250" s="68"/>
      <c r="AG250" s="14"/>
      <c r="AH250" s="14"/>
      <c r="AI250" s="14"/>
      <c r="AJ250" s="14"/>
      <c r="AK250" s="14"/>
      <c r="AL250" s="14"/>
      <c r="AM250" s="14"/>
      <c r="AN250" s="14"/>
      <c r="AO250" s="14"/>
    </row>
    <row r="251" spans="7:41">
      <c r="G251" s="68"/>
      <c r="H251" s="68"/>
      <c r="I251" s="68"/>
      <c r="J251" s="68"/>
      <c r="K251" s="14"/>
      <c r="L251" s="14"/>
      <c r="M251" s="14"/>
      <c r="N251" s="14"/>
      <c r="O251" s="14"/>
      <c r="P251" s="14"/>
      <c r="Q251" s="14"/>
      <c r="R251" s="77"/>
      <c r="S251" s="14"/>
      <c r="T251" s="77"/>
      <c r="U251" s="77"/>
      <c r="V251" s="14"/>
      <c r="W251" s="14"/>
      <c r="X251" s="14"/>
      <c r="Y251" s="77"/>
      <c r="Z251" s="14"/>
      <c r="AA251" s="14"/>
      <c r="AB251" s="68"/>
      <c r="AC251" s="77"/>
      <c r="AD251" s="14"/>
      <c r="AE251" s="14"/>
      <c r="AF251" s="68"/>
      <c r="AG251" s="14"/>
      <c r="AH251" s="14"/>
      <c r="AI251" s="14"/>
      <c r="AJ251" s="14"/>
      <c r="AK251" s="14"/>
      <c r="AL251" s="14"/>
      <c r="AM251" s="14"/>
      <c r="AN251" s="14"/>
      <c r="AO251" s="14"/>
    </row>
    <row r="252" spans="7:41">
      <c r="G252" s="68"/>
      <c r="H252" s="68"/>
      <c r="I252" s="68"/>
      <c r="J252" s="68"/>
      <c r="K252" s="14"/>
      <c r="L252" s="14"/>
      <c r="M252" s="14"/>
      <c r="N252" s="14"/>
      <c r="O252" s="14"/>
      <c r="P252" s="14"/>
      <c r="Q252" s="14"/>
      <c r="R252" s="77"/>
      <c r="S252" s="14"/>
      <c r="T252" s="77"/>
      <c r="U252" s="77"/>
      <c r="V252" s="14"/>
      <c r="W252" s="14"/>
      <c r="X252" s="14"/>
      <c r="Y252" s="77"/>
      <c r="Z252" s="14"/>
      <c r="AA252" s="14"/>
      <c r="AB252" s="68"/>
      <c r="AC252" s="77"/>
      <c r="AD252" s="14"/>
      <c r="AE252" s="14"/>
      <c r="AF252" s="68"/>
      <c r="AG252" s="14"/>
      <c r="AH252" s="14"/>
      <c r="AI252" s="14"/>
      <c r="AJ252" s="14"/>
      <c r="AK252" s="14"/>
      <c r="AL252" s="14"/>
      <c r="AM252" s="14"/>
      <c r="AN252" s="14"/>
      <c r="AO252" s="14"/>
    </row>
    <row r="253" spans="7:41">
      <c r="G253" s="68"/>
      <c r="H253" s="68"/>
      <c r="I253" s="68"/>
      <c r="J253" s="68"/>
      <c r="K253" s="14"/>
      <c r="L253" s="14"/>
      <c r="M253" s="14"/>
      <c r="N253" s="14"/>
      <c r="O253" s="14"/>
      <c r="P253" s="14"/>
      <c r="Q253" s="14"/>
      <c r="R253" s="77"/>
      <c r="S253" s="14"/>
      <c r="T253" s="77"/>
      <c r="U253" s="77"/>
      <c r="V253" s="14"/>
      <c r="W253" s="14"/>
      <c r="X253" s="14"/>
      <c r="Y253" s="77"/>
      <c r="Z253" s="14"/>
      <c r="AA253" s="14"/>
      <c r="AB253" s="68"/>
      <c r="AC253" s="77"/>
      <c r="AD253" s="14"/>
      <c r="AE253" s="14"/>
      <c r="AF253" s="68"/>
      <c r="AG253" s="14"/>
      <c r="AH253" s="14"/>
      <c r="AI253" s="14"/>
      <c r="AJ253" s="14"/>
      <c r="AK253" s="14"/>
      <c r="AL253" s="14"/>
      <c r="AM253" s="14"/>
      <c r="AN253" s="14"/>
      <c r="AO253" s="14"/>
    </row>
    <row r="254" spans="7:41">
      <c r="G254" s="68"/>
      <c r="H254" s="68"/>
      <c r="I254" s="68"/>
      <c r="J254" s="68"/>
      <c r="K254" s="14"/>
      <c r="L254" s="14"/>
      <c r="M254" s="14"/>
      <c r="N254" s="14"/>
      <c r="O254" s="14"/>
      <c r="P254" s="14"/>
      <c r="Q254" s="14"/>
      <c r="R254" s="77"/>
      <c r="S254" s="14"/>
      <c r="T254" s="77"/>
      <c r="U254" s="77"/>
      <c r="V254" s="14"/>
      <c r="W254" s="14"/>
      <c r="X254" s="14"/>
      <c r="Y254" s="77"/>
      <c r="Z254" s="14"/>
      <c r="AA254" s="14"/>
      <c r="AB254" s="68"/>
      <c r="AC254" s="77"/>
      <c r="AD254" s="14"/>
      <c r="AE254" s="14"/>
      <c r="AF254" s="68"/>
      <c r="AG254" s="14"/>
      <c r="AH254" s="14"/>
      <c r="AI254" s="14"/>
      <c r="AJ254" s="14"/>
      <c r="AK254" s="14"/>
      <c r="AL254" s="14"/>
      <c r="AM254" s="14"/>
      <c r="AN254" s="14"/>
      <c r="AO254" s="14"/>
    </row>
    <row r="255" spans="7:41">
      <c r="G255" s="68"/>
      <c r="H255" s="68"/>
      <c r="I255" s="68"/>
      <c r="J255" s="68"/>
      <c r="K255" s="14"/>
      <c r="L255" s="14"/>
      <c r="M255" s="14"/>
      <c r="N255" s="14"/>
      <c r="O255" s="14"/>
      <c r="P255" s="14"/>
      <c r="Q255" s="14"/>
      <c r="R255" s="77"/>
      <c r="S255" s="14"/>
      <c r="T255" s="77"/>
      <c r="U255" s="77"/>
      <c r="V255" s="14"/>
      <c r="W255" s="14"/>
      <c r="X255" s="14"/>
      <c r="Y255" s="77"/>
      <c r="Z255" s="14"/>
      <c r="AA255" s="14"/>
      <c r="AB255" s="68"/>
      <c r="AC255" s="77"/>
      <c r="AD255" s="14"/>
      <c r="AE255" s="14"/>
      <c r="AF255" s="68"/>
      <c r="AG255" s="14"/>
      <c r="AH255" s="14"/>
      <c r="AI255" s="14"/>
      <c r="AJ255" s="14"/>
      <c r="AK255" s="14"/>
      <c r="AL255" s="14"/>
      <c r="AM255" s="14"/>
      <c r="AN255" s="14"/>
      <c r="AO255" s="14"/>
    </row>
    <row r="256" spans="7:41">
      <c r="G256" s="68"/>
      <c r="H256" s="68"/>
      <c r="I256" s="68"/>
      <c r="J256" s="68"/>
      <c r="K256" s="14"/>
      <c r="L256" s="14"/>
      <c r="M256" s="14"/>
      <c r="N256" s="14"/>
      <c r="O256" s="14"/>
      <c r="P256" s="14"/>
      <c r="Q256" s="14"/>
      <c r="R256" s="77"/>
      <c r="S256" s="14"/>
      <c r="T256" s="77"/>
      <c r="U256" s="77"/>
      <c r="V256" s="14"/>
      <c r="W256" s="14"/>
      <c r="X256" s="14"/>
      <c r="Y256" s="77"/>
      <c r="Z256" s="14"/>
      <c r="AA256" s="14"/>
      <c r="AB256" s="68"/>
      <c r="AC256" s="77"/>
      <c r="AD256" s="14"/>
      <c r="AE256" s="14"/>
      <c r="AF256" s="68"/>
      <c r="AG256" s="14"/>
      <c r="AH256" s="14"/>
      <c r="AI256" s="14"/>
      <c r="AJ256" s="14"/>
      <c r="AK256" s="14"/>
      <c r="AL256" s="14"/>
      <c r="AM256" s="14"/>
      <c r="AN256" s="14"/>
      <c r="AO256" s="14"/>
    </row>
    <row r="257" spans="7:41">
      <c r="G257" s="68"/>
      <c r="H257" s="68"/>
      <c r="I257" s="68"/>
      <c r="J257" s="68"/>
      <c r="K257" s="14"/>
      <c r="L257" s="14"/>
      <c r="M257" s="14"/>
      <c r="N257" s="14"/>
      <c r="O257" s="14"/>
      <c r="P257" s="14"/>
      <c r="Q257" s="14"/>
      <c r="R257" s="77"/>
      <c r="S257" s="14"/>
      <c r="T257" s="77"/>
      <c r="U257" s="77"/>
      <c r="V257" s="14"/>
      <c r="W257" s="14"/>
      <c r="X257" s="14"/>
      <c r="Y257" s="77"/>
      <c r="Z257" s="14"/>
      <c r="AA257" s="14"/>
      <c r="AB257" s="68"/>
      <c r="AC257" s="77"/>
      <c r="AD257" s="14"/>
      <c r="AE257" s="14"/>
      <c r="AF257" s="68"/>
      <c r="AG257" s="14"/>
      <c r="AH257" s="14"/>
      <c r="AI257" s="14"/>
      <c r="AJ257" s="14"/>
      <c r="AK257" s="14"/>
      <c r="AL257" s="14"/>
      <c r="AM257" s="14"/>
      <c r="AN257" s="14"/>
      <c r="AO257" s="14"/>
    </row>
    <row r="258" spans="7:41">
      <c r="G258" s="68"/>
      <c r="H258" s="68"/>
      <c r="I258" s="68"/>
      <c r="J258" s="68"/>
      <c r="K258" s="14"/>
      <c r="L258" s="14"/>
      <c r="M258" s="14"/>
      <c r="N258" s="14"/>
      <c r="O258" s="14"/>
      <c r="P258" s="14"/>
      <c r="Q258" s="14"/>
      <c r="R258" s="77"/>
      <c r="S258" s="14"/>
      <c r="T258" s="77"/>
      <c r="U258" s="77"/>
      <c r="V258" s="14"/>
      <c r="W258" s="14"/>
      <c r="X258" s="14"/>
      <c r="Y258" s="77"/>
      <c r="Z258" s="14"/>
      <c r="AA258" s="14"/>
      <c r="AB258" s="68"/>
      <c r="AC258" s="77"/>
      <c r="AD258" s="14"/>
      <c r="AE258" s="14"/>
      <c r="AF258" s="68"/>
      <c r="AG258" s="14"/>
      <c r="AH258" s="14"/>
      <c r="AI258" s="14"/>
      <c r="AJ258" s="14"/>
      <c r="AK258" s="14"/>
      <c r="AL258" s="14"/>
      <c r="AM258" s="14"/>
      <c r="AN258" s="14"/>
      <c r="AO258" s="14"/>
    </row>
    <row r="259" spans="7:41">
      <c r="G259" s="68"/>
      <c r="H259" s="68"/>
      <c r="I259" s="68"/>
      <c r="J259" s="68"/>
      <c r="K259" s="14"/>
      <c r="L259" s="14"/>
      <c r="M259" s="14"/>
      <c r="N259" s="14"/>
      <c r="O259" s="14"/>
      <c r="P259" s="14"/>
      <c r="Q259" s="14"/>
      <c r="R259" s="77"/>
      <c r="S259" s="14"/>
      <c r="T259" s="77"/>
      <c r="U259" s="77"/>
      <c r="V259" s="14"/>
      <c r="W259" s="14"/>
      <c r="X259" s="14"/>
      <c r="Y259" s="77"/>
      <c r="Z259" s="14"/>
      <c r="AA259" s="14"/>
      <c r="AB259" s="68"/>
      <c r="AC259" s="77"/>
      <c r="AD259" s="14"/>
      <c r="AE259" s="14"/>
      <c r="AF259" s="68"/>
      <c r="AG259" s="14"/>
      <c r="AH259" s="14"/>
      <c r="AI259" s="14"/>
      <c r="AJ259" s="14"/>
      <c r="AK259" s="14"/>
      <c r="AL259" s="14"/>
      <c r="AM259" s="14"/>
      <c r="AN259" s="14"/>
      <c r="AO259" s="14"/>
    </row>
    <row r="260" spans="7:41">
      <c r="G260" s="68"/>
      <c r="H260" s="68"/>
      <c r="I260" s="68"/>
      <c r="J260" s="68"/>
      <c r="K260" s="14"/>
      <c r="L260" s="14"/>
      <c r="M260" s="14"/>
      <c r="N260" s="14"/>
      <c r="O260" s="14"/>
      <c r="P260" s="14"/>
      <c r="Q260" s="14"/>
      <c r="R260" s="77"/>
      <c r="S260" s="14"/>
      <c r="T260" s="77"/>
      <c r="U260" s="77"/>
      <c r="V260" s="14"/>
      <c r="W260" s="14"/>
      <c r="X260" s="14"/>
      <c r="Y260" s="77"/>
      <c r="Z260" s="14"/>
      <c r="AA260" s="14"/>
      <c r="AB260" s="68"/>
      <c r="AC260" s="77"/>
      <c r="AD260" s="14"/>
      <c r="AE260" s="14"/>
      <c r="AF260" s="68"/>
      <c r="AG260" s="14"/>
      <c r="AH260" s="14"/>
      <c r="AI260" s="14"/>
      <c r="AJ260" s="14"/>
      <c r="AK260" s="14"/>
      <c r="AL260" s="14"/>
      <c r="AM260" s="14"/>
      <c r="AN260" s="14"/>
      <c r="AO260" s="14"/>
    </row>
    <row r="261" spans="7:41">
      <c r="G261" s="68"/>
      <c r="H261" s="68"/>
      <c r="I261" s="68"/>
      <c r="J261" s="68"/>
      <c r="K261" s="14"/>
      <c r="L261" s="14"/>
      <c r="M261" s="14"/>
      <c r="N261" s="14"/>
      <c r="O261" s="14"/>
      <c r="P261" s="14"/>
      <c r="Q261" s="14"/>
      <c r="R261" s="77"/>
      <c r="S261" s="14"/>
      <c r="T261" s="77"/>
      <c r="U261" s="77"/>
      <c r="V261" s="14"/>
      <c r="W261" s="14"/>
      <c r="X261" s="14"/>
      <c r="Y261" s="77"/>
      <c r="Z261" s="14"/>
      <c r="AA261" s="14"/>
      <c r="AB261" s="68"/>
      <c r="AC261" s="77"/>
      <c r="AD261" s="14"/>
      <c r="AE261" s="14"/>
      <c r="AF261" s="68"/>
      <c r="AG261" s="14"/>
      <c r="AH261" s="14"/>
      <c r="AI261" s="14"/>
      <c r="AJ261" s="14"/>
      <c r="AK261" s="14"/>
      <c r="AL261" s="14"/>
      <c r="AM261" s="14"/>
      <c r="AN261" s="14"/>
      <c r="AO261" s="14"/>
    </row>
    <row r="262" spans="7:41">
      <c r="G262" s="68"/>
      <c r="H262" s="68"/>
      <c r="I262" s="68"/>
      <c r="J262" s="68"/>
      <c r="K262" s="14"/>
      <c r="L262" s="14"/>
      <c r="M262" s="14"/>
      <c r="N262" s="14"/>
      <c r="O262" s="14"/>
      <c r="P262" s="14"/>
      <c r="Q262" s="14"/>
      <c r="R262" s="77"/>
      <c r="S262" s="14"/>
      <c r="T262" s="77"/>
      <c r="U262" s="77"/>
      <c r="V262" s="14"/>
      <c r="W262" s="14"/>
      <c r="X262" s="14"/>
      <c r="Y262" s="77"/>
      <c r="Z262" s="14"/>
      <c r="AA262" s="14"/>
      <c r="AB262" s="68"/>
      <c r="AC262" s="77"/>
      <c r="AD262" s="14"/>
      <c r="AE262" s="14"/>
      <c r="AF262" s="68"/>
      <c r="AG262" s="14"/>
      <c r="AH262" s="14"/>
      <c r="AI262" s="14"/>
      <c r="AJ262" s="14"/>
      <c r="AK262" s="14"/>
      <c r="AL262" s="14"/>
      <c r="AM262" s="14"/>
      <c r="AN262" s="14"/>
      <c r="AO262" s="14"/>
    </row>
    <row r="263" spans="7:41">
      <c r="G263" s="68"/>
      <c r="H263" s="68"/>
      <c r="I263" s="68"/>
      <c r="J263" s="68"/>
      <c r="K263" s="14"/>
      <c r="L263" s="14"/>
      <c r="M263" s="14"/>
      <c r="N263" s="14"/>
      <c r="O263" s="14"/>
      <c r="P263" s="14"/>
      <c r="Q263" s="14"/>
      <c r="R263" s="77"/>
      <c r="S263" s="14"/>
      <c r="T263" s="77"/>
      <c r="U263" s="77"/>
      <c r="V263" s="14"/>
      <c r="W263" s="14"/>
      <c r="X263" s="14"/>
      <c r="Y263" s="77"/>
      <c r="Z263" s="14"/>
      <c r="AA263" s="14"/>
      <c r="AB263" s="68"/>
      <c r="AC263" s="77"/>
      <c r="AD263" s="14"/>
      <c r="AE263" s="14"/>
      <c r="AF263" s="68"/>
      <c r="AG263" s="14"/>
      <c r="AH263" s="14"/>
      <c r="AI263" s="14"/>
      <c r="AJ263" s="14"/>
      <c r="AK263" s="14"/>
      <c r="AL263" s="14"/>
      <c r="AM263" s="14"/>
      <c r="AN263" s="14"/>
      <c r="AO263" s="14"/>
    </row>
    <row r="264" spans="7:41">
      <c r="G264" s="68"/>
      <c r="H264" s="68"/>
      <c r="I264" s="68"/>
      <c r="J264" s="68"/>
      <c r="K264" s="14"/>
      <c r="L264" s="14"/>
      <c r="M264" s="14"/>
      <c r="N264" s="14"/>
      <c r="O264" s="14"/>
      <c r="P264" s="14"/>
      <c r="Q264" s="14"/>
      <c r="R264" s="77"/>
      <c r="S264" s="14"/>
      <c r="T264" s="77"/>
      <c r="U264" s="77"/>
      <c r="V264" s="14"/>
      <c r="W264" s="14"/>
      <c r="X264" s="14"/>
      <c r="Y264" s="77"/>
      <c r="Z264" s="14"/>
      <c r="AA264" s="14"/>
      <c r="AB264" s="68"/>
      <c r="AC264" s="77"/>
      <c r="AD264" s="14"/>
      <c r="AE264" s="14"/>
      <c r="AF264" s="68"/>
      <c r="AG264" s="14"/>
      <c r="AH264" s="14"/>
      <c r="AI264" s="14"/>
      <c r="AJ264" s="14"/>
      <c r="AK264" s="14"/>
      <c r="AL264" s="14"/>
      <c r="AM264" s="14"/>
      <c r="AN264" s="14"/>
      <c r="AO264" s="14"/>
    </row>
    <row r="265" spans="7:41">
      <c r="G265" s="68"/>
      <c r="H265" s="68"/>
      <c r="I265" s="68"/>
      <c r="J265" s="68"/>
      <c r="K265" s="14"/>
      <c r="L265" s="14"/>
      <c r="M265" s="14"/>
      <c r="N265" s="14"/>
      <c r="O265" s="14"/>
      <c r="P265" s="14"/>
      <c r="Q265" s="14"/>
      <c r="R265" s="77"/>
      <c r="S265" s="14"/>
      <c r="T265" s="77"/>
      <c r="U265" s="77"/>
      <c r="V265" s="14"/>
      <c r="W265" s="14"/>
      <c r="X265" s="14"/>
      <c r="Y265" s="77"/>
      <c r="Z265" s="14"/>
      <c r="AA265" s="14"/>
      <c r="AB265" s="68"/>
      <c r="AC265" s="77"/>
      <c r="AD265" s="14"/>
      <c r="AE265" s="14"/>
      <c r="AF265" s="68"/>
      <c r="AG265" s="14"/>
      <c r="AH265" s="14"/>
      <c r="AI265" s="14"/>
      <c r="AJ265" s="14"/>
      <c r="AK265" s="14"/>
      <c r="AL265" s="14"/>
      <c r="AM265" s="14"/>
      <c r="AN265" s="14"/>
      <c r="AO265" s="14"/>
    </row>
    <row r="266" spans="7:41">
      <c r="G266" s="68"/>
      <c r="H266" s="68"/>
      <c r="I266" s="68"/>
      <c r="J266" s="68"/>
      <c r="K266" s="14"/>
      <c r="L266" s="14"/>
      <c r="M266" s="14"/>
      <c r="N266" s="14"/>
      <c r="O266" s="14"/>
      <c r="P266" s="14"/>
      <c r="Q266" s="14"/>
      <c r="R266" s="77"/>
      <c r="S266" s="14"/>
      <c r="T266" s="77"/>
      <c r="U266" s="77"/>
      <c r="V266" s="14"/>
      <c r="W266" s="14"/>
      <c r="X266" s="14"/>
      <c r="Y266" s="77"/>
      <c r="Z266" s="14"/>
      <c r="AA266" s="14"/>
      <c r="AB266" s="68"/>
      <c r="AC266" s="77"/>
      <c r="AD266" s="14"/>
      <c r="AE266" s="14"/>
      <c r="AF266" s="68"/>
      <c r="AG266" s="14"/>
      <c r="AH266" s="14"/>
      <c r="AI266" s="14"/>
      <c r="AJ266" s="14"/>
      <c r="AK266" s="14"/>
      <c r="AL266" s="14"/>
      <c r="AM266" s="14"/>
      <c r="AN266" s="14"/>
      <c r="AO266" s="14"/>
    </row>
    <row r="267" spans="7:41">
      <c r="G267" s="68"/>
      <c r="H267" s="68"/>
      <c r="I267" s="68"/>
      <c r="J267" s="68"/>
      <c r="K267" s="14"/>
      <c r="L267" s="14"/>
      <c r="M267" s="14"/>
      <c r="N267" s="14"/>
      <c r="O267" s="14"/>
      <c r="P267" s="14"/>
      <c r="Q267" s="14"/>
      <c r="R267" s="77"/>
      <c r="S267" s="14"/>
      <c r="T267" s="77"/>
      <c r="U267" s="77"/>
      <c r="V267" s="14"/>
      <c r="W267" s="14"/>
      <c r="X267" s="14"/>
      <c r="Y267" s="77"/>
      <c r="Z267" s="14"/>
      <c r="AA267" s="14"/>
      <c r="AB267" s="68"/>
      <c r="AC267" s="77"/>
      <c r="AD267" s="14"/>
      <c r="AE267" s="14"/>
      <c r="AF267" s="68"/>
      <c r="AG267" s="14"/>
      <c r="AH267" s="14"/>
      <c r="AI267" s="14"/>
      <c r="AJ267" s="14"/>
      <c r="AK267" s="14"/>
      <c r="AL267" s="14"/>
      <c r="AM267" s="14"/>
      <c r="AN267" s="14"/>
      <c r="AO267" s="14"/>
    </row>
    <row r="268" spans="7:41">
      <c r="G268" s="68"/>
      <c r="H268" s="68"/>
      <c r="I268" s="68"/>
      <c r="J268" s="68"/>
      <c r="K268" s="14"/>
      <c r="L268" s="14"/>
      <c r="M268" s="14"/>
      <c r="N268" s="14"/>
      <c r="O268" s="14"/>
      <c r="P268" s="14"/>
      <c r="Q268" s="14"/>
      <c r="R268" s="77"/>
      <c r="S268" s="14"/>
      <c r="T268" s="77"/>
      <c r="U268" s="77"/>
      <c r="V268" s="14"/>
      <c r="W268" s="14"/>
      <c r="X268" s="14"/>
      <c r="Y268" s="77"/>
      <c r="Z268" s="14"/>
      <c r="AA268" s="14"/>
      <c r="AB268" s="68"/>
      <c r="AC268" s="77"/>
      <c r="AD268" s="14"/>
      <c r="AE268" s="14"/>
      <c r="AF268" s="68"/>
      <c r="AG268" s="14"/>
      <c r="AH268" s="14"/>
      <c r="AI268" s="14"/>
      <c r="AJ268" s="14"/>
      <c r="AK268" s="14"/>
      <c r="AL268" s="14"/>
      <c r="AM268" s="14"/>
      <c r="AN268" s="14"/>
      <c r="AO268" s="14"/>
    </row>
    <row r="269" spans="7:41">
      <c r="G269" s="68"/>
      <c r="H269" s="68"/>
      <c r="I269" s="68"/>
      <c r="J269" s="68"/>
      <c r="K269" s="14"/>
      <c r="L269" s="14"/>
      <c r="M269" s="14"/>
      <c r="N269" s="14"/>
      <c r="O269" s="14"/>
      <c r="P269" s="14"/>
      <c r="Q269" s="14"/>
      <c r="R269" s="77"/>
      <c r="S269" s="14"/>
      <c r="T269" s="77"/>
      <c r="U269" s="77"/>
      <c r="V269" s="14"/>
      <c r="W269" s="14"/>
      <c r="X269" s="14"/>
      <c r="Y269" s="77"/>
      <c r="Z269" s="14"/>
      <c r="AA269" s="14"/>
      <c r="AB269" s="68"/>
      <c r="AC269" s="77"/>
      <c r="AD269" s="14"/>
      <c r="AE269" s="14"/>
      <c r="AF269" s="68"/>
      <c r="AG269" s="14"/>
      <c r="AH269" s="14"/>
      <c r="AI269" s="14"/>
      <c r="AJ269" s="14"/>
      <c r="AK269" s="14"/>
      <c r="AL269" s="14"/>
      <c r="AM269" s="14"/>
      <c r="AN269" s="14"/>
      <c r="AO269" s="14"/>
    </row>
    <row r="270" spans="7:41">
      <c r="G270" s="68"/>
      <c r="H270" s="68"/>
      <c r="I270" s="68"/>
      <c r="J270" s="68"/>
      <c r="K270" s="14"/>
      <c r="L270" s="14"/>
      <c r="M270" s="14"/>
      <c r="N270" s="14"/>
      <c r="O270" s="14"/>
      <c r="P270" s="14"/>
      <c r="Q270" s="14"/>
      <c r="R270" s="77"/>
      <c r="S270" s="14"/>
      <c r="T270" s="77"/>
      <c r="U270" s="77"/>
      <c r="V270" s="14"/>
      <c r="W270" s="14"/>
      <c r="X270" s="14"/>
      <c r="Y270" s="77"/>
      <c r="Z270" s="14"/>
      <c r="AA270" s="14"/>
      <c r="AB270" s="68"/>
      <c r="AC270" s="77"/>
      <c r="AD270" s="14"/>
      <c r="AE270" s="14"/>
      <c r="AF270" s="68"/>
      <c r="AG270" s="14"/>
      <c r="AH270" s="14"/>
      <c r="AI270" s="14"/>
      <c r="AJ270" s="14"/>
      <c r="AK270" s="14"/>
      <c r="AL270" s="14"/>
      <c r="AM270" s="14"/>
      <c r="AN270" s="14"/>
      <c r="AO270" s="14"/>
    </row>
    <row r="271" spans="7:41">
      <c r="G271" s="68"/>
      <c r="H271" s="68"/>
      <c r="I271" s="68"/>
      <c r="J271" s="68"/>
      <c r="K271" s="14"/>
      <c r="L271" s="14"/>
      <c r="M271" s="14"/>
      <c r="N271" s="14"/>
      <c r="O271" s="14"/>
      <c r="P271" s="14"/>
      <c r="Q271" s="14"/>
      <c r="R271" s="77"/>
      <c r="S271" s="14"/>
      <c r="T271" s="77"/>
      <c r="U271" s="77"/>
      <c r="V271" s="14"/>
      <c r="W271" s="14"/>
      <c r="X271" s="14"/>
      <c r="Y271" s="77"/>
      <c r="Z271" s="14"/>
      <c r="AA271" s="14"/>
      <c r="AB271" s="68"/>
      <c r="AC271" s="77"/>
      <c r="AD271" s="14"/>
      <c r="AE271" s="14"/>
      <c r="AF271" s="68"/>
      <c r="AG271" s="14"/>
      <c r="AH271" s="14"/>
      <c r="AI271" s="14"/>
      <c r="AJ271" s="14"/>
      <c r="AK271" s="14"/>
      <c r="AL271" s="14"/>
      <c r="AM271" s="14"/>
      <c r="AN271" s="14"/>
      <c r="AO271" s="14"/>
    </row>
    <row r="272" spans="7:41">
      <c r="G272" s="68"/>
      <c r="H272" s="68"/>
      <c r="I272" s="68"/>
      <c r="J272" s="68"/>
      <c r="K272" s="14"/>
      <c r="L272" s="14"/>
      <c r="M272" s="14"/>
      <c r="N272" s="14"/>
      <c r="O272" s="14"/>
      <c r="P272" s="14"/>
      <c r="Q272" s="14"/>
      <c r="R272" s="77"/>
      <c r="S272" s="14"/>
      <c r="T272" s="77"/>
      <c r="U272" s="77"/>
      <c r="V272" s="14"/>
      <c r="W272" s="14"/>
      <c r="X272" s="14"/>
      <c r="Y272" s="77"/>
      <c r="Z272" s="14"/>
      <c r="AA272" s="14"/>
      <c r="AB272" s="68"/>
      <c r="AC272" s="77"/>
      <c r="AD272" s="14"/>
      <c r="AE272" s="14"/>
      <c r="AF272" s="68"/>
      <c r="AG272" s="14"/>
      <c r="AH272" s="14"/>
      <c r="AI272" s="14"/>
      <c r="AJ272" s="14"/>
      <c r="AK272" s="14"/>
      <c r="AL272" s="14"/>
      <c r="AM272" s="14"/>
      <c r="AN272" s="14"/>
      <c r="AO272" s="14"/>
    </row>
    <row r="273" spans="7:41">
      <c r="G273" s="68"/>
      <c r="H273" s="68"/>
      <c r="I273" s="68"/>
      <c r="J273" s="68"/>
      <c r="K273" s="14"/>
      <c r="L273" s="14"/>
      <c r="M273" s="14"/>
      <c r="N273" s="14"/>
      <c r="O273" s="14"/>
      <c r="P273" s="14"/>
      <c r="Q273" s="14"/>
      <c r="R273" s="77"/>
      <c r="S273" s="14"/>
      <c r="T273" s="77"/>
      <c r="U273" s="77"/>
      <c r="V273" s="14"/>
      <c r="W273" s="14"/>
      <c r="X273" s="14"/>
      <c r="Y273" s="77"/>
      <c r="Z273" s="14"/>
      <c r="AA273" s="14"/>
      <c r="AB273" s="68"/>
      <c r="AC273" s="77"/>
      <c r="AD273" s="14"/>
      <c r="AE273" s="14"/>
      <c r="AF273" s="68"/>
      <c r="AG273" s="14"/>
      <c r="AH273" s="14"/>
      <c r="AI273" s="14"/>
      <c r="AJ273" s="14"/>
      <c r="AK273" s="14"/>
      <c r="AL273" s="14"/>
      <c r="AM273" s="14"/>
      <c r="AN273" s="14"/>
      <c r="AO273" s="14"/>
    </row>
    <row r="274" spans="7:41">
      <c r="G274" s="68"/>
      <c r="H274" s="68"/>
      <c r="I274" s="68"/>
      <c r="J274" s="68"/>
      <c r="K274" s="14"/>
      <c r="L274" s="14"/>
      <c r="M274" s="14"/>
      <c r="N274" s="14"/>
      <c r="O274" s="14"/>
      <c r="P274" s="14"/>
      <c r="Q274" s="14"/>
      <c r="R274" s="77"/>
      <c r="S274" s="14"/>
      <c r="T274" s="77"/>
      <c r="U274" s="77"/>
      <c r="V274" s="14"/>
      <c r="W274" s="14"/>
      <c r="X274" s="14"/>
      <c r="Y274" s="77"/>
      <c r="Z274" s="14"/>
      <c r="AA274" s="14"/>
      <c r="AB274" s="68"/>
      <c r="AC274" s="77"/>
      <c r="AD274" s="14"/>
      <c r="AE274" s="14"/>
      <c r="AF274" s="68"/>
      <c r="AG274" s="14"/>
      <c r="AH274" s="14"/>
      <c r="AI274" s="14"/>
      <c r="AJ274" s="14"/>
      <c r="AK274" s="14"/>
      <c r="AL274" s="14"/>
      <c r="AM274" s="14"/>
      <c r="AN274" s="14"/>
      <c r="AO274" s="14"/>
    </row>
    <row r="275" spans="7:41">
      <c r="G275" s="68"/>
      <c r="H275" s="68"/>
      <c r="I275" s="68"/>
      <c r="J275" s="68"/>
      <c r="K275" s="14"/>
      <c r="L275" s="14"/>
      <c r="M275" s="14"/>
      <c r="N275" s="14"/>
      <c r="O275" s="14"/>
      <c r="P275" s="14"/>
      <c r="Q275" s="14"/>
      <c r="R275" s="77"/>
      <c r="S275" s="14"/>
      <c r="T275" s="77"/>
      <c r="U275" s="77"/>
      <c r="V275" s="14"/>
      <c r="W275" s="14"/>
      <c r="X275" s="14"/>
      <c r="Y275" s="77"/>
      <c r="Z275" s="14"/>
      <c r="AA275" s="14"/>
      <c r="AB275" s="68"/>
      <c r="AC275" s="77"/>
      <c r="AD275" s="14"/>
      <c r="AE275" s="14"/>
      <c r="AF275" s="68"/>
      <c r="AG275" s="14"/>
      <c r="AH275" s="14"/>
      <c r="AI275" s="14"/>
      <c r="AJ275" s="14"/>
      <c r="AK275" s="14"/>
      <c r="AL275" s="14"/>
      <c r="AM275" s="14"/>
      <c r="AN275" s="14"/>
      <c r="AO275" s="14"/>
    </row>
    <row r="276" spans="7:41">
      <c r="G276" s="68"/>
      <c r="H276" s="68"/>
      <c r="I276" s="68"/>
      <c r="J276" s="68"/>
      <c r="K276" s="14"/>
      <c r="L276" s="14"/>
      <c r="M276" s="14"/>
      <c r="N276" s="14"/>
      <c r="O276" s="14"/>
      <c r="P276" s="14"/>
      <c r="Q276" s="14"/>
      <c r="R276" s="77"/>
      <c r="S276" s="14"/>
      <c r="T276" s="77"/>
      <c r="U276" s="77"/>
      <c r="V276" s="14"/>
      <c r="W276" s="14"/>
      <c r="X276" s="14"/>
      <c r="Y276" s="77"/>
      <c r="Z276" s="14"/>
      <c r="AA276" s="14"/>
      <c r="AB276" s="68"/>
      <c r="AC276" s="77"/>
      <c r="AD276" s="14"/>
      <c r="AE276" s="14"/>
      <c r="AF276" s="68"/>
      <c r="AG276" s="14"/>
      <c r="AH276" s="14"/>
      <c r="AI276" s="14"/>
      <c r="AJ276" s="14"/>
      <c r="AK276" s="14"/>
      <c r="AL276" s="14"/>
      <c r="AM276" s="14"/>
      <c r="AN276" s="14"/>
      <c r="AO276" s="14"/>
    </row>
    <row r="277" spans="7:41">
      <c r="G277" s="68"/>
      <c r="H277" s="68"/>
      <c r="I277" s="68"/>
      <c r="J277" s="68"/>
      <c r="K277" s="14"/>
      <c r="L277" s="14"/>
      <c r="M277" s="14"/>
      <c r="N277" s="14"/>
      <c r="O277" s="14"/>
      <c r="P277" s="14"/>
      <c r="Q277" s="14"/>
      <c r="R277" s="77"/>
      <c r="S277" s="14"/>
      <c r="T277" s="77"/>
      <c r="U277" s="77"/>
      <c r="V277" s="14"/>
      <c r="W277" s="14"/>
      <c r="X277" s="14"/>
      <c r="Y277" s="77"/>
      <c r="Z277" s="14"/>
      <c r="AA277" s="14"/>
      <c r="AB277" s="68"/>
      <c r="AC277" s="77"/>
      <c r="AD277" s="14"/>
      <c r="AE277" s="14"/>
      <c r="AF277" s="68"/>
      <c r="AG277" s="14"/>
      <c r="AH277" s="14"/>
      <c r="AI277" s="14"/>
      <c r="AJ277" s="14"/>
      <c r="AK277" s="14"/>
      <c r="AL277" s="14"/>
      <c r="AM277" s="14"/>
      <c r="AN277" s="14"/>
      <c r="AO277" s="14"/>
    </row>
    <row r="278" spans="7:41">
      <c r="G278" s="68"/>
      <c r="H278" s="68"/>
      <c r="I278" s="68"/>
      <c r="J278" s="68"/>
      <c r="K278" s="14"/>
      <c r="L278" s="14"/>
      <c r="M278" s="14"/>
      <c r="N278" s="14"/>
      <c r="O278" s="14"/>
      <c r="P278" s="14"/>
      <c r="Q278" s="14"/>
      <c r="R278" s="77"/>
      <c r="S278" s="14"/>
      <c r="T278" s="77"/>
      <c r="U278" s="77"/>
      <c r="V278" s="14"/>
      <c r="W278" s="14"/>
      <c r="X278" s="14"/>
      <c r="Y278" s="77"/>
      <c r="Z278" s="14"/>
      <c r="AA278" s="14"/>
      <c r="AB278" s="68"/>
      <c r="AC278" s="77"/>
      <c r="AD278" s="14"/>
      <c r="AE278" s="14"/>
      <c r="AF278" s="68"/>
      <c r="AG278" s="14"/>
      <c r="AH278" s="14"/>
      <c r="AI278" s="14"/>
      <c r="AJ278" s="14"/>
      <c r="AK278" s="14"/>
      <c r="AL278" s="14"/>
      <c r="AM278" s="14"/>
      <c r="AN278" s="14"/>
      <c r="AO278" s="14"/>
    </row>
    <row r="279" spans="7:41">
      <c r="G279" s="68"/>
      <c r="H279" s="68"/>
      <c r="I279" s="68"/>
      <c r="J279" s="68"/>
      <c r="K279" s="14"/>
      <c r="L279" s="14"/>
      <c r="M279" s="14"/>
      <c r="N279" s="14"/>
      <c r="O279" s="14"/>
      <c r="P279" s="14"/>
      <c r="Q279" s="14"/>
      <c r="R279" s="77"/>
      <c r="S279" s="14"/>
      <c r="T279" s="77"/>
      <c r="U279" s="77"/>
      <c r="V279" s="14"/>
      <c r="W279" s="14"/>
      <c r="X279" s="14"/>
      <c r="Y279" s="77"/>
      <c r="Z279" s="14"/>
      <c r="AA279" s="14"/>
      <c r="AB279" s="68"/>
      <c r="AC279" s="77"/>
      <c r="AD279" s="14"/>
      <c r="AE279" s="14"/>
      <c r="AF279" s="68"/>
      <c r="AG279" s="14"/>
      <c r="AH279" s="14"/>
      <c r="AI279" s="14"/>
      <c r="AJ279" s="14"/>
      <c r="AK279" s="14"/>
      <c r="AL279" s="14"/>
      <c r="AM279" s="14"/>
      <c r="AN279" s="14"/>
      <c r="AO279" s="14"/>
    </row>
    <row r="280" spans="7:41">
      <c r="G280" s="68"/>
      <c r="H280" s="68"/>
      <c r="I280" s="68"/>
      <c r="J280" s="68"/>
      <c r="K280" s="14"/>
      <c r="L280" s="14"/>
      <c r="M280" s="14"/>
      <c r="N280" s="14"/>
      <c r="O280" s="14"/>
      <c r="P280" s="14"/>
      <c r="Q280" s="14"/>
      <c r="R280" s="77"/>
      <c r="S280" s="14"/>
      <c r="T280" s="77"/>
      <c r="U280" s="77"/>
      <c r="V280" s="14"/>
      <c r="W280" s="14"/>
      <c r="X280" s="14"/>
      <c r="Y280" s="77"/>
      <c r="Z280" s="14"/>
      <c r="AA280" s="14"/>
      <c r="AB280" s="68"/>
      <c r="AC280" s="77"/>
      <c r="AD280" s="14"/>
      <c r="AE280" s="14"/>
      <c r="AF280" s="68"/>
      <c r="AG280" s="14"/>
      <c r="AH280" s="14"/>
      <c r="AI280" s="14"/>
      <c r="AJ280" s="14"/>
      <c r="AK280" s="14"/>
      <c r="AL280" s="14"/>
      <c r="AM280" s="14"/>
      <c r="AN280" s="14"/>
      <c r="AO280" s="14"/>
    </row>
    <row r="281" spans="7:41">
      <c r="G281" s="68"/>
      <c r="H281" s="68"/>
      <c r="I281" s="68"/>
      <c r="J281" s="68"/>
      <c r="K281" s="14"/>
      <c r="L281" s="14"/>
      <c r="M281" s="14"/>
      <c r="N281" s="14"/>
      <c r="O281" s="14"/>
      <c r="P281" s="14"/>
      <c r="Q281" s="14"/>
      <c r="R281" s="77"/>
      <c r="S281" s="14"/>
      <c r="T281" s="77"/>
      <c r="U281" s="77"/>
      <c r="V281" s="14"/>
      <c r="W281" s="14"/>
      <c r="X281" s="14"/>
      <c r="Y281" s="77"/>
      <c r="Z281" s="14"/>
      <c r="AA281" s="14"/>
      <c r="AB281" s="68"/>
      <c r="AC281" s="77"/>
      <c r="AD281" s="14"/>
      <c r="AE281" s="14"/>
      <c r="AF281" s="68"/>
      <c r="AG281" s="14"/>
      <c r="AH281" s="14"/>
      <c r="AI281" s="14"/>
      <c r="AJ281" s="14"/>
      <c r="AK281" s="14"/>
      <c r="AL281" s="14"/>
      <c r="AM281" s="14"/>
      <c r="AN281" s="14"/>
      <c r="AO281" s="14"/>
    </row>
    <row r="282" spans="7:41">
      <c r="G282" s="68"/>
      <c r="H282" s="68"/>
      <c r="I282" s="68"/>
      <c r="J282" s="68"/>
      <c r="K282" s="14"/>
      <c r="L282" s="14"/>
      <c r="M282" s="14"/>
      <c r="N282" s="14"/>
      <c r="O282" s="14"/>
      <c r="P282" s="14"/>
      <c r="Q282" s="14"/>
      <c r="R282" s="77"/>
      <c r="S282" s="14"/>
      <c r="T282" s="77"/>
      <c r="U282" s="77"/>
      <c r="V282" s="14"/>
      <c r="W282" s="14"/>
      <c r="X282" s="14"/>
      <c r="Y282" s="77"/>
      <c r="Z282" s="14"/>
      <c r="AA282" s="14"/>
      <c r="AB282" s="68"/>
      <c r="AC282" s="77"/>
      <c r="AD282" s="14"/>
      <c r="AE282" s="14"/>
      <c r="AF282" s="68"/>
      <c r="AG282" s="14"/>
      <c r="AH282" s="14"/>
      <c r="AI282" s="14"/>
      <c r="AJ282" s="14"/>
      <c r="AK282" s="14"/>
      <c r="AL282" s="14"/>
      <c r="AM282" s="14"/>
      <c r="AN282" s="14"/>
      <c r="AO282" s="14"/>
    </row>
    <row r="283" spans="7:41">
      <c r="G283" s="68"/>
      <c r="H283" s="68"/>
      <c r="I283" s="68"/>
      <c r="J283" s="68"/>
      <c r="K283" s="14"/>
      <c r="L283" s="14"/>
      <c r="M283" s="14"/>
      <c r="N283" s="14"/>
      <c r="O283" s="14"/>
      <c r="P283" s="14"/>
      <c r="Q283" s="14"/>
      <c r="R283" s="77"/>
      <c r="S283" s="14"/>
      <c r="T283" s="77"/>
      <c r="U283" s="77"/>
      <c r="V283" s="14"/>
      <c r="W283" s="14"/>
      <c r="X283" s="14"/>
      <c r="Y283" s="77"/>
      <c r="Z283" s="14"/>
      <c r="AA283" s="14"/>
      <c r="AB283" s="68"/>
      <c r="AC283" s="77"/>
      <c r="AD283" s="14"/>
      <c r="AE283" s="14"/>
      <c r="AF283" s="68"/>
      <c r="AG283" s="14"/>
      <c r="AH283" s="14"/>
      <c r="AI283" s="14"/>
      <c r="AJ283" s="14"/>
      <c r="AK283" s="14"/>
      <c r="AL283" s="14"/>
      <c r="AM283" s="14"/>
      <c r="AN283" s="14"/>
      <c r="AO283" s="14"/>
    </row>
    <row r="284" spans="7:41">
      <c r="G284" s="68"/>
      <c r="H284" s="68"/>
      <c r="I284" s="68"/>
      <c r="J284" s="68"/>
      <c r="K284" s="14"/>
      <c r="L284" s="14"/>
      <c r="M284" s="14"/>
      <c r="N284" s="14"/>
      <c r="O284" s="14"/>
      <c r="P284" s="14"/>
      <c r="Q284" s="14"/>
      <c r="R284" s="77"/>
      <c r="S284" s="14"/>
      <c r="T284" s="77"/>
      <c r="U284" s="77"/>
      <c r="V284" s="14"/>
      <c r="W284" s="14"/>
      <c r="X284" s="14"/>
      <c r="Y284" s="77"/>
      <c r="Z284" s="14"/>
      <c r="AA284" s="14"/>
      <c r="AB284" s="68"/>
      <c r="AC284" s="77"/>
      <c r="AD284" s="14"/>
      <c r="AE284" s="14"/>
      <c r="AF284" s="68"/>
      <c r="AG284" s="14"/>
      <c r="AH284" s="14"/>
      <c r="AI284" s="14"/>
      <c r="AJ284" s="14"/>
      <c r="AK284" s="14"/>
      <c r="AL284" s="14"/>
      <c r="AM284" s="14"/>
      <c r="AN284" s="14"/>
      <c r="AO284" s="14"/>
    </row>
    <row r="285" spans="7:41">
      <c r="G285" s="68"/>
      <c r="H285" s="68"/>
      <c r="I285" s="68"/>
      <c r="J285" s="68"/>
      <c r="K285" s="14"/>
      <c r="L285" s="14"/>
      <c r="M285" s="14"/>
      <c r="N285" s="14"/>
      <c r="O285" s="14"/>
      <c r="P285" s="14"/>
      <c r="Q285" s="14"/>
      <c r="R285" s="77"/>
      <c r="S285" s="14"/>
      <c r="T285" s="77"/>
      <c r="U285" s="77"/>
      <c r="V285" s="14"/>
      <c r="W285" s="14"/>
      <c r="X285" s="14"/>
      <c r="Y285" s="77"/>
      <c r="Z285" s="14"/>
      <c r="AA285" s="14"/>
      <c r="AB285" s="68"/>
      <c r="AC285" s="77"/>
      <c r="AD285" s="14"/>
      <c r="AE285" s="14"/>
      <c r="AF285" s="68"/>
      <c r="AG285" s="14"/>
      <c r="AH285" s="14"/>
      <c r="AI285" s="14"/>
      <c r="AJ285" s="14"/>
      <c r="AK285" s="14"/>
      <c r="AL285" s="14"/>
      <c r="AM285" s="14"/>
      <c r="AN285" s="14"/>
      <c r="AO285" s="14"/>
    </row>
    <row r="286" spans="7:41">
      <c r="G286" s="68"/>
      <c r="H286" s="68"/>
      <c r="I286" s="68"/>
      <c r="J286" s="68"/>
      <c r="K286" s="14"/>
      <c r="L286" s="14"/>
      <c r="M286" s="14"/>
      <c r="N286" s="14"/>
      <c r="O286" s="14"/>
      <c r="P286" s="14"/>
      <c r="Q286" s="14"/>
      <c r="R286" s="77"/>
      <c r="S286" s="14"/>
      <c r="T286" s="77"/>
      <c r="U286" s="77"/>
      <c r="V286" s="14"/>
      <c r="W286" s="14"/>
      <c r="X286" s="14"/>
      <c r="Y286" s="77"/>
      <c r="Z286" s="14"/>
      <c r="AA286" s="14"/>
      <c r="AB286" s="68"/>
      <c r="AC286" s="77"/>
      <c r="AD286" s="14"/>
      <c r="AE286" s="14"/>
      <c r="AF286" s="68"/>
      <c r="AG286" s="14"/>
      <c r="AH286" s="14"/>
      <c r="AI286" s="14"/>
      <c r="AJ286" s="14"/>
      <c r="AK286" s="14"/>
      <c r="AL286" s="14"/>
      <c r="AM286" s="14"/>
      <c r="AN286" s="14"/>
      <c r="AO286" s="14"/>
    </row>
    <row r="287" spans="7:41">
      <c r="G287" s="68"/>
      <c r="H287" s="68"/>
      <c r="I287" s="68"/>
      <c r="J287" s="68"/>
      <c r="K287" s="14"/>
      <c r="L287" s="14"/>
      <c r="M287" s="14"/>
      <c r="N287" s="14"/>
      <c r="O287" s="14"/>
      <c r="P287" s="14"/>
      <c r="Q287" s="14"/>
      <c r="R287" s="77"/>
      <c r="S287" s="14"/>
      <c r="T287" s="77"/>
      <c r="U287" s="77"/>
      <c r="V287" s="14"/>
      <c r="W287" s="14"/>
      <c r="X287" s="14"/>
      <c r="Y287" s="77"/>
      <c r="Z287" s="14"/>
      <c r="AA287" s="14"/>
      <c r="AB287" s="68"/>
      <c r="AC287" s="77"/>
      <c r="AD287" s="14"/>
      <c r="AE287" s="14"/>
      <c r="AF287" s="68"/>
      <c r="AG287" s="14"/>
      <c r="AH287" s="14"/>
      <c r="AI287" s="14"/>
      <c r="AJ287" s="14"/>
      <c r="AK287" s="14"/>
      <c r="AL287" s="14"/>
      <c r="AM287" s="14"/>
      <c r="AN287" s="14"/>
      <c r="AO287" s="14"/>
    </row>
    <row r="288" spans="7:41">
      <c r="G288" s="68"/>
      <c r="H288" s="68"/>
      <c r="I288" s="68"/>
      <c r="J288" s="68"/>
      <c r="K288" s="14"/>
      <c r="L288" s="14"/>
      <c r="M288" s="14"/>
      <c r="N288" s="14"/>
      <c r="O288" s="14"/>
      <c r="P288" s="14"/>
      <c r="Q288" s="14"/>
      <c r="R288" s="77"/>
      <c r="S288" s="14"/>
      <c r="T288" s="77"/>
      <c r="U288" s="77"/>
      <c r="V288" s="14"/>
      <c r="W288" s="14"/>
      <c r="X288" s="14"/>
      <c r="Y288" s="77"/>
      <c r="Z288" s="14"/>
      <c r="AA288" s="14"/>
      <c r="AB288" s="68"/>
      <c r="AC288" s="77"/>
      <c r="AD288" s="14"/>
      <c r="AE288" s="14"/>
      <c r="AF288" s="68"/>
      <c r="AG288" s="14"/>
      <c r="AH288" s="14"/>
      <c r="AI288" s="14"/>
      <c r="AJ288" s="14"/>
      <c r="AK288" s="14"/>
      <c r="AL288" s="14"/>
      <c r="AM288" s="14"/>
      <c r="AN288" s="14"/>
      <c r="AO288" s="14"/>
    </row>
    <row r="289" spans="1:41">
      <c r="G289" s="68"/>
      <c r="H289" s="68"/>
      <c r="I289" s="68"/>
      <c r="J289" s="68"/>
      <c r="K289" s="14"/>
      <c r="L289" s="14"/>
      <c r="M289" s="14"/>
      <c r="N289" s="14"/>
      <c r="O289" s="14"/>
      <c r="P289" s="14"/>
      <c r="Q289" s="14"/>
      <c r="R289" s="77"/>
      <c r="S289" s="14"/>
      <c r="T289" s="77"/>
      <c r="U289" s="77"/>
      <c r="V289" s="14"/>
      <c r="W289" s="14"/>
      <c r="X289" s="14"/>
      <c r="Y289" s="77"/>
      <c r="Z289" s="14"/>
      <c r="AA289" s="14"/>
      <c r="AB289" s="68"/>
      <c r="AC289" s="77"/>
      <c r="AD289" s="14"/>
      <c r="AE289" s="14"/>
      <c r="AF289" s="68"/>
      <c r="AG289" s="14"/>
      <c r="AH289" s="14"/>
      <c r="AI289" s="14"/>
      <c r="AJ289" s="14"/>
      <c r="AK289" s="14"/>
      <c r="AL289" s="14"/>
      <c r="AM289" s="14"/>
      <c r="AN289" s="14"/>
      <c r="AO289" s="14"/>
    </row>
    <row r="290" spans="1:41">
      <c r="G290" s="68"/>
      <c r="H290" s="68"/>
      <c r="I290" s="68"/>
      <c r="J290" s="68"/>
      <c r="K290" s="14"/>
      <c r="L290" s="14"/>
      <c r="M290" s="14"/>
      <c r="N290" s="14"/>
      <c r="O290" s="14"/>
      <c r="P290" s="14"/>
      <c r="Q290" s="14"/>
      <c r="R290" s="77"/>
      <c r="S290" s="14"/>
      <c r="T290" s="77"/>
      <c r="U290" s="77"/>
      <c r="V290" s="14"/>
      <c r="W290" s="14"/>
      <c r="X290" s="14"/>
      <c r="Y290" s="77"/>
      <c r="Z290" s="14"/>
      <c r="AA290" s="14"/>
      <c r="AB290" s="68"/>
      <c r="AC290" s="77"/>
      <c r="AD290" s="14"/>
      <c r="AE290" s="14"/>
      <c r="AF290" s="68"/>
      <c r="AG290" s="14"/>
      <c r="AH290" s="14"/>
      <c r="AI290" s="14"/>
      <c r="AJ290" s="14"/>
      <c r="AK290" s="14"/>
      <c r="AL290" s="14"/>
      <c r="AM290" s="14"/>
      <c r="AN290" s="14"/>
      <c r="AO290" s="14"/>
    </row>
    <row r="291" spans="1:41">
      <c r="G291" s="68"/>
      <c r="H291" s="68"/>
      <c r="I291" s="68"/>
      <c r="J291" s="68"/>
      <c r="K291" s="14"/>
      <c r="L291" s="14"/>
      <c r="M291" s="14"/>
      <c r="N291" s="14"/>
      <c r="O291" s="14"/>
      <c r="P291" s="14"/>
      <c r="Q291" s="14"/>
      <c r="R291" s="77"/>
      <c r="S291" s="14"/>
      <c r="T291" s="77"/>
      <c r="U291" s="77"/>
      <c r="V291" s="14"/>
      <c r="W291" s="14"/>
      <c r="X291" s="14"/>
      <c r="Y291" s="77"/>
      <c r="Z291" s="14"/>
      <c r="AA291" s="14"/>
      <c r="AB291" s="68"/>
      <c r="AC291" s="77"/>
      <c r="AD291" s="14"/>
      <c r="AE291" s="14"/>
      <c r="AF291" s="68"/>
      <c r="AG291" s="14"/>
      <c r="AH291" s="14"/>
      <c r="AI291" s="14"/>
      <c r="AJ291" s="14"/>
      <c r="AK291" s="14"/>
      <c r="AL291" s="14"/>
      <c r="AM291" s="14"/>
      <c r="AN291" s="14"/>
      <c r="AO291" s="14"/>
    </row>
    <row r="292" spans="1:41">
      <c r="G292" s="68"/>
      <c r="H292" s="68"/>
      <c r="I292" s="68"/>
      <c r="J292" s="68"/>
      <c r="K292" s="14"/>
      <c r="L292" s="14"/>
      <c r="M292" s="14"/>
      <c r="N292" s="14"/>
      <c r="O292" s="14"/>
      <c r="P292" s="14"/>
      <c r="Q292" s="14"/>
      <c r="R292" s="77"/>
      <c r="S292" s="14"/>
      <c r="T292" s="77"/>
      <c r="U292" s="77"/>
      <c r="V292" s="14"/>
      <c r="W292" s="14"/>
      <c r="X292" s="14"/>
      <c r="Y292" s="77"/>
      <c r="Z292" s="14"/>
      <c r="AA292" s="14"/>
      <c r="AB292" s="68"/>
      <c r="AC292" s="77"/>
      <c r="AD292" s="14"/>
      <c r="AE292" s="14"/>
      <c r="AF292" s="68"/>
      <c r="AG292" s="14"/>
      <c r="AH292" s="14"/>
      <c r="AI292" s="14"/>
      <c r="AJ292" s="14"/>
      <c r="AK292" s="14"/>
      <c r="AL292" s="14"/>
      <c r="AM292" s="14"/>
      <c r="AN292" s="14"/>
      <c r="AO292" s="14"/>
    </row>
    <row r="293" spans="1:41">
      <c r="G293" s="68"/>
      <c r="H293" s="68"/>
      <c r="I293" s="68"/>
      <c r="J293" s="68"/>
      <c r="K293" s="14"/>
      <c r="L293" s="14"/>
      <c r="M293" s="14"/>
      <c r="N293" s="14"/>
      <c r="O293" s="14"/>
      <c r="P293" s="14"/>
      <c r="Q293" s="14"/>
      <c r="R293" s="77"/>
      <c r="S293" s="14"/>
      <c r="T293" s="77"/>
      <c r="U293" s="77"/>
      <c r="V293" s="14"/>
      <c r="W293" s="14"/>
      <c r="X293" s="14"/>
      <c r="Y293" s="77"/>
      <c r="Z293" s="14"/>
      <c r="AA293" s="14"/>
      <c r="AB293" s="68"/>
      <c r="AC293" s="77"/>
      <c r="AD293" s="14"/>
      <c r="AE293" s="14"/>
      <c r="AF293" s="68"/>
      <c r="AG293" s="14"/>
      <c r="AH293" s="14"/>
      <c r="AI293" s="14"/>
      <c r="AJ293" s="14"/>
      <c r="AK293" s="14"/>
      <c r="AL293" s="14"/>
      <c r="AM293" s="14"/>
      <c r="AN293" s="14"/>
      <c r="AO293" s="14"/>
    </row>
    <row r="294" spans="1:41">
      <c r="G294" s="68"/>
      <c r="H294" s="68"/>
      <c r="I294" s="68"/>
      <c r="J294" s="68"/>
      <c r="K294" s="14"/>
      <c r="L294" s="14"/>
      <c r="M294" s="14"/>
      <c r="N294" s="14"/>
      <c r="O294" s="14"/>
      <c r="P294" s="14"/>
      <c r="Q294" s="14"/>
      <c r="R294" s="77"/>
      <c r="S294" s="14"/>
      <c r="T294" s="77"/>
      <c r="U294" s="77"/>
      <c r="V294" s="14"/>
      <c r="W294" s="14"/>
      <c r="X294" s="14"/>
      <c r="Y294" s="77"/>
      <c r="Z294" s="14"/>
      <c r="AA294" s="14"/>
      <c r="AB294" s="68"/>
      <c r="AC294" s="77"/>
      <c r="AD294" s="14"/>
      <c r="AE294" s="14"/>
      <c r="AF294" s="68"/>
      <c r="AG294" s="14"/>
      <c r="AH294" s="14"/>
      <c r="AI294" s="14"/>
      <c r="AJ294" s="14"/>
      <c r="AK294" s="14"/>
      <c r="AL294" s="14"/>
      <c r="AM294" s="14"/>
      <c r="AN294" s="14"/>
      <c r="AO294" s="14"/>
    </row>
    <row r="295" spans="1:41">
      <c r="G295" s="68"/>
      <c r="H295" s="68"/>
      <c r="I295" s="68"/>
      <c r="J295" s="68"/>
      <c r="K295" s="14"/>
      <c r="L295" s="14"/>
      <c r="M295" s="14"/>
      <c r="N295" s="14"/>
      <c r="O295" s="14"/>
      <c r="P295" s="14"/>
      <c r="Q295" s="14"/>
      <c r="R295" s="77"/>
      <c r="S295" s="14"/>
      <c r="T295" s="77"/>
      <c r="U295" s="77"/>
      <c r="V295" s="14"/>
      <c r="W295" s="14"/>
      <c r="X295" s="14"/>
      <c r="Y295" s="77"/>
      <c r="Z295" s="14"/>
      <c r="AA295" s="14"/>
      <c r="AB295" s="68"/>
      <c r="AC295" s="77"/>
      <c r="AD295" s="14"/>
      <c r="AE295" s="14"/>
      <c r="AF295" s="68"/>
      <c r="AG295" s="14"/>
      <c r="AH295" s="14"/>
      <c r="AI295" s="14"/>
      <c r="AJ295" s="14"/>
      <c r="AK295" s="14"/>
      <c r="AL295" s="14"/>
      <c r="AM295" s="14"/>
      <c r="AN295" s="14"/>
      <c r="AO295" s="14"/>
    </row>
    <row r="296" spans="1:41">
      <c r="G296" s="68"/>
      <c r="H296" s="68"/>
      <c r="I296" s="68"/>
      <c r="J296" s="68"/>
      <c r="K296" s="14"/>
      <c r="L296" s="14"/>
      <c r="M296" s="14"/>
      <c r="N296" s="14"/>
      <c r="O296" s="14"/>
      <c r="P296" s="14"/>
      <c r="Q296" s="14"/>
      <c r="R296" s="77"/>
      <c r="S296" s="14"/>
      <c r="T296" s="77"/>
      <c r="U296" s="77"/>
      <c r="V296" s="14"/>
      <c r="W296" s="14"/>
      <c r="X296" s="14"/>
      <c r="Y296" s="77"/>
      <c r="Z296" s="14"/>
      <c r="AA296" s="14"/>
      <c r="AB296" s="68"/>
      <c r="AC296" s="77"/>
      <c r="AD296" s="14"/>
      <c r="AE296" s="14"/>
      <c r="AF296" s="68"/>
      <c r="AG296" s="14"/>
      <c r="AH296" s="14"/>
      <c r="AI296" s="14"/>
      <c r="AJ296" s="14"/>
      <c r="AK296" s="14"/>
      <c r="AL296" s="14"/>
      <c r="AM296" s="14"/>
      <c r="AN296" s="14"/>
      <c r="AO296" s="14"/>
    </row>
    <row r="297" spans="1:41">
      <c r="G297" s="68"/>
      <c r="H297" s="68"/>
      <c r="I297" s="68"/>
      <c r="J297" s="68"/>
      <c r="K297" s="14"/>
      <c r="L297" s="14"/>
      <c r="M297" s="14"/>
      <c r="N297" s="14"/>
      <c r="O297" s="14"/>
      <c r="P297" s="14"/>
      <c r="Q297" s="14"/>
      <c r="R297" s="77"/>
      <c r="S297" s="14"/>
      <c r="T297" s="77"/>
      <c r="U297" s="77"/>
      <c r="V297" s="14"/>
      <c r="W297" s="14"/>
      <c r="X297" s="14"/>
      <c r="Y297" s="77"/>
      <c r="Z297" s="14"/>
      <c r="AA297" s="14"/>
      <c r="AB297" s="68"/>
      <c r="AC297" s="77"/>
      <c r="AD297" s="14"/>
      <c r="AE297" s="14"/>
      <c r="AF297" s="68"/>
      <c r="AG297" s="14"/>
      <c r="AH297" s="14"/>
      <c r="AI297" s="14"/>
      <c r="AJ297" s="14"/>
      <c r="AK297" s="14"/>
      <c r="AL297" s="14"/>
      <c r="AM297" s="14"/>
      <c r="AN297" s="14"/>
      <c r="AO297" s="14"/>
    </row>
    <row r="298" spans="1:41">
      <c r="G298" s="68"/>
      <c r="H298" s="68"/>
      <c r="I298" s="68"/>
      <c r="J298" s="68"/>
      <c r="K298" s="14"/>
      <c r="L298" s="14"/>
      <c r="M298" s="14"/>
      <c r="N298" s="14"/>
      <c r="O298" s="14"/>
      <c r="P298" s="14"/>
      <c r="Q298" s="14"/>
      <c r="R298" s="77"/>
      <c r="S298" s="14"/>
      <c r="T298" s="77"/>
      <c r="U298" s="77"/>
      <c r="V298" s="14"/>
      <c r="W298" s="14"/>
      <c r="X298" s="14"/>
      <c r="Y298" s="77"/>
      <c r="Z298" s="14"/>
      <c r="AA298" s="14"/>
      <c r="AB298" s="68"/>
      <c r="AC298" s="77"/>
      <c r="AD298" s="14"/>
      <c r="AE298" s="14"/>
      <c r="AF298" s="68"/>
      <c r="AG298" s="14"/>
      <c r="AH298" s="14"/>
      <c r="AI298" s="14"/>
      <c r="AJ298" s="14"/>
      <c r="AK298" s="14"/>
      <c r="AL298" s="14"/>
      <c r="AM298" s="14"/>
      <c r="AN298" s="14"/>
      <c r="AO298" s="14"/>
    </row>
    <row r="299" spans="1:41">
      <c r="G299" s="68"/>
      <c r="H299" s="68"/>
      <c r="I299" s="68"/>
      <c r="J299" s="68"/>
      <c r="K299" s="14"/>
      <c r="L299" s="14"/>
      <c r="M299" s="14"/>
      <c r="N299" s="14"/>
      <c r="O299" s="14"/>
      <c r="P299" s="14"/>
      <c r="Q299" s="14"/>
      <c r="R299" s="77"/>
      <c r="S299" s="14"/>
      <c r="T299" s="77"/>
      <c r="U299" s="77"/>
      <c r="V299" s="14"/>
      <c r="W299" s="14"/>
      <c r="X299" s="14"/>
      <c r="Y299" s="77"/>
      <c r="Z299" s="14"/>
      <c r="AA299" s="14"/>
      <c r="AB299" s="68"/>
      <c r="AC299" s="77"/>
      <c r="AD299" s="14"/>
      <c r="AE299" s="14"/>
      <c r="AF299" s="68"/>
      <c r="AG299" s="14"/>
      <c r="AH299" s="14"/>
      <c r="AI299" s="14"/>
      <c r="AJ299" s="14"/>
      <c r="AK299" s="14"/>
      <c r="AL299" s="14"/>
      <c r="AM299" s="14"/>
      <c r="AN299" s="14"/>
      <c r="AO299" s="14"/>
    </row>
    <row r="300" spans="1:41">
      <c r="G300" s="68"/>
      <c r="H300" s="68"/>
      <c r="I300" s="68"/>
      <c r="J300" s="68"/>
      <c r="K300" s="14"/>
      <c r="L300" s="14"/>
      <c r="M300" s="14"/>
      <c r="N300" s="14"/>
      <c r="O300" s="14"/>
      <c r="P300" s="14"/>
      <c r="Q300" s="14"/>
      <c r="R300" s="77"/>
      <c r="S300" s="14"/>
      <c r="T300" s="77"/>
      <c r="U300" s="77"/>
      <c r="V300" s="14"/>
      <c r="W300" s="14"/>
      <c r="X300" s="14"/>
      <c r="Y300" s="77"/>
      <c r="Z300" s="14"/>
      <c r="AA300" s="14"/>
      <c r="AB300" s="68"/>
      <c r="AC300" s="77"/>
      <c r="AD300" s="14"/>
      <c r="AE300" s="14"/>
      <c r="AF300" s="68"/>
      <c r="AG300" s="14"/>
      <c r="AH300" s="14"/>
      <c r="AI300" s="14"/>
      <c r="AJ300" s="14"/>
      <c r="AK300" s="14"/>
      <c r="AL300" s="14"/>
      <c r="AM300" s="14"/>
      <c r="AN300" s="14"/>
      <c r="AO300" s="14"/>
    </row>
    <row r="301" spans="1:41">
      <c r="G301" s="68"/>
      <c r="H301" s="68"/>
      <c r="I301" s="68"/>
      <c r="J301" s="68"/>
      <c r="K301" s="14"/>
      <c r="L301" s="14"/>
      <c r="M301" s="14"/>
      <c r="N301" s="14"/>
      <c r="O301" s="14"/>
      <c r="P301" s="14"/>
      <c r="Q301" s="14"/>
      <c r="R301" s="77"/>
      <c r="S301" s="14"/>
      <c r="T301" s="77"/>
      <c r="U301" s="77"/>
      <c r="V301" s="14"/>
      <c r="W301" s="14"/>
      <c r="X301" s="14"/>
      <c r="Y301" s="77"/>
      <c r="Z301" s="14"/>
      <c r="AA301" s="14"/>
      <c r="AB301" s="68"/>
      <c r="AC301" s="77"/>
      <c r="AD301" s="14"/>
      <c r="AE301" s="14"/>
      <c r="AF301" s="68"/>
      <c r="AG301" s="14"/>
      <c r="AH301" s="14"/>
      <c r="AI301" s="14"/>
      <c r="AJ301" s="14"/>
      <c r="AK301" s="14"/>
      <c r="AL301" s="14"/>
      <c r="AM301" s="14"/>
      <c r="AN301" s="14"/>
      <c r="AO301" s="14"/>
    </row>
    <row r="302" spans="1:41">
      <c r="G302" s="68"/>
      <c r="H302" s="68"/>
      <c r="I302" s="68"/>
      <c r="J302" s="68"/>
      <c r="K302" s="14"/>
      <c r="L302" s="14"/>
      <c r="M302" s="14"/>
      <c r="N302" s="14"/>
      <c r="O302" s="14"/>
      <c r="P302" s="14"/>
      <c r="Q302" s="14"/>
      <c r="R302" s="77"/>
      <c r="S302" s="14"/>
      <c r="T302" s="77"/>
      <c r="U302" s="77"/>
      <c r="V302" s="14"/>
      <c r="W302" s="14"/>
      <c r="X302" s="14"/>
      <c r="Y302" s="77"/>
      <c r="Z302" s="14"/>
      <c r="AA302" s="14"/>
      <c r="AB302" s="68"/>
      <c r="AC302" s="77"/>
      <c r="AD302" s="14"/>
      <c r="AE302" s="14"/>
      <c r="AF302" s="68"/>
      <c r="AG302" s="14"/>
      <c r="AH302" s="14"/>
      <c r="AI302" s="14"/>
      <c r="AJ302" s="14"/>
      <c r="AK302" s="14"/>
      <c r="AL302" s="14"/>
      <c r="AM302" s="14"/>
      <c r="AN302" s="14"/>
      <c r="AO302" s="14"/>
    </row>
    <row r="303" spans="1:41">
      <c r="A303" s="30"/>
      <c r="G303" s="68"/>
      <c r="H303" s="68"/>
      <c r="I303" s="68"/>
      <c r="J303" s="68"/>
      <c r="K303" s="14"/>
      <c r="L303" s="14"/>
      <c r="M303" s="14"/>
      <c r="N303" s="14"/>
      <c r="O303" s="14"/>
      <c r="P303" s="14"/>
      <c r="Q303" s="14"/>
      <c r="R303" s="77"/>
      <c r="S303" s="14"/>
      <c r="T303" s="77"/>
      <c r="U303" s="77"/>
      <c r="V303" s="14"/>
      <c r="W303" s="14"/>
      <c r="X303" s="14"/>
      <c r="Y303" s="77"/>
      <c r="Z303" s="14"/>
      <c r="AA303" s="14"/>
      <c r="AB303" s="68"/>
      <c r="AC303" s="77"/>
      <c r="AD303" s="14"/>
      <c r="AE303" s="14"/>
      <c r="AF303" s="68"/>
      <c r="AG303" s="14"/>
      <c r="AH303" s="14"/>
      <c r="AI303" s="14"/>
      <c r="AJ303" s="14"/>
      <c r="AK303" s="14"/>
      <c r="AL303" s="14"/>
      <c r="AM303" s="14"/>
      <c r="AN303" s="14"/>
      <c r="AO303" s="14"/>
    </row>
    <row r="304" spans="1:41">
      <c r="A304" s="34"/>
      <c r="B304" s="30"/>
      <c r="C304" s="30"/>
      <c r="D304" s="30"/>
      <c r="E304" s="30"/>
      <c r="F304" s="30"/>
      <c r="G304" s="71"/>
      <c r="H304" s="71"/>
      <c r="I304" s="71"/>
      <c r="J304" s="71"/>
      <c r="K304" s="30"/>
      <c r="L304" s="30"/>
      <c r="M304" s="30"/>
      <c r="N304" s="14"/>
      <c r="O304" s="14"/>
      <c r="P304" s="14"/>
      <c r="Q304" s="30"/>
      <c r="R304" s="78"/>
      <c r="S304" s="30"/>
      <c r="T304" s="77"/>
      <c r="U304" s="77"/>
      <c r="V304" s="14"/>
      <c r="W304" s="14"/>
      <c r="X304" s="14"/>
      <c r="Y304" s="77"/>
      <c r="Z304" s="14"/>
      <c r="AA304" s="14"/>
      <c r="AB304" s="68"/>
      <c r="AC304" s="77"/>
      <c r="AD304" s="14"/>
      <c r="AE304" s="14"/>
      <c r="AF304" s="68"/>
      <c r="AG304" s="14"/>
      <c r="AH304" s="14"/>
      <c r="AI304" s="14"/>
      <c r="AJ304" s="14"/>
      <c r="AK304" s="14"/>
      <c r="AL304" s="14"/>
      <c r="AM304" s="14"/>
      <c r="AN304" s="14"/>
      <c r="AO304" s="14"/>
    </row>
    <row r="305" spans="1:29">
      <c r="A305" s="34"/>
      <c r="B305" s="34"/>
      <c r="C305" s="34"/>
      <c r="D305" s="34"/>
      <c r="E305" s="34"/>
      <c r="F305" s="34"/>
      <c r="G305" s="72"/>
      <c r="H305" s="72"/>
      <c r="I305" s="72"/>
      <c r="J305" s="72"/>
      <c r="K305" s="34"/>
      <c r="L305" s="34"/>
      <c r="M305" s="34"/>
      <c r="N305" s="14"/>
      <c r="O305" s="14"/>
      <c r="P305" s="14"/>
      <c r="Q305" s="34"/>
      <c r="R305" s="79"/>
      <c r="S305" s="34"/>
      <c r="T305" s="77"/>
      <c r="U305" s="77"/>
      <c r="V305" s="14"/>
      <c r="W305" s="14"/>
      <c r="X305" s="14"/>
      <c r="Y305" s="77"/>
      <c r="Z305" s="14"/>
      <c r="AA305" s="14"/>
      <c r="AB305" s="68"/>
      <c r="AC305" s="77"/>
    </row>
    <row r="306" spans="1:29">
      <c r="A306" s="34"/>
      <c r="B306" s="34"/>
      <c r="C306" s="34"/>
      <c r="D306" s="34"/>
      <c r="E306" s="34"/>
      <c r="F306" s="34"/>
      <c r="G306" s="72"/>
      <c r="H306" s="72"/>
      <c r="I306" s="72"/>
      <c r="J306" s="72"/>
      <c r="K306" s="34"/>
      <c r="L306" s="34"/>
      <c r="M306" s="34"/>
      <c r="N306" s="30"/>
      <c r="O306" s="30"/>
      <c r="P306" s="30"/>
      <c r="Q306" s="34"/>
      <c r="R306" s="79"/>
      <c r="S306" s="34"/>
      <c r="T306" s="78"/>
      <c r="U306" s="78"/>
      <c r="V306" s="30"/>
      <c r="W306" s="30"/>
      <c r="X306" s="30"/>
      <c r="Y306" s="78"/>
      <c r="Z306" s="30"/>
      <c r="AA306" s="30"/>
    </row>
    <row r="307" spans="1:29">
      <c r="A307" s="34"/>
      <c r="B307" s="34"/>
      <c r="C307" s="34"/>
      <c r="D307" s="34"/>
      <c r="E307" s="34"/>
      <c r="F307" s="34"/>
      <c r="G307" s="72"/>
      <c r="H307" s="72"/>
      <c r="I307" s="72"/>
      <c r="J307" s="72"/>
      <c r="K307" s="34"/>
      <c r="L307" s="34"/>
      <c r="M307" s="34"/>
      <c r="N307" s="34"/>
      <c r="O307" s="34"/>
      <c r="P307" s="34"/>
      <c r="Q307" s="34"/>
      <c r="R307" s="79"/>
      <c r="S307" s="34"/>
      <c r="T307" s="79"/>
      <c r="U307" s="79"/>
      <c r="V307" s="34"/>
      <c r="W307" s="34"/>
      <c r="X307" s="34"/>
      <c r="Y307" s="79"/>
      <c r="Z307" s="34"/>
      <c r="AA307" s="34"/>
    </row>
    <row r="308" spans="1:29">
      <c r="A308" s="34"/>
      <c r="B308" s="34"/>
      <c r="C308" s="34"/>
      <c r="D308" s="34"/>
      <c r="E308" s="34"/>
      <c r="F308" s="34"/>
      <c r="G308" s="72"/>
      <c r="H308" s="72"/>
      <c r="I308" s="72"/>
      <c r="J308" s="72"/>
      <c r="K308" s="34"/>
      <c r="L308" s="34"/>
      <c r="M308" s="34"/>
      <c r="N308" s="34"/>
      <c r="O308" s="34"/>
      <c r="P308" s="34"/>
      <c r="Q308" s="34"/>
      <c r="R308" s="79"/>
      <c r="S308" s="34"/>
      <c r="T308" s="79"/>
      <c r="U308" s="79"/>
      <c r="V308" s="34"/>
      <c r="W308" s="34"/>
      <c r="X308" s="34"/>
      <c r="Y308" s="79"/>
      <c r="Z308" s="34"/>
      <c r="AA308" s="34"/>
    </row>
    <row r="309" spans="1:29">
      <c r="A309" s="34"/>
      <c r="B309" s="34"/>
      <c r="C309" s="34"/>
      <c r="D309" s="34"/>
      <c r="E309" s="34"/>
      <c r="F309" s="34"/>
      <c r="G309" s="72"/>
      <c r="H309" s="72"/>
      <c r="I309" s="72"/>
      <c r="J309" s="72"/>
      <c r="K309" s="34"/>
      <c r="L309" s="34"/>
      <c r="M309" s="34"/>
      <c r="N309" s="34"/>
      <c r="O309" s="34"/>
      <c r="P309" s="34"/>
      <c r="Q309" s="34"/>
      <c r="R309" s="79"/>
      <c r="S309" s="34"/>
      <c r="T309" s="79"/>
      <c r="U309" s="79"/>
      <c r="V309" s="34"/>
      <c r="W309" s="34"/>
      <c r="X309" s="34"/>
      <c r="Y309" s="79"/>
      <c r="Z309" s="34"/>
      <c r="AA309" s="34"/>
    </row>
    <row r="310" spans="1:29">
      <c r="A310" s="34"/>
      <c r="B310" s="34"/>
      <c r="C310" s="34"/>
      <c r="D310" s="34"/>
      <c r="E310" s="34"/>
      <c r="F310" s="34"/>
      <c r="G310" s="72"/>
      <c r="H310" s="72"/>
      <c r="I310" s="72"/>
      <c r="J310" s="72"/>
      <c r="K310" s="34"/>
      <c r="L310" s="34"/>
      <c r="M310" s="34"/>
      <c r="N310" s="34"/>
      <c r="O310" s="34"/>
      <c r="P310" s="34"/>
      <c r="Q310" s="34"/>
      <c r="R310" s="79"/>
      <c r="S310" s="34"/>
      <c r="T310" s="79"/>
      <c r="U310" s="79"/>
      <c r="V310" s="34"/>
      <c r="W310" s="34"/>
      <c r="X310" s="34"/>
      <c r="Y310" s="79"/>
      <c r="Z310" s="34"/>
      <c r="AA310" s="34"/>
    </row>
    <row r="311" spans="1:29">
      <c r="A311" s="34"/>
      <c r="B311" s="34"/>
      <c r="C311" s="34"/>
      <c r="D311" s="34"/>
      <c r="E311" s="34"/>
      <c r="F311" s="34"/>
      <c r="G311" s="72"/>
      <c r="H311" s="72"/>
      <c r="I311" s="72"/>
      <c r="J311" s="72"/>
      <c r="K311" s="34"/>
      <c r="L311" s="34"/>
      <c r="M311" s="34"/>
      <c r="N311" s="34"/>
      <c r="O311" s="34"/>
      <c r="P311" s="34"/>
      <c r="Q311" s="34"/>
      <c r="R311" s="79"/>
      <c r="S311" s="34"/>
      <c r="T311" s="79"/>
      <c r="U311" s="79"/>
      <c r="V311" s="34"/>
      <c r="W311" s="34"/>
      <c r="X311" s="34"/>
      <c r="Y311" s="79"/>
      <c r="Z311" s="34"/>
      <c r="AA311" s="34"/>
    </row>
    <row r="312" spans="1:29">
      <c r="A312" s="34"/>
      <c r="B312" s="34"/>
      <c r="C312" s="34"/>
      <c r="D312" s="34"/>
      <c r="E312" s="34"/>
      <c r="F312" s="34"/>
      <c r="G312" s="72"/>
      <c r="H312" s="72"/>
      <c r="I312" s="72"/>
      <c r="J312" s="72"/>
      <c r="K312" s="34"/>
      <c r="L312" s="34"/>
      <c r="M312" s="34"/>
      <c r="N312" s="34"/>
      <c r="O312" s="34"/>
      <c r="P312" s="34"/>
      <c r="Q312" s="34"/>
      <c r="R312" s="79"/>
      <c r="S312" s="34"/>
      <c r="T312" s="79"/>
      <c r="U312" s="79"/>
      <c r="V312" s="34"/>
      <c r="W312" s="34"/>
      <c r="X312" s="34"/>
      <c r="Y312" s="79"/>
      <c r="Z312" s="34"/>
      <c r="AA312" s="34"/>
    </row>
    <row r="313" spans="1:29">
      <c r="A313" s="34"/>
      <c r="B313" s="34"/>
      <c r="C313" s="34"/>
      <c r="D313" s="34"/>
      <c r="E313" s="34"/>
      <c r="F313" s="34"/>
      <c r="G313" s="72"/>
      <c r="H313" s="72"/>
      <c r="I313" s="72"/>
      <c r="J313" s="72"/>
      <c r="K313" s="34"/>
      <c r="L313" s="34"/>
      <c r="M313" s="34"/>
      <c r="N313" s="34"/>
      <c r="O313" s="34"/>
      <c r="P313" s="34"/>
      <c r="Q313" s="34"/>
      <c r="R313" s="79"/>
      <c r="S313" s="34"/>
      <c r="T313" s="79"/>
      <c r="U313" s="79"/>
      <c r="V313" s="34"/>
      <c r="W313" s="34"/>
      <c r="X313" s="34"/>
      <c r="Y313" s="79"/>
      <c r="Z313" s="34"/>
      <c r="AA313" s="34"/>
    </row>
    <row r="314" spans="1:29">
      <c r="A314" s="34"/>
      <c r="B314" s="34"/>
      <c r="C314" s="34"/>
      <c r="D314" s="34"/>
      <c r="E314" s="34"/>
      <c r="F314" s="34"/>
      <c r="G314" s="72"/>
      <c r="H314" s="72"/>
      <c r="I314" s="72"/>
      <c r="J314" s="72"/>
      <c r="K314" s="34"/>
      <c r="L314" s="34"/>
      <c r="M314" s="34"/>
      <c r="N314" s="34"/>
      <c r="O314" s="34"/>
      <c r="P314" s="34"/>
      <c r="Q314" s="34"/>
      <c r="R314" s="79"/>
      <c r="S314" s="34"/>
      <c r="T314" s="79"/>
      <c r="U314" s="79"/>
      <c r="V314" s="34"/>
      <c r="W314" s="34"/>
      <c r="X314" s="34"/>
      <c r="Y314" s="79"/>
      <c r="Z314" s="34"/>
      <c r="AA314" s="34"/>
    </row>
    <row r="315" spans="1:29">
      <c r="A315" s="34"/>
      <c r="B315" s="34"/>
      <c r="C315" s="34"/>
      <c r="D315" s="34"/>
      <c r="E315" s="34"/>
      <c r="F315" s="34"/>
      <c r="G315" s="72"/>
      <c r="H315" s="72"/>
      <c r="I315" s="72"/>
      <c r="J315" s="72"/>
      <c r="K315" s="34"/>
      <c r="L315" s="34"/>
      <c r="M315" s="34"/>
      <c r="N315" s="34"/>
      <c r="O315" s="34"/>
      <c r="P315" s="34"/>
      <c r="Q315" s="34"/>
      <c r="R315" s="79"/>
      <c r="S315" s="34"/>
      <c r="T315" s="79"/>
      <c r="U315" s="79"/>
      <c r="V315" s="34"/>
      <c r="W315" s="34"/>
      <c r="X315" s="34"/>
      <c r="Y315" s="79"/>
      <c r="Z315" s="34"/>
      <c r="AA315" s="34"/>
    </row>
    <row r="316" spans="1:29">
      <c r="A316" s="34"/>
      <c r="B316" s="34"/>
      <c r="C316" s="34"/>
      <c r="D316" s="34"/>
      <c r="E316" s="34"/>
      <c r="F316" s="34"/>
      <c r="G316" s="72"/>
      <c r="H316" s="72"/>
      <c r="I316" s="72"/>
      <c r="J316" s="72"/>
      <c r="K316" s="34"/>
      <c r="L316" s="34"/>
      <c r="M316" s="34"/>
      <c r="N316" s="34"/>
      <c r="O316" s="34"/>
      <c r="P316" s="34"/>
      <c r="Q316" s="34"/>
      <c r="R316" s="79"/>
      <c r="S316" s="34"/>
      <c r="T316" s="79"/>
      <c r="U316" s="79"/>
      <c r="V316" s="34"/>
      <c r="W316" s="34"/>
      <c r="X316" s="34"/>
      <c r="Y316" s="79"/>
      <c r="Z316" s="34"/>
      <c r="AA316" s="34"/>
    </row>
    <row r="317" spans="1:29">
      <c r="A317" s="34"/>
      <c r="B317" s="34"/>
      <c r="C317" s="34"/>
      <c r="D317" s="34"/>
      <c r="E317" s="34"/>
      <c r="F317" s="34"/>
      <c r="G317" s="72"/>
      <c r="H317" s="72"/>
      <c r="I317" s="72"/>
      <c r="J317" s="72"/>
      <c r="K317" s="34"/>
      <c r="L317" s="34"/>
      <c r="M317" s="34"/>
      <c r="N317" s="34"/>
      <c r="O317" s="34"/>
      <c r="P317" s="34"/>
      <c r="Q317" s="34"/>
      <c r="R317" s="79"/>
      <c r="S317" s="34"/>
      <c r="T317" s="79"/>
      <c r="U317" s="79"/>
      <c r="V317" s="34"/>
      <c r="W317" s="34"/>
      <c r="X317" s="34"/>
      <c r="Y317" s="79"/>
      <c r="Z317" s="34"/>
      <c r="AA317" s="34"/>
    </row>
    <row r="318" spans="1:29">
      <c r="A318" s="34"/>
      <c r="B318" s="34"/>
      <c r="C318" s="34"/>
      <c r="D318" s="34"/>
      <c r="E318" s="34"/>
      <c r="F318" s="34"/>
      <c r="G318" s="72"/>
      <c r="H318" s="72"/>
      <c r="I318" s="72"/>
      <c r="J318" s="72"/>
      <c r="K318" s="34"/>
      <c r="L318" s="34"/>
      <c r="M318" s="34"/>
      <c r="N318" s="34"/>
      <c r="O318" s="34"/>
      <c r="P318" s="34"/>
      <c r="Q318" s="34"/>
      <c r="R318" s="79"/>
      <c r="S318" s="34"/>
      <c r="T318" s="79"/>
      <c r="U318" s="79"/>
      <c r="V318" s="34"/>
      <c r="W318" s="34"/>
      <c r="X318" s="34"/>
      <c r="Y318" s="79"/>
      <c r="Z318" s="34"/>
      <c r="AA318" s="34"/>
    </row>
    <row r="319" spans="1:29">
      <c r="A319" s="34"/>
      <c r="B319" s="34"/>
      <c r="C319" s="34"/>
      <c r="D319" s="34"/>
      <c r="E319" s="34"/>
      <c r="F319" s="34"/>
      <c r="G319" s="72"/>
      <c r="H319" s="72"/>
      <c r="I319" s="72"/>
      <c r="J319" s="72"/>
      <c r="K319" s="34"/>
      <c r="L319" s="34"/>
      <c r="M319" s="34"/>
      <c r="N319" s="34"/>
      <c r="O319" s="34"/>
      <c r="P319" s="34"/>
      <c r="Q319" s="34"/>
      <c r="R319" s="79"/>
      <c r="S319" s="34"/>
      <c r="T319" s="79"/>
      <c r="U319" s="79"/>
      <c r="V319" s="34"/>
      <c r="W319" s="34"/>
      <c r="X319" s="34"/>
      <c r="Y319" s="79"/>
      <c r="Z319" s="34"/>
      <c r="AA319" s="34"/>
    </row>
    <row r="320" spans="1:29">
      <c r="A320" s="34"/>
      <c r="B320" s="34"/>
      <c r="C320" s="34"/>
      <c r="D320" s="34"/>
      <c r="E320" s="34"/>
      <c r="F320" s="34"/>
      <c r="G320" s="72"/>
      <c r="H320" s="72"/>
      <c r="I320" s="72"/>
      <c r="J320" s="72"/>
      <c r="K320" s="34"/>
      <c r="L320" s="34"/>
      <c r="M320" s="34"/>
      <c r="N320" s="34"/>
      <c r="O320" s="34"/>
      <c r="P320" s="34"/>
      <c r="Q320" s="34"/>
      <c r="R320" s="79"/>
      <c r="S320" s="34"/>
      <c r="T320" s="79"/>
      <c r="U320" s="79"/>
      <c r="V320" s="34"/>
      <c r="W320" s="34"/>
      <c r="X320" s="34"/>
      <c r="Y320" s="79"/>
      <c r="Z320" s="34"/>
      <c r="AA320" s="34"/>
    </row>
    <row r="321" spans="1:27">
      <c r="A321" s="34"/>
      <c r="B321" s="34"/>
      <c r="C321" s="34"/>
      <c r="D321" s="34"/>
      <c r="E321" s="34"/>
      <c r="F321" s="34"/>
      <c r="G321" s="72"/>
      <c r="H321" s="72"/>
      <c r="I321" s="72"/>
      <c r="J321" s="72"/>
      <c r="K321" s="34"/>
      <c r="L321" s="34"/>
      <c r="M321" s="34"/>
      <c r="N321" s="34"/>
      <c r="O321" s="34"/>
      <c r="P321" s="34"/>
      <c r="Q321" s="34"/>
      <c r="R321" s="79"/>
      <c r="S321" s="34"/>
      <c r="T321" s="79"/>
      <c r="U321" s="79"/>
      <c r="V321" s="34"/>
      <c r="W321" s="34"/>
      <c r="X321" s="34"/>
      <c r="Y321" s="79"/>
      <c r="Z321" s="34"/>
      <c r="AA321" s="34"/>
    </row>
    <row r="322" spans="1:27">
      <c r="A322" s="34"/>
      <c r="B322" s="34"/>
      <c r="C322" s="34"/>
      <c r="D322" s="34"/>
      <c r="E322" s="34"/>
      <c r="F322" s="34"/>
      <c r="G322" s="72"/>
      <c r="H322" s="72"/>
      <c r="I322" s="72"/>
      <c r="J322" s="72"/>
      <c r="K322" s="34"/>
      <c r="L322" s="34"/>
      <c r="M322" s="34"/>
      <c r="N322" s="34"/>
      <c r="O322" s="34"/>
      <c r="P322" s="34"/>
      <c r="Q322" s="34"/>
      <c r="R322" s="79"/>
      <c r="S322" s="34"/>
      <c r="T322" s="79"/>
      <c r="U322" s="79"/>
      <c r="V322" s="34"/>
      <c r="W322" s="34"/>
      <c r="X322" s="34"/>
      <c r="Y322" s="79"/>
      <c r="Z322" s="34"/>
      <c r="AA322" s="34"/>
    </row>
    <row r="323" spans="1:27">
      <c r="A323" s="34"/>
      <c r="B323" s="34"/>
      <c r="C323" s="34"/>
      <c r="D323" s="34"/>
      <c r="E323" s="34"/>
      <c r="F323" s="34"/>
      <c r="G323" s="72"/>
      <c r="H323" s="72"/>
      <c r="I323" s="72"/>
      <c r="J323" s="72"/>
      <c r="K323" s="34"/>
      <c r="L323" s="34"/>
      <c r="M323" s="34"/>
      <c r="N323" s="34"/>
      <c r="O323" s="34"/>
      <c r="P323" s="34"/>
      <c r="Q323" s="34"/>
      <c r="R323" s="79"/>
      <c r="S323" s="34"/>
      <c r="T323" s="79"/>
      <c r="U323" s="79"/>
      <c r="V323" s="34"/>
      <c r="W323" s="34"/>
      <c r="X323" s="34"/>
      <c r="Y323" s="79"/>
      <c r="Z323" s="34"/>
      <c r="AA323" s="34"/>
    </row>
    <row r="324" spans="1:27">
      <c r="A324" s="34"/>
      <c r="B324" s="34"/>
      <c r="C324" s="34"/>
      <c r="D324" s="34"/>
      <c r="E324" s="34"/>
      <c r="F324" s="34"/>
      <c r="G324" s="72"/>
      <c r="H324" s="72"/>
      <c r="I324" s="72"/>
      <c r="J324" s="72"/>
      <c r="K324" s="34"/>
      <c r="L324" s="34"/>
      <c r="M324" s="34"/>
      <c r="N324" s="34"/>
      <c r="O324" s="34"/>
      <c r="P324" s="34"/>
      <c r="Q324" s="34"/>
      <c r="R324" s="79"/>
      <c r="S324" s="34"/>
      <c r="T324" s="79"/>
      <c r="U324" s="79"/>
      <c r="V324" s="34"/>
      <c r="W324" s="34"/>
      <c r="X324" s="34"/>
      <c r="Y324" s="79"/>
      <c r="Z324" s="34"/>
      <c r="AA324" s="34"/>
    </row>
    <row r="325" spans="1:27">
      <c r="A325" s="34"/>
      <c r="B325" s="34"/>
      <c r="C325" s="34"/>
      <c r="D325" s="34"/>
      <c r="E325" s="34"/>
      <c r="F325" s="34"/>
      <c r="G325" s="72"/>
      <c r="H325" s="72"/>
      <c r="I325" s="72"/>
      <c r="J325" s="72"/>
      <c r="K325" s="34"/>
      <c r="L325" s="34"/>
      <c r="M325" s="34"/>
      <c r="N325" s="34"/>
      <c r="O325" s="34"/>
      <c r="P325" s="34"/>
      <c r="Q325" s="34"/>
      <c r="R325" s="79"/>
      <c r="S325" s="34"/>
      <c r="T325" s="79"/>
      <c r="U325" s="79"/>
      <c r="V325" s="34"/>
      <c r="W325" s="34"/>
      <c r="X325" s="34"/>
      <c r="Y325" s="79"/>
      <c r="Z325" s="34"/>
      <c r="AA325" s="34"/>
    </row>
    <row r="326" spans="1:27">
      <c r="A326" s="34"/>
      <c r="B326" s="34"/>
      <c r="C326" s="34"/>
      <c r="D326" s="34"/>
      <c r="E326" s="34"/>
      <c r="F326" s="34"/>
      <c r="G326" s="72"/>
      <c r="H326" s="72"/>
      <c r="I326" s="72"/>
      <c r="J326" s="72"/>
      <c r="K326" s="34"/>
      <c r="L326" s="34"/>
      <c r="M326" s="34"/>
      <c r="N326" s="34"/>
      <c r="O326" s="34"/>
      <c r="P326" s="34"/>
      <c r="Q326" s="34"/>
      <c r="R326" s="79"/>
      <c r="S326" s="34"/>
      <c r="T326" s="79"/>
      <c r="U326" s="79"/>
      <c r="V326" s="34"/>
      <c r="W326" s="34"/>
      <c r="X326" s="34"/>
      <c r="Y326" s="79"/>
      <c r="Z326" s="34"/>
      <c r="AA326" s="34"/>
    </row>
    <row r="327" spans="1:27">
      <c r="A327" s="34"/>
      <c r="B327" s="34"/>
      <c r="C327" s="34"/>
      <c r="D327" s="34"/>
      <c r="E327" s="34"/>
      <c r="F327" s="34"/>
      <c r="G327" s="72"/>
      <c r="H327" s="72"/>
      <c r="I327" s="72"/>
      <c r="J327" s="72"/>
      <c r="K327" s="34"/>
      <c r="L327" s="34"/>
      <c r="M327" s="34"/>
      <c r="N327" s="34"/>
      <c r="O327" s="34"/>
      <c r="P327" s="34"/>
      <c r="Q327" s="34"/>
      <c r="R327" s="79"/>
      <c r="S327" s="34"/>
      <c r="T327" s="79"/>
      <c r="U327" s="79"/>
      <c r="V327" s="34"/>
      <c r="W327" s="34"/>
      <c r="X327" s="34"/>
      <c r="Y327" s="79"/>
      <c r="Z327" s="34"/>
      <c r="AA327" s="34"/>
    </row>
    <row r="328" spans="1:27">
      <c r="A328" s="34"/>
      <c r="B328" s="34"/>
      <c r="C328" s="34"/>
      <c r="D328" s="34"/>
      <c r="E328" s="34"/>
      <c r="F328" s="34"/>
      <c r="G328" s="72"/>
      <c r="H328" s="72"/>
      <c r="I328" s="72"/>
      <c r="J328" s="72"/>
      <c r="K328" s="34"/>
      <c r="L328" s="34"/>
      <c r="M328" s="34"/>
      <c r="N328" s="34"/>
      <c r="O328" s="34"/>
      <c r="P328" s="34"/>
      <c r="Q328" s="34"/>
      <c r="R328" s="79"/>
      <c r="S328" s="34"/>
      <c r="T328" s="79"/>
      <c r="U328" s="79"/>
      <c r="V328" s="34"/>
      <c r="W328" s="34"/>
      <c r="X328" s="34"/>
      <c r="Y328" s="79"/>
      <c r="Z328" s="34"/>
      <c r="AA328" s="34"/>
    </row>
    <row r="329" spans="1:27">
      <c r="A329" s="34"/>
      <c r="B329" s="34"/>
      <c r="C329" s="34"/>
      <c r="D329" s="34"/>
      <c r="E329" s="34"/>
      <c r="F329" s="34"/>
      <c r="G329" s="72"/>
      <c r="H329" s="72"/>
      <c r="I329" s="72"/>
      <c r="J329" s="72"/>
      <c r="K329" s="34"/>
      <c r="L329" s="34"/>
      <c r="M329" s="34"/>
      <c r="N329" s="34"/>
      <c r="O329" s="34"/>
      <c r="P329" s="34"/>
      <c r="Q329" s="34"/>
      <c r="R329" s="79"/>
      <c r="S329" s="34"/>
      <c r="T329" s="79"/>
      <c r="U329" s="79"/>
      <c r="V329" s="34"/>
      <c r="W329" s="34"/>
      <c r="X329" s="34"/>
      <c r="Y329" s="79"/>
      <c r="Z329" s="34"/>
      <c r="AA329" s="34"/>
    </row>
    <row r="330" spans="1:27">
      <c r="A330" s="34"/>
      <c r="B330" s="34"/>
      <c r="C330" s="34"/>
      <c r="D330" s="34"/>
      <c r="E330" s="34"/>
      <c r="F330" s="34"/>
      <c r="G330" s="72"/>
      <c r="H330" s="72"/>
      <c r="I330" s="72"/>
      <c r="J330" s="72"/>
      <c r="K330" s="34"/>
      <c r="L330" s="34"/>
      <c r="M330" s="34"/>
      <c r="N330" s="34"/>
      <c r="O330" s="34"/>
      <c r="P330" s="34"/>
      <c r="Q330" s="34"/>
      <c r="R330" s="79"/>
      <c r="S330" s="34"/>
      <c r="T330" s="79"/>
      <c r="U330" s="79"/>
      <c r="V330" s="34"/>
      <c r="W330" s="34"/>
      <c r="X330" s="34"/>
      <c r="Y330" s="79"/>
      <c r="Z330" s="34"/>
      <c r="AA330" s="34"/>
    </row>
    <row r="331" spans="1:27">
      <c r="A331" s="34"/>
      <c r="B331" s="34"/>
      <c r="C331" s="34"/>
      <c r="D331" s="34"/>
      <c r="E331" s="34"/>
      <c r="F331" s="34"/>
      <c r="G331" s="72"/>
      <c r="H331" s="72"/>
      <c r="I331" s="72"/>
      <c r="J331" s="72"/>
      <c r="K331" s="34"/>
      <c r="L331" s="34"/>
      <c r="M331" s="34"/>
      <c r="N331" s="34"/>
      <c r="O331" s="34"/>
      <c r="P331" s="34"/>
      <c r="Q331" s="34"/>
      <c r="R331" s="79"/>
      <c r="S331" s="34"/>
      <c r="T331" s="79"/>
      <c r="U331" s="79"/>
      <c r="V331" s="34"/>
      <c r="W331" s="34"/>
      <c r="X331" s="34"/>
      <c r="Y331" s="79"/>
      <c r="Z331" s="34"/>
      <c r="AA331" s="34"/>
    </row>
    <row r="332" spans="1:27">
      <c r="A332" s="34"/>
      <c r="B332" s="34"/>
      <c r="C332" s="34"/>
      <c r="D332" s="34"/>
      <c r="E332" s="34"/>
      <c r="F332" s="34"/>
      <c r="G332" s="72"/>
      <c r="H332" s="72"/>
      <c r="I332" s="72"/>
      <c r="J332" s="72"/>
      <c r="K332" s="34"/>
      <c r="L332" s="34"/>
      <c r="M332" s="34"/>
      <c r="N332" s="34"/>
      <c r="O332" s="34"/>
      <c r="P332" s="34"/>
      <c r="Q332" s="34"/>
      <c r="R332" s="79"/>
      <c r="S332" s="34"/>
      <c r="T332" s="79"/>
      <c r="U332" s="79"/>
      <c r="V332" s="34"/>
      <c r="W332" s="34"/>
      <c r="X332" s="34"/>
      <c r="Y332" s="79"/>
      <c r="Z332" s="34"/>
      <c r="AA332" s="34"/>
    </row>
    <row r="333" spans="1:27">
      <c r="A333" s="34"/>
      <c r="B333" s="34"/>
      <c r="C333" s="34"/>
      <c r="D333" s="34"/>
      <c r="E333" s="34"/>
      <c r="F333" s="34"/>
      <c r="G333" s="72"/>
      <c r="H333" s="72"/>
      <c r="I333" s="72"/>
      <c r="J333" s="72"/>
      <c r="K333" s="34"/>
      <c r="L333" s="34"/>
      <c r="M333" s="34"/>
      <c r="N333" s="34"/>
      <c r="O333" s="34"/>
      <c r="P333" s="34"/>
      <c r="Q333" s="34"/>
      <c r="R333" s="79"/>
      <c r="S333" s="34"/>
      <c r="T333" s="79"/>
      <c r="U333" s="79"/>
      <c r="V333" s="34"/>
      <c r="W333" s="34"/>
      <c r="X333" s="34"/>
      <c r="Y333" s="79"/>
      <c r="Z333" s="34"/>
      <c r="AA333" s="34"/>
    </row>
    <row r="334" spans="1:27">
      <c r="A334" s="34"/>
      <c r="B334" s="34"/>
      <c r="C334" s="34"/>
      <c r="D334" s="34"/>
      <c r="E334" s="34"/>
      <c r="F334" s="34"/>
      <c r="G334" s="72"/>
      <c r="H334" s="72"/>
      <c r="I334" s="72"/>
      <c r="J334" s="72"/>
      <c r="K334" s="34"/>
      <c r="L334" s="34"/>
      <c r="M334" s="34"/>
      <c r="N334" s="34"/>
      <c r="O334" s="34"/>
      <c r="P334" s="34"/>
      <c r="Q334" s="34"/>
      <c r="R334" s="79"/>
      <c r="S334" s="34"/>
      <c r="T334" s="79"/>
      <c r="U334" s="79"/>
      <c r="V334" s="34"/>
      <c r="W334" s="34"/>
      <c r="X334" s="34"/>
      <c r="Y334" s="79"/>
      <c r="Z334" s="34"/>
      <c r="AA334" s="34"/>
    </row>
    <row r="335" spans="1:27">
      <c r="A335" s="34"/>
      <c r="B335" s="34"/>
      <c r="C335" s="34"/>
      <c r="D335" s="34"/>
      <c r="E335" s="34"/>
      <c r="F335" s="34"/>
      <c r="G335" s="72"/>
      <c r="H335" s="72"/>
      <c r="I335" s="72"/>
      <c r="J335" s="72"/>
      <c r="K335" s="34"/>
      <c r="L335" s="34"/>
      <c r="M335" s="34"/>
      <c r="N335" s="34"/>
      <c r="O335" s="34"/>
      <c r="P335" s="34"/>
      <c r="Q335" s="34"/>
      <c r="R335" s="79"/>
      <c r="S335" s="34"/>
      <c r="T335" s="79"/>
      <c r="U335" s="79"/>
      <c r="V335" s="34"/>
      <c r="W335" s="34"/>
      <c r="X335" s="34"/>
      <c r="Y335" s="79"/>
      <c r="Z335" s="34"/>
      <c r="AA335" s="34"/>
    </row>
    <row r="336" spans="1:27">
      <c r="A336" s="34"/>
      <c r="B336" s="34"/>
      <c r="C336" s="34"/>
      <c r="D336" s="34"/>
      <c r="E336" s="34"/>
      <c r="F336" s="34"/>
      <c r="G336" s="72"/>
      <c r="H336" s="72"/>
      <c r="I336" s="72"/>
      <c r="J336" s="72"/>
      <c r="K336" s="34"/>
      <c r="L336" s="34"/>
      <c r="M336" s="34"/>
      <c r="N336" s="34"/>
      <c r="O336" s="34"/>
      <c r="P336" s="34"/>
      <c r="Q336" s="34"/>
      <c r="R336" s="79"/>
      <c r="S336" s="34"/>
      <c r="T336" s="79"/>
      <c r="U336" s="79"/>
      <c r="V336" s="34"/>
      <c r="W336" s="34"/>
      <c r="X336" s="34"/>
      <c r="Y336" s="79"/>
      <c r="Z336" s="34"/>
      <c r="AA336" s="34"/>
    </row>
    <row r="337" spans="1:27">
      <c r="A337" s="34"/>
      <c r="B337" s="34"/>
      <c r="C337" s="34"/>
      <c r="D337" s="34"/>
      <c r="E337" s="34"/>
      <c r="F337" s="34"/>
      <c r="G337" s="72"/>
      <c r="H337" s="72"/>
      <c r="I337" s="72"/>
      <c r="J337" s="72"/>
      <c r="K337" s="34"/>
      <c r="L337" s="34"/>
      <c r="M337" s="34"/>
      <c r="N337" s="34"/>
      <c r="O337" s="34"/>
      <c r="P337" s="34"/>
      <c r="Q337" s="34"/>
      <c r="R337" s="79"/>
      <c r="S337" s="34"/>
      <c r="T337" s="79"/>
      <c r="U337" s="79"/>
      <c r="V337" s="34"/>
      <c r="W337" s="34"/>
      <c r="X337" s="34"/>
      <c r="Y337" s="79"/>
      <c r="Z337" s="34"/>
      <c r="AA337" s="34"/>
    </row>
    <row r="338" spans="1:27">
      <c r="B338" s="34"/>
      <c r="C338" s="34"/>
      <c r="D338" s="34"/>
      <c r="E338" s="34"/>
      <c r="F338" s="34"/>
      <c r="G338" s="72"/>
      <c r="H338" s="72"/>
      <c r="I338" s="72"/>
      <c r="J338" s="72"/>
      <c r="K338" s="34"/>
      <c r="L338" s="34"/>
      <c r="M338" s="34"/>
      <c r="N338" s="34"/>
      <c r="O338" s="34"/>
      <c r="P338" s="34"/>
      <c r="Q338" s="34"/>
      <c r="R338" s="79"/>
      <c r="S338" s="34"/>
      <c r="T338" s="79"/>
      <c r="U338" s="79"/>
      <c r="V338" s="34"/>
      <c r="W338" s="34"/>
      <c r="X338" s="34"/>
      <c r="Y338" s="79"/>
      <c r="Z338" s="34"/>
      <c r="AA338" s="34"/>
    </row>
    <row r="339" spans="1:27">
      <c r="N339" s="34"/>
      <c r="O339" s="34"/>
      <c r="P339" s="34"/>
      <c r="T339" s="79"/>
      <c r="U339" s="79"/>
      <c r="V339" s="34"/>
      <c r="W339" s="34"/>
      <c r="X339" s="34"/>
      <c r="Y339" s="79"/>
      <c r="Z339" s="34"/>
      <c r="AA339" s="34"/>
    </row>
    <row r="340" spans="1:27">
      <c r="N340" s="34"/>
      <c r="O340" s="34"/>
      <c r="P340" s="34"/>
      <c r="T340" s="79"/>
      <c r="U340" s="79"/>
      <c r="V340" s="34"/>
      <c r="W340" s="34"/>
      <c r="X340" s="34"/>
      <c r="Y340" s="79"/>
      <c r="Z340" s="34"/>
      <c r="AA340" s="34"/>
    </row>
    <row r="341" spans="1:27">
      <c r="T341" s="79"/>
      <c r="U341" s="79"/>
      <c r="V341" s="34"/>
      <c r="W341" s="34"/>
      <c r="X341" s="34"/>
    </row>
    <row r="342" spans="1:27">
      <c r="T342" s="79"/>
      <c r="U342" s="79"/>
      <c r="V342" s="34"/>
      <c r="W342" s="34"/>
      <c r="X342" s="34"/>
    </row>
    <row r="343" spans="1:27">
      <c r="T343" s="79"/>
      <c r="U343" s="79"/>
      <c r="V343" s="34"/>
      <c r="W343" s="34"/>
      <c r="X343" s="34"/>
    </row>
    <row r="344" spans="1:27">
      <c r="T344" s="79"/>
      <c r="U344" s="79"/>
      <c r="V344" s="34"/>
      <c r="W344" s="34"/>
      <c r="X344" s="34"/>
    </row>
    <row r="345" spans="1:27">
      <c r="T345" s="79"/>
      <c r="U345" s="79"/>
      <c r="V345" s="34"/>
      <c r="W345" s="34"/>
      <c r="X345" s="34"/>
    </row>
    <row r="346" spans="1:27">
      <c r="T346" s="79"/>
      <c r="U346" s="79"/>
      <c r="V346" s="34"/>
      <c r="W346" s="34"/>
      <c r="X346" s="34"/>
    </row>
    <row r="347" spans="1:27">
      <c r="T347" s="79"/>
      <c r="U347" s="79"/>
      <c r="V347" s="34"/>
      <c r="W347" s="34"/>
      <c r="X347" s="34"/>
    </row>
    <row r="348" spans="1:27">
      <c r="T348" s="79"/>
      <c r="U348" s="79"/>
      <c r="V348" s="34"/>
      <c r="W348" s="34"/>
      <c r="X348" s="34"/>
    </row>
    <row r="349" spans="1:27">
      <c r="T349" s="79"/>
      <c r="U349" s="79"/>
      <c r="V349" s="34"/>
      <c r="W349" s="34"/>
      <c r="X349" s="34"/>
    </row>
    <row r="350" spans="1:27">
      <c r="T350" s="79"/>
      <c r="U350" s="79"/>
      <c r="V350" s="34"/>
      <c r="W350" s="34"/>
      <c r="X350" s="34"/>
    </row>
    <row r="351" spans="1:27">
      <c r="T351" s="79"/>
      <c r="U351" s="79"/>
      <c r="V351" s="34"/>
      <c r="W351" s="34"/>
      <c r="X351" s="34"/>
    </row>
    <row r="352" spans="1:27">
      <c r="T352" s="79"/>
      <c r="U352" s="79"/>
      <c r="V352" s="34"/>
      <c r="W352" s="34"/>
      <c r="X352" s="34"/>
    </row>
    <row r="353" spans="20:24">
      <c r="T353" s="79"/>
      <c r="U353" s="79"/>
      <c r="V353" s="34"/>
      <c r="W353" s="34"/>
      <c r="X353" s="34"/>
    </row>
    <row r="354" spans="20:24">
      <c r="T354" s="79"/>
      <c r="U354" s="79"/>
      <c r="V354" s="34"/>
      <c r="W354" s="34"/>
      <c r="X354" s="34"/>
    </row>
    <row r="355" spans="20:24">
      <c r="T355" s="79"/>
      <c r="U355" s="79"/>
      <c r="V355" s="34"/>
      <c r="W355" s="34"/>
      <c r="X355" s="34"/>
    </row>
    <row r="356" spans="20:24">
      <c r="T356" s="79"/>
      <c r="U356" s="79"/>
      <c r="V356" s="34"/>
      <c r="W356" s="34"/>
      <c r="X356" s="34"/>
    </row>
    <row r="357" spans="20:24">
      <c r="T357" s="79"/>
      <c r="U357" s="79"/>
      <c r="V357" s="34"/>
      <c r="W357" s="34"/>
      <c r="X357" s="34"/>
    </row>
    <row r="358" spans="20:24">
      <c r="T358" s="79"/>
      <c r="U358" s="79"/>
      <c r="V358" s="34"/>
      <c r="W358" s="34"/>
      <c r="X358" s="34"/>
    </row>
    <row r="359" spans="20:24">
      <c r="T359" s="79"/>
      <c r="U359" s="79"/>
      <c r="V359" s="34"/>
      <c r="W359" s="34"/>
      <c r="X359" s="34"/>
    </row>
    <row r="360" spans="20:24">
      <c r="T360" s="79"/>
      <c r="U360" s="79"/>
      <c r="V360" s="34"/>
      <c r="W360" s="34"/>
      <c r="X360" s="34"/>
    </row>
    <row r="361" spans="20:24">
      <c r="T361" s="79"/>
      <c r="U361" s="79"/>
      <c r="V361" s="34"/>
      <c r="W361" s="34"/>
      <c r="X361" s="34"/>
    </row>
    <row r="362" spans="20:24">
      <c r="T362" s="79"/>
      <c r="U362" s="79"/>
      <c r="V362" s="34"/>
      <c r="W362" s="34"/>
      <c r="X362" s="34"/>
    </row>
    <row r="363" spans="20:24">
      <c r="T363" s="79"/>
      <c r="U363" s="79"/>
      <c r="V363" s="34"/>
      <c r="W363" s="34"/>
      <c r="X363" s="34"/>
    </row>
  </sheetData>
  <mergeCells count="1">
    <mergeCell ref="Y4:Z4"/>
  </mergeCells>
  <phoneticPr fontId="11" type="noConversion"/>
  <conditionalFormatting sqref="AF31:AG33 AQ120:AR120">
    <cfRule type="cellIs" dxfId="262" priority="15" stopIfTrue="1" operator="lessThan">
      <formula>0</formula>
    </cfRule>
  </conditionalFormatting>
  <conditionalFormatting sqref="AQ97:AR97">
    <cfRule type="cellIs" dxfId="261" priority="16" stopIfTrue="1" operator="greaterThan">
      <formula>0</formula>
    </cfRule>
  </conditionalFormatting>
  <conditionalFormatting sqref="AF63:AG74">
    <cfRule type="cellIs" dxfId="260" priority="17" stopIfTrue="1" operator="greaterThan">
      <formula>0</formula>
    </cfRule>
    <cfRule type="cellIs" dxfId="259" priority="18" stopIfTrue="1" operator="lessThan">
      <formula>0</formula>
    </cfRule>
  </conditionalFormatting>
  <conditionalFormatting sqref="AQ97:AR97">
    <cfRule type="cellIs" dxfId="258" priority="9" operator="lessThan">
      <formula>0</formula>
    </cfRule>
  </conditionalFormatting>
  <conditionalFormatting sqref="L9:L10">
    <cfRule type="cellIs" dxfId="257" priority="4" operator="lessThan">
      <formula>0</formula>
    </cfRule>
    <cfRule type="cellIs" dxfId="256" priority="8" operator="greaterThan">
      <formula>0</formula>
    </cfRule>
  </conditionalFormatting>
  <conditionalFormatting sqref="S9:S10">
    <cfRule type="cellIs" dxfId="255" priority="5" operator="greaterThan">
      <formula>0</formula>
    </cfRule>
  </conditionalFormatting>
  <conditionalFormatting sqref="H9:H10">
    <cfRule type="cellIs" dxfId="254" priority="2" operator="lessThan">
      <formula>0</formula>
    </cfRule>
    <cfRule type="cellIs" dxfId="253" priority="3" operator="greaterThan">
      <formula>0</formula>
    </cfRule>
  </conditionalFormatting>
  <conditionalFormatting sqref="H10">
    <cfRule type="cellIs" dxfId="252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357C4-32A5-4855-AA9C-8DF1B7670663}">
  <dimension ref="P1:BO417"/>
  <sheetViews>
    <sheetView zoomScale="89" zoomScaleNormal="89" workbookViewId="0">
      <selection activeCell="R19" sqref="R19"/>
    </sheetView>
  </sheetViews>
  <sheetFormatPr baseColWidth="10" defaultRowHeight="15"/>
  <cols>
    <col min="16" max="16" width="9.1796875" customWidth="1"/>
    <col min="17" max="17" width="7.90625" customWidth="1"/>
    <col min="18" max="18" width="8.453125" customWidth="1"/>
    <col min="27" max="27" width="8.6328125" style="11" customWidth="1"/>
    <col min="28" max="28" width="8.453125" style="11" customWidth="1"/>
    <col min="29" max="29" width="8.08984375" customWidth="1"/>
    <col min="30" max="30" width="6.1796875" customWidth="1"/>
    <col min="31" max="31" width="5.36328125" customWidth="1"/>
    <col min="32" max="32" width="6.90625" style="11" customWidth="1"/>
    <col min="33" max="33" width="4.90625" customWidth="1"/>
    <col min="34" max="34" width="7.36328125" customWidth="1"/>
    <col min="35" max="35" width="6.1796875" style="11" customWidth="1"/>
    <col min="36" max="36" width="5.453125" style="11" customWidth="1"/>
    <col min="37" max="37" width="7" style="11" customWidth="1"/>
    <col min="38" max="38" width="8" style="67" customWidth="1"/>
    <col min="39" max="39" width="10.54296875" style="67" customWidth="1"/>
    <col min="40" max="40" width="8" style="11" customWidth="1"/>
    <col min="41" max="41" width="8.453125" customWidth="1"/>
    <col min="42" max="42" width="6.54296875" customWidth="1"/>
    <col min="43" max="43" width="7.90625" style="67" customWidth="1"/>
    <col min="44" max="44" width="7.54296875" customWidth="1"/>
    <col min="45" max="45" width="7.81640625" customWidth="1"/>
    <col min="49" max="49" width="9.90625" customWidth="1"/>
    <col min="51" max="51" width="9.453125" customWidth="1"/>
    <col min="53" max="53" width="14" customWidth="1"/>
    <col min="54" max="54" width="12.54296875" customWidth="1"/>
    <col min="55" max="55" width="10.90625" customWidth="1"/>
  </cols>
  <sheetData>
    <row r="1" spans="24:67" ht="15.6"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56"/>
      <c r="AR1" s="56"/>
      <c r="AS1" s="1"/>
      <c r="AT1" s="5"/>
    </row>
    <row r="2" spans="24:67" s="182" customFormat="1" ht="31.8">
      <c r="AA2" s="11"/>
      <c r="AB2" s="11"/>
      <c r="AC2"/>
      <c r="AD2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6"/>
      <c r="AR2" s="56"/>
      <c r="AS2" s="1"/>
      <c r="AT2" s="5"/>
      <c r="AU2"/>
      <c r="AV2"/>
      <c r="AW2"/>
      <c r="AX2"/>
      <c r="AY2"/>
      <c r="AZ2"/>
    </row>
    <row r="3" spans="24:67" ht="15.6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6"/>
      <c r="AR3" s="56"/>
      <c r="AS3" s="1"/>
      <c r="AT3" s="5"/>
      <c r="BA3" s="4"/>
      <c r="BB3" s="4"/>
      <c r="BC3" s="4"/>
      <c r="BD3" s="4"/>
      <c r="BE3" s="4"/>
    </row>
    <row r="4" spans="24:67" ht="15.6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56"/>
      <c r="AR4" s="56"/>
      <c r="AS4" s="1"/>
      <c r="AT4" s="5"/>
      <c r="BA4" s="4"/>
      <c r="BB4" s="4"/>
      <c r="BC4" s="4"/>
      <c r="BD4" s="4"/>
      <c r="BE4" s="4"/>
    </row>
    <row r="5" spans="24:67" s="180" customFormat="1" ht="19.8">
      <c r="AA5" s="11"/>
      <c r="AB5" s="11"/>
      <c r="AC5"/>
      <c r="AD5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6"/>
      <c r="AS5" s="56"/>
      <c r="AT5" s="1"/>
      <c r="AU5" s="5"/>
      <c r="AV5"/>
      <c r="AW5"/>
      <c r="AX5"/>
      <c r="AY5"/>
      <c r="AZ5"/>
      <c r="BA5"/>
      <c r="BB5" s="4"/>
      <c r="BC5" s="4"/>
      <c r="BD5" s="4"/>
      <c r="BE5" s="4"/>
      <c r="BF5" s="4"/>
      <c r="BG5"/>
      <c r="BH5"/>
      <c r="BI5"/>
      <c r="BJ5"/>
      <c r="BK5"/>
      <c r="BL5"/>
      <c r="BM5" s="175"/>
      <c r="BN5" s="177"/>
      <c r="BO5" s="177"/>
    </row>
    <row r="6" spans="24:67" ht="15.6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56"/>
      <c r="AR6" s="56"/>
      <c r="AS6" s="1"/>
      <c r="AT6" s="5"/>
      <c r="BA6" s="4"/>
      <c r="BB6" s="4"/>
      <c r="BC6" s="4"/>
      <c r="BD6" s="4"/>
      <c r="BE6" s="4"/>
    </row>
    <row r="7" spans="24:67" ht="15.6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56"/>
      <c r="AR7" s="56"/>
      <c r="AS7" s="1"/>
      <c r="AT7" s="5"/>
      <c r="BA7" s="4"/>
      <c r="BB7" s="4"/>
      <c r="BC7" s="4"/>
      <c r="BD7" s="4"/>
      <c r="BE7" s="4"/>
    </row>
    <row r="8" spans="24:67" ht="15.6"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56"/>
      <c r="AR8" s="56"/>
      <c r="AS8" s="1"/>
      <c r="AT8" s="5"/>
    </row>
    <row r="9" spans="24:67" ht="15.6"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56"/>
      <c r="AR9" s="56"/>
      <c r="AS9" s="1"/>
      <c r="AT9" s="5"/>
    </row>
    <row r="10" spans="24:67" ht="15.6"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56"/>
      <c r="AR10" s="56"/>
      <c r="AS10" s="1"/>
      <c r="AT10" s="5"/>
    </row>
    <row r="11" spans="24:67" ht="15.6"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56"/>
      <c r="AR11" s="56"/>
      <c r="AS11" s="1"/>
      <c r="AT11" s="5"/>
      <c r="AV11" s="2"/>
      <c r="AW11" s="2"/>
      <c r="AX11" s="2"/>
    </row>
    <row r="12" spans="24:67" ht="15.6"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56"/>
      <c r="AR12" s="56"/>
      <c r="AS12" s="13"/>
      <c r="AT12" s="5"/>
      <c r="AV12" s="2"/>
      <c r="AW12" s="2"/>
      <c r="AX12" s="4"/>
      <c r="AY12" s="4"/>
      <c r="AZ12" s="4"/>
    </row>
    <row r="13" spans="24:67" ht="15.6"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56"/>
      <c r="AR13" s="56"/>
      <c r="AS13" s="13"/>
      <c r="AT13" s="5"/>
      <c r="AV13" s="1"/>
      <c r="AW13" s="1"/>
      <c r="AX13" s="11"/>
      <c r="AY13" s="11"/>
      <c r="AZ13" s="11"/>
    </row>
    <row r="14" spans="24:67" ht="15.6"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56"/>
      <c r="AR14" s="56"/>
      <c r="AS14" s="13"/>
      <c r="AT14" s="5"/>
      <c r="AV14" s="1"/>
      <c r="AW14" s="1"/>
      <c r="AX14" s="11"/>
      <c r="AY14" s="11"/>
      <c r="AZ14" s="11"/>
    </row>
    <row r="15" spans="24:67" ht="15.6"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56"/>
      <c r="AR15" s="56"/>
      <c r="AS15" s="13"/>
      <c r="AT15" s="5"/>
      <c r="AV15" s="1"/>
      <c r="AW15" s="1"/>
      <c r="AX15" s="11"/>
      <c r="AY15" s="11"/>
      <c r="AZ15" s="11"/>
    </row>
    <row r="16" spans="24:67" ht="15.6"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56"/>
      <c r="AR16" s="56"/>
      <c r="AS16" s="5"/>
      <c r="AT16" s="5"/>
      <c r="AV16" s="1"/>
      <c r="AW16" s="1"/>
      <c r="AX16" s="11"/>
      <c r="AY16" s="11"/>
      <c r="AZ16" s="11"/>
    </row>
    <row r="17" spans="30:52" ht="15.6"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56"/>
      <c r="AR17" s="56"/>
      <c r="AS17" s="5"/>
      <c r="AT17" s="5"/>
      <c r="AV17" s="1"/>
      <c r="AW17" s="1"/>
      <c r="AX17" s="11"/>
      <c r="AY17" s="11"/>
      <c r="AZ17" s="11"/>
    </row>
    <row r="18" spans="30:52" ht="15.6"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56"/>
      <c r="AR18" s="56"/>
      <c r="AS18" s="5"/>
      <c r="AT18" s="5"/>
      <c r="AV18" s="1"/>
      <c r="AW18" s="1"/>
      <c r="AX18" s="11"/>
      <c r="AY18" s="11"/>
      <c r="AZ18" s="11"/>
    </row>
    <row r="19" spans="30:52" ht="15.6"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56"/>
      <c r="AR19" s="56"/>
      <c r="AS19" s="5"/>
      <c r="AT19" s="5"/>
      <c r="AV19" s="1"/>
      <c r="AW19" s="1"/>
      <c r="AX19" s="11"/>
      <c r="AY19" s="11"/>
      <c r="AZ19" s="11"/>
    </row>
    <row r="20" spans="30:52" ht="15.6"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56"/>
      <c r="AR20" s="56"/>
      <c r="AS20" s="5"/>
      <c r="AT20" s="5"/>
      <c r="AV20" s="1"/>
      <c r="AW20" s="1"/>
      <c r="AX20" s="11"/>
      <c r="AY20" s="11"/>
      <c r="AZ20" s="11"/>
    </row>
    <row r="21" spans="30:52" ht="15.6"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56"/>
      <c r="AR21" s="56"/>
      <c r="AS21" s="5"/>
      <c r="AT21" s="5"/>
      <c r="AV21" s="1"/>
      <c r="AW21" s="1"/>
      <c r="AX21" s="11"/>
      <c r="AY21" s="11"/>
      <c r="AZ21" s="11"/>
    </row>
    <row r="22" spans="30:52" ht="15.6"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56"/>
      <c r="AR22" s="56"/>
      <c r="AS22" s="5"/>
      <c r="AT22" s="5"/>
      <c r="AV22" s="13"/>
      <c r="AW22" s="13"/>
      <c r="AX22" s="11"/>
      <c r="AY22" s="11"/>
      <c r="AZ22" s="11"/>
    </row>
    <row r="23" spans="30:52" ht="16.5" customHeight="1"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56"/>
      <c r="AR23" s="56"/>
      <c r="AS23" s="5"/>
      <c r="AT23" s="5"/>
      <c r="AV23" s="13"/>
      <c r="AW23" s="13"/>
      <c r="AX23" s="11"/>
      <c r="AY23" s="11"/>
      <c r="AZ23" s="11"/>
    </row>
    <row r="24" spans="30:52" ht="16.5" customHeight="1"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55"/>
      <c r="AR24" s="55"/>
      <c r="AS24" s="5"/>
      <c r="AT24" s="5"/>
      <c r="AV24" s="13"/>
      <c r="AW24" s="13"/>
      <c r="AX24" s="11"/>
      <c r="AY24" s="11"/>
      <c r="AZ24" s="11"/>
    </row>
    <row r="25" spans="30:52">
      <c r="AF25"/>
      <c r="AI25"/>
      <c r="AJ25"/>
      <c r="AK25"/>
      <c r="AL25"/>
      <c r="AM25"/>
      <c r="AN25"/>
      <c r="AQ25"/>
      <c r="AV25" s="13"/>
      <c r="AW25" s="13"/>
      <c r="AX25" s="11"/>
      <c r="AY25" s="11"/>
      <c r="AZ25" s="11"/>
    </row>
    <row r="26" spans="30:52" ht="17.25" customHeight="1"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55"/>
      <c r="AR26" s="55"/>
      <c r="AT26" s="5"/>
      <c r="AV26" s="13"/>
      <c r="AW26" s="13"/>
      <c r="AX26" s="11"/>
      <c r="AY26" s="11"/>
      <c r="AZ26" s="11"/>
    </row>
    <row r="27" spans="30:52" ht="15.6"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55"/>
      <c r="AR27" s="55"/>
      <c r="AV27" s="13"/>
      <c r="AW27" s="13"/>
      <c r="AX27" s="11"/>
      <c r="AY27" s="11"/>
      <c r="AZ27" s="11"/>
    </row>
    <row r="28" spans="30:52" ht="15.6"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55"/>
      <c r="AR28" s="55"/>
      <c r="AV28" s="13"/>
      <c r="AW28" s="13"/>
      <c r="AX28" s="11"/>
      <c r="AY28" s="11"/>
      <c r="AZ28" s="11"/>
    </row>
    <row r="29" spans="30:52" ht="15.6"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13"/>
      <c r="AR29" s="13"/>
      <c r="AV29" s="13"/>
      <c r="AW29" s="13"/>
      <c r="AX29" s="11"/>
      <c r="AY29" s="11"/>
      <c r="AZ29" s="11"/>
    </row>
    <row r="30" spans="30:52" ht="21"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5"/>
      <c r="AR30" s="5"/>
      <c r="AV30" s="54"/>
      <c r="AW30" s="54"/>
      <c r="AX30" s="11"/>
      <c r="AY30" s="11"/>
      <c r="AZ30" s="11"/>
    </row>
    <row r="31" spans="30:52" ht="21"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5"/>
      <c r="AR31" s="5"/>
      <c r="AV31" s="54"/>
      <c r="AW31" s="54"/>
      <c r="AX31" s="11"/>
      <c r="AY31" s="11"/>
      <c r="AZ31" s="11"/>
    </row>
    <row r="32" spans="30:52" ht="15.6"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"/>
      <c r="AR32" s="4"/>
      <c r="AS32" s="4"/>
      <c r="AT32" s="4"/>
    </row>
    <row r="33" spans="25:49" ht="15.6"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16"/>
      <c r="AR33" s="16"/>
      <c r="AS33" s="1"/>
      <c r="AT33" s="19"/>
      <c r="AV33" s="1"/>
      <c r="AW33" s="5"/>
    </row>
    <row r="34" spans="25:49" ht="15.6"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16"/>
      <c r="AR34" s="16"/>
      <c r="AS34" s="1"/>
      <c r="AT34" s="19"/>
    </row>
    <row r="35" spans="25:49" ht="15.6"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16"/>
      <c r="AR35" s="16"/>
      <c r="AS35" s="1"/>
      <c r="AT35" s="19"/>
    </row>
    <row r="36" spans="25:49" ht="15.6"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16"/>
      <c r="AR36" s="16"/>
      <c r="AS36" s="1"/>
      <c r="AT36" s="19"/>
    </row>
    <row r="37" spans="25:49" ht="15.6"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16"/>
      <c r="AR37" s="16"/>
      <c r="AS37" s="13"/>
      <c r="AT37" s="19"/>
    </row>
    <row r="38" spans="25:49" ht="15.6">
      <c r="Y38" s="11"/>
      <c r="Z38" s="11"/>
      <c r="AA38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6"/>
      <c r="AP38" s="16"/>
      <c r="AQ38" s="13"/>
      <c r="AR38" s="19"/>
    </row>
    <row r="39" spans="25:49" ht="15.6">
      <c r="Y39" s="11"/>
      <c r="Z39" s="11"/>
      <c r="AA39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16"/>
      <c r="AP39" s="16"/>
      <c r="AQ39" s="13"/>
      <c r="AR39" s="19"/>
    </row>
    <row r="40" spans="25:49" ht="15.6">
      <c r="Y40" s="11"/>
      <c r="Z40" s="11"/>
      <c r="AA40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16"/>
      <c r="AP40" s="16"/>
      <c r="AQ40" s="13"/>
      <c r="AR40" s="19"/>
    </row>
    <row r="41" spans="25:49" ht="15.6">
      <c r="Y41" s="11"/>
      <c r="Z41" s="11"/>
      <c r="AA4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16"/>
      <c r="AP41" s="16"/>
      <c r="AQ41" s="5"/>
      <c r="AR41" s="19"/>
    </row>
    <row r="42" spans="25:49" ht="15.6">
      <c r="Y42" s="11"/>
      <c r="Z42" s="11"/>
      <c r="AA4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16"/>
      <c r="AP42" s="16"/>
      <c r="AQ42" s="5"/>
      <c r="AR42" s="19"/>
    </row>
    <row r="43" spans="25:49" ht="15.6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16"/>
      <c r="AR43" s="16"/>
      <c r="AS43" s="5"/>
      <c r="AT43" s="19"/>
    </row>
    <row r="44" spans="25:49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16"/>
      <c r="AR44" s="16"/>
      <c r="AS44" s="5"/>
      <c r="AT44" s="19"/>
    </row>
    <row r="45" spans="25:49" ht="15.6"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16"/>
      <c r="AR45" s="16"/>
      <c r="AS45" s="5"/>
      <c r="AT45" s="19"/>
    </row>
    <row r="46" spans="25:49" ht="15.6"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16"/>
      <c r="AR46" s="16"/>
      <c r="AS46" s="5"/>
      <c r="AT46" s="19"/>
    </row>
    <row r="47" spans="25:49" ht="15.6"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16"/>
      <c r="AR47" s="16"/>
      <c r="AS47" s="5"/>
      <c r="AT47" s="19"/>
    </row>
    <row r="48" spans="25:49" ht="15.6"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6"/>
      <c r="AR48" s="16"/>
      <c r="AS48" s="5"/>
      <c r="AT48" s="19"/>
    </row>
    <row r="49" spans="25:57" ht="15.6"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16"/>
      <c r="AR49" s="16"/>
      <c r="AS49" s="5"/>
      <c r="AT49" s="19"/>
    </row>
    <row r="50" spans="25:57" ht="15.6"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19"/>
      <c r="AR50" s="19"/>
      <c r="AS50" s="5"/>
      <c r="AT50" s="19"/>
    </row>
    <row r="51" spans="25:57" ht="15.6"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13"/>
    </row>
    <row r="52" spans="25:57" ht="15.6"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13"/>
    </row>
    <row r="53" spans="25:57" ht="15.6"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13"/>
    </row>
    <row r="54" spans="25:57" ht="15.6"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13"/>
    </row>
    <row r="55" spans="25:57" ht="15.6"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9"/>
      <c r="AR55" s="19"/>
      <c r="AT55" s="19"/>
    </row>
    <row r="56" spans="25:57" ht="15.6"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13"/>
    </row>
    <row r="57" spans="25:57" ht="15.6">
      <c r="Y57" s="11"/>
      <c r="Z57" s="11"/>
      <c r="AA57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67"/>
      <c r="AQ57"/>
      <c r="AY57" s="13"/>
      <c r="AZ57" s="13"/>
    </row>
    <row r="58" spans="25:57" ht="15.6">
      <c r="Y58" s="11"/>
      <c r="Z58" s="11"/>
      <c r="AA58"/>
      <c r="AB58"/>
      <c r="AD58" s="11"/>
      <c r="AF58"/>
      <c r="AG58" s="11"/>
      <c r="AH58" s="11"/>
      <c r="AJ58" s="67"/>
      <c r="AK58" s="67"/>
      <c r="AL58" s="11"/>
      <c r="AM58"/>
      <c r="AN58"/>
      <c r="AO58" s="67"/>
      <c r="AQ58"/>
      <c r="AY58" s="2"/>
      <c r="AZ58" s="5"/>
      <c r="BA58" s="5"/>
    </row>
    <row r="59" spans="25:57">
      <c r="Y59" s="11"/>
      <c r="Z59" s="11"/>
      <c r="AA59"/>
      <c r="AB59"/>
      <c r="AD59" s="11"/>
      <c r="AF59"/>
      <c r="AG59" s="11"/>
      <c r="AH59" s="11"/>
      <c r="AJ59" s="67"/>
      <c r="AK59" s="67"/>
      <c r="AL59" s="11"/>
      <c r="AM59"/>
      <c r="AN59"/>
      <c r="AO59" s="67"/>
      <c r="AQ59"/>
      <c r="AY59" s="4"/>
      <c r="AZ59" s="4"/>
      <c r="BA59" s="4"/>
      <c r="BB59" s="4"/>
      <c r="BC59" s="4"/>
    </row>
    <row r="60" spans="25:57" ht="15.6">
      <c r="Y60" s="11"/>
      <c r="Z60" s="11"/>
      <c r="AA60"/>
      <c r="AB60"/>
      <c r="AD60" s="11"/>
      <c r="AF60"/>
      <c r="AG60" s="11"/>
      <c r="AH60" s="11"/>
      <c r="AJ60" s="67"/>
      <c r="AK60" s="67"/>
      <c r="AL60" s="11"/>
      <c r="AM60"/>
      <c r="AN60"/>
      <c r="AO60" s="67"/>
      <c r="AQ60"/>
      <c r="AY60" s="4"/>
      <c r="AZ60" s="13"/>
      <c r="BA60" s="13"/>
      <c r="BB60" s="1"/>
      <c r="BC60" s="5"/>
    </row>
    <row r="61" spans="25:57" ht="15.6">
      <c r="Y61" s="11"/>
      <c r="Z61" s="11"/>
      <c r="AA61"/>
      <c r="AB61"/>
      <c r="AD61" s="11"/>
      <c r="AF61"/>
      <c r="AG61" s="11"/>
      <c r="AH61" s="11"/>
      <c r="AJ61" s="67"/>
      <c r="AK61" s="67"/>
      <c r="AL61" s="11"/>
      <c r="AM61"/>
      <c r="AN61"/>
      <c r="AO61" s="67"/>
      <c r="AQ61"/>
      <c r="AY61" s="4"/>
      <c r="AZ61" s="13"/>
      <c r="BA61" s="13"/>
      <c r="BB61" s="1"/>
      <c r="BC61" s="5"/>
    </row>
    <row r="62" spans="25:57" ht="15.6">
      <c r="BA62" s="4"/>
      <c r="BB62" s="13"/>
      <c r="BC62" s="13"/>
      <c r="BD62" s="1"/>
      <c r="BE62" s="5"/>
    </row>
    <row r="63" spans="25:57" ht="15.6">
      <c r="BA63" s="4"/>
      <c r="BB63" s="13"/>
      <c r="BC63" s="13"/>
      <c r="BD63" s="1"/>
      <c r="BE63" s="5"/>
    </row>
    <row r="64" spans="25:57" ht="15.6">
      <c r="BA64" s="4"/>
      <c r="BB64" s="13"/>
      <c r="BC64" s="13"/>
      <c r="BD64" s="13"/>
      <c r="BE64" s="5"/>
    </row>
    <row r="65" spans="16:57" ht="15.6">
      <c r="BA65" s="4"/>
      <c r="BB65" s="13"/>
      <c r="BC65" s="13"/>
      <c r="BD65" s="13"/>
      <c r="BE65" s="5"/>
    </row>
    <row r="66" spans="16:57" ht="15.6">
      <c r="BA66" s="4"/>
      <c r="BB66" s="13"/>
      <c r="BC66" s="13"/>
      <c r="BD66" s="13"/>
      <c r="BE66" s="5"/>
    </row>
    <row r="67" spans="16:57" ht="15.6">
      <c r="BA67" s="4"/>
      <c r="BB67" s="13"/>
      <c r="BC67" s="13"/>
      <c r="BD67" s="13"/>
      <c r="BE67" s="5"/>
    </row>
    <row r="68" spans="16:57" ht="15.6">
      <c r="BA68" s="4"/>
      <c r="BB68" s="13"/>
      <c r="BC68" s="13"/>
      <c r="BD68" s="5"/>
      <c r="BE68" s="5"/>
    </row>
    <row r="69" spans="16:57" ht="15.6">
      <c r="BA69" s="4"/>
      <c r="BB69" s="13"/>
      <c r="BC69" s="13"/>
      <c r="BD69" s="5"/>
      <c r="BE69" s="5"/>
    </row>
    <row r="70" spans="16:57" ht="15.6">
      <c r="BA70" s="4"/>
      <c r="BB70" s="13"/>
      <c r="BC70" s="13"/>
      <c r="BD70" s="5"/>
      <c r="BE70" s="5"/>
    </row>
    <row r="71" spans="16:57" ht="15.6">
      <c r="BA71" s="4"/>
      <c r="BB71" s="13"/>
      <c r="BC71" s="13"/>
      <c r="BD71" s="5"/>
      <c r="BE71" s="5"/>
    </row>
    <row r="72" spans="16:57" ht="15.6">
      <c r="Q72" s="3" t="s">
        <v>0</v>
      </c>
      <c r="BA72" s="4"/>
      <c r="BB72" s="13"/>
      <c r="BC72" s="13"/>
      <c r="BD72" s="5"/>
      <c r="BE72" s="5"/>
    </row>
    <row r="73" spans="16:57" ht="15.6">
      <c r="P73">
        <v>3</v>
      </c>
      <c r="Q73" t="s">
        <v>31</v>
      </c>
      <c r="BA73" s="4"/>
      <c r="BB73" s="13"/>
      <c r="BC73" s="13"/>
      <c r="BD73" s="5"/>
      <c r="BE73" s="5"/>
    </row>
    <row r="74" spans="16:57" ht="15.6">
      <c r="P74">
        <v>4</v>
      </c>
      <c r="Q74" s="3" t="s">
        <v>32</v>
      </c>
      <c r="BA74" s="4"/>
      <c r="BB74" s="13"/>
      <c r="BC74" s="13"/>
      <c r="BD74" s="5"/>
      <c r="BE74" s="5"/>
    </row>
    <row r="75" spans="16:57" ht="15.6">
      <c r="P75">
        <v>5</v>
      </c>
      <c r="Q75" s="3" t="s">
        <v>401</v>
      </c>
      <c r="BA75" s="4"/>
      <c r="BB75" s="13"/>
      <c r="BC75" s="13"/>
      <c r="BD75" s="5"/>
      <c r="BE75" s="5"/>
    </row>
    <row r="76" spans="16:57" ht="15.6">
      <c r="P76">
        <v>6</v>
      </c>
      <c r="Q76" s="3" t="s">
        <v>33</v>
      </c>
      <c r="BA76" s="4"/>
      <c r="BB76" s="5"/>
      <c r="BC76" s="5"/>
      <c r="BD76" s="5"/>
      <c r="BE76" s="5"/>
    </row>
    <row r="77" spans="16:57">
      <c r="BA77" s="13"/>
      <c r="BB77" s="13"/>
    </row>
    <row r="78" spans="16:57" ht="15.6">
      <c r="BA78" s="5"/>
      <c r="BB78" s="5"/>
      <c r="BC78" s="5"/>
      <c r="BE78" s="5"/>
    </row>
    <row r="79" spans="16:57">
      <c r="BA79" s="13"/>
      <c r="BB79" s="13"/>
    </row>
    <row r="80" spans="16:57">
      <c r="BA80" s="13"/>
      <c r="BB80" s="13"/>
    </row>
    <row r="81" spans="53:57" ht="15.6">
      <c r="BA81" s="2"/>
      <c r="BB81" s="5"/>
      <c r="BC81" s="5"/>
      <c r="BE81" s="2"/>
    </row>
    <row r="82" spans="53:57">
      <c r="BA82" s="4"/>
      <c r="BB82" s="4"/>
      <c r="BC82" s="4"/>
      <c r="BD82" s="4"/>
      <c r="BE82" s="4"/>
    </row>
    <row r="83" spans="53:57" ht="15.6">
      <c r="BA83" s="4"/>
      <c r="BB83" s="13"/>
      <c r="BC83" s="13"/>
      <c r="BD83" s="1"/>
      <c r="BE83" s="5"/>
    </row>
    <row r="84" spans="53:57" ht="15.6">
      <c r="BA84" s="4"/>
      <c r="BB84" s="13"/>
      <c r="BC84" s="13"/>
      <c r="BD84" s="1"/>
      <c r="BE84" s="5"/>
    </row>
    <row r="85" spans="53:57" ht="15.6">
      <c r="BA85" s="4"/>
      <c r="BB85" s="13"/>
      <c r="BC85" s="13"/>
      <c r="BD85" s="1"/>
      <c r="BE85" s="5"/>
    </row>
    <row r="86" spans="53:57" ht="15.6">
      <c r="BA86" s="4"/>
      <c r="BB86" s="13"/>
      <c r="BC86" s="13"/>
      <c r="BD86" s="1"/>
      <c r="BE86" s="5"/>
    </row>
    <row r="87" spans="53:57" ht="15.6">
      <c r="BA87" s="4"/>
      <c r="BB87" s="13"/>
      <c r="BC87" s="13"/>
      <c r="BD87" s="13"/>
      <c r="BE87" s="5"/>
    </row>
    <row r="88" spans="53:57" ht="15.6">
      <c r="BA88" s="4"/>
      <c r="BB88" s="13"/>
      <c r="BC88" s="13"/>
      <c r="BD88" s="13"/>
      <c r="BE88" s="5"/>
    </row>
    <row r="89" spans="53:57" ht="15.6">
      <c r="BA89" s="4"/>
      <c r="BB89" s="13"/>
      <c r="BC89" s="13"/>
      <c r="BD89" s="13"/>
      <c r="BE89" s="5"/>
    </row>
    <row r="90" spans="53:57" ht="15.6">
      <c r="BA90" s="4"/>
      <c r="BB90" s="13"/>
      <c r="BC90" s="13"/>
      <c r="BD90" s="13"/>
      <c r="BE90" s="5"/>
    </row>
    <row r="91" spans="53:57" ht="15.6">
      <c r="BA91" s="4"/>
      <c r="BB91" s="13"/>
      <c r="BC91" s="13"/>
      <c r="BD91" s="5"/>
      <c r="BE91" s="5"/>
    </row>
    <row r="92" spans="53:57" ht="15.6">
      <c r="BA92" s="4"/>
      <c r="BB92" s="13"/>
      <c r="BC92" s="13"/>
      <c r="BD92" s="5"/>
      <c r="BE92" s="5"/>
    </row>
    <row r="93" spans="53:57" ht="15.6">
      <c r="BA93" s="4"/>
      <c r="BB93" s="13"/>
      <c r="BC93" s="13"/>
      <c r="BD93" s="5"/>
      <c r="BE93" s="5"/>
    </row>
    <row r="94" spans="53:57" ht="15.6">
      <c r="BA94" s="4"/>
      <c r="BB94" s="13"/>
      <c r="BC94" s="13"/>
      <c r="BD94" s="5"/>
      <c r="BE94" s="5"/>
    </row>
    <row r="95" spans="53:57" ht="15.6">
      <c r="BA95" s="4"/>
      <c r="BB95" s="13"/>
      <c r="BC95" s="13"/>
      <c r="BD95" s="5"/>
      <c r="BE95" s="5"/>
    </row>
    <row r="96" spans="53:57" ht="15.6">
      <c r="BA96" s="4"/>
      <c r="BB96" s="13"/>
      <c r="BC96" s="13"/>
      <c r="BD96" s="5"/>
      <c r="BE96" s="5"/>
    </row>
    <row r="97" spans="16:57" ht="15.6">
      <c r="BA97" s="4"/>
      <c r="BB97" s="13"/>
      <c r="BC97" s="13"/>
      <c r="BD97" s="5"/>
      <c r="BE97" s="5"/>
    </row>
    <row r="98" spans="16:57" ht="15.6">
      <c r="BA98" s="4"/>
      <c r="BB98" s="13"/>
      <c r="BC98" s="13"/>
      <c r="BD98" s="5"/>
      <c r="BE98" s="5"/>
    </row>
    <row r="99" spans="16:57" ht="15.6">
      <c r="BA99" s="4"/>
      <c r="BB99" s="5"/>
      <c r="BC99" s="5"/>
      <c r="BD99" s="5"/>
      <c r="BE99" s="5"/>
    </row>
    <row r="100" spans="16:57">
      <c r="BA100" s="13"/>
      <c r="BB100" s="13"/>
    </row>
    <row r="101" spans="16:57" ht="15.6">
      <c r="BA101" s="5"/>
      <c r="BB101" s="5"/>
      <c r="BC101" s="5"/>
      <c r="BE101" s="5"/>
    </row>
    <row r="102" spans="16:57">
      <c r="BA102" s="13"/>
      <c r="BB102" s="13"/>
    </row>
    <row r="103" spans="16:57">
      <c r="BA103" s="13"/>
      <c r="BB103" s="13"/>
    </row>
    <row r="104" spans="16:57">
      <c r="BA104" s="13"/>
      <c r="BB104" s="13"/>
    </row>
    <row r="105" spans="16:57">
      <c r="BA105" s="13"/>
      <c r="BB105" s="13"/>
    </row>
    <row r="106" spans="16:57">
      <c r="BA106" s="13"/>
      <c r="BB106" s="13"/>
    </row>
    <row r="107" spans="16:57">
      <c r="BA107" s="13"/>
      <c r="BB107" s="13"/>
    </row>
    <row r="108" spans="16:57">
      <c r="Q108" s="3" t="s">
        <v>3</v>
      </c>
      <c r="BA108" s="13"/>
      <c r="BB108" s="13"/>
    </row>
    <row r="109" spans="16:57">
      <c r="P109">
        <v>4</v>
      </c>
      <c r="Q109" s="3" t="s">
        <v>95</v>
      </c>
      <c r="BA109" s="13"/>
      <c r="BB109" s="13"/>
    </row>
    <row r="110" spans="16:57">
      <c r="P110">
        <v>5</v>
      </c>
      <c r="Q110" s="387" t="s">
        <v>96</v>
      </c>
      <c r="BA110" s="13"/>
      <c r="BB110" s="13"/>
    </row>
    <row r="111" spans="16:57">
      <c r="P111">
        <v>6</v>
      </c>
      <c r="Q111" s="3" t="s">
        <v>97</v>
      </c>
      <c r="BA111" s="13"/>
      <c r="BB111" s="13"/>
    </row>
    <row r="112" spans="16:57">
      <c r="P112">
        <v>7</v>
      </c>
      <c r="Q112" s="3" t="s">
        <v>98</v>
      </c>
      <c r="BA112" s="13"/>
      <c r="BB112" s="13"/>
    </row>
    <row r="113" spans="53:54">
      <c r="BA113" s="13"/>
      <c r="BB113" s="13"/>
    </row>
    <row r="114" spans="53:54">
      <c r="BA114" s="13"/>
      <c r="BB114" s="13"/>
    </row>
    <row r="115" spans="53:54">
      <c r="BA115" s="13"/>
      <c r="BB115" s="13"/>
    </row>
    <row r="116" spans="53:54">
      <c r="BA116" s="13"/>
      <c r="BB116" s="13"/>
    </row>
    <row r="117" spans="53:54">
      <c r="BA117" s="13"/>
      <c r="BB117" s="13"/>
    </row>
    <row r="118" spans="53:54">
      <c r="BA118" s="13"/>
      <c r="BB118" s="13"/>
    </row>
    <row r="119" spans="53:54">
      <c r="BA119" s="13"/>
      <c r="BB119" s="13"/>
    </row>
    <row r="120" spans="53:54">
      <c r="BA120" s="13"/>
      <c r="BB120" s="13"/>
    </row>
    <row r="121" spans="53:54">
      <c r="BA121" s="13"/>
      <c r="BB121" s="13"/>
    </row>
    <row r="122" spans="53:54">
      <c r="BA122" s="13"/>
      <c r="BB122" s="13"/>
    </row>
    <row r="123" spans="53:54">
      <c r="BA123" s="13"/>
      <c r="BB123" s="13"/>
    </row>
    <row r="124" spans="53:54">
      <c r="BA124" s="13"/>
      <c r="BB124" s="13"/>
    </row>
    <row r="125" spans="53:54">
      <c r="BA125" s="13"/>
      <c r="BB125" s="13"/>
    </row>
    <row r="126" spans="53:54">
      <c r="BA126" s="13"/>
      <c r="BB126" s="13"/>
    </row>
    <row r="127" spans="53:54">
      <c r="BA127" s="13"/>
      <c r="BB127" s="13"/>
    </row>
    <row r="128" spans="53:54">
      <c r="BA128" s="13"/>
      <c r="BB128" s="13"/>
    </row>
    <row r="129" spans="53:54">
      <c r="BA129" s="13"/>
      <c r="BB129" s="13"/>
    </row>
    <row r="130" spans="53:54">
      <c r="BA130" s="13"/>
      <c r="BB130" s="13"/>
    </row>
    <row r="131" spans="53:54">
      <c r="BA131" s="13"/>
      <c r="BB131" s="13"/>
    </row>
    <row r="132" spans="53:54">
      <c r="BA132" s="13"/>
      <c r="BB132" s="13"/>
    </row>
    <row r="133" spans="53:54">
      <c r="BA133" s="13"/>
      <c r="BB133" s="13"/>
    </row>
    <row r="134" spans="53:54">
      <c r="BA134" s="13"/>
      <c r="BB134" s="13"/>
    </row>
    <row r="135" spans="53:54">
      <c r="BA135" s="13"/>
      <c r="BB135" s="13"/>
    </row>
    <row r="136" spans="53:54">
      <c r="BA136" s="13"/>
      <c r="BB136" s="13"/>
    </row>
    <row r="137" spans="53:54">
      <c r="BA137" s="13"/>
      <c r="BB137" s="13"/>
    </row>
    <row r="138" spans="53:54">
      <c r="BA138" s="13"/>
      <c r="BB138" s="13"/>
    </row>
    <row r="139" spans="53:54">
      <c r="BA139" s="13"/>
      <c r="BB139" s="13"/>
    </row>
    <row r="140" spans="53:54">
      <c r="BA140" s="13"/>
      <c r="BB140" s="13"/>
    </row>
    <row r="141" spans="53:54">
      <c r="BA141" s="13"/>
      <c r="BB141" s="13"/>
    </row>
    <row r="142" spans="53:54">
      <c r="BA142" s="13"/>
      <c r="BB142" s="13"/>
    </row>
    <row r="143" spans="53:54">
      <c r="BA143" s="13"/>
      <c r="BB143" s="13"/>
    </row>
    <row r="144" spans="53:54">
      <c r="BA144" s="13"/>
      <c r="BB144" s="13"/>
    </row>
    <row r="145" spans="53:54">
      <c r="BA145" s="13"/>
      <c r="BB145" s="13"/>
    </row>
    <row r="146" spans="53:54">
      <c r="BA146" s="13"/>
      <c r="BB146" s="13"/>
    </row>
    <row r="147" spans="53:54">
      <c r="BA147" s="13"/>
      <c r="BB147" s="13"/>
    </row>
    <row r="148" spans="53:54">
      <c r="BA148" s="13"/>
      <c r="BB148" s="13"/>
    </row>
    <row r="149" spans="53:54">
      <c r="BA149" s="13"/>
      <c r="BB149" s="13"/>
    </row>
    <row r="150" spans="53:54">
      <c r="BA150" s="13"/>
      <c r="BB150" s="13"/>
    </row>
    <row r="151" spans="53:54">
      <c r="BA151" s="13"/>
      <c r="BB151" s="13"/>
    </row>
    <row r="152" spans="53:54">
      <c r="BA152" s="13"/>
      <c r="BB152" s="13"/>
    </row>
    <row r="153" spans="53:54">
      <c r="BA153" s="13"/>
      <c r="BB153" s="13"/>
    </row>
    <row r="154" spans="53:54">
      <c r="BA154" s="13"/>
      <c r="BB154" s="13"/>
    </row>
    <row r="155" spans="53:54">
      <c r="BA155" s="13"/>
      <c r="BB155" s="13"/>
    </row>
    <row r="156" spans="53:54">
      <c r="BA156" s="13"/>
      <c r="BB156" s="13"/>
    </row>
    <row r="180" spans="27:52">
      <c r="AA180" s="77"/>
      <c r="AB180" s="77"/>
      <c r="AC180" s="14"/>
      <c r="AD180" s="14"/>
      <c r="AE180" s="14"/>
      <c r="AF180" s="77"/>
      <c r="AG180" s="14"/>
      <c r="AH180" s="14"/>
      <c r="AI180" s="77"/>
      <c r="AJ180" s="77"/>
      <c r="AK180" s="77"/>
      <c r="AL180" s="68"/>
      <c r="AM180" s="68"/>
      <c r="AN180" s="77"/>
      <c r="AO180" s="14"/>
      <c r="AP180" s="14"/>
      <c r="AQ180" s="68"/>
      <c r="AR180" s="14"/>
      <c r="AS180" s="14"/>
      <c r="AT180" s="14"/>
      <c r="AU180" s="14"/>
      <c r="AV180" s="14"/>
      <c r="AW180" s="14"/>
      <c r="AX180" s="14"/>
      <c r="AY180" s="14"/>
      <c r="AZ180" s="14"/>
    </row>
    <row r="181" spans="27:52">
      <c r="AA181" s="77"/>
      <c r="AB181" s="77"/>
      <c r="AC181" s="14"/>
      <c r="AD181" s="14"/>
      <c r="AE181" s="14"/>
      <c r="AF181" s="77"/>
      <c r="AG181" s="14"/>
      <c r="AH181" s="14"/>
      <c r="AI181" s="77"/>
      <c r="AJ181" s="77"/>
      <c r="AK181" s="77"/>
      <c r="AL181" s="68"/>
      <c r="AM181" s="68"/>
      <c r="AN181" s="77"/>
      <c r="AO181" s="14"/>
      <c r="AP181" s="14"/>
      <c r="AQ181" s="68"/>
      <c r="AR181" s="14"/>
      <c r="AS181" s="14"/>
      <c r="AT181" s="14"/>
      <c r="AU181" s="14"/>
      <c r="AV181" s="14"/>
      <c r="AW181" s="14"/>
      <c r="AX181" s="14"/>
      <c r="AY181" s="14"/>
      <c r="AZ181" s="14"/>
    </row>
    <row r="182" spans="27:52">
      <c r="AA182" s="77"/>
      <c r="AB182" s="77"/>
      <c r="AC182" s="14"/>
      <c r="AD182" s="14"/>
      <c r="AE182" s="14"/>
      <c r="AF182" s="77"/>
      <c r="AG182" s="14"/>
      <c r="AH182" s="14"/>
      <c r="AI182" s="77"/>
      <c r="AJ182" s="77"/>
      <c r="AK182" s="77"/>
      <c r="AL182" s="68"/>
      <c r="AM182" s="68"/>
      <c r="AN182" s="77"/>
      <c r="AO182" s="14"/>
      <c r="AP182" s="14"/>
      <c r="AQ182" s="68"/>
      <c r="AR182" s="14"/>
      <c r="AS182" s="14"/>
      <c r="AT182" s="14"/>
      <c r="AU182" s="14"/>
      <c r="AV182" s="14"/>
      <c r="AW182" s="14"/>
      <c r="AX182" s="14"/>
      <c r="AY182" s="14"/>
      <c r="AZ182" s="14"/>
    </row>
    <row r="183" spans="27:52">
      <c r="AA183" s="77"/>
      <c r="AB183" s="77"/>
      <c r="AC183" s="14"/>
      <c r="AD183" s="14"/>
      <c r="AE183" s="14"/>
      <c r="AF183" s="77"/>
      <c r="AG183" s="14"/>
      <c r="AH183" s="14"/>
      <c r="AI183" s="77"/>
      <c r="AJ183" s="77"/>
      <c r="AK183" s="77"/>
      <c r="AL183" s="68"/>
      <c r="AM183" s="68"/>
      <c r="AN183" s="77"/>
      <c r="AO183" s="14"/>
      <c r="AP183" s="14"/>
      <c r="AQ183" s="68"/>
      <c r="AR183" s="14"/>
      <c r="AS183" s="14"/>
      <c r="AT183" s="14"/>
      <c r="AU183" s="14"/>
      <c r="AV183" s="14"/>
      <c r="AW183" s="14"/>
      <c r="AX183" s="14"/>
      <c r="AY183" s="14"/>
      <c r="AZ183" s="14"/>
    </row>
    <row r="184" spans="27:52">
      <c r="AA184" s="77"/>
      <c r="AB184" s="77"/>
      <c r="AC184" s="14"/>
      <c r="AD184" s="14"/>
      <c r="AE184" s="14"/>
      <c r="AF184" s="77"/>
      <c r="AG184" s="14"/>
      <c r="AH184" s="14"/>
      <c r="AI184" s="77"/>
      <c r="AJ184" s="77"/>
      <c r="AK184" s="77"/>
      <c r="AL184" s="68"/>
      <c r="AM184" s="68"/>
      <c r="AN184" s="77"/>
      <c r="AO184" s="14"/>
      <c r="AP184" s="14"/>
      <c r="AQ184" s="68"/>
      <c r="AR184" s="14"/>
      <c r="AS184" s="14"/>
      <c r="AT184" s="14"/>
      <c r="AU184" s="14"/>
      <c r="AV184" s="14"/>
      <c r="AW184" s="14"/>
      <c r="AX184" s="14"/>
      <c r="AY184" s="14"/>
      <c r="AZ184" s="14"/>
    </row>
    <row r="185" spans="27:52">
      <c r="AA185" s="77"/>
      <c r="AB185" s="77"/>
      <c r="AC185" s="14"/>
      <c r="AD185" s="14"/>
      <c r="AE185" s="14"/>
      <c r="AF185" s="77"/>
      <c r="AG185" s="14"/>
      <c r="AH185" s="14"/>
      <c r="AI185" s="77"/>
      <c r="AJ185" s="77"/>
      <c r="AK185" s="77"/>
      <c r="AL185" s="68"/>
      <c r="AM185" s="68"/>
      <c r="AN185" s="77"/>
      <c r="AO185" s="14"/>
      <c r="AP185" s="14"/>
      <c r="AQ185" s="68"/>
      <c r="AR185" s="14"/>
      <c r="AS185" s="14"/>
      <c r="AT185" s="14"/>
      <c r="AU185" s="14"/>
      <c r="AV185" s="14"/>
      <c r="AW185" s="14"/>
      <c r="AX185" s="14"/>
      <c r="AY185" s="14"/>
      <c r="AZ185" s="14"/>
    </row>
    <row r="186" spans="27:52">
      <c r="AA186" s="77"/>
      <c r="AB186" s="77"/>
      <c r="AC186" s="14"/>
      <c r="AD186" s="14"/>
      <c r="AE186" s="14"/>
      <c r="AF186" s="77"/>
      <c r="AG186" s="14"/>
      <c r="AH186" s="14"/>
      <c r="AI186" s="77"/>
      <c r="AJ186" s="77"/>
      <c r="AK186" s="77"/>
      <c r="AL186" s="68"/>
      <c r="AM186" s="68"/>
      <c r="AN186" s="77"/>
      <c r="AO186" s="14"/>
      <c r="AP186" s="14"/>
      <c r="AQ186" s="68"/>
      <c r="AR186" s="14"/>
      <c r="AS186" s="14"/>
      <c r="AT186" s="14"/>
      <c r="AU186" s="14"/>
      <c r="AV186" s="14"/>
      <c r="AW186" s="14"/>
      <c r="AX186" s="14"/>
      <c r="AY186" s="14"/>
      <c r="AZ186" s="14"/>
    </row>
    <row r="187" spans="27:52">
      <c r="AA187" s="77"/>
      <c r="AB187" s="77"/>
      <c r="AC187" s="14"/>
      <c r="AD187" s="14"/>
      <c r="AE187" s="14"/>
      <c r="AF187" s="77"/>
      <c r="AG187" s="14"/>
      <c r="AH187" s="14"/>
      <c r="AI187" s="77"/>
      <c r="AJ187" s="77"/>
      <c r="AK187" s="77"/>
      <c r="AL187" s="68"/>
      <c r="AM187" s="68"/>
      <c r="AN187" s="77"/>
      <c r="AO187" s="14"/>
      <c r="AP187" s="14"/>
      <c r="AQ187" s="68"/>
      <c r="AR187" s="14"/>
      <c r="AS187" s="14"/>
      <c r="AT187" s="14"/>
      <c r="AU187" s="14"/>
      <c r="AV187" s="14"/>
      <c r="AW187" s="14"/>
      <c r="AX187" s="14"/>
      <c r="AY187" s="14"/>
      <c r="AZ187" s="14"/>
    </row>
    <row r="188" spans="27:52">
      <c r="AA188" s="77"/>
      <c r="AB188" s="77"/>
      <c r="AC188" s="14"/>
      <c r="AD188" s="14"/>
      <c r="AE188" s="14"/>
      <c r="AF188" s="77"/>
      <c r="AG188" s="14"/>
      <c r="AH188" s="14"/>
      <c r="AI188" s="77"/>
      <c r="AJ188" s="77"/>
      <c r="AK188" s="77"/>
      <c r="AL188" s="68"/>
      <c r="AM188" s="68"/>
      <c r="AN188" s="77"/>
      <c r="AO188" s="14"/>
      <c r="AP188" s="14"/>
      <c r="AQ188" s="68"/>
      <c r="AR188" s="14"/>
      <c r="AS188" s="14"/>
      <c r="AT188" s="14"/>
      <c r="AU188" s="14"/>
      <c r="AV188" s="14"/>
      <c r="AW188" s="14"/>
      <c r="AX188" s="14"/>
      <c r="AY188" s="14"/>
      <c r="AZ188" s="14"/>
    </row>
    <row r="189" spans="27:52">
      <c r="AA189" s="77"/>
      <c r="AB189" s="77"/>
      <c r="AC189" s="14"/>
      <c r="AD189" s="14"/>
      <c r="AE189" s="14"/>
      <c r="AF189" s="77"/>
      <c r="AG189" s="14"/>
      <c r="AH189" s="14"/>
      <c r="AI189" s="77"/>
      <c r="AJ189" s="77"/>
      <c r="AK189" s="77"/>
      <c r="AL189" s="68"/>
      <c r="AM189" s="68"/>
      <c r="AN189" s="77"/>
      <c r="AO189" s="14"/>
      <c r="AP189" s="14"/>
      <c r="AQ189" s="68"/>
      <c r="AR189" s="14"/>
      <c r="AS189" s="14"/>
      <c r="AT189" s="14"/>
      <c r="AU189" s="14"/>
      <c r="AV189" s="14"/>
      <c r="AW189" s="14"/>
      <c r="AX189" s="14"/>
      <c r="AY189" s="14"/>
      <c r="AZ189" s="14"/>
    </row>
    <row r="190" spans="27:52">
      <c r="AA190" s="77"/>
      <c r="AB190" s="77"/>
      <c r="AC190" s="14"/>
      <c r="AD190" s="14"/>
      <c r="AE190" s="14"/>
      <c r="AF190" s="77"/>
      <c r="AG190" s="14"/>
      <c r="AH190" s="14"/>
      <c r="AI190" s="77"/>
      <c r="AJ190" s="77"/>
      <c r="AK190" s="77"/>
      <c r="AL190" s="68"/>
      <c r="AM190" s="68"/>
      <c r="AN190" s="77"/>
      <c r="AO190" s="14"/>
      <c r="AP190" s="14"/>
      <c r="AQ190" s="68"/>
      <c r="AR190" s="14"/>
      <c r="AS190" s="14"/>
      <c r="AT190" s="14"/>
      <c r="AU190" s="14"/>
      <c r="AV190" s="14"/>
      <c r="AW190" s="14"/>
      <c r="AX190" s="14"/>
      <c r="AY190" s="14"/>
      <c r="AZ190" s="14"/>
    </row>
    <row r="191" spans="27:52">
      <c r="AA191" s="77"/>
      <c r="AB191" s="77"/>
      <c r="AC191" s="14"/>
      <c r="AD191" s="14"/>
      <c r="AE191" s="14"/>
      <c r="AF191" s="77"/>
      <c r="AG191" s="14"/>
      <c r="AH191" s="14"/>
      <c r="AI191" s="77"/>
      <c r="AJ191" s="77"/>
      <c r="AK191" s="77"/>
      <c r="AL191" s="68"/>
      <c r="AM191" s="68"/>
      <c r="AN191" s="77"/>
      <c r="AO191" s="14"/>
      <c r="AP191" s="14"/>
      <c r="AQ191" s="68"/>
      <c r="AR191" s="14"/>
      <c r="AS191" s="14"/>
      <c r="AT191" s="14"/>
      <c r="AU191" s="14"/>
      <c r="AV191" s="14"/>
      <c r="AW191" s="14"/>
      <c r="AX191" s="14"/>
      <c r="AY191" s="14"/>
      <c r="AZ191" s="14"/>
    </row>
    <row r="192" spans="27:52">
      <c r="AA192" s="77"/>
      <c r="AB192" s="77"/>
      <c r="AC192" s="14"/>
      <c r="AD192" s="14"/>
      <c r="AE192" s="14"/>
      <c r="AF192" s="77"/>
      <c r="AG192" s="14"/>
      <c r="AH192" s="14"/>
      <c r="AI192" s="77"/>
      <c r="AJ192" s="77"/>
      <c r="AK192" s="77"/>
      <c r="AL192" s="68"/>
      <c r="AM192" s="68"/>
      <c r="AN192" s="77"/>
      <c r="AO192" s="14"/>
      <c r="AP192" s="14"/>
      <c r="AQ192" s="68"/>
      <c r="AR192" s="14"/>
      <c r="AS192" s="14"/>
      <c r="AT192" s="14"/>
      <c r="AU192" s="14"/>
      <c r="AV192" s="14"/>
      <c r="AW192" s="14"/>
      <c r="AX192" s="14"/>
      <c r="AY192" s="14"/>
      <c r="AZ192" s="14"/>
    </row>
    <row r="193" spans="27:52">
      <c r="AA193" s="77"/>
      <c r="AB193" s="77"/>
      <c r="AC193" s="14"/>
      <c r="AD193" s="14"/>
      <c r="AE193" s="14"/>
      <c r="AF193" s="77"/>
      <c r="AG193" s="14"/>
      <c r="AH193" s="14"/>
      <c r="AI193" s="77"/>
      <c r="AJ193" s="77"/>
      <c r="AK193" s="77"/>
      <c r="AL193" s="68"/>
      <c r="AM193" s="68"/>
      <c r="AN193" s="77"/>
      <c r="AO193" s="14"/>
      <c r="AP193" s="14"/>
      <c r="AQ193" s="68"/>
      <c r="AR193" s="14"/>
      <c r="AS193" s="14"/>
      <c r="AT193" s="14"/>
      <c r="AU193" s="14"/>
      <c r="AV193" s="14"/>
      <c r="AW193" s="14"/>
      <c r="AX193" s="14"/>
      <c r="AY193" s="14"/>
      <c r="AZ193" s="14"/>
    </row>
    <row r="194" spans="27:52">
      <c r="AA194" s="77"/>
      <c r="AB194" s="77"/>
      <c r="AC194" s="14"/>
      <c r="AD194" s="14"/>
      <c r="AE194" s="14"/>
      <c r="AF194" s="77"/>
      <c r="AG194" s="14"/>
      <c r="AH194" s="14"/>
      <c r="AI194" s="77"/>
      <c r="AJ194" s="77"/>
      <c r="AK194" s="77"/>
      <c r="AL194" s="68"/>
      <c r="AM194" s="68"/>
      <c r="AN194" s="77"/>
      <c r="AO194" s="14"/>
      <c r="AP194" s="14"/>
      <c r="AQ194" s="68"/>
      <c r="AR194" s="14"/>
      <c r="AS194" s="14"/>
      <c r="AT194" s="14"/>
      <c r="AU194" s="14"/>
      <c r="AV194" s="14"/>
      <c r="AW194" s="14"/>
      <c r="AX194" s="14"/>
      <c r="AY194" s="14"/>
      <c r="AZ194" s="14"/>
    </row>
    <row r="195" spans="27:52">
      <c r="AA195" s="77"/>
      <c r="AB195" s="77"/>
      <c r="AC195" s="14"/>
      <c r="AD195" s="14"/>
      <c r="AE195" s="14"/>
      <c r="AF195" s="77"/>
      <c r="AG195" s="14"/>
      <c r="AH195" s="14"/>
      <c r="AI195" s="77"/>
      <c r="AJ195" s="77"/>
      <c r="AK195" s="77"/>
      <c r="AL195" s="68"/>
      <c r="AM195" s="68"/>
      <c r="AN195" s="77"/>
      <c r="AO195" s="14"/>
      <c r="AP195" s="14"/>
      <c r="AQ195" s="68"/>
      <c r="AR195" s="14"/>
      <c r="AS195" s="14"/>
      <c r="AT195" s="14"/>
      <c r="AU195" s="14"/>
      <c r="AV195" s="14"/>
      <c r="AW195" s="14"/>
      <c r="AX195" s="14"/>
      <c r="AY195" s="14"/>
      <c r="AZ195" s="14"/>
    </row>
    <row r="196" spans="27:52">
      <c r="AA196" s="77"/>
      <c r="AB196" s="77"/>
      <c r="AC196" s="14"/>
      <c r="AD196" s="14"/>
      <c r="AE196" s="14"/>
      <c r="AF196" s="77"/>
      <c r="AG196" s="14"/>
      <c r="AH196" s="14"/>
      <c r="AI196" s="77"/>
      <c r="AJ196" s="77"/>
      <c r="AK196" s="77"/>
      <c r="AL196" s="68"/>
      <c r="AM196" s="68"/>
      <c r="AN196" s="77"/>
      <c r="AO196" s="14"/>
      <c r="AP196" s="14"/>
      <c r="AQ196" s="68"/>
      <c r="AR196" s="14"/>
      <c r="AS196" s="14"/>
      <c r="AT196" s="14"/>
      <c r="AU196" s="14"/>
      <c r="AV196" s="14"/>
      <c r="AW196" s="14"/>
      <c r="AX196" s="14"/>
      <c r="AY196" s="14"/>
      <c r="AZ196" s="14"/>
    </row>
    <row r="197" spans="27:52">
      <c r="AA197" s="77"/>
      <c r="AB197" s="77"/>
      <c r="AC197" s="14"/>
      <c r="AD197" s="14"/>
      <c r="AE197" s="14"/>
      <c r="AF197" s="77"/>
      <c r="AG197" s="14"/>
      <c r="AH197" s="14"/>
      <c r="AI197" s="77"/>
      <c r="AJ197" s="77"/>
      <c r="AK197" s="77"/>
      <c r="AL197" s="68"/>
      <c r="AM197" s="68"/>
      <c r="AN197" s="77"/>
      <c r="AO197" s="14"/>
      <c r="AP197" s="14"/>
      <c r="AQ197" s="68"/>
      <c r="AR197" s="14"/>
      <c r="AS197" s="14"/>
      <c r="AT197" s="14"/>
      <c r="AU197" s="14"/>
      <c r="AV197" s="14"/>
      <c r="AW197" s="14"/>
      <c r="AX197" s="14"/>
      <c r="AY197" s="14"/>
      <c r="AZ197" s="14"/>
    </row>
    <row r="198" spans="27:52">
      <c r="AA198" s="77"/>
      <c r="AB198" s="77"/>
      <c r="AC198" s="14"/>
      <c r="AD198" s="14"/>
      <c r="AE198" s="14"/>
      <c r="AF198" s="77"/>
      <c r="AG198" s="14"/>
      <c r="AH198" s="14"/>
      <c r="AI198" s="77"/>
      <c r="AJ198" s="77"/>
      <c r="AK198" s="77"/>
      <c r="AL198" s="68"/>
      <c r="AM198" s="68"/>
      <c r="AN198" s="77"/>
      <c r="AO198" s="14"/>
      <c r="AP198" s="14"/>
      <c r="AQ198" s="68"/>
      <c r="AR198" s="14"/>
      <c r="AS198" s="14"/>
      <c r="AT198" s="14"/>
      <c r="AU198" s="14"/>
      <c r="AV198" s="14"/>
      <c r="AW198" s="14"/>
      <c r="AX198" s="14"/>
      <c r="AY198" s="14"/>
      <c r="AZ198" s="14"/>
    </row>
    <row r="199" spans="27:52">
      <c r="AA199" s="77"/>
      <c r="AB199" s="77"/>
      <c r="AC199" s="14"/>
      <c r="AD199" s="14"/>
      <c r="AE199" s="14"/>
      <c r="AF199" s="77"/>
      <c r="AG199" s="14"/>
      <c r="AH199" s="14"/>
      <c r="AI199" s="77"/>
      <c r="AJ199" s="77"/>
      <c r="AK199" s="77"/>
      <c r="AL199" s="68"/>
      <c r="AM199" s="68"/>
      <c r="AN199" s="77"/>
      <c r="AO199" s="14"/>
      <c r="AP199" s="14"/>
      <c r="AQ199" s="68"/>
      <c r="AR199" s="14"/>
      <c r="AS199" s="14"/>
      <c r="AT199" s="14"/>
      <c r="AU199" s="14"/>
      <c r="AV199" s="14"/>
      <c r="AW199" s="14"/>
      <c r="AX199" s="14"/>
      <c r="AY199" s="14"/>
      <c r="AZ199" s="14"/>
    </row>
    <row r="200" spans="27:52">
      <c r="AA200" s="77"/>
      <c r="AB200" s="77"/>
      <c r="AC200" s="14"/>
      <c r="AD200" s="14"/>
      <c r="AE200" s="14"/>
      <c r="AF200" s="77"/>
      <c r="AG200" s="14"/>
      <c r="AH200" s="14"/>
      <c r="AI200" s="77"/>
      <c r="AJ200" s="77"/>
      <c r="AK200" s="77"/>
      <c r="AL200" s="68"/>
      <c r="AM200" s="68"/>
      <c r="AN200" s="77"/>
      <c r="AO200" s="14"/>
      <c r="AP200" s="14"/>
      <c r="AQ200" s="68"/>
      <c r="AR200" s="14"/>
      <c r="AS200" s="14"/>
      <c r="AT200" s="14"/>
      <c r="AU200" s="14"/>
      <c r="AV200" s="14"/>
      <c r="AW200" s="14"/>
      <c r="AX200" s="14"/>
      <c r="AY200" s="14"/>
      <c r="AZ200" s="14"/>
    </row>
    <row r="201" spans="27:52">
      <c r="AA201" s="77"/>
      <c r="AB201" s="77"/>
      <c r="AC201" s="14"/>
      <c r="AD201" s="14"/>
      <c r="AE201" s="14"/>
      <c r="AF201" s="77"/>
      <c r="AG201" s="14"/>
      <c r="AH201" s="14"/>
      <c r="AI201" s="77"/>
      <c r="AJ201" s="77"/>
      <c r="AK201" s="77"/>
      <c r="AL201" s="68"/>
      <c r="AM201" s="68"/>
      <c r="AN201" s="77"/>
      <c r="AO201" s="14"/>
      <c r="AP201" s="14"/>
      <c r="AQ201" s="68"/>
      <c r="AR201" s="14"/>
      <c r="AS201" s="14"/>
      <c r="AT201" s="14"/>
      <c r="AU201" s="14"/>
      <c r="AV201" s="14"/>
      <c r="AW201" s="14"/>
      <c r="AX201" s="14"/>
      <c r="AY201" s="14"/>
      <c r="AZ201" s="14"/>
    </row>
    <row r="202" spans="27:52">
      <c r="AA202" s="77"/>
      <c r="AB202" s="77"/>
      <c r="AC202" s="14"/>
      <c r="AD202" s="14"/>
      <c r="AE202" s="14"/>
      <c r="AF202" s="77"/>
      <c r="AG202" s="14"/>
      <c r="AH202" s="14"/>
      <c r="AI202" s="77"/>
      <c r="AJ202" s="77"/>
      <c r="AK202" s="77"/>
      <c r="AL202" s="68"/>
      <c r="AM202" s="68"/>
      <c r="AN202" s="77"/>
      <c r="AO202" s="14"/>
      <c r="AP202" s="14"/>
      <c r="AQ202" s="68"/>
      <c r="AR202" s="14"/>
      <c r="AS202" s="14"/>
      <c r="AT202" s="14"/>
      <c r="AU202" s="14"/>
      <c r="AV202" s="14"/>
      <c r="AW202" s="14"/>
      <c r="AX202" s="14"/>
      <c r="AY202" s="14"/>
      <c r="AZ202" s="14"/>
    </row>
    <row r="203" spans="27:52">
      <c r="AA203" s="77"/>
      <c r="AB203" s="77"/>
      <c r="AC203" s="14"/>
      <c r="AD203" s="14"/>
      <c r="AE203" s="14"/>
      <c r="AF203" s="77"/>
      <c r="AG203" s="14"/>
      <c r="AH203" s="14"/>
      <c r="AI203" s="77"/>
      <c r="AJ203" s="77"/>
      <c r="AK203" s="77"/>
      <c r="AL203" s="68"/>
      <c r="AM203" s="68"/>
      <c r="AN203" s="77"/>
      <c r="AO203" s="14"/>
      <c r="AP203" s="14"/>
      <c r="AQ203" s="68"/>
      <c r="AR203" s="14"/>
      <c r="AS203" s="14"/>
      <c r="AT203" s="14"/>
      <c r="AU203" s="14"/>
      <c r="AV203" s="14"/>
      <c r="AW203" s="14"/>
      <c r="AX203" s="14"/>
      <c r="AY203" s="14"/>
      <c r="AZ203" s="14"/>
    </row>
    <row r="204" spans="27:52">
      <c r="AA204" s="77"/>
      <c r="AB204" s="77"/>
      <c r="AC204" s="14"/>
      <c r="AD204" s="14"/>
      <c r="AE204" s="14"/>
      <c r="AF204" s="77"/>
      <c r="AG204" s="14"/>
      <c r="AH204" s="14"/>
      <c r="AI204" s="77"/>
      <c r="AJ204" s="77"/>
      <c r="AK204" s="77"/>
      <c r="AL204" s="68"/>
      <c r="AM204" s="68"/>
      <c r="AN204" s="77"/>
      <c r="AO204" s="14"/>
      <c r="AP204" s="14"/>
      <c r="AQ204" s="68"/>
      <c r="AR204" s="14"/>
      <c r="AS204" s="14"/>
      <c r="AT204" s="14"/>
      <c r="AU204" s="14"/>
      <c r="AV204" s="14"/>
      <c r="AW204" s="14"/>
      <c r="AX204" s="14"/>
      <c r="AY204" s="14"/>
      <c r="AZ204" s="14"/>
    </row>
    <row r="205" spans="27:52">
      <c r="AA205" s="77"/>
      <c r="AB205" s="77"/>
      <c r="AC205" s="14"/>
      <c r="AD205" s="14"/>
      <c r="AE205" s="14"/>
      <c r="AF205" s="77"/>
      <c r="AG205" s="14"/>
      <c r="AH205" s="14"/>
      <c r="AI205" s="77"/>
      <c r="AJ205" s="77"/>
      <c r="AK205" s="77"/>
      <c r="AL205" s="68"/>
      <c r="AM205" s="68"/>
      <c r="AN205" s="77"/>
      <c r="AO205" s="14"/>
      <c r="AP205" s="14"/>
      <c r="AQ205" s="68"/>
      <c r="AR205" s="14"/>
      <c r="AS205" s="14"/>
      <c r="AT205" s="14"/>
      <c r="AU205" s="14"/>
      <c r="AV205" s="14"/>
      <c r="AW205" s="14"/>
      <c r="AX205" s="14"/>
      <c r="AY205" s="14"/>
      <c r="AZ205" s="14"/>
    </row>
    <row r="206" spans="27:52">
      <c r="AA206" s="77"/>
      <c r="AB206" s="77"/>
      <c r="AC206" s="14"/>
      <c r="AD206" s="14"/>
      <c r="AE206" s="14"/>
      <c r="AF206" s="77"/>
      <c r="AG206" s="14"/>
      <c r="AH206" s="14"/>
      <c r="AI206" s="77"/>
      <c r="AJ206" s="77"/>
      <c r="AK206" s="77"/>
      <c r="AL206" s="68"/>
      <c r="AM206" s="68"/>
      <c r="AN206" s="77"/>
      <c r="AO206" s="14"/>
      <c r="AP206" s="14"/>
      <c r="AQ206" s="68"/>
      <c r="AR206" s="14"/>
      <c r="AS206" s="14"/>
      <c r="AT206" s="14"/>
      <c r="AU206" s="14"/>
      <c r="AV206" s="14"/>
      <c r="AW206" s="14"/>
      <c r="AX206" s="14"/>
      <c r="AY206" s="14"/>
      <c r="AZ206" s="14"/>
    </row>
    <row r="207" spans="27:52">
      <c r="AA207" s="77"/>
      <c r="AB207" s="77"/>
      <c r="AC207" s="14"/>
      <c r="AD207" s="14"/>
      <c r="AE207" s="14"/>
      <c r="AF207" s="77"/>
      <c r="AG207" s="14"/>
      <c r="AH207" s="14"/>
      <c r="AI207" s="77"/>
      <c r="AJ207" s="77"/>
      <c r="AK207" s="77"/>
      <c r="AL207" s="68"/>
      <c r="AM207" s="68"/>
      <c r="AN207" s="77"/>
      <c r="AO207" s="14"/>
      <c r="AP207" s="14"/>
      <c r="AQ207" s="68"/>
      <c r="AR207" s="14"/>
      <c r="AS207" s="14"/>
      <c r="AT207" s="14"/>
      <c r="AU207" s="14"/>
      <c r="AV207" s="14"/>
      <c r="AW207" s="14"/>
      <c r="AX207" s="14"/>
      <c r="AY207" s="14"/>
      <c r="AZ207" s="14"/>
    </row>
    <row r="208" spans="27:52">
      <c r="AA208" s="77"/>
      <c r="AB208" s="77"/>
      <c r="AC208" s="14"/>
      <c r="AD208" s="14"/>
      <c r="AE208" s="14"/>
      <c r="AF208" s="77"/>
      <c r="AG208" s="14"/>
      <c r="AH208" s="14"/>
      <c r="AI208" s="77"/>
      <c r="AJ208" s="77"/>
      <c r="AK208" s="77"/>
      <c r="AL208" s="68"/>
      <c r="AM208" s="68"/>
      <c r="AN208" s="77"/>
      <c r="AO208" s="14"/>
      <c r="AP208" s="14"/>
      <c r="AQ208" s="68"/>
      <c r="AR208" s="14"/>
      <c r="AS208" s="14"/>
      <c r="AT208" s="14"/>
      <c r="AU208" s="14"/>
      <c r="AV208" s="14"/>
      <c r="AW208" s="14"/>
      <c r="AX208" s="14"/>
      <c r="AY208" s="14"/>
      <c r="AZ208" s="14"/>
    </row>
    <row r="209" spans="27:52">
      <c r="AA209" s="77"/>
      <c r="AB209" s="77"/>
      <c r="AC209" s="14"/>
      <c r="AD209" s="14"/>
      <c r="AE209" s="14"/>
      <c r="AF209" s="77"/>
      <c r="AG209" s="14"/>
      <c r="AH209" s="14"/>
      <c r="AI209" s="77"/>
      <c r="AJ209" s="77"/>
      <c r="AK209" s="77"/>
      <c r="AL209" s="68"/>
      <c r="AM209" s="68"/>
      <c r="AN209" s="77"/>
      <c r="AO209" s="14"/>
      <c r="AP209" s="14"/>
      <c r="AQ209" s="68"/>
      <c r="AR209" s="14"/>
      <c r="AS209" s="14"/>
      <c r="AT209" s="14"/>
      <c r="AU209" s="14"/>
      <c r="AV209" s="14"/>
      <c r="AW209" s="14"/>
      <c r="AX209" s="14"/>
      <c r="AY209" s="14"/>
      <c r="AZ209" s="14"/>
    </row>
    <row r="210" spans="27:52">
      <c r="AA210" s="77"/>
      <c r="AB210" s="77"/>
      <c r="AC210" s="14"/>
      <c r="AD210" s="14"/>
      <c r="AE210" s="14"/>
      <c r="AF210" s="77"/>
      <c r="AG210" s="14"/>
      <c r="AH210" s="14"/>
      <c r="AI210" s="77"/>
      <c r="AJ210" s="77"/>
      <c r="AK210" s="77"/>
      <c r="AL210" s="68"/>
      <c r="AM210" s="68"/>
      <c r="AN210" s="77"/>
      <c r="AO210" s="14"/>
      <c r="AP210" s="14"/>
      <c r="AQ210" s="68"/>
      <c r="AR210" s="14"/>
      <c r="AS210" s="14"/>
      <c r="AT210" s="14"/>
      <c r="AU210" s="14"/>
      <c r="AV210" s="14"/>
      <c r="AW210" s="14"/>
      <c r="AX210" s="14"/>
      <c r="AY210" s="14"/>
      <c r="AZ210" s="14"/>
    </row>
    <row r="211" spans="27:52">
      <c r="AA211" s="77"/>
      <c r="AB211" s="77"/>
      <c r="AC211" s="14"/>
      <c r="AD211" s="14"/>
      <c r="AE211" s="14"/>
      <c r="AF211" s="77"/>
      <c r="AG211" s="14"/>
      <c r="AH211" s="14"/>
      <c r="AI211" s="77"/>
      <c r="AJ211" s="77"/>
      <c r="AK211" s="77"/>
      <c r="AL211" s="68"/>
      <c r="AM211" s="68"/>
      <c r="AN211" s="77"/>
      <c r="AO211" s="14"/>
      <c r="AP211" s="14"/>
      <c r="AQ211" s="68"/>
      <c r="AR211" s="14"/>
      <c r="AS211" s="14"/>
      <c r="AT211" s="14"/>
      <c r="AU211" s="14"/>
      <c r="AV211" s="14"/>
      <c r="AW211" s="14"/>
      <c r="AX211" s="14"/>
      <c r="AY211" s="14"/>
      <c r="AZ211" s="14"/>
    </row>
    <row r="212" spans="27:52">
      <c r="AA212" s="77"/>
      <c r="AB212" s="77"/>
      <c r="AC212" s="14"/>
      <c r="AD212" s="14"/>
      <c r="AE212" s="14"/>
      <c r="AF212" s="77"/>
      <c r="AG212" s="14"/>
      <c r="AH212" s="14"/>
      <c r="AI212" s="77"/>
      <c r="AJ212" s="77"/>
      <c r="AK212" s="77"/>
      <c r="AL212" s="68"/>
      <c r="AM212" s="68"/>
      <c r="AN212" s="77"/>
      <c r="AO212" s="14"/>
      <c r="AP212" s="14"/>
      <c r="AQ212" s="68"/>
      <c r="AR212" s="14"/>
      <c r="AS212" s="14"/>
      <c r="AT212" s="14"/>
      <c r="AU212" s="14"/>
      <c r="AV212" s="14"/>
      <c r="AW212" s="14"/>
      <c r="AX212" s="14"/>
      <c r="AY212" s="14"/>
      <c r="AZ212" s="14"/>
    </row>
    <row r="213" spans="27:52">
      <c r="AA213" s="77"/>
      <c r="AB213" s="77"/>
      <c r="AC213" s="14"/>
      <c r="AD213" s="14"/>
      <c r="AE213" s="14"/>
      <c r="AF213" s="77"/>
      <c r="AG213" s="14"/>
      <c r="AH213" s="14"/>
      <c r="AI213" s="77"/>
      <c r="AJ213" s="77"/>
      <c r="AK213" s="77"/>
      <c r="AL213" s="68"/>
      <c r="AM213" s="68"/>
      <c r="AN213" s="77"/>
      <c r="AO213" s="14"/>
      <c r="AP213" s="14"/>
      <c r="AQ213" s="68"/>
      <c r="AR213" s="14"/>
      <c r="AS213" s="14"/>
      <c r="AT213" s="14"/>
      <c r="AU213" s="14"/>
      <c r="AV213" s="14"/>
      <c r="AW213" s="14"/>
      <c r="AX213" s="14"/>
      <c r="AY213" s="14"/>
      <c r="AZ213" s="14"/>
    </row>
    <row r="214" spans="27:52">
      <c r="AA214" s="77"/>
      <c r="AB214" s="77"/>
      <c r="AC214" s="14"/>
      <c r="AD214" s="14"/>
      <c r="AE214" s="14"/>
      <c r="AF214" s="77"/>
      <c r="AG214" s="14"/>
      <c r="AH214" s="14"/>
      <c r="AI214" s="77"/>
      <c r="AJ214" s="77"/>
      <c r="AK214" s="77"/>
      <c r="AL214" s="68"/>
      <c r="AM214" s="68"/>
      <c r="AN214" s="77"/>
      <c r="AO214" s="14"/>
      <c r="AP214" s="14"/>
      <c r="AQ214" s="68"/>
      <c r="AR214" s="14"/>
      <c r="AS214" s="14"/>
      <c r="AT214" s="14"/>
      <c r="AU214" s="14"/>
      <c r="AV214" s="14"/>
      <c r="AW214" s="14"/>
      <c r="AX214" s="14"/>
      <c r="AY214" s="14"/>
      <c r="AZ214" s="14"/>
    </row>
    <row r="215" spans="27:52">
      <c r="AA215" s="77"/>
      <c r="AB215" s="77"/>
      <c r="AC215" s="14"/>
      <c r="AD215" s="14"/>
      <c r="AE215" s="14"/>
      <c r="AF215" s="77"/>
      <c r="AG215" s="14"/>
      <c r="AH215" s="14"/>
      <c r="AI215" s="77"/>
      <c r="AJ215" s="77"/>
      <c r="AK215" s="77"/>
      <c r="AL215" s="68"/>
      <c r="AM215" s="68"/>
      <c r="AN215" s="77"/>
      <c r="AO215" s="14"/>
      <c r="AP215" s="14"/>
      <c r="AQ215" s="68"/>
      <c r="AR215" s="14"/>
      <c r="AS215" s="14"/>
      <c r="AT215" s="14"/>
      <c r="AU215" s="14"/>
      <c r="AV215" s="14"/>
      <c r="AW215" s="14"/>
      <c r="AX215" s="14"/>
      <c r="AY215" s="14"/>
      <c r="AZ215" s="14"/>
    </row>
    <row r="216" spans="27:52">
      <c r="AA216" s="77"/>
      <c r="AB216" s="77"/>
      <c r="AC216" s="14"/>
      <c r="AD216" s="14"/>
      <c r="AE216" s="14"/>
      <c r="AF216" s="77"/>
      <c r="AG216" s="14"/>
      <c r="AH216" s="14"/>
      <c r="AI216" s="77"/>
      <c r="AJ216" s="77"/>
      <c r="AK216" s="77"/>
      <c r="AL216" s="68"/>
      <c r="AM216" s="68"/>
      <c r="AN216" s="77"/>
      <c r="AO216" s="14"/>
      <c r="AP216" s="14"/>
      <c r="AQ216" s="68"/>
      <c r="AR216" s="14"/>
      <c r="AS216" s="14"/>
      <c r="AT216" s="14"/>
      <c r="AU216" s="14"/>
      <c r="AV216" s="14"/>
      <c r="AW216" s="14"/>
      <c r="AX216" s="14"/>
      <c r="AY216" s="14"/>
      <c r="AZ216" s="14"/>
    </row>
    <row r="217" spans="27:52">
      <c r="AA217" s="77"/>
      <c r="AB217" s="77"/>
      <c r="AC217" s="14"/>
      <c r="AD217" s="14"/>
      <c r="AE217" s="14"/>
      <c r="AF217" s="77"/>
      <c r="AG217" s="14"/>
      <c r="AH217" s="14"/>
      <c r="AI217" s="77"/>
      <c r="AJ217" s="77"/>
      <c r="AK217" s="77"/>
      <c r="AL217" s="68"/>
      <c r="AM217" s="68"/>
      <c r="AN217" s="77"/>
      <c r="AO217" s="14"/>
      <c r="AP217" s="14"/>
      <c r="AQ217" s="68"/>
      <c r="AR217" s="14"/>
      <c r="AS217" s="14"/>
      <c r="AT217" s="14"/>
      <c r="AU217" s="14"/>
      <c r="AV217" s="14"/>
      <c r="AW217" s="14"/>
      <c r="AX217" s="14"/>
      <c r="AY217" s="14"/>
      <c r="AZ217" s="14"/>
    </row>
    <row r="218" spans="27:52">
      <c r="AA218" s="77"/>
      <c r="AB218" s="77"/>
      <c r="AC218" s="14"/>
      <c r="AD218" s="14"/>
      <c r="AE218" s="14"/>
      <c r="AF218" s="77"/>
      <c r="AG218" s="14"/>
      <c r="AH218" s="14"/>
      <c r="AI218" s="77"/>
      <c r="AJ218" s="77"/>
      <c r="AK218" s="77"/>
      <c r="AL218" s="68"/>
      <c r="AM218" s="68"/>
      <c r="AN218" s="77"/>
      <c r="AO218" s="14"/>
      <c r="AP218" s="14"/>
      <c r="AQ218" s="68"/>
      <c r="AR218" s="14"/>
      <c r="AS218" s="14"/>
      <c r="AT218" s="14"/>
      <c r="AU218" s="14"/>
      <c r="AV218" s="14"/>
      <c r="AW218" s="14"/>
      <c r="AX218" s="14"/>
      <c r="AY218" s="14"/>
      <c r="AZ218" s="14"/>
    </row>
    <row r="219" spans="27:52">
      <c r="AA219" s="77"/>
      <c r="AB219" s="77"/>
      <c r="AC219" s="14"/>
      <c r="AD219" s="14"/>
      <c r="AE219" s="14"/>
      <c r="AF219" s="77"/>
      <c r="AG219" s="14"/>
      <c r="AH219" s="14"/>
      <c r="AI219" s="77"/>
      <c r="AJ219" s="77"/>
      <c r="AK219" s="77"/>
      <c r="AL219" s="68"/>
      <c r="AM219" s="68"/>
      <c r="AN219" s="77"/>
      <c r="AO219" s="14"/>
      <c r="AP219" s="14"/>
      <c r="AQ219" s="68"/>
      <c r="AR219" s="14"/>
      <c r="AS219" s="14"/>
      <c r="AT219" s="14"/>
      <c r="AU219" s="14"/>
      <c r="AV219" s="14"/>
      <c r="AW219" s="14"/>
      <c r="AX219" s="14"/>
      <c r="AY219" s="14"/>
      <c r="AZ219" s="14"/>
    </row>
    <row r="220" spans="27:52">
      <c r="AA220" s="77"/>
      <c r="AB220" s="77"/>
      <c r="AC220" s="14"/>
      <c r="AD220" s="14"/>
      <c r="AE220" s="14"/>
      <c r="AF220" s="77"/>
      <c r="AG220" s="14"/>
      <c r="AH220" s="14"/>
      <c r="AI220" s="77"/>
      <c r="AJ220" s="77"/>
      <c r="AK220" s="77"/>
      <c r="AL220" s="68"/>
      <c r="AM220" s="68"/>
      <c r="AN220" s="77"/>
      <c r="AO220" s="14"/>
      <c r="AP220" s="14"/>
      <c r="AQ220" s="68"/>
      <c r="AR220" s="14"/>
      <c r="AS220" s="14"/>
      <c r="AT220" s="14"/>
      <c r="AU220" s="14"/>
      <c r="AV220" s="14"/>
      <c r="AW220" s="14"/>
      <c r="AX220" s="14"/>
      <c r="AY220" s="14"/>
      <c r="AZ220" s="14"/>
    </row>
    <row r="221" spans="27:52">
      <c r="AA221" s="77"/>
      <c r="AB221" s="77"/>
      <c r="AC221" s="14"/>
      <c r="AD221" s="14"/>
      <c r="AE221" s="14"/>
      <c r="AF221" s="77"/>
      <c r="AG221" s="14"/>
      <c r="AH221" s="14"/>
      <c r="AI221" s="77"/>
      <c r="AJ221" s="77"/>
      <c r="AK221" s="77"/>
      <c r="AL221" s="68"/>
      <c r="AM221" s="68"/>
      <c r="AN221" s="77"/>
      <c r="AO221" s="14"/>
      <c r="AP221" s="14"/>
      <c r="AQ221" s="68"/>
      <c r="AR221" s="14"/>
      <c r="AS221" s="14"/>
      <c r="AT221" s="14"/>
      <c r="AU221" s="14"/>
      <c r="AV221" s="14"/>
      <c r="AW221" s="14"/>
      <c r="AX221" s="14"/>
      <c r="AY221" s="14"/>
      <c r="AZ221" s="14"/>
    </row>
    <row r="222" spans="27:52">
      <c r="AA222" s="77"/>
      <c r="AB222" s="77"/>
      <c r="AC222" s="14"/>
      <c r="AD222" s="14"/>
      <c r="AE222" s="14"/>
      <c r="AF222" s="77"/>
      <c r="AG222" s="14"/>
      <c r="AH222" s="14"/>
      <c r="AI222" s="77"/>
      <c r="AJ222" s="77"/>
      <c r="AK222" s="77"/>
      <c r="AL222" s="68"/>
      <c r="AM222" s="68"/>
      <c r="AN222" s="77"/>
      <c r="AO222" s="14"/>
      <c r="AP222" s="14"/>
      <c r="AQ222" s="68"/>
      <c r="AR222" s="14"/>
      <c r="AS222" s="14"/>
      <c r="AT222" s="14"/>
      <c r="AU222" s="14"/>
      <c r="AV222" s="14"/>
      <c r="AW222" s="14"/>
      <c r="AX222" s="14"/>
      <c r="AY222" s="14"/>
      <c r="AZ222" s="14"/>
    </row>
    <row r="223" spans="27:52">
      <c r="AA223" s="77"/>
      <c r="AB223" s="77"/>
      <c r="AC223" s="14"/>
      <c r="AD223" s="14"/>
      <c r="AE223" s="14"/>
      <c r="AF223" s="77"/>
      <c r="AG223" s="14"/>
      <c r="AH223" s="14"/>
      <c r="AI223" s="77"/>
      <c r="AJ223" s="77"/>
      <c r="AK223" s="77"/>
      <c r="AL223" s="68"/>
      <c r="AM223" s="68"/>
      <c r="AN223" s="77"/>
      <c r="AO223" s="14"/>
      <c r="AP223" s="14"/>
      <c r="AQ223" s="68"/>
      <c r="AR223" s="14"/>
      <c r="AS223" s="14"/>
      <c r="AT223" s="14"/>
      <c r="AU223" s="14"/>
      <c r="AV223" s="14"/>
      <c r="AW223" s="14"/>
      <c r="AX223" s="14"/>
      <c r="AY223" s="14"/>
      <c r="AZ223" s="14"/>
    </row>
    <row r="224" spans="27:52">
      <c r="AA224" s="77"/>
      <c r="AB224" s="77"/>
      <c r="AC224" s="14"/>
      <c r="AD224" s="14"/>
      <c r="AE224" s="14"/>
      <c r="AF224" s="77"/>
      <c r="AG224" s="14"/>
      <c r="AH224" s="14"/>
      <c r="AI224" s="77"/>
      <c r="AJ224" s="77"/>
      <c r="AK224" s="77"/>
      <c r="AL224" s="68"/>
      <c r="AM224" s="68"/>
      <c r="AN224" s="77"/>
      <c r="AO224" s="14"/>
      <c r="AP224" s="14"/>
      <c r="AQ224" s="68"/>
      <c r="AR224" s="14"/>
      <c r="AS224" s="14"/>
      <c r="AT224" s="14"/>
      <c r="AU224" s="14"/>
      <c r="AV224" s="14"/>
      <c r="AW224" s="14"/>
      <c r="AX224" s="14"/>
      <c r="AY224" s="14"/>
      <c r="AZ224" s="14"/>
    </row>
    <row r="225" spans="27:52">
      <c r="AA225" s="77"/>
      <c r="AB225" s="77"/>
      <c r="AC225" s="14"/>
      <c r="AD225" s="14"/>
      <c r="AE225" s="14"/>
      <c r="AF225" s="77"/>
      <c r="AG225" s="14"/>
      <c r="AH225" s="14"/>
      <c r="AI225" s="77"/>
      <c r="AJ225" s="77"/>
      <c r="AK225" s="77"/>
      <c r="AL225" s="68"/>
      <c r="AM225" s="68"/>
      <c r="AN225" s="77"/>
      <c r="AO225" s="14"/>
      <c r="AP225" s="14"/>
      <c r="AQ225" s="68"/>
      <c r="AR225" s="14"/>
      <c r="AS225" s="14"/>
      <c r="AT225" s="14"/>
      <c r="AU225" s="14"/>
      <c r="AV225" s="14"/>
      <c r="AW225" s="14"/>
      <c r="AX225" s="14"/>
      <c r="AY225" s="14"/>
      <c r="AZ225" s="14"/>
    </row>
    <row r="226" spans="27:52">
      <c r="AA226" s="77"/>
      <c r="AB226" s="77"/>
      <c r="AC226" s="14"/>
      <c r="AD226" s="14"/>
      <c r="AE226" s="14"/>
      <c r="AF226" s="77"/>
      <c r="AG226" s="14"/>
      <c r="AH226" s="14"/>
      <c r="AI226" s="77"/>
      <c r="AJ226" s="77"/>
      <c r="AK226" s="77"/>
      <c r="AL226" s="68"/>
      <c r="AM226" s="68"/>
      <c r="AN226" s="77"/>
      <c r="AO226" s="14"/>
      <c r="AP226" s="14"/>
      <c r="AQ226" s="68"/>
      <c r="AR226" s="14"/>
      <c r="AS226" s="14"/>
      <c r="AT226" s="14"/>
      <c r="AU226" s="14"/>
      <c r="AV226" s="14"/>
      <c r="AW226" s="14"/>
      <c r="AX226" s="14"/>
      <c r="AY226" s="14"/>
      <c r="AZ226" s="14"/>
    </row>
    <row r="227" spans="27:52">
      <c r="AA227" s="77"/>
      <c r="AB227" s="77"/>
      <c r="AC227" s="14"/>
      <c r="AD227" s="14"/>
      <c r="AE227" s="14"/>
      <c r="AF227" s="77"/>
      <c r="AG227" s="14"/>
      <c r="AH227" s="14"/>
      <c r="AI227" s="77"/>
      <c r="AJ227" s="77"/>
      <c r="AK227" s="77"/>
      <c r="AL227" s="68"/>
      <c r="AM227" s="68"/>
      <c r="AN227" s="77"/>
      <c r="AO227" s="14"/>
      <c r="AP227" s="14"/>
      <c r="AQ227" s="68"/>
      <c r="AR227" s="14"/>
      <c r="AS227" s="14"/>
      <c r="AT227" s="14"/>
      <c r="AU227" s="14"/>
      <c r="AV227" s="14"/>
      <c r="AW227" s="14"/>
      <c r="AX227" s="14"/>
      <c r="AY227" s="14"/>
      <c r="AZ227" s="14"/>
    </row>
    <row r="228" spans="27:52">
      <c r="AA228" s="77"/>
      <c r="AB228" s="77"/>
      <c r="AC228" s="14"/>
      <c r="AD228" s="14"/>
      <c r="AE228" s="14"/>
      <c r="AF228" s="77"/>
      <c r="AG228" s="14"/>
      <c r="AH228" s="14"/>
      <c r="AI228" s="77"/>
      <c r="AJ228" s="77"/>
      <c r="AK228" s="77"/>
      <c r="AL228" s="68"/>
      <c r="AM228" s="68"/>
      <c r="AN228" s="77"/>
      <c r="AO228" s="14"/>
      <c r="AP228" s="14"/>
      <c r="AQ228" s="68"/>
      <c r="AR228" s="14"/>
      <c r="AS228" s="14"/>
      <c r="AT228" s="14"/>
      <c r="AU228" s="14"/>
      <c r="AV228" s="14"/>
      <c r="AW228" s="14"/>
      <c r="AX228" s="14"/>
      <c r="AY228" s="14"/>
      <c r="AZ228" s="14"/>
    </row>
    <row r="229" spans="27:52">
      <c r="AA229" s="77"/>
      <c r="AB229" s="77"/>
      <c r="AC229" s="14"/>
      <c r="AD229" s="14"/>
      <c r="AE229" s="14"/>
      <c r="AF229" s="77"/>
      <c r="AG229" s="14"/>
      <c r="AH229" s="14"/>
      <c r="AI229" s="77"/>
      <c r="AJ229" s="77"/>
      <c r="AK229" s="77"/>
      <c r="AL229" s="68"/>
      <c r="AM229" s="68"/>
      <c r="AN229" s="77"/>
      <c r="AO229" s="14"/>
      <c r="AP229" s="14"/>
      <c r="AQ229" s="68"/>
      <c r="AR229" s="14"/>
      <c r="AS229" s="14"/>
      <c r="AT229" s="14"/>
      <c r="AU229" s="14"/>
      <c r="AV229" s="14"/>
      <c r="AW229" s="14"/>
      <c r="AX229" s="14"/>
      <c r="AY229" s="14"/>
      <c r="AZ229" s="14"/>
    </row>
    <row r="230" spans="27:52">
      <c r="AA230" s="77"/>
      <c r="AB230" s="77"/>
      <c r="AC230" s="14"/>
      <c r="AD230" s="14"/>
      <c r="AE230" s="14"/>
      <c r="AF230" s="77"/>
      <c r="AG230" s="14"/>
      <c r="AH230" s="14"/>
      <c r="AI230" s="77"/>
      <c r="AJ230" s="77"/>
      <c r="AK230" s="77"/>
      <c r="AL230" s="68"/>
      <c r="AM230" s="68"/>
      <c r="AN230" s="77"/>
      <c r="AO230" s="14"/>
      <c r="AP230" s="14"/>
      <c r="AQ230" s="68"/>
      <c r="AR230" s="14"/>
      <c r="AS230" s="14"/>
      <c r="AT230" s="14"/>
      <c r="AU230" s="14"/>
      <c r="AV230" s="14"/>
      <c r="AW230" s="14"/>
      <c r="AX230" s="14"/>
      <c r="AY230" s="14"/>
      <c r="AZ230" s="14"/>
    </row>
    <row r="231" spans="27:52">
      <c r="AA231" s="77"/>
      <c r="AB231" s="77"/>
      <c r="AC231" s="14"/>
      <c r="AD231" s="14"/>
      <c r="AE231" s="14"/>
      <c r="AF231" s="77"/>
      <c r="AG231" s="14"/>
      <c r="AH231" s="14"/>
      <c r="AI231" s="77"/>
      <c r="AJ231" s="77"/>
      <c r="AK231" s="77"/>
      <c r="AL231" s="68"/>
      <c r="AM231" s="68"/>
      <c r="AN231" s="77"/>
      <c r="AO231" s="14"/>
      <c r="AP231" s="14"/>
      <c r="AQ231" s="68"/>
      <c r="AR231" s="14"/>
      <c r="AS231" s="14"/>
      <c r="AT231" s="14"/>
      <c r="AU231" s="14"/>
      <c r="AV231" s="14"/>
      <c r="AW231" s="14"/>
      <c r="AX231" s="14"/>
      <c r="AY231" s="14"/>
      <c r="AZ231" s="14"/>
    </row>
    <row r="232" spans="27:52">
      <c r="AA232" s="77"/>
      <c r="AB232" s="77"/>
      <c r="AC232" s="14"/>
      <c r="AD232" s="14"/>
      <c r="AE232" s="14"/>
      <c r="AF232" s="77"/>
      <c r="AG232" s="14"/>
      <c r="AH232" s="14"/>
      <c r="AI232" s="77"/>
      <c r="AJ232" s="77"/>
      <c r="AK232" s="77"/>
      <c r="AL232" s="68"/>
      <c r="AM232" s="68"/>
      <c r="AN232" s="77"/>
      <c r="AO232" s="14"/>
      <c r="AP232" s="14"/>
      <c r="AQ232" s="68"/>
      <c r="AR232" s="14"/>
      <c r="AS232" s="14"/>
      <c r="AT232" s="14"/>
      <c r="AU232" s="14"/>
      <c r="AV232" s="14"/>
      <c r="AW232" s="14"/>
      <c r="AX232" s="14"/>
      <c r="AY232" s="14"/>
      <c r="AZ232" s="14"/>
    </row>
    <row r="233" spans="27:52">
      <c r="AA233" s="77"/>
      <c r="AB233" s="77"/>
      <c r="AC233" s="14"/>
      <c r="AD233" s="14"/>
      <c r="AE233" s="14"/>
      <c r="AF233" s="77"/>
      <c r="AG233" s="14"/>
      <c r="AH233" s="14"/>
      <c r="AI233" s="77"/>
      <c r="AJ233" s="77"/>
      <c r="AK233" s="77"/>
      <c r="AL233" s="68"/>
      <c r="AM233" s="68"/>
      <c r="AN233" s="77"/>
      <c r="AO233" s="14"/>
      <c r="AP233" s="14"/>
      <c r="AQ233" s="68"/>
      <c r="AR233" s="14"/>
      <c r="AS233" s="14"/>
      <c r="AT233" s="14"/>
      <c r="AU233" s="14"/>
      <c r="AV233" s="14"/>
      <c r="AW233" s="14"/>
      <c r="AX233" s="14"/>
      <c r="AY233" s="14"/>
      <c r="AZ233" s="14"/>
    </row>
    <row r="234" spans="27:52">
      <c r="AA234" s="77"/>
      <c r="AB234" s="77"/>
      <c r="AC234" s="14"/>
      <c r="AD234" s="14"/>
      <c r="AE234" s="14"/>
      <c r="AF234" s="77"/>
      <c r="AG234" s="14"/>
      <c r="AH234" s="14"/>
      <c r="AI234" s="77"/>
      <c r="AJ234" s="77"/>
      <c r="AK234" s="77"/>
      <c r="AL234" s="68"/>
      <c r="AM234" s="68"/>
      <c r="AN234" s="77"/>
      <c r="AO234" s="14"/>
      <c r="AP234" s="14"/>
      <c r="AQ234" s="68"/>
      <c r="AR234" s="14"/>
      <c r="AS234" s="14"/>
      <c r="AT234" s="14"/>
      <c r="AU234" s="14"/>
      <c r="AV234" s="14"/>
      <c r="AW234" s="14"/>
      <c r="AX234" s="14"/>
      <c r="AY234" s="14"/>
      <c r="AZ234" s="14"/>
    </row>
    <row r="235" spans="27:52">
      <c r="AA235" s="77"/>
      <c r="AB235" s="77"/>
      <c r="AC235" s="14"/>
      <c r="AD235" s="14"/>
      <c r="AE235" s="14"/>
      <c r="AF235" s="77"/>
      <c r="AG235" s="14"/>
      <c r="AH235" s="14"/>
      <c r="AI235" s="77"/>
      <c r="AJ235" s="77"/>
      <c r="AK235" s="77"/>
      <c r="AL235" s="68"/>
      <c r="AM235" s="68"/>
      <c r="AN235" s="77"/>
      <c r="AO235" s="14"/>
      <c r="AP235" s="14"/>
      <c r="AQ235" s="68"/>
      <c r="AR235" s="14"/>
      <c r="AS235" s="14"/>
      <c r="AT235" s="14"/>
      <c r="AU235" s="14"/>
      <c r="AV235" s="14"/>
      <c r="AW235" s="14"/>
      <c r="AX235" s="14"/>
      <c r="AY235" s="14"/>
      <c r="AZ235" s="14"/>
    </row>
    <row r="236" spans="27:52">
      <c r="AA236" s="77"/>
      <c r="AB236" s="77"/>
      <c r="AC236" s="14"/>
      <c r="AD236" s="14"/>
      <c r="AE236" s="14"/>
      <c r="AF236" s="77"/>
      <c r="AG236" s="14"/>
      <c r="AH236" s="14"/>
      <c r="AI236" s="77"/>
      <c r="AJ236" s="77"/>
      <c r="AK236" s="77"/>
      <c r="AL236" s="68"/>
      <c r="AM236" s="68"/>
      <c r="AN236" s="77"/>
      <c r="AO236" s="14"/>
      <c r="AP236" s="14"/>
      <c r="AQ236" s="68"/>
      <c r="AR236" s="14"/>
      <c r="AS236" s="14"/>
      <c r="AT236" s="14"/>
      <c r="AU236" s="14"/>
      <c r="AV236" s="14"/>
      <c r="AW236" s="14"/>
      <c r="AX236" s="14"/>
      <c r="AY236" s="14"/>
      <c r="AZ236" s="14"/>
    </row>
    <row r="237" spans="27:52">
      <c r="AA237" s="77"/>
      <c r="AB237" s="77"/>
      <c r="AC237" s="14"/>
      <c r="AD237" s="14"/>
      <c r="AE237" s="14"/>
      <c r="AF237" s="77"/>
      <c r="AG237" s="14"/>
      <c r="AH237" s="14"/>
      <c r="AI237" s="77"/>
      <c r="AJ237" s="77"/>
      <c r="AK237" s="77"/>
      <c r="AL237" s="68"/>
      <c r="AM237" s="68"/>
      <c r="AN237" s="77"/>
      <c r="AO237" s="14"/>
      <c r="AP237" s="14"/>
      <c r="AQ237" s="68"/>
      <c r="AR237" s="14"/>
      <c r="AS237" s="14"/>
      <c r="AT237" s="14"/>
      <c r="AU237" s="14"/>
      <c r="AV237" s="14"/>
      <c r="AW237" s="14"/>
      <c r="AX237" s="14"/>
      <c r="AY237" s="14"/>
      <c r="AZ237" s="14"/>
    </row>
    <row r="238" spans="27:52">
      <c r="AA238" s="77"/>
      <c r="AB238" s="77"/>
      <c r="AC238" s="14"/>
      <c r="AD238" s="14"/>
      <c r="AE238" s="14"/>
      <c r="AF238" s="77"/>
      <c r="AG238" s="14"/>
      <c r="AH238" s="14"/>
      <c r="AI238" s="77"/>
      <c r="AJ238" s="77"/>
      <c r="AK238" s="77"/>
      <c r="AL238" s="68"/>
      <c r="AM238" s="68"/>
      <c r="AN238" s="77"/>
      <c r="AO238" s="14"/>
      <c r="AP238" s="14"/>
      <c r="AQ238" s="68"/>
      <c r="AR238" s="14"/>
      <c r="AS238" s="14"/>
      <c r="AT238" s="14"/>
      <c r="AU238" s="14"/>
      <c r="AV238" s="14"/>
      <c r="AW238" s="14"/>
      <c r="AX238" s="14"/>
      <c r="AY238" s="14"/>
      <c r="AZ238" s="14"/>
    </row>
    <row r="239" spans="27:52">
      <c r="AA239" s="77"/>
      <c r="AB239" s="77"/>
      <c r="AC239" s="14"/>
      <c r="AD239" s="14"/>
      <c r="AE239" s="14"/>
      <c r="AF239" s="77"/>
      <c r="AG239" s="14"/>
      <c r="AH239" s="14"/>
      <c r="AI239" s="77"/>
      <c r="AJ239" s="77"/>
      <c r="AK239" s="77"/>
      <c r="AL239" s="68"/>
      <c r="AM239" s="68"/>
      <c r="AN239" s="77"/>
      <c r="AO239" s="14"/>
      <c r="AP239" s="14"/>
      <c r="AQ239" s="68"/>
      <c r="AR239" s="14"/>
      <c r="AS239" s="14"/>
      <c r="AT239" s="14"/>
      <c r="AU239" s="14"/>
      <c r="AV239" s="14"/>
      <c r="AW239" s="14"/>
      <c r="AX239" s="14"/>
      <c r="AY239" s="14"/>
      <c r="AZ239" s="14"/>
    </row>
    <row r="240" spans="27:52">
      <c r="AA240" s="77"/>
      <c r="AB240" s="77"/>
      <c r="AC240" s="14"/>
      <c r="AD240" s="14"/>
      <c r="AE240" s="14"/>
      <c r="AF240" s="77"/>
      <c r="AG240" s="14"/>
      <c r="AH240" s="14"/>
      <c r="AI240" s="77"/>
      <c r="AJ240" s="77"/>
      <c r="AK240" s="77"/>
      <c r="AL240" s="68"/>
      <c r="AM240" s="68"/>
      <c r="AN240" s="77"/>
      <c r="AO240" s="14"/>
      <c r="AP240" s="14"/>
      <c r="AQ240" s="68"/>
      <c r="AR240" s="14"/>
      <c r="AS240" s="14"/>
      <c r="AT240" s="14"/>
      <c r="AU240" s="14"/>
      <c r="AV240" s="14"/>
      <c r="AW240" s="14"/>
      <c r="AX240" s="14"/>
      <c r="AY240" s="14"/>
      <c r="AZ240" s="14"/>
    </row>
    <row r="241" spans="27:52">
      <c r="AA241" s="77"/>
      <c r="AB241" s="77"/>
      <c r="AC241" s="14"/>
      <c r="AD241" s="14"/>
      <c r="AE241" s="14"/>
      <c r="AF241" s="77"/>
      <c r="AG241" s="14"/>
      <c r="AH241" s="14"/>
      <c r="AI241" s="77"/>
      <c r="AJ241" s="77"/>
      <c r="AK241" s="77"/>
      <c r="AL241" s="68"/>
      <c r="AM241" s="68"/>
      <c r="AN241" s="77"/>
      <c r="AO241" s="14"/>
      <c r="AP241" s="14"/>
      <c r="AQ241" s="68"/>
      <c r="AR241" s="14"/>
      <c r="AS241" s="14"/>
      <c r="AT241" s="14"/>
      <c r="AU241" s="14"/>
      <c r="AV241" s="14"/>
      <c r="AW241" s="14"/>
      <c r="AX241" s="14"/>
      <c r="AY241" s="14"/>
      <c r="AZ241" s="14"/>
    </row>
    <row r="242" spans="27:52">
      <c r="AA242" s="77"/>
      <c r="AB242" s="77"/>
      <c r="AC242" s="14"/>
      <c r="AD242" s="14"/>
      <c r="AE242" s="14"/>
      <c r="AF242" s="77"/>
      <c r="AG242" s="14"/>
      <c r="AH242" s="14"/>
      <c r="AI242" s="77"/>
      <c r="AJ242" s="77"/>
      <c r="AK242" s="77"/>
      <c r="AL242" s="68"/>
      <c r="AM242" s="68"/>
      <c r="AN242" s="77"/>
      <c r="AO242" s="14"/>
      <c r="AP242" s="14"/>
      <c r="AQ242" s="68"/>
      <c r="AR242" s="14"/>
      <c r="AS242" s="14"/>
      <c r="AT242" s="14"/>
      <c r="AU242" s="14"/>
      <c r="AV242" s="14"/>
      <c r="AW242" s="14"/>
      <c r="AX242" s="14"/>
      <c r="AY242" s="14"/>
      <c r="AZ242" s="14"/>
    </row>
    <row r="243" spans="27:52">
      <c r="AA243" s="77"/>
      <c r="AB243" s="77"/>
      <c r="AC243" s="14"/>
      <c r="AD243" s="14"/>
      <c r="AE243" s="14"/>
      <c r="AF243" s="77"/>
      <c r="AG243" s="14"/>
      <c r="AH243" s="14"/>
      <c r="AI243" s="77"/>
      <c r="AJ243" s="77"/>
      <c r="AK243" s="77"/>
      <c r="AL243" s="68"/>
      <c r="AM243" s="68"/>
      <c r="AN243" s="77"/>
      <c r="AO243" s="14"/>
      <c r="AP243" s="14"/>
      <c r="AQ243" s="68"/>
      <c r="AR243" s="14"/>
      <c r="AS243" s="14"/>
      <c r="AT243" s="14"/>
      <c r="AU243" s="14"/>
      <c r="AV243" s="14"/>
      <c r="AW243" s="14"/>
      <c r="AX243" s="14"/>
      <c r="AY243" s="14"/>
      <c r="AZ243" s="14"/>
    </row>
    <row r="244" spans="27:52">
      <c r="AA244" s="77"/>
      <c r="AB244" s="77"/>
      <c r="AC244" s="14"/>
      <c r="AD244" s="14"/>
      <c r="AE244" s="14"/>
      <c r="AF244" s="77"/>
      <c r="AG244" s="14"/>
      <c r="AH244" s="14"/>
      <c r="AI244" s="77"/>
      <c r="AJ244" s="77"/>
      <c r="AK244" s="77"/>
      <c r="AL244" s="68"/>
      <c r="AM244" s="68"/>
      <c r="AN244" s="77"/>
      <c r="AO244" s="14"/>
      <c r="AP244" s="14"/>
      <c r="AQ244" s="68"/>
      <c r="AR244" s="14"/>
      <c r="AS244" s="14"/>
      <c r="AT244" s="14"/>
      <c r="AU244" s="14"/>
      <c r="AV244" s="14"/>
      <c r="AW244" s="14"/>
      <c r="AX244" s="14"/>
      <c r="AY244" s="14"/>
      <c r="AZ244" s="14"/>
    </row>
    <row r="245" spans="27:52">
      <c r="AA245" s="77"/>
      <c r="AB245" s="77"/>
      <c r="AC245" s="14"/>
      <c r="AD245" s="14"/>
      <c r="AE245" s="14"/>
      <c r="AF245" s="77"/>
      <c r="AG245" s="14"/>
      <c r="AH245" s="14"/>
      <c r="AI245" s="77"/>
      <c r="AJ245" s="77"/>
      <c r="AK245" s="77"/>
      <c r="AL245" s="68"/>
      <c r="AM245" s="68"/>
      <c r="AN245" s="77"/>
      <c r="AO245" s="14"/>
      <c r="AP245" s="14"/>
      <c r="AQ245" s="68"/>
      <c r="AR245" s="14"/>
      <c r="AS245" s="14"/>
      <c r="AT245" s="14"/>
      <c r="AU245" s="14"/>
      <c r="AV245" s="14"/>
      <c r="AW245" s="14"/>
      <c r="AX245" s="14"/>
      <c r="AY245" s="14"/>
      <c r="AZ245" s="14"/>
    </row>
    <row r="246" spans="27:52">
      <c r="AA246" s="77"/>
      <c r="AB246" s="77"/>
      <c r="AC246" s="14"/>
      <c r="AD246" s="14"/>
      <c r="AE246" s="14"/>
      <c r="AF246" s="77"/>
      <c r="AG246" s="14"/>
      <c r="AH246" s="14"/>
      <c r="AI246" s="77"/>
      <c r="AJ246" s="77"/>
      <c r="AK246" s="77"/>
      <c r="AL246" s="68"/>
      <c r="AM246" s="68"/>
      <c r="AN246" s="77"/>
      <c r="AO246" s="14"/>
      <c r="AP246" s="14"/>
      <c r="AQ246" s="68"/>
      <c r="AR246" s="14"/>
      <c r="AS246" s="14"/>
      <c r="AT246" s="14"/>
      <c r="AU246" s="14"/>
      <c r="AV246" s="14"/>
      <c r="AW246" s="14"/>
      <c r="AX246" s="14"/>
      <c r="AY246" s="14"/>
      <c r="AZ246" s="14"/>
    </row>
    <row r="247" spans="27:52">
      <c r="AA247" s="77"/>
      <c r="AB247" s="77"/>
      <c r="AC247" s="14"/>
      <c r="AD247" s="14"/>
      <c r="AE247" s="14"/>
      <c r="AF247" s="77"/>
      <c r="AG247" s="14"/>
      <c r="AH247" s="14"/>
      <c r="AI247" s="77"/>
      <c r="AJ247" s="77"/>
      <c r="AK247" s="77"/>
      <c r="AL247" s="68"/>
      <c r="AM247" s="68"/>
      <c r="AN247" s="77"/>
      <c r="AO247" s="14"/>
      <c r="AP247" s="14"/>
      <c r="AQ247" s="68"/>
      <c r="AR247" s="14"/>
      <c r="AS247" s="14"/>
      <c r="AT247" s="14"/>
      <c r="AU247" s="14"/>
      <c r="AV247" s="14"/>
      <c r="AW247" s="14"/>
      <c r="AX247" s="14"/>
      <c r="AY247" s="14"/>
      <c r="AZ247" s="14"/>
    </row>
    <row r="248" spans="27:52">
      <c r="AA248" s="77"/>
      <c r="AB248" s="77"/>
      <c r="AC248" s="14"/>
      <c r="AD248" s="14"/>
      <c r="AE248" s="14"/>
      <c r="AF248" s="77"/>
      <c r="AG248" s="14"/>
      <c r="AH248" s="14"/>
      <c r="AI248" s="77"/>
      <c r="AJ248" s="77"/>
      <c r="AK248" s="77"/>
      <c r="AL248" s="68"/>
      <c r="AM248" s="68"/>
      <c r="AN248" s="77"/>
      <c r="AO248" s="14"/>
      <c r="AP248" s="14"/>
      <c r="AQ248" s="68"/>
      <c r="AR248" s="14"/>
      <c r="AS248" s="14"/>
      <c r="AT248" s="14"/>
      <c r="AU248" s="14"/>
      <c r="AV248" s="14"/>
      <c r="AW248" s="14"/>
      <c r="AX248" s="14"/>
      <c r="AY248" s="14"/>
      <c r="AZ248" s="14"/>
    </row>
    <row r="249" spans="27:52">
      <c r="AA249" s="77"/>
      <c r="AB249" s="77"/>
      <c r="AC249" s="14"/>
      <c r="AD249" s="14"/>
      <c r="AE249" s="14"/>
      <c r="AF249" s="77"/>
      <c r="AG249" s="14"/>
      <c r="AH249" s="14"/>
      <c r="AI249" s="77"/>
      <c r="AJ249" s="77"/>
      <c r="AK249" s="77"/>
      <c r="AL249" s="68"/>
      <c r="AM249" s="68"/>
      <c r="AN249" s="77"/>
      <c r="AO249" s="14"/>
      <c r="AP249" s="14"/>
      <c r="AQ249" s="68"/>
      <c r="AR249" s="14"/>
      <c r="AS249" s="14"/>
      <c r="AT249" s="14"/>
      <c r="AU249" s="14"/>
      <c r="AV249" s="14"/>
      <c r="AW249" s="14"/>
      <c r="AX249" s="14"/>
      <c r="AY249" s="14"/>
      <c r="AZ249" s="14"/>
    </row>
    <row r="250" spans="27:52">
      <c r="AA250" s="77"/>
      <c r="AB250" s="77"/>
      <c r="AC250" s="14"/>
      <c r="AD250" s="14"/>
      <c r="AE250" s="14"/>
      <c r="AF250" s="77"/>
      <c r="AG250" s="14"/>
      <c r="AH250" s="14"/>
      <c r="AI250" s="77"/>
      <c r="AJ250" s="77"/>
      <c r="AK250" s="77"/>
      <c r="AL250" s="68"/>
      <c r="AM250" s="68"/>
      <c r="AN250" s="77"/>
      <c r="AO250" s="14"/>
      <c r="AP250" s="14"/>
      <c r="AQ250" s="68"/>
      <c r="AR250" s="14"/>
      <c r="AS250" s="14"/>
      <c r="AT250" s="14"/>
      <c r="AU250" s="14"/>
      <c r="AV250" s="14"/>
      <c r="AW250" s="14"/>
      <c r="AX250" s="14"/>
      <c r="AY250" s="14"/>
      <c r="AZ250" s="14"/>
    </row>
    <row r="251" spans="27:52">
      <c r="AA251" s="77"/>
      <c r="AB251" s="77"/>
      <c r="AC251" s="14"/>
      <c r="AD251" s="14"/>
      <c r="AE251" s="14"/>
      <c r="AF251" s="77"/>
      <c r="AG251" s="14"/>
      <c r="AH251" s="14"/>
      <c r="AI251" s="77"/>
      <c r="AJ251" s="77"/>
      <c r="AK251" s="77"/>
      <c r="AL251" s="68"/>
      <c r="AM251" s="68"/>
      <c r="AN251" s="77"/>
      <c r="AO251" s="14"/>
      <c r="AP251" s="14"/>
      <c r="AQ251" s="68"/>
      <c r="AR251" s="14"/>
      <c r="AS251" s="14"/>
      <c r="AT251" s="14"/>
      <c r="AU251" s="14"/>
      <c r="AV251" s="14"/>
      <c r="AW251" s="14"/>
      <c r="AX251" s="14"/>
      <c r="AY251" s="14"/>
      <c r="AZ251" s="14"/>
    </row>
    <row r="252" spans="27:52">
      <c r="AA252" s="77"/>
      <c r="AB252" s="77"/>
      <c r="AC252" s="14"/>
      <c r="AD252" s="14"/>
      <c r="AE252" s="14"/>
      <c r="AF252" s="77"/>
      <c r="AG252" s="14"/>
      <c r="AH252" s="14"/>
      <c r="AI252" s="77"/>
      <c r="AJ252" s="77"/>
      <c r="AK252" s="77"/>
      <c r="AL252" s="68"/>
      <c r="AM252" s="68"/>
      <c r="AN252" s="77"/>
      <c r="AO252" s="14"/>
      <c r="AP252" s="14"/>
      <c r="AQ252" s="68"/>
      <c r="AR252" s="14"/>
      <c r="AS252" s="14"/>
      <c r="AT252" s="14"/>
      <c r="AU252" s="14"/>
      <c r="AV252" s="14"/>
      <c r="AW252" s="14"/>
      <c r="AX252" s="14"/>
      <c r="AY252" s="14"/>
      <c r="AZ252" s="14"/>
    </row>
    <row r="253" spans="27:52">
      <c r="AA253" s="77"/>
      <c r="AB253" s="77"/>
      <c r="AC253" s="14"/>
      <c r="AD253" s="14"/>
      <c r="AE253" s="14"/>
      <c r="AF253" s="77"/>
      <c r="AG253" s="14"/>
      <c r="AH253" s="14"/>
      <c r="AI253" s="77"/>
      <c r="AJ253" s="77"/>
      <c r="AK253" s="77"/>
      <c r="AL253" s="68"/>
      <c r="AM253" s="68"/>
      <c r="AN253" s="77"/>
      <c r="AO253" s="14"/>
      <c r="AP253" s="14"/>
      <c r="AQ253" s="68"/>
      <c r="AR253" s="14"/>
      <c r="AS253" s="14"/>
      <c r="AT253" s="14"/>
      <c r="AU253" s="14"/>
      <c r="AV253" s="14"/>
      <c r="AW253" s="14"/>
      <c r="AX253" s="14"/>
      <c r="AY253" s="14"/>
      <c r="AZ253" s="14"/>
    </row>
    <row r="254" spans="27:52">
      <c r="AA254" s="77"/>
      <c r="AB254" s="77"/>
      <c r="AC254" s="14"/>
      <c r="AD254" s="14"/>
      <c r="AE254" s="14"/>
      <c r="AF254" s="77"/>
      <c r="AG254" s="14"/>
      <c r="AH254" s="14"/>
      <c r="AI254" s="77"/>
      <c r="AJ254" s="77"/>
      <c r="AK254" s="77"/>
      <c r="AL254" s="68"/>
      <c r="AM254" s="68"/>
      <c r="AN254" s="77"/>
      <c r="AO254" s="14"/>
      <c r="AP254" s="14"/>
      <c r="AQ254" s="68"/>
      <c r="AR254" s="14"/>
      <c r="AS254" s="14"/>
      <c r="AT254" s="14"/>
      <c r="AU254" s="14"/>
      <c r="AV254" s="14"/>
      <c r="AW254" s="14"/>
      <c r="AX254" s="14"/>
      <c r="AY254" s="14"/>
      <c r="AZ254" s="14"/>
    </row>
    <row r="255" spans="27:52">
      <c r="AA255" s="77"/>
      <c r="AB255" s="77"/>
      <c r="AC255" s="14"/>
      <c r="AD255" s="14"/>
      <c r="AE255" s="14"/>
      <c r="AF255" s="77"/>
      <c r="AG255" s="14"/>
      <c r="AH255" s="14"/>
      <c r="AI255" s="77"/>
      <c r="AJ255" s="77"/>
      <c r="AK255" s="77"/>
      <c r="AL255" s="68"/>
      <c r="AM255" s="68"/>
      <c r="AN255" s="77"/>
      <c r="AO255" s="14"/>
      <c r="AP255" s="14"/>
      <c r="AQ255" s="68"/>
      <c r="AR255" s="14"/>
      <c r="AS255" s="14"/>
      <c r="AT255" s="14"/>
      <c r="AU255" s="14"/>
      <c r="AV255" s="14"/>
      <c r="AW255" s="14"/>
      <c r="AX255" s="14"/>
      <c r="AY255" s="14"/>
      <c r="AZ255" s="14"/>
    </row>
    <row r="256" spans="27:52">
      <c r="AA256" s="77"/>
      <c r="AB256" s="77"/>
      <c r="AC256" s="14"/>
      <c r="AD256" s="14"/>
      <c r="AE256" s="14"/>
      <c r="AF256" s="77"/>
      <c r="AG256" s="14"/>
      <c r="AH256" s="14"/>
      <c r="AI256" s="77"/>
      <c r="AJ256" s="77"/>
      <c r="AK256" s="77"/>
      <c r="AL256" s="68"/>
      <c r="AM256" s="68"/>
      <c r="AN256" s="77"/>
      <c r="AO256" s="14"/>
      <c r="AP256" s="14"/>
      <c r="AQ256" s="68"/>
      <c r="AR256" s="14"/>
      <c r="AS256" s="14"/>
      <c r="AT256" s="14"/>
      <c r="AU256" s="14"/>
      <c r="AV256" s="14"/>
      <c r="AW256" s="14"/>
      <c r="AX256" s="14"/>
      <c r="AY256" s="14"/>
      <c r="AZ256" s="14"/>
    </row>
    <row r="257" spans="27:52">
      <c r="AA257" s="77"/>
      <c r="AB257" s="77"/>
      <c r="AC257" s="14"/>
      <c r="AD257" s="14"/>
      <c r="AE257" s="14"/>
      <c r="AF257" s="77"/>
      <c r="AG257" s="14"/>
      <c r="AH257" s="14"/>
      <c r="AI257" s="77"/>
      <c r="AJ257" s="77"/>
      <c r="AK257" s="77"/>
      <c r="AL257" s="68"/>
      <c r="AM257" s="68"/>
      <c r="AN257" s="77"/>
      <c r="AO257" s="14"/>
      <c r="AP257" s="14"/>
      <c r="AQ257" s="68"/>
      <c r="AR257" s="14"/>
      <c r="AS257" s="14"/>
      <c r="AT257" s="14"/>
      <c r="AU257" s="14"/>
      <c r="AV257" s="14"/>
      <c r="AW257" s="14"/>
      <c r="AX257" s="14"/>
      <c r="AY257" s="14"/>
      <c r="AZ257" s="14"/>
    </row>
    <row r="258" spans="27:52">
      <c r="AA258" s="77"/>
      <c r="AB258" s="77"/>
      <c r="AC258" s="14"/>
      <c r="AD258" s="14"/>
      <c r="AE258" s="14"/>
      <c r="AF258" s="77"/>
      <c r="AG258" s="14"/>
      <c r="AH258" s="14"/>
      <c r="AI258" s="77"/>
      <c r="AJ258" s="77"/>
      <c r="AK258" s="77"/>
      <c r="AL258" s="68"/>
      <c r="AM258" s="68"/>
      <c r="AN258" s="77"/>
      <c r="AO258" s="14"/>
      <c r="AP258" s="14"/>
      <c r="AQ258" s="68"/>
      <c r="AR258" s="14"/>
      <c r="AS258" s="14"/>
      <c r="AT258" s="14"/>
      <c r="AU258" s="14"/>
      <c r="AV258" s="14"/>
      <c r="AW258" s="14"/>
      <c r="AX258" s="14"/>
      <c r="AY258" s="14"/>
      <c r="AZ258" s="14"/>
    </row>
    <row r="259" spans="27:52">
      <c r="AA259" s="77"/>
      <c r="AB259" s="77"/>
      <c r="AC259" s="14"/>
      <c r="AD259" s="14"/>
      <c r="AE259" s="14"/>
      <c r="AF259" s="77"/>
      <c r="AG259" s="14"/>
      <c r="AH259" s="14"/>
      <c r="AI259" s="77"/>
      <c r="AJ259" s="77"/>
      <c r="AK259" s="77"/>
      <c r="AL259" s="68"/>
      <c r="AM259" s="68"/>
      <c r="AN259" s="77"/>
      <c r="AO259" s="14"/>
      <c r="AP259" s="14"/>
      <c r="AQ259" s="68"/>
      <c r="AR259" s="14"/>
      <c r="AS259" s="14"/>
      <c r="AT259" s="14"/>
      <c r="AU259" s="14"/>
      <c r="AV259" s="14"/>
      <c r="AW259" s="14"/>
      <c r="AX259" s="14"/>
      <c r="AY259" s="14"/>
      <c r="AZ259" s="14"/>
    </row>
    <row r="260" spans="27:52">
      <c r="AA260" s="77"/>
      <c r="AB260" s="77"/>
      <c r="AC260" s="14"/>
      <c r="AD260" s="14"/>
      <c r="AE260" s="14"/>
      <c r="AF260" s="77"/>
      <c r="AG260" s="14"/>
      <c r="AH260" s="14"/>
      <c r="AI260" s="77"/>
      <c r="AJ260" s="77"/>
      <c r="AK260" s="77"/>
      <c r="AL260" s="68"/>
      <c r="AM260" s="68"/>
      <c r="AN260" s="77"/>
      <c r="AO260" s="14"/>
      <c r="AP260" s="14"/>
      <c r="AQ260" s="68"/>
      <c r="AR260" s="14"/>
      <c r="AS260" s="14"/>
      <c r="AT260" s="14"/>
      <c r="AU260" s="14"/>
      <c r="AV260" s="14"/>
      <c r="AW260" s="14"/>
      <c r="AX260" s="14"/>
      <c r="AY260" s="14"/>
      <c r="AZ260" s="14"/>
    </row>
    <row r="261" spans="27:52">
      <c r="AA261" s="77"/>
      <c r="AB261" s="77"/>
      <c r="AC261" s="14"/>
      <c r="AD261" s="14"/>
      <c r="AE261" s="14"/>
      <c r="AF261" s="77"/>
      <c r="AG261" s="14"/>
      <c r="AH261" s="14"/>
      <c r="AI261" s="77"/>
      <c r="AJ261" s="77"/>
      <c r="AK261" s="77"/>
      <c r="AL261" s="68"/>
      <c r="AM261" s="68"/>
      <c r="AN261" s="77"/>
      <c r="AO261" s="14"/>
      <c r="AP261" s="14"/>
      <c r="AQ261" s="68"/>
      <c r="AR261" s="14"/>
      <c r="AS261" s="14"/>
      <c r="AT261" s="14"/>
      <c r="AU261" s="14"/>
      <c r="AV261" s="14"/>
      <c r="AW261" s="14"/>
      <c r="AX261" s="14"/>
      <c r="AY261" s="14"/>
      <c r="AZ261" s="14"/>
    </row>
    <row r="262" spans="27:52">
      <c r="AA262" s="77"/>
      <c r="AB262" s="77"/>
      <c r="AC262" s="14"/>
      <c r="AD262" s="14"/>
      <c r="AE262" s="14"/>
      <c r="AF262" s="77"/>
      <c r="AG262" s="14"/>
      <c r="AH262" s="14"/>
      <c r="AI262" s="77"/>
      <c r="AJ262" s="77"/>
      <c r="AK262" s="77"/>
      <c r="AL262" s="68"/>
      <c r="AM262" s="68"/>
      <c r="AN262" s="77"/>
      <c r="AO262" s="14"/>
      <c r="AP262" s="14"/>
      <c r="AQ262" s="68"/>
      <c r="AR262" s="14"/>
      <c r="AS262" s="14"/>
      <c r="AT262" s="14"/>
      <c r="AU262" s="14"/>
      <c r="AV262" s="14"/>
      <c r="AW262" s="14"/>
      <c r="AX262" s="14"/>
      <c r="AY262" s="14"/>
      <c r="AZ262" s="14"/>
    </row>
    <row r="263" spans="27:52">
      <c r="AA263" s="77"/>
      <c r="AB263" s="77"/>
      <c r="AC263" s="14"/>
      <c r="AD263" s="14"/>
      <c r="AE263" s="14"/>
      <c r="AF263" s="77"/>
      <c r="AG263" s="14"/>
      <c r="AH263" s="14"/>
      <c r="AI263" s="77"/>
      <c r="AJ263" s="77"/>
      <c r="AK263" s="77"/>
      <c r="AL263" s="68"/>
      <c r="AM263" s="68"/>
      <c r="AN263" s="77"/>
      <c r="AO263" s="14"/>
      <c r="AP263" s="14"/>
      <c r="AQ263" s="68"/>
      <c r="AR263" s="14"/>
      <c r="AS263" s="14"/>
      <c r="AT263" s="14"/>
      <c r="AU263" s="14"/>
      <c r="AV263" s="14"/>
      <c r="AW263" s="14"/>
      <c r="AX263" s="14"/>
      <c r="AY263" s="14"/>
      <c r="AZ263" s="14"/>
    </row>
    <row r="264" spans="27:52">
      <c r="AA264" s="77"/>
      <c r="AB264" s="77"/>
      <c r="AC264" s="14"/>
      <c r="AD264" s="14"/>
      <c r="AE264" s="14"/>
      <c r="AF264" s="77"/>
      <c r="AG264" s="14"/>
      <c r="AH264" s="14"/>
      <c r="AI264" s="77"/>
      <c r="AJ264" s="77"/>
      <c r="AK264" s="77"/>
      <c r="AL264" s="68"/>
      <c r="AM264" s="68"/>
      <c r="AN264" s="77"/>
      <c r="AO264" s="14"/>
      <c r="AP264" s="14"/>
      <c r="AQ264" s="68"/>
      <c r="AR264" s="14"/>
      <c r="AS264" s="14"/>
      <c r="AT264" s="14"/>
      <c r="AU264" s="14"/>
      <c r="AV264" s="14"/>
      <c r="AW264" s="14"/>
      <c r="AX264" s="14"/>
      <c r="AY264" s="14"/>
      <c r="AZ264" s="14"/>
    </row>
    <row r="265" spans="27:52">
      <c r="AA265" s="77"/>
      <c r="AB265" s="77"/>
      <c r="AC265" s="14"/>
      <c r="AD265" s="14"/>
      <c r="AE265" s="14"/>
      <c r="AF265" s="77"/>
      <c r="AG265" s="14"/>
      <c r="AH265" s="14"/>
      <c r="AI265" s="77"/>
      <c r="AJ265" s="77"/>
      <c r="AK265" s="77"/>
      <c r="AL265" s="68"/>
      <c r="AM265" s="68"/>
      <c r="AN265" s="77"/>
      <c r="AO265" s="14"/>
      <c r="AP265" s="14"/>
      <c r="AQ265" s="68"/>
      <c r="AR265" s="14"/>
      <c r="AS265" s="14"/>
      <c r="AT265" s="14"/>
      <c r="AU265" s="14"/>
      <c r="AV265" s="14"/>
      <c r="AW265" s="14"/>
      <c r="AX265" s="14"/>
      <c r="AY265" s="14"/>
      <c r="AZ265" s="14"/>
    </row>
    <row r="266" spans="27:52">
      <c r="AA266" s="77"/>
      <c r="AB266" s="77"/>
      <c r="AC266" s="14"/>
      <c r="AD266" s="14"/>
      <c r="AE266" s="14"/>
      <c r="AF266" s="77"/>
      <c r="AG266" s="14"/>
      <c r="AH266" s="14"/>
      <c r="AI266" s="77"/>
      <c r="AJ266" s="77"/>
      <c r="AK266" s="77"/>
      <c r="AL266" s="68"/>
      <c r="AM266" s="68"/>
      <c r="AN266" s="77"/>
      <c r="AO266" s="14"/>
      <c r="AP266" s="14"/>
      <c r="AQ266" s="68"/>
      <c r="AR266" s="14"/>
      <c r="AS266" s="14"/>
      <c r="AT266" s="14"/>
      <c r="AU266" s="14"/>
      <c r="AV266" s="14"/>
      <c r="AW266" s="14"/>
      <c r="AX266" s="14"/>
      <c r="AY266" s="14"/>
      <c r="AZ266" s="14"/>
    </row>
    <row r="267" spans="27:52">
      <c r="AA267" s="77"/>
      <c r="AB267" s="77"/>
      <c r="AC267" s="14"/>
      <c r="AD267" s="14"/>
      <c r="AE267" s="14"/>
      <c r="AF267" s="77"/>
      <c r="AG267" s="14"/>
      <c r="AH267" s="14"/>
      <c r="AI267" s="77"/>
      <c r="AJ267" s="77"/>
      <c r="AK267" s="77"/>
      <c r="AL267" s="68"/>
      <c r="AM267" s="68"/>
      <c r="AN267" s="77"/>
      <c r="AO267" s="14"/>
      <c r="AP267" s="14"/>
      <c r="AQ267" s="68"/>
      <c r="AR267" s="14"/>
      <c r="AS267" s="14"/>
      <c r="AT267" s="14"/>
      <c r="AU267" s="14"/>
      <c r="AV267" s="14"/>
      <c r="AW267" s="14"/>
      <c r="AX267" s="14"/>
      <c r="AY267" s="14"/>
      <c r="AZ267" s="14"/>
    </row>
    <row r="268" spans="27:52">
      <c r="AA268" s="77"/>
      <c r="AB268" s="77"/>
      <c r="AC268" s="14"/>
      <c r="AD268" s="14"/>
      <c r="AE268" s="14"/>
      <c r="AF268" s="77"/>
      <c r="AG268" s="14"/>
      <c r="AH268" s="14"/>
      <c r="AI268" s="77"/>
      <c r="AJ268" s="77"/>
      <c r="AK268" s="77"/>
      <c r="AL268" s="68"/>
      <c r="AM268" s="68"/>
      <c r="AN268" s="77"/>
      <c r="AO268" s="14"/>
      <c r="AP268" s="14"/>
      <c r="AQ268" s="68"/>
      <c r="AR268" s="14"/>
      <c r="AS268" s="14"/>
      <c r="AT268" s="14"/>
      <c r="AU268" s="14"/>
      <c r="AV268" s="14"/>
      <c r="AW268" s="14"/>
      <c r="AX268" s="14"/>
      <c r="AY268" s="14"/>
      <c r="AZ268" s="14"/>
    </row>
    <row r="269" spans="27:52">
      <c r="AA269" s="77"/>
      <c r="AB269" s="77"/>
      <c r="AC269" s="14"/>
      <c r="AD269" s="14"/>
      <c r="AE269" s="14"/>
      <c r="AF269" s="77"/>
      <c r="AG269" s="14"/>
      <c r="AH269" s="14"/>
      <c r="AI269" s="77"/>
      <c r="AJ269" s="77"/>
      <c r="AK269" s="77"/>
      <c r="AL269" s="68"/>
      <c r="AM269" s="68"/>
      <c r="AN269" s="77"/>
      <c r="AO269" s="14"/>
      <c r="AP269" s="14"/>
      <c r="AQ269" s="68"/>
      <c r="AR269" s="14"/>
      <c r="AS269" s="14"/>
      <c r="AT269" s="14"/>
      <c r="AU269" s="14"/>
      <c r="AV269" s="14"/>
      <c r="AW269" s="14"/>
      <c r="AX269" s="14"/>
      <c r="AY269" s="14"/>
      <c r="AZ269" s="14"/>
    </row>
    <row r="270" spans="27:52">
      <c r="AA270" s="77"/>
      <c r="AB270" s="77"/>
      <c r="AC270" s="14"/>
      <c r="AD270" s="14"/>
      <c r="AE270" s="14"/>
      <c r="AF270" s="77"/>
      <c r="AG270" s="14"/>
      <c r="AH270" s="14"/>
      <c r="AI270" s="77"/>
      <c r="AJ270" s="77"/>
      <c r="AK270" s="77"/>
      <c r="AL270" s="68"/>
      <c r="AM270" s="68"/>
      <c r="AN270" s="77"/>
      <c r="AO270" s="14"/>
      <c r="AP270" s="14"/>
      <c r="AQ270" s="68"/>
      <c r="AR270" s="14"/>
      <c r="AS270" s="14"/>
      <c r="AT270" s="14"/>
      <c r="AU270" s="14"/>
      <c r="AV270" s="14"/>
      <c r="AW270" s="14"/>
      <c r="AX270" s="14"/>
      <c r="AY270" s="14"/>
      <c r="AZ270" s="14"/>
    </row>
    <row r="271" spans="27:52">
      <c r="AA271" s="77"/>
      <c r="AB271" s="77"/>
      <c r="AC271" s="14"/>
      <c r="AD271" s="14"/>
      <c r="AE271" s="14"/>
      <c r="AF271" s="77"/>
      <c r="AG271" s="14"/>
      <c r="AH271" s="14"/>
      <c r="AI271" s="77"/>
      <c r="AJ271" s="77"/>
      <c r="AK271" s="77"/>
      <c r="AL271" s="68"/>
      <c r="AM271" s="68"/>
      <c r="AN271" s="77"/>
      <c r="AO271" s="14"/>
      <c r="AP271" s="14"/>
      <c r="AQ271" s="68"/>
      <c r="AR271" s="14"/>
      <c r="AS271" s="14"/>
      <c r="AT271" s="14"/>
      <c r="AU271" s="14"/>
      <c r="AV271" s="14"/>
      <c r="AW271" s="14"/>
      <c r="AX271" s="14"/>
      <c r="AY271" s="14"/>
      <c r="AZ271" s="14"/>
    </row>
    <row r="272" spans="27:52">
      <c r="AA272" s="77"/>
      <c r="AB272" s="77"/>
      <c r="AC272" s="14"/>
      <c r="AD272" s="14"/>
      <c r="AE272" s="14"/>
      <c r="AF272" s="77"/>
      <c r="AG272" s="14"/>
      <c r="AH272" s="14"/>
      <c r="AI272" s="77"/>
      <c r="AJ272" s="77"/>
      <c r="AK272" s="77"/>
      <c r="AL272" s="68"/>
      <c r="AM272" s="68"/>
      <c r="AN272" s="77"/>
      <c r="AO272" s="14"/>
      <c r="AP272" s="14"/>
      <c r="AQ272" s="68"/>
      <c r="AR272" s="14"/>
      <c r="AS272" s="14"/>
      <c r="AT272" s="14"/>
      <c r="AU272" s="14"/>
      <c r="AV272" s="14"/>
      <c r="AW272" s="14"/>
      <c r="AX272" s="14"/>
      <c r="AY272" s="14"/>
      <c r="AZ272" s="14"/>
    </row>
    <row r="273" spans="27:52">
      <c r="AA273" s="77"/>
      <c r="AB273" s="77"/>
      <c r="AC273" s="14"/>
      <c r="AD273" s="14"/>
      <c r="AE273" s="14"/>
      <c r="AF273" s="77"/>
      <c r="AG273" s="14"/>
      <c r="AH273" s="14"/>
      <c r="AI273" s="77"/>
      <c r="AJ273" s="77"/>
      <c r="AK273" s="77"/>
      <c r="AL273" s="68"/>
      <c r="AM273" s="68"/>
      <c r="AN273" s="77"/>
      <c r="AO273" s="14"/>
      <c r="AP273" s="14"/>
      <c r="AQ273" s="68"/>
      <c r="AR273" s="14"/>
      <c r="AS273" s="14"/>
      <c r="AT273" s="14"/>
      <c r="AU273" s="14"/>
      <c r="AV273" s="14"/>
      <c r="AW273" s="14"/>
      <c r="AX273" s="14"/>
      <c r="AY273" s="14"/>
      <c r="AZ273" s="14"/>
    </row>
    <row r="274" spans="27:52">
      <c r="AA274" s="77"/>
      <c r="AB274" s="77"/>
      <c r="AC274" s="14"/>
      <c r="AD274" s="14"/>
      <c r="AE274" s="14"/>
      <c r="AF274" s="77"/>
      <c r="AG274" s="14"/>
      <c r="AH274" s="14"/>
      <c r="AI274" s="77"/>
      <c r="AJ274" s="77"/>
      <c r="AK274" s="77"/>
      <c r="AL274" s="68"/>
      <c r="AM274" s="68"/>
      <c r="AN274" s="77"/>
      <c r="AO274" s="14"/>
      <c r="AP274" s="14"/>
      <c r="AQ274" s="68"/>
      <c r="AR274" s="14"/>
      <c r="AS274" s="14"/>
      <c r="AT274" s="14"/>
      <c r="AU274" s="14"/>
      <c r="AV274" s="14"/>
      <c r="AW274" s="14"/>
      <c r="AX274" s="14"/>
      <c r="AY274" s="14"/>
      <c r="AZ274" s="14"/>
    </row>
    <row r="275" spans="27:52">
      <c r="AA275" s="77"/>
      <c r="AB275" s="77"/>
      <c r="AC275" s="14"/>
      <c r="AD275" s="14"/>
      <c r="AE275" s="14"/>
      <c r="AF275" s="77"/>
      <c r="AG275" s="14"/>
      <c r="AH275" s="14"/>
      <c r="AI275" s="77"/>
      <c r="AJ275" s="77"/>
      <c r="AK275" s="77"/>
      <c r="AL275" s="68"/>
      <c r="AM275" s="68"/>
      <c r="AN275" s="77"/>
      <c r="AO275" s="14"/>
      <c r="AP275" s="14"/>
      <c r="AQ275" s="68"/>
      <c r="AR275" s="14"/>
      <c r="AS275" s="14"/>
      <c r="AT275" s="14"/>
      <c r="AU275" s="14"/>
      <c r="AV275" s="14"/>
      <c r="AW275" s="14"/>
      <c r="AX275" s="14"/>
      <c r="AY275" s="14"/>
      <c r="AZ275" s="14"/>
    </row>
    <row r="276" spans="27:52">
      <c r="AA276" s="77"/>
      <c r="AB276" s="77"/>
      <c r="AC276" s="14"/>
      <c r="AD276" s="14"/>
      <c r="AE276" s="14"/>
      <c r="AF276" s="77"/>
      <c r="AG276" s="14"/>
      <c r="AH276" s="14"/>
      <c r="AI276" s="77"/>
      <c r="AJ276" s="77"/>
      <c r="AK276" s="77"/>
      <c r="AL276" s="68"/>
      <c r="AM276" s="68"/>
      <c r="AN276" s="77"/>
      <c r="AO276" s="14"/>
      <c r="AP276" s="14"/>
      <c r="AQ276" s="68"/>
      <c r="AR276" s="14"/>
      <c r="AS276" s="14"/>
      <c r="AT276" s="14"/>
      <c r="AU276" s="14"/>
      <c r="AV276" s="14"/>
      <c r="AW276" s="14"/>
      <c r="AX276" s="14"/>
      <c r="AY276" s="14"/>
      <c r="AZ276" s="14"/>
    </row>
    <row r="277" spans="27:52">
      <c r="AA277" s="77"/>
      <c r="AB277" s="77"/>
      <c r="AC277" s="14"/>
      <c r="AD277" s="14"/>
      <c r="AE277" s="14"/>
      <c r="AF277" s="77"/>
      <c r="AG277" s="14"/>
      <c r="AH277" s="14"/>
      <c r="AI277" s="77"/>
      <c r="AJ277" s="77"/>
      <c r="AK277" s="77"/>
      <c r="AL277" s="68"/>
      <c r="AM277" s="68"/>
      <c r="AN277" s="77"/>
      <c r="AO277" s="14"/>
      <c r="AP277" s="14"/>
      <c r="AQ277" s="68"/>
      <c r="AR277" s="14"/>
      <c r="AS277" s="14"/>
      <c r="AT277" s="14"/>
      <c r="AU277" s="14"/>
      <c r="AV277" s="14"/>
      <c r="AW277" s="14"/>
      <c r="AX277" s="14"/>
      <c r="AY277" s="14"/>
      <c r="AZ277" s="14"/>
    </row>
    <row r="278" spans="27:52">
      <c r="AA278" s="77"/>
      <c r="AB278" s="77"/>
      <c r="AC278" s="14"/>
      <c r="AD278" s="14"/>
      <c r="AE278" s="14"/>
      <c r="AF278" s="77"/>
      <c r="AG278" s="14"/>
      <c r="AH278" s="14"/>
      <c r="AI278" s="77"/>
      <c r="AJ278" s="77"/>
      <c r="AK278" s="77"/>
      <c r="AL278" s="68"/>
      <c r="AM278" s="68"/>
      <c r="AN278" s="77"/>
      <c r="AO278" s="14"/>
      <c r="AP278" s="14"/>
      <c r="AQ278" s="68"/>
      <c r="AR278" s="14"/>
      <c r="AS278" s="14"/>
      <c r="AT278" s="14"/>
      <c r="AU278" s="14"/>
      <c r="AV278" s="14"/>
      <c r="AW278" s="14"/>
      <c r="AX278" s="14"/>
      <c r="AY278" s="14"/>
      <c r="AZ278" s="14"/>
    </row>
    <row r="279" spans="27:52">
      <c r="AA279" s="77"/>
      <c r="AB279" s="77"/>
      <c r="AC279" s="14"/>
      <c r="AD279" s="14"/>
      <c r="AE279" s="14"/>
      <c r="AF279" s="77"/>
      <c r="AG279" s="14"/>
      <c r="AH279" s="14"/>
      <c r="AI279" s="77"/>
      <c r="AJ279" s="77"/>
      <c r="AK279" s="77"/>
      <c r="AL279" s="68"/>
      <c r="AM279" s="68"/>
      <c r="AN279" s="77"/>
      <c r="AO279" s="14"/>
      <c r="AP279" s="14"/>
      <c r="AQ279" s="68"/>
      <c r="AR279" s="14"/>
      <c r="AS279" s="14"/>
      <c r="AT279" s="14"/>
      <c r="AU279" s="14"/>
      <c r="AV279" s="14"/>
      <c r="AW279" s="14"/>
      <c r="AX279" s="14"/>
      <c r="AY279" s="14"/>
      <c r="AZ279" s="14"/>
    </row>
    <row r="280" spans="27:52">
      <c r="AA280" s="77"/>
      <c r="AB280" s="77"/>
      <c r="AC280" s="14"/>
      <c r="AD280" s="14"/>
      <c r="AE280" s="14"/>
      <c r="AF280" s="77"/>
      <c r="AG280" s="14"/>
      <c r="AH280" s="14"/>
      <c r="AI280" s="77"/>
      <c r="AJ280" s="77"/>
      <c r="AK280" s="77"/>
      <c r="AL280" s="68"/>
      <c r="AM280" s="68"/>
      <c r="AN280" s="77"/>
      <c r="AO280" s="14"/>
      <c r="AP280" s="14"/>
      <c r="AQ280" s="68"/>
      <c r="AR280" s="14"/>
      <c r="AS280" s="14"/>
      <c r="AT280" s="14"/>
      <c r="AU280" s="14"/>
      <c r="AV280" s="14"/>
      <c r="AW280" s="14"/>
      <c r="AX280" s="14"/>
      <c r="AY280" s="14"/>
      <c r="AZ280" s="14"/>
    </row>
    <row r="281" spans="27:52">
      <c r="AA281" s="77"/>
      <c r="AB281" s="77"/>
      <c r="AC281" s="14"/>
      <c r="AD281" s="14"/>
      <c r="AE281" s="14"/>
      <c r="AF281" s="77"/>
      <c r="AG281" s="14"/>
      <c r="AH281" s="14"/>
      <c r="AI281" s="77"/>
      <c r="AJ281" s="77"/>
      <c r="AK281" s="77"/>
      <c r="AL281" s="68"/>
      <c r="AM281" s="68"/>
      <c r="AN281" s="77"/>
      <c r="AO281" s="14"/>
      <c r="AP281" s="14"/>
      <c r="AQ281" s="68"/>
      <c r="AR281" s="14"/>
      <c r="AS281" s="14"/>
      <c r="AT281" s="14"/>
      <c r="AU281" s="14"/>
      <c r="AV281" s="14"/>
      <c r="AW281" s="14"/>
      <c r="AX281" s="14"/>
      <c r="AY281" s="14"/>
      <c r="AZ281" s="14"/>
    </row>
    <row r="282" spans="27:52">
      <c r="AA282" s="77"/>
      <c r="AB282" s="77"/>
      <c r="AC282" s="14"/>
      <c r="AD282" s="14"/>
      <c r="AE282" s="14"/>
      <c r="AF282" s="77"/>
      <c r="AG282" s="14"/>
      <c r="AH282" s="14"/>
      <c r="AI282" s="77"/>
      <c r="AJ282" s="77"/>
      <c r="AK282" s="77"/>
      <c r="AL282" s="68"/>
      <c r="AM282" s="68"/>
      <c r="AN282" s="77"/>
      <c r="AO282" s="14"/>
      <c r="AP282" s="14"/>
      <c r="AQ282" s="68"/>
      <c r="AR282" s="14"/>
      <c r="AS282" s="14"/>
      <c r="AT282" s="14"/>
      <c r="AU282" s="14"/>
      <c r="AV282" s="14"/>
      <c r="AW282" s="14"/>
      <c r="AX282" s="14"/>
      <c r="AY282" s="14"/>
      <c r="AZ282" s="14"/>
    </row>
    <row r="283" spans="27:52">
      <c r="AA283" s="77"/>
      <c r="AB283" s="77"/>
      <c r="AC283" s="14"/>
      <c r="AD283" s="14"/>
      <c r="AE283" s="14"/>
      <c r="AF283" s="77"/>
      <c r="AG283" s="14"/>
      <c r="AH283" s="14"/>
      <c r="AI283" s="77"/>
      <c r="AJ283" s="77"/>
      <c r="AK283" s="77"/>
      <c r="AL283" s="68"/>
      <c r="AM283" s="68"/>
      <c r="AN283" s="77"/>
      <c r="AO283" s="14"/>
      <c r="AP283" s="14"/>
      <c r="AQ283" s="68"/>
      <c r="AR283" s="14"/>
      <c r="AS283" s="14"/>
      <c r="AT283" s="14"/>
      <c r="AU283" s="14"/>
      <c r="AV283" s="14"/>
      <c r="AW283" s="14"/>
      <c r="AX283" s="14"/>
      <c r="AY283" s="14"/>
      <c r="AZ283" s="14"/>
    </row>
    <row r="284" spans="27:52">
      <c r="AA284" s="77"/>
      <c r="AB284" s="77"/>
      <c r="AC284" s="14"/>
      <c r="AD284" s="14"/>
      <c r="AE284" s="14"/>
      <c r="AF284" s="77"/>
      <c r="AG284" s="14"/>
      <c r="AH284" s="14"/>
      <c r="AI284" s="77"/>
      <c r="AJ284" s="77"/>
      <c r="AK284" s="77"/>
      <c r="AL284" s="68"/>
      <c r="AM284" s="68"/>
      <c r="AN284" s="77"/>
      <c r="AO284" s="14"/>
      <c r="AP284" s="14"/>
      <c r="AQ284" s="68"/>
      <c r="AR284" s="14"/>
      <c r="AS284" s="14"/>
      <c r="AT284" s="14"/>
      <c r="AU284" s="14"/>
      <c r="AV284" s="14"/>
      <c r="AW284" s="14"/>
      <c r="AX284" s="14"/>
      <c r="AY284" s="14"/>
      <c r="AZ284" s="14"/>
    </row>
    <row r="285" spans="27:52">
      <c r="AA285" s="77"/>
      <c r="AB285" s="77"/>
      <c r="AC285" s="14"/>
      <c r="AD285" s="14"/>
      <c r="AE285" s="14"/>
      <c r="AF285" s="77"/>
      <c r="AG285" s="14"/>
      <c r="AH285" s="14"/>
      <c r="AI285" s="77"/>
      <c r="AJ285" s="77"/>
      <c r="AK285" s="77"/>
      <c r="AL285" s="68"/>
      <c r="AM285" s="68"/>
      <c r="AN285" s="77"/>
      <c r="AO285" s="14"/>
      <c r="AP285" s="14"/>
      <c r="AQ285" s="68"/>
      <c r="AR285" s="14"/>
      <c r="AS285" s="14"/>
      <c r="AT285" s="14"/>
      <c r="AU285" s="14"/>
      <c r="AV285" s="14"/>
      <c r="AW285" s="14"/>
      <c r="AX285" s="14"/>
      <c r="AY285" s="14"/>
      <c r="AZ285" s="14"/>
    </row>
    <row r="286" spans="27:52">
      <c r="AA286" s="78"/>
      <c r="AB286" s="78"/>
      <c r="AC286" s="30"/>
      <c r="AD286" s="30"/>
      <c r="AE286" s="30"/>
      <c r="AF286" s="78"/>
      <c r="AG286" s="30"/>
      <c r="AH286" s="30"/>
      <c r="AI286" s="78"/>
    </row>
    <row r="287" spans="27:52">
      <c r="AA287" s="79"/>
      <c r="AB287" s="79"/>
      <c r="AC287" s="34"/>
      <c r="AD287" s="34"/>
      <c r="AE287" s="34"/>
      <c r="AF287" s="79"/>
      <c r="AG287" s="34"/>
      <c r="AH287" s="34"/>
      <c r="AI287" s="79"/>
    </row>
    <row r="288" spans="27:52">
      <c r="AA288" s="79"/>
      <c r="AB288" s="79"/>
      <c r="AC288" s="34"/>
      <c r="AD288" s="34"/>
      <c r="AE288" s="34"/>
      <c r="AF288" s="79"/>
      <c r="AG288" s="34"/>
      <c r="AH288" s="34"/>
      <c r="AI288" s="79"/>
    </row>
    <row r="289" spans="17:35">
      <c r="AA289" s="79"/>
      <c r="AB289" s="79"/>
      <c r="AC289" s="34"/>
      <c r="AD289" s="34"/>
      <c r="AE289" s="34"/>
      <c r="AF289" s="79"/>
      <c r="AG289" s="34"/>
      <c r="AH289" s="34"/>
      <c r="AI289" s="79"/>
    </row>
    <row r="290" spans="17:35">
      <c r="AA290" s="79"/>
      <c r="AB290" s="79"/>
      <c r="AC290" s="34"/>
      <c r="AD290" s="34"/>
      <c r="AE290" s="34"/>
      <c r="AF290" s="79"/>
      <c r="AG290" s="34"/>
      <c r="AH290" s="34"/>
      <c r="AI290" s="79"/>
    </row>
    <row r="291" spans="17:35">
      <c r="AA291" s="79"/>
      <c r="AB291" s="79"/>
      <c r="AC291" s="34"/>
      <c r="AD291" s="34"/>
      <c r="AE291" s="34"/>
      <c r="AF291" s="79"/>
      <c r="AG291" s="34"/>
      <c r="AH291" s="34"/>
      <c r="AI291" s="79"/>
    </row>
    <row r="292" spans="17:35">
      <c r="AA292" s="79"/>
      <c r="AB292" s="79"/>
      <c r="AC292" s="34"/>
      <c r="AD292" s="34"/>
      <c r="AE292" s="34"/>
      <c r="AF292" s="79"/>
      <c r="AG292" s="34"/>
      <c r="AH292" s="34"/>
      <c r="AI292" s="79"/>
    </row>
    <row r="293" spans="17:35">
      <c r="Q293" s="3" t="s">
        <v>883</v>
      </c>
      <c r="R293" s="3" t="s">
        <v>882</v>
      </c>
      <c r="AA293" s="79"/>
      <c r="AB293" s="79"/>
      <c r="AC293" s="34"/>
      <c r="AD293" s="34"/>
      <c r="AE293" s="34"/>
      <c r="AF293" s="79"/>
      <c r="AG293" s="34"/>
      <c r="AH293" s="34"/>
      <c r="AI293" s="79"/>
    </row>
    <row r="294" spans="17:35">
      <c r="Q294">
        <v>1100</v>
      </c>
      <c r="R294" s="67">
        <f>+Q294/30</f>
        <v>36.666666666666664</v>
      </c>
      <c r="AA294" s="79"/>
      <c r="AB294" s="79"/>
      <c r="AC294" s="34"/>
      <c r="AD294" s="34"/>
      <c r="AE294" s="34"/>
      <c r="AF294" s="79"/>
      <c r="AG294" s="34"/>
      <c r="AH294" s="34"/>
      <c r="AI294" s="79"/>
    </row>
    <row r="295" spans="17:35">
      <c r="Q295">
        <v>1040</v>
      </c>
      <c r="R295" s="67">
        <f>+Q295/30</f>
        <v>34.666666666666664</v>
      </c>
      <c r="AA295" s="79"/>
      <c r="AB295" s="79"/>
      <c r="AC295" s="34"/>
      <c r="AD295" s="34"/>
      <c r="AE295" s="34"/>
      <c r="AF295" s="79"/>
      <c r="AG295" s="34"/>
      <c r="AH295" s="34"/>
      <c r="AI295" s="79"/>
    </row>
    <row r="296" spans="17:35">
      <c r="AA296" s="79"/>
      <c r="AB296" s="79"/>
      <c r="AC296" s="34"/>
      <c r="AD296" s="34"/>
      <c r="AE296" s="34"/>
      <c r="AF296" s="79"/>
      <c r="AG296" s="34"/>
      <c r="AH296" s="34"/>
      <c r="AI296" s="79"/>
    </row>
    <row r="297" spans="17:35">
      <c r="AA297" s="79"/>
      <c r="AB297" s="79"/>
      <c r="AC297" s="34"/>
      <c r="AD297" s="34"/>
      <c r="AE297" s="34"/>
      <c r="AF297" s="79"/>
      <c r="AG297" s="34"/>
      <c r="AH297" s="34"/>
      <c r="AI297" s="79"/>
    </row>
    <row r="298" spans="17:35">
      <c r="AA298" s="79"/>
      <c r="AB298" s="79"/>
      <c r="AC298" s="34"/>
      <c r="AD298" s="34"/>
      <c r="AE298" s="34"/>
      <c r="AF298" s="79"/>
      <c r="AG298" s="34"/>
      <c r="AH298" s="34"/>
      <c r="AI298" s="79"/>
    </row>
    <row r="299" spans="17:35">
      <c r="AA299" s="79"/>
      <c r="AB299" s="79"/>
      <c r="AC299" s="34"/>
      <c r="AD299" s="34"/>
      <c r="AE299" s="34"/>
      <c r="AF299" s="79"/>
      <c r="AG299" s="34"/>
      <c r="AH299" s="34"/>
      <c r="AI299" s="79"/>
    </row>
    <row r="300" spans="17:35">
      <c r="AA300" s="79"/>
      <c r="AB300" s="79"/>
      <c r="AC300" s="34"/>
      <c r="AD300" s="34"/>
      <c r="AE300" s="34"/>
      <c r="AF300" s="79"/>
      <c r="AG300" s="34"/>
      <c r="AH300" s="34"/>
      <c r="AI300" s="79"/>
    </row>
    <row r="301" spans="17:35">
      <c r="AA301" s="79"/>
      <c r="AB301" s="79"/>
      <c r="AC301" s="34"/>
      <c r="AD301" s="34"/>
      <c r="AE301" s="34"/>
      <c r="AF301" s="79"/>
      <c r="AG301" s="34"/>
      <c r="AH301" s="34"/>
      <c r="AI301" s="79"/>
    </row>
    <row r="302" spans="17:35">
      <c r="AA302" s="79"/>
      <c r="AB302" s="79"/>
      <c r="AC302" s="34"/>
      <c r="AD302" s="34"/>
      <c r="AE302" s="34"/>
      <c r="AF302" s="79"/>
      <c r="AG302" s="34"/>
      <c r="AH302" s="34"/>
      <c r="AI302" s="79"/>
    </row>
    <row r="303" spans="17:35">
      <c r="AA303" s="79"/>
      <c r="AB303" s="79"/>
      <c r="AC303" s="34"/>
      <c r="AD303" s="34"/>
      <c r="AE303" s="34"/>
      <c r="AF303" s="79"/>
      <c r="AG303" s="34"/>
      <c r="AH303" s="34"/>
      <c r="AI303" s="79"/>
    </row>
    <row r="304" spans="17:35">
      <c r="AA304" s="79"/>
      <c r="AB304" s="79"/>
      <c r="AC304" s="34"/>
      <c r="AD304" s="34"/>
      <c r="AE304" s="34"/>
      <c r="AF304" s="79"/>
      <c r="AG304" s="34"/>
      <c r="AH304" s="34"/>
      <c r="AI304" s="79"/>
    </row>
    <row r="305" spans="27:35">
      <c r="AA305" s="79"/>
      <c r="AB305" s="79"/>
      <c r="AC305" s="34"/>
      <c r="AD305" s="34"/>
      <c r="AE305" s="34"/>
      <c r="AF305" s="79"/>
      <c r="AG305" s="34"/>
      <c r="AH305" s="34"/>
      <c r="AI305" s="79"/>
    </row>
    <row r="306" spans="27:35">
      <c r="AA306" s="79"/>
      <c r="AB306" s="79"/>
      <c r="AC306" s="34"/>
      <c r="AD306" s="34"/>
      <c r="AE306" s="34"/>
      <c r="AF306" s="79"/>
      <c r="AG306" s="34"/>
      <c r="AH306" s="34"/>
      <c r="AI306" s="79"/>
    </row>
    <row r="307" spans="27:35">
      <c r="AA307" s="79"/>
      <c r="AB307" s="79"/>
      <c r="AC307" s="34"/>
      <c r="AD307" s="34"/>
      <c r="AE307" s="34"/>
      <c r="AF307" s="79"/>
      <c r="AG307" s="34"/>
      <c r="AH307" s="34"/>
      <c r="AI307" s="79"/>
    </row>
    <row r="308" spans="27:35">
      <c r="AA308" s="79"/>
      <c r="AB308" s="79"/>
      <c r="AC308" s="34"/>
      <c r="AD308" s="34"/>
      <c r="AE308" s="34"/>
      <c r="AF308" s="79"/>
      <c r="AG308" s="34"/>
      <c r="AH308" s="34"/>
      <c r="AI308" s="79"/>
    </row>
    <row r="309" spans="27:35">
      <c r="AA309" s="79"/>
      <c r="AB309" s="79"/>
      <c r="AC309" s="34"/>
      <c r="AD309" s="34"/>
      <c r="AE309" s="34"/>
      <c r="AF309" s="79"/>
      <c r="AG309" s="34"/>
      <c r="AH309" s="34"/>
      <c r="AI309" s="79"/>
    </row>
    <row r="310" spans="27:35">
      <c r="AA310" s="79"/>
      <c r="AB310" s="79"/>
      <c r="AC310" s="34"/>
      <c r="AD310" s="34"/>
      <c r="AE310" s="34"/>
      <c r="AF310" s="79"/>
      <c r="AG310" s="34"/>
      <c r="AH310" s="34"/>
      <c r="AI310" s="79"/>
    </row>
    <row r="311" spans="27:35">
      <c r="AA311" s="79"/>
      <c r="AB311" s="79"/>
      <c r="AC311" s="34"/>
      <c r="AD311" s="34"/>
      <c r="AE311" s="34"/>
      <c r="AF311" s="79"/>
      <c r="AG311" s="34"/>
      <c r="AH311" s="34"/>
      <c r="AI311" s="79"/>
    </row>
    <row r="312" spans="27:35">
      <c r="AA312" s="79"/>
      <c r="AB312" s="79"/>
      <c r="AC312" s="34"/>
      <c r="AD312" s="34"/>
      <c r="AE312" s="34"/>
      <c r="AF312" s="79"/>
      <c r="AG312" s="34"/>
      <c r="AH312" s="34"/>
      <c r="AI312" s="79"/>
    </row>
    <row r="313" spans="27:35">
      <c r="AA313" s="79"/>
      <c r="AB313" s="79"/>
      <c r="AC313" s="34"/>
      <c r="AD313" s="34"/>
      <c r="AE313" s="34"/>
      <c r="AF313" s="79"/>
      <c r="AG313" s="34"/>
      <c r="AH313" s="34"/>
      <c r="AI313" s="79"/>
    </row>
    <row r="314" spans="27:35">
      <c r="AA314" s="79"/>
      <c r="AB314" s="79"/>
      <c r="AC314" s="34"/>
      <c r="AD314" s="34"/>
      <c r="AE314" s="34"/>
      <c r="AF314" s="79"/>
      <c r="AG314" s="34"/>
      <c r="AH314" s="34"/>
      <c r="AI314" s="79"/>
    </row>
    <row r="315" spans="27:35">
      <c r="AA315" s="79"/>
      <c r="AB315" s="79"/>
      <c r="AC315" s="34"/>
      <c r="AD315" s="34"/>
      <c r="AE315" s="34"/>
      <c r="AF315" s="79"/>
      <c r="AG315" s="34"/>
      <c r="AH315" s="34"/>
      <c r="AI315" s="79"/>
    </row>
    <row r="316" spans="27:35">
      <c r="AA316" s="79"/>
      <c r="AB316" s="79"/>
      <c r="AC316" s="34"/>
      <c r="AD316" s="34"/>
      <c r="AE316" s="34"/>
      <c r="AF316" s="79"/>
      <c r="AG316" s="34"/>
      <c r="AH316" s="34"/>
      <c r="AI316" s="79"/>
    </row>
    <row r="317" spans="27:35">
      <c r="AA317" s="79"/>
      <c r="AB317" s="79"/>
      <c r="AC317" s="34"/>
      <c r="AD317" s="34"/>
      <c r="AE317" s="34"/>
      <c r="AF317" s="79"/>
      <c r="AG317" s="34"/>
      <c r="AH317" s="34"/>
      <c r="AI317" s="79"/>
    </row>
    <row r="318" spans="27:35">
      <c r="AA318" s="79"/>
      <c r="AB318" s="79"/>
      <c r="AC318" s="34"/>
      <c r="AD318" s="34"/>
      <c r="AE318" s="34"/>
      <c r="AF318" s="79"/>
      <c r="AG318" s="34"/>
      <c r="AH318" s="34"/>
      <c r="AI318" s="79"/>
    </row>
    <row r="319" spans="27:35">
      <c r="AA319" s="79"/>
      <c r="AB319" s="79"/>
      <c r="AC319" s="34"/>
      <c r="AD319" s="34"/>
      <c r="AE319" s="34"/>
      <c r="AF319" s="79"/>
      <c r="AG319" s="34"/>
      <c r="AH319" s="34"/>
      <c r="AI319" s="79"/>
    </row>
    <row r="320" spans="27:35">
      <c r="AA320" s="79"/>
      <c r="AB320" s="79"/>
      <c r="AC320" s="34"/>
      <c r="AD320" s="34"/>
      <c r="AE320" s="34"/>
      <c r="AF320" s="79"/>
      <c r="AG320" s="34"/>
      <c r="AH320" s="34"/>
      <c r="AI320" s="79"/>
    </row>
    <row r="321" spans="27:31">
      <c r="AA321" s="79"/>
      <c r="AB321" s="79"/>
      <c r="AC321" s="34"/>
      <c r="AD321" s="34"/>
      <c r="AE321" s="34"/>
    </row>
    <row r="322" spans="27:31">
      <c r="AA322" s="79"/>
      <c r="AB322" s="79"/>
      <c r="AC322" s="34"/>
      <c r="AD322" s="34"/>
      <c r="AE322" s="34"/>
    </row>
    <row r="323" spans="27:31">
      <c r="AA323" s="79"/>
      <c r="AB323" s="79"/>
      <c r="AC323" s="34"/>
      <c r="AD323" s="34"/>
      <c r="AE323" s="34"/>
    </row>
    <row r="324" spans="27:31">
      <c r="AA324" s="79"/>
      <c r="AB324" s="79"/>
      <c r="AC324" s="34"/>
      <c r="AD324" s="34"/>
      <c r="AE324" s="34"/>
    </row>
    <row r="325" spans="27:31">
      <c r="AA325" s="79"/>
      <c r="AB325" s="79"/>
      <c r="AC325" s="34"/>
      <c r="AD325" s="34"/>
      <c r="AE325" s="34"/>
    </row>
    <row r="326" spans="27:31">
      <c r="AA326" s="79"/>
      <c r="AB326" s="79"/>
      <c r="AC326" s="34"/>
      <c r="AD326" s="34"/>
      <c r="AE326" s="34"/>
    </row>
    <row r="327" spans="27:31">
      <c r="AA327" s="79"/>
      <c r="AB327" s="79"/>
      <c r="AC327" s="34"/>
      <c r="AD327" s="34"/>
      <c r="AE327" s="34"/>
    </row>
    <row r="328" spans="27:31">
      <c r="AA328" s="79"/>
      <c r="AB328" s="79"/>
      <c r="AC328" s="34"/>
      <c r="AD328" s="34"/>
      <c r="AE328" s="34"/>
    </row>
    <row r="329" spans="27:31">
      <c r="AA329" s="79"/>
      <c r="AB329" s="79"/>
      <c r="AC329" s="34"/>
      <c r="AD329" s="34"/>
      <c r="AE329" s="34"/>
    </row>
    <row r="330" spans="27:31">
      <c r="AA330" s="79"/>
      <c r="AB330" s="79"/>
      <c r="AC330" s="34"/>
      <c r="AD330" s="34"/>
      <c r="AE330" s="34"/>
    </row>
    <row r="331" spans="27:31">
      <c r="AA331" s="79"/>
      <c r="AB331" s="79"/>
      <c r="AC331" s="34"/>
      <c r="AD331" s="34"/>
      <c r="AE331" s="34"/>
    </row>
    <row r="332" spans="27:31">
      <c r="AA332" s="79"/>
      <c r="AB332" s="79"/>
      <c r="AC332" s="34"/>
      <c r="AD332" s="34"/>
      <c r="AE332" s="34"/>
    </row>
    <row r="333" spans="27:31">
      <c r="AA333" s="79"/>
      <c r="AB333" s="79"/>
      <c r="AC333" s="34"/>
      <c r="AD333" s="34"/>
      <c r="AE333" s="34"/>
    </row>
    <row r="334" spans="27:31">
      <c r="AA334" s="79"/>
      <c r="AB334" s="79"/>
      <c r="AC334" s="34"/>
      <c r="AD334" s="34"/>
      <c r="AE334" s="34"/>
    </row>
    <row r="335" spans="27:31">
      <c r="AA335" s="79"/>
      <c r="AB335" s="79"/>
      <c r="AC335" s="34"/>
      <c r="AD335" s="34"/>
      <c r="AE335" s="34"/>
    </row>
    <row r="336" spans="27:31">
      <c r="AA336" s="79"/>
      <c r="AB336" s="79"/>
      <c r="AC336" s="34"/>
      <c r="AD336" s="34"/>
      <c r="AE336" s="34"/>
    </row>
    <row r="337" spans="27:31">
      <c r="AA337" s="79"/>
      <c r="AB337" s="79"/>
      <c r="AC337" s="34"/>
      <c r="AD337" s="34"/>
      <c r="AE337" s="34"/>
    </row>
    <row r="338" spans="27:31">
      <c r="AA338" s="79"/>
      <c r="AB338" s="79"/>
      <c r="AC338" s="34"/>
      <c r="AD338" s="34"/>
      <c r="AE338" s="34"/>
    </row>
    <row r="339" spans="27:31">
      <c r="AA339" s="79"/>
      <c r="AB339" s="79"/>
      <c r="AC339" s="34"/>
      <c r="AD339" s="34"/>
      <c r="AE339" s="34"/>
    </row>
    <row r="340" spans="27:31">
      <c r="AA340" s="79"/>
      <c r="AB340" s="79"/>
      <c r="AC340" s="34"/>
      <c r="AD340" s="34"/>
      <c r="AE340" s="34"/>
    </row>
    <row r="341" spans="27:31">
      <c r="AA341" s="79"/>
      <c r="AB341" s="79"/>
      <c r="AC341" s="34"/>
      <c r="AD341" s="34"/>
      <c r="AE341" s="34"/>
    </row>
    <row r="342" spans="27:31">
      <c r="AA342" s="79"/>
      <c r="AB342" s="79"/>
      <c r="AC342" s="34"/>
      <c r="AD342" s="34"/>
      <c r="AE342" s="34"/>
    </row>
    <row r="343" spans="27:31">
      <c r="AA343" s="79"/>
      <c r="AB343" s="79"/>
      <c r="AC343" s="34"/>
      <c r="AD343" s="34"/>
      <c r="AE343" s="34"/>
    </row>
    <row r="417" spans="17:17">
      <c r="Q417" t="s">
        <v>881</v>
      </c>
    </row>
  </sheetData>
  <conditionalFormatting sqref="AQ26:AR28 BB101:BC101">
    <cfRule type="cellIs" dxfId="251" priority="2" stopIfTrue="1" operator="lessThan">
      <formula>0</formula>
    </cfRule>
  </conditionalFormatting>
  <conditionalFormatting sqref="BB78:BC78">
    <cfRule type="cellIs" dxfId="250" priority="3" stopIfTrue="1" operator="greaterThan">
      <formula>0</formula>
    </cfRule>
  </conditionalFormatting>
  <conditionalFormatting sqref="AQ55:AR55">
    <cfRule type="cellIs" dxfId="249" priority="4" stopIfTrue="1" operator="greaterThan">
      <formula>0</formula>
    </cfRule>
    <cfRule type="cellIs" dxfId="248" priority="5" stopIfTrue="1" operator="lessThan">
      <formula>0</formula>
    </cfRule>
  </conditionalFormatting>
  <conditionalFormatting sqref="BB78:BC78">
    <cfRule type="cellIs" dxfId="247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212"/>
  <sheetViews>
    <sheetView zoomScale="89" zoomScaleNormal="89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P34" sqref="P34"/>
    </sheetView>
  </sheetViews>
  <sheetFormatPr baseColWidth="10" defaultRowHeight="15"/>
  <cols>
    <col min="1" max="1" width="1.54296875" customWidth="1"/>
    <col min="2" max="2" width="5" style="322" customWidth="1"/>
    <col min="3" max="3" width="2.81640625" customWidth="1"/>
    <col min="4" max="4" width="5.1796875" customWidth="1"/>
    <col min="5" max="5" width="2.1796875" customWidth="1"/>
    <col min="6" max="7" width="6.81640625" customWidth="1"/>
    <col min="8" max="8" width="7" customWidth="1"/>
    <col min="9" max="9" width="5.453125" style="67" customWidth="1"/>
    <col min="10" max="10" width="5" style="67" customWidth="1"/>
    <col min="11" max="11" width="5.36328125" style="11" customWidth="1"/>
    <col min="12" max="12" width="1.1796875" style="11" customWidth="1"/>
    <col min="13" max="13" width="5.36328125" customWidth="1"/>
    <col min="14" max="14" width="4.90625" style="67" customWidth="1"/>
    <col min="15" max="15" width="2.26953125" style="67" customWidth="1"/>
    <col min="16" max="16" width="6.81640625" style="67" customWidth="1"/>
    <col min="17" max="17" width="7.453125" style="67" customWidth="1"/>
    <col min="18" max="18" width="2.36328125" style="67" customWidth="1"/>
    <col min="19" max="19" width="5.81640625" customWidth="1"/>
    <col min="20" max="20" width="5.36328125" style="67" customWidth="1"/>
    <col min="21" max="21" width="5.453125" style="67" customWidth="1"/>
    <col min="22" max="22" width="4.81640625" style="11" customWidth="1"/>
    <col min="23" max="23" width="5.81640625" style="11" customWidth="1"/>
    <col min="24" max="24" width="6.6328125" style="11" customWidth="1"/>
    <col min="25" max="25" width="6.54296875" style="11" customWidth="1"/>
    <col min="26" max="26" width="4.81640625" style="67" customWidth="1"/>
    <col min="27" max="27" width="5.81640625" style="11" customWidth="1"/>
    <col min="28" max="28" width="5.6328125" style="11" customWidth="1"/>
    <col min="29" max="29" width="5.90625" style="11" customWidth="1"/>
    <col min="30" max="30" width="5.90625" customWidth="1"/>
    <col min="31" max="31" width="7.08984375" customWidth="1"/>
    <col min="32" max="32" width="6.36328125" style="11" customWidth="1"/>
    <col min="33" max="33" width="6.90625" style="11" customWidth="1"/>
    <col min="42" max="42" width="9.90625" customWidth="1"/>
    <col min="46" max="46" width="14" customWidth="1"/>
    <col min="47" max="47" width="12.54296875" customWidth="1"/>
    <col min="48" max="48" width="10.90625" customWidth="1"/>
  </cols>
  <sheetData>
    <row r="1" spans="1:50">
      <c r="A1" s="43"/>
      <c r="B1" s="349"/>
      <c r="C1" s="43"/>
      <c r="D1" s="43"/>
      <c r="E1" s="43"/>
      <c r="F1" s="43"/>
      <c r="G1" s="43"/>
      <c r="H1" s="43"/>
      <c r="I1" s="64"/>
      <c r="J1" s="64"/>
      <c r="K1" s="73"/>
      <c r="L1" s="73"/>
      <c r="M1" s="43"/>
      <c r="N1" s="64"/>
      <c r="O1" s="64"/>
      <c r="P1" s="64"/>
      <c r="Q1" s="64"/>
      <c r="R1" s="64"/>
      <c r="S1" s="43"/>
      <c r="T1" s="64"/>
      <c r="U1" s="64"/>
      <c r="V1" s="73"/>
      <c r="W1" s="73"/>
      <c r="X1" s="73"/>
      <c r="Y1" s="73"/>
      <c r="Z1" s="64"/>
      <c r="AA1" s="73"/>
      <c r="AB1" s="73"/>
      <c r="AC1" s="73"/>
      <c r="AD1" s="43"/>
      <c r="AE1" s="43"/>
      <c r="AF1" s="73"/>
      <c r="AG1" s="73"/>
      <c r="AH1" s="43"/>
    </row>
    <row r="2" spans="1:50" s="198" customFormat="1" ht="31.8">
      <c r="A2" s="197"/>
      <c r="B2" s="353"/>
      <c r="C2" s="150" t="s">
        <v>421</v>
      </c>
      <c r="D2" s="150"/>
      <c r="E2" s="197"/>
      <c r="F2" s="197"/>
      <c r="G2" s="150" t="s">
        <v>427</v>
      </c>
      <c r="H2" s="197"/>
      <c r="I2" s="197"/>
      <c r="J2" s="200"/>
      <c r="K2" s="201"/>
      <c r="L2" s="201"/>
      <c r="M2" s="200"/>
      <c r="N2" s="197"/>
      <c r="O2" s="43"/>
      <c r="P2" s="200"/>
      <c r="Q2" s="200"/>
      <c r="R2" s="200"/>
      <c r="S2" s="200"/>
      <c r="T2" s="197"/>
      <c r="U2" s="200"/>
      <c r="V2" s="200"/>
      <c r="W2" s="201"/>
      <c r="X2" s="201"/>
      <c r="Y2" s="201"/>
      <c r="Z2" s="201"/>
      <c r="AA2" s="200"/>
      <c r="AB2" s="200"/>
      <c r="AC2" s="183" t="str">
        <f>+År!B2</f>
        <v>UNG KU</v>
      </c>
      <c r="AD2" s="201"/>
      <c r="AE2" s="201"/>
      <c r="AF2" s="200"/>
      <c r="AG2" s="201"/>
      <c r="AH2" s="197"/>
      <c r="AI2"/>
      <c r="AJ2"/>
      <c r="AK2"/>
      <c r="AL2"/>
      <c r="AM2"/>
      <c r="AN2"/>
      <c r="AO2"/>
      <c r="AP2"/>
      <c r="AQ2"/>
    </row>
    <row r="3" spans="1:50">
      <c r="A3" s="43"/>
      <c r="B3" s="349"/>
      <c r="C3" s="43"/>
      <c r="D3" s="43"/>
      <c r="E3" s="43"/>
      <c r="F3" s="43"/>
      <c r="G3" s="43"/>
      <c r="H3" s="43"/>
      <c r="I3" s="64"/>
      <c r="J3" s="64"/>
      <c r="K3" s="73"/>
      <c r="L3" s="73"/>
      <c r="M3" s="43"/>
      <c r="N3" s="64"/>
      <c r="O3" s="43"/>
      <c r="P3" s="64"/>
      <c r="Q3" s="64"/>
      <c r="R3" s="64"/>
      <c r="S3" s="43"/>
      <c r="T3" s="64"/>
      <c r="U3" s="64"/>
      <c r="V3" s="73"/>
      <c r="W3" s="73"/>
      <c r="X3" s="73"/>
      <c r="Y3" s="73"/>
      <c r="Z3" s="64"/>
      <c r="AA3" s="73"/>
      <c r="AB3" s="73"/>
      <c r="AC3" s="73"/>
      <c r="AD3" s="43"/>
      <c r="AE3" s="43"/>
      <c r="AF3" s="73"/>
      <c r="AG3" s="73"/>
      <c r="AH3" s="43"/>
    </row>
    <row r="4" spans="1:50" s="180" customFormat="1" ht="19.8">
      <c r="A4" s="178"/>
      <c r="B4" s="353"/>
      <c r="C4" s="178"/>
      <c r="D4" s="178"/>
      <c r="E4" s="178"/>
      <c r="F4" s="152" t="s">
        <v>7</v>
      </c>
      <c r="G4" s="152"/>
      <c r="H4" s="175">
        <f>+År!P2</f>
        <v>52</v>
      </c>
      <c r="I4" s="178"/>
      <c r="J4" s="178"/>
      <c r="K4" s="184"/>
      <c r="L4" s="184"/>
      <c r="M4" s="174" t="s">
        <v>422</v>
      </c>
      <c r="N4" s="178"/>
      <c r="O4" s="43"/>
      <c r="P4" s="178"/>
      <c r="Q4" s="178"/>
      <c r="R4" s="577">
        <f>SUM(H10:H17)</f>
        <v>45246</v>
      </c>
      <c r="S4" s="579"/>
      <c r="T4" s="572"/>
      <c r="U4" s="178"/>
      <c r="V4" s="179"/>
      <c r="W4" s="184"/>
      <c r="X4" s="184"/>
      <c r="Y4" s="184"/>
      <c r="Z4" s="178"/>
      <c r="AA4" s="184"/>
      <c r="AB4" s="179"/>
      <c r="AC4" s="184"/>
      <c r="AD4" s="184"/>
      <c r="AE4" s="184"/>
      <c r="AF4" s="184"/>
      <c r="AG4" s="184"/>
      <c r="AH4" s="184"/>
      <c r="AI4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7"/>
      <c r="AV4" s="177"/>
    </row>
    <row r="5" spans="1:50" s="180" customFormat="1" ht="19.8">
      <c r="A5" s="178"/>
      <c r="B5" s="353"/>
      <c r="C5" s="178"/>
      <c r="D5" s="178"/>
      <c r="E5" s="178"/>
      <c r="F5" s="152"/>
      <c r="G5" s="152"/>
      <c r="H5" s="152"/>
      <c r="I5" s="174"/>
      <c r="J5" s="174"/>
      <c r="K5" s="176"/>
      <c r="L5" s="176"/>
      <c r="M5" s="152"/>
      <c r="N5" s="174"/>
      <c r="O5" s="43"/>
      <c r="P5" s="174"/>
      <c r="Q5" s="174"/>
      <c r="R5" s="174"/>
      <c r="S5" s="152"/>
      <c r="T5" s="174"/>
      <c r="U5" s="174"/>
      <c r="V5" s="176"/>
      <c r="W5" s="184"/>
      <c r="X5" s="184"/>
      <c r="Y5" s="184"/>
      <c r="Z5" s="174"/>
      <c r="AA5" s="184"/>
      <c r="AB5" s="184"/>
      <c r="AC5" s="184"/>
      <c r="AD5" s="178"/>
      <c r="AE5" s="178"/>
      <c r="AF5" s="203"/>
      <c r="AG5" s="226"/>
      <c r="AH5" s="178"/>
      <c r="AI5"/>
      <c r="AJ5"/>
      <c r="AK5"/>
      <c r="AL5"/>
      <c r="AM5"/>
      <c r="AN5" s="175"/>
      <c r="AO5" s="175"/>
      <c r="AP5" s="175"/>
      <c r="AQ5" s="175"/>
      <c r="AR5" s="175"/>
      <c r="AS5" s="175"/>
      <c r="AT5" s="175"/>
      <c r="AU5" s="175"/>
      <c r="AV5" s="175"/>
      <c r="AW5" s="177"/>
      <c r="AX5" s="177"/>
    </row>
    <row r="6" spans="1:50" s="180" customFormat="1" ht="19.8">
      <c r="A6" s="178"/>
      <c r="B6" s="353"/>
      <c r="C6" s="178"/>
      <c r="D6" s="178"/>
      <c r="E6" s="178"/>
      <c r="F6" s="152"/>
      <c r="G6" s="152"/>
      <c r="H6" s="152"/>
      <c r="I6" s="174"/>
      <c r="J6" s="174"/>
      <c r="K6" s="176"/>
      <c r="L6" s="176"/>
      <c r="M6" s="152"/>
      <c r="N6" s="174"/>
      <c r="O6" s="43"/>
      <c r="P6" s="174"/>
      <c r="Q6" s="174"/>
      <c r="R6" s="174"/>
      <c r="S6" s="143" t="s">
        <v>24</v>
      </c>
      <c r="T6" s="174"/>
      <c r="U6" s="174"/>
      <c r="V6" s="176"/>
      <c r="W6" s="184"/>
      <c r="X6" s="184"/>
      <c r="Y6" s="184"/>
      <c r="Z6" s="174"/>
      <c r="AA6" s="184"/>
      <c r="AB6" s="184"/>
      <c r="AC6" s="184"/>
      <c r="AD6" s="178"/>
      <c r="AE6" s="178"/>
      <c r="AF6" s="203" t="s">
        <v>477</v>
      </c>
      <c r="AG6" s="226" t="s">
        <v>4</v>
      </c>
      <c r="AH6" s="178"/>
      <c r="AI6"/>
      <c r="AJ6"/>
      <c r="AK6"/>
      <c r="AL6"/>
      <c r="AM6"/>
      <c r="AN6" s="175"/>
      <c r="AO6" s="175"/>
      <c r="AP6" s="175"/>
      <c r="AQ6" s="175"/>
      <c r="AR6" s="175"/>
      <c r="AS6" s="175"/>
      <c r="AT6" s="175"/>
      <c r="AU6" s="175"/>
      <c r="AV6" s="175"/>
      <c r="AW6" s="177"/>
      <c r="AX6" s="177"/>
    </row>
    <row r="7" spans="1:50" ht="15.6">
      <c r="A7" s="43"/>
      <c r="B7" s="349"/>
      <c r="C7" s="43"/>
      <c r="D7" s="43"/>
      <c r="E7" s="43"/>
      <c r="F7" s="43"/>
      <c r="G7" s="49" t="s">
        <v>4</v>
      </c>
      <c r="H7" s="43"/>
      <c r="I7" s="64"/>
      <c r="J7" s="64"/>
      <c r="K7" s="73"/>
      <c r="L7" s="73"/>
      <c r="M7" s="49" t="s">
        <v>24</v>
      </c>
      <c r="N7" s="64"/>
      <c r="O7" s="43"/>
      <c r="P7" s="64"/>
      <c r="Q7" s="64"/>
      <c r="R7" s="64"/>
      <c r="S7" s="49" t="s">
        <v>481</v>
      </c>
      <c r="T7" s="64"/>
      <c r="U7" s="64"/>
      <c r="V7" s="73"/>
      <c r="W7" s="171" t="s">
        <v>403</v>
      </c>
      <c r="X7" s="171" t="s">
        <v>403</v>
      </c>
      <c r="Y7" s="74" t="s">
        <v>569</v>
      </c>
      <c r="Z7" s="64"/>
      <c r="AA7" s="171" t="s">
        <v>403</v>
      </c>
      <c r="AB7" s="171" t="s">
        <v>403</v>
      </c>
      <c r="AC7" s="74" t="s">
        <v>423</v>
      </c>
      <c r="AD7" s="43"/>
      <c r="AE7" s="43"/>
      <c r="AF7" s="74" t="s">
        <v>570</v>
      </c>
      <c r="AG7" s="74" t="s">
        <v>10</v>
      </c>
      <c r="AH7" s="43"/>
    </row>
    <row r="8" spans="1:50" ht="15.6">
      <c r="A8" s="43"/>
      <c r="B8" s="349"/>
      <c r="C8" s="43"/>
      <c r="D8" s="43"/>
      <c r="E8" s="43"/>
      <c r="F8" s="43"/>
      <c r="G8" s="49" t="s">
        <v>475</v>
      </c>
      <c r="H8" s="49" t="s">
        <v>4</v>
      </c>
      <c r="I8" s="65" t="s">
        <v>4</v>
      </c>
      <c r="J8" s="65"/>
      <c r="K8" s="74" t="s">
        <v>1</v>
      </c>
      <c r="L8" s="74"/>
      <c r="M8" s="49" t="s">
        <v>0</v>
      </c>
      <c r="N8" s="65"/>
      <c r="O8" s="43"/>
      <c r="P8" s="421" t="s">
        <v>24</v>
      </c>
      <c r="Q8" s="421" t="s">
        <v>24</v>
      </c>
      <c r="R8" s="64"/>
      <c r="S8" s="49" t="s">
        <v>415</v>
      </c>
      <c r="T8" s="65"/>
      <c r="U8" s="65" t="s">
        <v>24</v>
      </c>
      <c r="V8" s="74"/>
      <c r="W8" s="74" t="s">
        <v>572</v>
      </c>
      <c r="X8" s="74" t="s">
        <v>487</v>
      </c>
      <c r="Y8" s="74" t="s">
        <v>555</v>
      </c>
      <c r="Z8" s="65"/>
      <c r="AA8" s="74" t="s">
        <v>489</v>
      </c>
      <c r="AB8" s="74" t="s">
        <v>558</v>
      </c>
      <c r="AC8" s="74" t="s">
        <v>416</v>
      </c>
      <c r="AD8" s="49" t="s">
        <v>539</v>
      </c>
      <c r="AE8" s="49" t="s">
        <v>414</v>
      </c>
      <c r="AF8" s="74" t="s">
        <v>70</v>
      </c>
      <c r="AG8" s="74" t="s">
        <v>70</v>
      </c>
      <c r="AH8" s="43"/>
      <c r="AI8" s="4"/>
      <c r="AJ8" s="56"/>
      <c r="AK8" s="56"/>
      <c r="AL8" s="1"/>
      <c r="AM8" s="5"/>
    </row>
    <row r="9" spans="1:50" ht="15.6">
      <c r="A9" s="43"/>
      <c r="B9" s="349" t="s">
        <v>89</v>
      </c>
      <c r="C9" s="49" t="s">
        <v>421</v>
      </c>
      <c r="D9" s="46"/>
      <c r="E9" s="49" t="s">
        <v>428</v>
      </c>
      <c r="F9" s="49"/>
      <c r="G9" s="50" t="s">
        <v>476</v>
      </c>
      <c r="H9" s="50" t="s">
        <v>10</v>
      </c>
      <c r="I9" s="87" t="s">
        <v>403</v>
      </c>
      <c r="J9" s="193" t="s">
        <v>533</v>
      </c>
      <c r="K9" s="75" t="s">
        <v>403</v>
      </c>
      <c r="L9" s="75"/>
      <c r="M9" s="50"/>
      <c r="N9" s="193" t="s">
        <v>533</v>
      </c>
      <c r="O9" s="43"/>
      <c r="P9" s="421" t="s">
        <v>717</v>
      </c>
      <c r="Q9" s="421" t="s">
        <v>718</v>
      </c>
      <c r="R9" s="64"/>
      <c r="S9" s="50"/>
      <c r="T9" s="193" t="s">
        <v>533</v>
      </c>
      <c r="U9" s="87" t="s">
        <v>45</v>
      </c>
      <c r="V9" s="243" t="s">
        <v>533</v>
      </c>
      <c r="W9" s="75" t="s">
        <v>548</v>
      </c>
      <c r="X9" s="75" t="s">
        <v>440</v>
      </c>
      <c r="Y9" s="75" t="s">
        <v>469</v>
      </c>
      <c r="Z9" s="193" t="s">
        <v>533</v>
      </c>
      <c r="AA9" s="75" t="s">
        <v>470</v>
      </c>
      <c r="AB9" s="75" t="s">
        <v>529</v>
      </c>
      <c r="AC9" s="75" t="s">
        <v>45</v>
      </c>
      <c r="AD9" s="50" t="s">
        <v>540</v>
      </c>
      <c r="AE9" s="50" t="s">
        <v>415</v>
      </c>
      <c r="AF9" s="75" t="s">
        <v>486</v>
      </c>
      <c r="AG9" s="75" t="s">
        <v>553</v>
      </c>
      <c r="AH9" s="43"/>
      <c r="AI9" s="4"/>
      <c r="AJ9" s="56"/>
      <c r="AK9" s="56"/>
      <c r="AL9" s="1"/>
      <c r="AM9" s="5"/>
    </row>
    <row r="10" spans="1:50" ht="15.6">
      <c r="A10" s="43"/>
      <c r="B10" s="354">
        <f>+'Ark1'!C245</f>
        <v>2024</v>
      </c>
      <c r="C10" s="51">
        <f>+'Ark1'!G245</f>
        <v>1</v>
      </c>
      <c r="D10" s="52" t="s">
        <v>431</v>
      </c>
      <c r="E10" s="52">
        <f>+'Ark1'!H245</f>
        <v>1</v>
      </c>
      <c r="F10" s="52" t="s">
        <v>76</v>
      </c>
      <c r="G10" s="51">
        <f>+'Ark1'!Q245</f>
        <v>2104</v>
      </c>
      <c r="H10" s="51">
        <f>+'Ark1'!R245</f>
        <v>10395</v>
      </c>
      <c r="I10" s="69">
        <f>+'Ark1'!AE245</f>
        <v>71.306077651255308</v>
      </c>
      <c r="J10" s="69">
        <f t="shared" ref="J10:J17" si="0">+I10-I19</f>
        <v>-0.74346385166236928</v>
      </c>
      <c r="K10" s="242">
        <f>+'Ark1'!AF245</f>
        <v>71.813308178606434</v>
      </c>
      <c r="L10" s="75"/>
      <c r="M10" s="357">
        <f>+'Ark1'!S245</f>
        <v>4.0555234239444777</v>
      </c>
      <c r="N10" s="57">
        <f t="shared" ref="N10:N17" si="1">+M10-M19</f>
        <v>1.796535626758633E-3</v>
      </c>
      <c r="O10" s="43"/>
      <c r="P10" s="435">
        <f>+'Ark1'!AR245</f>
        <v>215.53516347933368</v>
      </c>
      <c r="Q10" s="436">
        <f>+'Ark1'!AS245</f>
        <v>27.172471836741405</v>
      </c>
      <c r="R10" s="64"/>
      <c r="S10" s="53">
        <f>+'Ark1'!T245</f>
        <v>7.3797017797017812</v>
      </c>
      <c r="T10" s="57">
        <f t="shared" ref="T10:T17" si="2">+S10-S19</f>
        <v>-0.21988499715772125</v>
      </c>
      <c r="U10" s="305">
        <f>+'Ark1'!U245</f>
        <v>271.19599807599877</v>
      </c>
      <c r="V10" s="242">
        <f t="shared" ref="V10:V17" si="3">+U10-U19</f>
        <v>0.75101460492470551</v>
      </c>
      <c r="W10" s="76">
        <f>+'Ark1'!W245</f>
        <v>66.734006734006741</v>
      </c>
      <c r="X10" s="76">
        <f>+'Ark1'!X245</f>
        <v>8.0134680134680139</v>
      </c>
      <c r="Y10" s="76">
        <f>+'Ark1'!AG245</f>
        <v>1075.1775652889162</v>
      </c>
      <c r="Z10" s="338">
        <f t="shared" ref="Z10:Z17" si="4">+Y10-Y19</f>
        <v>1.0237396187578724</v>
      </c>
      <c r="AA10" s="76">
        <f>+'Ark1'!AH245</f>
        <v>93.516113516113521</v>
      </c>
      <c r="AB10" s="76">
        <f>+'Ark1'!AI245</f>
        <v>28.013468013468017</v>
      </c>
      <c r="AC10" s="76">
        <f>+'Ark1'!Y245</f>
        <v>53.849677032903827</v>
      </c>
      <c r="AD10" s="53">
        <f>+'Ark1'!Z245</f>
        <v>1.6930558973483949</v>
      </c>
      <c r="AE10" s="53">
        <f>+'Ark1'!AA245</f>
        <v>2.264652298105557</v>
      </c>
      <c r="AF10" s="305">
        <f t="shared" ref="AF10:AF17" si="5">1000*U10/Y10</f>
        <v>252.23368384097969</v>
      </c>
      <c r="AG10" s="76">
        <f t="shared" ref="AG10:AG44" si="6">+H10/G10</f>
        <v>4.9405893536121672</v>
      </c>
      <c r="AH10" s="43"/>
      <c r="AI10" s="4"/>
      <c r="AJ10" s="56"/>
      <c r="AK10" s="56"/>
      <c r="AL10" s="1"/>
      <c r="AM10" s="5"/>
    </row>
    <row r="11" spans="1:50" ht="15.6">
      <c r="A11" s="43"/>
      <c r="B11" s="354">
        <f>+'Ark1'!C246</f>
        <v>2024</v>
      </c>
      <c r="C11" s="51">
        <f>+'Ark1'!G246</f>
        <v>1</v>
      </c>
      <c r="D11" s="52" t="s">
        <v>431</v>
      </c>
      <c r="E11" s="52">
        <f>+'Ark1'!H246</f>
        <v>2</v>
      </c>
      <c r="F11" s="52" t="s">
        <v>9</v>
      </c>
      <c r="G11" s="51">
        <f>+'Ark1'!Q246</f>
        <v>987</v>
      </c>
      <c r="H11" s="51">
        <f>+'Ark1'!R246</f>
        <v>4183</v>
      </c>
      <c r="I11" s="69">
        <f>+'Ark1'!AE246</f>
        <v>28.693922348744682</v>
      </c>
      <c r="J11" s="69">
        <f t="shared" si="0"/>
        <v>0.7434638516623977</v>
      </c>
      <c r="K11" s="242">
        <f>+'Ark1'!AF246</f>
        <v>28.186691821393556</v>
      </c>
      <c r="L11" s="75"/>
      <c r="M11" s="357">
        <f>+'Ark1'!S246</f>
        <v>4.3713737712778711</v>
      </c>
      <c r="N11" s="57">
        <f t="shared" si="1"/>
        <v>2.0807652927090636E-2</v>
      </c>
      <c r="O11" s="43"/>
      <c r="P11" s="435">
        <f>+'Ark1'!AR246</f>
        <v>211.44780417566596</v>
      </c>
      <c r="Q11" s="436">
        <f>+'Ark1'!AS246</f>
        <v>27.804622082787503</v>
      </c>
      <c r="R11" s="64"/>
      <c r="S11" s="53">
        <f>+'Ark1'!T246</f>
        <v>7.2892660769782429</v>
      </c>
      <c r="T11" s="57">
        <f t="shared" si="2"/>
        <v>-4.2860041470841992E-2</v>
      </c>
      <c r="U11" s="305">
        <f>+'Ark1'!U246</f>
        <v>264.52034425053785</v>
      </c>
      <c r="V11" s="242">
        <f t="shared" si="3"/>
        <v>-1.2682795244942326</v>
      </c>
      <c r="W11" s="76">
        <f>+'Ark1'!W246</f>
        <v>62.204159693999515</v>
      </c>
      <c r="X11" s="76">
        <f>+'Ark1'!X246</f>
        <v>8.0325125508008615</v>
      </c>
      <c r="Y11" s="76">
        <f>+'Ark1'!AG246</f>
        <v>1066.3071754259659</v>
      </c>
      <c r="Z11" s="338">
        <f t="shared" si="4"/>
        <v>-4.4394028460617392</v>
      </c>
      <c r="AA11" s="76">
        <f>+'Ark1'!AH246</f>
        <v>99.56968682763565</v>
      </c>
      <c r="AB11" s="76">
        <f>+'Ark1'!AI246</f>
        <v>53.119770499641405</v>
      </c>
      <c r="AC11" s="76">
        <f>+'Ark1'!Y246</f>
        <v>59.597161379070513</v>
      </c>
      <c r="AD11" s="53">
        <f>+'Ark1'!Z246</f>
        <v>1.7521841923902151</v>
      </c>
      <c r="AE11" s="53">
        <f>+'Ark1'!AA246</f>
        <v>2.3691169847264248</v>
      </c>
      <c r="AF11" s="305">
        <f t="shared" si="5"/>
        <v>248.07142852139947</v>
      </c>
      <c r="AG11" s="76">
        <f t="shared" si="6"/>
        <v>4.2380952380952381</v>
      </c>
      <c r="AH11" s="43"/>
      <c r="AI11" s="4"/>
      <c r="AJ11" s="56"/>
      <c r="AK11" s="56"/>
      <c r="AL11" s="1"/>
      <c r="AM11" s="5"/>
      <c r="AO11" s="2"/>
      <c r="AP11" s="2"/>
      <c r="AQ11" s="2"/>
    </row>
    <row r="12" spans="1:50" ht="15.6">
      <c r="A12" s="43"/>
      <c r="B12" s="354">
        <f>+'Ark1'!C247</f>
        <v>2024</v>
      </c>
      <c r="C12" s="51">
        <f>+'Ark1'!G247</f>
        <v>2</v>
      </c>
      <c r="D12" s="52" t="s">
        <v>108</v>
      </c>
      <c r="E12" s="52">
        <f>+'Ark1'!H247</f>
        <v>1</v>
      </c>
      <c r="F12" s="52" t="s">
        <v>76</v>
      </c>
      <c r="G12" s="51">
        <f>+'Ark1'!Q247</f>
        <v>1748</v>
      </c>
      <c r="H12" s="51">
        <f>+'Ark1'!R247</f>
        <v>8884</v>
      </c>
      <c r="I12" s="69">
        <f>+'Ark1'!AE247</f>
        <v>68.804213135068125</v>
      </c>
      <c r="J12" s="69">
        <f t="shared" si="0"/>
        <v>1.6476636143013792</v>
      </c>
      <c r="K12" s="242">
        <f>+'Ark1'!AF247</f>
        <v>68.902187459032419</v>
      </c>
      <c r="L12" s="75"/>
      <c r="M12" s="357">
        <f>+'Ark1'!S247</f>
        <v>3.7705510388437218</v>
      </c>
      <c r="N12" s="57">
        <f t="shared" si="1"/>
        <v>0.11659053767574656</v>
      </c>
      <c r="O12" s="43"/>
      <c r="P12" s="435">
        <f>+'Ark1'!AR247</f>
        <v>215.43744607420192</v>
      </c>
      <c r="Q12" s="436">
        <f>+'Ark1'!AS247</f>
        <v>26.582661625202775</v>
      </c>
      <c r="R12" s="64"/>
      <c r="S12" s="53">
        <f>+'Ark1'!T247</f>
        <v>7.5059657811796496</v>
      </c>
      <c r="T12" s="57">
        <f t="shared" si="2"/>
        <v>0.13425629814761741</v>
      </c>
      <c r="U12" s="305">
        <f>+'Ark1'!U247</f>
        <v>265.51403647005907</v>
      </c>
      <c r="V12" s="242">
        <f t="shared" si="3"/>
        <v>3.4638514610742845</v>
      </c>
      <c r="W12" s="76">
        <f>+'Ark1'!W247</f>
        <v>67.424583520936494</v>
      </c>
      <c r="X12" s="76">
        <f>+'Ark1'!X247</f>
        <v>6.0783430886987828</v>
      </c>
      <c r="Y12" s="76">
        <f>+'Ark1'!AG247</f>
        <v>1074.3918402563781</v>
      </c>
      <c r="Z12" s="338">
        <f t="shared" si="4"/>
        <v>0.95157225728644335</v>
      </c>
      <c r="AA12" s="76">
        <f>+'Ark1'!AH247</f>
        <v>91.25393966681672</v>
      </c>
      <c r="AB12" s="76">
        <f>+'Ark1'!AI247</f>
        <v>17.312021611886536</v>
      </c>
      <c r="AC12" s="76">
        <f>+'Ark1'!Y247</f>
        <v>52.804350316874817</v>
      </c>
      <c r="AD12" s="53">
        <f>+'Ark1'!Z247</f>
        <v>1.5779206736424964</v>
      </c>
      <c r="AE12" s="53">
        <f>+'Ark1'!AA247</f>
        <v>2.310457302386284</v>
      </c>
      <c r="AF12" s="305">
        <f t="shared" si="5"/>
        <v>247.12961000029603</v>
      </c>
      <c r="AG12" s="76">
        <f t="shared" si="6"/>
        <v>5.082379862700229</v>
      </c>
      <c r="AH12" s="43"/>
      <c r="AI12" s="4"/>
      <c r="AJ12" s="56"/>
      <c r="AK12" s="56"/>
      <c r="AL12" s="1"/>
      <c r="AM12" s="5"/>
      <c r="AO12" s="2"/>
      <c r="AP12" s="2"/>
      <c r="AQ12" s="4"/>
      <c r="AR12" s="4"/>
      <c r="AS12" s="4"/>
    </row>
    <row r="13" spans="1:50" ht="15.6">
      <c r="A13" s="43"/>
      <c r="B13" s="354">
        <f>+'Ark1'!C248</f>
        <v>2024</v>
      </c>
      <c r="C13" s="51">
        <f>+'Ark1'!G248</f>
        <v>2</v>
      </c>
      <c r="D13" s="52" t="s">
        <v>108</v>
      </c>
      <c r="E13" s="52">
        <f>+'Ark1'!H248</f>
        <v>2</v>
      </c>
      <c r="F13" s="52" t="s">
        <v>9</v>
      </c>
      <c r="G13" s="51">
        <f>+'Ark1'!Q248</f>
        <v>759</v>
      </c>
      <c r="H13" s="51">
        <f>+'Ark1'!R248</f>
        <v>4028</v>
      </c>
      <c r="I13" s="69">
        <f>+'Ark1'!AE248</f>
        <v>31.195786864931847</v>
      </c>
      <c r="J13" s="69">
        <f t="shared" si="0"/>
        <v>-1.6476636143013792</v>
      </c>
      <c r="K13" s="242">
        <f>+'Ark1'!AF248</f>
        <v>31.097812540967578</v>
      </c>
      <c r="L13" s="75"/>
      <c r="M13" s="357">
        <f>+'Ark1'!S248</f>
        <v>3.8852867830423934</v>
      </c>
      <c r="N13" s="57">
        <f t="shared" si="1"/>
        <v>0.18759213319463397</v>
      </c>
      <c r="O13" s="43"/>
      <c r="P13" s="435">
        <f>+'Ark1'!AR248</f>
        <v>214.57018199950127</v>
      </c>
      <c r="Q13" s="436">
        <f>+'Ark1'!AS248</f>
        <v>26.674380307752497</v>
      </c>
      <c r="R13" s="64"/>
      <c r="S13" s="53">
        <f>+'Ark1'!T248</f>
        <v>7.5347567030784495</v>
      </c>
      <c r="T13" s="57">
        <f t="shared" si="2"/>
        <v>0.27232695815843222</v>
      </c>
      <c r="U13" s="305">
        <f>+'Ark1'!U248</f>
        <v>264.3037984111233</v>
      </c>
      <c r="V13" s="242">
        <f t="shared" si="3"/>
        <v>4.9290902399175138</v>
      </c>
      <c r="W13" s="76">
        <f>+'Ark1'!W248</f>
        <v>66.285998013902699</v>
      </c>
      <c r="X13" s="76">
        <f>+'Ark1'!X248</f>
        <v>6.9761668321747772</v>
      </c>
      <c r="Y13" s="76">
        <f>+'Ark1'!AG248</f>
        <v>1070.8317127898279</v>
      </c>
      <c r="Z13" s="338">
        <f t="shared" si="4"/>
        <v>1.19941113333266</v>
      </c>
      <c r="AA13" s="76">
        <f>+'Ark1'!AH248</f>
        <v>99.503475670307836</v>
      </c>
      <c r="AB13" s="76">
        <f>+'Ark1'!AI248</f>
        <v>35.898709036742794</v>
      </c>
      <c r="AC13" s="76">
        <f>+'Ark1'!Y248</f>
        <v>56.37489486969865</v>
      </c>
      <c r="AD13" s="53">
        <f>+'Ark1'!Z248</f>
        <v>1.7076201782302187</v>
      </c>
      <c r="AE13" s="53">
        <f>+'Ark1'!AA248</f>
        <v>2.277329555872381</v>
      </c>
      <c r="AF13" s="305">
        <f t="shared" si="5"/>
        <v>246.82104130305879</v>
      </c>
      <c r="AG13" s="76">
        <f t="shared" si="6"/>
        <v>5.3069828722002637</v>
      </c>
      <c r="AH13" s="43"/>
      <c r="AI13" s="4"/>
      <c r="AJ13" s="56"/>
      <c r="AK13" s="56"/>
      <c r="AL13" s="1"/>
      <c r="AM13" s="5"/>
      <c r="AO13" s="1"/>
      <c r="AP13" s="1"/>
      <c r="AQ13" s="11"/>
      <c r="AR13" s="11"/>
      <c r="AS13" s="11"/>
    </row>
    <row r="14" spans="1:50" ht="15.6">
      <c r="A14" s="43"/>
      <c r="B14" s="354">
        <f>+'Ark1'!C249</f>
        <v>2024</v>
      </c>
      <c r="C14" s="51">
        <f>+'Ark1'!G249</f>
        <v>3</v>
      </c>
      <c r="D14" s="52" t="s">
        <v>657</v>
      </c>
      <c r="E14" s="52">
        <f>+'Ark1'!H249</f>
        <v>1</v>
      </c>
      <c r="F14" s="52" t="s">
        <v>76</v>
      </c>
      <c r="G14" s="51">
        <f>+'Ark1'!Q249</f>
        <v>1705</v>
      </c>
      <c r="H14" s="51">
        <f>+'Ark1'!R249</f>
        <v>9989</v>
      </c>
      <c r="I14" s="69">
        <f>+'Ark1'!AE249</f>
        <v>74.964352720450307</v>
      </c>
      <c r="J14" s="69">
        <f t="shared" si="0"/>
        <v>-0.71369935936031936</v>
      </c>
      <c r="K14" s="242">
        <f>+'Ark1'!AF249</f>
        <v>75.283742524524783</v>
      </c>
      <c r="L14" s="75"/>
      <c r="M14" s="357">
        <f>+'Ark1'!S249</f>
        <v>3.6637879092187182</v>
      </c>
      <c r="N14" s="57">
        <f t="shared" si="1"/>
        <v>9.1308540722125464E-2</v>
      </c>
      <c r="O14" s="43"/>
      <c r="P14" s="435">
        <f>+'Ark1'!AR249</f>
        <v>216.25341214400859</v>
      </c>
      <c r="Q14" s="436">
        <f>+'Ark1'!AS249</f>
        <v>26.188801275560511</v>
      </c>
      <c r="R14" s="64"/>
      <c r="S14" s="53">
        <f>+'Ark1'!T249</f>
        <v>7.6137751526679374</v>
      </c>
      <c r="T14" s="57">
        <f t="shared" si="2"/>
        <v>9.1923333917375949E-2</v>
      </c>
      <c r="U14" s="305">
        <f>+'Ark1'!U249</f>
        <v>264.10297327059766</v>
      </c>
      <c r="V14" s="242">
        <f t="shared" si="3"/>
        <v>3.69912127309982</v>
      </c>
      <c r="W14" s="76">
        <f>+'Ark1'!W249</f>
        <v>69.856842526779474</v>
      </c>
      <c r="X14" s="76">
        <f>+'Ark1'!X249</f>
        <v>5.3158474321753912</v>
      </c>
      <c r="Y14" s="76">
        <f>+'Ark1'!AG249</f>
        <v>1070.2879097259538</v>
      </c>
      <c r="Z14" s="338">
        <f t="shared" si="4"/>
        <v>-3.3012695936697583</v>
      </c>
      <c r="AA14" s="76">
        <f>+'Ark1'!AH249</f>
        <v>93.092401641806021</v>
      </c>
      <c r="AB14" s="76">
        <f>+'Ark1'!AI249</f>
        <v>13.584943437781559</v>
      </c>
      <c r="AC14" s="76">
        <f>+'Ark1'!Y249</f>
        <v>49.196777021725858</v>
      </c>
      <c r="AD14" s="53">
        <f>+'Ark1'!Z249</f>
        <v>1.4761506546154004</v>
      </c>
      <c r="AE14" s="53">
        <f>+'Ark1'!AA249</f>
        <v>2.1713084747315334</v>
      </c>
      <c r="AF14" s="305">
        <f t="shared" si="5"/>
        <v>246.75881215758193</v>
      </c>
      <c r="AG14" s="76">
        <f t="shared" si="6"/>
        <v>5.8586510263929616</v>
      </c>
      <c r="AH14" s="43"/>
      <c r="AI14" s="4"/>
      <c r="AJ14" s="56"/>
      <c r="AK14" s="56"/>
      <c r="AL14" s="1"/>
      <c r="AM14" s="5"/>
      <c r="AO14" s="1"/>
      <c r="AP14" s="1"/>
      <c r="AQ14" s="11"/>
      <c r="AR14" s="11"/>
      <c r="AS14" s="11"/>
    </row>
    <row r="15" spans="1:50" ht="15.6">
      <c r="A15" s="43"/>
      <c r="B15" s="354">
        <f>+'Ark1'!C250</f>
        <v>2024</v>
      </c>
      <c r="C15" s="51">
        <f>+'Ark1'!G250</f>
        <v>3</v>
      </c>
      <c r="D15" s="52" t="s">
        <v>657</v>
      </c>
      <c r="E15" s="52">
        <f>+'Ark1'!H250</f>
        <v>2</v>
      </c>
      <c r="F15" s="52" t="s">
        <v>9</v>
      </c>
      <c r="G15" s="51">
        <f>+'Ark1'!Q250</f>
        <v>690</v>
      </c>
      <c r="H15" s="51">
        <f>+'Ark1'!R250</f>
        <v>3336</v>
      </c>
      <c r="I15" s="69">
        <f>+'Ark1'!AE250</f>
        <v>25.035647279549721</v>
      </c>
      <c r="J15" s="69">
        <f t="shared" si="0"/>
        <v>0.71369935936034068</v>
      </c>
      <c r="K15" s="242">
        <f>+'Ark1'!AF250</f>
        <v>24.716257475475217</v>
      </c>
      <c r="L15" s="75"/>
      <c r="M15" s="357">
        <f>+'Ark1'!S250</f>
        <v>3.895544852498495</v>
      </c>
      <c r="N15" s="57">
        <f t="shared" si="1"/>
        <v>0.16839881013506153</v>
      </c>
      <c r="O15" s="43"/>
      <c r="P15" s="435">
        <f>+'Ark1'!AR250</f>
        <v>213.32123473541381</v>
      </c>
      <c r="Q15" s="436">
        <f>+'Ark1'!AS250</f>
        <v>26.812479035297457</v>
      </c>
      <c r="R15" s="64"/>
      <c r="S15" s="53">
        <f>+'Ark1'!T250</f>
        <v>7.3755995203836928</v>
      </c>
      <c r="T15" s="57">
        <f t="shared" si="2"/>
        <v>0.34945936465510652</v>
      </c>
      <c r="U15" s="305">
        <f>+'Ark1'!U250</f>
        <v>259.62754796163057</v>
      </c>
      <c r="V15" s="242">
        <f t="shared" si="3"/>
        <v>6.5431486290389671</v>
      </c>
      <c r="W15" s="76">
        <f>+'Ark1'!W250</f>
        <v>63.369304556354898</v>
      </c>
      <c r="X15" s="76">
        <f>+'Ark1'!X250</f>
        <v>6.0251798561151118</v>
      </c>
      <c r="Y15" s="76">
        <f>+'Ark1'!AG250</f>
        <v>1075.1696065128899</v>
      </c>
      <c r="Z15" s="338">
        <f t="shared" si="4"/>
        <v>10.685667118950732</v>
      </c>
      <c r="AA15" s="76">
        <f>+'Ark1'!AH250</f>
        <v>88.339328537170275</v>
      </c>
      <c r="AB15" s="76">
        <f>+'Ark1'!AI250</f>
        <v>26.678657074340524</v>
      </c>
      <c r="AC15" s="76">
        <f>+'Ark1'!Y250</f>
        <v>56.085894425068631</v>
      </c>
      <c r="AD15" s="53">
        <f>+'Ark1'!Z250</f>
        <v>1.6782838785475547</v>
      </c>
      <c r="AE15" s="53">
        <f>+'Ark1'!AA250</f>
        <v>2.4189731283111393</v>
      </c>
      <c r="AF15" s="305">
        <f t="shared" si="5"/>
        <v>241.47589960590832</v>
      </c>
      <c r="AG15" s="76">
        <f t="shared" si="6"/>
        <v>4.8347826086956518</v>
      </c>
      <c r="AH15" s="43"/>
      <c r="AI15" s="4"/>
      <c r="AJ15" s="56"/>
      <c r="AK15" s="56"/>
      <c r="AL15" s="1"/>
      <c r="AM15" s="5"/>
      <c r="AO15" s="1"/>
      <c r="AP15" s="1"/>
      <c r="AQ15" s="11"/>
      <c r="AR15" s="11"/>
      <c r="AS15" s="11"/>
    </row>
    <row r="16" spans="1:50" ht="15.6">
      <c r="A16" s="43"/>
      <c r="B16" s="354">
        <f>+'Ark1'!C251</f>
        <v>2024</v>
      </c>
      <c r="C16" s="51">
        <f>+'Ark1'!G251</f>
        <v>4</v>
      </c>
      <c r="D16" s="52" t="s">
        <v>109</v>
      </c>
      <c r="E16" s="52">
        <f>+'Ark1'!H251</f>
        <v>1</v>
      </c>
      <c r="F16" s="52" t="s">
        <v>76</v>
      </c>
      <c r="G16" s="51">
        <f>+'Ark1'!Q251</f>
        <v>704</v>
      </c>
      <c r="H16" s="51">
        <f>+'Ark1'!R251</f>
        <v>3866</v>
      </c>
      <c r="I16" s="69">
        <f>+'Ark1'!AE251</f>
        <v>87.248928007221821</v>
      </c>
      <c r="J16" s="69">
        <f t="shared" si="0"/>
        <v>-0.51330975501595333</v>
      </c>
      <c r="K16" s="242">
        <f>+'Ark1'!AF251</f>
        <v>87.39069983221161</v>
      </c>
      <c r="L16" s="75"/>
      <c r="M16" s="357">
        <f>+'Ark1'!S251</f>
        <v>3.5988085988085992</v>
      </c>
      <c r="N16" s="57">
        <f t="shared" si="1"/>
        <v>0.12602586769644653</v>
      </c>
      <c r="O16" s="43"/>
      <c r="P16" s="435">
        <f>+'Ark1'!AR251</f>
        <v>215.20084678486373</v>
      </c>
      <c r="Q16" s="436">
        <f>+'Ark1'!AS251</f>
        <v>26.065033811478763</v>
      </c>
      <c r="R16" s="64"/>
      <c r="S16" s="53">
        <f>+'Ark1'!T251</f>
        <v>7.3411795137092604</v>
      </c>
      <c r="T16" s="57">
        <f t="shared" si="2"/>
        <v>0.19798757557942537</v>
      </c>
      <c r="U16" s="305">
        <f>+'Ark1'!U251</f>
        <v>260.0960165545788</v>
      </c>
      <c r="V16" s="242">
        <f t="shared" si="3"/>
        <v>5.205109594184762</v>
      </c>
      <c r="W16" s="76">
        <f>+'Ark1'!W251</f>
        <v>62.415933781686505</v>
      </c>
      <c r="X16" s="76">
        <f>+'Ark1'!X251</f>
        <v>4.3973098810139684</v>
      </c>
      <c r="Y16" s="76">
        <f>+'Ark1'!AG251</f>
        <v>1077.7824821381319</v>
      </c>
      <c r="Z16" s="338">
        <f t="shared" si="4"/>
        <v>-0.42970528599994395</v>
      </c>
      <c r="AA16" s="76">
        <f>+'Ark1'!AH251</f>
        <v>97.697878944645609</v>
      </c>
      <c r="AB16" s="76">
        <f>+'Ark1'!AI251</f>
        <v>15.183652353854105</v>
      </c>
      <c r="AC16" s="76">
        <f>+'Ark1'!Y251</f>
        <v>48.763013540632315</v>
      </c>
      <c r="AD16" s="53">
        <f>+'Ark1'!Z251</f>
        <v>1.4835533435822483</v>
      </c>
      <c r="AE16" s="53">
        <f>+'Ark1'!AA251</f>
        <v>2.2156724493593005</v>
      </c>
      <c r="AF16" s="305">
        <f t="shared" si="5"/>
        <v>241.32514757392772</v>
      </c>
      <c r="AG16" s="76">
        <f t="shared" si="6"/>
        <v>5.4914772727272725</v>
      </c>
      <c r="AH16" s="43"/>
      <c r="AI16" s="4"/>
      <c r="AJ16" s="56"/>
      <c r="AK16" s="56"/>
      <c r="AL16" s="1"/>
      <c r="AM16" s="5"/>
      <c r="AO16" s="1"/>
      <c r="AP16" s="1"/>
      <c r="AQ16" s="11"/>
      <c r="AR16" s="11"/>
      <c r="AS16" s="11"/>
    </row>
    <row r="17" spans="1:45" ht="15.6">
      <c r="A17" s="43"/>
      <c r="B17" s="354">
        <f>+'Ark1'!C252</f>
        <v>2024</v>
      </c>
      <c r="C17" s="51">
        <f>+'Ark1'!G252</f>
        <v>4</v>
      </c>
      <c r="D17" s="52" t="s">
        <v>109</v>
      </c>
      <c r="E17" s="52">
        <f>+'Ark1'!H252</f>
        <v>2</v>
      </c>
      <c r="F17" s="52" t="s">
        <v>9</v>
      </c>
      <c r="G17" s="51">
        <f>+'Ark1'!Q252</f>
        <v>116</v>
      </c>
      <c r="H17" s="51">
        <f>+'Ark1'!R252</f>
        <v>565</v>
      </c>
      <c r="I17" s="69">
        <f>+'Ark1'!AE252</f>
        <v>12.751071992778153</v>
      </c>
      <c r="J17" s="69">
        <f t="shared" si="0"/>
        <v>0.51330975501591425</v>
      </c>
      <c r="K17" s="242">
        <f>+'Ark1'!AF252</f>
        <v>12.60930016778839</v>
      </c>
      <c r="L17" s="75"/>
      <c r="M17" s="357">
        <f>+'Ark1'!S252</f>
        <v>4.0319148936170226</v>
      </c>
      <c r="N17" s="57">
        <f t="shared" si="1"/>
        <v>0.29285765455978163</v>
      </c>
      <c r="O17" s="43"/>
      <c r="P17" s="435">
        <f>+'Ark1'!AR252</f>
        <v>210.82258064516128</v>
      </c>
      <c r="Q17" s="436">
        <f>+'Ark1'!AS252</f>
        <v>27.251327422463113</v>
      </c>
      <c r="R17" s="64"/>
      <c r="S17" s="53">
        <f>+'Ark1'!T252</f>
        <v>6.8407079646017692</v>
      </c>
      <c r="T17" s="57">
        <f t="shared" si="2"/>
        <v>-1.4754220272180874E-2</v>
      </c>
      <c r="U17" s="305">
        <f>+'Ark1'!U252</f>
        <v>256.78690265486699</v>
      </c>
      <c r="V17" s="242">
        <f t="shared" si="3"/>
        <v>3.9245497136903964</v>
      </c>
      <c r="W17" s="76">
        <f>+'Ark1'!W252</f>
        <v>52.38938053097344</v>
      </c>
      <c r="X17" s="76">
        <f>+'Ark1'!X252</f>
        <v>5.3097345132743357</v>
      </c>
      <c r="Y17" s="76">
        <f>+'Ark1'!AG252</f>
        <v>1063.3584229390681</v>
      </c>
      <c r="Z17" s="338">
        <f t="shared" si="4"/>
        <v>-7.7489024442368191</v>
      </c>
      <c r="AA17" s="76">
        <f>+'Ark1'!AH252</f>
        <v>98.761061946902643</v>
      </c>
      <c r="AB17" s="76">
        <f>+'Ark1'!AI252</f>
        <v>33.097345132743357</v>
      </c>
      <c r="AC17" s="76">
        <f>+'Ark1'!Y252</f>
        <v>54.595786784827638</v>
      </c>
      <c r="AD17" s="53">
        <f>+'Ark1'!Z252</f>
        <v>1.7259955158452005</v>
      </c>
      <c r="AE17" s="53">
        <f>+'Ark1'!AA252</f>
        <v>2.108417062071847</v>
      </c>
      <c r="AF17" s="305">
        <f t="shared" si="5"/>
        <v>241.48668700542302</v>
      </c>
      <c r="AG17" s="76">
        <f t="shared" si="6"/>
        <v>4.8706896551724137</v>
      </c>
      <c r="AH17" s="43"/>
      <c r="AI17" s="4"/>
      <c r="AJ17" s="56"/>
      <c r="AK17" s="56"/>
      <c r="AL17" s="1"/>
      <c r="AM17" s="5"/>
      <c r="AO17" s="1"/>
      <c r="AP17" s="1"/>
      <c r="AQ17" s="11"/>
      <c r="AR17" s="11"/>
      <c r="AS17" s="11"/>
    </row>
    <row r="18" spans="1:45" ht="15.6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73"/>
      <c r="L18" s="75"/>
      <c r="M18" s="43"/>
      <c r="N18" s="43"/>
      <c r="O18" s="43"/>
      <c r="P18" s="43"/>
      <c r="Q18" s="43"/>
      <c r="R18" s="64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"/>
      <c r="AJ18" s="56"/>
      <c r="AK18" s="56"/>
      <c r="AL18" s="1"/>
      <c r="AM18" s="5"/>
      <c r="AO18" s="1"/>
      <c r="AP18" s="1"/>
      <c r="AQ18" s="11"/>
      <c r="AR18" s="11"/>
      <c r="AS18" s="11"/>
    </row>
    <row r="19" spans="1:45" ht="15.6">
      <c r="A19" s="43"/>
      <c r="B19" s="322">
        <f>+'Ark1'!C253</f>
        <v>2023</v>
      </c>
      <c r="C19">
        <f>+'Ark1'!G253</f>
        <v>1</v>
      </c>
      <c r="D19" s="3" t="str">
        <f>+D10</f>
        <v>Øst</v>
      </c>
      <c r="E19" s="3">
        <f>+'Ark1'!H253</f>
        <v>1</v>
      </c>
      <c r="F19" s="3" t="s">
        <v>76</v>
      </c>
      <c r="G19">
        <f>+'Ark1'!Q253</f>
        <v>2219</v>
      </c>
      <c r="H19">
        <f>+'Ark1'!R253</f>
        <v>12100</v>
      </c>
      <c r="I19" s="70">
        <f>+'Ark1'!AE253</f>
        <v>72.049541502917677</v>
      </c>
      <c r="J19" s="70"/>
      <c r="K19" s="202">
        <f>+'Ark1'!AF253</f>
        <v>72.397945210616385</v>
      </c>
      <c r="L19" s="75"/>
      <c r="M19" s="1">
        <f>+'Ark1'!S253</f>
        <v>4.0537268883177191</v>
      </c>
      <c r="N19" s="70"/>
      <c r="O19" s="43"/>
      <c r="P19" s="435">
        <f>+'Ark1'!AR253</f>
        <v>215.32043316172556</v>
      </c>
      <c r="Q19" s="436">
        <f>+'Ark1'!AS253</f>
        <v>27.198132112472237</v>
      </c>
      <c r="R19" s="64"/>
      <c r="S19" s="1">
        <f>+'Ark1'!T253</f>
        <v>7.5995867768595025</v>
      </c>
      <c r="T19" s="70"/>
      <c r="U19" s="11">
        <f>+'Ark1'!U253</f>
        <v>270.44498347107407</v>
      </c>
      <c r="V19" s="202"/>
      <c r="W19" s="11">
        <f>+'Ark1'!W253</f>
        <v>71.553719008264466</v>
      </c>
      <c r="X19" s="11">
        <f>+'Ark1'!X253</f>
        <v>8.3305785123966984</v>
      </c>
      <c r="Y19" s="11">
        <f>+'Ark1'!AG253</f>
        <v>1074.1538256701583</v>
      </c>
      <c r="Z19" s="70"/>
      <c r="AA19" s="11">
        <f>+'Ark1'!AH253</f>
        <v>93.066115702479365</v>
      </c>
      <c r="AB19" s="11">
        <f>+'Ark1'!AI253</f>
        <v>27.033057851239672</v>
      </c>
      <c r="AC19" s="11">
        <f>+'Ark1'!Y253</f>
        <v>53.677669215002318</v>
      </c>
      <c r="AD19" s="1">
        <f>+'Ark1'!Z253</f>
        <v>1.706049266596342</v>
      </c>
      <c r="AE19" s="1">
        <f>+'Ark1'!AA253</f>
        <v>2.1403058006172215</v>
      </c>
      <c r="AF19" s="11">
        <f t="shared" ref="AF19:AF26" si="7">1000*U19/Y19</f>
        <v>251.7749106394003</v>
      </c>
      <c r="AG19" s="11">
        <f t="shared" si="6"/>
        <v>5.4529067147363675</v>
      </c>
      <c r="AH19" s="43"/>
      <c r="AI19" s="4"/>
      <c r="AJ19" s="56"/>
      <c r="AK19" s="56"/>
      <c r="AL19" s="1"/>
      <c r="AM19" s="5"/>
      <c r="AO19" s="1"/>
      <c r="AP19" s="1"/>
      <c r="AQ19" s="11"/>
      <c r="AR19" s="11"/>
      <c r="AS19" s="11"/>
    </row>
    <row r="20" spans="1:45" ht="15.6">
      <c r="A20" s="43"/>
      <c r="B20" s="322">
        <f>+'Ark1'!C254</f>
        <v>2023</v>
      </c>
      <c r="C20">
        <f>+'Ark1'!G254</f>
        <v>1</v>
      </c>
      <c r="D20" s="3" t="str">
        <f t="shared" ref="D20:D26" si="8">+D11</f>
        <v>Øst</v>
      </c>
      <c r="E20" s="3">
        <f>+'Ark1'!H254</f>
        <v>2</v>
      </c>
      <c r="F20" s="3" t="s">
        <v>9</v>
      </c>
      <c r="G20">
        <f>+'Ark1'!Q254</f>
        <v>1053</v>
      </c>
      <c r="H20">
        <f>+'Ark1'!R254</f>
        <v>4694</v>
      </c>
      <c r="I20" s="70">
        <f>+'Ark1'!AE254</f>
        <v>27.950458497082284</v>
      </c>
      <c r="J20" s="70"/>
      <c r="K20" s="202">
        <f>+'Ark1'!AF254</f>
        <v>27.602054789383597</v>
      </c>
      <c r="L20" s="75"/>
      <c r="M20" s="1">
        <f>+'Ark1'!S254</f>
        <v>4.3505661183507804</v>
      </c>
      <c r="N20" s="70"/>
      <c r="O20" s="43"/>
      <c r="P20" s="435">
        <f>+'Ark1'!AR254</f>
        <v>211.93156544054753</v>
      </c>
      <c r="Q20" s="436">
        <f>+'Ark1'!AS254</f>
        <v>27.780657401382776</v>
      </c>
      <c r="R20" s="64"/>
      <c r="S20" s="1">
        <f>+'Ark1'!T254</f>
        <v>7.3321261184490849</v>
      </c>
      <c r="T20" s="70"/>
      <c r="U20" s="11">
        <f>+'Ark1'!U254</f>
        <v>265.78862377503208</v>
      </c>
      <c r="V20" s="202"/>
      <c r="W20" s="11">
        <f>+'Ark1'!W254</f>
        <v>62.185769066893904</v>
      </c>
      <c r="X20" s="11">
        <f>+'Ark1'!X254</f>
        <v>8.1806561567959122</v>
      </c>
      <c r="Y20" s="11">
        <f>+'Ark1'!AG254</f>
        <v>1070.7465782720276</v>
      </c>
      <c r="Z20" s="70"/>
      <c r="AA20" s="11">
        <f>+'Ark1'!AH254</f>
        <v>99.573924158500219</v>
      </c>
      <c r="AB20" s="11">
        <f>+'Ark1'!AI254</f>
        <v>52.258201959948877</v>
      </c>
      <c r="AC20" s="11">
        <f>+'Ark1'!Y254</f>
        <v>60.940816058609521</v>
      </c>
      <c r="AD20" s="1">
        <f>+'Ark1'!Z254</f>
        <v>1.8647073393329787</v>
      </c>
      <c r="AE20" s="1">
        <f>+'Ark1'!AA254</f>
        <v>2.406018558725024</v>
      </c>
      <c r="AF20" s="11">
        <f t="shared" si="7"/>
        <v>248.22738560973235</v>
      </c>
      <c r="AG20" s="11">
        <f t="shared" si="6"/>
        <v>4.4577397910731245</v>
      </c>
      <c r="AH20" s="43"/>
      <c r="AI20" s="4"/>
      <c r="AJ20" s="56"/>
      <c r="AK20" s="56"/>
      <c r="AL20" s="1"/>
      <c r="AM20" s="5"/>
      <c r="AO20" s="1"/>
      <c r="AP20" s="1"/>
      <c r="AQ20" s="11"/>
      <c r="AR20" s="11"/>
      <c r="AS20" s="11"/>
    </row>
    <row r="21" spans="1:45" ht="15.6">
      <c r="A21" s="43"/>
      <c r="B21" s="322">
        <f>+'Ark1'!C255</f>
        <v>2023</v>
      </c>
      <c r="C21">
        <f>+'Ark1'!G255</f>
        <v>2</v>
      </c>
      <c r="D21" s="3" t="str">
        <f t="shared" si="8"/>
        <v>Vest</v>
      </c>
      <c r="E21" s="3">
        <f>+'Ark1'!H255</f>
        <v>1</v>
      </c>
      <c r="F21" s="3" t="s">
        <v>76</v>
      </c>
      <c r="G21">
        <f>+'Ark1'!Q255</f>
        <v>1767</v>
      </c>
      <c r="H21">
        <f>+'Ark1'!R255</f>
        <v>9459</v>
      </c>
      <c r="I21" s="70">
        <f>+'Ark1'!AE255</f>
        <v>67.156549520766745</v>
      </c>
      <c r="J21" s="70"/>
      <c r="K21" s="202">
        <f>+'Ark1'!AF255</f>
        <v>67.382499663390902</v>
      </c>
      <c r="L21" s="75"/>
      <c r="M21" s="1">
        <f>+'Ark1'!S255</f>
        <v>3.6539605011679752</v>
      </c>
      <c r="N21" s="70"/>
      <c r="O21" s="43"/>
      <c r="P21" s="435">
        <f>+'Ark1'!AR255</f>
        <v>215.44946627299575</v>
      </c>
      <c r="Q21" s="436">
        <f>+'Ark1'!AS255</f>
        <v>26.2358057263341</v>
      </c>
      <c r="R21" s="64"/>
      <c r="S21" s="1">
        <f>+'Ark1'!T255</f>
        <v>7.3717094830320322</v>
      </c>
      <c r="T21" s="70"/>
      <c r="U21" s="11">
        <f>+'Ark1'!U255</f>
        <v>262.05018500898478</v>
      </c>
      <c r="V21" s="202"/>
      <c r="W21" s="11">
        <f>+'Ark1'!W255</f>
        <v>65.334601966381229</v>
      </c>
      <c r="X21" s="11">
        <f>+'Ark1'!X255</f>
        <v>5.4234062797335891</v>
      </c>
      <c r="Y21" s="11">
        <f>+'Ark1'!AG255</f>
        <v>1073.4402679990917</v>
      </c>
      <c r="Z21" s="70"/>
      <c r="AA21" s="11">
        <f>+'Ark1'!AH255</f>
        <v>93.043662120731582</v>
      </c>
      <c r="AB21" s="11">
        <f>+'Ark1'!AI255</f>
        <v>15.942488635162277</v>
      </c>
      <c r="AC21" s="11">
        <f>+'Ark1'!Y255</f>
        <v>51.484773020414735</v>
      </c>
      <c r="AD21" s="1">
        <f>+'Ark1'!Z255</f>
        <v>1.5631286768554662</v>
      </c>
      <c r="AE21" s="1">
        <f>+'Ark1'!AA255</f>
        <v>2.2577600955083312</v>
      </c>
      <c r="AF21" s="11">
        <f t="shared" si="7"/>
        <v>244.12181359420225</v>
      </c>
      <c r="AG21" s="11">
        <f t="shared" si="6"/>
        <v>5.3531409168081492</v>
      </c>
      <c r="AH21" s="43"/>
      <c r="AI21" s="4"/>
      <c r="AJ21" s="56"/>
      <c r="AK21" s="56"/>
      <c r="AL21" s="1"/>
      <c r="AM21" s="5"/>
      <c r="AO21" s="1"/>
      <c r="AP21" s="1"/>
      <c r="AQ21" s="11"/>
      <c r="AR21" s="11"/>
      <c r="AS21" s="11"/>
    </row>
    <row r="22" spans="1:45" ht="15.6">
      <c r="A22" s="43"/>
      <c r="B22" s="322">
        <f>+'Ark1'!C256</f>
        <v>2023</v>
      </c>
      <c r="C22">
        <f>+'Ark1'!G256</f>
        <v>2</v>
      </c>
      <c r="D22" s="3" t="str">
        <f t="shared" si="8"/>
        <v>Vest</v>
      </c>
      <c r="E22" s="3">
        <f>+'Ark1'!H256</f>
        <v>2</v>
      </c>
      <c r="F22" s="3" t="s">
        <v>9</v>
      </c>
      <c r="G22">
        <f>+'Ark1'!Q256</f>
        <v>836</v>
      </c>
      <c r="H22">
        <f>+'Ark1'!R256</f>
        <v>4626</v>
      </c>
      <c r="I22" s="70">
        <f>+'Ark1'!AE256</f>
        <v>32.843450479233226</v>
      </c>
      <c r="J22" s="70"/>
      <c r="K22" s="202">
        <f>+'Ark1'!AF256</f>
        <v>32.617500336609083</v>
      </c>
      <c r="L22" s="75"/>
      <c r="M22" s="1">
        <f>+'Ark1'!S256</f>
        <v>3.6976946498477594</v>
      </c>
      <c r="N22" s="70"/>
      <c r="O22" s="43"/>
      <c r="P22" s="435">
        <f>+'Ark1'!AR256</f>
        <v>214.7885789014822</v>
      </c>
      <c r="Q22" s="436">
        <f>+'Ark1'!AS256</f>
        <v>26.202264257738992</v>
      </c>
      <c r="R22" s="64"/>
      <c r="S22" s="1">
        <f>+'Ark1'!T256</f>
        <v>7.2624297449200172</v>
      </c>
      <c r="T22" s="70"/>
      <c r="U22" s="11">
        <f>+'Ark1'!U256</f>
        <v>259.37470817120578</v>
      </c>
      <c r="V22" s="202"/>
      <c r="W22" s="11">
        <f>+'Ark1'!W256</f>
        <v>63.532209252053605</v>
      </c>
      <c r="X22" s="11">
        <f>+'Ark1'!X256</f>
        <v>5.2961521833117162</v>
      </c>
      <c r="Y22" s="11">
        <f>+'Ark1'!AG256</f>
        <v>1069.6323016564952</v>
      </c>
      <c r="Z22" s="70"/>
      <c r="AA22" s="11">
        <f>+'Ark1'!AH256</f>
        <v>99.070471249459558</v>
      </c>
      <c r="AB22" s="11">
        <f>+'Ark1'!AI256</f>
        <v>30.609597924773023</v>
      </c>
      <c r="AC22" s="11">
        <f>+'Ark1'!Y256</f>
        <v>53.844763016405281</v>
      </c>
      <c r="AD22" s="1">
        <f>+'Ark1'!Z256</f>
        <v>1.6253605860884459</v>
      </c>
      <c r="AE22" s="1">
        <f>+'Ark1'!AA256</f>
        <v>2.1538034952736886</v>
      </c>
      <c r="AF22" s="11">
        <f t="shared" si="7"/>
        <v>242.489599247819</v>
      </c>
      <c r="AG22" s="11">
        <f t="shared" si="6"/>
        <v>5.5334928229665072</v>
      </c>
      <c r="AH22" s="43"/>
      <c r="AI22" s="4"/>
      <c r="AJ22" s="56"/>
      <c r="AK22" s="56"/>
      <c r="AL22" s="1"/>
      <c r="AM22" s="5"/>
      <c r="AO22" s="1"/>
      <c r="AP22" s="1"/>
      <c r="AQ22" s="11"/>
      <c r="AR22" s="11"/>
      <c r="AS22" s="11"/>
    </row>
    <row r="23" spans="1:45" ht="15.6">
      <c r="A23" s="43"/>
      <c r="B23" s="322">
        <f>+'Ark1'!C257</f>
        <v>2023</v>
      </c>
      <c r="C23">
        <f>+'Ark1'!G257</f>
        <v>3</v>
      </c>
      <c r="D23" s="3" t="str">
        <f t="shared" si="8"/>
        <v>Midt</v>
      </c>
      <c r="E23" s="3">
        <f>+'Ark1'!H257</f>
        <v>1</v>
      </c>
      <c r="F23" s="3" t="s">
        <v>76</v>
      </c>
      <c r="G23">
        <f>+'Ark1'!Q257</f>
        <v>1812</v>
      </c>
      <c r="H23">
        <f>+'Ark1'!R257</f>
        <v>11189</v>
      </c>
      <c r="I23" s="70">
        <f>+'Ark1'!AE257</f>
        <v>75.678052079810627</v>
      </c>
      <c r="J23" s="70"/>
      <c r="K23" s="202">
        <f>+'Ark1'!AF257</f>
        <v>76.198981303747317</v>
      </c>
      <c r="L23" s="75"/>
      <c r="M23" s="1">
        <f>+'Ark1'!S257</f>
        <v>3.5724793684965928</v>
      </c>
      <c r="N23" s="70"/>
      <c r="O23" s="43"/>
      <c r="P23" s="435">
        <f>+'Ark1'!AR257</f>
        <v>215.86690370939837</v>
      </c>
      <c r="Q23" s="436">
        <f>+'Ark1'!AS257</f>
        <v>25.984237632980157</v>
      </c>
      <c r="R23" s="64"/>
      <c r="S23" s="1">
        <f>+'Ark1'!T257</f>
        <v>7.5218518187505614</v>
      </c>
      <c r="T23" s="70"/>
      <c r="U23" s="11">
        <f>+'Ark1'!U257</f>
        <v>260.40385199749784</v>
      </c>
      <c r="V23" s="202"/>
      <c r="W23" s="11">
        <f>+'Ark1'!W257</f>
        <v>67.754044150504981</v>
      </c>
      <c r="X23" s="11">
        <f>+'Ark1'!X257</f>
        <v>4.1290553221914381</v>
      </c>
      <c r="Y23" s="11">
        <f>+'Ark1'!AG257</f>
        <v>1073.5891793196236</v>
      </c>
      <c r="Z23" s="70"/>
      <c r="AA23" s="11">
        <f>+'Ark1'!AH257</f>
        <v>92.912682098489611</v>
      </c>
      <c r="AB23" s="11">
        <f>+'Ark1'!AI257</f>
        <v>13.200464742157472</v>
      </c>
      <c r="AC23" s="11">
        <f>+'Ark1'!Y257</f>
        <v>47.537156743398349</v>
      </c>
      <c r="AD23" s="1">
        <f>+'Ark1'!Z257</f>
        <v>1.4454408620613306</v>
      </c>
      <c r="AE23" s="1">
        <f>+'Ark1'!AA257</f>
        <v>2.287885132147006</v>
      </c>
      <c r="AF23" s="11">
        <f t="shared" si="7"/>
        <v>242.5544677737216</v>
      </c>
      <c r="AG23" s="11">
        <f t="shared" si="6"/>
        <v>6.174944812362031</v>
      </c>
      <c r="AH23" s="43"/>
      <c r="AI23" s="4"/>
      <c r="AJ23" s="56"/>
      <c r="AK23" s="56"/>
      <c r="AL23" s="1"/>
      <c r="AM23" s="5"/>
      <c r="AO23" s="13"/>
      <c r="AP23" s="13"/>
      <c r="AQ23" s="11"/>
      <c r="AR23" s="11"/>
      <c r="AS23" s="11"/>
    </row>
    <row r="24" spans="1:45" ht="16.5" customHeight="1">
      <c r="A24" s="43"/>
      <c r="B24" s="322">
        <f>+'Ark1'!C258</f>
        <v>2023</v>
      </c>
      <c r="C24">
        <f>+'Ark1'!G258</f>
        <v>3</v>
      </c>
      <c r="D24" s="3" t="str">
        <f t="shared" si="8"/>
        <v>Midt</v>
      </c>
      <c r="E24" s="3">
        <f>+'Ark1'!H258</f>
        <v>2</v>
      </c>
      <c r="F24" s="3" t="s">
        <v>9</v>
      </c>
      <c r="G24">
        <f>+'Ark1'!Q258</f>
        <v>737</v>
      </c>
      <c r="H24">
        <f>+'Ark1'!R258</f>
        <v>3596</v>
      </c>
      <c r="I24" s="70">
        <f>+'Ark1'!AE258</f>
        <v>24.32194792018938</v>
      </c>
      <c r="J24" s="70"/>
      <c r="K24" s="202">
        <f>+'Ark1'!AF258</f>
        <v>23.801018696252672</v>
      </c>
      <c r="L24" s="75"/>
      <c r="M24" s="1">
        <f>+'Ark1'!S258</f>
        <v>3.7271460423634335</v>
      </c>
      <c r="N24" s="70"/>
      <c r="O24" s="43"/>
      <c r="P24" s="435">
        <f>+'Ark1'!AR258</f>
        <v>212.56696969696969</v>
      </c>
      <c r="Q24" s="436">
        <f>+'Ark1'!AS258</f>
        <v>26.322138194020223</v>
      </c>
      <c r="R24" s="64"/>
      <c r="S24" s="1">
        <f>+'Ark1'!T258</f>
        <v>7.0261401557285863</v>
      </c>
      <c r="T24" s="70"/>
      <c r="U24" s="11">
        <f>+'Ark1'!U258</f>
        <v>253.0843993325916</v>
      </c>
      <c r="V24" s="202"/>
      <c r="W24" s="11">
        <f>+'Ark1'!W258</f>
        <v>56.674082313681858</v>
      </c>
      <c r="X24" s="11">
        <f>+'Ark1'!X258</f>
        <v>4.3103448275862064</v>
      </c>
      <c r="Y24" s="11">
        <f>+'Ark1'!AG258</f>
        <v>1064.4839393939392</v>
      </c>
      <c r="Z24" s="70"/>
      <c r="AA24" s="11">
        <f>+'Ark1'!AH258</f>
        <v>91.713014460511644</v>
      </c>
      <c r="AB24" s="11">
        <f>+'Ark1'!AI258</f>
        <v>27.169076751946619</v>
      </c>
      <c r="AC24" s="11">
        <f>+'Ark1'!Y258</f>
        <v>52.67119916068085</v>
      </c>
      <c r="AD24" s="1">
        <f>+'Ark1'!Z258</f>
        <v>1.6273133644180571</v>
      </c>
      <c r="AE24" s="1">
        <f>+'Ark1'!AA258</f>
        <v>2.4026972483272706</v>
      </c>
      <c r="AF24" s="11">
        <f t="shared" si="7"/>
        <v>237.75314024623466</v>
      </c>
      <c r="AG24" s="11">
        <f t="shared" si="6"/>
        <v>4.8792401628222528</v>
      </c>
      <c r="AH24" s="43"/>
      <c r="AI24" s="4"/>
      <c r="AJ24" s="56"/>
      <c r="AK24" s="56"/>
      <c r="AL24" s="1"/>
      <c r="AM24" s="5"/>
      <c r="AO24" s="13"/>
      <c r="AP24" s="13"/>
      <c r="AQ24" s="11"/>
      <c r="AR24" s="11"/>
      <c r="AS24" s="11"/>
    </row>
    <row r="25" spans="1:45" ht="16.5" customHeight="1">
      <c r="A25" s="43"/>
      <c r="B25" s="322">
        <f>+'Ark1'!C259</f>
        <v>2023</v>
      </c>
      <c r="C25">
        <f>+'Ark1'!G259</f>
        <v>4</v>
      </c>
      <c r="D25" s="3" t="str">
        <f t="shared" si="8"/>
        <v>Nord</v>
      </c>
      <c r="E25" s="3">
        <f>+'Ark1'!H259</f>
        <v>1</v>
      </c>
      <c r="F25" s="3" t="s">
        <v>76</v>
      </c>
      <c r="G25">
        <f>+'Ark1'!Q259</f>
        <v>730</v>
      </c>
      <c r="H25">
        <f>+'Ark1'!R259</f>
        <v>4267</v>
      </c>
      <c r="I25" s="70">
        <f>+'Ark1'!AE259</f>
        <v>87.762237762237774</v>
      </c>
      <c r="J25" s="70"/>
      <c r="K25" s="202">
        <f>+'Ark1'!AF259</f>
        <v>87.847796647789465</v>
      </c>
      <c r="L25" s="75"/>
      <c r="M25" s="1">
        <f>+'Ark1'!S259</f>
        <v>3.4727827311121526</v>
      </c>
      <c r="N25" s="70"/>
      <c r="O25" s="43"/>
      <c r="P25" s="435">
        <f>+'Ark1'!AR259</f>
        <v>214.69434328720564</v>
      </c>
      <c r="Q25" s="436">
        <f>+'Ark1'!AS259</f>
        <v>25.732975312595791</v>
      </c>
      <c r="R25" s="64"/>
      <c r="S25" s="1">
        <f>+'Ark1'!T259</f>
        <v>7.143191938129835</v>
      </c>
      <c r="T25" s="70"/>
      <c r="U25" s="11">
        <f>+'Ark1'!U259</f>
        <v>254.89090696039403</v>
      </c>
      <c r="V25" s="202"/>
      <c r="W25" s="11">
        <f>+'Ark1'!W259</f>
        <v>57.417389266463559</v>
      </c>
      <c r="X25" s="11">
        <f>+'Ark1'!X259</f>
        <v>3.0232013123974681</v>
      </c>
      <c r="Y25" s="11">
        <f>+'Ark1'!AG259</f>
        <v>1078.2121874241318</v>
      </c>
      <c r="Z25" s="70"/>
      <c r="AA25" s="11">
        <f>+'Ark1'!AH259</f>
        <v>96.437778298570436</v>
      </c>
      <c r="AB25" s="11">
        <f>+'Ark1'!AI259</f>
        <v>16.006561987344739</v>
      </c>
      <c r="AC25" s="11">
        <f>+'Ark1'!Y259</f>
        <v>46.661344698796555</v>
      </c>
      <c r="AD25" s="1">
        <f>+'Ark1'!Z259</f>
        <v>1.4565049048746588</v>
      </c>
      <c r="AE25" s="1">
        <f>+'Ark1'!AA259</f>
        <v>2.2649399692711176</v>
      </c>
      <c r="AF25" s="11">
        <f t="shared" si="7"/>
        <v>236.40143371902795</v>
      </c>
      <c r="AG25" s="11">
        <f t="shared" si="6"/>
        <v>5.8452054794520549</v>
      </c>
      <c r="AH25" s="43"/>
      <c r="AI25" s="4"/>
      <c r="AJ25" s="55"/>
      <c r="AK25" s="56"/>
      <c r="AL25" s="1"/>
      <c r="AM25" s="5"/>
      <c r="AO25" s="13"/>
      <c r="AP25" s="13"/>
      <c r="AQ25" s="11"/>
      <c r="AR25" s="11"/>
      <c r="AS25" s="11"/>
    </row>
    <row r="26" spans="1:45" ht="15.6">
      <c r="A26" s="43"/>
      <c r="B26" s="322">
        <f>+'Ark1'!C260</f>
        <v>2023</v>
      </c>
      <c r="C26">
        <f>+'Ark1'!G260</f>
        <v>4</v>
      </c>
      <c r="D26" s="3" t="str">
        <f t="shared" si="8"/>
        <v>Nord</v>
      </c>
      <c r="E26" s="3">
        <f>+'Ark1'!H260</f>
        <v>2</v>
      </c>
      <c r="F26" s="3" t="s">
        <v>9</v>
      </c>
      <c r="G26">
        <f>+'Ark1'!Q260</f>
        <v>131</v>
      </c>
      <c r="H26">
        <f>+'Ark1'!R260</f>
        <v>595</v>
      </c>
      <c r="I26" s="70">
        <f>+'Ark1'!AE260</f>
        <v>12.237762237762238</v>
      </c>
      <c r="J26" s="70"/>
      <c r="K26" s="202">
        <f>+'Ark1'!AF260</f>
        <v>12.152203352210522</v>
      </c>
      <c r="L26" s="75"/>
      <c r="M26" s="1">
        <f>+'Ark1'!S260</f>
        <v>3.739057239057241</v>
      </c>
      <c r="N26" s="70"/>
      <c r="O26" s="43"/>
      <c r="P26" s="435">
        <f>+'Ark1'!AR260</f>
        <v>211.79045996592848</v>
      </c>
      <c r="Q26" s="436">
        <f>+'Ark1'!AS260</f>
        <v>26.495963483291209</v>
      </c>
      <c r="R26" s="64"/>
      <c r="S26" s="1">
        <f>+'Ark1'!T260</f>
        <v>6.8554621848739501</v>
      </c>
      <c r="T26" s="70"/>
      <c r="U26" s="11">
        <f>+'Ark1'!U260</f>
        <v>252.8623529411766</v>
      </c>
      <c r="V26" s="202"/>
      <c r="W26" s="11">
        <f>+'Ark1'!W260</f>
        <v>54.285714285714306</v>
      </c>
      <c r="X26" s="11">
        <f>+'Ark1'!X260</f>
        <v>3.3613445378151243</v>
      </c>
      <c r="Y26" s="11">
        <f>+'Ark1'!AG260</f>
        <v>1071.1073253833049</v>
      </c>
      <c r="Z26" s="70"/>
      <c r="AA26" s="11">
        <f>+'Ark1'!AH260</f>
        <v>98.655462184873983</v>
      </c>
      <c r="AB26" s="11">
        <f>+'Ark1'!AI260</f>
        <v>25.714285714285719</v>
      </c>
      <c r="AC26" s="11">
        <f>+'Ark1'!Y260</f>
        <v>50.180098112343032</v>
      </c>
      <c r="AD26" s="1">
        <f>+'Ark1'!Z260</f>
        <v>1.5232502418145573</v>
      </c>
      <c r="AE26" s="1">
        <f>+'Ark1'!AA260</f>
        <v>1.9871730471094504</v>
      </c>
      <c r="AF26" s="11">
        <f t="shared" si="7"/>
        <v>236.07564522134851</v>
      </c>
      <c r="AG26" s="11">
        <f t="shared" si="6"/>
        <v>4.5419847328244272</v>
      </c>
      <c r="AH26" s="43"/>
      <c r="AK26" s="56"/>
      <c r="AL26" s="1"/>
      <c r="AM26" s="5"/>
      <c r="AO26" s="13"/>
      <c r="AP26" s="13"/>
      <c r="AQ26" s="11"/>
      <c r="AR26" s="11"/>
      <c r="AS26" s="11"/>
    </row>
    <row r="27" spans="1:45" ht="15.6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73"/>
      <c r="L27" s="75"/>
      <c r="M27" s="43"/>
      <c r="N27" s="43"/>
      <c r="O27" s="43"/>
      <c r="P27" s="43"/>
      <c r="Q27" s="43"/>
      <c r="R27" s="64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K27" s="56"/>
      <c r="AL27" s="1"/>
      <c r="AM27" s="5"/>
      <c r="AO27" s="13"/>
      <c r="AP27" s="13"/>
      <c r="AQ27" s="11"/>
      <c r="AR27" s="11"/>
      <c r="AS27" s="11"/>
    </row>
    <row r="28" spans="1:45" ht="17.25" customHeight="1">
      <c r="A28" s="43"/>
      <c r="B28" s="354">
        <f>+'Ark1'!C261</f>
        <v>2022</v>
      </c>
      <c r="C28" s="51">
        <f>+'Ark1'!G261</f>
        <v>1</v>
      </c>
      <c r="D28" s="52" t="str">
        <f>+D19</f>
        <v>Øst</v>
      </c>
      <c r="E28" s="52">
        <f>+'Ark1'!H261</f>
        <v>1</v>
      </c>
      <c r="F28" s="52" t="s">
        <v>76</v>
      </c>
      <c r="G28" s="51">
        <f>+'Ark1'!Q261</f>
        <v>2350</v>
      </c>
      <c r="H28" s="51">
        <f>+'Ark1'!R261</f>
        <v>13007</v>
      </c>
      <c r="I28" s="69">
        <f>+'Ark1'!AE261</f>
        <v>73.423652272085789</v>
      </c>
      <c r="J28" s="69"/>
      <c r="K28" s="242">
        <f>+'Ark1'!AF261</f>
        <v>73.610598481219483</v>
      </c>
      <c r="L28" s="75"/>
      <c r="M28" s="53">
        <f>+'Ark1'!S261</f>
        <v>4.0273877488041965</v>
      </c>
      <c r="N28" s="69"/>
      <c r="O28" s="43"/>
      <c r="P28" s="435">
        <f>+'Ark1'!AR261</f>
        <v>216.08098561937595</v>
      </c>
      <c r="Q28" s="436">
        <f>+'Ark1'!AS261</f>
        <v>27.094831033448983</v>
      </c>
      <c r="R28" s="64"/>
      <c r="S28" s="53">
        <f>+'Ark1'!T261</f>
        <v>7.4979626355039599</v>
      </c>
      <c r="T28" s="69"/>
      <c r="U28" s="66">
        <f>+'Ark1'!U261</f>
        <v>273.12650880295178</v>
      </c>
      <c r="V28" s="242"/>
      <c r="W28" s="76">
        <f>+'Ark1'!W261</f>
        <v>68.616898593065287</v>
      </c>
      <c r="X28" s="76">
        <f>+'Ark1'!X261</f>
        <v>8.5646190512800793</v>
      </c>
      <c r="Y28" s="76">
        <f>+'Ark1'!AG261</f>
        <v>1079.0155579850311</v>
      </c>
      <c r="Z28" s="69"/>
      <c r="AA28" s="76">
        <f>+'Ark1'!AH261</f>
        <v>90.581994310755761</v>
      </c>
      <c r="AB28" s="76">
        <f>+'Ark1'!AI261</f>
        <v>23.948643038363954</v>
      </c>
      <c r="AC28" s="76">
        <f>+'Ark1'!Y261</f>
        <v>53.26706876605887</v>
      </c>
      <c r="AD28" s="53">
        <f>+'Ark1'!Z261</f>
        <v>1.699528559615535</v>
      </c>
      <c r="AE28" s="53">
        <f>+'Ark1'!AA261</f>
        <v>2.2592368853002225</v>
      </c>
      <c r="AF28" s="76">
        <f t="shared" ref="AF28:AF35" si="9">1000*U28/Y28</f>
        <v>253.12564474324361</v>
      </c>
      <c r="AG28" s="76">
        <f t="shared" si="6"/>
        <v>5.534893617021277</v>
      </c>
      <c r="AH28" s="43"/>
      <c r="AI28" s="2"/>
      <c r="AJ28" s="55"/>
      <c r="AK28" s="56"/>
      <c r="AL28" s="1"/>
      <c r="AM28" s="5"/>
      <c r="AO28" s="13"/>
      <c r="AP28" s="13"/>
      <c r="AQ28" s="11"/>
      <c r="AR28" s="11"/>
      <c r="AS28" s="11"/>
    </row>
    <row r="29" spans="1:45" ht="15.6">
      <c r="A29" s="43"/>
      <c r="B29" s="354">
        <f>+'Ark1'!C262</f>
        <v>2022</v>
      </c>
      <c r="C29" s="51">
        <f>+'Ark1'!G262</f>
        <v>1</v>
      </c>
      <c r="D29" s="52" t="str">
        <f t="shared" ref="D29:D35" si="10">+D20</f>
        <v>Øst</v>
      </c>
      <c r="E29" s="52">
        <f>+'Ark1'!H262</f>
        <v>2</v>
      </c>
      <c r="F29" s="52" t="s">
        <v>9</v>
      </c>
      <c r="G29" s="51">
        <f>+'Ark1'!Q262</f>
        <v>1008</v>
      </c>
      <c r="H29" s="51">
        <f>+'Ark1'!R262</f>
        <v>4708</v>
      </c>
      <c r="I29" s="69">
        <f>+'Ark1'!AE262</f>
        <v>26.5763477279142</v>
      </c>
      <c r="J29" s="69"/>
      <c r="K29" s="242">
        <f>+'Ark1'!AF262</f>
        <v>26.389401518780545</v>
      </c>
      <c r="L29" s="75"/>
      <c r="M29" s="53">
        <f>+'Ark1'!S262</f>
        <v>4.480417198808003</v>
      </c>
      <c r="N29" s="69"/>
      <c r="O29" s="43"/>
      <c r="P29" s="435">
        <f>+'Ark1'!AR262</f>
        <v>212.25485178076343</v>
      </c>
      <c r="Q29" s="436">
        <f>+'Ark1'!AS262</f>
        <v>28.186183878301243</v>
      </c>
      <c r="R29" s="64"/>
      <c r="S29" s="53">
        <f>+'Ark1'!T262</f>
        <v>7.3649107901444353</v>
      </c>
      <c r="T29" s="69"/>
      <c r="U29" s="66">
        <f>+'Ark1'!U262</f>
        <v>270.51648258283672</v>
      </c>
      <c r="V29" s="242"/>
      <c r="W29" s="76">
        <f>+'Ark1'!W262</f>
        <v>63.12659303313508</v>
      </c>
      <c r="X29" s="76">
        <f>+'Ark1'!X262</f>
        <v>9.4307561597281246</v>
      </c>
      <c r="Y29" s="76">
        <f>+'Ark1'!AG262</f>
        <v>1069.1710386009811</v>
      </c>
      <c r="Z29" s="69"/>
      <c r="AA29" s="76">
        <f>+'Ark1'!AH262</f>
        <v>98.279524214103674</v>
      </c>
      <c r="AB29" s="76">
        <f>+'Ark1'!AI262</f>
        <v>49.872557349192867</v>
      </c>
      <c r="AC29" s="76">
        <f>+'Ark1'!Y262</f>
        <v>59.456895028146896</v>
      </c>
      <c r="AD29" s="53">
        <f>+'Ark1'!Z262</f>
        <v>1.8882297072282452</v>
      </c>
      <c r="AE29" s="53">
        <f>+'Ark1'!AA262</f>
        <v>2.2993425264765777</v>
      </c>
      <c r="AF29" s="76">
        <f t="shared" si="9"/>
        <v>253.01516110725342</v>
      </c>
      <c r="AG29" s="76">
        <f t="shared" si="6"/>
        <v>4.6706349206349209</v>
      </c>
      <c r="AH29" s="43"/>
      <c r="AI29" s="2"/>
      <c r="AJ29" s="55"/>
      <c r="AK29" s="56"/>
      <c r="AL29" s="1"/>
      <c r="AM29" s="5"/>
      <c r="AO29" s="13"/>
      <c r="AP29" s="13"/>
      <c r="AQ29" s="11"/>
      <c r="AR29" s="11"/>
      <c r="AS29" s="11"/>
    </row>
    <row r="30" spans="1:45" ht="15.6">
      <c r="A30" s="43"/>
      <c r="B30" s="354">
        <f>+'Ark1'!C263</f>
        <v>2022</v>
      </c>
      <c r="C30" s="51">
        <f>+'Ark1'!G263</f>
        <v>2</v>
      </c>
      <c r="D30" s="52" t="str">
        <f t="shared" si="10"/>
        <v>Vest</v>
      </c>
      <c r="E30" s="52">
        <f>+'Ark1'!H263</f>
        <v>1</v>
      </c>
      <c r="F30" s="52" t="s">
        <v>76</v>
      </c>
      <c r="G30" s="51">
        <f>+'Ark1'!Q263</f>
        <v>1786</v>
      </c>
      <c r="H30" s="51">
        <f>+'Ark1'!R263</f>
        <v>10293</v>
      </c>
      <c r="I30" s="69">
        <f>+'Ark1'!AE263</f>
        <v>66.376475140259217</v>
      </c>
      <c r="J30" s="69"/>
      <c r="K30" s="242">
        <f>+'Ark1'!AF263</f>
        <v>66.512021427720043</v>
      </c>
      <c r="L30" s="75"/>
      <c r="M30" s="53">
        <f>+'Ark1'!S263</f>
        <v>3.6209520093640273</v>
      </c>
      <c r="N30" s="69"/>
      <c r="O30" s="43"/>
      <c r="P30" s="435">
        <f>+'Ark1'!AR263</f>
        <v>216.0415352260778</v>
      </c>
      <c r="Q30" s="436">
        <f>+'Ark1'!AS263</f>
        <v>26.198983159324879</v>
      </c>
      <c r="R30" s="64"/>
      <c r="S30" s="53">
        <f>+'Ark1'!T263</f>
        <v>7.2643544156222655</v>
      </c>
      <c r="T30" s="69"/>
      <c r="U30" s="66">
        <f>+'Ark1'!U263</f>
        <v>263.76158554357295</v>
      </c>
      <c r="V30" s="242"/>
      <c r="W30" s="76">
        <f>+'Ark1'!W263</f>
        <v>63.548042358884686</v>
      </c>
      <c r="X30" s="76">
        <f>+'Ark1'!X263</f>
        <v>5.2074225201593318</v>
      </c>
      <c r="Y30" s="76">
        <f>+'Ark1'!AG263</f>
        <v>1072.5950578338591</v>
      </c>
      <c r="Z30" s="69"/>
      <c r="AA30" s="76">
        <f>+'Ark1'!AH263</f>
        <v>91.518507723695762</v>
      </c>
      <c r="AB30" s="76">
        <f>+'Ark1'!AI263</f>
        <v>13.552900029146022</v>
      </c>
      <c r="AC30" s="76">
        <f>+'Ark1'!Y263</f>
        <v>48.845866865421762</v>
      </c>
      <c r="AD30" s="53">
        <f>+'Ark1'!Z263</f>
        <v>1.4926047981731685</v>
      </c>
      <c r="AE30" s="53">
        <f>+'Ark1'!AA263</f>
        <v>2.1938878829712078</v>
      </c>
      <c r="AF30" s="76">
        <f t="shared" si="9"/>
        <v>245.90975281598642</v>
      </c>
      <c r="AG30" s="76">
        <f t="shared" si="6"/>
        <v>5.7631578947368425</v>
      </c>
      <c r="AH30" s="43"/>
      <c r="AI30" s="14"/>
      <c r="AJ30" s="13"/>
      <c r="AK30" s="56"/>
      <c r="AL30" s="1"/>
      <c r="AM30" s="5"/>
      <c r="AO30" s="13"/>
      <c r="AP30" s="13"/>
      <c r="AQ30" s="11"/>
      <c r="AR30" s="11"/>
      <c r="AS30" s="11"/>
    </row>
    <row r="31" spans="1:45" ht="21">
      <c r="A31" s="43"/>
      <c r="B31" s="354">
        <f>+'Ark1'!C264</f>
        <v>2022</v>
      </c>
      <c r="C31" s="51">
        <f>+'Ark1'!G264</f>
        <v>2</v>
      </c>
      <c r="D31" s="52" t="str">
        <f t="shared" si="10"/>
        <v>Vest</v>
      </c>
      <c r="E31" s="52">
        <f>+'Ark1'!H264</f>
        <v>2</v>
      </c>
      <c r="F31" s="52" t="s">
        <v>9</v>
      </c>
      <c r="G31" s="51">
        <f>+'Ark1'!Q264</f>
        <v>849</v>
      </c>
      <c r="H31" s="51">
        <f>+'Ark1'!R264</f>
        <v>5214</v>
      </c>
      <c r="I31" s="69">
        <f>+'Ark1'!AE264</f>
        <v>33.623524859740762</v>
      </c>
      <c r="J31" s="69"/>
      <c r="K31" s="242">
        <f>+'Ark1'!AF264</f>
        <v>33.487978572279957</v>
      </c>
      <c r="L31" s="75"/>
      <c r="M31" s="53">
        <f>+'Ark1'!S264</f>
        <v>3.6950327300731618</v>
      </c>
      <c r="N31" s="69"/>
      <c r="O31" s="43"/>
      <c r="P31" s="435">
        <f>+'Ark1'!AR264</f>
        <v>215.2547660311958</v>
      </c>
      <c r="Q31" s="436">
        <f>+'Ark1'!AS264</f>
        <v>26.280047234579339</v>
      </c>
      <c r="R31" s="64"/>
      <c r="S31" s="53">
        <f>+'Ark1'!T264</f>
        <v>7.237437667817411</v>
      </c>
      <c r="T31" s="69"/>
      <c r="U31" s="66">
        <f>+'Ark1'!U264</f>
        <v>262.16292673571189</v>
      </c>
      <c r="V31" s="242"/>
      <c r="W31" s="76">
        <f>+'Ark1'!W264</f>
        <v>63.636363636363633</v>
      </c>
      <c r="X31" s="76">
        <f>+'Ark1'!X264</f>
        <v>5.350978135788262</v>
      </c>
      <c r="Y31" s="76">
        <f>+'Ark1'!AG264</f>
        <v>1072.8721355671096</v>
      </c>
      <c r="Z31" s="69"/>
      <c r="AA31" s="76">
        <f>+'Ark1'!AH264</f>
        <v>98.599923283467604</v>
      </c>
      <c r="AB31" s="76">
        <f>+'Ark1'!AI264</f>
        <v>28.634445723053322</v>
      </c>
      <c r="AC31" s="76">
        <f>+'Ark1'!Y264</f>
        <v>51.736435422603279</v>
      </c>
      <c r="AD31" s="53">
        <f>+'Ark1'!Z264</f>
        <v>1.623444137696775</v>
      </c>
      <c r="AE31" s="53">
        <f>+'Ark1'!AA264</f>
        <v>2.0799171300748762</v>
      </c>
      <c r="AF31" s="76">
        <f t="shared" si="9"/>
        <v>244.35617073523412</v>
      </c>
      <c r="AG31" s="76">
        <f t="shared" si="6"/>
        <v>6.1413427561837457</v>
      </c>
      <c r="AH31" s="43"/>
      <c r="AI31" s="2"/>
      <c r="AJ31" s="5"/>
      <c r="AK31" s="56"/>
      <c r="AL31" s="1"/>
      <c r="AM31" s="5"/>
      <c r="AO31" s="54"/>
      <c r="AP31" s="54"/>
      <c r="AQ31" s="11"/>
      <c r="AR31" s="11"/>
      <c r="AS31" s="11"/>
    </row>
    <row r="32" spans="1:45" ht="15.6">
      <c r="A32" s="43"/>
      <c r="B32" s="354">
        <f>+'Ark1'!C265</f>
        <v>2022</v>
      </c>
      <c r="C32" s="51">
        <f>+'Ark1'!G265</f>
        <v>3</v>
      </c>
      <c r="D32" s="52" t="str">
        <f t="shared" si="10"/>
        <v>Midt</v>
      </c>
      <c r="E32" s="52">
        <f>+'Ark1'!H265</f>
        <v>1</v>
      </c>
      <c r="F32" s="52" t="s">
        <v>76</v>
      </c>
      <c r="G32" s="51">
        <f>+'Ark1'!Q265</f>
        <v>1916</v>
      </c>
      <c r="H32" s="51">
        <f>+'Ark1'!R265</f>
        <v>12623</v>
      </c>
      <c r="I32" s="69">
        <f>+'Ark1'!AE265</f>
        <v>77.982331500586895</v>
      </c>
      <c r="J32" s="69"/>
      <c r="K32" s="242">
        <f>+'Ark1'!AF265</f>
        <v>78.107987068151644</v>
      </c>
      <c r="L32" s="75"/>
      <c r="M32" s="53">
        <f>+'Ark1'!S265</f>
        <v>3.5896233910694426</v>
      </c>
      <c r="N32" s="69"/>
      <c r="O32" s="43"/>
      <c r="P32" s="435">
        <f>+'Ark1'!AR265</f>
        <v>216.59981086657496</v>
      </c>
      <c r="Q32" s="436">
        <f>+'Ark1'!AS265</f>
        <v>26.029044411146561</v>
      </c>
      <c r="R32" s="64"/>
      <c r="S32" s="53">
        <f>+'Ark1'!T265</f>
        <v>7.5993028598589891</v>
      </c>
      <c r="T32" s="69"/>
      <c r="U32" s="66">
        <f>+'Ark1'!U265</f>
        <v>263.68915550978301</v>
      </c>
      <c r="V32" s="242"/>
      <c r="W32" s="76">
        <f>+'Ark1'!W265</f>
        <v>70.118038501148689</v>
      </c>
      <c r="X32" s="76">
        <f>+'Ark1'!X265</f>
        <v>4.6977739047769926</v>
      </c>
      <c r="Y32" s="76">
        <f>+'Ark1'!AG265</f>
        <v>1082.4603679504814</v>
      </c>
      <c r="Z32" s="69"/>
      <c r="AA32" s="76">
        <f>+'Ark1'!AH265</f>
        <v>91.309514378515388</v>
      </c>
      <c r="AB32" s="76">
        <f>+'Ark1'!AI265</f>
        <v>12.16034223243286</v>
      </c>
      <c r="AC32" s="76">
        <f>+'Ark1'!Y265</f>
        <v>47.514565317154307</v>
      </c>
      <c r="AD32" s="53">
        <f>+'Ark1'!Z265</f>
        <v>1.4292206698092245</v>
      </c>
      <c r="AE32" s="53">
        <f>+'Ark1'!AA265</f>
        <v>2.1825010720880389</v>
      </c>
      <c r="AF32" s="76">
        <f t="shared" si="9"/>
        <v>243.60167200305833</v>
      </c>
      <c r="AG32" s="76">
        <f t="shared" si="6"/>
        <v>6.5882045929018789</v>
      </c>
      <c r="AH32" s="43"/>
      <c r="AI32" s="4"/>
      <c r="AJ32" s="4"/>
      <c r="AK32" s="56"/>
      <c r="AL32" s="1"/>
      <c r="AM32" s="5"/>
    </row>
    <row r="33" spans="1:45" ht="15.6">
      <c r="A33" s="43"/>
      <c r="B33" s="354">
        <f>+'Ark1'!C266</f>
        <v>2022</v>
      </c>
      <c r="C33" s="51">
        <f>+'Ark1'!G266</f>
        <v>3</v>
      </c>
      <c r="D33" s="52" t="str">
        <f t="shared" si="10"/>
        <v>Midt</v>
      </c>
      <c r="E33" s="52">
        <f>+'Ark1'!H266</f>
        <v>2</v>
      </c>
      <c r="F33" s="52" t="s">
        <v>9</v>
      </c>
      <c r="G33" s="51">
        <f>+'Ark1'!Q266</f>
        <v>702</v>
      </c>
      <c r="H33" s="51">
        <f>+'Ark1'!R266</f>
        <v>3564</v>
      </c>
      <c r="I33" s="69">
        <f>+'Ark1'!AE266</f>
        <v>22.017668499413105</v>
      </c>
      <c r="J33" s="69"/>
      <c r="K33" s="242">
        <f>+'Ark1'!AF266</f>
        <v>21.89201293184836</v>
      </c>
      <c r="L33" s="75"/>
      <c r="M33" s="53">
        <f>+'Ark1'!S266</f>
        <v>3.9274057400112552</v>
      </c>
      <c r="N33" s="69"/>
      <c r="O33" s="43"/>
      <c r="P33" s="435">
        <f>+'Ark1'!AR266</f>
        <v>213.57893175074193</v>
      </c>
      <c r="Q33" s="436">
        <f>+'Ark1'!AS266</f>
        <v>26.853637484064603</v>
      </c>
      <c r="R33" s="64"/>
      <c r="S33" s="53">
        <f>+'Ark1'!T266</f>
        <v>7.4127384960718272</v>
      </c>
      <c r="T33" s="69"/>
      <c r="U33" s="66">
        <f>+'Ark1'!U266</f>
        <v>261.76248597081877</v>
      </c>
      <c r="V33" s="242"/>
      <c r="W33" s="76">
        <f>+'Ark1'!W266</f>
        <v>62.766554433221103</v>
      </c>
      <c r="X33" s="76">
        <f>+'Ark1'!X266</f>
        <v>5.8922558922558892</v>
      </c>
      <c r="Y33" s="76">
        <f>+'Ark1'!AG266</f>
        <v>1073.4373887240356</v>
      </c>
      <c r="Z33" s="69"/>
      <c r="AA33" s="76">
        <f>+'Ark1'!AH266</f>
        <v>93.742985409652121</v>
      </c>
      <c r="AB33" s="76">
        <f>+'Ark1'!AI266</f>
        <v>26.767676767676765</v>
      </c>
      <c r="AC33" s="76">
        <f>+'Ark1'!Y266</f>
        <v>53.97533723699447</v>
      </c>
      <c r="AD33" s="53">
        <f>+'Ark1'!Z266</f>
        <v>1.7469731336679526</v>
      </c>
      <c r="AE33" s="53">
        <f>+'Ark1'!AA266</f>
        <v>2.50139476649646</v>
      </c>
      <c r="AF33" s="76">
        <f t="shared" si="9"/>
        <v>243.85445180176589</v>
      </c>
      <c r="AG33" s="76">
        <f t="shared" si="6"/>
        <v>5.0769230769230766</v>
      </c>
      <c r="AH33" s="43"/>
      <c r="AI33" s="4"/>
      <c r="AJ33" s="16"/>
      <c r="AK33" s="56"/>
      <c r="AL33" s="1"/>
      <c r="AM33" s="5"/>
      <c r="AO33" s="1"/>
      <c r="AP33" s="5"/>
    </row>
    <row r="34" spans="1:45" ht="15.6">
      <c r="A34" s="43"/>
      <c r="B34" s="354">
        <f>+'Ark1'!C267</f>
        <v>2022</v>
      </c>
      <c r="C34" s="51">
        <f>+'Ark1'!G267</f>
        <v>4</v>
      </c>
      <c r="D34" s="52" t="str">
        <f t="shared" si="10"/>
        <v>Nord</v>
      </c>
      <c r="E34" s="52">
        <f>+'Ark1'!H267</f>
        <v>1</v>
      </c>
      <c r="F34" s="52" t="s">
        <v>76</v>
      </c>
      <c r="G34" s="51">
        <f>+'Ark1'!Q267</f>
        <v>786</v>
      </c>
      <c r="H34" s="51">
        <f>+'Ark1'!R267</f>
        <v>4719</v>
      </c>
      <c r="I34" s="69">
        <f>+'Ark1'!AE267</f>
        <v>88.68633715467017</v>
      </c>
      <c r="J34" s="69"/>
      <c r="K34" s="242">
        <f>+'Ark1'!AF267</f>
        <v>88.748388106480945</v>
      </c>
      <c r="L34" s="75"/>
      <c r="M34" s="53">
        <f>+'Ark1'!S267</f>
        <v>3.6157928253024809</v>
      </c>
      <c r="N34" s="69"/>
      <c r="O34" s="43"/>
      <c r="P34" s="435">
        <f>+'Ark1'!AR267</f>
        <v>215.20812972012445</v>
      </c>
      <c r="Q34" s="436">
        <f>+'Ark1'!AS267</f>
        <v>26.074904253663242</v>
      </c>
      <c r="R34" s="64"/>
      <c r="S34" s="53">
        <f>+'Ark1'!T267</f>
        <v>7.3237974147065055</v>
      </c>
      <c r="T34" s="69"/>
      <c r="U34" s="66">
        <f>+'Ark1'!U267</f>
        <v>260.23264250900598</v>
      </c>
      <c r="V34" s="242"/>
      <c r="W34" s="76">
        <f>+'Ark1'!W267</f>
        <v>60.860351769442673</v>
      </c>
      <c r="X34" s="76">
        <f>+'Ark1'!X267</f>
        <v>4.4500953591862684</v>
      </c>
      <c r="Y34" s="76">
        <f>+'Ark1'!AG267</f>
        <v>1082.5750777432249</v>
      </c>
      <c r="Z34" s="69"/>
      <c r="AA34" s="76">
        <f>+'Ark1'!AH267</f>
        <v>94.596312778130965</v>
      </c>
      <c r="AB34" s="76">
        <f>+'Ark1'!AI267</f>
        <v>17.228226319135413</v>
      </c>
      <c r="AC34" s="76">
        <f>+'Ark1'!Y267</f>
        <v>48.39934210152996</v>
      </c>
      <c r="AD34" s="53">
        <f>+'Ark1'!Z267</f>
        <v>1.4849669344139989</v>
      </c>
      <c r="AE34" s="53">
        <f>+'Ark1'!AA267</f>
        <v>2.3363694207944721</v>
      </c>
      <c r="AF34" s="76">
        <f t="shared" si="9"/>
        <v>240.38299777923609</v>
      </c>
      <c r="AG34" s="76">
        <f t="shared" si="6"/>
        <v>6.0038167938931295</v>
      </c>
      <c r="AH34" s="43"/>
      <c r="AI34" s="4"/>
      <c r="AJ34" s="16"/>
      <c r="AK34" s="56"/>
      <c r="AL34" s="1"/>
      <c r="AM34" s="5"/>
    </row>
    <row r="35" spans="1:45" ht="15.6">
      <c r="A35" s="43"/>
      <c r="B35" s="354">
        <f>+'Ark1'!C268</f>
        <v>2022</v>
      </c>
      <c r="C35" s="51">
        <f>+'Ark1'!G268</f>
        <v>4</v>
      </c>
      <c r="D35" s="52" t="str">
        <f t="shared" si="10"/>
        <v>Nord</v>
      </c>
      <c r="E35" s="52">
        <f>+'Ark1'!H268</f>
        <v>2</v>
      </c>
      <c r="F35" s="52" t="s">
        <v>9</v>
      </c>
      <c r="G35" s="51">
        <f>+'Ark1'!Q268</f>
        <v>121</v>
      </c>
      <c r="H35" s="51">
        <f>+'Ark1'!R268</f>
        <v>602</v>
      </c>
      <c r="I35" s="69">
        <f>+'Ark1'!AE268</f>
        <v>11.313662845329828</v>
      </c>
      <c r="J35" s="69"/>
      <c r="K35" s="242">
        <f>+'Ark1'!AF268</f>
        <v>11.251611893519044</v>
      </c>
      <c r="L35" s="75"/>
      <c r="M35" s="53">
        <f>+'Ark1'!S268</f>
        <v>3.8566666666666656</v>
      </c>
      <c r="N35" s="69"/>
      <c r="O35" s="43"/>
      <c r="P35" s="435">
        <f>+'Ark1'!AR268</f>
        <v>212.73754152823923</v>
      </c>
      <c r="Q35" s="436">
        <f>+'Ark1'!AS268</f>
        <v>26.815712463532659</v>
      </c>
      <c r="R35" s="64"/>
      <c r="S35" s="53">
        <f>+'Ark1'!T268</f>
        <v>7.0514950166112973</v>
      </c>
      <c r="T35" s="69"/>
      <c r="U35" s="66">
        <f>+'Ark1'!U268</f>
        <v>258.62441860465128</v>
      </c>
      <c r="V35" s="242"/>
      <c r="W35" s="76">
        <f>+'Ark1'!W268</f>
        <v>56.146179401993365</v>
      </c>
      <c r="X35" s="76">
        <f>+'Ark1'!X268</f>
        <v>4.1528239202657806</v>
      </c>
      <c r="Y35" s="76">
        <f>+'Ark1'!AG268</f>
        <v>1077.1760797342195</v>
      </c>
      <c r="Z35" s="69"/>
      <c r="AA35" s="76">
        <f>+'Ark1'!AH268</f>
        <v>100</v>
      </c>
      <c r="AB35" s="76">
        <f>+'Ark1'!AI268</f>
        <v>27.740863787375407</v>
      </c>
      <c r="AC35" s="76">
        <f>+'Ark1'!Y268</f>
        <v>51.67536235797543</v>
      </c>
      <c r="AD35" s="53">
        <f>+'Ark1'!Z268</f>
        <v>1.6230920707288159</v>
      </c>
      <c r="AE35" s="53">
        <f>+'Ark1'!AA268</f>
        <v>2.1801748133469889</v>
      </c>
      <c r="AF35" s="76">
        <f t="shared" si="9"/>
        <v>240.09484008265744</v>
      </c>
      <c r="AG35" s="76">
        <f t="shared" si="6"/>
        <v>4.9752066115702478</v>
      </c>
      <c r="AH35" s="43"/>
      <c r="AI35" s="4"/>
      <c r="AJ35" s="16"/>
      <c r="AK35" s="56"/>
      <c r="AL35" s="1"/>
      <c r="AM35" s="5"/>
    </row>
    <row r="36" spans="1:45" ht="15.6">
      <c r="A36" s="43"/>
      <c r="B36" s="349"/>
      <c r="C36" s="43"/>
      <c r="D36" s="43"/>
      <c r="E36" s="43"/>
      <c r="F36" s="43"/>
      <c r="G36" s="43"/>
      <c r="H36" s="43"/>
      <c r="I36" s="43"/>
      <c r="J36" s="43"/>
      <c r="K36" s="73"/>
      <c r="L36" s="75"/>
      <c r="M36" s="43"/>
      <c r="N36" s="43"/>
      <c r="O36" s="43"/>
      <c r="P36" s="43"/>
      <c r="Q36" s="43"/>
      <c r="R36" s="64"/>
      <c r="S36" s="43"/>
      <c r="T36" s="43"/>
      <c r="U36" s="64"/>
      <c r="V36" s="73"/>
      <c r="W36" s="73"/>
      <c r="X36" s="73"/>
      <c r="Y36" s="43"/>
      <c r="Z36" s="43"/>
      <c r="AA36" s="73"/>
      <c r="AB36" s="73"/>
      <c r="AC36" s="73"/>
      <c r="AD36" s="43"/>
      <c r="AE36" s="43"/>
      <c r="AF36" s="73"/>
      <c r="AG36" s="73"/>
      <c r="AH36" s="43"/>
      <c r="AI36" s="1"/>
      <c r="AJ36" s="1"/>
      <c r="AK36" s="56"/>
      <c r="AL36" s="1"/>
      <c r="AM36" s="5"/>
      <c r="AN36" s="1"/>
      <c r="AO36" s="1"/>
      <c r="AP36" s="1"/>
      <c r="AQ36" s="1"/>
      <c r="AR36" s="1"/>
      <c r="AS36" s="14"/>
    </row>
    <row r="37" spans="1:45" ht="15.6">
      <c r="A37" s="43"/>
      <c r="B37" s="322" t="e">
        <f>+'Ark1'!#REF!</f>
        <v>#REF!</v>
      </c>
      <c r="C37" t="e">
        <f>+'Ark1'!#REF!</f>
        <v>#REF!</v>
      </c>
      <c r="D37" s="3" t="str">
        <f t="shared" ref="D37:D44" si="11">+D28</f>
        <v>Øst</v>
      </c>
      <c r="E37" s="3" t="e">
        <f>+'Ark1'!#REF!</f>
        <v>#REF!</v>
      </c>
      <c r="F37" s="3" t="s">
        <v>76</v>
      </c>
      <c r="G37" t="e">
        <f>+'Ark1'!#REF!</f>
        <v>#REF!</v>
      </c>
      <c r="H37" t="e">
        <f>+'Ark1'!#REF!</f>
        <v>#REF!</v>
      </c>
      <c r="I37" s="70" t="e">
        <f>+'Ark1'!#REF!</f>
        <v>#REF!</v>
      </c>
      <c r="J37" s="70"/>
      <c r="K37" s="202" t="e">
        <f>+'Ark1'!#REF!</f>
        <v>#REF!</v>
      </c>
      <c r="L37" s="75"/>
      <c r="M37" s="1" t="e">
        <f>+'Ark1'!#REF!</f>
        <v>#REF!</v>
      </c>
      <c r="N37" s="70"/>
      <c r="O37" s="43"/>
      <c r="P37" s="435" t="e">
        <f>+'Ark1'!#REF!</f>
        <v>#REF!</v>
      </c>
      <c r="Q37" s="436" t="e">
        <f>+'Ark1'!#REF!</f>
        <v>#REF!</v>
      </c>
      <c r="R37" s="64"/>
      <c r="S37" s="1" t="e">
        <f>+'Ark1'!#REF!</f>
        <v>#REF!</v>
      </c>
      <c r="T37" s="70"/>
      <c r="U37" s="67" t="e">
        <f>+'Ark1'!#REF!</f>
        <v>#REF!</v>
      </c>
      <c r="V37" s="202"/>
      <c r="W37" s="11" t="e">
        <f>+'Ark1'!#REF!</f>
        <v>#REF!</v>
      </c>
      <c r="X37" s="11" t="e">
        <f>+'Ark1'!#REF!</f>
        <v>#REF!</v>
      </c>
      <c r="Y37" s="11" t="e">
        <f>+'Ark1'!#REF!</f>
        <v>#REF!</v>
      </c>
      <c r="Z37" s="70"/>
      <c r="AA37" s="11" t="e">
        <f>+'Ark1'!#REF!</f>
        <v>#REF!</v>
      </c>
      <c r="AB37" s="11" t="e">
        <f>+'Ark1'!#REF!</f>
        <v>#REF!</v>
      </c>
      <c r="AC37" s="11" t="e">
        <f>+'Ark1'!#REF!</f>
        <v>#REF!</v>
      </c>
      <c r="AD37" s="1" t="e">
        <f>+'Ark1'!#REF!</f>
        <v>#REF!</v>
      </c>
      <c r="AE37" s="1" t="e">
        <f>+'Ark1'!#REF!</f>
        <v>#REF!</v>
      </c>
      <c r="AF37" s="11" t="e">
        <f t="shared" ref="AF37:AF53" si="12">1000*U37/Y37</f>
        <v>#REF!</v>
      </c>
      <c r="AG37" s="11" t="e">
        <f t="shared" si="6"/>
        <v>#REF!</v>
      </c>
      <c r="AH37" s="43"/>
      <c r="AI37" s="4"/>
      <c r="AJ37" s="16"/>
      <c r="AK37" s="56"/>
      <c r="AL37" s="1"/>
      <c r="AM37" s="5"/>
    </row>
    <row r="38" spans="1:45" ht="15.6">
      <c r="A38" s="43"/>
      <c r="B38" s="322" t="e">
        <f>+'Ark1'!#REF!</f>
        <v>#REF!</v>
      </c>
      <c r="C38" t="e">
        <f>+'Ark1'!#REF!</f>
        <v>#REF!</v>
      </c>
      <c r="D38" s="3" t="str">
        <f t="shared" si="11"/>
        <v>Øst</v>
      </c>
      <c r="E38" s="3" t="e">
        <f>+'Ark1'!#REF!</f>
        <v>#REF!</v>
      </c>
      <c r="F38" s="3" t="s">
        <v>9</v>
      </c>
      <c r="G38" t="e">
        <f>+'Ark1'!#REF!</f>
        <v>#REF!</v>
      </c>
      <c r="H38" t="e">
        <f>+'Ark1'!#REF!</f>
        <v>#REF!</v>
      </c>
      <c r="I38" s="70" t="e">
        <f>+'Ark1'!#REF!</f>
        <v>#REF!</v>
      </c>
      <c r="J38" s="70"/>
      <c r="K38" s="202" t="e">
        <f>+'Ark1'!#REF!</f>
        <v>#REF!</v>
      </c>
      <c r="L38" s="75"/>
      <c r="M38" s="1" t="e">
        <f>+'Ark1'!#REF!</f>
        <v>#REF!</v>
      </c>
      <c r="N38" s="70"/>
      <c r="O38" s="43"/>
      <c r="P38" s="435" t="e">
        <f>+'Ark1'!#REF!</f>
        <v>#REF!</v>
      </c>
      <c r="Q38" s="436" t="e">
        <f>+'Ark1'!#REF!</f>
        <v>#REF!</v>
      </c>
      <c r="R38" s="64"/>
      <c r="S38" s="1" t="e">
        <f>+'Ark1'!#REF!</f>
        <v>#REF!</v>
      </c>
      <c r="T38" s="70"/>
      <c r="U38" s="67" t="e">
        <f>+'Ark1'!#REF!</f>
        <v>#REF!</v>
      </c>
      <c r="V38" s="202"/>
      <c r="W38" s="11" t="e">
        <f>+'Ark1'!#REF!</f>
        <v>#REF!</v>
      </c>
      <c r="X38" s="11" t="e">
        <f>+'Ark1'!#REF!</f>
        <v>#REF!</v>
      </c>
      <c r="Y38" s="11" t="e">
        <f>+'Ark1'!#REF!</f>
        <v>#REF!</v>
      </c>
      <c r="Z38" s="70"/>
      <c r="AA38" s="11" t="e">
        <f>+'Ark1'!#REF!</f>
        <v>#REF!</v>
      </c>
      <c r="AB38" s="11" t="e">
        <f>+'Ark1'!#REF!</f>
        <v>#REF!</v>
      </c>
      <c r="AC38" s="11" t="e">
        <f>+'Ark1'!#REF!</f>
        <v>#REF!</v>
      </c>
      <c r="AD38" s="1" t="e">
        <f>+'Ark1'!#REF!</f>
        <v>#REF!</v>
      </c>
      <c r="AE38" s="1" t="e">
        <f>+'Ark1'!#REF!</f>
        <v>#REF!</v>
      </c>
      <c r="AF38" s="11" t="e">
        <f t="shared" si="12"/>
        <v>#REF!</v>
      </c>
      <c r="AG38" s="11" t="e">
        <f t="shared" si="6"/>
        <v>#REF!</v>
      </c>
      <c r="AH38" s="43"/>
      <c r="AI38" s="4"/>
      <c r="AJ38" s="16"/>
      <c r="AK38" s="56"/>
      <c r="AL38" s="1"/>
      <c r="AM38" s="5"/>
    </row>
    <row r="39" spans="1:45" ht="15.6">
      <c r="A39" s="43"/>
      <c r="B39" s="322" t="e">
        <f>+'Ark1'!#REF!</f>
        <v>#REF!</v>
      </c>
      <c r="C39" t="e">
        <f>+'Ark1'!#REF!</f>
        <v>#REF!</v>
      </c>
      <c r="D39" s="3" t="str">
        <f t="shared" si="11"/>
        <v>Vest</v>
      </c>
      <c r="E39" s="3" t="e">
        <f>+'Ark1'!#REF!</f>
        <v>#REF!</v>
      </c>
      <c r="F39" s="3" t="s">
        <v>76</v>
      </c>
      <c r="G39" t="e">
        <f>+'Ark1'!#REF!</f>
        <v>#REF!</v>
      </c>
      <c r="H39" t="e">
        <f>+'Ark1'!#REF!</f>
        <v>#REF!</v>
      </c>
      <c r="I39" s="70" t="e">
        <f>+'Ark1'!#REF!</f>
        <v>#REF!</v>
      </c>
      <c r="J39" s="70"/>
      <c r="K39" s="202" t="e">
        <f>+'Ark1'!#REF!</f>
        <v>#REF!</v>
      </c>
      <c r="L39" s="75"/>
      <c r="M39" s="1" t="e">
        <f>+'Ark1'!#REF!</f>
        <v>#REF!</v>
      </c>
      <c r="N39" s="70"/>
      <c r="O39" s="43"/>
      <c r="P39" s="435" t="e">
        <f>+'Ark1'!#REF!</f>
        <v>#REF!</v>
      </c>
      <c r="Q39" s="436" t="e">
        <f>+'Ark1'!#REF!</f>
        <v>#REF!</v>
      </c>
      <c r="R39" s="64"/>
      <c r="S39" s="1" t="e">
        <f>+'Ark1'!#REF!</f>
        <v>#REF!</v>
      </c>
      <c r="T39" s="70"/>
      <c r="U39" s="67" t="e">
        <f>+'Ark1'!#REF!</f>
        <v>#REF!</v>
      </c>
      <c r="V39" s="202"/>
      <c r="W39" s="11" t="e">
        <f>+'Ark1'!#REF!</f>
        <v>#REF!</v>
      </c>
      <c r="X39" s="11" t="e">
        <f>+'Ark1'!#REF!</f>
        <v>#REF!</v>
      </c>
      <c r="Y39" s="11" t="e">
        <f>+'Ark1'!#REF!</f>
        <v>#REF!</v>
      </c>
      <c r="Z39" s="70"/>
      <c r="AA39" s="11" t="e">
        <f>+'Ark1'!#REF!</f>
        <v>#REF!</v>
      </c>
      <c r="AB39" s="11" t="e">
        <f>+'Ark1'!#REF!</f>
        <v>#REF!</v>
      </c>
      <c r="AC39" s="11" t="e">
        <f>+'Ark1'!#REF!</f>
        <v>#REF!</v>
      </c>
      <c r="AD39" s="1" t="e">
        <f>+'Ark1'!#REF!</f>
        <v>#REF!</v>
      </c>
      <c r="AE39" s="1" t="e">
        <f>+'Ark1'!#REF!</f>
        <v>#REF!</v>
      </c>
      <c r="AF39" s="11" t="e">
        <f t="shared" si="12"/>
        <v>#REF!</v>
      </c>
      <c r="AG39" s="11" t="e">
        <f t="shared" si="6"/>
        <v>#REF!</v>
      </c>
      <c r="AH39" s="43"/>
      <c r="AI39" s="4"/>
      <c r="AJ39" s="16"/>
      <c r="AK39" s="56"/>
      <c r="AL39" s="1"/>
      <c r="AM39" s="5"/>
    </row>
    <row r="40" spans="1:45" ht="15.6">
      <c r="A40" s="43"/>
      <c r="B40" s="322" t="e">
        <f>+'Ark1'!#REF!</f>
        <v>#REF!</v>
      </c>
      <c r="C40" t="e">
        <f>+'Ark1'!#REF!</f>
        <v>#REF!</v>
      </c>
      <c r="D40" s="3" t="str">
        <f t="shared" si="11"/>
        <v>Vest</v>
      </c>
      <c r="E40" s="3" t="e">
        <f>+'Ark1'!#REF!</f>
        <v>#REF!</v>
      </c>
      <c r="F40" s="3" t="s">
        <v>9</v>
      </c>
      <c r="G40" t="e">
        <f>+'Ark1'!#REF!</f>
        <v>#REF!</v>
      </c>
      <c r="H40" t="e">
        <f>+'Ark1'!#REF!</f>
        <v>#REF!</v>
      </c>
      <c r="I40" s="70" t="e">
        <f>+'Ark1'!#REF!</f>
        <v>#REF!</v>
      </c>
      <c r="J40" s="70"/>
      <c r="K40" s="202" t="e">
        <f>+'Ark1'!#REF!</f>
        <v>#REF!</v>
      </c>
      <c r="L40" s="75"/>
      <c r="M40" s="1" t="e">
        <f>+'Ark1'!#REF!</f>
        <v>#REF!</v>
      </c>
      <c r="N40" s="70"/>
      <c r="O40" s="43"/>
      <c r="P40" s="435" t="e">
        <f>+'Ark1'!#REF!</f>
        <v>#REF!</v>
      </c>
      <c r="Q40" s="436" t="e">
        <f>+'Ark1'!#REF!</f>
        <v>#REF!</v>
      </c>
      <c r="R40" s="64"/>
      <c r="S40" s="1" t="e">
        <f>+'Ark1'!#REF!</f>
        <v>#REF!</v>
      </c>
      <c r="T40" s="70"/>
      <c r="U40" s="67" t="e">
        <f>+'Ark1'!#REF!</f>
        <v>#REF!</v>
      </c>
      <c r="V40" s="202"/>
      <c r="W40" s="11" t="e">
        <f>+'Ark1'!#REF!</f>
        <v>#REF!</v>
      </c>
      <c r="X40" s="11" t="e">
        <f>+'Ark1'!#REF!</f>
        <v>#REF!</v>
      </c>
      <c r="Y40" s="11" t="e">
        <f>+'Ark1'!#REF!</f>
        <v>#REF!</v>
      </c>
      <c r="Z40" s="70"/>
      <c r="AA40" s="11" t="e">
        <f>+'Ark1'!#REF!</f>
        <v>#REF!</v>
      </c>
      <c r="AB40" s="11" t="e">
        <f>+'Ark1'!#REF!</f>
        <v>#REF!</v>
      </c>
      <c r="AC40" s="11" t="e">
        <f>+'Ark1'!#REF!</f>
        <v>#REF!</v>
      </c>
      <c r="AD40" s="1" t="e">
        <f>+'Ark1'!#REF!</f>
        <v>#REF!</v>
      </c>
      <c r="AE40" s="1" t="e">
        <f>+'Ark1'!#REF!</f>
        <v>#REF!</v>
      </c>
      <c r="AF40" s="11" t="e">
        <f t="shared" si="12"/>
        <v>#REF!</v>
      </c>
      <c r="AG40" s="11" t="e">
        <f t="shared" si="6"/>
        <v>#REF!</v>
      </c>
      <c r="AH40" s="43"/>
      <c r="AI40" s="4"/>
      <c r="AJ40" s="16"/>
      <c r="AK40" s="56"/>
      <c r="AL40" s="1"/>
      <c r="AM40" s="5"/>
    </row>
    <row r="41" spans="1:45" ht="15.6">
      <c r="A41" s="43"/>
      <c r="B41" s="322" t="e">
        <f>+'Ark1'!#REF!</f>
        <v>#REF!</v>
      </c>
      <c r="C41" t="e">
        <f>+'Ark1'!#REF!</f>
        <v>#REF!</v>
      </c>
      <c r="D41" s="3" t="str">
        <f t="shared" si="11"/>
        <v>Midt</v>
      </c>
      <c r="E41" s="3" t="e">
        <f>+'Ark1'!#REF!</f>
        <v>#REF!</v>
      </c>
      <c r="F41" s="3" t="s">
        <v>76</v>
      </c>
      <c r="G41" t="e">
        <f>+'Ark1'!#REF!</f>
        <v>#REF!</v>
      </c>
      <c r="H41" t="e">
        <f>+'Ark1'!#REF!</f>
        <v>#REF!</v>
      </c>
      <c r="I41" s="70" t="e">
        <f>+'Ark1'!#REF!</f>
        <v>#REF!</v>
      </c>
      <c r="J41" s="70"/>
      <c r="K41" s="202" t="e">
        <f>+'Ark1'!#REF!</f>
        <v>#REF!</v>
      </c>
      <c r="L41" s="75"/>
      <c r="M41" s="1" t="e">
        <f>+'Ark1'!#REF!</f>
        <v>#REF!</v>
      </c>
      <c r="N41" s="70"/>
      <c r="O41" s="43"/>
      <c r="P41" s="435" t="e">
        <f>+'Ark1'!#REF!</f>
        <v>#REF!</v>
      </c>
      <c r="Q41" s="436" t="e">
        <f>+'Ark1'!#REF!</f>
        <v>#REF!</v>
      </c>
      <c r="R41" s="64"/>
      <c r="S41" s="1" t="e">
        <f>+'Ark1'!#REF!</f>
        <v>#REF!</v>
      </c>
      <c r="T41" s="70"/>
      <c r="U41" s="67" t="e">
        <f>+'Ark1'!#REF!</f>
        <v>#REF!</v>
      </c>
      <c r="V41" s="202"/>
      <c r="W41" s="11" t="e">
        <f>+'Ark1'!#REF!</f>
        <v>#REF!</v>
      </c>
      <c r="X41" s="11" t="e">
        <f>+'Ark1'!#REF!</f>
        <v>#REF!</v>
      </c>
      <c r="Y41" s="11" t="e">
        <f>+'Ark1'!#REF!</f>
        <v>#REF!</v>
      </c>
      <c r="Z41" s="70"/>
      <c r="AA41" s="11" t="e">
        <f>+'Ark1'!#REF!</f>
        <v>#REF!</v>
      </c>
      <c r="AB41" s="11" t="e">
        <f>+'Ark1'!#REF!</f>
        <v>#REF!</v>
      </c>
      <c r="AC41" s="11" t="e">
        <f>+'Ark1'!#REF!</f>
        <v>#REF!</v>
      </c>
      <c r="AD41" s="1" t="e">
        <f>+'Ark1'!#REF!</f>
        <v>#REF!</v>
      </c>
      <c r="AE41" s="1" t="e">
        <f>+'Ark1'!#REF!</f>
        <v>#REF!</v>
      </c>
      <c r="AF41" s="11" t="e">
        <f t="shared" si="12"/>
        <v>#REF!</v>
      </c>
      <c r="AG41" s="11" t="e">
        <f t="shared" si="6"/>
        <v>#REF!</v>
      </c>
      <c r="AH41" s="43"/>
      <c r="AI41" s="4"/>
      <c r="AJ41" s="16"/>
      <c r="AK41" s="56"/>
      <c r="AL41" s="1"/>
      <c r="AM41" s="5"/>
    </row>
    <row r="42" spans="1:45" ht="15.6">
      <c r="A42" s="43"/>
      <c r="B42" s="322" t="e">
        <f>+'Ark1'!#REF!</f>
        <v>#REF!</v>
      </c>
      <c r="C42" t="e">
        <f>+'Ark1'!#REF!</f>
        <v>#REF!</v>
      </c>
      <c r="D42" s="3" t="str">
        <f t="shared" si="11"/>
        <v>Midt</v>
      </c>
      <c r="E42" s="3" t="e">
        <f>+'Ark1'!#REF!</f>
        <v>#REF!</v>
      </c>
      <c r="F42" s="3" t="s">
        <v>9</v>
      </c>
      <c r="G42" t="e">
        <f>+'Ark1'!#REF!</f>
        <v>#REF!</v>
      </c>
      <c r="H42" t="e">
        <f>+'Ark1'!#REF!</f>
        <v>#REF!</v>
      </c>
      <c r="I42" s="70" t="e">
        <f>+'Ark1'!#REF!</f>
        <v>#REF!</v>
      </c>
      <c r="J42" s="70"/>
      <c r="K42" s="202" t="e">
        <f>+'Ark1'!#REF!</f>
        <v>#REF!</v>
      </c>
      <c r="L42" s="75"/>
      <c r="M42" s="1" t="e">
        <f>+'Ark1'!#REF!</f>
        <v>#REF!</v>
      </c>
      <c r="N42" s="70"/>
      <c r="O42" s="43"/>
      <c r="P42" s="435" t="e">
        <f>+'Ark1'!#REF!</f>
        <v>#REF!</v>
      </c>
      <c r="Q42" s="436" t="e">
        <f>+'Ark1'!#REF!</f>
        <v>#REF!</v>
      </c>
      <c r="R42" s="64"/>
      <c r="S42" s="1" t="e">
        <f>+'Ark1'!#REF!</f>
        <v>#REF!</v>
      </c>
      <c r="T42" s="70"/>
      <c r="U42" s="67" t="e">
        <f>+'Ark1'!#REF!</f>
        <v>#REF!</v>
      </c>
      <c r="V42" s="202"/>
      <c r="W42" s="11" t="e">
        <f>+'Ark1'!#REF!</f>
        <v>#REF!</v>
      </c>
      <c r="X42" s="11" t="e">
        <f>+'Ark1'!#REF!</f>
        <v>#REF!</v>
      </c>
      <c r="Y42" s="11" t="e">
        <f>+'Ark1'!#REF!</f>
        <v>#REF!</v>
      </c>
      <c r="Z42" s="70"/>
      <c r="AA42" s="11" t="e">
        <f>+'Ark1'!#REF!</f>
        <v>#REF!</v>
      </c>
      <c r="AB42" s="11" t="e">
        <f>+'Ark1'!#REF!</f>
        <v>#REF!</v>
      </c>
      <c r="AC42" s="11" t="e">
        <f>+'Ark1'!#REF!</f>
        <v>#REF!</v>
      </c>
      <c r="AD42" s="1" t="e">
        <f>+'Ark1'!#REF!</f>
        <v>#REF!</v>
      </c>
      <c r="AE42" s="1" t="e">
        <f>+'Ark1'!#REF!</f>
        <v>#REF!</v>
      </c>
      <c r="AF42" s="11" t="e">
        <f t="shared" si="12"/>
        <v>#REF!</v>
      </c>
      <c r="AG42" s="11" t="e">
        <f t="shared" si="6"/>
        <v>#REF!</v>
      </c>
      <c r="AH42" s="43"/>
      <c r="AI42" s="4"/>
      <c r="AJ42" s="16"/>
      <c r="AK42" s="56"/>
      <c r="AL42" s="1"/>
      <c r="AM42" s="5"/>
    </row>
    <row r="43" spans="1:45" ht="15.6">
      <c r="A43" s="43"/>
      <c r="B43" s="322" t="e">
        <f>+'Ark1'!#REF!</f>
        <v>#REF!</v>
      </c>
      <c r="C43" t="e">
        <f>+'Ark1'!#REF!</f>
        <v>#REF!</v>
      </c>
      <c r="D43" s="3" t="str">
        <f t="shared" si="11"/>
        <v>Nord</v>
      </c>
      <c r="E43" s="3" t="e">
        <f>+'Ark1'!#REF!</f>
        <v>#REF!</v>
      </c>
      <c r="F43" s="3" t="s">
        <v>76</v>
      </c>
      <c r="G43" t="e">
        <f>+'Ark1'!#REF!</f>
        <v>#REF!</v>
      </c>
      <c r="H43" t="e">
        <f>+'Ark1'!#REF!</f>
        <v>#REF!</v>
      </c>
      <c r="I43" s="70" t="e">
        <f>+'Ark1'!#REF!</f>
        <v>#REF!</v>
      </c>
      <c r="J43" s="70"/>
      <c r="K43" s="202" t="e">
        <f>+'Ark1'!#REF!</f>
        <v>#REF!</v>
      </c>
      <c r="L43" s="75"/>
      <c r="M43" s="1" t="e">
        <f>+'Ark1'!#REF!</f>
        <v>#REF!</v>
      </c>
      <c r="N43" s="70"/>
      <c r="O43" s="43"/>
      <c r="P43" s="435" t="e">
        <f>+'Ark1'!#REF!</f>
        <v>#REF!</v>
      </c>
      <c r="Q43" s="436" t="e">
        <f>+'Ark1'!#REF!</f>
        <v>#REF!</v>
      </c>
      <c r="R43" s="64"/>
      <c r="S43" s="1" t="e">
        <f>+'Ark1'!#REF!</f>
        <v>#REF!</v>
      </c>
      <c r="T43" s="70"/>
      <c r="U43" s="67" t="e">
        <f>+'Ark1'!#REF!</f>
        <v>#REF!</v>
      </c>
      <c r="V43" s="202"/>
      <c r="W43" s="11" t="e">
        <f>+'Ark1'!#REF!</f>
        <v>#REF!</v>
      </c>
      <c r="X43" s="11" t="e">
        <f>+'Ark1'!#REF!</f>
        <v>#REF!</v>
      </c>
      <c r="Y43" s="11" t="e">
        <f>+'Ark1'!#REF!</f>
        <v>#REF!</v>
      </c>
      <c r="Z43" s="70"/>
      <c r="AA43" s="11" t="e">
        <f>+'Ark1'!#REF!</f>
        <v>#REF!</v>
      </c>
      <c r="AB43" s="11" t="e">
        <f>+'Ark1'!#REF!</f>
        <v>#REF!</v>
      </c>
      <c r="AC43" s="11" t="e">
        <f>+'Ark1'!#REF!</f>
        <v>#REF!</v>
      </c>
      <c r="AD43" s="1" t="e">
        <f>+'Ark1'!#REF!</f>
        <v>#REF!</v>
      </c>
      <c r="AE43" s="1" t="e">
        <f>+'Ark1'!#REF!</f>
        <v>#REF!</v>
      </c>
      <c r="AF43" s="11" t="e">
        <f t="shared" si="12"/>
        <v>#REF!</v>
      </c>
      <c r="AG43" s="11" t="e">
        <f t="shared" si="6"/>
        <v>#REF!</v>
      </c>
      <c r="AH43" s="43"/>
      <c r="AI43" s="4"/>
      <c r="AJ43" s="16"/>
      <c r="AK43" s="56"/>
      <c r="AL43" s="1"/>
      <c r="AM43" s="5"/>
    </row>
    <row r="44" spans="1:45" ht="15.6">
      <c r="A44" s="43"/>
      <c r="B44" s="322" t="e">
        <f>+'Ark1'!#REF!</f>
        <v>#REF!</v>
      </c>
      <c r="C44" t="e">
        <f>+'Ark1'!#REF!</f>
        <v>#REF!</v>
      </c>
      <c r="D44" s="3" t="str">
        <f t="shared" si="11"/>
        <v>Nord</v>
      </c>
      <c r="E44" s="3" t="e">
        <f>+'Ark1'!#REF!</f>
        <v>#REF!</v>
      </c>
      <c r="F44" s="3" t="s">
        <v>9</v>
      </c>
      <c r="G44" t="e">
        <f>+'Ark1'!#REF!</f>
        <v>#REF!</v>
      </c>
      <c r="H44" t="e">
        <f>+'Ark1'!#REF!</f>
        <v>#REF!</v>
      </c>
      <c r="I44" s="70" t="e">
        <f>+'Ark1'!#REF!</f>
        <v>#REF!</v>
      </c>
      <c r="J44" s="70"/>
      <c r="K44" s="202" t="e">
        <f>+'Ark1'!#REF!</f>
        <v>#REF!</v>
      </c>
      <c r="L44" s="75"/>
      <c r="M44" s="1" t="e">
        <f>+'Ark1'!#REF!</f>
        <v>#REF!</v>
      </c>
      <c r="N44" s="70"/>
      <c r="O44" s="43"/>
      <c r="P44" s="435" t="e">
        <f>+'Ark1'!#REF!</f>
        <v>#REF!</v>
      </c>
      <c r="Q44" s="436" t="e">
        <f>+'Ark1'!#REF!</f>
        <v>#REF!</v>
      </c>
      <c r="R44" s="64"/>
      <c r="S44" s="1" t="e">
        <f>+'Ark1'!#REF!</f>
        <v>#REF!</v>
      </c>
      <c r="T44" s="70"/>
      <c r="U44" s="67" t="e">
        <f>+'Ark1'!#REF!</f>
        <v>#REF!</v>
      </c>
      <c r="V44" s="202"/>
      <c r="W44" s="11" t="e">
        <f>+'Ark1'!#REF!</f>
        <v>#REF!</v>
      </c>
      <c r="X44" s="11" t="e">
        <f>+'Ark1'!#REF!</f>
        <v>#REF!</v>
      </c>
      <c r="Y44" s="11" t="e">
        <f>+'Ark1'!#REF!</f>
        <v>#REF!</v>
      </c>
      <c r="Z44" s="70"/>
      <c r="AA44" s="11" t="e">
        <f>+'Ark1'!#REF!</f>
        <v>#REF!</v>
      </c>
      <c r="AB44" s="11" t="e">
        <f>+'Ark1'!#REF!</f>
        <v>#REF!</v>
      </c>
      <c r="AC44" s="11" t="e">
        <f>+'Ark1'!#REF!</f>
        <v>#REF!</v>
      </c>
      <c r="AD44" s="1" t="e">
        <f>+'Ark1'!#REF!</f>
        <v>#REF!</v>
      </c>
      <c r="AE44" s="1" t="e">
        <f>+'Ark1'!#REF!</f>
        <v>#REF!</v>
      </c>
      <c r="AF44" s="11" t="e">
        <f t="shared" si="12"/>
        <v>#REF!</v>
      </c>
      <c r="AG44" s="11" t="e">
        <f t="shared" si="6"/>
        <v>#REF!</v>
      </c>
      <c r="AH44" s="43"/>
      <c r="AI44" s="4"/>
      <c r="AJ44" s="16"/>
      <c r="AK44" s="56"/>
      <c r="AL44" s="1"/>
      <c r="AM44" s="5"/>
    </row>
    <row r="45" spans="1:45" ht="15.6">
      <c r="A45" s="43"/>
      <c r="B45" s="349"/>
      <c r="C45" s="43"/>
      <c r="D45" s="43"/>
      <c r="E45" s="43"/>
      <c r="F45" s="43"/>
      <c r="G45" s="43"/>
      <c r="H45" s="43"/>
      <c r="I45" s="43"/>
      <c r="J45" s="43"/>
      <c r="K45" s="73"/>
      <c r="L45" s="75"/>
      <c r="M45" s="43"/>
      <c r="N45" s="43"/>
      <c r="O45" s="43"/>
      <c r="P45" s="43"/>
      <c r="Q45" s="43"/>
      <c r="R45" s="64"/>
      <c r="S45" s="43"/>
      <c r="T45" s="43"/>
      <c r="U45" s="64"/>
      <c r="V45" s="73"/>
      <c r="W45" s="73"/>
      <c r="X45" s="73"/>
      <c r="Y45" s="43"/>
      <c r="Z45" s="43"/>
      <c r="AA45" s="73"/>
      <c r="AB45" s="73"/>
      <c r="AC45" s="73"/>
      <c r="AD45" s="43"/>
      <c r="AE45" s="43"/>
      <c r="AF45" s="73"/>
      <c r="AG45" s="73"/>
      <c r="AH45" s="43"/>
      <c r="AI45" s="1"/>
      <c r="AJ45" s="1"/>
      <c r="AK45" s="56"/>
      <c r="AL45" s="1"/>
      <c r="AM45" s="5"/>
      <c r="AN45" s="1"/>
      <c r="AO45" s="1"/>
      <c r="AP45" s="1"/>
      <c r="AQ45" s="1"/>
      <c r="AR45" s="1"/>
      <c r="AS45" s="14"/>
    </row>
    <row r="46" spans="1:45" ht="15.6">
      <c r="A46" s="43"/>
      <c r="B46" s="354" t="e">
        <f>+'Ark1'!#REF!</f>
        <v>#REF!</v>
      </c>
      <c r="C46" s="51" t="e">
        <f>+'Ark1'!#REF!</f>
        <v>#REF!</v>
      </c>
      <c r="D46" s="52" t="str">
        <f>+D37</f>
        <v>Øst</v>
      </c>
      <c r="E46" s="52" t="e">
        <f>+'Ark1'!#REF!</f>
        <v>#REF!</v>
      </c>
      <c r="F46" s="52" t="s">
        <v>76</v>
      </c>
      <c r="G46" s="51" t="e">
        <f>+'Ark1'!#REF!</f>
        <v>#REF!</v>
      </c>
      <c r="H46" s="51" t="e">
        <f>+'Ark1'!#REF!</f>
        <v>#REF!</v>
      </c>
      <c r="I46" s="69" t="e">
        <f>+'Ark1'!#REF!</f>
        <v>#REF!</v>
      </c>
      <c r="J46" s="69"/>
      <c r="K46" s="242" t="e">
        <f>+'Ark1'!#REF!</f>
        <v>#REF!</v>
      </c>
      <c r="L46" s="75"/>
      <c r="M46" s="53" t="e">
        <f>+'Ark1'!#REF!</f>
        <v>#REF!</v>
      </c>
      <c r="N46" s="69"/>
      <c r="O46" s="43"/>
      <c r="P46" s="435" t="e">
        <f>+'Ark1'!#REF!</f>
        <v>#REF!</v>
      </c>
      <c r="Q46" s="436" t="e">
        <f>+'Ark1'!#REF!</f>
        <v>#REF!</v>
      </c>
      <c r="R46" s="64"/>
      <c r="S46" s="53" t="e">
        <f>+'Ark1'!#REF!</f>
        <v>#REF!</v>
      </c>
      <c r="T46" s="69"/>
      <c r="U46" s="66" t="e">
        <f>+'Ark1'!#REF!</f>
        <v>#REF!</v>
      </c>
      <c r="V46" s="242"/>
      <c r="W46" s="76" t="e">
        <f>+'Ark1'!#REF!</f>
        <v>#REF!</v>
      </c>
      <c r="X46" s="76" t="e">
        <f>+'Ark1'!#REF!</f>
        <v>#REF!</v>
      </c>
      <c r="Y46" s="76" t="e">
        <f>+'Ark1'!#REF!</f>
        <v>#REF!</v>
      </c>
      <c r="Z46" s="69"/>
      <c r="AA46" s="76" t="e">
        <f>+'Ark1'!#REF!</f>
        <v>#REF!</v>
      </c>
      <c r="AB46" s="76" t="e">
        <f>+'Ark1'!#REF!</f>
        <v>#REF!</v>
      </c>
      <c r="AC46" s="76" t="e">
        <f>+'Ark1'!#REF!</f>
        <v>#REF!</v>
      </c>
      <c r="AD46" s="53" t="e">
        <f>+'Ark1'!#REF!</f>
        <v>#REF!</v>
      </c>
      <c r="AE46" s="53" t="e">
        <f>+'Ark1'!#REF!</f>
        <v>#REF!</v>
      </c>
      <c r="AF46" s="76" t="e">
        <f t="shared" si="12"/>
        <v>#REF!</v>
      </c>
      <c r="AG46" s="76" t="e">
        <f t="shared" ref="AG46:AG53" si="13">+H46/G46</f>
        <v>#REF!</v>
      </c>
      <c r="AH46" s="43"/>
      <c r="AI46" s="4"/>
      <c r="AJ46" s="16"/>
      <c r="AK46" s="56"/>
      <c r="AL46" s="1"/>
      <c r="AM46" s="5"/>
    </row>
    <row r="47" spans="1:45" ht="15.6">
      <c r="A47" s="43"/>
      <c r="B47" s="354" t="e">
        <f>+'Ark1'!#REF!</f>
        <v>#REF!</v>
      </c>
      <c r="C47" s="51" t="e">
        <f>+'Ark1'!#REF!</f>
        <v>#REF!</v>
      </c>
      <c r="D47" s="52" t="str">
        <f t="shared" ref="D47:D53" si="14">+D38</f>
        <v>Øst</v>
      </c>
      <c r="E47" s="52" t="e">
        <f>+'Ark1'!#REF!</f>
        <v>#REF!</v>
      </c>
      <c r="F47" s="52" t="s">
        <v>9</v>
      </c>
      <c r="G47" s="51" t="e">
        <f>+'Ark1'!#REF!</f>
        <v>#REF!</v>
      </c>
      <c r="H47" s="51" t="e">
        <f>+'Ark1'!#REF!</f>
        <v>#REF!</v>
      </c>
      <c r="I47" s="69" t="e">
        <f>+'Ark1'!#REF!</f>
        <v>#REF!</v>
      </c>
      <c r="J47" s="69"/>
      <c r="K47" s="242" t="e">
        <f>+'Ark1'!#REF!</f>
        <v>#REF!</v>
      </c>
      <c r="L47" s="75"/>
      <c r="M47" s="53" t="e">
        <f>+'Ark1'!#REF!</f>
        <v>#REF!</v>
      </c>
      <c r="N47" s="69"/>
      <c r="O47" s="43"/>
      <c r="P47" s="435" t="e">
        <f>+'Ark1'!#REF!</f>
        <v>#REF!</v>
      </c>
      <c r="Q47" s="436" t="e">
        <f>+'Ark1'!#REF!</f>
        <v>#REF!</v>
      </c>
      <c r="R47" s="64"/>
      <c r="S47" s="53" t="e">
        <f>+'Ark1'!#REF!</f>
        <v>#REF!</v>
      </c>
      <c r="T47" s="69"/>
      <c r="U47" s="66" t="e">
        <f>+'Ark1'!#REF!</f>
        <v>#REF!</v>
      </c>
      <c r="V47" s="242"/>
      <c r="W47" s="76" t="e">
        <f>+'Ark1'!#REF!</f>
        <v>#REF!</v>
      </c>
      <c r="X47" s="76" t="e">
        <f>+'Ark1'!#REF!</f>
        <v>#REF!</v>
      </c>
      <c r="Y47" s="76" t="e">
        <f>+'Ark1'!#REF!</f>
        <v>#REF!</v>
      </c>
      <c r="Z47" s="69"/>
      <c r="AA47" s="76" t="e">
        <f>+'Ark1'!#REF!</f>
        <v>#REF!</v>
      </c>
      <c r="AB47" s="76" t="e">
        <f>+'Ark1'!#REF!</f>
        <v>#REF!</v>
      </c>
      <c r="AC47" s="76" t="e">
        <f>+'Ark1'!#REF!</f>
        <v>#REF!</v>
      </c>
      <c r="AD47" s="53" t="e">
        <f>+'Ark1'!#REF!</f>
        <v>#REF!</v>
      </c>
      <c r="AE47" s="53" t="e">
        <f>+'Ark1'!#REF!</f>
        <v>#REF!</v>
      </c>
      <c r="AF47" s="76" t="e">
        <f t="shared" si="12"/>
        <v>#REF!</v>
      </c>
      <c r="AG47" s="76" t="e">
        <f t="shared" si="13"/>
        <v>#REF!</v>
      </c>
      <c r="AH47" s="43"/>
      <c r="AI47" s="4"/>
      <c r="AJ47" s="16"/>
      <c r="AK47" s="56"/>
      <c r="AL47" s="1"/>
      <c r="AM47" s="5"/>
    </row>
    <row r="48" spans="1:45" ht="15.6">
      <c r="A48" s="43"/>
      <c r="B48" s="354" t="e">
        <f>+'Ark1'!#REF!</f>
        <v>#REF!</v>
      </c>
      <c r="C48" s="51" t="e">
        <f>+'Ark1'!#REF!</f>
        <v>#REF!</v>
      </c>
      <c r="D48" s="52" t="str">
        <f t="shared" si="14"/>
        <v>Vest</v>
      </c>
      <c r="E48" s="52" t="e">
        <f>+'Ark1'!#REF!</f>
        <v>#REF!</v>
      </c>
      <c r="F48" s="52" t="s">
        <v>76</v>
      </c>
      <c r="G48" s="51" t="e">
        <f>+'Ark1'!#REF!</f>
        <v>#REF!</v>
      </c>
      <c r="H48" s="51" t="e">
        <f>+'Ark1'!#REF!</f>
        <v>#REF!</v>
      </c>
      <c r="I48" s="69" t="e">
        <f>+'Ark1'!#REF!</f>
        <v>#REF!</v>
      </c>
      <c r="J48" s="69"/>
      <c r="K48" s="242" t="e">
        <f>+'Ark1'!#REF!</f>
        <v>#REF!</v>
      </c>
      <c r="L48" s="75"/>
      <c r="M48" s="53" t="e">
        <f>+'Ark1'!#REF!</f>
        <v>#REF!</v>
      </c>
      <c r="N48" s="69"/>
      <c r="O48" s="43"/>
      <c r="P48" s="435" t="e">
        <f>+'Ark1'!#REF!</f>
        <v>#REF!</v>
      </c>
      <c r="Q48" s="436" t="e">
        <f>+'Ark1'!#REF!</f>
        <v>#REF!</v>
      </c>
      <c r="R48" s="64"/>
      <c r="S48" s="53" t="e">
        <f>+'Ark1'!#REF!</f>
        <v>#REF!</v>
      </c>
      <c r="T48" s="69"/>
      <c r="U48" s="66" t="e">
        <f>+'Ark1'!#REF!</f>
        <v>#REF!</v>
      </c>
      <c r="V48" s="242"/>
      <c r="W48" s="76" t="e">
        <f>+'Ark1'!#REF!</f>
        <v>#REF!</v>
      </c>
      <c r="X48" s="76" t="e">
        <f>+'Ark1'!#REF!</f>
        <v>#REF!</v>
      </c>
      <c r="Y48" s="76" t="e">
        <f>+'Ark1'!#REF!</f>
        <v>#REF!</v>
      </c>
      <c r="Z48" s="69"/>
      <c r="AA48" s="76" t="e">
        <f>+'Ark1'!#REF!</f>
        <v>#REF!</v>
      </c>
      <c r="AB48" s="76" t="e">
        <f>+'Ark1'!#REF!</f>
        <v>#REF!</v>
      </c>
      <c r="AC48" s="76" t="e">
        <f>+'Ark1'!#REF!</f>
        <v>#REF!</v>
      </c>
      <c r="AD48" s="53" t="e">
        <f>+'Ark1'!#REF!</f>
        <v>#REF!</v>
      </c>
      <c r="AE48" s="53" t="e">
        <f>+'Ark1'!#REF!</f>
        <v>#REF!</v>
      </c>
      <c r="AF48" s="76" t="e">
        <f t="shared" si="12"/>
        <v>#REF!</v>
      </c>
      <c r="AG48" s="76" t="e">
        <f t="shared" si="13"/>
        <v>#REF!</v>
      </c>
      <c r="AH48" s="43"/>
      <c r="AI48" s="4"/>
      <c r="AJ48" s="16"/>
      <c r="AK48" s="56"/>
      <c r="AL48" s="1"/>
      <c r="AM48" s="5"/>
    </row>
    <row r="49" spans="1:45" ht="15.6">
      <c r="A49" s="43"/>
      <c r="B49" s="354" t="e">
        <f>+'Ark1'!#REF!</f>
        <v>#REF!</v>
      </c>
      <c r="C49" s="51" t="e">
        <f>+'Ark1'!#REF!</f>
        <v>#REF!</v>
      </c>
      <c r="D49" s="52" t="str">
        <f t="shared" si="14"/>
        <v>Vest</v>
      </c>
      <c r="E49" s="52" t="e">
        <f>+'Ark1'!#REF!</f>
        <v>#REF!</v>
      </c>
      <c r="F49" s="52" t="s">
        <v>9</v>
      </c>
      <c r="G49" s="51" t="e">
        <f>+'Ark1'!#REF!</f>
        <v>#REF!</v>
      </c>
      <c r="H49" s="51" t="e">
        <f>+'Ark1'!#REF!</f>
        <v>#REF!</v>
      </c>
      <c r="I49" s="69" t="e">
        <f>+'Ark1'!#REF!</f>
        <v>#REF!</v>
      </c>
      <c r="J49" s="69"/>
      <c r="K49" s="242" t="e">
        <f>+'Ark1'!#REF!</f>
        <v>#REF!</v>
      </c>
      <c r="L49" s="75"/>
      <c r="M49" s="53" t="e">
        <f>+'Ark1'!#REF!</f>
        <v>#REF!</v>
      </c>
      <c r="N49" s="69"/>
      <c r="O49" s="43"/>
      <c r="P49" s="435" t="e">
        <f>+'Ark1'!#REF!</f>
        <v>#REF!</v>
      </c>
      <c r="Q49" s="436" t="e">
        <f>+'Ark1'!#REF!</f>
        <v>#REF!</v>
      </c>
      <c r="R49" s="64"/>
      <c r="S49" s="53" t="e">
        <f>+'Ark1'!#REF!</f>
        <v>#REF!</v>
      </c>
      <c r="T49" s="69"/>
      <c r="U49" s="66" t="e">
        <f>+'Ark1'!#REF!</f>
        <v>#REF!</v>
      </c>
      <c r="V49" s="242"/>
      <c r="W49" s="76" t="e">
        <f>+'Ark1'!#REF!</f>
        <v>#REF!</v>
      </c>
      <c r="X49" s="76" t="e">
        <f>+'Ark1'!#REF!</f>
        <v>#REF!</v>
      </c>
      <c r="Y49" s="76" t="e">
        <f>+'Ark1'!#REF!</f>
        <v>#REF!</v>
      </c>
      <c r="Z49" s="69"/>
      <c r="AA49" s="76" t="e">
        <f>+'Ark1'!#REF!</f>
        <v>#REF!</v>
      </c>
      <c r="AB49" s="76" t="e">
        <f>+'Ark1'!#REF!</f>
        <v>#REF!</v>
      </c>
      <c r="AC49" s="76" t="e">
        <f>+'Ark1'!#REF!</f>
        <v>#REF!</v>
      </c>
      <c r="AD49" s="53" t="e">
        <f>+'Ark1'!#REF!</f>
        <v>#REF!</v>
      </c>
      <c r="AE49" s="53" t="e">
        <f>+'Ark1'!#REF!</f>
        <v>#REF!</v>
      </c>
      <c r="AF49" s="76" t="e">
        <f t="shared" si="12"/>
        <v>#REF!</v>
      </c>
      <c r="AG49" s="76" t="e">
        <f t="shared" si="13"/>
        <v>#REF!</v>
      </c>
      <c r="AH49" s="43"/>
      <c r="AI49" s="4"/>
      <c r="AJ49" s="16"/>
      <c r="AK49" s="56"/>
      <c r="AL49" s="1"/>
      <c r="AM49" s="5"/>
    </row>
    <row r="50" spans="1:45" ht="15.6">
      <c r="A50" s="43"/>
      <c r="B50" s="354" t="e">
        <f>+'Ark1'!#REF!</f>
        <v>#REF!</v>
      </c>
      <c r="C50" s="51" t="e">
        <f>+'Ark1'!#REF!</f>
        <v>#REF!</v>
      </c>
      <c r="D50" s="52" t="str">
        <f t="shared" si="14"/>
        <v>Midt</v>
      </c>
      <c r="E50" s="52" t="e">
        <f>+'Ark1'!#REF!</f>
        <v>#REF!</v>
      </c>
      <c r="F50" s="52" t="s">
        <v>76</v>
      </c>
      <c r="G50" s="51" t="e">
        <f>+'Ark1'!#REF!</f>
        <v>#REF!</v>
      </c>
      <c r="H50" s="51" t="e">
        <f>+'Ark1'!#REF!</f>
        <v>#REF!</v>
      </c>
      <c r="I50" s="69" t="e">
        <f>+'Ark1'!#REF!</f>
        <v>#REF!</v>
      </c>
      <c r="J50" s="69"/>
      <c r="K50" s="242" t="e">
        <f>+'Ark1'!#REF!</f>
        <v>#REF!</v>
      </c>
      <c r="L50" s="75"/>
      <c r="M50" s="53" t="e">
        <f>+'Ark1'!#REF!</f>
        <v>#REF!</v>
      </c>
      <c r="N50" s="69"/>
      <c r="O50" s="43"/>
      <c r="P50" s="435" t="e">
        <f>+'Ark1'!#REF!</f>
        <v>#REF!</v>
      </c>
      <c r="Q50" s="436" t="e">
        <f>+'Ark1'!#REF!</f>
        <v>#REF!</v>
      </c>
      <c r="R50" s="64"/>
      <c r="S50" s="53" t="e">
        <f>+'Ark1'!#REF!</f>
        <v>#REF!</v>
      </c>
      <c r="T50" s="69"/>
      <c r="U50" s="66" t="e">
        <f>+'Ark1'!#REF!</f>
        <v>#REF!</v>
      </c>
      <c r="V50" s="242"/>
      <c r="W50" s="76" t="e">
        <f>+'Ark1'!#REF!</f>
        <v>#REF!</v>
      </c>
      <c r="X50" s="76" t="e">
        <f>+'Ark1'!#REF!</f>
        <v>#REF!</v>
      </c>
      <c r="Y50" s="76" t="e">
        <f>+'Ark1'!#REF!</f>
        <v>#REF!</v>
      </c>
      <c r="Z50" s="69"/>
      <c r="AA50" s="76" t="e">
        <f>+'Ark1'!#REF!</f>
        <v>#REF!</v>
      </c>
      <c r="AB50" s="76" t="e">
        <f>+'Ark1'!#REF!</f>
        <v>#REF!</v>
      </c>
      <c r="AC50" s="76" t="e">
        <f>+'Ark1'!#REF!</f>
        <v>#REF!</v>
      </c>
      <c r="AD50" s="53" t="e">
        <f>+'Ark1'!#REF!</f>
        <v>#REF!</v>
      </c>
      <c r="AE50" s="53" t="e">
        <f>+'Ark1'!#REF!</f>
        <v>#REF!</v>
      </c>
      <c r="AF50" s="76" t="e">
        <f t="shared" si="12"/>
        <v>#REF!</v>
      </c>
      <c r="AG50" s="76" t="e">
        <f t="shared" si="13"/>
        <v>#REF!</v>
      </c>
      <c r="AH50" s="43"/>
      <c r="AI50" s="4"/>
      <c r="AJ50" s="16"/>
      <c r="AK50" s="56"/>
      <c r="AL50" s="1"/>
      <c r="AM50" s="5"/>
    </row>
    <row r="51" spans="1:45" ht="15.6">
      <c r="A51" s="43"/>
      <c r="B51" s="354" t="e">
        <f>+'Ark1'!#REF!</f>
        <v>#REF!</v>
      </c>
      <c r="C51" s="51" t="e">
        <f>+'Ark1'!#REF!</f>
        <v>#REF!</v>
      </c>
      <c r="D51" s="52" t="str">
        <f t="shared" si="14"/>
        <v>Midt</v>
      </c>
      <c r="E51" s="52" t="e">
        <f>+'Ark1'!#REF!</f>
        <v>#REF!</v>
      </c>
      <c r="F51" s="52" t="s">
        <v>9</v>
      </c>
      <c r="G51" s="51" t="e">
        <f>+'Ark1'!#REF!</f>
        <v>#REF!</v>
      </c>
      <c r="H51" s="51" t="e">
        <f>+'Ark1'!#REF!</f>
        <v>#REF!</v>
      </c>
      <c r="I51" s="69" t="e">
        <f>+'Ark1'!#REF!</f>
        <v>#REF!</v>
      </c>
      <c r="J51" s="69"/>
      <c r="K51" s="242" t="e">
        <f>+'Ark1'!#REF!</f>
        <v>#REF!</v>
      </c>
      <c r="L51" s="75"/>
      <c r="M51" s="53" t="e">
        <f>+'Ark1'!#REF!</f>
        <v>#REF!</v>
      </c>
      <c r="N51" s="69"/>
      <c r="O51" s="43"/>
      <c r="P51" s="435" t="e">
        <f>+'Ark1'!#REF!</f>
        <v>#REF!</v>
      </c>
      <c r="Q51" s="436" t="e">
        <f>+'Ark1'!#REF!</f>
        <v>#REF!</v>
      </c>
      <c r="R51" s="64"/>
      <c r="S51" s="53" t="e">
        <f>+'Ark1'!#REF!</f>
        <v>#REF!</v>
      </c>
      <c r="T51" s="69"/>
      <c r="U51" s="66" t="e">
        <f>+'Ark1'!#REF!</f>
        <v>#REF!</v>
      </c>
      <c r="V51" s="242"/>
      <c r="W51" s="76" t="e">
        <f>+'Ark1'!#REF!</f>
        <v>#REF!</v>
      </c>
      <c r="X51" s="76" t="e">
        <f>+'Ark1'!#REF!</f>
        <v>#REF!</v>
      </c>
      <c r="Y51" s="76" t="e">
        <f>+'Ark1'!#REF!</f>
        <v>#REF!</v>
      </c>
      <c r="Z51" s="69"/>
      <c r="AA51" s="76" t="e">
        <f>+'Ark1'!#REF!</f>
        <v>#REF!</v>
      </c>
      <c r="AB51" s="76" t="e">
        <f>+'Ark1'!#REF!</f>
        <v>#REF!</v>
      </c>
      <c r="AC51" s="76" t="e">
        <f>+'Ark1'!#REF!</f>
        <v>#REF!</v>
      </c>
      <c r="AD51" s="53" t="e">
        <f>+'Ark1'!#REF!</f>
        <v>#REF!</v>
      </c>
      <c r="AE51" s="53" t="e">
        <f>+'Ark1'!#REF!</f>
        <v>#REF!</v>
      </c>
      <c r="AF51" s="76" t="e">
        <f t="shared" si="12"/>
        <v>#REF!</v>
      </c>
      <c r="AG51" s="76" t="e">
        <f t="shared" si="13"/>
        <v>#REF!</v>
      </c>
      <c r="AH51" s="43"/>
      <c r="AI51" s="4"/>
      <c r="AJ51" s="19"/>
      <c r="AK51" s="56"/>
      <c r="AL51" s="1"/>
      <c r="AM51" s="5"/>
    </row>
    <row r="52" spans="1:45" ht="15.6">
      <c r="A52" s="43"/>
      <c r="B52" s="354" t="e">
        <f>+'Ark1'!#REF!</f>
        <v>#REF!</v>
      </c>
      <c r="C52" s="51" t="e">
        <f>+'Ark1'!#REF!</f>
        <v>#REF!</v>
      </c>
      <c r="D52" s="52" t="str">
        <f t="shared" si="14"/>
        <v>Nord</v>
      </c>
      <c r="E52" s="52" t="e">
        <f>+'Ark1'!#REF!</f>
        <v>#REF!</v>
      </c>
      <c r="F52" s="52" t="s">
        <v>76</v>
      </c>
      <c r="G52" s="51" t="e">
        <f>+'Ark1'!#REF!</f>
        <v>#REF!</v>
      </c>
      <c r="H52" s="51" t="e">
        <f>+'Ark1'!#REF!</f>
        <v>#REF!</v>
      </c>
      <c r="I52" s="69" t="e">
        <f>+'Ark1'!#REF!</f>
        <v>#REF!</v>
      </c>
      <c r="J52" s="69"/>
      <c r="K52" s="242" t="e">
        <f>+'Ark1'!#REF!</f>
        <v>#REF!</v>
      </c>
      <c r="L52" s="75"/>
      <c r="M52" s="53" t="e">
        <f>+'Ark1'!#REF!</f>
        <v>#REF!</v>
      </c>
      <c r="N52" s="69"/>
      <c r="O52" s="43"/>
      <c r="P52" s="435" t="e">
        <f>+'Ark1'!#REF!</f>
        <v>#REF!</v>
      </c>
      <c r="Q52" s="436" t="e">
        <f>+'Ark1'!#REF!</f>
        <v>#REF!</v>
      </c>
      <c r="R52" s="64"/>
      <c r="S52" s="53" t="e">
        <f>+'Ark1'!#REF!</f>
        <v>#REF!</v>
      </c>
      <c r="T52" s="69"/>
      <c r="U52" s="66" t="e">
        <f>+'Ark1'!#REF!</f>
        <v>#REF!</v>
      </c>
      <c r="V52" s="242"/>
      <c r="W52" s="76" t="e">
        <f>+'Ark1'!#REF!</f>
        <v>#REF!</v>
      </c>
      <c r="X52" s="76" t="e">
        <f>+'Ark1'!#REF!</f>
        <v>#REF!</v>
      </c>
      <c r="Y52" s="76" t="e">
        <f>+'Ark1'!#REF!</f>
        <v>#REF!</v>
      </c>
      <c r="Z52" s="69"/>
      <c r="AA52" s="76" t="e">
        <f>+'Ark1'!#REF!</f>
        <v>#REF!</v>
      </c>
      <c r="AB52" s="76" t="e">
        <f>+'Ark1'!#REF!</f>
        <v>#REF!</v>
      </c>
      <c r="AC52" s="76" t="e">
        <f>+'Ark1'!#REF!</f>
        <v>#REF!</v>
      </c>
      <c r="AD52" s="53" t="e">
        <f>+'Ark1'!#REF!</f>
        <v>#REF!</v>
      </c>
      <c r="AE52" s="53" t="e">
        <f>+'Ark1'!#REF!</f>
        <v>#REF!</v>
      </c>
      <c r="AF52" s="76" t="e">
        <f t="shared" si="12"/>
        <v>#REF!</v>
      </c>
      <c r="AG52" s="76" t="e">
        <f t="shared" si="13"/>
        <v>#REF!</v>
      </c>
      <c r="AH52" s="43"/>
      <c r="AI52" s="13"/>
      <c r="AJ52" s="13"/>
      <c r="AK52" s="56"/>
      <c r="AL52" s="1"/>
      <c r="AM52" s="5"/>
    </row>
    <row r="53" spans="1:45" ht="15.6">
      <c r="A53" s="43"/>
      <c r="B53" s="354" t="e">
        <f>+'Ark1'!#REF!</f>
        <v>#REF!</v>
      </c>
      <c r="C53" s="51" t="e">
        <f>+'Ark1'!#REF!</f>
        <v>#REF!</v>
      </c>
      <c r="D53" s="52" t="str">
        <f t="shared" si="14"/>
        <v>Nord</v>
      </c>
      <c r="E53" s="52" t="e">
        <f>+'Ark1'!#REF!</f>
        <v>#REF!</v>
      </c>
      <c r="F53" s="52" t="s">
        <v>9</v>
      </c>
      <c r="G53" s="51" t="e">
        <f>+'Ark1'!#REF!</f>
        <v>#REF!</v>
      </c>
      <c r="H53" s="51" t="e">
        <f>+'Ark1'!#REF!</f>
        <v>#REF!</v>
      </c>
      <c r="I53" s="69" t="e">
        <f>+'Ark1'!#REF!</f>
        <v>#REF!</v>
      </c>
      <c r="J53" s="69"/>
      <c r="K53" s="242" t="e">
        <f>+'Ark1'!#REF!</f>
        <v>#REF!</v>
      </c>
      <c r="L53" s="75"/>
      <c r="M53" s="53" t="e">
        <f>+'Ark1'!#REF!</f>
        <v>#REF!</v>
      </c>
      <c r="N53" s="69"/>
      <c r="O53" s="43"/>
      <c r="P53" s="435" t="e">
        <f>+'Ark1'!#REF!</f>
        <v>#REF!</v>
      </c>
      <c r="Q53" s="436" t="e">
        <f>+'Ark1'!#REF!</f>
        <v>#REF!</v>
      </c>
      <c r="R53" s="64"/>
      <c r="S53" s="53" t="e">
        <f>+'Ark1'!#REF!</f>
        <v>#REF!</v>
      </c>
      <c r="T53" s="69"/>
      <c r="U53" s="66" t="e">
        <f>+'Ark1'!#REF!</f>
        <v>#REF!</v>
      </c>
      <c r="V53" s="242"/>
      <c r="W53" s="76" t="e">
        <f>+'Ark1'!#REF!</f>
        <v>#REF!</v>
      </c>
      <c r="X53" s="76" t="e">
        <f>+'Ark1'!#REF!</f>
        <v>#REF!</v>
      </c>
      <c r="Y53" s="76" t="e">
        <f>+'Ark1'!#REF!</f>
        <v>#REF!</v>
      </c>
      <c r="Z53" s="69"/>
      <c r="AA53" s="76" t="e">
        <f>+'Ark1'!#REF!</f>
        <v>#REF!</v>
      </c>
      <c r="AB53" s="76" t="e">
        <f>+'Ark1'!#REF!</f>
        <v>#REF!</v>
      </c>
      <c r="AC53" s="76" t="e">
        <f>+'Ark1'!#REF!</f>
        <v>#REF!</v>
      </c>
      <c r="AD53" s="53" t="e">
        <f>+'Ark1'!#REF!</f>
        <v>#REF!</v>
      </c>
      <c r="AE53" s="53" t="e">
        <f>+'Ark1'!#REF!</f>
        <v>#REF!</v>
      </c>
      <c r="AF53" s="76" t="e">
        <f t="shared" si="12"/>
        <v>#REF!</v>
      </c>
      <c r="AG53" s="76" t="e">
        <f t="shared" si="13"/>
        <v>#REF!</v>
      </c>
      <c r="AH53" s="43"/>
      <c r="AI53" s="5"/>
      <c r="AJ53" s="19"/>
      <c r="AK53" s="56"/>
      <c r="AL53" s="1"/>
      <c r="AM53" s="5"/>
    </row>
    <row r="54" spans="1:45" ht="15.6">
      <c r="A54" s="43"/>
      <c r="B54" s="349"/>
      <c r="C54" s="43"/>
      <c r="D54" s="43"/>
      <c r="E54" s="43"/>
      <c r="F54" s="43"/>
      <c r="G54" s="43"/>
      <c r="H54" s="43"/>
      <c r="I54" s="43"/>
      <c r="J54" s="43"/>
      <c r="K54" s="73"/>
      <c r="L54" s="75"/>
      <c r="M54" s="43"/>
      <c r="N54" s="43"/>
      <c r="O54" s="43"/>
      <c r="P54" s="43"/>
      <c r="Q54" s="43"/>
      <c r="R54" s="64"/>
      <c r="S54" s="43"/>
      <c r="T54" s="43"/>
      <c r="U54" s="64"/>
      <c r="V54" s="73"/>
      <c r="W54" s="73"/>
      <c r="X54" s="73"/>
      <c r="Y54" s="43"/>
      <c r="Z54" s="43"/>
      <c r="AA54" s="73"/>
      <c r="AB54" s="73"/>
      <c r="AC54" s="73"/>
      <c r="AD54" s="43"/>
      <c r="AE54" s="43"/>
      <c r="AF54" s="73"/>
      <c r="AG54" s="73"/>
      <c r="AH54" s="43"/>
      <c r="AI54" s="1"/>
      <c r="AJ54" s="1"/>
      <c r="AK54" s="56"/>
      <c r="AL54" s="1"/>
      <c r="AM54" s="5"/>
      <c r="AN54" s="1"/>
      <c r="AO54" s="1"/>
      <c r="AP54" s="1"/>
      <c r="AQ54" s="1"/>
      <c r="AR54" s="1"/>
      <c r="AS54" s="14"/>
    </row>
    <row r="55" spans="1:45" ht="15.6">
      <c r="A55" s="43"/>
      <c r="B55" s="349"/>
      <c r="C55" s="43"/>
      <c r="D55" s="43"/>
      <c r="E55" s="43"/>
      <c r="F55" s="43"/>
      <c r="G55" s="43"/>
      <c r="H55" s="43"/>
      <c r="I55" s="43"/>
      <c r="J55" s="43"/>
      <c r="K55" s="73"/>
      <c r="L55" s="75"/>
      <c r="M55" s="43"/>
      <c r="N55" s="43"/>
      <c r="O55" s="43"/>
      <c r="P55" s="43"/>
      <c r="Q55" s="43"/>
      <c r="R55" s="64"/>
      <c r="S55" s="43"/>
      <c r="T55" s="43"/>
      <c r="U55" s="64"/>
      <c r="V55" s="73"/>
      <c r="W55" s="73"/>
      <c r="X55" s="73"/>
      <c r="Y55" s="43"/>
      <c r="Z55" s="43"/>
      <c r="AA55" s="73"/>
      <c r="AB55" s="73"/>
      <c r="AC55" s="73"/>
      <c r="AD55" s="43"/>
      <c r="AE55" s="43"/>
      <c r="AF55" s="73"/>
      <c r="AG55" s="73"/>
      <c r="AH55" s="43"/>
      <c r="AI55" s="1"/>
      <c r="AJ55" s="1"/>
      <c r="AK55" s="56"/>
      <c r="AL55" s="1"/>
      <c r="AM55" s="5"/>
      <c r="AN55" s="1"/>
      <c r="AO55" s="1"/>
      <c r="AP55" s="1"/>
      <c r="AQ55" s="1"/>
      <c r="AR55" s="1"/>
      <c r="AS55" s="14"/>
    </row>
    <row r="56" spans="1:45" ht="15.6">
      <c r="G56" s="14"/>
      <c r="H56" s="14"/>
      <c r="I56" s="68"/>
      <c r="J56" s="68"/>
      <c r="K56" s="77"/>
      <c r="L56" s="77"/>
      <c r="M56" s="14"/>
      <c r="N56" s="68"/>
      <c r="O56" s="68"/>
      <c r="P56" s="68"/>
      <c r="Q56" s="68"/>
      <c r="R56" s="68"/>
      <c r="S56" s="14"/>
      <c r="T56" s="68"/>
      <c r="V56" s="77"/>
      <c r="W56" s="16"/>
      <c r="X56" s="16"/>
      <c r="Y56" s="16"/>
      <c r="Z56" s="68"/>
      <c r="AC56" s="202"/>
      <c r="AD56" s="58"/>
      <c r="AE56" s="1"/>
      <c r="AH56" s="1"/>
      <c r="AI56" s="1"/>
      <c r="AJ56" s="1"/>
      <c r="AK56" s="56"/>
      <c r="AL56" s="1"/>
      <c r="AM56" s="5"/>
      <c r="AN56" s="1"/>
      <c r="AO56" s="1"/>
      <c r="AP56" s="1"/>
      <c r="AQ56" s="1"/>
      <c r="AR56" s="1"/>
      <c r="AS56" s="14"/>
    </row>
    <row r="57" spans="1:45" ht="15.6">
      <c r="G57" s="14"/>
      <c r="H57" s="14"/>
      <c r="I57" s="68"/>
      <c r="J57" s="68"/>
      <c r="K57" s="77"/>
      <c r="L57" s="77"/>
      <c r="M57" s="14"/>
      <c r="N57" s="68"/>
      <c r="O57" s="68"/>
      <c r="P57" s="68"/>
      <c r="Q57" s="68"/>
      <c r="R57" s="68"/>
      <c r="S57" s="14"/>
      <c r="T57" s="68"/>
      <c r="V57" s="77"/>
      <c r="W57" s="16"/>
      <c r="X57" s="16"/>
      <c r="Y57" s="16"/>
      <c r="Z57" s="68"/>
      <c r="AC57" s="202"/>
      <c r="AD57" s="58"/>
      <c r="AE57" s="1"/>
      <c r="AH57" s="1"/>
      <c r="AI57" s="1"/>
      <c r="AJ57" s="1"/>
      <c r="AK57" s="56"/>
      <c r="AL57" s="1"/>
      <c r="AM57" s="5"/>
      <c r="AN57" s="1"/>
      <c r="AO57" s="1"/>
      <c r="AP57" s="1"/>
      <c r="AQ57" s="1"/>
      <c r="AR57" s="1"/>
      <c r="AS57" s="14"/>
    </row>
    <row r="58" spans="1:45" ht="15.6">
      <c r="G58" s="14"/>
      <c r="H58" s="14"/>
      <c r="I58" s="68"/>
      <c r="J58" s="68"/>
      <c r="K58" s="77"/>
      <c r="L58" s="77"/>
      <c r="M58" s="14"/>
      <c r="N58" s="68"/>
      <c r="O58" s="68"/>
      <c r="P58" s="68"/>
      <c r="Q58" s="68"/>
      <c r="R58" s="68"/>
      <c r="S58" s="14"/>
      <c r="T58" s="68"/>
      <c r="V58" s="77"/>
      <c r="W58" s="16"/>
      <c r="X58" s="16"/>
      <c r="Y58" s="16"/>
      <c r="Z58" s="68"/>
      <c r="AC58" s="202"/>
      <c r="AD58" s="58"/>
      <c r="AE58" s="1"/>
      <c r="AH58" s="1"/>
      <c r="AI58" s="1"/>
      <c r="AJ58" s="1"/>
      <c r="AK58" s="56"/>
      <c r="AL58" s="1"/>
      <c r="AM58" s="5"/>
      <c r="AN58" s="1"/>
      <c r="AO58" s="1"/>
      <c r="AP58" s="1"/>
      <c r="AQ58" s="1"/>
      <c r="AR58" s="1"/>
      <c r="AS58" s="14"/>
    </row>
    <row r="59" spans="1:45" ht="15.6">
      <c r="G59" s="14"/>
      <c r="H59" s="14"/>
      <c r="I59" s="68"/>
      <c r="J59" s="68"/>
      <c r="K59" s="77"/>
      <c r="L59" s="77"/>
      <c r="M59" s="14"/>
      <c r="N59" s="68"/>
      <c r="O59" s="68"/>
      <c r="P59" s="68"/>
      <c r="Q59" s="68"/>
      <c r="R59" s="68"/>
      <c r="S59" s="14"/>
      <c r="T59" s="68"/>
      <c r="V59" s="77"/>
      <c r="W59" s="16"/>
      <c r="X59" s="16"/>
      <c r="Y59" s="16"/>
      <c r="Z59" s="68"/>
      <c r="AC59" s="202"/>
      <c r="AD59" s="58"/>
      <c r="AE59" s="1"/>
      <c r="AH59" s="1"/>
      <c r="AI59" s="1"/>
      <c r="AJ59" s="1"/>
      <c r="AK59" s="56"/>
      <c r="AL59" s="1"/>
      <c r="AM59" s="5"/>
      <c r="AN59" s="1"/>
      <c r="AO59" s="1"/>
      <c r="AP59" s="1"/>
      <c r="AQ59" s="1"/>
      <c r="AR59" s="1"/>
      <c r="AS59" s="14"/>
    </row>
    <row r="60" spans="1:45" ht="15.6">
      <c r="G60" s="14"/>
      <c r="H60" s="14"/>
      <c r="I60" s="68"/>
      <c r="J60" s="68"/>
      <c r="K60" s="77"/>
      <c r="L60" s="77"/>
      <c r="M60" s="14"/>
      <c r="N60" s="68"/>
      <c r="O60" s="68"/>
      <c r="P60" s="68"/>
      <c r="Q60" s="68"/>
      <c r="R60" s="68"/>
      <c r="S60" s="14"/>
      <c r="T60" s="68"/>
      <c r="V60" s="77"/>
      <c r="W60" s="16"/>
      <c r="X60" s="16"/>
      <c r="Y60" s="16"/>
      <c r="Z60" s="68"/>
      <c r="AC60" s="202"/>
      <c r="AD60" s="58"/>
      <c r="AE60" s="1"/>
      <c r="AH60" s="1"/>
      <c r="AI60" s="1"/>
      <c r="AJ60" s="1"/>
      <c r="AK60" s="56"/>
      <c r="AL60" s="1"/>
      <c r="AM60" s="5"/>
      <c r="AN60" s="1"/>
      <c r="AO60" s="1"/>
      <c r="AP60" s="1"/>
      <c r="AQ60" s="1"/>
      <c r="AR60" s="1"/>
      <c r="AS60" s="14"/>
    </row>
    <row r="61" spans="1:45" ht="15.6">
      <c r="G61" s="14"/>
      <c r="H61" s="14"/>
      <c r="I61" s="68"/>
      <c r="J61" s="68"/>
      <c r="K61" s="77"/>
      <c r="L61" s="77"/>
      <c r="M61" s="14"/>
      <c r="N61" s="68"/>
      <c r="O61" s="68"/>
      <c r="P61" s="68"/>
      <c r="Q61" s="68"/>
      <c r="R61" s="68"/>
      <c r="S61" s="14"/>
      <c r="T61" s="68"/>
      <c r="V61" s="77"/>
      <c r="W61" s="16"/>
      <c r="X61" s="16"/>
      <c r="Y61" s="16"/>
      <c r="Z61" s="68"/>
      <c r="AC61" s="202"/>
      <c r="AD61" s="58"/>
      <c r="AE61" s="1"/>
      <c r="AH61" s="1"/>
      <c r="AI61" s="1"/>
      <c r="AJ61" s="1"/>
      <c r="AK61" s="56"/>
      <c r="AL61" s="1"/>
      <c r="AM61" s="5"/>
      <c r="AN61" s="1"/>
      <c r="AO61" s="1"/>
      <c r="AP61" s="1"/>
      <c r="AQ61" s="1"/>
      <c r="AR61" s="1"/>
      <c r="AS61" s="14"/>
    </row>
    <row r="62" spans="1:45" ht="15.6">
      <c r="G62" s="14"/>
      <c r="H62" s="14"/>
      <c r="I62" s="68"/>
      <c r="J62" s="68"/>
      <c r="K62" s="77"/>
      <c r="L62" s="77"/>
      <c r="M62" s="14"/>
      <c r="N62" s="68"/>
      <c r="O62" s="68"/>
      <c r="P62" s="68"/>
      <c r="Q62" s="68"/>
      <c r="R62" s="68"/>
      <c r="S62" s="14"/>
      <c r="T62" s="68"/>
      <c r="V62" s="77"/>
      <c r="W62" s="16"/>
      <c r="X62" s="16"/>
      <c r="Y62" s="16"/>
      <c r="Z62" s="68"/>
      <c r="AC62" s="202"/>
      <c r="AD62" s="58"/>
      <c r="AE62" s="1"/>
      <c r="AH62" s="1"/>
      <c r="AI62" s="1"/>
      <c r="AJ62" s="1"/>
      <c r="AK62" s="56"/>
      <c r="AL62" s="1"/>
      <c r="AM62" s="5"/>
      <c r="AN62" s="1"/>
      <c r="AO62" s="1"/>
      <c r="AP62" s="1"/>
      <c r="AQ62" s="1"/>
      <c r="AR62" s="1"/>
      <c r="AS62" s="14"/>
    </row>
    <row r="63" spans="1:45" ht="15.6">
      <c r="G63" s="14"/>
      <c r="H63" s="14"/>
      <c r="I63" s="68"/>
      <c r="J63" s="68"/>
      <c r="K63" s="77"/>
      <c r="L63" s="77"/>
      <c r="M63" s="14"/>
      <c r="N63" s="68"/>
      <c r="O63" s="68"/>
      <c r="P63" s="68"/>
      <c r="Q63" s="68"/>
      <c r="R63" s="68"/>
      <c r="S63" s="14"/>
      <c r="T63" s="68"/>
      <c r="V63" s="77"/>
      <c r="W63" s="16"/>
      <c r="X63" s="16"/>
      <c r="Y63" s="16"/>
      <c r="Z63" s="68"/>
      <c r="AC63" s="202"/>
      <c r="AD63" s="58"/>
      <c r="AE63" s="1"/>
      <c r="AH63" s="1"/>
      <c r="AI63" s="1"/>
      <c r="AJ63" s="1"/>
      <c r="AK63" s="56"/>
      <c r="AL63" s="1"/>
      <c r="AM63" s="5"/>
      <c r="AN63" s="1"/>
      <c r="AO63" s="1"/>
      <c r="AP63" s="1"/>
      <c r="AQ63" s="1"/>
      <c r="AR63" s="1"/>
      <c r="AS63" s="14"/>
    </row>
    <row r="64" spans="1:45" ht="15.6">
      <c r="G64" s="14"/>
      <c r="H64" s="14"/>
      <c r="I64" s="68"/>
      <c r="J64" s="68"/>
      <c r="K64" s="77"/>
      <c r="L64" s="77"/>
      <c r="M64" s="14"/>
      <c r="N64" s="68"/>
      <c r="O64" s="68"/>
      <c r="P64" s="68"/>
      <c r="Q64" s="68"/>
      <c r="R64" s="68"/>
      <c r="S64" s="14"/>
      <c r="T64" s="68"/>
      <c r="V64" s="77"/>
      <c r="W64" s="16"/>
      <c r="X64" s="16"/>
      <c r="Y64" s="16"/>
      <c r="Z64" s="68"/>
      <c r="AC64" s="202"/>
      <c r="AD64" s="58"/>
      <c r="AE64" s="1"/>
      <c r="AH64" s="1"/>
      <c r="AI64" s="1"/>
      <c r="AJ64" s="1"/>
      <c r="AK64" s="56"/>
      <c r="AL64" s="1"/>
      <c r="AM64" s="5"/>
      <c r="AN64" s="1"/>
      <c r="AO64" s="1"/>
      <c r="AP64" s="1"/>
      <c r="AQ64" s="1"/>
      <c r="AR64" s="1"/>
      <c r="AS64" s="14"/>
    </row>
    <row r="65" spans="7:45" ht="15.6">
      <c r="G65" s="14"/>
      <c r="H65" s="14"/>
      <c r="I65" s="68"/>
      <c r="J65" s="68"/>
      <c r="K65" s="77"/>
      <c r="L65" s="77"/>
      <c r="M65" s="14"/>
      <c r="N65" s="68"/>
      <c r="O65" s="68"/>
      <c r="P65" s="68"/>
      <c r="Q65" s="68"/>
      <c r="R65" s="68"/>
      <c r="S65" s="14"/>
      <c r="T65" s="68"/>
      <c r="V65" s="77"/>
      <c r="W65" s="16"/>
      <c r="X65" s="16"/>
      <c r="Y65" s="16"/>
      <c r="Z65" s="68"/>
      <c r="AC65" s="202"/>
      <c r="AD65" s="58"/>
      <c r="AE65" s="1"/>
      <c r="AH65" s="1"/>
      <c r="AI65" s="1"/>
      <c r="AJ65" s="1"/>
      <c r="AK65" s="56"/>
      <c r="AL65" s="1"/>
      <c r="AM65" s="5"/>
      <c r="AN65" s="1"/>
      <c r="AO65" s="1"/>
      <c r="AP65" s="1"/>
      <c r="AQ65" s="1"/>
      <c r="AR65" s="1"/>
      <c r="AS65" s="14"/>
    </row>
    <row r="66" spans="7:45" ht="15.6">
      <c r="G66" s="14"/>
      <c r="H66" s="14"/>
      <c r="I66" s="68"/>
      <c r="J66" s="68"/>
      <c r="K66" s="77"/>
      <c r="L66" s="77"/>
      <c r="M66" s="14"/>
      <c r="N66" s="68"/>
      <c r="O66" s="68"/>
      <c r="P66" s="68"/>
      <c r="Q66" s="68"/>
      <c r="R66" s="68"/>
      <c r="S66" s="14"/>
      <c r="T66" s="68"/>
      <c r="V66" s="77"/>
      <c r="W66" s="16"/>
      <c r="X66" s="16"/>
      <c r="Y66" s="16"/>
      <c r="Z66" s="68"/>
      <c r="AC66" s="202"/>
      <c r="AD66" s="58"/>
      <c r="AE66" s="1"/>
      <c r="AH66" s="1"/>
      <c r="AI66" s="1"/>
      <c r="AJ66" s="1"/>
      <c r="AK66" s="56"/>
      <c r="AL66" s="1"/>
      <c r="AM66" s="5"/>
      <c r="AN66" s="1"/>
      <c r="AO66" s="1"/>
      <c r="AP66" s="1"/>
      <c r="AQ66" s="1"/>
      <c r="AR66" s="1"/>
      <c r="AS66" s="14"/>
    </row>
    <row r="67" spans="7:45" ht="15.6">
      <c r="G67" s="14"/>
      <c r="H67" s="14"/>
      <c r="I67" s="68"/>
      <c r="J67" s="68"/>
      <c r="K67" s="77"/>
      <c r="L67" s="77"/>
      <c r="M67" s="14"/>
      <c r="N67" s="68"/>
      <c r="O67" s="68"/>
      <c r="P67" s="68"/>
      <c r="Q67" s="68"/>
      <c r="R67" s="68"/>
      <c r="S67" s="14"/>
      <c r="T67" s="68"/>
      <c r="V67" s="77"/>
      <c r="W67" s="16"/>
      <c r="X67" s="16"/>
      <c r="Y67" s="16"/>
      <c r="Z67" s="68"/>
      <c r="AC67" s="202"/>
      <c r="AD67" s="58"/>
      <c r="AE67" s="1"/>
      <c r="AH67" s="1"/>
      <c r="AI67" s="1"/>
      <c r="AJ67" s="1"/>
      <c r="AK67" s="56"/>
      <c r="AL67" s="1"/>
      <c r="AM67" s="5"/>
      <c r="AN67" s="1"/>
      <c r="AO67" s="1"/>
      <c r="AP67" s="1"/>
      <c r="AQ67" s="1"/>
      <c r="AR67" s="1"/>
      <c r="AS67" s="14"/>
    </row>
    <row r="68" spans="7:45" ht="15.6">
      <c r="G68" s="14"/>
      <c r="H68" s="14"/>
      <c r="I68" s="68"/>
      <c r="J68" s="68"/>
      <c r="K68" s="77"/>
      <c r="L68" s="77"/>
      <c r="M68" s="14"/>
      <c r="N68" s="68"/>
      <c r="O68" s="68"/>
      <c r="P68" s="68"/>
      <c r="Q68" s="68"/>
      <c r="R68" s="68"/>
      <c r="S68" s="14"/>
      <c r="T68" s="68"/>
      <c r="V68" s="77"/>
      <c r="W68" s="16"/>
      <c r="X68" s="16"/>
      <c r="Y68" s="16"/>
      <c r="Z68" s="68"/>
      <c r="AC68" s="202"/>
      <c r="AD68" s="58"/>
      <c r="AE68" s="1"/>
      <c r="AH68" s="1"/>
      <c r="AI68" s="1"/>
      <c r="AJ68" s="1"/>
      <c r="AK68" s="56"/>
      <c r="AL68" s="1"/>
      <c r="AM68" s="5"/>
      <c r="AN68" s="1"/>
      <c r="AO68" s="1"/>
      <c r="AP68" s="1"/>
      <c r="AQ68" s="1"/>
      <c r="AR68" s="1"/>
      <c r="AS68" s="14"/>
    </row>
    <row r="69" spans="7:45" ht="15.6">
      <c r="G69" s="14"/>
      <c r="H69" s="14"/>
      <c r="I69" s="68"/>
      <c r="J69" s="68"/>
      <c r="K69" s="77"/>
      <c r="L69" s="77"/>
      <c r="M69" s="14"/>
      <c r="N69" s="68"/>
      <c r="O69" s="68"/>
      <c r="P69" s="68"/>
      <c r="Q69" s="68"/>
      <c r="R69" s="68"/>
      <c r="S69" s="14"/>
      <c r="T69" s="68"/>
      <c r="V69" s="77"/>
      <c r="W69" s="16"/>
      <c r="X69" s="16"/>
      <c r="Y69" s="16"/>
      <c r="Z69" s="68"/>
      <c r="AC69" s="202"/>
      <c r="AD69" s="58"/>
      <c r="AE69" s="1"/>
      <c r="AH69" s="1"/>
      <c r="AI69" s="1"/>
      <c r="AJ69" s="1"/>
      <c r="AK69" s="56"/>
      <c r="AL69" s="1"/>
      <c r="AM69" s="5"/>
      <c r="AN69" s="1"/>
      <c r="AO69" s="1"/>
      <c r="AP69" s="1"/>
      <c r="AQ69" s="1"/>
      <c r="AR69" s="1"/>
      <c r="AS69" s="14"/>
    </row>
    <row r="70" spans="7:45" ht="15.6">
      <c r="G70" s="14"/>
      <c r="H70" s="14"/>
      <c r="I70" s="68"/>
      <c r="J70" s="68"/>
      <c r="K70" s="77"/>
      <c r="L70" s="77"/>
      <c r="M70" s="14"/>
      <c r="N70" s="68"/>
      <c r="O70" s="68"/>
      <c r="P70" s="68"/>
      <c r="Q70" s="68"/>
      <c r="R70" s="68"/>
      <c r="S70" s="14"/>
      <c r="T70" s="68"/>
      <c r="V70" s="77"/>
      <c r="W70" s="16"/>
      <c r="X70" s="16"/>
      <c r="Y70" s="16"/>
      <c r="Z70" s="68"/>
      <c r="AC70" s="202"/>
      <c r="AD70" s="58"/>
      <c r="AE70" s="1"/>
      <c r="AH70" s="1"/>
      <c r="AI70" s="1"/>
      <c r="AJ70" s="1"/>
      <c r="AK70" s="56"/>
      <c r="AL70" s="1"/>
      <c r="AM70" s="5"/>
      <c r="AN70" s="1"/>
      <c r="AO70" s="1"/>
      <c r="AP70" s="1"/>
      <c r="AQ70" s="1"/>
      <c r="AR70" s="1"/>
      <c r="AS70" s="14"/>
    </row>
    <row r="71" spans="7:45" ht="15.6">
      <c r="G71" s="14"/>
      <c r="H71" s="14"/>
      <c r="I71" s="68"/>
      <c r="J71" s="68"/>
      <c r="K71" s="77"/>
      <c r="L71" s="77"/>
      <c r="M71" s="14"/>
      <c r="N71" s="68"/>
      <c r="O71" s="68"/>
      <c r="P71" s="68"/>
      <c r="Q71" s="68"/>
      <c r="R71" s="68"/>
      <c r="S71" s="14"/>
      <c r="T71" s="68"/>
      <c r="V71" s="77"/>
      <c r="W71" s="16"/>
      <c r="X71" s="16"/>
      <c r="Y71" s="16"/>
      <c r="Z71" s="68"/>
      <c r="AC71" s="202"/>
      <c r="AD71" s="58"/>
      <c r="AE71" s="1"/>
      <c r="AH71" s="1"/>
      <c r="AI71" s="1"/>
      <c r="AJ71" s="1"/>
      <c r="AK71" s="56"/>
      <c r="AL71" s="1"/>
      <c r="AM71" s="5"/>
      <c r="AN71" s="1"/>
      <c r="AO71" s="1"/>
      <c r="AP71" s="1"/>
      <c r="AQ71" s="1"/>
      <c r="AR71" s="1"/>
      <c r="AS71" s="14"/>
    </row>
    <row r="72" spans="7:45" ht="15.6">
      <c r="G72" s="14"/>
      <c r="H72" s="14"/>
      <c r="I72" s="68"/>
      <c r="J72" s="68"/>
      <c r="K72" s="77"/>
      <c r="L72" s="77"/>
      <c r="M72" s="14"/>
      <c r="N72" s="68"/>
      <c r="O72" s="68"/>
      <c r="P72" s="68"/>
      <c r="Q72" s="68"/>
      <c r="R72" s="68"/>
      <c r="S72" s="14"/>
      <c r="T72" s="68"/>
      <c r="V72" s="77"/>
      <c r="W72" s="16"/>
      <c r="X72" s="16"/>
      <c r="Y72" s="16"/>
      <c r="Z72" s="68"/>
      <c r="AC72" s="202"/>
      <c r="AD72" s="58"/>
      <c r="AE72" s="1"/>
      <c r="AH72" s="1"/>
      <c r="AI72" s="1"/>
      <c r="AJ72" s="1"/>
      <c r="AK72" s="56"/>
      <c r="AL72" s="1"/>
      <c r="AM72" s="5"/>
      <c r="AN72" s="1"/>
      <c r="AO72" s="1"/>
      <c r="AP72" s="1"/>
      <c r="AQ72" s="1"/>
      <c r="AR72" s="1"/>
      <c r="AS72" s="14"/>
    </row>
    <row r="73" spans="7:45" ht="15.6">
      <c r="G73" s="14"/>
      <c r="H73" s="14"/>
      <c r="I73" s="68"/>
      <c r="J73" s="68"/>
      <c r="K73" s="77"/>
      <c r="L73" s="77"/>
      <c r="M73" s="14"/>
      <c r="N73" s="68"/>
      <c r="O73" s="68"/>
      <c r="P73" s="68"/>
      <c r="Q73" s="68"/>
      <c r="R73" s="68"/>
      <c r="S73" s="14"/>
      <c r="T73" s="68"/>
      <c r="V73" s="77"/>
      <c r="W73" s="16"/>
      <c r="X73" s="16"/>
      <c r="Y73" s="16"/>
      <c r="Z73" s="68"/>
      <c r="AC73" s="202"/>
      <c r="AD73" s="58"/>
      <c r="AE73" s="1"/>
      <c r="AH73" s="1"/>
      <c r="AI73" s="1"/>
      <c r="AJ73" s="1"/>
      <c r="AK73" s="56"/>
      <c r="AL73" s="1"/>
      <c r="AM73" s="5"/>
      <c r="AN73" s="1"/>
      <c r="AO73" s="1"/>
      <c r="AP73" s="1"/>
      <c r="AQ73" s="1"/>
      <c r="AR73" s="1"/>
      <c r="AS73" s="14"/>
    </row>
    <row r="74" spans="7:45" ht="15.6">
      <c r="G74" s="14"/>
      <c r="H74" s="14"/>
      <c r="I74" s="68"/>
      <c r="J74" s="68"/>
      <c r="K74" s="77"/>
      <c r="L74" s="77"/>
      <c r="M74" s="14"/>
      <c r="N74" s="68"/>
      <c r="O74" s="68"/>
      <c r="P74" s="68"/>
      <c r="Q74" s="68"/>
      <c r="R74" s="68"/>
      <c r="S74" s="14"/>
      <c r="T74" s="68"/>
      <c r="V74" s="77"/>
      <c r="W74" s="16"/>
      <c r="X74" s="16"/>
      <c r="Y74" s="16"/>
      <c r="Z74" s="68"/>
      <c r="AC74" s="202"/>
      <c r="AD74" s="58"/>
      <c r="AE74" s="1"/>
      <c r="AH74" s="1"/>
      <c r="AI74" s="1"/>
      <c r="AJ74" s="1"/>
      <c r="AK74" s="56"/>
      <c r="AL74" s="1"/>
      <c r="AM74" s="5"/>
      <c r="AN74" s="1"/>
      <c r="AO74" s="1"/>
      <c r="AP74" s="1"/>
      <c r="AQ74" s="1"/>
      <c r="AR74" s="1"/>
      <c r="AS74" s="14"/>
    </row>
    <row r="75" spans="7:45" ht="15.6">
      <c r="G75" s="14"/>
      <c r="H75" s="14"/>
      <c r="I75" s="68"/>
      <c r="J75" s="68"/>
      <c r="K75" s="77"/>
      <c r="L75" s="77"/>
      <c r="M75" s="14"/>
      <c r="N75" s="68"/>
      <c r="O75" s="68"/>
      <c r="P75" s="68"/>
      <c r="Q75" s="68"/>
      <c r="R75" s="68"/>
      <c r="S75" s="14"/>
      <c r="T75" s="68"/>
      <c r="V75" s="77"/>
      <c r="W75" s="16"/>
      <c r="X75" s="16"/>
      <c r="Y75" s="16"/>
      <c r="Z75" s="68"/>
      <c r="AC75" s="202"/>
      <c r="AD75" s="58"/>
      <c r="AE75" s="1"/>
      <c r="AH75" s="1"/>
      <c r="AI75" s="1"/>
      <c r="AJ75" s="1"/>
      <c r="AK75" s="56"/>
      <c r="AL75" s="1"/>
      <c r="AM75" s="5"/>
      <c r="AN75" s="1"/>
      <c r="AO75" s="1"/>
      <c r="AP75" s="1"/>
      <c r="AQ75" s="1"/>
      <c r="AR75" s="1"/>
      <c r="AS75" s="14"/>
    </row>
    <row r="76" spans="7:45" ht="15.6">
      <c r="G76" s="14"/>
      <c r="H76" s="14"/>
      <c r="I76" s="68"/>
      <c r="J76" s="68"/>
      <c r="K76" s="77"/>
      <c r="L76" s="77"/>
      <c r="M76" s="14"/>
      <c r="N76" s="68"/>
      <c r="O76" s="68"/>
      <c r="P76" s="68"/>
      <c r="Q76" s="68"/>
      <c r="R76" s="68"/>
      <c r="S76" s="14"/>
      <c r="T76" s="68"/>
      <c r="V76" s="77"/>
      <c r="W76" s="16"/>
      <c r="X76" s="16"/>
      <c r="Y76" s="16"/>
      <c r="Z76" s="68"/>
      <c r="AC76" s="202"/>
      <c r="AD76" s="58"/>
      <c r="AE76" s="1"/>
      <c r="AH76" s="1"/>
      <c r="AI76" s="1"/>
      <c r="AJ76" s="1"/>
      <c r="AK76" s="56"/>
      <c r="AL76" s="1"/>
      <c r="AM76" s="5"/>
      <c r="AN76" s="1"/>
      <c r="AO76" s="1"/>
      <c r="AP76" s="1"/>
      <c r="AQ76" s="1"/>
      <c r="AR76" s="1"/>
      <c r="AS76" s="14"/>
    </row>
    <row r="77" spans="7:45" ht="15.6">
      <c r="G77" s="14"/>
      <c r="H77" s="14"/>
      <c r="I77" s="68"/>
      <c r="J77" s="68"/>
      <c r="K77" s="77"/>
      <c r="L77" s="77"/>
      <c r="M77" s="14"/>
      <c r="N77" s="68"/>
      <c r="O77" s="68"/>
      <c r="P77" s="68"/>
      <c r="Q77" s="68"/>
      <c r="R77" s="68"/>
      <c r="S77" s="14"/>
      <c r="T77" s="68"/>
      <c r="V77" s="77"/>
      <c r="W77" s="16"/>
      <c r="X77" s="16"/>
      <c r="Y77" s="16"/>
      <c r="Z77" s="68"/>
      <c r="AC77" s="202"/>
      <c r="AD77" s="58"/>
      <c r="AE77" s="1"/>
      <c r="AH77" s="1"/>
      <c r="AI77" s="1"/>
      <c r="AJ77" s="1"/>
      <c r="AK77" s="56"/>
      <c r="AL77" s="1"/>
      <c r="AM77" s="5"/>
      <c r="AN77" s="1"/>
      <c r="AO77" s="1"/>
      <c r="AP77" s="1"/>
      <c r="AQ77" s="1"/>
      <c r="AR77" s="1"/>
      <c r="AS77" s="14"/>
    </row>
    <row r="78" spans="7:45" ht="15.6">
      <c r="G78" s="14"/>
      <c r="H78" s="14"/>
      <c r="I78" s="68"/>
      <c r="J78" s="68"/>
      <c r="K78" s="77"/>
      <c r="L78" s="77"/>
      <c r="M78" s="14"/>
      <c r="N78" s="68"/>
      <c r="O78" s="68"/>
      <c r="P78" s="68"/>
      <c r="Q78" s="68"/>
      <c r="R78" s="68"/>
      <c r="S78" s="14"/>
      <c r="T78" s="68"/>
      <c r="V78" s="77"/>
      <c r="W78" s="16"/>
      <c r="X78" s="16"/>
      <c r="Y78" s="16"/>
      <c r="Z78" s="68"/>
      <c r="AC78" s="202"/>
      <c r="AD78" s="58"/>
      <c r="AE78" s="1"/>
      <c r="AH78" s="1"/>
      <c r="AI78" s="1"/>
      <c r="AJ78" s="1"/>
      <c r="AK78" s="56"/>
      <c r="AL78" s="1"/>
      <c r="AM78" s="5"/>
      <c r="AN78" s="1"/>
      <c r="AO78" s="1"/>
      <c r="AP78" s="1"/>
      <c r="AQ78" s="1"/>
      <c r="AR78" s="1"/>
      <c r="AS78" s="14"/>
    </row>
    <row r="79" spans="7:45" ht="15.6">
      <c r="G79" s="14"/>
      <c r="H79" s="14"/>
      <c r="I79" s="68"/>
      <c r="J79" s="68"/>
      <c r="K79" s="77"/>
      <c r="L79" s="77"/>
      <c r="M79" s="14"/>
      <c r="N79" s="68"/>
      <c r="O79" s="68"/>
      <c r="P79" s="68"/>
      <c r="Q79" s="68"/>
      <c r="R79" s="68"/>
      <c r="S79" s="14"/>
      <c r="T79" s="68"/>
      <c r="V79" s="77"/>
      <c r="W79" s="16"/>
      <c r="X79" s="16"/>
      <c r="Y79" s="16"/>
      <c r="Z79" s="68"/>
      <c r="AC79" s="202"/>
      <c r="AD79" s="58"/>
      <c r="AE79" s="1"/>
      <c r="AH79" s="1"/>
      <c r="AI79" s="1"/>
      <c r="AJ79" s="1"/>
      <c r="AK79" s="56"/>
      <c r="AL79" s="1"/>
      <c r="AM79" s="5"/>
      <c r="AN79" s="1"/>
      <c r="AO79" s="1"/>
      <c r="AP79" s="1"/>
      <c r="AQ79" s="1"/>
      <c r="AR79" s="1"/>
      <c r="AS79" s="14"/>
    </row>
    <row r="80" spans="7:45" ht="15.6">
      <c r="G80" s="14"/>
      <c r="H80" s="14"/>
      <c r="I80" s="68"/>
      <c r="J80" s="68"/>
      <c r="K80" s="77"/>
      <c r="L80" s="77"/>
      <c r="M80" s="14"/>
      <c r="N80" s="68"/>
      <c r="O80" s="68"/>
      <c r="P80" s="68"/>
      <c r="Q80" s="68"/>
      <c r="R80" s="68"/>
      <c r="S80" s="14"/>
      <c r="T80" s="68"/>
      <c r="V80" s="77"/>
      <c r="W80" s="16"/>
      <c r="X80" s="16"/>
      <c r="Y80" s="16"/>
      <c r="Z80" s="68"/>
      <c r="AC80" s="202"/>
      <c r="AD80" s="58"/>
      <c r="AE80" s="1"/>
      <c r="AH80" s="1"/>
      <c r="AI80" s="1"/>
      <c r="AJ80" s="1"/>
      <c r="AK80" s="56"/>
      <c r="AL80" s="1"/>
      <c r="AM80" s="5"/>
      <c r="AN80" s="1"/>
      <c r="AO80" s="1"/>
      <c r="AP80" s="1"/>
      <c r="AQ80" s="1"/>
      <c r="AR80" s="1"/>
      <c r="AS80" s="14"/>
    </row>
    <row r="81" spans="7:45" ht="15.6">
      <c r="G81" s="14"/>
      <c r="H81" s="14"/>
      <c r="I81" s="68"/>
      <c r="J81" s="68"/>
      <c r="K81" s="77"/>
      <c r="L81" s="77"/>
      <c r="M81" s="14"/>
      <c r="N81" s="68"/>
      <c r="O81" s="68"/>
      <c r="P81" s="68"/>
      <c r="Q81" s="68"/>
      <c r="R81" s="68"/>
      <c r="S81" s="14"/>
      <c r="T81" s="68"/>
      <c r="V81" s="77"/>
      <c r="W81" s="16"/>
      <c r="X81" s="16"/>
      <c r="Y81" s="16"/>
      <c r="Z81" s="68"/>
      <c r="AC81" s="202"/>
      <c r="AD81" s="58"/>
      <c r="AE81" s="1"/>
      <c r="AH81" s="1"/>
      <c r="AI81" s="1"/>
      <c r="AJ81" s="1"/>
      <c r="AK81" s="56"/>
      <c r="AL81" s="1"/>
      <c r="AM81" s="5"/>
      <c r="AN81" s="1"/>
      <c r="AO81" s="1"/>
      <c r="AP81" s="1"/>
      <c r="AQ81" s="1"/>
      <c r="AR81" s="1"/>
      <c r="AS81" s="14"/>
    </row>
    <row r="82" spans="7:45" ht="15.6">
      <c r="G82" s="14"/>
      <c r="H82" s="14"/>
      <c r="I82" s="68"/>
      <c r="J82" s="68"/>
      <c r="K82" s="77"/>
      <c r="L82" s="77"/>
      <c r="M82" s="14"/>
      <c r="N82" s="68"/>
      <c r="O82" s="68"/>
      <c r="P82" s="68"/>
      <c r="Q82" s="68"/>
      <c r="R82" s="68"/>
      <c r="S82" s="14"/>
      <c r="T82" s="68"/>
      <c r="V82" s="77"/>
      <c r="W82" s="16"/>
      <c r="X82" s="16"/>
      <c r="Y82" s="16"/>
      <c r="Z82" s="68"/>
      <c r="AC82" s="202"/>
      <c r="AD82" s="58"/>
      <c r="AE82" s="1"/>
      <c r="AH82" s="1"/>
      <c r="AI82" s="1"/>
      <c r="AJ82" s="1"/>
      <c r="AK82" s="56"/>
      <c r="AL82" s="1"/>
      <c r="AM82" s="5"/>
      <c r="AN82" s="1"/>
      <c r="AO82" s="1"/>
      <c r="AP82" s="1"/>
      <c r="AQ82" s="1"/>
      <c r="AR82" s="1"/>
      <c r="AS82" s="14"/>
    </row>
    <row r="83" spans="7:45" ht="15.6">
      <c r="G83" s="14"/>
      <c r="H83" s="14"/>
      <c r="I83" s="68"/>
      <c r="J83" s="68"/>
      <c r="K83" s="77"/>
      <c r="L83" s="77"/>
      <c r="M83" s="14"/>
      <c r="N83" s="68"/>
      <c r="O83" s="68"/>
      <c r="P83" s="68"/>
      <c r="Q83" s="68"/>
      <c r="R83" s="68"/>
      <c r="S83" s="14"/>
      <c r="T83" s="68"/>
      <c r="V83" s="77"/>
      <c r="W83" s="16"/>
      <c r="X83" s="16"/>
      <c r="Y83" s="16"/>
      <c r="Z83" s="68"/>
      <c r="AC83" s="202"/>
      <c r="AD83" s="58"/>
      <c r="AE83" s="1"/>
      <c r="AH83" s="1"/>
      <c r="AI83" s="1"/>
      <c r="AJ83" s="1"/>
      <c r="AK83" s="56"/>
      <c r="AL83" s="1"/>
      <c r="AM83" s="5"/>
      <c r="AN83" s="1"/>
      <c r="AO83" s="1"/>
      <c r="AP83" s="1"/>
      <c r="AQ83" s="1"/>
      <c r="AR83" s="1"/>
      <c r="AS83" s="14"/>
    </row>
    <row r="84" spans="7:45" ht="15.6">
      <c r="G84" s="14"/>
      <c r="H84" s="14"/>
      <c r="I84" s="68"/>
      <c r="J84" s="68"/>
      <c r="K84" s="77"/>
      <c r="L84" s="77"/>
      <c r="M84" s="14"/>
      <c r="N84" s="68"/>
      <c r="O84" s="68"/>
      <c r="P84" s="68"/>
      <c r="Q84" s="68"/>
      <c r="R84" s="68"/>
      <c r="S84" s="14"/>
      <c r="T84" s="68"/>
      <c r="V84" s="77"/>
      <c r="W84" s="16"/>
      <c r="X84" s="16"/>
      <c r="Y84" s="16"/>
      <c r="Z84" s="68"/>
      <c r="AC84" s="202"/>
      <c r="AD84" s="58"/>
      <c r="AE84" s="1"/>
      <c r="AH84" s="1"/>
      <c r="AI84" s="1"/>
      <c r="AJ84" s="1"/>
      <c r="AK84" s="56"/>
      <c r="AL84" s="1"/>
      <c r="AM84" s="5"/>
      <c r="AN84" s="1"/>
      <c r="AO84" s="1"/>
      <c r="AP84" s="1"/>
      <c r="AQ84" s="1"/>
      <c r="AR84" s="1"/>
      <c r="AS84" s="14"/>
    </row>
    <row r="85" spans="7:45" ht="15.6">
      <c r="G85" s="14"/>
      <c r="H85" s="14"/>
      <c r="I85" s="68"/>
      <c r="J85" s="68"/>
      <c r="K85" s="77"/>
      <c r="L85" s="77"/>
      <c r="M85" s="14"/>
      <c r="N85" s="68"/>
      <c r="O85" s="68"/>
      <c r="P85" s="68"/>
      <c r="Q85" s="68"/>
      <c r="R85" s="68"/>
      <c r="S85" s="14"/>
      <c r="T85" s="68"/>
      <c r="U85" s="68"/>
      <c r="V85" s="77"/>
      <c r="W85" s="77"/>
      <c r="X85" s="77"/>
      <c r="Y85" s="77"/>
      <c r="Z85" s="68"/>
      <c r="AA85" s="77"/>
      <c r="AB85" s="77"/>
      <c r="AC85" s="77"/>
      <c r="AD85" s="14"/>
      <c r="AE85" s="14"/>
      <c r="AF85" s="77"/>
      <c r="AG85" s="77"/>
      <c r="AH85" s="14"/>
      <c r="AI85" s="14"/>
      <c r="AJ85" s="14"/>
      <c r="AK85" s="56"/>
      <c r="AL85" s="1"/>
      <c r="AM85" s="5"/>
      <c r="AN85" s="14"/>
      <c r="AO85" s="14"/>
      <c r="AP85" s="14"/>
      <c r="AQ85" s="14"/>
      <c r="AR85" s="14"/>
      <c r="AS85" s="14"/>
    </row>
    <row r="86" spans="7:45" ht="15.6">
      <c r="G86" s="14"/>
      <c r="H86" s="14"/>
      <c r="I86" s="68"/>
      <c r="J86" s="68"/>
      <c r="K86" s="77"/>
      <c r="L86" s="77"/>
      <c r="M86" s="14"/>
      <c r="N86" s="68"/>
      <c r="O86" s="68"/>
      <c r="P86" s="68"/>
      <c r="Q86" s="68"/>
      <c r="R86" s="68"/>
      <c r="S86" s="14"/>
      <c r="T86" s="68"/>
      <c r="U86" s="68"/>
      <c r="V86" s="77"/>
      <c r="W86" s="77"/>
      <c r="X86" s="77"/>
      <c r="Y86" s="77"/>
      <c r="Z86" s="68"/>
      <c r="AA86" s="77"/>
      <c r="AB86" s="77"/>
      <c r="AC86" s="77"/>
      <c r="AD86" s="14"/>
      <c r="AE86" s="14"/>
      <c r="AF86" s="77"/>
      <c r="AG86" s="77"/>
      <c r="AH86" s="14"/>
      <c r="AI86" s="14"/>
      <c r="AJ86" s="14"/>
      <c r="AK86" s="56"/>
      <c r="AL86" s="1"/>
      <c r="AM86" s="5"/>
      <c r="AN86" s="14"/>
      <c r="AO86" s="14"/>
      <c r="AP86" s="14"/>
      <c r="AQ86" s="14"/>
      <c r="AR86" s="14"/>
      <c r="AS86" s="14"/>
    </row>
    <row r="87" spans="7:45" ht="15.6">
      <c r="G87" s="14"/>
      <c r="H87" s="14"/>
      <c r="I87" s="68"/>
      <c r="J87" s="68"/>
      <c r="K87" s="77"/>
      <c r="L87" s="77"/>
      <c r="M87" s="14"/>
      <c r="N87" s="68"/>
      <c r="O87" s="68"/>
      <c r="P87" s="68"/>
      <c r="Q87" s="68"/>
      <c r="R87" s="68"/>
      <c r="S87" s="14"/>
      <c r="T87" s="68"/>
      <c r="U87" s="68"/>
      <c r="V87" s="77"/>
      <c r="W87" s="77"/>
      <c r="X87" s="77"/>
      <c r="Y87" s="77"/>
      <c r="Z87" s="68"/>
      <c r="AA87" s="77"/>
      <c r="AB87" s="77"/>
      <c r="AC87" s="77"/>
      <c r="AD87" s="14"/>
      <c r="AE87" s="14"/>
      <c r="AF87" s="77"/>
      <c r="AG87" s="77"/>
      <c r="AH87" s="14"/>
      <c r="AI87" s="14"/>
      <c r="AJ87" s="14"/>
      <c r="AK87" s="56"/>
      <c r="AL87" s="1"/>
      <c r="AM87" s="5"/>
      <c r="AN87" s="14"/>
      <c r="AO87" s="14"/>
      <c r="AP87" s="14"/>
      <c r="AQ87" s="14"/>
      <c r="AR87" s="14"/>
      <c r="AS87" s="14"/>
    </row>
    <row r="88" spans="7:45" ht="15.6">
      <c r="G88" s="14"/>
      <c r="H88" s="14"/>
      <c r="I88" s="68"/>
      <c r="J88" s="68"/>
      <c r="K88" s="77"/>
      <c r="L88" s="77"/>
      <c r="M88" s="14"/>
      <c r="N88" s="68"/>
      <c r="O88" s="68"/>
      <c r="P88" s="68"/>
      <c r="Q88" s="68"/>
      <c r="R88" s="68"/>
      <c r="S88" s="14"/>
      <c r="T88" s="68"/>
      <c r="U88" s="68"/>
      <c r="V88" s="77"/>
      <c r="W88" s="77"/>
      <c r="X88" s="77"/>
      <c r="Y88" s="77"/>
      <c r="Z88" s="68"/>
      <c r="AA88" s="77"/>
      <c r="AB88" s="77"/>
      <c r="AC88" s="77"/>
      <c r="AD88" s="14"/>
      <c r="AE88" s="14"/>
      <c r="AF88" s="77"/>
      <c r="AG88" s="77"/>
      <c r="AH88" s="14"/>
      <c r="AI88" s="14"/>
      <c r="AJ88" s="14"/>
      <c r="AK88" s="56"/>
      <c r="AL88" s="1"/>
      <c r="AM88" s="5"/>
      <c r="AN88" s="14"/>
      <c r="AO88" s="14"/>
      <c r="AP88" s="14"/>
      <c r="AQ88" s="14"/>
      <c r="AR88" s="14"/>
      <c r="AS88" s="14"/>
    </row>
    <row r="89" spans="7:45" ht="15.6">
      <c r="G89" s="14"/>
      <c r="H89" s="14"/>
      <c r="I89" s="68"/>
      <c r="J89" s="68"/>
      <c r="K89" s="77"/>
      <c r="L89" s="77"/>
      <c r="M89" s="14"/>
      <c r="N89" s="68"/>
      <c r="O89" s="68"/>
      <c r="P89" s="68"/>
      <c r="Q89" s="68"/>
      <c r="R89" s="68"/>
      <c r="S89" s="14"/>
      <c r="T89" s="68"/>
      <c r="U89" s="68"/>
      <c r="V89" s="77"/>
      <c r="W89" s="77"/>
      <c r="X89" s="77"/>
      <c r="Y89" s="77"/>
      <c r="Z89" s="68"/>
      <c r="AA89" s="77"/>
      <c r="AB89" s="77"/>
      <c r="AC89" s="77"/>
      <c r="AD89" s="14"/>
      <c r="AE89" s="14"/>
      <c r="AF89" s="77"/>
      <c r="AG89" s="77"/>
      <c r="AH89" s="14"/>
      <c r="AI89" s="14"/>
      <c r="AJ89" s="14"/>
      <c r="AK89" s="56"/>
      <c r="AL89" s="1"/>
      <c r="AM89" s="5"/>
      <c r="AN89" s="14"/>
      <c r="AO89" s="14"/>
      <c r="AP89" s="14"/>
      <c r="AQ89" s="14"/>
      <c r="AR89" s="14"/>
      <c r="AS89" s="14"/>
    </row>
    <row r="90" spans="7:45" ht="15.6">
      <c r="G90" s="14"/>
      <c r="H90" s="14"/>
      <c r="I90" s="68"/>
      <c r="J90" s="68"/>
      <c r="K90" s="77"/>
      <c r="L90" s="77"/>
      <c r="M90" s="14"/>
      <c r="N90" s="68"/>
      <c r="O90" s="68"/>
      <c r="P90" s="68"/>
      <c r="Q90" s="68"/>
      <c r="R90" s="68"/>
      <c r="S90" s="14"/>
      <c r="T90" s="68"/>
      <c r="U90" s="68"/>
      <c r="V90" s="77"/>
      <c r="W90" s="77"/>
      <c r="X90" s="77"/>
      <c r="Y90" s="77"/>
      <c r="Z90" s="68"/>
      <c r="AA90" s="77"/>
      <c r="AB90" s="77"/>
      <c r="AC90" s="77"/>
      <c r="AD90" s="14"/>
      <c r="AE90" s="14"/>
      <c r="AF90" s="77"/>
      <c r="AG90" s="77"/>
      <c r="AH90" s="14"/>
      <c r="AI90" s="14"/>
      <c r="AJ90" s="14"/>
      <c r="AK90" s="56"/>
      <c r="AL90" s="1"/>
      <c r="AM90" s="5"/>
      <c r="AN90" s="14"/>
      <c r="AO90" s="14"/>
      <c r="AP90" s="14"/>
      <c r="AQ90" s="14"/>
      <c r="AR90" s="14"/>
      <c r="AS90" s="14"/>
    </row>
    <row r="91" spans="7:45" ht="15.6">
      <c r="G91" s="14"/>
      <c r="H91" s="14"/>
      <c r="I91" s="68"/>
      <c r="J91" s="68"/>
      <c r="K91" s="77"/>
      <c r="L91" s="77"/>
      <c r="M91" s="14"/>
      <c r="N91" s="68"/>
      <c r="O91" s="68"/>
      <c r="P91" s="68"/>
      <c r="Q91" s="68"/>
      <c r="R91" s="68"/>
      <c r="S91" s="14"/>
      <c r="T91" s="68"/>
      <c r="U91" s="68"/>
      <c r="V91" s="77"/>
      <c r="W91" s="77"/>
      <c r="X91" s="77"/>
      <c r="Y91" s="77"/>
      <c r="Z91" s="68"/>
      <c r="AA91" s="77"/>
      <c r="AB91" s="77"/>
      <c r="AC91" s="77"/>
      <c r="AD91" s="14"/>
      <c r="AE91" s="14"/>
      <c r="AF91" s="77"/>
      <c r="AG91" s="77"/>
      <c r="AH91" s="14"/>
      <c r="AI91" s="14"/>
      <c r="AJ91" s="14"/>
      <c r="AK91" s="56"/>
      <c r="AL91" s="1"/>
      <c r="AM91" s="5"/>
      <c r="AN91" s="14"/>
      <c r="AO91" s="14"/>
      <c r="AP91" s="14"/>
      <c r="AQ91" s="14"/>
      <c r="AR91" s="14"/>
      <c r="AS91" s="14"/>
    </row>
    <row r="92" spans="7:45" ht="15.6">
      <c r="G92" s="14"/>
      <c r="H92" s="14"/>
      <c r="I92" s="68"/>
      <c r="J92" s="68"/>
      <c r="K92" s="77"/>
      <c r="L92" s="77"/>
      <c r="M92" s="14"/>
      <c r="N92" s="68"/>
      <c r="O92" s="68"/>
      <c r="P92" s="68"/>
      <c r="Q92" s="68"/>
      <c r="R92" s="68"/>
      <c r="S92" s="14"/>
      <c r="T92" s="68"/>
      <c r="U92" s="68"/>
      <c r="V92" s="77"/>
      <c r="W92" s="77"/>
      <c r="X92" s="77"/>
      <c r="Y92" s="77"/>
      <c r="Z92" s="68"/>
      <c r="AA92" s="77"/>
      <c r="AB92" s="77"/>
      <c r="AC92" s="77"/>
      <c r="AD92" s="14"/>
      <c r="AE92" s="14"/>
      <c r="AF92" s="77"/>
      <c r="AG92" s="77"/>
      <c r="AH92" s="14"/>
      <c r="AI92" s="14"/>
      <c r="AJ92" s="14"/>
      <c r="AK92" s="56"/>
      <c r="AL92" s="1"/>
      <c r="AM92" s="5"/>
      <c r="AN92" s="14"/>
      <c r="AO92" s="14"/>
      <c r="AP92" s="14"/>
      <c r="AQ92" s="14"/>
      <c r="AR92" s="14"/>
      <c r="AS92" s="14"/>
    </row>
    <row r="93" spans="7:45" ht="15.6">
      <c r="G93" s="14"/>
      <c r="H93" s="14"/>
      <c r="I93" s="68"/>
      <c r="J93" s="68"/>
      <c r="K93" s="77"/>
      <c r="L93" s="77"/>
      <c r="M93" s="14"/>
      <c r="N93" s="68"/>
      <c r="O93" s="68"/>
      <c r="P93" s="68"/>
      <c r="Q93" s="68"/>
      <c r="R93" s="68"/>
      <c r="S93" s="14"/>
      <c r="T93" s="68"/>
      <c r="U93" s="68"/>
      <c r="V93" s="77"/>
      <c r="W93" s="77"/>
      <c r="X93" s="77"/>
      <c r="Y93" s="77"/>
      <c r="Z93" s="68"/>
      <c r="AA93" s="77"/>
      <c r="AB93" s="77"/>
      <c r="AC93" s="77"/>
      <c r="AD93" s="14"/>
      <c r="AE93" s="14"/>
      <c r="AF93" s="77"/>
      <c r="AG93" s="77"/>
      <c r="AH93" s="14"/>
      <c r="AI93" s="14"/>
      <c r="AJ93" s="14"/>
      <c r="AK93" s="56"/>
      <c r="AL93" s="1"/>
      <c r="AM93" s="5"/>
      <c r="AN93" s="14"/>
      <c r="AO93" s="14"/>
      <c r="AP93" s="14"/>
      <c r="AQ93" s="14"/>
      <c r="AR93" s="14"/>
      <c r="AS93" s="14"/>
    </row>
    <row r="94" spans="7:45" ht="15.6">
      <c r="G94" s="14"/>
      <c r="H94" s="14"/>
      <c r="I94" s="68"/>
      <c r="J94" s="68"/>
      <c r="K94" s="77"/>
      <c r="L94" s="77"/>
      <c r="M94" s="14"/>
      <c r="N94" s="68"/>
      <c r="O94" s="68"/>
      <c r="P94" s="68"/>
      <c r="Q94" s="68"/>
      <c r="R94" s="68"/>
      <c r="S94" s="14"/>
      <c r="T94" s="68"/>
      <c r="U94" s="68"/>
      <c r="V94" s="77"/>
      <c r="W94" s="77"/>
      <c r="X94" s="77"/>
      <c r="Y94" s="77"/>
      <c r="Z94" s="68"/>
      <c r="AA94" s="77"/>
      <c r="AB94" s="77"/>
      <c r="AC94" s="77"/>
      <c r="AD94" s="14"/>
      <c r="AE94" s="14"/>
      <c r="AF94" s="77"/>
      <c r="AG94" s="77"/>
      <c r="AH94" s="14"/>
      <c r="AI94" s="14"/>
      <c r="AJ94" s="14"/>
      <c r="AK94" s="56"/>
      <c r="AL94" s="1"/>
      <c r="AM94" s="5"/>
      <c r="AN94" s="14"/>
      <c r="AO94" s="14"/>
      <c r="AP94" s="14"/>
      <c r="AQ94" s="14"/>
      <c r="AR94" s="14"/>
      <c r="AS94" s="14"/>
    </row>
    <row r="95" spans="7:45" ht="15.6">
      <c r="G95" s="14"/>
      <c r="H95" s="14"/>
      <c r="I95" s="68"/>
      <c r="J95" s="68"/>
      <c r="K95" s="77"/>
      <c r="L95" s="77"/>
      <c r="M95" s="14"/>
      <c r="N95" s="68"/>
      <c r="O95" s="68"/>
      <c r="P95" s="68"/>
      <c r="Q95" s="68"/>
      <c r="R95" s="68"/>
      <c r="S95" s="14"/>
      <c r="T95" s="68"/>
      <c r="U95" s="68"/>
      <c r="V95" s="77"/>
      <c r="W95" s="77"/>
      <c r="X95" s="77"/>
      <c r="Y95" s="77"/>
      <c r="Z95" s="68"/>
      <c r="AA95" s="77"/>
      <c r="AB95" s="77"/>
      <c r="AC95" s="77"/>
      <c r="AD95" s="14"/>
      <c r="AE95" s="14"/>
      <c r="AF95" s="77"/>
      <c r="AG95" s="77"/>
      <c r="AH95" s="14"/>
      <c r="AI95" s="14"/>
      <c r="AJ95" s="14"/>
      <c r="AK95" s="56"/>
      <c r="AL95" s="1"/>
      <c r="AM95" s="5"/>
      <c r="AN95" s="14"/>
      <c r="AO95" s="14"/>
      <c r="AP95" s="14"/>
      <c r="AQ95" s="14"/>
      <c r="AR95" s="14"/>
      <c r="AS95" s="14"/>
    </row>
    <row r="96" spans="7:45" ht="15.6">
      <c r="G96" s="14"/>
      <c r="H96" s="14"/>
      <c r="I96" s="68"/>
      <c r="J96" s="68"/>
      <c r="K96" s="77"/>
      <c r="L96" s="77"/>
      <c r="M96" s="14"/>
      <c r="N96" s="68"/>
      <c r="O96" s="68"/>
      <c r="P96" s="68"/>
      <c r="Q96" s="68"/>
      <c r="R96" s="68"/>
      <c r="S96" s="14"/>
      <c r="T96" s="68"/>
      <c r="U96" s="68"/>
      <c r="V96" s="77"/>
      <c r="W96" s="77"/>
      <c r="X96" s="77"/>
      <c r="Y96" s="77"/>
      <c r="Z96" s="68"/>
      <c r="AA96" s="77"/>
      <c r="AB96" s="77"/>
      <c r="AC96" s="77"/>
      <c r="AD96" s="14"/>
      <c r="AE96" s="14"/>
      <c r="AF96" s="77"/>
      <c r="AG96" s="77"/>
      <c r="AH96" s="14"/>
      <c r="AI96" s="14"/>
      <c r="AJ96" s="14"/>
      <c r="AK96" s="56"/>
      <c r="AL96" s="1"/>
      <c r="AM96" s="5"/>
      <c r="AN96" s="14"/>
      <c r="AO96" s="14"/>
      <c r="AP96" s="14"/>
      <c r="AQ96" s="14"/>
      <c r="AR96" s="14"/>
      <c r="AS96" s="14"/>
    </row>
    <row r="97" spans="7:45" ht="15.6">
      <c r="G97" s="14"/>
      <c r="H97" s="14"/>
      <c r="I97" s="68"/>
      <c r="J97" s="68"/>
      <c r="K97" s="77"/>
      <c r="L97" s="77"/>
      <c r="M97" s="14"/>
      <c r="N97" s="68"/>
      <c r="O97" s="68"/>
      <c r="P97" s="68"/>
      <c r="Q97" s="68"/>
      <c r="R97" s="68"/>
      <c r="S97" s="14"/>
      <c r="T97" s="68"/>
      <c r="U97" s="68"/>
      <c r="V97" s="77"/>
      <c r="W97" s="77"/>
      <c r="X97" s="77"/>
      <c r="Y97" s="77"/>
      <c r="Z97" s="68"/>
      <c r="AA97" s="77"/>
      <c r="AB97" s="77"/>
      <c r="AC97" s="77"/>
      <c r="AD97" s="14"/>
      <c r="AE97" s="14"/>
      <c r="AF97" s="77"/>
      <c r="AG97" s="77"/>
      <c r="AH97" s="14"/>
      <c r="AI97" s="14"/>
      <c r="AJ97" s="14"/>
      <c r="AK97" s="56"/>
      <c r="AL97" s="1"/>
      <c r="AM97" s="5"/>
      <c r="AN97" s="14"/>
      <c r="AO97" s="14"/>
      <c r="AP97" s="14"/>
      <c r="AQ97" s="14"/>
      <c r="AR97" s="14"/>
      <c r="AS97" s="14"/>
    </row>
    <row r="98" spans="7:45" ht="15.6">
      <c r="G98" s="14"/>
      <c r="H98" s="14"/>
      <c r="I98" s="68"/>
      <c r="J98" s="68"/>
      <c r="K98" s="77"/>
      <c r="L98" s="77"/>
      <c r="M98" s="14"/>
      <c r="N98" s="68"/>
      <c r="O98" s="68"/>
      <c r="P98" s="68"/>
      <c r="Q98" s="68"/>
      <c r="R98" s="68"/>
      <c r="S98" s="14"/>
      <c r="T98" s="68"/>
      <c r="U98" s="68"/>
      <c r="V98" s="77"/>
      <c r="W98" s="77"/>
      <c r="X98" s="77"/>
      <c r="Y98" s="77"/>
      <c r="Z98" s="68"/>
      <c r="AA98" s="77"/>
      <c r="AB98" s="77"/>
      <c r="AC98" s="77"/>
      <c r="AD98" s="14"/>
      <c r="AE98" s="14"/>
      <c r="AF98" s="77"/>
      <c r="AG98" s="77"/>
      <c r="AH98" s="14"/>
      <c r="AI98" s="14"/>
      <c r="AJ98" s="14"/>
      <c r="AK98" s="56"/>
      <c r="AL98" s="1"/>
      <c r="AM98" s="5"/>
      <c r="AN98" s="14"/>
      <c r="AO98" s="14"/>
      <c r="AP98" s="14"/>
      <c r="AQ98" s="14"/>
      <c r="AR98" s="14"/>
      <c r="AS98" s="14"/>
    </row>
    <row r="99" spans="7:45" ht="15.6">
      <c r="G99" s="14"/>
      <c r="H99" s="14"/>
      <c r="I99" s="68"/>
      <c r="J99" s="68"/>
      <c r="K99" s="77"/>
      <c r="L99" s="77"/>
      <c r="M99" s="14"/>
      <c r="N99" s="68"/>
      <c r="O99" s="68"/>
      <c r="P99" s="68"/>
      <c r="Q99" s="68"/>
      <c r="R99" s="68"/>
      <c r="S99" s="14"/>
      <c r="T99" s="68"/>
      <c r="U99" s="68"/>
      <c r="V99" s="77"/>
      <c r="W99" s="77"/>
      <c r="X99" s="77"/>
      <c r="Y99" s="77"/>
      <c r="Z99" s="68"/>
      <c r="AA99" s="77"/>
      <c r="AB99" s="77"/>
      <c r="AC99" s="77"/>
      <c r="AD99" s="14"/>
      <c r="AE99" s="14"/>
      <c r="AF99" s="77"/>
      <c r="AG99" s="77"/>
      <c r="AH99" s="14"/>
      <c r="AI99" s="14"/>
      <c r="AJ99" s="14"/>
      <c r="AK99" s="56"/>
      <c r="AL99" s="1"/>
      <c r="AM99" s="5"/>
      <c r="AN99" s="14"/>
      <c r="AO99" s="14"/>
      <c r="AP99" s="14"/>
      <c r="AQ99" s="14"/>
      <c r="AR99" s="14"/>
      <c r="AS99" s="14"/>
    </row>
    <row r="100" spans="7:45" ht="15.6">
      <c r="G100" s="14"/>
      <c r="H100" s="14"/>
      <c r="I100" s="68"/>
      <c r="J100" s="68"/>
      <c r="K100" s="77"/>
      <c r="L100" s="77"/>
      <c r="M100" s="14"/>
      <c r="N100" s="68"/>
      <c r="O100" s="68"/>
      <c r="P100" s="68"/>
      <c r="Q100" s="68"/>
      <c r="R100" s="68"/>
      <c r="S100" s="14"/>
      <c r="T100" s="68"/>
      <c r="U100" s="68"/>
      <c r="V100" s="77"/>
      <c r="W100" s="77"/>
      <c r="X100" s="77"/>
      <c r="Y100" s="77"/>
      <c r="Z100" s="68"/>
      <c r="AA100" s="77"/>
      <c r="AB100" s="77"/>
      <c r="AC100" s="77"/>
      <c r="AD100" s="14"/>
      <c r="AE100" s="14"/>
      <c r="AF100" s="77"/>
      <c r="AG100" s="77"/>
      <c r="AH100" s="14"/>
      <c r="AI100" s="14"/>
      <c r="AJ100" s="14"/>
      <c r="AK100" s="56"/>
      <c r="AL100" s="1"/>
      <c r="AM100" s="5"/>
      <c r="AN100" s="14"/>
      <c r="AO100" s="14"/>
      <c r="AP100" s="14"/>
      <c r="AQ100" s="14"/>
      <c r="AR100" s="14"/>
      <c r="AS100" s="14"/>
    </row>
    <row r="101" spans="7:45" ht="15.6">
      <c r="G101" s="14"/>
      <c r="H101" s="14"/>
      <c r="I101" s="68"/>
      <c r="J101" s="68"/>
      <c r="K101" s="77"/>
      <c r="L101" s="77"/>
      <c r="M101" s="14"/>
      <c r="N101" s="68"/>
      <c r="O101" s="68"/>
      <c r="P101" s="68"/>
      <c r="Q101" s="68"/>
      <c r="R101" s="68"/>
      <c r="S101" s="14"/>
      <c r="T101" s="68"/>
      <c r="U101" s="68"/>
      <c r="V101" s="77"/>
      <c r="W101" s="77"/>
      <c r="X101" s="77"/>
      <c r="Y101" s="77"/>
      <c r="Z101" s="68"/>
      <c r="AA101" s="77"/>
      <c r="AB101" s="77"/>
      <c r="AC101" s="77"/>
      <c r="AD101" s="14"/>
      <c r="AE101" s="14"/>
      <c r="AF101" s="77"/>
      <c r="AG101" s="77"/>
      <c r="AH101" s="14"/>
      <c r="AI101" s="14"/>
      <c r="AJ101" s="14"/>
      <c r="AK101" s="56"/>
      <c r="AL101" s="1"/>
      <c r="AM101" s="5"/>
      <c r="AN101" s="14"/>
      <c r="AO101" s="14"/>
      <c r="AP101" s="14"/>
      <c r="AQ101" s="14"/>
      <c r="AR101" s="14"/>
      <c r="AS101" s="14"/>
    </row>
    <row r="102" spans="7:45" ht="15.6">
      <c r="G102" s="14"/>
      <c r="H102" s="14"/>
      <c r="I102" s="68"/>
      <c r="J102" s="68"/>
      <c r="K102" s="77"/>
      <c r="L102" s="77"/>
      <c r="M102" s="14"/>
      <c r="N102" s="68"/>
      <c r="O102" s="68"/>
      <c r="P102" s="68"/>
      <c r="Q102" s="68"/>
      <c r="R102" s="68"/>
      <c r="S102" s="14"/>
      <c r="T102" s="68"/>
      <c r="U102" s="68"/>
      <c r="V102" s="77"/>
      <c r="W102" s="77"/>
      <c r="X102" s="77"/>
      <c r="Y102" s="77"/>
      <c r="Z102" s="68"/>
      <c r="AA102" s="77"/>
      <c r="AB102" s="77"/>
      <c r="AC102" s="77"/>
      <c r="AD102" s="14"/>
      <c r="AE102" s="14"/>
      <c r="AF102" s="77"/>
      <c r="AG102" s="77"/>
      <c r="AH102" s="14"/>
      <c r="AI102" s="14"/>
      <c r="AJ102" s="14"/>
      <c r="AK102" s="56"/>
      <c r="AL102" s="1"/>
      <c r="AM102" s="5"/>
      <c r="AN102" s="14"/>
      <c r="AO102" s="14"/>
      <c r="AP102" s="14"/>
      <c r="AQ102" s="14"/>
      <c r="AR102" s="14"/>
      <c r="AS102" s="14"/>
    </row>
    <row r="103" spans="7:45" ht="15.6">
      <c r="G103" s="14"/>
      <c r="H103" s="14"/>
      <c r="I103" s="68"/>
      <c r="J103" s="68"/>
      <c r="K103" s="77"/>
      <c r="L103" s="77"/>
      <c r="M103" s="14"/>
      <c r="N103" s="68"/>
      <c r="O103" s="68"/>
      <c r="P103" s="68"/>
      <c r="Q103" s="68"/>
      <c r="R103" s="68"/>
      <c r="S103" s="14"/>
      <c r="T103" s="68"/>
      <c r="U103" s="68"/>
      <c r="V103" s="77"/>
      <c r="W103" s="77"/>
      <c r="X103" s="77"/>
      <c r="Y103" s="77"/>
      <c r="Z103" s="68"/>
      <c r="AA103" s="77"/>
      <c r="AB103" s="77"/>
      <c r="AC103" s="77"/>
      <c r="AD103" s="14"/>
      <c r="AE103" s="14"/>
      <c r="AF103" s="77"/>
      <c r="AG103" s="77"/>
      <c r="AH103" s="14"/>
      <c r="AI103" s="14"/>
      <c r="AJ103" s="14"/>
      <c r="AK103" s="56"/>
      <c r="AL103" s="1"/>
      <c r="AM103" s="5"/>
      <c r="AN103" s="14"/>
      <c r="AO103" s="14"/>
      <c r="AP103" s="14"/>
      <c r="AQ103" s="14"/>
      <c r="AR103" s="14"/>
      <c r="AS103" s="14"/>
    </row>
    <row r="104" spans="7:45" ht="15.6">
      <c r="G104" s="14"/>
      <c r="H104" s="14"/>
      <c r="I104" s="68"/>
      <c r="J104" s="68"/>
      <c r="K104" s="77"/>
      <c r="L104" s="77"/>
      <c r="M104" s="14"/>
      <c r="N104" s="68"/>
      <c r="O104" s="68"/>
      <c r="P104" s="68"/>
      <c r="Q104" s="68"/>
      <c r="R104" s="68"/>
      <c r="S104" s="14"/>
      <c r="T104" s="68"/>
      <c r="U104" s="68"/>
      <c r="V104" s="77"/>
      <c r="W104" s="77"/>
      <c r="X104" s="77"/>
      <c r="Y104" s="77"/>
      <c r="Z104" s="68"/>
      <c r="AA104" s="77"/>
      <c r="AB104" s="77"/>
      <c r="AC104" s="77"/>
      <c r="AD104" s="14"/>
      <c r="AE104" s="14"/>
      <c r="AF104" s="77"/>
      <c r="AG104" s="77"/>
      <c r="AH104" s="14"/>
      <c r="AI104" s="14"/>
      <c r="AJ104" s="14"/>
      <c r="AK104" s="56"/>
      <c r="AL104" s="1"/>
      <c r="AM104" s="5"/>
      <c r="AN104" s="14"/>
      <c r="AO104" s="14"/>
      <c r="AP104" s="14"/>
      <c r="AQ104" s="14"/>
      <c r="AR104" s="14"/>
      <c r="AS104" s="14"/>
    </row>
    <row r="105" spans="7:45" ht="15.6">
      <c r="G105" s="14"/>
      <c r="H105" s="14"/>
      <c r="I105" s="68"/>
      <c r="J105" s="68"/>
      <c r="K105" s="77"/>
      <c r="L105" s="77"/>
      <c r="M105" s="14"/>
      <c r="N105" s="68"/>
      <c r="O105" s="68"/>
      <c r="P105" s="68"/>
      <c r="Q105" s="68"/>
      <c r="R105" s="68"/>
      <c r="S105" s="14"/>
      <c r="T105" s="68"/>
      <c r="U105" s="68"/>
      <c r="V105" s="77"/>
      <c r="W105" s="77"/>
      <c r="X105" s="77"/>
      <c r="Y105" s="77"/>
      <c r="Z105" s="68"/>
      <c r="AA105" s="77"/>
      <c r="AB105" s="77"/>
      <c r="AC105" s="77"/>
      <c r="AD105" s="14"/>
      <c r="AE105" s="14"/>
      <c r="AF105" s="77"/>
      <c r="AG105" s="77"/>
      <c r="AH105" s="14"/>
      <c r="AI105" s="14"/>
      <c r="AJ105" s="14"/>
      <c r="AK105" s="56"/>
      <c r="AL105" s="1"/>
      <c r="AM105" s="5"/>
      <c r="AN105" s="14"/>
      <c r="AO105" s="14"/>
      <c r="AP105" s="14"/>
      <c r="AQ105" s="14"/>
      <c r="AR105" s="14"/>
      <c r="AS105" s="14"/>
    </row>
    <row r="106" spans="7:45" ht="15.6">
      <c r="G106" s="14"/>
      <c r="H106" s="14"/>
      <c r="I106" s="68"/>
      <c r="J106" s="68"/>
      <c r="K106" s="77"/>
      <c r="L106" s="77"/>
      <c r="M106" s="14"/>
      <c r="N106" s="68"/>
      <c r="O106" s="68"/>
      <c r="P106" s="68"/>
      <c r="Q106" s="68"/>
      <c r="R106" s="68"/>
      <c r="S106" s="14"/>
      <c r="T106" s="68"/>
      <c r="U106" s="68"/>
      <c r="V106" s="77"/>
      <c r="W106" s="77"/>
      <c r="X106" s="77"/>
      <c r="Y106" s="77"/>
      <c r="Z106" s="68"/>
      <c r="AA106" s="77"/>
      <c r="AB106" s="77"/>
      <c r="AC106" s="77"/>
      <c r="AD106" s="14"/>
      <c r="AE106" s="14"/>
      <c r="AF106" s="77"/>
      <c r="AG106" s="77"/>
      <c r="AH106" s="14"/>
      <c r="AI106" s="14"/>
      <c r="AJ106" s="14"/>
      <c r="AK106" s="56"/>
      <c r="AL106" s="1"/>
      <c r="AM106" s="5"/>
      <c r="AN106" s="14"/>
      <c r="AO106" s="14"/>
      <c r="AP106" s="14"/>
      <c r="AQ106" s="14"/>
      <c r="AR106" s="14"/>
      <c r="AS106" s="14"/>
    </row>
    <row r="107" spans="7:45" ht="15.6">
      <c r="G107" s="14"/>
      <c r="H107" s="14"/>
      <c r="I107" s="68"/>
      <c r="J107" s="68"/>
      <c r="K107" s="77"/>
      <c r="L107" s="77"/>
      <c r="M107" s="14"/>
      <c r="N107" s="68"/>
      <c r="O107" s="68"/>
      <c r="P107" s="68"/>
      <c r="Q107" s="68"/>
      <c r="R107" s="68"/>
      <c r="S107" s="14"/>
      <c r="T107" s="68"/>
      <c r="U107" s="68"/>
      <c r="V107" s="77"/>
      <c r="W107" s="77"/>
      <c r="X107" s="77"/>
      <c r="Y107" s="77"/>
      <c r="Z107" s="68"/>
      <c r="AA107" s="77"/>
      <c r="AB107" s="77"/>
      <c r="AC107" s="77"/>
      <c r="AD107" s="14"/>
      <c r="AE107" s="14"/>
      <c r="AF107" s="77"/>
      <c r="AG107" s="77"/>
      <c r="AH107" s="14"/>
      <c r="AI107" s="14"/>
      <c r="AJ107" s="14"/>
      <c r="AK107" s="56"/>
      <c r="AL107" s="1"/>
      <c r="AM107" s="5"/>
      <c r="AN107" s="14"/>
      <c r="AO107" s="14"/>
      <c r="AP107" s="14"/>
      <c r="AQ107" s="14"/>
      <c r="AR107" s="14"/>
      <c r="AS107" s="14"/>
    </row>
    <row r="108" spans="7:45" ht="15.6">
      <c r="G108" s="14"/>
      <c r="H108" s="14"/>
      <c r="I108" s="68"/>
      <c r="J108" s="68"/>
      <c r="K108" s="77"/>
      <c r="L108" s="77"/>
      <c r="M108" s="14"/>
      <c r="N108" s="68"/>
      <c r="O108" s="68"/>
      <c r="P108" s="68"/>
      <c r="Q108" s="68"/>
      <c r="R108" s="68"/>
      <c r="S108" s="14"/>
      <c r="T108" s="68"/>
      <c r="U108" s="68"/>
      <c r="V108" s="77"/>
      <c r="W108" s="77"/>
      <c r="X108" s="77"/>
      <c r="Y108" s="77"/>
      <c r="Z108" s="68"/>
      <c r="AA108" s="77"/>
      <c r="AB108" s="77"/>
      <c r="AC108" s="77"/>
      <c r="AD108" s="14"/>
      <c r="AE108" s="14"/>
      <c r="AF108" s="77"/>
      <c r="AG108" s="77"/>
      <c r="AH108" s="14"/>
      <c r="AI108" s="14"/>
      <c r="AJ108" s="14"/>
      <c r="AK108" s="56"/>
      <c r="AL108" s="1"/>
      <c r="AM108" s="5"/>
      <c r="AN108" s="14"/>
      <c r="AO108" s="14"/>
      <c r="AP108" s="14"/>
      <c r="AQ108" s="14"/>
      <c r="AR108" s="14"/>
      <c r="AS108" s="14"/>
    </row>
    <row r="109" spans="7:45" ht="15.6">
      <c r="G109" s="14"/>
      <c r="H109" s="14"/>
      <c r="I109" s="68"/>
      <c r="J109" s="68"/>
      <c r="K109" s="77"/>
      <c r="L109" s="77"/>
      <c r="M109" s="14"/>
      <c r="N109" s="68"/>
      <c r="O109" s="68"/>
      <c r="P109" s="68"/>
      <c r="Q109" s="68"/>
      <c r="R109" s="68"/>
      <c r="S109" s="14"/>
      <c r="T109" s="68"/>
      <c r="U109" s="68"/>
      <c r="V109" s="77"/>
      <c r="W109" s="77"/>
      <c r="X109" s="77"/>
      <c r="Y109" s="77"/>
      <c r="Z109" s="68"/>
      <c r="AA109" s="77"/>
      <c r="AB109" s="77"/>
      <c r="AC109" s="77"/>
      <c r="AD109" s="14"/>
      <c r="AE109" s="14"/>
      <c r="AF109" s="77"/>
      <c r="AG109" s="77"/>
      <c r="AH109" s="14"/>
      <c r="AI109" s="14"/>
      <c r="AJ109" s="14"/>
      <c r="AK109" s="56"/>
      <c r="AL109" s="1"/>
      <c r="AM109" s="5"/>
      <c r="AN109" s="14"/>
      <c r="AO109" s="14"/>
      <c r="AP109" s="14"/>
      <c r="AQ109" s="14"/>
      <c r="AR109" s="14"/>
      <c r="AS109" s="14"/>
    </row>
    <row r="110" spans="7:45" ht="15.6">
      <c r="G110" s="14"/>
      <c r="H110" s="14"/>
      <c r="I110" s="68"/>
      <c r="J110" s="68"/>
      <c r="K110" s="77"/>
      <c r="L110" s="77"/>
      <c r="M110" s="14"/>
      <c r="N110" s="68"/>
      <c r="O110" s="68"/>
      <c r="P110" s="68"/>
      <c r="Q110" s="68"/>
      <c r="R110" s="68"/>
      <c r="S110" s="14"/>
      <c r="T110" s="68"/>
      <c r="U110" s="68"/>
      <c r="V110" s="77"/>
      <c r="W110" s="77"/>
      <c r="X110" s="77"/>
      <c r="Y110" s="77"/>
      <c r="Z110" s="68"/>
      <c r="AA110" s="77"/>
      <c r="AB110" s="77"/>
      <c r="AC110" s="77"/>
      <c r="AD110" s="14"/>
      <c r="AE110" s="14"/>
      <c r="AF110" s="77"/>
      <c r="AG110" s="77"/>
      <c r="AH110" s="14"/>
      <c r="AI110" s="14"/>
      <c r="AJ110" s="14"/>
      <c r="AK110" s="56"/>
      <c r="AL110" s="1"/>
      <c r="AM110" s="5"/>
      <c r="AN110" s="14"/>
      <c r="AO110" s="14"/>
      <c r="AP110" s="14"/>
      <c r="AQ110" s="14"/>
      <c r="AR110" s="14"/>
      <c r="AS110" s="14"/>
    </row>
    <row r="111" spans="7:45" ht="15.6">
      <c r="G111" s="14"/>
      <c r="H111" s="14"/>
      <c r="I111" s="68"/>
      <c r="J111" s="68"/>
      <c r="K111" s="77"/>
      <c r="L111" s="77"/>
      <c r="M111" s="14"/>
      <c r="N111" s="68"/>
      <c r="O111" s="68"/>
      <c r="P111" s="68"/>
      <c r="Q111" s="68"/>
      <c r="R111" s="68"/>
      <c r="S111" s="14"/>
      <c r="T111" s="68"/>
      <c r="U111" s="68"/>
      <c r="V111" s="77"/>
      <c r="W111" s="77"/>
      <c r="X111" s="77"/>
      <c r="Y111" s="77"/>
      <c r="Z111" s="68"/>
      <c r="AA111" s="77"/>
      <c r="AB111" s="77"/>
      <c r="AC111" s="77"/>
      <c r="AD111" s="14"/>
      <c r="AE111" s="14"/>
      <c r="AF111" s="77"/>
      <c r="AG111" s="77"/>
      <c r="AH111" s="14"/>
      <c r="AI111" s="14"/>
      <c r="AJ111" s="14"/>
      <c r="AK111" s="56"/>
      <c r="AL111" s="1"/>
      <c r="AM111" s="5"/>
      <c r="AN111" s="14"/>
      <c r="AO111" s="14"/>
      <c r="AP111" s="14"/>
      <c r="AQ111" s="14"/>
      <c r="AR111" s="14"/>
      <c r="AS111" s="14"/>
    </row>
    <row r="112" spans="7:45" ht="15.6">
      <c r="G112" s="14"/>
      <c r="H112" s="14"/>
      <c r="I112" s="68"/>
      <c r="J112" s="68"/>
      <c r="K112" s="77"/>
      <c r="L112" s="77"/>
      <c r="M112" s="14"/>
      <c r="N112" s="68"/>
      <c r="O112" s="68"/>
      <c r="P112" s="68"/>
      <c r="Q112" s="68"/>
      <c r="R112" s="68"/>
      <c r="S112" s="14"/>
      <c r="T112" s="68"/>
      <c r="U112" s="68"/>
      <c r="V112" s="77"/>
      <c r="W112" s="77"/>
      <c r="X112" s="77"/>
      <c r="Y112" s="77"/>
      <c r="Z112" s="68"/>
      <c r="AA112" s="77"/>
      <c r="AB112" s="77"/>
      <c r="AC112" s="77"/>
      <c r="AD112" s="14"/>
      <c r="AE112" s="14"/>
      <c r="AF112" s="77"/>
      <c r="AG112" s="77"/>
      <c r="AH112" s="14"/>
      <c r="AI112" s="14"/>
      <c r="AJ112" s="14"/>
      <c r="AK112" s="56"/>
      <c r="AL112" s="1"/>
      <c r="AM112" s="5"/>
      <c r="AN112" s="14"/>
      <c r="AO112" s="14"/>
      <c r="AP112" s="14"/>
      <c r="AQ112" s="14"/>
      <c r="AR112" s="14"/>
      <c r="AS112" s="14"/>
    </row>
    <row r="113" spans="7:45" ht="15.6">
      <c r="G113" s="14"/>
      <c r="H113" s="14"/>
      <c r="I113" s="68"/>
      <c r="J113" s="68"/>
      <c r="K113" s="77"/>
      <c r="L113" s="77"/>
      <c r="M113" s="14"/>
      <c r="N113" s="68"/>
      <c r="O113" s="68"/>
      <c r="P113" s="68"/>
      <c r="Q113" s="68"/>
      <c r="R113" s="68"/>
      <c r="S113" s="14"/>
      <c r="T113" s="68"/>
      <c r="U113" s="68"/>
      <c r="V113" s="77"/>
      <c r="W113" s="77"/>
      <c r="X113" s="77"/>
      <c r="Y113" s="77"/>
      <c r="Z113" s="68"/>
      <c r="AA113" s="77"/>
      <c r="AB113" s="77"/>
      <c r="AC113" s="77"/>
      <c r="AD113" s="14"/>
      <c r="AE113" s="14"/>
      <c r="AF113" s="77"/>
      <c r="AG113" s="77"/>
      <c r="AH113" s="14"/>
      <c r="AI113" s="14"/>
      <c r="AJ113" s="14"/>
      <c r="AK113" s="56"/>
      <c r="AL113" s="1"/>
      <c r="AM113" s="5"/>
      <c r="AN113" s="14"/>
      <c r="AO113" s="14"/>
      <c r="AP113" s="14"/>
      <c r="AQ113" s="14"/>
      <c r="AR113" s="14"/>
      <c r="AS113" s="14"/>
    </row>
    <row r="114" spans="7:45" ht="15.6">
      <c r="G114" s="14"/>
      <c r="H114" s="14"/>
      <c r="I114" s="68"/>
      <c r="J114" s="68"/>
      <c r="K114" s="77"/>
      <c r="L114" s="77"/>
      <c r="M114" s="14"/>
      <c r="N114" s="68"/>
      <c r="O114" s="68"/>
      <c r="P114" s="68"/>
      <c r="Q114" s="68"/>
      <c r="R114" s="68"/>
      <c r="S114" s="14"/>
      <c r="T114" s="68"/>
      <c r="U114" s="68"/>
      <c r="V114" s="77"/>
      <c r="W114" s="77"/>
      <c r="X114" s="77"/>
      <c r="Y114" s="77"/>
      <c r="Z114" s="68"/>
      <c r="AA114" s="77"/>
      <c r="AB114" s="77"/>
      <c r="AC114" s="77"/>
      <c r="AD114" s="14"/>
      <c r="AE114" s="14"/>
      <c r="AF114" s="77"/>
      <c r="AG114" s="77"/>
      <c r="AH114" s="14"/>
      <c r="AI114" s="14"/>
      <c r="AJ114" s="14"/>
      <c r="AK114" s="56"/>
      <c r="AL114" s="1"/>
      <c r="AM114" s="5"/>
      <c r="AN114" s="14"/>
      <c r="AO114" s="14"/>
      <c r="AP114" s="14"/>
      <c r="AQ114" s="14"/>
      <c r="AR114" s="14"/>
      <c r="AS114" s="14"/>
    </row>
    <row r="115" spans="7:45" ht="15.6">
      <c r="G115" s="14"/>
      <c r="H115" s="14"/>
      <c r="I115" s="68"/>
      <c r="J115" s="68"/>
      <c r="K115" s="77"/>
      <c r="L115" s="77"/>
      <c r="M115" s="14"/>
      <c r="N115" s="68"/>
      <c r="O115" s="68"/>
      <c r="P115" s="68"/>
      <c r="Q115" s="68"/>
      <c r="R115" s="68"/>
      <c r="S115" s="14"/>
      <c r="T115" s="68"/>
      <c r="U115" s="68"/>
      <c r="V115" s="77"/>
      <c r="W115" s="77"/>
      <c r="X115" s="77"/>
      <c r="Y115" s="77"/>
      <c r="Z115" s="68"/>
      <c r="AA115" s="77"/>
      <c r="AB115" s="77"/>
      <c r="AC115" s="77"/>
      <c r="AD115" s="14"/>
      <c r="AE115" s="14"/>
      <c r="AF115" s="77"/>
      <c r="AG115" s="77"/>
      <c r="AH115" s="14"/>
      <c r="AI115" s="14"/>
      <c r="AJ115" s="14"/>
      <c r="AK115" s="56"/>
      <c r="AL115" s="1"/>
      <c r="AM115" s="5"/>
      <c r="AN115" s="14"/>
      <c r="AO115" s="14"/>
      <c r="AP115" s="14"/>
      <c r="AQ115" s="14"/>
      <c r="AR115" s="14"/>
      <c r="AS115" s="14"/>
    </row>
    <row r="116" spans="7:45" ht="15.6">
      <c r="G116" s="14"/>
      <c r="H116" s="14"/>
      <c r="I116" s="68"/>
      <c r="J116" s="68"/>
      <c r="K116" s="77"/>
      <c r="L116" s="77"/>
      <c r="M116" s="14"/>
      <c r="N116" s="68"/>
      <c r="O116" s="68"/>
      <c r="P116" s="68"/>
      <c r="Q116" s="68"/>
      <c r="R116" s="68"/>
      <c r="S116" s="14"/>
      <c r="T116" s="68"/>
      <c r="U116" s="68"/>
      <c r="V116" s="77"/>
      <c r="W116" s="77"/>
      <c r="X116" s="77"/>
      <c r="Y116" s="77"/>
      <c r="Z116" s="68"/>
      <c r="AA116" s="77"/>
      <c r="AB116" s="77"/>
      <c r="AC116" s="77"/>
      <c r="AD116" s="14"/>
      <c r="AE116" s="14"/>
      <c r="AF116" s="77"/>
      <c r="AG116" s="77"/>
      <c r="AH116" s="14"/>
      <c r="AI116" s="14"/>
      <c r="AJ116" s="14"/>
      <c r="AK116" s="56"/>
      <c r="AL116" s="1"/>
      <c r="AM116" s="5"/>
      <c r="AN116" s="14"/>
      <c r="AO116" s="14"/>
      <c r="AP116" s="14"/>
      <c r="AQ116" s="14"/>
      <c r="AR116" s="14"/>
      <c r="AS116" s="14"/>
    </row>
    <row r="117" spans="7:45" ht="15.6">
      <c r="G117" s="14"/>
      <c r="H117" s="14"/>
      <c r="I117" s="68"/>
      <c r="J117" s="68"/>
      <c r="K117" s="77"/>
      <c r="L117" s="77"/>
      <c r="M117" s="14"/>
      <c r="N117" s="68"/>
      <c r="O117" s="68"/>
      <c r="P117" s="68"/>
      <c r="Q117" s="68"/>
      <c r="R117" s="68"/>
      <c r="S117" s="14"/>
      <c r="T117" s="68"/>
      <c r="U117" s="68"/>
      <c r="V117" s="77"/>
      <c r="W117" s="77"/>
      <c r="X117" s="77"/>
      <c r="Y117" s="77"/>
      <c r="Z117" s="68"/>
      <c r="AA117" s="77"/>
      <c r="AB117" s="77"/>
      <c r="AC117" s="77"/>
      <c r="AD117" s="14"/>
      <c r="AE117" s="14"/>
      <c r="AF117" s="77"/>
      <c r="AG117" s="77"/>
      <c r="AH117" s="14"/>
      <c r="AI117" s="14"/>
      <c r="AJ117" s="14"/>
      <c r="AK117" s="56"/>
      <c r="AL117" s="1"/>
      <c r="AM117" s="5"/>
      <c r="AN117" s="14"/>
      <c r="AO117" s="14"/>
      <c r="AP117" s="14"/>
      <c r="AQ117" s="14"/>
      <c r="AR117" s="14"/>
      <c r="AS117" s="14"/>
    </row>
    <row r="118" spans="7:45" ht="15.6">
      <c r="G118" s="14"/>
      <c r="H118" s="14"/>
      <c r="I118" s="68"/>
      <c r="J118" s="68"/>
      <c r="K118" s="77"/>
      <c r="L118" s="77"/>
      <c r="M118" s="14"/>
      <c r="N118" s="68"/>
      <c r="O118" s="68"/>
      <c r="P118" s="68"/>
      <c r="Q118" s="68"/>
      <c r="R118" s="68"/>
      <c r="S118" s="14"/>
      <c r="T118" s="68"/>
      <c r="U118" s="68"/>
      <c r="V118" s="77"/>
      <c r="W118" s="77"/>
      <c r="X118" s="77"/>
      <c r="Y118" s="77"/>
      <c r="Z118" s="68"/>
      <c r="AA118" s="77"/>
      <c r="AB118" s="77"/>
      <c r="AC118" s="77"/>
      <c r="AD118" s="14"/>
      <c r="AE118" s="14"/>
      <c r="AF118" s="77"/>
      <c r="AG118" s="77"/>
      <c r="AH118" s="14"/>
      <c r="AI118" s="14"/>
      <c r="AJ118" s="14"/>
      <c r="AK118" s="56"/>
      <c r="AL118" s="1"/>
      <c r="AM118" s="5"/>
      <c r="AN118" s="14"/>
      <c r="AO118" s="14"/>
      <c r="AP118" s="14"/>
      <c r="AQ118" s="14"/>
      <c r="AR118" s="14"/>
      <c r="AS118" s="14"/>
    </row>
    <row r="119" spans="7:45" ht="15.6">
      <c r="G119" s="14"/>
      <c r="H119" s="14"/>
      <c r="I119" s="68"/>
      <c r="J119" s="68"/>
      <c r="K119" s="77"/>
      <c r="L119" s="77"/>
      <c r="M119" s="14"/>
      <c r="N119" s="68"/>
      <c r="O119" s="68"/>
      <c r="P119" s="68"/>
      <c r="Q119" s="68"/>
      <c r="R119" s="68"/>
      <c r="S119" s="14"/>
      <c r="T119" s="68"/>
      <c r="U119" s="68"/>
      <c r="V119" s="77"/>
      <c r="W119" s="77"/>
      <c r="X119" s="77"/>
      <c r="Y119" s="77"/>
      <c r="Z119" s="68"/>
      <c r="AA119" s="77"/>
      <c r="AB119" s="77"/>
      <c r="AC119" s="77"/>
      <c r="AD119" s="14"/>
      <c r="AE119" s="14"/>
      <c r="AF119" s="77"/>
      <c r="AG119" s="77"/>
      <c r="AH119" s="14"/>
      <c r="AI119" s="14"/>
      <c r="AJ119" s="14"/>
      <c r="AK119" s="56"/>
      <c r="AL119" s="1"/>
      <c r="AM119" s="5"/>
      <c r="AN119" s="14"/>
      <c r="AO119" s="14"/>
      <c r="AP119" s="14"/>
      <c r="AQ119" s="14"/>
      <c r="AR119" s="14"/>
      <c r="AS119" s="14"/>
    </row>
    <row r="120" spans="7:45" ht="15.6">
      <c r="G120" s="14"/>
      <c r="H120" s="14"/>
      <c r="I120" s="68"/>
      <c r="J120" s="68"/>
      <c r="K120" s="77"/>
      <c r="L120" s="77"/>
      <c r="M120" s="14"/>
      <c r="N120" s="68"/>
      <c r="O120" s="68"/>
      <c r="P120" s="68"/>
      <c r="Q120" s="68"/>
      <c r="R120" s="68"/>
      <c r="S120" s="14"/>
      <c r="T120" s="68"/>
      <c r="U120" s="68"/>
      <c r="V120" s="77"/>
      <c r="W120" s="77"/>
      <c r="X120" s="77"/>
      <c r="Y120" s="77"/>
      <c r="Z120" s="68"/>
      <c r="AA120" s="77"/>
      <c r="AB120" s="77"/>
      <c r="AC120" s="77"/>
      <c r="AD120" s="14"/>
      <c r="AE120" s="14"/>
      <c r="AF120" s="77"/>
      <c r="AG120" s="77"/>
      <c r="AH120" s="14"/>
      <c r="AI120" s="14"/>
      <c r="AJ120" s="14"/>
      <c r="AK120" s="56"/>
      <c r="AL120" s="1"/>
      <c r="AM120" s="5"/>
      <c r="AN120" s="14"/>
      <c r="AO120" s="14"/>
      <c r="AP120" s="14"/>
      <c r="AQ120" s="14"/>
      <c r="AR120" s="14"/>
      <c r="AS120" s="14"/>
    </row>
    <row r="121" spans="7:45" ht="15.6">
      <c r="G121" s="14"/>
      <c r="H121" s="14"/>
      <c r="I121" s="68"/>
      <c r="J121" s="68"/>
      <c r="K121" s="77"/>
      <c r="L121" s="77"/>
      <c r="M121" s="14"/>
      <c r="N121" s="68"/>
      <c r="O121" s="68"/>
      <c r="P121" s="68"/>
      <c r="Q121" s="68"/>
      <c r="R121" s="68"/>
      <c r="S121" s="14"/>
      <c r="T121" s="68"/>
      <c r="U121" s="68"/>
      <c r="V121" s="77"/>
      <c r="W121" s="77"/>
      <c r="X121" s="77"/>
      <c r="Y121" s="77"/>
      <c r="Z121" s="68"/>
      <c r="AA121" s="77"/>
      <c r="AB121" s="77"/>
      <c r="AC121" s="77"/>
      <c r="AD121" s="14"/>
      <c r="AE121" s="14"/>
      <c r="AF121" s="77"/>
      <c r="AG121" s="77"/>
      <c r="AH121" s="14"/>
      <c r="AI121" s="14"/>
      <c r="AJ121" s="14"/>
      <c r="AK121" s="56"/>
      <c r="AL121" s="1"/>
      <c r="AM121" s="5"/>
      <c r="AN121" s="14"/>
      <c r="AO121" s="14"/>
      <c r="AP121" s="14"/>
      <c r="AQ121" s="14"/>
      <c r="AR121" s="14"/>
      <c r="AS121" s="14"/>
    </row>
    <row r="122" spans="7:45" ht="15.6">
      <c r="G122" s="14"/>
      <c r="H122" s="14"/>
      <c r="I122" s="68"/>
      <c r="J122" s="68"/>
      <c r="K122" s="77"/>
      <c r="L122" s="77"/>
      <c r="M122" s="14"/>
      <c r="N122" s="68"/>
      <c r="O122" s="68"/>
      <c r="P122" s="68"/>
      <c r="Q122" s="68"/>
      <c r="R122" s="68"/>
      <c r="S122" s="14"/>
      <c r="T122" s="68"/>
      <c r="U122" s="68"/>
      <c r="V122" s="77"/>
      <c r="W122" s="77"/>
      <c r="X122" s="77"/>
      <c r="Y122" s="77"/>
      <c r="Z122" s="68"/>
      <c r="AA122" s="77"/>
      <c r="AB122" s="77"/>
      <c r="AC122" s="77"/>
      <c r="AD122" s="14"/>
      <c r="AE122" s="14"/>
      <c r="AF122" s="77"/>
      <c r="AG122" s="77"/>
      <c r="AH122" s="14"/>
      <c r="AI122" s="14"/>
      <c r="AJ122" s="14"/>
      <c r="AK122" s="56"/>
      <c r="AL122" s="1"/>
      <c r="AM122" s="5"/>
      <c r="AN122" s="14"/>
      <c r="AO122" s="14"/>
      <c r="AP122" s="14"/>
      <c r="AQ122" s="14"/>
      <c r="AR122" s="14"/>
      <c r="AS122" s="14"/>
    </row>
    <row r="123" spans="7:45" ht="15.6">
      <c r="G123" s="14"/>
      <c r="H123" s="14"/>
      <c r="I123" s="68"/>
      <c r="J123" s="68"/>
      <c r="K123" s="77"/>
      <c r="L123" s="77"/>
      <c r="M123" s="14"/>
      <c r="N123" s="68"/>
      <c r="O123" s="68"/>
      <c r="P123" s="68"/>
      <c r="Q123" s="68"/>
      <c r="R123" s="68"/>
      <c r="S123" s="14"/>
      <c r="T123" s="68"/>
      <c r="U123" s="68"/>
      <c r="V123" s="77"/>
      <c r="W123" s="77"/>
      <c r="X123" s="77"/>
      <c r="Y123" s="77"/>
      <c r="Z123" s="68"/>
      <c r="AA123" s="77"/>
      <c r="AB123" s="77"/>
      <c r="AC123" s="77"/>
      <c r="AD123" s="14"/>
      <c r="AE123" s="14"/>
      <c r="AF123" s="77"/>
      <c r="AG123" s="77"/>
      <c r="AH123" s="14"/>
      <c r="AI123" s="14"/>
      <c r="AJ123" s="14"/>
      <c r="AK123" s="56"/>
      <c r="AL123" s="1"/>
      <c r="AM123" s="5"/>
      <c r="AN123" s="14"/>
      <c r="AO123" s="14"/>
      <c r="AP123" s="14"/>
      <c r="AQ123" s="14"/>
      <c r="AR123" s="14"/>
      <c r="AS123" s="14"/>
    </row>
    <row r="124" spans="7:45" ht="15.6">
      <c r="G124" s="14"/>
      <c r="H124" s="14"/>
      <c r="I124" s="68"/>
      <c r="J124" s="68"/>
      <c r="K124" s="77"/>
      <c r="L124" s="77"/>
      <c r="M124" s="14"/>
      <c r="N124" s="68"/>
      <c r="O124" s="68"/>
      <c r="P124" s="68"/>
      <c r="Q124" s="68"/>
      <c r="R124" s="68"/>
      <c r="S124" s="14"/>
      <c r="T124" s="68"/>
      <c r="U124" s="68"/>
      <c r="V124" s="77"/>
      <c r="W124" s="77"/>
      <c r="X124" s="77"/>
      <c r="Y124" s="77"/>
      <c r="Z124" s="68"/>
      <c r="AA124" s="77"/>
      <c r="AB124" s="77"/>
      <c r="AC124" s="77"/>
      <c r="AD124" s="14"/>
      <c r="AE124" s="14"/>
      <c r="AF124" s="77"/>
      <c r="AG124" s="77"/>
      <c r="AH124" s="14"/>
      <c r="AI124" s="14"/>
      <c r="AJ124" s="14"/>
      <c r="AK124" s="56"/>
      <c r="AL124" s="1"/>
      <c r="AM124" s="5"/>
      <c r="AN124" s="14"/>
      <c r="AO124" s="14"/>
      <c r="AP124" s="14"/>
      <c r="AQ124" s="14"/>
      <c r="AR124" s="14"/>
      <c r="AS124" s="14"/>
    </row>
    <row r="125" spans="7:45" ht="15.6">
      <c r="G125" s="14"/>
      <c r="H125" s="14"/>
      <c r="I125" s="68"/>
      <c r="J125" s="68"/>
      <c r="K125" s="77"/>
      <c r="L125" s="77"/>
      <c r="M125" s="14"/>
      <c r="N125" s="68"/>
      <c r="O125" s="68"/>
      <c r="P125" s="68"/>
      <c r="Q125" s="68"/>
      <c r="R125" s="68"/>
      <c r="S125" s="14"/>
      <c r="T125" s="68"/>
      <c r="U125" s="68"/>
      <c r="V125" s="77"/>
      <c r="W125" s="77"/>
      <c r="X125" s="77"/>
      <c r="Y125" s="77"/>
      <c r="Z125" s="68"/>
      <c r="AA125" s="77"/>
      <c r="AB125" s="77"/>
      <c r="AC125" s="77"/>
      <c r="AD125" s="14"/>
      <c r="AE125" s="14"/>
      <c r="AF125" s="77"/>
      <c r="AG125" s="77"/>
      <c r="AH125" s="14"/>
      <c r="AI125" s="14"/>
      <c r="AJ125" s="14"/>
      <c r="AK125" s="56"/>
      <c r="AL125" s="1"/>
      <c r="AM125" s="5"/>
      <c r="AN125" s="14"/>
      <c r="AO125" s="14"/>
      <c r="AP125" s="14"/>
      <c r="AQ125" s="14"/>
      <c r="AR125" s="14"/>
      <c r="AS125" s="14"/>
    </row>
    <row r="126" spans="7:45" ht="15.6">
      <c r="G126" s="14"/>
      <c r="H126" s="14"/>
      <c r="I126" s="68"/>
      <c r="J126" s="68"/>
      <c r="K126" s="77"/>
      <c r="L126" s="77"/>
      <c r="M126" s="14"/>
      <c r="N126" s="68"/>
      <c r="O126" s="68"/>
      <c r="P126" s="68"/>
      <c r="Q126" s="68"/>
      <c r="R126" s="68"/>
      <c r="S126" s="14"/>
      <c r="T126" s="68"/>
      <c r="U126" s="68"/>
      <c r="V126" s="77"/>
      <c r="W126" s="77"/>
      <c r="X126" s="77"/>
      <c r="Y126" s="77"/>
      <c r="Z126" s="68"/>
      <c r="AA126" s="77"/>
      <c r="AB126" s="77"/>
      <c r="AC126" s="77"/>
      <c r="AD126" s="14"/>
      <c r="AE126" s="14"/>
      <c r="AF126" s="77"/>
      <c r="AG126" s="77"/>
      <c r="AH126" s="14"/>
      <c r="AI126" s="14"/>
      <c r="AJ126" s="14"/>
      <c r="AK126" s="56"/>
      <c r="AL126" s="1"/>
      <c r="AM126" s="5"/>
      <c r="AN126" s="14"/>
      <c r="AO126" s="14"/>
      <c r="AP126" s="14"/>
      <c r="AQ126" s="14"/>
      <c r="AR126" s="14"/>
      <c r="AS126" s="14"/>
    </row>
    <row r="127" spans="7:45" ht="15.6">
      <c r="G127" s="14"/>
      <c r="H127" s="14"/>
      <c r="I127" s="68"/>
      <c r="J127" s="68"/>
      <c r="K127" s="77"/>
      <c r="L127" s="77"/>
      <c r="M127" s="14"/>
      <c r="N127" s="68"/>
      <c r="O127" s="68"/>
      <c r="P127" s="68"/>
      <c r="Q127" s="68"/>
      <c r="R127" s="68"/>
      <c r="S127" s="14"/>
      <c r="T127" s="68"/>
      <c r="U127" s="68"/>
      <c r="V127" s="77"/>
      <c r="W127" s="77"/>
      <c r="X127" s="77"/>
      <c r="Y127" s="77"/>
      <c r="Z127" s="68"/>
      <c r="AA127" s="77"/>
      <c r="AB127" s="77"/>
      <c r="AC127" s="77"/>
      <c r="AD127" s="14"/>
      <c r="AE127" s="14"/>
      <c r="AF127" s="77"/>
      <c r="AG127" s="77"/>
      <c r="AH127" s="14"/>
      <c r="AI127" s="14"/>
      <c r="AJ127" s="14"/>
      <c r="AK127" s="56"/>
      <c r="AL127" s="1"/>
      <c r="AM127" s="5"/>
      <c r="AN127" s="14"/>
      <c r="AO127" s="14"/>
      <c r="AP127" s="14"/>
      <c r="AQ127" s="14"/>
      <c r="AR127" s="14"/>
      <c r="AS127" s="14"/>
    </row>
    <row r="128" spans="7:45" ht="15.6">
      <c r="G128" s="14"/>
      <c r="H128" s="14"/>
      <c r="I128" s="68"/>
      <c r="J128" s="68"/>
      <c r="K128" s="77"/>
      <c r="L128" s="77"/>
      <c r="M128" s="14"/>
      <c r="N128" s="68"/>
      <c r="O128" s="68"/>
      <c r="P128" s="68"/>
      <c r="Q128" s="68"/>
      <c r="R128" s="68"/>
      <c r="S128" s="14"/>
      <c r="T128" s="68"/>
      <c r="U128" s="68"/>
      <c r="V128" s="77"/>
      <c r="W128" s="77"/>
      <c r="X128" s="77"/>
      <c r="Y128" s="77"/>
      <c r="Z128" s="68"/>
      <c r="AA128" s="77"/>
      <c r="AB128" s="77"/>
      <c r="AC128" s="77"/>
      <c r="AD128" s="14"/>
      <c r="AE128" s="14"/>
      <c r="AF128" s="77"/>
      <c r="AG128" s="77"/>
      <c r="AH128" s="14"/>
      <c r="AI128" s="14"/>
      <c r="AJ128" s="14"/>
      <c r="AK128" s="56"/>
      <c r="AL128" s="1"/>
      <c r="AM128" s="5"/>
      <c r="AN128" s="14"/>
      <c r="AO128" s="14"/>
      <c r="AP128" s="14"/>
      <c r="AQ128" s="14"/>
      <c r="AR128" s="14"/>
      <c r="AS128" s="14"/>
    </row>
    <row r="129" spans="7:45" ht="15.6">
      <c r="G129" s="14"/>
      <c r="H129" s="14"/>
      <c r="I129" s="68"/>
      <c r="J129" s="68"/>
      <c r="K129" s="77"/>
      <c r="L129" s="77"/>
      <c r="M129" s="14"/>
      <c r="N129" s="68"/>
      <c r="O129" s="68"/>
      <c r="P129" s="68"/>
      <c r="Q129" s="68"/>
      <c r="R129" s="68"/>
      <c r="S129" s="14"/>
      <c r="T129" s="68"/>
      <c r="U129" s="68"/>
      <c r="V129" s="77"/>
      <c r="W129" s="77"/>
      <c r="X129" s="77"/>
      <c r="Y129" s="77"/>
      <c r="Z129" s="68"/>
      <c r="AA129" s="77"/>
      <c r="AB129" s="77"/>
      <c r="AC129" s="77"/>
      <c r="AD129" s="14"/>
      <c r="AE129" s="14"/>
      <c r="AF129" s="77"/>
      <c r="AG129" s="77"/>
      <c r="AH129" s="14"/>
      <c r="AI129" s="14"/>
      <c r="AJ129" s="14"/>
      <c r="AK129" s="56"/>
      <c r="AL129" s="1"/>
      <c r="AM129" s="5"/>
      <c r="AN129" s="14"/>
      <c r="AO129" s="14"/>
      <c r="AP129" s="14"/>
      <c r="AQ129" s="14"/>
      <c r="AR129" s="14"/>
      <c r="AS129" s="14"/>
    </row>
    <row r="130" spans="7:45">
      <c r="G130" s="14"/>
      <c r="H130" s="14"/>
      <c r="I130" s="68"/>
      <c r="J130" s="68"/>
      <c r="K130" s="77"/>
      <c r="L130" s="77"/>
      <c r="M130" s="14"/>
      <c r="N130" s="68"/>
      <c r="O130" s="68"/>
      <c r="P130" s="68"/>
      <c r="Q130" s="68"/>
      <c r="R130" s="68"/>
      <c r="S130" s="14"/>
      <c r="T130" s="68"/>
      <c r="U130" s="68"/>
      <c r="V130" s="77"/>
      <c r="W130" s="77"/>
      <c r="X130" s="77"/>
      <c r="Y130" s="77"/>
      <c r="Z130" s="68"/>
      <c r="AA130" s="77"/>
      <c r="AB130" s="77"/>
      <c r="AC130" s="77"/>
      <c r="AD130" s="14"/>
      <c r="AE130" s="14"/>
      <c r="AF130" s="77"/>
      <c r="AG130" s="77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</row>
    <row r="131" spans="7:45">
      <c r="G131" s="14"/>
      <c r="H131" s="14"/>
      <c r="I131" s="68"/>
      <c r="J131" s="68"/>
      <c r="K131" s="77"/>
      <c r="L131" s="77"/>
      <c r="M131" s="14"/>
      <c r="N131" s="68"/>
      <c r="O131" s="68"/>
      <c r="P131" s="68"/>
      <c r="Q131" s="68"/>
      <c r="R131" s="68"/>
      <c r="S131" s="14"/>
      <c r="T131" s="68"/>
      <c r="U131" s="68"/>
      <c r="V131" s="77"/>
      <c r="W131" s="77"/>
      <c r="X131" s="77"/>
      <c r="Y131" s="77"/>
      <c r="Z131" s="68"/>
      <c r="AA131" s="77"/>
      <c r="AB131" s="77"/>
      <c r="AC131" s="77"/>
      <c r="AD131" s="14"/>
      <c r="AE131" s="14"/>
      <c r="AF131" s="77"/>
      <c r="AG131" s="77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</row>
    <row r="132" spans="7:45">
      <c r="G132" s="14"/>
      <c r="H132" s="14"/>
      <c r="I132" s="68"/>
      <c r="J132" s="68"/>
      <c r="K132" s="77"/>
      <c r="L132" s="77"/>
      <c r="M132" s="14"/>
      <c r="N132" s="68"/>
      <c r="O132" s="68"/>
      <c r="P132" s="68"/>
      <c r="Q132" s="68"/>
      <c r="R132" s="68"/>
      <c r="S132" s="14"/>
      <c r="T132" s="68"/>
      <c r="U132" s="68"/>
      <c r="V132" s="77"/>
      <c r="W132" s="77"/>
      <c r="X132" s="77"/>
      <c r="Y132" s="77"/>
      <c r="Z132" s="68"/>
      <c r="AA132" s="77"/>
      <c r="AB132" s="77"/>
      <c r="AC132" s="77"/>
      <c r="AD132" s="14"/>
      <c r="AE132" s="14"/>
      <c r="AF132" s="77"/>
      <c r="AG132" s="77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</row>
    <row r="133" spans="7:45">
      <c r="G133" s="14"/>
      <c r="H133" s="14"/>
      <c r="I133" s="68"/>
      <c r="J133" s="68"/>
      <c r="K133" s="77"/>
      <c r="L133" s="77"/>
      <c r="M133" s="14"/>
      <c r="N133" s="68"/>
      <c r="O133" s="68"/>
      <c r="P133" s="68"/>
      <c r="Q133" s="68"/>
      <c r="R133" s="68"/>
      <c r="S133" s="14"/>
      <c r="T133" s="68"/>
      <c r="U133" s="68"/>
      <c r="V133" s="77"/>
      <c r="W133" s="77"/>
      <c r="X133" s="77"/>
      <c r="Y133" s="77"/>
      <c r="Z133" s="68"/>
      <c r="AA133" s="77"/>
      <c r="AB133" s="77"/>
      <c r="AC133" s="77"/>
      <c r="AD133" s="14"/>
      <c r="AE133" s="14"/>
      <c r="AF133" s="77"/>
      <c r="AG133" s="77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</row>
    <row r="134" spans="7:45">
      <c r="G134" s="14"/>
      <c r="H134" s="14"/>
      <c r="I134" s="68"/>
      <c r="J134" s="68"/>
      <c r="K134" s="77"/>
      <c r="L134" s="77"/>
      <c r="M134" s="14"/>
      <c r="N134" s="68"/>
      <c r="O134" s="68"/>
      <c r="P134" s="68"/>
      <c r="Q134" s="68"/>
      <c r="R134" s="68"/>
      <c r="S134" s="14"/>
      <c r="T134" s="68"/>
      <c r="U134" s="68"/>
      <c r="V134" s="77"/>
      <c r="W134" s="77"/>
      <c r="X134" s="77"/>
      <c r="Y134" s="77"/>
      <c r="Z134" s="68"/>
      <c r="AA134" s="77"/>
      <c r="AB134" s="77"/>
      <c r="AC134" s="77"/>
      <c r="AD134" s="14"/>
      <c r="AE134" s="14"/>
      <c r="AF134" s="77"/>
      <c r="AG134" s="77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</row>
    <row r="135" spans="7:45">
      <c r="G135" s="14"/>
      <c r="H135" s="14"/>
      <c r="I135" s="68"/>
      <c r="J135" s="68"/>
      <c r="K135" s="77"/>
      <c r="L135" s="77"/>
      <c r="M135" s="14"/>
      <c r="N135" s="68"/>
      <c r="O135" s="68"/>
      <c r="P135" s="68"/>
      <c r="Q135" s="68"/>
      <c r="R135" s="68"/>
      <c r="S135" s="14"/>
      <c r="T135" s="68"/>
      <c r="U135" s="68"/>
      <c r="V135" s="77"/>
      <c r="W135" s="77"/>
      <c r="X135" s="77"/>
      <c r="Y135" s="77"/>
      <c r="Z135" s="68"/>
      <c r="AA135" s="77"/>
      <c r="AB135" s="77"/>
      <c r="AC135" s="77"/>
      <c r="AD135" s="14"/>
      <c r="AE135" s="14"/>
      <c r="AF135" s="77"/>
      <c r="AG135" s="77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</row>
    <row r="136" spans="7:45">
      <c r="G136" s="14"/>
      <c r="H136" s="14"/>
      <c r="I136" s="68"/>
      <c r="J136" s="68"/>
      <c r="K136" s="77"/>
      <c r="L136" s="77"/>
      <c r="M136" s="14"/>
      <c r="N136" s="68"/>
      <c r="O136" s="68"/>
      <c r="P136" s="68"/>
      <c r="Q136" s="68"/>
      <c r="R136" s="68"/>
      <c r="S136" s="14"/>
      <c r="T136" s="68"/>
      <c r="U136" s="68"/>
      <c r="V136" s="77"/>
      <c r="W136" s="77"/>
      <c r="X136" s="77"/>
      <c r="Y136" s="77"/>
      <c r="Z136" s="68"/>
      <c r="AA136" s="77"/>
      <c r="AB136" s="77"/>
      <c r="AC136" s="77"/>
      <c r="AD136" s="14"/>
      <c r="AE136" s="14"/>
      <c r="AF136" s="77"/>
      <c r="AG136" s="77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</row>
    <row r="137" spans="7:45">
      <c r="G137" s="14"/>
      <c r="H137" s="14"/>
      <c r="I137" s="68"/>
      <c r="J137" s="68"/>
      <c r="K137" s="77"/>
      <c r="L137" s="77"/>
      <c r="M137" s="14"/>
      <c r="N137" s="68"/>
      <c r="O137" s="68"/>
      <c r="P137" s="68"/>
      <c r="Q137" s="68"/>
      <c r="R137" s="68"/>
      <c r="S137" s="14"/>
      <c r="T137" s="68"/>
      <c r="U137" s="68"/>
      <c r="V137" s="77"/>
      <c r="W137" s="77"/>
      <c r="X137" s="77"/>
      <c r="Y137" s="77"/>
      <c r="Z137" s="68"/>
      <c r="AA137" s="77"/>
      <c r="AB137" s="77"/>
      <c r="AC137" s="77"/>
      <c r="AD137" s="14"/>
      <c r="AE137" s="14"/>
      <c r="AF137" s="77"/>
      <c r="AG137" s="77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</row>
    <row r="138" spans="7:45">
      <c r="G138" s="14"/>
      <c r="H138" s="14"/>
      <c r="I138" s="68"/>
      <c r="J138" s="68"/>
      <c r="K138" s="77"/>
      <c r="L138" s="77"/>
      <c r="M138" s="14"/>
      <c r="N138" s="68"/>
      <c r="O138" s="68"/>
      <c r="P138" s="68"/>
      <c r="Q138" s="68"/>
      <c r="R138" s="68"/>
      <c r="S138" s="14"/>
      <c r="T138" s="68"/>
      <c r="U138" s="68"/>
      <c r="V138" s="77"/>
      <c r="W138" s="77"/>
      <c r="X138" s="77"/>
      <c r="Y138" s="77"/>
      <c r="Z138" s="68"/>
      <c r="AA138" s="77"/>
      <c r="AB138" s="77"/>
      <c r="AC138" s="77"/>
      <c r="AD138" s="14"/>
      <c r="AE138" s="14"/>
      <c r="AF138" s="77"/>
      <c r="AG138" s="77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</row>
    <row r="139" spans="7:45">
      <c r="G139" s="14"/>
      <c r="H139" s="14"/>
      <c r="I139" s="68"/>
      <c r="J139" s="68"/>
      <c r="K139" s="77"/>
      <c r="L139" s="77"/>
      <c r="M139" s="14"/>
      <c r="N139" s="68"/>
      <c r="O139" s="68"/>
      <c r="P139" s="68"/>
      <c r="Q139" s="68"/>
      <c r="R139" s="68"/>
      <c r="S139" s="14"/>
      <c r="T139" s="68"/>
      <c r="U139" s="68"/>
      <c r="V139" s="77"/>
      <c r="W139" s="77"/>
      <c r="X139" s="77"/>
      <c r="Y139" s="77"/>
      <c r="Z139" s="68"/>
      <c r="AA139" s="77"/>
      <c r="AB139" s="77"/>
      <c r="AC139" s="77"/>
      <c r="AD139" s="14"/>
      <c r="AE139" s="14"/>
      <c r="AF139" s="77"/>
      <c r="AG139" s="77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</row>
    <row r="140" spans="7:45">
      <c r="G140" s="14"/>
      <c r="H140" s="14"/>
      <c r="I140" s="68"/>
      <c r="J140" s="68"/>
      <c r="K140" s="77"/>
      <c r="L140" s="77"/>
      <c r="M140" s="14"/>
      <c r="N140" s="68"/>
      <c r="O140" s="68"/>
      <c r="P140" s="68"/>
      <c r="Q140" s="68"/>
      <c r="R140" s="68"/>
      <c r="S140" s="14"/>
      <c r="T140" s="68"/>
      <c r="U140" s="68"/>
      <c r="V140" s="77"/>
      <c r="W140" s="77"/>
      <c r="X140" s="77"/>
      <c r="Y140" s="77"/>
      <c r="Z140" s="68"/>
      <c r="AA140" s="77"/>
      <c r="AB140" s="77"/>
      <c r="AC140" s="77"/>
      <c r="AD140" s="14"/>
      <c r="AE140" s="14"/>
      <c r="AF140" s="77"/>
      <c r="AG140" s="77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</row>
    <row r="141" spans="7:45">
      <c r="G141" s="14"/>
      <c r="H141" s="14"/>
      <c r="I141" s="68"/>
      <c r="J141" s="68"/>
      <c r="K141" s="77"/>
      <c r="L141" s="77"/>
      <c r="M141" s="14"/>
      <c r="N141" s="68"/>
      <c r="O141" s="68"/>
      <c r="P141" s="68"/>
      <c r="Q141" s="68"/>
      <c r="R141" s="68"/>
      <c r="S141" s="14"/>
      <c r="T141" s="68"/>
      <c r="U141" s="68"/>
      <c r="V141" s="77"/>
      <c r="W141" s="77"/>
      <c r="X141" s="77"/>
      <c r="Y141" s="77"/>
      <c r="Z141" s="68"/>
      <c r="AA141" s="77"/>
      <c r="AB141" s="77"/>
      <c r="AC141" s="77"/>
      <c r="AD141" s="14"/>
      <c r="AE141" s="14"/>
      <c r="AF141" s="77"/>
      <c r="AG141" s="77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</row>
    <row r="142" spans="7:45">
      <c r="G142" s="14"/>
      <c r="H142" s="14"/>
      <c r="I142" s="68"/>
      <c r="J142" s="68"/>
      <c r="K142" s="77"/>
      <c r="L142" s="77"/>
      <c r="M142" s="14"/>
      <c r="N142" s="68"/>
      <c r="O142" s="68"/>
      <c r="P142" s="68"/>
      <c r="Q142" s="68"/>
      <c r="R142" s="68"/>
      <c r="S142" s="14"/>
      <c r="T142" s="68"/>
      <c r="U142" s="68"/>
      <c r="V142" s="77"/>
      <c r="W142" s="77"/>
      <c r="X142" s="77"/>
      <c r="Y142" s="77"/>
      <c r="Z142" s="68"/>
      <c r="AA142" s="77"/>
      <c r="AB142" s="77"/>
      <c r="AC142" s="77"/>
      <c r="AD142" s="14"/>
      <c r="AE142" s="14"/>
      <c r="AF142" s="77"/>
      <c r="AG142" s="77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</row>
    <row r="143" spans="7:45">
      <c r="G143" s="14"/>
      <c r="H143" s="14"/>
      <c r="I143" s="68"/>
      <c r="J143" s="68"/>
      <c r="K143" s="77"/>
      <c r="L143" s="77"/>
      <c r="M143" s="14"/>
      <c r="N143" s="68"/>
      <c r="O143" s="68"/>
      <c r="P143" s="68"/>
      <c r="Q143" s="68"/>
      <c r="R143" s="68"/>
      <c r="S143" s="14"/>
      <c r="T143" s="68"/>
      <c r="U143" s="68"/>
      <c r="V143" s="77"/>
      <c r="W143" s="77"/>
      <c r="X143" s="77"/>
      <c r="Y143" s="77"/>
      <c r="Z143" s="68"/>
      <c r="AA143" s="77"/>
      <c r="AB143" s="77"/>
      <c r="AC143" s="77"/>
      <c r="AD143" s="14"/>
      <c r="AE143" s="14"/>
      <c r="AF143" s="77"/>
      <c r="AG143" s="77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</row>
    <row r="144" spans="7:45">
      <c r="G144" s="14"/>
      <c r="H144" s="14"/>
      <c r="I144" s="68"/>
      <c r="J144" s="68"/>
      <c r="K144" s="77"/>
      <c r="L144" s="77"/>
      <c r="M144" s="14"/>
      <c r="N144" s="68"/>
      <c r="O144" s="68"/>
      <c r="P144" s="68"/>
      <c r="Q144" s="68"/>
      <c r="R144" s="68"/>
      <c r="S144" s="14"/>
      <c r="T144" s="68"/>
      <c r="U144" s="68"/>
      <c r="V144" s="77"/>
      <c r="W144" s="77"/>
      <c r="X144" s="77"/>
      <c r="Y144" s="77"/>
      <c r="Z144" s="68"/>
      <c r="AA144" s="77"/>
      <c r="AB144" s="77"/>
      <c r="AC144" s="77"/>
      <c r="AD144" s="14"/>
      <c r="AE144" s="14"/>
      <c r="AF144" s="77"/>
      <c r="AG144" s="77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</row>
    <row r="145" spans="1:45">
      <c r="G145" s="14"/>
      <c r="H145" s="14"/>
      <c r="I145" s="68"/>
      <c r="J145" s="68"/>
      <c r="K145" s="77"/>
      <c r="L145" s="77"/>
      <c r="M145" s="14"/>
      <c r="N145" s="68"/>
      <c r="O145" s="68"/>
      <c r="P145" s="68"/>
      <c r="Q145" s="68"/>
      <c r="R145" s="68"/>
      <c r="S145" s="14"/>
      <c r="T145" s="68"/>
      <c r="U145" s="68"/>
      <c r="V145" s="77"/>
      <c r="W145" s="77"/>
      <c r="X145" s="77"/>
      <c r="Y145" s="77"/>
      <c r="Z145" s="68"/>
      <c r="AA145" s="77"/>
      <c r="AB145" s="77"/>
      <c r="AC145" s="77"/>
      <c r="AD145" s="14"/>
      <c r="AE145" s="14"/>
      <c r="AF145" s="77"/>
      <c r="AG145" s="77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</row>
    <row r="146" spans="1:45">
      <c r="G146" s="14"/>
      <c r="H146" s="14"/>
      <c r="I146" s="68"/>
      <c r="J146" s="68"/>
      <c r="K146" s="77"/>
      <c r="L146" s="77"/>
      <c r="M146" s="14"/>
      <c r="N146" s="68"/>
      <c r="O146" s="68"/>
      <c r="P146" s="68"/>
      <c r="Q146" s="68"/>
      <c r="R146" s="68"/>
      <c r="S146" s="14"/>
      <c r="T146" s="68"/>
      <c r="U146" s="68"/>
      <c r="V146" s="77"/>
      <c r="W146" s="77"/>
      <c r="X146" s="77"/>
      <c r="Y146" s="77"/>
      <c r="Z146" s="68"/>
      <c r="AA146" s="77"/>
      <c r="AB146" s="77"/>
      <c r="AC146" s="77"/>
      <c r="AD146" s="14"/>
      <c r="AE146" s="14"/>
      <c r="AF146" s="77"/>
      <c r="AG146" s="77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</row>
    <row r="147" spans="1:45">
      <c r="G147" s="14"/>
      <c r="H147" s="14"/>
      <c r="I147" s="68"/>
      <c r="J147" s="68"/>
      <c r="K147" s="77"/>
      <c r="L147" s="77"/>
      <c r="M147" s="14"/>
      <c r="N147" s="68"/>
      <c r="O147" s="68"/>
      <c r="P147" s="68"/>
      <c r="Q147" s="68"/>
      <c r="R147" s="68"/>
      <c r="S147" s="14"/>
      <c r="T147" s="68"/>
      <c r="U147" s="68"/>
      <c r="V147" s="77"/>
      <c r="W147" s="77"/>
      <c r="X147" s="77"/>
      <c r="Y147" s="77"/>
      <c r="Z147" s="68"/>
      <c r="AA147" s="77"/>
      <c r="AB147" s="77"/>
      <c r="AC147" s="77"/>
      <c r="AD147" s="14"/>
      <c r="AE147" s="14"/>
      <c r="AF147" s="77"/>
      <c r="AG147" s="77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</row>
    <row r="148" spans="1:45">
      <c r="G148" s="14"/>
      <c r="H148" s="14"/>
      <c r="I148" s="68"/>
      <c r="J148" s="68"/>
      <c r="K148" s="77"/>
      <c r="L148" s="77"/>
      <c r="M148" s="14"/>
      <c r="N148" s="68"/>
      <c r="O148" s="68"/>
      <c r="P148" s="68"/>
      <c r="Q148" s="68"/>
      <c r="R148" s="68"/>
      <c r="S148" s="14"/>
      <c r="T148" s="68"/>
      <c r="U148" s="68"/>
      <c r="V148" s="77"/>
      <c r="W148" s="77"/>
      <c r="X148" s="77"/>
      <c r="Y148" s="77"/>
      <c r="Z148" s="68"/>
      <c r="AA148" s="77"/>
      <c r="AB148" s="77"/>
      <c r="AC148" s="77"/>
      <c r="AD148" s="14"/>
      <c r="AE148" s="14"/>
      <c r="AF148" s="77"/>
      <c r="AG148" s="77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</row>
    <row r="149" spans="1:45">
      <c r="G149" s="14"/>
      <c r="H149" s="14"/>
      <c r="I149" s="68"/>
      <c r="J149" s="68"/>
      <c r="K149" s="77"/>
      <c r="L149" s="77"/>
      <c r="M149" s="14"/>
      <c r="N149" s="68"/>
      <c r="O149" s="68"/>
      <c r="P149" s="68"/>
      <c r="Q149" s="68"/>
      <c r="R149" s="68"/>
      <c r="S149" s="14"/>
      <c r="T149" s="68"/>
      <c r="U149" s="68"/>
      <c r="V149" s="77"/>
      <c r="W149" s="77"/>
      <c r="X149" s="77"/>
      <c r="Y149" s="77"/>
      <c r="Z149" s="68"/>
      <c r="AA149" s="77"/>
      <c r="AB149" s="77"/>
      <c r="AC149" s="77"/>
      <c r="AD149" s="14"/>
      <c r="AE149" s="14"/>
      <c r="AF149" s="77"/>
      <c r="AG149" s="77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</row>
    <row r="150" spans="1:45">
      <c r="G150" s="14"/>
      <c r="H150" s="14"/>
      <c r="I150" s="68"/>
      <c r="J150" s="68"/>
      <c r="K150" s="77"/>
      <c r="L150" s="77"/>
      <c r="M150" s="14"/>
      <c r="N150" s="68"/>
      <c r="O150" s="68"/>
      <c r="P150" s="68"/>
      <c r="Q150" s="68"/>
      <c r="R150" s="68"/>
      <c r="S150" s="14"/>
      <c r="T150" s="68"/>
      <c r="U150" s="68"/>
      <c r="V150" s="77"/>
      <c r="W150" s="77"/>
      <c r="X150" s="77"/>
      <c r="Y150" s="77"/>
      <c r="Z150" s="68"/>
      <c r="AA150" s="77"/>
      <c r="AB150" s="77"/>
      <c r="AC150" s="77"/>
      <c r="AD150" s="14"/>
      <c r="AE150" s="14"/>
      <c r="AF150" s="77"/>
      <c r="AG150" s="77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</row>
    <row r="151" spans="1:45">
      <c r="G151" s="14"/>
      <c r="H151" s="14"/>
      <c r="I151" s="68"/>
      <c r="J151" s="68"/>
      <c r="K151" s="77"/>
      <c r="L151" s="77"/>
      <c r="M151" s="14"/>
      <c r="N151" s="68"/>
      <c r="O151" s="68"/>
      <c r="P151" s="68"/>
      <c r="Q151" s="68"/>
      <c r="R151" s="68"/>
      <c r="S151" s="14"/>
      <c r="T151" s="68"/>
      <c r="U151" s="68"/>
      <c r="V151" s="77"/>
      <c r="W151" s="77"/>
      <c r="X151" s="77"/>
      <c r="Y151" s="77"/>
      <c r="Z151" s="68"/>
      <c r="AA151" s="77"/>
      <c r="AB151" s="77"/>
      <c r="AC151" s="77"/>
      <c r="AD151" s="14"/>
      <c r="AE151" s="14"/>
      <c r="AF151" s="77"/>
      <c r="AG151" s="77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</row>
    <row r="152" spans="1:45">
      <c r="G152" s="14"/>
      <c r="H152" s="14"/>
      <c r="I152" s="68"/>
      <c r="J152" s="68"/>
      <c r="K152" s="77"/>
      <c r="L152" s="77"/>
      <c r="M152" s="14"/>
      <c r="N152" s="68"/>
      <c r="O152" s="68"/>
      <c r="P152" s="68"/>
      <c r="Q152" s="68"/>
      <c r="R152" s="68"/>
      <c r="S152" s="14"/>
      <c r="T152" s="68"/>
      <c r="U152" s="68"/>
      <c r="V152" s="77"/>
      <c r="W152" s="77"/>
      <c r="X152" s="77"/>
      <c r="Y152" s="77"/>
      <c r="Z152" s="68"/>
      <c r="AA152" s="77"/>
      <c r="AB152" s="77"/>
      <c r="AC152" s="77"/>
      <c r="AD152" s="14"/>
      <c r="AE152" s="14"/>
      <c r="AF152" s="77"/>
      <c r="AG152" s="77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</row>
    <row r="153" spans="1:45">
      <c r="G153" s="14"/>
      <c r="H153" s="14"/>
      <c r="I153" s="68"/>
      <c r="J153" s="68"/>
      <c r="K153" s="77"/>
      <c r="L153" s="77"/>
      <c r="M153" s="14"/>
      <c r="N153" s="68"/>
      <c r="O153" s="68"/>
      <c r="P153" s="68"/>
      <c r="Q153" s="68"/>
      <c r="R153" s="68"/>
      <c r="S153" s="14"/>
      <c r="T153" s="68"/>
      <c r="U153" s="68"/>
      <c r="V153" s="77"/>
      <c r="W153" s="77"/>
      <c r="X153" s="77"/>
      <c r="Y153" s="77"/>
      <c r="Z153" s="68"/>
      <c r="AA153" s="77"/>
      <c r="AB153" s="77"/>
      <c r="AC153" s="77"/>
      <c r="AD153" s="14"/>
      <c r="AE153" s="14"/>
      <c r="AF153" s="77"/>
      <c r="AG153" s="77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</row>
    <row r="154" spans="1:45">
      <c r="A154" s="30"/>
      <c r="B154" s="355"/>
      <c r="C154" s="30"/>
      <c r="D154" s="30"/>
      <c r="E154" s="30"/>
      <c r="F154" s="30"/>
      <c r="G154" s="30"/>
      <c r="H154" s="30"/>
      <c r="I154" s="71"/>
      <c r="J154" s="71"/>
      <c r="K154" s="78"/>
      <c r="L154" s="78"/>
      <c r="M154" s="30"/>
      <c r="N154" s="71"/>
      <c r="O154" s="71"/>
      <c r="P154" s="71"/>
      <c r="Q154" s="71"/>
      <c r="R154" s="71"/>
      <c r="S154" s="14"/>
      <c r="T154" s="71"/>
      <c r="U154" s="68"/>
      <c r="V154" s="78"/>
      <c r="W154" s="77"/>
      <c r="X154" s="77"/>
      <c r="Y154" s="77"/>
      <c r="Z154" s="71"/>
      <c r="AA154" s="77"/>
      <c r="AB154" s="77"/>
      <c r="AC154" s="77"/>
      <c r="AD154" s="14"/>
      <c r="AE154" s="14"/>
      <c r="AF154" s="77"/>
      <c r="AG154" s="77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</row>
    <row r="155" spans="1:45">
      <c r="A155" s="34"/>
      <c r="B155" s="356"/>
      <c r="C155" s="34"/>
      <c r="D155" s="34"/>
      <c r="E155" s="34"/>
      <c r="F155" s="34"/>
      <c r="G155" s="34"/>
      <c r="H155" s="34"/>
      <c r="I155" s="72"/>
      <c r="J155" s="72"/>
      <c r="K155" s="79"/>
      <c r="L155" s="79"/>
      <c r="M155" s="34"/>
      <c r="N155" s="72"/>
      <c r="O155" s="72"/>
      <c r="P155" s="72"/>
      <c r="Q155" s="72"/>
      <c r="R155" s="72"/>
      <c r="S155" s="30"/>
      <c r="T155" s="72"/>
      <c r="U155" s="71"/>
      <c r="V155" s="79"/>
      <c r="W155" s="78"/>
      <c r="X155" s="78"/>
      <c r="Y155" s="78"/>
      <c r="Z155" s="72"/>
      <c r="AA155" s="78"/>
      <c r="AB155" s="78"/>
      <c r="AC155" s="78"/>
      <c r="AD155" s="30"/>
      <c r="AE155" s="30"/>
    </row>
    <row r="156" spans="1:45">
      <c r="A156" s="34"/>
      <c r="B156" s="356"/>
      <c r="C156" s="34"/>
      <c r="D156" s="34"/>
      <c r="E156" s="34"/>
      <c r="F156" s="34"/>
      <c r="G156" s="34"/>
      <c r="H156" s="34"/>
      <c r="I156" s="72"/>
      <c r="J156" s="72"/>
      <c r="K156" s="79"/>
      <c r="L156" s="79"/>
      <c r="M156" s="34"/>
      <c r="N156" s="72"/>
      <c r="O156" s="72"/>
      <c r="P156" s="72"/>
      <c r="Q156" s="72"/>
      <c r="R156" s="72"/>
      <c r="S156" s="34"/>
      <c r="T156" s="72"/>
      <c r="U156" s="72"/>
      <c r="V156" s="79"/>
      <c r="W156" s="79"/>
      <c r="X156" s="79"/>
      <c r="Y156" s="79"/>
      <c r="Z156" s="72"/>
      <c r="AA156" s="79"/>
      <c r="AB156" s="79"/>
      <c r="AC156" s="79"/>
      <c r="AD156" s="34"/>
      <c r="AE156" s="34"/>
    </row>
    <row r="157" spans="1:45">
      <c r="A157" s="34"/>
      <c r="B157" s="356"/>
      <c r="C157" s="34"/>
      <c r="D157" s="34"/>
      <c r="E157" s="34"/>
      <c r="F157" s="34"/>
      <c r="G157" s="34"/>
      <c r="H157" s="34"/>
      <c r="I157" s="72"/>
      <c r="J157" s="72"/>
      <c r="K157" s="79"/>
      <c r="L157" s="79"/>
      <c r="M157" s="34"/>
      <c r="N157" s="72"/>
      <c r="O157" s="72"/>
      <c r="P157" s="72"/>
      <c r="Q157" s="72"/>
      <c r="R157" s="72"/>
      <c r="S157" s="34"/>
      <c r="T157" s="72"/>
      <c r="U157" s="72"/>
      <c r="V157" s="79"/>
      <c r="W157" s="79"/>
      <c r="X157" s="79"/>
      <c r="Y157" s="79"/>
      <c r="Z157" s="72"/>
      <c r="AA157" s="79"/>
      <c r="AB157" s="79"/>
      <c r="AC157" s="79"/>
      <c r="AD157" s="34"/>
      <c r="AE157" s="34"/>
    </row>
    <row r="158" spans="1:45">
      <c r="A158" s="34"/>
      <c r="B158" s="356"/>
      <c r="C158" s="34"/>
      <c r="D158" s="34"/>
      <c r="E158" s="34"/>
      <c r="F158" s="34"/>
      <c r="G158" s="34"/>
      <c r="H158" s="34"/>
      <c r="I158" s="72"/>
      <c r="J158" s="72"/>
      <c r="K158" s="79"/>
      <c r="L158" s="79"/>
      <c r="M158" s="34"/>
      <c r="N158" s="72"/>
      <c r="O158" s="72"/>
      <c r="P158" s="72"/>
      <c r="Q158" s="72"/>
      <c r="R158" s="72"/>
      <c r="S158" s="34"/>
      <c r="T158" s="72"/>
      <c r="U158" s="72"/>
      <c r="V158" s="79"/>
      <c r="W158" s="79"/>
      <c r="X158" s="79"/>
      <c r="Y158" s="79"/>
      <c r="Z158" s="72"/>
      <c r="AA158" s="79"/>
      <c r="AB158" s="79"/>
      <c r="AC158" s="79"/>
      <c r="AD158" s="34"/>
      <c r="AE158" s="34"/>
    </row>
    <row r="159" spans="1:45">
      <c r="A159" s="34"/>
      <c r="B159" s="356"/>
      <c r="C159" s="34"/>
      <c r="D159" s="34"/>
      <c r="E159" s="34"/>
      <c r="F159" s="34"/>
      <c r="G159" s="34"/>
      <c r="H159" s="34"/>
      <c r="I159" s="72"/>
      <c r="J159" s="72"/>
      <c r="K159" s="79"/>
      <c r="L159" s="79"/>
      <c r="M159" s="34"/>
      <c r="N159" s="72"/>
      <c r="O159" s="72"/>
      <c r="P159" s="72"/>
      <c r="Q159" s="72"/>
      <c r="R159" s="72"/>
      <c r="S159" s="34"/>
      <c r="T159" s="72"/>
      <c r="U159" s="72"/>
      <c r="V159" s="79"/>
      <c r="W159" s="79"/>
      <c r="X159" s="79"/>
      <c r="Y159" s="79"/>
      <c r="Z159" s="72"/>
      <c r="AA159" s="79"/>
      <c r="AB159" s="79"/>
      <c r="AC159" s="79"/>
      <c r="AD159" s="34"/>
      <c r="AE159" s="34"/>
    </row>
    <row r="160" spans="1:45">
      <c r="A160" s="34"/>
      <c r="B160" s="356"/>
      <c r="C160" s="34"/>
      <c r="D160" s="34"/>
      <c r="E160" s="34"/>
      <c r="F160" s="34"/>
      <c r="G160" s="34"/>
      <c r="H160" s="34"/>
      <c r="I160" s="72"/>
      <c r="J160" s="72"/>
      <c r="K160" s="79"/>
      <c r="L160" s="79"/>
      <c r="M160" s="34"/>
      <c r="N160" s="72"/>
      <c r="O160" s="72"/>
      <c r="P160" s="72"/>
      <c r="Q160" s="72"/>
      <c r="R160" s="72"/>
      <c r="S160" s="34"/>
      <c r="T160" s="72"/>
      <c r="U160" s="72"/>
      <c r="V160" s="79"/>
      <c r="W160" s="79"/>
      <c r="X160" s="79"/>
      <c r="Y160" s="79"/>
      <c r="Z160" s="72"/>
      <c r="AA160" s="79"/>
      <c r="AB160" s="79"/>
      <c r="AC160" s="79"/>
      <c r="AD160" s="34"/>
      <c r="AE160" s="34"/>
    </row>
    <row r="161" spans="1:31">
      <c r="A161" s="34"/>
      <c r="B161" s="356"/>
      <c r="C161" s="34"/>
      <c r="D161" s="34"/>
      <c r="E161" s="34"/>
      <c r="F161" s="34"/>
      <c r="G161" s="34"/>
      <c r="H161" s="34"/>
      <c r="I161" s="72"/>
      <c r="J161" s="72"/>
      <c r="K161" s="79"/>
      <c r="L161" s="79"/>
      <c r="M161" s="34"/>
      <c r="N161" s="72"/>
      <c r="O161" s="72"/>
      <c r="P161" s="72"/>
      <c r="Q161" s="72"/>
      <c r="R161" s="72"/>
      <c r="S161" s="34"/>
      <c r="T161" s="72"/>
      <c r="U161" s="72"/>
      <c r="V161" s="79"/>
      <c r="W161" s="79"/>
      <c r="X161" s="79"/>
      <c r="Y161" s="79"/>
      <c r="Z161" s="72"/>
      <c r="AA161" s="79"/>
      <c r="AB161" s="79"/>
      <c r="AC161" s="79"/>
      <c r="AD161" s="34"/>
      <c r="AE161" s="34"/>
    </row>
    <row r="162" spans="1:31">
      <c r="A162" s="34"/>
      <c r="B162" s="356"/>
      <c r="C162" s="34"/>
      <c r="D162" s="34"/>
      <c r="E162" s="34"/>
      <c r="F162" s="34"/>
      <c r="G162" s="34"/>
      <c r="H162" s="34"/>
      <c r="I162" s="72"/>
      <c r="J162" s="72"/>
      <c r="K162" s="79"/>
      <c r="L162" s="79"/>
      <c r="M162" s="34"/>
      <c r="N162" s="72"/>
      <c r="O162" s="72"/>
      <c r="P162" s="72"/>
      <c r="Q162" s="72"/>
      <c r="R162" s="72"/>
      <c r="S162" s="34"/>
      <c r="T162" s="72"/>
      <c r="U162" s="72"/>
      <c r="V162" s="79"/>
      <c r="W162" s="79"/>
      <c r="X162" s="79"/>
      <c r="Y162" s="79"/>
      <c r="Z162" s="72"/>
      <c r="AA162" s="79"/>
      <c r="AB162" s="79"/>
      <c r="AC162" s="79"/>
      <c r="AD162" s="34"/>
      <c r="AE162" s="34"/>
    </row>
    <row r="163" spans="1:31">
      <c r="A163" s="34"/>
      <c r="B163" s="356"/>
      <c r="C163" s="34"/>
      <c r="D163" s="34"/>
      <c r="E163" s="34"/>
      <c r="F163" s="34"/>
      <c r="G163" s="34"/>
      <c r="H163" s="34"/>
      <c r="I163" s="72"/>
      <c r="J163" s="72"/>
      <c r="K163" s="79"/>
      <c r="L163" s="79"/>
      <c r="M163" s="34"/>
      <c r="N163" s="72"/>
      <c r="O163" s="72"/>
      <c r="P163" s="72"/>
      <c r="Q163" s="72"/>
      <c r="R163" s="72"/>
      <c r="S163" s="34"/>
      <c r="T163" s="72"/>
      <c r="U163" s="72"/>
      <c r="V163" s="79"/>
      <c r="W163" s="79"/>
      <c r="X163" s="79"/>
      <c r="Y163" s="79"/>
      <c r="Z163" s="72"/>
      <c r="AA163" s="79"/>
      <c r="AB163" s="79"/>
      <c r="AC163" s="79"/>
      <c r="AD163" s="34"/>
      <c r="AE163" s="34"/>
    </row>
    <row r="164" spans="1:31">
      <c r="A164" s="34"/>
      <c r="B164" s="356"/>
      <c r="C164" s="34"/>
      <c r="D164" s="34"/>
      <c r="E164" s="34"/>
      <c r="F164" s="34"/>
      <c r="G164" s="34"/>
      <c r="H164" s="34"/>
      <c r="I164" s="72"/>
      <c r="J164" s="72"/>
      <c r="K164" s="79"/>
      <c r="L164" s="79"/>
      <c r="M164" s="34"/>
      <c r="N164" s="72"/>
      <c r="O164" s="72"/>
      <c r="P164" s="72"/>
      <c r="Q164" s="72"/>
      <c r="R164" s="72"/>
      <c r="S164" s="34"/>
      <c r="T164" s="72"/>
      <c r="U164" s="72"/>
      <c r="V164" s="79"/>
      <c r="W164" s="79"/>
      <c r="X164" s="79"/>
      <c r="Y164" s="79"/>
      <c r="Z164" s="72"/>
      <c r="AA164" s="79"/>
      <c r="AB164" s="79"/>
      <c r="AC164" s="79"/>
      <c r="AD164" s="34"/>
      <c r="AE164" s="34"/>
    </row>
    <row r="165" spans="1:31">
      <c r="A165" s="34"/>
      <c r="B165" s="356"/>
      <c r="C165" s="34"/>
      <c r="D165" s="34"/>
      <c r="E165" s="34"/>
      <c r="F165" s="34"/>
      <c r="G165" s="34"/>
      <c r="H165" s="34"/>
      <c r="I165" s="72"/>
      <c r="J165" s="72"/>
      <c r="K165" s="79"/>
      <c r="L165" s="79"/>
      <c r="M165" s="34"/>
      <c r="N165" s="72"/>
      <c r="O165" s="72"/>
      <c r="P165" s="72"/>
      <c r="Q165" s="72"/>
      <c r="R165" s="72"/>
      <c r="S165" s="34"/>
      <c r="T165" s="72"/>
      <c r="U165" s="72"/>
      <c r="V165" s="79"/>
      <c r="W165" s="79"/>
      <c r="X165" s="79"/>
      <c r="Y165" s="79"/>
      <c r="Z165" s="72"/>
      <c r="AA165" s="79"/>
      <c r="AB165" s="79"/>
      <c r="AC165" s="79"/>
      <c r="AD165" s="34"/>
      <c r="AE165" s="34"/>
    </row>
    <row r="166" spans="1:31">
      <c r="A166" s="34"/>
      <c r="B166" s="356"/>
      <c r="C166" s="34"/>
      <c r="D166" s="34"/>
      <c r="E166" s="34"/>
      <c r="F166" s="34"/>
      <c r="G166" s="34"/>
      <c r="H166" s="34"/>
      <c r="I166" s="72"/>
      <c r="J166" s="72"/>
      <c r="K166" s="79"/>
      <c r="L166" s="79"/>
      <c r="M166" s="34"/>
      <c r="N166" s="72"/>
      <c r="O166" s="72"/>
      <c r="P166" s="72"/>
      <c r="Q166" s="72"/>
      <c r="R166" s="72"/>
      <c r="S166" s="34"/>
      <c r="T166" s="72"/>
      <c r="U166" s="72"/>
      <c r="V166" s="79"/>
      <c r="W166" s="79"/>
      <c r="X166" s="79"/>
      <c r="Y166" s="79"/>
      <c r="Z166" s="72"/>
      <c r="AA166" s="79"/>
      <c r="AB166" s="79"/>
      <c r="AC166" s="79"/>
      <c r="AD166" s="34"/>
      <c r="AE166" s="34"/>
    </row>
    <row r="167" spans="1:31">
      <c r="A167" s="34"/>
      <c r="B167" s="356"/>
      <c r="C167" s="34"/>
      <c r="D167" s="34"/>
      <c r="E167" s="34"/>
      <c r="F167" s="34"/>
      <c r="G167" s="34"/>
      <c r="H167" s="34"/>
      <c r="I167" s="72"/>
      <c r="J167" s="72"/>
      <c r="K167" s="79"/>
      <c r="L167" s="79"/>
      <c r="M167" s="34"/>
      <c r="N167" s="72"/>
      <c r="O167" s="72"/>
      <c r="P167" s="72"/>
      <c r="Q167" s="72"/>
      <c r="R167" s="72"/>
      <c r="S167" s="34"/>
      <c r="T167" s="72"/>
      <c r="U167" s="72"/>
      <c r="V167" s="79"/>
      <c r="W167" s="79"/>
      <c r="X167" s="79"/>
      <c r="Y167" s="79"/>
      <c r="Z167" s="72"/>
      <c r="AA167" s="79"/>
      <c r="AB167" s="79"/>
      <c r="AC167" s="79"/>
      <c r="AD167" s="34"/>
      <c r="AE167" s="34"/>
    </row>
    <row r="168" spans="1:31">
      <c r="A168" s="34"/>
      <c r="B168" s="356"/>
      <c r="C168" s="34"/>
      <c r="D168" s="34"/>
      <c r="E168" s="34"/>
      <c r="F168" s="34"/>
      <c r="G168" s="34"/>
      <c r="H168" s="34"/>
      <c r="I168" s="72"/>
      <c r="J168" s="72"/>
      <c r="K168" s="79"/>
      <c r="L168" s="79"/>
      <c r="M168" s="34"/>
      <c r="N168" s="72"/>
      <c r="O168" s="72"/>
      <c r="P168" s="72"/>
      <c r="Q168" s="72"/>
      <c r="R168" s="72"/>
      <c r="S168" s="34"/>
      <c r="T168" s="72"/>
      <c r="U168" s="72"/>
      <c r="V168" s="79"/>
      <c r="W168" s="79"/>
      <c r="X168" s="79"/>
      <c r="Y168" s="79"/>
      <c r="Z168" s="72"/>
      <c r="AA168" s="79"/>
      <c r="AB168" s="79"/>
      <c r="AC168" s="79"/>
      <c r="AD168" s="34"/>
      <c r="AE168" s="34"/>
    </row>
    <row r="169" spans="1:31">
      <c r="A169" s="34"/>
      <c r="B169" s="356"/>
      <c r="C169" s="34"/>
      <c r="D169" s="34"/>
      <c r="E169" s="34"/>
      <c r="F169" s="34"/>
      <c r="G169" s="34"/>
      <c r="H169" s="34"/>
      <c r="I169" s="72"/>
      <c r="J169" s="72"/>
      <c r="K169" s="79"/>
      <c r="L169" s="79"/>
      <c r="M169" s="34"/>
      <c r="N169" s="72"/>
      <c r="O169" s="72"/>
      <c r="P169" s="72"/>
      <c r="Q169" s="72"/>
      <c r="R169" s="72"/>
      <c r="S169" s="34"/>
      <c r="T169" s="72"/>
      <c r="U169" s="72"/>
      <c r="V169" s="79"/>
      <c r="W169" s="79"/>
      <c r="X169" s="79"/>
      <c r="Y169" s="79"/>
      <c r="Z169" s="72"/>
      <c r="AA169" s="79"/>
      <c r="AB169" s="79"/>
      <c r="AC169" s="79"/>
      <c r="AD169" s="34"/>
      <c r="AE169" s="34"/>
    </row>
    <row r="170" spans="1:31">
      <c r="A170" s="34"/>
      <c r="B170" s="356"/>
      <c r="C170" s="34"/>
      <c r="D170" s="34"/>
      <c r="E170" s="34"/>
      <c r="F170" s="34"/>
      <c r="G170" s="34"/>
      <c r="H170" s="34"/>
      <c r="I170" s="72"/>
      <c r="J170" s="72"/>
      <c r="K170" s="79"/>
      <c r="L170" s="79"/>
      <c r="M170" s="34"/>
      <c r="N170" s="72"/>
      <c r="O170" s="72"/>
      <c r="P170" s="72"/>
      <c r="Q170" s="72"/>
      <c r="R170" s="72"/>
      <c r="S170" s="34"/>
      <c r="T170" s="72"/>
      <c r="U170" s="72"/>
      <c r="V170" s="79"/>
      <c r="W170" s="79"/>
      <c r="X170" s="79"/>
      <c r="Y170" s="79"/>
      <c r="Z170" s="72"/>
      <c r="AA170" s="79"/>
      <c r="AB170" s="79"/>
      <c r="AC170" s="79"/>
      <c r="AD170" s="34"/>
      <c r="AE170" s="34"/>
    </row>
    <row r="171" spans="1:31">
      <c r="A171" s="34"/>
      <c r="B171" s="356"/>
      <c r="C171" s="34"/>
      <c r="D171" s="34"/>
      <c r="E171" s="34"/>
      <c r="F171" s="34"/>
      <c r="G171" s="34"/>
      <c r="H171" s="34"/>
      <c r="I171" s="72"/>
      <c r="J171" s="72"/>
      <c r="K171" s="79"/>
      <c r="L171" s="79"/>
      <c r="M171" s="34"/>
      <c r="N171" s="72"/>
      <c r="O171" s="72"/>
      <c r="P171" s="72"/>
      <c r="Q171" s="72"/>
      <c r="R171" s="72"/>
      <c r="S171" s="34"/>
      <c r="T171" s="72"/>
      <c r="U171" s="72"/>
      <c r="V171" s="79"/>
      <c r="W171" s="79"/>
      <c r="X171" s="79"/>
      <c r="Y171" s="79"/>
      <c r="Z171" s="72"/>
      <c r="AA171" s="79"/>
      <c r="AB171" s="79"/>
      <c r="AC171" s="79"/>
      <c r="AD171" s="34"/>
      <c r="AE171" s="34"/>
    </row>
    <row r="172" spans="1:31">
      <c r="A172" s="34"/>
      <c r="B172" s="356"/>
      <c r="C172" s="34"/>
      <c r="D172" s="34"/>
      <c r="E172" s="34"/>
      <c r="F172" s="34"/>
      <c r="G172" s="34"/>
      <c r="H172" s="34"/>
      <c r="I172" s="72"/>
      <c r="J172" s="72"/>
      <c r="K172" s="79"/>
      <c r="L172" s="79"/>
      <c r="M172" s="34"/>
      <c r="N172" s="72"/>
      <c r="O172" s="72"/>
      <c r="P172" s="72"/>
      <c r="Q172" s="72"/>
      <c r="R172" s="72"/>
      <c r="S172" s="34"/>
      <c r="T172" s="72"/>
      <c r="U172" s="72"/>
      <c r="V172" s="79"/>
      <c r="W172" s="79"/>
      <c r="X172" s="79"/>
      <c r="Y172" s="79"/>
      <c r="Z172" s="72"/>
      <c r="AA172" s="79"/>
      <c r="AB172" s="79"/>
      <c r="AC172" s="79"/>
      <c r="AD172" s="34"/>
      <c r="AE172" s="34"/>
    </row>
    <row r="173" spans="1:31">
      <c r="A173" s="34"/>
      <c r="B173" s="356"/>
      <c r="C173" s="34"/>
      <c r="D173" s="34"/>
      <c r="E173" s="34"/>
      <c r="F173" s="34"/>
      <c r="G173" s="34"/>
      <c r="H173" s="34"/>
      <c r="I173" s="72"/>
      <c r="J173" s="72"/>
      <c r="K173" s="79"/>
      <c r="L173" s="79"/>
      <c r="M173" s="34"/>
      <c r="N173" s="72"/>
      <c r="O173" s="72"/>
      <c r="P173" s="72"/>
      <c r="Q173" s="72"/>
      <c r="R173" s="72"/>
      <c r="S173" s="34"/>
      <c r="T173" s="72"/>
      <c r="U173" s="72"/>
      <c r="V173" s="79"/>
      <c r="W173" s="79"/>
      <c r="X173" s="79"/>
      <c r="Y173" s="79"/>
      <c r="Z173" s="72"/>
      <c r="AA173" s="79"/>
      <c r="AB173" s="79"/>
      <c r="AC173" s="79"/>
      <c r="AD173" s="34"/>
      <c r="AE173" s="34"/>
    </row>
    <row r="174" spans="1:31">
      <c r="A174" s="34"/>
      <c r="B174" s="356"/>
      <c r="C174" s="34"/>
      <c r="D174" s="34"/>
      <c r="E174" s="34"/>
      <c r="F174" s="34"/>
      <c r="G174" s="34"/>
      <c r="H174" s="34"/>
      <c r="I174" s="72"/>
      <c r="J174" s="72"/>
      <c r="K174" s="79"/>
      <c r="L174" s="79"/>
      <c r="M174" s="34"/>
      <c r="N174" s="72"/>
      <c r="O174" s="72"/>
      <c r="P174" s="72"/>
      <c r="Q174" s="72"/>
      <c r="R174" s="72"/>
      <c r="S174" s="34"/>
      <c r="T174" s="72"/>
      <c r="U174" s="72"/>
      <c r="V174" s="79"/>
      <c r="W174" s="79"/>
      <c r="X174" s="79"/>
      <c r="Y174" s="79"/>
      <c r="Z174" s="72"/>
      <c r="AA174" s="79"/>
      <c r="AB174" s="79"/>
      <c r="AC174" s="79"/>
      <c r="AD174" s="34"/>
      <c r="AE174" s="34"/>
    </row>
    <row r="175" spans="1:31">
      <c r="A175" s="34"/>
      <c r="B175" s="356"/>
      <c r="C175" s="34"/>
      <c r="D175" s="34"/>
      <c r="E175" s="34"/>
      <c r="F175" s="34"/>
      <c r="G175" s="34"/>
      <c r="H175" s="34"/>
      <c r="I175" s="72"/>
      <c r="J175" s="72"/>
      <c r="K175" s="79"/>
      <c r="L175" s="79"/>
      <c r="M175" s="34"/>
      <c r="N175" s="72"/>
      <c r="O175" s="72"/>
      <c r="P175" s="72"/>
      <c r="Q175" s="72"/>
      <c r="R175" s="72"/>
      <c r="S175" s="34"/>
      <c r="T175" s="72"/>
      <c r="U175" s="72"/>
      <c r="V175" s="79"/>
      <c r="W175" s="79"/>
      <c r="X175" s="79"/>
      <c r="Y175" s="79"/>
      <c r="Z175" s="72"/>
      <c r="AA175" s="79"/>
      <c r="AB175" s="79"/>
      <c r="AC175" s="79"/>
      <c r="AD175" s="34"/>
      <c r="AE175" s="34"/>
    </row>
    <row r="176" spans="1:31">
      <c r="A176" s="34"/>
      <c r="B176" s="356"/>
      <c r="C176" s="34"/>
      <c r="D176" s="34"/>
      <c r="E176" s="34"/>
      <c r="F176" s="34"/>
      <c r="G176" s="34"/>
      <c r="H176" s="34"/>
      <c r="I176" s="72"/>
      <c r="J176" s="72"/>
      <c r="K176" s="79"/>
      <c r="L176" s="79"/>
      <c r="M176" s="34"/>
      <c r="N176" s="72"/>
      <c r="O176" s="72"/>
      <c r="P176" s="72"/>
      <c r="Q176" s="72"/>
      <c r="R176" s="72"/>
      <c r="S176" s="34"/>
      <c r="T176" s="72"/>
      <c r="U176" s="72"/>
      <c r="V176" s="79"/>
      <c r="W176" s="79"/>
      <c r="X176" s="79"/>
      <c r="Y176" s="79"/>
      <c r="Z176" s="72"/>
      <c r="AA176" s="79"/>
      <c r="AB176" s="79"/>
      <c r="AC176" s="79"/>
      <c r="AD176" s="34"/>
      <c r="AE176" s="34"/>
    </row>
    <row r="177" spans="1:31">
      <c r="A177" s="34"/>
      <c r="B177" s="356"/>
      <c r="C177" s="34"/>
      <c r="D177" s="34"/>
      <c r="E177" s="34"/>
      <c r="F177" s="34"/>
      <c r="G177" s="34"/>
      <c r="H177" s="34"/>
      <c r="I177" s="72"/>
      <c r="J177" s="72"/>
      <c r="K177" s="79"/>
      <c r="L177" s="79"/>
      <c r="M177" s="34"/>
      <c r="N177" s="72"/>
      <c r="O177" s="72"/>
      <c r="P177" s="72"/>
      <c r="Q177" s="72"/>
      <c r="R177" s="72"/>
      <c r="S177" s="34"/>
      <c r="T177" s="72"/>
      <c r="U177" s="72"/>
      <c r="V177" s="79"/>
      <c r="W177" s="79"/>
      <c r="X177" s="79"/>
      <c r="Y177" s="79"/>
      <c r="Z177" s="72"/>
      <c r="AA177" s="79"/>
      <c r="AB177" s="79"/>
      <c r="AC177" s="79"/>
      <c r="AD177" s="34"/>
      <c r="AE177" s="34"/>
    </row>
    <row r="178" spans="1:31">
      <c r="A178" s="34"/>
      <c r="B178" s="356"/>
      <c r="C178" s="34"/>
      <c r="D178" s="34"/>
      <c r="E178" s="34"/>
      <c r="F178" s="34"/>
      <c r="G178" s="34"/>
      <c r="H178" s="34"/>
      <c r="I178" s="72"/>
      <c r="J178" s="72"/>
      <c r="K178" s="79"/>
      <c r="L178" s="79"/>
      <c r="M178" s="34"/>
      <c r="N178" s="72"/>
      <c r="O178" s="72"/>
      <c r="P178" s="72"/>
      <c r="Q178" s="72"/>
      <c r="R178" s="72"/>
      <c r="S178" s="34"/>
      <c r="T178" s="72"/>
      <c r="U178" s="72"/>
      <c r="V178" s="79"/>
      <c r="W178" s="79"/>
      <c r="X178" s="79"/>
      <c r="Y178" s="79"/>
      <c r="Z178" s="72"/>
      <c r="AA178" s="79"/>
      <c r="AB178" s="79"/>
      <c r="AC178" s="79"/>
      <c r="AD178" s="34"/>
      <c r="AE178" s="34"/>
    </row>
    <row r="179" spans="1:31">
      <c r="A179" s="34"/>
      <c r="B179" s="356"/>
      <c r="C179" s="34"/>
      <c r="D179" s="34"/>
      <c r="E179" s="34"/>
      <c r="F179" s="34"/>
      <c r="G179" s="34"/>
      <c r="H179" s="34"/>
      <c r="I179" s="72"/>
      <c r="J179" s="72"/>
      <c r="K179" s="79"/>
      <c r="L179" s="79"/>
      <c r="M179" s="34"/>
      <c r="N179" s="72"/>
      <c r="O179" s="72"/>
      <c r="P179" s="72"/>
      <c r="Q179" s="72"/>
      <c r="R179" s="72"/>
      <c r="S179" s="34"/>
      <c r="T179" s="72"/>
      <c r="U179" s="72"/>
      <c r="V179" s="79"/>
      <c r="W179" s="79"/>
      <c r="X179" s="79"/>
      <c r="Y179" s="79"/>
      <c r="Z179" s="72"/>
      <c r="AA179" s="79"/>
      <c r="AB179" s="79"/>
      <c r="AC179" s="79"/>
      <c r="AD179" s="34"/>
      <c r="AE179" s="34"/>
    </row>
    <row r="180" spans="1:31">
      <c r="A180" s="34"/>
      <c r="B180" s="356"/>
      <c r="C180" s="34"/>
      <c r="D180" s="34"/>
      <c r="E180" s="34"/>
      <c r="F180" s="34"/>
      <c r="G180" s="34"/>
      <c r="H180" s="34"/>
      <c r="I180" s="72"/>
      <c r="J180" s="72"/>
      <c r="K180" s="79"/>
      <c r="L180" s="79"/>
      <c r="M180" s="34"/>
      <c r="N180" s="72"/>
      <c r="O180" s="72"/>
      <c r="P180" s="72"/>
      <c r="Q180" s="72"/>
      <c r="R180" s="72"/>
      <c r="S180" s="34"/>
      <c r="T180" s="72"/>
      <c r="U180" s="72"/>
      <c r="V180" s="79"/>
      <c r="W180" s="79"/>
      <c r="X180" s="79"/>
      <c r="Y180" s="79"/>
      <c r="Z180" s="72"/>
      <c r="AA180" s="79"/>
      <c r="AB180" s="79"/>
      <c r="AC180" s="79"/>
      <c r="AD180" s="34"/>
      <c r="AE180" s="34"/>
    </row>
    <row r="181" spans="1:31">
      <c r="A181" s="34"/>
      <c r="B181" s="356"/>
      <c r="C181" s="34"/>
      <c r="D181" s="34"/>
      <c r="E181" s="34"/>
      <c r="F181" s="34"/>
      <c r="G181" s="34"/>
      <c r="H181" s="34"/>
      <c r="I181" s="72"/>
      <c r="J181" s="72"/>
      <c r="K181" s="79"/>
      <c r="L181" s="79"/>
      <c r="M181" s="34"/>
      <c r="N181" s="72"/>
      <c r="O181" s="72"/>
      <c r="P181" s="72"/>
      <c r="Q181" s="72"/>
      <c r="R181" s="72"/>
      <c r="S181" s="34"/>
      <c r="T181" s="72"/>
      <c r="U181" s="72"/>
      <c r="V181" s="79"/>
      <c r="W181" s="79"/>
      <c r="X181" s="79"/>
      <c r="Y181" s="79"/>
      <c r="Z181" s="72"/>
      <c r="AA181" s="79"/>
      <c r="AB181" s="79"/>
      <c r="AC181" s="79"/>
      <c r="AD181" s="34"/>
      <c r="AE181" s="34"/>
    </row>
    <row r="182" spans="1:31">
      <c r="A182" s="34"/>
      <c r="B182" s="356"/>
      <c r="C182" s="34"/>
      <c r="D182" s="34"/>
      <c r="E182" s="34"/>
      <c r="F182" s="34"/>
      <c r="G182" s="34"/>
      <c r="H182" s="34"/>
      <c r="I182" s="72"/>
      <c r="J182" s="72"/>
      <c r="K182" s="79"/>
      <c r="L182" s="79"/>
      <c r="M182" s="34"/>
      <c r="N182" s="72"/>
      <c r="O182" s="72"/>
      <c r="P182" s="72"/>
      <c r="Q182" s="72"/>
      <c r="R182" s="72"/>
      <c r="S182" s="34"/>
      <c r="T182" s="72"/>
      <c r="U182" s="72"/>
      <c r="V182" s="79"/>
      <c r="W182" s="79"/>
      <c r="X182" s="79"/>
      <c r="Y182" s="79"/>
      <c r="Z182" s="72"/>
      <c r="AA182" s="79"/>
      <c r="AB182" s="79"/>
      <c r="AC182" s="79"/>
      <c r="AD182" s="34"/>
      <c r="AE182" s="34"/>
    </row>
    <row r="183" spans="1:31">
      <c r="A183" s="34"/>
      <c r="B183" s="356"/>
      <c r="C183" s="34"/>
      <c r="D183" s="34"/>
      <c r="E183" s="34"/>
      <c r="F183" s="34"/>
      <c r="G183" s="34"/>
      <c r="H183" s="34"/>
      <c r="I183" s="72"/>
      <c r="J183" s="72"/>
      <c r="K183" s="79"/>
      <c r="L183" s="79"/>
      <c r="M183" s="34"/>
      <c r="N183" s="72"/>
      <c r="O183" s="72"/>
      <c r="P183" s="72"/>
      <c r="Q183" s="72"/>
      <c r="R183" s="72"/>
      <c r="S183" s="34"/>
      <c r="T183" s="72"/>
      <c r="U183" s="72"/>
      <c r="V183" s="79"/>
      <c r="W183" s="79"/>
      <c r="X183" s="79"/>
      <c r="Y183" s="79"/>
      <c r="Z183" s="72"/>
      <c r="AA183" s="79"/>
      <c r="AB183" s="79"/>
      <c r="AC183" s="79"/>
      <c r="AD183" s="34"/>
      <c r="AE183" s="34"/>
    </row>
    <row r="184" spans="1:31">
      <c r="A184" s="34"/>
      <c r="B184" s="356"/>
      <c r="C184" s="34"/>
      <c r="D184" s="34"/>
      <c r="E184" s="34"/>
      <c r="F184" s="34"/>
      <c r="G184" s="34"/>
      <c r="H184" s="34"/>
      <c r="I184" s="72"/>
      <c r="J184" s="72"/>
      <c r="K184" s="79"/>
      <c r="L184" s="79"/>
      <c r="M184" s="34"/>
      <c r="N184" s="72"/>
      <c r="O184" s="72"/>
      <c r="P184" s="72"/>
      <c r="Q184" s="72"/>
      <c r="R184" s="72"/>
      <c r="S184" s="34"/>
      <c r="T184" s="72"/>
      <c r="U184" s="72"/>
      <c r="V184" s="79"/>
      <c r="W184" s="79"/>
      <c r="X184" s="79"/>
      <c r="Y184" s="79"/>
      <c r="Z184" s="72"/>
      <c r="AA184" s="79"/>
      <c r="AB184" s="79"/>
      <c r="AC184" s="79"/>
      <c r="AD184" s="34"/>
      <c r="AE184" s="34"/>
    </row>
    <row r="185" spans="1:31">
      <c r="A185" s="34"/>
      <c r="B185" s="356"/>
      <c r="C185" s="34"/>
      <c r="D185" s="34"/>
      <c r="E185" s="34"/>
      <c r="F185" s="34"/>
      <c r="G185" s="34"/>
      <c r="H185" s="34"/>
      <c r="I185" s="72"/>
      <c r="J185" s="72"/>
      <c r="K185" s="79"/>
      <c r="L185" s="79"/>
      <c r="M185" s="34"/>
      <c r="N185" s="72"/>
      <c r="O185" s="72"/>
      <c r="P185" s="72"/>
      <c r="Q185" s="72"/>
      <c r="R185" s="72"/>
      <c r="S185" s="34"/>
      <c r="T185" s="72"/>
      <c r="U185" s="72"/>
      <c r="V185" s="79"/>
      <c r="W185" s="79"/>
      <c r="X185" s="79"/>
      <c r="Y185" s="79"/>
      <c r="Z185" s="72"/>
      <c r="AA185" s="79"/>
      <c r="AB185" s="79"/>
      <c r="AC185" s="79"/>
      <c r="AD185" s="34"/>
      <c r="AE185" s="34"/>
    </row>
    <row r="186" spans="1:31">
      <c r="A186" s="34"/>
      <c r="B186" s="356"/>
      <c r="C186" s="34"/>
      <c r="D186" s="34"/>
      <c r="E186" s="34"/>
      <c r="F186" s="34"/>
      <c r="G186" s="34"/>
      <c r="H186" s="34"/>
      <c r="I186" s="72"/>
      <c r="J186" s="72"/>
      <c r="K186" s="79"/>
      <c r="L186" s="79"/>
      <c r="M186" s="34"/>
      <c r="N186" s="72"/>
      <c r="O186" s="72"/>
      <c r="P186" s="72"/>
      <c r="Q186" s="72"/>
      <c r="R186" s="72"/>
      <c r="S186" s="34"/>
      <c r="T186" s="72"/>
      <c r="U186" s="72"/>
      <c r="V186" s="79"/>
      <c r="W186" s="79"/>
      <c r="X186" s="79"/>
      <c r="Y186" s="79"/>
      <c r="Z186" s="72"/>
      <c r="AA186" s="79"/>
      <c r="AB186" s="79"/>
      <c r="AC186" s="79"/>
      <c r="AD186" s="34"/>
      <c r="AE186" s="34"/>
    </row>
    <row r="187" spans="1:31">
      <c r="A187" s="34"/>
      <c r="B187" s="356"/>
      <c r="C187" s="34"/>
      <c r="D187" s="34"/>
      <c r="E187" s="34"/>
      <c r="F187" s="34"/>
      <c r="G187" s="34"/>
      <c r="H187" s="34"/>
      <c r="I187" s="72"/>
      <c r="J187" s="72"/>
      <c r="K187" s="79"/>
      <c r="L187" s="79"/>
      <c r="M187" s="34"/>
      <c r="N187" s="72"/>
      <c r="O187" s="72"/>
      <c r="P187" s="72"/>
      <c r="Q187" s="72"/>
      <c r="R187" s="72"/>
      <c r="S187" s="34"/>
      <c r="T187" s="72"/>
      <c r="U187" s="72"/>
      <c r="V187" s="79"/>
      <c r="W187" s="79"/>
      <c r="X187" s="79"/>
      <c r="Y187" s="79"/>
      <c r="Z187" s="72"/>
      <c r="AA187" s="79"/>
      <c r="AB187" s="79"/>
      <c r="AC187" s="79"/>
      <c r="AD187" s="34"/>
      <c r="AE187" s="34"/>
    </row>
    <row r="188" spans="1:31">
      <c r="A188" s="34"/>
      <c r="B188" s="356"/>
      <c r="C188" s="34"/>
      <c r="D188" s="34"/>
      <c r="E188" s="34"/>
      <c r="F188" s="34"/>
      <c r="G188" s="34"/>
      <c r="H188" s="34"/>
      <c r="I188" s="72"/>
      <c r="J188" s="72"/>
      <c r="K188" s="79"/>
      <c r="L188" s="79"/>
      <c r="M188" s="34"/>
      <c r="N188" s="72"/>
      <c r="O188" s="72"/>
      <c r="P188" s="72"/>
      <c r="Q188" s="72"/>
      <c r="R188" s="72"/>
      <c r="S188" s="34"/>
      <c r="T188" s="72"/>
      <c r="U188" s="72"/>
      <c r="V188" s="79"/>
      <c r="W188" s="79"/>
      <c r="X188" s="79"/>
      <c r="Y188" s="79"/>
      <c r="Z188" s="72"/>
      <c r="AA188" s="79"/>
      <c r="AB188" s="79"/>
      <c r="AC188" s="79"/>
      <c r="AD188" s="34"/>
      <c r="AE188" s="34"/>
    </row>
    <row r="189" spans="1:31">
      <c r="S189" s="34"/>
      <c r="U189" s="72"/>
      <c r="W189" s="79"/>
      <c r="X189" s="79"/>
      <c r="Y189" s="79"/>
      <c r="AA189" s="79"/>
      <c r="AB189" s="79"/>
      <c r="AC189" s="79"/>
      <c r="AD189" s="34"/>
      <c r="AE189" s="34"/>
    </row>
    <row r="190" spans="1:31">
      <c r="S190" s="34"/>
      <c r="U190" s="72"/>
      <c r="W190" s="79"/>
      <c r="X190" s="79"/>
      <c r="Y190" s="79"/>
      <c r="AA190" s="79"/>
      <c r="AB190" s="79"/>
    </row>
    <row r="191" spans="1:31">
      <c r="S191" s="34"/>
      <c r="U191" s="72"/>
      <c r="W191" s="79"/>
      <c r="X191" s="79"/>
      <c r="Y191" s="79"/>
      <c r="AA191" s="79"/>
      <c r="AB191" s="79"/>
    </row>
    <row r="192" spans="1:31">
      <c r="S192" s="34"/>
      <c r="U192" s="72"/>
      <c r="W192" s="79"/>
      <c r="X192" s="79"/>
      <c r="Y192" s="79"/>
      <c r="AA192" s="79"/>
      <c r="AB192" s="79"/>
    </row>
    <row r="193" spans="19:28">
      <c r="S193" s="34"/>
      <c r="U193" s="72"/>
      <c r="W193" s="79"/>
      <c r="X193" s="79"/>
      <c r="Y193" s="79"/>
      <c r="AA193" s="79"/>
      <c r="AB193" s="79"/>
    </row>
    <row r="194" spans="19:28">
      <c r="S194" s="34"/>
      <c r="U194" s="72"/>
      <c r="W194" s="79"/>
      <c r="X194" s="79"/>
      <c r="Y194" s="79"/>
      <c r="AA194" s="79"/>
      <c r="AB194" s="79"/>
    </row>
    <row r="195" spans="19:28">
      <c r="S195" s="34"/>
      <c r="U195" s="72"/>
      <c r="W195" s="79"/>
      <c r="X195" s="79"/>
      <c r="Y195" s="79"/>
      <c r="AA195" s="79"/>
      <c r="AB195" s="79"/>
    </row>
    <row r="196" spans="19:28">
      <c r="S196" s="34"/>
      <c r="U196" s="72"/>
      <c r="W196" s="79"/>
      <c r="X196" s="79"/>
      <c r="Y196" s="79"/>
      <c r="AA196" s="79"/>
      <c r="AB196" s="79"/>
    </row>
    <row r="197" spans="19:28">
      <c r="S197" s="34"/>
      <c r="U197" s="72"/>
      <c r="W197" s="79"/>
      <c r="X197" s="79"/>
      <c r="Y197" s="79"/>
      <c r="AA197" s="79"/>
      <c r="AB197" s="79"/>
    </row>
    <row r="198" spans="19:28">
      <c r="S198" s="34"/>
      <c r="U198" s="72"/>
      <c r="W198" s="79"/>
      <c r="X198" s="79"/>
      <c r="Y198" s="79"/>
      <c r="AA198" s="79"/>
      <c r="AB198" s="79"/>
    </row>
    <row r="199" spans="19:28">
      <c r="S199" s="34"/>
      <c r="U199" s="72"/>
      <c r="W199" s="79"/>
      <c r="X199" s="79"/>
      <c r="Y199" s="79"/>
      <c r="AA199" s="79"/>
      <c r="AB199" s="79"/>
    </row>
    <row r="200" spans="19:28">
      <c r="S200" s="34"/>
      <c r="U200" s="72"/>
      <c r="W200" s="79"/>
      <c r="X200" s="79"/>
      <c r="Y200" s="79"/>
      <c r="AA200" s="79"/>
      <c r="AB200" s="79"/>
    </row>
    <row r="201" spans="19:28">
      <c r="S201" s="34"/>
      <c r="U201" s="72"/>
      <c r="W201" s="79"/>
      <c r="X201" s="79"/>
      <c r="Y201" s="79"/>
      <c r="AA201" s="79"/>
      <c r="AB201" s="79"/>
    </row>
    <row r="202" spans="19:28">
      <c r="S202" s="34"/>
      <c r="U202" s="72"/>
      <c r="W202" s="79"/>
      <c r="X202" s="79"/>
      <c r="Y202" s="79"/>
      <c r="AA202" s="79"/>
      <c r="AB202" s="79"/>
    </row>
    <row r="203" spans="19:28">
      <c r="S203" s="34"/>
      <c r="U203" s="72"/>
      <c r="W203" s="79"/>
      <c r="X203" s="79"/>
      <c r="Y203" s="79"/>
      <c r="AA203" s="79"/>
      <c r="AB203" s="79"/>
    </row>
    <row r="204" spans="19:28">
      <c r="S204" s="34"/>
      <c r="U204" s="72"/>
      <c r="W204" s="79"/>
      <c r="X204" s="79"/>
      <c r="Y204" s="79"/>
      <c r="AA204" s="79"/>
      <c r="AB204" s="79"/>
    </row>
    <row r="205" spans="19:28">
      <c r="S205" s="34"/>
      <c r="U205" s="72"/>
      <c r="W205" s="79"/>
      <c r="X205" s="79"/>
      <c r="Y205" s="79"/>
      <c r="AA205" s="79"/>
      <c r="AB205" s="79"/>
    </row>
    <row r="206" spans="19:28">
      <c r="S206" s="34"/>
      <c r="U206" s="72"/>
      <c r="W206" s="79"/>
      <c r="X206" s="79"/>
      <c r="Y206" s="79"/>
      <c r="AA206" s="79"/>
      <c r="AB206" s="79"/>
    </row>
    <row r="207" spans="19:28">
      <c r="S207" s="34"/>
      <c r="U207" s="72"/>
      <c r="W207" s="79"/>
      <c r="X207" s="79"/>
      <c r="Y207" s="79"/>
      <c r="AA207" s="79"/>
      <c r="AB207" s="79"/>
    </row>
    <row r="208" spans="19:28">
      <c r="S208" s="34"/>
      <c r="U208" s="72"/>
      <c r="W208" s="79"/>
      <c r="X208" s="79"/>
      <c r="Y208" s="79"/>
      <c r="AA208" s="79"/>
      <c r="AB208" s="79"/>
    </row>
    <row r="209" spans="19:28">
      <c r="S209" s="34"/>
      <c r="U209" s="72"/>
      <c r="W209" s="79"/>
      <c r="X209" s="79"/>
      <c r="Y209" s="79"/>
      <c r="AA209" s="79"/>
      <c r="AB209" s="79"/>
    </row>
    <row r="210" spans="19:28">
      <c r="S210" s="34"/>
      <c r="U210" s="72"/>
      <c r="W210" s="79"/>
      <c r="X210" s="79"/>
      <c r="Y210" s="79"/>
      <c r="AA210" s="79"/>
      <c r="AB210" s="79"/>
    </row>
    <row r="211" spans="19:28">
      <c r="S211" s="34"/>
      <c r="U211" s="72"/>
      <c r="W211" s="79"/>
      <c r="X211" s="79"/>
      <c r="Y211" s="79"/>
      <c r="AA211" s="79"/>
      <c r="AB211" s="79"/>
    </row>
    <row r="212" spans="19:28">
      <c r="S212" s="34"/>
      <c r="U212" s="72"/>
      <c r="W212" s="79"/>
      <c r="X212" s="79"/>
      <c r="Y212" s="79"/>
      <c r="AA212" s="79"/>
      <c r="AB212" s="79"/>
    </row>
  </sheetData>
  <mergeCells count="1">
    <mergeCell ref="R4:T4"/>
  </mergeCells>
  <conditionalFormatting sqref="AJ28:AJ29">
    <cfRule type="cellIs" dxfId="246" priority="16" stopIfTrue="1" operator="lessThan">
      <formula>0</formula>
    </cfRule>
  </conditionalFormatting>
  <conditionalFormatting sqref="AJ53">
    <cfRule type="cellIs" dxfId="245" priority="18" stopIfTrue="1" operator="greaterThan">
      <formula>0</formula>
    </cfRule>
    <cfRule type="cellIs" dxfId="244" priority="19" stopIfTrue="1" operator="lessThan">
      <formula>0</formula>
    </cfRule>
  </conditionalFormatting>
  <conditionalFormatting sqref="J10:J17">
    <cfRule type="cellIs" dxfId="243" priority="13" operator="lessThan">
      <formula>0</formula>
    </cfRule>
    <cfRule type="cellIs" dxfId="242" priority="14" operator="greaterThan">
      <formula>0</formula>
    </cfRule>
  </conditionalFormatting>
  <conditionalFormatting sqref="N10:N17">
    <cfRule type="cellIs" dxfId="241" priority="11" operator="lessThan">
      <formula>0</formula>
    </cfRule>
    <cfRule type="cellIs" dxfId="240" priority="12" operator="greaterThan">
      <formula>0</formula>
    </cfRule>
  </conditionalFormatting>
  <conditionalFormatting sqref="V10:V17">
    <cfRule type="cellIs" dxfId="239" priority="7" operator="lessThan">
      <formula>0</formula>
    </cfRule>
    <cfRule type="cellIs" dxfId="238" priority="8" operator="greaterThan">
      <formula>0</formula>
    </cfRule>
  </conditionalFormatting>
  <conditionalFormatting sqref="T10:T17">
    <cfRule type="cellIs" dxfId="237" priority="5" operator="lessThan">
      <formula>0</formula>
    </cfRule>
    <cfRule type="cellIs" dxfId="236" priority="6" operator="greaterThan">
      <formula>0</formula>
    </cfRule>
  </conditionalFormatting>
  <conditionalFormatting sqref="Z10:Z17">
    <cfRule type="cellIs" dxfId="235" priority="3" operator="lessThan">
      <formula>0</formula>
    </cfRule>
    <cfRule type="cellIs" dxfId="234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D8B4-7D01-443F-BD12-AE7C218F9BC6}">
  <dimension ref="AH2:AY279"/>
  <sheetViews>
    <sheetView zoomScale="94" zoomScaleNormal="94" workbookViewId="0">
      <selection activeCell="A6" sqref="A6"/>
    </sheetView>
  </sheetViews>
  <sheetFormatPr baseColWidth="10" defaultRowHeight="15"/>
  <cols>
    <col min="40" max="40" width="9.90625" customWidth="1"/>
    <col min="44" max="44" width="14" customWidth="1"/>
    <col min="45" max="45" width="12.54296875" customWidth="1"/>
    <col min="46" max="46" width="10.90625" customWidth="1"/>
  </cols>
  <sheetData>
    <row r="2" spans="34:51" s="198" customFormat="1" ht="31.8">
      <c r="AH2"/>
      <c r="AI2"/>
      <c r="AJ2"/>
      <c r="AK2"/>
      <c r="AL2"/>
    </row>
    <row r="4" spans="34:51" s="180" customFormat="1" ht="19.8">
      <c r="AH4"/>
      <c r="AI4"/>
      <c r="AJ4"/>
      <c r="AK4"/>
      <c r="AL4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7"/>
      <c r="AY4" s="177"/>
    </row>
    <row r="5" spans="34:51" s="180" customFormat="1" ht="19.8">
      <c r="AH5"/>
      <c r="AI5"/>
      <c r="AJ5"/>
      <c r="AK5"/>
      <c r="AL5" s="175"/>
      <c r="AM5" s="175"/>
      <c r="AN5" s="175"/>
      <c r="AO5" s="175"/>
      <c r="AP5" s="175"/>
      <c r="AQ5" s="175"/>
      <c r="AR5" s="175"/>
      <c r="AS5" s="175"/>
      <c r="AT5" s="175"/>
      <c r="AU5" s="177"/>
      <c r="AV5" s="177"/>
    </row>
    <row r="6" spans="34:51" s="180" customFormat="1" ht="19.8">
      <c r="AH6"/>
      <c r="AI6"/>
      <c r="AJ6"/>
      <c r="AK6"/>
      <c r="AL6" s="175"/>
      <c r="AM6" s="175"/>
      <c r="AN6" s="175"/>
      <c r="AO6" s="175"/>
      <c r="AP6" s="175"/>
      <c r="AQ6" s="175"/>
      <c r="AR6" s="175"/>
      <c r="AS6" s="175"/>
      <c r="AT6" s="175"/>
      <c r="AU6" s="177"/>
      <c r="AV6" s="177"/>
    </row>
    <row r="7" spans="34:51" s="180" customFormat="1" ht="19.8">
      <c r="AH7"/>
      <c r="AI7"/>
      <c r="AJ7"/>
      <c r="AK7"/>
      <c r="AL7" s="175"/>
      <c r="AM7" s="175"/>
      <c r="AN7" s="175"/>
      <c r="AO7" s="175"/>
      <c r="AP7" s="175"/>
      <c r="AQ7" s="175"/>
      <c r="AR7" s="175"/>
      <c r="AS7" s="175"/>
      <c r="AT7" s="175"/>
      <c r="AU7" s="177"/>
      <c r="AV7" s="177"/>
    </row>
    <row r="9" spans="34:51" ht="15.6">
      <c r="AK9" s="5"/>
    </row>
    <row r="10" spans="34:51" ht="15.6">
      <c r="AK10" s="5"/>
    </row>
    <row r="11" spans="34:51" ht="15.6">
      <c r="AK11" s="5"/>
    </row>
    <row r="12" spans="34:51" ht="15.6">
      <c r="AK12" s="5"/>
      <c r="AM12" s="2"/>
      <c r="AN12" s="2"/>
      <c r="AO12" s="2"/>
    </row>
    <row r="13" spans="34:51" ht="15.6">
      <c r="AK13" s="5"/>
      <c r="AM13" s="2"/>
      <c r="AN13" s="2"/>
      <c r="AO13" s="4"/>
      <c r="AP13" s="4"/>
      <c r="AQ13" s="4"/>
    </row>
    <row r="14" spans="34:51" ht="15.6">
      <c r="AK14" s="5"/>
      <c r="AM14" s="1"/>
      <c r="AN14" s="1"/>
      <c r="AO14" s="11"/>
      <c r="AP14" s="11"/>
      <c r="AQ14" s="11"/>
    </row>
    <row r="15" spans="34:51" ht="15.6">
      <c r="AK15" s="5"/>
      <c r="AM15" s="1"/>
      <c r="AN15" s="1"/>
      <c r="AO15" s="11"/>
      <c r="AP15" s="11"/>
      <c r="AQ15" s="11"/>
    </row>
    <row r="16" spans="34:51" ht="15.6">
      <c r="AK16" s="5"/>
      <c r="AM16" s="1"/>
      <c r="AN16" s="1"/>
      <c r="AO16" s="11"/>
      <c r="AP16" s="11"/>
      <c r="AQ16" s="11"/>
    </row>
    <row r="17" spans="37:43" ht="15.6">
      <c r="AK17" s="5"/>
      <c r="AM17" s="1"/>
      <c r="AN17" s="1"/>
      <c r="AO17" s="11"/>
      <c r="AP17" s="11"/>
      <c r="AQ17" s="11"/>
    </row>
    <row r="18" spans="37:43" ht="15.6">
      <c r="AK18" s="5"/>
      <c r="AM18" s="1"/>
      <c r="AN18" s="1"/>
      <c r="AO18" s="11"/>
      <c r="AP18" s="11"/>
      <c r="AQ18" s="11"/>
    </row>
    <row r="19" spans="37:43" ht="15.6">
      <c r="AK19" s="5"/>
      <c r="AM19" s="1"/>
      <c r="AN19" s="1"/>
      <c r="AO19" s="11"/>
      <c r="AP19" s="11"/>
      <c r="AQ19" s="11"/>
    </row>
    <row r="20" spans="37:43" ht="15.6">
      <c r="AK20" s="5"/>
      <c r="AM20" s="1"/>
      <c r="AN20" s="1"/>
      <c r="AO20" s="11"/>
      <c r="AP20" s="11"/>
      <c r="AQ20" s="11"/>
    </row>
    <row r="21" spans="37:43" ht="15.6">
      <c r="AK21" s="5"/>
      <c r="AM21" s="1"/>
      <c r="AN21" s="1"/>
      <c r="AO21" s="11"/>
      <c r="AP21" s="11"/>
      <c r="AQ21" s="11"/>
    </row>
    <row r="22" spans="37:43" ht="15.6">
      <c r="AK22" s="5"/>
      <c r="AM22" s="1"/>
      <c r="AN22" s="1"/>
      <c r="AO22" s="11"/>
      <c r="AP22" s="11"/>
      <c r="AQ22" s="11"/>
    </row>
    <row r="23" spans="37:43" ht="15.6">
      <c r="AK23" s="5"/>
      <c r="AM23" s="13"/>
      <c r="AN23" s="13"/>
      <c r="AO23" s="11"/>
      <c r="AP23" s="11"/>
      <c r="AQ23" s="11"/>
    </row>
    <row r="24" spans="37:43" ht="16.5" customHeight="1">
      <c r="AK24" s="5"/>
      <c r="AM24" s="13"/>
      <c r="AN24" s="13"/>
      <c r="AO24" s="11"/>
      <c r="AP24" s="11"/>
      <c r="AQ24" s="11"/>
    </row>
    <row r="25" spans="37:43" ht="16.5" customHeight="1">
      <c r="AK25" s="5"/>
      <c r="AM25" s="13"/>
      <c r="AN25" s="13"/>
      <c r="AO25" s="11"/>
      <c r="AP25" s="11"/>
      <c r="AQ25" s="11"/>
    </row>
    <row r="26" spans="37:43">
      <c r="AM26" s="13"/>
      <c r="AN26" s="13"/>
      <c r="AO26" s="11"/>
      <c r="AP26" s="11"/>
      <c r="AQ26" s="11"/>
    </row>
    <row r="27" spans="37:43" ht="17.25" customHeight="1">
      <c r="AK27" s="5"/>
      <c r="AM27" s="13"/>
      <c r="AN27" s="13"/>
      <c r="AO27" s="11"/>
      <c r="AP27" s="11"/>
      <c r="AQ27" s="11"/>
    </row>
    <row r="28" spans="37:43">
      <c r="AM28" s="13"/>
      <c r="AN28" s="13"/>
      <c r="AO28" s="11"/>
      <c r="AP28" s="11"/>
      <c r="AQ28" s="11"/>
    </row>
    <row r="29" spans="37:43">
      <c r="AM29" s="13"/>
      <c r="AN29" s="13"/>
      <c r="AO29" s="11"/>
      <c r="AP29" s="11"/>
      <c r="AQ29" s="11"/>
    </row>
    <row r="30" spans="37:43" ht="21">
      <c r="AM30" s="54"/>
      <c r="AN30" s="54"/>
      <c r="AO30" s="11"/>
      <c r="AP30" s="11"/>
      <c r="AQ30" s="11"/>
    </row>
    <row r="31" spans="37:43">
      <c r="AK31" s="4"/>
    </row>
    <row r="32" spans="37:43" ht="15.6">
      <c r="AK32" s="19"/>
      <c r="AM32" s="1"/>
      <c r="AN32" s="5"/>
    </row>
    <row r="33" spans="37:37" ht="15.6">
      <c r="AK33" s="19"/>
    </row>
    <row r="34" spans="37:37" ht="15.6">
      <c r="AK34" s="19"/>
    </row>
    <row r="35" spans="37:37" ht="15.6">
      <c r="AK35" s="19"/>
    </row>
    <row r="36" spans="37:37" ht="15.6">
      <c r="AK36" s="19"/>
    </row>
    <row r="37" spans="37:37" ht="15.6">
      <c r="AK37" s="19"/>
    </row>
    <row r="38" spans="37:37" ht="15.6">
      <c r="AK38" s="19"/>
    </row>
    <row r="39" spans="37:37" ht="15.6">
      <c r="AK39" s="19"/>
    </row>
    <row r="40" spans="37:37" ht="15.6">
      <c r="AK40" s="19"/>
    </row>
    <row r="41" spans="37:37" ht="15.6">
      <c r="AK41" s="19"/>
    </row>
    <row r="42" spans="37:37" ht="15.6">
      <c r="AK42" s="19"/>
    </row>
    <row r="43" spans="37:37" ht="15.6">
      <c r="AK43" s="19"/>
    </row>
    <row r="44" spans="37:37" ht="15.6">
      <c r="AK44" s="19"/>
    </row>
    <row r="45" spans="37:37" ht="15.6">
      <c r="AK45" s="19"/>
    </row>
    <row r="46" spans="37:37" ht="15.6">
      <c r="AK46" s="19"/>
    </row>
    <row r="47" spans="37:37" ht="15.6">
      <c r="AK47" s="19"/>
    </row>
    <row r="48" spans="37:37" ht="15.6">
      <c r="AK48" s="19"/>
    </row>
    <row r="50" spans="37:37" ht="15.6">
      <c r="AK50" s="19"/>
    </row>
    <row r="54" spans="37:37">
      <c r="AK54" s="4"/>
    </row>
    <row r="55" spans="37:37" ht="15.6">
      <c r="AK55" s="5"/>
    </row>
    <row r="56" spans="37:37" ht="15.6">
      <c r="AK56" s="5"/>
    </row>
    <row r="57" spans="37:37" ht="15.6">
      <c r="AK57" s="5"/>
    </row>
    <row r="58" spans="37:37" ht="15.6">
      <c r="AK58" s="5"/>
    </row>
    <row r="59" spans="37:37" ht="15.6">
      <c r="AK59" s="5"/>
    </row>
    <row r="60" spans="37:37" ht="15.6">
      <c r="AK60" s="5"/>
    </row>
    <row r="61" spans="37:37" ht="15.6">
      <c r="AK61" s="5"/>
    </row>
    <row r="62" spans="37:37" ht="15.6">
      <c r="AK62" s="5"/>
    </row>
    <row r="63" spans="37:37" ht="15.6">
      <c r="AK63" s="5"/>
    </row>
    <row r="64" spans="37:37" ht="15.6">
      <c r="AK64" s="5"/>
    </row>
    <row r="65" spans="37:37" ht="15.6">
      <c r="AK65" s="5"/>
    </row>
    <row r="66" spans="37:37" ht="15.6">
      <c r="AK66" s="5"/>
    </row>
    <row r="67" spans="37:37" ht="15.6">
      <c r="AK67" s="5"/>
    </row>
    <row r="68" spans="37:37" ht="15.6">
      <c r="AK68" s="5"/>
    </row>
    <row r="69" spans="37:37" ht="15.6">
      <c r="AK69" s="5"/>
    </row>
    <row r="70" spans="37:37" ht="15.6">
      <c r="AK70" s="5"/>
    </row>
    <row r="71" spans="37:37" ht="15.6">
      <c r="AK71" s="5"/>
    </row>
    <row r="73" spans="37:37" ht="15.6">
      <c r="AK73" s="5"/>
    </row>
    <row r="76" spans="37:37" ht="15.6">
      <c r="AK76" s="2"/>
    </row>
    <row r="77" spans="37:37">
      <c r="AK77" s="4"/>
    </row>
    <row r="78" spans="37:37" ht="15.6">
      <c r="AK78" s="5"/>
    </row>
    <row r="79" spans="37:37" ht="15.6">
      <c r="AK79" s="5"/>
    </row>
    <row r="80" spans="37:37" ht="15.6">
      <c r="AK80" s="5"/>
    </row>
    <row r="81" spans="37:37" ht="15.6">
      <c r="AK81" s="5"/>
    </row>
    <row r="82" spans="37:37" ht="15.6">
      <c r="AK82" s="5"/>
    </row>
    <row r="83" spans="37:37" ht="15.6">
      <c r="AK83" s="5"/>
    </row>
    <row r="84" spans="37:37" ht="15.6">
      <c r="AK84" s="5"/>
    </row>
    <row r="85" spans="37:37" ht="15.6">
      <c r="AK85" s="5"/>
    </row>
    <row r="86" spans="37:37" ht="15.6">
      <c r="AK86" s="5"/>
    </row>
    <row r="87" spans="37:37" ht="15.6">
      <c r="AK87" s="5"/>
    </row>
    <row r="88" spans="37:37" ht="15.6">
      <c r="AK88" s="5"/>
    </row>
    <row r="89" spans="37:37" ht="15.6">
      <c r="AK89" s="5"/>
    </row>
    <row r="90" spans="37:37" ht="15.6">
      <c r="AK90" s="5"/>
    </row>
    <row r="91" spans="37:37" ht="15.6">
      <c r="AK91" s="5"/>
    </row>
    <row r="92" spans="37:37" ht="15.6">
      <c r="AK92" s="5"/>
    </row>
    <row r="93" spans="37:37" ht="15.6">
      <c r="AK93" s="5"/>
    </row>
    <row r="94" spans="37:37" ht="15.6">
      <c r="AK94" s="5"/>
    </row>
    <row r="96" spans="37:37" ht="15.6">
      <c r="AK96" s="5"/>
    </row>
    <row r="165" spans="34:43">
      <c r="AK165" s="1"/>
      <c r="AL165" s="1"/>
      <c r="AM165" s="1"/>
      <c r="AN165" s="1"/>
      <c r="AO165" s="1"/>
      <c r="AP165" s="1"/>
    </row>
    <row r="166" spans="34:43">
      <c r="AK166" s="1"/>
      <c r="AL166" s="1"/>
      <c r="AM166" s="1"/>
      <c r="AN166" s="1"/>
      <c r="AO166" s="1"/>
      <c r="AP166" s="1"/>
    </row>
    <row r="167" spans="34:43">
      <c r="AK167" s="1"/>
      <c r="AL167" s="1"/>
      <c r="AM167" s="1"/>
      <c r="AN167" s="1"/>
      <c r="AO167" s="1"/>
      <c r="AP167" s="1"/>
    </row>
    <row r="168" spans="34:43">
      <c r="AK168" s="1"/>
      <c r="AL168" s="1"/>
      <c r="AM168" s="1"/>
      <c r="AN168" s="1"/>
      <c r="AO168" s="1"/>
      <c r="AP168" s="1"/>
    </row>
    <row r="169" spans="34:43">
      <c r="AK169" s="1"/>
      <c r="AL169" s="1"/>
      <c r="AM169" s="1"/>
      <c r="AN169" s="1"/>
      <c r="AO169" s="1"/>
      <c r="AP169" s="1"/>
    </row>
    <row r="170" spans="34:43"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34:43"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34:43"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34:43"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34:43">
      <c r="AH174" s="1"/>
      <c r="AI174" s="1"/>
      <c r="AJ174" s="1"/>
      <c r="AK174" s="1"/>
      <c r="AL174" s="1"/>
      <c r="AM174" s="1"/>
      <c r="AN174" s="1"/>
      <c r="AO174" s="1"/>
      <c r="AP174" s="1"/>
      <c r="AQ174" s="14"/>
    </row>
    <row r="175" spans="34:43">
      <c r="AH175" s="1"/>
      <c r="AI175" s="1"/>
      <c r="AJ175" s="1"/>
      <c r="AK175" s="1"/>
      <c r="AL175" s="1"/>
      <c r="AM175" s="1"/>
      <c r="AN175" s="1"/>
      <c r="AO175" s="1"/>
      <c r="AP175" s="1"/>
      <c r="AQ175" s="14"/>
    </row>
    <row r="176" spans="34:43">
      <c r="AH176" s="1"/>
      <c r="AI176" s="1"/>
      <c r="AJ176" s="1"/>
      <c r="AK176" s="1"/>
      <c r="AL176" s="1"/>
      <c r="AM176" s="1"/>
      <c r="AN176" s="1"/>
      <c r="AO176" s="1"/>
      <c r="AP176" s="1"/>
      <c r="AQ176" s="14"/>
    </row>
    <row r="177" spans="34:43">
      <c r="AH177" s="1"/>
      <c r="AI177" s="1"/>
      <c r="AJ177" s="1"/>
      <c r="AK177" s="1"/>
      <c r="AL177" s="1"/>
      <c r="AM177" s="1"/>
      <c r="AN177" s="1"/>
      <c r="AO177" s="1"/>
      <c r="AP177" s="1"/>
      <c r="AQ177" s="14"/>
    </row>
    <row r="178" spans="34:43">
      <c r="AH178" s="1"/>
      <c r="AI178" s="1"/>
      <c r="AJ178" s="1"/>
      <c r="AK178" s="1"/>
      <c r="AL178" s="1"/>
      <c r="AM178" s="1"/>
      <c r="AN178" s="1"/>
      <c r="AO178" s="1"/>
      <c r="AP178" s="1"/>
      <c r="AQ178" s="14"/>
    </row>
    <row r="179" spans="34:43">
      <c r="AH179" s="1"/>
      <c r="AI179" s="1"/>
      <c r="AJ179" s="1"/>
      <c r="AK179" s="1"/>
      <c r="AL179" s="1"/>
      <c r="AM179" s="1"/>
      <c r="AN179" s="1"/>
      <c r="AO179" s="1"/>
      <c r="AP179" s="1"/>
      <c r="AQ179" s="14"/>
    </row>
    <row r="180" spans="34:43">
      <c r="AH180" s="1"/>
      <c r="AI180" s="1"/>
      <c r="AJ180" s="1"/>
      <c r="AK180" s="1"/>
      <c r="AL180" s="1"/>
      <c r="AM180" s="1"/>
      <c r="AN180" s="1"/>
      <c r="AO180" s="1"/>
      <c r="AP180" s="1"/>
      <c r="AQ180" s="14"/>
    </row>
    <row r="181" spans="34:43">
      <c r="AH181" s="1"/>
      <c r="AI181" s="1"/>
      <c r="AJ181" s="1"/>
      <c r="AK181" s="1"/>
      <c r="AL181" s="1"/>
      <c r="AM181" s="1"/>
      <c r="AN181" s="1"/>
      <c r="AO181" s="1"/>
      <c r="AP181" s="1"/>
      <c r="AQ181" s="14"/>
    </row>
    <row r="182" spans="34:43">
      <c r="AH182" s="1"/>
      <c r="AI182" s="1"/>
      <c r="AJ182" s="1"/>
      <c r="AK182" s="1"/>
      <c r="AL182" s="1"/>
      <c r="AM182" s="1"/>
      <c r="AN182" s="1"/>
      <c r="AO182" s="1"/>
      <c r="AP182" s="1"/>
      <c r="AQ182" s="14"/>
    </row>
    <row r="183" spans="34:43">
      <c r="AH183" s="1"/>
      <c r="AI183" s="1"/>
      <c r="AJ183" s="1"/>
      <c r="AK183" s="1"/>
      <c r="AL183" s="1"/>
      <c r="AM183" s="1"/>
      <c r="AN183" s="1"/>
      <c r="AO183" s="1"/>
      <c r="AP183" s="1"/>
      <c r="AQ183" s="14"/>
    </row>
    <row r="184" spans="34:43">
      <c r="AH184" s="1"/>
      <c r="AI184" s="1"/>
      <c r="AJ184" s="1"/>
      <c r="AK184" s="1"/>
      <c r="AL184" s="1"/>
      <c r="AM184" s="1"/>
      <c r="AN184" s="1"/>
      <c r="AO184" s="1"/>
      <c r="AP184" s="1"/>
      <c r="AQ184" s="14"/>
    </row>
    <row r="185" spans="34:43">
      <c r="AH185" s="1"/>
      <c r="AI185" s="1"/>
      <c r="AJ185" s="1"/>
      <c r="AK185" s="1"/>
      <c r="AL185" s="1"/>
      <c r="AM185" s="1"/>
      <c r="AN185" s="1"/>
      <c r="AO185" s="1"/>
      <c r="AP185" s="1"/>
      <c r="AQ185" s="14"/>
    </row>
    <row r="186" spans="34:43">
      <c r="AH186" s="1"/>
      <c r="AI186" s="1"/>
      <c r="AJ186" s="1"/>
      <c r="AK186" s="1"/>
      <c r="AL186" s="1"/>
      <c r="AM186" s="1"/>
      <c r="AN186" s="1"/>
      <c r="AO186" s="1"/>
      <c r="AP186" s="1"/>
      <c r="AQ186" s="14"/>
    </row>
    <row r="187" spans="34:43">
      <c r="AH187" s="1"/>
      <c r="AI187" s="1"/>
      <c r="AJ187" s="1"/>
      <c r="AK187" s="1"/>
      <c r="AL187" s="1"/>
      <c r="AM187" s="1"/>
      <c r="AN187" s="1"/>
      <c r="AO187" s="1"/>
      <c r="AP187" s="1"/>
      <c r="AQ187" s="14"/>
    </row>
    <row r="188" spans="34:43">
      <c r="AH188" s="1"/>
      <c r="AI188" s="1"/>
      <c r="AJ188" s="1"/>
      <c r="AK188" s="1"/>
      <c r="AL188" s="1"/>
      <c r="AM188" s="1"/>
      <c r="AN188" s="1"/>
      <c r="AO188" s="1"/>
      <c r="AP188" s="1"/>
      <c r="AQ188" s="14"/>
    </row>
    <row r="189" spans="34:43">
      <c r="AH189" s="1"/>
      <c r="AI189" s="1"/>
      <c r="AJ189" s="1"/>
      <c r="AK189" s="1"/>
      <c r="AL189" s="1"/>
      <c r="AM189" s="1"/>
      <c r="AN189" s="1"/>
      <c r="AO189" s="1"/>
      <c r="AP189" s="1"/>
      <c r="AQ189" s="14"/>
    </row>
    <row r="190" spans="34:43">
      <c r="AH190" s="1"/>
      <c r="AI190" s="1"/>
      <c r="AJ190" s="1"/>
      <c r="AK190" s="1"/>
      <c r="AL190" s="1"/>
      <c r="AM190" s="1"/>
      <c r="AN190" s="1"/>
      <c r="AO190" s="1"/>
      <c r="AP190" s="1"/>
      <c r="AQ190" s="14"/>
    </row>
    <row r="191" spans="34:43">
      <c r="AH191" s="1"/>
      <c r="AI191" s="1"/>
      <c r="AJ191" s="1"/>
      <c r="AK191" s="1"/>
      <c r="AL191" s="1"/>
      <c r="AM191" s="1"/>
      <c r="AN191" s="1"/>
      <c r="AO191" s="1"/>
      <c r="AP191" s="1"/>
      <c r="AQ191" s="14"/>
    </row>
    <row r="192" spans="34:43">
      <c r="AH192" s="1"/>
      <c r="AI192" s="1"/>
      <c r="AJ192" s="1"/>
      <c r="AK192" s="1"/>
      <c r="AL192" s="1"/>
      <c r="AM192" s="1"/>
      <c r="AN192" s="1"/>
      <c r="AO192" s="1"/>
      <c r="AP192" s="1"/>
      <c r="AQ192" s="14"/>
    </row>
    <row r="193" spans="34:43">
      <c r="AH193" s="1"/>
      <c r="AI193" s="1"/>
      <c r="AJ193" s="1"/>
      <c r="AK193" s="1"/>
      <c r="AL193" s="1"/>
      <c r="AM193" s="1"/>
      <c r="AN193" s="1"/>
      <c r="AO193" s="1"/>
      <c r="AP193" s="1"/>
      <c r="AQ193" s="14"/>
    </row>
    <row r="194" spans="34:43">
      <c r="AH194" s="1"/>
      <c r="AI194" s="1"/>
      <c r="AJ194" s="1"/>
      <c r="AK194" s="1"/>
      <c r="AL194" s="1"/>
      <c r="AM194" s="1"/>
      <c r="AN194" s="1"/>
      <c r="AO194" s="1"/>
      <c r="AP194" s="1"/>
      <c r="AQ194" s="14"/>
    </row>
    <row r="195" spans="34:43">
      <c r="AH195" s="1"/>
      <c r="AI195" s="1"/>
      <c r="AJ195" s="1"/>
      <c r="AK195" s="1"/>
      <c r="AL195" s="1"/>
      <c r="AM195" s="1"/>
      <c r="AN195" s="1"/>
      <c r="AO195" s="1"/>
      <c r="AP195" s="1"/>
      <c r="AQ195" s="14"/>
    </row>
    <row r="196" spans="34:43">
      <c r="AH196" s="1"/>
      <c r="AI196" s="1"/>
      <c r="AJ196" s="1"/>
      <c r="AK196" s="1"/>
      <c r="AL196" s="1"/>
      <c r="AM196" s="1"/>
      <c r="AN196" s="1"/>
      <c r="AO196" s="1"/>
      <c r="AP196" s="1"/>
      <c r="AQ196" s="14"/>
    </row>
    <row r="197" spans="34:43">
      <c r="AH197" s="1"/>
      <c r="AI197" s="1"/>
      <c r="AJ197" s="1"/>
      <c r="AK197" s="1"/>
      <c r="AL197" s="1"/>
      <c r="AM197" s="1"/>
      <c r="AN197" s="1"/>
      <c r="AO197" s="1"/>
      <c r="AP197" s="1"/>
      <c r="AQ197" s="14"/>
    </row>
    <row r="198" spans="34:43">
      <c r="AH198" s="1"/>
      <c r="AI198" s="1"/>
      <c r="AJ198" s="1"/>
      <c r="AK198" s="1"/>
      <c r="AL198" s="1"/>
      <c r="AM198" s="1"/>
      <c r="AN198" s="1"/>
      <c r="AO198" s="1"/>
      <c r="AP198" s="1"/>
      <c r="AQ198" s="14"/>
    </row>
    <row r="199" spans="34:43">
      <c r="AH199" s="1"/>
      <c r="AI199" s="1"/>
      <c r="AJ199" s="1"/>
      <c r="AK199" s="1"/>
      <c r="AL199" s="1"/>
      <c r="AM199" s="1"/>
      <c r="AN199" s="1"/>
      <c r="AO199" s="1"/>
      <c r="AP199" s="1"/>
      <c r="AQ199" s="14"/>
    </row>
    <row r="200" spans="34:43">
      <c r="AH200" s="1"/>
      <c r="AI200" s="1"/>
      <c r="AJ200" s="1"/>
      <c r="AK200" s="1"/>
      <c r="AL200" s="1"/>
      <c r="AM200" s="1"/>
      <c r="AN200" s="1"/>
      <c r="AO200" s="1"/>
      <c r="AP200" s="1"/>
      <c r="AQ200" s="14"/>
    </row>
    <row r="201" spans="34:43">
      <c r="AH201" s="1"/>
      <c r="AI201" s="1"/>
      <c r="AJ201" s="1"/>
      <c r="AK201" s="1"/>
      <c r="AL201" s="1"/>
      <c r="AM201" s="1"/>
      <c r="AN201" s="1"/>
      <c r="AO201" s="1"/>
      <c r="AP201" s="1"/>
      <c r="AQ201" s="14"/>
    </row>
    <row r="202" spans="34:43">
      <c r="AH202" s="1"/>
      <c r="AI202" s="1"/>
      <c r="AJ202" s="1"/>
      <c r="AK202" s="1"/>
      <c r="AL202" s="1"/>
      <c r="AM202" s="1"/>
      <c r="AN202" s="1"/>
      <c r="AO202" s="1"/>
      <c r="AP202" s="1"/>
      <c r="AQ202" s="14"/>
    </row>
    <row r="203" spans="34:43">
      <c r="AH203" s="1"/>
      <c r="AI203" s="1"/>
      <c r="AJ203" s="1"/>
      <c r="AK203" s="1"/>
      <c r="AL203" s="1"/>
      <c r="AM203" s="1"/>
      <c r="AN203" s="1"/>
      <c r="AO203" s="1"/>
      <c r="AP203" s="1"/>
      <c r="AQ203" s="14"/>
    </row>
    <row r="204" spans="34:43">
      <c r="AH204" s="1"/>
      <c r="AI204" s="1"/>
      <c r="AJ204" s="1"/>
      <c r="AK204" s="1"/>
      <c r="AL204" s="1"/>
      <c r="AM204" s="1"/>
      <c r="AN204" s="1"/>
      <c r="AO204" s="1"/>
      <c r="AP204" s="1"/>
      <c r="AQ204" s="14"/>
    </row>
    <row r="205" spans="34:43">
      <c r="AH205" s="1"/>
      <c r="AI205" s="1"/>
      <c r="AJ205" s="1"/>
      <c r="AK205" s="1"/>
      <c r="AL205" s="1"/>
      <c r="AM205" s="1"/>
      <c r="AN205" s="1"/>
      <c r="AO205" s="1"/>
      <c r="AP205" s="1"/>
      <c r="AQ205" s="14"/>
    </row>
    <row r="206" spans="34:43">
      <c r="AH206" s="1"/>
      <c r="AI206" s="1"/>
      <c r="AJ206" s="1"/>
      <c r="AK206" s="1"/>
      <c r="AL206" s="1"/>
      <c r="AM206" s="1"/>
      <c r="AN206" s="1"/>
      <c r="AO206" s="1"/>
      <c r="AP206" s="1"/>
      <c r="AQ206" s="14"/>
    </row>
    <row r="207" spans="34:43">
      <c r="AH207" s="1"/>
      <c r="AI207" s="1"/>
      <c r="AJ207" s="1"/>
      <c r="AK207" s="1"/>
      <c r="AL207" s="1"/>
      <c r="AM207" s="1"/>
      <c r="AN207" s="1"/>
      <c r="AO207" s="1"/>
      <c r="AP207" s="1"/>
      <c r="AQ207" s="14"/>
    </row>
    <row r="208" spans="34:43">
      <c r="AH208" s="1"/>
      <c r="AI208" s="1"/>
      <c r="AJ208" s="1"/>
      <c r="AK208" s="1"/>
      <c r="AL208" s="1"/>
      <c r="AM208" s="1"/>
      <c r="AN208" s="1"/>
      <c r="AO208" s="1"/>
      <c r="AP208" s="1"/>
      <c r="AQ208" s="14"/>
    </row>
    <row r="209" spans="34:43">
      <c r="AH209" s="1"/>
      <c r="AI209" s="1"/>
      <c r="AJ209" s="1"/>
      <c r="AK209" s="1"/>
      <c r="AL209" s="1"/>
      <c r="AM209" s="1"/>
      <c r="AN209" s="1"/>
      <c r="AO209" s="1"/>
      <c r="AP209" s="1"/>
      <c r="AQ209" s="14"/>
    </row>
    <row r="210" spans="34:43"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</row>
    <row r="211" spans="34:43"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</row>
    <row r="212" spans="34:43"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</row>
    <row r="213" spans="34:43"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</row>
    <row r="214" spans="34:43"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</row>
    <row r="215" spans="34:43"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</row>
    <row r="216" spans="34:43"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</row>
    <row r="217" spans="34:43"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</row>
    <row r="218" spans="34:43"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</row>
    <row r="219" spans="34:43"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</row>
    <row r="220" spans="34:43"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</row>
    <row r="221" spans="34:43"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</row>
    <row r="222" spans="34:43"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</row>
    <row r="223" spans="34:43"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</row>
    <row r="224" spans="34:43"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</row>
    <row r="225" spans="34:43"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</row>
    <row r="226" spans="34:43"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</row>
    <row r="227" spans="34:43"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</row>
    <row r="228" spans="34:43"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</row>
    <row r="229" spans="34:43"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</row>
    <row r="230" spans="34:43"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</row>
    <row r="231" spans="34:43"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</row>
    <row r="232" spans="34:43"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</row>
    <row r="233" spans="34:43"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</row>
    <row r="234" spans="34:43"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</row>
    <row r="235" spans="34:43"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</row>
    <row r="236" spans="34:43"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</row>
    <row r="237" spans="34:43"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</row>
    <row r="238" spans="34:43"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</row>
    <row r="239" spans="34:43"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</row>
    <row r="240" spans="34:43"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</row>
    <row r="241" spans="34:43"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</row>
    <row r="242" spans="34:43"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</row>
    <row r="243" spans="34:43"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</row>
    <row r="244" spans="34:43"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</row>
    <row r="245" spans="34:43"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</row>
    <row r="246" spans="34:43"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</row>
    <row r="247" spans="34:43"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</row>
    <row r="248" spans="34:43"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</row>
    <row r="249" spans="34:43"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</row>
    <row r="250" spans="34:43"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</row>
    <row r="251" spans="34:43"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</row>
    <row r="252" spans="34:43"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</row>
    <row r="253" spans="34:43"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</row>
    <row r="254" spans="34:43"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</row>
    <row r="255" spans="34:43"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</row>
    <row r="256" spans="34:43"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</row>
    <row r="257" spans="34:43"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</row>
    <row r="258" spans="34:43"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</row>
    <row r="259" spans="34:43"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</row>
    <row r="260" spans="34:43"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</row>
    <row r="261" spans="34:43"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</row>
    <row r="262" spans="34:43"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</row>
    <row r="263" spans="34:43"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</row>
    <row r="264" spans="34:43"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</row>
    <row r="265" spans="34:43"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</row>
    <row r="266" spans="34:43"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</row>
    <row r="267" spans="34:43"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</row>
    <row r="268" spans="34:43"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</row>
    <row r="269" spans="34:43"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</row>
    <row r="270" spans="34:43"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</row>
    <row r="271" spans="34:43"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</row>
    <row r="272" spans="34:43"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</row>
    <row r="273" spans="34:43"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</row>
    <row r="274" spans="34:43"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</row>
    <row r="275" spans="34:43"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</row>
    <row r="276" spans="34:43"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</row>
    <row r="277" spans="34:43"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</row>
    <row r="278" spans="34:43"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</row>
    <row r="279" spans="34:43"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X231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B7" sqref="B7"/>
    </sheetView>
  </sheetViews>
  <sheetFormatPr baseColWidth="10" defaultRowHeight="15"/>
  <cols>
    <col min="1" max="1" width="2.453125" customWidth="1"/>
    <col min="2" max="2" width="5.6328125" style="324" customWidth="1"/>
    <col min="3" max="3" width="2.6328125" style="324" customWidth="1"/>
    <col min="4" max="4" width="7.453125" bestFit="1" customWidth="1"/>
    <col min="5" max="5" width="9.6328125" customWidth="1"/>
    <col min="6" max="6" width="6.54296875" customWidth="1"/>
    <col min="7" max="7" width="7.453125" customWidth="1"/>
    <col min="8" max="8" width="5.6328125" customWidth="1"/>
    <col min="9" max="9" width="5.54296875" style="67" customWidth="1"/>
    <col min="10" max="10" width="5.08984375" style="67" customWidth="1"/>
    <col min="11" max="11" width="5.1796875" customWidth="1"/>
    <col min="12" max="12" width="4.81640625" style="67" customWidth="1"/>
    <col min="13" max="13" width="1.7265625" style="67" customWidth="1"/>
    <col min="14" max="15" width="7" style="11" customWidth="1"/>
    <col min="16" max="16" width="2.1796875" style="11" customWidth="1"/>
    <col min="17" max="17" width="5.36328125" customWidth="1"/>
    <col min="18" max="18" width="4.81640625" style="67" customWidth="1"/>
    <col min="19" max="19" width="5.36328125" style="11" customWidth="1"/>
    <col min="20" max="20" width="3.81640625" style="67" customWidth="1"/>
    <col min="21" max="21" width="5.1796875" style="11" customWidth="1"/>
    <col min="22" max="22" width="6.1796875" style="11" customWidth="1"/>
    <col min="23" max="23" width="6.90625" style="11" customWidth="1"/>
    <col min="24" max="25" width="5.1796875" style="11" customWidth="1"/>
    <col min="26" max="26" width="6.54296875" style="11" customWidth="1"/>
    <col min="27" max="27" width="4.81640625" customWidth="1"/>
    <col min="28" max="28" width="6.6328125" customWidth="1"/>
    <col min="29" max="29" width="4.6328125" style="11" customWidth="1"/>
    <col min="30" max="30" width="5.6328125" style="11" customWidth="1"/>
    <col min="31" max="31" width="4.81640625" style="11" customWidth="1"/>
    <col min="32" max="32" width="5.453125" style="11" customWidth="1"/>
    <col min="33" max="33" width="6.6328125" style="67" customWidth="1"/>
    <col min="34" max="35" width="9" style="67" customWidth="1"/>
    <col min="43" max="43" width="14" customWidth="1"/>
    <col min="44" max="44" width="12.54296875" customWidth="1"/>
    <col min="45" max="45" width="10.90625" customWidth="1"/>
  </cols>
  <sheetData>
    <row r="1" spans="1:50">
      <c r="A1" s="43"/>
      <c r="B1" s="347"/>
      <c r="C1" s="347"/>
      <c r="D1" s="43"/>
      <c r="E1" s="43"/>
      <c r="F1" s="43"/>
      <c r="G1" s="43"/>
      <c r="H1" s="43"/>
      <c r="I1" s="64"/>
      <c r="J1" s="64"/>
      <c r="K1" s="43"/>
      <c r="L1" s="64"/>
      <c r="M1" s="64"/>
      <c r="N1" s="43"/>
      <c r="O1" s="43"/>
      <c r="P1" s="43"/>
      <c r="Q1" s="43"/>
      <c r="R1" s="64"/>
      <c r="S1" s="73"/>
      <c r="T1" s="64"/>
      <c r="U1" s="73"/>
      <c r="V1" s="73"/>
      <c r="W1" s="73"/>
      <c r="X1" s="73"/>
      <c r="Y1" s="43"/>
      <c r="Z1" s="73"/>
      <c r="AA1" s="43"/>
      <c r="AB1" s="43"/>
      <c r="AC1" s="73"/>
      <c r="AD1" s="73"/>
      <c r="AE1" s="73"/>
      <c r="AF1" s="73"/>
      <c r="AG1" s="64"/>
      <c r="AH1" s="43"/>
      <c r="AI1" s="4"/>
      <c r="AJ1" s="4"/>
    </row>
    <row r="2" spans="1:50" s="198" customFormat="1" ht="31.8">
      <c r="A2" s="197"/>
      <c r="B2" s="348"/>
      <c r="C2" s="441" t="s">
        <v>438</v>
      </c>
      <c r="D2" s="197"/>
      <c r="E2" s="197"/>
      <c r="F2" s="197"/>
      <c r="G2" s="197"/>
      <c r="H2" s="197"/>
      <c r="I2" s="200"/>
      <c r="J2" s="200"/>
      <c r="K2" s="197"/>
      <c r="L2" s="200"/>
      <c r="M2" s="200"/>
      <c r="N2" s="197"/>
      <c r="O2" s="197"/>
      <c r="P2" s="197"/>
      <c r="Q2" s="197"/>
      <c r="R2" s="200"/>
      <c r="S2" s="201"/>
      <c r="T2" s="200"/>
      <c r="U2" s="201"/>
      <c r="V2" s="201"/>
      <c r="W2" s="183" t="str">
        <f>+År!B2</f>
        <v>UNG KU</v>
      </c>
      <c r="X2" s="201"/>
      <c r="Y2" s="197"/>
      <c r="Z2" s="201"/>
      <c r="AA2" s="197"/>
      <c r="AB2" s="197"/>
      <c r="AC2" s="201"/>
      <c r="AD2" s="201"/>
      <c r="AE2" s="201"/>
      <c r="AF2" s="201"/>
      <c r="AG2" s="200"/>
      <c r="AH2" s="197"/>
      <c r="AI2" s="182"/>
      <c r="AJ2" s="182"/>
    </row>
    <row r="3" spans="1:50" ht="18" customHeight="1">
      <c r="A3" s="43"/>
      <c r="B3" s="347"/>
      <c r="C3" s="347"/>
      <c r="D3" s="43"/>
      <c r="E3" s="43"/>
      <c r="F3" s="43"/>
      <c r="G3" s="43"/>
      <c r="H3" s="43"/>
      <c r="I3" s="64"/>
      <c r="J3" s="64"/>
      <c r="K3" s="43"/>
      <c r="L3" s="64"/>
      <c r="M3" s="64"/>
      <c r="N3" s="43"/>
      <c r="O3" s="43"/>
      <c r="P3" s="43"/>
      <c r="Q3" s="43"/>
      <c r="R3" s="64"/>
      <c r="S3" s="73"/>
      <c r="T3" s="64"/>
      <c r="U3" s="73"/>
      <c r="V3" s="73"/>
      <c r="W3" s="73"/>
      <c r="X3" s="73"/>
      <c r="Y3" s="43"/>
      <c r="Z3" s="73"/>
      <c r="AA3" s="43"/>
      <c r="AB3" s="43"/>
      <c r="AC3" s="73"/>
      <c r="AD3" s="73"/>
      <c r="AE3" s="73"/>
      <c r="AF3" s="73"/>
      <c r="AG3" s="64"/>
      <c r="AH3" s="43"/>
      <c r="AI3" s="182"/>
      <c r="AJ3" s="4"/>
    </row>
    <row r="4" spans="1:50" s="180" customFormat="1" ht="31.8">
      <c r="A4" s="178"/>
      <c r="B4" s="348"/>
      <c r="C4" s="348"/>
      <c r="D4" s="178"/>
      <c r="E4" s="178"/>
      <c r="F4" s="152" t="s">
        <v>7</v>
      </c>
      <c r="G4" s="175">
        <f>+År!P2</f>
        <v>52</v>
      </c>
      <c r="H4" s="43"/>
      <c r="I4" s="179"/>
      <c r="J4" s="179"/>
      <c r="K4" s="179"/>
      <c r="L4" s="179"/>
      <c r="M4" s="179"/>
      <c r="N4" s="184"/>
      <c r="O4" s="184"/>
      <c r="P4" s="184"/>
      <c r="Q4" s="174" t="s">
        <v>422</v>
      </c>
      <c r="R4" s="179"/>
      <c r="S4" s="184"/>
      <c r="T4" s="179"/>
      <c r="U4" s="184"/>
      <c r="V4" s="184"/>
      <c r="W4" s="577">
        <f>SUM(G10:G15)</f>
        <v>45246</v>
      </c>
      <c r="X4" s="578"/>
      <c r="Y4" s="184"/>
      <c r="Z4" s="184"/>
      <c r="AA4" s="178"/>
      <c r="AB4" s="184"/>
      <c r="AC4" s="178"/>
      <c r="AD4" s="178"/>
      <c r="AE4" s="184"/>
      <c r="AF4" s="184"/>
      <c r="AG4" s="184"/>
      <c r="AH4" s="179"/>
      <c r="AI4" s="182"/>
      <c r="AJ4" s="205"/>
      <c r="AK4" s="205"/>
      <c r="AL4" s="205"/>
      <c r="AM4" s="206"/>
      <c r="AN4" s="206"/>
      <c r="AO4" s="206"/>
      <c r="AP4" s="206"/>
      <c r="AQ4" s="206"/>
      <c r="AR4" s="206"/>
      <c r="AS4" s="206"/>
      <c r="AT4" s="206"/>
      <c r="AU4" s="206"/>
      <c r="AV4" s="175"/>
      <c r="AW4" s="177"/>
      <c r="AX4" s="177"/>
    </row>
    <row r="5" spans="1:50" ht="21">
      <c r="A5" s="49"/>
      <c r="B5" s="349"/>
      <c r="C5" s="349"/>
      <c r="D5" s="49"/>
      <c r="E5" s="49"/>
      <c r="F5" s="49"/>
      <c r="G5" s="60"/>
      <c r="H5" s="60"/>
      <c r="I5" s="204"/>
      <c r="J5" s="64"/>
      <c r="K5" s="43"/>
      <c r="L5" s="64"/>
      <c r="M5" s="64"/>
      <c r="N5" s="43"/>
      <c r="O5" s="43"/>
      <c r="P5" s="43"/>
      <c r="Q5" s="43"/>
      <c r="R5" s="64"/>
      <c r="S5" s="73"/>
      <c r="T5" s="64"/>
      <c r="U5" s="73"/>
      <c r="V5" s="73"/>
      <c r="W5" s="73"/>
      <c r="X5" s="73"/>
      <c r="Y5" s="43"/>
      <c r="Z5" s="73"/>
      <c r="AA5" s="43"/>
      <c r="AB5" s="43"/>
      <c r="AC5" s="73"/>
      <c r="AD5" s="73"/>
      <c r="AE5" s="73"/>
      <c r="AF5" s="73"/>
      <c r="AG5" s="64"/>
      <c r="AH5" s="43"/>
      <c r="AI5" s="4"/>
      <c r="AJ5" s="4"/>
    </row>
    <row r="6" spans="1:50" ht="21">
      <c r="A6" s="49"/>
      <c r="B6" s="349"/>
      <c r="C6" s="349"/>
      <c r="D6" s="49"/>
      <c r="E6" s="49"/>
      <c r="F6" s="49"/>
      <c r="G6" s="60"/>
      <c r="H6" s="60"/>
      <c r="I6" s="204"/>
      <c r="J6" s="64"/>
      <c r="K6" s="43"/>
      <c r="L6" s="64"/>
      <c r="M6" s="64"/>
      <c r="N6" s="43"/>
      <c r="O6" s="43"/>
      <c r="P6" s="43"/>
      <c r="Q6" s="49" t="s">
        <v>24</v>
      </c>
      <c r="R6" s="64"/>
      <c r="S6" s="73"/>
      <c r="T6" s="64"/>
      <c r="U6" s="73"/>
      <c r="V6" s="73"/>
      <c r="W6" s="73"/>
      <c r="X6" s="73"/>
      <c r="Y6" s="43"/>
      <c r="Z6" s="73"/>
      <c r="AA6" s="43"/>
      <c r="AB6" s="43"/>
      <c r="AC6" s="74" t="s">
        <v>419</v>
      </c>
      <c r="AD6" s="73"/>
      <c r="AE6" s="73"/>
      <c r="AF6" s="430" t="s">
        <v>477</v>
      </c>
      <c r="AG6" s="438" t="s">
        <v>4</v>
      </c>
      <c r="AH6" s="43"/>
      <c r="AI6" s="4"/>
      <c r="AJ6" s="4"/>
    </row>
    <row r="7" spans="1:50" ht="15.6">
      <c r="A7" s="43"/>
      <c r="B7" s="347"/>
      <c r="C7" s="347"/>
      <c r="D7" s="43"/>
      <c r="E7" s="43"/>
      <c r="F7" s="49" t="s">
        <v>4</v>
      </c>
      <c r="G7" s="73"/>
      <c r="H7" s="73"/>
      <c r="I7" s="64"/>
      <c r="J7" s="64"/>
      <c r="K7" s="49" t="s">
        <v>24</v>
      </c>
      <c r="L7" s="64"/>
      <c r="M7" s="64"/>
      <c r="N7" s="43"/>
      <c r="O7" s="43"/>
      <c r="P7" s="43"/>
      <c r="Q7" s="49" t="s">
        <v>481</v>
      </c>
      <c r="R7" s="64"/>
      <c r="S7" s="74" t="s">
        <v>24</v>
      </c>
      <c r="T7" s="64"/>
      <c r="U7" s="432" t="s">
        <v>403</v>
      </c>
      <c r="V7" s="430" t="s">
        <v>403</v>
      </c>
      <c r="W7" s="430" t="s">
        <v>531</v>
      </c>
      <c r="X7" s="432" t="s">
        <v>403</v>
      </c>
      <c r="Y7" s="347" t="s">
        <v>403</v>
      </c>
      <c r="Z7" s="74" t="s">
        <v>423</v>
      </c>
      <c r="AA7" s="43"/>
      <c r="AB7" s="43"/>
      <c r="AC7" s="74" t="s">
        <v>1</v>
      </c>
      <c r="AD7" s="171"/>
      <c r="AE7" s="74" t="s">
        <v>539</v>
      </c>
      <c r="AF7" s="430" t="s">
        <v>570</v>
      </c>
      <c r="AG7" s="438" t="s">
        <v>10</v>
      </c>
      <c r="AH7" s="43"/>
      <c r="AI7" s="4"/>
      <c r="AJ7" s="4"/>
    </row>
    <row r="8" spans="1:50" ht="15.6">
      <c r="A8" s="43"/>
      <c r="B8" s="347"/>
      <c r="C8" s="347"/>
      <c r="D8" s="43"/>
      <c r="E8" s="43"/>
      <c r="F8" s="49" t="s">
        <v>475</v>
      </c>
      <c r="G8" s="74" t="s">
        <v>4</v>
      </c>
      <c r="H8" s="74"/>
      <c r="I8" s="65" t="s">
        <v>4</v>
      </c>
      <c r="J8" s="65" t="s">
        <v>1</v>
      </c>
      <c r="K8" s="50" t="s">
        <v>0</v>
      </c>
      <c r="L8" s="65"/>
      <c r="M8" s="65"/>
      <c r="N8" s="421" t="s">
        <v>24</v>
      </c>
      <c r="O8" s="421" t="s">
        <v>24</v>
      </c>
      <c r="P8" s="43"/>
      <c r="Q8" s="49" t="s">
        <v>627</v>
      </c>
      <c r="R8" s="65"/>
      <c r="S8" s="75" t="s">
        <v>45</v>
      </c>
      <c r="T8" s="65"/>
      <c r="U8" s="430" t="s">
        <v>572</v>
      </c>
      <c r="V8" s="430" t="s">
        <v>487</v>
      </c>
      <c r="W8" s="430" t="s">
        <v>550</v>
      </c>
      <c r="X8" s="430" t="s">
        <v>489</v>
      </c>
      <c r="Y8" s="349" t="s">
        <v>541</v>
      </c>
      <c r="Z8" s="74" t="s">
        <v>416</v>
      </c>
      <c r="AA8" s="49" t="s">
        <v>539</v>
      </c>
      <c r="AB8" s="49" t="s">
        <v>414</v>
      </c>
      <c r="AC8" s="74" t="s">
        <v>539</v>
      </c>
      <c r="AD8" s="74" t="s">
        <v>1</v>
      </c>
      <c r="AE8" s="74" t="s">
        <v>540</v>
      </c>
      <c r="AF8" s="430" t="s">
        <v>70</v>
      </c>
      <c r="AG8" s="438" t="s">
        <v>70</v>
      </c>
      <c r="AH8" s="43"/>
      <c r="AI8" s="4"/>
      <c r="AJ8" s="5"/>
    </row>
    <row r="9" spans="1:50" ht="15.6">
      <c r="A9" s="43"/>
      <c r="B9" s="349" t="s">
        <v>89</v>
      </c>
      <c r="C9" s="349" t="s">
        <v>421</v>
      </c>
      <c r="D9" s="46"/>
      <c r="E9" s="49" t="s">
        <v>571</v>
      </c>
      <c r="F9" s="50" t="s">
        <v>476</v>
      </c>
      <c r="G9" s="75" t="s">
        <v>10</v>
      </c>
      <c r="H9" s="243" t="s">
        <v>533</v>
      </c>
      <c r="I9" s="87" t="s">
        <v>403</v>
      </c>
      <c r="J9" s="87" t="s">
        <v>403</v>
      </c>
      <c r="K9" s="50"/>
      <c r="L9" s="193" t="s">
        <v>533</v>
      </c>
      <c r="M9" s="193"/>
      <c r="N9" s="421" t="s">
        <v>717</v>
      </c>
      <c r="O9" s="421" t="s">
        <v>718</v>
      </c>
      <c r="P9" s="43"/>
      <c r="Q9" s="50" t="s">
        <v>628</v>
      </c>
      <c r="R9" s="193" t="s">
        <v>533</v>
      </c>
      <c r="S9" s="75"/>
      <c r="T9" s="193" t="s">
        <v>533</v>
      </c>
      <c r="U9" s="429" t="s">
        <v>548</v>
      </c>
      <c r="V9" s="429" t="s">
        <v>440</v>
      </c>
      <c r="W9" s="429" t="s">
        <v>483</v>
      </c>
      <c r="X9" s="429" t="s">
        <v>719</v>
      </c>
      <c r="Y9" s="431" t="s">
        <v>529</v>
      </c>
      <c r="Z9" s="75" t="s">
        <v>45</v>
      </c>
      <c r="AA9" s="50" t="s">
        <v>540</v>
      </c>
      <c r="AB9" s="50" t="s">
        <v>415</v>
      </c>
      <c r="AC9" s="75" t="s">
        <v>540</v>
      </c>
      <c r="AD9" s="75" t="s">
        <v>549</v>
      </c>
      <c r="AE9" s="75" t="s">
        <v>549</v>
      </c>
      <c r="AF9" s="429" t="s">
        <v>486</v>
      </c>
      <c r="AG9" s="439" t="s">
        <v>553</v>
      </c>
      <c r="AH9" s="43"/>
      <c r="AI9" s="4"/>
      <c r="AJ9" s="5"/>
    </row>
    <row r="10" spans="1:50" ht="15.6">
      <c r="A10" s="43"/>
      <c r="B10" s="354">
        <f>+'Ark1'!C269</f>
        <v>2024</v>
      </c>
      <c r="C10" s="354">
        <f>+'Ark1'!I269</f>
        <v>6</v>
      </c>
      <c r="D10" s="354" t="s">
        <v>431</v>
      </c>
      <c r="E10" s="354" t="s">
        <v>76</v>
      </c>
      <c r="F10" s="62">
        <f>+'Ark1'!Q269</f>
        <v>1858</v>
      </c>
      <c r="G10" s="98">
        <f>+'Ark1'!R269</f>
        <v>9201</v>
      </c>
      <c r="H10" s="440">
        <f>+G10-G17</f>
        <v>-1189</v>
      </c>
      <c r="I10" s="120">
        <f>+'Ark1'!AE269</f>
        <v>20.335499270653756</v>
      </c>
      <c r="J10" s="120">
        <f>+'Ark1'!AF269</f>
        <v>20.836108097893433</v>
      </c>
      <c r="K10" s="357">
        <f>+'Ark1'!S269</f>
        <v>4.0505171475231352</v>
      </c>
      <c r="L10" s="357">
        <f t="shared" ref="L10:L15" si="0">+K10-K17</f>
        <v>-3.3572445062307388E-2</v>
      </c>
      <c r="M10" s="193"/>
      <c r="N10" s="376">
        <f>+'Ark1'!AR269</f>
        <v>215.73375722543355</v>
      </c>
      <c r="O10" s="114">
        <f>+'Ark1'!AS269</f>
        <v>27.156325776087112</v>
      </c>
      <c r="P10" s="43"/>
      <c r="Q10" s="63">
        <f>+'Ark1'!T269</f>
        <v>7.3748505597217697</v>
      </c>
      <c r="R10" s="357">
        <f t="shared" ref="R10:R15" si="1">+Q10-Q17</f>
        <v>-0.28260853556215793</v>
      </c>
      <c r="S10" s="305">
        <f>+'Ark1'!U269</f>
        <v>271.83345288555722</v>
      </c>
      <c r="T10" s="305">
        <f t="shared" ref="T10:T15" si="2">+S10-S17</f>
        <v>0.15332776524871861</v>
      </c>
      <c r="U10" s="98">
        <f>+'Ark1'!W269</f>
        <v>66.96011303119225</v>
      </c>
      <c r="V10" s="98">
        <f>+'Ark1'!X269</f>
        <v>8.2273665905879785</v>
      </c>
      <c r="W10" s="98">
        <f>+'Ark1'!AG269</f>
        <v>1074.9160693641618</v>
      </c>
      <c r="X10" s="98">
        <f>+'Ark1'!AH269</f>
        <v>93.957178567547004</v>
      </c>
      <c r="Y10" s="97">
        <f>+'Ark1'!AI269</f>
        <v>28.290403217041625</v>
      </c>
      <c r="Z10" s="98">
        <f>+'Ark1'!Y269</f>
        <v>54.157396037976646</v>
      </c>
      <c r="AA10" s="63">
        <f>+'Ark1'!Z269</f>
        <v>1.6888123216027098</v>
      </c>
      <c r="AB10" s="63">
        <f>+'Ark1'!AA269</f>
        <v>2.2360956923108475</v>
      </c>
      <c r="AC10" s="98">
        <f>+'Ark1'!AB269</f>
        <v>70.136147487447573</v>
      </c>
      <c r="AD10" s="98">
        <f>+'Ark1'!AC269</f>
        <v>65.114184980157802</v>
      </c>
      <c r="AE10" s="98">
        <f>+'Ark1'!AD269</f>
        <v>53.994769189346322</v>
      </c>
      <c r="AF10" s="98">
        <f t="shared" ref="AF10:AF29" si="3">1000*S10/W10</f>
        <v>252.88807250444503</v>
      </c>
      <c r="AG10" s="97">
        <f t="shared" ref="AG10:AG29" si="4">+G10/F10</f>
        <v>4.9520990312163615</v>
      </c>
      <c r="AH10" s="43"/>
      <c r="AI10" s="4"/>
      <c r="AJ10" s="5"/>
    </row>
    <row r="11" spans="1:50" ht="15.6">
      <c r="A11" s="43"/>
      <c r="B11" s="354">
        <f>+'Ark1'!C270</f>
        <v>2024</v>
      </c>
      <c r="C11" s="354">
        <f>+'Ark1'!I270</f>
        <v>24</v>
      </c>
      <c r="D11" s="354" t="s">
        <v>108</v>
      </c>
      <c r="E11" s="354" t="s">
        <v>76</v>
      </c>
      <c r="F11" s="62">
        <f>+'Ark1'!Q270</f>
        <v>2304</v>
      </c>
      <c r="G11" s="98">
        <f>+'Ark1'!R270</f>
        <v>11269</v>
      </c>
      <c r="H11" s="440">
        <f t="shared" ref="H11:H15" si="5">+G11-G18</f>
        <v>-798</v>
      </c>
      <c r="I11" s="120">
        <f>+'Ark1'!AE270</f>
        <v>24.906069044777439</v>
      </c>
      <c r="J11" s="120">
        <f>+'Ark1'!AF270</f>
        <v>24.943312246275127</v>
      </c>
      <c r="K11" s="357">
        <f>+'Ark1'!S270</f>
        <v>3.7948192985579494</v>
      </c>
      <c r="L11" s="357">
        <f t="shared" si="0"/>
        <v>0.11910988689114399</v>
      </c>
      <c r="M11" s="193"/>
      <c r="N11" s="376">
        <f>+'Ark1'!AR270</f>
        <v>215.32136967698128</v>
      </c>
      <c r="O11" s="114">
        <f>+'Ark1'!AS270</f>
        <v>26.651886862552718</v>
      </c>
      <c r="P11" s="43"/>
      <c r="Q11" s="63">
        <f>+'Ark1'!T270</f>
        <v>7.4756411394089985</v>
      </c>
      <c r="R11" s="357">
        <f t="shared" si="1"/>
        <v>0.10670105488094883</v>
      </c>
      <c r="S11" s="305">
        <f>+'Ark1'!U270</f>
        <v>265.69909486201198</v>
      </c>
      <c r="T11" s="305">
        <f t="shared" si="2"/>
        <v>3.795050774833669</v>
      </c>
      <c r="U11" s="98">
        <f>+'Ark1'!W270</f>
        <v>66.802733161771243</v>
      </c>
      <c r="V11" s="98">
        <f>+'Ark1'!X270</f>
        <v>6.0874966722868047</v>
      </c>
      <c r="W11" s="98">
        <f>+'Ark1'!AG270</f>
        <v>1074.7854302066155</v>
      </c>
      <c r="X11" s="98">
        <f>+'Ark1'!AH270</f>
        <v>91.427810808412474</v>
      </c>
      <c r="Y11" s="97">
        <f>+'Ark1'!AI270</f>
        <v>17.801047120418847</v>
      </c>
      <c r="Z11" s="98">
        <f>+'Ark1'!Y270</f>
        <v>52.244095013012306</v>
      </c>
      <c r="AA11" s="63">
        <f>+'Ark1'!Z270</f>
        <v>1.5823600435223872</v>
      </c>
      <c r="AB11" s="63">
        <f>+'Ark1'!AA270</f>
        <v>2.3062717310483123</v>
      </c>
      <c r="AC11" s="98">
        <f>+'Ark1'!AB270</f>
        <v>67.676372082859615</v>
      </c>
      <c r="AD11" s="98">
        <f>+'Ark1'!AC270</f>
        <v>68.103136229831748</v>
      </c>
      <c r="AE11" s="98">
        <f>+'Ark1'!AD270</f>
        <v>68.934584296930865</v>
      </c>
      <c r="AF11" s="98">
        <f t="shared" si="3"/>
        <v>247.21129203522443</v>
      </c>
      <c r="AG11" s="97">
        <f t="shared" si="4"/>
        <v>4.8910590277777777</v>
      </c>
      <c r="AH11" s="43"/>
      <c r="AI11" s="4"/>
      <c r="AJ11" s="5"/>
      <c r="AL11" s="2"/>
      <c r="AM11" s="2"/>
      <c r="AN11" s="2"/>
    </row>
    <row r="12" spans="1:50" ht="15.6">
      <c r="A12" s="43"/>
      <c r="B12" s="354">
        <f>+'Ark1'!C271</f>
        <v>2024</v>
      </c>
      <c r="C12" s="354">
        <f>+'Ark1'!I271</f>
        <v>49</v>
      </c>
      <c r="D12" s="354" t="s">
        <v>109</v>
      </c>
      <c r="E12" s="354" t="s">
        <v>76</v>
      </c>
      <c r="F12" s="62">
        <f>+'Ark1'!Q271</f>
        <v>2220</v>
      </c>
      <c r="G12" s="98">
        <f>+'Ark1'!R271</f>
        <v>12664</v>
      </c>
      <c r="H12" s="440">
        <f t="shared" si="5"/>
        <v>-1894</v>
      </c>
      <c r="I12" s="120">
        <f>+'Ark1'!AE271</f>
        <v>27.989214516200327</v>
      </c>
      <c r="J12" s="120">
        <f>+'Ark1'!AF271</f>
        <v>27.709912218069142</v>
      </c>
      <c r="K12" s="357">
        <f>+'Ark1'!S271</f>
        <v>3.6427553444180512</v>
      </c>
      <c r="L12" s="357">
        <f t="shared" si="0"/>
        <v>9.7350907322833358E-2</v>
      </c>
      <c r="M12" s="193"/>
      <c r="N12" s="376">
        <f>+'Ark1'!AR271</f>
        <v>215.96255432965563</v>
      </c>
      <c r="O12" s="114">
        <f>+'Ark1'!AS271</f>
        <v>26.117906541530839</v>
      </c>
      <c r="P12" s="43"/>
      <c r="Q12" s="63">
        <f>+'Ark1'!T271</f>
        <v>7.5593019583070111</v>
      </c>
      <c r="R12" s="357">
        <f t="shared" si="1"/>
        <v>0.15141625972203876</v>
      </c>
      <c r="S12" s="305">
        <f>+'Ark1'!U271</f>
        <v>262.65494314592576</v>
      </c>
      <c r="T12" s="305">
        <f t="shared" si="2"/>
        <v>3.7428260968807763</v>
      </c>
      <c r="U12" s="98">
        <f>+'Ark1'!W271</f>
        <v>68.138029058749211</v>
      </c>
      <c r="V12" s="98">
        <f>+'Ark1'!X271</f>
        <v>4.982627921667719</v>
      </c>
      <c r="W12" s="98">
        <f>+'Ark1'!AG271</f>
        <v>1072.1915747241728</v>
      </c>
      <c r="X12" s="98">
        <f>+'Ark1'!AH271</f>
        <v>94.409349336702476</v>
      </c>
      <c r="Y12" s="97">
        <f>+'Ark1'!AI271</f>
        <v>14.095072646873025</v>
      </c>
      <c r="Z12" s="98">
        <f>+'Ark1'!Y271</f>
        <v>49.104908316097827</v>
      </c>
      <c r="AA12" s="63">
        <f>+'Ark1'!Z271</f>
        <v>1.4836693538330439</v>
      </c>
      <c r="AB12" s="63">
        <f>+'Ark1'!AA271</f>
        <v>2.1955754376997394</v>
      </c>
      <c r="AC12" s="98">
        <f>+'Ark1'!AB271</f>
        <v>68.09360624648501</v>
      </c>
      <c r="AD12" s="98">
        <f>+'Ark1'!AC271</f>
        <v>68.195566107673116</v>
      </c>
      <c r="AE12" s="98">
        <f>+'Ark1'!AD271</f>
        <v>61.322420990858149</v>
      </c>
      <c r="AF12" s="98">
        <f t="shared" si="3"/>
        <v>244.97016143173406</v>
      </c>
      <c r="AG12" s="97">
        <f t="shared" si="4"/>
        <v>5.7045045045045049</v>
      </c>
      <c r="AH12" s="43"/>
      <c r="AI12" s="4"/>
      <c r="AJ12" s="5"/>
      <c r="AL12" s="2"/>
      <c r="AM12" s="2"/>
      <c r="AN12" s="4"/>
      <c r="AO12" s="4"/>
      <c r="AP12" s="4"/>
    </row>
    <row r="13" spans="1:50" ht="15.6">
      <c r="A13" s="43"/>
      <c r="B13" s="354">
        <f>+'Ark1'!C272</f>
        <v>2024</v>
      </c>
      <c r="C13" s="354">
        <f>+'Ark1'!I272</f>
        <v>80</v>
      </c>
      <c r="D13" s="354" t="s">
        <v>9</v>
      </c>
      <c r="E13" s="354" t="s">
        <v>8</v>
      </c>
      <c r="F13" s="62">
        <f>+'Ark1'!Q272</f>
        <v>1160</v>
      </c>
      <c r="G13" s="98">
        <f>+'Ark1'!R272</f>
        <v>5689</v>
      </c>
      <c r="H13" s="440">
        <f t="shared" si="5"/>
        <v>-301</v>
      </c>
      <c r="I13" s="120">
        <f>+'Ark1'!AE272</f>
        <v>12.573487159085882</v>
      </c>
      <c r="J13" s="120">
        <f>+'Ark1'!AF272</f>
        <v>12.571015319032952</v>
      </c>
      <c r="K13" s="357">
        <f>+'Ark1'!S272</f>
        <v>4.0903635721849616</v>
      </c>
      <c r="L13" s="357">
        <f t="shared" si="0"/>
        <v>9.6406882576096642E-2</v>
      </c>
      <c r="M13" s="193"/>
      <c r="N13" s="376">
        <f>+'Ark1'!AR272</f>
        <v>213.56963812886141</v>
      </c>
      <c r="O13" s="114">
        <f>+'Ark1'!AS272</f>
        <v>27.140679794516455</v>
      </c>
      <c r="P13" s="43"/>
      <c r="Q13" s="63">
        <f>+'Ark1'!T272</f>
        <v>7.4672174371594355</v>
      </c>
      <c r="R13" s="357">
        <f t="shared" si="1"/>
        <v>0.15319406487229159</v>
      </c>
      <c r="S13" s="305">
        <f>+'Ark1'!U272</f>
        <v>265.25021972227182</v>
      </c>
      <c r="T13" s="305">
        <f t="shared" si="2"/>
        <v>2.6715385870471096</v>
      </c>
      <c r="U13" s="98">
        <f>+'Ark1'!W272</f>
        <v>65.4420812093514</v>
      </c>
      <c r="V13" s="98">
        <f>+'Ark1'!X272</f>
        <v>7.6814905958867987</v>
      </c>
      <c r="W13" s="98">
        <f>+'Ark1'!AG272</f>
        <v>1068.4647837599296</v>
      </c>
      <c r="X13" s="98">
        <f>+'Ark1'!AH272</f>
        <v>99.507822112849354</v>
      </c>
      <c r="Y13" s="97">
        <f>+'Ark1'!AI272</f>
        <v>43.66320970293549</v>
      </c>
      <c r="Z13" s="98">
        <f>+'Ark1'!Y272</f>
        <v>57.797732029701017</v>
      </c>
      <c r="AA13" s="63">
        <f>+'Ark1'!Z272</f>
        <v>1.7841374029834662</v>
      </c>
      <c r="AB13" s="63">
        <f>+'Ark1'!AA272</f>
        <v>2.306003996084538</v>
      </c>
      <c r="AC13" s="98">
        <f>+'Ark1'!AB272</f>
        <v>66.533493210847539</v>
      </c>
      <c r="AD13" s="98">
        <f>+'Ark1'!AC272</f>
        <v>65.584578377144041</v>
      </c>
      <c r="AE13" s="98">
        <f>+'Ark1'!AD272</f>
        <v>54.675514568282928</v>
      </c>
      <c r="AF13" s="98">
        <f t="shared" si="3"/>
        <v>248.25359127781061</v>
      </c>
      <c r="AG13" s="97">
        <f t="shared" si="4"/>
        <v>4.9043103448275858</v>
      </c>
      <c r="AH13" s="43"/>
      <c r="AI13" s="4"/>
      <c r="AJ13" s="5"/>
      <c r="AL13" s="1"/>
      <c r="AM13" s="1"/>
      <c r="AN13" s="11"/>
      <c r="AO13" s="11"/>
      <c r="AP13" s="11"/>
    </row>
    <row r="14" spans="1:50" ht="15.6">
      <c r="A14" s="43"/>
      <c r="B14" s="354">
        <f>+'Ark1'!C273</f>
        <v>2024</v>
      </c>
      <c r="C14" s="354">
        <f>+'Ark1'!I273</f>
        <v>81</v>
      </c>
      <c r="D14" s="354" t="s">
        <v>9</v>
      </c>
      <c r="E14" s="354" t="s">
        <v>5</v>
      </c>
      <c r="F14" s="62">
        <f>+'Ark1'!Q273</f>
        <v>211</v>
      </c>
      <c r="G14" s="98">
        <f>+'Ark1'!R273</f>
        <v>1147</v>
      </c>
      <c r="H14" s="440">
        <f t="shared" si="5"/>
        <v>70</v>
      </c>
      <c r="I14" s="120">
        <f>+'Ark1'!AE273</f>
        <v>2.5350307209477076</v>
      </c>
      <c r="J14" s="120">
        <f>+'Ark1'!AF273</f>
        <v>2.519917053759146</v>
      </c>
      <c r="K14" s="357">
        <f>+'Ark1'!S273</f>
        <v>4.1367221735319912</v>
      </c>
      <c r="L14" s="357">
        <f t="shared" si="0"/>
        <v>0.13951546962137673</v>
      </c>
      <c r="M14" s="193"/>
      <c r="N14" s="376">
        <f>+'Ark1'!AR273</f>
        <v>213.54215456674473</v>
      </c>
      <c r="O14" s="114">
        <f>+'Ark1'!AS273</f>
        <v>27.519994063754805</v>
      </c>
      <c r="P14" s="43"/>
      <c r="Q14" s="63">
        <f>+'Ark1'!T273</f>
        <v>7.2144725370531804</v>
      </c>
      <c r="R14" s="357">
        <f t="shared" si="1"/>
        <v>0.30918005794454828</v>
      </c>
      <c r="S14" s="305">
        <f>+'Ark1'!U273</f>
        <v>263.72066259808236</v>
      </c>
      <c r="T14" s="305">
        <f t="shared" si="2"/>
        <v>3.1409968599208469</v>
      </c>
      <c r="U14" s="98">
        <f>+'Ark1'!W273</f>
        <v>63.993025283347855</v>
      </c>
      <c r="V14" s="98">
        <f>+'Ark1'!X273</f>
        <v>7.1490845684394051</v>
      </c>
      <c r="W14" s="98">
        <f>+'Ark1'!AG273</f>
        <v>1066.8220140515223</v>
      </c>
      <c r="X14" s="98">
        <f>+'Ark1'!AH273</f>
        <v>74.455100261551877</v>
      </c>
      <c r="Y14" s="97">
        <f>+'Ark1'!AI273</f>
        <v>25.196163905841328</v>
      </c>
      <c r="Z14" s="98">
        <f>+'Ark1'!Y273</f>
        <v>56.023746213124035</v>
      </c>
      <c r="AA14" s="63">
        <f>+'Ark1'!Z273</f>
        <v>1.9094580631500044</v>
      </c>
      <c r="AB14" s="63">
        <f>+'Ark1'!AA273</f>
        <v>2.2153541552152722</v>
      </c>
      <c r="AC14" s="98">
        <f>+'Ark1'!AB273</f>
        <v>68.865459527158066</v>
      </c>
      <c r="AD14" s="98">
        <f>+'Ark1'!AC273</f>
        <v>60.652259262209</v>
      </c>
      <c r="AE14" s="98">
        <f>+'Ark1'!AD273</f>
        <v>42.79974340401445</v>
      </c>
      <c r="AF14" s="98">
        <f t="shared" si="3"/>
        <v>247.20211912063704</v>
      </c>
      <c r="AG14" s="97">
        <f t="shared" si="4"/>
        <v>5.4360189573459712</v>
      </c>
      <c r="AH14" s="43"/>
      <c r="AI14" s="4"/>
      <c r="AJ14" s="5"/>
      <c r="AL14" s="1"/>
      <c r="AM14" s="1"/>
      <c r="AN14" s="11"/>
      <c r="AO14" s="11"/>
      <c r="AP14" s="11"/>
    </row>
    <row r="15" spans="1:50" ht="15.6">
      <c r="A15" s="43"/>
      <c r="B15" s="354">
        <f>+'Ark1'!C274</f>
        <v>2024</v>
      </c>
      <c r="C15" s="354">
        <f>+'Ark1'!I274</f>
        <v>83</v>
      </c>
      <c r="D15" s="354" t="s">
        <v>9</v>
      </c>
      <c r="E15" s="354" t="s">
        <v>432</v>
      </c>
      <c r="F15" s="62">
        <f>+'Ark1'!Q274</f>
        <v>1224</v>
      </c>
      <c r="G15" s="98">
        <f>+'Ark1'!R274</f>
        <v>5276</v>
      </c>
      <c r="H15" s="440">
        <f t="shared" si="5"/>
        <v>-1168</v>
      </c>
      <c r="I15" s="120">
        <f>+'Ark1'!AE274</f>
        <v>11.660699288334882</v>
      </c>
      <c r="J15" s="120">
        <f>+'Ark1'!AF274</f>
        <v>11.419735064970228</v>
      </c>
      <c r="K15" s="357">
        <f>+'Ark1'!S274</f>
        <v>4.0174904942965775</v>
      </c>
      <c r="L15" s="357">
        <f t="shared" si="0"/>
        <v>0.14875021435878466</v>
      </c>
      <c r="M15" s="193"/>
      <c r="N15" s="376">
        <f>+'Ark1'!AR274</f>
        <v>212.20077444336889</v>
      </c>
      <c r="O15" s="114">
        <f>+'Ark1'!AS274</f>
        <v>27.076128279724959</v>
      </c>
      <c r="P15" s="43"/>
      <c r="Q15" s="63">
        <f>+'Ark1'!T274</f>
        <v>7.3076194086429105</v>
      </c>
      <c r="R15" s="357">
        <f t="shared" si="1"/>
        <v>0.15212592633378552</v>
      </c>
      <c r="S15" s="305">
        <f>+'Ark1'!U274</f>
        <v>259.81999620924961</v>
      </c>
      <c r="T15" s="305">
        <f t="shared" si="2"/>
        <v>3.064378580446828</v>
      </c>
      <c r="U15" s="98">
        <f>+'Ark1'!W274</f>
        <v>61.125852918877939</v>
      </c>
      <c r="V15" s="98">
        <f>+'Ark1'!X274</f>
        <v>6.2357846853677028</v>
      </c>
      <c r="W15" s="98">
        <f>+'Ark1'!AG274</f>
        <v>1072.1090029041625</v>
      </c>
      <c r="X15" s="98">
        <f>+'Ark1'!AH274</f>
        <v>97.858225928733887</v>
      </c>
      <c r="Y15" s="97">
        <f>+'Ark1'!AI274</f>
        <v>37.376800606520085</v>
      </c>
      <c r="Z15" s="98">
        <f>+'Ark1'!Y274</f>
        <v>57.13929002727965</v>
      </c>
      <c r="AA15" s="63">
        <f>+'Ark1'!Z274</f>
        <v>1.6264112782605638</v>
      </c>
      <c r="AB15" s="63">
        <f>+'Ark1'!AA274</f>
        <v>2.4126802729069921</v>
      </c>
      <c r="AC15" s="98">
        <f>+'Ark1'!AB274</f>
        <v>64.088329976619676</v>
      </c>
      <c r="AD15" s="98">
        <f>+'Ark1'!AC274</f>
        <v>61.491841624075775</v>
      </c>
      <c r="AE15" s="98">
        <f>+'Ark1'!AD274</f>
        <v>53.748788009139879</v>
      </c>
      <c r="AF15" s="98">
        <f t="shared" si="3"/>
        <v>242.34475739448231</v>
      </c>
      <c r="AG15" s="97">
        <f t="shared" si="4"/>
        <v>4.3104575163398691</v>
      </c>
      <c r="AH15" s="43"/>
      <c r="AI15" s="4"/>
      <c r="AJ15" s="5"/>
      <c r="AL15" s="1"/>
      <c r="AM15" s="1"/>
      <c r="AN15" s="11"/>
      <c r="AO15" s="11"/>
      <c r="AP15" s="11"/>
    </row>
    <row r="16" spans="1:50" ht="15.6">
      <c r="A16" s="43"/>
      <c r="B16" s="43"/>
      <c r="C16" s="347"/>
      <c r="D16" s="43"/>
      <c r="E16" s="43"/>
      <c r="F16" s="43"/>
      <c r="G16" s="43"/>
      <c r="H16" s="43"/>
      <c r="I16" s="43"/>
      <c r="J16" s="43"/>
      <c r="K16" s="43"/>
      <c r="L16" s="43"/>
      <c r="M16" s="19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"/>
      <c r="AJ16" s="5"/>
      <c r="AL16" s="1"/>
      <c r="AM16" s="1"/>
      <c r="AN16" s="11"/>
      <c r="AO16" s="11"/>
      <c r="AP16" s="11"/>
    </row>
    <row r="17" spans="1:44" ht="15.6">
      <c r="A17" s="43"/>
      <c r="B17" s="324">
        <f>+'Ark1'!C275</f>
        <v>2023</v>
      </c>
      <c r="C17" s="324">
        <f>+'Ark1'!I275</f>
        <v>6</v>
      </c>
      <c r="D17" s="3" t="s">
        <v>431</v>
      </c>
      <c r="E17" s="3" t="s">
        <v>76</v>
      </c>
      <c r="F17">
        <f>+'Ark1'!Q275</f>
        <v>1919</v>
      </c>
      <c r="G17" s="11">
        <f>+'Ark1'!R275</f>
        <v>10390</v>
      </c>
      <c r="H17" s="11"/>
      <c r="I17" s="70">
        <f>+'Ark1'!AE275</f>
        <v>20.563670189605354</v>
      </c>
      <c r="J17" s="70">
        <f>+'Ark1'!AF275</f>
        <v>21.287083764095303</v>
      </c>
      <c r="K17" s="1">
        <f>+'Ark1'!S275</f>
        <v>4.0840895925854426</v>
      </c>
      <c r="M17" s="193"/>
      <c r="N17" s="376">
        <f>+'Ark1'!AR275</f>
        <v>215.47034425549563</v>
      </c>
      <c r="O17" s="114">
        <f>+'Ark1'!AS275</f>
        <v>27.269956419003474</v>
      </c>
      <c r="P17" s="43"/>
      <c r="Q17" s="1">
        <f>+'Ark1'!T275</f>
        <v>7.6574590952839277</v>
      </c>
      <c r="S17" s="11">
        <f>+'Ark1'!U275</f>
        <v>271.6801251203085</v>
      </c>
      <c r="U17" s="11">
        <f>+'Ark1'!W275</f>
        <v>72.743022136669907</v>
      </c>
      <c r="V17" s="11">
        <f>+'Ark1'!X275</f>
        <v>8.3926852743022149</v>
      </c>
      <c r="W17" s="11">
        <f>+'Ark1'!AG275</f>
        <v>1071.6073206138533</v>
      </c>
      <c r="X17" s="11">
        <f>+'Ark1'!AH275</f>
        <v>92.77189605389799</v>
      </c>
      <c r="Y17" s="67">
        <f>+'Ark1'!AI275</f>
        <v>27.391722810394608</v>
      </c>
      <c r="Z17" s="11">
        <f>+'Ark1'!Y275</f>
        <v>53.600504236989011</v>
      </c>
      <c r="AA17" s="1">
        <f>+'Ark1'!Z275</f>
        <v>1.7060162116077595</v>
      </c>
      <c r="AB17" s="1">
        <f>+'Ark1'!AA275</f>
        <v>2.1154797934529515</v>
      </c>
      <c r="AC17" s="11">
        <f>+'Ark1'!AB275</f>
        <v>70.628065125664691</v>
      </c>
      <c r="AD17" s="11">
        <f>+'Ark1'!AC275</f>
        <v>64.690094369263093</v>
      </c>
      <c r="AE17" s="11">
        <f>+'Ark1'!AD275</f>
        <v>57.541132481153447</v>
      </c>
      <c r="AF17" s="11">
        <f t="shared" si="3"/>
        <v>253.52582041403079</v>
      </c>
      <c r="AG17" s="67">
        <f t="shared" si="4"/>
        <v>5.4142782699322565</v>
      </c>
      <c r="AH17" s="43"/>
      <c r="AI17" s="4"/>
      <c r="AJ17" s="5"/>
      <c r="AL17" s="1"/>
      <c r="AM17" s="1"/>
      <c r="AN17" s="11"/>
      <c r="AO17" s="11"/>
      <c r="AP17" s="11"/>
    </row>
    <row r="18" spans="1:44" ht="15.6">
      <c r="A18" s="43"/>
      <c r="B18" s="324">
        <f>+'Ark1'!C276</f>
        <v>2023</v>
      </c>
      <c r="C18" s="324">
        <f>+'Ark1'!I276</f>
        <v>24</v>
      </c>
      <c r="D18" s="3" t="s">
        <v>108</v>
      </c>
      <c r="E18" s="3" t="s">
        <v>76</v>
      </c>
      <c r="F18">
        <f>+'Ark1'!Q276</f>
        <v>2341</v>
      </c>
      <c r="G18" s="11">
        <f>+'Ark1'!R276</f>
        <v>12067</v>
      </c>
      <c r="H18" s="11"/>
      <c r="I18" s="70">
        <f>+'Ark1'!AE276</f>
        <v>23.882753433875624</v>
      </c>
      <c r="J18" s="70">
        <f>+'Ark1'!AF276</f>
        <v>23.833304965702695</v>
      </c>
      <c r="K18" s="1">
        <f>+'Ark1'!S276</f>
        <v>3.6757094116668054</v>
      </c>
      <c r="M18" s="193"/>
      <c r="N18" s="376">
        <f>+'Ark1'!AR276</f>
        <v>215.20992467877716</v>
      </c>
      <c r="O18" s="114">
        <f>+'Ark1'!AS276</f>
        <v>26.310315737595943</v>
      </c>
      <c r="P18" s="43"/>
      <c r="Q18" s="1">
        <f>+'Ark1'!T276</f>
        <v>7.3689400845280497</v>
      </c>
      <c r="S18" s="11">
        <f>+'Ark1'!U276</f>
        <v>261.90404408717831</v>
      </c>
      <c r="U18" s="11">
        <f>+'Ark1'!W276</f>
        <v>65.550675395707287</v>
      </c>
      <c r="V18" s="11">
        <f>+'Ark1'!X276</f>
        <v>5.5274716168061637</v>
      </c>
      <c r="W18" s="11">
        <f>+'Ark1'!AG276</f>
        <v>1075.8128489144883</v>
      </c>
      <c r="X18" s="11">
        <f>+'Ark1'!AH276</f>
        <v>93.461506588215812</v>
      </c>
      <c r="Y18" s="67">
        <f>+'Ark1'!AI276</f>
        <v>16.690146681030907</v>
      </c>
      <c r="Z18" s="11">
        <f>+'Ark1'!Y276</f>
        <v>51.234683277893183</v>
      </c>
      <c r="AA18" s="1">
        <f>+'Ark1'!Z276</f>
        <v>1.5664528585820372</v>
      </c>
      <c r="AB18" s="1">
        <f>+'Ark1'!AA276</f>
        <v>2.240112825971508</v>
      </c>
      <c r="AC18" s="11">
        <f>+'Ark1'!AB276</f>
        <v>67.495890415513614</v>
      </c>
      <c r="AD18" s="11">
        <f>+'Ark1'!AC276</f>
        <v>69.243260478297813</v>
      </c>
      <c r="AE18" s="11">
        <f>+'Ark1'!AD276</f>
        <v>68.636881648931478</v>
      </c>
      <c r="AF18" s="11">
        <f t="shared" si="3"/>
        <v>243.44758881755644</v>
      </c>
      <c r="AG18" s="67">
        <f t="shared" si="4"/>
        <v>5.1546347714651857</v>
      </c>
      <c r="AH18" s="43"/>
      <c r="AI18" s="4"/>
      <c r="AJ18" s="5"/>
      <c r="AL18" s="1"/>
      <c r="AM18" s="1"/>
      <c r="AN18" s="11"/>
      <c r="AO18" s="11"/>
      <c r="AP18" s="11"/>
    </row>
    <row r="19" spans="1:44" ht="15.6">
      <c r="A19" s="43"/>
      <c r="B19" s="324">
        <f>+'Ark1'!C277</f>
        <v>2023</v>
      </c>
      <c r="C19" s="324">
        <f>+'Ark1'!I277</f>
        <v>49</v>
      </c>
      <c r="D19" s="3" t="s">
        <v>109</v>
      </c>
      <c r="E19" s="3" t="s">
        <v>76</v>
      </c>
      <c r="F19">
        <f>+'Ark1'!Q277</f>
        <v>2423</v>
      </c>
      <c r="G19" s="11">
        <f>+'Ark1'!R277</f>
        <v>14558</v>
      </c>
      <c r="H19" s="11"/>
      <c r="I19" s="70">
        <f>+'Ark1'!AE277</f>
        <v>28.812888413885918</v>
      </c>
      <c r="J19" s="70">
        <f>+'Ark1'!AF277</f>
        <v>28.424762445289257</v>
      </c>
      <c r="K19" s="1">
        <f>+'Ark1'!S277</f>
        <v>3.5454044370952178</v>
      </c>
      <c r="M19" s="193"/>
      <c r="N19" s="376">
        <f>+'Ark1'!AR277</f>
        <v>215.61640327772903</v>
      </c>
      <c r="O19" s="114">
        <f>+'Ark1'!AS277</f>
        <v>25.894746189855603</v>
      </c>
      <c r="P19" s="43"/>
      <c r="Q19" s="1">
        <f>+'Ark1'!T277</f>
        <v>7.4078856985849724</v>
      </c>
      <c r="S19" s="11">
        <f>+'Ark1'!U277</f>
        <v>258.91211704904498</v>
      </c>
      <c r="U19" s="11">
        <f>+'Ark1'!W277</f>
        <v>64.576178046434961</v>
      </c>
      <c r="V19" s="11">
        <f>+'Ark1'!X277</f>
        <v>3.935980217062784</v>
      </c>
      <c r="W19" s="11">
        <f>+'Ark1'!AG277</f>
        <v>1074.9142522680711</v>
      </c>
      <c r="X19" s="11">
        <f>+'Ark1'!AH277</f>
        <v>93.804093968951776</v>
      </c>
      <c r="Y19" s="67">
        <f>+'Ark1'!AI277</f>
        <v>14.280807803269679</v>
      </c>
      <c r="Z19" s="11">
        <f>+'Ark1'!Y277</f>
        <v>47.596290037027217</v>
      </c>
      <c r="AA19" s="1">
        <f>+'Ark1'!Z277</f>
        <v>1.4584859105577868</v>
      </c>
      <c r="AB19" s="1">
        <f>+'Ark1'!AA277</f>
        <v>2.3041200654747271</v>
      </c>
      <c r="AC19" s="11">
        <f>+'Ark1'!AB277</f>
        <v>66.69968690012746</v>
      </c>
      <c r="AD19" s="11">
        <f>+'Ark1'!AC277</f>
        <v>67.91285221227929</v>
      </c>
      <c r="AE19" s="11">
        <f>+'Ark1'!AD277</f>
        <v>59.580716205084222</v>
      </c>
      <c r="AF19" s="11">
        <f t="shared" si="3"/>
        <v>240.86769386743168</v>
      </c>
      <c r="AG19" s="67">
        <f t="shared" si="4"/>
        <v>6.0082542302930255</v>
      </c>
      <c r="AH19" s="43"/>
      <c r="AI19" s="4"/>
      <c r="AJ19" s="5"/>
      <c r="AL19" s="1"/>
      <c r="AM19" s="1"/>
      <c r="AN19" s="11"/>
      <c r="AO19" s="11"/>
      <c r="AP19" s="11"/>
    </row>
    <row r="20" spans="1:44" ht="15.6">
      <c r="A20" s="43"/>
      <c r="B20" s="324">
        <f>+'Ark1'!C278</f>
        <v>2023</v>
      </c>
      <c r="C20" s="324">
        <f>+'Ark1'!I278</f>
        <v>80</v>
      </c>
      <c r="D20" s="3" t="s">
        <v>9</v>
      </c>
      <c r="E20" s="3" t="s">
        <v>8</v>
      </c>
      <c r="F20">
        <f>+'Ark1'!Q278</f>
        <v>1130</v>
      </c>
      <c r="G20" s="11">
        <f>+'Ark1'!R278</f>
        <v>5990</v>
      </c>
      <c r="H20" s="11"/>
      <c r="I20" s="70">
        <f>+'Ark1'!AE278</f>
        <v>11.855282428848517</v>
      </c>
      <c r="J20" s="70">
        <f>+'Ark1'!AF278</f>
        <v>11.861211172889769</v>
      </c>
      <c r="K20" s="1">
        <f>+'Ark1'!S278</f>
        <v>3.993956689608865</v>
      </c>
      <c r="M20" s="193"/>
      <c r="N20" s="376">
        <f>+'Ark1'!AR278</f>
        <v>213.72338994450985</v>
      </c>
      <c r="O20" s="114">
        <f>+'Ark1'!AS278</f>
        <v>26.890743432240221</v>
      </c>
      <c r="P20" s="43"/>
      <c r="Q20" s="1">
        <f>+'Ark1'!T278</f>
        <v>7.3140233722871439</v>
      </c>
      <c r="S20" s="11">
        <f>+'Ark1'!U278</f>
        <v>262.57868113522471</v>
      </c>
      <c r="U20" s="11">
        <f>+'Ark1'!W278</f>
        <v>63.873121869782977</v>
      </c>
      <c r="V20" s="11">
        <f>+'Ark1'!X278</f>
        <v>6.594323873121871</v>
      </c>
      <c r="W20" s="11">
        <f>+'Ark1'!AG278</f>
        <v>1065.6396502438201</v>
      </c>
      <c r="X20" s="11">
        <f>+'Ark1'!AH278</f>
        <v>99.181969949916507</v>
      </c>
      <c r="Y20" s="67">
        <f>+'Ark1'!AI278</f>
        <v>40.934891485809686</v>
      </c>
      <c r="Z20" s="11">
        <f>+'Ark1'!Y278</f>
        <v>57.127905708287109</v>
      </c>
      <c r="AA20" s="1">
        <f>+'Ark1'!Z278</f>
        <v>1.7721353082775964</v>
      </c>
      <c r="AB20" s="1">
        <f>+'Ark1'!AA278</f>
        <v>2.207980745177164</v>
      </c>
      <c r="AC20" s="11">
        <f>+'Ark1'!AB278</f>
        <v>67.515125432953482</v>
      </c>
      <c r="AD20" s="11">
        <f>+'Ark1'!AC278</f>
        <v>69.43784077287421</v>
      </c>
      <c r="AE20" s="11">
        <f>+'Ark1'!AD278</f>
        <v>59.005944943941266</v>
      </c>
      <c r="AF20" s="11">
        <f t="shared" si="3"/>
        <v>246.4047589399909</v>
      </c>
      <c r="AG20" s="67">
        <f t="shared" si="4"/>
        <v>5.3008849557522124</v>
      </c>
      <c r="AH20" s="43"/>
      <c r="AI20" s="4"/>
      <c r="AJ20" s="5"/>
      <c r="AL20" s="1"/>
      <c r="AM20" s="1"/>
      <c r="AN20" s="11"/>
      <c r="AO20" s="11"/>
      <c r="AP20" s="11"/>
    </row>
    <row r="21" spans="1:44" ht="15.6">
      <c r="A21" s="43"/>
      <c r="B21" s="324">
        <f>+'Ark1'!C279</f>
        <v>2023</v>
      </c>
      <c r="C21" s="324">
        <f>+'Ark1'!I279</f>
        <v>81</v>
      </c>
      <c r="D21" s="3" t="s">
        <v>9</v>
      </c>
      <c r="E21" s="3" t="s">
        <v>5</v>
      </c>
      <c r="F21">
        <f>+'Ark1'!Q279</f>
        <v>210</v>
      </c>
      <c r="G21" s="11">
        <f>+'Ark1'!R279</f>
        <v>1077</v>
      </c>
      <c r="H21" s="11"/>
      <c r="I21" s="70">
        <f>+'Ark1'!AE279</f>
        <v>2.1315758223488901</v>
      </c>
      <c r="J21" s="70">
        <f>+'Ark1'!AF279</f>
        <v>2.1164059748036625</v>
      </c>
      <c r="K21" s="1">
        <f>+'Ark1'!S279</f>
        <v>3.9972067039106145</v>
      </c>
      <c r="M21" s="193"/>
      <c r="N21" s="376">
        <f>+'Ark1'!AR279</f>
        <v>213.94786729857816</v>
      </c>
      <c r="O21" s="114">
        <f>+'Ark1'!AS279</f>
        <v>26.977912891901017</v>
      </c>
      <c r="P21" s="43"/>
      <c r="Q21" s="1">
        <f>+'Ark1'!T279</f>
        <v>6.9052924791086321</v>
      </c>
      <c r="S21" s="11">
        <f>+'Ark1'!U279</f>
        <v>260.57966573816151</v>
      </c>
      <c r="U21" s="11">
        <f>+'Ark1'!W279</f>
        <v>56.82451253481895</v>
      </c>
      <c r="V21" s="11">
        <f>+'Ark1'!X279</f>
        <v>5.9424326833797583</v>
      </c>
      <c r="W21" s="11">
        <f>+'Ark1'!AG279</f>
        <v>1072.1184834123223</v>
      </c>
      <c r="X21" s="11">
        <f>+'Ark1'!AH279</f>
        <v>78.272980501392752</v>
      </c>
      <c r="Y21" s="67">
        <f>+'Ark1'!AI279</f>
        <v>28.505106778087278</v>
      </c>
      <c r="Z21" s="11">
        <f>+'Ark1'!Y279</f>
        <v>53.285424088725925</v>
      </c>
      <c r="AA21" s="1">
        <f>+'Ark1'!Z279</f>
        <v>1.9264706993467049</v>
      </c>
      <c r="AB21" s="1">
        <f>+'Ark1'!AA279</f>
        <v>2.2872501629996957</v>
      </c>
      <c r="AC21" s="11">
        <f>+'Ark1'!AB279</f>
        <v>72.077090523961317</v>
      </c>
      <c r="AD21" s="11">
        <f>+'Ark1'!AC279</f>
        <v>58.072054403025859</v>
      </c>
      <c r="AE21" s="11">
        <f>+'Ark1'!AD279</f>
        <v>42.244831978495775</v>
      </c>
      <c r="AF21" s="11">
        <f t="shared" si="3"/>
        <v>243.05118302670476</v>
      </c>
      <c r="AG21" s="67">
        <f t="shared" si="4"/>
        <v>5.128571428571429</v>
      </c>
      <c r="AH21" s="43"/>
      <c r="AI21" s="4"/>
      <c r="AJ21" s="5"/>
      <c r="AL21" s="1"/>
      <c r="AM21" s="1"/>
      <c r="AN21" s="11"/>
      <c r="AO21" s="11"/>
      <c r="AP21" s="11"/>
    </row>
    <row r="22" spans="1:44" ht="15.6">
      <c r="A22" s="43"/>
      <c r="B22" s="324">
        <f>+'Ark1'!C280</f>
        <v>2023</v>
      </c>
      <c r="C22" s="324">
        <f>+'Ark1'!I280</f>
        <v>83</v>
      </c>
      <c r="D22" s="3" t="s">
        <v>9</v>
      </c>
      <c r="E22" s="3" t="s">
        <v>432</v>
      </c>
      <c r="F22">
        <f>+'Ark1'!Q280</f>
        <v>1445</v>
      </c>
      <c r="G22" s="11">
        <f>+'Ark1'!R280</f>
        <v>6444</v>
      </c>
      <c r="H22" s="11"/>
      <c r="I22" s="70">
        <f>+'Ark1'!AE280</f>
        <v>12.753829711435699</v>
      </c>
      <c r="J22" s="70">
        <f>+'Ark1'!AF280</f>
        <v>12.477231677219297</v>
      </c>
      <c r="K22" s="1">
        <f>+'Ark1'!S280</f>
        <v>3.8687402799377928</v>
      </c>
      <c r="M22" s="193"/>
      <c r="N22" s="376">
        <f>+'Ark1'!AR280</f>
        <v>212.36619496855349</v>
      </c>
      <c r="O22" s="114">
        <f>+'Ark1'!AS280</f>
        <v>26.705333232080783</v>
      </c>
      <c r="P22" s="43"/>
      <c r="Q22" s="1">
        <f>+'Ark1'!T280</f>
        <v>7.155493482309125</v>
      </c>
      <c r="S22" s="11">
        <f>+'Ark1'!U280</f>
        <v>256.75561762880278</v>
      </c>
      <c r="U22" s="11">
        <f>+'Ark1'!W280</f>
        <v>58.674736188702639</v>
      </c>
      <c r="V22" s="11">
        <f>+'Ark1'!X280</f>
        <v>5.3538175046554946</v>
      </c>
      <c r="W22" s="11">
        <f>+'Ark1'!AG280</f>
        <v>1071.3198113207548</v>
      </c>
      <c r="X22" s="11">
        <f>+'Ark1'!AH280</f>
        <v>98.665425201738046</v>
      </c>
      <c r="Y22" s="67">
        <f>+'Ark1'!AI280</f>
        <v>34.76101800124146</v>
      </c>
      <c r="Z22" s="11">
        <f>+'Ark1'!Y280</f>
        <v>55.662279104625313</v>
      </c>
      <c r="AA22" s="1">
        <f>+'Ark1'!Z280</f>
        <v>1.6619895583151605</v>
      </c>
      <c r="AB22" s="1">
        <f>+'Ark1'!AA280</f>
        <v>2.3962065098641445</v>
      </c>
      <c r="AC22" s="11">
        <f>+'Ark1'!AB280</f>
        <v>68.534256345559214</v>
      </c>
      <c r="AD22" s="11">
        <f>+'Ark1'!AC280</f>
        <v>64.333437009080285</v>
      </c>
      <c r="AE22" s="11">
        <f>+'Ark1'!AD280</f>
        <v>62.38304956610596</v>
      </c>
      <c r="AF22" s="11">
        <f t="shared" si="3"/>
        <v>239.66290449932674</v>
      </c>
      <c r="AG22" s="67">
        <f t="shared" si="4"/>
        <v>4.459515570934256</v>
      </c>
      <c r="AH22" s="43"/>
      <c r="AI22" s="4"/>
      <c r="AJ22" s="5"/>
      <c r="AL22" s="1"/>
      <c r="AM22" s="1"/>
      <c r="AN22" s="11"/>
      <c r="AO22" s="11"/>
      <c r="AP22" s="11"/>
    </row>
    <row r="23" spans="1:44" ht="15.6">
      <c r="A23" s="43"/>
      <c r="B23" s="43"/>
      <c r="C23" s="347"/>
      <c r="D23" s="43"/>
      <c r="E23" s="43"/>
      <c r="F23" s="43"/>
      <c r="G23" s="43"/>
      <c r="H23" s="43"/>
      <c r="I23" s="43"/>
      <c r="J23" s="43"/>
      <c r="K23" s="43"/>
      <c r="L23" s="43"/>
      <c r="M23" s="19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"/>
      <c r="AJ23" s="5"/>
      <c r="AL23" s="1"/>
      <c r="AM23" s="1"/>
      <c r="AN23" s="11"/>
      <c r="AO23" s="11"/>
      <c r="AP23" s="11"/>
    </row>
    <row r="24" spans="1:44" ht="15.6">
      <c r="A24" s="43"/>
      <c r="B24" s="350">
        <f>+'Ark1'!C281</f>
        <v>2022</v>
      </c>
      <c r="C24" s="350">
        <f>+'Ark1'!I281</f>
        <v>6</v>
      </c>
      <c r="D24" s="52" t="s">
        <v>431</v>
      </c>
      <c r="E24" s="52" t="s">
        <v>76</v>
      </c>
      <c r="F24" s="51">
        <f>+'Ark1'!Q281</f>
        <v>2009</v>
      </c>
      <c r="G24" s="76">
        <f>+'Ark1'!R281</f>
        <v>11206</v>
      </c>
      <c r="H24" s="76"/>
      <c r="I24" s="69">
        <f>+'Ark1'!AE281</f>
        <v>20.475059382422803</v>
      </c>
      <c r="J24" s="69">
        <f>+'Ark1'!AF281</f>
        <v>21.134574864809181</v>
      </c>
      <c r="K24" s="53">
        <f>+'Ark1'!S281</f>
        <v>4.0570430733410943</v>
      </c>
      <c r="L24" s="66"/>
      <c r="M24" s="193"/>
      <c r="N24" s="376">
        <f>+'Ark1'!AR281</f>
        <v>216.23354231974923</v>
      </c>
      <c r="O24" s="114">
        <f>+'Ark1'!AS281</f>
        <v>27.16264465051437</v>
      </c>
      <c r="P24" s="43"/>
      <c r="Q24" s="53">
        <f>+'Ark1'!T281</f>
        <v>7.5415848652507549</v>
      </c>
      <c r="R24" s="66"/>
      <c r="S24" s="76">
        <f>+'Ark1'!U281</f>
        <v>274.47341959664408</v>
      </c>
      <c r="T24" s="66"/>
      <c r="U24" s="76">
        <f>+'Ark1'!W281</f>
        <v>69.498482955559524</v>
      </c>
      <c r="V24" s="76">
        <f>+'Ark1'!X281</f>
        <v>8.8524004997322887</v>
      </c>
      <c r="W24" s="76">
        <f>+'Ark1'!AG281</f>
        <v>1074.9434757053291</v>
      </c>
      <c r="X24" s="76">
        <f>+'Ark1'!AH281</f>
        <v>90.192753881849029</v>
      </c>
      <c r="Y24" s="66">
        <f>+'Ark1'!AI281</f>
        <v>23.656969480635375</v>
      </c>
      <c r="Z24" s="76">
        <f>+'Ark1'!Y281</f>
        <v>53.370346775649779</v>
      </c>
      <c r="AA24" s="53">
        <f>+'Ark1'!Z281</f>
        <v>1.6986713903253139</v>
      </c>
      <c r="AB24" s="53">
        <f>+'Ark1'!AA281</f>
        <v>2.2584270461756879</v>
      </c>
      <c r="AC24" s="76">
        <f>+'Ark1'!AB281</f>
        <v>72.499027478655762</v>
      </c>
      <c r="AD24" s="76">
        <f>+'Ark1'!AC281</f>
        <v>66.444641595006715</v>
      </c>
      <c r="AE24" s="76">
        <f>+'Ark1'!AD281</f>
        <v>58.728340430562021</v>
      </c>
      <c r="AF24" s="76">
        <f t="shared" si="3"/>
        <v>255.33753708914514</v>
      </c>
      <c r="AG24" s="66">
        <f t="shared" si="4"/>
        <v>5.5778994524639121</v>
      </c>
      <c r="AH24" s="43"/>
      <c r="AI24" s="4"/>
      <c r="AJ24" s="5"/>
      <c r="AL24" s="13"/>
      <c r="AM24" s="13"/>
      <c r="AN24" s="11"/>
      <c r="AO24" s="11"/>
      <c r="AP24" s="11"/>
    </row>
    <row r="25" spans="1:44" ht="16.5" customHeight="1">
      <c r="A25" s="43"/>
      <c r="B25" s="350">
        <f>+'Ark1'!C282</f>
        <v>2022</v>
      </c>
      <c r="C25" s="350">
        <f>+'Ark1'!I282</f>
        <v>24</v>
      </c>
      <c r="D25" s="52" t="s">
        <v>108</v>
      </c>
      <c r="E25" s="52" t="s">
        <v>76</v>
      </c>
      <c r="F25" s="51">
        <f>+'Ark1'!Q282</f>
        <v>2441</v>
      </c>
      <c r="G25" s="76">
        <f>+'Ark1'!R282</f>
        <v>13286</v>
      </c>
      <c r="H25" s="76"/>
      <c r="I25" s="69">
        <f>+'Ark1'!AE282</f>
        <v>24.275534441805217</v>
      </c>
      <c r="J25" s="69">
        <f>+'Ark1'!AF282</f>
        <v>24.101779234858498</v>
      </c>
      <c r="K25" s="53">
        <f>+'Ark1'!S282</f>
        <v>3.6544012089157527</v>
      </c>
      <c r="L25" s="66"/>
      <c r="M25" s="193"/>
      <c r="N25" s="376">
        <f>+'Ark1'!AR282</f>
        <v>215.86813633775321</v>
      </c>
      <c r="O25" s="114">
        <f>+'Ark1'!AS282</f>
        <v>26.291831779888689</v>
      </c>
      <c r="P25" s="43"/>
      <c r="Q25" s="53">
        <f>+'Ark1'!T282</f>
        <v>7.2599729038085199</v>
      </c>
      <c r="R25" s="66"/>
      <c r="S25" s="76">
        <f>+'Ark1'!U282</f>
        <v>264.00506021375855</v>
      </c>
      <c r="T25" s="66"/>
      <c r="U25" s="76">
        <f>+'Ark1'!W282</f>
        <v>63.209393346379649</v>
      </c>
      <c r="V25" s="76">
        <f>+'Ark1'!X282</f>
        <v>5.3138642179738076</v>
      </c>
      <c r="W25" s="76">
        <f>+'Ark1'!AG282</f>
        <v>1077.0196860001624</v>
      </c>
      <c r="X25" s="76">
        <f>+'Ark1'!AH282</f>
        <v>91.675447839831392</v>
      </c>
      <c r="Y25" s="66">
        <f>+'Ark1'!AI282</f>
        <v>15.038386271262979</v>
      </c>
      <c r="Z25" s="76">
        <f>+'Ark1'!Y282</f>
        <v>48.868890135593006</v>
      </c>
      <c r="AA25" s="53">
        <f>+'Ark1'!Z282</f>
        <v>1.5046254158424277</v>
      </c>
      <c r="AB25" s="53">
        <f>+'Ark1'!AA282</f>
        <v>2.2028346112271113</v>
      </c>
      <c r="AC25" s="76">
        <f>+'Ark1'!AB282</f>
        <v>67.476573405111083</v>
      </c>
      <c r="AD25" s="76">
        <f>+'Ark1'!AC282</f>
        <v>69.650328636611988</v>
      </c>
      <c r="AE25" s="76">
        <f>+'Ark1'!AD282</f>
        <v>71.48768815994255</v>
      </c>
      <c r="AF25" s="76">
        <f t="shared" si="3"/>
        <v>245.12556608340279</v>
      </c>
      <c r="AG25" s="66">
        <f t="shared" si="4"/>
        <v>5.4428512904547315</v>
      </c>
      <c r="AH25" s="43"/>
      <c r="AI25" s="4"/>
      <c r="AJ25" s="5"/>
      <c r="AL25" s="13"/>
      <c r="AM25" s="13"/>
      <c r="AN25" s="11"/>
      <c r="AO25" s="11"/>
      <c r="AP25" s="11"/>
    </row>
    <row r="26" spans="1:44" ht="16.5" customHeight="1">
      <c r="A26" s="43"/>
      <c r="B26" s="350">
        <f>+'Ark1'!C283</f>
        <v>2022</v>
      </c>
      <c r="C26" s="350">
        <f>+'Ark1'!I283</f>
        <v>49</v>
      </c>
      <c r="D26" s="52" t="s">
        <v>109</v>
      </c>
      <c r="E26" s="52" t="s">
        <v>76</v>
      </c>
      <c r="F26" s="51">
        <f>+'Ark1'!Q283</f>
        <v>2533</v>
      </c>
      <c r="G26" s="76">
        <f>+'Ark1'!R283</f>
        <v>16150</v>
      </c>
      <c r="H26" s="76"/>
      <c r="I26" s="69">
        <f>+'Ark1'!AE283</f>
        <v>29.508496254339487</v>
      </c>
      <c r="J26" s="69">
        <f>+'Ark1'!AF283</f>
        <v>29.13950847269593</v>
      </c>
      <c r="K26" s="53">
        <f>+'Ark1'!S283</f>
        <v>3.5922155316903597</v>
      </c>
      <c r="L26" s="66"/>
      <c r="M26" s="193"/>
      <c r="N26" s="376">
        <f>+'Ark1'!AR283</f>
        <v>216.26652920047897</v>
      </c>
      <c r="O26" s="114">
        <f>+'Ark1'!AS283</f>
        <v>26.008664662880673</v>
      </c>
      <c r="P26" s="43"/>
      <c r="Q26" s="53">
        <f>+'Ark1'!T283</f>
        <v>7.5429102167182638</v>
      </c>
      <c r="R26" s="66"/>
      <c r="S26" s="76">
        <f>+'Ark1'!U283</f>
        <v>262.58329287925699</v>
      </c>
      <c r="T26" s="66"/>
      <c r="U26" s="76">
        <f>+'Ark1'!W283</f>
        <v>68.130030959752318</v>
      </c>
      <c r="V26" s="76">
        <f>+'Ark1'!X283</f>
        <v>4.6749226006191948</v>
      </c>
      <c r="W26" s="76">
        <f>+'Ark1'!AG283</f>
        <v>1083.0822801649592</v>
      </c>
      <c r="X26" s="76">
        <f>+'Ark1'!AH283</f>
        <v>92.291021671826599</v>
      </c>
      <c r="Y26" s="66">
        <f>+'Ark1'!AI283</f>
        <v>13.678018575851397</v>
      </c>
      <c r="Z26" s="76">
        <f>+'Ark1'!Y283</f>
        <v>48.031634971119217</v>
      </c>
      <c r="AA26" s="53">
        <f>+'Ark1'!Z283</f>
        <v>1.4568552441356422</v>
      </c>
      <c r="AB26" s="53">
        <f>+'Ark1'!AA283</f>
        <v>2.2287144279218194</v>
      </c>
      <c r="AC26" s="76">
        <f>+'Ark1'!AB283</f>
        <v>69.200439974993444</v>
      </c>
      <c r="AD26" s="76">
        <f>+'Ark1'!AC283</f>
        <v>67.274472830344067</v>
      </c>
      <c r="AE26" s="76">
        <f>+'Ark1'!AD283</f>
        <v>62.826000636296016</v>
      </c>
      <c r="AF26" s="76">
        <f t="shared" si="3"/>
        <v>242.44076160055371</v>
      </c>
      <c r="AG26" s="66">
        <f t="shared" si="4"/>
        <v>6.375838926174497</v>
      </c>
      <c r="AH26" s="43"/>
      <c r="AI26" s="4"/>
      <c r="AJ26" s="5"/>
      <c r="AL26" s="13"/>
      <c r="AM26" s="13"/>
      <c r="AN26" s="11"/>
      <c r="AO26" s="11"/>
      <c r="AP26" s="11"/>
    </row>
    <row r="27" spans="1:44" ht="15.6">
      <c r="A27" s="43"/>
      <c r="B27" s="350">
        <f>+'Ark1'!C284</f>
        <v>2022</v>
      </c>
      <c r="C27" s="350">
        <f>+'Ark1'!I284</f>
        <v>80</v>
      </c>
      <c r="D27" s="52" t="s">
        <v>9</v>
      </c>
      <c r="E27" s="52" t="s">
        <v>8</v>
      </c>
      <c r="F27" s="51">
        <f>+'Ark1'!Q284</f>
        <v>1132</v>
      </c>
      <c r="G27" s="76">
        <f>+'Ark1'!R284</f>
        <v>6469</v>
      </c>
      <c r="H27" s="76"/>
      <c r="I27" s="69">
        <f>+'Ark1'!AE284</f>
        <v>11.819842864973507</v>
      </c>
      <c r="J27" s="69">
        <f>+'Ark1'!AF284</f>
        <v>11.76880100989456</v>
      </c>
      <c r="K27" s="53">
        <f>+'Ark1'!S284</f>
        <v>3.9578032888613097</v>
      </c>
      <c r="L27" s="66"/>
      <c r="M27" s="193"/>
      <c r="N27" s="376">
        <f>+'Ark1'!AR284</f>
        <v>214.29649177274135</v>
      </c>
      <c r="O27" s="114">
        <f>+'Ark1'!AS284</f>
        <v>26.879830033661712</v>
      </c>
      <c r="P27" s="43"/>
      <c r="Q27" s="53">
        <f>+'Ark1'!T284</f>
        <v>7.2784046993352947</v>
      </c>
      <c r="R27" s="66"/>
      <c r="S27" s="76">
        <f>+'Ark1'!U284</f>
        <v>264.76005565002322</v>
      </c>
      <c r="T27" s="66"/>
      <c r="U27" s="76">
        <f>+'Ark1'!W284</f>
        <v>64.090276704281962</v>
      </c>
      <c r="V27" s="76">
        <f>+'Ark1'!X284</f>
        <v>6.8171278404699347</v>
      </c>
      <c r="W27" s="76">
        <f>+'Ark1'!AG284</f>
        <v>1072.6907792610991</v>
      </c>
      <c r="X27" s="76">
        <f>+'Ark1'!AH284</f>
        <v>98.686041119183756</v>
      </c>
      <c r="Y27" s="66">
        <f>+'Ark1'!AI284</f>
        <v>37.285515535631475</v>
      </c>
      <c r="Z27" s="76">
        <f>+'Ark1'!Y284</f>
        <v>54.491955692377239</v>
      </c>
      <c r="AA27" s="53">
        <f>+'Ark1'!Z284</f>
        <v>1.7882254199328538</v>
      </c>
      <c r="AB27" s="53">
        <f>+'Ark1'!AA284</f>
        <v>2.0880151473596196</v>
      </c>
      <c r="AC27" s="76">
        <f>+'Ark1'!AB284</f>
        <v>68.757461499720321</v>
      </c>
      <c r="AD27" s="76">
        <f>+'Ark1'!AC284</f>
        <v>68.454470056278581</v>
      </c>
      <c r="AE27" s="76">
        <f>+'Ark1'!AD284</f>
        <v>60.626211530487915</v>
      </c>
      <c r="AF27" s="76">
        <f t="shared" si="3"/>
        <v>246.81861797338996</v>
      </c>
      <c r="AG27" s="66">
        <f t="shared" si="4"/>
        <v>5.7146643109540634</v>
      </c>
      <c r="AH27" s="43"/>
      <c r="AI27"/>
      <c r="AL27" s="13"/>
      <c r="AM27" s="13"/>
      <c r="AN27" s="11"/>
      <c r="AO27" s="11"/>
      <c r="AP27" s="11"/>
    </row>
    <row r="28" spans="1:44" ht="17.25" customHeight="1">
      <c r="A28" s="43"/>
      <c r="B28" s="350">
        <f>+'Ark1'!C285</f>
        <v>2022</v>
      </c>
      <c r="C28" s="350">
        <f>+'Ark1'!I285</f>
        <v>81</v>
      </c>
      <c r="D28" s="52" t="s">
        <v>9</v>
      </c>
      <c r="E28" s="52" t="s">
        <v>5</v>
      </c>
      <c r="F28" s="51">
        <f>+'Ark1'!Q285</f>
        <v>233</v>
      </c>
      <c r="G28" s="76">
        <f>+'Ark1'!R285</f>
        <v>1263</v>
      </c>
      <c r="H28" s="76"/>
      <c r="I28" s="69">
        <f>+'Ark1'!AE285</f>
        <v>2.307692307692307</v>
      </c>
      <c r="J28" s="69">
        <f>+'Ark1'!AF285</f>
        <v>2.2806121175148952</v>
      </c>
      <c r="K28" s="53">
        <f>+'Ark1'!S285</f>
        <v>4.0555996822875295</v>
      </c>
      <c r="L28" s="66"/>
      <c r="M28" s="193"/>
      <c r="N28" s="376">
        <f>+'Ark1'!AR285</f>
        <v>213.78422876949736</v>
      </c>
      <c r="O28" s="114">
        <f>+'Ark1'!AS285</f>
        <v>26.963842304462936</v>
      </c>
      <c r="P28" s="43"/>
      <c r="Q28" s="53">
        <f>+'Ark1'!T285</f>
        <v>7.2367379255740305</v>
      </c>
      <c r="R28" s="66"/>
      <c r="S28" s="76">
        <f>+'Ark1'!U285</f>
        <v>262.78796516231193</v>
      </c>
      <c r="T28" s="66"/>
      <c r="U28" s="76">
        <f>+'Ark1'!W285</f>
        <v>64.212193190815512</v>
      </c>
      <c r="V28" s="76">
        <f>+'Ark1'!X285</f>
        <v>6.0965954077593052</v>
      </c>
      <c r="W28" s="76">
        <f>+'Ark1'!AG285</f>
        <v>1074.899480069324</v>
      </c>
      <c r="X28" s="76">
        <f>+'Ark1'!AH285</f>
        <v>90.340459224069633</v>
      </c>
      <c r="Y28" s="66">
        <f>+'Ark1'!AI285</f>
        <v>28.424386381631049</v>
      </c>
      <c r="Z28" s="76">
        <f>+'Ark1'!Y285</f>
        <v>54.35338867729407</v>
      </c>
      <c r="AA28" s="53">
        <f>+'Ark1'!Z285</f>
        <v>1.8809198376211047</v>
      </c>
      <c r="AB28" s="53">
        <f>+'Ark1'!AA285</f>
        <v>2.2977518980169194</v>
      </c>
      <c r="AC28" s="76">
        <f>+'Ark1'!AB285</f>
        <v>68.179314880980243</v>
      </c>
      <c r="AD28" s="76">
        <f>+'Ark1'!AC285</f>
        <v>61.683563830840434</v>
      </c>
      <c r="AE28" s="76">
        <f>+'Ark1'!AD285</f>
        <v>41.912626115357931</v>
      </c>
      <c r="AF28" s="76">
        <f t="shared" si="3"/>
        <v>244.4767813501629</v>
      </c>
      <c r="AG28" s="66">
        <f t="shared" si="4"/>
        <v>5.4206008583690988</v>
      </c>
      <c r="AH28" s="43"/>
      <c r="AI28" s="2"/>
      <c r="AJ28" s="5"/>
      <c r="AL28" s="13"/>
      <c r="AM28" s="13"/>
      <c r="AN28" s="11"/>
      <c r="AO28" s="11"/>
      <c r="AP28" s="11"/>
    </row>
    <row r="29" spans="1:44" ht="15.6">
      <c r="A29" s="43"/>
      <c r="B29" s="350">
        <f>+'Ark1'!C286</f>
        <v>2022</v>
      </c>
      <c r="C29" s="350">
        <f>+'Ark1'!I286</f>
        <v>83</v>
      </c>
      <c r="D29" s="52" t="s">
        <v>9</v>
      </c>
      <c r="E29" s="52" t="s">
        <v>432</v>
      </c>
      <c r="F29" s="51">
        <f>+'Ark1'!Q286</f>
        <v>1347</v>
      </c>
      <c r="G29" s="76">
        <f>+'Ark1'!R286</f>
        <v>6356</v>
      </c>
      <c r="H29" s="76"/>
      <c r="I29" s="69">
        <f>+'Ark1'!AE286</f>
        <v>11.613374748766676</v>
      </c>
      <c r="J29" s="69">
        <f>+'Ark1'!AF286</f>
        <v>11.574724300226956</v>
      </c>
      <c r="K29" s="53">
        <f>+'Ark1'!S286</f>
        <v>4.083740734899858</v>
      </c>
      <c r="L29" s="66"/>
      <c r="M29" s="193"/>
      <c r="N29" s="376">
        <f>+'Ark1'!AR286</f>
        <v>213.12000639181849</v>
      </c>
      <c r="O29" s="114">
        <f>+'Ark1'!AS286</f>
        <v>27.325180508576391</v>
      </c>
      <c r="P29" s="43"/>
      <c r="Q29" s="53">
        <f>+'Ark1'!T286</f>
        <v>7.3709880427942096</v>
      </c>
      <c r="R29" s="66"/>
      <c r="S29" s="76">
        <f>+'Ark1'!U286</f>
        <v>265.02336375078659</v>
      </c>
      <c r="T29" s="66"/>
      <c r="U29" s="76">
        <f>+'Ark1'!W286</f>
        <v>61.485210824417877</v>
      </c>
      <c r="V29" s="76">
        <f>+'Ark1'!X286</f>
        <v>6.9225928256765252</v>
      </c>
      <c r="W29" s="76">
        <f>+'Ark1'!AG286</f>
        <v>1070.6302333013741</v>
      </c>
      <c r="X29" s="76">
        <f>+'Ark1'!AH286</f>
        <v>97.325361862806815</v>
      </c>
      <c r="Y29" s="66">
        <f>+'Ark1'!AI286</f>
        <v>34.471365638766521</v>
      </c>
      <c r="Z29" s="76">
        <f>+'Ark1'!Y286</f>
        <v>55.941086628174176</v>
      </c>
      <c r="AA29" s="53">
        <f>+'Ark1'!Z286</f>
        <v>1.7450992060100372</v>
      </c>
      <c r="AB29" s="53">
        <f>+'Ark1'!AA286</f>
        <v>2.4392947619477465</v>
      </c>
      <c r="AC29" s="76">
        <f>+'Ark1'!AB286</f>
        <v>69.387383401068846</v>
      </c>
      <c r="AD29" s="76">
        <f>+'Ark1'!AC286</f>
        <v>65.885289351234221</v>
      </c>
      <c r="AE29" s="76">
        <f>+'Ark1'!AD286</f>
        <v>59.175684549406952</v>
      </c>
      <c r="AF29" s="76">
        <f t="shared" si="3"/>
        <v>247.53958510359436</v>
      </c>
      <c r="AG29" s="66">
        <f t="shared" si="4"/>
        <v>4.718634001484781</v>
      </c>
      <c r="AH29" s="43"/>
      <c r="AI29" s="2"/>
      <c r="AL29" s="13"/>
      <c r="AM29" s="13"/>
      <c r="AN29" s="11"/>
      <c r="AO29" s="11"/>
      <c r="AP29" s="11"/>
    </row>
    <row r="30" spans="1:44" ht="15.6">
      <c r="A30" s="43"/>
      <c r="B30" s="347"/>
      <c r="C30" s="347"/>
      <c r="D30" s="43"/>
      <c r="E30" s="43"/>
      <c r="F30" s="43"/>
      <c r="G30" s="43"/>
      <c r="H30" s="43"/>
      <c r="I30" s="43"/>
      <c r="J30" s="43"/>
      <c r="K30" s="43"/>
      <c r="L30" s="64"/>
      <c r="M30" s="193"/>
      <c r="N30" s="43"/>
      <c r="O30" s="43"/>
      <c r="P30" s="43"/>
      <c r="Q30" s="43"/>
      <c r="R30" s="64"/>
      <c r="S30" s="73"/>
      <c r="T30" s="64"/>
      <c r="U30" s="73"/>
      <c r="V30" s="73"/>
      <c r="W30" s="73"/>
      <c r="X30" s="73"/>
      <c r="Y30" s="43"/>
      <c r="Z30" s="73"/>
      <c r="AA30" s="43"/>
      <c r="AB30" s="43"/>
      <c r="AC30" s="73"/>
      <c r="AD30" s="73"/>
      <c r="AE30" s="73"/>
      <c r="AF30" s="73"/>
      <c r="AG30" s="64"/>
      <c r="AH30" s="43"/>
      <c r="AJ30" s="1"/>
      <c r="AK30" s="1"/>
      <c r="AL30" s="1"/>
      <c r="AM30" s="1"/>
      <c r="AN30" s="1"/>
      <c r="AO30" s="1"/>
      <c r="AQ30" s="13"/>
      <c r="AR30" s="13"/>
    </row>
    <row r="31" spans="1:44" s="560" customFormat="1" ht="15.6">
      <c r="A31" s="43"/>
      <c r="B31" s="347"/>
      <c r="C31" s="347"/>
      <c r="D31" s="43"/>
      <c r="E31" s="43"/>
      <c r="F31" s="43"/>
      <c r="G31" s="43"/>
      <c r="H31" s="43"/>
      <c r="I31" s="43"/>
      <c r="J31" s="43"/>
      <c r="K31" s="43"/>
      <c r="L31" s="64"/>
      <c r="M31" s="193"/>
      <c r="N31" s="43"/>
      <c r="O31" s="43"/>
      <c r="P31" s="43"/>
      <c r="Q31" s="43"/>
      <c r="R31" s="64"/>
      <c r="S31" s="73"/>
      <c r="T31" s="64"/>
      <c r="U31" s="73"/>
      <c r="V31" s="73"/>
      <c r="W31" s="73"/>
      <c r="X31" s="73"/>
      <c r="Y31" s="43"/>
      <c r="Z31" s="73"/>
      <c r="AA31" s="43"/>
      <c r="AB31" s="43"/>
      <c r="AC31" s="73"/>
      <c r="AD31" s="73"/>
      <c r="AE31" s="73"/>
      <c r="AF31" s="73"/>
      <c r="AG31" s="64"/>
      <c r="AH31" s="43"/>
      <c r="AI31" s="67"/>
      <c r="AJ31" s="1"/>
      <c r="AK31" s="1"/>
      <c r="AL31" s="1"/>
      <c r="AM31" s="1"/>
      <c r="AN31" s="1"/>
      <c r="AO31" s="1"/>
      <c r="AQ31" s="13"/>
      <c r="AR31" s="13"/>
    </row>
    <row r="32" spans="1:44">
      <c r="A32" s="43"/>
      <c r="B32" s="347"/>
      <c r="C32" s="347"/>
      <c r="D32" s="43"/>
      <c r="E32" s="43"/>
      <c r="F32" s="43"/>
      <c r="G32" s="43"/>
      <c r="H32" s="43"/>
      <c r="I32" s="43"/>
      <c r="J32" s="43"/>
      <c r="K32" s="43"/>
      <c r="L32" s="64"/>
      <c r="M32" s="64"/>
      <c r="N32" s="43"/>
      <c r="O32" s="43"/>
      <c r="P32" s="43"/>
      <c r="Q32" s="43"/>
      <c r="R32" s="64"/>
      <c r="S32" s="73"/>
      <c r="T32" s="64"/>
      <c r="U32" s="73"/>
      <c r="V32" s="73"/>
      <c r="W32" s="73"/>
      <c r="X32" s="73"/>
      <c r="Y32" s="43"/>
      <c r="Z32" s="73"/>
      <c r="AA32" s="43"/>
      <c r="AB32" s="43"/>
      <c r="AC32" s="73"/>
      <c r="AD32" s="73"/>
      <c r="AE32" s="73"/>
      <c r="AF32" s="73"/>
      <c r="AG32" s="64"/>
      <c r="AH32" s="43"/>
      <c r="AJ32" s="1"/>
      <c r="AK32" s="1"/>
      <c r="AL32" s="1"/>
      <c r="AM32" s="1"/>
      <c r="AN32" s="1"/>
      <c r="AO32" s="1"/>
      <c r="AQ32" s="13"/>
      <c r="AR32" s="13"/>
    </row>
    <row r="33" spans="21:44">
      <c r="U33" s="16"/>
      <c r="V33" s="16"/>
      <c r="W33" s="16"/>
      <c r="Z33" s="202"/>
      <c r="AA33" s="58"/>
      <c r="AB33" s="1"/>
      <c r="AJ33" s="1"/>
      <c r="AK33" s="1"/>
      <c r="AL33" s="1"/>
      <c r="AM33" s="1"/>
      <c r="AN33" s="1"/>
      <c r="AO33" s="1"/>
      <c r="AQ33" s="13"/>
      <c r="AR33" s="13"/>
    </row>
    <row r="34" spans="21:44">
      <c r="U34" s="16"/>
      <c r="V34" s="16"/>
      <c r="W34" s="16"/>
      <c r="Z34" s="202"/>
      <c r="AA34" s="58"/>
      <c r="AB34" s="1"/>
      <c r="AJ34" s="1"/>
      <c r="AK34" s="1"/>
      <c r="AL34" s="1"/>
      <c r="AM34" s="1"/>
      <c r="AN34" s="1"/>
      <c r="AO34" s="1"/>
      <c r="AQ34" s="13"/>
      <c r="AR34" s="13"/>
    </row>
    <row r="35" spans="21:44">
      <c r="U35" s="16"/>
      <c r="V35" s="16"/>
      <c r="W35" s="16"/>
      <c r="Z35" s="202"/>
      <c r="AA35" s="58"/>
      <c r="AB35" s="1"/>
      <c r="AJ35" s="1"/>
      <c r="AK35" s="1"/>
      <c r="AL35" s="1"/>
      <c r="AM35" s="1"/>
      <c r="AN35" s="1"/>
      <c r="AO35" s="1"/>
      <c r="AQ35" s="13"/>
      <c r="AR35" s="13"/>
    </row>
    <row r="36" spans="21:44">
      <c r="U36" s="16"/>
      <c r="V36" s="16"/>
      <c r="W36" s="16"/>
      <c r="Z36" s="202"/>
      <c r="AA36" s="58"/>
      <c r="AB36" s="1"/>
      <c r="AJ36" s="1"/>
      <c r="AK36" s="1"/>
      <c r="AL36" s="1"/>
      <c r="AM36" s="1"/>
      <c r="AN36" s="1"/>
      <c r="AO36" s="1"/>
      <c r="AQ36" s="13"/>
      <c r="AR36" s="13"/>
    </row>
    <row r="37" spans="21:44">
      <c r="U37" s="16"/>
      <c r="V37" s="16"/>
      <c r="W37" s="16"/>
      <c r="Z37" s="202"/>
      <c r="AA37" s="58"/>
      <c r="AB37" s="1"/>
      <c r="AJ37" s="1"/>
      <c r="AK37" s="1"/>
      <c r="AL37" s="1"/>
      <c r="AM37" s="1"/>
      <c r="AN37" s="1"/>
      <c r="AO37" s="1"/>
      <c r="AQ37" s="13"/>
      <c r="AR37" s="13"/>
    </row>
    <row r="38" spans="21:44">
      <c r="U38" s="16"/>
      <c r="V38" s="16"/>
      <c r="W38" s="16"/>
      <c r="Z38" s="202"/>
      <c r="AA38" s="58"/>
      <c r="AB38" s="1"/>
      <c r="AJ38" s="1"/>
      <c r="AK38" s="1"/>
      <c r="AL38" s="1"/>
      <c r="AM38" s="1"/>
      <c r="AN38" s="1"/>
      <c r="AO38" s="1"/>
      <c r="AQ38" s="13"/>
      <c r="AR38" s="13"/>
    </row>
    <row r="39" spans="21:44">
      <c r="U39" s="16"/>
      <c r="V39" s="16"/>
      <c r="W39" s="16"/>
      <c r="Z39" s="202"/>
      <c r="AA39" s="58"/>
      <c r="AB39" s="1"/>
      <c r="AJ39" s="1"/>
      <c r="AK39" s="1"/>
      <c r="AL39" s="1"/>
      <c r="AM39" s="1"/>
      <c r="AN39" s="1"/>
      <c r="AO39" s="1"/>
      <c r="AQ39" s="13"/>
      <c r="AR39" s="13"/>
    </row>
    <row r="40" spans="21:44">
      <c r="U40" s="16"/>
      <c r="V40" s="16"/>
      <c r="W40" s="16"/>
      <c r="Z40" s="202"/>
      <c r="AA40" s="58"/>
      <c r="AB40" s="1"/>
      <c r="AJ40" s="1"/>
      <c r="AK40" s="1"/>
      <c r="AL40" s="1"/>
      <c r="AM40" s="1"/>
      <c r="AN40" s="1"/>
      <c r="AO40" s="1"/>
      <c r="AQ40" s="13"/>
      <c r="AR40" s="13"/>
    </row>
    <row r="41" spans="21:44">
      <c r="AQ41" s="13"/>
      <c r="AR41" s="13"/>
    </row>
    <row r="42" spans="21:44">
      <c r="AQ42" s="13"/>
      <c r="AR42" s="13"/>
    </row>
    <row r="43" spans="21:44">
      <c r="U43" s="16"/>
      <c r="V43" s="16"/>
      <c r="W43" s="16"/>
      <c r="Z43" s="202"/>
      <c r="AA43" s="58"/>
      <c r="AB43" s="1"/>
      <c r="AJ43" s="1"/>
      <c r="AK43" s="1"/>
      <c r="AL43" s="1"/>
      <c r="AM43" s="1"/>
      <c r="AN43" s="1"/>
      <c r="AO43" s="1"/>
      <c r="AQ43" s="13"/>
      <c r="AR43" s="13"/>
    </row>
    <row r="44" spans="21:44">
      <c r="U44" s="16"/>
      <c r="V44" s="16"/>
      <c r="W44" s="16"/>
      <c r="Z44" s="202"/>
      <c r="AA44" s="58"/>
      <c r="AB44" s="1"/>
      <c r="AJ44" s="1"/>
      <c r="AK44" s="1"/>
      <c r="AL44" s="1"/>
      <c r="AM44" s="1"/>
      <c r="AN44" s="1"/>
      <c r="AO44" s="1"/>
      <c r="AQ44" s="13"/>
      <c r="AR44" s="13"/>
    </row>
    <row r="45" spans="21:44">
      <c r="U45" s="16"/>
      <c r="V45" s="16"/>
      <c r="W45" s="16"/>
      <c r="Z45" s="202"/>
      <c r="AA45" s="58"/>
      <c r="AB45" s="1"/>
      <c r="AJ45" s="1"/>
      <c r="AK45" s="1"/>
      <c r="AL45" s="1"/>
      <c r="AM45" s="1"/>
      <c r="AN45" s="1"/>
      <c r="AO45" s="1"/>
      <c r="AQ45" s="13"/>
      <c r="AR45" s="13"/>
    </row>
    <row r="46" spans="21:44">
      <c r="U46" s="16"/>
      <c r="V46" s="16"/>
      <c r="W46" s="16"/>
      <c r="Z46" s="202"/>
      <c r="AA46" s="58"/>
      <c r="AB46" s="1"/>
      <c r="AJ46" s="1"/>
      <c r="AK46" s="1"/>
      <c r="AL46" s="1"/>
      <c r="AM46" s="1"/>
      <c r="AN46" s="1"/>
      <c r="AO46" s="1"/>
    </row>
    <row r="47" spans="21:44">
      <c r="U47" s="16"/>
      <c r="V47" s="16"/>
      <c r="W47" s="16"/>
      <c r="Z47" s="202"/>
      <c r="AA47" s="58"/>
      <c r="AB47" s="1"/>
      <c r="AJ47" s="1"/>
      <c r="AK47" s="1"/>
      <c r="AL47" s="1"/>
      <c r="AM47" s="1"/>
      <c r="AN47" s="1"/>
      <c r="AO47" s="1"/>
    </row>
    <row r="48" spans="21:44">
      <c r="U48" s="16"/>
      <c r="V48" s="16"/>
      <c r="W48" s="16"/>
      <c r="Z48" s="202"/>
      <c r="AA48" s="58"/>
      <c r="AB48" s="1"/>
      <c r="AJ48" s="1"/>
      <c r="AK48" s="1"/>
      <c r="AL48" s="1"/>
      <c r="AM48" s="1"/>
      <c r="AN48" s="1"/>
      <c r="AO48" s="1"/>
    </row>
    <row r="49" spans="21:41">
      <c r="U49" s="16"/>
      <c r="V49" s="16"/>
      <c r="W49" s="16"/>
      <c r="Z49" s="202"/>
      <c r="AA49" s="58"/>
      <c r="AB49" s="1"/>
      <c r="AJ49" s="1"/>
      <c r="AK49" s="1"/>
      <c r="AL49" s="1"/>
      <c r="AM49" s="1"/>
      <c r="AN49" s="1"/>
      <c r="AO49" s="1"/>
    </row>
    <row r="50" spans="21:41">
      <c r="U50" s="16"/>
      <c r="V50" s="16"/>
      <c r="W50" s="16"/>
      <c r="Z50" s="202"/>
      <c r="AA50" s="58"/>
      <c r="AB50" s="1"/>
      <c r="AJ50" s="1"/>
      <c r="AK50" s="1"/>
      <c r="AL50" s="1"/>
      <c r="AM50" s="1"/>
      <c r="AN50" s="1"/>
      <c r="AO50" s="1"/>
    </row>
    <row r="51" spans="21:41">
      <c r="U51" s="16"/>
      <c r="V51" s="16"/>
      <c r="W51" s="16"/>
      <c r="Z51" s="202"/>
      <c r="AA51" s="58"/>
      <c r="AB51" s="1"/>
      <c r="AJ51" s="1"/>
      <c r="AK51" s="1"/>
      <c r="AL51" s="1"/>
      <c r="AM51" s="1"/>
      <c r="AN51" s="1"/>
      <c r="AO51" s="1"/>
    </row>
    <row r="52" spans="21:41">
      <c r="U52" s="16"/>
      <c r="V52" s="16"/>
      <c r="W52" s="16"/>
      <c r="Z52" s="202"/>
      <c r="AA52" s="58"/>
      <c r="AB52" s="1"/>
      <c r="AJ52" s="1"/>
      <c r="AK52" s="1"/>
      <c r="AL52" s="1"/>
      <c r="AM52" s="1"/>
      <c r="AN52" s="1"/>
      <c r="AO52" s="1"/>
    </row>
    <row r="53" spans="21:41">
      <c r="U53" s="16"/>
      <c r="V53" s="16"/>
      <c r="W53" s="16"/>
      <c r="Z53" s="202"/>
      <c r="AA53" s="58"/>
      <c r="AB53" s="1"/>
      <c r="AJ53" s="1"/>
      <c r="AK53" s="1"/>
      <c r="AL53" s="1"/>
      <c r="AM53" s="1"/>
      <c r="AN53" s="1"/>
      <c r="AO53" s="1"/>
    </row>
    <row r="54" spans="21:41">
      <c r="U54" s="16"/>
      <c r="V54" s="16"/>
      <c r="W54" s="16"/>
      <c r="Z54" s="202"/>
      <c r="AA54" s="58"/>
      <c r="AB54" s="1"/>
      <c r="AJ54" s="1"/>
      <c r="AK54" s="1"/>
      <c r="AL54" s="1"/>
      <c r="AM54" s="1"/>
      <c r="AN54" s="1"/>
      <c r="AO54" s="1"/>
    </row>
    <row r="55" spans="21:41">
      <c r="U55" s="16"/>
      <c r="V55" s="16"/>
      <c r="W55" s="16"/>
      <c r="Z55" s="202"/>
      <c r="AA55" s="58"/>
      <c r="AB55" s="1"/>
      <c r="AJ55" s="1"/>
      <c r="AK55" s="1"/>
      <c r="AL55" s="1"/>
      <c r="AM55" s="1"/>
      <c r="AN55" s="1"/>
      <c r="AO55" s="1"/>
    </row>
    <row r="56" spans="21:41">
      <c r="U56" s="16"/>
      <c r="V56" s="16"/>
      <c r="W56" s="16"/>
      <c r="Z56" s="202"/>
      <c r="AA56" s="58"/>
      <c r="AB56" s="1"/>
      <c r="AJ56" s="1"/>
      <c r="AK56" s="1"/>
      <c r="AL56" s="1"/>
      <c r="AM56" s="1"/>
      <c r="AN56" s="1"/>
      <c r="AO56" s="1"/>
    </row>
    <row r="57" spans="21:41">
      <c r="U57" s="16"/>
      <c r="V57" s="16"/>
      <c r="W57" s="16"/>
      <c r="Z57" s="202"/>
      <c r="AA57" s="58"/>
      <c r="AB57" s="1"/>
      <c r="AJ57" s="1"/>
      <c r="AK57" s="1"/>
      <c r="AL57" s="1"/>
      <c r="AM57" s="1"/>
      <c r="AN57" s="1"/>
      <c r="AO57" s="1"/>
    </row>
    <row r="58" spans="21:41">
      <c r="U58" s="16"/>
      <c r="V58" s="16"/>
      <c r="W58" s="16"/>
      <c r="Z58" s="202"/>
      <c r="AA58" s="58"/>
      <c r="AB58" s="1"/>
      <c r="AJ58" s="1"/>
      <c r="AK58" s="1"/>
      <c r="AL58" s="1"/>
      <c r="AM58" s="1"/>
      <c r="AN58" s="1"/>
      <c r="AO58" s="1"/>
    </row>
    <row r="59" spans="21:41">
      <c r="U59" s="16"/>
      <c r="V59" s="16"/>
      <c r="W59" s="16"/>
      <c r="Z59" s="202"/>
      <c r="AA59" s="58"/>
      <c r="AB59" s="1"/>
      <c r="AJ59" s="1"/>
      <c r="AK59" s="1"/>
      <c r="AL59" s="1"/>
      <c r="AM59" s="1"/>
      <c r="AN59" s="1"/>
      <c r="AO59" s="1"/>
    </row>
    <row r="60" spans="21:41">
      <c r="U60" s="16"/>
      <c r="V60" s="16"/>
      <c r="W60" s="16"/>
      <c r="Z60" s="202"/>
      <c r="AA60" s="58"/>
      <c r="AB60" s="1"/>
      <c r="AJ60" s="1"/>
      <c r="AK60" s="1"/>
      <c r="AL60" s="1"/>
      <c r="AM60" s="1"/>
      <c r="AN60" s="1"/>
      <c r="AO60" s="1"/>
    </row>
    <row r="61" spans="21:41">
      <c r="U61" s="16"/>
      <c r="V61" s="16"/>
      <c r="W61" s="16"/>
      <c r="Z61" s="202"/>
      <c r="AA61" s="58"/>
      <c r="AB61" s="1"/>
      <c r="AJ61" s="1"/>
      <c r="AK61" s="1"/>
      <c r="AL61" s="1"/>
      <c r="AM61" s="1"/>
      <c r="AN61" s="1"/>
      <c r="AO61" s="1"/>
    </row>
    <row r="62" spans="21:41">
      <c r="U62" s="16"/>
      <c r="V62" s="16"/>
      <c r="W62" s="16"/>
      <c r="Z62" s="202"/>
      <c r="AA62" s="58"/>
      <c r="AB62" s="1"/>
      <c r="AJ62" s="1"/>
      <c r="AK62" s="1"/>
      <c r="AL62" s="1"/>
      <c r="AM62" s="1"/>
      <c r="AN62" s="1"/>
      <c r="AO62" s="1"/>
    </row>
    <row r="63" spans="21:41">
      <c r="U63" s="16"/>
      <c r="V63" s="16"/>
      <c r="W63" s="16"/>
      <c r="Z63" s="202"/>
      <c r="AA63" s="58"/>
      <c r="AB63" s="1"/>
      <c r="AJ63" s="1"/>
      <c r="AK63" s="1"/>
      <c r="AL63" s="1"/>
      <c r="AM63" s="1"/>
      <c r="AN63" s="1"/>
      <c r="AO63" s="1"/>
    </row>
    <row r="64" spans="21:41">
      <c r="U64" s="16"/>
      <c r="V64" s="16"/>
      <c r="W64" s="16"/>
      <c r="Z64" s="202"/>
      <c r="AA64" s="58"/>
      <c r="AB64" s="1"/>
      <c r="AJ64" s="1"/>
      <c r="AK64" s="1"/>
      <c r="AL64" s="1"/>
      <c r="AM64" s="1"/>
      <c r="AN64" s="1"/>
      <c r="AO64" s="1"/>
    </row>
    <row r="65" spans="6:42">
      <c r="U65" s="16"/>
      <c r="V65" s="16"/>
      <c r="W65" s="16"/>
      <c r="Z65" s="202"/>
      <c r="AA65" s="58"/>
      <c r="AB65" s="1"/>
      <c r="AJ65" s="1"/>
      <c r="AK65" s="1"/>
      <c r="AL65" s="1"/>
      <c r="AM65" s="1"/>
      <c r="AN65" s="1"/>
      <c r="AO65" s="1"/>
    </row>
    <row r="66" spans="6:42">
      <c r="U66" s="16"/>
      <c r="V66" s="16"/>
      <c r="W66" s="16"/>
      <c r="Z66" s="202"/>
      <c r="AA66" s="58"/>
      <c r="AB66" s="1"/>
      <c r="AJ66" s="1"/>
      <c r="AK66" s="1"/>
      <c r="AL66" s="1"/>
      <c r="AM66" s="1"/>
      <c r="AN66" s="1"/>
      <c r="AO66" s="1"/>
    </row>
    <row r="67" spans="6:42">
      <c r="F67" s="14"/>
      <c r="G67" s="14"/>
      <c r="H67" s="14"/>
      <c r="I67" s="68"/>
      <c r="J67" s="68"/>
      <c r="K67" s="14"/>
      <c r="Q67" s="14"/>
      <c r="U67" s="16"/>
      <c r="V67" s="16"/>
      <c r="W67" s="16"/>
      <c r="Z67" s="202"/>
      <c r="AA67" s="58"/>
      <c r="AB67" s="1"/>
      <c r="AJ67" s="1"/>
      <c r="AK67" s="1"/>
      <c r="AL67" s="1"/>
      <c r="AM67" s="1"/>
      <c r="AN67" s="1"/>
      <c r="AO67" s="1"/>
    </row>
    <row r="68" spans="6:42">
      <c r="F68" s="14"/>
      <c r="G68" s="14"/>
      <c r="H68" s="14"/>
      <c r="I68" s="68"/>
      <c r="J68" s="68"/>
      <c r="K68" s="14"/>
      <c r="Q68" s="14"/>
      <c r="U68" s="16"/>
      <c r="V68" s="16"/>
      <c r="W68" s="16"/>
      <c r="Z68" s="202"/>
      <c r="AA68" s="58"/>
      <c r="AB68" s="1"/>
      <c r="AJ68" s="1"/>
      <c r="AK68" s="1"/>
      <c r="AL68" s="1"/>
      <c r="AM68" s="1"/>
      <c r="AN68" s="1"/>
      <c r="AO68" s="1"/>
      <c r="AP68" s="14"/>
    </row>
    <row r="69" spans="6:42">
      <c r="F69" s="14"/>
      <c r="G69" s="14"/>
      <c r="H69" s="14"/>
      <c r="I69" s="68"/>
      <c r="J69" s="68"/>
      <c r="K69" s="14"/>
      <c r="Q69" s="14"/>
      <c r="U69" s="16"/>
      <c r="V69" s="16"/>
      <c r="W69" s="16"/>
      <c r="Z69" s="202"/>
      <c r="AA69" s="58"/>
      <c r="AB69" s="1"/>
      <c r="AJ69" s="1"/>
      <c r="AK69" s="1"/>
      <c r="AL69" s="1"/>
      <c r="AM69" s="1"/>
      <c r="AN69" s="1"/>
      <c r="AO69" s="1"/>
      <c r="AP69" s="14"/>
    </row>
    <row r="70" spans="6:42">
      <c r="F70" s="14"/>
      <c r="G70" s="14"/>
      <c r="H70" s="14"/>
      <c r="I70" s="68"/>
      <c r="J70" s="68"/>
      <c r="K70" s="14"/>
      <c r="Q70" s="14"/>
      <c r="U70" s="16"/>
      <c r="V70" s="16"/>
      <c r="W70" s="16"/>
      <c r="Z70" s="202"/>
      <c r="AA70" s="58"/>
      <c r="AB70" s="1"/>
      <c r="AJ70" s="1"/>
      <c r="AK70" s="1"/>
      <c r="AL70" s="1"/>
      <c r="AM70" s="1"/>
      <c r="AN70" s="1"/>
      <c r="AO70" s="1"/>
      <c r="AP70" s="14"/>
    </row>
    <row r="71" spans="6:42">
      <c r="F71" s="14"/>
      <c r="G71" s="14"/>
      <c r="H71" s="14"/>
      <c r="I71" s="68"/>
      <c r="J71" s="68"/>
      <c r="K71" s="14"/>
      <c r="Q71" s="14"/>
      <c r="U71" s="16"/>
      <c r="V71" s="16"/>
      <c r="W71" s="16"/>
      <c r="Z71" s="202"/>
      <c r="AA71" s="58"/>
      <c r="AB71" s="1"/>
      <c r="AJ71" s="1"/>
      <c r="AK71" s="1"/>
      <c r="AL71" s="1"/>
      <c r="AM71" s="1"/>
      <c r="AN71" s="1"/>
      <c r="AO71" s="1"/>
      <c r="AP71" s="14"/>
    </row>
    <row r="72" spans="6:42">
      <c r="F72" s="14"/>
      <c r="G72" s="14"/>
      <c r="H72" s="14"/>
      <c r="I72" s="68"/>
      <c r="J72" s="68"/>
      <c r="K72" s="14"/>
      <c r="Q72" s="14"/>
      <c r="U72" s="16"/>
      <c r="V72" s="16"/>
      <c r="W72" s="16"/>
      <c r="Z72" s="202"/>
      <c r="AA72" s="58"/>
      <c r="AB72" s="1"/>
      <c r="AJ72" s="1"/>
      <c r="AK72" s="1"/>
      <c r="AL72" s="1"/>
      <c r="AM72" s="1"/>
      <c r="AN72" s="1"/>
      <c r="AO72" s="1"/>
      <c r="AP72" s="14"/>
    </row>
    <row r="73" spans="6:42">
      <c r="F73" s="14"/>
      <c r="G73" s="14"/>
      <c r="H73" s="14"/>
      <c r="I73" s="68"/>
      <c r="J73" s="68"/>
      <c r="K73" s="14"/>
      <c r="Q73" s="14"/>
      <c r="U73" s="16"/>
      <c r="V73" s="16"/>
      <c r="W73" s="16"/>
      <c r="Z73" s="202"/>
      <c r="AA73" s="58"/>
      <c r="AB73" s="1"/>
      <c r="AJ73" s="1"/>
      <c r="AK73" s="1"/>
      <c r="AL73" s="1"/>
      <c r="AM73" s="1"/>
      <c r="AN73" s="1"/>
      <c r="AO73" s="1"/>
      <c r="AP73" s="14"/>
    </row>
    <row r="74" spans="6:42">
      <c r="F74" s="14"/>
      <c r="G74" s="14"/>
      <c r="H74" s="14"/>
      <c r="I74" s="68"/>
      <c r="J74" s="68"/>
      <c r="K74" s="14"/>
      <c r="Q74" s="14"/>
      <c r="U74" s="16"/>
      <c r="V74" s="16"/>
      <c r="W74" s="16"/>
      <c r="Z74" s="202"/>
      <c r="AA74" s="58"/>
      <c r="AB74" s="1"/>
      <c r="AJ74" s="1"/>
      <c r="AK74" s="1"/>
      <c r="AL74" s="1"/>
      <c r="AM74" s="1"/>
      <c r="AN74" s="1"/>
      <c r="AO74" s="1"/>
      <c r="AP74" s="14"/>
    </row>
    <row r="75" spans="6:42">
      <c r="F75" s="14"/>
      <c r="G75" s="14"/>
      <c r="H75" s="14"/>
      <c r="I75" s="68"/>
      <c r="J75" s="68"/>
      <c r="K75" s="14"/>
      <c r="Q75" s="14"/>
      <c r="U75" s="16"/>
      <c r="V75" s="16"/>
      <c r="W75" s="16"/>
      <c r="Z75" s="202"/>
      <c r="AA75" s="58"/>
      <c r="AB75" s="1"/>
      <c r="AJ75" s="1"/>
      <c r="AK75" s="1"/>
      <c r="AL75" s="1"/>
      <c r="AM75" s="1"/>
      <c r="AN75" s="1"/>
      <c r="AO75" s="1"/>
      <c r="AP75" s="14"/>
    </row>
    <row r="76" spans="6:42">
      <c r="F76" s="14"/>
      <c r="G76" s="14"/>
      <c r="H76" s="14"/>
      <c r="I76" s="68"/>
      <c r="J76" s="68"/>
      <c r="K76" s="14"/>
      <c r="Q76" s="14"/>
      <c r="U76" s="16"/>
      <c r="V76" s="16"/>
      <c r="W76" s="16"/>
      <c r="Z76" s="202"/>
      <c r="AA76" s="58"/>
      <c r="AB76" s="1"/>
      <c r="AJ76" s="1"/>
      <c r="AK76" s="1"/>
      <c r="AL76" s="1"/>
      <c r="AM76" s="1"/>
      <c r="AN76" s="1"/>
      <c r="AO76" s="1"/>
      <c r="AP76" s="14"/>
    </row>
    <row r="77" spans="6:42">
      <c r="F77" s="14"/>
      <c r="G77" s="14"/>
      <c r="H77" s="14"/>
      <c r="I77" s="68"/>
      <c r="J77" s="68"/>
      <c r="K77" s="14"/>
      <c r="Q77" s="14"/>
      <c r="U77" s="16"/>
      <c r="V77" s="16"/>
      <c r="W77" s="16"/>
      <c r="Z77" s="202"/>
      <c r="AA77" s="58"/>
      <c r="AB77" s="1"/>
      <c r="AJ77" s="1"/>
      <c r="AK77" s="1"/>
      <c r="AL77" s="1"/>
      <c r="AM77" s="1"/>
      <c r="AN77" s="1"/>
      <c r="AO77" s="1"/>
      <c r="AP77" s="14"/>
    </row>
    <row r="78" spans="6:42">
      <c r="F78" s="14"/>
      <c r="G78" s="14"/>
      <c r="H78" s="14"/>
      <c r="I78" s="68"/>
      <c r="J78" s="68"/>
      <c r="K78" s="14"/>
      <c r="Q78" s="14"/>
      <c r="U78" s="16"/>
      <c r="V78" s="16"/>
      <c r="W78" s="16"/>
      <c r="Z78" s="202"/>
      <c r="AA78" s="58"/>
      <c r="AB78" s="1"/>
      <c r="AJ78" s="1"/>
      <c r="AK78" s="1"/>
      <c r="AL78" s="1"/>
      <c r="AM78" s="1"/>
      <c r="AN78" s="1"/>
      <c r="AO78" s="1"/>
      <c r="AP78" s="14"/>
    </row>
    <row r="79" spans="6:42">
      <c r="F79" s="14"/>
      <c r="G79" s="14"/>
      <c r="H79" s="14"/>
      <c r="I79" s="68"/>
      <c r="J79" s="68"/>
      <c r="K79" s="14"/>
      <c r="Q79" s="14"/>
      <c r="U79" s="16"/>
      <c r="V79" s="16"/>
      <c r="W79" s="16"/>
      <c r="Z79" s="202"/>
      <c r="AA79" s="58"/>
      <c r="AB79" s="1"/>
      <c r="AJ79" s="1"/>
      <c r="AK79" s="1"/>
      <c r="AL79" s="1"/>
      <c r="AM79" s="1"/>
      <c r="AN79" s="1"/>
      <c r="AO79" s="1"/>
      <c r="AP79" s="14"/>
    </row>
    <row r="80" spans="6:42">
      <c r="F80" s="14"/>
      <c r="G80" s="14"/>
      <c r="H80" s="14"/>
      <c r="I80" s="68"/>
      <c r="J80" s="68"/>
      <c r="K80" s="14"/>
      <c r="Q80" s="14"/>
      <c r="U80" s="16"/>
      <c r="V80" s="16"/>
      <c r="W80" s="16"/>
      <c r="Z80" s="202"/>
      <c r="AA80" s="58"/>
      <c r="AB80" s="1"/>
      <c r="AJ80" s="1"/>
      <c r="AK80" s="1"/>
      <c r="AL80" s="1"/>
      <c r="AM80" s="1"/>
      <c r="AN80" s="1"/>
      <c r="AO80" s="1"/>
      <c r="AP80" s="14"/>
    </row>
    <row r="81" spans="6:42">
      <c r="F81" s="14"/>
      <c r="G81" s="14"/>
      <c r="H81" s="14"/>
      <c r="I81" s="68"/>
      <c r="J81" s="68"/>
      <c r="K81" s="14"/>
      <c r="Q81" s="14"/>
      <c r="U81" s="16"/>
      <c r="V81" s="16"/>
      <c r="W81" s="16"/>
      <c r="Z81" s="202"/>
      <c r="AA81" s="58"/>
      <c r="AB81" s="1"/>
      <c r="AJ81" s="1"/>
      <c r="AK81" s="1"/>
      <c r="AL81" s="1"/>
      <c r="AM81" s="1"/>
      <c r="AN81" s="1"/>
      <c r="AO81" s="1"/>
      <c r="AP81" s="14"/>
    </row>
    <row r="82" spans="6:42">
      <c r="F82" s="14"/>
      <c r="G82" s="14"/>
      <c r="H82" s="14"/>
      <c r="I82" s="68"/>
      <c r="J82" s="68"/>
      <c r="K82" s="14"/>
      <c r="Q82" s="14"/>
      <c r="U82" s="16"/>
      <c r="V82" s="16"/>
      <c r="W82" s="16"/>
      <c r="Z82" s="202"/>
      <c r="AA82" s="58"/>
      <c r="AB82" s="1"/>
      <c r="AJ82" s="1"/>
      <c r="AK82" s="1"/>
      <c r="AL82" s="1"/>
      <c r="AM82" s="1"/>
      <c r="AN82" s="1"/>
      <c r="AO82" s="1"/>
      <c r="AP82" s="14"/>
    </row>
    <row r="83" spans="6:42">
      <c r="F83" s="14"/>
      <c r="G83" s="14"/>
      <c r="H83" s="14"/>
      <c r="I83" s="68"/>
      <c r="J83" s="68"/>
      <c r="K83" s="14"/>
      <c r="Q83" s="14"/>
      <c r="U83" s="16"/>
      <c r="V83" s="16"/>
      <c r="W83" s="16"/>
      <c r="Z83" s="202"/>
      <c r="AA83" s="58"/>
      <c r="AB83" s="1"/>
      <c r="AJ83" s="1"/>
      <c r="AK83" s="1"/>
      <c r="AL83" s="1"/>
      <c r="AM83" s="1"/>
      <c r="AN83" s="1"/>
      <c r="AO83" s="1"/>
      <c r="AP83" s="14"/>
    </row>
    <row r="84" spans="6:42">
      <c r="F84" s="14"/>
      <c r="G84" s="14"/>
      <c r="H84" s="14"/>
      <c r="I84" s="68"/>
      <c r="J84" s="68"/>
      <c r="K84" s="14"/>
      <c r="Q84" s="14"/>
      <c r="U84" s="16"/>
      <c r="V84" s="16"/>
      <c r="W84" s="16"/>
      <c r="Z84" s="202"/>
      <c r="AA84" s="58"/>
      <c r="AB84" s="1"/>
      <c r="AJ84" s="1"/>
      <c r="AK84" s="1"/>
      <c r="AL84" s="1"/>
      <c r="AM84" s="1"/>
      <c r="AN84" s="1"/>
      <c r="AO84" s="1"/>
      <c r="AP84" s="14"/>
    </row>
    <row r="85" spans="6:42">
      <c r="F85" s="14"/>
      <c r="G85" s="14"/>
      <c r="H85" s="14"/>
      <c r="I85" s="68"/>
      <c r="J85" s="68"/>
      <c r="K85" s="14"/>
      <c r="Q85" s="14"/>
      <c r="U85" s="16"/>
      <c r="V85" s="16"/>
      <c r="W85" s="16"/>
      <c r="Z85" s="202"/>
      <c r="AA85" s="58"/>
      <c r="AB85" s="1"/>
      <c r="AJ85" s="1"/>
      <c r="AK85" s="1"/>
      <c r="AL85" s="1"/>
      <c r="AM85" s="1"/>
      <c r="AN85" s="1"/>
      <c r="AO85" s="1"/>
      <c r="AP85" s="14"/>
    </row>
    <row r="86" spans="6:42">
      <c r="F86" s="14"/>
      <c r="G86" s="14"/>
      <c r="H86" s="14"/>
      <c r="I86" s="68"/>
      <c r="J86" s="68"/>
      <c r="K86" s="14"/>
      <c r="Q86" s="14"/>
      <c r="U86" s="16"/>
      <c r="V86" s="16"/>
      <c r="W86" s="16"/>
      <c r="Z86" s="202"/>
      <c r="AA86" s="58"/>
      <c r="AB86" s="1"/>
      <c r="AJ86" s="1"/>
      <c r="AK86" s="1"/>
      <c r="AL86" s="1"/>
      <c r="AM86" s="1"/>
      <c r="AN86" s="1"/>
      <c r="AO86" s="1"/>
      <c r="AP86" s="14"/>
    </row>
    <row r="87" spans="6:42">
      <c r="F87" s="14"/>
      <c r="G87" s="14"/>
      <c r="H87" s="14"/>
      <c r="I87" s="68"/>
      <c r="J87" s="68"/>
      <c r="K87" s="14"/>
      <c r="Q87" s="14"/>
      <c r="U87" s="16"/>
      <c r="V87" s="16"/>
      <c r="W87" s="16"/>
      <c r="Z87" s="202"/>
      <c r="AA87" s="58"/>
      <c r="AB87" s="1"/>
      <c r="AJ87" s="1"/>
      <c r="AK87" s="1"/>
      <c r="AL87" s="1"/>
      <c r="AM87" s="1"/>
      <c r="AN87" s="1"/>
      <c r="AO87" s="1"/>
      <c r="AP87" s="14"/>
    </row>
    <row r="88" spans="6:42">
      <c r="F88" s="14"/>
      <c r="G88" s="14"/>
      <c r="H88" s="14"/>
      <c r="I88" s="68"/>
      <c r="J88" s="68"/>
      <c r="K88" s="14"/>
      <c r="Q88" s="14"/>
      <c r="U88" s="16"/>
      <c r="V88" s="16"/>
      <c r="W88" s="16"/>
      <c r="Z88" s="202"/>
      <c r="AA88" s="58"/>
      <c r="AB88" s="1"/>
      <c r="AJ88" s="1"/>
      <c r="AK88" s="1"/>
      <c r="AL88" s="1"/>
      <c r="AM88" s="1"/>
      <c r="AN88" s="1"/>
      <c r="AO88" s="1"/>
      <c r="AP88" s="14"/>
    </row>
    <row r="89" spans="6:42">
      <c r="F89" s="14"/>
      <c r="G89" s="14"/>
      <c r="H89" s="14"/>
      <c r="I89" s="68"/>
      <c r="J89" s="68"/>
      <c r="K89" s="14"/>
      <c r="Q89" s="14"/>
      <c r="U89" s="16"/>
      <c r="V89" s="16"/>
      <c r="W89" s="16"/>
      <c r="Z89" s="202"/>
      <c r="AA89" s="58"/>
      <c r="AB89" s="1"/>
      <c r="AJ89" s="1"/>
      <c r="AK89" s="1"/>
      <c r="AL89" s="1"/>
      <c r="AM89" s="1"/>
      <c r="AN89" s="1"/>
      <c r="AO89" s="1"/>
      <c r="AP89" s="14"/>
    </row>
    <row r="90" spans="6:42">
      <c r="F90" s="14"/>
      <c r="G90" s="14"/>
      <c r="H90" s="14"/>
      <c r="I90" s="68"/>
      <c r="J90" s="68"/>
      <c r="K90" s="14"/>
      <c r="Q90" s="14"/>
      <c r="U90" s="16"/>
      <c r="V90" s="16"/>
      <c r="W90" s="16"/>
      <c r="Z90" s="202"/>
      <c r="AA90" s="58"/>
      <c r="AB90" s="1"/>
      <c r="AJ90" s="1"/>
      <c r="AK90" s="1"/>
      <c r="AL90" s="1"/>
      <c r="AM90" s="1"/>
      <c r="AN90" s="1"/>
      <c r="AO90" s="1"/>
      <c r="AP90" s="14"/>
    </row>
    <row r="91" spans="6:42">
      <c r="F91" s="14"/>
      <c r="G91" s="14"/>
      <c r="H91" s="14"/>
      <c r="I91" s="68"/>
      <c r="J91" s="68"/>
      <c r="K91" s="14"/>
      <c r="Q91" s="14"/>
      <c r="U91" s="16"/>
      <c r="V91" s="16"/>
      <c r="W91" s="16"/>
      <c r="Z91" s="202"/>
      <c r="AA91" s="58"/>
      <c r="AB91" s="1"/>
      <c r="AJ91" s="1"/>
      <c r="AK91" s="1"/>
      <c r="AL91" s="1"/>
      <c r="AM91" s="1"/>
      <c r="AN91" s="1"/>
      <c r="AO91" s="1"/>
      <c r="AP91" s="14"/>
    </row>
    <row r="92" spans="6:42">
      <c r="F92" s="14"/>
      <c r="G92" s="14"/>
      <c r="H92" s="14"/>
      <c r="I92" s="68"/>
      <c r="J92" s="68"/>
      <c r="K92" s="14"/>
      <c r="Q92" s="14"/>
      <c r="U92" s="16"/>
      <c r="V92" s="16"/>
      <c r="W92" s="16"/>
      <c r="Z92" s="202"/>
      <c r="AA92" s="58"/>
      <c r="AB92" s="1"/>
      <c r="AJ92" s="1"/>
      <c r="AK92" s="1"/>
      <c r="AL92" s="1"/>
      <c r="AM92" s="1"/>
      <c r="AN92" s="1"/>
      <c r="AO92" s="1"/>
      <c r="AP92" s="14"/>
    </row>
    <row r="93" spans="6:42">
      <c r="F93" s="14"/>
      <c r="G93" s="14"/>
      <c r="H93" s="14"/>
      <c r="I93" s="68"/>
      <c r="J93" s="68"/>
      <c r="K93" s="14"/>
      <c r="Q93" s="14"/>
      <c r="U93" s="16"/>
      <c r="V93" s="16"/>
      <c r="W93" s="16"/>
      <c r="Z93" s="202"/>
      <c r="AA93" s="58"/>
      <c r="AB93" s="1"/>
      <c r="AJ93" s="1"/>
      <c r="AK93" s="1"/>
      <c r="AL93" s="1"/>
      <c r="AM93" s="1"/>
      <c r="AN93" s="1"/>
      <c r="AO93" s="1"/>
      <c r="AP93" s="14"/>
    </row>
    <row r="94" spans="6:42">
      <c r="F94" s="14"/>
      <c r="G94" s="14"/>
      <c r="H94" s="14"/>
      <c r="I94" s="68"/>
      <c r="J94" s="68"/>
      <c r="K94" s="14"/>
      <c r="Q94" s="14"/>
      <c r="U94" s="16"/>
      <c r="V94" s="16"/>
      <c r="W94" s="16"/>
      <c r="Z94" s="202"/>
      <c r="AA94" s="58"/>
      <c r="AB94" s="1"/>
      <c r="AJ94" s="1"/>
      <c r="AK94" s="1"/>
      <c r="AL94" s="1"/>
      <c r="AM94" s="1"/>
      <c r="AN94" s="1"/>
      <c r="AO94" s="1"/>
      <c r="AP94" s="14"/>
    </row>
    <row r="95" spans="6:42">
      <c r="F95" s="14"/>
      <c r="G95" s="14"/>
      <c r="H95" s="14"/>
      <c r="I95" s="68"/>
      <c r="J95" s="68"/>
      <c r="K95" s="14"/>
      <c r="Q95" s="14"/>
      <c r="U95" s="16"/>
      <c r="V95" s="16"/>
      <c r="W95" s="16"/>
      <c r="Z95" s="202"/>
      <c r="AA95" s="58"/>
      <c r="AB95" s="1"/>
      <c r="AJ95" s="1"/>
      <c r="AK95" s="1"/>
      <c r="AL95" s="1"/>
      <c r="AM95" s="1"/>
      <c r="AN95" s="1"/>
      <c r="AO95" s="1"/>
      <c r="AP95" s="14"/>
    </row>
    <row r="96" spans="6:42">
      <c r="F96" s="14"/>
      <c r="G96" s="14"/>
      <c r="H96" s="14"/>
      <c r="I96" s="68"/>
      <c r="J96" s="68"/>
      <c r="K96" s="14"/>
      <c r="Q96" s="14"/>
      <c r="U96" s="16"/>
      <c r="V96" s="16"/>
      <c r="W96" s="16"/>
      <c r="Z96" s="202"/>
      <c r="AA96" s="58"/>
      <c r="AB96" s="1"/>
      <c r="AJ96" s="1"/>
      <c r="AK96" s="1"/>
      <c r="AL96" s="1"/>
      <c r="AM96" s="1"/>
      <c r="AN96" s="1"/>
      <c r="AO96" s="1"/>
      <c r="AP96" s="14"/>
    </row>
    <row r="97" spans="6:42">
      <c r="F97" s="14"/>
      <c r="G97" s="14"/>
      <c r="H97" s="14"/>
      <c r="I97" s="68"/>
      <c r="J97" s="68"/>
      <c r="K97" s="14"/>
      <c r="Q97" s="14"/>
      <c r="U97" s="16"/>
      <c r="V97" s="16"/>
      <c r="W97" s="16"/>
      <c r="Z97" s="202"/>
      <c r="AA97" s="58"/>
      <c r="AB97" s="1"/>
      <c r="AJ97" s="1"/>
      <c r="AK97" s="1"/>
      <c r="AL97" s="1"/>
      <c r="AM97" s="1"/>
      <c r="AN97" s="1"/>
      <c r="AO97" s="1"/>
      <c r="AP97" s="14"/>
    </row>
    <row r="98" spans="6:42">
      <c r="F98" s="14"/>
      <c r="G98" s="14"/>
      <c r="H98" s="14"/>
      <c r="I98" s="68"/>
      <c r="J98" s="68"/>
      <c r="K98" s="14"/>
      <c r="Q98" s="14"/>
      <c r="U98" s="16"/>
      <c r="V98" s="16"/>
      <c r="W98" s="16"/>
      <c r="Z98" s="202"/>
      <c r="AA98" s="58"/>
      <c r="AB98" s="1"/>
      <c r="AJ98" s="1"/>
      <c r="AK98" s="1"/>
      <c r="AL98" s="1"/>
      <c r="AM98" s="1"/>
      <c r="AN98" s="1"/>
      <c r="AO98" s="1"/>
      <c r="AP98" s="14"/>
    </row>
    <row r="99" spans="6:42">
      <c r="F99" s="14"/>
      <c r="G99" s="14"/>
      <c r="H99" s="14"/>
      <c r="I99" s="68"/>
      <c r="J99" s="68"/>
      <c r="K99" s="14"/>
      <c r="Q99" s="14"/>
      <c r="U99" s="16"/>
      <c r="V99" s="16"/>
      <c r="W99" s="16"/>
      <c r="Z99" s="202"/>
      <c r="AA99" s="58"/>
      <c r="AB99" s="1"/>
      <c r="AJ99" s="1"/>
      <c r="AK99" s="1"/>
      <c r="AL99" s="1"/>
      <c r="AM99" s="1"/>
      <c r="AN99" s="1"/>
      <c r="AO99" s="1"/>
      <c r="AP99" s="14"/>
    </row>
    <row r="100" spans="6:42">
      <c r="F100" s="14"/>
      <c r="G100" s="14"/>
      <c r="H100" s="14"/>
      <c r="I100" s="68"/>
      <c r="J100" s="68"/>
      <c r="K100" s="14"/>
      <c r="Q100" s="14"/>
      <c r="U100" s="16"/>
      <c r="V100" s="16"/>
      <c r="W100" s="16"/>
      <c r="Z100" s="202"/>
      <c r="AA100" s="58"/>
      <c r="AB100" s="1"/>
      <c r="AJ100" s="1"/>
      <c r="AK100" s="1"/>
      <c r="AL100" s="1"/>
      <c r="AM100" s="1"/>
      <c r="AN100" s="1"/>
      <c r="AO100" s="1"/>
      <c r="AP100" s="14"/>
    </row>
    <row r="101" spans="6:42">
      <c r="F101" s="14"/>
      <c r="G101" s="14"/>
      <c r="H101" s="14"/>
      <c r="I101" s="68"/>
      <c r="J101" s="68"/>
      <c r="K101" s="14"/>
      <c r="Q101" s="14"/>
      <c r="U101" s="16"/>
      <c r="V101" s="16"/>
      <c r="W101" s="16"/>
      <c r="Z101" s="202"/>
      <c r="AA101" s="58"/>
      <c r="AB101" s="1"/>
      <c r="AJ101" s="1"/>
      <c r="AK101" s="1"/>
      <c r="AL101" s="1"/>
      <c r="AM101" s="1"/>
      <c r="AN101" s="1"/>
      <c r="AO101" s="1"/>
      <c r="AP101" s="14"/>
    </row>
    <row r="102" spans="6:42">
      <c r="F102" s="14"/>
      <c r="G102" s="14"/>
      <c r="H102" s="14"/>
      <c r="I102" s="68"/>
      <c r="J102" s="68"/>
      <c r="K102" s="14"/>
      <c r="Q102" s="14"/>
      <c r="U102" s="16"/>
      <c r="V102" s="16"/>
      <c r="W102" s="16"/>
      <c r="Z102" s="202"/>
      <c r="AA102" s="58"/>
      <c r="AB102" s="1"/>
      <c r="AJ102" s="1"/>
      <c r="AK102" s="1"/>
      <c r="AL102" s="1"/>
      <c r="AM102" s="1"/>
      <c r="AN102" s="1"/>
      <c r="AO102" s="1"/>
      <c r="AP102" s="14"/>
    </row>
    <row r="103" spans="6:42">
      <c r="F103" s="14"/>
      <c r="G103" s="14"/>
      <c r="H103" s="14"/>
      <c r="I103" s="68"/>
      <c r="J103" s="68"/>
      <c r="K103" s="14"/>
      <c r="Q103" s="14"/>
      <c r="U103" s="16"/>
      <c r="V103" s="16"/>
      <c r="W103" s="16"/>
      <c r="Z103" s="202"/>
      <c r="AA103" s="58"/>
      <c r="AB103" s="1"/>
      <c r="AJ103" s="1"/>
      <c r="AK103" s="1"/>
      <c r="AL103" s="1"/>
      <c r="AM103" s="1"/>
      <c r="AN103" s="1"/>
      <c r="AO103" s="1"/>
      <c r="AP103" s="14"/>
    </row>
    <row r="104" spans="6:42">
      <c r="F104" s="14"/>
      <c r="G104" s="14"/>
      <c r="H104" s="14"/>
      <c r="I104" s="68"/>
      <c r="J104" s="68"/>
      <c r="K104" s="14"/>
      <c r="L104" s="68"/>
      <c r="M104" s="68"/>
      <c r="N104" s="77"/>
      <c r="O104" s="77"/>
      <c r="P104" s="77"/>
      <c r="Q104" s="14"/>
      <c r="R104" s="68"/>
      <c r="S104" s="77"/>
      <c r="T104" s="68"/>
      <c r="U104" s="77"/>
      <c r="V104" s="77"/>
      <c r="W104" s="77"/>
      <c r="X104" s="77"/>
      <c r="Y104" s="77"/>
      <c r="Z104" s="77"/>
      <c r="AA104" s="14"/>
      <c r="AB104" s="14"/>
      <c r="AC104" s="77"/>
      <c r="AD104" s="77"/>
      <c r="AE104" s="77"/>
      <c r="AF104" s="77"/>
      <c r="AG104" s="68"/>
      <c r="AH104" s="68"/>
      <c r="AI104" s="68"/>
      <c r="AJ104" s="14"/>
      <c r="AK104" s="14"/>
      <c r="AL104" s="14"/>
      <c r="AM104" s="14"/>
      <c r="AN104" s="14"/>
      <c r="AO104" s="14"/>
      <c r="AP104" s="14"/>
    </row>
    <row r="105" spans="6:42">
      <c r="F105" s="14"/>
      <c r="G105" s="14"/>
      <c r="H105" s="14"/>
      <c r="I105" s="68"/>
      <c r="J105" s="68"/>
      <c r="K105" s="14"/>
      <c r="L105" s="68"/>
      <c r="M105" s="68"/>
      <c r="N105" s="77"/>
      <c r="O105" s="77"/>
      <c r="P105" s="77"/>
      <c r="Q105" s="14"/>
      <c r="R105" s="68"/>
      <c r="S105" s="77"/>
      <c r="T105" s="68"/>
      <c r="U105" s="77"/>
      <c r="V105" s="77"/>
      <c r="W105" s="77"/>
      <c r="X105" s="77"/>
      <c r="Y105" s="77"/>
      <c r="Z105" s="77"/>
      <c r="AA105" s="14"/>
      <c r="AB105" s="14"/>
      <c r="AC105" s="77"/>
      <c r="AD105" s="77"/>
      <c r="AE105" s="77"/>
      <c r="AF105" s="77"/>
      <c r="AG105" s="68"/>
      <c r="AH105" s="68"/>
      <c r="AI105" s="68"/>
      <c r="AJ105" s="14"/>
      <c r="AK105" s="14"/>
      <c r="AL105" s="14"/>
      <c r="AM105" s="14"/>
      <c r="AN105" s="14"/>
      <c r="AO105" s="14"/>
      <c r="AP105" s="14"/>
    </row>
    <row r="106" spans="6:42">
      <c r="F106" s="14"/>
      <c r="G106" s="14"/>
      <c r="H106" s="14"/>
      <c r="I106" s="68"/>
      <c r="J106" s="68"/>
      <c r="K106" s="14"/>
      <c r="L106" s="68"/>
      <c r="M106" s="68"/>
      <c r="N106" s="77"/>
      <c r="O106" s="77"/>
      <c r="P106" s="77"/>
      <c r="Q106" s="14"/>
      <c r="R106" s="68"/>
      <c r="S106" s="77"/>
      <c r="T106" s="68"/>
      <c r="U106" s="77"/>
      <c r="V106" s="77"/>
      <c r="W106" s="77"/>
      <c r="X106" s="77"/>
      <c r="Y106" s="77"/>
      <c r="Z106" s="77"/>
      <c r="AA106" s="14"/>
      <c r="AB106" s="14"/>
      <c r="AC106" s="77"/>
      <c r="AD106" s="77"/>
      <c r="AE106" s="77"/>
      <c r="AF106" s="77"/>
      <c r="AG106" s="68"/>
      <c r="AH106" s="68"/>
      <c r="AI106" s="68"/>
      <c r="AJ106" s="14"/>
      <c r="AK106" s="14"/>
      <c r="AL106" s="14"/>
      <c r="AM106" s="14"/>
      <c r="AN106" s="14"/>
      <c r="AO106" s="14"/>
      <c r="AP106" s="14"/>
    </row>
    <row r="107" spans="6:42">
      <c r="F107" s="14"/>
      <c r="G107" s="14"/>
      <c r="H107" s="14"/>
      <c r="I107" s="68"/>
      <c r="J107" s="68"/>
      <c r="K107" s="14"/>
      <c r="L107" s="68"/>
      <c r="M107" s="68"/>
      <c r="N107" s="77"/>
      <c r="O107" s="77"/>
      <c r="P107" s="77"/>
      <c r="Q107" s="14"/>
      <c r="R107" s="68"/>
      <c r="S107" s="77"/>
      <c r="T107" s="68"/>
      <c r="U107" s="77"/>
      <c r="V107" s="77"/>
      <c r="W107" s="77"/>
      <c r="X107" s="77"/>
      <c r="Y107" s="77"/>
      <c r="Z107" s="77"/>
      <c r="AA107" s="14"/>
      <c r="AB107" s="14"/>
      <c r="AC107" s="77"/>
      <c r="AD107" s="77"/>
      <c r="AE107" s="77"/>
      <c r="AF107" s="77"/>
      <c r="AG107" s="68"/>
      <c r="AH107" s="68"/>
      <c r="AI107" s="68"/>
      <c r="AJ107" s="14"/>
      <c r="AK107" s="14"/>
      <c r="AL107" s="14"/>
      <c r="AM107" s="14"/>
      <c r="AN107" s="14"/>
      <c r="AO107" s="14"/>
      <c r="AP107" s="14"/>
    </row>
    <row r="108" spans="6:42">
      <c r="F108" s="14"/>
      <c r="G108" s="14"/>
      <c r="H108" s="14"/>
      <c r="I108" s="68"/>
      <c r="J108" s="68"/>
      <c r="K108" s="14"/>
      <c r="L108" s="68"/>
      <c r="M108" s="68"/>
      <c r="N108" s="77"/>
      <c r="O108" s="77"/>
      <c r="P108" s="77"/>
      <c r="Q108" s="14"/>
      <c r="R108" s="68"/>
      <c r="S108" s="77"/>
      <c r="T108" s="68"/>
      <c r="U108" s="77"/>
      <c r="V108" s="77"/>
      <c r="W108" s="77"/>
      <c r="X108" s="77"/>
      <c r="Y108" s="77"/>
      <c r="Z108" s="77"/>
      <c r="AA108" s="14"/>
      <c r="AB108" s="14"/>
      <c r="AC108" s="77"/>
      <c r="AD108" s="77"/>
      <c r="AE108" s="77"/>
      <c r="AF108" s="77"/>
      <c r="AG108" s="68"/>
      <c r="AH108" s="68"/>
      <c r="AI108" s="68"/>
      <c r="AJ108" s="14"/>
      <c r="AK108" s="14"/>
      <c r="AL108" s="14"/>
      <c r="AM108" s="14"/>
      <c r="AN108" s="14"/>
      <c r="AO108" s="14"/>
      <c r="AP108" s="14"/>
    </row>
    <row r="109" spans="6:42">
      <c r="F109" s="14"/>
      <c r="G109" s="14"/>
      <c r="H109" s="14"/>
      <c r="I109" s="68"/>
      <c r="J109" s="68"/>
      <c r="K109" s="14"/>
      <c r="L109" s="68"/>
      <c r="M109" s="68"/>
      <c r="N109" s="77"/>
      <c r="O109" s="77"/>
      <c r="P109" s="77"/>
      <c r="Q109" s="14"/>
      <c r="R109" s="68"/>
      <c r="S109" s="77"/>
      <c r="T109" s="68"/>
      <c r="U109" s="77"/>
      <c r="V109" s="77"/>
      <c r="W109" s="77"/>
      <c r="X109" s="77"/>
      <c r="Y109" s="77"/>
      <c r="Z109" s="77"/>
      <c r="AA109" s="14"/>
      <c r="AB109" s="14"/>
      <c r="AC109" s="77"/>
      <c r="AD109" s="77"/>
      <c r="AE109" s="77"/>
      <c r="AF109" s="77"/>
      <c r="AG109" s="68"/>
      <c r="AH109" s="68"/>
      <c r="AI109" s="68"/>
      <c r="AJ109" s="14"/>
      <c r="AK109" s="14"/>
      <c r="AL109" s="14"/>
      <c r="AM109" s="14"/>
      <c r="AN109" s="14"/>
      <c r="AO109" s="14"/>
      <c r="AP109" s="14"/>
    </row>
    <row r="110" spans="6:42">
      <c r="F110" s="14"/>
      <c r="G110" s="14"/>
      <c r="H110" s="14"/>
      <c r="I110" s="68"/>
      <c r="J110" s="68"/>
      <c r="K110" s="14"/>
      <c r="L110" s="68"/>
      <c r="M110" s="68"/>
      <c r="N110" s="77"/>
      <c r="O110" s="77"/>
      <c r="P110" s="77"/>
      <c r="Q110" s="14"/>
      <c r="R110" s="68"/>
      <c r="S110" s="77"/>
      <c r="T110" s="68"/>
      <c r="U110" s="77"/>
      <c r="V110" s="77"/>
      <c r="W110" s="77"/>
      <c r="X110" s="77"/>
      <c r="Y110" s="77"/>
      <c r="Z110" s="77"/>
      <c r="AA110" s="14"/>
      <c r="AB110" s="14"/>
      <c r="AC110" s="77"/>
      <c r="AD110" s="77"/>
      <c r="AE110" s="77"/>
      <c r="AF110" s="77"/>
      <c r="AG110" s="68"/>
      <c r="AH110" s="68"/>
      <c r="AI110" s="68"/>
      <c r="AJ110" s="14"/>
      <c r="AK110" s="14"/>
      <c r="AL110" s="14"/>
      <c r="AM110" s="14"/>
      <c r="AN110" s="14"/>
      <c r="AO110" s="14"/>
      <c r="AP110" s="14"/>
    </row>
    <row r="111" spans="6:42">
      <c r="F111" s="14"/>
      <c r="G111" s="14"/>
      <c r="H111" s="14"/>
      <c r="I111" s="68"/>
      <c r="J111" s="68"/>
      <c r="K111" s="14"/>
      <c r="L111" s="68"/>
      <c r="M111" s="68"/>
      <c r="N111" s="77"/>
      <c r="O111" s="77"/>
      <c r="P111" s="77"/>
      <c r="Q111" s="14"/>
      <c r="R111" s="68"/>
      <c r="S111" s="77"/>
      <c r="T111" s="68"/>
      <c r="U111" s="77"/>
      <c r="V111" s="77"/>
      <c r="W111" s="77"/>
      <c r="X111" s="77"/>
      <c r="Y111" s="77"/>
      <c r="Z111" s="77"/>
      <c r="AA111" s="14"/>
      <c r="AB111" s="14"/>
      <c r="AC111" s="77"/>
      <c r="AD111" s="77"/>
      <c r="AE111" s="77"/>
      <c r="AF111" s="77"/>
      <c r="AG111" s="68"/>
      <c r="AH111" s="68"/>
      <c r="AI111" s="68"/>
      <c r="AJ111" s="14"/>
      <c r="AK111" s="14"/>
      <c r="AL111" s="14"/>
      <c r="AM111" s="14"/>
      <c r="AN111" s="14"/>
      <c r="AO111" s="14"/>
      <c r="AP111" s="14"/>
    </row>
    <row r="112" spans="6:42">
      <c r="F112" s="14"/>
      <c r="G112" s="14"/>
      <c r="H112" s="14"/>
      <c r="I112" s="68"/>
      <c r="J112" s="68"/>
      <c r="K112" s="14"/>
      <c r="L112" s="68"/>
      <c r="M112" s="68"/>
      <c r="N112" s="77"/>
      <c r="O112" s="77"/>
      <c r="P112" s="77"/>
      <c r="Q112" s="14"/>
      <c r="R112" s="68"/>
      <c r="S112" s="77"/>
      <c r="T112" s="68"/>
      <c r="U112" s="77"/>
      <c r="V112" s="77"/>
      <c r="W112" s="77"/>
      <c r="X112" s="77"/>
      <c r="Y112" s="77"/>
      <c r="Z112" s="77"/>
      <c r="AA112" s="14"/>
      <c r="AB112" s="14"/>
      <c r="AC112" s="77"/>
      <c r="AD112" s="77"/>
      <c r="AE112" s="77"/>
      <c r="AF112" s="77"/>
      <c r="AG112" s="68"/>
      <c r="AH112" s="68"/>
      <c r="AI112" s="68"/>
      <c r="AJ112" s="14"/>
      <c r="AK112" s="14"/>
      <c r="AL112" s="14"/>
      <c r="AM112" s="14"/>
      <c r="AN112" s="14"/>
      <c r="AO112" s="14"/>
      <c r="AP112" s="14"/>
    </row>
    <row r="113" spans="6:42">
      <c r="F113" s="14"/>
      <c r="G113" s="14"/>
      <c r="H113" s="14"/>
      <c r="I113" s="68"/>
      <c r="J113" s="68"/>
      <c r="K113" s="14"/>
      <c r="L113" s="68"/>
      <c r="M113" s="68"/>
      <c r="N113" s="77"/>
      <c r="O113" s="77"/>
      <c r="P113" s="77"/>
      <c r="Q113" s="14"/>
      <c r="R113" s="68"/>
      <c r="S113" s="77"/>
      <c r="T113" s="68"/>
      <c r="U113" s="77"/>
      <c r="V113" s="77"/>
      <c r="W113" s="77"/>
      <c r="X113" s="77"/>
      <c r="Y113" s="77"/>
      <c r="Z113" s="77"/>
      <c r="AA113" s="14"/>
      <c r="AB113" s="14"/>
      <c r="AC113" s="77"/>
      <c r="AD113" s="77"/>
      <c r="AE113" s="77"/>
      <c r="AF113" s="77"/>
      <c r="AG113" s="68"/>
      <c r="AH113" s="68"/>
      <c r="AI113" s="68"/>
      <c r="AJ113" s="14"/>
      <c r="AK113" s="14"/>
      <c r="AL113" s="14"/>
      <c r="AM113" s="14"/>
      <c r="AN113" s="14"/>
      <c r="AO113" s="14"/>
      <c r="AP113" s="14"/>
    </row>
    <row r="114" spans="6:42">
      <c r="F114" s="14"/>
      <c r="G114" s="14"/>
      <c r="H114" s="14"/>
      <c r="I114" s="68"/>
      <c r="J114" s="68"/>
      <c r="K114" s="14"/>
      <c r="L114" s="68"/>
      <c r="M114" s="68"/>
      <c r="N114" s="77"/>
      <c r="O114" s="77"/>
      <c r="P114" s="77"/>
      <c r="Q114" s="14"/>
      <c r="R114" s="68"/>
      <c r="S114" s="77"/>
      <c r="T114" s="68"/>
      <c r="U114" s="77"/>
      <c r="V114" s="77"/>
      <c r="W114" s="77"/>
      <c r="X114" s="77"/>
      <c r="Y114" s="77"/>
      <c r="Z114" s="77"/>
      <c r="AA114" s="14"/>
      <c r="AB114" s="14"/>
      <c r="AC114" s="77"/>
      <c r="AD114" s="77"/>
      <c r="AE114" s="77"/>
      <c r="AF114" s="77"/>
      <c r="AG114" s="68"/>
      <c r="AH114" s="68"/>
      <c r="AI114" s="68"/>
      <c r="AJ114" s="14"/>
      <c r="AK114" s="14"/>
      <c r="AL114" s="14"/>
      <c r="AM114" s="14"/>
      <c r="AN114" s="14"/>
      <c r="AO114" s="14"/>
      <c r="AP114" s="14"/>
    </row>
    <row r="115" spans="6:42">
      <c r="F115" s="14"/>
      <c r="G115" s="14"/>
      <c r="H115" s="14"/>
      <c r="I115" s="68"/>
      <c r="J115" s="68"/>
      <c r="K115" s="14"/>
      <c r="L115" s="68"/>
      <c r="M115" s="68"/>
      <c r="N115" s="77"/>
      <c r="O115" s="77"/>
      <c r="P115" s="77"/>
      <c r="Q115" s="14"/>
      <c r="R115" s="68"/>
      <c r="S115" s="77"/>
      <c r="T115" s="68"/>
      <c r="U115" s="77"/>
      <c r="V115" s="77"/>
      <c r="W115" s="77"/>
      <c r="X115" s="77"/>
      <c r="Y115" s="77"/>
      <c r="Z115" s="77"/>
      <c r="AA115" s="14"/>
      <c r="AB115" s="14"/>
      <c r="AC115" s="77"/>
      <c r="AD115" s="77"/>
      <c r="AE115" s="77"/>
      <c r="AF115" s="77"/>
      <c r="AG115" s="68"/>
      <c r="AH115" s="68"/>
      <c r="AI115" s="68"/>
      <c r="AJ115" s="14"/>
      <c r="AK115" s="14"/>
      <c r="AL115" s="14"/>
      <c r="AM115" s="14"/>
      <c r="AN115" s="14"/>
      <c r="AO115" s="14"/>
      <c r="AP115" s="14"/>
    </row>
    <row r="116" spans="6:42">
      <c r="F116" s="14"/>
      <c r="G116" s="14"/>
      <c r="H116" s="14"/>
      <c r="I116" s="68"/>
      <c r="J116" s="68"/>
      <c r="K116" s="14"/>
      <c r="L116" s="68"/>
      <c r="M116" s="68"/>
      <c r="N116" s="77"/>
      <c r="O116" s="77"/>
      <c r="P116" s="77"/>
      <c r="Q116" s="14"/>
      <c r="R116" s="68"/>
      <c r="S116" s="77"/>
      <c r="T116" s="68"/>
      <c r="U116" s="77"/>
      <c r="V116" s="77"/>
      <c r="W116" s="77"/>
      <c r="X116" s="77"/>
      <c r="Y116" s="77"/>
      <c r="Z116" s="77"/>
      <c r="AA116" s="14"/>
      <c r="AB116" s="14"/>
      <c r="AC116" s="77"/>
      <c r="AD116" s="77"/>
      <c r="AE116" s="77"/>
      <c r="AF116" s="77"/>
      <c r="AG116" s="68"/>
      <c r="AH116" s="68"/>
      <c r="AI116" s="68"/>
      <c r="AJ116" s="14"/>
      <c r="AK116" s="14"/>
      <c r="AL116" s="14"/>
      <c r="AM116" s="14"/>
      <c r="AN116" s="14"/>
      <c r="AO116" s="14"/>
      <c r="AP116" s="14"/>
    </row>
    <row r="117" spans="6:42">
      <c r="F117" s="14"/>
      <c r="G117" s="14"/>
      <c r="H117" s="14"/>
      <c r="I117" s="68"/>
      <c r="J117" s="68"/>
      <c r="K117" s="14"/>
      <c r="L117" s="68"/>
      <c r="M117" s="68"/>
      <c r="N117" s="77"/>
      <c r="O117" s="77"/>
      <c r="P117" s="77"/>
      <c r="Q117" s="14"/>
      <c r="R117" s="68"/>
      <c r="S117" s="77"/>
      <c r="T117" s="68"/>
      <c r="U117" s="77"/>
      <c r="V117" s="77"/>
      <c r="W117" s="77"/>
      <c r="X117" s="77"/>
      <c r="Y117" s="77"/>
      <c r="Z117" s="77"/>
      <c r="AA117" s="14"/>
      <c r="AB117" s="14"/>
      <c r="AC117" s="77"/>
      <c r="AD117" s="77"/>
      <c r="AE117" s="77"/>
      <c r="AF117" s="77"/>
      <c r="AG117" s="68"/>
      <c r="AH117" s="68"/>
      <c r="AI117" s="68"/>
      <c r="AJ117" s="14"/>
      <c r="AK117" s="14"/>
      <c r="AL117" s="14"/>
      <c r="AM117" s="14"/>
      <c r="AN117" s="14"/>
      <c r="AO117" s="14"/>
      <c r="AP117" s="14"/>
    </row>
    <row r="118" spans="6:42">
      <c r="F118" s="14"/>
      <c r="G118" s="14"/>
      <c r="H118" s="14"/>
      <c r="I118" s="68"/>
      <c r="J118" s="68"/>
      <c r="K118" s="14"/>
      <c r="L118" s="68"/>
      <c r="M118" s="68"/>
      <c r="N118" s="77"/>
      <c r="O118" s="77"/>
      <c r="P118" s="77"/>
      <c r="Q118" s="14"/>
      <c r="R118" s="68"/>
      <c r="S118" s="77"/>
      <c r="T118" s="68"/>
      <c r="U118" s="77"/>
      <c r="V118" s="77"/>
      <c r="W118" s="77"/>
      <c r="X118" s="77"/>
      <c r="Y118" s="77"/>
      <c r="Z118" s="77"/>
      <c r="AA118" s="14"/>
      <c r="AB118" s="14"/>
      <c r="AC118" s="77"/>
      <c r="AD118" s="77"/>
      <c r="AE118" s="77"/>
      <c r="AF118" s="77"/>
      <c r="AG118" s="68"/>
      <c r="AH118" s="68"/>
      <c r="AI118" s="68"/>
      <c r="AJ118" s="14"/>
      <c r="AK118" s="14"/>
      <c r="AL118" s="14"/>
      <c r="AM118" s="14"/>
      <c r="AN118" s="14"/>
      <c r="AO118" s="14"/>
      <c r="AP118" s="14"/>
    </row>
    <row r="119" spans="6:42">
      <c r="F119" s="14"/>
      <c r="G119" s="14"/>
      <c r="H119" s="14"/>
      <c r="I119" s="68"/>
      <c r="J119" s="68"/>
      <c r="K119" s="14"/>
      <c r="L119" s="68"/>
      <c r="M119" s="68"/>
      <c r="N119" s="77"/>
      <c r="O119" s="77"/>
      <c r="P119" s="77"/>
      <c r="Q119" s="14"/>
      <c r="R119" s="68"/>
      <c r="S119" s="77"/>
      <c r="T119" s="68"/>
      <c r="U119" s="77"/>
      <c r="V119" s="77"/>
      <c r="W119" s="77"/>
      <c r="X119" s="77"/>
      <c r="Y119" s="77"/>
      <c r="Z119" s="77"/>
      <c r="AA119" s="14"/>
      <c r="AB119" s="14"/>
      <c r="AC119" s="77"/>
      <c r="AD119" s="77"/>
      <c r="AE119" s="77"/>
      <c r="AF119" s="77"/>
      <c r="AG119" s="68"/>
      <c r="AH119" s="68"/>
      <c r="AI119" s="68"/>
      <c r="AJ119" s="14"/>
      <c r="AK119" s="14"/>
      <c r="AL119" s="14"/>
      <c r="AM119" s="14"/>
      <c r="AN119" s="14"/>
      <c r="AO119" s="14"/>
      <c r="AP119" s="14"/>
    </row>
    <row r="120" spans="6:42">
      <c r="F120" s="14"/>
      <c r="G120" s="14"/>
      <c r="H120" s="14"/>
      <c r="I120" s="68"/>
      <c r="J120" s="68"/>
      <c r="K120" s="14"/>
      <c r="L120" s="68"/>
      <c r="M120" s="68"/>
      <c r="N120" s="77"/>
      <c r="O120" s="77"/>
      <c r="P120" s="77"/>
      <c r="Q120" s="14"/>
      <c r="R120" s="68"/>
      <c r="S120" s="77"/>
      <c r="T120" s="68"/>
      <c r="U120" s="77"/>
      <c r="V120" s="77"/>
      <c r="W120" s="77"/>
      <c r="X120" s="77"/>
      <c r="Y120" s="77"/>
      <c r="Z120" s="77"/>
      <c r="AA120" s="14"/>
      <c r="AB120" s="14"/>
      <c r="AC120" s="77"/>
      <c r="AD120" s="77"/>
      <c r="AE120" s="77"/>
      <c r="AF120" s="77"/>
      <c r="AG120" s="68"/>
      <c r="AH120" s="68"/>
      <c r="AI120" s="68"/>
      <c r="AJ120" s="14"/>
      <c r="AK120" s="14"/>
      <c r="AL120" s="14"/>
      <c r="AM120" s="14"/>
      <c r="AN120" s="14"/>
      <c r="AO120" s="14"/>
      <c r="AP120" s="14"/>
    </row>
    <row r="121" spans="6:42">
      <c r="F121" s="14"/>
      <c r="G121" s="14"/>
      <c r="H121" s="14"/>
      <c r="I121" s="68"/>
      <c r="J121" s="68"/>
      <c r="K121" s="14"/>
      <c r="L121" s="68"/>
      <c r="M121" s="68"/>
      <c r="N121" s="77"/>
      <c r="O121" s="77"/>
      <c r="P121" s="77"/>
      <c r="Q121" s="14"/>
      <c r="R121" s="68"/>
      <c r="S121" s="77"/>
      <c r="T121" s="68"/>
      <c r="U121" s="77"/>
      <c r="V121" s="77"/>
      <c r="W121" s="77"/>
      <c r="X121" s="77"/>
      <c r="Y121" s="77"/>
      <c r="Z121" s="77"/>
      <c r="AA121" s="14"/>
      <c r="AB121" s="14"/>
      <c r="AC121" s="77"/>
      <c r="AD121" s="77"/>
      <c r="AE121" s="77"/>
      <c r="AF121" s="77"/>
      <c r="AG121" s="68"/>
      <c r="AH121" s="68"/>
      <c r="AI121" s="68"/>
      <c r="AJ121" s="14"/>
      <c r="AK121" s="14"/>
      <c r="AL121" s="14"/>
      <c r="AM121" s="14"/>
      <c r="AN121" s="14"/>
      <c r="AO121" s="14"/>
      <c r="AP121" s="14"/>
    </row>
    <row r="122" spans="6:42">
      <c r="F122" s="14"/>
      <c r="G122" s="14"/>
      <c r="H122" s="14"/>
      <c r="I122" s="68"/>
      <c r="J122" s="68"/>
      <c r="K122" s="14"/>
      <c r="L122" s="68"/>
      <c r="M122" s="68"/>
      <c r="N122" s="77"/>
      <c r="O122" s="77"/>
      <c r="P122" s="77"/>
      <c r="Q122" s="14"/>
      <c r="R122" s="68"/>
      <c r="S122" s="77"/>
      <c r="T122" s="68"/>
      <c r="U122" s="77"/>
      <c r="V122" s="77"/>
      <c r="W122" s="77"/>
      <c r="X122" s="77"/>
      <c r="Y122" s="77"/>
      <c r="Z122" s="77"/>
      <c r="AA122" s="14"/>
      <c r="AB122" s="14"/>
      <c r="AC122" s="77"/>
      <c r="AD122" s="77"/>
      <c r="AE122" s="77"/>
      <c r="AF122" s="77"/>
      <c r="AG122" s="68"/>
      <c r="AH122" s="68"/>
      <c r="AI122" s="68"/>
      <c r="AJ122" s="14"/>
      <c r="AK122" s="14"/>
      <c r="AL122" s="14"/>
      <c r="AM122" s="14"/>
      <c r="AN122" s="14"/>
      <c r="AO122" s="14"/>
      <c r="AP122" s="14"/>
    </row>
    <row r="123" spans="6:42">
      <c r="F123" s="14"/>
      <c r="G123" s="14"/>
      <c r="H123" s="14"/>
      <c r="I123" s="68"/>
      <c r="J123" s="68"/>
      <c r="K123" s="14"/>
      <c r="L123" s="68"/>
      <c r="M123" s="68"/>
      <c r="N123" s="77"/>
      <c r="O123" s="77"/>
      <c r="P123" s="77"/>
      <c r="Q123" s="14"/>
      <c r="R123" s="68"/>
      <c r="S123" s="77"/>
      <c r="T123" s="68"/>
      <c r="U123" s="77"/>
      <c r="V123" s="77"/>
      <c r="W123" s="77"/>
      <c r="X123" s="77"/>
      <c r="Y123" s="77"/>
      <c r="Z123" s="77"/>
      <c r="AA123" s="14"/>
      <c r="AB123" s="14"/>
      <c r="AC123" s="77"/>
      <c r="AD123" s="77"/>
      <c r="AE123" s="77"/>
      <c r="AF123" s="77"/>
      <c r="AG123" s="68"/>
      <c r="AH123" s="68"/>
      <c r="AI123" s="68"/>
      <c r="AJ123" s="14"/>
      <c r="AK123" s="14"/>
      <c r="AL123" s="14"/>
      <c r="AM123" s="14"/>
      <c r="AN123" s="14"/>
      <c r="AO123" s="14"/>
      <c r="AP123" s="14"/>
    </row>
    <row r="124" spans="6:42">
      <c r="F124" s="14"/>
      <c r="G124" s="14"/>
      <c r="H124" s="14"/>
      <c r="I124" s="68"/>
      <c r="J124" s="68"/>
      <c r="K124" s="14"/>
      <c r="L124" s="68"/>
      <c r="M124" s="68"/>
      <c r="N124" s="77"/>
      <c r="O124" s="77"/>
      <c r="P124" s="77"/>
      <c r="Q124" s="14"/>
      <c r="R124" s="68"/>
      <c r="S124" s="77"/>
      <c r="T124" s="68"/>
      <c r="U124" s="77"/>
      <c r="V124" s="77"/>
      <c r="W124" s="77"/>
      <c r="X124" s="77"/>
      <c r="Y124" s="77"/>
      <c r="Z124" s="77"/>
      <c r="AA124" s="14"/>
      <c r="AB124" s="14"/>
      <c r="AC124" s="77"/>
      <c r="AD124" s="77"/>
      <c r="AE124" s="77"/>
      <c r="AF124" s="77"/>
      <c r="AG124" s="68"/>
      <c r="AH124" s="68"/>
      <c r="AI124" s="68"/>
      <c r="AJ124" s="14"/>
      <c r="AK124" s="14"/>
      <c r="AL124" s="14"/>
      <c r="AM124" s="14"/>
      <c r="AN124" s="14"/>
      <c r="AO124" s="14"/>
      <c r="AP124" s="14"/>
    </row>
    <row r="125" spans="6:42">
      <c r="F125" s="14"/>
      <c r="G125" s="14"/>
      <c r="H125" s="14"/>
      <c r="I125" s="68"/>
      <c r="J125" s="68"/>
      <c r="K125" s="14"/>
      <c r="L125" s="68"/>
      <c r="M125" s="68"/>
      <c r="N125" s="77"/>
      <c r="O125" s="77"/>
      <c r="P125" s="77"/>
      <c r="Q125" s="14"/>
      <c r="R125" s="68"/>
      <c r="S125" s="77"/>
      <c r="T125" s="68"/>
      <c r="U125" s="77"/>
      <c r="V125" s="77"/>
      <c r="W125" s="77"/>
      <c r="X125" s="77"/>
      <c r="Y125" s="77"/>
      <c r="Z125" s="77"/>
      <c r="AA125" s="14"/>
      <c r="AB125" s="14"/>
      <c r="AC125" s="77"/>
      <c r="AD125" s="77"/>
      <c r="AE125" s="77"/>
      <c r="AF125" s="77"/>
      <c r="AG125" s="68"/>
      <c r="AH125" s="68"/>
      <c r="AI125" s="68"/>
      <c r="AJ125" s="14"/>
      <c r="AK125" s="14"/>
      <c r="AL125" s="14"/>
      <c r="AM125" s="14"/>
      <c r="AN125" s="14"/>
      <c r="AO125" s="14"/>
      <c r="AP125" s="14"/>
    </row>
    <row r="126" spans="6:42">
      <c r="F126" s="14"/>
      <c r="G126" s="14"/>
      <c r="H126" s="14"/>
      <c r="I126" s="68"/>
      <c r="J126" s="68"/>
      <c r="K126" s="14"/>
      <c r="L126" s="68"/>
      <c r="M126" s="68"/>
      <c r="N126" s="77"/>
      <c r="O126" s="77"/>
      <c r="P126" s="77"/>
      <c r="Q126" s="14"/>
      <c r="R126" s="68"/>
      <c r="S126" s="77"/>
      <c r="T126" s="68"/>
      <c r="U126" s="77"/>
      <c r="V126" s="77"/>
      <c r="W126" s="77"/>
      <c r="X126" s="77"/>
      <c r="Y126" s="77"/>
      <c r="Z126" s="77"/>
      <c r="AA126" s="14"/>
      <c r="AB126" s="14"/>
      <c r="AC126" s="77"/>
      <c r="AD126" s="77"/>
      <c r="AE126" s="77"/>
      <c r="AF126" s="77"/>
      <c r="AG126" s="68"/>
      <c r="AH126" s="68"/>
      <c r="AI126" s="68"/>
      <c r="AJ126" s="14"/>
      <c r="AK126" s="14"/>
      <c r="AL126" s="14"/>
      <c r="AM126" s="14"/>
      <c r="AN126" s="14"/>
      <c r="AO126" s="14"/>
      <c r="AP126" s="14"/>
    </row>
    <row r="127" spans="6:42">
      <c r="F127" s="14"/>
      <c r="G127" s="14"/>
      <c r="H127" s="14"/>
      <c r="I127" s="68"/>
      <c r="J127" s="68"/>
      <c r="K127" s="14"/>
      <c r="L127" s="68"/>
      <c r="M127" s="68"/>
      <c r="N127" s="77"/>
      <c r="O127" s="77"/>
      <c r="P127" s="77"/>
      <c r="Q127" s="14"/>
      <c r="R127" s="68"/>
      <c r="S127" s="77"/>
      <c r="T127" s="68"/>
      <c r="U127" s="77"/>
      <c r="V127" s="77"/>
      <c r="W127" s="77"/>
      <c r="X127" s="77"/>
      <c r="Y127" s="77"/>
      <c r="Z127" s="77"/>
      <c r="AA127" s="14"/>
      <c r="AB127" s="14"/>
      <c r="AC127" s="77"/>
      <c r="AD127" s="77"/>
      <c r="AE127" s="77"/>
      <c r="AF127" s="77"/>
      <c r="AG127" s="68"/>
      <c r="AH127" s="68"/>
      <c r="AI127" s="68"/>
      <c r="AJ127" s="14"/>
      <c r="AK127" s="14"/>
      <c r="AL127" s="14"/>
      <c r="AM127" s="14"/>
      <c r="AN127" s="14"/>
      <c r="AO127" s="14"/>
      <c r="AP127" s="14"/>
    </row>
    <row r="128" spans="6:42">
      <c r="F128" s="14"/>
      <c r="G128" s="14"/>
      <c r="H128" s="14"/>
      <c r="I128" s="68"/>
      <c r="J128" s="68"/>
      <c r="K128" s="14"/>
      <c r="L128" s="68"/>
      <c r="M128" s="68"/>
      <c r="N128" s="77"/>
      <c r="O128" s="77"/>
      <c r="P128" s="77"/>
      <c r="Q128" s="14"/>
      <c r="R128" s="68"/>
      <c r="S128" s="77"/>
      <c r="T128" s="68"/>
      <c r="U128" s="77"/>
      <c r="V128" s="77"/>
      <c r="W128" s="77"/>
      <c r="X128" s="77"/>
      <c r="Y128" s="77"/>
      <c r="Z128" s="77"/>
      <c r="AA128" s="14"/>
      <c r="AB128" s="14"/>
      <c r="AC128" s="77"/>
      <c r="AD128" s="77"/>
      <c r="AE128" s="77"/>
      <c r="AF128" s="77"/>
      <c r="AG128" s="68"/>
      <c r="AH128" s="68"/>
      <c r="AI128" s="68"/>
      <c r="AJ128" s="14"/>
      <c r="AK128" s="14"/>
      <c r="AL128" s="14"/>
      <c r="AM128" s="14"/>
      <c r="AN128" s="14"/>
      <c r="AO128" s="14"/>
      <c r="AP128" s="14"/>
    </row>
    <row r="129" spans="6:42">
      <c r="F129" s="14"/>
      <c r="G129" s="14"/>
      <c r="H129" s="14"/>
      <c r="I129" s="68"/>
      <c r="J129" s="68"/>
      <c r="K129" s="14"/>
      <c r="L129" s="68"/>
      <c r="M129" s="68"/>
      <c r="N129" s="77"/>
      <c r="O129" s="77"/>
      <c r="P129" s="77"/>
      <c r="Q129" s="14"/>
      <c r="R129" s="68"/>
      <c r="S129" s="77"/>
      <c r="T129" s="68"/>
      <c r="U129" s="77"/>
      <c r="V129" s="77"/>
      <c r="W129" s="77"/>
      <c r="X129" s="77"/>
      <c r="Y129" s="77"/>
      <c r="Z129" s="77"/>
      <c r="AA129" s="14"/>
      <c r="AB129" s="14"/>
      <c r="AC129" s="77"/>
      <c r="AD129" s="77"/>
      <c r="AE129" s="77"/>
      <c r="AF129" s="77"/>
      <c r="AG129" s="68"/>
      <c r="AH129" s="68"/>
      <c r="AI129" s="68"/>
      <c r="AJ129" s="14"/>
      <c r="AK129" s="14"/>
      <c r="AL129" s="14"/>
      <c r="AM129" s="14"/>
      <c r="AN129" s="14"/>
      <c r="AO129" s="14"/>
      <c r="AP129" s="14"/>
    </row>
    <row r="130" spans="6:42">
      <c r="F130" s="14"/>
      <c r="G130" s="14"/>
      <c r="H130" s="14"/>
      <c r="I130" s="68"/>
      <c r="J130" s="68"/>
      <c r="K130" s="14"/>
      <c r="L130" s="68"/>
      <c r="M130" s="68"/>
      <c r="N130" s="77"/>
      <c r="O130" s="77"/>
      <c r="P130" s="77"/>
      <c r="Q130" s="14"/>
      <c r="R130" s="68"/>
      <c r="S130" s="77"/>
      <c r="T130" s="68"/>
      <c r="U130" s="77"/>
      <c r="V130" s="77"/>
      <c r="W130" s="77"/>
      <c r="X130" s="77"/>
      <c r="Y130" s="77"/>
      <c r="Z130" s="77"/>
      <c r="AA130" s="14"/>
      <c r="AB130" s="14"/>
      <c r="AC130" s="77"/>
      <c r="AD130" s="77"/>
      <c r="AE130" s="77"/>
      <c r="AF130" s="77"/>
      <c r="AG130" s="68"/>
      <c r="AH130" s="68"/>
      <c r="AI130" s="68"/>
      <c r="AJ130" s="14"/>
      <c r="AK130" s="14"/>
      <c r="AL130" s="14"/>
      <c r="AM130" s="14"/>
      <c r="AN130" s="14"/>
      <c r="AO130" s="14"/>
      <c r="AP130" s="14"/>
    </row>
    <row r="131" spans="6:42">
      <c r="F131" s="14"/>
      <c r="G131" s="14"/>
      <c r="H131" s="14"/>
      <c r="I131" s="68"/>
      <c r="J131" s="68"/>
      <c r="K131" s="14"/>
      <c r="L131" s="68"/>
      <c r="M131" s="68"/>
      <c r="N131" s="77"/>
      <c r="O131" s="77"/>
      <c r="P131" s="77"/>
      <c r="Q131" s="14"/>
      <c r="R131" s="68"/>
      <c r="S131" s="77"/>
      <c r="T131" s="68"/>
      <c r="U131" s="77"/>
      <c r="V131" s="77"/>
      <c r="W131" s="77"/>
      <c r="X131" s="77"/>
      <c r="Y131" s="77"/>
      <c r="Z131" s="77"/>
      <c r="AA131" s="14"/>
      <c r="AB131" s="14"/>
      <c r="AC131" s="77"/>
      <c r="AD131" s="77"/>
      <c r="AE131" s="77"/>
      <c r="AF131" s="77"/>
      <c r="AG131" s="68"/>
      <c r="AH131" s="68"/>
      <c r="AI131" s="68"/>
      <c r="AJ131" s="14"/>
      <c r="AK131" s="14"/>
      <c r="AL131" s="14"/>
      <c r="AM131" s="14"/>
      <c r="AN131" s="14"/>
      <c r="AO131" s="14"/>
      <c r="AP131" s="14"/>
    </row>
    <row r="132" spans="6:42">
      <c r="F132" s="14"/>
      <c r="G132" s="14"/>
      <c r="H132" s="14"/>
      <c r="I132" s="68"/>
      <c r="J132" s="68"/>
      <c r="K132" s="14"/>
      <c r="L132" s="68"/>
      <c r="M132" s="68"/>
      <c r="N132" s="77"/>
      <c r="O132" s="77"/>
      <c r="P132" s="77"/>
      <c r="Q132" s="14"/>
      <c r="R132" s="68"/>
      <c r="S132" s="77"/>
      <c r="T132" s="68"/>
      <c r="U132" s="77"/>
      <c r="V132" s="77"/>
      <c r="W132" s="77"/>
      <c r="X132" s="77"/>
      <c r="Y132" s="77"/>
      <c r="Z132" s="77"/>
      <c r="AA132" s="14"/>
      <c r="AB132" s="14"/>
      <c r="AC132" s="77"/>
      <c r="AD132" s="77"/>
      <c r="AE132" s="77"/>
      <c r="AF132" s="77"/>
      <c r="AG132" s="68"/>
      <c r="AH132" s="68"/>
      <c r="AI132" s="68"/>
      <c r="AJ132" s="14"/>
      <c r="AK132" s="14"/>
      <c r="AL132" s="14"/>
      <c r="AM132" s="14"/>
      <c r="AN132" s="14"/>
      <c r="AO132" s="14"/>
      <c r="AP132" s="14"/>
    </row>
    <row r="133" spans="6:42">
      <c r="F133" s="14"/>
      <c r="G133" s="14"/>
      <c r="H133" s="14"/>
      <c r="I133" s="68"/>
      <c r="J133" s="68"/>
      <c r="K133" s="14"/>
      <c r="L133" s="68"/>
      <c r="M133" s="68"/>
      <c r="N133" s="77"/>
      <c r="O133" s="77"/>
      <c r="P133" s="77"/>
      <c r="Q133" s="14"/>
      <c r="R133" s="68"/>
      <c r="S133" s="77"/>
      <c r="T133" s="68"/>
      <c r="U133" s="77"/>
      <c r="V133" s="77"/>
      <c r="W133" s="77"/>
      <c r="X133" s="77"/>
      <c r="Y133" s="77"/>
      <c r="Z133" s="77"/>
      <c r="AA133" s="14"/>
      <c r="AB133" s="14"/>
      <c r="AC133" s="77"/>
      <c r="AD133" s="77"/>
      <c r="AE133" s="77"/>
      <c r="AF133" s="77"/>
      <c r="AG133" s="68"/>
      <c r="AH133" s="68"/>
      <c r="AI133" s="68"/>
      <c r="AJ133" s="14"/>
      <c r="AK133" s="14"/>
      <c r="AL133" s="14"/>
      <c r="AM133" s="14"/>
      <c r="AN133" s="14"/>
      <c r="AO133" s="14"/>
      <c r="AP133" s="14"/>
    </row>
    <row r="134" spans="6:42">
      <c r="F134" s="14"/>
      <c r="G134" s="14"/>
      <c r="H134" s="14"/>
      <c r="I134" s="68"/>
      <c r="J134" s="68"/>
      <c r="K134" s="14"/>
      <c r="L134" s="68"/>
      <c r="M134" s="68"/>
      <c r="N134" s="77"/>
      <c r="O134" s="77"/>
      <c r="P134" s="77"/>
      <c r="Q134" s="14"/>
      <c r="R134" s="68"/>
      <c r="S134" s="77"/>
      <c r="T134" s="68"/>
      <c r="U134" s="77"/>
      <c r="V134" s="77"/>
      <c r="W134" s="77"/>
      <c r="X134" s="77"/>
      <c r="Y134" s="77"/>
      <c r="Z134" s="77"/>
      <c r="AA134" s="14"/>
      <c r="AB134" s="14"/>
      <c r="AC134" s="77"/>
      <c r="AD134" s="77"/>
      <c r="AE134" s="77"/>
      <c r="AF134" s="77"/>
      <c r="AG134" s="68"/>
      <c r="AH134" s="68"/>
      <c r="AI134" s="68"/>
      <c r="AJ134" s="14"/>
      <c r="AK134" s="14"/>
      <c r="AL134" s="14"/>
      <c r="AM134" s="14"/>
      <c r="AN134" s="14"/>
      <c r="AO134" s="14"/>
      <c r="AP134" s="14"/>
    </row>
    <row r="135" spans="6:42">
      <c r="F135" s="14"/>
      <c r="G135" s="14"/>
      <c r="H135" s="14"/>
      <c r="I135" s="68"/>
      <c r="J135" s="68"/>
      <c r="K135" s="14"/>
      <c r="L135" s="68"/>
      <c r="M135" s="68"/>
      <c r="N135" s="77"/>
      <c r="O135" s="77"/>
      <c r="P135" s="77"/>
      <c r="Q135" s="14"/>
      <c r="R135" s="68"/>
      <c r="S135" s="77"/>
      <c r="T135" s="68"/>
      <c r="U135" s="77"/>
      <c r="V135" s="77"/>
      <c r="W135" s="77"/>
      <c r="X135" s="77"/>
      <c r="Y135" s="77"/>
      <c r="Z135" s="77"/>
      <c r="AA135" s="14"/>
      <c r="AB135" s="14"/>
      <c r="AC135" s="77"/>
      <c r="AD135" s="77"/>
      <c r="AE135" s="77"/>
      <c r="AF135" s="77"/>
      <c r="AG135" s="68"/>
      <c r="AH135" s="68"/>
      <c r="AI135" s="68"/>
      <c r="AJ135" s="14"/>
      <c r="AK135" s="14"/>
      <c r="AL135" s="14"/>
      <c r="AM135" s="14"/>
      <c r="AN135" s="14"/>
      <c r="AO135" s="14"/>
      <c r="AP135" s="14"/>
    </row>
    <row r="136" spans="6:42">
      <c r="F136" s="14"/>
      <c r="G136" s="14"/>
      <c r="H136" s="14"/>
      <c r="I136" s="68"/>
      <c r="J136" s="68"/>
      <c r="K136" s="14"/>
      <c r="L136" s="68"/>
      <c r="M136" s="68"/>
      <c r="N136" s="77"/>
      <c r="O136" s="77"/>
      <c r="P136" s="77"/>
      <c r="Q136" s="14"/>
      <c r="R136" s="68"/>
      <c r="S136" s="77"/>
      <c r="T136" s="68"/>
      <c r="U136" s="77"/>
      <c r="V136" s="77"/>
      <c r="W136" s="77"/>
      <c r="X136" s="77"/>
      <c r="Y136" s="77"/>
      <c r="Z136" s="77"/>
      <c r="AA136" s="14"/>
      <c r="AB136" s="14"/>
      <c r="AC136" s="77"/>
      <c r="AD136" s="77"/>
      <c r="AE136" s="77"/>
      <c r="AF136" s="77"/>
      <c r="AG136" s="68"/>
      <c r="AH136" s="68"/>
      <c r="AI136" s="68"/>
      <c r="AJ136" s="14"/>
      <c r="AK136" s="14"/>
      <c r="AL136" s="14"/>
      <c r="AM136" s="14"/>
      <c r="AN136" s="14"/>
      <c r="AO136" s="14"/>
      <c r="AP136" s="14"/>
    </row>
    <row r="137" spans="6:42">
      <c r="F137" s="14"/>
      <c r="G137" s="14"/>
      <c r="H137" s="14"/>
      <c r="I137" s="68"/>
      <c r="J137" s="68"/>
      <c r="K137" s="14"/>
      <c r="L137" s="68"/>
      <c r="M137" s="68"/>
      <c r="N137" s="77"/>
      <c r="O137" s="77"/>
      <c r="P137" s="77"/>
      <c r="Q137" s="14"/>
      <c r="R137" s="68"/>
      <c r="S137" s="77"/>
      <c r="T137" s="68"/>
      <c r="U137" s="77"/>
      <c r="V137" s="77"/>
      <c r="W137" s="77"/>
      <c r="X137" s="77"/>
      <c r="Y137" s="77"/>
      <c r="Z137" s="77"/>
      <c r="AA137" s="14"/>
      <c r="AB137" s="14"/>
      <c r="AC137" s="77"/>
      <c r="AD137" s="77"/>
      <c r="AE137" s="77"/>
      <c r="AF137" s="77"/>
      <c r="AG137" s="68"/>
      <c r="AH137" s="68"/>
      <c r="AI137" s="68"/>
      <c r="AJ137" s="14"/>
      <c r="AK137" s="14"/>
      <c r="AL137" s="14"/>
      <c r="AM137" s="14"/>
      <c r="AN137" s="14"/>
      <c r="AO137" s="14"/>
      <c r="AP137" s="14"/>
    </row>
    <row r="138" spans="6:42">
      <c r="F138" s="14"/>
      <c r="G138" s="14"/>
      <c r="H138" s="14"/>
      <c r="I138" s="68"/>
      <c r="J138" s="68"/>
      <c r="K138" s="14"/>
      <c r="L138" s="68"/>
      <c r="M138" s="68"/>
      <c r="N138" s="77"/>
      <c r="O138" s="77"/>
      <c r="P138" s="77"/>
      <c r="Q138" s="14"/>
      <c r="R138" s="68"/>
      <c r="S138" s="77"/>
      <c r="T138" s="68"/>
      <c r="U138" s="77"/>
      <c r="V138" s="77"/>
      <c r="W138" s="77"/>
      <c r="X138" s="77"/>
      <c r="Y138" s="77"/>
      <c r="Z138" s="77"/>
      <c r="AA138" s="14"/>
      <c r="AB138" s="14"/>
      <c r="AC138" s="77"/>
      <c r="AD138" s="77"/>
      <c r="AE138" s="77"/>
      <c r="AF138" s="77"/>
      <c r="AG138" s="68"/>
      <c r="AH138" s="68"/>
      <c r="AI138" s="68"/>
      <c r="AJ138" s="14"/>
      <c r="AK138" s="14"/>
      <c r="AL138" s="14"/>
      <c r="AM138" s="14"/>
      <c r="AN138" s="14"/>
      <c r="AO138" s="14"/>
      <c r="AP138" s="14"/>
    </row>
    <row r="139" spans="6:42">
      <c r="F139" s="14"/>
      <c r="G139" s="14"/>
      <c r="H139" s="14"/>
      <c r="I139" s="68"/>
      <c r="J139" s="68"/>
      <c r="K139" s="14"/>
      <c r="L139" s="68"/>
      <c r="M139" s="68"/>
      <c r="N139" s="77"/>
      <c r="O139" s="77"/>
      <c r="P139" s="77"/>
      <c r="Q139" s="14"/>
      <c r="R139" s="68"/>
      <c r="S139" s="77"/>
      <c r="T139" s="68"/>
      <c r="U139" s="77"/>
      <c r="V139" s="77"/>
      <c r="W139" s="77"/>
      <c r="X139" s="77"/>
      <c r="Y139" s="77"/>
      <c r="Z139" s="77"/>
      <c r="AA139" s="14"/>
      <c r="AB139" s="14"/>
      <c r="AC139" s="77"/>
      <c r="AD139" s="77"/>
      <c r="AE139" s="77"/>
      <c r="AF139" s="77"/>
      <c r="AG139" s="68"/>
      <c r="AH139" s="68"/>
      <c r="AI139" s="68"/>
      <c r="AJ139" s="14"/>
      <c r="AK139" s="14"/>
      <c r="AL139" s="14"/>
      <c r="AM139" s="14"/>
      <c r="AN139" s="14"/>
      <c r="AO139" s="14"/>
      <c r="AP139" s="14"/>
    </row>
    <row r="140" spans="6:42">
      <c r="F140" s="14"/>
      <c r="G140" s="14"/>
      <c r="H140" s="14"/>
      <c r="I140" s="68"/>
      <c r="J140" s="68"/>
      <c r="K140" s="14"/>
      <c r="L140" s="68"/>
      <c r="M140" s="68"/>
      <c r="N140" s="77"/>
      <c r="O140" s="77"/>
      <c r="P140" s="77"/>
      <c r="Q140" s="14"/>
      <c r="R140" s="68"/>
      <c r="S140" s="77"/>
      <c r="T140" s="68"/>
      <c r="U140" s="77"/>
      <c r="V140" s="77"/>
      <c r="W140" s="77"/>
      <c r="X140" s="77"/>
      <c r="Y140" s="77"/>
      <c r="Z140" s="77"/>
      <c r="AA140" s="14"/>
      <c r="AB140" s="14"/>
      <c r="AC140" s="77"/>
      <c r="AD140" s="77"/>
      <c r="AE140" s="77"/>
      <c r="AF140" s="77"/>
      <c r="AG140" s="68"/>
      <c r="AH140" s="68"/>
      <c r="AI140" s="68"/>
      <c r="AJ140" s="14"/>
      <c r="AK140" s="14"/>
      <c r="AL140" s="14"/>
      <c r="AM140" s="14"/>
      <c r="AN140" s="14"/>
      <c r="AO140" s="14"/>
      <c r="AP140" s="14"/>
    </row>
    <row r="141" spans="6:42">
      <c r="F141" s="14"/>
      <c r="G141" s="14"/>
      <c r="H141" s="14"/>
      <c r="I141" s="68"/>
      <c r="J141" s="68"/>
      <c r="K141" s="14"/>
      <c r="L141" s="68"/>
      <c r="M141" s="68"/>
      <c r="N141" s="77"/>
      <c r="O141" s="77"/>
      <c r="P141" s="77"/>
      <c r="Q141" s="14"/>
      <c r="R141" s="68"/>
      <c r="S141" s="77"/>
      <c r="T141" s="68"/>
      <c r="U141" s="77"/>
      <c r="V141" s="77"/>
      <c r="W141" s="77"/>
      <c r="X141" s="77"/>
      <c r="Y141" s="77"/>
      <c r="Z141" s="77"/>
      <c r="AA141" s="14"/>
      <c r="AB141" s="14"/>
      <c r="AC141" s="77"/>
      <c r="AD141" s="77"/>
      <c r="AE141" s="77"/>
      <c r="AF141" s="77"/>
      <c r="AG141" s="68"/>
      <c r="AH141" s="68"/>
      <c r="AI141" s="68"/>
      <c r="AJ141" s="14"/>
      <c r="AK141" s="14"/>
      <c r="AL141" s="14"/>
      <c r="AM141" s="14"/>
      <c r="AN141" s="14"/>
      <c r="AO141" s="14"/>
      <c r="AP141" s="14"/>
    </row>
    <row r="142" spans="6:42">
      <c r="F142" s="14"/>
      <c r="G142" s="14"/>
      <c r="H142" s="14"/>
      <c r="I142" s="68"/>
      <c r="J142" s="68"/>
      <c r="K142" s="14"/>
      <c r="L142" s="68"/>
      <c r="M142" s="68"/>
      <c r="N142" s="77"/>
      <c r="O142" s="77"/>
      <c r="P142" s="77"/>
      <c r="Q142" s="14"/>
      <c r="R142" s="68"/>
      <c r="S142" s="77"/>
      <c r="T142" s="68"/>
      <c r="U142" s="77"/>
      <c r="V142" s="77"/>
      <c r="W142" s="77"/>
      <c r="X142" s="77"/>
      <c r="Y142" s="77"/>
      <c r="Z142" s="77"/>
      <c r="AA142" s="14"/>
      <c r="AB142" s="14"/>
      <c r="AC142" s="77"/>
      <c r="AD142" s="77"/>
      <c r="AE142" s="77"/>
      <c r="AF142" s="77"/>
      <c r="AG142" s="68"/>
      <c r="AH142" s="68"/>
      <c r="AI142" s="68"/>
      <c r="AJ142" s="14"/>
      <c r="AK142" s="14"/>
      <c r="AL142" s="14"/>
      <c r="AM142" s="14"/>
      <c r="AN142" s="14"/>
      <c r="AO142" s="14"/>
      <c r="AP142" s="14"/>
    </row>
    <row r="143" spans="6:42">
      <c r="F143" s="14"/>
      <c r="G143" s="14"/>
      <c r="H143" s="14"/>
      <c r="I143" s="68"/>
      <c r="J143" s="68"/>
      <c r="K143" s="14"/>
      <c r="L143" s="68"/>
      <c r="M143" s="68"/>
      <c r="N143" s="77"/>
      <c r="O143" s="77"/>
      <c r="P143" s="77"/>
      <c r="Q143" s="14"/>
      <c r="R143" s="68"/>
      <c r="S143" s="77"/>
      <c r="T143" s="68"/>
      <c r="U143" s="77"/>
      <c r="V143" s="77"/>
      <c r="W143" s="77"/>
      <c r="X143" s="77"/>
      <c r="Y143" s="77"/>
      <c r="Z143" s="77"/>
      <c r="AA143" s="14"/>
      <c r="AB143" s="14"/>
      <c r="AC143" s="77"/>
      <c r="AD143" s="77"/>
      <c r="AE143" s="77"/>
      <c r="AF143" s="77"/>
      <c r="AG143" s="68"/>
      <c r="AH143" s="68"/>
      <c r="AI143" s="68"/>
      <c r="AJ143" s="14"/>
      <c r="AK143" s="14"/>
      <c r="AL143" s="14"/>
      <c r="AM143" s="14"/>
      <c r="AN143" s="14"/>
      <c r="AO143" s="14"/>
      <c r="AP143" s="14"/>
    </row>
    <row r="144" spans="6:42">
      <c r="F144" s="14"/>
      <c r="G144" s="14"/>
      <c r="H144" s="14"/>
      <c r="I144" s="68"/>
      <c r="J144" s="68"/>
      <c r="K144" s="14"/>
      <c r="L144" s="68"/>
      <c r="M144" s="68"/>
      <c r="N144" s="77"/>
      <c r="O144" s="77"/>
      <c r="P144" s="77"/>
      <c r="Q144" s="14"/>
      <c r="R144" s="68"/>
      <c r="S144" s="77"/>
      <c r="T144" s="68"/>
      <c r="U144" s="77"/>
      <c r="V144" s="77"/>
      <c r="W144" s="77"/>
      <c r="X144" s="77"/>
      <c r="Y144" s="77"/>
      <c r="Z144" s="77"/>
      <c r="AA144" s="14"/>
      <c r="AB144" s="14"/>
      <c r="AC144" s="77"/>
      <c r="AD144" s="77"/>
      <c r="AE144" s="77"/>
      <c r="AF144" s="77"/>
      <c r="AG144" s="68"/>
      <c r="AH144" s="68"/>
      <c r="AI144" s="68"/>
      <c r="AJ144" s="14"/>
      <c r="AK144" s="14"/>
      <c r="AL144" s="14"/>
      <c r="AM144" s="14"/>
      <c r="AN144" s="14"/>
      <c r="AO144" s="14"/>
      <c r="AP144" s="14"/>
    </row>
    <row r="145" spans="6:42">
      <c r="F145" s="14"/>
      <c r="G145" s="14"/>
      <c r="H145" s="14"/>
      <c r="I145" s="68"/>
      <c r="J145" s="68"/>
      <c r="K145" s="14"/>
      <c r="L145" s="68"/>
      <c r="M145" s="68"/>
      <c r="N145" s="77"/>
      <c r="O145" s="77"/>
      <c r="P145" s="77"/>
      <c r="Q145" s="14"/>
      <c r="R145" s="68"/>
      <c r="S145" s="77"/>
      <c r="T145" s="68"/>
      <c r="U145" s="77"/>
      <c r="V145" s="77"/>
      <c r="W145" s="77"/>
      <c r="X145" s="77"/>
      <c r="Y145" s="77"/>
      <c r="Z145" s="77"/>
      <c r="AA145" s="14"/>
      <c r="AB145" s="14"/>
      <c r="AC145" s="77"/>
      <c r="AD145" s="77"/>
      <c r="AE145" s="77"/>
      <c r="AF145" s="77"/>
      <c r="AG145" s="68"/>
      <c r="AH145" s="68"/>
      <c r="AI145" s="68"/>
      <c r="AJ145" s="14"/>
      <c r="AK145" s="14"/>
      <c r="AL145" s="14"/>
      <c r="AM145" s="14"/>
      <c r="AN145" s="14"/>
      <c r="AO145" s="14"/>
      <c r="AP145" s="14"/>
    </row>
    <row r="146" spans="6:42">
      <c r="F146" s="14"/>
      <c r="G146" s="14"/>
      <c r="H146" s="14"/>
      <c r="I146" s="68"/>
      <c r="J146" s="68"/>
      <c r="K146" s="14"/>
      <c r="L146" s="68"/>
      <c r="M146" s="68"/>
      <c r="N146" s="77"/>
      <c r="O146" s="77"/>
      <c r="P146" s="77"/>
      <c r="Q146" s="14"/>
      <c r="R146" s="68"/>
      <c r="S146" s="77"/>
      <c r="T146" s="68"/>
      <c r="U146" s="77"/>
      <c r="V146" s="77"/>
      <c r="W146" s="77"/>
      <c r="X146" s="77"/>
      <c r="Y146" s="77"/>
      <c r="Z146" s="77"/>
      <c r="AA146" s="14"/>
      <c r="AB146" s="14"/>
      <c r="AC146" s="77"/>
      <c r="AD146" s="77"/>
      <c r="AE146" s="77"/>
      <c r="AF146" s="77"/>
      <c r="AG146" s="68"/>
      <c r="AH146" s="68"/>
      <c r="AI146" s="68"/>
      <c r="AJ146" s="14"/>
      <c r="AK146" s="14"/>
      <c r="AL146" s="14"/>
      <c r="AM146" s="14"/>
      <c r="AN146" s="14"/>
      <c r="AO146" s="14"/>
      <c r="AP146" s="14"/>
    </row>
    <row r="147" spans="6:42">
      <c r="F147" s="14"/>
      <c r="G147" s="14"/>
      <c r="H147" s="14"/>
      <c r="I147" s="68"/>
      <c r="J147" s="68"/>
      <c r="K147" s="14"/>
      <c r="L147" s="68"/>
      <c r="M147" s="68"/>
      <c r="N147" s="77"/>
      <c r="O147" s="77"/>
      <c r="P147" s="77"/>
      <c r="Q147" s="14"/>
      <c r="R147" s="68"/>
      <c r="S147" s="77"/>
      <c r="T147" s="68"/>
      <c r="U147" s="77"/>
      <c r="V147" s="77"/>
      <c r="W147" s="77"/>
      <c r="X147" s="77"/>
      <c r="Y147" s="77"/>
      <c r="Z147" s="77"/>
      <c r="AA147" s="14"/>
      <c r="AB147" s="14"/>
      <c r="AC147" s="77"/>
      <c r="AD147" s="77"/>
      <c r="AE147" s="77"/>
      <c r="AF147" s="77"/>
      <c r="AG147" s="68"/>
      <c r="AH147" s="68"/>
      <c r="AI147" s="68"/>
      <c r="AJ147" s="14"/>
      <c r="AK147" s="14"/>
      <c r="AL147" s="14"/>
      <c r="AM147" s="14"/>
      <c r="AN147" s="14"/>
      <c r="AO147" s="14"/>
      <c r="AP147" s="14"/>
    </row>
    <row r="148" spans="6:42">
      <c r="F148" s="14"/>
      <c r="G148" s="14"/>
      <c r="H148" s="14"/>
      <c r="I148" s="68"/>
      <c r="J148" s="68"/>
      <c r="K148" s="14"/>
      <c r="L148" s="68"/>
      <c r="M148" s="68"/>
      <c r="N148" s="77"/>
      <c r="O148" s="77"/>
      <c r="P148" s="77"/>
      <c r="Q148" s="14"/>
      <c r="R148" s="68"/>
      <c r="S148" s="77"/>
      <c r="T148" s="68"/>
      <c r="U148" s="77"/>
      <c r="V148" s="77"/>
      <c r="W148" s="77"/>
      <c r="X148" s="77"/>
      <c r="Y148" s="77"/>
      <c r="Z148" s="77"/>
      <c r="AA148" s="14"/>
      <c r="AB148" s="14"/>
      <c r="AC148" s="77"/>
      <c r="AD148" s="77"/>
      <c r="AE148" s="77"/>
      <c r="AF148" s="77"/>
      <c r="AG148" s="68"/>
      <c r="AH148" s="68"/>
      <c r="AI148" s="68"/>
      <c r="AJ148" s="14"/>
      <c r="AK148" s="14"/>
      <c r="AL148" s="14"/>
      <c r="AM148" s="14"/>
      <c r="AN148" s="14"/>
      <c r="AO148" s="14"/>
      <c r="AP148" s="14"/>
    </row>
    <row r="149" spans="6:42">
      <c r="F149" s="14"/>
      <c r="G149" s="14"/>
      <c r="H149" s="14"/>
      <c r="I149" s="68"/>
      <c r="J149" s="68"/>
      <c r="K149" s="14"/>
      <c r="L149" s="68"/>
      <c r="M149" s="68"/>
      <c r="N149" s="77"/>
      <c r="O149" s="77"/>
      <c r="P149" s="77"/>
      <c r="Q149" s="14"/>
      <c r="R149" s="68"/>
      <c r="S149" s="77"/>
      <c r="T149" s="68"/>
      <c r="U149" s="77"/>
      <c r="V149" s="77"/>
      <c r="W149" s="77"/>
      <c r="X149" s="77"/>
      <c r="Y149" s="77"/>
      <c r="Z149" s="77"/>
      <c r="AA149" s="14"/>
      <c r="AB149" s="14"/>
      <c r="AC149" s="77"/>
      <c r="AD149" s="77"/>
      <c r="AE149" s="77"/>
      <c r="AF149" s="77"/>
      <c r="AG149" s="68"/>
      <c r="AH149" s="68"/>
      <c r="AI149" s="68"/>
      <c r="AJ149" s="14"/>
      <c r="AK149" s="14"/>
      <c r="AL149" s="14"/>
      <c r="AM149" s="14"/>
      <c r="AN149" s="14"/>
      <c r="AO149" s="14"/>
      <c r="AP149" s="14"/>
    </row>
    <row r="150" spans="6:42">
      <c r="F150" s="14"/>
      <c r="G150" s="14"/>
      <c r="H150" s="14"/>
      <c r="I150" s="68"/>
      <c r="J150" s="68"/>
      <c r="K150" s="14"/>
      <c r="L150" s="68"/>
      <c r="M150" s="68"/>
      <c r="N150" s="77"/>
      <c r="O150" s="77"/>
      <c r="P150" s="77"/>
      <c r="Q150" s="14"/>
      <c r="R150" s="68"/>
      <c r="S150" s="77"/>
      <c r="T150" s="68"/>
      <c r="U150" s="77"/>
      <c r="V150" s="77"/>
      <c r="W150" s="77"/>
      <c r="X150" s="77"/>
      <c r="Y150" s="77"/>
      <c r="Z150" s="77"/>
      <c r="AA150" s="14"/>
      <c r="AB150" s="14"/>
      <c r="AC150" s="77"/>
      <c r="AD150" s="77"/>
      <c r="AE150" s="77"/>
      <c r="AF150" s="77"/>
      <c r="AG150" s="68"/>
      <c r="AH150" s="68"/>
      <c r="AI150" s="68"/>
      <c r="AJ150" s="14"/>
      <c r="AK150" s="14"/>
      <c r="AL150" s="14"/>
      <c r="AM150" s="14"/>
      <c r="AN150" s="14"/>
      <c r="AO150" s="14"/>
      <c r="AP150" s="14"/>
    </row>
    <row r="151" spans="6:42">
      <c r="F151" s="14"/>
      <c r="G151" s="14"/>
      <c r="H151" s="14"/>
      <c r="I151" s="68"/>
      <c r="J151" s="68"/>
      <c r="K151" s="14"/>
      <c r="L151" s="68"/>
      <c r="M151" s="68"/>
      <c r="N151" s="77"/>
      <c r="O151" s="77"/>
      <c r="P151" s="77"/>
      <c r="Q151" s="14"/>
      <c r="R151" s="68"/>
      <c r="S151" s="77"/>
      <c r="T151" s="68"/>
      <c r="U151" s="77"/>
      <c r="V151" s="77"/>
      <c r="W151" s="77"/>
      <c r="X151" s="77"/>
      <c r="Y151" s="77"/>
      <c r="Z151" s="77"/>
      <c r="AA151" s="14"/>
      <c r="AB151" s="14"/>
      <c r="AC151" s="77"/>
      <c r="AD151" s="77"/>
      <c r="AE151" s="77"/>
      <c r="AF151" s="77"/>
      <c r="AG151" s="68"/>
      <c r="AH151" s="68"/>
      <c r="AI151" s="68"/>
      <c r="AJ151" s="14"/>
      <c r="AK151" s="14"/>
      <c r="AL151" s="14"/>
      <c r="AM151" s="14"/>
      <c r="AN151" s="14"/>
      <c r="AO151" s="14"/>
      <c r="AP151" s="14"/>
    </row>
    <row r="152" spans="6:42">
      <c r="F152" s="14"/>
      <c r="G152" s="14"/>
      <c r="H152" s="14"/>
      <c r="I152" s="68"/>
      <c r="J152" s="68"/>
      <c r="K152" s="14"/>
      <c r="L152" s="68"/>
      <c r="M152" s="68"/>
      <c r="N152" s="77"/>
      <c r="O152" s="77"/>
      <c r="P152" s="77"/>
      <c r="Q152" s="14"/>
      <c r="R152" s="68"/>
      <c r="S152" s="77"/>
      <c r="T152" s="68"/>
      <c r="U152" s="77"/>
      <c r="V152" s="77"/>
      <c r="W152" s="77"/>
      <c r="X152" s="77"/>
      <c r="Y152" s="77"/>
      <c r="Z152" s="77"/>
      <c r="AA152" s="14"/>
      <c r="AB152" s="14"/>
      <c r="AC152" s="77"/>
      <c r="AD152" s="77"/>
      <c r="AE152" s="77"/>
      <c r="AF152" s="77"/>
      <c r="AG152" s="68"/>
      <c r="AH152" s="68"/>
      <c r="AI152" s="68"/>
      <c r="AJ152" s="14"/>
      <c r="AK152" s="14"/>
      <c r="AL152" s="14"/>
      <c r="AM152" s="14"/>
      <c r="AN152" s="14"/>
      <c r="AO152" s="14"/>
      <c r="AP152" s="14"/>
    </row>
    <row r="153" spans="6:42">
      <c r="F153" s="14"/>
      <c r="G153" s="14"/>
      <c r="H153" s="14"/>
      <c r="I153" s="68"/>
      <c r="J153" s="68"/>
      <c r="K153" s="14"/>
      <c r="L153" s="68"/>
      <c r="M153" s="68"/>
      <c r="N153" s="77"/>
      <c r="O153" s="77"/>
      <c r="P153" s="77"/>
      <c r="Q153" s="14"/>
      <c r="R153" s="68"/>
      <c r="S153" s="77"/>
      <c r="T153" s="68"/>
      <c r="U153" s="77"/>
      <c r="V153" s="77"/>
      <c r="W153" s="77"/>
      <c r="X153" s="77"/>
      <c r="Y153" s="77"/>
      <c r="Z153" s="77"/>
      <c r="AA153" s="14"/>
      <c r="AB153" s="14"/>
      <c r="AC153" s="77"/>
      <c r="AD153" s="77"/>
      <c r="AE153" s="77"/>
      <c r="AF153" s="77"/>
      <c r="AG153" s="68"/>
      <c r="AH153" s="68"/>
      <c r="AI153" s="68"/>
      <c r="AJ153" s="14"/>
      <c r="AK153" s="14"/>
      <c r="AL153" s="14"/>
      <c r="AM153" s="14"/>
      <c r="AN153" s="14"/>
      <c r="AO153" s="14"/>
      <c r="AP153" s="14"/>
    </row>
    <row r="154" spans="6:42">
      <c r="F154" s="14"/>
      <c r="G154" s="14"/>
      <c r="H154" s="14"/>
      <c r="I154" s="68"/>
      <c r="J154" s="68"/>
      <c r="K154" s="14"/>
      <c r="L154" s="68"/>
      <c r="M154" s="68"/>
      <c r="N154" s="77"/>
      <c r="O154" s="77"/>
      <c r="P154" s="77"/>
      <c r="Q154" s="14"/>
      <c r="R154" s="68"/>
      <c r="S154" s="77"/>
      <c r="T154" s="68"/>
      <c r="U154" s="77"/>
      <c r="V154" s="77"/>
      <c r="W154" s="77"/>
      <c r="X154" s="77"/>
      <c r="Y154" s="77"/>
      <c r="Z154" s="77"/>
      <c r="AA154" s="14"/>
      <c r="AB154" s="14"/>
      <c r="AC154" s="77"/>
      <c r="AD154" s="77"/>
      <c r="AE154" s="77"/>
      <c r="AF154" s="77"/>
      <c r="AG154" s="68"/>
      <c r="AH154" s="68"/>
      <c r="AI154" s="68"/>
      <c r="AJ154" s="14"/>
      <c r="AK154" s="14"/>
      <c r="AL154" s="14"/>
      <c r="AM154" s="14"/>
      <c r="AN154" s="14"/>
      <c r="AO154" s="14"/>
      <c r="AP154" s="14"/>
    </row>
    <row r="155" spans="6:42">
      <c r="F155" s="14"/>
      <c r="G155" s="14"/>
      <c r="H155" s="14"/>
      <c r="I155" s="68"/>
      <c r="J155" s="68"/>
      <c r="K155" s="14"/>
      <c r="L155" s="68"/>
      <c r="M155" s="68"/>
      <c r="N155" s="77"/>
      <c r="O155" s="77"/>
      <c r="P155" s="77"/>
      <c r="Q155" s="14"/>
      <c r="R155" s="68"/>
      <c r="S155" s="77"/>
      <c r="T155" s="68"/>
      <c r="U155" s="77"/>
      <c r="V155" s="77"/>
      <c r="W155" s="77"/>
      <c r="X155" s="77"/>
      <c r="Y155" s="77"/>
      <c r="Z155" s="77"/>
      <c r="AA155" s="14"/>
      <c r="AB155" s="14"/>
      <c r="AC155" s="77"/>
      <c r="AD155" s="77"/>
      <c r="AE155" s="77"/>
      <c r="AF155" s="77"/>
      <c r="AG155" s="68"/>
      <c r="AH155" s="68"/>
      <c r="AI155" s="68"/>
      <c r="AJ155" s="14"/>
      <c r="AK155" s="14"/>
      <c r="AL155" s="14"/>
      <c r="AM155" s="14"/>
      <c r="AN155" s="14"/>
      <c r="AO155" s="14"/>
      <c r="AP155" s="14"/>
    </row>
    <row r="156" spans="6:42">
      <c r="F156" s="14"/>
      <c r="G156" s="14"/>
      <c r="H156" s="14"/>
      <c r="I156" s="68"/>
      <c r="J156" s="68"/>
      <c r="K156" s="14"/>
      <c r="L156" s="68"/>
      <c r="M156" s="68"/>
      <c r="N156" s="77"/>
      <c r="O156" s="77"/>
      <c r="P156" s="77"/>
      <c r="Q156" s="14"/>
      <c r="R156" s="68"/>
      <c r="S156" s="77"/>
      <c r="T156" s="68"/>
      <c r="U156" s="77"/>
      <c r="V156" s="77"/>
      <c r="W156" s="77"/>
      <c r="X156" s="77"/>
      <c r="Y156" s="77"/>
      <c r="Z156" s="77"/>
      <c r="AA156" s="14"/>
      <c r="AB156" s="14"/>
      <c r="AC156" s="77"/>
      <c r="AD156" s="77"/>
      <c r="AE156" s="77"/>
      <c r="AF156" s="77"/>
      <c r="AG156" s="68"/>
      <c r="AH156" s="68"/>
      <c r="AI156" s="68"/>
      <c r="AJ156" s="14"/>
      <c r="AK156" s="14"/>
      <c r="AL156" s="14"/>
      <c r="AM156" s="14"/>
      <c r="AN156" s="14"/>
      <c r="AO156" s="14"/>
      <c r="AP156" s="14"/>
    </row>
    <row r="157" spans="6:42">
      <c r="F157" s="14"/>
      <c r="G157" s="14"/>
      <c r="H157" s="14"/>
      <c r="I157" s="68"/>
      <c r="J157" s="68"/>
      <c r="K157" s="14"/>
      <c r="L157" s="68"/>
      <c r="M157" s="68"/>
      <c r="N157" s="77"/>
      <c r="O157" s="77"/>
      <c r="P157" s="77"/>
      <c r="Q157" s="14"/>
      <c r="R157" s="68"/>
      <c r="S157" s="77"/>
      <c r="T157" s="68"/>
      <c r="U157" s="77"/>
      <c r="V157" s="77"/>
      <c r="W157" s="77"/>
      <c r="X157" s="77"/>
      <c r="Y157" s="77"/>
      <c r="Z157" s="77"/>
      <c r="AA157" s="14"/>
      <c r="AB157" s="14"/>
      <c r="AC157" s="77"/>
      <c r="AD157" s="77"/>
      <c r="AE157" s="77"/>
      <c r="AF157" s="77"/>
      <c r="AG157" s="68"/>
      <c r="AH157" s="68"/>
      <c r="AI157" s="68"/>
      <c r="AJ157" s="14"/>
      <c r="AK157" s="14"/>
      <c r="AL157" s="14"/>
      <c r="AM157" s="14"/>
      <c r="AN157" s="14"/>
      <c r="AO157" s="14"/>
      <c r="AP157" s="14"/>
    </row>
    <row r="158" spans="6:42">
      <c r="F158" s="14"/>
      <c r="G158" s="14"/>
      <c r="H158" s="14"/>
      <c r="I158" s="68"/>
      <c r="J158" s="68"/>
      <c r="K158" s="14"/>
      <c r="L158" s="68"/>
      <c r="M158" s="68"/>
      <c r="N158" s="77"/>
      <c r="O158" s="77"/>
      <c r="P158" s="77"/>
      <c r="Q158" s="14"/>
      <c r="R158" s="68"/>
      <c r="S158" s="77"/>
      <c r="T158" s="68"/>
      <c r="U158" s="77"/>
      <c r="V158" s="77"/>
      <c r="W158" s="77"/>
      <c r="X158" s="77"/>
      <c r="Y158" s="77"/>
      <c r="Z158" s="77"/>
      <c r="AA158" s="14"/>
      <c r="AB158" s="14"/>
      <c r="AC158" s="77"/>
      <c r="AD158" s="77"/>
      <c r="AE158" s="77"/>
      <c r="AF158" s="77"/>
      <c r="AG158" s="68"/>
      <c r="AH158" s="68"/>
      <c r="AI158" s="68"/>
      <c r="AJ158" s="14"/>
      <c r="AK158" s="14"/>
      <c r="AL158" s="14"/>
      <c r="AM158" s="14"/>
      <c r="AN158" s="14"/>
      <c r="AO158" s="14"/>
      <c r="AP158" s="14"/>
    </row>
    <row r="159" spans="6:42">
      <c r="F159" s="14"/>
      <c r="G159" s="14"/>
      <c r="H159" s="14"/>
      <c r="I159" s="68"/>
      <c r="J159" s="68"/>
      <c r="K159" s="14"/>
      <c r="L159" s="68"/>
      <c r="M159" s="68"/>
      <c r="N159" s="77"/>
      <c r="O159" s="77"/>
      <c r="P159" s="77"/>
      <c r="Q159" s="14"/>
      <c r="R159" s="68"/>
      <c r="S159" s="77"/>
      <c r="T159" s="68"/>
      <c r="U159" s="77"/>
      <c r="V159" s="77"/>
      <c r="W159" s="77"/>
      <c r="X159" s="77"/>
      <c r="Y159" s="77"/>
      <c r="Z159" s="77"/>
      <c r="AA159" s="14"/>
      <c r="AB159" s="14"/>
      <c r="AC159" s="77"/>
      <c r="AD159" s="77"/>
      <c r="AE159" s="77"/>
      <c r="AF159" s="77"/>
      <c r="AG159" s="68"/>
      <c r="AH159" s="68"/>
      <c r="AI159" s="68"/>
      <c r="AJ159" s="14"/>
      <c r="AK159" s="14"/>
      <c r="AL159" s="14"/>
      <c r="AM159" s="14"/>
      <c r="AN159" s="14"/>
      <c r="AO159" s="14"/>
      <c r="AP159" s="14"/>
    </row>
    <row r="160" spans="6:42">
      <c r="F160" s="14"/>
      <c r="G160" s="14"/>
      <c r="H160" s="14"/>
      <c r="I160" s="68"/>
      <c r="J160" s="68"/>
      <c r="K160" s="14"/>
      <c r="L160" s="68"/>
      <c r="M160" s="68"/>
      <c r="N160" s="77"/>
      <c r="O160" s="77"/>
      <c r="P160" s="77"/>
      <c r="Q160" s="14"/>
      <c r="R160" s="68"/>
      <c r="S160" s="77"/>
      <c r="T160" s="68"/>
      <c r="U160" s="77"/>
      <c r="V160" s="77"/>
      <c r="W160" s="77"/>
      <c r="X160" s="77"/>
      <c r="Y160" s="77"/>
      <c r="Z160" s="77"/>
      <c r="AA160" s="14"/>
      <c r="AB160" s="14"/>
      <c r="AC160" s="77"/>
      <c r="AD160" s="77"/>
      <c r="AE160" s="77"/>
      <c r="AF160" s="77"/>
      <c r="AG160" s="68"/>
      <c r="AH160" s="68"/>
      <c r="AI160" s="68"/>
      <c r="AJ160" s="14"/>
      <c r="AK160" s="14"/>
      <c r="AL160" s="14"/>
      <c r="AM160" s="14"/>
      <c r="AN160" s="14"/>
      <c r="AO160" s="14"/>
      <c r="AP160" s="14"/>
    </row>
    <row r="161" spans="1:42">
      <c r="F161" s="14"/>
      <c r="G161" s="14"/>
      <c r="H161" s="14"/>
      <c r="I161" s="68"/>
      <c r="J161" s="68"/>
      <c r="K161" s="14"/>
      <c r="L161" s="68"/>
      <c r="M161" s="68"/>
      <c r="N161" s="77"/>
      <c r="O161" s="77"/>
      <c r="P161" s="77"/>
      <c r="Q161" s="14"/>
      <c r="R161" s="68"/>
      <c r="S161" s="77"/>
      <c r="T161" s="68"/>
      <c r="U161" s="77"/>
      <c r="V161" s="77"/>
      <c r="W161" s="77"/>
      <c r="X161" s="77"/>
      <c r="Y161" s="77"/>
      <c r="Z161" s="77"/>
      <c r="AA161" s="14"/>
      <c r="AB161" s="14"/>
      <c r="AC161" s="77"/>
      <c r="AD161" s="77"/>
      <c r="AE161" s="77"/>
      <c r="AF161" s="77"/>
      <c r="AG161" s="68"/>
      <c r="AH161" s="68"/>
      <c r="AI161" s="68"/>
      <c r="AJ161" s="14"/>
      <c r="AK161" s="14"/>
      <c r="AL161" s="14"/>
      <c r="AM161" s="14"/>
      <c r="AN161" s="14"/>
      <c r="AO161" s="14"/>
      <c r="AP161" s="14"/>
    </row>
    <row r="162" spans="1:42">
      <c r="F162" s="14"/>
      <c r="G162" s="14"/>
      <c r="H162" s="14"/>
      <c r="I162" s="68"/>
      <c r="J162" s="68"/>
      <c r="K162" s="14"/>
      <c r="L162" s="68"/>
      <c r="M162" s="68"/>
      <c r="N162" s="77"/>
      <c r="O162" s="77"/>
      <c r="P162" s="77"/>
      <c r="Q162" s="14"/>
      <c r="R162" s="68"/>
      <c r="S162" s="77"/>
      <c r="T162" s="68"/>
      <c r="U162" s="77"/>
      <c r="V162" s="77"/>
      <c r="W162" s="77"/>
      <c r="X162" s="77"/>
      <c r="Y162" s="77"/>
      <c r="Z162" s="77"/>
      <c r="AA162" s="14"/>
      <c r="AB162" s="14"/>
      <c r="AC162" s="77"/>
      <c r="AD162" s="77"/>
      <c r="AE162" s="77"/>
      <c r="AF162" s="77"/>
      <c r="AG162" s="68"/>
      <c r="AH162" s="68"/>
      <c r="AI162" s="68"/>
      <c r="AJ162" s="14"/>
      <c r="AK162" s="14"/>
      <c r="AL162" s="14"/>
      <c r="AM162" s="14"/>
      <c r="AN162" s="14"/>
      <c r="AO162" s="14"/>
      <c r="AP162" s="14"/>
    </row>
    <row r="163" spans="1:42">
      <c r="F163" s="14"/>
      <c r="G163" s="14"/>
      <c r="H163" s="14"/>
      <c r="I163" s="68"/>
      <c r="J163" s="68"/>
      <c r="K163" s="14"/>
      <c r="L163" s="68"/>
      <c r="M163" s="68"/>
      <c r="N163" s="77"/>
      <c r="O163" s="77"/>
      <c r="P163" s="77"/>
      <c r="Q163" s="14"/>
      <c r="R163" s="68"/>
      <c r="S163" s="77"/>
      <c r="T163" s="68"/>
      <c r="U163" s="77"/>
      <c r="V163" s="77"/>
      <c r="W163" s="77"/>
      <c r="X163" s="77"/>
      <c r="Y163" s="77"/>
      <c r="Z163" s="77"/>
      <c r="AA163" s="14"/>
      <c r="AB163" s="14"/>
      <c r="AC163" s="77"/>
      <c r="AD163" s="77"/>
      <c r="AE163" s="77"/>
      <c r="AF163" s="77"/>
      <c r="AG163" s="68"/>
      <c r="AH163" s="68"/>
      <c r="AI163" s="68"/>
      <c r="AJ163" s="14"/>
      <c r="AK163" s="14"/>
      <c r="AL163" s="14"/>
      <c r="AM163" s="14"/>
      <c r="AN163" s="14"/>
      <c r="AO163" s="14"/>
      <c r="AP163" s="14"/>
    </row>
    <row r="164" spans="1:42">
      <c r="F164" s="14"/>
      <c r="G164" s="14"/>
      <c r="H164" s="14"/>
      <c r="I164" s="68"/>
      <c r="J164" s="68"/>
      <c r="K164" s="14"/>
      <c r="L164" s="68"/>
      <c r="M164" s="68"/>
      <c r="N164" s="77"/>
      <c r="O164" s="77"/>
      <c r="P164" s="77"/>
      <c r="Q164" s="14"/>
      <c r="R164" s="68"/>
      <c r="S164" s="77"/>
      <c r="T164" s="68"/>
      <c r="U164" s="77"/>
      <c r="V164" s="77"/>
      <c r="W164" s="77"/>
      <c r="X164" s="77"/>
      <c r="Y164" s="77"/>
      <c r="Z164" s="77"/>
      <c r="AA164" s="14"/>
      <c r="AB164" s="14"/>
      <c r="AC164" s="77"/>
      <c r="AD164" s="77"/>
      <c r="AE164" s="77"/>
      <c r="AF164" s="77"/>
      <c r="AG164" s="68"/>
      <c r="AH164" s="68"/>
      <c r="AI164" s="68"/>
      <c r="AJ164" s="14"/>
      <c r="AK164" s="14"/>
      <c r="AL164" s="14"/>
      <c r="AM164" s="14"/>
      <c r="AN164" s="14"/>
      <c r="AO164" s="14"/>
      <c r="AP164" s="14"/>
    </row>
    <row r="165" spans="1:42">
      <c r="F165" s="14"/>
      <c r="G165" s="14"/>
      <c r="H165" s="14"/>
      <c r="I165" s="68"/>
      <c r="J165" s="68"/>
      <c r="K165" s="14"/>
      <c r="L165" s="68"/>
      <c r="M165" s="68"/>
      <c r="N165" s="77"/>
      <c r="O165" s="77"/>
      <c r="P165" s="77"/>
      <c r="Q165" s="14"/>
      <c r="R165" s="68"/>
      <c r="S165" s="77"/>
      <c r="T165" s="68"/>
      <c r="U165" s="77"/>
      <c r="V165" s="77"/>
      <c r="W165" s="77"/>
      <c r="X165" s="77"/>
      <c r="Y165" s="77"/>
      <c r="Z165" s="77"/>
      <c r="AA165" s="14"/>
      <c r="AB165" s="14"/>
      <c r="AC165" s="77"/>
      <c r="AD165" s="77"/>
      <c r="AE165" s="77"/>
      <c r="AF165" s="77"/>
      <c r="AG165" s="68"/>
      <c r="AH165" s="68"/>
      <c r="AI165" s="68"/>
      <c r="AJ165" s="14"/>
      <c r="AK165" s="14"/>
      <c r="AL165" s="14"/>
      <c r="AM165" s="14"/>
      <c r="AN165" s="14"/>
      <c r="AO165" s="14"/>
      <c r="AP165" s="14"/>
    </row>
    <row r="166" spans="1:42">
      <c r="F166" s="14"/>
      <c r="G166" s="14"/>
      <c r="H166" s="14"/>
      <c r="I166" s="68"/>
      <c r="J166" s="68"/>
      <c r="K166" s="14"/>
      <c r="L166" s="68"/>
      <c r="M166" s="68"/>
      <c r="N166" s="77"/>
      <c r="O166" s="77"/>
      <c r="P166" s="77"/>
      <c r="Q166" s="14"/>
      <c r="R166" s="68"/>
      <c r="S166" s="77"/>
      <c r="T166" s="68"/>
      <c r="U166" s="77"/>
      <c r="V166" s="77"/>
      <c r="W166" s="77"/>
      <c r="X166" s="77"/>
      <c r="Y166" s="77"/>
      <c r="Z166" s="77"/>
      <c r="AA166" s="14"/>
      <c r="AB166" s="14"/>
      <c r="AC166" s="77"/>
      <c r="AD166" s="77"/>
      <c r="AE166" s="77"/>
      <c r="AF166" s="77"/>
      <c r="AG166" s="68"/>
      <c r="AH166" s="68"/>
      <c r="AI166" s="68"/>
      <c r="AJ166" s="14"/>
      <c r="AK166" s="14"/>
      <c r="AL166" s="14"/>
      <c r="AM166" s="14"/>
      <c r="AN166" s="14"/>
      <c r="AO166" s="14"/>
      <c r="AP166" s="14"/>
    </row>
    <row r="167" spans="1:42">
      <c r="F167" s="14"/>
      <c r="G167" s="14"/>
      <c r="H167" s="14"/>
      <c r="I167" s="68"/>
      <c r="J167" s="68"/>
      <c r="K167" s="14"/>
      <c r="L167" s="68"/>
      <c r="M167" s="68"/>
      <c r="N167" s="77"/>
      <c r="O167" s="77"/>
      <c r="P167" s="77"/>
      <c r="Q167" s="14"/>
      <c r="R167" s="68"/>
      <c r="S167" s="77"/>
      <c r="T167" s="68"/>
      <c r="U167" s="77"/>
      <c r="V167" s="77"/>
      <c r="W167" s="77"/>
      <c r="X167" s="77"/>
      <c r="Y167" s="77"/>
      <c r="Z167" s="77"/>
      <c r="AA167" s="14"/>
      <c r="AB167" s="14"/>
      <c r="AC167" s="77"/>
      <c r="AD167" s="77"/>
      <c r="AE167" s="77"/>
      <c r="AF167" s="77"/>
      <c r="AG167" s="68"/>
      <c r="AH167" s="68"/>
      <c r="AI167" s="68"/>
      <c r="AJ167" s="14"/>
      <c r="AK167" s="14"/>
      <c r="AL167" s="14"/>
      <c r="AM167" s="14"/>
      <c r="AN167" s="14"/>
      <c r="AO167" s="14"/>
      <c r="AP167" s="14"/>
    </row>
    <row r="168" spans="1:42">
      <c r="F168" s="14"/>
      <c r="G168" s="14"/>
      <c r="H168" s="14"/>
      <c r="I168" s="68"/>
      <c r="J168" s="68"/>
      <c r="K168" s="14"/>
      <c r="L168" s="68"/>
      <c r="M168" s="68"/>
      <c r="N168" s="77"/>
      <c r="O168" s="77"/>
      <c r="P168" s="77"/>
      <c r="Q168" s="14"/>
      <c r="R168" s="68"/>
      <c r="S168" s="77"/>
      <c r="T168" s="68"/>
      <c r="U168" s="77"/>
      <c r="V168" s="77"/>
      <c r="W168" s="77"/>
      <c r="X168" s="77"/>
      <c r="Y168" s="77"/>
      <c r="Z168" s="77"/>
      <c r="AA168" s="14"/>
      <c r="AB168" s="14"/>
      <c r="AC168" s="77"/>
      <c r="AD168" s="77"/>
      <c r="AE168" s="77"/>
      <c r="AF168" s="77"/>
      <c r="AG168" s="68"/>
      <c r="AH168" s="68"/>
      <c r="AI168" s="68"/>
      <c r="AJ168" s="14"/>
      <c r="AK168" s="14"/>
      <c r="AL168" s="14"/>
      <c r="AM168" s="14"/>
      <c r="AN168" s="14"/>
      <c r="AO168" s="14"/>
      <c r="AP168" s="14"/>
    </row>
    <row r="169" spans="1:42">
      <c r="F169" s="14"/>
      <c r="G169" s="14"/>
      <c r="H169" s="14"/>
      <c r="I169" s="68"/>
      <c r="J169" s="68"/>
      <c r="K169" s="14"/>
      <c r="L169" s="68"/>
      <c r="M169" s="68"/>
      <c r="N169" s="77"/>
      <c r="O169" s="77"/>
      <c r="P169" s="77"/>
      <c r="Q169" s="14"/>
      <c r="R169" s="68"/>
      <c r="S169" s="77"/>
      <c r="T169" s="68"/>
      <c r="U169" s="77"/>
      <c r="V169" s="77"/>
      <c r="W169" s="77"/>
      <c r="X169" s="77"/>
      <c r="Y169" s="77"/>
      <c r="Z169" s="77"/>
      <c r="AA169" s="14"/>
      <c r="AB169" s="14"/>
      <c r="AC169" s="77"/>
      <c r="AD169" s="77"/>
      <c r="AE169" s="77"/>
      <c r="AF169" s="77"/>
      <c r="AG169" s="68"/>
      <c r="AH169" s="68"/>
      <c r="AI169" s="68"/>
      <c r="AJ169" s="14"/>
      <c r="AK169" s="14"/>
      <c r="AL169" s="14"/>
      <c r="AM169" s="14"/>
      <c r="AN169" s="14"/>
      <c r="AO169" s="14"/>
      <c r="AP169" s="14"/>
    </row>
    <row r="170" spans="1:42">
      <c r="F170" s="14"/>
      <c r="G170" s="14"/>
      <c r="H170" s="14"/>
      <c r="I170" s="68"/>
      <c r="J170" s="68"/>
      <c r="K170" s="14"/>
      <c r="L170" s="68"/>
      <c r="M170" s="68"/>
      <c r="N170" s="77"/>
      <c r="O170" s="77"/>
      <c r="P170" s="77"/>
      <c r="Q170" s="14"/>
      <c r="R170" s="68"/>
      <c r="S170" s="77"/>
      <c r="T170" s="68"/>
      <c r="U170" s="77"/>
      <c r="V170" s="77"/>
      <c r="W170" s="77"/>
      <c r="X170" s="77"/>
      <c r="Y170" s="77"/>
      <c r="Z170" s="77"/>
      <c r="AA170" s="14"/>
      <c r="AB170" s="14"/>
      <c r="AC170" s="77"/>
      <c r="AD170" s="77"/>
      <c r="AE170" s="77"/>
      <c r="AF170" s="77"/>
      <c r="AG170" s="68"/>
      <c r="AH170" s="68"/>
      <c r="AI170" s="68"/>
      <c r="AJ170" s="14"/>
      <c r="AK170" s="14"/>
      <c r="AL170" s="14"/>
      <c r="AM170" s="14"/>
      <c r="AN170" s="14"/>
      <c r="AO170" s="14"/>
      <c r="AP170" s="14"/>
    </row>
    <row r="171" spans="1:42">
      <c r="F171" s="14"/>
      <c r="G171" s="14"/>
      <c r="H171" s="14"/>
      <c r="I171" s="68"/>
      <c r="J171" s="68"/>
      <c r="K171" s="14"/>
      <c r="L171" s="68"/>
      <c r="M171" s="68"/>
      <c r="N171" s="77"/>
      <c r="O171" s="77"/>
      <c r="P171" s="77"/>
      <c r="Q171" s="14"/>
      <c r="R171" s="68"/>
      <c r="S171" s="77"/>
      <c r="T171" s="68"/>
      <c r="U171" s="77"/>
      <c r="V171" s="77"/>
      <c r="W171" s="77"/>
      <c r="X171" s="77"/>
      <c r="Y171" s="77"/>
      <c r="Z171" s="77"/>
      <c r="AA171" s="14"/>
      <c r="AB171" s="14"/>
      <c r="AC171" s="77"/>
      <c r="AD171" s="77"/>
      <c r="AE171" s="77"/>
      <c r="AF171" s="77"/>
      <c r="AG171" s="68"/>
      <c r="AH171" s="68"/>
      <c r="AI171" s="68"/>
      <c r="AJ171" s="14"/>
      <c r="AK171" s="14"/>
      <c r="AL171" s="14"/>
      <c r="AM171" s="14"/>
      <c r="AN171" s="14"/>
      <c r="AO171" s="14"/>
      <c r="AP171" s="14"/>
    </row>
    <row r="172" spans="1:42">
      <c r="F172" s="14"/>
      <c r="G172" s="14"/>
      <c r="H172" s="14"/>
      <c r="I172" s="68"/>
      <c r="J172" s="68"/>
      <c r="K172" s="14"/>
      <c r="L172" s="68"/>
      <c r="M172" s="68"/>
      <c r="N172" s="77"/>
      <c r="O172" s="77"/>
      <c r="P172" s="77"/>
      <c r="Q172" s="14"/>
      <c r="R172" s="68"/>
      <c r="S172" s="77"/>
      <c r="T172" s="68"/>
      <c r="U172" s="77"/>
      <c r="V172" s="77"/>
      <c r="W172" s="77"/>
      <c r="X172" s="77"/>
      <c r="Y172" s="77"/>
      <c r="Z172" s="77"/>
      <c r="AA172" s="14"/>
      <c r="AB172" s="14"/>
      <c r="AC172" s="77"/>
      <c r="AD172" s="77"/>
      <c r="AE172" s="77"/>
      <c r="AF172" s="77"/>
      <c r="AG172" s="68"/>
      <c r="AH172" s="68"/>
      <c r="AI172" s="68"/>
      <c r="AJ172" s="14"/>
      <c r="AK172" s="14"/>
      <c r="AL172" s="14"/>
      <c r="AM172" s="14"/>
      <c r="AN172" s="14"/>
      <c r="AO172" s="14"/>
      <c r="AP172" s="14"/>
    </row>
    <row r="173" spans="1:42">
      <c r="A173" s="30"/>
      <c r="B173" s="351"/>
      <c r="C173" s="351"/>
      <c r="D173" s="30"/>
      <c r="E173" s="30"/>
      <c r="F173" s="30"/>
      <c r="G173" s="30"/>
      <c r="H173" s="30"/>
      <c r="I173" s="71"/>
      <c r="J173" s="71"/>
      <c r="K173" s="30"/>
      <c r="L173" s="68"/>
      <c r="M173" s="68"/>
      <c r="N173" s="77"/>
      <c r="O173" s="77"/>
      <c r="P173" s="77"/>
      <c r="Q173" s="30"/>
      <c r="R173" s="68"/>
      <c r="S173" s="77"/>
      <c r="T173" s="68"/>
      <c r="U173" s="77"/>
      <c r="V173" s="77"/>
      <c r="W173" s="77"/>
      <c r="X173" s="77"/>
      <c r="Y173" s="77"/>
      <c r="Z173" s="77"/>
      <c r="AA173" s="14"/>
      <c r="AB173" s="14"/>
      <c r="AC173" s="77"/>
      <c r="AD173" s="77"/>
      <c r="AE173" s="77"/>
      <c r="AF173" s="77"/>
      <c r="AG173" s="68"/>
      <c r="AH173" s="68"/>
      <c r="AI173" s="68"/>
      <c r="AJ173" s="14"/>
      <c r="AK173" s="14"/>
      <c r="AL173" s="14"/>
      <c r="AM173" s="14"/>
      <c r="AN173" s="14"/>
      <c r="AO173" s="14"/>
      <c r="AP173" s="14"/>
    </row>
    <row r="174" spans="1:42">
      <c r="A174" s="34"/>
      <c r="B174" s="352"/>
      <c r="C174" s="352"/>
      <c r="D174" s="34"/>
      <c r="E174" s="34"/>
      <c r="F174" s="34"/>
      <c r="G174" s="34"/>
      <c r="H174" s="34"/>
      <c r="I174" s="72"/>
      <c r="J174" s="72"/>
      <c r="K174" s="34"/>
      <c r="L174" s="71"/>
      <c r="M174" s="71"/>
      <c r="N174" s="78"/>
      <c r="O174" s="78"/>
      <c r="P174" s="78"/>
      <c r="Q174" s="34"/>
      <c r="R174" s="71"/>
      <c r="S174" s="78"/>
      <c r="T174" s="71"/>
      <c r="U174" s="78"/>
      <c r="V174" s="78"/>
      <c r="W174" s="78"/>
      <c r="X174" s="78"/>
      <c r="Y174" s="78"/>
      <c r="Z174" s="78"/>
      <c r="AA174" s="30"/>
      <c r="AB174" s="30"/>
      <c r="AC174" s="78"/>
    </row>
    <row r="175" spans="1:42">
      <c r="A175" s="34"/>
      <c r="B175" s="352"/>
      <c r="C175" s="352"/>
      <c r="D175" s="34"/>
      <c r="E175" s="34"/>
      <c r="F175" s="34"/>
      <c r="G175" s="34"/>
      <c r="H175" s="34"/>
      <c r="I175" s="72"/>
      <c r="J175" s="72"/>
      <c r="K175" s="34"/>
      <c r="L175" s="72"/>
      <c r="M175" s="72"/>
      <c r="N175" s="79"/>
      <c r="O175" s="79"/>
      <c r="P175" s="79"/>
      <c r="Q175" s="34"/>
      <c r="R175" s="72"/>
      <c r="S175" s="79"/>
      <c r="T175" s="72"/>
      <c r="U175" s="79"/>
      <c r="V175" s="79"/>
      <c r="W175" s="79"/>
      <c r="X175" s="79"/>
      <c r="Y175" s="79"/>
      <c r="Z175" s="79"/>
      <c r="AA175" s="34"/>
      <c r="AB175" s="34"/>
      <c r="AC175" s="79"/>
    </row>
    <row r="176" spans="1:42">
      <c r="A176" s="34"/>
      <c r="B176" s="352"/>
      <c r="C176" s="352"/>
      <c r="D176" s="34"/>
      <c r="E176" s="34"/>
      <c r="F176" s="34"/>
      <c r="G176" s="34"/>
      <c r="H176" s="34"/>
      <c r="I176" s="72"/>
      <c r="J176" s="72"/>
      <c r="K176" s="34"/>
      <c r="L176" s="72"/>
      <c r="M176" s="72"/>
      <c r="N176" s="79"/>
      <c r="O176" s="79"/>
      <c r="P176" s="79"/>
      <c r="Q176" s="34"/>
      <c r="R176" s="72"/>
      <c r="S176" s="79"/>
      <c r="T176" s="72"/>
      <c r="U176" s="79"/>
      <c r="V176" s="79"/>
      <c r="W176" s="79"/>
      <c r="X176" s="79"/>
      <c r="Y176" s="79"/>
      <c r="Z176" s="79"/>
      <c r="AA176" s="34"/>
      <c r="AB176" s="34"/>
      <c r="AC176" s="79"/>
    </row>
    <row r="177" spans="1:29">
      <c r="A177" s="34"/>
      <c r="B177" s="352"/>
      <c r="C177" s="352"/>
      <c r="D177" s="34"/>
      <c r="E177" s="34"/>
      <c r="F177" s="34"/>
      <c r="G177" s="34"/>
      <c r="H177" s="34"/>
      <c r="I177" s="72"/>
      <c r="J177" s="72"/>
      <c r="K177" s="34"/>
      <c r="L177" s="72"/>
      <c r="M177" s="72"/>
      <c r="N177" s="79"/>
      <c r="O177" s="79"/>
      <c r="P177" s="79"/>
      <c r="Q177" s="34"/>
      <c r="R177" s="72"/>
      <c r="S177" s="79"/>
      <c r="T177" s="72"/>
      <c r="U177" s="79"/>
      <c r="V177" s="79"/>
      <c r="W177" s="79"/>
      <c r="X177" s="79"/>
      <c r="Y177" s="79"/>
      <c r="Z177" s="79"/>
      <c r="AA177" s="34"/>
      <c r="AB177" s="34"/>
      <c r="AC177" s="79"/>
    </row>
    <row r="178" spans="1:29">
      <c r="A178" s="34"/>
      <c r="B178" s="352"/>
      <c r="C178" s="352"/>
      <c r="D178" s="34"/>
      <c r="E178" s="34"/>
      <c r="F178" s="34"/>
      <c r="G178" s="34"/>
      <c r="H178" s="34"/>
      <c r="I178" s="72"/>
      <c r="J178" s="72"/>
      <c r="K178" s="34"/>
      <c r="L178" s="72"/>
      <c r="M178" s="72"/>
      <c r="N178" s="79"/>
      <c r="O178" s="79"/>
      <c r="P178" s="79"/>
      <c r="Q178" s="34"/>
      <c r="R178" s="72"/>
      <c r="S178" s="79"/>
      <c r="T178" s="72"/>
      <c r="U178" s="79"/>
      <c r="V178" s="79"/>
      <c r="W178" s="79"/>
      <c r="X178" s="79"/>
      <c r="Y178" s="79"/>
      <c r="Z178" s="79"/>
      <c r="AA178" s="34"/>
      <c r="AB178" s="34"/>
      <c r="AC178" s="79"/>
    </row>
    <row r="179" spans="1:29">
      <c r="A179" s="34"/>
      <c r="B179" s="352"/>
      <c r="C179" s="352"/>
      <c r="D179" s="34"/>
      <c r="E179" s="34"/>
      <c r="F179" s="34"/>
      <c r="G179" s="34"/>
      <c r="H179" s="34"/>
      <c r="I179" s="72"/>
      <c r="J179" s="72"/>
      <c r="K179" s="34"/>
      <c r="L179" s="72"/>
      <c r="M179" s="72"/>
      <c r="N179" s="79"/>
      <c r="O179" s="79"/>
      <c r="P179" s="79"/>
      <c r="Q179" s="34"/>
      <c r="R179" s="72"/>
      <c r="S179" s="79"/>
      <c r="T179" s="72"/>
      <c r="U179" s="79"/>
      <c r="V179" s="79"/>
      <c r="W179" s="79"/>
      <c r="X179" s="79"/>
      <c r="Y179" s="79"/>
      <c r="Z179" s="79"/>
      <c r="AA179" s="34"/>
      <c r="AB179" s="34"/>
      <c r="AC179" s="79"/>
    </row>
    <row r="180" spans="1:29">
      <c r="A180" s="34"/>
      <c r="B180" s="352"/>
      <c r="C180" s="352"/>
      <c r="D180" s="34"/>
      <c r="E180" s="34"/>
      <c r="F180" s="34"/>
      <c r="G180" s="34"/>
      <c r="H180" s="34"/>
      <c r="I180" s="72"/>
      <c r="J180" s="72"/>
      <c r="K180" s="34"/>
      <c r="L180" s="72"/>
      <c r="M180" s="72"/>
      <c r="N180" s="79"/>
      <c r="O180" s="79"/>
      <c r="P180" s="79"/>
      <c r="Q180" s="34"/>
      <c r="R180" s="72"/>
      <c r="S180" s="79"/>
      <c r="T180" s="72"/>
      <c r="U180" s="79"/>
      <c r="V180" s="79"/>
      <c r="W180" s="79"/>
      <c r="X180" s="79"/>
      <c r="Y180" s="79"/>
      <c r="Z180" s="79"/>
      <c r="AA180" s="34"/>
      <c r="AB180" s="34"/>
      <c r="AC180" s="79"/>
    </row>
    <row r="181" spans="1:29">
      <c r="A181" s="34"/>
      <c r="B181" s="352"/>
      <c r="C181" s="352"/>
      <c r="D181" s="34"/>
      <c r="E181" s="34"/>
      <c r="F181" s="34"/>
      <c r="G181" s="34"/>
      <c r="H181" s="34"/>
      <c r="I181" s="72"/>
      <c r="J181" s="72"/>
      <c r="K181" s="34"/>
      <c r="L181" s="72"/>
      <c r="M181" s="72"/>
      <c r="N181" s="79"/>
      <c r="O181" s="79"/>
      <c r="P181" s="79"/>
      <c r="Q181" s="34"/>
      <c r="R181" s="72"/>
      <c r="S181" s="79"/>
      <c r="T181" s="72"/>
      <c r="U181" s="79"/>
      <c r="V181" s="79"/>
      <c r="W181" s="79"/>
      <c r="X181" s="79"/>
      <c r="Y181" s="79"/>
      <c r="Z181" s="79"/>
      <c r="AA181" s="34"/>
      <c r="AB181" s="34"/>
      <c r="AC181" s="79"/>
    </row>
    <row r="182" spans="1:29">
      <c r="A182" s="34"/>
      <c r="B182" s="352"/>
      <c r="C182" s="352"/>
      <c r="D182" s="34"/>
      <c r="E182" s="34"/>
      <c r="F182" s="34"/>
      <c r="G182" s="34"/>
      <c r="H182" s="34"/>
      <c r="I182" s="72"/>
      <c r="J182" s="72"/>
      <c r="K182" s="34"/>
      <c r="L182" s="72"/>
      <c r="M182" s="72"/>
      <c r="N182" s="79"/>
      <c r="O182" s="79"/>
      <c r="P182" s="79"/>
      <c r="Q182" s="34"/>
      <c r="R182" s="72"/>
      <c r="S182" s="79"/>
      <c r="T182" s="72"/>
      <c r="U182" s="79"/>
      <c r="V182" s="79"/>
      <c r="W182" s="79"/>
      <c r="X182" s="79"/>
      <c r="Y182" s="79"/>
      <c r="Z182" s="79"/>
      <c r="AA182" s="34"/>
      <c r="AB182" s="34"/>
      <c r="AC182" s="79"/>
    </row>
    <row r="183" spans="1:29">
      <c r="A183" s="34"/>
      <c r="B183" s="352"/>
      <c r="C183" s="352"/>
      <c r="D183" s="34"/>
      <c r="E183" s="34"/>
      <c r="F183" s="34"/>
      <c r="G183" s="34"/>
      <c r="H183" s="34"/>
      <c r="I183" s="72"/>
      <c r="J183" s="72"/>
      <c r="K183" s="34"/>
      <c r="L183" s="72"/>
      <c r="M183" s="72"/>
      <c r="N183" s="79"/>
      <c r="O183" s="79"/>
      <c r="P183" s="79"/>
      <c r="Q183" s="34"/>
      <c r="R183" s="72"/>
      <c r="S183" s="79"/>
      <c r="T183" s="72"/>
      <c r="U183" s="79"/>
      <c r="V183" s="79"/>
      <c r="W183" s="79"/>
      <c r="X183" s="79"/>
      <c r="Y183" s="79"/>
      <c r="Z183" s="79"/>
      <c r="AA183" s="34"/>
      <c r="AB183" s="34"/>
      <c r="AC183" s="79"/>
    </row>
    <row r="184" spans="1:29">
      <c r="A184" s="34"/>
      <c r="B184" s="352"/>
      <c r="C184" s="352"/>
      <c r="D184" s="34"/>
      <c r="E184" s="34"/>
      <c r="F184" s="34"/>
      <c r="G184" s="34"/>
      <c r="H184" s="34"/>
      <c r="I184" s="72"/>
      <c r="J184" s="72"/>
      <c r="K184" s="34"/>
      <c r="L184" s="72"/>
      <c r="M184" s="72"/>
      <c r="N184" s="79"/>
      <c r="O184" s="79"/>
      <c r="P184" s="79"/>
      <c r="Q184" s="34"/>
      <c r="R184" s="72"/>
      <c r="S184" s="79"/>
      <c r="T184" s="72"/>
      <c r="U184" s="79"/>
      <c r="V184" s="79"/>
      <c r="W184" s="79"/>
      <c r="X184" s="79"/>
      <c r="Y184" s="79"/>
      <c r="Z184" s="79"/>
      <c r="AA184" s="34"/>
      <c r="AB184" s="34"/>
      <c r="AC184" s="79"/>
    </row>
    <row r="185" spans="1:29">
      <c r="A185" s="34"/>
      <c r="B185" s="352"/>
      <c r="C185" s="352"/>
      <c r="D185" s="34"/>
      <c r="E185" s="34"/>
      <c r="F185" s="34"/>
      <c r="G185" s="34"/>
      <c r="H185" s="34"/>
      <c r="I185" s="72"/>
      <c r="J185" s="72"/>
      <c r="K185" s="34"/>
      <c r="L185" s="72"/>
      <c r="M185" s="72"/>
      <c r="N185" s="79"/>
      <c r="O185" s="79"/>
      <c r="P185" s="79"/>
      <c r="Q185" s="34"/>
      <c r="R185" s="72"/>
      <c r="S185" s="79"/>
      <c r="T185" s="72"/>
      <c r="U185" s="79"/>
      <c r="V185" s="79"/>
      <c r="W185" s="79"/>
      <c r="X185" s="79"/>
      <c r="Y185" s="79"/>
      <c r="Z185" s="79"/>
      <c r="AA185" s="34"/>
      <c r="AB185" s="34"/>
      <c r="AC185" s="79"/>
    </row>
    <row r="186" spans="1:29">
      <c r="A186" s="34"/>
      <c r="B186" s="352"/>
      <c r="C186" s="352"/>
      <c r="D186" s="34"/>
      <c r="E186" s="34"/>
      <c r="F186" s="34"/>
      <c r="G186" s="34"/>
      <c r="H186" s="34"/>
      <c r="I186" s="72"/>
      <c r="J186" s="72"/>
      <c r="K186" s="34"/>
      <c r="L186" s="72"/>
      <c r="M186" s="72"/>
      <c r="N186" s="79"/>
      <c r="O186" s="79"/>
      <c r="P186" s="79"/>
      <c r="Q186" s="34"/>
      <c r="R186" s="72"/>
      <c r="S186" s="79"/>
      <c r="T186" s="72"/>
      <c r="U186" s="79"/>
      <c r="V186" s="79"/>
      <c r="W186" s="79"/>
      <c r="X186" s="79"/>
      <c r="Y186" s="79"/>
      <c r="Z186" s="79"/>
      <c r="AA186" s="34"/>
      <c r="AB186" s="34"/>
      <c r="AC186" s="79"/>
    </row>
    <row r="187" spans="1:29">
      <c r="A187" s="34"/>
      <c r="B187" s="352"/>
      <c r="C187" s="352"/>
      <c r="D187" s="34"/>
      <c r="E187" s="34"/>
      <c r="F187" s="34"/>
      <c r="G187" s="34"/>
      <c r="H187" s="34"/>
      <c r="I187" s="72"/>
      <c r="J187" s="72"/>
      <c r="K187" s="34"/>
      <c r="L187" s="72"/>
      <c r="M187" s="72"/>
      <c r="N187" s="79"/>
      <c r="O187" s="79"/>
      <c r="P187" s="79"/>
      <c r="Q187" s="34"/>
      <c r="R187" s="72"/>
      <c r="S187" s="79"/>
      <c r="T187" s="72"/>
      <c r="U187" s="79"/>
      <c r="V187" s="79"/>
      <c r="W187" s="79"/>
      <c r="X187" s="79"/>
      <c r="Y187" s="79"/>
      <c r="Z187" s="79"/>
      <c r="AA187" s="34"/>
      <c r="AB187" s="34"/>
      <c r="AC187" s="79"/>
    </row>
    <row r="188" spans="1:29">
      <c r="A188" s="34"/>
      <c r="B188" s="352"/>
      <c r="C188" s="352"/>
      <c r="D188" s="34"/>
      <c r="E188" s="34"/>
      <c r="F188" s="34"/>
      <c r="G188" s="34"/>
      <c r="H188" s="34"/>
      <c r="I188" s="72"/>
      <c r="J188" s="72"/>
      <c r="K188" s="34"/>
      <c r="L188" s="72"/>
      <c r="M188" s="72"/>
      <c r="N188" s="79"/>
      <c r="O188" s="79"/>
      <c r="P188" s="79"/>
      <c r="Q188" s="34"/>
      <c r="R188" s="72"/>
      <c r="S188" s="79"/>
      <c r="T188" s="72"/>
      <c r="U188" s="79"/>
      <c r="V188" s="79"/>
      <c r="W188" s="79"/>
      <c r="X188" s="79"/>
      <c r="Y188" s="79"/>
      <c r="Z188" s="79"/>
      <c r="AA188" s="34"/>
      <c r="AB188" s="34"/>
      <c r="AC188" s="79"/>
    </row>
    <row r="189" spans="1:29">
      <c r="A189" s="34"/>
      <c r="B189" s="352"/>
      <c r="C189" s="352"/>
      <c r="D189" s="34"/>
      <c r="E189" s="34"/>
      <c r="F189" s="34"/>
      <c r="G189" s="34"/>
      <c r="H189" s="34"/>
      <c r="I189" s="72"/>
      <c r="J189" s="72"/>
      <c r="K189" s="34"/>
      <c r="L189" s="72"/>
      <c r="M189" s="72"/>
      <c r="N189" s="79"/>
      <c r="O189" s="79"/>
      <c r="P189" s="79"/>
      <c r="Q189" s="34"/>
      <c r="R189" s="72"/>
      <c r="S189" s="79"/>
      <c r="T189" s="72"/>
      <c r="U189" s="79"/>
      <c r="V189" s="79"/>
      <c r="W189" s="79"/>
      <c r="X189" s="79"/>
      <c r="Y189" s="79"/>
      <c r="Z189" s="79"/>
      <c r="AA189" s="34"/>
      <c r="AB189" s="34"/>
      <c r="AC189" s="79"/>
    </row>
    <row r="190" spans="1:29">
      <c r="A190" s="34"/>
      <c r="B190" s="352"/>
      <c r="C190" s="352"/>
      <c r="D190" s="34"/>
      <c r="E190" s="34"/>
      <c r="F190" s="34"/>
      <c r="G190" s="34"/>
      <c r="H190" s="34"/>
      <c r="I190" s="72"/>
      <c r="J190" s="72"/>
      <c r="K190" s="34"/>
      <c r="L190" s="72"/>
      <c r="M190" s="72"/>
      <c r="N190" s="79"/>
      <c r="O190" s="79"/>
      <c r="P190" s="79"/>
      <c r="Q190" s="34"/>
      <c r="R190" s="72"/>
      <c r="S190" s="79"/>
      <c r="T190" s="72"/>
      <c r="U190" s="79"/>
      <c r="V190" s="79"/>
      <c r="W190" s="79"/>
      <c r="X190" s="79"/>
      <c r="Y190" s="79"/>
      <c r="Z190" s="79"/>
      <c r="AA190" s="34"/>
      <c r="AB190" s="34"/>
      <c r="AC190" s="79"/>
    </row>
    <row r="191" spans="1:29">
      <c r="A191" s="34"/>
      <c r="B191" s="352"/>
      <c r="C191" s="352"/>
      <c r="D191" s="34"/>
      <c r="E191" s="34"/>
      <c r="F191" s="34"/>
      <c r="G191" s="34"/>
      <c r="H191" s="34"/>
      <c r="I191" s="72"/>
      <c r="J191" s="72"/>
      <c r="K191" s="34"/>
      <c r="L191" s="72"/>
      <c r="M191" s="72"/>
      <c r="N191" s="79"/>
      <c r="O191" s="79"/>
      <c r="P191" s="79"/>
      <c r="Q191" s="34"/>
      <c r="R191" s="72"/>
      <c r="S191" s="79"/>
      <c r="T191" s="72"/>
      <c r="U191" s="79"/>
      <c r="V191" s="79"/>
      <c r="W191" s="79"/>
      <c r="X191" s="79"/>
      <c r="Y191" s="79"/>
      <c r="Z191" s="79"/>
      <c r="AA191" s="34"/>
      <c r="AB191" s="34"/>
      <c r="AC191" s="79"/>
    </row>
    <row r="192" spans="1:29">
      <c r="A192" s="34"/>
      <c r="B192" s="352"/>
      <c r="C192" s="352"/>
      <c r="D192" s="34"/>
      <c r="E192" s="34"/>
      <c r="F192" s="34"/>
      <c r="G192" s="34"/>
      <c r="H192" s="34"/>
      <c r="I192" s="72"/>
      <c r="J192" s="72"/>
      <c r="K192" s="34"/>
      <c r="L192" s="72"/>
      <c r="M192" s="72"/>
      <c r="N192" s="79"/>
      <c r="O192" s="79"/>
      <c r="P192" s="79"/>
      <c r="Q192" s="34"/>
      <c r="R192" s="72"/>
      <c r="S192" s="79"/>
      <c r="T192" s="72"/>
      <c r="U192" s="79"/>
      <c r="V192" s="79"/>
      <c r="W192" s="79"/>
      <c r="X192" s="79"/>
      <c r="Y192" s="79"/>
      <c r="Z192" s="79"/>
      <c r="AA192" s="34"/>
      <c r="AB192" s="34"/>
      <c r="AC192" s="79"/>
    </row>
    <row r="193" spans="1:29">
      <c r="A193" s="34"/>
      <c r="B193" s="352"/>
      <c r="C193" s="352"/>
      <c r="D193" s="34"/>
      <c r="E193" s="34"/>
      <c r="F193" s="34"/>
      <c r="G193" s="34"/>
      <c r="H193" s="34"/>
      <c r="I193" s="72"/>
      <c r="J193" s="72"/>
      <c r="K193" s="34"/>
      <c r="L193" s="72"/>
      <c r="M193" s="72"/>
      <c r="N193" s="79"/>
      <c r="O193" s="79"/>
      <c r="P193" s="79"/>
      <c r="Q193" s="34"/>
      <c r="R193" s="72"/>
      <c r="S193" s="79"/>
      <c r="T193" s="72"/>
      <c r="U193" s="79"/>
      <c r="V193" s="79"/>
      <c r="W193" s="79"/>
      <c r="X193" s="79"/>
      <c r="Y193" s="79"/>
      <c r="Z193" s="79"/>
      <c r="AA193" s="34"/>
      <c r="AB193" s="34"/>
      <c r="AC193" s="79"/>
    </row>
    <row r="194" spans="1:29">
      <c r="A194" s="34"/>
      <c r="B194" s="352"/>
      <c r="C194" s="352"/>
      <c r="D194" s="34"/>
      <c r="E194" s="34"/>
      <c r="F194" s="34"/>
      <c r="G194" s="34"/>
      <c r="H194" s="34"/>
      <c r="I194" s="72"/>
      <c r="J194" s="72"/>
      <c r="K194" s="34"/>
      <c r="L194" s="72"/>
      <c r="M194" s="72"/>
      <c r="N194" s="79"/>
      <c r="O194" s="79"/>
      <c r="P194" s="79"/>
      <c r="Q194" s="34"/>
      <c r="R194" s="72"/>
      <c r="S194" s="79"/>
      <c r="T194" s="72"/>
      <c r="U194" s="79"/>
      <c r="V194" s="79"/>
      <c r="W194" s="79"/>
      <c r="X194" s="79"/>
      <c r="Y194" s="79"/>
      <c r="Z194" s="79"/>
      <c r="AA194" s="34"/>
      <c r="AB194" s="34"/>
      <c r="AC194" s="79"/>
    </row>
    <row r="195" spans="1:29">
      <c r="A195" s="34"/>
      <c r="B195" s="352"/>
      <c r="C195" s="352"/>
      <c r="D195" s="34"/>
      <c r="E195" s="34"/>
      <c r="F195" s="34"/>
      <c r="G195" s="34"/>
      <c r="H195" s="34"/>
      <c r="I195" s="72"/>
      <c r="J195" s="72"/>
      <c r="K195" s="34"/>
      <c r="L195" s="72"/>
      <c r="M195" s="72"/>
      <c r="N195" s="79"/>
      <c r="O195" s="79"/>
      <c r="P195" s="79"/>
      <c r="Q195" s="34"/>
      <c r="R195" s="72"/>
      <c r="S195" s="79"/>
      <c r="T195" s="72"/>
      <c r="U195" s="79"/>
      <c r="V195" s="79"/>
      <c r="W195" s="79"/>
      <c r="X195" s="79"/>
      <c r="Y195" s="79"/>
      <c r="Z195" s="79"/>
      <c r="AA195" s="34"/>
      <c r="AB195" s="34"/>
      <c r="AC195" s="79"/>
    </row>
    <row r="196" spans="1:29">
      <c r="A196" s="34"/>
      <c r="B196" s="352"/>
      <c r="C196" s="352"/>
      <c r="D196" s="34"/>
      <c r="E196" s="34"/>
      <c r="F196" s="34"/>
      <c r="G196" s="34"/>
      <c r="H196" s="34"/>
      <c r="I196" s="72"/>
      <c r="J196" s="72"/>
      <c r="K196" s="34"/>
      <c r="L196" s="72"/>
      <c r="M196" s="72"/>
      <c r="N196" s="79"/>
      <c r="O196" s="79"/>
      <c r="P196" s="79"/>
      <c r="Q196" s="34"/>
      <c r="R196" s="72"/>
      <c r="S196" s="79"/>
      <c r="T196" s="72"/>
      <c r="U196" s="79"/>
      <c r="V196" s="79"/>
      <c r="W196" s="79"/>
      <c r="X196" s="79"/>
      <c r="Y196" s="79"/>
      <c r="Z196" s="79"/>
      <c r="AA196" s="34"/>
      <c r="AB196" s="34"/>
      <c r="AC196" s="79"/>
    </row>
    <row r="197" spans="1:29">
      <c r="A197" s="34"/>
      <c r="B197" s="352"/>
      <c r="C197" s="352"/>
      <c r="D197" s="34"/>
      <c r="E197" s="34"/>
      <c r="F197" s="34"/>
      <c r="G197" s="34"/>
      <c r="H197" s="34"/>
      <c r="I197" s="72"/>
      <c r="J197" s="72"/>
      <c r="K197" s="34"/>
      <c r="L197" s="72"/>
      <c r="M197" s="72"/>
      <c r="N197" s="79"/>
      <c r="O197" s="79"/>
      <c r="P197" s="79"/>
      <c r="Q197" s="34"/>
      <c r="R197" s="72"/>
      <c r="S197" s="79"/>
      <c r="T197" s="72"/>
      <c r="U197" s="79"/>
      <c r="V197" s="79"/>
      <c r="W197" s="79"/>
      <c r="X197" s="79"/>
      <c r="Y197" s="79"/>
      <c r="Z197" s="79"/>
      <c r="AA197" s="34"/>
      <c r="AB197" s="34"/>
      <c r="AC197" s="79"/>
    </row>
    <row r="198" spans="1:29">
      <c r="A198" s="34"/>
      <c r="B198" s="352"/>
      <c r="C198" s="352"/>
      <c r="D198" s="34"/>
      <c r="E198" s="34"/>
      <c r="F198" s="34"/>
      <c r="G198" s="34"/>
      <c r="H198" s="34"/>
      <c r="I198" s="72"/>
      <c r="J198" s="72"/>
      <c r="K198" s="34"/>
      <c r="L198" s="72"/>
      <c r="M198" s="72"/>
      <c r="N198" s="79"/>
      <c r="O198" s="79"/>
      <c r="P198" s="79"/>
      <c r="Q198" s="34"/>
      <c r="R198" s="72"/>
      <c r="S198" s="79"/>
      <c r="T198" s="72"/>
      <c r="U198" s="79"/>
      <c r="V198" s="79"/>
      <c r="W198" s="79"/>
      <c r="X198" s="79"/>
      <c r="Y198" s="79"/>
      <c r="Z198" s="79"/>
      <c r="AA198" s="34"/>
      <c r="AB198" s="34"/>
      <c r="AC198" s="79"/>
    </row>
    <row r="199" spans="1:29">
      <c r="A199" s="34"/>
      <c r="B199" s="352"/>
      <c r="C199" s="352"/>
      <c r="D199" s="34"/>
      <c r="E199" s="34"/>
      <c r="F199" s="34"/>
      <c r="G199" s="34"/>
      <c r="H199" s="34"/>
      <c r="I199" s="72"/>
      <c r="J199" s="72"/>
      <c r="K199" s="34"/>
      <c r="L199" s="72"/>
      <c r="M199" s="72"/>
      <c r="N199" s="79"/>
      <c r="O199" s="79"/>
      <c r="P199" s="79"/>
      <c r="Q199" s="34"/>
      <c r="R199" s="72"/>
      <c r="S199" s="79"/>
      <c r="T199" s="72"/>
      <c r="U199" s="79"/>
      <c r="V199" s="79"/>
      <c r="W199" s="79"/>
      <c r="X199" s="79"/>
      <c r="Y199" s="79"/>
      <c r="Z199" s="79"/>
      <c r="AA199" s="34"/>
      <c r="AB199" s="34"/>
      <c r="AC199" s="79"/>
    </row>
    <row r="200" spans="1:29">
      <c r="A200" s="34"/>
      <c r="B200" s="352"/>
      <c r="C200" s="352"/>
      <c r="D200" s="34"/>
      <c r="E200" s="34"/>
      <c r="F200" s="34"/>
      <c r="G200" s="34"/>
      <c r="H200" s="34"/>
      <c r="I200" s="72"/>
      <c r="J200" s="72"/>
      <c r="K200" s="34"/>
      <c r="L200" s="72"/>
      <c r="M200" s="72"/>
      <c r="N200" s="79"/>
      <c r="O200" s="79"/>
      <c r="P200" s="79"/>
      <c r="Q200" s="34"/>
      <c r="R200" s="72"/>
      <c r="S200" s="79"/>
      <c r="T200" s="72"/>
      <c r="U200" s="79"/>
      <c r="V200" s="79"/>
      <c r="W200" s="79"/>
      <c r="X200" s="79"/>
      <c r="Y200" s="79"/>
      <c r="Z200" s="79"/>
      <c r="AA200" s="34"/>
      <c r="AB200" s="34"/>
      <c r="AC200" s="79"/>
    </row>
    <row r="201" spans="1:29">
      <c r="A201" s="34"/>
      <c r="B201" s="352"/>
      <c r="C201" s="352"/>
      <c r="D201" s="34"/>
      <c r="E201" s="34"/>
      <c r="F201" s="34"/>
      <c r="G201" s="34"/>
      <c r="H201" s="34"/>
      <c r="I201" s="72"/>
      <c r="J201" s="72"/>
      <c r="K201" s="34"/>
      <c r="L201" s="72"/>
      <c r="M201" s="72"/>
      <c r="N201" s="79"/>
      <c r="O201" s="79"/>
      <c r="P201" s="79"/>
      <c r="Q201" s="34"/>
      <c r="R201" s="72"/>
      <c r="S201" s="79"/>
      <c r="T201" s="72"/>
      <c r="U201" s="79"/>
      <c r="V201" s="79"/>
      <c r="W201" s="79"/>
      <c r="X201" s="79"/>
      <c r="Y201" s="79"/>
      <c r="Z201" s="79"/>
      <c r="AA201" s="34"/>
      <c r="AB201" s="34"/>
      <c r="AC201" s="79"/>
    </row>
    <row r="202" spans="1:29">
      <c r="A202" s="34"/>
      <c r="B202" s="352"/>
      <c r="C202" s="352"/>
      <c r="D202" s="34"/>
      <c r="E202" s="34"/>
      <c r="F202" s="34"/>
      <c r="G202" s="34"/>
      <c r="H202" s="34"/>
      <c r="I202" s="72"/>
      <c r="J202" s="72"/>
      <c r="K202" s="34"/>
      <c r="L202" s="72"/>
      <c r="M202" s="72"/>
      <c r="N202" s="79"/>
      <c r="O202" s="79"/>
      <c r="P202" s="79"/>
      <c r="Q202" s="34"/>
      <c r="R202" s="72"/>
      <c r="S202" s="79"/>
      <c r="T202" s="72"/>
      <c r="U202" s="79"/>
      <c r="V202" s="79"/>
      <c r="W202" s="79"/>
      <c r="X202" s="79"/>
      <c r="Y202" s="79"/>
      <c r="Z202" s="79"/>
      <c r="AA202" s="34"/>
      <c r="AB202" s="34"/>
      <c r="AC202" s="79"/>
    </row>
    <row r="203" spans="1:29">
      <c r="A203" s="34"/>
      <c r="B203" s="352"/>
      <c r="C203" s="352"/>
      <c r="D203" s="34"/>
      <c r="E203" s="34"/>
      <c r="F203" s="34"/>
      <c r="G203" s="34"/>
      <c r="H203" s="34"/>
      <c r="I203" s="72"/>
      <c r="J203" s="72"/>
      <c r="K203" s="34"/>
      <c r="L203" s="72"/>
      <c r="M203" s="72"/>
      <c r="N203" s="79"/>
      <c r="O203" s="79"/>
      <c r="P203" s="79"/>
      <c r="Q203" s="34"/>
      <c r="R203" s="72"/>
      <c r="S203" s="79"/>
      <c r="T203" s="72"/>
      <c r="U203" s="79"/>
      <c r="V203" s="79"/>
      <c r="W203" s="79"/>
      <c r="X203" s="79"/>
      <c r="Y203" s="79"/>
      <c r="Z203" s="79"/>
      <c r="AA203" s="34"/>
      <c r="AB203" s="34"/>
      <c r="AC203" s="79"/>
    </row>
    <row r="204" spans="1:29">
      <c r="A204" s="34"/>
      <c r="B204" s="352"/>
      <c r="C204" s="352"/>
      <c r="D204" s="34"/>
      <c r="E204" s="34"/>
      <c r="F204" s="34"/>
      <c r="G204" s="34"/>
      <c r="H204" s="34"/>
      <c r="I204" s="72"/>
      <c r="J204" s="72"/>
      <c r="K204" s="34"/>
      <c r="L204" s="72"/>
      <c r="M204" s="72"/>
      <c r="N204" s="79"/>
      <c r="O204" s="79"/>
      <c r="P204" s="79"/>
      <c r="Q204" s="34"/>
      <c r="R204" s="72"/>
      <c r="S204" s="79"/>
      <c r="T204" s="72"/>
      <c r="U204" s="79"/>
      <c r="V204" s="79"/>
      <c r="W204" s="79"/>
      <c r="X204" s="79"/>
      <c r="Y204" s="79"/>
      <c r="Z204" s="79"/>
      <c r="AA204" s="34"/>
      <c r="AB204" s="34"/>
      <c r="AC204" s="79"/>
    </row>
    <row r="205" spans="1:29">
      <c r="A205" s="34"/>
      <c r="B205" s="352"/>
      <c r="C205" s="352"/>
      <c r="D205" s="34"/>
      <c r="E205" s="34"/>
      <c r="F205" s="34"/>
      <c r="G205" s="34"/>
      <c r="H205" s="34"/>
      <c r="I205" s="72"/>
      <c r="J205" s="72"/>
      <c r="K205" s="34"/>
      <c r="L205" s="72"/>
      <c r="M205" s="72"/>
      <c r="N205" s="79"/>
      <c r="O205" s="79"/>
      <c r="P205" s="79"/>
      <c r="Q205" s="34"/>
      <c r="R205" s="72"/>
      <c r="S205" s="79"/>
      <c r="T205" s="72"/>
      <c r="U205" s="79"/>
      <c r="V205" s="79"/>
      <c r="W205" s="79"/>
      <c r="X205" s="79"/>
      <c r="Y205" s="79"/>
      <c r="Z205" s="79"/>
      <c r="AA205" s="34"/>
      <c r="AB205" s="34"/>
      <c r="AC205" s="79"/>
    </row>
    <row r="206" spans="1:29">
      <c r="A206" s="34"/>
      <c r="B206" s="352"/>
      <c r="C206" s="352"/>
      <c r="D206" s="34"/>
      <c r="E206" s="34"/>
      <c r="F206" s="34"/>
      <c r="G206" s="34"/>
      <c r="H206" s="34"/>
      <c r="I206" s="72"/>
      <c r="J206" s="72"/>
      <c r="K206" s="34"/>
      <c r="L206" s="72"/>
      <c r="M206" s="72"/>
      <c r="N206" s="79"/>
      <c r="O206" s="79"/>
      <c r="P206" s="79"/>
      <c r="Q206" s="34"/>
      <c r="R206" s="72"/>
      <c r="S206" s="79"/>
      <c r="T206" s="72"/>
      <c r="U206" s="79"/>
      <c r="V206" s="79"/>
      <c r="W206" s="79"/>
      <c r="X206" s="79"/>
      <c r="Y206" s="79"/>
      <c r="Z206" s="79"/>
      <c r="AA206" s="34"/>
      <c r="AB206" s="34"/>
      <c r="AC206" s="79"/>
    </row>
    <row r="207" spans="1:29">
      <c r="A207" s="34"/>
      <c r="B207" s="352"/>
      <c r="C207" s="352"/>
      <c r="D207" s="34"/>
      <c r="E207" s="34"/>
      <c r="F207" s="34"/>
      <c r="G207" s="34"/>
      <c r="H207" s="34"/>
      <c r="I207" s="72"/>
      <c r="J207" s="72"/>
      <c r="K207" s="34"/>
      <c r="L207" s="72"/>
      <c r="M207" s="72"/>
      <c r="N207" s="79"/>
      <c r="O207" s="79"/>
      <c r="P207" s="79"/>
      <c r="Q207" s="34"/>
      <c r="R207" s="72"/>
      <c r="S207" s="79"/>
      <c r="T207" s="72"/>
      <c r="U207" s="79"/>
      <c r="V207" s="79"/>
      <c r="W207" s="79"/>
      <c r="X207" s="79"/>
      <c r="Y207" s="79"/>
      <c r="Z207" s="79"/>
      <c r="AA207" s="34"/>
      <c r="AB207" s="34"/>
      <c r="AC207" s="79"/>
    </row>
    <row r="208" spans="1:29">
      <c r="L208" s="72"/>
      <c r="M208" s="72"/>
      <c r="N208" s="79"/>
      <c r="O208" s="79"/>
      <c r="P208" s="79"/>
      <c r="Q208" s="34"/>
      <c r="R208" s="72"/>
      <c r="S208" s="79"/>
      <c r="T208" s="72"/>
      <c r="U208" s="79"/>
      <c r="V208" s="79"/>
      <c r="W208" s="79"/>
      <c r="X208" s="79"/>
      <c r="Y208" s="79"/>
      <c r="Z208" s="79"/>
      <c r="AA208" s="34"/>
      <c r="AB208" s="34"/>
      <c r="AC208" s="79"/>
    </row>
    <row r="209" spans="12:25">
      <c r="L209" s="72"/>
      <c r="M209" s="72"/>
      <c r="N209" s="79"/>
      <c r="O209" s="79"/>
      <c r="P209" s="79"/>
      <c r="Q209" s="34"/>
      <c r="R209" s="72"/>
      <c r="S209" s="79"/>
      <c r="T209" s="72"/>
      <c r="U209" s="79"/>
      <c r="V209" s="79"/>
      <c r="W209" s="79"/>
      <c r="X209" s="79"/>
      <c r="Y209" s="79"/>
    </row>
    <row r="210" spans="12:25">
      <c r="L210" s="72"/>
      <c r="M210" s="72"/>
      <c r="N210" s="79"/>
      <c r="O210" s="79"/>
      <c r="P210" s="79"/>
      <c r="Q210" s="34"/>
      <c r="R210" s="72"/>
      <c r="S210" s="79"/>
      <c r="T210" s="72"/>
      <c r="U210" s="79"/>
      <c r="V210" s="79"/>
      <c r="W210" s="79"/>
      <c r="X210" s="79"/>
      <c r="Y210" s="79"/>
    </row>
    <row r="211" spans="12:25">
      <c r="L211" s="72"/>
      <c r="M211" s="72"/>
      <c r="N211" s="79"/>
      <c r="O211" s="79"/>
      <c r="P211" s="79"/>
      <c r="Q211" s="34"/>
      <c r="R211" s="72"/>
      <c r="S211" s="79"/>
      <c r="T211" s="72"/>
      <c r="U211" s="79"/>
      <c r="V211" s="79"/>
      <c r="W211" s="79"/>
      <c r="X211" s="79"/>
      <c r="Y211" s="79"/>
    </row>
    <row r="212" spans="12:25">
      <c r="L212" s="72"/>
      <c r="M212" s="72"/>
      <c r="N212" s="79"/>
      <c r="O212" s="79"/>
      <c r="P212" s="79"/>
      <c r="Q212" s="34"/>
      <c r="R212" s="72"/>
      <c r="S212" s="79"/>
      <c r="T212" s="72"/>
      <c r="U212" s="79"/>
      <c r="V212" s="79"/>
      <c r="W212" s="79"/>
      <c r="X212" s="79"/>
      <c r="Y212" s="79"/>
    </row>
    <row r="213" spans="12:25">
      <c r="L213" s="72"/>
      <c r="M213" s="72"/>
      <c r="N213" s="79"/>
      <c r="O213" s="79"/>
      <c r="P213" s="79"/>
      <c r="Q213" s="34"/>
      <c r="R213" s="72"/>
      <c r="S213" s="79"/>
      <c r="T213" s="72"/>
      <c r="U213" s="79"/>
      <c r="V213" s="79"/>
      <c r="W213" s="79"/>
      <c r="X213" s="79"/>
      <c r="Y213" s="79"/>
    </row>
    <row r="214" spans="12:25">
      <c r="L214" s="72"/>
      <c r="M214" s="72"/>
      <c r="N214" s="79"/>
      <c r="O214" s="79"/>
      <c r="P214" s="79"/>
      <c r="Q214" s="34"/>
      <c r="R214" s="72"/>
      <c r="S214" s="79"/>
      <c r="T214" s="72"/>
      <c r="U214" s="79"/>
      <c r="V214" s="79"/>
      <c r="W214" s="79"/>
      <c r="X214" s="79"/>
      <c r="Y214" s="79"/>
    </row>
    <row r="215" spans="12:25">
      <c r="L215" s="72"/>
      <c r="M215" s="72"/>
      <c r="N215" s="79"/>
      <c r="O215" s="79"/>
      <c r="P215" s="79"/>
      <c r="Q215" s="34"/>
      <c r="R215" s="72"/>
      <c r="S215" s="79"/>
      <c r="T215" s="72"/>
      <c r="U215" s="79"/>
      <c r="V215" s="79"/>
      <c r="W215" s="79"/>
      <c r="X215" s="79"/>
      <c r="Y215" s="79"/>
    </row>
    <row r="216" spans="12:25">
      <c r="L216" s="72"/>
      <c r="M216" s="72"/>
      <c r="N216" s="79"/>
      <c r="O216" s="79"/>
      <c r="P216" s="79"/>
      <c r="Q216" s="34"/>
      <c r="R216" s="72"/>
      <c r="S216" s="79"/>
      <c r="T216" s="72"/>
      <c r="U216" s="79"/>
      <c r="V216" s="79"/>
      <c r="W216" s="79"/>
      <c r="X216" s="79"/>
      <c r="Y216" s="79"/>
    </row>
    <row r="217" spans="12:25">
      <c r="L217" s="72"/>
      <c r="M217" s="72"/>
      <c r="N217" s="79"/>
      <c r="O217" s="79"/>
      <c r="P217" s="79"/>
      <c r="Q217" s="34"/>
      <c r="R217" s="72"/>
      <c r="S217" s="79"/>
      <c r="T217" s="72"/>
      <c r="U217" s="79"/>
      <c r="V217" s="79"/>
      <c r="W217" s="79"/>
      <c r="X217" s="79"/>
      <c r="Y217" s="79"/>
    </row>
    <row r="218" spans="12:25">
      <c r="L218" s="72"/>
      <c r="M218" s="72"/>
      <c r="N218" s="79"/>
      <c r="O218" s="79"/>
      <c r="P218" s="79"/>
      <c r="Q218" s="34"/>
      <c r="R218" s="72"/>
      <c r="S218" s="79"/>
      <c r="T218" s="72"/>
      <c r="U218" s="79"/>
      <c r="V218" s="79"/>
      <c r="W218" s="79"/>
      <c r="X218" s="79"/>
      <c r="Y218" s="79"/>
    </row>
    <row r="219" spans="12:25">
      <c r="L219" s="72"/>
      <c r="M219" s="72"/>
      <c r="N219" s="79"/>
      <c r="O219" s="79"/>
      <c r="P219" s="79"/>
      <c r="Q219" s="34"/>
      <c r="R219" s="72"/>
      <c r="S219" s="79"/>
      <c r="T219" s="72"/>
      <c r="U219" s="79"/>
      <c r="V219" s="79"/>
      <c r="W219" s="79"/>
      <c r="X219" s="79"/>
      <c r="Y219" s="79"/>
    </row>
    <row r="220" spans="12:25">
      <c r="L220" s="72"/>
      <c r="M220" s="72"/>
      <c r="N220" s="79"/>
      <c r="O220" s="79"/>
      <c r="P220" s="79"/>
      <c r="Q220" s="34"/>
      <c r="R220" s="72"/>
      <c r="S220" s="79"/>
      <c r="T220" s="72"/>
      <c r="U220" s="79"/>
      <c r="V220" s="79"/>
      <c r="W220" s="79"/>
      <c r="X220" s="79"/>
      <c r="Y220" s="79"/>
    </row>
    <row r="221" spans="12:25">
      <c r="L221" s="72"/>
      <c r="M221" s="72"/>
      <c r="N221" s="79"/>
      <c r="O221" s="79"/>
      <c r="P221" s="79"/>
      <c r="Q221" s="34"/>
      <c r="R221" s="72"/>
      <c r="S221" s="79"/>
      <c r="T221" s="72"/>
      <c r="U221" s="79"/>
      <c r="V221" s="79"/>
      <c r="W221" s="79"/>
      <c r="X221" s="79"/>
      <c r="Y221" s="79"/>
    </row>
    <row r="222" spans="12:25">
      <c r="L222" s="72"/>
      <c r="M222" s="72"/>
      <c r="N222" s="79"/>
      <c r="O222" s="79"/>
      <c r="P222" s="79"/>
      <c r="Q222" s="34"/>
      <c r="R222" s="72"/>
      <c r="S222" s="79"/>
      <c r="T222" s="72"/>
      <c r="U222" s="79"/>
      <c r="V222" s="79"/>
      <c r="W222" s="79"/>
      <c r="X222" s="79"/>
      <c r="Y222" s="79"/>
    </row>
    <row r="223" spans="12:25">
      <c r="L223" s="72"/>
      <c r="M223" s="72"/>
      <c r="N223" s="79"/>
      <c r="O223" s="79"/>
      <c r="P223" s="79"/>
      <c r="Q223" s="34"/>
      <c r="R223" s="72"/>
      <c r="S223" s="79"/>
      <c r="T223" s="72"/>
      <c r="U223" s="79"/>
      <c r="V223" s="79"/>
      <c r="W223" s="79"/>
      <c r="X223" s="79"/>
      <c r="Y223" s="79"/>
    </row>
    <row r="224" spans="12:25">
      <c r="L224" s="72"/>
      <c r="M224" s="72"/>
      <c r="N224" s="79"/>
      <c r="O224" s="79"/>
      <c r="P224" s="79"/>
      <c r="Q224" s="34"/>
      <c r="R224" s="72"/>
      <c r="S224" s="79"/>
      <c r="T224" s="72"/>
      <c r="U224" s="79"/>
      <c r="V224" s="79"/>
      <c r="W224" s="79"/>
      <c r="X224" s="79"/>
      <c r="Y224" s="79"/>
    </row>
    <row r="225" spans="12:25">
      <c r="L225" s="72"/>
      <c r="M225" s="72"/>
      <c r="N225" s="79"/>
      <c r="O225" s="79"/>
      <c r="P225" s="79"/>
      <c r="Q225" s="34"/>
      <c r="R225" s="72"/>
      <c r="S225" s="79"/>
      <c r="T225" s="72"/>
      <c r="U225" s="79"/>
      <c r="V225" s="79"/>
      <c r="W225" s="79"/>
      <c r="X225" s="79"/>
      <c r="Y225" s="79"/>
    </row>
    <row r="226" spans="12:25">
      <c r="L226" s="72"/>
      <c r="M226" s="72"/>
      <c r="N226" s="79"/>
      <c r="O226" s="79"/>
      <c r="P226" s="79"/>
      <c r="Q226" s="34"/>
      <c r="R226" s="72"/>
      <c r="S226" s="79"/>
      <c r="T226" s="72"/>
      <c r="U226" s="79"/>
      <c r="V226" s="79"/>
      <c r="W226" s="79"/>
      <c r="X226" s="79"/>
      <c r="Y226" s="79"/>
    </row>
    <row r="227" spans="12:25">
      <c r="L227" s="72"/>
      <c r="M227" s="72"/>
      <c r="N227" s="79"/>
      <c r="O227" s="79"/>
      <c r="P227" s="79"/>
      <c r="Q227" s="34"/>
      <c r="R227" s="72"/>
      <c r="S227" s="79"/>
      <c r="T227" s="72"/>
      <c r="U227" s="79"/>
      <c r="V227" s="79"/>
      <c r="W227" s="79"/>
      <c r="X227" s="79"/>
      <c r="Y227" s="79"/>
    </row>
    <row r="228" spans="12:25">
      <c r="L228" s="72"/>
      <c r="M228" s="72"/>
      <c r="N228" s="79"/>
      <c r="O228" s="79"/>
      <c r="P228" s="79"/>
      <c r="Q228" s="34"/>
      <c r="R228" s="72"/>
      <c r="S228" s="79"/>
      <c r="T228" s="72"/>
      <c r="U228" s="79"/>
      <c r="V228" s="79"/>
      <c r="W228" s="79"/>
      <c r="X228" s="79"/>
      <c r="Y228" s="79"/>
    </row>
    <row r="229" spans="12:25">
      <c r="L229" s="72"/>
      <c r="M229" s="72"/>
      <c r="N229" s="79"/>
      <c r="O229" s="79"/>
      <c r="P229" s="79"/>
      <c r="Q229" s="34"/>
      <c r="R229" s="72"/>
      <c r="S229" s="79"/>
      <c r="T229" s="72"/>
      <c r="U229" s="79"/>
      <c r="V229" s="79"/>
      <c r="W229" s="79"/>
      <c r="X229" s="79"/>
      <c r="Y229" s="79"/>
    </row>
    <row r="230" spans="12:25">
      <c r="L230" s="72"/>
      <c r="M230" s="72"/>
      <c r="N230" s="79"/>
      <c r="O230" s="79"/>
      <c r="P230" s="79"/>
      <c r="Q230" s="34"/>
      <c r="R230" s="72"/>
      <c r="S230" s="79"/>
      <c r="T230" s="72"/>
      <c r="U230" s="79"/>
      <c r="V230" s="79"/>
      <c r="W230" s="79"/>
      <c r="X230" s="79"/>
      <c r="Y230" s="79"/>
    </row>
    <row r="231" spans="12:25">
      <c r="L231" s="72"/>
      <c r="M231" s="72"/>
      <c r="N231" s="79"/>
      <c r="O231" s="79"/>
      <c r="P231" s="79"/>
      <c r="R231" s="72"/>
      <c r="S231" s="79"/>
      <c r="T231" s="72"/>
      <c r="U231" s="79"/>
      <c r="V231" s="79"/>
      <c r="W231" s="79"/>
      <c r="X231" s="79"/>
      <c r="Y231" s="79"/>
    </row>
  </sheetData>
  <mergeCells count="1">
    <mergeCell ref="W4:X4"/>
  </mergeCells>
  <conditionalFormatting sqref="T10:T15">
    <cfRule type="cellIs" dxfId="233" priority="1" operator="lessThan">
      <formula>0</formula>
    </cfRule>
    <cfRule type="cellIs" dxfId="232" priority="8" operator="greaterThan">
      <formula>0</formula>
    </cfRule>
  </conditionalFormatting>
  <conditionalFormatting sqref="L10:L15">
    <cfRule type="cellIs" dxfId="231" priority="6" operator="lessThan">
      <formula>0</formula>
    </cfRule>
    <cfRule type="cellIs" dxfId="230" priority="7" operator="greaterThan">
      <formula>0</formula>
    </cfRule>
  </conditionalFormatting>
  <conditionalFormatting sqref="R10:R15">
    <cfRule type="cellIs" dxfId="229" priority="4" operator="lessThan">
      <formula>0</formula>
    </cfRule>
    <cfRule type="cellIs" dxfId="228" priority="5" operator="greaterThan">
      <formula>0</formula>
    </cfRule>
  </conditionalFormatting>
  <conditionalFormatting sqref="H10:H15">
    <cfRule type="cellIs" dxfId="227" priority="2" operator="lessThan">
      <formula>0</formula>
    </cfRule>
    <cfRule type="cellIs" dxfId="226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F2D27-3CA4-4341-90D1-632B2D458D8A}">
  <dimension ref="X2:AL280"/>
  <sheetViews>
    <sheetView zoomScale="97" zoomScaleNormal="97" workbookViewId="0">
      <selection activeCell="O19" sqref="O19"/>
    </sheetView>
  </sheetViews>
  <sheetFormatPr baseColWidth="10" defaultRowHeight="15"/>
  <cols>
    <col min="30" max="30" width="14" customWidth="1"/>
    <col min="31" max="31" width="12.54296875" customWidth="1"/>
    <col min="32" max="32" width="10.90625" customWidth="1"/>
  </cols>
  <sheetData>
    <row r="2" spans="24:38" s="198" customFormat="1" ht="15.6" customHeight="1"/>
    <row r="4" spans="24:38" s="180" customFormat="1" ht="21">
      <c r="X4" s="205"/>
      <c r="Y4" s="205"/>
      <c r="Z4" s="205"/>
      <c r="AA4" s="206"/>
      <c r="AB4" s="206"/>
      <c r="AC4" s="206"/>
      <c r="AD4" s="206"/>
      <c r="AE4" s="206"/>
      <c r="AF4" s="206"/>
      <c r="AG4" s="206"/>
      <c r="AH4" s="206"/>
      <c r="AI4" s="206"/>
      <c r="AJ4" s="175"/>
      <c r="AK4" s="177"/>
      <c r="AL4" s="177"/>
    </row>
    <row r="5" spans="24:38" ht="21" customHeight="1"/>
    <row r="11" spans="24:38" ht="15.6">
      <c r="Y11" s="2"/>
      <c r="Z11" s="2"/>
      <c r="AA11" s="2"/>
    </row>
    <row r="12" spans="24:38" ht="15.6">
      <c r="Y12" s="2"/>
      <c r="Z12" s="2"/>
      <c r="AA12" s="4"/>
      <c r="AB12" s="4"/>
      <c r="AC12" s="4"/>
    </row>
    <row r="13" spans="24:38">
      <c r="Y13" s="1"/>
      <c r="Z13" s="1"/>
      <c r="AA13" s="11"/>
      <c r="AB13" s="11"/>
      <c r="AC13" s="11"/>
    </row>
    <row r="14" spans="24:38">
      <c r="Y14" s="1"/>
      <c r="Z14" s="1"/>
      <c r="AA14" s="11"/>
      <c r="AB14" s="11"/>
      <c r="AC14" s="11"/>
    </row>
    <row r="15" spans="24:38">
      <c r="Y15" s="1"/>
      <c r="Z15" s="1"/>
      <c r="AA15" s="11"/>
      <c r="AB15" s="11"/>
      <c r="AC15" s="11"/>
    </row>
    <row r="16" spans="24:38">
      <c r="Y16" s="1"/>
      <c r="Z16" s="1"/>
      <c r="AA16" s="11"/>
      <c r="AB16" s="11"/>
      <c r="AC16" s="11"/>
    </row>
    <row r="17" spans="25:29">
      <c r="Y17" s="1"/>
      <c r="Z17" s="1"/>
      <c r="AA17" s="11"/>
      <c r="AB17" s="11"/>
      <c r="AC17" s="11"/>
    </row>
    <row r="18" spans="25:29">
      <c r="Y18" s="1"/>
      <c r="Z18" s="1"/>
      <c r="AA18" s="11"/>
      <c r="AB18" s="11"/>
      <c r="AC18" s="11"/>
    </row>
    <row r="19" spans="25:29">
      <c r="Y19" s="1"/>
      <c r="Z19" s="1"/>
      <c r="AA19" s="11"/>
      <c r="AB19" s="11"/>
      <c r="AC19" s="11"/>
    </row>
    <row r="20" spans="25:29">
      <c r="Y20" s="1"/>
      <c r="Z20" s="1"/>
      <c r="AA20" s="11"/>
      <c r="AB20" s="11"/>
      <c r="AC20" s="11"/>
    </row>
    <row r="21" spans="25:29" ht="15.6" customHeight="1">
      <c r="Y21" s="1"/>
      <c r="Z21" s="1"/>
      <c r="AA21" s="11"/>
      <c r="AB21" s="11"/>
      <c r="AC21" s="11"/>
    </row>
    <row r="22" spans="25:29">
      <c r="Y22" s="1"/>
      <c r="Z22" s="1"/>
      <c r="AA22" s="11"/>
      <c r="AB22" s="11"/>
      <c r="AC22" s="11"/>
    </row>
    <row r="23" spans="25:29">
      <c r="Y23" s="1"/>
      <c r="Z23" s="1"/>
      <c r="AA23" s="11"/>
      <c r="AB23" s="11"/>
      <c r="AC23" s="11"/>
    </row>
    <row r="24" spans="25:29">
      <c r="Y24" s="13"/>
      <c r="Z24" s="13"/>
      <c r="AA24" s="11"/>
      <c r="AB24" s="11"/>
      <c r="AC24" s="11"/>
    </row>
    <row r="25" spans="25:29" ht="16.5" customHeight="1">
      <c r="Y25" s="13"/>
      <c r="Z25" s="13"/>
      <c r="AA25" s="11"/>
      <c r="AB25" s="11"/>
      <c r="AC25" s="11"/>
    </row>
    <row r="26" spans="25:29" ht="16.5" customHeight="1">
      <c r="Y26" s="13"/>
      <c r="Z26" s="13"/>
      <c r="AA26" s="11"/>
      <c r="AB26" s="11"/>
      <c r="AC26" s="11"/>
    </row>
    <row r="27" spans="25:29">
      <c r="Y27" s="13"/>
      <c r="Z27" s="13"/>
      <c r="AA27" s="11"/>
      <c r="AB27" s="11"/>
      <c r="AC27" s="11"/>
    </row>
    <row r="28" spans="25:29" ht="17.25" customHeight="1">
      <c r="Y28" s="13"/>
      <c r="Z28" s="13"/>
      <c r="AA28" s="11"/>
      <c r="AB28" s="11"/>
      <c r="AC28" s="11"/>
    </row>
    <row r="29" spans="25:29">
      <c r="Y29" s="13"/>
      <c r="Z29" s="13"/>
      <c r="AA29" s="11"/>
      <c r="AB29" s="11"/>
      <c r="AC29" s="11"/>
    </row>
    <row r="30" spans="25:29">
      <c r="Y30" s="13"/>
      <c r="Z30" s="13"/>
      <c r="AA30" s="11"/>
      <c r="AB30" s="11"/>
      <c r="AC30" s="11"/>
    </row>
    <row r="31" spans="25:29" ht="21">
      <c r="Y31" s="54"/>
      <c r="Z31" s="54"/>
      <c r="AA31" s="11"/>
      <c r="AB31" s="11"/>
      <c r="AC31" s="11"/>
    </row>
    <row r="33" spans="25:26" ht="15.6">
      <c r="Y33" s="1"/>
      <c r="Z33" s="5"/>
    </row>
    <row r="128" spans="24:31">
      <c r="X128" s="1"/>
      <c r="Y128" s="1"/>
      <c r="Z128" s="1"/>
      <c r="AA128" s="1"/>
      <c r="AB128" s="1"/>
      <c r="AD128" s="13"/>
      <c r="AE128" s="13"/>
    </row>
    <row r="129" spans="24:31">
      <c r="X129" s="1"/>
      <c r="Y129" s="1"/>
      <c r="Z129" s="1"/>
      <c r="AA129" s="1"/>
      <c r="AB129" s="1"/>
      <c r="AD129" s="13"/>
      <c r="AE129" s="13"/>
    </row>
    <row r="130" spans="24:31">
      <c r="X130" s="1"/>
      <c r="Y130" s="1"/>
      <c r="Z130" s="1"/>
      <c r="AA130" s="1"/>
      <c r="AB130" s="1"/>
      <c r="AD130" s="13"/>
      <c r="AE130" s="13"/>
    </row>
    <row r="131" spans="24:31">
      <c r="X131" s="1"/>
      <c r="Y131" s="1"/>
      <c r="Z131" s="1"/>
      <c r="AA131" s="1"/>
      <c r="AB131" s="1"/>
      <c r="AD131" s="13"/>
      <c r="AE131" s="13"/>
    </row>
    <row r="132" spans="24:31">
      <c r="X132" s="1"/>
      <c r="Y132" s="1"/>
      <c r="Z132" s="1"/>
      <c r="AA132" s="1"/>
      <c r="AB132" s="1"/>
      <c r="AD132" s="13"/>
      <c r="AE132" s="13"/>
    </row>
    <row r="133" spans="24:31">
      <c r="X133" s="1"/>
      <c r="Y133" s="1"/>
      <c r="Z133" s="1"/>
      <c r="AA133" s="1"/>
      <c r="AB133" s="1"/>
      <c r="AD133" s="13"/>
      <c r="AE133" s="13"/>
    </row>
    <row r="134" spans="24:31">
      <c r="X134" s="1"/>
      <c r="Y134" s="1"/>
      <c r="Z134" s="1"/>
      <c r="AA134" s="1"/>
      <c r="AB134" s="1"/>
      <c r="AD134" s="13"/>
      <c r="AE134" s="13"/>
    </row>
    <row r="135" spans="24:31">
      <c r="X135" s="1"/>
      <c r="Y135" s="1"/>
      <c r="Z135" s="1"/>
      <c r="AA135" s="1"/>
      <c r="AB135" s="1"/>
      <c r="AD135" s="13"/>
      <c r="AE135" s="13"/>
    </row>
    <row r="136" spans="24:31">
      <c r="X136" s="1"/>
      <c r="Y136" s="1"/>
      <c r="Z136" s="1"/>
      <c r="AA136" s="1"/>
      <c r="AB136" s="1"/>
      <c r="AD136" s="13"/>
      <c r="AE136" s="13"/>
    </row>
    <row r="137" spans="24:31">
      <c r="X137" s="1"/>
      <c r="Y137" s="1"/>
      <c r="Z137" s="1"/>
      <c r="AA137" s="1"/>
      <c r="AB137" s="1"/>
      <c r="AD137" s="13"/>
      <c r="AE137" s="13"/>
    </row>
    <row r="138" spans="24:31">
      <c r="X138" s="1"/>
      <c r="Y138" s="1"/>
      <c r="Z138" s="1"/>
      <c r="AA138" s="1"/>
      <c r="AB138" s="1"/>
      <c r="AD138" s="13"/>
      <c r="AE138" s="13"/>
    </row>
    <row r="139" spans="24:31">
      <c r="X139" s="1"/>
      <c r="Y139" s="1"/>
      <c r="Z139" s="1"/>
      <c r="AA139" s="1"/>
      <c r="AB139" s="1"/>
      <c r="AD139" s="13"/>
      <c r="AE139" s="13"/>
    </row>
    <row r="140" spans="24:31">
      <c r="X140" s="1"/>
      <c r="Y140" s="1"/>
      <c r="Z140" s="1"/>
      <c r="AA140" s="1"/>
      <c r="AB140" s="1"/>
      <c r="AD140" s="13"/>
      <c r="AE140" s="13"/>
    </row>
    <row r="141" spans="24:31">
      <c r="X141" s="1"/>
      <c r="Y141" s="1"/>
      <c r="Z141" s="1"/>
      <c r="AA141" s="1"/>
      <c r="AB141" s="1"/>
      <c r="AD141" s="13"/>
      <c r="AE141" s="13"/>
    </row>
    <row r="142" spans="24:31">
      <c r="X142" s="1"/>
      <c r="Y142" s="1"/>
      <c r="Z142" s="1"/>
      <c r="AA142" s="1"/>
      <c r="AB142" s="1"/>
      <c r="AD142" s="13"/>
      <c r="AE142" s="13"/>
    </row>
    <row r="143" spans="24:31">
      <c r="X143" s="1"/>
      <c r="Y143" s="1"/>
      <c r="Z143" s="1"/>
      <c r="AA143" s="1"/>
      <c r="AB143" s="1"/>
      <c r="AD143" s="13"/>
      <c r="AE143" s="13"/>
    </row>
    <row r="144" spans="24:31">
      <c r="X144" s="1"/>
      <c r="Y144" s="1"/>
      <c r="Z144" s="1"/>
      <c r="AA144" s="1"/>
      <c r="AB144" s="1"/>
      <c r="AD144" s="13"/>
      <c r="AE144" s="13"/>
    </row>
    <row r="145" spans="24:31">
      <c r="X145" s="1"/>
      <c r="Y145" s="1"/>
      <c r="Z145" s="1"/>
      <c r="AA145" s="1"/>
      <c r="AB145" s="1"/>
      <c r="AD145" s="13"/>
      <c r="AE145" s="13"/>
    </row>
    <row r="146" spans="24:31">
      <c r="X146" s="1"/>
      <c r="Y146" s="1"/>
      <c r="Z146" s="1"/>
      <c r="AA146" s="1"/>
      <c r="AB146" s="1"/>
      <c r="AD146" s="13"/>
      <c r="AE146" s="13"/>
    </row>
    <row r="147" spans="24:31">
      <c r="X147" s="1"/>
      <c r="Y147" s="1"/>
      <c r="Z147" s="1"/>
      <c r="AA147" s="1"/>
      <c r="AB147" s="1"/>
      <c r="AD147" s="13"/>
      <c r="AE147" s="13"/>
    </row>
    <row r="148" spans="24:31">
      <c r="AD148" s="13"/>
      <c r="AE148" s="13"/>
    </row>
    <row r="149" spans="24:31">
      <c r="AD149" s="13"/>
      <c r="AE149" s="13"/>
    </row>
    <row r="150" spans="24:31">
      <c r="X150" s="1"/>
      <c r="Y150" s="1"/>
      <c r="Z150" s="1"/>
      <c r="AA150" s="1"/>
      <c r="AB150" s="1"/>
      <c r="AD150" s="13"/>
      <c r="AE150" s="13"/>
    </row>
    <row r="151" spans="24:31">
      <c r="X151" s="1"/>
      <c r="Y151" s="1"/>
      <c r="Z151" s="1"/>
      <c r="AA151" s="1"/>
      <c r="AB151" s="1"/>
      <c r="AD151" s="13"/>
      <c r="AE151" s="13"/>
    </row>
    <row r="152" spans="24:31">
      <c r="X152" s="1"/>
      <c r="Y152" s="1"/>
      <c r="Z152" s="1"/>
      <c r="AA152" s="1"/>
      <c r="AB152" s="1"/>
      <c r="AD152" s="13"/>
      <c r="AE152" s="13"/>
    </row>
    <row r="153" spans="24:31">
      <c r="X153" s="1"/>
      <c r="Y153" s="1"/>
      <c r="Z153" s="1"/>
      <c r="AA153" s="1"/>
      <c r="AB153" s="1"/>
    </row>
    <row r="154" spans="24:31">
      <c r="X154" s="1"/>
      <c r="Y154" s="1"/>
      <c r="Z154" s="1"/>
      <c r="AA154" s="1"/>
      <c r="AB154" s="1"/>
    </row>
    <row r="155" spans="24:31">
      <c r="X155" s="1"/>
      <c r="Y155" s="1"/>
      <c r="Z155" s="1"/>
      <c r="AA155" s="1"/>
      <c r="AB155" s="1"/>
    </row>
    <row r="156" spans="24:31">
      <c r="X156" s="1"/>
      <c r="Y156" s="1"/>
      <c r="Z156" s="1"/>
      <c r="AA156" s="1"/>
      <c r="AB156" s="1"/>
    </row>
    <row r="157" spans="24:31">
      <c r="X157" s="1"/>
      <c r="Y157" s="1"/>
      <c r="Z157" s="1"/>
      <c r="AA157" s="1"/>
      <c r="AB157" s="1"/>
    </row>
    <row r="158" spans="24:31">
      <c r="X158" s="1"/>
      <c r="Y158" s="1"/>
      <c r="Z158" s="1"/>
      <c r="AA158" s="1"/>
      <c r="AB158" s="1"/>
    </row>
    <row r="159" spans="24:31">
      <c r="X159" s="1"/>
      <c r="Y159" s="1"/>
      <c r="Z159" s="1"/>
      <c r="AA159" s="1"/>
      <c r="AB159" s="1"/>
    </row>
    <row r="160" spans="24:31">
      <c r="X160" s="1"/>
      <c r="Y160" s="1"/>
      <c r="Z160" s="1"/>
      <c r="AA160" s="1"/>
      <c r="AB160" s="1"/>
    </row>
    <row r="161" spans="24:29">
      <c r="X161" s="1"/>
      <c r="Y161" s="1"/>
      <c r="Z161" s="1"/>
      <c r="AA161" s="1"/>
      <c r="AB161" s="1"/>
    </row>
    <row r="162" spans="24:29">
      <c r="X162" s="1"/>
      <c r="Y162" s="1"/>
      <c r="Z162" s="1"/>
      <c r="AA162" s="1"/>
      <c r="AB162" s="1"/>
    </row>
    <row r="163" spans="24:29">
      <c r="X163" s="1"/>
      <c r="Y163" s="1"/>
      <c r="Z163" s="1"/>
      <c r="AA163" s="1"/>
      <c r="AB163" s="1"/>
    </row>
    <row r="164" spans="24:29">
      <c r="X164" s="1"/>
      <c r="Y164" s="1"/>
      <c r="Z164" s="1"/>
      <c r="AA164" s="1"/>
      <c r="AB164" s="1"/>
    </row>
    <row r="165" spans="24:29">
      <c r="X165" s="1"/>
      <c r="Y165" s="1"/>
      <c r="Z165" s="1"/>
      <c r="AA165" s="1"/>
      <c r="AB165" s="1"/>
    </row>
    <row r="166" spans="24:29">
      <c r="X166" s="1"/>
      <c r="Y166" s="1"/>
      <c r="Z166" s="1"/>
      <c r="AA166" s="1"/>
      <c r="AB166" s="1"/>
    </row>
    <row r="167" spans="24:29">
      <c r="X167" s="1"/>
      <c r="Y167" s="1"/>
      <c r="Z167" s="1"/>
      <c r="AA167" s="1"/>
      <c r="AB167" s="1"/>
    </row>
    <row r="168" spans="24:29">
      <c r="X168" s="1"/>
      <c r="Y168" s="1"/>
      <c r="Z168" s="1"/>
      <c r="AA168" s="1"/>
      <c r="AB168" s="1"/>
    </row>
    <row r="169" spans="24:29">
      <c r="X169" s="1"/>
      <c r="Y169" s="1"/>
      <c r="Z169" s="1"/>
      <c r="AA169" s="1"/>
      <c r="AB169" s="1"/>
    </row>
    <row r="170" spans="24:29">
      <c r="X170" s="1"/>
      <c r="Y170" s="1"/>
      <c r="Z170" s="1"/>
      <c r="AA170" s="1"/>
      <c r="AB170" s="1"/>
    </row>
    <row r="171" spans="24:29">
      <c r="X171" s="1"/>
      <c r="Y171" s="1"/>
      <c r="Z171" s="1"/>
      <c r="AA171" s="1"/>
      <c r="AB171" s="1"/>
    </row>
    <row r="172" spans="24:29">
      <c r="X172" s="1"/>
      <c r="Y172" s="1"/>
      <c r="Z172" s="1"/>
      <c r="AA172" s="1"/>
      <c r="AB172" s="1"/>
    </row>
    <row r="173" spans="24:29">
      <c r="X173" s="1"/>
      <c r="Y173" s="1"/>
      <c r="Z173" s="1"/>
      <c r="AA173" s="1"/>
      <c r="AB173" s="1"/>
    </row>
    <row r="174" spans="24:29">
      <c r="X174" s="1"/>
      <c r="Y174" s="1"/>
      <c r="Z174" s="1"/>
      <c r="AA174" s="1"/>
      <c r="AB174" s="1"/>
    </row>
    <row r="175" spans="24:29">
      <c r="X175" s="1"/>
      <c r="Y175" s="1"/>
      <c r="Z175" s="1"/>
      <c r="AA175" s="1"/>
      <c r="AB175" s="1"/>
      <c r="AC175" s="14"/>
    </row>
    <row r="176" spans="24:29">
      <c r="X176" s="1"/>
      <c r="Y176" s="1"/>
      <c r="Z176" s="1"/>
      <c r="AA176" s="1"/>
      <c r="AB176" s="1"/>
      <c r="AC176" s="14"/>
    </row>
    <row r="177" spans="24:29">
      <c r="X177" s="1"/>
      <c r="Y177" s="1"/>
      <c r="Z177" s="1"/>
      <c r="AA177" s="1"/>
      <c r="AB177" s="1"/>
      <c r="AC177" s="14"/>
    </row>
    <row r="178" spans="24:29">
      <c r="X178" s="1"/>
      <c r="Y178" s="1"/>
      <c r="Z178" s="1"/>
      <c r="AA178" s="1"/>
      <c r="AB178" s="1"/>
      <c r="AC178" s="14"/>
    </row>
    <row r="179" spans="24:29">
      <c r="X179" s="1"/>
      <c r="Y179" s="1"/>
      <c r="Z179" s="1"/>
      <c r="AA179" s="1"/>
      <c r="AB179" s="1"/>
      <c r="AC179" s="14"/>
    </row>
    <row r="180" spans="24:29">
      <c r="X180" s="1"/>
      <c r="Y180" s="1"/>
      <c r="Z180" s="1"/>
      <c r="AA180" s="1"/>
      <c r="AB180" s="1"/>
      <c r="AC180" s="14"/>
    </row>
    <row r="181" spans="24:29">
      <c r="X181" s="1"/>
      <c r="Y181" s="1"/>
      <c r="Z181" s="1"/>
      <c r="AA181" s="1"/>
      <c r="AB181" s="1"/>
      <c r="AC181" s="14"/>
    </row>
    <row r="182" spans="24:29">
      <c r="X182" s="1"/>
      <c r="Y182" s="1"/>
      <c r="Z182" s="1"/>
      <c r="AA182" s="1"/>
      <c r="AB182" s="1"/>
      <c r="AC182" s="14"/>
    </row>
    <row r="183" spans="24:29">
      <c r="X183" s="1"/>
      <c r="Y183" s="1"/>
      <c r="Z183" s="1"/>
      <c r="AA183" s="1"/>
      <c r="AB183" s="1"/>
      <c r="AC183" s="14"/>
    </row>
    <row r="184" spans="24:29">
      <c r="X184" s="1"/>
      <c r="Y184" s="1"/>
      <c r="Z184" s="1"/>
      <c r="AA184" s="1"/>
      <c r="AB184" s="1"/>
      <c r="AC184" s="14"/>
    </row>
    <row r="185" spans="24:29">
      <c r="X185" s="1"/>
      <c r="Y185" s="1"/>
      <c r="Z185" s="1"/>
      <c r="AA185" s="1"/>
      <c r="AB185" s="1"/>
      <c r="AC185" s="14"/>
    </row>
    <row r="186" spans="24:29">
      <c r="X186" s="1"/>
      <c r="Y186" s="1"/>
      <c r="Z186" s="1"/>
      <c r="AA186" s="1"/>
      <c r="AB186" s="1"/>
      <c r="AC186" s="14"/>
    </row>
    <row r="187" spans="24:29">
      <c r="X187" s="1"/>
      <c r="Y187" s="1"/>
      <c r="Z187" s="1"/>
      <c r="AA187" s="1"/>
      <c r="AB187" s="1"/>
      <c r="AC187" s="14"/>
    </row>
    <row r="188" spans="24:29">
      <c r="X188" s="1"/>
      <c r="Y188" s="1"/>
      <c r="Z188" s="1"/>
      <c r="AA188" s="1"/>
      <c r="AB188" s="1"/>
      <c r="AC188" s="14"/>
    </row>
    <row r="189" spans="24:29">
      <c r="X189" s="1"/>
      <c r="Y189" s="1"/>
      <c r="Z189" s="1"/>
      <c r="AA189" s="1"/>
      <c r="AB189" s="1"/>
      <c r="AC189" s="14"/>
    </row>
    <row r="190" spans="24:29">
      <c r="X190" s="1"/>
      <c r="Y190" s="1"/>
      <c r="Z190" s="1"/>
      <c r="AA190" s="1"/>
      <c r="AB190" s="1"/>
      <c r="AC190" s="14"/>
    </row>
    <row r="191" spans="24:29">
      <c r="X191" s="1"/>
      <c r="Y191" s="1"/>
      <c r="Z191" s="1"/>
      <c r="AA191" s="1"/>
      <c r="AB191" s="1"/>
      <c r="AC191" s="14"/>
    </row>
    <row r="192" spans="24:29">
      <c r="X192" s="1"/>
      <c r="Y192" s="1"/>
      <c r="Z192" s="1"/>
      <c r="AA192" s="1"/>
      <c r="AB192" s="1"/>
      <c r="AC192" s="14"/>
    </row>
    <row r="193" spans="24:29">
      <c r="X193" s="1"/>
      <c r="Y193" s="1"/>
      <c r="Z193" s="1"/>
      <c r="AA193" s="1"/>
      <c r="AB193" s="1"/>
      <c r="AC193" s="14"/>
    </row>
    <row r="194" spans="24:29">
      <c r="X194" s="1"/>
      <c r="Y194" s="1"/>
      <c r="Z194" s="1"/>
      <c r="AA194" s="1"/>
      <c r="AB194" s="1"/>
      <c r="AC194" s="14"/>
    </row>
    <row r="195" spans="24:29">
      <c r="X195" s="1"/>
      <c r="Y195" s="1"/>
      <c r="Z195" s="1"/>
      <c r="AA195" s="1"/>
      <c r="AB195" s="1"/>
      <c r="AC195" s="14"/>
    </row>
    <row r="196" spans="24:29">
      <c r="X196" s="1"/>
      <c r="Y196" s="1"/>
      <c r="Z196" s="1"/>
      <c r="AA196" s="1"/>
      <c r="AB196" s="1"/>
      <c r="AC196" s="14"/>
    </row>
    <row r="197" spans="24:29">
      <c r="X197" s="1"/>
      <c r="Y197" s="1"/>
      <c r="Z197" s="1"/>
      <c r="AA197" s="1"/>
      <c r="AB197" s="1"/>
      <c r="AC197" s="14"/>
    </row>
    <row r="198" spans="24:29">
      <c r="X198" s="1"/>
      <c r="Y198" s="1"/>
      <c r="Z198" s="1"/>
      <c r="AA198" s="1"/>
      <c r="AB198" s="1"/>
      <c r="AC198" s="14"/>
    </row>
    <row r="199" spans="24:29">
      <c r="X199" s="1"/>
      <c r="Y199" s="1"/>
      <c r="Z199" s="1"/>
      <c r="AA199" s="1"/>
      <c r="AB199" s="1"/>
      <c r="AC199" s="14"/>
    </row>
    <row r="200" spans="24:29">
      <c r="X200" s="1"/>
      <c r="Y200" s="1"/>
      <c r="Z200" s="1"/>
      <c r="AA200" s="1"/>
      <c r="AB200" s="1"/>
      <c r="AC200" s="14"/>
    </row>
    <row r="201" spans="24:29">
      <c r="X201" s="1"/>
      <c r="Y201" s="1"/>
      <c r="Z201" s="1"/>
      <c r="AA201" s="1"/>
      <c r="AB201" s="1"/>
      <c r="AC201" s="14"/>
    </row>
    <row r="202" spans="24:29">
      <c r="X202" s="1"/>
      <c r="Y202" s="1"/>
      <c r="Z202" s="1"/>
      <c r="AA202" s="1"/>
      <c r="AB202" s="1"/>
      <c r="AC202" s="14"/>
    </row>
    <row r="203" spans="24:29">
      <c r="X203" s="1"/>
      <c r="Y203" s="1"/>
      <c r="Z203" s="1"/>
      <c r="AA203" s="1"/>
      <c r="AB203" s="1"/>
      <c r="AC203" s="14"/>
    </row>
    <row r="204" spans="24:29">
      <c r="X204" s="1"/>
      <c r="Y204" s="1"/>
      <c r="Z204" s="1"/>
      <c r="AA204" s="1"/>
      <c r="AB204" s="1"/>
      <c r="AC204" s="14"/>
    </row>
    <row r="205" spans="24:29">
      <c r="X205" s="1"/>
      <c r="Y205" s="1"/>
      <c r="Z205" s="1"/>
      <c r="AA205" s="1"/>
      <c r="AB205" s="1"/>
      <c r="AC205" s="14"/>
    </row>
    <row r="206" spans="24:29">
      <c r="X206" s="1"/>
      <c r="Y206" s="1"/>
      <c r="Z206" s="1"/>
      <c r="AA206" s="1"/>
      <c r="AB206" s="1"/>
      <c r="AC206" s="14"/>
    </row>
    <row r="207" spans="24:29">
      <c r="X207" s="1"/>
      <c r="Y207" s="1"/>
      <c r="Z207" s="1"/>
      <c r="AA207" s="1"/>
      <c r="AB207" s="1"/>
      <c r="AC207" s="14"/>
    </row>
    <row r="208" spans="24:29">
      <c r="X208" s="1"/>
      <c r="Y208" s="1"/>
      <c r="Z208" s="1"/>
      <c r="AA208" s="1"/>
      <c r="AB208" s="1"/>
      <c r="AC208" s="14"/>
    </row>
    <row r="209" spans="24:29">
      <c r="X209" s="1"/>
      <c r="Y209" s="1"/>
      <c r="Z209" s="1"/>
      <c r="AA209" s="1"/>
      <c r="AB209" s="1"/>
      <c r="AC209" s="14"/>
    </row>
    <row r="210" spans="24:29">
      <c r="X210" s="1"/>
      <c r="Y210" s="1"/>
      <c r="Z210" s="1"/>
      <c r="AA210" s="1"/>
      <c r="AB210" s="1"/>
      <c r="AC210" s="14"/>
    </row>
    <row r="211" spans="24:29">
      <c r="X211" s="14"/>
      <c r="Y211" s="14"/>
      <c r="Z211" s="14"/>
      <c r="AA211" s="14"/>
      <c r="AB211" s="14"/>
      <c r="AC211" s="14"/>
    </row>
    <row r="212" spans="24:29">
      <c r="X212" s="14"/>
      <c r="Y212" s="14"/>
      <c r="Z212" s="14"/>
      <c r="AA212" s="14"/>
      <c r="AB212" s="14"/>
      <c r="AC212" s="14"/>
    </row>
    <row r="213" spans="24:29">
      <c r="X213" s="14"/>
      <c r="Y213" s="14"/>
      <c r="Z213" s="14"/>
      <c r="AA213" s="14"/>
      <c r="AB213" s="14"/>
      <c r="AC213" s="14"/>
    </row>
    <row r="214" spans="24:29">
      <c r="X214" s="14"/>
      <c r="Y214" s="14"/>
      <c r="Z214" s="14"/>
      <c r="AA214" s="14"/>
      <c r="AB214" s="14"/>
      <c r="AC214" s="14"/>
    </row>
    <row r="215" spans="24:29">
      <c r="X215" s="14"/>
      <c r="Y215" s="14"/>
      <c r="Z215" s="14"/>
      <c r="AA215" s="14"/>
      <c r="AB215" s="14"/>
      <c r="AC215" s="14"/>
    </row>
    <row r="216" spans="24:29">
      <c r="X216" s="14"/>
      <c r="Y216" s="14"/>
      <c r="Z216" s="14"/>
      <c r="AA216" s="14"/>
      <c r="AB216" s="14"/>
      <c r="AC216" s="14"/>
    </row>
    <row r="217" spans="24:29">
      <c r="X217" s="14"/>
      <c r="Y217" s="14"/>
      <c r="Z217" s="14"/>
      <c r="AA217" s="14"/>
      <c r="AB217" s="14"/>
      <c r="AC217" s="14"/>
    </row>
    <row r="218" spans="24:29">
      <c r="X218" s="14"/>
      <c r="Y218" s="14"/>
      <c r="Z218" s="14"/>
      <c r="AA218" s="14"/>
      <c r="AB218" s="14"/>
      <c r="AC218" s="14"/>
    </row>
    <row r="219" spans="24:29">
      <c r="X219" s="14"/>
      <c r="Y219" s="14"/>
      <c r="Z219" s="14"/>
      <c r="AA219" s="14"/>
      <c r="AB219" s="14"/>
      <c r="AC219" s="14"/>
    </row>
    <row r="220" spans="24:29">
      <c r="X220" s="14"/>
      <c r="Y220" s="14"/>
      <c r="Z220" s="14"/>
      <c r="AA220" s="14"/>
      <c r="AB220" s="14"/>
      <c r="AC220" s="14"/>
    </row>
    <row r="221" spans="24:29">
      <c r="X221" s="14"/>
      <c r="Y221" s="14"/>
      <c r="Z221" s="14"/>
      <c r="AA221" s="14"/>
      <c r="AB221" s="14"/>
      <c r="AC221" s="14"/>
    </row>
    <row r="222" spans="24:29">
      <c r="X222" s="14"/>
      <c r="Y222" s="14"/>
      <c r="Z222" s="14"/>
      <c r="AA222" s="14"/>
      <c r="AB222" s="14"/>
      <c r="AC222" s="14"/>
    </row>
    <row r="223" spans="24:29">
      <c r="X223" s="14"/>
      <c r="Y223" s="14"/>
      <c r="Z223" s="14"/>
      <c r="AA223" s="14"/>
      <c r="AB223" s="14"/>
      <c r="AC223" s="14"/>
    </row>
    <row r="224" spans="24:29">
      <c r="X224" s="14"/>
      <c r="Y224" s="14"/>
      <c r="Z224" s="14"/>
      <c r="AA224" s="14"/>
      <c r="AB224" s="14"/>
      <c r="AC224" s="14"/>
    </row>
    <row r="225" spans="24:29">
      <c r="X225" s="14"/>
      <c r="Y225" s="14"/>
      <c r="Z225" s="14"/>
      <c r="AA225" s="14"/>
      <c r="AB225" s="14"/>
      <c r="AC225" s="14"/>
    </row>
    <row r="226" spans="24:29">
      <c r="X226" s="14"/>
      <c r="Y226" s="14"/>
      <c r="Z226" s="14"/>
      <c r="AA226" s="14"/>
      <c r="AB226" s="14"/>
      <c r="AC226" s="14"/>
    </row>
    <row r="227" spans="24:29">
      <c r="X227" s="14"/>
      <c r="Y227" s="14"/>
      <c r="Z227" s="14"/>
      <c r="AA227" s="14"/>
      <c r="AB227" s="14"/>
      <c r="AC227" s="14"/>
    </row>
    <row r="228" spans="24:29">
      <c r="X228" s="14"/>
      <c r="Y228" s="14"/>
      <c r="Z228" s="14"/>
      <c r="AA228" s="14"/>
      <c r="AB228" s="14"/>
      <c r="AC228" s="14"/>
    </row>
    <row r="229" spans="24:29">
      <c r="X229" s="14"/>
      <c r="Y229" s="14"/>
      <c r="Z229" s="14"/>
      <c r="AA229" s="14"/>
      <c r="AB229" s="14"/>
      <c r="AC229" s="14"/>
    </row>
    <row r="230" spans="24:29">
      <c r="X230" s="14"/>
      <c r="Y230" s="14"/>
      <c r="Z230" s="14"/>
      <c r="AA230" s="14"/>
      <c r="AB230" s="14"/>
      <c r="AC230" s="14"/>
    </row>
    <row r="231" spans="24:29">
      <c r="X231" s="14"/>
      <c r="Y231" s="14"/>
      <c r="Z231" s="14"/>
      <c r="AA231" s="14"/>
      <c r="AB231" s="14"/>
      <c r="AC231" s="14"/>
    </row>
    <row r="232" spans="24:29">
      <c r="X232" s="14"/>
      <c r="Y232" s="14"/>
      <c r="Z232" s="14"/>
      <c r="AA232" s="14"/>
      <c r="AB232" s="14"/>
      <c r="AC232" s="14"/>
    </row>
    <row r="233" spans="24:29">
      <c r="X233" s="14"/>
      <c r="Y233" s="14"/>
      <c r="Z233" s="14"/>
      <c r="AA233" s="14"/>
      <c r="AB233" s="14"/>
      <c r="AC233" s="14"/>
    </row>
    <row r="234" spans="24:29">
      <c r="X234" s="14"/>
      <c r="Y234" s="14"/>
      <c r="Z234" s="14"/>
      <c r="AA234" s="14"/>
      <c r="AB234" s="14"/>
      <c r="AC234" s="14"/>
    </row>
    <row r="235" spans="24:29">
      <c r="X235" s="14"/>
      <c r="Y235" s="14"/>
      <c r="Z235" s="14"/>
      <c r="AA235" s="14"/>
      <c r="AB235" s="14"/>
      <c r="AC235" s="14"/>
    </row>
    <row r="236" spans="24:29">
      <c r="X236" s="14"/>
      <c r="Y236" s="14"/>
      <c r="Z236" s="14"/>
      <c r="AA236" s="14"/>
      <c r="AB236" s="14"/>
      <c r="AC236" s="14"/>
    </row>
    <row r="237" spans="24:29">
      <c r="X237" s="14"/>
      <c r="Y237" s="14"/>
      <c r="Z237" s="14"/>
      <c r="AA237" s="14"/>
      <c r="AB237" s="14"/>
      <c r="AC237" s="14"/>
    </row>
    <row r="238" spans="24:29">
      <c r="X238" s="14"/>
      <c r="Y238" s="14"/>
      <c r="Z238" s="14"/>
      <c r="AA238" s="14"/>
      <c r="AB238" s="14"/>
      <c r="AC238" s="14"/>
    </row>
    <row r="239" spans="24:29">
      <c r="X239" s="14"/>
      <c r="Y239" s="14"/>
      <c r="Z239" s="14"/>
      <c r="AA239" s="14"/>
      <c r="AB239" s="14"/>
      <c r="AC239" s="14"/>
    </row>
    <row r="240" spans="24:29">
      <c r="X240" s="14"/>
      <c r="Y240" s="14"/>
      <c r="Z240" s="14"/>
      <c r="AA240" s="14"/>
      <c r="AB240" s="14"/>
      <c r="AC240" s="14"/>
    </row>
    <row r="241" spans="24:29">
      <c r="X241" s="14"/>
      <c r="Y241" s="14"/>
      <c r="Z241" s="14"/>
      <c r="AA241" s="14"/>
      <c r="AB241" s="14"/>
      <c r="AC241" s="14"/>
    </row>
    <row r="242" spans="24:29">
      <c r="X242" s="14"/>
      <c r="Y242" s="14"/>
      <c r="Z242" s="14"/>
      <c r="AA242" s="14"/>
      <c r="AB242" s="14"/>
      <c r="AC242" s="14"/>
    </row>
    <row r="243" spans="24:29">
      <c r="X243" s="14"/>
      <c r="Y243" s="14"/>
      <c r="Z243" s="14"/>
      <c r="AA243" s="14"/>
      <c r="AB243" s="14"/>
      <c r="AC243" s="14"/>
    </row>
    <row r="244" spans="24:29">
      <c r="X244" s="14"/>
      <c r="Y244" s="14"/>
      <c r="Z244" s="14"/>
      <c r="AA244" s="14"/>
      <c r="AB244" s="14"/>
      <c r="AC244" s="14"/>
    </row>
    <row r="245" spans="24:29">
      <c r="X245" s="14"/>
      <c r="Y245" s="14"/>
      <c r="Z245" s="14"/>
      <c r="AA245" s="14"/>
      <c r="AB245" s="14"/>
      <c r="AC245" s="14"/>
    </row>
    <row r="246" spans="24:29">
      <c r="X246" s="14"/>
      <c r="Y246" s="14"/>
      <c r="Z246" s="14"/>
      <c r="AA246" s="14"/>
      <c r="AB246" s="14"/>
      <c r="AC246" s="14"/>
    </row>
    <row r="247" spans="24:29">
      <c r="X247" s="14"/>
      <c r="Y247" s="14"/>
      <c r="Z247" s="14"/>
      <c r="AA247" s="14"/>
      <c r="AB247" s="14"/>
      <c r="AC247" s="14"/>
    </row>
    <row r="248" spans="24:29">
      <c r="X248" s="14"/>
      <c r="Y248" s="14"/>
      <c r="Z248" s="14"/>
      <c r="AA248" s="14"/>
      <c r="AB248" s="14"/>
      <c r="AC248" s="14"/>
    </row>
    <row r="249" spans="24:29">
      <c r="X249" s="14"/>
      <c r="Y249" s="14"/>
      <c r="Z249" s="14"/>
      <c r="AA249" s="14"/>
      <c r="AB249" s="14"/>
      <c r="AC249" s="14"/>
    </row>
    <row r="250" spans="24:29">
      <c r="X250" s="14"/>
      <c r="Y250" s="14"/>
      <c r="Z250" s="14"/>
      <c r="AA250" s="14"/>
      <c r="AB250" s="14"/>
      <c r="AC250" s="14"/>
    </row>
    <row r="251" spans="24:29">
      <c r="X251" s="14"/>
      <c r="Y251" s="14"/>
      <c r="Z251" s="14"/>
      <c r="AA251" s="14"/>
      <c r="AB251" s="14"/>
      <c r="AC251" s="14"/>
    </row>
    <row r="252" spans="24:29">
      <c r="X252" s="14"/>
      <c r="Y252" s="14"/>
      <c r="Z252" s="14"/>
      <c r="AA252" s="14"/>
      <c r="AB252" s="14"/>
      <c r="AC252" s="14"/>
    </row>
    <row r="253" spans="24:29">
      <c r="X253" s="14"/>
      <c r="Y253" s="14"/>
      <c r="Z253" s="14"/>
      <c r="AA253" s="14"/>
      <c r="AB253" s="14"/>
      <c r="AC253" s="14"/>
    </row>
    <row r="254" spans="24:29">
      <c r="X254" s="14"/>
      <c r="Y254" s="14"/>
      <c r="Z254" s="14"/>
      <c r="AA254" s="14"/>
      <c r="AB254" s="14"/>
      <c r="AC254" s="14"/>
    </row>
    <row r="255" spans="24:29">
      <c r="X255" s="14"/>
      <c r="Y255" s="14"/>
      <c r="Z255" s="14"/>
      <c r="AA255" s="14"/>
      <c r="AB255" s="14"/>
      <c r="AC255" s="14"/>
    </row>
    <row r="256" spans="24:29">
      <c r="X256" s="14"/>
      <c r="Y256" s="14"/>
      <c r="Z256" s="14"/>
      <c r="AA256" s="14"/>
      <c r="AB256" s="14"/>
      <c r="AC256" s="14"/>
    </row>
    <row r="257" spans="24:29">
      <c r="X257" s="14"/>
      <c r="Y257" s="14"/>
      <c r="Z257" s="14"/>
      <c r="AA257" s="14"/>
      <c r="AB257" s="14"/>
      <c r="AC257" s="14"/>
    </row>
    <row r="258" spans="24:29">
      <c r="X258" s="14"/>
      <c r="Y258" s="14"/>
      <c r="Z258" s="14"/>
      <c r="AA258" s="14"/>
      <c r="AB258" s="14"/>
      <c r="AC258" s="14"/>
    </row>
    <row r="259" spans="24:29">
      <c r="X259" s="14"/>
      <c r="Y259" s="14"/>
      <c r="Z259" s="14"/>
      <c r="AA259" s="14"/>
      <c r="AB259" s="14"/>
      <c r="AC259" s="14"/>
    </row>
    <row r="260" spans="24:29">
      <c r="X260" s="14"/>
      <c r="Y260" s="14"/>
      <c r="Z260" s="14"/>
      <c r="AA260" s="14"/>
      <c r="AB260" s="14"/>
      <c r="AC260" s="14"/>
    </row>
    <row r="261" spans="24:29">
      <c r="X261" s="14"/>
      <c r="Y261" s="14"/>
      <c r="Z261" s="14"/>
      <c r="AA261" s="14"/>
      <c r="AB261" s="14"/>
      <c r="AC261" s="14"/>
    </row>
    <row r="262" spans="24:29">
      <c r="X262" s="14"/>
      <c r="Y262" s="14"/>
      <c r="Z262" s="14"/>
      <c r="AA262" s="14"/>
      <c r="AB262" s="14"/>
      <c r="AC262" s="14"/>
    </row>
    <row r="263" spans="24:29">
      <c r="X263" s="14"/>
      <c r="Y263" s="14"/>
      <c r="Z263" s="14"/>
      <c r="AA263" s="14"/>
      <c r="AB263" s="14"/>
      <c r="AC263" s="14"/>
    </row>
    <row r="264" spans="24:29">
      <c r="X264" s="14"/>
      <c r="Y264" s="14"/>
      <c r="Z264" s="14"/>
      <c r="AA264" s="14"/>
      <c r="AB264" s="14"/>
      <c r="AC264" s="14"/>
    </row>
    <row r="265" spans="24:29">
      <c r="X265" s="14"/>
      <c r="Y265" s="14"/>
      <c r="Z265" s="14"/>
      <c r="AA265" s="14"/>
      <c r="AB265" s="14"/>
      <c r="AC265" s="14"/>
    </row>
    <row r="266" spans="24:29">
      <c r="X266" s="14"/>
      <c r="Y266" s="14"/>
      <c r="Z266" s="14"/>
      <c r="AA266" s="14"/>
      <c r="AB266" s="14"/>
      <c r="AC266" s="14"/>
    </row>
    <row r="267" spans="24:29">
      <c r="X267" s="14"/>
      <c r="Y267" s="14"/>
      <c r="Z267" s="14"/>
      <c r="AA267" s="14"/>
      <c r="AB267" s="14"/>
      <c r="AC267" s="14"/>
    </row>
    <row r="268" spans="24:29">
      <c r="X268" s="14"/>
      <c r="Y268" s="14"/>
      <c r="Z268" s="14"/>
      <c r="AA268" s="14"/>
      <c r="AB268" s="14"/>
      <c r="AC268" s="14"/>
    </row>
    <row r="269" spans="24:29">
      <c r="X269" s="14"/>
      <c r="Y269" s="14"/>
      <c r="Z269" s="14"/>
      <c r="AA269" s="14"/>
      <c r="AB269" s="14"/>
      <c r="AC269" s="14"/>
    </row>
    <row r="270" spans="24:29">
      <c r="X270" s="14"/>
      <c r="Y270" s="14"/>
      <c r="Z270" s="14"/>
      <c r="AA270" s="14"/>
      <c r="AB270" s="14"/>
      <c r="AC270" s="14"/>
    </row>
    <row r="271" spans="24:29">
      <c r="X271" s="14"/>
      <c r="Y271" s="14"/>
      <c r="Z271" s="14"/>
      <c r="AA271" s="14"/>
      <c r="AB271" s="14"/>
      <c r="AC271" s="14"/>
    </row>
    <row r="272" spans="24:29">
      <c r="X272" s="14"/>
      <c r="Y272" s="14"/>
      <c r="Z272" s="14"/>
      <c r="AA272" s="14"/>
      <c r="AB272" s="14"/>
      <c r="AC272" s="14"/>
    </row>
    <row r="273" spans="24:29">
      <c r="X273" s="14"/>
      <c r="Y273" s="14"/>
      <c r="Z273" s="14"/>
      <c r="AA273" s="14"/>
      <c r="AB273" s="14"/>
      <c r="AC273" s="14"/>
    </row>
    <row r="274" spans="24:29">
      <c r="X274" s="14"/>
      <c r="Y274" s="14"/>
      <c r="Z274" s="14"/>
      <c r="AA274" s="14"/>
      <c r="AB274" s="14"/>
      <c r="AC274" s="14"/>
    </row>
    <row r="275" spans="24:29">
      <c r="X275" s="14"/>
      <c r="Y275" s="14"/>
      <c r="Z275" s="14"/>
      <c r="AA275" s="14"/>
      <c r="AB275" s="14"/>
      <c r="AC275" s="14"/>
    </row>
    <row r="276" spans="24:29">
      <c r="X276" s="14"/>
      <c r="Y276" s="14"/>
      <c r="Z276" s="14"/>
      <c r="AA276" s="14"/>
      <c r="AB276" s="14"/>
      <c r="AC276" s="14"/>
    </row>
    <row r="277" spans="24:29">
      <c r="X277" s="14"/>
      <c r="Y277" s="14"/>
      <c r="Z277" s="14"/>
      <c r="AA277" s="14"/>
      <c r="AB277" s="14"/>
      <c r="AC277" s="14"/>
    </row>
    <row r="278" spans="24:29">
      <c r="X278" s="14"/>
      <c r="Y278" s="14"/>
      <c r="Z278" s="14"/>
      <c r="AA278" s="14"/>
      <c r="AB278" s="14"/>
      <c r="AC278" s="14"/>
    </row>
    <row r="279" spans="24:29">
      <c r="X279" s="14"/>
      <c r="Y279" s="14"/>
      <c r="Z279" s="14"/>
      <c r="AA279" s="14"/>
      <c r="AB279" s="14"/>
      <c r="AC279" s="14"/>
    </row>
    <row r="280" spans="24:29">
      <c r="X280" s="14"/>
      <c r="Y280" s="14"/>
      <c r="Z280" s="14"/>
      <c r="AA280" s="14"/>
      <c r="AB280" s="14"/>
      <c r="AC280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327"/>
  <sheetViews>
    <sheetView zoomScale="78" zoomScaleNormal="78" workbookViewId="0">
      <pane xSplit="12" ySplit="9" topLeftCell="M10" activePane="bottomRight" state="frozen"/>
      <selection pane="topRight" activeCell="N1" sqref="N1"/>
      <selection pane="bottomLeft" activeCell="A10" sqref="A10"/>
      <selection pane="bottomRight" activeCell="E26" sqref="E26"/>
    </sheetView>
  </sheetViews>
  <sheetFormatPr baseColWidth="10" defaultRowHeight="15.6"/>
  <cols>
    <col min="1" max="1" width="3.08984375" customWidth="1"/>
    <col min="2" max="2" width="5.08984375" customWidth="1"/>
    <col min="3" max="3" width="3.36328125" customWidth="1"/>
    <col min="4" max="4" width="4.36328125" customWidth="1"/>
    <col min="5" max="5" width="11.36328125" customWidth="1"/>
    <col min="6" max="6" width="7.08984375" style="454" customWidth="1"/>
    <col min="7" max="7" width="6.90625" style="454" customWidth="1"/>
    <col min="8" max="8" width="5.54296875" customWidth="1"/>
    <col min="9" max="9" width="1.81640625" customWidth="1"/>
    <col min="10" max="10" width="4.54296875" style="67" customWidth="1"/>
    <col min="11" max="11" width="4.90625" customWidth="1"/>
    <col min="12" max="12" width="5.6328125" style="67" customWidth="1"/>
    <col min="13" max="13" width="5.90625" customWidth="1"/>
    <col min="14" max="14" width="5.08984375" customWidth="1"/>
    <col min="15" max="15" width="2.54296875" customWidth="1"/>
    <col min="16" max="16" width="6.453125" style="19" customWidth="1"/>
    <col min="17" max="17" width="7.54296875" style="11" customWidth="1"/>
    <col min="18" max="18" width="2.36328125" style="11" customWidth="1"/>
    <col min="19" max="19" width="6.1796875" customWidth="1"/>
    <col min="20" max="20" width="6" customWidth="1"/>
    <col min="21" max="21" width="5.08984375" style="11" customWidth="1"/>
    <col min="22" max="22" width="5.1796875" style="11" customWidth="1"/>
    <col min="23" max="23" width="5.36328125" style="11" customWidth="1"/>
    <col min="24" max="24" width="6" style="11" customWidth="1"/>
    <col min="25" max="25" width="5.90625" customWidth="1"/>
    <col min="26" max="27" width="5.1796875" style="11" customWidth="1"/>
    <col min="28" max="28" width="5.08984375" style="11" customWidth="1"/>
    <col min="29" max="29" width="6.81640625" style="11" customWidth="1"/>
    <col min="30" max="30" width="5.453125" customWidth="1"/>
    <col min="31" max="31" width="7.36328125" customWidth="1"/>
    <col min="32" max="32" width="7.54296875" style="11" customWidth="1"/>
    <col min="33" max="33" width="7.54296875" style="67" customWidth="1"/>
    <col min="34" max="34" width="9" customWidth="1"/>
    <col min="35" max="35" width="7.36328125" customWidth="1"/>
    <col min="36" max="36" width="6.90625" style="67" customWidth="1"/>
    <col min="37" max="37" width="7.1796875" customWidth="1"/>
    <col min="38" max="38" width="6.90625" customWidth="1"/>
    <col min="39" max="41" width="11.54296875" style="67"/>
    <col min="42" max="42" width="9.08984375" customWidth="1"/>
    <col min="48" max="48" width="14" customWidth="1"/>
    <col min="49" max="49" width="12.54296875" customWidth="1"/>
    <col min="50" max="50" width="10.90625" customWidth="1"/>
  </cols>
  <sheetData>
    <row r="1" spans="1:48">
      <c r="A1" s="43"/>
      <c r="B1" s="43"/>
      <c r="C1" s="43"/>
      <c r="D1" s="43"/>
      <c r="E1" s="43"/>
      <c r="F1" s="464"/>
      <c r="G1" s="464"/>
      <c r="H1" s="43"/>
      <c r="I1" s="43"/>
      <c r="J1" s="64"/>
      <c r="K1" s="43"/>
      <c r="L1" s="64"/>
      <c r="M1" s="43"/>
      <c r="N1" s="43"/>
      <c r="O1" s="43"/>
      <c r="P1" s="74"/>
      <c r="Q1" s="73"/>
      <c r="R1" s="73"/>
      <c r="S1" s="43"/>
      <c r="T1" s="43"/>
      <c r="U1" s="73"/>
      <c r="V1" s="73"/>
      <c r="W1" s="73"/>
      <c r="X1" s="73"/>
      <c r="Y1" s="43"/>
      <c r="Z1" s="73"/>
      <c r="AA1" s="73"/>
      <c r="AB1" s="73"/>
      <c r="AC1" s="73"/>
      <c r="AD1" s="43"/>
      <c r="AE1" s="43"/>
      <c r="AF1" s="73"/>
      <c r="AG1" s="64"/>
      <c r="AH1" s="43"/>
      <c r="AI1" s="4"/>
      <c r="AJ1" s="4"/>
      <c r="AK1" s="4"/>
      <c r="AL1" s="4"/>
      <c r="AM1" s="4"/>
      <c r="AN1"/>
      <c r="AO1"/>
    </row>
    <row r="2" spans="1:48" s="182" customFormat="1" ht="31.8">
      <c r="A2" s="150"/>
      <c r="B2" s="150"/>
      <c r="C2" s="150"/>
      <c r="D2" s="150"/>
      <c r="E2" s="150" t="s">
        <v>42</v>
      </c>
      <c r="F2" s="472"/>
      <c r="G2" s="472"/>
      <c r="H2" s="150"/>
      <c r="I2" s="150"/>
      <c r="J2" s="181"/>
      <c r="K2" s="150"/>
      <c r="L2" s="181"/>
      <c r="M2" s="150"/>
      <c r="N2" s="150"/>
      <c r="O2" s="150"/>
      <c r="P2" s="183"/>
      <c r="Q2" s="183"/>
      <c r="R2" s="183"/>
      <c r="S2" s="150"/>
      <c r="T2" s="150" t="str">
        <f>+År!B2</f>
        <v>UNG KU</v>
      </c>
      <c r="U2" s="183"/>
      <c r="V2" s="183"/>
      <c r="W2" s="183"/>
      <c r="X2" s="183"/>
      <c r="Y2" s="150"/>
      <c r="Z2" s="183"/>
      <c r="AA2" s="183"/>
      <c r="AB2" s="183"/>
      <c r="AC2" s="183"/>
      <c r="AD2" s="150"/>
      <c r="AE2" s="150"/>
      <c r="AF2" s="183"/>
      <c r="AG2" s="181"/>
      <c r="AH2" s="150"/>
      <c r="AI2" s="4"/>
      <c r="AJ2" s="4"/>
      <c r="AK2" s="4"/>
      <c r="AL2" s="4"/>
      <c r="AM2" s="4"/>
      <c r="AN2"/>
      <c r="AO2"/>
      <c r="AP2"/>
      <c r="AQ2"/>
      <c r="AR2"/>
      <c r="AS2"/>
      <c r="AT2"/>
    </row>
    <row r="3" spans="1:48">
      <c r="A3" s="43"/>
      <c r="B3" s="43"/>
      <c r="C3" s="43"/>
      <c r="D3" s="43"/>
      <c r="E3" s="43"/>
      <c r="F3" s="464"/>
      <c r="G3" s="464"/>
      <c r="H3" s="43"/>
      <c r="I3" s="43"/>
      <c r="J3" s="64"/>
      <c r="K3" s="43"/>
      <c r="L3" s="64"/>
      <c r="M3" s="43"/>
      <c r="N3" s="43"/>
      <c r="O3" s="43"/>
      <c r="P3" s="74"/>
      <c r="Q3" s="73"/>
      <c r="R3" s="73"/>
      <c r="S3" s="43"/>
      <c r="T3" s="43"/>
      <c r="U3" s="73"/>
      <c r="V3" s="73"/>
      <c r="W3" s="73"/>
      <c r="X3" s="73"/>
      <c r="Y3" s="43"/>
      <c r="Z3" s="73"/>
      <c r="AA3" s="73"/>
      <c r="AB3" s="73"/>
      <c r="AC3" s="73"/>
      <c r="AD3" s="43"/>
      <c r="AE3" s="43"/>
      <c r="AF3" s="73"/>
      <c r="AG3" s="64"/>
      <c r="AH3" s="43"/>
      <c r="AI3" s="4"/>
      <c r="AJ3" s="4"/>
      <c r="AK3" s="4"/>
      <c r="AL3" s="4"/>
      <c r="AM3" s="4"/>
      <c r="AN3"/>
      <c r="AO3"/>
    </row>
    <row r="4" spans="1:48" ht="30">
      <c r="A4" s="43"/>
      <c r="B4" s="43"/>
      <c r="C4" s="43"/>
      <c r="D4" s="43"/>
      <c r="E4" s="43"/>
      <c r="F4" s="468" t="s">
        <v>7</v>
      </c>
      <c r="G4" s="473">
        <f>+År!P2</f>
        <v>52</v>
      </c>
      <c r="H4" s="43"/>
      <c r="I4" s="43"/>
      <c r="J4" s="239"/>
      <c r="K4" s="143"/>
      <c r="L4" s="239"/>
      <c r="M4" s="143"/>
      <c r="N4" s="143"/>
      <c r="O4" s="143"/>
      <c r="P4" s="74"/>
      <c r="Q4" s="73"/>
      <c r="R4" s="73"/>
      <c r="S4" s="143"/>
      <c r="T4" s="138"/>
      <c r="U4" s="399"/>
      <c r="V4" s="144" t="s">
        <v>417</v>
      </c>
      <c r="W4" s="226"/>
      <c r="X4" s="226"/>
      <c r="Y4" s="73"/>
      <c r="Z4" s="580">
        <f>SUM(G10:G37)</f>
        <v>45246</v>
      </c>
      <c r="AA4" s="580"/>
      <c r="AB4" s="580"/>
      <c r="AC4" s="73"/>
      <c r="AD4" s="73"/>
      <c r="AE4" s="226"/>
      <c r="AF4" s="43"/>
      <c r="AG4" s="43"/>
      <c r="AH4" s="43"/>
      <c r="AI4" s="4"/>
      <c r="AJ4" s="4"/>
      <c r="AM4"/>
      <c r="AN4"/>
      <c r="AO4"/>
      <c r="AR4" s="2"/>
      <c r="AS4" s="5"/>
      <c r="AT4" s="5"/>
    </row>
    <row r="5" spans="1:48" ht="21">
      <c r="A5" s="49"/>
      <c r="B5" s="49"/>
      <c r="C5" s="43"/>
      <c r="D5" s="49"/>
      <c r="E5" s="46"/>
      <c r="F5" s="464"/>
      <c r="G5" s="464"/>
      <c r="H5" s="43"/>
      <c r="I5" s="43"/>
      <c r="J5" s="240"/>
      <c r="K5" s="43"/>
      <c r="L5" s="204"/>
      <c r="M5" s="43"/>
      <c r="N5" s="43"/>
      <c r="O5" s="43"/>
      <c r="P5" s="74"/>
      <c r="Q5" s="73"/>
      <c r="R5" s="73"/>
      <c r="S5" s="43"/>
      <c r="T5" s="43"/>
      <c r="U5" s="73"/>
      <c r="V5" s="73"/>
      <c r="W5" s="73"/>
      <c r="X5" s="73"/>
      <c r="Y5" s="43"/>
      <c r="Z5" s="73"/>
      <c r="AA5" s="73"/>
      <c r="AB5" s="73"/>
      <c r="AC5" s="73"/>
      <c r="AD5" s="43"/>
      <c r="AE5" s="43"/>
      <c r="AF5" s="73"/>
      <c r="AG5" s="64"/>
      <c r="AH5" s="43"/>
      <c r="AI5" s="4"/>
      <c r="AJ5" s="4"/>
      <c r="AK5" s="4"/>
      <c r="AL5" s="4"/>
      <c r="AM5" s="4"/>
      <c r="AN5"/>
      <c r="AO5"/>
      <c r="AU5" s="5"/>
      <c r="AV5" s="5"/>
    </row>
    <row r="6" spans="1:48" ht="15.75" customHeight="1">
      <c r="A6" s="49"/>
      <c r="B6" s="49"/>
      <c r="C6" s="43"/>
      <c r="D6" s="49"/>
      <c r="E6" s="46"/>
      <c r="F6" s="464"/>
      <c r="G6" s="464"/>
      <c r="H6" s="43"/>
      <c r="I6" s="43"/>
      <c r="J6" s="240"/>
      <c r="K6" s="43"/>
      <c r="L6" s="204"/>
      <c r="M6" s="43"/>
      <c r="N6" s="43"/>
      <c r="O6" s="43"/>
      <c r="P6" s="74"/>
      <c r="Q6" s="73"/>
      <c r="R6" s="73"/>
      <c r="S6" s="43"/>
      <c r="T6" s="43"/>
      <c r="U6" s="73"/>
      <c r="V6" s="73"/>
      <c r="W6" s="73"/>
      <c r="X6" s="73"/>
      <c r="Y6" s="49" t="s">
        <v>531</v>
      </c>
      <c r="Z6" s="73"/>
      <c r="AA6" s="171" t="s">
        <v>403</v>
      </c>
      <c r="AB6" s="73"/>
      <c r="AC6" s="73"/>
      <c r="AD6" s="43"/>
      <c r="AE6" s="43"/>
      <c r="AF6" s="74" t="s">
        <v>477</v>
      </c>
      <c r="AG6" s="65" t="s">
        <v>4</v>
      </c>
      <c r="AH6" s="43"/>
      <c r="AI6" s="4"/>
      <c r="AJ6" s="4"/>
      <c r="AK6" s="4"/>
      <c r="AL6" s="4"/>
      <c r="AM6" s="4"/>
      <c r="AN6"/>
      <c r="AO6"/>
      <c r="AU6" s="5"/>
      <c r="AV6" s="5"/>
    </row>
    <row r="7" spans="1:48" ht="18" customHeight="1">
      <c r="A7" s="49"/>
      <c r="B7" s="49"/>
      <c r="C7" s="43"/>
      <c r="D7" s="49"/>
      <c r="E7" s="46"/>
      <c r="F7" s="468" t="s">
        <v>4</v>
      </c>
      <c r="G7" s="464"/>
      <c r="H7" s="43"/>
      <c r="I7" s="43"/>
      <c r="J7" s="240"/>
      <c r="K7" s="43"/>
      <c r="L7" s="204"/>
      <c r="M7" s="49" t="s">
        <v>24</v>
      </c>
      <c r="N7" s="43"/>
      <c r="O7" s="43"/>
      <c r="P7" s="74"/>
      <c r="Q7" s="73"/>
      <c r="R7" s="73"/>
      <c r="S7" s="43"/>
      <c r="T7" s="43"/>
      <c r="U7" s="73"/>
      <c r="V7" s="73"/>
      <c r="W7" s="74" t="s">
        <v>403</v>
      </c>
      <c r="X7" s="74" t="s">
        <v>403</v>
      </c>
      <c r="Y7" s="49" t="s">
        <v>550</v>
      </c>
      <c r="Z7" s="73"/>
      <c r="AA7" s="289" t="s">
        <v>489</v>
      </c>
      <c r="AB7" s="171" t="s">
        <v>403</v>
      </c>
      <c r="AC7" s="74" t="s">
        <v>423</v>
      </c>
      <c r="AD7" s="43"/>
      <c r="AE7" s="43"/>
      <c r="AF7" s="74" t="s">
        <v>570</v>
      </c>
      <c r="AG7" s="65" t="s">
        <v>10</v>
      </c>
      <c r="AH7" s="43"/>
      <c r="AI7" s="4"/>
      <c r="AJ7" s="4"/>
      <c r="AK7" s="4"/>
      <c r="AL7" s="4"/>
      <c r="AM7" s="4"/>
      <c r="AN7"/>
      <c r="AO7"/>
      <c r="AU7" s="5"/>
      <c r="AV7" s="5"/>
    </row>
    <row r="8" spans="1:48">
      <c r="A8" s="46"/>
      <c r="B8" s="46"/>
      <c r="C8" s="46"/>
      <c r="D8" s="46"/>
      <c r="E8" s="46"/>
      <c r="F8" s="468" t="s">
        <v>475</v>
      </c>
      <c r="G8" s="468" t="s">
        <v>4</v>
      </c>
      <c r="H8" s="121"/>
      <c r="I8" s="121"/>
      <c r="J8" s="65" t="s">
        <v>4</v>
      </c>
      <c r="K8" s="121"/>
      <c r="L8" s="65" t="s">
        <v>1</v>
      </c>
      <c r="M8" s="50" t="s">
        <v>0</v>
      </c>
      <c r="N8" s="121"/>
      <c r="O8" s="43"/>
      <c r="P8" s="421" t="s">
        <v>24</v>
      </c>
      <c r="Q8" s="421" t="s">
        <v>24</v>
      </c>
      <c r="R8" s="73"/>
      <c r="S8" s="121" t="s">
        <v>24</v>
      </c>
      <c r="T8" s="121"/>
      <c r="U8" s="74" t="s">
        <v>24</v>
      </c>
      <c r="V8" s="289"/>
      <c r="W8" s="74" t="s">
        <v>534</v>
      </c>
      <c r="X8" s="74" t="s">
        <v>487</v>
      </c>
      <c r="Y8" s="50" t="s">
        <v>483</v>
      </c>
      <c r="Z8" s="289"/>
      <c r="AA8" s="289" t="s">
        <v>470</v>
      </c>
      <c r="AB8" s="74" t="s">
        <v>558</v>
      </c>
      <c r="AC8" s="74" t="s">
        <v>416</v>
      </c>
      <c r="AD8" s="49" t="s">
        <v>539</v>
      </c>
      <c r="AE8" s="49" t="s">
        <v>414</v>
      </c>
      <c r="AF8" s="74" t="s">
        <v>70</v>
      </c>
      <c r="AG8" s="65" t="s">
        <v>70</v>
      </c>
      <c r="AH8" s="43"/>
      <c r="AI8" s="4"/>
      <c r="AJ8" s="4"/>
      <c r="AK8" s="4"/>
      <c r="AL8" s="4"/>
      <c r="AM8" s="4"/>
      <c r="AN8"/>
      <c r="AO8"/>
    </row>
    <row r="9" spans="1:48">
      <c r="A9" s="43"/>
      <c r="B9" s="49" t="s">
        <v>89</v>
      </c>
      <c r="C9" s="49" t="s">
        <v>428</v>
      </c>
      <c r="D9" s="49" t="s">
        <v>433</v>
      </c>
      <c r="E9" s="46"/>
      <c r="F9" s="469" t="s">
        <v>476</v>
      </c>
      <c r="G9" s="469" t="s">
        <v>10</v>
      </c>
      <c r="H9" s="121" t="s">
        <v>533</v>
      </c>
      <c r="I9" s="122"/>
      <c r="J9" s="87" t="s">
        <v>403</v>
      </c>
      <c r="K9" s="121" t="s">
        <v>533</v>
      </c>
      <c r="L9" s="87" t="s">
        <v>403</v>
      </c>
      <c r="M9" s="50"/>
      <c r="N9" s="121" t="s">
        <v>533</v>
      </c>
      <c r="O9" s="43"/>
      <c r="P9" s="421" t="s">
        <v>717</v>
      </c>
      <c r="Q9" s="421" t="s">
        <v>718</v>
      </c>
      <c r="R9" s="73"/>
      <c r="S9" s="122" t="s">
        <v>532</v>
      </c>
      <c r="T9" s="121" t="s">
        <v>533</v>
      </c>
      <c r="U9" s="75" t="s">
        <v>45</v>
      </c>
      <c r="V9" s="289" t="s">
        <v>533</v>
      </c>
      <c r="W9" s="75" t="s">
        <v>548</v>
      </c>
      <c r="X9" s="75" t="s">
        <v>440</v>
      </c>
      <c r="Y9" s="50"/>
      <c r="Z9" s="289" t="s">
        <v>533</v>
      </c>
      <c r="AA9" s="289"/>
      <c r="AB9" s="75" t="s">
        <v>529</v>
      </c>
      <c r="AC9" s="75" t="s">
        <v>45</v>
      </c>
      <c r="AD9" s="50" t="s">
        <v>540</v>
      </c>
      <c r="AE9" s="50" t="s">
        <v>415</v>
      </c>
      <c r="AF9" s="75" t="s">
        <v>486</v>
      </c>
      <c r="AG9" s="87" t="s">
        <v>553</v>
      </c>
      <c r="AH9" s="43"/>
      <c r="AI9" s="4"/>
      <c r="AJ9" s="56"/>
      <c r="AK9" s="4"/>
      <c r="AL9" s="1"/>
      <c r="AM9" s="5"/>
      <c r="AN9"/>
      <c r="AO9"/>
    </row>
    <row r="10" spans="1:48">
      <c r="A10" s="43">
        <v>1</v>
      </c>
      <c r="B10" s="51">
        <f>+'Ark1'!C287</f>
        <v>2024</v>
      </c>
      <c r="C10" s="61">
        <f>+'Ark1'!H287</f>
        <v>1</v>
      </c>
      <c r="D10" s="51">
        <f>+'Ark1'!J287</f>
        <v>103</v>
      </c>
      <c r="E10" s="61" t="str">
        <f>VLOOKUP(D10,RNR!$A$1:$B$31,2)</f>
        <v>Rudshøgda</v>
      </c>
      <c r="F10" s="470">
        <f>+'Ark1'!Q287</f>
        <v>1773</v>
      </c>
      <c r="G10" s="462">
        <f>+'Ark1'!R287</f>
        <v>8631</v>
      </c>
      <c r="H10" s="76">
        <f t="shared" ref="H10:H24" si="0">+G10-G39</f>
        <v>-1120</v>
      </c>
      <c r="I10" s="90"/>
      <c r="J10" s="69">
        <f>+'Ark1'!AE287</f>
        <v>19.075719400610001</v>
      </c>
      <c r="K10" s="66">
        <f t="shared" ref="K10:K24" si="1">+J10-J39</f>
        <v>-0.22325538464907524</v>
      </c>
      <c r="L10" s="69">
        <f>+'Ark1'!AF287</f>
        <v>19.588987096187925</v>
      </c>
      <c r="M10" s="357">
        <f>+IF(G10=0,"",'Ark1'!S287)</f>
        <v>4.0536211699164344</v>
      </c>
      <c r="N10" s="53">
        <f t="shared" ref="N10:N24" si="2">+IF(G10=0,"",M10-M39)</f>
        <v>-2.838315151581039E-2</v>
      </c>
      <c r="O10" s="43"/>
      <c r="P10" s="376">
        <f>+IF(G10=0,"",'Ark1'!AR287)</f>
        <v>215.93267326732672</v>
      </c>
      <c r="Q10" s="436">
        <f>+IF(G10=0,"",'Ark1'!AS287)</f>
        <v>27.164870381897895</v>
      </c>
      <c r="R10" s="73"/>
      <c r="S10" s="357">
        <f>+IF(G10=0,"",'Ark1'!T287)</f>
        <v>7.3810682423821108</v>
      </c>
      <c r="T10" s="53">
        <f t="shared" ref="T10:T24" si="3">+IF(G10=0,"",S10-S39)</f>
        <v>-0.26696785647954702</v>
      </c>
      <c r="U10" s="305">
        <f>+IF(G10=0,"",'Ark1'!U287)</f>
        <v>272.44082956783808</v>
      </c>
      <c r="V10" s="76">
        <f t="shared" ref="V10:V24" si="4">+IF(G10=0,"",U10-U39)</f>
        <v>0.4119709892308947</v>
      </c>
      <c r="W10" s="76">
        <f>+'Ark1'!W287</f>
        <v>67.280732244235892</v>
      </c>
      <c r="X10" s="76">
        <f>+'Ark1'!X287</f>
        <v>8.2609199397520552</v>
      </c>
      <c r="Y10" s="76">
        <f>+'Ark1'!AG287</f>
        <v>1076.5367574257425</v>
      </c>
      <c r="Z10" s="388">
        <f t="shared" ref="Z10:Z24" si="5">+IF(G10=0,"",Y10-Y39)</f>
        <v>5.1593069882637792</v>
      </c>
      <c r="AA10" s="76">
        <f>+'Ark1'!AH287</f>
        <v>93.558104507009617</v>
      </c>
      <c r="AB10" s="76">
        <f>+'Ark1'!AI287</f>
        <v>28.235430425211447</v>
      </c>
      <c r="AC10" s="76">
        <f>+'Ark1'!Y287</f>
        <v>53.649217615593138</v>
      </c>
      <c r="AD10" s="53">
        <f>+'Ark1'!Z287</f>
        <v>1.6919099573409204</v>
      </c>
      <c r="AE10" s="53">
        <f>+'Ark1'!AA287</f>
        <v>2.1965115576563683</v>
      </c>
      <c r="AF10" s="305">
        <f t="shared" ref="AF10:AF11" si="6">IF(Y10=0,"",1000*U10/Y10)</f>
        <v>253.07155346865201</v>
      </c>
      <c r="AG10" s="66">
        <f t="shared" ref="AG10:AG11" si="7">+G10/F10</f>
        <v>4.8680203045685282</v>
      </c>
      <c r="AH10" s="43"/>
      <c r="AI10" s="4"/>
      <c r="AJ10" s="56"/>
      <c r="AK10" s="4"/>
      <c r="AL10" s="1"/>
      <c r="AM10" s="5"/>
      <c r="AN10"/>
      <c r="AO10"/>
    </row>
    <row r="11" spans="1:48">
      <c r="A11" s="43">
        <f>1+A10</f>
        <v>2</v>
      </c>
      <c r="B11" s="51">
        <f>+'Ark1'!C288</f>
        <v>2024</v>
      </c>
      <c r="C11" s="61">
        <f>+'Ark1'!H288</f>
        <v>2</v>
      </c>
      <c r="D11" s="51">
        <f>+'Ark1'!J288</f>
        <v>106</v>
      </c>
      <c r="E11" s="61" t="str">
        <f>VLOOKUP(D11,RNR!$A$1:$B$31,2)</f>
        <v>Furuseth</v>
      </c>
      <c r="F11" s="470">
        <f>+'Ark1'!Q288</f>
        <v>294</v>
      </c>
      <c r="G11" s="462">
        <f>+'Ark1'!R288</f>
        <v>1349</v>
      </c>
      <c r="H11" s="76">
        <f t="shared" si="0"/>
        <v>-237</v>
      </c>
      <c r="I11" s="90"/>
      <c r="J11" s="69">
        <f>+'Ark1'!AE288</f>
        <v>2.9814790257702346</v>
      </c>
      <c r="K11" s="66">
        <f t="shared" si="1"/>
        <v>-0.15749892617529726</v>
      </c>
      <c r="L11" s="69">
        <f>+'Ark1'!AF288</f>
        <v>3.0429583162891758</v>
      </c>
      <c r="M11" s="357">
        <f>+IF(G11=0,"",'Ark1'!S288)</f>
        <v>4.4286775631500745</v>
      </c>
      <c r="N11" s="53">
        <f t="shared" si="2"/>
        <v>-5.4255433057257996E-2</v>
      </c>
      <c r="O11" s="43"/>
      <c r="P11" s="376">
        <f>+IF(G11=0,"",'Ark1'!AR288)</f>
        <v>213.11961367013367</v>
      </c>
      <c r="Q11" s="436">
        <f>+IF(G11=0,"",'Ark1'!AS288)</f>
        <v>27.904427305979102</v>
      </c>
      <c r="R11" s="73"/>
      <c r="S11" s="357">
        <f>+IF(G11=0,"",'Ark1'!T288)</f>
        <v>7.4121571534469988</v>
      </c>
      <c r="T11" s="53">
        <f t="shared" si="3"/>
        <v>-0.10171422108011186</v>
      </c>
      <c r="U11" s="305">
        <f>+IF(G11=0,"",'Ark1'!U288)</f>
        <v>270.77301704966658</v>
      </c>
      <c r="V11" s="76">
        <f t="shared" si="4"/>
        <v>-4.3429350310393602</v>
      </c>
      <c r="W11" s="76">
        <f>+'Ark1'!W288</f>
        <v>68.198665678280221</v>
      </c>
      <c r="X11" s="76">
        <f>+'Ark1'!X288</f>
        <v>7.931801334321718</v>
      </c>
      <c r="Y11" s="76">
        <f>+'Ark1'!AG288</f>
        <v>1057.9569093610701</v>
      </c>
      <c r="Z11" s="388">
        <f t="shared" si="5"/>
        <v>-24.008346482265779</v>
      </c>
      <c r="AA11" s="76">
        <f>+'Ark1'!AH288</f>
        <v>99.777613046701262</v>
      </c>
      <c r="AB11" s="76">
        <f>+'Ark1'!AI288</f>
        <v>50.555967383246866</v>
      </c>
      <c r="AC11" s="76">
        <f>+'Ark1'!Y288</f>
        <v>55.049614105914394</v>
      </c>
      <c r="AD11" s="53">
        <f>+'Ark1'!Z288</f>
        <v>1.6851537427001195</v>
      </c>
      <c r="AE11" s="53">
        <f>+'Ark1'!AA288</f>
        <v>2.0943003280593047</v>
      </c>
      <c r="AF11" s="305">
        <f t="shared" si="6"/>
        <v>255.93955165262258</v>
      </c>
      <c r="AG11" s="66">
        <f t="shared" si="7"/>
        <v>4.5884353741496602</v>
      </c>
      <c r="AH11" s="43"/>
      <c r="AI11" s="4"/>
      <c r="AJ11" s="56"/>
      <c r="AK11" s="4"/>
      <c r="AL11" s="1"/>
      <c r="AM11" s="5"/>
      <c r="AN11"/>
      <c r="AO11"/>
    </row>
    <row r="12" spans="1:48">
      <c r="A12" s="43">
        <f t="shared" ref="A12:A37" si="8">1+A11</f>
        <v>3</v>
      </c>
      <c r="B12" s="51">
        <f>+'Ark1'!C289</f>
        <v>2024</v>
      </c>
      <c r="C12" s="61">
        <f>+'Ark1'!H289</f>
        <v>1</v>
      </c>
      <c r="D12" s="51">
        <f>+'Ark1'!J289</f>
        <v>110</v>
      </c>
      <c r="E12" s="61" t="str">
        <f>VLOOKUP(D12,RNR!$A$1:$B$31,2)</f>
        <v>Gol</v>
      </c>
      <c r="F12" s="470">
        <f>+'Ark1'!Q289</f>
        <v>198</v>
      </c>
      <c r="G12" s="462">
        <f>+'Ark1'!R289</f>
        <v>570</v>
      </c>
      <c r="H12" s="76">
        <f t="shared" si="0"/>
        <v>-69</v>
      </c>
      <c r="I12" s="90"/>
      <c r="J12" s="69">
        <f>+'Ark1'!AE289</f>
        <v>1.2597798700437604</v>
      </c>
      <c r="K12" s="66">
        <f t="shared" si="1"/>
        <v>-4.9155343025168996E-3</v>
      </c>
      <c r="L12" s="69">
        <f>+'Ark1'!AF289</f>
        <v>1.2471210017055057</v>
      </c>
      <c r="M12" s="357">
        <f>+IF(G12=0,"",'Ark1'!S289)</f>
        <v>4.0035149384885758</v>
      </c>
      <c r="N12" s="53">
        <f t="shared" si="2"/>
        <v>-0.11229100830328775</v>
      </c>
      <c r="O12" s="43"/>
      <c r="P12" s="376">
        <f>+IF(G12=0,"",'Ark1'!AR289)</f>
        <v>212.91403508771924</v>
      </c>
      <c r="Q12" s="436">
        <f>+IF(G12=0,"",'Ark1'!AS289)</f>
        <v>27.035202241085297</v>
      </c>
      <c r="R12" s="73"/>
      <c r="S12" s="357">
        <f>+IF(G12=0,"",'Ark1'!T289)</f>
        <v>7.2807017543859649</v>
      </c>
      <c r="T12" s="53">
        <f t="shared" si="3"/>
        <v>-0.52055020179556788</v>
      </c>
      <c r="U12" s="305">
        <f>+IF(G12=0,"",'Ark1'!U289)</f>
        <v>262.6364912280701</v>
      </c>
      <c r="V12" s="76">
        <f t="shared" si="4"/>
        <v>-3.7220377234168609</v>
      </c>
      <c r="W12" s="76">
        <f>+'Ark1'!W289</f>
        <v>62.105263157894761</v>
      </c>
      <c r="X12" s="76">
        <f>+'Ark1'!X289</f>
        <v>7.7192982456140351</v>
      </c>
      <c r="Y12" s="76">
        <f>+'Ark1'!AG289</f>
        <v>1051.9421052631578</v>
      </c>
      <c r="Z12" s="388">
        <f t="shared" si="5"/>
        <v>-23.0400085579804</v>
      </c>
      <c r="AA12" s="76">
        <f>+'Ark1'!AH289</f>
        <v>100</v>
      </c>
      <c r="AB12" s="76">
        <f>+'Ark1'!AI289</f>
        <v>29.12280701754386</v>
      </c>
      <c r="AC12" s="76">
        <f>+'Ark1'!Y289</f>
        <v>60.600442083131853</v>
      </c>
      <c r="AD12" s="53">
        <f>+'Ark1'!Z289</f>
        <v>1.6404774862560123</v>
      </c>
      <c r="AE12" s="53">
        <f>+'Ark1'!AA289</f>
        <v>2.7654153963841179</v>
      </c>
      <c r="AF12" s="305">
        <f>IF(Y12=0,"",1000*U12/Y12)</f>
        <v>249.66819933723249</v>
      </c>
      <c r="AG12" s="66">
        <f>+G12/F12</f>
        <v>2.8787878787878789</v>
      </c>
      <c r="AH12" s="43"/>
      <c r="AI12" s="4"/>
      <c r="AJ12" s="56"/>
      <c r="AK12" s="4"/>
      <c r="AL12" s="1"/>
      <c r="AM12" s="5"/>
      <c r="AN12"/>
      <c r="AO12" s="2"/>
      <c r="AP12" s="2"/>
      <c r="AQ12" s="2"/>
    </row>
    <row r="13" spans="1:48">
      <c r="A13" s="43">
        <f t="shared" si="8"/>
        <v>4</v>
      </c>
      <c r="B13" s="51">
        <f>+'Ark1'!C290</f>
        <v>2024</v>
      </c>
      <c r="C13" s="61">
        <f>+'Ark1'!H290</f>
        <v>1</v>
      </c>
      <c r="D13" s="51">
        <f>+'Ark1'!J290</f>
        <v>113</v>
      </c>
      <c r="E13" s="61" t="str">
        <f>VLOOKUP(D13,RNR!$A$1:$B$31,2)</f>
        <v>Egersund</v>
      </c>
      <c r="F13" s="470">
        <f>+'Ark1'!Q290</f>
        <v>836</v>
      </c>
      <c r="G13" s="462">
        <f>+'Ark1'!R290</f>
        <v>4528</v>
      </c>
      <c r="H13" s="76">
        <f t="shared" si="0"/>
        <v>-485</v>
      </c>
      <c r="I13" s="90"/>
      <c r="J13" s="69">
        <f>+'Ark1'!AE290</f>
        <v>10.007514476417803</v>
      </c>
      <c r="K13" s="66">
        <f t="shared" si="1"/>
        <v>8.5889966264618423E-2</v>
      </c>
      <c r="L13" s="69">
        <f>+'Ark1'!AF290</f>
        <v>10.160814536557041</v>
      </c>
      <c r="M13" s="357">
        <f>+IF(G13=0,"",'Ark1'!S290)</f>
        <v>3.9244237588652489</v>
      </c>
      <c r="N13" s="53">
        <f t="shared" si="2"/>
        <v>0.12265810878499295</v>
      </c>
      <c r="O13" s="43"/>
      <c r="P13" s="376">
        <f>+IF(G13=0,"",'Ark1'!AR290)</f>
        <v>215.58107465525435</v>
      </c>
      <c r="Q13" s="436">
        <f>+IF(G13=0,"",'Ark1'!AS290)</f>
        <v>26.993548683790959</v>
      </c>
      <c r="R13" s="73"/>
      <c r="S13" s="357">
        <f>+IF(G13=0,"",'Ark1'!T290)</f>
        <v>7.6793286219081267</v>
      </c>
      <c r="T13" s="53">
        <f t="shared" si="3"/>
        <v>0.30929072045191575</v>
      </c>
      <c r="U13" s="305">
        <f>+IF(G13=0,"",'Ark1'!U290)</f>
        <v>269.36640901060088</v>
      </c>
      <c r="V13" s="76">
        <f t="shared" si="4"/>
        <v>4.0461417055942661</v>
      </c>
      <c r="W13" s="76">
        <f>+'Ark1'!W290</f>
        <v>71.643109540636047</v>
      </c>
      <c r="X13" s="76">
        <f>+'Ark1'!X290</f>
        <v>7.7075971731448751</v>
      </c>
      <c r="Y13" s="76">
        <f>+'Ark1'!AG290</f>
        <v>1065.9186875891585</v>
      </c>
      <c r="Z13" s="388">
        <f t="shared" si="5"/>
        <v>-0.605951963240841</v>
      </c>
      <c r="AA13" s="76">
        <f>+'Ark1'!AH290</f>
        <v>92.844522968197893</v>
      </c>
      <c r="AB13" s="76">
        <f>+'Ark1'!AI290</f>
        <v>21.576855123674903</v>
      </c>
      <c r="AC13" s="76">
        <f>+'Ark1'!Y290</f>
        <v>54.370378120473035</v>
      </c>
      <c r="AD13" s="53">
        <f>+'Ark1'!Z290</f>
        <v>1.6787496183157562</v>
      </c>
      <c r="AE13" s="53">
        <f>+'Ark1'!AA290</f>
        <v>2.2683480956018105</v>
      </c>
      <c r="AF13" s="305">
        <f>IF(Y13=0,"",1000*U13/Y13)</f>
        <v>252.70821512646555</v>
      </c>
      <c r="AG13" s="66">
        <f>+G13/F13</f>
        <v>5.4162679425837323</v>
      </c>
      <c r="AH13" s="43"/>
      <c r="AI13" s="4"/>
      <c r="AJ13" s="56"/>
      <c r="AK13" s="4"/>
      <c r="AL13" s="13"/>
      <c r="AM13" s="5"/>
      <c r="AN13"/>
      <c r="AO13" s="2"/>
      <c r="AP13" s="2"/>
      <c r="AQ13" s="4"/>
      <c r="AR13" s="4"/>
      <c r="AS13" s="4"/>
    </row>
    <row r="14" spans="1:48">
      <c r="A14" s="43">
        <f t="shared" si="8"/>
        <v>5</v>
      </c>
      <c r="B14" s="51">
        <f>+'Ark1'!C291</f>
        <v>2024</v>
      </c>
      <c r="C14" s="61">
        <f>+'Ark1'!H291</f>
        <v>1</v>
      </c>
      <c r="D14" s="51">
        <f>+'Ark1'!J291</f>
        <v>116</v>
      </c>
      <c r="E14" s="61" t="str">
        <f>VLOOKUP(D14,RNR!$A$1:$B$31,2)</f>
        <v>Sandeid</v>
      </c>
      <c r="F14" s="470">
        <f>+'Ark1'!Q291</f>
        <v>457</v>
      </c>
      <c r="G14" s="462">
        <f>+'Ark1'!R291</f>
        <v>1720</v>
      </c>
      <c r="H14" s="76">
        <f t="shared" si="0"/>
        <v>-260</v>
      </c>
      <c r="I14" s="90"/>
      <c r="J14" s="69">
        <f>+'Ark1'!AE291</f>
        <v>3.80144101136012</v>
      </c>
      <c r="K14" s="66">
        <f t="shared" si="1"/>
        <v>-0.11733348098045582</v>
      </c>
      <c r="L14" s="69">
        <f>+'Ark1'!AF291</f>
        <v>3.771634905815747</v>
      </c>
      <c r="M14" s="357">
        <f>+IF(G14=0,"",'Ark1'!S291)</f>
        <v>3.7424242424242431</v>
      </c>
      <c r="N14" s="53">
        <f t="shared" si="2"/>
        <v>6.4955887993862316E-2</v>
      </c>
      <c r="O14" s="43"/>
      <c r="P14" s="376">
        <f>+IF(G14=0,"",'Ark1'!AR291)</f>
        <v>214.83726415094335</v>
      </c>
      <c r="Q14" s="436">
        <f>+IF(G14=0,"",'Ark1'!AS291)</f>
        <v>26.501533449849159</v>
      </c>
      <c r="R14" s="73"/>
      <c r="S14" s="357">
        <f>+IF(G14=0,"",'Ark1'!T291)</f>
        <v>7.4034883720930242</v>
      </c>
      <c r="T14" s="53">
        <f t="shared" si="3"/>
        <v>4.4902513507167008E-2</v>
      </c>
      <c r="U14" s="305">
        <f>+IF(G14=0,"",'Ark1'!U291)</f>
        <v>263.22220930232521</v>
      </c>
      <c r="V14" s="76">
        <f t="shared" si="4"/>
        <v>3.4740274841431642</v>
      </c>
      <c r="W14" s="76">
        <f>+'Ark1'!W291</f>
        <v>64.360465116279073</v>
      </c>
      <c r="X14" s="76">
        <f>+'Ark1'!X291</f>
        <v>4.7674418604651159</v>
      </c>
      <c r="Y14" s="76">
        <f>+'Ark1'!AG291</f>
        <v>1094.7104952830189</v>
      </c>
      <c r="Z14" s="388">
        <f t="shared" si="5"/>
        <v>11.38908522599445</v>
      </c>
      <c r="AA14" s="76">
        <f>+'Ark1'!AH291</f>
        <v>98.604651162790645</v>
      </c>
      <c r="AB14" s="76">
        <f>+'Ark1'!AI291</f>
        <v>16.627906976744178</v>
      </c>
      <c r="AC14" s="76">
        <f>+'Ark1'!Y291</f>
        <v>51.629892254283753</v>
      </c>
      <c r="AD14" s="53">
        <f>+'Ark1'!Z291</f>
        <v>1.5119924784309002</v>
      </c>
      <c r="AE14" s="53">
        <f>+'Ark1'!AA291</f>
        <v>2.4653386801825685</v>
      </c>
      <c r="AF14" s="305">
        <f>IF(Y14=0,"",1000*U14/Y14)</f>
        <v>240.44915111028834</v>
      </c>
      <c r="AG14" s="66">
        <f>+G14/F14</f>
        <v>3.7636761487964989</v>
      </c>
      <c r="AH14" s="43"/>
      <c r="AI14" s="4"/>
      <c r="AJ14" s="56"/>
      <c r="AK14" s="4"/>
      <c r="AL14" s="13"/>
      <c r="AM14" s="5"/>
      <c r="AN14"/>
      <c r="AO14" s="1"/>
      <c r="AP14" s="1"/>
      <c r="AQ14" s="11"/>
      <c r="AR14" s="11"/>
      <c r="AS14" s="11"/>
    </row>
    <row r="15" spans="1:48">
      <c r="A15" s="43">
        <f t="shared" si="8"/>
        <v>6</v>
      </c>
      <c r="B15" s="51">
        <f>+'Ark1'!C292</f>
        <v>2024</v>
      </c>
      <c r="C15" s="61">
        <f>+'Ark1'!H292</f>
        <v>2</v>
      </c>
      <c r="D15" s="51">
        <f>+'Ark1'!J292</f>
        <v>117</v>
      </c>
      <c r="E15" s="61" t="str">
        <f>VLOOKUP(D15,RNR!$A$1:$B$31,2)</f>
        <v>Jæren</v>
      </c>
      <c r="F15" s="470">
        <f>+'Ark1'!Q292</f>
        <v>445</v>
      </c>
      <c r="G15" s="462">
        <f>+'Ark1'!R292</f>
        <v>2831</v>
      </c>
      <c r="H15" s="76">
        <f t="shared" si="0"/>
        <v>-180</v>
      </c>
      <c r="I15" s="90"/>
      <c r="J15" s="69">
        <f>+'Ark1'!AE292</f>
        <v>6.2569066878840092</v>
      </c>
      <c r="K15" s="66">
        <f t="shared" si="1"/>
        <v>0.29759860887518119</v>
      </c>
      <c r="L15" s="69">
        <f>+'Ark1'!AF292</f>
        <v>6.3014121119409303</v>
      </c>
      <c r="M15" s="357">
        <f>+IF(G15=0,"",'Ark1'!S292)</f>
        <v>3.938477951635845</v>
      </c>
      <c r="N15" s="53">
        <f t="shared" si="2"/>
        <v>0.1322634511346763</v>
      </c>
      <c r="O15" s="43"/>
      <c r="P15" s="376">
        <f>+IF(G15=0,"",'Ark1'!AR292)</f>
        <v>215.22277580071167</v>
      </c>
      <c r="Q15" s="436">
        <f>+IF(G15=0,"",'Ark1'!AS292)</f>
        <v>26.731059338031265</v>
      </c>
      <c r="R15" s="73"/>
      <c r="S15" s="357">
        <f>+IF(G15=0,"",'Ark1'!T292)</f>
        <v>7.6471211586012018</v>
      </c>
      <c r="T15" s="53">
        <f t="shared" si="3"/>
        <v>0.28577941167327214</v>
      </c>
      <c r="U15" s="305">
        <f>+IF(G15=0,"",'Ark1'!U292)</f>
        <v>267.18947368421141</v>
      </c>
      <c r="V15" s="76">
        <f t="shared" si="4"/>
        <v>3.4356709608634901</v>
      </c>
      <c r="W15" s="76">
        <f>+'Ark1'!W292</f>
        <v>66.301660190745324</v>
      </c>
      <c r="X15" s="76">
        <f>+'Ark1'!X292</f>
        <v>8.053691275167786</v>
      </c>
      <c r="Y15" s="76">
        <f>+'Ark1'!AG292</f>
        <v>1068.0156583629894</v>
      </c>
      <c r="Z15" s="388">
        <f t="shared" si="5"/>
        <v>9.5282295999993494</v>
      </c>
      <c r="AA15" s="76">
        <f>+'Ark1'!AH292</f>
        <v>99.187566231013761</v>
      </c>
      <c r="AB15" s="76">
        <f>+'Ark1'!AI292</f>
        <v>39.844577887672195</v>
      </c>
      <c r="AC15" s="76">
        <f>+'Ark1'!Y292</f>
        <v>56.880059865334573</v>
      </c>
      <c r="AD15" s="53">
        <f>+'Ark1'!Z292</f>
        <v>1.7053985926571056</v>
      </c>
      <c r="AE15" s="53">
        <f>+'Ark1'!AA292</f>
        <v>2.318697824960537</v>
      </c>
      <c r="AF15" s="305">
        <f t="shared" ref="AF15:AF16" si="9">IF(Y15=0,"",1000*U15/Y15)</f>
        <v>250.17374192223778</v>
      </c>
      <c r="AG15" s="66">
        <f t="shared" ref="AG15:AG16" si="10">+G15/F15</f>
        <v>6.3617977528089886</v>
      </c>
      <c r="AH15" s="43"/>
      <c r="AI15" s="4"/>
      <c r="AJ15" s="56"/>
      <c r="AK15" s="4"/>
      <c r="AL15" s="13"/>
      <c r="AM15" s="5"/>
      <c r="AN15"/>
      <c r="AO15" s="1"/>
      <c r="AP15" s="1"/>
      <c r="AQ15" s="11"/>
      <c r="AR15" s="11"/>
      <c r="AS15" s="11"/>
    </row>
    <row r="16" spans="1:48">
      <c r="A16" s="43">
        <f t="shared" si="8"/>
        <v>7</v>
      </c>
      <c r="B16" s="51">
        <f>+'Ark1'!C293</f>
        <v>2024</v>
      </c>
      <c r="C16" s="61">
        <f>+'Ark1'!H293</f>
        <v>1</v>
      </c>
      <c r="D16" s="51">
        <f>+'Ark1'!J293</f>
        <v>134</v>
      </c>
      <c r="E16" s="61" t="str">
        <f>VLOOKUP(D16,RNR!$A$1:$B$31,2)</f>
        <v>Førde</v>
      </c>
      <c r="F16" s="470">
        <f>+'Ark1'!Q293</f>
        <v>925</v>
      </c>
      <c r="G16" s="462">
        <f>+'Ark1'!R293</f>
        <v>3748</v>
      </c>
      <c r="H16" s="76">
        <f t="shared" si="0"/>
        <v>-6</v>
      </c>
      <c r="I16" s="90"/>
      <c r="J16" s="69">
        <f>+'Ark1'!AE293</f>
        <v>8.2836051805684487</v>
      </c>
      <c r="K16" s="66">
        <f t="shared" si="1"/>
        <v>0.85376707741363589</v>
      </c>
      <c r="L16" s="69">
        <f>+'Ark1'!AF293</f>
        <v>8.1579156884162813</v>
      </c>
      <c r="M16" s="357">
        <f>+IF(G16=0,"",'Ark1'!S293)</f>
        <v>3.6169074371321561</v>
      </c>
      <c r="N16" s="53">
        <f t="shared" si="2"/>
        <v>0.10676328336814223</v>
      </c>
      <c r="O16" s="43"/>
      <c r="P16" s="376">
        <f>+IF(G16=0,"",'Ark1'!AR293)</f>
        <v>215.0274049217002</v>
      </c>
      <c r="Q16" s="436">
        <f>+IF(G16=0,"",'Ark1'!AS293)</f>
        <v>26.272066531337845</v>
      </c>
      <c r="R16" s="73"/>
      <c r="S16" s="357">
        <f>+IF(G16=0,"",'Ark1'!T293)</f>
        <v>7.1603521878335128</v>
      </c>
      <c r="T16" s="53">
        <f t="shared" si="3"/>
        <v>-0.14678686384469675</v>
      </c>
      <c r="U16" s="305">
        <f>+IF(G16=0,"",'Ark1'!U293)</f>
        <v>261.27686766275394</v>
      </c>
      <c r="V16" s="76">
        <f t="shared" si="4"/>
        <v>4.6034526387788901</v>
      </c>
      <c r="W16" s="76">
        <f>+'Ark1'!W293</f>
        <v>61.099252934898608</v>
      </c>
      <c r="X16" s="76">
        <f>+'Ark1'!X293</f>
        <v>4.4290288153681949</v>
      </c>
      <c r="Y16" s="76">
        <f>+'Ark1'!AG293</f>
        <v>1084.2259507829979</v>
      </c>
      <c r="Z16" s="388">
        <f t="shared" si="5"/>
        <v>-4.8303636859179733</v>
      </c>
      <c r="AA16" s="76">
        <f>+'Ark1'!AH293</f>
        <v>95.304162219850554</v>
      </c>
      <c r="AB16" s="76">
        <f>+'Ark1'!AI293</f>
        <v>13.100320170757737</v>
      </c>
      <c r="AC16" s="76">
        <f>+'Ark1'!Y293</f>
        <v>49.505451400459393</v>
      </c>
      <c r="AD16" s="53">
        <f>+'Ark1'!Z293</f>
        <v>1.38837520647346</v>
      </c>
      <c r="AE16" s="53">
        <f>+'Ark1'!AA293</f>
        <v>2.1443771460450405</v>
      </c>
      <c r="AF16" s="305">
        <f t="shared" si="9"/>
        <v>240.98009042678515</v>
      </c>
      <c r="AG16" s="66">
        <f t="shared" si="10"/>
        <v>4.0518918918918923</v>
      </c>
      <c r="AH16" s="43"/>
      <c r="AI16" s="4"/>
      <c r="AJ16" s="56"/>
      <c r="AK16" s="4"/>
      <c r="AL16" s="13"/>
      <c r="AM16" s="5"/>
      <c r="AN16"/>
      <c r="AO16" s="1"/>
      <c r="AP16" s="1"/>
      <c r="AQ16" s="11"/>
      <c r="AR16" s="11"/>
      <c r="AS16" s="11"/>
    </row>
    <row r="17" spans="1:45">
      <c r="A17" s="43">
        <f t="shared" si="8"/>
        <v>8</v>
      </c>
      <c r="B17" s="51">
        <f>+'Ark1'!C294</f>
        <v>2024</v>
      </c>
      <c r="C17" s="61">
        <f>+'Ark1'!H294</f>
        <v>2</v>
      </c>
      <c r="D17" s="51">
        <f>+'Ark1'!J294</f>
        <v>138</v>
      </c>
      <c r="E17" s="61" t="str">
        <f>VLOOKUP(D17,RNR!$A$1:$B$31,2)</f>
        <v>Ytre Nordmøre</v>
      </c>
      <c r="F17" s="470">
        <f>+'Ark1'!Q294</f>
        <v>46</v>
      </c>
      <c r="G17" s="462">
        <f>+'Ark1'!R294</f>
        <v>182</v>
      </c>
      <c r="H17" s="76">
        <f t="shared" si="0"/>
        <v>-27</v>
      </c>
      <c r="I17" s="90"/>
      <c r="J17" s="69">
        <f>+'Ark1'!AE294</f>
        <v>0.40224550236484991</v>
      </c>
      <c r="K17" s="66">
        <f t="shared" si="1"/>
        <v>-1.140291627109985E-2</v>
      </c>
      <c r="L17" s="69">
        <f>+'Ark1'!AF294</f>
        <v>0.38679521663981775</v>
      </c>
      <c r="M17" s="357">
        <f>+IF(G17=0,"",'Ark1'!S294)</f>
        <v>3.3846153846153846</v>
      </c>
      <c r="N17" s="53">
        <f t="shared" si="2"/>
        <v>-0.54839896945160005</v>
      </c>
      <c r="O17" s="43"/>
      <c r="P17" s="376">
        <f>+IF(G17=0,"",'Ark1'!AR294)</f>
        <v>214.46368715083804</v>
      </c>
      <c r="Q17" s="436">
        <f>+IF(G17=0,"",'Ark1'!AS294)</f>
        <v>25.59778274331072</v>
      </c>
      <c r="R17" s="73"/>
      <c r="S17" s="357">
        <f>+'Ark1'!T294</f>
        <v>7.6373626373626387</v>
      </c>
      <c r="T17" s="53">
        <f t="shared" si="3"/>
        <v>-0.50139334349860576</v>
      </c>
      <c r="U17" s="305">
        <f>+IF(G17=0,"",'Ark1'!U294)</f>
        <v>255.11208791208784</v>
      </c>
      <c r="V17" s="76">
        <f t="shared" si="4"/>
        <v>-9.4907829013091316</v>
      </c>
      <c r="W17" s="76">
        <f>+'Ark1'!W294</f>
        <v>64.285714285714306</v>
      </c>
      <c r="X17" s="76">
        <f>+'Ark1'!X294</f>
        <v>7.1428571428571441</v>
      </c>
      <c r="Y17" s="76">
        <f>+'Ark1'!AG294</f>
        <v>1075.4357541899444</v>
      </c>
      <c r="Z17" s="388">
        <f t="shared" si="5"/>
        <v>9.1918517509200228</v>
      </c>
      <c r="AA17" s="76">
        <f>+'Ark1'!AH294</f>
        <v>98.351648351648322</v>
      </c>
      <c r="AB17" s="76">
        <f>+'Ark1'!AI294</f>
        <v>13.186813186813184</v>
      </c>
      <c r="AC17" s="76">
        <f>+'Ark1'!Y294</f>
        <v>57.178229806216358</v>
      </c>
      <c r="AD17" s="53">
        <f>+'Ark1'!Z294</f>
        <v>1.356864766632309</v>
      </c>
      <c r="AE17" s="53">
        <f>+'Ark1'!AA294</f>
        <v>2.3511347903852875</v>
      </c>
      <c r="AF17" s="305">
        <f t="shared" ref="AF17:AF24" si="11">IF(Y17=0,"",1000*U17/Y17)</f>
        <v>237.21741342349841</v>
      </c>
      <c r="AG17" s="66">
        <f t="shared" ref="AG17:AG24" si="12">+G17/F17</f>
        <v>3.9565217391304346</v>
      </c>
      <c r="AH17" s="43"/>
      <c r="AI17" s="4"/>
      <c r="AJ17" s="56"/>
      <c r="AK17" s="4"/>
      <c r="AL17" s="5"/>
      <c r="AM17" s="5"/>
      <c r="AN17"/>
      <c r="AO17" s="1"/>
      <c r="AP17" s="1"/>
      <c r="AQ17" s="11"/>
      <c r="AR17" s="11"/>
      <c r="AS17" s="11"/>
    </row>
    <row r="18" spans="1:45">
      <c r="A18" s="43">
        <f t="shared" si="8"/>
        <v>9</v>
      </c>
      <c r="B18" s="51">
        <f>+'Ark1'!C295</f>
        <v>2024</v>
      </c>
      <c r="C18" s="61">
        <f>+'Ark1'!H295</f>
        <v>2</v>
      </c>
      <c r="D18" s="51">
        <f>+'Ark1'!J295</f>
        <v>141</v>
      </c>
      <c r="E18" s="61" t="str">
        <f>VLOOKUP(D18,RNR!$A$1:$B$31,2)</f>
        <v>Ølen</v>
      </c>
      <c r="F18" s="470">
        <f>+'Ark1'!Q295</f>
        <v>364</v>
      </c>
      <c r="G18" s="462">
        <f>+'Ark1'!R295</f>
        <v>1423</v>
      </c>
      <c r="H18" s="76">
        <f t="shared" si="0"/>
        <v>-144</v>
      </c>
      <c r="I18" s="90"/>
      <c r="J18" s="69">
        <f>+'Ark1'!AE295</f>
        <v>3.1450293948636339</v>
      </c>
      <c r="K18" s="66">
        <f t="shared" si="1"/>
        <v>4.3655844612279004E-2</v>
      </c>
      <c r="L18" s="69">
        <f>+'Ark1'!AF295</f>
        <v>3.0681660174080641</v>
      </c>
      <c r="M18" s="357">
        <f>+IF(G18=0,"",'Ark1'!S295)</f>
        <v>3.9211822660098505</v>
      </c>
      <c r="N18" s="53">
        <f t="shared" si="2"/>
        <v>8.2493319994425551E-2</v>
      </c>
      <c r="O18" s="43"/>
      <c r="P18" s="376">
        <f>+IF(G18=0,"",'Ark1'!AR295)</f>
        <v>212.46521433591005</v>
      </c>
      <c r="Q18" s="436">
        <f>+IF(G18=0,"",'Ark1'!AS295)</f>
        <v>26.865017165030658</v>
      </c>
      <c r="R18" s="73"/>
      <c r="S18" s="357">
        <f>+'Ark1'!T295</f>
        <v>7.3492621222768797</v>
      </c>
      <c r="T18" s="53">
        <f t="shared" si="3"/>
        <v>8.8253826169666816E-2</v>
      </c>
      <c r="U18" s="305">
        <f>+IF(G18=0,"",'Ark1'!U295)</f>
        <v>258.81848208011257</v>
      </c>
      <c r="V18" s="76">
        <f t="shared" si="4"/>
        <v>4.5534533628184874</v>
      </c>
      <c r="W18" s="76">
        <f>+'Ark1'!W295</f>
        <v>66.12789880534082</v>
      </c>
      <c r="X18" s="76">
        <f>+'Ark1'!X295</f>
        <v>5.481377371749824</v>
      </c>
      <c r="Y18" s="76">
        <f>+'Ark1'!AG295</f>
        <v>1078.4750527055517</v>
      </c>
      <c r="Z18" s="388">
        <f t="shared" si="5"/>
        <v>-0.26080847696766796</v>
      </c>
      <c r="AA18" s="76">
        <f>+'Ark1'!AH295</f>
        <v>99.929725931131387</v>
      </c>
      <c r="AB18" s="76">
        <f>+'Ark1'!AI295</f>
        <v>33.87210119465918</v>
      </c>
      <c r="AC18" s="76">
        <f>+'Ark1'!Y295</f>
        <v>57.398019583327155</v>
      </c>
      <c r="AD18" s="53">
        <f>+'Ark1'!Z295</f>
        <v>1.7621022296651747</v>
      </c>
      <c r="AE18" s="53">
        <f>+'Ark1'!AA295</f>
        <v>2.2608241591478024</v>
      </c>
      <c r="AF18" s="305">
        <f t="shared" si="11"/>
        <v>239.98559950999248</v>
      </c>
      <c r="AG18" s="66">
        <f t="shared" si="12"/>
        <v>3.9093406593406592</v>
      </c>
      <c r="AH18" s="43"/>
      <c r="AI18" s="4"/>
      <c r="AJ18" s="56"/>
      <c r="AK18" s="4"/>
      <c r="AL18" s="5"/>
      <c r="AM18" s="5"/>
      <c r="AN18"/>
      <c r="AO18" s="1"/>
      <c r="AP18" s="1"/>
      <c r="AQ18" s="11"/>
      <c r="AR18" s="11"/>
      <c r="AS18" s="11"/>
    </row>
    <row r="19" spans="1:45">
      <c r="A19" s="43">
        <f t="shared" si="8"/>
        <v>10</v>
      </c>
      <c r="B19" s="51">
        <f>+'Ark1'!C296</f>
        <v>2024</v>
      </c>
      <c r="C19" s="61">
        <f>+'Ark1'!H296</f>
        <v>2</v>
      </c>
      <c r="D19" s="51">
        <f>+'Ark1'!J296</f>
        <v>143</v>
      </c>
      <c r="E19" s="61" t="str">
        <f>VLOOKUP(D19,RNR!$A$1:$B$31,2)</f>
        <v>Nordfjord</v>
      </c>
      <c r="F19" s="470">
        <f>+'Ark1'!Q296</f>
        <v>43</v>
      </c>
      <c r="G19" s="462">
        <f>+'Ark1'!R296</f>
        <v>71</v>
      </c>
      <c r="H19" s="76">
        <f t="shared" si="0"/>
        <v>-806</v>
      </c>
      <c r="I19" s="90"/>
      <c r="J19" s="69">
        <f>+'Ark1'!AE296</f>
        <v>0.15691994872474913</v>
      </c>
      <c r="K19" s="66">
        <f t="shared" si="1"/>
        <v>-1.5788200663170113</v>
      </c>
      <c r="L19" s="69">
        <f>+'Ark1'!AF296</f>
        <v>0.15595968610559796</v>
      </c>
      <c r="M19" s="357">
        <f>+IF(G19=0,"",'Ark1'!S296)</f>
        <v>3.6478873239436633</v>
      </c>
      <c r="N19" s="53">
        <f t="shared" si="2"/>
        <v>0.43466041402348177</v>
      </c>
      <c r="O19" s="43"/>
      <c r="P19" s="376">
        <f>+IF(G19=0,"",'Ark1'!AR296)</f>
        <v>216.40845070422537</v>
      </c>
      <c r="Q19" s="436">
        <f>+IF(G19=0,"",'Ark1'!AS296)</f>
        <v>25.847963352946625</v>
      </c>
      <c r="R19" s="73"/>
      <c r="S19" s="357">
        <f>+'Ark1'!T296</f>
        <v>6.8591549295774676</v>
      </c>
      <c r="T19" s="53">
        <f t="shared" si="3"/>
        <v>0.28674900027302197</v>
      </c>
      <c r="U19" s="305">
        <f>+IF(G19=0,"",'Ark1'!U296)</f>
        <v>263.67887323943654</v>
      </c>
      <c r="V19" s="76">
        <f t="shared" si="4"/>
        <v>14.57773298858109</v>
      </c>
      <c r="W19" s="76">
        <f>+'Ark1'!W296</f>
        <v>50.704225352112687</v>
      </c>
      <c r="X19" s="76">
        <f>+'Ark1'!X296</f>
        <v>7.0422535211267601</v>
      </c>
      <c r="Y19" s="76">
        <f>+'Ark1'!AG296</f>
        <v>1034.2816901408451</v>
      </c>
      <c r="Z19" s="388">
        <f t="shared" si="5"/>
        <v>-43.393367067393228</v>
      </c>
      <c r="AA19" s="76">
        <f>+'Ark1'!AH296</f>
        <v>100</v>
      </c>
      <c r="AB19" s="76">
        <f>+'Ark1'!AI296</f>
        <v>23.943661971830984</v>
      </c>
      <c r="AC19" s="76">
        <f>+'Ark1'!Y296</f>
        <v>53.637108542640121</v>
      </c>
      <c r="AD19" s="53">
        <f>+'Ark1'!Z296</f>
        <v>1.395148450370681</v>
      </c>
      <c r="AE19" s="53">
        <f>+'Ark1'!AA296</f>
        <v>1.9950345024930436</v>
      </c>
      <c r="AF19" s="305">
        <f t="shared" si="11"/>
        <v>254.93912901380824</v>
      </c>
      <c r="AG19" s="66">
        <f t="shared" si="12"/>
        <v>1.6511627906976745</v>
      </c>
      <c r="AH19" s="43"/>
      <c r="AI19" s="4"/>
      <c r="AJ19" s="56"/>
      <c r="AK19" s="4"/>
      <c r="AL19" s="5"/>
      <c r="AM19" s="5"/>
      <c r="AN19"/>
      <c r="AO19" s="1"/>
      <c r="AP19" s="1"/>
      <c r="AQ19" s="11"/>
      <c r="AR19" s="11"/>
      <c r="AS19" s="11"/>
    </row>
    <row r="20" spans="1:45">
      <c r="A20" s="43">
        <f t="shared" si="8"/>
        <v>11</v>
      </c>
      <c r="B20" s="51">
        <f>+'Ark1'!C297</f>
        <v>2024</v>
      </c>
      <c r="C20" s="61">
        <f>+'Ark1'!H297</f>
        <v>1</v>
      </c>
      <c r="D20" s="51">
        <f>+'Ark1'!J297</f>
        <v>147</v>
      </c>
      <c r="E20" s="61" t="str">
        <f>VLOOKUP(D20,RNR!$A$1:$B$31,2)</f>
        <v>Midt-Norge_K</v>
      </c>
      <c r="F20" s="470">
        <f>+'Ark1'!Q297</f>
        <v>0</v>
      </c>
      <c r="G20" s="462">
        <f>+'Ark1'!R297</f>
        <v>0</v>
      </c>
      <c r="H20" s="76">
        <f t="shared" si="0"/>
        <v>0</v>
      </c>
      <c r="I20" s="90"/>
      <c r="J20" s="69">
        <f>+'Ark1'!AE297</f>
        <v>0</v>
      </c>
      <c r="K20" s="66">
        <f t="shared" si="1"/>
        <v>0</v>
      </c>
      <c r="L20" s="69">
        <f>+'Ark1'!AF297</f>
        <v>0</v>
      </c>
      <c r="M20" s="357" t="str">
        <f>+IF(G20=0,"",'Ark1'!S297)</f>
        <v/>
      </c>
      <c r="N20" s="53" t="str">
        <f t="shared" si="2"/>
        <v/>
      </c>
      <c r="O20" s="43"/>
      <c r="P20" s="376" t="str">
        <f>+IF(G20=0,"",'Ark1'!AR297)</f>
        <v/>
      </c>
      <c r="Q20" s="436" t="str">
        <f>+IF(G20=0,"",'Ark1'!AS297)</f>
        <v/>
      </c>
      <c r="R20" s="73"/>
      <c r="S20" s="357">
        <f>+'Ark1'!T297</f>
        <v>0</v>
      </c>
      <c r="T20" s="53" t="str">
        <f t="shared" si="3"/>
        <v/>
      </c>
      <c r="U20" s="305" t="str">
        <f>+IF(G20=0,"",'Ark1'!U297)</f>
        <v/>
      </c>
      <c r="V20" s="76" t="str">
        <f t="shared" si="4"/>
        <v/>
      </c>
      <c r="W20" s="76">
        <f>+'Ark1'!W297</f>
        <v>0</v>
      </c>
      <c r="X20" s="76">
        <f>+'Ark1'!X297</f>
        <v>0</v>
      </c>
      <c r="Y20" s="76">
        <f>+'Ark1'!AG297</f>
        <v>0</v>
      </c>
      <c r="Z20" s="388" t="str">
        <f t="shared" si="5"/>
        <v/>
      </c>
      <c r="AA20" s="76">
        <f>+'Ark1'!AH297</f>
        <v>0</v>
      </c>
      <c r="AB20" s="76">
        <f>+'Ark1'!AI297</f>
        <v>0</v>
      </c>
      <c r="AC20" s="76">
        <f>+'Ark1'!Y297</f>
        <v>0</v>
      </c>
      <c r="AD20" s="53">
        <f>+'Ark1'!Z297</f>
        <v>0</v>
      </c>
      <c r="AE20" s="53">
        <f>+'Ark1'!AA297</f>
        <v>0</v>
      </c>
      <c r="AF20" s="305" t="str">
        <f t="shared" si="11"/>
        <v/>
      </c>
      <c r="AG20" s="66" t="e">
        <f t="shared" si="12"/>
        <v>#DIV/0!</v>
      </c>
      <c r="AH20" s="43"/>
      <c r="AI20" s="4"/>
      <c r="AJ20" s="56"/>
      <c r="AK20" s="4"/>
      <c r="AL20" s="5"/>
      <c r="AM20" s="5"/>
      <c r="AN20"/>
      <c r="AO20" s="1"/>
      <c r="AP20" s="1"/>
      <c r="AQ20" s="11"/>
      <c r="AR20" s="11"/>
      <c r="AS20" s="11"/>
    </row>
    <row r="21" spans="1:45">
      <c r="A21" s="43">
        <f t="shared" si="8"/>
        <v>12</v>
      </c>
      <c r="B21" s="51">
        <f>+'Ark1'!C298</f>
        <v>2024</v>
      </c>
      <c r="C21" s="61">
        <f>+'Ark1'!H298</f>
        <v>2</v>
      </c>
      <c r="D21" s="51">
        <f>+'Ark1'!J298</f>
        <v>147</v>
      </c>
      <c r="E21" s="61" t="str">
        <f>VLOOKUP(D21,RNR!$A$1:$B$31,2)</f>
        <v>Midt-Norge_K</v>
      </c>
      <c r="F21" s="470">
        <f>+'Ark1'!Q298</f>
        <v>211</v>
      </c>
      <c r="G21" s="462">
        <f>+'Ark1'!R298</f>
        <v>1147</v>
      </c>
      <c r="H21" s="76">
        <f t="shared" si="0"/>
        <v>70</v>
      </c>
      <c r="I21" s="90"/>
      <c r="J21" s="69">
        <f>+'Ark1'!AE298</f>
        <v>2.5350307209477076</v>
      </c>
      <c r="K21" s="66">
        <f t="shared" si="1"/>
        <v>0.40345489859881756</v>
      </c>
      <c r="L21" s="69">
        <f>+'Ark1'!AF298</f>
        <v>2.5199170537591478</v>
      </c>
      <c r="M21" s="357">
        <f>+IF(G21=0,"",'Ark1'!S298)</f>
        <v>4.1367221735319912</v>
      </c>
      <c r="N21" s="53">
        <f t="shared" si="2"/>
        <v>0.13951546962137673</v>
      </c>
      <c r="O21" s="43"/>
      <c r="P21" s="376">
        <f>+IF(G21=0,"",'Ark1'!AR298)</f>
        <v>213.54215456674473</v>
      </c>
      <c r="Q21" s="436">
        <f>+IF(G21=0,"",'Ark1'!AS298)</f>
        <v>27.519994063754805</v>
      </c>
      <c r="R21" s="73"/>
      <c r="S21" s="357">
        <f>+'Ark1'!T298</f>
        <v>7.2144725370531804</v>
      </c>
      <c r="T21" s="53">
        <f t="shared" si="3"/>
        <v>0.30918005794454828</v>
      </c>
      <c r="U21" s="305">
        <f>+IF(G21=0,"",'Ark1'!U298)</f>
        <v>263.72066259808236</v>
      </c>
      <c r="V21" s="76">
        <f t="shared" si="4"/>
        <v>3.1409968599208469</v>
      </c>
      <c r="W21" s="76">
        <f>+'Ark1'!W298</f>
        <v>63.993025283347855</v>
      </c>
      <c r="X21" s="76">
        <f>+'Ark1'!X298</f>
        <v>7.1490845684394051</v>
      </c>
      <c r="Y21" s="76">
        <f>+'Ark1'!AG298</f>
        <v>1066.8220140515223</v>
      </c>
      <c r="Z21" s="388">
        <f t="shared" si="5"/>
        <v>-5.2964693608000744</v>
      </c>
      <c r="AA21" s="76">
        <f>+'Ark1'!AH298</f>
        <v>74.455100261551877</v>
      </c>
      <c r="AB21" s="76">
        <f>+'Ark1'!AI298</f>
        <v>25.196163905841328</v>
      </c>
      <c r="AC21" s="76">
        <f>+'Ark1'!Y298</f>
        <v>56.023746213124035</v>
      </c>
      <c r="AD21" s="53">
        <f>+'Ark1'!Z298</f>
        <v>1.9094580631500044</v>
      </c>
      <c r="AE21" s="53">
        <f>+'Ark1'!AA298</f>
        <v>2.2153541552152722</v>
      </c>
      <c r="AF21" s="305">
        <f t="shared" si="11"/>
        <v>247.20211912063704</v>
      </c>
      <c r="AG21" s="66">
        <f t="shared" si="12"/>
        <v>5.4360189573459712</v>
      </c>
      <c r="AH21" s="43"/>
      <c r="AI21" s="4"/>
      <c r="AJ21" s="56"/>
      <c r="AK21" s="4"/>
      <c r="AL21" s="5"/>
      <c r="AM21" s="5"/>
      <c r="AN21"/>
      <c r="AO21" s="1"/>
      <c r="AP21" s="1"/>
      <c r="AQ21" s="11"/>
      <c r="AR21" s="11"/>
      <c r="AS21" s="11"/>
    </row>
    <row r="22" spans="1:45">
      <c r="A22" s="43">
        <f t="shared" si="8"/>
        <v>13</v>
      </c>
      <c r="B22" s="51">
        <f>+'Ark1'!C299</f>
        <v>2024</v>
      </c>
      <c r="C22" s="61">
        <f>+'Ark1'!H299</f>
        <v>1</v>
      </c>
      <c r="D22" s="51">
        <f>+'Ark1'!J299</f>
        <v>155</v>
      </c>
      <c r="E22" s="61" t="str">
        <f>VLOOKUP(D22,RNR!$A$1:$B$31,2)</f>
        <v>Målselv</v>
      </c>
      <c r="F22" s="470">
        <f>+'Ark1'!Q299</f>
        <v>240</v>
      </c>
      <c r="G22" s="462">
        <f>+'Ark1'!R299</f>
        <v>1145</v>
      </c>
      <c r="H22" s="76">
        <f t="shared" si="0"/>
        <v>-188</v>
      </c>
      <c r="I22" s="90"/>
      <c r="J22" s="69">
        <f>+'Ark1'!AE299</f>
        <v>2.5306104407019405</v>
      </c>
      <c r="K22" s="66">
        <f t="shared" si="1"/>
        <v>-0.10763521500007478</v>
      </c>
      <c r="L22" s="69">
        <f>+'Ark1'!AF299</f>
        <v>2.4740101970270167</v>
      </c>
      <c r="M22" s="357">
        <f>+IF(G22=0,"",'Ark1'!S299)</f>
        <v>3.4370629370629384</v>
      </c>
      <c r="N22" s="53">
        <f t="shared" si="2"/>
        <v>0.11748304208919524</v>
      </c>
      <c r="O22" s="43"/>
      <c r="P22" s="376">
        <f>+IF(G22=0,"",'Ark1'!AR299)</f>
        <v>216.0625</v>
      </c>
      <c r="Q22" s="436">
        <f>+IF(G22=0,"",'Ark1'!AS299)</f>
        <v>25.620161317057676</v>
      </c>
      <c r="R22" s="73"/>
      <c r="S22" s="357">
        <f>+'Ark1'!T299</f>
        <v>7.4270742358078605</v>
      </c>
      <c r="T22" s="53">
        <f t="shared" si="3"/>
        <v>0.20426853438250347</v>
      </c>
      <c r="U22" s="305">
        <f>+IF(G22=0,"",'Ark1'!U299)</f>
        <v>259.36855895196516</v>
      </c>
      <c r="V22" s="76">
        <f t="shared" si="4"/>
        <v>5.2819873090542728</v>
      </c>
      <c r="W22" s="76">
        <f>+'Ark1'!W299</f>
        <v>64.5414847161572</v>
      </c>
      <c r="X22" s="76">
        <f>+'Ark1'!X299</f>
        <v>4.8034934497816595</v>
      </c>
      <c r="Y22" s="76">
        <f>+'Ark1'!AG299</f>
        <v>1098.685688405797</v>
      </c>
      <c r="Z22" s="388">
        <f t="shared" si="5"/>
        <v>2.6147664199813789</v>
      </c>
      <c r="AA22" s="76">
        <f>+'Ark1'!AH299</f>
        <v>96.331877729257627</v>
      </c>
      <c r="AB22" s="76">
        <f>+'Ark1'!AI299</f>
        <v>13.275109170305676</v>
      </c>
      <c r="AC22" s="76">
        <f>+'Ark1'!Y299</f>
        <v>50.115252392633678</v>
      </c>
      <c r="AD22" s="53">
        <f>+'Ark1'!Z299</f>
        <v>1.3605980992302595</v>
      </c>
      <c r="AE22" s="53">
        <f>+'Ark1'!AA299</f>
        <v>2.1220737774073224</v>
      </c>
      <c r="AF22" s="305">
        <f t="shared" si="11"/>
        <v>236.07166425214049</v>
      </c>
      <c r="AG22" s="66">
        <f t="shared" si="12"/>
        <v>4.770833333333333</v>
      </c>
      <c r="AH22" s="43"/>
      <c r="AI22" s="4"/>
      <c r="AJ22" s="56"/>
      <c r="AK22" s="4"/>
      <c r="AL22" s="5"/>
      <c r="AM22" s="5"/>
      <c r="AN22"/>
      <c r="AO22" s="1"/>
      <c r="AP22" s="1"/>
      <c r="AQ22" s="11"/>
      <c r="AR22" s="11"/>
      <c r="AS22" s="11"/>
    </row>
    <row r="23" spans="1:45">
      <c r="A23" s="43">
        <f t="shared" si="8"/>
        <v>14</v>
      </c>
      <c r="B23" s="51">
        <f>+'Ark1'!C300</f>
        <v>2024</v>
      </c>
      <c r="C23" s="61">
        <f>+'Ark1'!H300</f>
        <v>2</v>
      </c>
      <c r="D23" s="51">
        <f>+'Ark1'!J300</f>
        <v>160</v>
      </c>
      <c r="E23" s="61" t="str">
        <f>VLOOKUP(D23,RNR!$A$1:$B$31,2)</f>
        <v>Oslo</v>
      </c>
      <c r="F23" s="470">
        <f>+'Ark1'!Q300</f>
        <v>351</v>
      </c>
      <c r="G23" s="462">
        <f>+'Ark1'!R300</f>
        <v>1435</v>
      </c>
      <c r="H23" s="76">
        <f t="shared" si="0"/>
        <v>23</v>
      </c>
      <c r="I23" s="90"/>
      <c r="J23" s="69">
        <f>+'Ark1'!AE300</f>
        <v>3.1715510763382393</v>
      </c>
      <c r="K23" s="66">
        <f t="shared" si="1"/>
        <v>0.37695027674990955</v>
      </c>
      <c r="L23" s="69">
        <f>+'Ark1'!AF300</f>
        <v>3.2014371896839529</v>
      </c>
      <c r="M23" s="357">
        <f>+IF(G23=0,"",'Ark1'!S300)</f>
        <v>4.5561758548499638</v>
      </c>
      <c r="N23" s="53">
        <f t="shared" si="2"/>
        <v>-8.4548269682169774E-3</v>
      </c>
      <c r="O23" s="43"/>
      <c r="P23" s="376">
        <f>+IF(G23=0,"",'Ark1'!AR300)</f>
        <v>211.42318435754183</v>
      </c>
      <c r="Q23" s="436">
        <f>+IF(G23=0,"",'Ark1'!AS300)</f>
        <v>28.218404238986928</v>
      </c>
      <c r="R23" s="73"/>
      <c r="S23" s="357">
        <f>+'Ark1'!T300</f>
        <v>7.2292682926829279</v>
      </c>
      <c r="T23" s="53">
        <f t="shared" si="3"/>
        <v>-4.2686381538033835E-2</v>
      </c>
      <c r="U23" s="305">
        <f>+IF(G23=0,"",'Ark1'!U300)</f>
        <v>267.80236933797858</v>
      </c>
      <c r="V23" s="76">
        <f t="shared" si="4"/>
        <v>-1.4967099821350871</v>
      </c>
      <c r="W23" s="76">
        <f>+'Ark1'!W300</f>
        <v>63.066202090592334</v>
      </c>
      <c r="X23" s="76">
        <f>+'Ark1'!X300</f>
        <v>9.1289198606271764</v>
      </c>
      <c r="Y23" s="76">
        <f>+'Ark1'!AG300</f>
        <v>1059.3987430167597</v>
      </c>
      <c r="Z23" s="388">
        <f t="shared" si="5"/>
        <v>-6.9208592559677982</v>
      </c>
      <c r="AA23" s="76">
        <f>+'Ark1'!AH300</f>
        <v>99.721254355400703</v>
      </c>
      <c r="AB23" s="76">
        <f>+'Ark1'!AI300</f>
        <v>60.905923344947738</v>
      </c>
      <c r="AC23" s="76">
        <f>+'Ark1'!Y300</f>
        <v>59.488630084823718</v>
      </c>
      <c r="AD23" s="53">
        <f>+'Ark1'!Z300</f>
        <v>1.8774677821635153</v>
      </c>
      <c r="AE23" s="53">
        <f>+'Ark1'!AA300</f>
        <v>2.2961216705410976</v>
      </c>
      <c r="AF23" s="305">
        <f t="shared" si="11"/>
        <v>252.7871314774082</v>
      </c>
      <c r="AG23" s="66">
        <f t="shared" si="12"/>
        <v>4.0883190883190883</v>
      </c>
      <c r="AH23" s="43"/>
      <c r="AI23" s="4"/>
      <c r="AJ23" s="56"/>
      <c r="AK23" s="4"/>
      <c r="AL23" s="5"/>
      <c r="AM23" s="5"/>
      <c r="AN23"/>
      <c r="AO23" s="13"/>
      <c r="AP23" s="13"/>
      <c r="AQ23" s="11"/>
      <c r="AR23" s="11"/>
      <c r="AS23" s="11"/>
    </row>
    <row r="24" spans="1:45" ht="16.5" customHeight="1">
      <c r="A24" s="43">
        <f t="shared" si="8"/>
        <v>15</v>
      </c>
      <c r="B24" s="51">
        <f>+'Ark1'!C301</f>
        <v>2024</v>
      </c>
      <c r="C24" s="61">
        <f>+'Ark1'!H301</f>
        <v>1</v>
      </c>
      <c r="D24" s="51">
        <f>+'Ark1'!J301</f>
        <v>171</v>
      </c>
      <c r="E24" s="61" t="str">
        <f>VLOOKUP(D24,RNR!$A$1:$B$31,2)</f>
        <v>Prima Jæren</v>
      </c>
      <c r="F24" s="470">
        <f>+'Ark1'!Q301</f>
        <v>155</v>
      </c>
      <c r="G24" s="462">
        <f>+'Ark1'!R301</f>
        <v>1273</v>
      </c>
      <c r="H24" s="76">
        <f t="shared" si="0"/>
        <v>-47</v>
      </c>
      <c r="I24" s="90"/>
      <c r="J24" s="69">
        <f>+'Ark1'!AE301</f>
        <v>2.8135083764310655</v>
      </c>
      <c r="K24" s="66">
        <f t="shared" si="1"/>
        <v>0.2009920482040144</v>
      </c>
      <c r="L24" s="69">
        <f>+'Ark1'!AF301</f>
        <v>2.8529471154859758</v>
      </c>
      <c r="M24" s="357">
        <f>+IF(G24=0,"",'Ark1'!S301)</f>
        <v>3.9290220820189279</v>
      </c>
      <c r="N24" s="53">
        <f t="shared" si="2"/>
        <v>0.26210135031160853</v>
      </c>
      <c r="O24" s="43"/>
      <c r="P24" s="376">
        <f>+IF(G24=0,"",'Ark1'!AR301)</f>
        <v>216.25992779783397</v>
      </c>
      <c r="Q24" s="436">
        <f>+IF(G24=0,"",'Ark1'!AS301)</f>
        <v>26.863929308089158</v>
      </c>
      <c r="R24" s="73"/>
      <c r="S24" s="357">
        <f>+'Ark1'!T301</f>
        <v>7.7769049489395119</v>
      </c>
      <c r="T24" s="53">
        <f t="shared" si="3"/>
        <v>0.22084434287890531</v>
      </c>
      <c r="U24" s="305">
        <f>+IF(G24=0,"",'Ark1'!U301)</f>
        <v>269.02128829536497</v>
      </c>
      <c r="V24" s="76">
        <f t="shared" si="4"/>
        <v>1.9817428408195497</v>
      </c>
      <c r="W24" s="76">
        <f>+'Ark1'!W301</f>
        <v>69.677926158680307</v>
      </c>
      <c r="X24" s="76">
        <f>+'Ark1'!X301</f>
        <v>6.9913589945011774</v>
      </c>
      <c r="Y24" s="76">
        <f>+'Ark1'!AG301</f>
        <v>1038.373044524669</v>
      </c>
      <c r="Z24" s="388">
        <f t="shared" si="5"/>
        <v>-20.660823568022579</v>
      </c>
      <c r="AA24" s="76">
        <f>+'Ark1'!AH301</f>
        <v>65.278868813825611</v>
      </c>
      <c r="AB24" s="76">
        <f>+'Ark1'!AI301</f>
        <v>19.795758051846033</v>
      </c>
      <c r="AC24" s="76">
        <f>+'Ark1'!Y301</f>
        <v>52.009584386889458</v>
      </c>
      <c r="AD24" s="53">
        <f>+'Ark1'!Z301</f>
        <v>1.7881573225512986</v>
      </c>
      <c r="AE24" s="53">
        <f>+'Ark1'!AA301</f>
        <v>2.5482987263395258</v>
      </c>
      <c r="AF24" s="305">
        <f t="shared" si="11"/>
        <v>259.07961470486129</v>
      </c>
      <c r="AG24" s="66">
        <f t="shared" si="12"/>
        <v>8.2129032258064516</v>
      </c>
      <c r="AH24" s="43"/>
      <c r="AI24" s="4"/>
      <c r="AJ24" s="56"/>
      <c r="AK24" s="4"/>
      <c r="AL24" s="5"/>
      <c r="AM24" s="5"/>
      <c r="AN24"/>
      <c r="AO24" s="13"/>
      <c r="AP24" s="13"/>
      <c r="AQ24" s="11"/>
      <c r="AR24" s="11"/>
      <c r="AS24" s="11"/>
    </row>
    <row r="25" spans="1:45" s="569" customFormat="1" ht="16.5" customHeight="1">
      <c r="A25" s="43">
        <f t="shared" si="8"/>
        <v>16</v>
      </c>
      <c r="B25" s="51">
        <f>+'Ark1'!C302</f>
        <v>2024</v>
      </c>
      <c r="C25" s="61">
        <f>+'Ark1'!H302</f>
        <v>1</v>
      </c>
      <c r="D25" s="51">
        <f>+'Ark1'!J302</f>
        <v>172</v>
      </c>
      <c r="E25" s="61" t="str">
        <f>VLOOKUP(D25,RNR!$A$1:$B$31,2)</f>
        <v>Prima Sandeid</v>
      </c>
      <c r="F25" s="470">
        <f>+'Ark1'!Q302</f>
        <v>3</v>
      </c>
      <c r="G25" s="462">
        <f>+'Ark1'!R302</f>
        <v>5</v>
      </c>
      <c r="H25" s="76">
        <f t="shared" ref="H25:H37" si="13">+G25-G55</f>
        <v>-274</v>
      </c>
      <c r="I25" s="90"/>
      <c r="J25" s="69">
        <f>+'Ark1'!AE302</f>
        <v>1.1050700614418957E-2</v>
      </c>
      <c r="K25" s="66">
        <f t="shared" ref="K25:K37" si="14">+J25-J55</f>
        <v>-0.54114025057902593</v>
      </c>
      <c r="L25" s="69">
        <f>+'Ark1'!AF302</f>
        <v>1.016588706678318E-2</v>
      </c>
      <c r="M25" s="357">
        <f>+IF(G25=0,"",'Ark1'!S302)</f>
        <v>5.2</v>
      </c>
      <c r="N25" s="53">
        <f t="shared" ref="N25:N37" si="15">+IF(G25=0,"",M25-M55)</f>
        <v>1.9410071942446048</v>
      </c>
      <c r="O25" s="43"/>
      <c r="P25" s="376">
        <f>+IF(G25=0,"",'Ark1'!AR302)</f>
        <v>0</v>
      </c>
      <c r="Q25" s="436">
        <f>+IF(G25=0,"",'Ark1'!AS302)</f>
        <v>0</v>
      </c>
      <c r="R25" s="73"/>
      <c r="S25" s="357">
        <f>+'Ark1'!T302</f>
        <v>8.6</v>
      </c>
      <c r="T25" s="53">
        <f t="shared" ref="T25:T37" si="16">+IF(G25=0,"",S25-S55)</f>
        <v>1.6322580645161278</v>
      </c>
      <c r="U25" s="305">
        <f>+IF(G25=0,"",'Ark1'!U302)</f>
        <v>244.06</v>
      </c>
      <c r="V25" s="76">
        <f t="shared" ref="V25:V37" si="17">+IF(G25=0,"",U25-U55)</f>
        <v>-8.3192114695341957</v>
      </c>
      <c r="W25" s="76">
        <f>+'Ark1'!W302</f>
        <v>80</v>
      </c>
      <c r="X25" s="76">
        <f>+'Ark1'!X302</f>
        <v>0</v>
      </c>
      <c r="Y25" s="76">
        <f>+'Ark1'!AG302</f>
        <v>0</v>
      </c>
      <c r="Z25" s="388">
        <f t="shared" ref="Z25:Z37" si="18">+IF(G25=0,"",Y25-Y55)</f>
        <v>-1070.0215053763441</v>
      </c>
      <c r="AA25" s="76">
        <f>+'Ark1'!AH302</f>
        <v>0</v>
      </c>
      <c r="AB25" s="76">
        <f>+'Ark1'!AI302</f>
        <v>0</v>
      </c>
      <c r="AC25" s="76">
        <f>+'Ark1'!Y302</f>
        <v>24.821410113045744</v>
      </c>
      <c r="AD25" s="53">
        <f>+'Ark1'!Z302</f>
        <v>2.0396078054371127</v>
      </c>
      <c r="AE25" s="53">
        <f>+'Ark1'!AA302</f>
        <v>2.8705400188814658</v>
      </c>
      <c r="AF25" s="305" t="str">
        <f t="shared" ref="AF25:AF37" si="19">IF(Y25=0,"",1000*U25/Y25)</f>
        <v/>
      </c>
      <c r="AG25" s="66">
        <f t="shared" ref="AG25:AG37" si="20">+G25/F25</f>
        <v>1.6666666666666667</v>
      </c>
      <c r="AH25" s="43"/>
      <c r="AI25" s="4"/>
      <c r="AJ25" s="56"/>
      <c r="AK25" s="4"/>
      <c r="AL25" s="5"/>
      <c r="AM25" s="5"/>
      <c r="AO25" s="13"/>
      <c r="AP25" s="13"/>
      <c r="AQ25" s="570"/>
      <c r="AR25" s="570"/>
      <c r="AS25" s="570"/>
    </row>
    <row r="26" spans="1:45" ht="16.5" customHeight="1">
      <c r="A26" s="43">
        <f t="shared" si="8"/>
        <v>17</v>
      </c>
      <c r="B26" s="51">
        <f>+'Ark1'!C303</f>
        <v>2024</v>
      </c>
      <c r="C26" s="61">
        <f>+'Ark1'!H303</f>
        <v>2</v>
      </c>
      <c r="D26" s="51">
        <f>+'Ark1'!J303</f>
        <v>175</v>
      </c>
      <c r="E26" s="61" t="str">
        <f>VLOOKUP(D26,RNR!$A$1:$B$31,2)</f>
        <v>Ole Ringdal</v>
      </c>
      <c r="F26" s="470">
        <f>+'Ark1'!Q303</f>
        <v>90</v>
      </c>
      <c r="G26" s="462">
        <f>+'Ark1'!R303</f>
        <v>314</v>
      </c>
      <c r="H26" s="76">
        <f t="shared" si="13"/>
        <v>-1466</v>
      </c>
      <c r="I26" s="90"/>
      <c r="J26" s="69">
        <f>+'Ark1'!AE303</f>
        <v>0.69398399858551019</v>
      </c>
      <c r="K26" s="66">
        <f t="shared" si="14"/>
        <v>-2.8289546864479371</v>
      </c>
      <c r="L26" s="69">
        <f>+'Ark1'!AF303</f>
        <v>0.6675063235641312</v>
      </c>
      <c r="M26" s="357">
        <f>+IF(G26=0,"",'Ark1'!S303)</f>
        <v>3.4136807817589574</v>
      </c>
      <c r="N26" s="53">
        <f t="shared" si="15"/>
        <v>-0.30929219121401541</v>
      </c>
      <c r="O26" s="43"/>
      <c r="P26" s="376">
        <f>+IF(G26=0,"",'Ark1'!AR303)</f>
        <v>216.19032258064516</v>
      </c>
      <c r="Q26" s="436">
        <f>+IF(G26=0,"",'Ark1'!AS303)</f>
        <v>25.494396908645015</v>
      </c>
      <c r="R26" s="73"/>
      <c r="S26" s="357">
        <f>+'Ark1'!T303</f>
        <v>6.9203821656050968</v>
      </c>
      <c r="T26" s="53">
        <f t="shared" si="16"/>
        <v>-0.23242682315894836</v>
      </c>
      <c r="U26" s="305">
        <f>+IF(G26=0,"",'Ark1'!U303)</f>
        <v>255.18025477707016</v>
      </c>
      <c r="V26" s="76">
        <f t="shared" si="17"/>
        <v>3.9819963501039126</v>
      </c>
      <c r="W26" s="76">
        <f>+'Ark1'!W303</f>
        <v>56.369426751592385</v>
      </c>
      <c r="X26" s="76">
        <f>+'Ark1'!X303</f>
        <v>3.1847133757961794</v>
      </c>
      <c r="Y26" s="76">
        <f>+'Ark1'!AG303</f>
        <v>1085.6225806451612</v>
      </c>
      <c r="Z26" s="388">
        <f t="shared" si="18"/>
        <v>15.737267596595075</v>
      </c>
      <c r="AA26" s="76">
        <f>+'Ark1'!AH303</f>
        <v>98.726114649681563</v>
      </c>
      <c r="AB26" s="76">
        <f>+'Ark1'!AI303</f>
        <v>12.738853503184716</v>
      </c>
      <c r="AC26" s="76">
        <f>+'Ark1'!Y303</f>
        <v>65.697379892776112</v>
      </c>
      <c r="AD26" s="53">
        <f>+'Ark1'!Z303</f>
        <v>1.1411387001536679</v>
      </c>
      <c r="AE26" s="53">
        <f>+'Ark1'!AA303</f>
        <v>2.1644268994341256</v>
      </c>
      <c r="AF26" s="305">
        <f t="shared" si="19"/>
        <v>235.05429909667342</v>
      </c>
      <c r="AG26" s="66">
        <f t="shared" si="20"/>
        <v>3.4888888888888889</v>
      </c>
      <c r="AH26" s="43"/>
      <c r="AI26" s="4"/>
      <c r="AJ26" s="55"/>
      <c r="AK26" s="4"/>
      <c r="AL26" s="5"/>
      <c r="AM26" s="5"/>
      <c r="AN26"/>
      <c r="AO26" s="13"/>
      <c r="AP26" s="13"/>
      <c r="AQ26" s="11"/>
      <c r="AR26" s="11"/>
      <c r="AS26" s="11"/>
    </row>
    <row r="27" spans="1:45">
      <c r="A27" s="43">
        <f t="shared" si="8"/>
        <v>18</v>
      </c>
      <c r="B27" s="51">
        <f>+'Ark1'!C304</f>
        <v>2024</v>
      </c>
      <c r="C27" s="61">
        <f>+'Ark1'!H304</f>
        <v>2</v>
      </c>
      <c r="D27" s="51">
        <f>+'Ark1'!J304</f>
        <v>177</v>
      </c>
      <c r="E27" s="61" t="str">
        <f>VLOOKUP(D27,RNR!$A$1:$B$31,2)</f>
        <v>Slakthuset</v>
      </c>
      <c r="F27" s="470">
        <f>+'Ark1'!Q304</f>
        <v>363</v>
      </c>
      <c r="G27" s="462">
        <f>+'Ark1'!R304</f>
        <v>1633</v>
      </c>
      <c r="H27" s="76">
        <f t="shared" si="13"/>
        <v>815</v>
      </c>
      <c r="I27" s="90"/>
      <c r="J27" s="69">
        <f>+'Ark1'!AE304</f>
        <v>3.6091588206692311</v>
      </c>
      <c r="K27" s="66">
        <f t="shared" si="14"/>
        <v>1.9901903687830733</v>
      </c>
      <c r="L27" s="69">
        <f>+'Ark1'!AF304</f>
        <v>3.5100784527738105</v>
      </c>
      <c r="M27" s="357">
        <f>+IF(G27=0,"",'Ark1'!S304)</f>
        <v>3.9160539215686274</v>
      </c>
      <c r="N27" s="53">
        <f t="shared" si="15"/>
        <v>7.433613015758489E-2</v>
      </c>
      <c r="O27" s="43"/>
      <c r="P27" s="376">
        <f>+IF(G27=0,"",'Ark1'!AR304)</f>
        <v>212.25682704811447</v>
      </c>
      <c r="Q27" s="436">
        <f>+IF(G27=0,"",'Ark1'!AS304)</f>
        <v>26.890368591109919</v>
      </c>
      <c r="R27" s="73"/>
      <c r="S27" s="357">
        <f>+'Ark1'!T304</f>
        <v>7.5860379669320253</v>
      </c>
      <c r="T27" s="53">
        <f t="shared" si="16"/>
        <v>0.75963209896136252</v>
      </c>
      <c r="U27" s="305">
        <f>+IF(G27=0,"",'Ark1'!U304)</f>
        <v>258.01916717697515</v>
      </c>
      <c r="V27" s="76">
        <f t="shared" si="17"/>
        <v>7.4481402821095344</v>
      </c>
      <c r="W27" s="76">
        <f>+'Ark1'!W304</f>
        <v>65.768524188609902</v>
      </c>
      <c r="X27" s="76">
        <f>+'Ark1'!X304</f>
        <v>5.5725658297611762</v>
      </c>
      <c r="Y27" s="76">
        <f>+'Ark1'!AG304</f>
        <v>1082.1313394018202</v>
      </c>
      <c r="Z27" s="388">
        <f t="shared" si="18"/>
        <v>31.593349205741333</v>
      </c>
      <c r="AA27" s="76">
        <f>+'Ark1'!AH304</f>
        <v>94.121249234537629</v>
      </c>
      <c r="AB27" s="76">
        <f>+'Ark1'!AI304</f>
        <v>34.537660747091245</v>
      </c>
      <c r="AC27" s="76">
        <f>+'Ark1'!Y304</f>
        <v>54.901371401748065</v>
      </c>
      <c r="AD27" s="53">
        <f>+'Ark1'!Z304</f>
        <v>1.6530259341863436</v>
      </c>
      <c r="AE27" s="53">
        <f>+'Ark1'!AA304</f>
        <v>2.5597766744729458</v>
      </c>
      <c r="AF27" s="305">
        <f t="shared" si="19"/>
        <v>238.43609161121125</v>
      </c>
      <c r="AG27" s="66">
        <f t="shared" si="20"/>
        <v>4.4986225895316805</v>
      </c>
      <c r="AH27" s="43"/>
      <c r="AI27" s="2"/>
      <c r="AJ27" s="55"/>
      <c r="AK27" s="4"/>
      <c r="AM27"/>
      <c r="AN27"/>
      <c r="AO27" s="13"/>
      <c r="AP27" s="13"/>
      <c r="AQ27" s="11"/>
      <c r="AR27" s="11"/>
      <c r="AS27" s="11"/>
    </row>
    <row r="28" spans="1:45" ht="17.25" customHeight="1">
      <c r="A28" s="43">
        <f t="shared" si="8"/>
        <v>19</v>
      </c>
      <c r="B28" s="51">
        <f>+'Ark1'!C305</f>
        <v>2024</v>
      </c>
      <c r="C28" s="61">
        <f>+'Ark1'!H305</f>
        <v>2</v>
      </c>
      <c r="D28" s="51">
        <f>+'Ark1'!J305</f>
        <v>178</v>
      </c>
      <c r="E28" s="61" t="str">
        <f>VLOOKUP(D28,RNR!$A$1:$B$31,2)</f>
        <v>Røros</v>
      </c>
      <c r="F28" s="470">
        <f>+'Ark1'!Q305</f>
        <v>195</v>
      </c>
      <c r="G28" s="462">
        <f>+'Ark1'!R305</f>
        <v>879</v>
      </c>
      <c r="H28" s="76">
        <f t="shared" si="13"/>
        <v>329</v>
      </c>
      <c r="I28" s="90"/>
      <c r="J28" s="69">
        <f>+'Ark1'!AE305</f>
        <v>1.9427131680148515</v>
      </c>
      <c r="K28" s="66">
        <f t="shared" si="14"/>
        <v>0.85416469792024707</v>
      </c>
      <c r="L28" s="69">
        <f>+'Ark1'!AF305</f>
        <v>1.8828933962329248</v>
      </c>
      <c r="M28" s="357">
        <f>+IF(G28=0,"",'Ark1'!S305)</f>
        <v>3.9143835616438358</v>
      </c>
      <c r="N28" s="53">
        <f t="shared" si="15"/>
        <v>0.20035806073308882</v>
      </c>
      <c r="O28" s="43"/>
      <c r="P28" s="376">
        <f>+IF(G28=0,"",'Ark1'!AR305)</f>
        <v>211.60595647193588</v>
      </c>
      <c r="Q28" s="436">
        <f>+IF(G28=0,"",'Ark1'!AS305)</f>
        <v>26.927789652528151</v>
      </c>
      <c r="R28" s="73"/>
      <c r="S28" s="357">
        <f>+'Ark1'!T305</f>
        <v>6.7224118316268493</v>
      </c>
      <c r="T28" s="53">
        <f t="shared" si="16"/>
        <v>-0.10486089564587786</v>
      </c>
      <c r="U28" s="305">
        <f>+IF(G28=0,"",'Ark1'!U305)</f>
        <v>257.13321956769022</v>
      </c>
      <c r="V28" s="76">
        <f t="shared" si="17"/>
        <v>5.6174013858720286</v>
      </c>
      <c r="W28" s="76">
        <f>+'Ark1'!W305</f>
        <v>50.398179749715581</v>
      </c>
      <c r="X28" s="76">
        <f>+'Ark1'!X305</f>
        <v>6.5984072810011405</v>
      </c>
      <c r="Y28" s="76">
        <f>+'Ark1'!AG305</f>
        <v>1069.8969072164948</v>
      </c>
      <c r="Z28" s="388">
        <f t="shared" si="18"/>
        <v>3.6532708528586681</v>
      </c>
      <c r="AA28" s="76">
        <f>+'Ark1'!AH305</f>
        <v>99.317406143344698</v>
      </c>
      <c r="AB28" s="76">
        <f>+'Ark1'!AI305</f>
        <v>30.375426621160397</v>
      </c>
      <c r="AC28" s="76">
        <f>+'Ark1'!Y305</f>
        <v>55.578696882888977</v>
      </c>
      <c r="AD28" s="53">
        <f>+'Ark1'!Z305</f>
        <v>1.5266355563349363</v>
      </c>
      <c r="AE28" s="53">
        <f>+'Ark1'!AA305</f>
        <v>2.2767231124438494</v>
      </c>
      <c r="AF28" s="305">
        <f t="shared" si="19"/>
        <v>240.33457600757325</v>
      </c>
      <c r="AG28" s="66">
        <f t="shared" si="20"/>
        <v>4.5076923076923077</v>
      </c>
      <c r="AH28" s="43"/>
      <c r="AI28" s="2"/>
      <c r="AJ28" s="55"/>
      <c r="AK28" s="4"/>
      <c r="AM28" s="5"/>
      <c r="AN28"/>
      <c r="AO28" s="13"/>
      <c r="AP28" s="13"/>
      <c r="AQ28" s="11"/>
      <c r="AR28" s="11"/>
      <c r="AS28" s="11"/>
    </row>
    <row r="29" spans="1:45">
      <c r="A29" s="43">
        <f t="shared" si="8"/>
        <v>20</v>
      </c>
      <c r="B29" s="51">
        <f>+'Ark1'!C306</f>
        <v>2024</v>
      </c>
      <c r="C29" s="61">
        <f>+'Ark1'!H306</f>
        <v>2</v>
      </c>
      <c r="D29" s="51">
        <f>+'Ark1'!J306</f>
        <v>181</v>
      </c>
      <c r="E29" s="61" t="str">
        <f>VLOOKUP(D29,RNR!$A$1:$B$31,2)</f>
        <v>Horns</v>
      </c>
      <c r="F29" s="470">
        <f>+'Ark1'!Q306</f>
        <v>106</v>
      </c>
      <c r="G29" s="462">
        <f>+'Ark1'!R306</f>
        <v>517</v>
      </c>
      <c r="H29" s="76">
        <f t="shared" si="13"/>
        <v>-9484</v>
      </c>
      <c r="I29" s="90"/>
      <c r="J29" s="69">
        <f>+'Ark1'!AE306</f>
        <v>1.1426424435309201</v>
      </c>
      <c r="K29" s="66">
        <f t="shared" si="14"/>
        <v>-18.651127100862077</v>
      </c>
      <c r="L29" s="69">
        <f>+'Ark1'!AF306</f>
        <v>1.0976092354472324</v>
      </c>
      <c r="M29" s="357">
        <f>+IF(G29=0,"",'Ark1'!S306)</f>
        <v>3.9166666666666656</v>
      </c>
      <c r="N29" s="53">
        <f t="shared" si="15"/>
        <v>0.34298668272769728</v>
      </c>
      <c r="O29" s="43"/>
      <c r="P29" s="376">
        <f>+IF(G29=0,"",'Ark1'!AR306)</f>
        <v>211.05609284332689</v>
      </c>
      <c r="Q29" s="436">
        <f>+IF(G29=0,"",'Ark1'!AS306)</f>
        <v>26.987967070085958</v>
      </c>
      <c r="R29" s="73"/>
      <c r="S29" s="357">
        <f>+'Ark1'!T306</f>
        <v>6.8085106382978733</v>
      </c>
      <c r="T29" s="53">
        <f t="shared" si="16"/>
        <v>-0.73233527711058777</v>
      </c>
      <c r="U29" s="305">
        <f>+IF(G29=0,"",'Ark1'!U306)</f>
        <v>254.84642166344295</v>
      </c>
      <c r="V29" s="76">
        <f t="shared" si="17"/>
        <v>-5.8652971646742174</v>
      </c>
      <c r="W29" s="76">
        <f>+'Ark1'!W306</f>
        <v>50.870406189555119</v>
      </c>
      <c r="X29" s="76">
        <f>+'Ark1'!X306</f>
        <v>4.4487427466150873</v>
      </c>
      <c r="Y29" s="76">
        <f>+'Ark1'!AG306</f>
        <v>1067.1470019342362</v>
      </c>
      <c r="Z29" s="388">
        <f t="shared" si="18"/>
        <v>-5.9798557009137312</v>
      </c>
      <c r="AA29" s="76">
        <f>+'Ark1'!AH306</f>
        <v>100</v>
      </c>
      <c r="AB29" s="76">
        <f>+'Ark1'!AI306</f>
        <v>32.495164410058024</v>
      </c>
      <c r="AC29" s="76">
        <f>+'Ark1'!Y306</f>
        <v>51.424129873341883</v>
      </c>
      <c r="AD29" s="53">
        <f>+'Ark1'!Z306</f>
        <v>1.546241708611086</v>
      </c>
      <c r="AE29" s="53">
        <f>+'Ark1'!AA306</f>
        <v>2.1000334128278082</v>
      </c>
      <c r="AF29" s="305">
        <f t="shared" si="19"/>
        <v>238.8109803068613</v>
      </c>
      <c r="AG29" s="66">
        <f t="shared" si="20"/>
        <v>4.8773584905660377</v>
      </c>
      <c r="AH29" s="43"/>
      <c r="AI29" s="14"/>
      <c r="AJ29" s="13"/>
      <c r="AK29" s="4"/>
      <c r="AM29"/>
      <c r="AN29"/>
      <c r="AO29" s="13"/>
      <c r="AP29" s="13"/>
      <c r="AQ29" s="11"/>
      <c r="AR29" s="11"/>
      <c r="AS29" s="11"/>
    </row>
    <row r="30" spans="1:45">
      <c r="A30" s="43">
        <f t="shared" si="8"/>
        <v>21</v>
      </c>
      <c r="B30" s="51">
        <f>+'Ark1'!C307</f>
        <v>2024</v>
      </c>
      <c r="C30" s="61">
        <f>+'Ark1'!H307</f>
        <v>1</v>
      </c>
      <c r="D30" s="51">
        <f>+'Ark1'!J307</f>
        <v>309</v>
      </c>
      <c r="E30" s="61" t="str">
        <f>VLOOKUP(D30,RNR!$A$1:$B$31,2)</f>
        <v>Malvik</v>
      </c>
      <c r="F30" s="470">
        <f>+'Ark1'!Q307</f>
        <v>1511</v>
      </c>
      <c r="G30" s="462">
        <f>+'Ark1'!R307</f>
        <v>8783</v>
      </c>
      <c r="H30" s="76">
        <f t="shared" si="13"/>
        <v>8783</v>
      </c>
      <c r="I30" s="90"/>
      <c r="J30" s="69">
        <f>+'Ark1'!AE307</f>
        <v>19.411660699288326</v>
      </c>
      <c r="K30" s="66">
        <f t="shared" si="14"/>
        <v>19.411660699288326</v>
      </c>
      <c r="L30" s="69">
        <f>+'Ark1'!AF307</f>
        <v>19.301580649236072</v>
      </c>
      <c r="M30" s="357">
        <f>+IF(G30=0,"",'Ark1'!S307)</f>
        <v>3.6611834589901751</v>
      </c>
      <c r="N30" s="53">
        <f t="shared" si="15"/>
        <v>3.6611834589901751</v>
      </c>
      <c r="O30" s="43"/>
      <c r="P30" s="376">
        <f>+IF(G30=0,"",'Ark1'!AR307)</f>
        <v>216.31730886850161</v>
      </c>
      <c r="Q30" s="436">
        <f>+IF(G30=0,"",'Ark1'!AS307)</f>
        <v>26.141982939496042</v>
      </c>
      <c r="R30" s="73"/>
      <c r="S30" s="357">
        <f>+'Ark1'!T307</f>
        <v>7.6560400774222943</v>
      </c>
      <c r="T30" s="53">
        <f t="shared" si="16"/>
        <v>7.6560400774222943</v>
      </c>
      <c r="U30" s="305">
        <f>+IF(G30=0,"",'Ark1'!U307)</f>
        <v>263.7978936582042</v>
      </c>
      <c r="V30" s="76">
        <f t="shared" si="17"/>
        <v>263.7978936582042</v>
      </c>
      <c r="W30" s="76">
        <f>+'Ark1'!W307</f>
        <v>70.670613685528849</v>
      </c>
      <c r="X30" s="76">
        <f>+'Ark1'!X307</f>
        <v>5.2487760446316756</v>
      </c>
      <c r="Y30" s="76">
        <f>+'Ark1'!AG307</f>
        <v>1069.5607339449541</v>
      </c>
      <c r="Z30" s="388">
        <f t="shared" si="18"/>
        <v>1069.5607339449541</v>
      </c>
      <c r="AA30" s="76">
        <f>+'Ark1'!AH307</f>
        <v>93.009222361379926</v>
      </c>
      <c r="AB30" s="76">
        <f>+'Ark1'!AI307</f>
        <v>13.605829443242628</v>
      </c>
      <c r="AC30" s="76">
        <f>+'Ark1'!Y307</f>
        <v>49.240849348549617</v>
      </c>
      <c r="AD30" s="53">
        <f>+'Ark1'!Z307</f>
        <v>1.4828461050761057</v>
      </c>
      <c r="AE30" s="53">
        <f>+'Ark1'!AA307</f>
        <v>2.1795708519571488</v>
      </c>
      <c r="AF30" s="305">
        <f t="shared" si="19"/>
        <v>246.64134095986807</v>
      </c>
      <c r="AG30" s="66">
        <f t="shared" si="20"/>
        <v>5.8127068166776965</v>
      </c>
      <c r="AH30" s="43"/>
      <c r="AI30" s="2"/>
      <c r="AJ30" s="5"/>
      <c r="AK30" s="4"/>
      <c r="AM30"/>
      <c r="AN30"/>
      <c r="AO30" s="13"/>
      <c r="AP30" s="13"/>
      <c r="AQ30" s="11"/>
      <c r="AR30" s="11"/>
      <c r="AS30" s="11"/>
    </row>
    <row r="31" spans="1:45" ht="17.399999999999999" customHeight="1">
      <c r="A31" s="43">
        <f t="shared" si="8"/>
        <v>22</v>
      </c>
      <c r="B31" s="51">
        <f>+'Ark1'!C308</f>
        <v>2024</v>
      </c>
      <c r="C31" s="61">
        <f>+'Ark1'!H308</f>
        <v>1</v>
      </c>
      <c r="D31" s="51">
        <f>+'Ark1'!J308</f>
        <v>420</v>
      </c>
      <c r="E31" s="61" t="str">
        <f>VLOOKUP(D31,RNR!$A$1:$B$31,2)</f>
        <v>Skodje</v>
      </c>
      <c r="F31" s="470">
        <f>+'Ark1'!Q308</f>
        <v>0</v>
      </c>
      <c r="G31" s="462">
        <f>+'Ark1'!R308</f>
        <v>0</v>
      </c>
      <c r="H31" s="76">
        <f t="shared" si="13"/>
        <v>-345</v>
      </c>
      <c r="I31" s="90"/>
      <c r="J31" s="69">
        <f>+'Ark1'!AE308</f>
        <v>0</v>
      </c>
      <c r="K31" s="66">
        <f t="shared" si="14"/>
        <v>-0.68281676760479748</v>
      </c>
      <c r="L31" s="69">
        <f>+'Ark1'!AF308</f>
        <v>0</v>
      </c>
      <c r="M31" s="357" t="str">
        <f>+IF(G31=0,"",'Ark1'!S308)</f>
        <v/>
      </c>
      <c r="N31" s="53" t="str">
        <f t="shared" si="15"/>
        <v/>
      </c>
      <c r="O31" s="43"/>
      <c r="P31" s="376" t="str">
        <f>+IF(G31=0,"",'Ark1'!AR308)</f>
        <v/>
      </c>
      <c r="Q31" s="436" t="str">
        <f>+IF(G31=0,"",'Ark1'!AS308)</f>
        <v/>
      </c>
      <c r="R31" s="73"/>
      <c r="S31" s="357">
        <f>+'Ark1'!T308</f>
        <v>0</v>
      </c>
      <c r="T31" s="53" t="str">
        <f t="shared" si="16"/>
        <v/>
      </c>
      <c r="U31" s="305" t="str">
        <f>+IF(G31=0,"",'Ark1'!U308)</f>
        <v/>
      </c>
      <c r="V31" s="76" t="str">
        <f t="shared" si="17"/>
        <v/>
      </c>
      <c r="W31" s="76">
        <f>+'Ark1'!W308</f>
        <v>0</v>
      </c>
      <c r="X31" s="76">
        <f>+'Ark1'!X308</f>
        <v>0</v>
      </c>
      <c r="Y31" s="76">
        <f>+'Ark1'!AG308</f>
        <v>0</v>
      </c>
      <c r="Z31" s="388" t="str">
        <f t="shared" si="18"/>
        <v/>
      </c>
      <c r="AA31" s="76">
        <f>+'Ark1'!AH308</f>
        <v>0</v>
      </c>
      <c r="AB31" s="76">
        <f>+'Ark1'!AI308</f>
        <v>0</v>
      </c>
      <c r="AC31" s="76">
        <f>+'Ark1'!Y308</f>
        <v>0</v>
      </c>
      <c r="AD31" s="53">
        <f>+'Ark1'!Z308</f>
        <v>0</v>
      </c>
      <c r="AE31" s="53">
        <f>+'Ark1'!AA308</f>
        <v>0</v>
      </c>
      <c r="AF31" s="305" t="str">
        <f t="shared" si="19"/>
        <v/>
      </c>
      <c r="AG31" s="66" t="e">
        <f t="shared" si="20"/>
        <v>#DIV/0!</v>
      </c>
      <c r="AH31" s="43"/>
      <c r="AI31" s="4"/>
      <c r="AJ31" s="4"/>
      <c r="AK31" s="4"/>
      <c r="AM31"/>
      <c r="AN31"/>
      <c r="AO31" s="54"/>
      <c r="AP31" s="54"/>
      <c r="AQ31" s="11"/>
      <c r="AR31" s="11"/>
      <c r="AS31" s="11"/>
    </row>
    <row r="32" spans="1:45">
      <c r="A32" s="43">
        <f t="shared" si="8"/>
        <v>23</v>
      </c>
      <c r="B32" s="51">
        <f>+'Ark1'!C309</f>
        <v>2024</v>
      </c>
      <c r="C32" s="61">
        <f>+'Ark1'!H309</f>
        <v>2</v>
      </c>
      <c r="D32" s="51">
        <f>+'Ark1'!J309</f>
        <v>470</v>
      </c>
      <c r="E32" s="61" t="str">
        <f>VLOOKUP(D32,RNR!$A$1:$B$31,2)</f>
        <v>Jens Eide</v>
      </c>
      <c r="F32" s="470">
        <f>+'Ark1'!Q309</f>
        <v>103</v>
      </c>
      <c r="G32" s="462">
        <f>+'Ark1'!R309</f>
        <v>331</v>
      </c>
      <c r="H32" s="76">
        <f t="shared" si="13"/>
        <v>331</v>
      </c>
      <c r="I32" s="90"/>
      <c r="J32" s="69">
        <f>+'Ark1'!AE309</f>
        <v>0.73155638067453499</v>
      </c>
      <c r="K32" s="66">
        <f t="shared" si="14"/>
        <v>0.73155638067453499</v>
      </c>
      <c r="L32" s="69">
        <f>+'Ark1'!AF309</f>
        <v>0.67593443791754004</v>
      </c>
      <c r="M32" s="357">
        <f>+IF(G32=0,"",'Ark1'!S309)</f>
        <v>4.2636363636363637</v>
      </c>
      <c r="N32" s="53">
        <f t="shared" si="15"/>
        <v>4.2636363636363637</v>
      </c>
      <c r="O32" s="43"/>
      <c r="P32" s="376">
        <f>+IF(G32=0,"",'Ark1'!AR309)</f>
        <v>205.69788519637456</v>
      </c>
      <c r="Q32" s="436">
        <f>+IF(G32=0,"",'Ark1'!AS309)</f>
        <v>27.644246601575876</v>
      </c>
      <c r="R32" s="73"/>
      <c r="S32" s="357">
        <f>+'Ark1'!T309</f>
        <v>8.1238670694864066</v>
      </c>
      <c r="T32" s="53">
        <f t="shared" si="16"/>
        <v>8.1238670694864066</v>
      </c>
      <c r="U32" s="305">
        <f>+IF(G32=0,"",'Ark1'!U309)</f>
        <v>245.13081570996985</v>
      </c>
      <c r="V32" s="76">
        <f t="shared" si="17"/>
        <v>245.13081570996985</v>
      </c>
      <c r="W32" s="76">
        <f>+'Ark1'!W309</f>
        <v>58.912386706948645</v>
      </c>
      <c r="X32" s="76">
        <f>+'Ark1'!X309</f>
        <v>6.6465256797583088</v>
      </c>
      <c r="Y32" s="76">
        <f>+'Ark1'!AG309</f>
        <v>1090.3323262839879</v>
      </c>
      <c r="Z32" s="388">
        <f t="shared" si="18"/>
        <v>1090.3323262839879</v>
      </c>
      <c r="AA32" s="76">
        <f>+'Ark1'!AH309</f>
        <v>99.697885196374628</v>
      </c>
      <c r="AB32" s="76">
        <f>+'Ark1'!AI309</f>
        <v>63.444108761329296</v>
      </c>
      <c r="AC32" s="76">
        <f>+'Ark1'!Y309</f>
        <v>71.852839406348849</v>
      </c>
      <c r="AD32" s="53">
        <f>+'Ark1'!Z309</f>
        <v>1.7775751851154171</v>
      </c>
      <c r="AE32" s="53">
        <f>+'Ark1'!AA309</f>
        <v>3.3097500613693338</v>
      </c>
      <c r="AF32" s="305">
        <f t="shared" si="19"/>
        <v>224.82211138819625</v>
      </c>
      <c r="AG32" s="66">
        <f t="shared" si="20"/>
        <v>3.2135922330097086</v>
      </c>
      <c r="AH32" s="43"/>
      <c r="AI32" s="4"/>
      <c r="AJ32" s="16"/>
      <c r="AK32" s="4"/>
      <c r="AL32" s="1"/>
      <c r="AM32" s="19"/>
      <c r="AN32"/>
      <c r="AO32" s="1"/>
      <c r="AP32" s="5"/>
    </row>
    <row r="33" spans="1:41">
      <c r="A33" s="43">
        <f t="shared" si="8"/>
        <v>24</v>
      </c>
      <c r="B33" s="51">
        <f>+'Ark1'!C310</f>
        <v>2024</v>
      </c>
      <c r="C33" s="61">
        <f>+'Ark1'!H310</f>
        <v>2</v>
      </c>
      <c r="D33" s="51">
        <f>+'Ark1'!J310</f>
        <v>629</v>
      </c>
      <c r="E33" s="61" t="str">
        <f>VLOOKUP(D33,RNR!$A$1:$B$31,2)</f>
        <v>Bø Gårdsslakteri</v>
      </c>
      <c r="F33" s="470">
        <f>+'Ark1'!Q310</f>
        <v>0</v>
      </c>
      <c r="G33" s="462">
        <f>+'Ark1'!R310</f>
        <v>0</v>
      </c>
      <c r="H33" s="76">
        <f t="shared" si="13"/>
        <v>-2790</v>
      </c>
      <c r="I33" s="90"/>
      <c r="J33" s="69">
        <f>+'Ark1'!AE310</f>
        <v>0</v>
      </c>
      <c r="K33" s="66">
        <f t="shared" si="14"/>
        <v>-5.5219095119344486</v>
      </c>
      <c r="L33" s="69">
        <f>+'Ark1'!AF310</f>
        <v>0</v>
      </c>
      <c r="M33" s="357" t="str">
        <f>+IF(G33=0,"",'Ark1'!S310)</f>
        <v/>
      </c>
      <c r="N33" s="53" t="str">
        <f t="shared" si="15"/>
        <v/>
      </c>
      <c r="O33" s="43"/>
      <c r="P33" s="376" t="str">
        <f>+IF(G33=0,"",'Ark1'!AR310)</f>
        <v/>
      </c>
      <c r="Q33" s="436" t="str">
        <f>+IF(G33=0,"",'Ark1'!AS310)</f>
        <v/>
      </c>
      <c r="R33" s="73"/>
      <c r="S33" s="357">
        <f>+'Ark1'!T310</f>
        <v>0</v>
      </c>
      <c r="T33" s="53" t="str">
        <f t="shared" si="16"/>
        <v/>
      </c>
      <c r="U33" s="305" t="str">
        <f>+IF(G33=0,"",'Ark1'!U310)</f>
        <v/>
      </c>
      <c r="V33" s="76" t="str">
        <f t="shared" si="17"/>
        <v/>
      </c>
      <c r="W33" s="76">
        <f>+'Ark1'!W310</f>
        <v>0</v>
      </c>
      <c r="X33" s="76">
        <f>+'Ark1'!X310</f>
        <v>0</v>
      </c>
      <c r="Y33" s="76">
        <f>+'Ark1'!AG310</f>
        <v>0</v>
      </c>
      <c r="Z33" s="388" t="str">
        <f t="shared" si="18"/>
        <v/>
      </c>
      <c r="AA33" s="76">
        <f>+'Ark1'!AH310</f>
        <v>0</v>
      </c>
      <c r="AB33" s="76">
        <f>+'Ark1'!AI310</f>
        <v>0</v>
      </c>
      <c r="AC33" s="76">
        <f>+'Ark1'!Y310</f>
        <v>0</v>
      </c>
      <c r="AD33" s="53">
        <f>+'Ark1'!Z310</f>
        <v>0</v>
      </c>
      <c r="AE33" s="53">
        <f>+'Ark1'!AA310</f>
        <v>0</v>
      </c>
      <c r="AF33" s="305" t="str">
        <f t="shared" si="19"/>
        <v/>
      </c>
      <c r="AG33" s="66" t="e">
        <f t="shared" si="20"/>
        <v>#DIV/0!</v>
      </c>
      <c r="AH33" s="43"/>
      <c r="AI33" s="4"/>
      <c r="AJ33" s="16"/>
      <c r="AK33" s="4"/>
      <c r="AL33" s="1"/>
      <c r="AM33" s="19"/>
      <c r="AN33"/>
      <c r="AO33"/>
    </row>
    <row r="34" spans="1:41">
      <c r="A34" s="43">
        <f t="shared" si="8"/>
        <v>25</v>
      </c>
      <c r="B34" s="51">
        <f>+'Ark1'!C311</f>
        <v>2024</v>
      </c>
      <c r="C34" s="61">
        <f>+'Ark1'!H311</f>
        <v>1</v>
      </c>
      <c r="D34" s="51">
        <f>+'Ark1'!J311</f>
        <v>643</v>
      </c>
      <c r="E34" s="61" t="str">
        <f>VLOOKUP(D34,RNR!$A$1:$B$31,2)</f>
        <v>Bjerka</v>
      </c>
      <c r="F34" s="470">
        <f>+'Ark1'!Q311</f>
        <v>411</v>
      </c>
      <c r="G34" s="462">
        <f>+'Ark1'!R311</f>
        <v>2408</v>
      </c>
      <c r="H34" s="76">
        <f t="shared" si="13"/>
        <v>2408</v>
      </c>
      <c r="I34" s="90"/>
      <c r="J34" s="69">
        <f>+'Ark1'!AE311</f>
        <v>5.3220174159041695</v>
      </c>
      <c r="K34" s="66">
        <f t="shared" si="14"/>
        <v>5.3220174159041695</v>
      </c>
      <c r="L34" s="69">
        <f>+'Ark1'!AF311</f>
        <v>5.2199443357910607</v>
      </c>
      <c r="M34" s="357">
        <f>+IF(G34=0,"",'Ark1'!S311)</f>
        <v>3.7117304492512497</v>
      </c>
      <c r="N34" s="53">
        <f t="shared" si="15"/>
        <v>3.7117304492512497</v>
      </c>
      <c r="O34" s="43"/>
      <c r="P34" s="376">
        <f>+IF(G34=0,"",'Ark1'!AR311)</f>
        <v>214.49472351203036</v>
      </c>
      <c r="Q34" s="436">
        <f>+IF(G34=0,"",'Ark1'!AS311)</f>
        <v>26.362283333535959</v>
      </c>
      <c r="R34" s="73"/>
      <c r="S34" s="357">
        <f>+'Ark1'!T311</f>
        <v>7.2956810631229247</v>
      </c>
      <c r="T34" s="53">
        <f t="shared" si="16"/>
        <v>7.2956810631229247</v>
      </c>
      <c r="U34" s="305">
        <f>+IF(G34=0,"",'Ark1'!U311)</f>
        <v>260.21403654485044</v>
      </c>
      <c r="V34" s="76">
        <f t="shared" si="17"/>
        <v>260.21403654485044</v>
      </c>
      <c r="W34" s="76">
        <f>+'Ark1'!W311</f>
        <v>60.838870431893682</v>
      </c>
      <c r="X34" s="76">
        <f>+'Ark1'!X311</f>
        <v>4.277408637873755</v>
      </c>
      <c r="Y34" s="76">
        <f>+'Ark1'!AG311</f>
        <v>1065.3309413254538</v>
      </c>
      <c r="Z34" s="388">
        <f t="shared" si="18"/>
        <v>1065.3309413254538</v>
      </c>
      <c r="AA34" s="76">
        <f>+'Ark1'!AH311</f>
        <v>98.338870431893682</v>
      </c>
      <c r="AB34" s="76">
        <f>+'Ark1'!AI311</f>
        <v>17.607973421926911</v>
      </c>
      <c r="AC34" s="76">
        <f>+'Ark1'!Y311</f>
        <v>48.095872147132759</v>
      </c>
      <c r="AD34" s="53">
        <f>+'Ark1'!Z311</f>
        <v>1.5471710103359781</v>
      </c>
      <c r="AE34" s="53">
        <f>+'Ark1'!AA311</f>
        <v>2.2779707596894623</v>
      </c>
      <c r="AF34" s="305">
        <f t="shared" si="19"/>
        <v>244.25652766744923</v>
      </c>
      <c r="AG34" s="66">
        <f t="shared" si="20"/>
        <v>5.8588807785888077</v>
      </c>
      <c r="AH34" s="43"/>
      <c r="AI34" s="4"/>
      <c r="AJ34" s="16"/>
      <c r="AK34" s="4"/>
      <c r="AL34" s="13"/>
      <c r="AM34" s="19"/>
      <c r="AN34"/>
      <c r="AO34"/>
    </row>
    <row r="35" spans="1:41">
      <c r="A35" s="43">
        <f t="shared" si="8"/>
        <v>26</v>
      </c>
      <c r="B35" s="51">
        <f>+'Ark1'!C312</f>
        <v>2024</v>
      </c>
      <c r="C35" s="61">
        <f>+'Ark1'!H312</f>
        <v>1</v>
      </c>
      <c r="D35" s="51">
        <f>+'Ark1'!J312</f>
        <v>704</v>
      </c>
      <c r="E35" s="61" t="str">
        <f>VLOOKUP(D35,RNR!$A$1:$B$31,2)</f>
        <v>Øre Vilt K</v>
      </c>
      <c r="F35" s="470">
        <f>+'Ark1'!Q312</f>
        <v>0</v>
      </c>
      <c r="G35" s="462">
        <f>+'Ark1'!R312</f>
        <v>0</v>
      </c>
      <c r="H35" s="76">
        <f t="shared" si="13"/>
        <v>0</v>
      </c>
      <c r="I35" s="90"/>
      <c r="J35" s="69">
        <f>+'Ark1'!AE312</f>
        <v>0</v>
      </c>
      <c r="K35" s="66">
        <f t="shared" si="14"/>
        <v>0</v>
      </c>
      <c r="L35" s="69">
        <f>+'Ark1'!AF312</f>
        <v>0</v>
      </c>
      <c r="M35" s="357" t="str">
        <f>+IF(G35=0,"",'Ark1'!S312)</f>
        <v/>
      </c>
      <c r="N35" s="53" t="str">
        <f t="shared" si="15"/>
        <v/>
      </c>
      <c r="O35" s="43"/>
      <c r="P35" s="376" t="str">
        <f>+IF(G35=0,"",'Ark1'!AR312)</f>
        <v/>
      </c>
      <c r="Q35" s="436" t="str">
        <f>+IF(G35=0,"",'Ark1'!AS312)</f>
        <v/>
      </c>
      <c r="R35" s="73"/>
      <c r="S35" s="357">
        <f>+'Ark1'!T312</f>
        <v>0</v>
      </c>
      <c r="T35" s="53" t="str">
        <f t="shared" si="16"/>
        <v/>
      </c>
      <c r="U35" s="305" t="str">
        <f>+IF(G35=0,"",'Ark1'!U312)</f>
        <v/>
      </c>
      <c r="V35" s="76" t="str">
        <f t="shared" si="17"/>
        <v/>
      </c>
      <c r="W35" s="76">
        <f>+'Ark1'!W312</f>
        <v>0</v>
      </c>
      <c r="X35" s="76">
        <f>+'Ark1'!X312</f>
        <v>0</v>
      </c>
      <c r="Y35" s="76">
        <f>+'Ark1'!AG312</f>
        <v>0</v>
      </c>
      <c r="Z35" s="388" t="str">
        <f t="shared" si="18"/>
        <v/>
      </c>
      <c r="AA35" s="76">
        <f>+'Ark1'!AH312</f>
        <v>0</v>
      </c>
      <c r="AB35" s="76">
        <f>+'Ark1'!AI312</f>
        <v>0</v>
      </c>
      <c r="AC35" s="76">
        <f>+'Ark1'!Y312</f>
        <v>0</v>
      </c>
      <c r="AD35" s="53">
        <f>+'Ark1'!Z312</f>
        <v>0</v>
      </c>
      <c r="AE35" s="53">
        <f>+'Ark1'!AA312</f>
        <v>0</v>
      </c>
      <c r="AF35" s="305" t="str">
        <f t="shared" si="19"/>
        <v/>
      </c>
      <c r="AG35" s="66" t="e">
        <f t="shared" si="20"/>
        <v>#DIV/0!</v>
      </c>
      <c r="AH35" s="43"/>
      <c r="AI35" s="4"/>
      <c r="AJ35" s="16"/>
      <c r="AK35" s="4"/>
      <c r="AL35" s="13"/>
      <c r="AM35" s="19"/>
      <c r="AN35"/>
      <c r="AO35"/>
    </row>
    <row r="36" spans="1:41">
      <c r="A36" s="43">
        <f t="shared" si="8"/>
        <v>27</v>
      </c>
      <c r="B36" s="51">
        <f>+'Ark1'!C313</f>
        <v>2024</v>
      </c>
      <c r="C36" s="61">
        <f>+'Ark1'!H313</f>
        <v>2</v>
      </c>
      <c r="D36" s="51">
        <f>+'Ark1'!J313</f>
        <v>704</v>
      </c>
      <c r="E36" s="61" t="str">
        <f>VLOOKUP(D36,RNR!$A$1:$B$31,2)</f>
        <v>Øre Vilt K</v>
      </c>
      <c r="F36" s="470">
        <f>+'Ark1'!Q313</f>
        <v>0</v>
      </c>
      <c r="G36" s="462">
        <f>+'Ark1'!R313</f>
        <v>0</v>
      </c>
      <c r="H36" s="76">
        <f t="shared" si="13"/>
        <v>-407</v>
      </c>
      <c r="I36" s="90"/>
      <c r="J36" s="69">
        <f>+'Ark1'!AE313</f>
        <v>0</v>
      </c>
      <c r="K36" s="66">
        <f t="shared" si="14"/>
        <v>-0.80552586787000768</v>
      </c>
      <c r="L36" s="69">
        <f>+'Ark1'!AF313</f>
        <v>0</v>
      </c>
      <c r="M36" s="357" t="str">
        <f>+IF(G36=0,"",'Ark1'!S313)</f>
        <v/>
      </c>
      <c r="N36" s="53" t="str">
        <f t="shared" si="15"/>
        <v/>
      </c>
      <c r="O36" s="43"/>
      <c r="P36" s="376" t="str">
        <f>+IF(G36=0,"",'Ark1'!AR313)</f>
        <v/>
      </c>
      <c r="Q36" s="436" t="str">
        <f>+IF(G36=0,"",'Ark1'!AS313)</f>
        <v/>
      </c>
      <c r="R36" s="73"/>
      <c r="S36" s="357">
        <f>+'Ark1'!T313</f>
        <v>0</v>
      </c>
      <c r="T36" s="53" t="str">
        <f t="shared" si="16"/>
        <v/>
      </c>
      <c r="U36" s="305" t="str">
        <f>+IF(G36=0,"",'Ark1'!U313)</f>
        <v/>
      </c>
      <c r="V36" s="76" t="str">
        <f t="shared" si="17"/>
        <v/>
      </c>
      <c r="W36" s="76">
        <f>+'Ark1'!W313</f>
        <v>0</v>
      </c>
      <c r="X36" s="76">
        <f>+'Ark1'!X313</f>
        <v>0</v>
      </c>
      <c r="Y36" s="76">
        <f>+'Ark1'!AG313</f>
        <v>0</v>
      </c>
      <c r="Z36" s="388" t="str">
        <f t="shared" si="18"/>
        <v/>
      </c>
      <c r="AA36" s="76">
        <f>+'Ark1'!AH313</f>
        <v>0</v>
      </c>
      <c r="AB36" s="76">
        <f>+'Ark1'!AI313</f>
        <v>0</v>
      </c>
      <c r="AC36" s="76">
        <f>+'Ark1'!Y313</f>
        <v>0</v>
      </c>
      <c r="AD36" s="53">
        <f>+'Ark1'!Z313</f>
        <v>0</v>
      </c>
      <c r="AE36" s="53">
        <f>+'Ark1'!AA313</f>
        <v>0</v>
      </c>
      <c r="AF36" s="305" t="str">
        <f t="shared" si="19"/>
        <v/>
      </c>
      <c r="AG36" s="66" t="e">
        <f t="shared" si="20"/>
        <v>#DIV/0!</v>
      </c>
      <c r="AH36" s="43"/>
      <c r="AI36" s="4"/>
      <c r="AJ36" s="16"/>
      <c r="AK36" s="4"/>
      <c r="AL36" s="13"/>
      <c r="AM36" s="19"/>
      <c r="AN36"/>
      <c r="AO36"/>
    </row>
    <row r="37" spans="1:41">
      <c r="A37" s="43">
        <f t="shared" si="8"/>
        <v>28</v>
      </c>
      <c r="B37" s="51">
        <f>+'Ark1'!C314</f>
        <v>2024</v>
      </c>
      <c r="C37" s="61">
        <f>+'Ark1'!H314</f>
        <v>1</v>
      </c>
      <c r="D37" s="51">
        <f>+'Ark1'!J314</f>
        <v>802</v>
      </c>
      <c r="E37" s="61" t="str">
        <f>VLOOKUP(D37,RNR!$A$1:$B$31,2)</f>
        <v>Karasjok</v>
      </c>
      <c r="F37" s="470">
        <f>+'Ark1'!Q314</f>
        <v>74</v>
      </c>
      <c r="G37" s="462">
        <f>+'Ark1'!R314</f>
        <v>323</v>
      </c>
      <c r="H37" s="76">
        <f t="shared" si="13"/>
        <v>323</v>
      </c>
      <c r="I37" s="90"/>
      <c r="J37" s="69">
        <f>+'Ark1'!AE314</f>
        <v>0.71387525969146481</v>
      </c>
      <c r="K37" s="66">
        <f t="shared" si="14"/>
        <v>0.71387525969146481</v>
      </c>
      <c r="L37" s="69">
        <f>+'Ark1'!AF314</f>
        <v>0.70421114894825587</v>
      </c>
      <c r="M37" s="357">
        <f>+IF(G37=0,"",'Ark1'!S314)</f>
        <v>3.3343653250773997</v>
      </c>
      <c r="N37" s="53">
        <f t="shared" si="15"/>
        <v>3.3343653250773997</v>
      </c>
      <c r="O37" s="43"/>
      <c r="P37" s="376">
        <f>+IF(G37=0,"",'Ark1'!AR314)</f>
        <v>217.43987341772157</v>
      </c>
      <c r="Q37" s="436">
        <f>+IF(G37=0,"",'Ark1'!AS314)</f>
        <v>25.401949434549437</v>
      </c>
      <c r="R37" s="73"/>
      <c r="S37" s="357">
        <f>+'Ark1'!T314</f>
        <v>7.3467492260061906</v>
      </c>
      <c r="T37" s="53">
        <f t="shared" si="16"/>
        <v>7.3467492260061906</v>
      </c>
      <c r="U37" s="305">
        <f>+IF(G37=0,"",'Ark1'!U314)</f>
        <v>261.71083591331291</v>
      </c>
      <c r="V37" s="76">
        <f t="shared" si="17"/>
        <v>261.71083591331291</v>
      </c>
      <c r="W37" s="76">
        <f>+'Ark1'!W314</f>
        <v>66.253869969040238</v>
      </c>
      <c r="X37" s="76">
        <f>+'Ark1'!X314</f>
        <v>3.7151702786377694</v>
      </c>
      <c r="Y37" s="76">
        <f>+'Ark1'!AG314</f>
        <v>1099.123417721519</v>
      </c>
      <c r="Z37" s="388">
        <f t="shared" si="18"/>
        <v>1099.123417721519</v>
      </c>
      <c r="AA37" s="76">
        <f>+'Ark1'!AH314</f>
        <v>97.832817337461307</v>
      </c>
      <c r="AB37" s="76">
        <f>+'Ark1'!AI314</f>
        <v>4.3343653250773988</v>
      </c>
      <c r="AC37" s="76">
        <f>+'Ark1'!Y314</f>
        <v>48.237993968959962</v>
      </c>
      <c r="AD37" s="53">
        <f>+'Ark1'!Z314</f>
        <v>1.304776346909307</v>
      </c>
      <c r="AE37" s="53">
        <f>+'Ark1'!AA314</f>
        <v>2.0376974247168183</v>
      </c>
      <c r="AF37" s="305">
        <f t="shared" si="19"/>
        <v>238.10868888212667</v>
      </c>
      <c r="AG37" s="66">
        <f t="shared" si="20"/>
        <v>4.3648648648648649</v>
      </c>
      <c r="AH37" s="43"/>
      <c r="AI37" s="4"/>
      <c r="AJ37" s="16"/>
      <c r="AK37" s="4"/>
      <c r="AL37" s="13"/>
      <c r="AM37" s="19"/>
      <c r="AN37"/>
      <c r="AO37"/>
    </row>
    <row r="38" spans="1:41">
      <c r="A38" s="43"/>
      <c r="B38" s="43"/>
      <c r="C38" s="43"/>
      <c r="D38" s="43"/>
      <c r="E38" s="43"/>
      <c r="F38" s="464"/>
      <c r="G38" s="464"/>
      <c r="H38" s="43"/>
      <c r="I38" s="43"/>
      <c r="J38" s="43"/>
      <c r="K38" s="43"/>
      <c r="L38" s="43"/>
      <c r="M38" s="43"/>
      <c r="N38" s="43"/>
      <c r="O38" s="43"/>
      <c r="P38" s="49"/>
      <c r="Q38" s="43"/>
      <c r="R38" s="73"/>
      <c r="S38" s="43"/>
      <c r="T38" s="43"/>
      <c r="U38" s="7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"/>
      <c r="AJ38" s="16"/>
      <c r="AK38" s="4"/>
      <c r="AL38" s="5"/>
      <c r="AM38" s="19"/>
      <c r="AN38"/>
      <c r="AO38"/>
    </row>
    <row r="39" spans="1:41">
      <c r="A39" s="43">
        <v>1</v>
      </c>
      <c r="B39" s="80">
        <f>+'Ark1'!C315</f>
        <v>2023</v>
      </c>
      <c r="C39" s="81">
        <f>+'Ark1'!H315</f>
        <v>1</v>
      </c>
      <c r="D39" s="80">
        <f>+'Ark1'!J315</f>
        <v>103</v>
      </c>
      <c r="E39" s="81" t="str">
        <f>VLOOKUP(D39,RNR!$A$1:$B$31,2)</f>
        <v>Rudshøgda</v>
      </c>
      <c r="F39" s="474">
        <f>+'Ark1'!Q315</f>
        <v>1827</v>
      </c>
      <c r="G39" s="474">
        <f>+'Ark1'!R315</f>
        <v>9751</v>
      </c>
      <c r="H39" s="80"/>
      <c r="I39" s="80"/>
      <c r="J39" s="241">
        <f>+'Ark1'!AE315</f>
        <v>19.298974785259077</v>
      </c>
      <c r="K39" s="80"/>
      <c r="L39" s="241">
        <f>+'Ark1'!AF315</f>
        <v>20.003541366226806</v>
      </c>
      <c r="M39" s="82">
        <f>+'Ark1'!S315</f>
        <v>4.0820043214322448</v>
      </c>
      <c r="N39" s="80"/>
      <c r="O39" s="43"/>
      <c r="P39" s="376">
        <f>+IF(G39=0,"",'Ark1'!AR315)</f>
        <v>215.64669398604497</v>
      </c>
      <c r="Q39" s="436">
        <f>+IF(G39=0,"",'Ark1'!AS315)</f>
        <v>27.251797468033121</v>
      </c>
      <c r="R39" s="73"/>
      <c r="S39" s="82">
        <f>+'Ark1'!T315</f>
        <v>7.6480360988616578</v>
      </c>
      <c r="T39" s="80"/>
      <c r="U39" s="100">
        <f>+'Ark1'!U315</f>
        <v>272.02885857860718</v>
      </c>
      <c r="V39" s="100"/>
      <c r="W39" s="100">
        <f>+'Ark1'!W315</f>
        <v>72.792534099066756</v>
      </c>
      <c r="X39" s="100">
        <f>+'Ark1'!X315</f>
        <v>8.3170956824941058</v>
      </c>
      <c r="Y39" s="100">
        <f>+'Ark1'!AG315</f>
        <v>1071.3774504374787</v>
      </c>
      <c r="Z39" s="100"/>
      <c r="AA39" s="100">
        <f>+'Ark1'!AH315</f>
        <v>92.554609783611909</v>
      </c>
      <c r="AB39" s="100">
        <f>+'Ark1'!AI315</f>
        <v>27.268998051481898</v>
      </c>
      <c r="AC39" s="100">
        <f>+'Ark1'!Y315</f>
        <v>53.254539802325901</v>
      </c>
      <c r="AD39" s="82">
        <f>+'Ark1'!Z315</f>
        <v>1.7090862240819722</v>
      </c>
      <c r="AE39" s="82">
        <f>+'Ark1'!AA315</f>
        <v>2.0874644755670704</v>
      </c>
      <c r="AF39" s="100">
        <f t="shared" ref="AF39:AF46" si="21">1000*U39/Y39</f>
        <v>253.90571592441941</v>
      </c>
      <c r="AG39" s="99">
        <f t="shared" ref="AG39:AG46" si="22">+G39/F39</f>
        <v>5.3371647509578546</v>
      </c>
      <c r="AH39" s="43"/>
      <c r="AI39" s="4"/>
      <c r="AJ39" s="16"/>
      <c r="AK39" s="4"/>
      <c r="AL39" s="5"/>
      <c r="AM39" s="19"/>
      <c r="AN39"/>
      <c r="AO39"/>
    </row>
    <row r="40" spans="1:41">
      <c r="A40" s="43">
        <f>1+A39</f>
        <v>2</v>
      </c>
      <c r="B40" s="80">
        <f>+'Ark1'!C316</f>
        <v>2023</v>
      </c>
      <c r="C40" s="81">
        <f>+'Ark1'!H316</f>
        <v>2</v>
      </c>
      <c r="D40" s="80">
        <f>+'Ark1'!J316</f>
        <v>106</v>
      </c>
      <c r="E40" s="81" t="str">
        <f>VLOOKUP(D40,RNR!$A$1:$B$31,2)</f>
        <v>Furuseth</v>
      </c>
      <c r="F40" s="474">
        <f>+'Ark1'!Q316</f>
        <v>319</v>
      </c>
      <c r="G40" s="474">
        <f>+'Ark1'!R316</f>
        <v>1586</v>
      </c>
      <c r="H40" s="80"/>
      <c r="I40" s="80"/>
      <c r="J40" s="241">
        <f>+'Ark1'!AE316</f>
        <v>3.1389779519455319</v>
      </c>
      <c r="K40" s="80"/>
      <c r="L40" s="241">
        <f>+'Ark1'!AF316</f>
        <v>3.2904985883176052</v>
      </c>
      <c r="M40" s="82">
        <f>+'Ark1'!S316</f>
        <v>4.4829329962073325</v>
      </c>
      <c r="N40" s="80"/>
      <c r="O40" s="43"/>
      <c r="P40" s="376">
        <f>+IF(G40=0,"",'Ark1'!AR316)</f>
        <v>213.56475047378393</v>
      </c>
      <c r="Q40" s="436">
        <f>+IF(G40=0,"",'Ark1'!AS316)</f>
        <v>28.187230614916153</v>
      </c>
      <c r="R40" s="73"/>
      <c r="S40" s="82">
        <f>+'Ark1'!T316</f>
        <v>7.5138713745271106</v>
      </c>
      <c r="T40" s="80"/>
      <c r="U40" s="100">
        <f>+'Ark1'!U316</f>
        <v>275.11595208070594</v>
      </c>
      <c r="V40" s="100"/>
      <c r="W40" s="100">
        <f>+'Ark1'!W316</f>
        <v>66.141235813366976</v>
      </c>
      <c r="X40" s="100">
        <f>+'Ark1'!X316</f>
        <v>10.025220680958387</v>
      </c>
      <c r="Y40" s="100">
        <f>+'Ark1'!AG316</f>
        <v>1081.9652558433359</v>
      </c>
      <c r="Z40" s="100"/>
      <c r="AA40" s="100">
        <f>+'Ark1'!AH316</f>
        <v>99.810844892812071</v>
      </c>
      <c r="AB40" s="100">
        <f>+'Ark1'!AI316</f>
        <v>53.593947036569993</v>
      </c>
      <c r="AC40" s="100">
        <f>+'Ark1'!Y316</f>
        <v>58.509237511325352</v>
      </c>
      <c r="AD40" s="82">
        <f>+'Ark1'!Z316</f>
        <v>1.8640172143043601</v>
      </c>
      <c r="AE40" s="82">
        <f>+'Ark1'!AA316</f>
        <v>2.3542233292714601</v>
      </c>
      <c r="AF40" s="100">
        <f t="shared" si="21"/>
        <v>254.27429447932442</v>
      </c>
      <c r="AG40" s="99">
        <f t="shared" si="22"/>
        <v>4.9717868338557993</v>
      </c>
      <c r="AH40" s="43"/>
      <c r="AI40" s="4"/>
      <c r="AJ40" s="16"/>
      <c r="AK40" s="4"/>
      <c r="AL40" s="5"/>
      <c r="AM40" s="19"/>
      <c r="AN40"/>
      <c r="AO40"/>
    </row>
    <row r="41" spans="1:41">
      <c r="A41" s="43">
        <f t="shared" ref="A41:A66" si="23">1+A40</f>
        <v>3</v>
      </c>
      <c r="B41" s="80">
        <f>+'Ark1'!C317</f>
        <v>2023</v>
      </c>
      <c r="C41" s="81">
        <f>+'Ark1'!H317</f>
        <v>1</v>
      </c>
      <c r="D41" s="80">
        <f>+'Ark1'!J317</f>
        <v>110</v>
      </c>
      <c r="E41" s="81" t="str">
        <f>VLOOKUP(D41,RNR!$A$1:$B$31,2)</f>
        <v>Gol</v>
      </c>
      <c r="F41" s="474">
        <f>+'Ark1'!Q317</f>
        <v>244</v>
      </c>
      <c r="G41" s="474">
        <f>+'Ark1'!R317</f>
        <v>639</v>
      </c>
      <c r="H41" s="80"/>
      <c r="I41" s="80"/>
      <c r="J41" s="241">
        <f>+'Ark1'!AE317</f>
        <v>1.2646954043462773</v>
      </c>
      <c r="K41" s="80"/>
      <c r="L41" s="241">
        <f>+'Ark1'!AF317</f>
        <v>1.2835423978684235</v>
      </c>
      <c r="M41" s="82">
        <f>+'Ark1'!S317</f>
        <v>4.1158059467918635</v>
      </c>
      <c r="N41" s="80"/>
      <c r="O41" s="43"/>
      <c r="P41" s="376">
        <f>+IF(G41=0,"",'Ark1'!AR317)</f>
        <v>212.88130081300812</v>
      </c>
      <c r="Q41" s="436">
        <f>+IF(G41=0,"",'Ark1'!AS317)</f>
        <v>27.536553440648245</v>
      </c>
      <c r="R41" s="73"/>
      <c r="S41" s="82">
        <f>+'Ark1'!T317</f>
        <v>7.8012519561815328</v>
      </c>
      <c r="T41" s="80"/>
      <c r="U41" s="100">
        <f>+'Ark1'!U317</f>
        <v>266.35852895148696</v>
      </c>
      <c r="V41" s="100"/>
      <c r="W41" s="100">
        <f>+'Ark1'!W317</f>
        <v>71.987480438184676</v>
      </c>
      <c r="X41" s="100">
        <f>+'Ark1'!X317</f>
        <v>9.5461658841940569</v>
      </c>
      <c r="Y41" s="100">
        <f>+'Ark1'!AG317</f>
        <v>1074.9821138211382</v>
      </c>
      <c r="Z41" s="100"/>
      <c r="AA41" s="100">
        <f>+'Ark1'!AH317</f>
        <v>96.087636932707369</v>
      </c>
      <c r="AB41" s="100">
        <f>+'Ark1'!AI317</f>
        <v>29.264475743348981</v>
      </c>
      <c r="AC41" s="100">
        <f>+'Ark1'!Y317</f>
        <v>58.369196635149763</v>
      </c>
      <c r="AD41" s="82">
        <f>+'Ark1'!Z317</f>
        <v>1.6583974956032588</v>
      </c>
      <c r="AE41" s="82">
        <f>+'Ark1'!AA317</f>
        <v>2.5000028164100119</v>
      </c>
      <c r="AF41" s="100">
        <f t="shared" si="21"/>
        <v>247.77949839991967</v>
      </c>
      <c r="AG41" s="99">
        <f t="shared" si="22"/>
        <v>2.6188524590163933</v>
      </c>
      <c r="AH41" s="43"/>
      <c r="AI41" s="4"/>
      <c r="AJ41" s="16"/>
      <c r="AK41" s="4"/>
      <c r="AL41" s="5"/>
      <c r="AM41" s="19"/>
      <c r="AN41"/>
      <c r="AO41"/>
    </row>
    <row r="42" spans="1:41">
      <c r="A42" s="43">
        <f t="shared" si="23"/>
        <v>4</v>
      </c>
      <c r="B42" s="80">
        <f>+'Ark1'!C318</f>
        <v>2023</v>
      </c>
      <c r="C42" s="81">
        <f>+'Ark1'!H318</f>
        <v>1</v>
      </c>
      <c r="D42" s="80">
        <f>+'Ark1'!J318</f>
        <v>113</v>
      </c>
      <c r="E42" s="81" t="str">
        <f>VLOOKUP(D42,RNR!$A$1:$B$31,2)</f>
        <v>Egersund</v>
      </c>
      <c r="F42" s="474">
        <f>+'Ark1'!Q318</f>
        <v>849</v>
      </c>
      <c r="G42" s="474">
        <f>+'Ark1'!R318</f>
        <v>5013</v>
      </c>
      <c r="H42" s="80"/>
      <c r="I42" s="80"/>
      <c r="J42" s="241">
        <f>+'Ark1'!AE318</f>
        <v>9.921624510153185</v>
      </c>
      <c r="K42" s="80"/>
      <c r="L42" s="241">
        <f>+'Ark1'!AF318</f>
        <v>10.030229814005105</v>
      </c>
      <c r="M42" s="82">
        <f>+'Ark1'!S318</f>
        <v>3.8017656500802559</v>
      </c>
      <c r="N42" s="80"/>
      <c r="O42" s="43"/>
      <c r="P42" s="376">
        <f>+IF(G42=0,"",'Ark1'!AR318)</f>
        <v>215.42844846137297</v>
      </c>
      <c r="Q42" s="436">
        <f>+IF(G42=0,"",'Ark1'!AS318)</f>
        <v>26.61002001910758</v>
      </c>
      <c r="R42" s="73"/>
      <c r="S42" s="82">
        <f>+'Ark1'!T318</f>
        <v>7.370037901456211</v>
      </c>
      <c r="T42" s="80"/>
      <c r="U42" s="100">
        <f>+'Ark1'!U318</f>
        <v>265.32026730500661</v>
      </c>
      <c r="V42" s="100"/>
      <c r="W42" s="100">
        <f>+'Ark1'!W318</f>
        <v>67.664073409136236</v>
      </c>
      <c r="X42" s="100">
        <f>+'Ark1'!X318</f>
        <v>7.0416916018352254</v>
      </c>
      <c r="Y42" s="100">
        <f>+'Ark1'!AG318</f>
        <v>1066.5246395523993</v>
      </c>
      <c r="Z42" s="100"/>
      <c r="AA42" s="100">
        <f>+'Ark1'!AH318</f>
        <v>92.679034510273269</v>
      </c>
      <c r="AB42" s="100">
        <f>+'Ark1'!AI318</f>
        <v>19.349690803909837</v>
      </c>
      <c r="AC42" s="100">
        <f>+'Ark1'!Y318</f>
        <v>53.859802047994755</v>
      </c>
      <c r="AD42" s="82">
        <f>+'Ark1'!Z318</f>
        <v>1.6630718396583637</v>
      </c>
      <c r="AE42" s="82">
        <f>+'Ark1'!AA318</f>
        <v>2.1781141080722808</v>
      </c>
      <c r="AF42" s="100">
        <f t="shared" si="21"/>
        <v>248.77087454477999</v>
      </c>
      <c r="AG42" s="99">
        <f t="shared" si="22"/>
        <v>5.9045936395759719</v>
      </c>
      <c r="AH42" s="43"/>
      <c r="AI42" s="4"/>
      <c r="AJ42" s="16"/>
      <c r="AK42" s="4"/>
      <c r="AL42" s="5"/>
      <c r="AM42" s="19"/>
      <c r="AN42"/>
      <c r="AO42"/>
    </row>
    <row r="43" spans="1:41">
      <c r="A43" s="43">
        <f t="shared" si="23"/>
        <v>5</v>
      </c>
      <c r="B43" s="80">
        <f>+'Ark1'!C319</f>
        <v>2023</v>
      </c>
      <c r="C43" s="81">
        <f>+'Ark1'!H319</f>
        <v>1</v>
      </c>
      <c r="D43" s="80">
        <f>+'Ark1'!J319</f>
        <v>116</v>
      </c>
      <c r="E43" s="81" t="str">
        <f>VLOOKUP(D43,RNR!$A$1:$B$31,2)</f>
        <v>Sandeid</v>
      </c>
      <c r="F43" s="474">
        <f>+'Ark1'!Q319</f>
        <v>488</v>
      </c>
      <c r="G43" s="474">
        <f>+'Ark1'!R319</f>
        <v>1980</v>
      </c>
      <c r="H43" s="80"/>
      <c r="I43" s="80"/>
      <c r="J43" s="241">
        <f>+'Ark1'!AE319</f>
        <v>3.9187744923405758</v>
      </c>
      <c r="K43" s="80"/>
      <c r="L43" s="241">
        <f>+'Ark1'!AF319</f>
        <v>3.8784702052024178</v>
      </c>
      <c r="M43" s="82">
        <f>+'Ark1'!S319</f>
        <v>3.6774683544303808</v>
      </c>
      <c r="N43" s="80"/>
      <c r="O43" s="43"/>
      <c r="P43" s="376">
        <f>+IF(G43=0,"",'Ark1'!AR319)</f>
        <v>214.52825298081905</v>
      </c>
      <c r="Q43" s="436">
        <f>+IF(G43=0,"",'Ark1'!AS319)</f>
        <v>26.244483560773656</v>
      </c>
      <c r="R43" s="73"/>
      <c r="S43" s="82">
        <f>+'Ark1'!T319</f>
        <v>7.3585858585858572</v>
      </c>
      <c r="T43" s="80"/>
      <c r="U43" s="100">
        <f>+'Ark1'!U319</f>
        <v>259.74818181818205</v>
      </c>
      <c r="V43" s="100"/>
      <c r="W43" s="100">
        <f>+'Ark1'!W319</f>
        <v>63.585858585858581</v>
      </c>
      <c r="X43" s="100">
        <f>+'Ark1'!X319</f>
        <v>4.9494949494949489</v>
      </c>
      <c r="Y43" s="100">
        <f>+'Ark1'!AG319</f>
        <v>1083.3214100570244</v>
      </c>
      <c r="Z43" s="100"/>
      <c r="AA43" s="100">
        <f>+'Ark1'!AH319</f>
        <v>97.373737373737356</v>
      </c>
      <c r="AB43" s="100">
        <f>+'Ark1'!AI319</f>
        <v>16.666666666666671</v>
      </c>
      <c r="AC43" s="100">
        <f>+'Ark1'!Y319</f>
        <v>51.999498557480358</v>
      </c>
      <c r="AD43" s="82">
        <f>+'Ark1'!Z319</f>
        <v>1.5517875769515936</v>
      </c>
      <c r="AE43" s="82">
        <f>+'Ark1'!AA319</f>
        <v>2.4260168169581298</v>
      </c>
      <c r="AF43" s="100">
        <f t="shared" si="21"/>
        <v>239.77019138254573</v>
      </c>
      <c r="AG43" s="99">
        <f t="shared" si="22"/>
        <v>4.057377049180328</v>
      </c>
      <c r="AH43" s="43"/>
      <c r="AI43" s="4"/>
      <c r="AJ43" s="16"/>
      <c r="AK43" s="4"/>
      <c r="AL43" s="5"/>
      <c r="AM43" s="19"/>
      <c r="AN43"/>
      <c r="AO43"/>
    </row>
    <row r="44" spans="1:41">
      <c r="A44" s="43">
        <f t="shared" si="23"/>
        <v>6</v>
      </c>
      <c r="B44" s="80">
        <f>+'Ark1'!C320</f>
        <v>2023</v>
      </c>
      <c r="C44" s="81">
        <f>+'Ark1'!H320</f>
        <v>2</v>
      </c>
      <c r="D44" s="80">
        <f>+'Ark1'!J320</f>
        <v>117</v>
      </c>
      <c r="E44" s="81" t="str">
        <f>VLOOKUP(D44,RNR!$A$1:$B$31,2)</f>
        <v>Jæren</v>
      </c>
      <c r="F44" s="474">
        <f>+'Ark1'!Q320</f>
        <v>456</v>
      </c>
      <c r="G44" s="474">
        <f>+'Ark1'!R320</f>
        <v>3011</v>
      </c>
      <c r="H44" s="80"/>
      <c r="I44" s="80"/>
      <c r="J44" s="241">
        <f>+'Ark1'!AE320</f>
        <v>5.959308079008828</v>
      </c>
      <c r="K44" s="80"/>
      <c r="L44" s="241">
        <f>+'Ark1'!AF320</f>
        <v>5.9889713892147762</v>
      </c>
      <c r="M44" s="82">
        <f>+'Ark1'!S320</f>
        <v>3.8062145005011687</v>
      </c>
      <c r="N44" s="80"/>
      <c r="O44" s="43"/>
      <c r="P44" s="376">
        <f>+IF(G44=0,"",'Ark1'!AR320)</f>
        <v>215.23231645993965</v>
      </c>
      <c r="Q44" s="436">
        <f>+IF(G44=0,"",'Ark1'!AS320)</f>
        <v>26.43447861099434</v>
      </c>
      <c r="R44" s="73"/>
      <c r="S44" s="82">
        <f>+'Ark1'!T320</f>
        <v>7.3613417469279296</v>
      </c>
      <c r="T44" s="80"/>
      <c r="U44" s="100">
        <f>+'Ark1'!U320</f>
        <v>263.75380272334792</v>
      </c>
      <c r="V44" s="100"/>
      <c r="W44" s="100">
        <f>+'Ark1'!W320</f>
        <v>64.065094652939223</v>
      </c>
      <c r="X44" s="100">
        <f>+'Ark1'!X320</f>
        <v>6.5094652939222861</v>
      </c>
      <c r="Y44" s="100">
        <f>+'Ark1'!AG320</f>
        <v>1058.48742876299</v>
      </c>
      <c r="Z44" s="100"/>
      <c r="AA44" s="100">
        <f>+'Ark1'!AH320</f>
        <v>98.970441713716383</v>
      </c>
      <c r="AB44" s="100">
        <f>+'Ark1'!AI320</f>
        <v>35.303885752241783</v>
      </c>
      <c r="AC44" s="100">
        <f>+'Ark1'!Y320</f>
        <v>54.031142919314462</v>
      </c>
      <c r="AD44" s="82">
        <f>+'Ark1'!Z320</f>
        <v>1.7119768358936036</v>
      </c>
      <c r="AE44" s="82">
        <f>+'Ark1'!AA320</f>
        <v>2.1300198238820056</v>
      </c>
      <c r="AF44" s="100">
        <f t="shared" si="21"/>
        <v>249.17991046108685</v>
      </c>
      <c r="AG44" s="99">
        <f t="shared" si="22"/>
        <v>6.6030701754385968</v>
      </c>
      <c r="AH44" s="43"/>
      <c r="AI44" s="4"/>
      <c r="AJ44" s="16"/>
      <c r="AK44" s="4"/>
      <c r="AL44" s="5"/>
      <c r="AM44" s="19"/>
      <c r="AN44"/>
      <c r="AO44"/>
    </row>
    <row r="45" spans="1:41">
      <c r="A45" s="43">
        <f t="shared" si="23"/>
        <v>7</v>
      </c>
      <c r="B45" s="80">
        <f>+'Ark1'!C321</f>
        <v>2023</v>
      </c>
      <c r="C45" s="81">
        <f>+'Ark1'!H321</f>
        <v>1</v>
      </c>
      <c r="D45" s="80">
        <f>+'Ark1'!J321</f>
        <v>134</v>
      </c>
      <c r="E45" s="81" t="str">
        <f>VLOOKUP(D45,RNR!$A$1:$B$31,2)</f>
        <v>Førde</v>
      </c>
      <c r="F45" s="474">
        <f>+'Ark1'!Q321</f>
        <v>908</v>
      </c>
      <c r="G45" s="474">
        <f>+'Ark1'!R321</f>
        <v>3754</v>
      </c>
      <c r="H45" s="80"/>
      <c r="I45" s="80"/>
      <c r="J45" s="241">
        <f>+'Ark1'!AE321</f>
        <v>7.4298381031548129</v>
      </c>
      <c r="K45" s="80"/>
      <c r="L45" s="241">
        <f>+'Ark1'!AF321</f>
        <v>7.2663767261049745</v>
      </c>
      <c r="M45" s="82">
        <f>+'Ark1'!S321</f>
        <v>3.5101441537640139</v>
      </c>
      <c r="N45" s="80"/>
      <c r="O45" s="43"/>
      <c r="P45" s="376">
        <f>+IF(G45=0,"",'Ark1'!AR321)</f>
        <v>214.68497351547251</v>
      </c>
      <c r="Q45" s="436">
        <f>+IF(G45=0,"",'Ark1'!AS321)</f>
        <v>25.930336340389196</v>
      </c>
      <c r="R45" s="73"/>
      <c r="S45" s="82">
        <f>+'Ark1'!T321</f>
        <v>7.3071390516782095</v>
      </c>
      <c r="T45" s="80"/>
      <c r="U45" s="100">
        <f>+'Ark1'!U321</f>
        <v>256.67341502397505</v>
      </c>
      <c r="V45" s="100"/>
      <c r="W45" s="100">
        <f>+'Ark1'!W321</f>
        <v>63.079381992541315</v>
      </c>
      <c r="X45" s="100">
        <f>+'Ark1'!X321</f>
        <v>3.3830580713905158</v>
      </c>
      <c r="Y45" s="100">
        <f>+'Ark1'!AG321</f>
        <v>1089.0563144689158</v>
      </c>
      <c r="Z45" s="100"/>
      <c r="AA45" s="100">
        <f>+'Ark1'!AH321</f>
        <v>95.44485881726159</v>
      </c>
      <c r="AB45" s="100">
        <f>+'Ark1'!AI321</f>
        <v>11.747469366009589</v>
      </c>
      <c r="AC45" s="100">
        <f>+'Ark1'!Y321</f>
        <v>46.237912492127506</v>
      </c>
      <c r="AD45" s="82">
        <f>+'Ark1'!Z321</f>
        <v>1.3574657538441652</v>
      </c>
      <c r="AE45" s="82">
        <f>+'Ark1'!AA321</f>
        <v>2.1278319481398253</v>
      </c>
      <c r="AF45" s="100">
        <f t="shared" si="21"/>
        <v>235.68424480339496</v>
      </c>
      <c r="AG45" s="99">
        <f t="shared" si="22"/>
        <v>4.1343612334801758</v>
      </c>
      <c r="AH45" s="43"/>
      <c r="AI45" s="4"/>
      <c r="AJ45" s="16"/>
      <c r="AK45" s="4"/>
      <c r="AL45" s="5"/>
      <c r="AM45" s="19"/>
      <c r="AN45"/>
      <c r="AO45"/>
    </row>
    <row r="46" spans="1:41">
      <c r="A46" s="43">
        <f t="shared" si="23"/>
        <v>8</v>
      </c>
      <c r="B46" s="80">
        <f>+'Ark1'!C322</f>
        <v>2023</v>
      </c>
      <c r="C46" s="81">
        <f>+'Ark1'!H322</f>
        <v>2</v>
      </c>
      <c r="D46" s="80">
        <f>+'Ark1'!J322</f>
        <v>138</v>
      </c>
      <c r="E46" s="81" t="str">
        <f>VLOOKUP(D46,RNR!$A$1:$B$31,2)</f>
        <v>Ytre Nordmøre</v>
      </c>
      <c r="F46" s="474">
        <f>+'Ark1'!Q322</f>
        <v>56</v>
      </c>
      <c r="G46" s="474">
        <f>+'Ark1'!R322</f>
        <v>209</v>
      </c>
      <c r="H46" s="80"/>
      <c r="I46" s="80"/>
      <c r="J46" s="241">
        <f>+'Ark1'!AE322</f>
        <v>0.41364841863594976</v>
      </c>
      <c r="K46" s="80"/>
      <c r="L46" s="241">
        <f>+'Ark1'!AF322</f>
        <v>0.41704564539023969</v>
      </c>
      <c r="M46" s="82">
        <f>+'Ark1'!S322</f>
        <v>3.9330143540669846</v>
      </c>
      <c r="N46" s="80"/>
      <c r="O46" s="43"/>
      <c r="P46" s="376">
        <f>+IF(G46=0,"",'Ark1'!AR322)</f>
        <v>213.33658536585364</v>
      </c>
      <c r="Q46" s="436">
        <f>+IF(G46=0,"",'Ark1'!AS322)</f>
        <v>27.14642090645664</v>
      </c>
      <c r="R46" s="73"/>
      <c r="S46" s="82">
        <f>+'Ark1'!T322</f>
        <v>8.1387559808612444</v>
      </c>
      <c r="T46" s="80"/>
      <c r="U46" s="100">
        <f>+'Ark1'!U322</f>
        <v>264.60287081339698</v>
      </c>
      <c r="V46" s="100"/>
      <c r="W46" s="100">
        <f>+'Ark1'!W322</f>
        <v>66.507177033492809</v>
      </c>
      <c r="X46" s="100">
        <f>+'Ark1'!X322</f>
        <v>13.39712918660287</v>
      </c>
      <c r="Y46" s="100">
        <f>+'Ark1'!AG322</f>
        <v>1066.2439024390244</v>
      </c>
      <c r="Z46" s="100"/>
      <c r="AA46" s="100">
        <f>+'Ark1'!AH322</f>
        <v>97.607655502392348</v>
      </c>
      <c r="AB46" s="100">
        <f>+'Ark1'!AI322</f>
        <v>25.358851674641151</v>
      </c>
      <c r="AC46" s="100">
        <f>+'Ark1'!Y322</f>
        <v>67.652014836039186</v>
      </c>
      <c r="AD46" s="82">
        <f>+'Ark1'!Z322</f>
        <v>1.9007203380880928</v>
      </c>
      <c r="AE46" s="82">
        <f>+'Ark1'!AA322</f>
        <v>2.859531259940876</v>
      </c>
      <c r="AF46" s="100">
        <f t="shared" si="21"/>
        <v>248.16354889169358</v>
      </c>
      <c r="AG46" s="99">
        <f t="shared" si="22"/>
        <v>3.7321428571428572</v>
      </c>
      <c r="AH46" s="43"/>
      <c r="AI46" s="4"/>
      <c r="AJ46" s="16"/>
      <c r="AK46" s="4"/>
      <c r="AL46" s="5"/>
      <c r="AM46" s="19"/>
      <c r="AN46"/>
      <c r="AO46"/>
    </row>
    <row r="47" spans="1:41">
      <c r="A47" s="43">
        <f t="shared" si="23"/>
        <v>9</v>
      </c>
      <c r="B47" s="80">
        <f>+'Ark1'!C323</f>
        <v>2023</v>
      </c>
      <c r="C47" s="81">
        <f>+'Ark1'!H323</f>
        <v>2</v>
      </c>
      <c r="D47" s="80">
        <f>+'Ark1'!J323</f>
        <v>141</v>
      </c>
      <c r="E47" s="81" t="str">
        <f>VLOOKUP(D47,RNR!$A$1:$B$31,2)</f>
        <v>Ølen</v>
      </c>
      <c r="F47" s="474">
        <f>+'Ark1'!Q323</f>
        <v>366</v>
      </c>
      <c r="G47" s="474">
        <f>+'Ark1'!R323</f>
        <v>1567</v>
      </c>
      <c r="H47" s="80"/>
      <c r="I47" s="80"/>
      <c r="J47" s="241">
        <f>+'Ark1'!AE323</f>
        <v>3.1013735502513549</v>
      </c>
      <c r="K47" s="80"/>
      <c r="L47" s="241">
        <f>+'Ark1'!AF323</f>
        <v>3.0046810738031713</v>
      </c>
      <c r="M47" s="82">
        <f>+'Ark1'!S323</f>
        <v>3.838688946015425</v>
      </c>
      <c r="N47" s="80"/>
      <c r="O47" s="43"/>
      <c r="P47" s="376">
        <f>+IF(G47=0,"",'Ark1'!AR323)</f>
        <v>212.37339331619535</v>
      </c>
      <c r="Q47" s="436">
        <f>+IF(G47=0,"",'Ark1'!AS323)</f>
        <v>26.675770814913285</v>
      </c>
      <c r="R47" s="73"/>
      <c r="S47" s="82">
        <f>+'Ark1'!T323</f>
        <v>7.2610082961072129</v>
      </c>
      <c r="T47" s="80"/>
      <c r="U47" s="100">
        <f>+'Ark1'!U323</f>
        <v>254.26502871729409</v>
      </c>
      <c r="V47" s="100"/>
      <c r="W47" s="100">
        <f>+'Ark1'!W323</f>
        <v>64.390555201021044</v>
      </c>
      <c r="X47" s="100">
        <f>+'Ark1'!X323</f>
        <v>4.5947670708359922</v>
      </c>
      <c r="Y47" s="100">
        <f>+'Ark1'!AG323</f>
        <v>1078.7358611825193</v>
      </c>
      <c r="Z47" s="100"/>
      <c r="AA47" s="100">
        <f>+'Ark1'!AH323</f>
        <v>99.170389278876797</v>
      </c>
      <c r="AB47" s="100">
        <f>+'Ark1'!AI323</f>
        <v>32.29100191448628</v>
      </c>
      <c r="AC47" s="100">
        <f>+'Ark1'!Y323</f>
        <v>56.705087812063987</v>
      </c>
      <c r="AD47" s="82">
        <f>+'Ark1'!Z323</f>
        <v>1.6488901073380293</v>
      </c>
      <c r="AE47" s="82">
        <f>+'Ark1'!AA323</f>
        <v>2.3511524970502342</v>
      </c>
      <c r="AF47" s="100">
        <f t="shared" ref="AF47:AF53" si="24">1000*U47/Y47</f>
        <v>235.706476318092</v>
      </c>
      <c r="AG47" s="99">
        <f t="shared" ref="AG47:AG53" si="25">+G47/F47</f>
        <v>4.2814207650273222</v>
      </c>
      <c r="AH47" s="43"/>
      <c r="AI47" s="4"/>
      <c r="AJ47" s="19"/>
      <c r="AK47" s="4"/>
      <c r="AL47" s="5"/>
      <c r="AM47" s="19"/>
      <c r="AN47"/>
      <c r="AO47"/>
    </row>
    <row r="48" spans="1:41">
      <c r="A48" s="43">
        <f t="shared" si="23"/>
        <v>10</v>
      </c>
      <c r="B48" s="80">
        <f>+'Ark1'!C324</f>
        <v>2023</v>
      </c>
      <c r="C48" s="81">
        <f>+'Ark1'!H324</f>
        <v>2</v>
      </c>
      <c r="D48" s="80">
        <f>+'Ark1'!J324</f>
        <v>143</v>
      </c>
      <c r="E48" s="81" t="str">
        <f>VLOOKUP(D48,RNR!$A$1:$B$31,2)</f>
        <v>Nordfjord</v>
      </c>
      <c r="F48" s="474">
        <f>+'Ark1'!Q324</f>
        <v>219</v>
      </c>
      <c r="G48" s="474">
        <f>+'Ark1'!R324</f>
        <v>877</v>
      </c>
      <c r="H48" s="80"/>
      <c r="I48" s="80"/>
      <c r="J48" s="241">
        <f>+'Ark1'!AE324</f>
        <v>1.7357400150417603</v>
      </c>
      <c r="K48" s="80"/>
      <c r="L48" s="241">
        <f>+'Ark1'!AF324</f>
        <v>1.6474720746003584</v>
      </c>
      <c r="M48" s="82">
        <f>+'Ark1'!S324</f>
        <v>3.2132269099201816</v>
      </c>
      <c r="N48" s="80"/>
      <c r="O48" s="43"/>
      <c r="P48" s="376">
        <f>+IF(G48=0,"",'Ark1'!AR324)</f>
        <v>215.61212814645313</v>
      </c>
      <c r="Q48" s="436">
        <f>+IF(G48=0,"",'Ark1'!AS324)</f>
        <v>24.758521995906793</v>
      </c>
      <c r="R48" s="73"/>
      <c r="S48" s="82">
        <f>+'Ark1'!T324</f>
        <v>6.5724059293044457</v>
      </c>
      <c r="T48" s="80"/>
      <c r="U48" s="100">
        <f>+'Ark1'!U324</f>
        <v>249.10114025085545</v>
      </c>
      <c r="V48" s="100"/>
      <c r="W48" s="100">
        <f>+'Ark1'!W324</f>
        <v>50.513112884834683</v>
      </c>
      <c r="X48" s="100">
        <f>+'Ark1'!X324</f>
        <v>2.5085518814139105</v>
      </c>
      <c r="Y48" s="100">
        <f>+'Ark1'!AG324</f>
        <v>1077.6750572082383</v>
      </c>
      <c r="Z48" s="100"/>
      <c r="AA48" s="100">
        <f>+'Ark1'!AH324</f>
        <v>99.657924743443587</v>
      </c>
      <c r="AB48" s="100">
        <f>+'Ark1'!AI324</f>
        <v>19.840364880273658</v>
      </c>
      <c r="AC48" s="100">
        <f>+'Ark1'!Y324</f>
        <v>48.204211633675591</v>
      </c>
      <c r="AD48" s="82">
        <f>+'Ark1'!Z324</f>
        <v>1.3754346541550204</v>
      </c>
      <c r="AE48" s="82">
        <f>+'Ark1'!AA324</f>
        <v>1.9464472865521687</v>
      </c>
      <c r="AF48" s="100">
        <f t="shared" si="24"/>
        <v>231.14679938511543</v>
      </c>
      <c r="AG48" s="99">
        <f t="shared" si="25"/>
        <v>4.0045662100456623</v>
      </c>
      <c r="AH48" s="43"/>
      <c r="AI48" s="13"/>
      <c r="AJ48" s="13"/>
      <c r="AK48" s="4"/>
      <c r="AL48" s="5"/>
      <c r="AM48" s="19"/>
      <c r="AN48"/>
      <c r="AO48"/>
    </row>
    <row r="49" spans="1:41">
      <c r="A49" s="43">
        <f t="shared" si="23"/>
        <v>11</v>
      </c>
      <c r="B49" s="80">
        <f>+'Ark1'!C325</f>
        <v>2023</v>
      </c>
      <c r="C49" s="81">
        <f>+'Ark1'!H325</f>
        <v>1</v>
      </c>
      <c r="D49" s="80">
        <f>+'Ark1'!J325</f>
        <v>147</v>
      </c>
      <c r="E49" s="81" t="str">
        <f>VLOOKUP(D49,RNR!$A$1:$B$31,2)</f>
        <v>Midt-Norge_K</v>
      </c>
      <c r="F49" s="474">
        <f>+'Ark1'!Q325</f>
        <v>0</v>
      </c>
      <c r="G49" s="474">
        <f>+'Ark1'!R325</f>
        <v>0</v>
      </c>
      <c r="H49" s="80"/>
      <c r="I49" s="80"/>
      <c r="J49" s="241">
        <f>+'Ark1'!AE325</f>
        <v>0</v>
      </c>
      <c r="K49" s="80"/>
      <c r="L49" s="241">
        <f>+'Ark1'!AF325</f>
        <v>0</v>
      </c>
      <c r="M49" s="82">
        <f>+'Ark1'!S325</f>
        <v>0</v>
      </c>
      <c r="N49" s="80"/>
      <c r="O49" s="43"/>
      <c r="P49" s="376" t="str">
        <f>+IF(G49=0,"",'Ark1'!AR325)</f>
        <v/>
      </c>
      <c r="Q49" s="436" t="str">
        <f>+IF(G49=0,"",'Ark1'!AS325)</f>
        <v/>
      </c>
      <c r="R49" s="73"/>
      <c r="S49" s="82">
        <f>+'Ark1'!T325</f>
        <v>0</v>
      </c>
      <c r="T49" s="80"/>
      <c r="U49" s="100">
        <f>+'Ark1'!U325</f>
        <v>0</v>
      </c>
      <c r="V49" s="100"/>
      <c r="W49" s="100">
        <f>+'Ark1'!W325</f>
        <v>0</v>
      </c>
      <c r="X49" s="100">
        <f>+'Ark1'!X325</f>
        <v>0</v>
      </c>
      <c r="Y49" s="100">
        <f>+'Ark1'!AG325</f>
        <v>0</v>
      </c>
      <c r="Z49" s="100"/>
      <c r="AA49" s="100">
        <f>+'Ark1'!AH325</f>
        <v>0</v>
      </c>
      <c r="AB49" s="100">
        <f>+'Ark1'!AI325</f>
        <v>0</v>
      </c>
      <c r="AC49" s="100">
        <f>+'Ark1'!Y325</f>
        <v>0</v>
      </c>
      <c r="AD49" s="82">
        <f>+'Ark1'!Z325</f>
        <v>0</v>
      </c>
      <c r="AE49" s="82">
        <f>+'Ark1'!AA325</f>
        <v>0</v>
      </c>
      <c r="AF49" s="100" t="e">
        <f t="shared" si="24"/>
        <v>#DIV/0!</v>
      </c>
      <c r="AG49" s="99" t="e">
        <f t="shared" si="25"/>
        <v>#DIV/0!</v>
      </c>
      <c r="AH49" s="43"/>
      <c r="AI49" s="13"/>
      <c r="AJ49" s="13"/>
      <c r="AK49" s="4"/>
      <c r="AL49" s="5"/>
      <c r="AM49" s="19"/>
      <c r="AN49"/>
      <c r="AO49"/>
    </row>
    <row r="50" spans="1:41">
      <c r="A50" s="43">
        <f t="shared" si="23"/>
        <v>12</v>
      </c>
      <c r="B50" s="80">
        <f>+'Ark1'!C326</f>
        <v>2023</v>
      </c>
      <c r="C50" s="81">
        <f>+'Ark1'!H326</f>
        <v>2</v>
      </c>
      <c r="D50" s="80">
        <f>+'Ark1'!J326</f>
        <v>147</v>
      </c>
      <c r="E50" s="81" t="str">
        <f>VLOOKUP(D50,RNR!$A$1:$B$31,2)</f>
        <v>Midt-Norge_K</v>
      </c>
      <c r="F50" s="474">
        <f>+'Ark1'!Q326</f>
        <v>210</v>
      </c>
      <c r="G50" s="474">
        <f>+'Ark1'!R326</f>
        <v>1077</v>
      </c>
      <c r="H50" s="80"/>
      <c r="I50" s="80"/>
      <c r="J50" s="241">
        <f>+'Ark1'!AE326</f>
        <v>2.1315758223488901</v>
      </c>
      <c r="K50" s="80"/>
      <c r="L50" s="241">
        <f>+'Ark1'!AF326</f>
        <v>2.1164059748036594</v>
      </c>
      <c r="M50" s="82">
        <f>+'Ark1'!S326</f>
        <v>3.9972067039106145</v>
      </c>
      <c r="N50" s="80"/>
      <c r="O50" s="43"/>
      <c r="P50" s="376">
        <f>+IF(G50=0,"",'Ark1'!AR326)</f>
        <v>213.94786729857816</v>
      </c>
      <c r="Q50" s="436">
        <f>+IF(G50=0,"",'Ark1'!AS326)</f>
        <v>26.977912891901017</v>
      </c>
      <c r="R50" s="73"/>
      <c r="S50" s="82">
        <f>+'Ark1'!T326</f>
        <v>6.9052924791086321</v>
      </c>
      <c r="T50" s="80"/>
      <c r="U50" s="100">
        <f>+'Ark1'!U326</f>
        <v>260.57966573816151</v>
      </c>
      <c r="V50" s="100"/>
      <c r="W50" s="100">
        <f>+'Ark1'!W326</f>
        <v>56.82451253481895</v>
      </c>
      <c r="X50" s="100">
        <f>+'Ark1'!X326</f>
        <v>5.9424326833797583</v>
      </c>
      <c r="Y50" s="100">
        <f>+'Ark1'!AG326</f>
        <v>1072.1184834123223</v>
      </c>
      <c r="Z50" s="100"/>
      <c r="AA50" s="100">
        <f>+'Ark1'!AH326</f>
        <v>78.272980501392752</v>
      </c>
      <c r="AB50" s="100">
        <f>+'Ark1'!AI326</f>
        <v>28.505106778087278</v>
      </c>
      <c r="AC50" s="100">
        <f>+'Ark1'!Y326</f>
        <v>53.285424088725925</v>
      </c>
      <c r="AD50" s="82">
        <f>+'Ark1'!Z326</f>
        <v>1.9264706993467049</v>
      </c>
      <c r="AE50" s="82">
        <f>+'Ark1'!AA326</f>
        <v>2.2872501629996957</v>
      </c>
      <c r="AF50" s="100">
        <f t="shared" si="24"/>
        <v>243.05118302670476</v>
      </c>
      <c r="AG50" s="99">
        <f t="shared" si="25"/>
        <v>5.128571428571429</v>
      </c>
      <c r="AH50" s="43"/>
      <c r="AI50" s="13"/>
      <c r="AJ50" s="13"/>
      <c r="AK50" s="4"/>
      <c r="AM50" s="19"/>
      <c r="AN50"/>
      <c r="AO50"/>
    </row>
    <row r="51" spans="1:41">
      <c r="A51" s="43">
        <f t="shared" si="23"/>
        <v>13</v>
      </c>
      <c r="B51" s="80">
        <f>+'Ark1'!C327</f>
        <v>2023</v>
      </c>
      <c r="C51" s="81">
        <f>+'Ark1'!H327</f>
        <v>1</v>
      </c>
      <c r="D51" s="80">
        <f>+'Ark1'!J327</f>
        <v>155</v>
      </c>
      <c r="E51" s="81" t="str">
        <f>VLOOKUP(D51,RNR!$A$1:$B$31,2)</f>
        <v>Målselv</v>
      </c>
      <c r="F51" s="474">
        <f>+'Ark1'!Q327</f>
        <v>261</v>
      </c>
      <c r="G51" s="474">
        <f>+'Ark1'!R327</f>
        <v>1333</v>
      </c>
      <c r="H51" s="80"/>
      <c r="I51" s="80"/>
      <c r="J51" s="241">
        <f>+'Ark1'!AE327</f>
        <v>2.6382456557020153</v>
      </c>
      <c r="K51" s="80"/>
      <c r="L51" s="241">
        <f>+'Ark1'!AF327</f>
        <v>2.5541983251057157</v>
      </c>
      <c r="M51" s="82">
        <f>+'Ark1'!S327</f>
        <v>3.3195798949737432</v>
      </c>
      <c r="N51" s="80"/>
      <c r="O51" s="43"/>
      <c r="P51" s="376">
        <f>+IF(G51=0,"",'Ark1'!AR327)</f>
        <v>215.64460204885728</v>
      </c>
      <c r="Q51" s="436">
        <f>+IF(G51=0,"",'Ark1'!AS327)</f>
        <v>25.256020115642112</v>
      </c>
      <c r="R51" s="73"/>
      <c r="S51" s="82">
        <f>+'Ark1'!T327</f>
        <v>7.2228057014253571</v>
      </c>
      <c r="T51" s="80"/>
      <c r="U51" s="100">
        <f>+'Ark1'!U327</f>
        <v>254.08657164291088</v>
      </c>
      <c r="V51" s="100"/>
      <c r="W51" s="100">
        <f>+'Ark1'!W327</f>
        <v>61.140285071267819</v>
      </c>
      <c r="X51" s="100">
        <f>+'Ark1'!X327</f>
        <v>2.5506376594148534</v>
      </c>
      <c r="Y51" s="100">
        <f>+'Ark1'!AG327</f>
        <v>1096.0709219858156</v>
      </c>
      <c r="Z51" s="100"/>
      <c r="AA51" s="100">
        <f>+'Ark1'!AH327</f>
        <v>95.198799699924976</v>
      </c>
      <c r="AB51" s="100">
        <f>+'Ark1'!AI327</f>
        <v>13.2033008252063</v>
      </c>
      <c r="AC51" s="100">
        <f>+'Ark1'!Y327</f>
        <v>44.864506273947136</v>
      </c>
      <c r="AD51" s="82">
        <f>+'Ark1'!Z327</f>
        <v>1.3163690327615172</v>
      </c>
      <c r="AE51" s="82">
        <f>+'Ark1'!AA327</f>
        <v>2.0362113272324631</v>
      </c>
      <c r="AF51" s="100">
        <f t="shared" si="24"/>
        <v>231.81581277839888</v>
      </c>
      <c r="AG51" s="99">
        <f t="shared" si="25"/>
        <v>5.1072796934865901</v>
      </c>
      <c r="AH51" s="43"/>
      <c r="AI51" s="13"/>
      <c r="AJ51" s="13"/>
      <c r="AK51" s="4"/>
      <c r="AM51"/>
      <c r="AN51"/>
      <c r="AO51"/>
    </row>
    <row r="52" spans="1:41">
      <c r="A52" s="43">
        <f t="shared" si="23"/>
        <v>14</v>
      </c>
      <c r="B52" s="80">
        <f>+'Ark1'!C328</f>
        <v>2023</v>
      </c>
      <c r="C52" s="81">
        <f>+'Ark1'!H328</f>
        <v>2</v>
      </c>
      <c r="D52" s="80">
        <f>+'Ark1'!J328</f>
        <v>160</v>
      </c>
      <c r="E52" s="81" t="str">
        <f>VLOOKUP(D52,RNR!$A$1:$B$31,2)</f>
        <v>Oslo</v>
      </c>
      <c r="F52" s="474">
        <f>+'Ark1'!Q328</f>
        <v>310</v>
      </c>
      <c r="G52" s="474">
        <f>+'Ark1'!R328</f>
        <v>1412</v>
      </c>
      <c r="H52" s="80"/>
      <c r="I52" s="80"/>
      <c r="J52" s="241">
        <f>+'Ark1'!AE328</f>
        <v>2.7946007995883297</v>
      </c>
      <c r="K52" s="80"/>
      <c r="L52" s="241">
        <f>+'Ark1'!AF328</f>
        <v>2.8675587098718398</v>
      </c>
      <c r="M52" s="82">
        <f>+'Ark1'!S328</f>
        <v>4.5646306818181808</v>
      </c>
      <c r="N52" s="80"/>
      <c r="O52" s="43"/>
      <c r="P52" s="376">
        <f>+IF(G52=0,"",'Ark1'!AR328)</f>
        <v>212.01846590909088</v>
      </c>
      <c r="Q52" s="436">
        <f>+IF(G52=0,"",'Ark1'!AS328)</f>
        <v>28.094958882763745</v>
      </c>
      <c r="R52" s="73"/>
      <c r="S52" s="82">
        <f>+'Ark1'!T328</f>
        <v>7.2719546742209618</v>
      </c>
      <c r="T52" s="80"/>
      <c r="U52" s="100">
        <f>+'Ark1'!U328</f>
        <v>269.29907932011366</v>
      </c>
      <c r="V52" s="100"/>
      <c r="W52" s="100">
        <f>+'Ark1'!W328</f>
        <v>62.889518413597742</v>
      </c>
      <c r="X52" s="100">
        <f>+'Ark1'!X328</f>
        <v>8.9943342776203981</v>
      </c>
      <c r="Y52" s="100">
        <f>+'Ark1'!AG328</f>
        <v>1066.3196022727275</v>
      </c>
      <c r="Z52" s="100"/>
      <c r="AA52" s="100">
        <f>+'Ark1'!AH328</f>
        <v>99.645892351274782</v>
      </c>
      <c r="AB52" s="100">
        <f>+'Ark1'!AI328</f>
        <v>62.535410764872509</v>
      </c>
      <c r="AC52" s="100">
        <f>+'Ark1'!Y328</f>
        <v>62.659832505630781</v>
      </c>
      <c r="AD52" s="82">
        <f>+'Ark1'!Z328</f>
        <v>1.9088238512178168</v>
      </c>
      <c r="AE52" s="82">
        <f>+'Ark1'!AA328</f>
        <v>2.2050626472730488</v>
      </c>
      <c r="AF52" s="100">
        <f t="shared" si="24"/>
        <v>252.55005980021016</v>
      </c>
      <c r="AG52" s="99">
        <f t="shared" si="25"/>
        <v>4.5548387096774192</v>
      </c>
      <c r="AH52" s="43"/>
      <c r="AI52" s="2"/>
      <c r="AJ52" s="5"/>
      <c r="AK52" s="4"/>
      <c r="AM52"/>
      <c r="AN52"/>
      <c r="AO52"/>
    </row>
    <row r="53" spans="1:41">
      <c r="A53" s="43">
        <f t="shared" si="23"/>
        <v>15</v>
      </c>
      <c r="B53" s="80">
        <f>+'Ark1'!C329</f>
        <v>2023</v>
      </c>
      <c r="C53" s="81">
        <f>+'Ark1'!H329</f>
        <v>1</v>
      </c>
      <c r="D53" s="80">
        <f>+'Ark1'!J329</f>
        <v>171</v>
      </c>
      <c r="E53" s="81" t="str">
        <f>VLOOKUP(D53,RNR!$A$1:$B$31,2)</f>
        <v>Prima Jæren</v>
      </c>
      <c r="F53" s="474">
        <f>+'Ark1'!Q329</f>
        <v>155</v>
      </c>
      <c r="G53" s="474">
        <f>+'Ark1'!R329</f>
        <v>1320</v>
      </c>
      <c r="H53" s="80"/>
      <c r="I53" s="80"/>
      <c r="J53" s="241">
        <f>+'Ark1'!AE329</f>
        <v>2.6125163282270512</v>
      </c>
      <c r="K53" s="80"/>
      <c r="L53" s="241">
        <f>+'Ark1'!AF329</f>
        <v>2.6582282203903196</v>
      </c>
      <c r="M53" s="82">
        <f>+'Ark1'!S329</f>
        <v>3.6669207317073194</v>
      </c>
      <c r="N53" s="80"/>
      <c r="O53" s="43"/>
      <c r="P53" s="376">
        <f>+IF(G53=0,"",'Ark1'!AR329)</f>
        <v>217.15508021390377</v>
      </c>
      <c r="Q53" s="436">
        <f>+IF(G53=0,"",'Ark1'!AS329)</f>
        <v>26.396991825550977</v>
      </c>
      <c r="R53" s="73"/>
      <c r="S53" s="82">
        <f>+'Ark1'!T329</f>
        <v>7.5560606060606066</v>
      </c>
      <c r="T53" s="80"/>
      <c r="U53" s="100">
        <f>+'Ark1'!U329</f>
        <v>267.03954545454542</v>
      </c>
      <c r="V53" s="100"/>
      <c r="W53" s="100">
        <f>+'Ark1'!W329</f>
        <v>67.5</v>
      </c>
      <c r="X53" s="100">
        <f>+'Ark1'!X329</f>
        <v>6.7424242424242413</v>
      </c>
      <c r="Y53" s="100">
        <f>+'Ark1'!AG329</f>
        <v>1059.0338680926916</v>
      </c>
      <c r="Z53" s="100"/>
      <c r="AA53" s="100">
        <f>+'Ark1'!AH329</f>
        <v>84.924242424242422</v>
      </c>
      <c r="AB53" s="100">
        <f>+'Ark1'!AI329</f>
        <v>20.681818181818183</v>
      </c>
      <c r="AC53" s="100">
        <f>+'Ark1'!Y329</f>
        <v>51.850578411543609</v>
      </c>
      <c r="AD53" s="82">
        <f>+'Ark1'!Z329</f>
        <v>1.7100137112987197</v>
      </c>
      <c r="AE53" s="82">
        <f>+'Ark1'!AA329</f>
        <v>2.4710216748420142</v>
      </c>
      <c r="AF53" s="100">
        <f t="shared" si="24"/>
        <v>252.15392396796594</v>
      </c>
      <c r="AG53" s="99">
        <f t="shared" si="25"/>
        <v>8.5161290322580641</v>
      </c>
      <c r="AH53" s="43"/>
      <c r="AI53" s="4"/>
      <c r="AJ53" s="4"/>
      <c r="AK53" s="4"/>
      <c r="AM53"/>
      <c r="AN53"/>
      <c r="AO53"/>
    </row>
    <row r="54" spans="1:41" s="569" customFormat="1">
      <c r="A54" s="43">
        <f t="shared" si="23"/>
        <v>16</v>
      </c>
      <c r="B54" s="80">
        <f>+'Ark1'!C330</f>
        <v>2023</v>
      </c>
      <c r="C54" s="81">
        <f>+'Ark1'!H330</f>
        <v>1</v>
      </c>
      <c r="D54" s="80">
        <f>+'Ark1'!J330</f>
        <v>172</v>
      </c>
      <c r="E54" s="81" t="str">
        <f>VLOOKUP(D54,RNR!$A$1:$B$31,2)</f>
        <v>Prima Sandeid</v>
      </c>
      <c r="F54" s="474">
        <f>+'Ark1'!Q330</f>
        <v>0</v>
      </c>
      <c r="G54" s="474">
        <f>+'Ark1'!R330</f>
        <v>0</v>
      </c>
      <c r="H54" s="80"/>
      <c r="I54" s="80"/>
      <c r="J54" s="241">
        <f>+'Ark1'!AE330</f>
        <v>0</v>
      </c>
      <c r="K54" s="80"/>
      <c r="L54" s="241">
        <f>+'Ark1'!AF330</f>
        <v>0</v>
      </c>
      <c r="M54" s="82">
        <f>+'Ark1'!S330</f>
        <v>0</v>
      </c>
      <c r="N54" s="80"/>
      <c r="O54" s="43"/>
      <c r="P54" s="376" t="str">
        <f>+IF(G54=0,"",'Ark1'!AR330)</f>
        <v/>
      </c>
      <c r="Q54" s="436" t="str">
        <f>+IF(G54=0,"",'Ark1'!AS330)</f>
        <v/>
      </c>
      <c r="R54" s="73"/>
      <c r="S54" s="82">
        <f>+'Ark1'!T330</f>
        <v>0</v>
      </c>
      <c r="T54" s="80"/>
      <c r="U54" s="100">
        <f>+'Ark1'!U330</f>
        <v>0</v>
      </c>
      <c r="V54" s="100"/>
      <c r="W54" s="100">
        <f>+'Ark1'!W330</f>
        <v>0</v>
      </c>
      <c r="X54" s="100">
        <f>+'Ark1'!X330</f>
        <v>0</v>
      </c>
      <c r="Y54" s="100">
        <f>+'Ark1'!AG330</f>
        <v>0</v>
      </c>
      <c r="Z54" s="100"/>
      <c r="AA54" s="100">
        <f>+'Ark1'!AH330</f>
        <v>0</v>
      </c>
      <c r="AB54" s="100">
        <f>+'Ark1'!AI330</f>
        <v>0</v>
      </c>
      <c r="AC54" s="100">
        <f>+'Ark1'!Y330</f>
        <v>0</v>
      </c>
      <c r="AD54" s="82">
        <f>+'Ark1'!Z330</f>
        <v>0</v>
      </c>
      <c r="AE54" s="82">
        <f>+'Ark1'!AA330</f>
        <v>0</v>
      </c>
      <c r="AF54" s="100" t="e">
        <f t="shared" ref="AF54:AF66" si="26">1000*U54/Y54</f>
        <v>#DIV/0!</v>
      </c>
      <c r="AG54" s="99" t="e">
        <f t="shared" ref="AG54:AG66" si="27">+G54/F54</f>
        <v>#DIV/0!</v>
      </c>
      <c r="AH54" s="43"/>
      <c r="AI54" s="4"/>
      <c r="AJ54" s="4"/>
      <c r="AK54" s="4"/>
    </row>
    <row r="55" spans="1:41">
      <c r="A55" s="43">
        <f t="shared" si="23"/>
        <v>17</v>
      </c>
      <c r="B55" s="80">
        <f>+'Ark1'!C331</f>
        <v>2023</v>
      </c>
      <c r="C55" s="81">
        <f>+'Ark1'!H331</f>
        <v>2</v>
      </c>
      <c r="D55" s="80">
        <f>+'Ark1'!J331</f>
        <v>175</v>
      </c>
      <c r="E55" s="81" t="str">
        <f>VLOOKUP(D55,RNR!$A$1:$B$31,2)</f>
        <v>Ole Ringdal</v>
      </c>
      <c r="F55" s="474">
        <f>+'Ark1'!Q331</f>
        <v>72</v>
      </c>
      <c r="G55" s="474">
        <f>+'Ark1'!R331</f>
        <v>279</v>
      </c>
      <c r="H55" s="80"/>
      <c r="I55" s="80"/>
      <c r="J55" s="241">
        <f>+'Ark1'!AE331</f>
        <v>0.55219095119344486</v>
      </c>
      <c r="K55" s="80"/>
      <c r="L55" s="241">
        <f>+'Ark1'!AF331</f>
        <v>0.53100735353837614</v>
      </c>
      <c r="M55" s="82">
        <f>+'Ark1'!S331</f>
        <v>3.2589928057553954</v>
      </c>
      <c r="N55" s="80"/>
      <c r="O55" s="43"/>
      <c r="P55" s="376">
        <f>+IF(G55=0,"",'Ark1'!AR331)</f>
        <v>216.16129032258064</v>
      </c>
      <c r="Q55" s="436">
        <f>+IF(G55=0,"",'Ark1'!AS331)</f>
        <v>24.912370948875257</v>
      </c>
      <c r="R55" s="73"/>
      <c r="S55" s="82">
        <f>+'Ark1'!T331</f>
        <v>6.9677419354838719</v>
      </c>
      <c r="T55" s="80"/>
      <c r="U55" s="100">
        <f>+'Ark1'!U331</f>
        <v>252.3792114695342</v>
      </c>
      <c r="V55" s="100"/>
      <c r="W55" s="100">
        <f>+'Ark1'!W331</f>
        <v>57.706093189964143</v>
      </c>
      <c r="X55" s="100">
        <f>+'Ark1'!X331</f>
        <v>2.5089605734767022</v>
      </c>
      <c r="Y55" s="100">
        <f>+'Ark1'!AG331</f>
        <v>1070.0215053763441</v>
      </c>
      <c r="Z55" s="100"/>
      <c r="AA55" s="100">
        <f>+'Ark1'!AH331</f>
        <v>100</v>
      </c>
      <c r="AB55" s="100">
        <f>+'Ark1'!AI331</f>
        <v>12.186379928315411</v>
      </c>
      <c r="AC55" s="100">
        <f>+'Ark1'!Y331</f>
        <v>46.707294888421053</v>
      </c>
      <c r="AD55" s="82">
        <f>+'Ark1'!Z331</f>
        <v>1.251137810295087</v>
      </c>
      <c r="AE55" s="82">
        <f>+'Ark1'!AA331</f>
        <v>1.9127094983710888</v>
      </c>
      <c r="AF55" s="100">
        <f t="shared" si="26"/>
        <v>235.86368143205524</v>
      </c>
      <c r="AG55" s="99">
        <f t="shared" si="27"/>
        <v>3.875</v>
      </c>
      <c r="AH55" s="43"/>
      <c r="AI55" s="4"/>
      <c r="AJ55" s="13"/>
      <c r="AK55" s="4"/>
      <c r="AL55" s="4"/>
      <c r="AM55" s="4"/>
      <c r="AN55"/>
      <c r="AO55"/>
    </row>
    <row r="56" spans="1:41">
      <c r="A56" s="43">
        <f t="shared" si="23"/>
        <v>18</v>
      </c>
      <c r="B56" s="80">
        <f>+'Ark1'!C332</f>
        <v>2023</v>
      </c>
      <c r="C56" s="81">
        <f>+'Ark1'!H332</f>
        <v>2</v>
      </c>
      <c r="D56" s="80">
        <f>+'Ark1'!J332</f>
        <v>177</v>
      </c>
      <c r="E56" s="81" t="str">
        <f>VLOOKUP(D56,RNR!$A$1:$B$31,2)</f>
        <v>Slakthuset</v>
      </c>
      <c r="F56" s="474">
        <f>+'Ark1'!Q332</f>
        <v>370</v>
      </c>
      <c r="G56" s="474">
        <f>+'Ark1'!R332</f>
        <v>1780</v>
      </c>
      <c r="H56" s="80"/>
      <c r="I56" s="80"/>
      <c r="J56" s="241">
        <f>+'Ark1'!AE332</f>
        <v>3.5229386850334472</v>
      </c>
      <c r="K56" s="80"/>
      <c r="L56" s="241">
        <f>+'Ark1'!AF332</f>
        <v>3.3719364373026197</v>
      </c>
      <c r="M56" s="82">
        <f>+'Ark1'!S332</f>
        <v>3.7229729729729728</v>
      </c>
      <c r="N56" s="80"/>
      <c r="O56" s="43"/>
      <c r="P56" s="376">
        <f>+IF(G56=0,"",'Ark1'!AR332)</f>
        <v>211.62258630778223</v>
      </c>
      <c r="Q56" s="436">
        <f>+IF(G56=0,"",'Ark1'!AS332)</f>
        <v>26.399384530456913</v>
      </c>
      <c r="R56" s="73"/>
      <c r="S56" s="82">
        <f>+'Ark1'!T332</f>
        <v>7.1528089887640451</v>
      </c>
      <c r="T56" s="80"/>
      <c r="U56" s="100">
        <f>+'Ark1'!U332</f>
        <v>251.19825842696625</v>
      </c>
      <c r="V56" s="100"/>
      <c r="W56" s="100">
        <f>+'Ark1'!W332</f>
        <v>58.25842696629212</v>
      </c>
      <c r="X56" s="100">
        <f>+'Ark1'!X332</f>
        <v>3.7078651685393265</v>
      </c>
      <c r="Y56" s="100">
        <f>+'Ark1'!AG332</f>
        <v>1069.8853130485661</v>
      </c>
      <c r="Z56" s="100"/>
      <c r="AA56" s="100">
        <f>+'Ark1'!AH332</f>
        <v>96.011235955056179</v>
      </c>
      <c r="AB56" s="100">
        <f>+'Ark1'!AI332</f>
        <v>31.067415730337089</v>
      </c>
      <c r="AC56" s="100">
        <f>+'Ark1'!Y332</f>
        <v>52.159349321920352</v>
      </c>
      <c r="AD56" s="82">
        <f>+'Ark1'!Z332</f>
        <v>1.5017331918791148</v>
      </c>
      <c r="AE56" s="82">
        <f>+'Ark1'!AA332</f>
        <v>2.4573252055358679</v>
      </c>
      <c r="AF56" s="100">
        <f t="shared" si="26"/>
        <v>234.78989323742911</v>
      </c>
      <c r="AG56" s="99">
        <f t="shared" si="27"/>
        <v>4.8108108108108105</v>
      </c>
      <c r="AH56" s="43"/>
      <c r="AI56" s="4"/>
      <c r="AJ56" s="13"/>
      <c r="AK56" s="4"/>
      <c r="AL56" s="1"/>
      <c r="AM56" s="5"/>
      <c r="AN56"/>
      <c r="AO56"/>
    </row>
    <row r="57" spans="1:41">
      <c r="A57" s="43">
        <f t="shared" si="23"/>
        <v>19</v>
      </c>
      <c r="B57" s="80">
        <f>+'Ark1'!C333</f>
        <v>2023</v>
      </c>
      <c r="C57" s="81">
        <f>+'Ark1'!H333</f>
        <v>2</v>
      </c>
      <c r="D57" s="80">
        <f>+'Ark1'!J333</f>
        <v>178</v>
      </c>
      <c r="E57" s="81" t="str">
        <f>VLOOKUP(D57,RNR!$A$1:$B$31,2)</f>
        <v>Røros</v>
      </c>
      <c r="F57" s="474">
        <f>+'Ark1'!Q333</f>
        <v>198</v>
      </c>
      <c r="G57" s="474">
        <f>+'Ark1'!R333</f>
        <v>818</v>
      </c>
      <c r="H57" s="80"/>
      <c r="I57" s="80"/>
      <c r="J57" s="241">
        <f>+'Ark1'!AE333</f>
        <v>1.6189684518861578</v>
      </c>
      <c r="K57" s="80"/>
      <c r="L57" s="241">
        <f>+'Ark1'!AF333</f>
        <v>1.545706059514409</v>
      </c>
      <c r="M57" s="82">
        <f>+'Ark1'!S333</f>
        <v>3.8417177914110425</v>
      </c>
      <c r="N57" s="80"/>
      <c r="O57" s="43"/>
      <c r="P57" s="376">
        <f>+IF(G57=0,"",'Ark1'!AR333)</f>
        <v>210.05392156862737</v>
      </c>
      <c r="Q57" s="436">
        <f>+IF(G57=0,"",'Ark1'!AS333)</f>
        <v>26.800316860542623</v>
      </c>
      <c r="R57" s="73"/>
      <c r="S57" s="82">
        <f>+'Ark1'!T333</f>
        <v>6.8264058679706627</v>
      </c>
      <c r="T57" s="80"/>
      <c r="U57" s="100">
        <f>+'Ark1'!U333</f>
        <v>250.57102689486561</v>
      </c>
      <c r="V57" s="100"/>
      <c r="W57" s="100">
        <f>+'Ark1'!W333</f>
        <v>55.256723716381423</v>
      </c>
      <c r="X57" s="100">
        <f>+'Ark1'!X333</f>
        <v>3.6674816625916873</v>
      </c>
      <c r="Y57" s="100">
        <f>+'Ark1'!AG333</f>
        <v>1050.5379901960789</v>
      </c>
      <c r="Z57" s="100"/>
      <c r="AA57" s="100">
        <f>+'Ark1'!AH333</f>
        <v>99.633251833740829</v>
      </c>
      <c r="AB57" s="100">
        <f>+'Ark1'!AI333</f>
        <v>27.506112469437657</v>
      </c>
      <c r="AC57" s="100">
        <f>+'Ark1'!Y333</f>
        <v>56.689711611657664</v>
      </c>
      <c r="AD57" s="82">
        <f>+'Ark1'!Z333</f>
        <v>1.5614179219697324</v>
      </c>
      <c r="AE57" s="82">
        <f>+'Ark1'!AA333</f>
        <v>2.3881711433319248</v>
      </c>
      <c r="AF57" s="100">
        <f t="shared" si="26"/>
        <v>238.51686396233751</v>
      </c>
      <c r="AG57" s="99">
        <f t="shared" si="27"/>
        <v>4.1313131313131315</v>
      </c>
      <c r="AH57" s="43"/>
      <c r="AI57" s="4"/>
      <c r="AJ57" s="13"/>
      <c r="AK57" s="4"/>
      <c r="AL57" s="1"/>
      <c r="AM57" s="5"/>
      <c r="AN57"/>
      <c r="AO57"/>
    </row>
    <row r="58" spans="1:41">
      <c r="A58" s="43">
        <f t="shared" si="23"/>
        <v>20</v>
      </c>
      <c r="B58" s="80">
        <f>+'Ark1'!C334</f>
        <v>2023</v>
      </c>
      <c r="C58" s="81">
        <f>+'Ark1'!H334</f>
        <v>2</v>
      </c>
      <c r="D58" s="80">
        <f>+'Ark1'!J334</f>
        <v>181</v>
      </c>
      <c r="E58" s="81" t="str">
        <f>VLOOKUP(D58,RNR!$A$1:$B$31,2)</f>
        <v>Horns</v>
      </c>
      <c r="F58" s="474">
        <f>+'Ark1'!Q334</f>
        <v>118</v>
      </c>
      <c r="G58" s="474">
        <f>+'Ark1'!R334</f>
        <v>550</v>
      </c>
      <c r="H58" s="80"/>
      <c r="I58" s="80"/>
      <c r="J58" s="241">
        <f>+'Ark1'!AE334</f>
        <v>1.0885484700946044</v>
      </c>
      <c r="K58" s="80"/>
      <c r="L58" s="241">
        <f>+'Ark1'!AF334</f>
        <v>1.0432076090506639</v>
      </c>
      <c r="M58" s="82">
        <f>+'Ark1'!S334</f>
        <v>3.714025500910747</v>
      </c>
      <c r="N58" s="80"/>
      <c r="O58" s="43"/>
      <c r="P58" s="376">
        <f>+IF(G58=0,"",'Ark1'!AR334)</f>
        <v>211.66909090909087</v>
      </c>
      <c r="Q58" s="436">
        <f>+IF(G58=0,"",'Ark1'!AS334)</f>
        <v>26.446545646563941</v>
      </c>
      <c r="R58" s="73"/>
      <c r="S58" s="82">
        <f>+'Ark1'!T334</f>
        <v>6.8272727272727272</v>
      </c>
      <c r="T58" s="80"/>
      <c r="U58" s="100">
        <f>+'Ark1'!U334</f>
        <v>251.51581818181819</v>
      </c>
      <c r="V58" s="100"/>
      <c r="W58" s="100">
        <f>+'Ark1'!W334</f>
        <v>53.636363636363633</v>
      </c>
      <c r="X58" s="100">
        <f>+'Ark1'!X334</f>
        <v>2.5454545454545454</v>
      </c>
      <c r="Y58" s="100">
        <f>+'Ark1'!AG334</f>
        <v>1066.2436363636361</v>
      </c>
      <c r="Z58" s="100"/>
      <c r="AA58" s="100">
        <f>+'Ark1'!AH334</f>
        <v>100</v>
      </c>
      <c r="AB58" s="100">
        <f>+'Ark1'!AI334</f>
        <v>26</v>
      </c>
      <c r="AC58" s="100">
        <f>+'Ark1'!Y334</f>
        <v>47.762187637993613</v>
      </c>
      <c r="AD58" s="82">
        <f>+'Ark1'!Z334</f>
        <v>1.4335639112629699</v>
      </c>
      <c r="AE58" s="82">
        <f>+'Ark1'!AA334</f>
        <v>1.9355952380649817</v>
      </c>
      <c r="AF58" s="100">
        <f t="shared" si="26"/>
        <v>235.88963122874873</v>
      </c>
      <c r="AG58" s="99">
        <f t="shared" si="27"/>
        <v>4.6610169491525424</v>
      </c>
      <c r="AH58" s="43"/>
      <c r="AI58" s="4"/>
      <c r="AJ58" s="13"/>
      <c r="AK58" s="4"/>
      <c r="AL58" s="1"/>
      <c r="AM58" s="5"/>
      <c r="AN58"/>
      <c r="AO58"/>
    </row>
    <row r="59" spans="1:41">
      <c r="A59" s="43">
        <f t="shared" si="23"/>
        <v>21</v>
      </c>
      <c r="B59" s="80">
        <f>+'Ark1'!C335</f>
        <v>2023</v>
      </c>
      <c r="C59" s="81">
        <f>+'Ark1'!H335</f>
        <v>1</v>
      </c>
      <c r="D59" s="80">
        <f>+'Ark1'!J335</f>
        <v>309</v>
      </c>
      <c r="E59" s="81" t="str">
        <f>VLOOKUP(D59,RNR!$A$1:$B$31,2)</f>
        <v>Malvik</v>
      </c>
      <c r="F59" s="474">
        <f>+'Ark1'!Q335</f>
        <v>1683</v>
      </c>
      <c r="G59" s="474">
        <f>+'Ark1'!R335</f>
        <v>10001</v>
      </c>
      <c r="H59" s="80"/>
      <c r="I59" s="80"/>
      <c r="J59" s="241">
        <f>+'Ark1'!AE335</f>
        <v>19.793769544392998</v>
      </c>
      <c r="K59" s="80"/>
      <c r="L59" s="241">
        <f>+'Ark1'!AF335</f>
        <v>19.662862086032103</v>
      </c>
      <c r="M59" s="82">
        <f>+'Ark1'!S335</f>
        <v>3.5736799839389684</v>
      </c>
      <c r="N59" s="80"/>
      <c r="O59" s="43"/>
      <c r="P59" s="376">
        <f>+IF(G59=0,"",'Ark1'!AR335)</f>
        <v>216.03241438724964</v>
      </c>
      <c r="Q59" s="436">
        <f>+IF(G59=0,"",'Ark1'!AS335)</f>
        <v>25.965331501145741</v>
      </c>
      <c r="R59" s="73"/>
      <c r="S59" s="82">
        <f>+'Ark1'!T335</f>
        <v>7.5408459154084611</v>
      </c>
      <c r="T59" s="80"/>
      <c r="U59" s="100">
        <f>+'Ark1'!U335</f>
        <v>260.71171882811717</v>
      </c>
      <c r="V59" s="100"/>
      <c r="W59" s="100">
        <f>+'Ark1'!W335</f>
        <v>68.003199680032012</v>
      </c>
      <c r="X59" s="100">
        <f>+'Ark1'!X335</f>
        <v>4.3495650434956499</v>
      </c>
      <c r="Y59" s="100">
        <f>+'Ark1'!AG335</f>
        <v>1073.1268576351499</v>
      </c>
      <c r="Z59" s="100"/>
      <c r="AA59" s="100">
        <f>+'Ark1'!AH335</f>
        <v>92.770722927707197</v>
      </c>
      <c r="AB59" s="100">
        <f>+'Ark1'!AI335</f>
        <v>13.358664133586641</v>
      </c>
      <c r="AC59" s="100">
        <f>+'Ark1'!Y335</f>
        <v>48.0428962976492</v>
      </c>
      <c r="AD59" s="82">
        <f>+'Ark1'!Z335</f>
        <v>1.4599387355023077</v>
      </c>
      <c r="AE59" s="82">
        <f>+'Ark1'!AA335</f>
        <v>2.316208099968422</v>
      </c>
      <c r="AF59" s="100">
        <f t="shared" si="26"/>
        <v>242.94585208933051</v>
      </c>
      <c r="AG59" s="99">
        <f t="shared" si="27"/>
        <v>5.9423648247177656</v>
      </c>
      <c r="AH59" s="43"/>
      <c r="AI59" s="4"/>
      <c r="AJ59" s="13"/>
      <c r="AK59" s="4"/>
      <c r="AL59" s="1"/>
      <c r="AM59" s="5"/>
      <c r="AN59"/>
      <c r="AO59"/>
    </row>
    <row r="60" spans="1:41">
      <c r="A60" s="43">
        <f t="shared" si="23"/>
        <v>22</v>
      </c>
      <c r="B60" s="80">
        <f>+'Ark1'!C336</f>
        <v>2023</v>
      </c>
      <c r="C60" s="81">
        <f>+'Ark1'!H336</f>
        <v>1</v>
      </c>
      <c r="D60" s="80">
        <f>+'Ark1'!J336</f>
        <v>420</v>
      </c>
      <c r="E60" s="81" t="str">
        <f>VLOOKUP(D60,RNR!$A$1:$B$31,2)</f>
        <v>Skodje</v>
      </c>
      <c r="F60" s="474">
        <f>+'Ark1'!Q336</f>
        <v>0</v>
      </c>
      <c r="G60" s="474">
        <f>+'Ark1'!R336</f>
        <v>0</v>
      </c>
      <c r="H60" s="80"/>
      <c r="I60" s="80"/>
      <c r="J60" s="241">
        <f>+'Ark1'!AE336</f>
        <v>0</v>
      </c>
      <c r="K60" s="80"/>
      <c r="L60" s="241">
        <f>+'Ark1'!AF336</f>
        <v>0</v>
      </c>
      <c r="M60" s="82">
        <f>+'Ark1'!S336</f>
        <v>0</v>
      </c>
      <c r="N60" s="80"/>
      <c r="O60" s="43"/>
      <c r="P60" s="376" t="str">
        <f>+IF(G60=0,"",'Ark1'!AR336)</f>
        <v/>
      </c>
      <c r="Q60" s="436" t="str">
        <f>+IF(G60=0,"",'Ark1'!AS336)</f>
        <v/>
      </c>
      <c r="R60" s="73"/>
      <c r="S60" s="82">
        <f>+'Ark1'!T336</f>
        <v>0</v>
      </c>
      <c r="T60" s="80"/>
      <c r="U60" s="100">
        <f>+'Ark1'!U336</f>
        <v>0</v>
      </c>
      <c r="V60" s="100"/>
      <c r="W60" s="100">
        <f>+'Ark1'!W336</f>
        <v>0</v>
      </c>
      <c r="X60" s="100">
        <f>+'Ark1'!X336</f>
        <v>0</v>
      </c>
      <c r="Y60" s="100">
        <f>+'Ark1'!AG336</f>
        <v>0</v>
      </c>
      <c r="Z60" s="100"/>
      <c r="AA60" s="100">
        <f>+'Ark1'!AH336</f>
        <v>0</v>
      </c>
      <c r="AB60" s="100">
        <f>+'Ark1'!AI336</f>
        <v>0</v>
      </c>
      <c r="AC60" s="100">
        <f>+'Ark1'!Y336</f>
        <v>0</v>
      </c>
      <c r="AD60" s="82">
        <f>+'Ark1'!Z336</f>
        <v>0</v>
      </c>
      <c r="AE60" s="82">
        <f>+'Ark1'!AA336</f>
        <v>0</v>
      </c>
      <c r="AF60" s="100" t="e">
        <f t="shared" si="26"/>
        <v>#DIV/0!</v>
      </c>
      <c r="AG60" s="99" t="e">
        <f t="shared" si="27"/>
        <v>#DIV/0!</v>
      </c>
      <c r="AH60" s="43"/>
      <c r="AI60" s="4"/>
      <c r="AJ60" s="13"/>
      <c r="AK60" s="4"/>
      <c r="AL60" s="13"/>
      <c r="AM60" s="5"/>
      <c r="AN60"/>
      <c r="AO60"/>
    </row>
    <row r="61" spans="1:41">
      <c r="A61" s="43">
        <f t="shared" si="23"/>
        <v>23</v>
      </c>
      <c r="B61" s="80">
        <f>+'Ark1'!C337</f>
        <v>2023</v>
      </c>
      <c r="C61" s="81">
        <f>+'Ark1'!H337</f>
        <v>2</v>
      </c>
      <c r="D61" s="80">
        <f>+'Ark1'!J337</f>
        <v>470</v>
      </c>
      <c r="E61" s="81" t="str">
        <f>VLOOKUP(D61,RNR!$A$1:$B$31,2)</f>
        <v>Jens Eide</v>
      </c>
      <c r="F61" s="474">
        <f>+'Ark1'!Q337</f>
        <v>102</v>
      </c>
      <c r="G61" s="474">
        <f>+'Ark1'!R337</f>
        <v>345</v>
      </c>
      <c r="H61" s="80"/>
      <c r="I61" s="80"/>
      <c r="J61" s="241">
        <f>+'Ark1'!AE337</f>
        <v>0.68281676760479748</v>
      </c>
      <c r="K61" s="80"/>
      <c r="L61" s="241">
        <f>+'Ark1'!AF337</f>
        <v>0.63035790950497073</v>
      </c>
      <c r="M61" s="82">
        <f>+'Ark1'!S337</f>
        <v>4.232558139534885</v>
      </c>
      <c r="N61" s="80"/>
      <c r="O61" s="43"/>
      <c r="P61" s="376">
        <f>+IF(G61=0,"",'Ark1'!AR337)</f>
        <v>205.24127906976747</v>
      </c>
      <c r="Q61" s="436">
        <f>+IF(G61=0,"",'Ark1'!AS337)</f>
        <v>27.732007154869997</v>
      </c>
      <c r="R61" s="73"/>
      <c r="S61" s="82">
        <f>+'Ark1'!T337</f>
        <v>7.8637681159420305</v>
      </c>
      <c r="T61" s="80"/>
      <c r="U61" s="100">
        <f>+'Ark1'!U337</f>
        <v>242.28434782608687</v>
      </c>
      <c r="V61" s="100"/>
      <c r="W61" s="100">
        <f>+'Ark1'!W337</f>
        <v>59.420289855072461</v>
      </c>
      <c r="X61" s="100">
        <f>+'Ark1'!X337</f>
        <v>5.5072463768115938</v>
      </c>
      <c r="Y61" s="100">
        <f>+'Ark1'!AG337</f>
        <v>1074.8023255813953</v>
      </c>
      <c r="Z61" s="100"/>
      <c r="AA61" s="100">
        <f>+'Ark1'!AH337</f>
        <v>99.710144927536234</v>
      </c>
      <c r="AB61" s="100">
        <f>+'Ark1'!AI337</f>
        <v>60.289855072463759</v>
      </c>
      <c r="AC61" s="100">
        <f>+'Ark1'!Y337</f>
        <v>64.356571806767434</v>
      </c>
      <c r="AD61" s="82">
        <f>+'Ark1'!Z337</f>
        <v>1.794904866424673</v>
      </c>
      <c r="AE61" s="82">
        <f>+'Ark1'!AA337</f>
        <v>3.2520214901375954</v>
      </c>
      <c r="AF61" s="100">
        <f t="shared" si="26"/>
        <v>225.42224003379172</v>
      </c>
      <c r="AG61" s="99">
        <f t="shared" si="27"/>
        <v>3.3823529411764706</v>
      </c>
      <c r="AH61" s="43"/>
      <c r="AI61" s="4"/>
      <c r="AJ61" s="13"/>
      <c r="AK61" s="4"/>
      <c r="AL61" s="13"/>
      <c r="AM61" s="5"/>
      <c r="AN61"/>
      <c r="AO61"/>
    </row>
    <row r="62" spans="1:41">
      <c r="A62" s="43">
        <f t="shared" si="23"/>
        <v>24</v>
      </c>
      <c r="B62" s="80">
        <f>+'Ark1'!C338</f>
        <v>2023</v>
      </c>
      <c r="C62" s="81">
        <f>+'Ark1'!H338</f>
        <v>2</v>
      </c>
      <c r="D62" s="80">
        <f>+'Ark1'!J338</f>
        <v>629</v>
      </c>
      <c r="E62" s="81" t="str">
        <f>VLOOKUP(D62,RNR!$A$1:$B$31,2)</f>
        <v>Bø Gårdsslakteri</v>
      </c>
      <c r="F62" s="474">
        <f>+'Ark1'!Q338</f>
        <v>0</v>
      </c>
      <c r="G62" s="474">
        <f>+'Ark1'!R338</f>
        <v>0</v>
      </c>
      <c r="H62" s="80"/>
      <c r="I62" s="80"/>
      <c r="J62" s="241">
        <f>+'Ark1'!AE338</f>
        <v>0</v>
      </c>
      <c r="K62" s="80"/>
      <c r="L62" s="241">
        <f>+'Ark1'!AF338</f>
        <v>0</v>
      </c>
      <c r="M62" s="82">
        <f>+'Ark1'!S338</f>
        <v>0</v>
      </c>
      <c r="N62" s="80"/>
      <c r="O62" s="43"/>
      <c r="P62" s="376" t="str">
        <f>+IF(G62=0,"",'Ark1'!AR338)</f>
        <v/>
      </c>
      <c r="Q62" s="436" t="str">
        <f>+IF(G62=0,"",'Ark1'!AS338)</f>
        <v/>
      </c>
      <c r="R62" s="73"/>
      <c r="S62" s="82">
        <f>+'Ark1'!T338</f>
        <v>0</v>
      </c>
      <c r="T62" s="80"/>
      <c r="U62" s="100">
        <f>+'Ark1'!U338</f>
        <v>0</v>
      </c>
      <c r="V62" s="100"/>
      <c r="W62" s="100">
        <f>+'Ark1'!W338</f>
        <v>0</v>
      </c>
      <c r="X62" s="100">
        <f>+'Ark1'!X338</f>
        <v>0</v>
      </c>
      <c r="Y62" s="100">
        <f>+'Ark1'!AG338</f>
        <v>0</v>
      </c>
      <c r="Z62" s="100"/>
      <c r="AA62" s="100">
        <f>+'Ark1'!AH338</f>
        <v>0</v>
      </c>
      <c r="AB62" s="100">
        <f>+'Ark1'!AI338</f>
        <v>0</v>
      </c>
      <c r="AC62" s="100">
        <f>+'Ark1'!Y338</f>
        <v>0</v>
      </c>
      <c r="AD62" s="82">
        <f>+'Ark1'!Z338</f>
        <v>0</v>
      </c>
      <c r="AE62" s="82">
        <f>+'Ark1'!AA338</f>
        <v>0</v>
      </c>
      <c r="AF62" s="100" t="e">
        <f t="shared" si="26"/>
        <v>#DIV/0!</v>
      </c>
      <c r="AG62" s="99" t="e">
        <f t="shared" si="27"/>
        <v>#DIV/0!</v>
      </c>
      <c r="AH62" s="43"/>
      <c r="AI62" s="4"/>
      <c r="AJ62" s="13"/>
      <c r="AK62" s="4"/>
      <c r="AL62" s="13"/>
      <c r="AM62" s="5"/>
      <c r="AN62"/>
      <c r="AO62"/>
    </row>
    <row r="63" spans="1:41">
      <c r="A63" s="43">
        <f t="shared" si="23"/>
        <v>25</v>
      </c>
      <c r="B63" s="80">
        <f>+'Ark1'!C339</f>
        <v>2023</v>
      </c>
      <c r="C63" s="81">
        <f>+'Ark1'!H339</f>
        <v>1</v>
      </c>
      <c r="D63" s="80">
        <f>+'Ark1'!J339</f>
        <v>643</v>
      </c>
      <c r="E63" s="81" t="str">
        <f>VLOOKUP(D63,RNR!$A$1:$B$31,2)</f>
        <v>Bjerka</v>
      </c>
      <c r="F63" s="474">
        <f>+'Ark1'!Q339</f>
        <v>500</v>
      </c>
      <c r="G63" s="474">
        <f>+'Ark1'!R339</f>
        <v>2790</v>
      </c>
      <c r="H63" s="80"/>
      <c r="I63" s="80"/>
      <c r="J63" s="241">
        <f>+'Ark1'!AE339</f>
        <v>5.5219095119344486</v>
      </c>
      <c r="K63" s="80"/>
      <c r="L63" s="241">
        <f>+'Ark1'!AF339</f>
        <v>5.3890672685380414</v>
      </c>
      <c r="M63" s="82">
        <f>+'Ark1'!S339</f>
        <v>3.604308797127469</v>
      </c>
      <c r="N63" s="80"/>
      <c r="O63" s="43"/>
      <c r="P63" s="376">
        <f>+IF(G63=0,"",'Ark1'!AR339)</f>
        <v>214.22478914558124</v>
      </c>
      <c r="Q63" s="436">
        <f>+IF(G63=0,"",'Ark1'!AS339)</f>
        <v>26.066600390914289</v>
      </c>
      <c r="R63" s="73"/>
      <c r="S63" s="82">
        <f>+'Ark1'!T339</f>
        <v>7.1286738351254479</v>
      </c>
      <c r="T63" s="80"/>
      <c r="U63" s="100">
        <f>+'Ark1'!U339</f>
        <v>256.13365591397854</v>
      </c>
      <c r="V63" s="100"/>
      <c r="W63" s="100">
        <f>+'Ark1'!W339</f>
        <v>55.878136200716867</v>
      </c>
      <c r="X63" s="100">
        <f>+'Ark1'!X339</f>
        <v>3.4050179211469529</v>
      </c>
      <c r="Y63" s="100">
        <f>+'Ark1'!AG339</f>
        <v>1067.8577191052439</v>
      </c>
      <c r="Z63" s="100"/>
      <c r="AA63" s="100">
        <f>+'Ark1'!AH339</f>
        <v>97.598566308243747</v>
      </c>
      <c r="AB63" s="100">
        <f>+'Ark1'!AI339</f>
        <v>19.892473118279568</v>
      </c>
      <c r="AC63" s="100">
        <f>+'Ark1'!Y339</f>
        <v>46.7827829959082</v>
      </c>
      <c r="AD63" s="82">
        <f>+'Ark1'!Z339</f>
        <v>1.5327947961368595</v>
      </c>
      <c r="AE63" s="82">
        <f>+'Ark1'!AA339</f>
        <v>2.4025677790736699</v>
      </c>
      <c r="AF63" s="100">
        <f t="shared" si="26"/>
        <v>239.8574747660133</v>
      </c>
      <c r="AG63" s="99">
        <f t="shared" si="27"/>
        <v>5.58</v>
      </c>
      <c r="AH63" s="43"/>
      <c r="AI63" s="4"/>
      <c r="AJ63" s="13"/>
      <c r="AK63" s="4"/>
      <c r="AL63" s="13"/>
      <c r="AM63" s="5"/>
      <c r="AN63"/>
      <c r="AO63"/>
    </row>
    <row r="64" spans="1:41">
      <c r="A64" s="43">
        <f t="shared" si="23"/>
        <v>26</v>
      </c>
      <c r="B64" s="80">
        <f>+'Ark1'!C340</f>
        <v>2023</v>
      </c>
      <c r="C64" s="81">
        <f>+'Ark1'!H340</f>
        <v>1</v>
      </c>
      <c r="D64" s="80">
        <f>+'Ark1'!J340</f>
        <v>704</v>
      </c>
      <c r="E64" s="81" t="str">
        <f>VLOOKUP(D64,RNR!$A$1:$B$31,2)</f>
        <v>Øre Vilt K</v>
      </c>
      <c r="F64" s="474">
        <f>+'Ark1'!Q340</f>
        <v>0</v>
      </c>
      <c r="G64" s="474">
        <f>+'Ark1'!R340</f>
        <v>0</v>
      </c>
      <c r="H64" s="80"/>
      <c r="I64" s="80"/>
      <c r="J64" s="241">
        <f>+'Ark1'!AE340</f>
        <v>0</v>
      </c>
      <c r="K64" s="80"/>
      <c r="L64" s="241">
        <f>+'Ark1'!AF340</f>
        <v>0</v>
      </c>
      <c r="M64" s="82">
        <f>+'Ark1'!S340</f>
        <v>0</v>
      </c>
      <c r="N64" s="80"/>
      <c r="O64" s="43"/>
      <c r="P64" s="376" t="str">
        <f>+IF(G64=0,"",'Ark1'!AR340)</f>
        <v/>
      </c>
      <c r="Q64" s="436" t="str">
        <f>+IF(G64=0,"",'Ark1'!AS340)</f>
        <v/>
      </c>
      <c r="R64" s="73"/>
      <c r="S64" s="82">
        <f>+'Ark1'!T340</f>
        <v>0</v>
      </c>
      <c r="T64" s="80"/>
      <c r="U64" s="100">
        <f>+'Ark1'!U340</f>
        <v>0</v>
      </c>
      <c r="V64" s="100"/>
      <c r="W64" s="100">
        <f>+'Ark1'!W340</f>
        <v>0</v>
      </c>
      <c r="X64" s="100">
        <f>+'Ark1'!X340</f>
        <v>0</v>
      </c>
      <c r="Y64" s="100">
        <f>+'Ark1'!AG340</f>
        <v>0</v>
      </c>
      <c r="Z64" s="100"/>
      <c r="AA64" s="100">
        <f>+'Ark1'!AH340</f>
        <v>0</v>
      </c>
      <c r="AB64" s="100">
        <f>+'Ark1'!AI340</f>
        <v>0</v>
      </c>
      <c r="AC64" s="100">
        <f>+'Ark1'!Y340</f>
        <v>0</v>
      </c>
      <c r="AD64" s="82">
        <f>+'Ark1'!Z340</f>
        <v>0</v>
      </c>
      <c r="AE64" s="82">
        <f>+'Ark1'!AA340</f>
        <v>0</v>
      </c>
      <c r="AF64" s="100" t="e">
        <f t="shared" si="26"/>
        <v>#DIV/0!</v>
      </c>
      <c r="AG64" s="99" t="e">
        <f t="shared" si="27"/>
        <v>#DIV/0!</v>
      </c>
      <c r="AH64" s="43"/>
      <c r="AI64" s="4"/>
      <c r="AJ64" s="13"/>
      <c r="AK64" s="4"/>
      <c r="AL64" s="5"/>
      <c r="AM64" s="5"/>
      <c r="AN64"/>
      <c r="AO64"/>
    </row>
    <row r="65" spans="1:52">
      <c r="A65" s="43">
        <f t="shared" si="23"/>
        <v>27</v>
      </c>
      <c r="B65" s="80">
        <f>+'Ark1'!C341</f>
        <v>2023</v>
      </c>
      <c r="C65" s="81">
        <f>+'Ark1'!H341</f>
        <v>2</v>
      </c>
      <c r="D65" s="80">
        <f>+'Ark1'!J341</f>
        <v>704</v>
      </c>
      <c r="E65" s="81" t="str">
        <f>VLOOKUP(D65,RNR!$A$1:$B$31,2)</f>
        <v>Øre Vilt K</v>
      </c>
      <c r="F65" s="474">
        <f>+'Ark1'!Q341</f>
        <v>0</v>
      </c>
      <c r="G65" s="474">
        <f>+'Ark1'!R341</f>
        <v>0</v>
      </c>
      <c r="H65" s="80"/>
      <c r="I65" s="80"/>
      <c r="J65" s="241">
        <f>+'Ark1'!AE341</f>
        <v>0</v>
      </c>
      <c r="K65" s="80"/>
      <c r="L65" s="241">
        <f>+'Ark1'!AF341</f>
        <v>0</v>
      </c>
      <c r="M65" s="82">
        <f>+'Ark1'!S341</f>
        <v>0</v>
      </c>
      <c r="N65" s="80"/>
      <c r="O65" s="43"/>
      <c r="P65" s="376" t="str">
        <f>+IF(G65=0,"",'Ark1'!AR341)</f>
        <v/>
      </c>
      <c r="Q65" s="436" t="str">
        <f>+IF(G65=0,"",'Ark1'!AS341)</f>
        <v/>
      </c>
      <c r="R65" s="73"/>
      <c r="S65" s="82">
        <f>+'Ark1'!T341</f>
        <v>0</v>
      </c>
      <c r="T65" s="80"/>
      <c r="U65" s="100">
        <f>+'Ark1'!U341</f>
        <v>0</v>
      </c>
      <c r="V65" s="100"/>
      <c r="W65" s="100">
        <f>+'Ark1'!W341</f>
        <v>0</v>
      </c>
      <c r="X65" s="100">
        <f>+'Ark1'!X341</f>
        <v>0</v>
      </c>
      <c r="Y65" s="100">
        <f>+'Ark1'!AG341</f>
        <v>0</v>
      </c>
      <c r="Z65" s="100"/>
      <c r="AA65" s="100">
        <f>+'Ark1'!AH341</f>
        <v>0</v>
      </c>
      <c r="AB65" s="100">
        <f>+'Ark1'!AI341</f>
        <v>0</v>
      </c>
      <c r="AC65" s="100">
        <f>+'Ark1'!Y341</f>
        <v>0</v>
      </c>
      <c r="AD65" s="82">
        <f>+'Ark1'!Z341</f>
        <v>0</v>
      </c>
      <c r="AE65" s="82">
        <f>+'Ark1'!AA341</f>
        <v>0</v>
      </c>
      <c r="AF65" s="100" t="e">
        <f t="shared" si="26"/>
        <v>#DIV/0!</v>
      </c>
      <c r="AG65" s="99" t="e">
        <f t="shared" si="27"/>
        <v>#DIV/0!</v>
      </c>
      <c r="AH65" s="43"/>
      <c r="AI65" s="1"/>
      <c r="AJ65"/>
      <c r="AK65" s="4"/>
      <c r="AL65" s="5"/>
      <c r="AM65" s="5"/>
      <c r="AN65"/>
      <c r="AO65"/>
    </row>
    <row r="66" spans="1:52">
      <c r="A66" s="43">
        <f t="shared" si="23"/>
        <v>28</v>
      </c>
      <c r="B66" s="80">
        <f>+'Ark1'!C342</f>
        <v>2023</v>
      </c>
      <c r="C66" s="81">
        <f>+'Ark1'!H342</f>
        <v>1</v>
      </c>
      <c r="D66" s="80">
        <f>+'Ark1'!J342</f>
        <v>802</v>
      </c>
      <c r="E66" s="81" t="str">
        <f>VLOOKUP(D66,RNR!$A$1:$B$31,2)</f>
        <v>Karasjok</v>
      </c>
      <c r="F66" s="474">
        <f>+'Ark1'!Q342</f>
        <v>78</v>
      </c>
      <c r="G66" s="474">
        <f>+'Ark1'!R342</f>
        <v>407</v>
      </c>
      <c r="H66" s="80"/>
      <c r="I66" s="80"/>
      <c r="J66" s="241">
        <f>+'Ark1'!AE342</f>
        <v>0.80552586787000768</v>
      </c>
      <c r="K66" s="80"/>
      <c r="L66" s="241">
        <f>+'Ark1'!AF342</f>
        <v>0.77241073604084398</v>
      </c>
      <c r="M66" s="82">
        <f>+'Ark1'!S342</f>
        <v>3.1867321867321876</v>
      </c>
      <c r="N66" s="80"/>
      <c r="O66" s="43"/>
      <c r="P66" s="376">
        <f>+IF(G66=0,"",'Ark1'!AR342)</f>
        <v>215.34715025906735</v>
      </c>
      <c r="Q66" s="436">
        <f>+IF(G66=0,"",'Ark1'!AS342)</f>
        <v>25.082419198273008</v>
      </c>
      <c r="R66" s="73"/>
      <c r="S66" s="82">
        <f>+'Ark1'!T342</f>
        <v>6.7542997542997556</v>
      </c>
      <c r="T66" s="80"/>
      <c r="U66" s="100">
        <f>+'Ark1'!U342</f>
        <v>251.65823095823097</v>
      </c>
      <c r="V66" s="100"/>
      <c r="W66" s="100">
        <f>+'Ark1'!W342</f>
        <v>53.562653562653587</v>
      </c>
      <c r="X66" s="100">
        <f>+'Ark1'!X342</f>
        <v>2.2113022113022112</v>
      </c>
      <c r="Y66" s="100">
        <f>+'Ark1'!AG342</f>
        <v>1098.2124352331609</v>
      </c>
      <c r="Z66" s="100"/>
      <c r="AA66" s="100">
        <f>+'Ark1'!AH342</f>
        <v>94.84029484029486</v>
      </c>
      <c r="AB66" s="100">
        <f>+'Ark1'!AI342</f>
        <v>2.9484029484029493</v>
      </c>
      <c r="AC66" s="100">
        <f>+'Ark1'!Y342</f>
        <v>47.843638390726561</v>
      </c>
      <c r="AD66" s="82">
        <f>+'Ark1'!Z342</f>
        <v>1.2038108549384745</v>
      </c>
      <c r="AE66" s="82">
        <f>+'Ark1'!AA342</f>
        <v>1.7618883488694723</v>
      </c>
      <c r="AF66" s="100">
        <f t="shared" si="26"/>
        <v>229.15259642347934</v>
      </c>
      <c r="AG66" s="99">
        <f t="shared" si="27"/>
        <v>5.2179487179487181</v>
      </c>
      <c r="AH66" s="43"/>
      <c r="AI66" s="1"/>
      <c r="AJ66"/>
      <c r="AK66" s="4"/>
      <c r="AL66" s="13"/>
      <c r="AM66" s="13"/>
      <c r="AN66" s="5"/>
      <c r="AO66" s="5"/>
    </row>
    <row r="67" spans="1:52">
      <c r="A67" s="43"/>
      <c r="B67" s="43"/>
      <c r="C67" s="43"/>
      <c r="D67" s="43"/>
      <c r="E67" s="43"/>
      <c r="F67" s="464"/>
      <c r="G67" s="464"/>
      <c r="H67" s="43"/>
      <c r="I67" s="43"/>
      <c r="J67" s="43"/>
      <c r="K67" s="43"/>
      <c r="L67" s="43"/>
      <c r="M67" s="43"/>
      <c r="N67" s="43"/>
      <c r="O67" s="43"/>
      <c r="P67" s="49"/>
      <c r="Q67" s="43"/>
      <c r="R67" s="7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1"/>
      <c r="AJ67"/>
      <c r="AK67" s="4"/>
      <c r="AL67" s="13"/>
      <c r="AM67"/>
      <c r="AN67"/>
      <c r="AO67"/>
    </row>
    <row r="68" spans="1:52">
      <c r="A68" s="43"/>
      <c r="B68" s="43"/>
      <c r="C68" s="43"/>
      <c r="D68" s="43"/>
      <c r="E68" s="43"/>
      <c r="F68" s="464"/>
      <c r="G68" s="464"/>
      <c r="H68" s="43"/>
      <c r="I68" s="43"/>
      <c r="J68" s="64"/>
      <c r="K68" s="43"/>
      <c r="L68" s="64"/>
      <c r="M68" s="43"/>
      <c r="N68" s="43"/>
      <c r="O68" s="43"/>
      <c r="P68" s="74"/>
      <c r="Q68" s="73"/>
      <c r="R68" s="73"/>
      <c r="S68" s="43"/>
      <c r="T68" s="43"/>
      <c r="U68" s="73"/>
      <c r="V68" s="73"/>
      <c r="W68" s="73"/>
      <c r="X68" s="73"/>
      <c r="Y68" s="43"/>
      <c r="Z68" s="73"/>
      <c r="AA68" s="73"/>
      <c r="AB68" s="73"/>
      <c r="AC68" s="73"/>
      <c r="AD68" s="43"/>
      <c r="AE68" s="43"/>
      <c r="AF68" s="73"/>
      <c r="AG68" s="64"/>
      <c r="AH68" s="43"/>
      <c r="AI68" s="1"/>
      <c r="AJ68"/>
      <c r="AK68" s="4"/>
      <c r="AL68" s="5"/>
      <c r="AM68" s="5"/>
      <c r="AN68"/>
      <c r="AO68" s="2"/>
    </row>
    <row r="69" spans="1:52">
      <c r="X69" s="16"/>
      <c r="Y69" s="3"/>
      <c r="AB69" s="16"/>
      <c r="AE69" s="58"/>
      <c r="AH69" s="1"/>
      <c r="AI69" s="1"/>
      <c r="AK69" s="1"/>
      <c r="AL69" s="1"/>
      <c r="AP69" s="1"/>
      <c r="AQ69" s="1"/>
      <c r="AR69" s="1"/>
      <c r="AS69" s="1"/>
      <c r="AT69" s="1"/>
      <c r="AV69" s="4"/>
      <c r="AW69" s="4"/>
      <c r="AX69" s="4"/>
      <c r="AY69" s="4"/>
      <c r="AZ69" s="4"/>
    </row>
    <row r="70" spans="1:52">
      <c r="X70" s="16"/>
      <c r="Y70" s="3"/>
      <c r="AB70" s="16"/>
      <c r="AE70" s="58"/>
      <c r="AH70" s="1"/>
      <c r="AI70" s="1"/>
      <c r="AK70" s="1"/>
      <c r="AL70" s="1"/>
      <c r="AP70" s="1"/>
      <c r="AQ70" s="1"/>
      <c r="AR70" s="1"/>
      <c r="AS70" s="1"/>
      <c r="AT70" s="1"/>
      <c r="AV70" s="4"/>
      <c r="AW70" s="13"/>
      <c r="AX70" s="13"/>
      <c r="AY70" s="1"/>
      <c r="AZ70" s="5"/>
    </row>
    <row r="71" spans="1:52">
      <c r="X71" s="16"/>
      <c r="Y71" s="3"/>
      <c r="AB71" s="16"/>
      <c r="AE71" s="58"/>
      <c r="AH71" s="1"/>
      <c r="AI71" s="1"/>
      <c r="AK71" s="1"/>
      <c r="AL71" s="1"/>
      <c r="AP71" s="1"/>
      <c r="AQ71" s="1"/>
      <c r="AR71" s="1"/>
      <c r="AS71" s="1"/>
      <c r="AT71" s="1"/>
      <c r="AV71" s="4"/>
      <c r="AW71" s="13"/>
      <c r="AX71" s="13"/>
      <c r="AY71" s="1"/>
      <c r="AZ71" s="5"/>
    </row>
    <row r="72" spans="1:52">
      <c r="X72" s="16"/>
      <c r="Y72" s="3"/>
      <c r="AB72" s="16"/>
      <c r="AE72" s="58"/>
      <c r="AH72" s="1"/>
      <c r="AI72" s="1"/>
      <c r="AK72" s="1"/>
      <c r="AL72" s="1"/>
      <c r="AP72" s="1"/>
      <c r="AQ72" s="1"/>
      <c r="AR72" s="1"/>
      <c r="AS72" s="1"/>
      <c r="AT72" s="1"/>
      <c r="AV72" s="4"/>
      <c r="AW72" s="13"/>
      <c r="AX72" s="13"/>
      <c r="AY72" s="1"/>
      <c r="AZ72" s="5"/>
    </row>
    <row r="73" spans="1:52">
      <c r="X73" s="16"/>
      <c r="Y73" s="3"/>
      <c r="AB73" s="16"/>
      <c r="AE73" s="58"/>
      <c r="AH73" s="1"/>
      <c r="AI73" s="1"/>
      <c r="AK73" s="1"/>
      <c r="AL73" s="1"/>
      <c r="AP73" s="1"/>
      <c r="AQ73" s="1"/>
      <c r="AR73" s="1"/>
      <c r="AS73" s="1"/>
      <c r="AT73" s="1"/>
      <c r="AV73" s="4"/>
      <c r="AW73" s="13"/>
      <c r="AX73" s="13"/>
      <c r="AY73" s="1"/>
      <c r="AZ73" s="5"/>
    </row>
    <row r="74" spans="1:52">
      <c r="X74" s="16"/>
      <c r="Y74" s="3"/>
      <c r="AB74" s="16"/>
      <c r="AE74" s="58"/>
      <c r="AH74" s="1"/>
      <c r="AI74" s="1"/>
      <c r="AK74" s="1"/>
      <c r="AL74" s="1"/>
      <c r="AP74" s="1"/>
      <c r="AQ74" s="1"/>
      <c r="AR74" s="1"/>
      <c r="AS74" s="1"/>
      <c r="AT74" s="1"/>
      <c r="AV74" s="4"/>
      <c r="AW74" s="13"/>
      <c r="AX74" s="13"/>
      <c r="AY74" s="13"/>
      <c r="AZ74" s="5"/>
    </row>
    <row r="75" spans="1:52">
      <c r="X75" s="16"/>
      <c r="Y75" s="3"/>
      <c r="AB75" s="16"/>
      <c r="AE75" s="58"/>
      <c r="AH75" s="1"/>
      <c r="AI75" s="1"/>
      <c r="AK75" s="1"/>
      <c r="AL75" s="1"/>
      <c r="AP75" s="1"/>
      <c r="AQ75" s="1"/>
      <c r="AR75" s="1"/>
      <c r="AS75" s="1"/>
      <c r="AT75" s="1"/>
      <c r="AV75" s="4"/>
      <c r="AW75" s="13"/>
      <c r="AX75" s="13"/>
      <c r="AY75" s="13"/>
      <c r="AZ75" s="5"/>
    </row>
    <row r="76" spans="1:52">
      <c r="X76" s="16"/>
      <c r="Y76" s="3"/>
      <c r="AB76" s="16"/>
      <c r="AE76" s="58"/>
      <c r="AH76" s="1"/>
      <c r="AI76" s="1"/>
      <c r="AK76" s="1"/>
      <c r="AL76" s="1"/>
      <c r="AP76" s="1"/>
      <c r="AQ76" s="1"/>
      <c r="AR76" s="1"/>
      <c r="AS76" s="1"/>
      <c r="AT76" s="1"/>
      <c r="AV76" s="4"/>
      <c r="AW76" s="13"/>
      <c r="AX76" s="13"/>
      <c r="AY76" s="13"/>
      <c r="AZ76" s="5"/>
    </row>
    <row r="77" spans="1:52">
      <c r="X77" s="16"/>
      <c r="Y77" s="3"/>
      <c r="AB77" s="16"/>
      <c r="AE77" s="58"/>
      <c r="AH77" s="1"/>
      <c r="AI77" s="1"/>
      <c r="AK77" s="1"/>
      <c r="AL77" s="1"/>
      <c r="AP77" s="1"/>
      <c r="AQ77" s="1"/>
      <c r="AR77" s="1"/>
      <c r="AS77" s="1"/>
      <c r="AT77" s="1"/>
      <c r="AV77" s="4"/>
      <c r="AW77" s="13"/>
      <c r="AX77" s="13"/>
      <c r="AY77" s="13"/>
      <c r="AZ77" s="5"/>
    </row>
    <row r="78" spans="1:52">
      <c r="X78" s="16"/>
      <c r="Y78" s="3"/>
      <c r="AB78" s="16"/>
      <c r="AE78" s="58"/>
      <c r="AH78" s="1"/>
      <c r="AI78" s="1"/>
      <c r="AK78" s="1"/>
      <c r="AL78" s="1"/>
      <c r="AP78" s="1"/>
      <c r="AQ78" s="1"/>
      <c r="AR78" s="1"/>
      <c r="AS78" s="1"/>
      <c r="AT78" s="1"/>
      <c r="AV78" s="4"/>
      <c r="AW78" s="13"/>
      <c r="AX78" s="13"/>
      <c r="AY78" s="5"/>
      <c r="AZ78" s="5"/>
    </row>
    <row r="79" spans="1:52">
      <c r="X79" s="16"/>
      <c r="Y79" s="3"/>
      <c r="AB79" s="16"/>
      <c r="AE79" s="58"/>
      <c r="AH79" s="1"/>
      <c r="AI79" s="1"/>
      <c r="AK79" s="1"/>
      <c r="AL79" s="1"/>
      <c r="AP79" s="1"/>
      <c r="AQ79" s="1"/>
      <c r="AR79" s="1"/>
      <c r="AS79" s="1"/>
      <c r="AT79" s="1"/>
      <c r="AV79" s="4"/>
      <c r="AW79" s="13"/>
      <c r="AX79" s="13"/>
      <c r="AY79" s="5"/>
      <c r="AZ79" s="5"/>
    </row>
    <row r="80" spans="1:52">
      <c r="X80" s="16"/>
      <c r="Y80" s="3"/>
      <c r="AB80" s="16"/>
      <c r="AE80" s="58"/>
      <c r="AH80" s="1"/>
      <c r="AI80" s="1"/>
      <c r="AK80" s="1"/>
      <c r="AL80" s="1"/>
      <c r="AP80" s="1"/>
      <c r="AQ80" s="1"/>
      <c r="AR80" s="1"/>
      <c r="AS80" s="1"/>
      <c r="AT80" s="1"/>
      <c r="AV80" s="4"/>
      <c r="AW80" s="13"/>
      <c r="AX80" s="13"/>
      <c r="AY80" s="5"/>
      <c r="AZ80" s="5"/>
    </row>
    <row r="81" spans="24:52">
      <c r="X81" s="16"/>
      <c r="Y81" s="3"/>
      <c r="AB81" s="16"/>
      <c r="AE81" s="58"/>
      <c r="AH81" s="1"/>
      <c r="AI81" s="1"/>
      <c r="AK81" s="1"/>
      <c r="AL81" s="1"/>
      <c r="AP81" s="1"/>
      <c r="AQ81" s="1"/>
      <c r="AR81" s="1"/>
      <c r="AS81" s="1"/>
      <c r="AT81" s="1"/>
      <c r="AV81" s="4"/>
      <c r="AW81" s="13"/>
      <c r="AX81" s="13"/>
      <c r="AY81" s="5"/>
      <c r="AZ81" s="5"/>
    </row>
    <row r="82" spans="24:52">
      <c r="X82" s="16"/>
      <c r="Y82" s="3"/>
      <c r="AB82" s="16"/>
      <c r="AE82" s="58"/>
      <c r="AH82" s="1"/>
      <c r="AI82" s="1"/>
      <c r="AK82" s="1"/>
      <c r="AL82" s="1"/>
      <c r="AP82" s="1"/>
      <c r="AQ82" s="1"/>
      <c r="AR82" s="1"/>
      <c r="AS82" s="1"/>
      <c r="AT82" s="1"/>
      <c r="AV82" s="4"/>
      <c r="AW82" s="13"/>
      <c r="AX82" s="13"/>
      <c r="AY82" s="5"/>
      <c r="AZ82" s="5"/>
    </row>
    <row r="83" spans="24:52">
      <c r="X83" s="16"/>
      <c r="Y83" s="3"/>
      <c r="AB83" s="16"/>
      <c r="AE83" s="58"/>
      <c r="AH83" s="1"/>
      <c r="AI83" s="1"/>
      <c r="AK83" s="1"/>
      <c r="AL83" s="1"/>
      <c r="AP83" s="1"/>
      <c r="AQ83" s="1"/>
      <c r="AR83" s="1"/>
      <c r="AS83" s="1"/>
      <c r="AT83" s="1"/>
      <c r="AV83" s="4"/>
      <c r="AW83" s="13"/>
      <c r="AX83" s="13"/>
      <c r="AY83" s="5"/>
      <c r="AZ83" s="5"/>
    </row>
    <row r="84" spans="24:52">
      <c r="X84" s="16"/>
      <c r="Y84" s="3"/>
      <c r="AB84" s="16"/>
      <c r="AE84" s="58"/>
      <c r="AH84" s="1"/>
      <c r="AI84" s="1"/>
      <c r="AK84" s="1"/>
      <c r="AL84" s="1"/>
      <c r="AP84" s="1"/>
      <c r="AQ84" s="1"/>
      <c r="AR84" s="1"/>
      <c r="AS84" s="1"/>
      <c r="AT84" s="1"/>
      <c r="AV84" s="4"/>
      <c r="AW84" s="13"/>
      <c r="AX84" s="13"/>
      <c r="AY84" s="5"/>
      <c r="AZ84" s="5"/>
    </row>
    <row r="85" spans="24:52">
      <c r="X85" s="16"/>
      <c r="Y85" s="3"/>
      <c r="AB85" s="16"/>
      <c r="AE85" s="58"/>
      <c r="AH85" s="1"/>
      <c r="AI85" s="1"/>
      <c r="AK85" s="1"/>
      <c r="AL85" s="1"/>
      <c r="AP85" s="1"/>
      <c r="AQ85" s="1"/>
      <c r="AR85" s="1"/>
      <c r="AS85" s="1"/>
      <c r="AT85" s="1"/>
      <c r="AV85" s="13"/>
      <c r="AW85" s="13"/>
      <c r="AX85" s="13"/>
      <c r="AY85" s="5"/>
      <c r="AZ85" s="5"/>
    </row>
    <row r="86" spans="24:52">
      <c r="X86" s="16"/>
      <c r="Y86" s="3"/>
      <c r="AB86" s="16"/>
      <c r="AE86" s="58"/>
      <c r="AH86" s="1"/>
      <c r="AI86" s="1"/>
      <c r="AK86" s="1"/>
      <c r="AL86" s="1"/>
      <c r="AP86" s="1"/>
      <c r="AQ86" s="1"/>
      <c r="AR86" s="1"/>
      <c r="AS86" s="1"/>
      <c r="AT86" s="1"/>
      <c r="AV86" s="5"/>
      <c r="AW86" s="5"/>
      <c r="AX86" s="5"/>
      <c r="AY86" s="5"/>
      <c r="AZ86" s="5"/>
    </row>
    <row r="87" spans="24:52">
      <c r="X87" s="16"/>
      <c r="Y87" s="3"/>
      <c r="AB87" s="16"/>
      <c r="AE87" s="58"/>
      <c r="AH87" s="1"/>
      <c r="AI87" s="1"/>
      <c r="AK87" s="1"/>
      <c r="AL87" s="1"/>
      <c r="AP87" s="1"/>
      <c r="AQ87" s="1"/>
      <c r="AR87" s="1"/>
      <c r="AS87" s="1"/>
      <c r="AT87" s="1"/>
      <c r="AV87" s="13"/>
      <c r="AW87" s="13"/>
    </row>
    <row r="88" spans="24:52">
      <c r="X88" s="16"/>
      <c r="Y88" s="3"/>
      <c r="AB88" s="16"/>
      <c r="AE88" s="58"/>
      <c r="AH88" s="1"/>
      <c r="AI88" s="1"/>
      <c r="AK88" s="1"/>
      <c r="AL88" s="1"/>
      <c r="AP88" s="1"/>
      <c r="AQ88" s="1"/>
      <c r="AR88" s="1"/>
      <c r="AS88" s="1"/>
      <c r="AT88" s="1"/>
      <c r="AV88" s="13"/>
      <c r="AW88" s="5"/>
      <c r="AX88" s="5"/>
      <c r="AZ88" s="5"/>
    </row>
    <row r="89" spans="24:52">
      <c r="X89" s="16"/>
      <c r="Y89" s="3"/>
      <c r="AB89" s="16"/>
      <c r="AE89" s="58"/>
      <c r="AH89" s="1"/>
      <c r="AI89" s="1"/>
      <c r="AK89" s="1"/>
      <c r="AL89" s="1"/>
      <c r="AP89" s="1"/>
      <c r="AQ89" s="1"/>
      <c r="AR89" s="1"/>
      <c r="AS89" s="1"/>
      <c r="AT89" s="1"/>
      <c r="AV89" s="13"/>
      <c r="AW89" s="13"/>
    </row>
    <row r="90" spans="24:52">
      <c r="X90" s="16"/>
      <c r="Y90" s="3"/>
      <c r="AB90" s="16"/>
      <c r="AE90" s="58"/>
      <c r="AH90" s="1"/>
      <c r="AI90" s="1"/>
      <c r="AK90" s="1"/>
      <c r="AL90" s="1"/>
      <c r="AP90" s="1"/>
      <c r="AQ90" s="1"/>
      <c r="AR90" s="1"/>
      <c r="AS90" s="1"/>
      <c r="AT90" s="1"/>
      <c r="AV90" s="13"/>
      <c r="AW90" s="13"/>
    </row>
    <row r="91" spans="24:52">
      <c r="X91" s="16"/>
      <c r="Y91" s="3"/>
      <c r="AB91" s="16"/>
      <c r="AE91" s="58"/>
      <c r="AH91" s="1"/>
      <c r="AI91" s="1"/>
      <c r="AK91" s="1"/>
      <c r="AL91" s="1"/>
      <c r="AP91" s="1"/>
      <c r="AQ91" s="1"/>
      <c r="AR91" s="1"/>
      <c r="AS91" s="1"/>
      <c r="AT91" s="1"/>
      <c r="AV91" s="13"/>
      <c r="AW91" s="13"/>
    </row>
    <row r="92" spans="24:52">
      <c r="X92" s="16"/>
      <c r="Y92" s="3"/>
      <c r="AB92" s="16"/>
      <c r="AE92" s="58"/>
      <c r="AH92" s="1"/>
      <c r="AI92" s="1"/>
      <c r="AK92" s="1"/>
      <c r="AL92" s="1"/>
      <c r="AP92" s="1"/>
      <c r="AQ92" s="1"/>
      <c r="AR92" s="1"/>
      <c r="AS92" s="1"/>
      <c r="AT92" s="1"/>
      <c r="AV92" s="13"/>
      <c r="AW92" s="13"/>
    </row>
    <row r="93" spans="24:52">
      <c r="X93" s="16"/>
      <c r="Y93" s="3"/>
      <c r="AB93" s="16"/>
      <c r="AE93" s="58"/>
      <c r="AH93" s="1"/>
      <c r="AI93" s="1"/>
      <c r="AK93" s="1"/>
      <c r="AL93" s="1"/>
      <c r="AP93" s="1"/>
      <c r="AQ93" s="1"/>
      <c r="AR93" s="1"/>
      <c r="AS93" s="1"/>
      <c r="AT93" s="1"/>
      <c r="AV93" s="13"/>
      <c r="AW93" s="13"/>
    </row>
    <row r="94" spans="24:52">
      <c r="X94" s="16"/>
      <c r="Y94" s="3"/>
      <c r="AB94" s="16"/>
      <c r="AE94" s="58"/>
      <c r="AH94" s="1"/>
      <c r="AI94" s="1"/>
      <c r="AK94" s="1"/>
      <c r="AL94" s="1"/>
      <c r="AP94" s="1"/>
      <c r="AQ94" s="1"/>
      <c r="AR94" s="1"/>
      <c r="AS94" s="1"/>
      <c r="AT94" s="1"/>
      <c r="AV94" s="13"/>
      <c r="AW94" s="13"/>
    </row>
    <row r="95" spans="24:52">
      <c r="X95" s="16"/>
      <c r="Y95" s="3"/>
      <c r="AB95" s="16"/>
      <c r="AE95" s="58"/>
      <c r="AH95" s="1"/>
      <c r="AI95" s="1"/>
      <c r="AK95" s="1"/>
      <c r="AL95" s="1"/>
      <c r="AP95" s="1"/>
      <c r="AQ95" s="1"/>
      <c r="AR95" s="1"/>
      <c r="AS95" s="1"/>
      <c r="AT95" s="1"/>
      <c r="AV95" s="13"/>
      <c r="AW95" s="13"/>
    </row>
    <row r="96" spans="24:52">
      <c r="X96" s="16"/>
      <c r="Y96" s="3"/>
      <c r="AB96" s="16"/>
      <c r="AE96" s="58"/>
      <c r="AH96" s="1"/>
      <c r="AI96" s="1"/>
      <c r="AK96" s="1"/>
      <c r="AL96" s="1"/>
      <c r="AP96" s="1"/>
      <c r="AQ96" s="1"/>
      <c r="AR96" s="1"/>
      <c r="AS96" s="1"/>
      <c r="AT96" s="1"/>
      <c r="AV96" s="13"/>
      <c r="AW96" s="13"/>
    </row>
    <row r="97" spans="24:49">
      <c r="X97" s="16"/>
      <c r="Y97" s="3"/>
      <c r="AB97" s="16"/>
      <c r="AE97" s="58"/>
      <c r="AH97" s="1"/>
      <c r="AI97" s="1"/>
      <c r="AK97" s="1"/>
      <c r="AL97" s="1"/>
      <c r="AP97" s="1"/>
      <c r="AQ97" s="1"/>
      <c r="AR97" s="1"/>
      <c r="AS97" s="1"/>
      <c r="AT97" s="1"/>
      <c r="AV97" s="13"/>
      <c r="AW97" s="13"/>
    </row>
    <row r="98" spans="24:49">
      <c r="X98" s="16"/>
      <c r="Y98" s="3"/>
      <c r="AB98" s="16"/>
      <c r="AE98" s="58"/>
      <c r="AH98" s="1"/>
      <c r="AI98" s="1"/>
      <c r="AK98" s="1"/>
      <c r="AL98" s="1"/>
      <c r="AP98" s="1"/>
      <c r="AQ98" s="1"/>
      <c r="AR98" s="1"/>
      <c r="AS98" s="1"/>
      <c r="AT98" s="1"/>
      <c r="AV98" s="13"/>
      <c r="AW98" s="13"/>
    </row>
    <row r="99" spans="24:49">
      <c r="X99" s="16"/>
      <c r="Y99" s="3"/>
      <c r="AB99" s="16"/>
      <c r="AE99" s="58"/>
      <c r="AH99" s="1"/>
      <c r="AI99" s="1"/>
      <c r="AK99" s="1"/>
      <c r="AL99" s="1"/>
      <c r="AP99" s="1"/>
      <c r="AQ99" s="1"/>
      <c r="AR99" s="1"/>
      <c r="AS99" s="1"/>
      <c r="AT99" s="1"/>
      <c r="AV99" s="13"/>
      <c r="AW99" s="13"/>
    </row>
    <row r="100" spans="24:49">
      <c r="X100" s="16"/>
      <c r="Y100" s="3"/>
      <c r="AB100" s="16"/>
      <c r="AE100" s="58"/>
      <c r="AH100" s="1"/>
      <c r="AI100" s="1"/>
      <c r="AK100" s="1"/>
      <c r="AL100" s="1"/>
      <c r="AP100" s="1"/>
      <c r="AQ100" s="1"/>
      <c r="AR100" s="1"/>
      <c r="AS100" s="1"/>
      <c r="AT100" s="1"/>
      <c r="AV100" s="13"/>
      <c r="AW100" s="13"/>
    </row>
    <row r="101" spans="24:49">
      <c r="X101" s="16"/>
      <c r="AT101" s="1"/>
      <c r="AV101" s="13"/>
      <c r="AW101" s="13"/>
    </row>
    <row r="102" spans="24:49">
      <c r="X102" s="16"/>
      <c r="AT102" s="1"/>
      <c r="AV102" s="13"/>
      <c r="AW102" s="13"/>
    </row>
    <row r="103" spans="24:49">
      <c r="Y103" s="3"/>
      <c r="AB103" s="16"/>
      <c r="AE103" s="58"/>
      <c r="AH103" s="1"/>
      <c r="AI103" s="1"/>
      <c r="AK103" s="1"/>
      <c r="AL103" s="1"/>
      <c r="AP103" s="1"/>
      <c r="AQ103" s="1"/>
      <c r="AR103" s="1"/>
      <c r="AS103" s="1"/>
      <c r="AV103" s="13"/>
      <c r="AW103" s="13"/>
    </row>
    <row r="104" spans="24:49">
      <c r="Y104" s="3"/>
      <c r="AB104" s="16"/>
      <c r="AE104" s="58"/>
      <c r="AH104" s="1"/>
      <c r="AI104" s="1"/>
      <c r="AK104" s="1"/>
      <c r="AL104" s="1"/>
      <c r="AP104" s="1"/>
      <c r="AQ104" s="1"/>
      <c r="AR104" s="1"/>
      <c r="AS104" s="1"/>
      <c r="AV104" s="13"/>
      <c r="AW104" s="13"/>
    </row>
    <row r="105" spans="24:49">
      <c r="X105" s="16"/>
      <c r="Y105" s="3"/>
      <c r="AB105" s="16"/>
      <c r="AE105" s="58"/>
      <c r="AH105" s="1"/>
      <c r="AI105" s="1"/>
      <c r="AK105" s="1"/>
      <c r="AL105" s="1"/>
      <c r="AP105" s="1"/>
      <c r="AQ105" s="1"/>
      <c r="AR105" s="1"/>
      <c r="AS105" s="1"/>
      <c r="AT105" s="1"/>
      <c r="AV105" s="13"/>
      <c r="AW105" s="13"/>
    </row>
    <row r="106" spans="24:49">
      <c r="X106" s="16"/>
      <c r="Y106" s="3"/>
      <c r="AB106" s="16"/>
      <c r="AE106" s="58"/>
      <c r="AH106" s="1"/>
      <c r="AI106" s="1"/>
      <c r="AK106" s="1"/>
      <c r="AL106" s="1"/>
      <c r="AP106" s="1"/>
      <c r="AQ106" s="1"/>
      <c r="AR106" s="1"/>
      <c r="AS106" s="1"/>
      <c r="AT106" s="1"/>
      <c r="AV106" s="13"/>
      <c r="AW106" s="13"/>
    </row>
    <row r="107" spans="24:49">
      <c r="X107" s="16"/>
      <c r="Y107" s="3"/>
      <c r="AB107" s="16"/>
      <c r="AE107" s="58"/>
      <c r="AH107" s="1"/>
      <c r="AI107" s="1"/>
      <c r="AK107" s="1"/>
      <c r="AL107" s="1"/>
      <c r="AP107" s="1"/>
      <c r="AQ107" s="1"/>
      <c r="AR107" s="1"/>
      <c r="AS107" s="1"/>
      <c r="AT107" s="1"/>
      <c r="AV107" s="13"/>
      <c r="AW107" s="13"/>
    </row>
    <row r="108" spans="24:49">
      <c r="X108" s="16"/>
      <c r="Y108" s="3"/>
      <c r="AB108" s="16"/>
      <c r="AE108" s="58"/>
      <c r="AH108" s="1"/>
      <c r="AI108" s="1"/>
      <c r="AK108" s="1"/>
      <c r="AL108" s="1"/>
      <c r="AP108" s="1"/>
      <c r="AQ108" s="1"/>
      <c r="AR108" s="1"/>
      <c r="AS108" s="1"/>
      <c r="AT108" s="1"/>
      <c r="AV108" s="13"/>
      <c r="AW108" s="13"/>
    </row>
    <row r="109" spans="24:49">
      <c r="X109" s="16"/>
      <c r="Y109" s="3"/>
      <c r="AB109" s="16"/>
      <c r="AE109" s="58"/>
      <c r="AH109" s="1"/>
      <c r="AI109" s="1"/>
      <c r="AK109" s="1"/>
      <c r="AL109" s="1"/>
      <c r="AP109" s="1"/>
      <c r="AQ109" s="1"/>
      <c r="AR109" s="1"/>
      <c r="AS109" s="1"/>
      <c r="AT109" s="1"/>
      <c r="AV109" s="13"/>
      <c r="AW109" s="13"/>
    </row>
    <row r="110" spans="24:49">
      <c r="X110" s="16"/>
      <c r="Y110" s="3"/>
      <c r="AB110" s="16"/>
      <c r="AE110" s="58"/>
      <c r="AH110" s="1"/>
      <c r="AI110" s="1"/>
      <c r="AK110" s="1"/>
      <c r="AL110" s="1"/>
      <c r="AP110" s="1"/>
      <c r="AQ110" s="1"/>
      <c r="AR110" s="1"/>
      <c r="AS110" s="1"/>
      <c r="AT110" s="1"/>
      <c r="AV110" s="13"/>
      <c r="AW110" s="13"/>
    </row>
    <row r="111" spans="24:49">
      <c r="X111" s="16"/>
      <c r="Y111" s="3"/>
      <c r="AB111" s="16"/>
      <c r="AE111" s="58"/>
      <c r="AH111" s="1"/>
      <c r="AI111" s="1"/>
      <c r="AK111" s="1"/>
      <c r="AL111" s="1"/>
      <c r="AP111" s="1"/>
      <c r="AQ111" s="1"/>
      <c r="AR111" s="1"/>
      <c r="AS111" s="1"/>
      <c r="AT111" s="1"/>
      <c r="AV111" s="13"/>
      <c r="AW111" s="13"/>
    </row>
    <row r="112" spans="24:49">
      <c r="X112" s="16"/>
      <c r="Y112" s="3"/>
      <c r="AB112" s="16"/>
      <c r="AE112" s="58"/>
      <c r="AH112" s="1"/>
      <c r="AI112" s="1"/>
      <c r="AK112" s="1"/>
      <c r="AL112" s="1"/>
      <c r="AP112" s="1"/>
      <c r="AQ112" s="1"/>
      <c r="AR112" s="1"/>
      <c r="AS112" s="1"/>
      <c r="AT112" s="1"/>
      <c r="AV112" s="13"/>
      <c r="AW112" s="13"/>
    </row>
    <row r="113" spans="24:49">
      <c r="X113" s="16"/>
      <c r="Y113" s="3"/>
      <c r="AB113" s="16"/>
      <c r="AE113" s="58"/>
      <c r="AH113" s="1"/>
      <c r="AI113" s="1"/>
      <c r="AK113" s="1"/>
      <c r="AL113" s="1"/>
      <c r="AP113" s="1"/>
      <c r="AQ113" s="1"/>
      <c r="AR113" s="1"/>
      <c r="AS113" s="1"/>
      <c r="AT113" s="1"/>
      <c r="AV113" s="13"/>
      <c r="AW113" s="13"/>
    </row>
    <row r="114" spans="24:49">
      <c r="X114" s="16"/>
      <c r="Y114" s="3"/>
      <c r="AB114" s="16"/>
      <c r="AE114" s="58"/>
      <c r="AH114" s="1"/>
      <c r="AI114" s="1"/>
      <c r="AK114" s="1"/>
      <c r="AL114" s="1"/>
      <c r="AP114" s="1"/>
      <c r="AQ114" s="1"/>
      <c r="AR114" s="1"/>
      <c r="AS114" s="1"/>
      <c r="AT114" s="1"/>
      <c r="AV114" s="13"/>
      <c r="AW114" s="13"/>
    </row>
    <row r="115" spans="24:49">
      <c r="X115" s="16"/>
      <c r="Y115" s="3"/>
      <c r="AB115" s="16"/>
      <c r="AE115" s="58"/>
      <c r="AH115" s="1"/>
      <c r="AI115" s="1"/>
      <c r="AK115" s="1"/>
      <c r="AL115" s="1"/>
      <c r="AP115" s="1"/>
      <c r="AQ115" s="1"/>
      <c r="AR115" s="1"/>
      <c r="AS115" s="1"/>
      <c r="AT115" s="1"/>
      <c r="AV115" s="13"/>
      <c r="AW115" s="13"/>
    </row>
    <row r="116" spans="24:49">
      <c r="X116" s="16"/>
      <c r="Y116" s="3"/>
      <c r="AB116" s="16"/>
      <c r="AE116" s="58"/>
      <c r="AH116" s="1"/>
      <c r="AI116" s="1"/>
      <c r="AK116" s="1"/>
      <c r="AL116" s="1"/>
      <c r="AP116" s="1"/>
      <c r="AQ116" s="1"/>
      <c r="AR116" s="1"/>
      <c r="AS116" s="1"/>
      <c r="AT116" s="1"/>
      <c r="AV116" s="13"/>
      <c r="AW116" s="13"/>
    </row>
    <row r="117" spans="24:49">
      <c r="X117" s="16"/>
      <c r="Y117" s="3"/>
      <c r="AB117" s="16"/>
      <c r="AE117" s="58"/>
      <c r="AH117" s="1"/>
      <c r="AI117" s="1"/>
      <c r="AK117" s="1"/>
      <c r="AL117" s="1"/>
      <c r="AP117" s="1"/>
      <c r="AQ117" s="1"/>
      <c r="AR117" s="1"/>
      <c r="AS117" s="1"/>
      <c r="AT117" s="1"/>
      <c r="AV117" s="13"/>
      <c r="AW117" s="13"/>
    </row>
    <row r="118" spans="24:49">
      <c r="X118" s="16"/>
      <c r="Y118" s="3"/>
      <c r="AB118" s="16"/>
      <c r="AE118" s="58"/>
      <c r="AH118" s="1"/>
      <c r="AI118" s="1"/>
      <c r="AK118" s="1"/>
      <c r="AL118" s="1"/>
      <c r="AP118" s="1"/>
      <c r="AQ118" s="1"/>
      <c r="AR118" s="1"/>
      <c r="AS118" s="1"/>
      <c r="AT118" s="1"/>
      <c r="AV118" s="13"/>
      <c r="AW118" s="13"/>
    </row>
    <row r="119" spans="24:49">
      <c r="X119" s="16"/>
      <c r="Y119" s="3"/>
      <c r="AB119" s="16"/>
      <c r="AE119" s="58"/>
      <c r="AH119" s="1"/>
      <c r="AI119" s="1"/>
      <c r="AK119" s="1"/>
      <c r="AL119" s="1"/>
      <c r="AP119" s="1"/>
      <c r="AQ119" s="1"/>
      <c r="AR119" s="1"/>
      <c r="AS119" s="1"/>
      <c r="AT119" s="1"/>
      <c r="AV119" s="13"/>
      <c r="AW119" s="13"/>
    </row>
    <row r="120" spans="24:49">
      <c r="X120" s="16"/>
      <c r="Y120" s="3"/>
      <c r="AB120" s="16"/>
      <c r="AE120" s="58"/>
      <c r="AH120" s="1"/>
      <c r="AI120" s="1"/>
      <c r="AK120" s="1"/>
      <c r="AL120" s="1"/>
      <c r="AP120" s="1"/>
      <c r="AQ120" s="1"/>
      <c r="AR120" s="1"/>
      <c r="AS120" s="1"/>
      <c r="AT120" s="1"/>
      <c r="AV120" s="13"/>
      <c r="AW120" s="13"/>
    </row>
    <row r="121" spans="24:49">
      <c r="X121" s="16"/>
      <c r="Y121" s="3"/>
      <c r="AB121" s="16"/>
      <c r="AE121" s="58"/>
      <c r="AH121" s="1"/>
      <c r="AI121" s="1"/>
      <c r="AK121" s="1"/>
      <c r="AL121" s="1"/>
      <c r="AP121" s="1"/>
      <c r="AQ121" s="1"/>
      <c r="AR121" s="1"/>
      <c r="AS121" s="1"/>
      <c r="AT121" s="1"/>
      <c r="AV121" s="13"/>
      <c r="AW121" s="13"/>
    </row>
    <row r="122" spans="24:49">
      <c r="X122" s="16"/>
      <c r="Y122" s="3"/>
      <c r="AB122" s="16"/>
      <c r="AE122" s="58"/>
      <c r="AH122" s="1"/>
      <c r="AI122" s="1"/>
      <c r="AK122" s="1"/>
      <c r="AL122" s="1"/>
      <c r="AP122" s="1"/>
      <c r="AQ122" s="1"/>
      <c r="AR122" s="1"/>
      <c r="AS122" s="1"/>
      <c r="AT122" s="1"/>
      <c r="AV122" s="13"/>
      <c r="AW122" s="13"/>
    </row>
    <row r="123" spans="24:49">
      <c r="X123" s="16"/>
      <c r="Y123" s="3"/>
      <c r="AB123" s="16"/>
      <c r="AE123" s="58"/>
      <c r="AH123" s="1"/>
      <c r="AI123" s="1"/>
      <c r="AK123" s="1"/>
      <c r="AL123" s="1"/>
      <c r="AP123" s="1"/>
      <c r="AQ123" s="1"/>
      <c r="AR123" s="1"/>
      <c r="AS123" s="1"/>
      <c r="AT123" s="1"/>
      <c r="AV123" s="13"/>
      <c r="AW123" s="13"/>
    </row>
    <row r="124" spans="24:49">
      <c r="X124" s="16"/>
      <c r="Y124" s="3"/>
      <c r="AB124" s="16"/>
      <c r="AE124" s="58"/>
      <c r="AH124" s="1"/>
      <c r="AI124" s="1"/>
      <c r="AK124" s="1"/>
      <c r="AL124" s="1"/>
      <c r="AP124" s="1"/>
      <c r="AQ124" s="1"/>
      <c r="AR124" s="1"/>
      <c r="AS124" s="1"/>
      <c r="AT124" s="1"/>
      <c r="AV124" s="13"/>
      <c r="AW124" s="13"/>
    </row>
    <row r="125" spans="24:49">
      <c r="X125" s="16"/>
      <c r="Y125" s="3"/>
      <c r="AB125" s="16"/>
      <c r="AE125" s="58"/>
      <c r="AH125" s="1"/>
      <c r="AI125" s="1"/>
      <c r="AK125" s="1"/>
      <c r="AL125" s="1"/>
      <c r="AP125" s="1"/>
      <c r="AQ125" s="1"/>
      <c r="AR125" s="1"/>
      <c r="AS125" s="1"/>
      <c r="AT125" s="1"/>
      <c r="AV125" s="13"/>
      <c r="AW125" s="13"/>
    </row>
    <row r="126" spans="24:49">
      <c r="X126" s="16"/>
      <c r="Y126" s="3"/>
      <c r="AB126" s="16"/>
      <c r="AE126" s="58"/>
      <c r="AH126" s="1"/>
      <c r="AI126" s="1"/>
      <c r="AK126" s="1"/>
      <c r="AL126" s="1"/>
      <c r="AP126" s="1"/>
      <c r="AQ126" s="1"/>
      <c r="AR126" s="1"/>
      <c r="AS126" s="1"/>
      <c r="AT126" s="1"/>
      <c r="AV126" s="13"/>
      <c r="AW126" s="13"/>
    </row>
    <row r="127" spans="24:49">
      <c r="X127" s="16"/>
      <c r="Y127" s="3"/>
      <c r="AB127" s="16"/>
      <c r="AE127" s="58"/>
      <c r="AH127" s="1"/>
      <c r="AI127" s="1"/>
      <c r="AK127" s="1"/>
      <c r="AL127" s="1"/>
      <c r="AP127" s="1"/>
      <c r="AQ127" s="1"/>
      <c r="AR127" s="1"/>
      <c r="AS127" s="1"/>
      <c r="AT127" s="1"/>
      <c r="AV127" s="13"/>
      <c r="AW127" s="13"/>
    </row>
    <row r="128" spans="24:49">
      <c r="X128" s="16"/>
      <c r="Y128" s="3"/>
      <c r="AB128" s="16"/>
      <c r="AE128" s="58"/>
      <c r="AH128" s="1"/>
      <c r="AI128" s="1"/>
      <c r="AK128" s="1"/>
      <c r="AL128" s="1"/>
      <c r="AP128" s="1"/>
      <c r="AQ128" s="1"/>
      <c r="AR128" s="1"/>
      <c r="AS128" s="1"/>
      <c r="AT128" s="1"/>
      <c r="AV128" s="13"/>
      <c r="AW128" s="13"/>
    </row>
    <row r="129" spans="24:49">
      <c r="X129" s="16"/>
      <c r="Y129" s="3"/>
      <c r="AB129" s="16"/>
      <c r="AE129" s="58"/>
      <c r="AH129" s="1"/>
      <c r="AI129" s="1"/>
      <c r="AK129" s="1"/>
      <c r="AL129" s="1"/>
      <c r="AP129" s="1"/>
      <c r="AQ129" s="1"/>
      <c r="AR129" s="1"/>
      <c r="AS129" s="1"/>
      <c r="AT129" s="1"/>
      <c r="AV129" s="13"/>
      <c r="AW129" s="13"/>
    </row>
    <row r="130" spans="24:49">
      <c r="X130" s="16"/>
      <c r="Y130" s="3"/>
      <c r="AB130" s="16"/>
      <c r="AE130" s="58"/>
      <c r="AH130" s="1"/>
      <c r="AI130" s="1"/>
      <c r="AK130" s="1"/>
      <c r="AL130" s="1"/>
      <c r="AP130" s="1"/>
      <c r="AQ130" s="1"/>
      <c r="AR130" s="1"/>
      <c r="AS130" s="1"/>
      <c r="AT130" s="1"/>
      <c r="AV130" s="13"/>
      <c r="AW130" s="13"/>
    </row>
    <row r="131" spans="24:49">
      <c r="X131" s="16"/>
      <c r="Y131" s="3"/>
      <c r="AB131" s="16"/>
      <c r="AE131" s="58"/>
      <c r="AH131" s="1"/>
      <c r="AI131" s="1"/>
      <c r="AK131" s="1"/>
      <c r="AL131" s="1"/>
      <c r="AP131" s="1"/>
      <c r="AQ131" s="1"/>
      <c r="AR131" s="1"/>
      <c r="AS131" s="1"/>
      <c r="AT131" s="1"/>
      <c r="AV131" s="13"/>
      <c r="AW131" s="13"/>
    </row>
    <row r="132" spans="24:49">
      <c r="X132" s="16"/>
      <c r="Y132" s="3"/>
      <c r="AB132" s="16"/>
      <c r="AE132" s="58"/>
      <c r="AH132" s="1"/>
      <c r="AI132" s="1"/>
      <c r="AK132" s="1"/>
      <c r="AL132" s="1"/>
      <c r="AP132" s="1"/>
      <c r="AQ132" s="1"/>
      <c r="AR132" s="1"/>
      <c r="AS132" s="1"/>
      <c r="AT132" s="1"/>
      <c r="AV132" s="13"/>
      <c r="AW132" s="13"/>
    </row>
    <row r="133" spans="24:49">
      <c r="X133" s="16"/>
      <c r="Y133" s="3"/>
      <c r="AB133" s="16"/>
      <c r="AE133" s="58"/>
      <c r="AH133" s="1"/>
      <c r="AI133" s="1"/>
      <c r="AK133" s="1"/>
      <c r="AL133" s="1"/>
      <c r="AP133" s="1"/>
      <c r="AQ133" s="1"/>
      <c r="AR133" s="1"/>
      <c r="AS133" s="1"/>
      <c r="AT133" s="1"/>
      <c r="AV133" s="13"/>
      <c r="AW133" s="13"/>
    </row>
    <row r="134" spans="24:49">
      <c r="X134" s="16"/>
      <c r="Y134" s="3"/>
      <c r="AB134" s="16"/>
      <c r="AE134" s="58"/>
      <c r="AH134" s="1"/>
      <c r="AI134" s="1"/>
      <c r="AK134" s="1"/>
      <c r="AL134" s="1"/>
      <c r="AP134" s="1"/>
      <c r="AQ134" s="1"/>
      <c r="AR134" s="1"/>
      <c r="AS134" s="1"/>
      <c r="AT134" s="1"/>
      <c r="AV134" s="13"/>
      <c r="AW134" s="13"/>
    </row>
    <row r="135" spans="24:49">
      <c r="X135" s="16"/>
      <c r="AT135" s="1"/>
      <c r="AV135" s="13"/>
      <c r="AW135" s="13"/>
    </row>
    <row r="136" spans="24:49">
      <c r="X136" s="16"/>
      <c r="AT136" s="1"/>
      <c r="AV136" s="13"/>
      <c r="AW136" s="13"/>
    </row>
    <row r="137" spans="24:49">
      <c r="Y137" s="3"/>
      <c r="AB137" s="16"/>
      <c r="AE137" s="58"/>
      <c r="AH137" s="1"/>
      <c r="AI137" s="1"/>
      <c r="AK137" s="1"/>
      <c r="AL137" s="1"/>
      <c r="AP137" s="1"/>
      <c r="AQ137" s="1"/>
      <c r="AR137" s="1"/>
      <c r="AS137" s="1"/>
      <c r="AV137" s="13"/>
      <c r="AW137" s="13"/>
    </row>
    <row r="138" spans="24:49">
      <c r="Y138" s="3"/>
      <c r="AB138" s="16"/>
      <c r="AE138" s="58"/>
      <c r="AH138" s="1"/>
      <c r="AI138" s="1"/>
      <c r="AK138" s="1"/>
      <c r="AL138" s="1"/>
      <c r="AP138" s="1"/>
      <c r="AQ138" s="1"/>
      <c r="AR138" s="1"/>
      <c r="AS138" s="1"/>
      <c r="AV138" s="13"/>
      <c r="AW138" s="13"/>
    </row>
    <row r="139" spans="24:49">
      <c r="X139" s="16"/>
      <c r="Y139" s="3"/>
      <c r="AB139" s="16"/>
      <c r="AE139" s="58"/>
      <c r="AH139" s="1"/>
      <c r="AI139" s="1"/>
      <c r="AK139" s="1"/>
      <c r="AL139" s="1"/>
      <c r="AP139" s="1"/>
      <c r="AQ139" s="1"/>
      <c r="AR139" s="1"/>
      <c r="AS139" s="1"/>
      <c r="AT139" s="1"/>
      <c r="AV139" s="13"/>
      <c r="AW139" s="13"/>
    </row>
    <row r="140" spans="24:49">
      <c r="X140" s="16"/>
      <c r="Y140" s="3"/>
      <c r="AB140" s="16"/>
      <c r="AE140" s="58"/>
      <c r="AH140" s="1"/>
      <c r="AI140" s="1"/>
      <c r="AK140" s="1"/>
      <c r="AL140" s="1"/>
      <c r="AP140" s="1"/>
      <c r="AQ140" s="1"/>
      <c r="AR140" s="1"/>
      <c r="AS140" s="1"/>
      <c r="AT140" s="1"/>
      <c r="AV140" s="13"/>
      <c r="AW140" s="13"/>
    </row>
    <row r="141" spans="24:49">
      <c r="X141" s="16"/>
      <c r="Y141" s="3"/>
      <c r="AB141" s="16"/>
      <c r="AE141" s="58"/>
      <c r="AH141" s="1"/>
      <c r="AI141" s="1"/>
      <c r="AK141" s="1"/>
      <c r="AL141" s="1"/>
      <c r="AP141" s="1"/>
      <c r="AQ141" s="1"/>
      <c r="AR141" s="1"/>
      <c r="AS141" s="1"/>
      <c r="AT141" s="1"/>
      <c r="AV141" s="13"/>
      <c r="AW141" s="13"/>
    </row>
    <row r="142" spans="24:49">
      <c r="X142" s="16"/>
      <c r="Y142" s="3"/>
      <c r="AB142" s="16"/>
      <c r="AE142" s="58"/>
      <c r="AH142" s="1"/>
      <c r="AI142" s="1"/>
      <c r="AK142" s="1"/>
      <c r="AL142" s="1"/>
      <c r="AP142" s="1"/>
      <c r="AQ142" s="1"/>
      <c r="AR142" s="1"/>
      <c r="AS142" s="1"/>
      <c r="AT142" s="1"/>
      <c r="AW142" s="13"/>
    </row>
    <row r="143" spans="24:49">
      <c r="X143" s="16"/>
      <c r="Y143" s="3"/>
      <c r="AB143" s="16"/>
      <c r="AE143" s="58"/>
      <c r="AH143" s="1"/>
      <c r="AI143" s="1"/>
      <c r="AK143" s="1"/>
      <c r="AL143" s="1"/>
      <c r="AP143" s="1"/>
      <c r="AQ143" s="1"/>
      <c r="AR143" s="1"/>
      <c r="AS143" s="1"/>
      <c r="AT143" s="1"/>
      <c r="AW143" s="13"/>
    </row>
    <row r="144" spans="24:49">
      <c r="X144" s="16"/>
      <c r="Y144" s="3"/>
      <c r="AB144" s="16"/>
      <c r="AE144" s="58"/>
      <c r="AH144" s="1"/>
      <c r="AI144" s="1"/>
      <c r="AK144" s="1"/>
      <c r="AL144" s="1"/>
      <c r="AP144" s="1"/>
      <c r="AQ144" s="1"/>
      <c r="AR144" s="1"/>
      <c r="AS144" s="1"/>
      <c r="AT144" s="1"/>
    </row>
    <row r="145" spans="24:46">
      <c r="X145" s="16"/>
      <c r="Y145" s="3"/>
      <c r="AB145" s="16"/>
      <c r="AE145" s="58"/>
      <c r="AH145" s="1"/>
      <c r="AI145" s="1"/>
      <c r="AK145" s="1"/>
      <c r="AL145" s="1"/>
      <c r="AP145" s="1"/>
      <c r="AQ145" s="1"/>
      <c r="AR145" s="1"/>
      <c r="AS145" s="1"/>
      <c r="AT145" s="1"/>
    </row>
    <row r="146" spans="24:46">
      <c r="X146" s="16"/>
      <c r="Y146" s="3"/>
      <c r="AB146" s="16"/>
      <c r="AE146" s="58"/>
      <c r="AH146" s="1"/>
      <c r="AI146" s="1"/>
      <c r="AK146" s="1"/>
      <c r="AL146" s="1"/>
      <c r="AP146" s="1"/>
      <c r="AQ146" s="1"/>
      <c r="AR146" s="1"/>
      <c r="AS146" s="1"/>
      <c r="AT146" s="1"/>
    </row>
    <row r="147" spans="24:46">
      <c r="X147" s="16"/>
      <c r="Y147" s="3"/>
      <c r="AB147" s="16"/>
      <c r="AE147" s="58"/>
      <c r="AH147" s="1"/>
      <c r="AI147" s="1"/>
      <c r="AK147" s="1"/>
      <c r="AL147" s="1"/>
      <c r="AP147" s="1"/>
      <c r="AQ147" s="1"/>
      <c r="AR147" s="1"/>
      <c r="AS147" s="1"/>
      <c r="AT147" s="1"/>
    </row>
    <row r="148" spans="24:46">
      <c r="X148" s="16"/>
      <c r="Y148" s="3"/>
      <c r="AB148" s="16"/>
      <c r="AE148" s="58"/>
      <c r="AH148" s="1"/>
      <c r="AI148" s="1"/>
      <c r="AK148" s="1"/>
      <c r="AL148" s="1"/>
      <c r="AP148" s="1"/>
      <c r="AQ148" s="1"/>
      <c r="AR148" s="1"/>
      <c r="AS148" s="1"/>
      <c r="AT148" s="1"/>
    </row>
    <row r="149" spans="24:46">
      <c r="X149" s="16"/>
      <c r="Y149" s="3"/>
      <c r="AB149" s="16"/>
      <c r="AE149" s="58"/>
      <c r="AH149" s="1"/>
      <c r="AI149" s="1"/>
      <c r="AK149" s="1"/>
      <c r="AL149" s="1"/>
      <c r="AP149" s="1"/>
      <c r="AQ149" s="1"/>
      <c r="AR149" s="1"/>
      <c r="AS149" s="1"/>
      <c r="AT149" s="1"/>
    </row>
    <row r="150" spans="24:46">
      <c r="X150" s="16"/>
      <c r="Y150" s="3"/>
      <c r="AB150" s="16"/>
      <c r="AE150" s="58"/>
      <c r="AH150" s="1"/>
      <c r="AI150" s="1"/>
      <c r="AK150" s="1"/>
      <c r="AL150" s="1"/>
      <c r="AP150" s="1"/>
      <c r="AQ150" s="1"/>
      <c r="AR150" s="1"/>
      <c r="AS150" s="1"/>
      <c r="AT150" s="1"/>
    </row>
    <row r="151" spans="24:46">
      <c r="X151" s="16"/>
      <c r="Y151" s="3"/>
      <c r="AB151" s="16"/>
      <c r="AE151" s="58"/>
      <c r="AH151" s="1"/>
      <c r="AI151" s="1"/>
      <c r="AK151" s="1"/>
      <c r="AL151" s="1"/>
      <c r="AP151" s="1"/>
      <c r="AQ151" s="1"/>
      <c r="AR151" s="1"/>
      <c r="AS151" s="1"/>
      <c r="AT151" s="1"/>
    </row>
    <row r="152" spans="24:46">
      <c r="X152" s="16"/>
      <c r="Y152" s="3"/>
      <c r="AB152" s="16"/>
      <c r="AE152" s="58"/>
      <c r="AH152" s="1"/>
      <c r="AI152" s="1"/>
      <c r="AK152" s="1"/>
      <c r="AL152" s="1"/>
      <c r="AP152" s="1"/>
      <c r="AQ152" s="1"/>
      <c r="AR152" s="1"/>
      <c r="AS152" s="1"/>
      <c r="AT152" s="1"/>
    </row>
    <row r="153" spans="24:46">
      <c r="X153" s="16"/>
      <c r="Y153" s="3"/>
      <c r="AB153" s="16"/>
      <c r="AE153" s="58"/>
      <c r="AH153" s="1"/>
      <c r="AI153" s="1"/>
      <c r="AK153" s="1"/>
      <c r="AL153" s="1"/>
      <c r="AP153" s="1"/>
      <c r="AQ153" s="1"/>
      <c r="AR153" s="1"/>
      <c r="AS153" s="1"/>
      <c r="AT153" s="1"/>
    </row>
    <row r="154" spans="24:46">
      <c r="X154" s="16"/>
      <c r="Y154" s="3"/>
      <c r="AB154" s="16"/>
      <c r="AE154" s="58"/>
      <c r="AH154" s="1"/>
      <c r="AI154" s="1"/>
      <c r="AK154" s="1"/>
      <c r="AL154" s="1"/>
      <c r="AP154" s="1"/>
      <c r="AQ154" s="1"/>
      <c r="AR154" s="1"/>
      <c r="AS154" s="1"/>
      <c r="AT154" s="1"/>
    </row>
    <row r="155" spans="24:46">
      <c r="X155" s="16"/>
      <c r="Y155" s="3"/>
      <c r="AB155" s="16"/>
      <c r="AE155" s="58"/>
      <c r="AH155" s="1"/>
      <c r="AI155" s="1"/>
      <c r="AK155" s="1"/>
      <c r="AL155" s="1"/>
      <c r="AP155" s="1"/>
      <c r="AQ155" s="1"/>
      <c r="AR155" s="1"/>
      <c r="AS155" s="1"/>
      <c r="AT155" s="1"/>
    </row>
    <row r="156" spans="24:46">
      <c r="X156" s="16"/>
      <c r="Y156" s="3"/>
      <c r="AB156" s="16"/>
      <c r="AE156" s="58"/>
      <c r="AH156" s="1"/>
      <c r="AI156" s="1"/>
      <c r="AK156" s="1"/>
      <c r="AL156" s="1"/>
      <c r="AP156" s="1"/>
      <c r="AQ156" s="1"/>
      <c r="AR156" s="1"/>
      <c r="AS156" s="1"/>
      <c r="AT156" s="1"/>
    </row>
    <row r="157" spans="24:46">
      <c r="X157" s="16"/>
      <c r="Y157" s="3"/>
      <c r="AB157" s="16"/>
      <c r="AE157" s="58"/>
      <c r="AH157" s="1"/>
      <c r="AI157" s="1"/>
      <c r="AK157" s="1"/>
      <c r="AL157" s="1"/>
      <c r="AP157" s="1"/>
      <c r="AQ157" s="1"/>
      <c r="AR157" s="1"/>
      <c r="AS157" s="1"/>
      <c r="AT157" s="1"/>
    </row>
    <row r="158" spans="24:46">
      <c r="X158" s="16"/>
      <c r="Y158" s="3"/>
      <c r="AB158" s="16"/>
      <c r="AE158" s="58"/>
      <c r="AH158" s="1"/>
      <c r="AI158" s="1"/>
      <c r="AK158" s="1"/>
      <c r="AL158" s="1"/>
      <c r="AP158" s="1"/>
      <c r="AQ158" s="1"/>
      <c r="AR158" s="1"/>
      <c r="AS158" s="1"/>
      <c r="AT158" s="1"/>
    </row>
    <row r="159" spans="24:46">
      <c r="X159" s="16"/>
      <c r="Y159" s="3"/>
      <c r="AB159" s="16"/>
      <c r="AE159" s="58"/>
      <c r="AH159" s="1"/>
      <c r="AI159" s="1"/>
      <c r="AK159" s="1"/>
      <c r="AL159" s="1"/>
      <c r="AP159" s="1"/>
      <c r="AQ159" s="1"/>
      <c r="AR159" s="1"/>
      <c r="AS159" s="1"/>
      <c r="AT159" s="1"/>
    </row>
    <row r="160" spans="24:46">
      <c r="X160" s="16"/>
      <c r="Y160" s="3"/>
      <c r="AB160" s="16"/>
      <c r="AE160" s="58"/>
      <c r="AH160" s="1"/>
      <c r="AI160" s="1"/>
      <c r="AK160" s="1"/>
      <c r="AL160" s="1"/>
      <c r="AP160" s="1"/>
      <c r="AQ160" s="1"/>
      <c r="AR160" s="1"/>
      <c r="AS160" s="1"/>
      <c r="AT160" s="1"/>
    </row>
    <row r="161" spans="7:47">
      <c r="X161" s="16"/>
      <c r="Y161" s="3"/>
      <c r="AB161" s="16"/>
      <c r="AE161" s="58"/>
      <c r="AH161" s="1"/>
      <c r="AI161" s="1"/>
      <c r="AK161" s="1"/>
      <c r="AL161" s="1"/>
      <c r="AP161" s="1"/>
      <c r="AQ161" s="1"/>
      <c r="AR161" s="1"/>
      <c r="AS161" s="1"/>
      <c r="AT161" s="1"/>
    </row>
    <row r="162" spans="7:47">
      <c r="X162" s="16"/>
      <c r="Y162" s="3"/>
      <c r="AB162" s="16"/>
      <c r="AE162" s="58"/>
      <c r="AH162" s="1"/>
      <c r="AI162" s="1"/>
      <c r="AK162" s="1"/>
      <c r="AL162" s="1"/>
      <c r="AP162" s="1"/>
      <c r="AQ162" s="1"/>
      <c r="AR162" s="1"/>
      <c r="AS162" s="1"/>
      <c r="AT162" s="1"/>
    </row>
    <row r="163" spans="7:47">
      <c r="U163" s="77"/>
      <c r="X163" s="16"/>
      <c r="Y163" s="3"/>
      <c r="AB163" s="16"/>
      <c r="AE163" s="58"/>
      <c r="AH163" s="1"/>
      <c r="AI163" s="1"/>
      <c r="AK163" s="1"/>
      <c r="AL163" s="1"/>
      <c r="AP163" s="1"/>
      <c r="AQ163" s="1"/>
      <c r="AR163" s="1"/>
      <c r="AS163" s="1"/>
      <c r="AT163" s="1"/>
    </row>
    <row r="164" spans="7:47">
      <c r="U164" s="77"/>
      <c r="X164" s="16"/>
      <c r="Y164" s="3"/>
      <c r="AB164" s="16"/>
      <c r="AE164" s="58"/>
      <c r="AH164" s="1"/>
      <c r="AI164" s="1"/>
      <c r="AK164" s="1"/>
      <c r="AL164" s="1"/>
      <c r="AP164" s="1"/>
      <c r="AQ164" s="1"/>
      <c r="AR164" s="1"/>
      <c r="AS164" s="1"/>
      <c r="AT164" s="1"/>
      <c r="AU164" s="14"/>
    </row>
    <row r="165" spans="7:47" ht="15">
      <c r="G165" s="475"/>
      <c r="H165" s="14"/>
      <c r="I165" s="14"/>
      <c r="J165" s="68"/>
      <c r="K165" s="14"/>
      <c r="L165" s="68"/>
      <c r="M165" s="14"/>
      <c r="N165" s="14"/>
      <c r="O165" s="14"/>
      <c r="P165" s="172"/>
      <c r="Q165" s="77"/>
      <c r="R165" s="77"/>
      <c r="S165" s="14"/>
      <c r="T165" s="14"/>
      <c r="U165" s="77"/>
      <c r="V165" s="77"/>
      <c r="X165" s="16"/>
      <c r="Y165" s="3"/>
      <c r="Z165" s="77"/>
      <c r="AA165" s="77"/>
      <c r="AB165" s="16"/>
      <c r="AE165" s="58"/>
      <c r="AH165" s="1"/>
      <c r="AI165" s="1"/>
      <c r="AK165" s="1"/>
      <c r="AL165" s="1"/>
      <c r="AP165" s="1"/>
      <c r="AQ165" s="1"/>
      <c r="AR165" s="1"/>
      <c r="AS165" s="1"/>
      <c r="AT165" s="1"/>
      <c r="AU165" s="14"/>
    </row>
    <row r="166" spans="7:47" ht="15">
      <c r="G166" s="475"/>
      <c r="H166" s="14"/>
      <c r="I166" s="14"/>
      <c r="J166" s="68"/>
      <c r="K166" s="14"/>
      <c r="L166" s="68"/>
      <c r="M166" s="14"/>
      <c r="N166" s="14"/>
      <c r="O166" s="14"/>
      <c r="P166" s="172"/>
      <c r="Q166" s="77"/>
      <c r="R166" s="77"/>
      <c r="S166" s="14"/>
      <c r="T166" s="14"/>
      <c r="U166" s="77"/>
      <c r="V166" s="77"/>
      <c r="X166" s="16"/>
      <c r="Y166" s="3"/>
      <c r="Z166" s="77"/>
      <c r="AA166" s="77"/>
      <c r="AB166" s="16"/>
      <c r="AE166" s="58"/>
      <c r="AH166" s="1"/>
      <c r="AI166" s="1"/>
      <c r="AK166" s="1"/>
      <c r="AL166" s="1"/>
      <c r="AP166" s="1"/>
      <c r="AQ166" s="1"/>
      <c r="AR166" s="1"/>
      <c r="AS166" s="1"/>
      <c r="AT166" s="1"/>
      <c r="AU166" s="14"/>
    </row>
    <row r="167" spans="7:47" ht="15">
      <c r="G167" s="475"/>
      <c r="H167" s="14"/>
      <c r="I167" s="14"/>
      <c r="J167" s="68"/>
      <c r="K167" s="14"/>
      <c r="L167" s="68"/>
      <c r="M167" s="14"/>
      <c r="N167" s="14"/>
      <c r="O167" s="14"/>
      <c r="P167" s="172"/>
      <c r="Q167" s="77"/>
      <c r="R167" s="77"/>
      <c r="S167" s="14"/>
      <c r="T167" s="14"/>
      <c r="U167" s="77"/>
      <c r="V167" s="77"/>
      <c r="X167" s="16"/>
      <c r="Y167" s="3"/>
      <c r="Z167" s="77"/>
      <c r="AA167" s="77"/>
      <c r="AB167" s="16"/>
      <c r="AE167" s="58"/>
      <c r="AH167" s="1"/>
      <c r="AI167" s="1"/>
      <c r="AK167" s="1"/>
      <c r="AL167" s="1"/>
      <c r="AP167" s="1"/>
      <c r="AQ167" s="1"/>
      <c r="AR167" s="1"/>
      <c r="AS167" s="1"/>
      <c r="AT167" s="1"/>
      <c r="AU167" s="14"/>
    </row>
    <row r="168" spans="7:47" ht="15">
      <c r="G168" s="475"/>
      <c r="H168" s="14"/>
      <c r="I168" s="14"/>
      <c r="J168" s="68"/>
      <c r="K168" s="14"/>
      <c r="L168" s="68"/>
      <c r="M168" s="14"/>
      <c r="N168" s="14"/>
      <c r="O168" s="14"/>
      <c r="P168" s="172"/>
      <c r="Q168" s="77"/>
      <c r="R168" s="77"/>
      <c r="S168" s="14"/>
      <c r="T168" s="14"/>
      <c r="U168" s="77"/>
      <c r="V168" s="77"/>
      <c r="X168" s="16"/>
      <c r="Y168" s="3"/>
      <c r="Z168" s="77"/>
      <c r="AA168" s="77"/>
      <c r="AB168" s="16"/>
      <c r="AE168" s="58"/>
      <c r="AH168" s="1"/>
      <c r="AI168" s="1"/>
      <c r="AK168" s="1"/>
      <c r="AL168" s="1"/>
      <c r="AP168" s="1"/>
      <c r="AQ168" s="1"/>
      <c r="AR168" s="1"/>
      <c r="AS168" s="1"/>
      <c r="AT168" s="1"/>
      <c r="AU168" s="14"/>
    </row>
    <row r="169" spans="7:47" ht="15">
      <c r="G169" s="475"/>
      <c r="H169" s="14"/>
      <c r="I169" s="14"/>
      <c r="J169" s="68"/>
      <c r="K169" s="14"/>
      <c r="L169" s="68"/>
      <c r="M169" s="14"/>
      <c r="N169" s="14"/>
      <c r="O169" s="14"/>
      <c r="P169" s="172"/>
      <c r="Q169" s="77"/>
      <c r="R169" s="77"/>
      <c r="S169" s="14"/>
      <c r="T169" s="14"/>
      <c r="U169" s="77"/>
      <c r="V169" s="77"/>
      <c r="X169" s="16"/>
      <c r="Y169" s="3"/>
      <c r="Z169" s="77"/>
      <c r="AA169" s="77"/>
      <c r="AB169" s="16"/>
      <c r="AE169" s="58"/>
      <c r="AH169" s="1"/>
      <c r="AI169" s="1"/>
      <c r="AK169" s="1"/>
      <c r="AL169" s="1"/>
      <c r="AP169" s="1"/>
      <c r="AQ169" s="1"/>
      <c r="AR169" s="1"/>
      <c r="AS169" s="1"/>
      <c r="AT169" s="1"/>
      <c r="AU169" s="14"/>
    </row>
    <row r="170" spans="7:47" ht="15">
      <c r="G170" s="475"/>
      <c r="H170" s="14"/>
      <c r="I170" s="14"/>
      <c r="J170" s="68"/>
      <c r="K170" s="14"/>
      <c r="L170" s="68"/>
      <c r="M170" s="14"/>
      <c r="N170" s="14"/>
      <c r="O170" s="14"/>
      <c r="P170" s="172"/>
      <c r="Q170" s="77"/>
      <c r="R170" s="77"/>
      <c r="S170" s="14"/>
      <c r="T170" s="14"/>
      <c r="U170" s="77"/>
      <c r="V170" s="77"/>
      <c r="X170" s="16"/>
      <c r="Y170" s="3"/>
      <c r="Z170" s="77"/>
      <c r="AA170" s="77"/>
      <c r="AB170" s="16"/>
      <c r="AE170" s="58"/>
      <c r="AH170" s="1"/>
      <c r="AI170" s="1"/>
      <c r="AK170" s="1"/>
      <c r="AL170" s="1"/>
      <c r="AP170" s="1"/>
      <c r="AQ170" s="1"/>
      <c r="AR170" s="1"/>
      <c r="AS170" s="1"/>
      <c r="AT170" s="1"/>
      <c r="AU170" s="14"/>
    </row>
    <row r="171" spans="7:47" ht="15">
      <c r="G171" s="475"/>
      <c r="H171" s="14"/>
      <c r="I171" s="14"/>
      <c r="J171" s="68"/>
      <c r="K171" s="14"/>
      <c r="L171" s="68"/>
      <c r="M171" s="14"/>
      <c r="N171" s="14"/>
      <c r="O171" s="14"/>
      <c r="P171" s="172"/>
      <c r="Q171" s="77"/>
      <c r="R171" s="77"/>
      <c r="S171" s="14"/>
      <c r="T171" s="14"/>
      <c r="U171" s="77"/>
      <c r="V171" s="77"/>
      <c r="X171" s="16"/>
      <c r="Y171" s="3"/>
      <c r="Z171" s="77"/>
      <c r="AA171" s="77"/>
      <c r="AB171" s="16"/>
      <c r="AE171" s="58"/>
      <c r="AH171" s="1"/>
      <c r="AI171" s="1"/>
      <c r="AK171" s="1"/>
      <c r="AL171" s="1"/>
      <c r="AP171" s="1"/>
      <c r="AQ171" s="1"/>
      <c r="AR171" s="1"/>
      <c r="AS171" s="1"/>
      <c r="AT171" s="1"/>
      <c r="AU171" s="14"/>
    </row>
    <row r="172" spans="7:47" ht="15">
      <c r="G172" s="475"/>
      <c r="H172" s="14"/>
      <c r="I172" s="14"/>
      <c r="J172" s="68"/>
      <c r="K172" s="14"/>
      <c r="L172" s="68"/>
      <c r="M172" s="14"/>
      <c r="N172" s="14"/>
      <c r="O172" s="14"/>
      <c r="P172" s="172"/>
      <c r="Q172" s="77"/>
      <c r="R172" s="77"/>
      <c r="S172" s="14"/>
      <c r="T172" s="14"/>
      <c r="U172" s="77"/>
      <c r="V172" s="77"/>
      <c r="X172" s="16"/>
      <c r="Y172" s="3"/>
      <c r="Z172" s="77"/>
      <c r="AA172" s="77"/>
      <c r="AB172" s="16"/>
      <c r="AE172" s="58"/>
      <c r="AH172" s="1"/>
      <c r="AI172" s="1"/>
      <c r="AK172" s="1"/>
      <c r="AL172" s="1"/>
      <c r="AP172" s="1"/>
      <c r="AQ172" s="1"/>
      <c r="AR172" s="1"/>
      <c r="AS172" s="1"/>
      <c r="AT172" s="1"/>
      <c r="AU172" s="14"/>
    </row>
    <row r="173" spans="7:47" ht="15">
      <c r="G173" s="475"/>
      <c r="H173" s="14"/>
      <c r="I173" s="14"/>
      <c r="J173" s="68"/>
      <c r="K173" s="14"/>
      <c r="L173" s="68"/>
      <c r="M173" s="14"/>
      <c r="N173" s="14"/>
      <c r="O173" s="14"/>
      <c r="P173" s="172"/>
      <c r="Q173" s="77"/>
      <c r="R173" s="77"/>
      <c r="S173" s="14"/>
      <c r="T173" s="14"/>
      <c r="U173" s="77"/>
      <c r="V173" s="77"/>
      <c r="X173" s="16"/>
      <c r="Y173" s="3"/>
      <c r="Z173" s="77"/>
      <c r="AA173" s="77"/>
      <c r="AB173" s="16"/>
      <c r="AE173" s="58"/>
      <c r="AH173" s="1"/>
      <c r="AI173" s="1"/>
      <c r="AK173" s="1"/>
      <c r="AL173" s="1"/>
      <c r="AP173" s="1"/>
      <c r="AQ173" s="1"/>
      <c r="AR173" s="1"/>
      <c r="AS173" s="1"/>
      <c r="AT173" s="1"/>
      <c r="AU173" s="14"/>
    </row>
    <row r="174" spans="7:47" ht="15">
      <c r="G174" s="475"/>
      <c r="H174" s="14"/>
      <c r="I174" s="14"/>
      <c r="J174" s="68"/>
      <c r="K174" s="14"/>
      <c r="L174" s="68"/>
      <c r="M174" s="14"/>
      <c r="N174" s="14"/>
      <c r="O174" s="14"/>
      <c r="P174" s="172"/>
      <c r="Q174" s="77"/>
      <c r="R174" s="77"/>
      <c r="S174" s="14"/>
      <c r="T174" s="14"/>
      <c r="U174" s="77"/>
      <c r="V174" s="77"/>
      <c r="X174" s="16"/>
      <c r="Y174" s="3"/>
      <c r="Z174" s="77"/>
      <c r="AA174" s="77"/>
      <c r="AB174" s="16"/>
      <c r="AE174" s="58"/>
      <c r="AH174" s="1"/>
      <c r="AI174" s="1"/>
      <c r="AK174" s="1"/>
      <c r="AL174" s="1"/>
      <c r="AP174" s="1"/>
      <c r="AQ174" s="1"/>
      <c r="AR174" s="1"/>
      <c r="AS174" s="1"/>
      <c r="AT174" s="1"/>
      <c r="AU174" s="14"/>
    </row>
    <row r="175" spans="7:47" ht="15">
      <c r="G175" s="475"/>
      <c r="H175" s="14"/>
      <c r="I175" s="14"/>
      <c r="J175" s="68"/>
      <c r="K175" s="14"/>
      <c r="L175" s="68"/>
      <c r="M175" s="14"/>
      <c r="N175" s="14"/>
      <c r="O175" s="14"/>
      <c r="P175" s="172"/>
      <c r="Q175" s="77"/>
      <c r="R175" s="77"/>
      <c r="S175" s="14"/>
      <c r="T175" s="14"/>
      <c r="U175" s="77"/>
      <c r="V175" s="77"/>
      <c r="X175" s="16"/>
      <c r="Y175" s="3"/>
      <c r="Z175" s="77"/>
      <c r="AA175" s="77"/>
      <c r="AB175" s="16"/>
      <c r="AE175" s="58"/>
      <c r="AH175" s="1"/>
      <c r="AI175" s="1"/>
      <c r="AK175" s="1"/>
      <c r="AL175" s="1"/>
      <c r="AP175" s="1"/>
      <c r="AQ175" s="1"/>
      <c r="AR175" s="1"/>
      <c r="AS175" s="1"/>
      <c r="AT175" s="1"/>
      <c r="AU175" s="14"/>
    </row>
    <row r="176" spans="7:47" ht="15">
      <c r="G176" s="475"/>
      <c r="H176" s="14"/>
      <c r="I176" s="14"/>
      <c r="J176" s="68"/>
      <c r="K176" s="14"/>
      <c r="L176" s="68"/>
      <c r="M176" s="14"/>
      <c r="N176" s="14"/>
      <c r="O176" s="14"/>
      <c r="P176" s="172"/>
      <c r="Q176" s="77"/>
      <c r="R176" s="77"/>
      <c r="S176" s="14"/>
      <c r="T176" s="14"/>
      <c r="U176" s="77"/>
      <c r="V176" s="77"/>
      <c r="X176" s="16"/>
      <c r="Y176" s="3"/>
      <c r="Z176" s="77"/>
      <c r="AA176" s="77"/>
      <c r="AB176" s="16"/>
      <c r="AE176" s="58"/>
      <c r="AH176" s="1"/>
      <c r="AI176" s="1"/>
      <c r="AK176" s="1"/>
      <c r="AL176" s="1"/>
      <c r="AP176" s="1"/>
      <c r="AQ176" s="1"/>
      <c r="AR176" s="1"/>
      <c r="AS176" s="1"/>
      <c r="AT176" s="1"/>
      <c r="AU176" s="14"/>
    </row>
    <row r="177" spans="7:47" ht="15">
      <c r="G177" s="475"/>
      <c r="H177" s="14"/>
      <c r="I177" s="14"/>
      <c r="J177" s="68"/>
      <c r="K177" s="14"/>
      <c r="L177" s="68"/>
      <c r="M177" s="14"/>
      <c r="N177" s="14"/>
      <c r="O177" s="14"/>
      <c r="P177" s="172"/>
      <c r="Q177" s="77"/>
      <c r="R177" s="77"/>
      <c r="S177" s="14"/>
      <c r="T177" s="14"/>
      <c r="U177" s="77"/>
      <c r="V177" s="77"/>
      <c r="X177" s="16"/>
      <c r="Y177" s="3"/>
      <c r="Z177" s="77"/>
      <c r="AA177" s="77"/>
      <c r="AB177" s="16"/>
      <c r="AE177" s="58"/>
      <c r="AH177" s="1"/>
      <c r="AI177" s="1"/>
      <c r="AK177" s="1"/>
      <c r="AL177" s="1"/>
      <c r="AP177" s="1"/>
      <c r="AQ177" s="1"/>
      <c r="AR177" s="1"/>
      <c r="AS177" s="1"/>
      <c r="AT177" s="1"/>
      <c r="AU177" s="14"/>
    </row>
    <row r="178" spans="7:47" ht="15">
      <c r="G178" s="475"/>
      <c r="H178" s="14"/>
      <c r="I178" s="14"/>
      <c r="J178" s="68"/>
      <c r="K178" s="14"/>
      <c r="L178" s="68"/>
      <c r="M178" s="14"/>
      <c r="N178" s="14"/>
      <c r="O178" s="14"/>
      <c r="P178" s="172"/>
      <c r="Q178" s="77"/>
      <c r="R178" s="77"/>
      <c r="S178" s="14"/>
      <c r="T178" s="14"/>
      <c r="U178" s="77"/>
      <c r="V178" s="77"/>
      <c r="X178" s="16"/>
      <c r="Y178" s="3"/>
      <c r="Z178" s="77"/>
      <c r="AA178" s="77"/>
      <c r="AB178" s="16"/>
      <c r="AE178" s="58"/>
      <c r="AH178" s="1"/>
      <c r="AI178" s="1"/>
      <c r="AK178" s="1"/>
      <c r="AL178" s="1"/>
      <c r="AP178" s="1"/>
      <c r="AQ178" s="1"/>
      <c r="AR178" s="1"/>
      <c r="AS178" s="1"/>
      <c r="AT178" s="1"/>
      <c r="AU178" s="14"/>
    </row>
    <row r="179" spans="7:47" ht="15">
      <c r="G179" s="475"/>
      <c r="H179" s="14"/>
      <c r="I179" s="14"/>
      <c r="J179" s="68"/>
      <c r="K179" s="14"/>
      <c r="L179" s="68"/>
      <c r="M179" s="14"/>
      <c r="N179" s="14"/>
      <c r="O179" s="14"/>
      <c r="P179" s="172"/>
      <c r="Q179" s="77"/>
      <c r="R179" s="77"/>
      <c r="S179" s="14"/>
      <c r="T179" s="14"/>
      <c r="U179" s="77"/>
      <c r="V179" s="77"/>
      <c r="X179" s="16"/>
      <c r="Y179" s="3"/>
      <c r="Z179" s="77"/>
      <c r="AA179" s="77"/>
      <c r="AB179" s="16"/>
      <c r="AE179" s="58"/>
      <c r="AH179" s="1"/>
      <c r="AI179" s="1"/>
      <c r="AK179" s="1"/>
      <c r="AL179" s="1"/>
      <c r="AP179" s="1"/>
      <c r="AQ179" s="1"/>
      <c r="AR179" s="1"/>
      <c r="AS179" s="1"/>
      <c r="AT179" s="1"/>
      <c r="AU179" s="14"/>
    </row>
    <row r="180" spans="7:47" ht="15">
      <c r="G180" s="475"/>
      <c r="H180" s="14"/>
      <c r="I180" s="14"/>
      <c r="J180" s="68"/>
      <c r="K180" s="14"/>
      <c r="L180" s="68"/>
      <c r="M180" s="14"/>
      <c r="N180" s="14"/>
      <c r="O180" s="14"/>
      <c r="P180" s="172"/>
      <c r="Q180" s="77"/>
      <c r="R180" s="77"/>
      <c r="S180" s="14"/>
      <c r="T180" s="14"/>
      <c r="U180" s="77"/>
      <c r="V180" s="77"/>
      <c r="X180" s="16"/>
      <c r="Y180" s="3"/>
      <c r="Z180" s="77"/>
      <c r="AA180" s="77"/>
      <c r="AB180" s="16"/>
      <c r="AE180" s="58"/>
      <c r="AH180" s="1"/>
      <c r="AI180" s="1"/>
      <c r="AK180" s="1"/>
      <c r="AL180" s="1"/>
      <c r="AP180" s="1"/>
      <c r="AQ180" s="1"/>
      <c r="AR180" s="1"/>
      <c r="AS180" s="1"/>
      <c r="AT180" s="1"/>
      <c r="AU180" s="14"/>
    </row>
    <row r="181" spans="7:47" ht="15">
      <c r="G181" s="475"/>
      <c r="H181" s="14"/>
      <c r="I181" s="14"/>
      <c r="J181" s="68"/>
      <c r="K181" s="14"/>
      <c r="L181" s="68"/>
      <c r="M181" s="14"/>
      <c r="N181" s="14"/>
      <c r="O181" s="14"/>
      <c r="P181" s="172"/>
      <c r="Q181" s="77"/>
      <c r="R181" s="77"/>
      <c r="S181" s="14"/>
      <c r="T181" s="14"/>
      <c r="U181" s="77"/>
      <c r="V181" s="77"/>
      <c r="X181" s="16"/>
      <c r="Y181" s="3"/>
      <c r="Z181" s="77"/>
      <c r="AA181" s="77"/>
      <c r="AB181" s="16"/>
      <c r="AE181" s="58"/>
      <c r="AH181" s="1"/>
      <c r="AI181" s="1"/>
      <c r="AK181" s="1"/>
      <c r="AL181" s="1"/>
      <c r="AP181" s="1"/>
      <c r="AQ181" s="1"/>
      <c r="AR181" s="1"/>
      <c r="AS181" s="1"/>
      <c r="AT181" s="1"/>
      <c r="AU181" s="14"/>
    </row>
    <row r="182" spans="7:47" ht="15">
      <c r="G182" s="475"/>
      <c r="H182" s="14"/>
      <c r="I182" s="14"/>
      <c r="J182" s="68"/>
      <c r="K182" s="14"/>
      <c r="L182" s="68"/>
      <c r="M182" s="14"/>
      <c r="N182" s="14"/>
      <c r="O182" s="14"/>
      <c r="P182" s="172"/>
      <c r="Q182" s="77"/>
      <c r="R182" s="77"/>
      <c r="S182" s="14"/>
      <c r="T182" s="14"/>
      <c r="U182" s="77"/>
      <c r="V182" s="77"/>
      <c r="X182" s="16"/>
      <c r="Y182" s="3"/>
      <c r="Z182" s="77"/>
      <c r="AA182" s="77"/>
      <c r="AB182" s="16"/>
      <c r="AE182" s="58"/>
      <c r="AH182" s="1"/>
      <c r="AI182" s="1"/>
      <c r="AK182" s="1"/>
      <c r="AL182" s="1"/>
      <c r="AP182" s="1"/>
      <c r="AQ182" s="1"/>
      <c r="AR182" s="1"/>
      <c r="AS182" s="1"/>
      <c r="AT182" s="1"/>
      <c r="AU182" s="14"/>
    </row>
    <row r="183" spans="7:47" ht="15">
      <c r="G183" s="475"/>
      <c r="H183" s="14"/>
      <c r="I183" s="14"/>
      <c r="J183" s="68"/>
      <c r="K183" s="14"/>
      <c r="L183" s="68"/>
      <c r="M183" s="14"/>
      <c r="N183" s="14"/>
      <c r="O183" s="14"/>
      <c r="P183" s="172"/>
      <c r="Q183" s="77"/>
      <c r="R183" s="77"/>
      <c r="S183" s="14"/>
      <c r="T183" s="14"/>
      <c r="U183" s="77"/>
      <c r="V183" s="77"/>
      <c r="X183" s="16"/>
      <c r="Y183" s="3"/>
      <c r="Z183" s="77"/>
      <c r="AA183" s="77"/>
      <c r="AB183" s="16"/>
      <c r="AE183" s="58"/>
      <c r="AH183" s="1"/>
      <c r="AI183" s="1"/>
      <c r="AK183" s="1"/>
      <c r="AL183" s="1"/>
      <c r="AP183" s="1"/>
      <c r="AQ183" s="1"/>
      <c r="AR183" s="1"/>
      <c r="AS183" s="1"/>
      <c r="AT183" s="1"/>
      <c r="AU183" s="14"/>
    </row>
    <row r="184" spans="7:47" ht="15">
      <c r="G184" s="475"/>
      <c r="H184" s="14"/>
      <c r="I184" s="14"/>
      <c r="J184" s="68"/>
      <c r="K184" s="14"/>
      <c r="L184" s="68"/>
      <c r="M184" s="14"/>
      <c r="N184" s="14"/>
      <c r="O184" s="14"/>
      <c r="P184" s="172"/>
      <c r="Q184" s="77"/>
      <c r="R184" s="77"/>
      <c r="S184" s="14"/>
      <c r="T184" s="14"/>
      <c r="U184" s="77"/>
      <c r="V184" s="77"/>
      <c r="X184" s="16"/>
      <c r="Y184" s="3"/>
      <c r="Z184" s="77"/>
      <c r="AA184" s="77"/>
      <c r="AB184" s="16"/>
      <c r="AE184" s="58"/>
      <c r="AH184" s="1"/>
      <c r="AI184" s="1"/>
      <c r="AK184" s="1"/>
      <c r="AL184" s="1"/>
      <c r="AP184" s="1"/>
      <c r="AQ184" s="1"/>
      <c r="AR184" s="1"/>
      <c r="AS184" s="1"/>
      <c r="AT184" s="1"/>
      <c r="AU184" s="14"/>
    </row>
    <row r="185" spans="7:47" ht="15">
      <c r="G185" s="475"/>
      <c r="H185" s="14"/>
      <c r="I185" s="14"/>
      <c r="J185" s="68"/>
      <c r="K185" s="14"/>
      <c r="L185" s="68"/>
      <c r="M185" s="14"/>
      <c r="N185" s="14"/>
      <c r="O185" s="14"/>
      <c r="P185" s="172"/>
      <c r="Q185" s="77"/>
      <c r="R185" s="77"/>
      <c r="S185" s="14"/>
      <c r="T185" s="14"/>
      <c r="U185" s="77"/>
      <c r="V185" s="77"/>
      <c r="X185" s="16"/>
      <c r="Y185" s="3"/>
      <c r="Z185" s="77"/>
      <c r="AA185" s="77"/>
      <c r="AB185" s="16"/>
      <c r="AE185" s="58"/>
      <c r="AH185" s="1"/>
      <c r="AI185" s="1"/>
      <c r="AK185" s="1"/>
      <c r="AL185" s="1"/>
      <c r="AP185" s="1"/>
      <c r="AQ185" s="1"/>
      <c r="AR185" s="1"/>
      <c r="AS185" s="1"/>
      <c r="AT185" s="1"/>
      <c r="AU185" s="14"/>
    </row>
    <row r="186" spans="7:47" ht="15">
      <c r="G186" s="475"/>
      <c r="H186" s="14"/>
      <c r="I186" s="14"/>
      <c r="J186" s="68"/>
      <c r="K186" s="14"/>
      <c r="L186" s="68"/>
      <c r="M186" s="14"/>
      <c r="N186" s="14"/>
      <c r="O186" s="14"/>
      <c r="P186" s="172"/>
      <c r="Q186" s="77"/>
      <c r="R186" s="77"/>
      <c r="S186" s="14"/>
      <c r="T186" s="14"/>
      <c r="U186" s="77"/>
      <c r="V186" s="77"/>
      <c r="X186" s="16"/>
      <c r="Y186" s="3"/>
      <c r="Z186" s="77"/>
      <c r="AA186" s="77"/>
      <c r="AB186" s="16"/>
      <c r="AE186" s="58"/>
      <c r="AH186" s="1"/>
      <c r="AI186" s="1"/>
      <c r="AK186" s="1"/>
      <c r="AL186" s="1"/>
      <c r="AP186" s="1"/>
      <c r="AQ186" s="1"/>
      <c r="AR186" s="1"/>
      <c r="AS186" s="1"/>
      <c r="AT186" s="1"/>
      <c r="AU186" s="14"/>
    </row>
    <row r="187" spans="7:47" ht="15">
      <c r="G187" s="475"/>
      <c r="H187" s="14"/>
      <c r="I187" s="14"/>
      <c r="J187" s="68"/>
      <c r="K187" s="14"/>
      <c r="L187" s="68"/>
      <c r="M187" s="14"/>
      <c r="N187" s="14"/>
      <c r="O187" s="14"/>
      <c r="P187" s="172"/>
      <c r="Q187" s="77"/>
      <c r="R187" s="77"/>
      <c r="S187" s="14"/>
      <c r="T187" s="14"/>
      <c r="U187" s="77"/>
      <c r="V187" s="77"/>
      <c r="X187" s="16"/>
      <c r="Y187" s="3"/>
      <c r="Z187" s="77"/>
      <c r="AA187" s="77"/>
      <c r="AB187" s="16"/>
      <c r="AE187" s="58"/>
      <c r="AH187" s="1"/>
      <c r="AI187" s="1"/>
      <c r="AK187" s="1"/>
      <c r="AL187" s="1"/>
      <c r="AP187" s="1"/>
      <c r="AQ187" s="1"/>
      <c r="AR187" s="1"/>
      <c r="AS187" s="1"/>
      <c r="AT187" s="1"/>
      <c r="AU187" s="14"/>
    </row>
    <row r="188" spans="7:47" ht="15">
      <c r="G188" s="475"/>
      <c r="H188" s="14"/>
      <c r="I188" s="14"/>
      <c r="J188" s="68"/>
      <c r="K188" s="14"/>
      <c r="L188" s="68"/>
      <c r="M188" s="14"/>
      <c r="N188" s="14"/>
      <c r="O188" s="14"/>
      <c r="P188" s="172"/>
      <c r="Q188" s="77"/>
      <c r="R188" s="77"/>
      <c r="S188" s="14"/>
      <c r="T188" s="14"/>
      <c r="U188" s="77"/>
      <c r="V188" s="77"/>
      <c r="X188" s="16"/>
      <c r="Y188" s="3"/>
      <c r="Z188" s="77"/>
      <c r="AA188" s="77"/>
      <c r="AB188" s="16"/>
      <c r="AE188" s="58"/>
      <c r="AH188" s="1"/>
      <c r="AI188" s="1"/>
      <c r="AK188" s="1"/>
      <c r="AL188" s="1"/>
      <c r="AP188" s="1"/>
      <c r="AQ188" s="1"/>
      <c r="AR188" s="1"/>
      <c r="AS188" s="1"/>
      <c r="AT188" s="1"/>
      <c r="AU188" s="14"/>
    </row>
    <row r="189" spans="7:47" ht="15">
      <c r="G189" s="475"/>
      <c r="H189" s="14"/>
      <c r="I189" s="14"/>
      <c r="J189" s="68"/>
      <c r="K189" s="14"/>
      <c r="L189" s="68"/>
      <c r="M189" s="14"/>
      <c r="N189" s="14"/>
      <c r="O189" s="14"/>
      <c r="P189" s="172"/>
      <c r="Q189" s="77"/>
      <c r="R189" s="77"/>
      <c r="S189" s="14"/>
      <c r="T189" s="14"/>
      <c r="U189" s="77"/>
      <c r="V189" s="77"/>
      <c r="X189" s="16"/>
      <c r="Y189" s="3"/>
      <c r="Z189" s="77"/>
      <c r="AA189" s="77"/>
      <c r="AB189" s="16"/>
      <c r="AE189" s="58"/>
      <c r="AH189" s="1"/>
      <c r="AI189" s="1"/>
      <c r="AK189" s="1"/>
      <c r="AL189" s="1"/>
      <c r="AP189" s="1"/>
      <c r="AQ189" s="1"/>
      <c r="AR189" s="1"/>
      <c r="AS189" s="1"/>
      <c r="AT189" s="1"/>
      <c r="AU189" s="14"/>
    </row>
    <row r="190" spans="7:47" ht="15">
      <c r="G190" s="475"/>
      <c r="H190" s="14"/>
      <c r="I190" s="14"/>
      <c r="J190" s="68"/>
      <c r="K190" s="14"/>
      <c r="L190" s="68"/>
      <c r="M190" s="14"/>
      <c r="N190" s="14"/>
      <c r="O190" s="14"/>
      <c r="P190" s="172"/>
      <c r="Q190" s="77"/>
      <c r="R190" s="77"/>
      <c r="S190" s="14"/>
      <c r="T190" s="14"/>
      <c r="U190" s="77"/>
      <c r="V190" s="77"/>
      <c r="X190" s="16"/>
      <c r="Y190" s="3"/>
      <c r="Z190" s="77"/>
      <c r="AA190" s="77"/>
      <c r="AB190" s="16"/>
      <c r="AE190" s="58"/>
      <c r="AH190" s="1"/>
      <c r="AI190" s="1"/>
      <c r="AK190" s="1"/>
      <c r="AL190" s="1"/>
      <c r="AP190" s="1"/>
      <c r="AQ190" s="1"/>
      <c r="AR190" s="1"/>
      <c r="AS190" s="1"/>
      <c r="AT190" s="1"/>
      <c r="AU190" s="14"/>
    </row>
    <row r="191" spans="7:47" ht="15">
      <c r="G191" s="475"/>
      <c r="H191" s="14"/>
      <c r="I191" s="14"/>
      <c r="J191" s="68"/>
      <c r="K191" s="14"/>
      <c r="L191" s="68"/>
      <c r="M191" s="14"/>
      <c r="N191" s="14"/>
      <c r="O191" s="14"/>
      <c r="P191" s="172"/>
      <c r="Q191" s="77"/>
      <c r="R191" s="77"/>
      <c r="S191" s="14"/>
      <c r="T191" s="14"/>
      <c r="U191" s="77"/>
      <c r="V191" s="77"/>
      <c r="X191" s="16"/>
      <c r="Y191" s="3"/>
      <c r="Z191" s="77"/>
      <c r="AA191" s="77"/>
      <c r="AB191" s="16"/>
      <c r="AE191" s="58"/>
      <c r="AH191" s="1"/>
      <c r="AI191" s="1"/>
      <c r="AK191" s="1"/>
      <c r="AL191" s="1"/>
      <c r="AP191" s="1"/>
      <c r="AQ191" s="1"/>
      <c r="AR191" s="1"/>
      <c r="AS191" s="1"/>
      <c r="AT191" s="1"/>
      <c r="AU191" s="14"/>
    </row>
    <row r="192" spans="7:47" ht="15">
      <c r="G192" s="475"/>
      <c r="H192" s="14"/>
      <c r="I192" s="14"/>
      <c r="J192" s="68"/>
      <c r="K192" s="14"/>
      <c r="L192" s="68"/>
      <c r="M192" s="14"/>
      <c r="N192" s="14"/>
      <c r="O192" s="14"/>
      <c r="P192" s="172"/>
      <c r="Q192" s="77"/>
      <c r="R192" s="77"/>
      <c r="S192" s="14"/>
      <c r="T192" s="14"/>
      <c r="U192" s="77"/>
      <c r="V192" s="77"/>
      <c r="X192" s="16"/>
      <c r="Y192" s="3"/>
      <c r="Z192" s="77"/>
      <c r="AA192" s="77"/>
      <c r="AB192" s="16"/>
      <c r="AE192" s="58"/>
      <c r="AH192" s="1"/>
      <c r="AI192" s="1"/>
      <c r="AK192" s="1"/>
      <c r="AL192" s="1"/>
      <c r="AP192" s="1"/>
      <c r="AQ192" s="1"/>
      <c r="AR192" s="1"/>
      <c r="AS192" s="1"/>
      <c r="AT192" s="1"/>
      <c r="AU192" s="14"/>
    </row>
    <row r="193" spans="7:47" ht="15">
      <c r="G193" s="475"/>
      <c r="H193" s="14"/>
      <c r="I193" s="14"/>
      <c r="J193" s="68"/>
      <c r="K193" s="14"/>
      <c r="L193" s="68"/>
      <c r="M193" s="14"/>
      <c r="N193" s="14"/>
      <c r="O193" s="14"/>
      <c r="P193" s="172"/>
      <c r="Q193" s="77"/>
      <c r="R193" s="77"/>
      <c r="S193" s="14"/>
      <c r="T193" s="14"/>
      <c r="U193" s="77"/>
      <c r="V193" s="77"/>
      <c r="X193" s="16"/>
      <c r="Y193" s="3"/>
      <c r="Z193" s="77"/>
      <c r="AA193" s="77"/>
      <c r="AB193" s="16"/>
      <c r="AE193" s="58"/>
      <c r="AH193" s="1"/>
      <c r="AI193" s="1"/>
      <c r="AK193" s="1"/>
      <c r="AL193" s="1"/>
      <c r="AP193" s="1"/>
      <c r="AQ193" s="1"/>
      <c r="AR193" s="1"/>
      <c r="AS193" s="1"/>
      <c r="AT193" s="1"/>
      <c r="AU193" s="14"/>
    </row>
    <row r="194" spans="7:47" ht="15">
      <c r="G194" s="475"/>
      <c r="H194" s="14"/>
      <c r="I194" s="14"/>
      <c r="J194" s="68"/>
      <c r="K194" s="14"/>
      <c r="L194" s="68"/>
      <c r="M194" s="14"/>
      <c r="N194" s="14"/>
      <c r="O194" s="14"/>
      <c r="P194" s="172"/>
      <c r="Q194" s="77"/>
      <c r="R194" s="77"/>
      <c r="S194" s="14"/>
      <c r="T194" s="14"/>
      <c r="U194" s="77"/>
      <c r="V194" s="77"/>
      <c r="X194" s="16"/>
      <c r="Y194" s="3"/>
      <c r="Z194" s="77"/>
      <c r="AA194" s="77"/>
      <c r="AB194" s="16"/>
      <c r="AE194" s="58"/>
      <c r="AH194" s="1"/>
      <c r="AI194" s="1"/>
      <c r="AK194" s="1"/>
      <c r="AL194" s="1"/>
      <c r="AP194" s="1"/>
      <c r="AQ194" s="1"/>
      <c r="AR194" s="1"/>
      <c r="AS194" s="1"/>
      <c r="AT194" s="1"/>
      <c r="AU194" s="14"/>
    </row>
    <row r="195" spans="7:47" ht="15">
      <c r="G195" s="475"/>
      <c r="H195" s="14"/>
      <c r="I195" s="14"/>
      <c r="J195" s="68"/>
      <c r="K195" s="14"/>
      <c r="L195" s="68"/>
      <c r="M195" s="14"/>
      <c r="N195" s="14"/>
      <c r="O195" s="14"/>
      <c r="P195" s="172"/>
      <c r="Q195" s="77"/>
      <c r="R195" s="77"/>
      <c r="S195" s="14"/>
      <c r="T195" s="14"/>
      <c r="U195" s="77"/>
      <c r="V195" s="77"/>
      <c r="X195" s="16"/>
      <c r="Y195" s="3"/>
      <c r="Z195" s="77"/>
      <c r="AA195" s="77"/>
      <c r="AB195" s="16"/>
      <c r="AE195" s="58"/>
      <c r="AH195" s="1"/>
      <c r="AI195" s="1"/>
      <c r="AK195" s="1"/>
      <c r="AL195" s="1"/>
      <c r="AP195" s="1"/>
      <c r="AQ195" s="1"/>
      <c r="AR195" s="1"/>
      <c r="AS195" s="1"/>
      <c r="AT195" s="1"/>
      <c r="AU195" s="14"/>
    </row>
    <row r="196" spans="7:47" ht="15">
      <c r="G196" s="475"/>
      <c r="H196" s="14"/>
      <c r="I196" s="14"/>
      <c r="J196" s="68"/>
      <c r="K196" s="14"/>
      <c r="L196" s="68"/>
      <c r="M196" s="14"/>
      <c r="N196" s="14"/>
      <c r="O196" s="14"/>
      <c r="P196" s="172"/>
      <c r="Q196" s="77"/>
      <c r="R196" s="77"/>
      <c r="S196" s="14"/>
      <c r="T196" s="14"/>
      <c r="U196" s="77"/>
      <c r="V196" s="77"/>
      <c r="X196" s="16"/>
      <c r="Y196" s="3"/>
      <c r="Z196" s="77"/>
      <c r="AA196" s="77"/>
      <c r="AB196" s="16"/>
      <c r="AE196" s="58"/>
      <c r="AH196" s="1"/>
      <c r="AI196" s="1"/>
      <c r="AK196" s="1"/>
      <c r="AL196" s="1"/>
      <c r="AP196" s="1"/>
      <c r="AQ196" s="1"/>
      <c r="AR196" s="1"/>
      <c r="AS196" s="1"/>
      <c r="AT196" s="1"/>
      <c r="AU196" s="14"/>
    </row>
    <row r="197" spans="7:47" ht="15">
      <c r="G197" s="475"/>
      <c r="H197" s="14"/>
      <c r="I197" s="14"/>
      <c r="J197" s="68"/>
      <c r="K197" s="14"/>
      <c r="L197" s="68"/>
      <c r="M197" s="14"/>
      <c r="N197" s="14"/>
      <c r="O197" s="14"/>
      <c r="P197" s="172"/>
      <c r="Q197" s="77"/>
      <c r="R197" s="77"/>
      <c r="S197" s="14"/>
      <c r="T197" s="14"/>
      <c r="U197" s="77"/>
      <c r="V197" s="77"/>
      <c r="X197" s="16"/>
      <c r="Y197" s="3"/>
      <c r="Z197" s="77"/>
      <c r="AA197" s="77"/>
      <c r="AB197" s="16"/>
      <c r="AE197" s="58"/>
      <c r="AH197" s="1"/>
      <c r="AI197" s="1"/>
      <c r="AK197" s="1"/>
      <c r="AL197" s="1"/>
      <c r="AP197" s="1"/>
      <c r="AQ197" s="1"/>
      <c r="AR197" s="1"/>
      <c r="AS197" s="1"/>
      <c r="AT197" s="1"/>
      <c r="AU197" s="14"/>
    </row>
    <row r="198" spans="7:47" ht="15">
      <c r="G198" s="475"/>
      <c r="H198" s="14"/>
      <c r="I198" s="14"/>
      <c r="J198" s="68"/>
      <c r="K198" s="14"/>
      <c r="L198" s="68"/>
      <c r="M198" s="14"/>
      <c r="N198" s="14"/>
      <c r="O198" s="14"/>
      <c r="P198" s="172"/>
      <c r="Q198" s="77"/>
      <c r="R198" s="77"/>
      <c r="S198" s="14"/>
      <c r="T198" s="14"/>
      <c r="U198" s="77"/>
      <c r="V198" s="77"/>
      <c r="W198" s="77"/>
      <c r="X198" s="16"/>
      <c r="Y198" s="14"/>
      <c r="Z198" s="77"/>
      <c r="AA198" s="77"/>
      <c r="AB198" s="77"/>
      <c r="AC198" s="77"/>
      <c r="AD198" s="14"/>
      <c r="AE198" s="14"/>
      <c r="AF198" s="77"/>
      <c r="AG198" s="68"/>
      <c r="AH198" s="14"/>
      <c r="AI198" s="14"/>
      <c r="AJ198" s="68"/>
      <c r="AK198" s="14"/>
      <c r="AL198" s="14"/>
      <c r="AM198" s="68"/>
      <c r="AN198" s="68"/>
      <c r="AO198" s="68"/>
      <c r="AP198" s="14"/>
      <c r="AQ198" s="14"/>
      <c r="AR198" s="14"/>
      <c r="AS198" s="14"/>
      <c r="AT198" s="1"/>
      <c r="AU198" s="14"/>
    </row>
    <row r="199" spans="7:47" ht="15">
      <c r="G199" s="475"/>
      <c r="H199" s="14"/>
      <c r="I199" s="14"/>
      <c r="J199" s="68"/>
      <c r="K199" s="14"/>
      <c r="L199" s="68"/>
      <c r="M199" s="14"/>
      <c r="N199" s="14"/>
      <c r="O199" s="14"/>
      <c r="P199" s="172"/>
      <c r="Q199" s="77"/>
      <c r="R199" s="77"/>
      <c r="S199" s="14"/>
      <c r="T199" s="14"/>
      <c r="U199" s="77"/>
      <c r="V199" s="77"/>
      <c r="W199" s="77"/>
      <c r="X199" s="16"/>
      <c r="Y199" s="14"/>
      <c r="Z199" s="77"/>
      <c r="AA199" s="77"/>
      <c r="AB199" s="77"/>
      <c r="AC199" s="77"/>
      <c r="AD199" s="14"/>
      <c r="AE199" s="14"/>
      <c r="AF199" s="77"/>
      <c r="AG199" s="68"/>
      <c r="AH199" s="14"/>
      <c r="AI199" s="14"/>
      <c r="AJ199" s="68"/>
      <c r="AK199" s="14"/>
      <c r="AL199" s="14"/>
      <c r="AM199" s="68"/>
      <c r="AN199" s="68"/>
      <c r="AO199" s="68"/>
      <c r="AP199" s="14"/>
      <c r="AQ199" s="14"/>
      <c r="AR199" s="14"/>
      <c r="AS199" s="14"/>
      <c r="AT199" s="1"/>
      <c r="AU199" s="14"/>
    </row>
    <row r="200" spans="7:47" ht="15">
      <c r="G200" s="475"/>
      <c r="H200" s="14"/>
      <c r="I200" s="14"/>
      <c r="J200" s="68"/>
      <c r="K200" s="14"/>
      <c r="L200" s="68"/>
      <c r="M200" s="14"/>
      <c r="N200" s="14"/>
      <c r="O200" s="14"/>
      <c r="P200" s="172"/>
      <c r="Q200" s="77"/>
      <c r="R200" s="77"/>
      <c r="S200" s="14"/>
      <c r="T200" s="14"/>
      <c r="U200" s="77"/>
      <c r="V200" s="77"/>
      <c r="W200" s="77"/>
      <c r="X200" s="77"/>
      <c r="Y200" s="14"/>
      <c r="Z200" s="77"/>
      <c r="AA200" s="77"/>
      <c r="AB200" s="77"/>
      <c r="AC200" s="77"/>
      <c r="AD200" s="14"/>
      <c r="AE200" s="14"/>
      <c r="AF200" s="77"/>
      <c r="AG200" s="68"/>
      <c r="AH200" s="14"/>
      <c r="AI200" s="14"/>
      <c r="AJ200" s="68"/>
      <c r="AK200" s="14"/>
      <c r="AL200" s="14"/>
      <c r="AM200" s="68"/>
      <c r="AN200" s="68"/>
      <c r="AO200" s="68"/>
      <c r="AP200" s="14"/>
      <c r="AQ200" s="14"/>
      <c r="AR200" s="14"/>
      <c r="AS200" s="14"/>
      <c r="AT200" s="14"/>
      <c r="AU200" s="14"/>
    </row>
    <row r="201" spans="7:47" ht="15">
      <c r="G201" s="475"/>
      <c r="H201" s="14"/>
      <c r="I201" s="14"/>
      <c r="J201" s="68"/>
      <c r="K201" s="14"/>
      <c r="L201" s="68"/>
      <c r="M201" s="14"/>
      <c r="N201" s="14"/>
      <c r="O201" s="14"/>
      <c r="P201" s="172"/>
      <c r="Q201" s="77"/>
      <c r="R201" s="77"/>
      <c r="S201" s="14"/>
      <c r="T201" s="14"/>
      <c r="U201" s="77"/>
      <c r="V201" s="77"/>
      <c r="W201" s="77"/>
      <c r="X201" s="77"/>
      <c r="Y201" s="14"/>
      <c r="Z201" s="77"/>
      <c r="AA201" s="77"/>
      <c r="AB201" s="77"/>
      <c r="AC201" s="77"/>
      <c r="AD201" s="14"/>
      <c r="AE201" s="14"/>
      <c r="AF201" s="77"/>
      <c r="AG201" s="68"/>
      <c r="AH201" s="14"/>
      <c r="AI201" s="14"/>
      <c r="AJ201" s="68"/>
      <c r="AK201" s="14"/>
      <c r="AL201" s="14"/>
      <c r="AM201" s="68"/>
      <c r="AN201" s="68"/>
      <c r="AO201" s="68"/>
      <c r="AP201" s="14"/>
      <c r="AQ201" s="14"/>
      <c r="AR201" s="14"/>
      <c r="AS201" s="14"/>
      <c r="AT201" s="14"/>
      <c r="AU201" s="14"/>
    </row>
    <row r="202" spans="7:47" ht="15">
      <c r="G202" s="475"/>
      <c r="H202" s="14"/>
      <c r="I202" s="14"/>
      <c r="J202" s="68"/>
      <c r="K202" s="14"/>
      <c r="L202" s="68"/>
      <c r="M202" s="14"/>
      <c r="N202" s="14"/>
      <c r="O202" s="14"/>
      <c r="P202" s="172"/>
      <c r="Q202" s="77"/>
      <c r="R202" s="77"/>
      <c r="S202" s="14"/>
      <c r="T202" s="14"/>
      <c r="U202" s="77"/>
      <c r="V202" s="77"/>
      <c r="W202" s="77"/>
      <c r="X202" s="77"/>
      <c r="Y202" s="14"/>
      <c r="Z202" s="77"/>
      <c r="AA202" s="77"/>
      <c r="AB202" s="77"/>
      <c r="AC202" s="77"/>
      <c r="AD202" s="14"/>
      <c r="AE202" s="14"/>
      <c r="AF202" s="77"/>
      <c r="AG202" s="68"/>
      <c r="AH202" s="14"/>
      <c r="AI202" s="14"/>
      <c r="AJ202" s="68"/>
      <c r="AK202" s="14"/>
      <c r="AL202" s="14"/>
      <c r="AM202" s="68"/>
      <c r="AN202" s="68"/>
      <c r="AO202" s="68"/>
      <c r="AP202" s="14"/>
      <c r="AQ202" s="14"/>
      <c r="AR202" s="14"/>
      <c r="AS202" s="14"/>
      <c r="AT202" s="14"/>
      <c r="AU202" s="14"/>
    </row>
    <row r="203" spans="7:47" ht="15">
      <c r="G203" s="475"/>
      <c r="H203" s="14"/>
      <c r="I203" s="14"/>
      <c r="J203" s="68"/>
      <c r="K203" s="14"/>
      <c r="L203" s="68"/>
      <c r="M203" s="14"/>
      <c r="N203" s="14"/>
      <c r="O203" s="14"/>
      <c r="P203" s="172"/>
      <c r="Q203" s="77"/>
      <c r="R203" s="77"/>
      <c r="S203" s="14"/>
      <c r="T203" s="14"/>
      <c r="U203" s="77"/>
      <c r="V203" s="77"/>
      <c r="W203" s="77"/>
      <c r="X203" s="77"/>
      <c r="Y203" s="14"/>
      <c r="Z203" s="77"/>
      <c r="AA203" s="77"/>
      <c r="AB203" s="77"/>
      <c r="AC203" s="77"/>
      <c r="AD203" s="14"/>
      <c r="AE203" s="14"/>
      <c r="AF203" s="77"/>
      <c r="AG203" s="68"/>
      <c r="AH203" s="14"/>
      <c r="AI203" s="14"/>
      <c r="AJ203" s="68"/>
      <c r="AK203" s="14"/>
      <c r="AL203" s="14"/>
      <c r="AM203" s="68"/>
      <c r="AN203" s="68"/>
      <c r="AO203" s="68"/>
      <c r="AP203" s="14"/>
      <c r="AQ203" s="14"/>
      <c r="AR203" s="14"/>
      <c r="AS203" s="14"/>
      <c r="AT203" s="14"/>
      <c r="AU203" s="14"/>
    </row>
    <row r="204" spans="7:47" ht="15">
      <c r="G204" s="475"/>
      <c r="H204" s="14"/>
      <c r="I204" s="14"/>
      <c r="J204" s="68"/>
      <c r="K204" s="14"/>
      <c r="L204" s="68"/>
      <c r="M204" s="14"/>
      <c r="N204" s="14"/>
      <c r="O204" s="14"/>
      <c r="P204" s="172"/>
      <c r="Q204" s="77"/>
      <c r="R204" s="77"/>
      <c r="S204" s="14"/>
      <c r="T204" s="14"/>
      <c r="U204" s="77"/>
      <c r="V204" s="77"/>
      <c r="W204" s="77"/>
      <c r="X204" s="77"/>
      <c r="Y204" s="14"/>
      <c r="Z204" s="77"/>
      <c r="AA204" s="77"/>
      <c r="AB204" s="77"/>
      <c r="AC204" s="77"/>
      <c r="AD204" s="14"/>
      <c r="AE204" s="14"/>
      <c r="AF204" s="77"/>
      <c r="AG204" s="68"/>
      <c r="AH204" s="14"/>
      <c r="AI204" s="14"/>
      <c r="AJ204" s="68"/>
      <c r="AK204" s="14"/>
      <c r="AL204" s="14"/>
      <c r="AM204" s="68"/>
      <c r="AN204" s="68"/>
      <c r="AO204" s="68"/>
      <c r="AP204" s="14"/>
      <c r="AQ204" s="14"/>
      <c r="AR204" s="14"/>
      <c r="AS204" s="14"/>
      <c r="AT204" s="14"/>
      <c r="AU204" s="14"/>
    </row>
    <row r="205" spans="7:47" ht="15">
      <c r="G205" s="475"/>
      <c r="H205" s="14"/>
      <c r="I205" s="14"/>
      <c r="J205" s="68"/>
      <c r="K205" s="14"/>
      <c r="L205" s="68"/>
      <c r="M205" s="14"/>
      <c r="N205" s="14"/>
      <c r="O205" s="14"/>
      <c r="P205" s="172"/>
      <c r="Q205" s="77"/>
      <c r="R205" s="77"/>
      <c r="S205" s="14"/>
      <c r="T205" s="14"/>
      <c r="U205" s="77"/>
      <c r="V205" s="77"/>
      <c r="W205" s="77"/>
      <c r="X205" s="77"/>
      <c r="Y205" s="14"/>
      <c r="Z205" s="77"/>
      <c r="AA205" s="77"/>
      <c r="AB205" s="77"/>
      <c r="AC205" s="77"/>
      <c r="AD205" s="14"/>
      <c r="AE205" s="14"/>
      <c r="AF205" s="77"/>
      <c r="AG205" s="68"/>
      <c r="AH205" s="14"/>
      <c r="AI205" s="14"/>
      <c r="AJ205" s="68"/>
      <c r="AK205" s="14"/>
      <c r="AL205" s="14"/>
      <c r="AM205" s="68"/>
      <c r="AN205" s="68"/>
      <c r="AO205" s="68"/>
      <c r="AP205" s="14"/>
      <c r="AQ205" s="14"/>
      <c r="AR205" s="14"/>
      <c r="AS205" s="14"/>
      <c r="AT205" s="14"/>
      <c r="AU205" s="14"/>
    </row>
    <row r="206" spans="7:47" ht="15">
      <c r="G206" s="475"/>
      <c r="H206" s="14"/>
      <c r="I206" s="14"/>
      <c r="J206" s="68"/>
      <c r="K206" s="14"/>
      <c r="L206" s="68"/>
      <c r="M206" s="14"/>
      <c r="N206" s="14"/>
      <c r="O206" s="14"/>
      <c r="P206" s="172"/>
      <c r="Q206" s="77"/>
      <c r="R206" s="77"/>
      <c r="S206" s="14"/>
      <c r="T206" s="14"/>
      <c r="U206" s="77"/>
      <c r="V206" s="77"/>
      <c r="W206" s="77"/>
      <c r="X206" s="77"/>
      <c r="Y206" s="14"/>
      <c r="Z206" s="77"/>
      <c r="AA206" s="77"/>
      <c r="AB206" s="77"/>
      <c r="AC206" s="77"/>
      <c r="AD206" s="14"/>
      <c r="AE206" s="14"/>
      <c r="AF206" s="77"/>
      <c r="AG206" s="68"/>
      <c r="AH206" s="14"/>
      <c r="AI206" s="14"/>
      <c r="AJ206" s="68"/>
      <c r="AK206" s="14"/>
      <c r="AL206" s="14"/>
      <c r="AM206" s="68"/>
      <c r="AN206" s="68"/>
      <c r="AO206" s="68"/>
      <c r="AP206" s="14"/>
      <c r="AQ206" s="14"/>
      <c r="AR206" s="14"/>
      <c r="AS206" s="14"/>
      <c r="AT206" s="14"/>
      <c r="AU206" s="14"/>
    </row>
    <row r="207" spans="7:47" ht="15">
      <c r="G207" s="475"/>
      <c r="H207" s="14"/>
      <c r="I207" s="14"/>
      <c r="J207" s="68"/>
      <c r="K207" s="14"/>
      <c r="L207" s="68"/>
      <c r="M207" s="14"/>
      <c r="N207" s="14"/>
      <c r="O207" s="14"/>
      <c r="P207" s="172"/>
      <c r="Q207" s="77"/>
      <c r="R207" s="77"/>
      <c r="S207" s="14"/>
      <c r="T207" s="14"/>
      <c r="U207" s="77"/>
      <c r="V207" s="77"/>
      <c r="W207" s="77"/>
      <c r="X207" s="77"/>
      <c r="Y207" s="14"/>
      <c r="Z207" s="77"/>
      <c r="AA207" s="77"/>
      <c r="AB207" s="77"/>
      <c r="AC207" s="77"/>
      <c r="AD207" s="14"/>
      <c r="AE207" s="14"/>
      <c r="AF207" s="77"/>
      <c r="AG207" s="68"/>
      <c r="AH207" s="14"/>
      <c r="AI207" s="14"/>
      <c r="AJ207" s="68"/>
      <c r="AK207" s="14"/>
      <c r="AL207" s="14"/>
      <c r="AM207" s="68"/>
      <c r="AN207" s="68"/>
      <c r="AO207" s="68"/>
      <c r="AP207" s="14"/>
      <c r="AQ207" s="14"/>
      <c r="AR207" s="14"/>
      <c r="AS207" s="14"/>
      <c r="AT207" s="14"/>
      <c r="AU207" s="14"/>
    </row>
    <row r="208" spans="7:47" ht="15">
      <c r="G208" s="475"/>
      <c r="H208" s="14"/>
      <c r="I208" s="14"/>
      <c r="J208" s="68"/>
      <c r="K208" s="14"/>
      <c r="L208" s="68"/>
      <c r="M208" s="14"/>
      <c r="N208" s="14"/>
      <c r="O208" s="14"/>
      <c r="P208" s="172"/>
      <c r="Q208" s="77"/>
      <c r="R208" s="77"/>
      <c r="S208" s="14"/>
      <c r="T208" s="14"/>
      <c r="U208" s="77"/>
      <c r="V208" s="77"/>
      <c r="W208" s="77"/>
      <c r="X208" s="77"/>
      <c r="Y208" s="14"/>
      <c r="Z208" s="77"/>
      <c r="AA208" s="77"/>
      <c r="AB208" s="77"/>
      <c r="AC208" s="77"/>
      <c r="AD208" s="14"/>
      <c r="AE208" s="14"/>
      <c r="AF208" s="77"/>
      <c r="AG208" s="68"/>
      <c r="AH208" s="14"/>
      <c r="AI208" s="14"/>
      <c r="AJ208" s="68"/>
      <c r="AK208" s="14"/>
      <c r="AL208" s="14"/>
      <c r="AM208" s="68"/>
      <c r="AN208" s="68"/>
      <c r="AO208" s="68"/>
      <c r="AP208" s="14"/>
      <c r="AQ208" s="14"/>
      <c r="AR208" s="14"/>
      <c r="AS208" s="14"/>
      <c r="AT208" s="14"/>
      <c r="AU208" s="14"/>
    </row>
    <row r="209" spans="7:47" ht="15">
      <c r="G209" s="475"/>
      <c r="H209" s="14"/>
      <c r="I209" s="14"/>
      <c r="J209" s="68"/>
      <c r="K209" s="14"/>
      <c r="L209" s="68"/>
      <c r="M209" s="14"/>
      <c r="N209" s="14"/>
      <c r="O209" s="14"/>
      <c r="P209" s="172"/>
      <c r="Q209" s="77"/>
      <c r="R209" s="77"/>
      <c r="S209" s="14"/>
      <c r="T209" s="14"/>
      <c r="U209" s="77"/>
      <c r="V209" s="77"/>
      <c r="W209" s="77"/>
      <c r="X209" s="77"/>
      <c r="Y209" s="14"/>
      <c r="Z209" s="77"/>
      <c r="AA209" s="77"/>
      <c r="AB209" s="77"/>
      <c r="AC209" s="77"/>
      <c r="AD209" s="14"/>
      <c r="AE209" s="14"/>
      <c r="AF209" s="77"/>
      <c r="AG209" s="68"/>
      <c r="AH209" s="14"/>
      <c r="AI209" s="14"/>
      <c r="AJ209" s="68"/>
      <c r="AK209" s="14"/>
      <c r="AL209" s="14"/>
      <c r="AM209" s="68"/>
      <c r="AN209" s="68"/>
      <c r="AO209" s="68"/>
      <c r="AP209" s="14"/>
      <c r="AQ209" s="14"/>
      <c r="AR209" s="14"/>
      <c r="AS209" s="14"/>
      <c r="AT209" s="14"/>
      <c r="AU209" s="14"/>
    </row>
    <row r="210" spans="7:47" ht="15">
      <c r="G210" s="475"/>
      <c r="H210" s="14"/>
      <c r="I210" s="14"/>
      <c r="J210" s="68"/>
      <c r="K210" s="14"/>
      <c r="L210" s="68"/>
      <c r="M210" s="14"/>
      <c r="N210" s="14"/>
      <c r="O210" s="14"/>
      <c r="P210" s="172"/>
      <c r="Q210" s="77"/>
      <c r="R210" s="77"/>
      <c r="S210" s="14"/>
      <c r="T210" s="14"/>
      <c r="U210" s="77"/>
      <c r="V210" s="77"/>
      <c r="W210" s="77"/>
      <c r="X210" s="77"/>
      <c r="Y210" s="14"/>
      <c r="Z210" s="77"/>
      <c r="AA210" s="77"/>
      <c r="AB210" s="77"/>
      <c r="AC210" s="77"/>
      <c r="AD210" s="14"/>
      <c r="AE210" s="14"/>
      <c r="AF210" s="77"/>
      <c r="AG210" s="68"/>
      <c r="AH210" s="14"/>
      <c r="AI210" s="14"/>
      <c r="AJ210" s="68"/>
      <c r="AK210" s="14"/>
      <c r="AL210" s="14"/>
      <c r="AM210" s="68"/>
      <c r="AN210" s="68"/>
      <c r="AO210" s="68"/>
      <c r="AP210" s="14"/>
      <c r="AQ210" s="14"/>
      <c r="AR210" s="14"/>
      <c r="AS210" s="14"/>
      <c r="AT210" s="14"/>
      <c r="AU210" s="14"/>
    </row>
    <row r="211" spans="7:47" ht="15">
      <c r="G211" s="475"/>
      <c r="H211" s="14"/>
      <c r="I211" s="14"/>
      <c r="J211" s="68"/>
      <c r="K211" s="14"/>
      <c r="L211" s="68"/>
      <c r="M211" s="14"/>
      <c r="N211" s="14"/>
      <c r="O211" s="14"/>
      <c r="P211" s="172"/>
      <c r="Q211" s="77"/>
      <c r="R211" s="77"/>
      <c r="S211" s="14"/>
      <c r="T211" s="14"/>
      <c r="U211" s="77"/>
      <c r="V211" s="77"/>
      <c r="W211" s="77"/>
      <c r="X211" s="77"/>
      <c r="Y211" s="14"/>
      <c r="Z211" s="77"/>
      <c r="AA211" s="77"/>
      <c r="AB211" s="77"/>
      <c r="AC211" s="77"/>
      <c r="AD211" s="14"/>
      <c r="AE211" s="14"/>
      <c r="AF211" s="77"/>
      <c r="AG211" s="68"/>
      <c r="AH211" s="14"/>
      <c r="AI211" s="14"/>
      <c r="AJ211" s="68"/>
      <c r="AK211" s="14"/>
      <c r="AL211" s="14"/>
      <c r="AM211" s="68"/>
      <c r="AN211" s="68"/>
      <c r="AO211" s="68"/>
      <c r="AP211" s="14"/>
      <c r="AQ211" s="14"/>
      <c r="AR211" s="14"/>
      <c r="AS211" s="14"/>
      <c r="AT211" s="14"/>
      <c r="AU211" s="14"/>
    </row>
    <row r="212" spans="7:47" ht="15">
      <c r="G212" s="475"/>
      <c r="H212" s="14"/>
      <c r="I212" s="14"/>
      <c r="J212" s="68"/>
      <c r="K212" s="14"/>
      <c r="L212" s="68"/>
      <c r="M212" s="14"/>
      <c r="N212" s="14"/>
      <c r="O212" s="14"/>
      <c r="P212" s="172"/>
      <c r="Q212" s="77"/>
      <c r="R212" s="77"/>
      <c r="S212" s="14"/>
      <c r="T212" s="14"/>
      <c r="U212" s="77"/>
      <c r="V212" s="77"/>
      <c r="W212" s="77"/>
      <c r="X212" s="77"/>
      <c r="Y212" s="14"/>
      <c r="Z212" s="77"/>
      <c r="AA212" s="77"/>
      <c r="AB212" s="77"/>
      <c r="AC212" s="77"/>
      <c r="AD212" s="14"/>
      <c r="AE212" s="14"/>
      <c r="AF212" s="77"/>
      <c r="AG212" s="68"/>
      <c r="AH212" s="14"/>
      <c r="AI212" s="14"/>
      <c r="AJ212" s="68"/>
      <c r="AK212" s="14"/>
      <c r="AL212" s="14"/>
      <c r="AM212" s="68"/>
      <c r="AN212" s="68"/>
      <c r="AO212" s="68"/>
      <c r="AP212" s="14"/>
      <c r="AQ212" s="14"/>
      <c r="AR212" s="14"/>
      <c r="AS212" s="14"/>
      <c r="AT212" s="14"/>
      <c r="AU212" s="14"/>
    </row>
    <row r="213" spans="7:47" ht="15">
      <c r="G213" s="475"/>
      <c r="H213" s="14"/>
      <c r="I213" s="14"/>
      <c r="J213" s="68"/>
      <c r="K213" s="14"/>
      <c r="L213" s="68"/>
      <c r="M213" s="14"/>
      <c r="N213" s="14"/>
      <c r="O213" s="14"/>
      <c r="P213" s="172"/>
      <c r="Q213" s="77"/>
      <c r="R213" s="77"/>
      <c r="S213" s="14"/>
      <c r="T213" s="14"/>
      <c r="U213" s="77"/>
      <c r="V213" s="77"/>
      <c r="W213" s="77"/>
      <c r="X213" s="77"/>
      <c r="Y213" s="14"/>
      <c r="Z213" s="77"/>
      <c r="AA213" s="77"/>
      <c r="AB213" s="77"/>
      <c r="AC213" s="77"/>
      <c r="AD213" s="14"/>
      <c r="AE213" s="14"/>
      <c r="AF213" s="77"/>
      <c r="AG213" s="68"/>
      <c r="AH213" s="14"/>
      <c r="AI213" s="14"/>
      <c r="AJ213" s="68"/>
      <c r="AK213" s="14"/>
      <c r="AL213" s="14"/>
      <c r="AM213" s="68"/>
      <c r="AN213" s="68"/>
      <c r="AO213" s="68"/>
      <c r="AP213" s="14"/>
      <c r="AQ213" s="14"/>
      <c r="AR213" s="14"/>
      <c r="AS213" s="14"/>
      <c r="AT213" s="14"/>
      <c r="AU213" s="14"/>
    </row>
    <row r="214" spans="7:47" ht="15">
      <c r="G214" s="475"/>
      <c r="H214" s="14"/>
      <c r="I214" s="14"/>
      <c r="J214" s="68"/>
      <c r="K214" s="14"/>
      <c r="L214" s="68"/>
      <c r="M214" s="14"/>
      <c r="N214" s="14"/>
      <c r="O214" s="14"/>
      <c r="P214" s="172"/>
      <c r="Q214" s="77"/>
      <c r="R214" s="77"/>
      <c r="S214" s="14"/>
      <c r="T214" s="14"/>
      <c r="U214" s="77"/>
      <c r="V214" s="77"/>
      <c r="W214" s="77"/>
      <c r="X214" s="77"/>
      <c r="Y214" s="14"/>
      <c r="Z214" s="77"/>
      <c r="AA214" s="77"/>
      <c r="AB214" s="77"/>
      <c r="AC214" s="77"/>
      <c r="AD214" s="14"/>
      <c r="AE214" s="14"/>
      <c r="AF214" s="77"/>
      <c r="AG214" s="68"/>
      <c r="AH214" s="14"/>
      <c r="AI214" s="14"/>
      <c r="AJ214" s="68"/>
      <c r="AK214" s="14"/>
      <c r="AL214" s="14"/>
      <c r="AM214" s="68"/>
      <c r="AN214" s="68"/>
      <c r="AO214" s="68"/>
      <c r="AP214" s="14"/>
      <c r="AQ214" s="14"/>
      <c r="AR214" s="14"/>
      <c r="AS214" s="14"/>
      <c r="AT214" s="14"/>
      <c r="AU214" s="14"/>
    </row>
    <row r="215" spans="7:47" ht="15">
      <c r="G215" s="475"/>
      <c r="H215" s="14"/>
      <c r="I215" s="14"/>
      <c r="J215" s="68"/>
      <c r="K215" s="14"/>
      <c r="L215" s="68"/>
      <c r="M215" s="14"/>
      <c r="N215" s="14"/>
      <c r="O215" s="14"/>
      <c r="P215" s="172"/>
      <c r="Q215" s="77"/>
      <c r="R215" s="77"/>
      <c r="S215" s="14"/>
      <c r="T215" s="14"/>
      <c r="U215" s="77"/>
      <c r="V215" s="77"/>
      <c r="W215" s="77"/>
      <c r="X215" s="77"/>
      <c r="Y215" s="14"/>
      <c r="Z215" s="77"/>
      <c r="AA215" s="77"/>
      <c r="AB215" s="77"/>
      <c r="AC215" s="77"/>
      <c r="AD215" s="14"/>
      <c r="AE215" s="14"/>
      <c r="AF215" s="77"/>
      <c r="AG215" s="68"/>
      <c r="AH215" s="14"/>
      <c r="AI215" s="14"/>
      <c r="AJ215" s="68"/>
      <c r="AK215" s="14"/>
      <c r="AL215" s="14"/>
      <c r="AM215" s="68"/>
      <c r="AN215" s="68"/>
      <c r="AO215" s="68"/>
      <c r="AP215" s="14"/>
      <c r="AQ215" s="14"/>
      <c r="AR215" s="14"/>
      <c r="AS215" s="14"/>
      <c r="AT215" s="14"/>
      <c r="AU215" s="14"/>
    </row>
    <row r="216" spans="7:47" ht="15">
      <c r="G216" s="475"/>
      <c r="H216" s="14"/>
      <c r="I216" s="14"/>
      <c r="J216" s="68"/>
      <c r="K216" s="14"/>
      <c r="L216" s="68"/>
      <c r="M216" s="14"/>
      <c r="N216" s="14"/>
      <c r="O216" s="14"/>
      <c r="P216" s="172"/>
      <c r="Q216" s="77"/>
      <c r="R216" s="77"/>
      <c r="S216" s="14"/>
      <c r="T216" s="14"/>
      <c r="U216" s="77"/>
      <c r="V216" s="77"/>
      <c r="W216" s="77"/>
      <c r="X216" s="77"/>
      <c r="Y216" s="14"/>
      <c r="Z216" s="77"/>
      <c r="AA216" s="77"/>
      <c r="AB216" s="77"/>
      <c r="AC216" s="77"/>
      <c r="AD216" s="14"/>
      <c r="AE216" s="14"/>
      <c r="AF216" s="77"/>
      <c r="AG216" s="68"/>
      <c r="AH216" s="14"/>
      <c r="AI216" s="14"/>
      <c r="AJ216" s="68"/>
      <c r="AK216" s="14"/>
      <c r="AL216" s="14"/>
      <c r="AM216" s="68"/>
      <c r="AN216" s="68"/>
      <c r="AO216" s="68"/>
      <c r="AP216" s="14"/>
      <c r="AQ216" s="14"/>
      <c r="AR216" s="14"/>
      <c r="AS216" s="14"/>
      <c r="AT216" s="14"/>
      <c r="AU216" s="14"/>
    </row>
    <row r="217" spans="7:47" ht="15">
      <c r="G217" s="475"/>
      <c r="H217" s="14"/>
      <c r="I217" s="14"/>
      <c r="J217" s="68"/>
      <c r="K217" s="14"/>
      <c r="L217" s="68"/>
      <c r="M217" s="14"/>
      <c r="N217" s="14"/>
      <c r="O217" s="14"/>
      <c r="P217" s="172"/>
      <c r="Q217" s="77"/>
      <c r="R217" s="77"/>
      <c r="S217" s="14"/>
      <c r="T217" s="14"/>
      <c r="U217" s="77"/>
      <c r="V217" s="77"/>
      <c r="W217" s="77"/>
      <c r="X217" s="77"/>
      <c r="Y217" s="14"/>
      <c r="Z217" s="77"/>
      <c r="AA217" s="77"/>
      <c r="AB217" s="77"/>
      <c r="AC217" s="77"/>
      <c r="AD217" s="14"/>
      <c r="AE217" s="14"/>
      <c r="AF217" s="77"/>
      <c r="AG217" s="68"/>
      <c r="AH217" s="14"/>
      <c r="AI217" s="14"/>
      <c r="AJ217" s="68"/>
      <c r="AK217" s="14"/>
      <c r="AL217" s="14"/>
      <c r="AM217" s="68"/>
      <c r="AN217" s="68"/>
      <c r="AO217" s="68"/>
      <c r="AP217" s="14"/>
      <c r="AQ217" s="14"/>
      <c r="AR217" s="14"/>
      <c r="AS217" s="14"/>
      <c r="AT217" s="14"/>
      <c r="AU217" s="14"/>
    </row>
    <row r="218" spans="7:47" ht="15">
      <c r="G218" s="475"/>
      <c r="H218" s="14"/>
      <c r="I218" s="14"/>
      <c r="J218" s="68"/>
      <c r="K218" s="14"/>
      <c r="L218" s="68"/>
      <c r="M218" s="14"/>
      <c r="N218" s="14"/>
      <c r="O218" s="14"/>
      <c r="P218" s="172"/>
      <c r="Q218" s="77"/>
      <c r="R218" s="77"/>
      <c r="S218" s="14"/>
      <c r="T218" s="14"/>
      <c r="U218" s="77"/>
      <c r="V218" s="77"/>
      <c r="W218" s="77"/>
      <c r="X218" s="77"/>
      <c r="Y218" s="14"/>
      <c r="Z218" s="77"/>
      <c r="AA218" s="77"/>
      <c r="AB218" s="77"/>
      <c r="AC218" s="77"/>
      <c r="AD218" s="14"/>
      <c r="AE218" s="14"/>
      <c r="AF218" s="77"/>
      <c r="AG218" s="68"/>
      <c r="AH218" s="14"/>
      <c r="AI218" s="14"/>
      <c r="AJ218" s="68"/>
      <c r="AK218" s="14"/>
      <c r="AL218" s="14"/>
      <c r="AM218" s="68"/>
      <c r="AN218" s="68"/>
      <c r="AO218" s="68"/>
      <c r="AP218" s="14"/>
      <c r="AQ218" s="14"/>
      <c r="AR218" s="14"/>
      <c r="AS218" s="14"/>
      <c r="AT218" s="14"/>
      <c r="AU218" s="14"/>
    </row>
    <row r="219" spans="7:47" ht="15">
      <c r="G219" s="475"/>
      <c r="H219" s="14"/>
      <c r="I219" s="14"/>
      <c r="J219" s="68"/>
      <c r="K219" s="14"/>
      <c r="L219" s="68"/>
      <c r="M219" s="14"/>
      <c r="N219" s="14"/>
      <c r="O219" s="14"/>
      <c r="P219" s="172"/>
      <c r="Q219" s="77"/>
      <c r="R219" s="77"/>
      <c r="S219" s="14"/>
      <c r="T219" s="14"/>
      <c r="U219" s="77"/>
      <c r="V219" s="77"/>
      <c r="W219" s="77"/>
      <c r="X219" s="77"/>
      <c r="Y219" s="14"/>
      <c r="Z219" s="77"/>
      <c r="AA219" s="77"/>
      <c r="AB219" s="77"/>
      <c r="AC219" s="77"/>
      <c r="AD219" s="14"/>
      <c r="AE219" s="14"/>
      <c r="AF219" s="77"/>
      <c r="AG219" s="68"/>
      <c r="AH219" s="14"/>
      <c r="AI219" s="14"/>
      <c r="AJ219" s="68"/>
      <c r="AK219" s="14"/>
      <c r="AL219" s="14"/>
      <c r="AM219" s="68"/>
      <c r="AN219" s="68"/>
      <c r="AO219" s="68"/>
      <c r="AP219" s="14"/>
      <c r="AQ219" s="14"/>
      <c r="AR219" s="14"/>
      <c r="AS219" s="14"/>
      <c r="AT219" s="14"/>
      <c r="AU219" s="14"/>
    </row>
    <row r="220" spans="7:47" ht="15">
      <c r="G220" s="475"/>
      <c r="H220" s="14"/>
      <c r="I220" s="14"/>
      <c r="J220" s="68"/>
      <c r="K220" s="14"/>
      <c r="L220" s="68"/>
      <c r="M220" s="14"/>
      <c r="N220" s="14"/>
      <c r="O220" s="14"/>
      <c r="P220" s="172"/>
      <c r="Q220" s="77"/>
      <c r="R220" s="77"/>
      <c r="S220" s="14"/>
      <c r="T220" s="14"/>
      <c r="U220" s="77"/>
      <c r="V220" s="77"/>
      <c r="W220" s="77"/>
      <c r="X220" s="77"/>
      <c r="Y220" s="14"/>
      <c r="Z220" s="77"/>
      <c r="AA220" s="77"/>
      <c r="AB220" s="77"/>
      <c r="AC220" s="77"/>
      <c r="AD220" s="14"/>
      <c r="AE220" s="14"/>
      <c r="AF220" s="77"/>
      <c r="AG220" s="68"/>
      <c r="AH220" s="14"/>
      <c r="AI220" s="14"/>
      <c r="AJ220" s="68"/>
      <c r="AK220" s="14"/>
      <c r="AL220" s="14"/>
      <c r="AM220" s="68"/>
      <c r="AN220" s="68"/>
      <c r="AO220" s="68"/>
      <c r="AP220" s="14"/>
      <c r="AQ220" s="14"/>
      <c r="AR220" s="14"/>
      <c r="AS220" s="14"/>
      <c r="AT220" s="14"/>
      <c r="AU220" s="14"/>
    </row>
    <row r="221" spans="7:47" ht="15">
      <c r="G221" s="475"/>
      <c r="H221" s="14"/>
      <c r="I221" s="14"/>
      <c r="J221" s="68"/>
      <c r="K221" s="14"/>
      <c r="L221" s="68"/>
      <c r="M221" s="14"/>
      <c r="N221" s="14"/>
      <c r="O221" s="14"/>
      <c r="P221" s="172"/>
      <c r="Q221" s="77"/>
      <c r="R221" s="77"/>
      <c r="S221" s="14"/>
      <c r="T221" s="14"/>
      <c r="U221" s="77"/>
      <c r="V221" s="77"/>
      <c r="W221" s="77"/>
      <c r="X221" s="77"/>
      <c r="Y221" s="14"/>
      <c r="Z221" s="77"/>
      <c r="AA221" s="77"/>
      <c r="AB221" s="77"/>
      <c r="AC221" s="77"/>
      <c r="AD221" s="14"/>
      <c r="AE221" s="14"/>
      <c r="AF221" s="77"/>
      <c r="AG221" s="68"/>
      <c r="AH221" s="14"/>
      <c r="AI221" s="14"/>
      <c r="AJ221" s="68"/>
      <c r="AK221" s="14"/>
      <c r="AL221" s="14"/>
      <c r="AM221" s="68"/>
      <c r="AN221" s="68"/>
      <c r="AO221" s="68"/>
      <c r="AP221" s="14"/>
      <c r="AQ221" s="14"/>
      <c r="AR221" s="14"/>
      <c r="AS221" s="14"/>
      <c r="AT221" s="14"/>
      <c r="AU221" s="14"/>
    </row>
    <row r="222" spans="7:47" ht="15">
      <c r="G222" s="475"/>
      <c r="H222" s="14"/>
      <c r="I222" s="14"/>
      <c r="J222" s="68"/>
      <c r="K222" s="14"/>
      <c r="L222" s="68"/>
      <c r="M222" s="14"/>
      <c r="N222" s="14"/>
      <c r="O222" s="14"/>
      <c r="P222" s="172"/>
      <c r="Q222" s="77"/>
      <c r="R222" s="77"/>
      <c r="S222" s="14"/>
      <c r="T222" s="14"/>
      <c r="U222" s="77"/>
      <c r="V222" s="77"/>
      <c r="W222" s="77"/>
      <c r="X222" s="77"/>
      <c r="Y222" s="14"/>
      <c r="Z222" s="77"/>
      <c r="AA222" s="77"/>
      <c r="AB222" s="77"/>
      <c r="AC222" s="77"/>
      <c r="AD222" s="14"/>
      <c r="AE222" s="14"/>
      <c r="AF222" s="77"/>
      <c r="AG222" s="68"/>
      <c r="AH222" s="14"/>
      <c r="AI222" s="14"/>
      <c r="AJ222" s="68"/>
      <c r="AK222" s="14"/>
      <c r="AL222" s="14"/>
      <c r="AM222" s="68"/>
      <c r="AN222" s="68"/>
      <c r="AO222" s="68"/>
      <c r="AP222" s="14"/>
      <c r="AQ222" s="14"/>
      <c r="AR222" s="14"/>
      <c r="AS222" s="14"/>
      <c r="AT222" s="14"/>
      <c r="AU222" s="14"/>
    </row>
    <row r="223" spans="7:47" ht="15">
      <c r="G223" s="475"/>
      <c r="H223" s="14"/>
      <c r="I223" s="14"/>
      <c r="J223" s="68"/>
      <c r="K223" s="14"/>
      <c r="L223" s="68"/>
      <c r="M223" s="14"/>
      <c r="N223" s="14"/>
      <c r="O223" s="14"/>
      <c r="P223" s="172"/>
      <c r="Q223" s="77"/>
      <c r="R223" s="77"/>
      <c r="S223" s="14"/>
      <c r="T223" s="14"/>
      <c r="U223" s="77"/>
      <c r="V223" s="77"/>
      <c r="W223" s="77"/>
      <c r="X223" s="77"/>
      <c r="Y223" s="14"/>
      <c r="Z223" s="77"/>
      <c r="AA223" s="77"/>
      <c r="AB223" s="77"/>
      <c r="AC223" s="77"/>
      <c r="AD223" s="14"/>
      <c r="AE223" s="14"/>
      <c r="AF223" s="77"/>
      <c r="AG223" s="68"/>
      <c r="AH223" s="14"/>
      <c r="AI223" s="14"/>
      <c r="AJ223" s="68"/>
      <c r="AK223" s="14"/>
      <c r="AL223" s="14"/>
      <c r="AM223" s="68"/>
      <c r="AN223" s="68"/>
      <c r="AO223" s="68"/>
      <c r="AP223" s="14"/>
      <c r="AQ223" s="14"/>
      <c r="AR223" s="14"/>
      <c r="AS223" s="14"/>
      <c r="AT223" s="14"/>
      <c r="AU223" s="14"/>
    </row>
    <row r="224" spans="7:47" ht="15">
      <c r="G224" s="475"/>
      <c r="H224" s="14"/>
      <c r="I224" s="14"/>
      <c r="J224" s="68"/>
      <c r="K224" s="14"/>
      <c r="L224" s="68"/>
      <c r="M224" s="14"/>
      <c r="N224" s="14"/>
      <c r="O224" s="14"/>
      <c r="P224" s="172"/>
      <c r="Q224" s="77"/>
      <c r="R224" s="77"/>
      <c r="S224" s="14"/>
      <c r="T224" s="14"/>
      <c r="U224" s="77"/>
      <c r="V224" s="77"/>
      <c r="W224" s="77"/>
      <c r="X224" s="77"/>
      <c r="Y224" s="14"/>
      <c r="Z224" s="77"/>
      <c r="AA224" s="77"/>
      <c r="AB224" s="77"/>
      <c r="AC224" s="77"/>
      <c r="AD224" s="14"/>
      <c r="AE224" s="14"/>
      <c r="AF224" s="77"/>
      <c r="AG224" s="68"/>
      <c r="AH224" s="14"/>
      <c r="AI224" s="14"/>
      <c r="AJ224" s="68"/>
      <c r="AK224" s="14"/>
      <c r="AL224" s="14"/>
      <c r="AM224" s="68"/>
      <c r="AN224" s="68"/>
      <c r="AO224" s="68"/>
      <c r="AP224" s="14"/>
      <c r="AQ224" s="14"/>
      <c r="AR224" s="14"/>
      <c r="AS224" s="14"/>
      <c r="AT224" s="14"/>
      <c r="AU224" s="14"/>
    </row>
    <row r="225" spans="7:47" ht="15">
      <c r="G225" s="475"/>
      <c r="H225" s="14"/>
      <c r="I225" s="14"/>
      <c r="J225" s="68"/>
      <c r="K225" s="14"/>
      <c r="L225" s="68"/>
      <c r="M225" s="14"/>
      <c r="N225" s="14"/>
      <c r="O225" s="14"/>
      <c r="P225" s="172"/>
      <c r="Q225" s="77"/>
      <c r="R225" s="77"/>
      <c r="S225" s="14"/>
      <c r="T225" s="14"/>
      <c r="U225" s="77"/>
      <c r="V225" s="77"/>
      <c r="W225" s="77"/>
      <c r="X225" s="77"/>
      <c r="Y225" s="14"/>
      <c r="Z225" s="77"/>
      <c r="AA225" s="77"/>
      <c r="AB225" s="77"/>
      <c r="AC225" s="77"/>
      <c r="AD225" s="14"/>
      <c r="AE225" s="14"/>
      <c r="AF225" s="77"/>
      <c r="AG225" s="68"/>
      <c r="AH225" s="14"/>
      <c r="AI225" s="14"/>
      <c r="AJ225" s="68"/>
      <c r="AK225" s="14"/>
      <c r="AL225" s="14"/>
      <c r="AM225" s="68"/>
      <c r="AN225" s="68"/>
      <c r="AO225" s="68"/>
      <c r="AP225" s="14"/>
      <c r="AQ225" s="14"/>
      <c r="AR225" s="14"/>
      <c r="AS225" s="14"/>
      <c r="AT225" s="14"/>
      <c r="AU225" s="14"/>
    </row>
    <row r="226" spans="7:47" ht="15">
      <c r="G226" s="475"/>
      <c r="H226" s="14"/>
      <c r="I226" s="14"/>
      <c r="J226" s="68"/>
      <c r="K226" s="14"/>
      <c r="L226" s="68"/>
      <c r="M226" s="14"/>
      <c r="N226" s="14"/>
      <c r="O226" s="14"/>
      <c r="P226" s="172"/>
      <c r="Q226" s="77"/>
      <c r="R226" s="77"/>
      <c r="S226" s="14"/>
      <c r="T226" s="14"/>
      <c r="U226" s="77"/>
      <c r="V226" s="77"/>
      <c r="W226" s="77"/>
      <c r="X226" s="77"/>
      <c r="Y226" s="14"/>
      <c r="Z226" s="77"/>
      <c r="AA226" s="77"/>
      <c r="AB226" s="77"/>
      <c r="AC226" s="77"/>
      <c r="AD226" s="14"/>
      <c r="AE226" s="14"/>
      <c r="AF226" s="77"/>
      <c r="AG226" s="68"/>
      <c r="AH226" s="14"/>
      <c r="AI226" s="14"/>
      <c r="AJ226" s="68"/>
      <c r="AK226" s="14"/>
      <c r="AL226" s="14"/>
      <c r="AM226" s="68"/>
      <c r="AN226" s="68"/>
      <c r="AO226" s="68"/>
      <c r="AP226" s="14"/>
      <c r="AQ226" s="14"/>
      <c r="AR226" s="14"/>
      <c r="AS226" s="14"/>
      <c r="AT226" s="14"/>
      <c r="AU226" s="14"/>
    </row>
    <row r="227" spans="7:47" ht="15">
      <c r="G227" s="475"/>
      <c r="H227" s="14"/>
      <c r="I227" s="14"/>
      <c r="J227" s="68"/>
      <c r="K227" s="14"/>
      <c r="L227" s="68"/>
      <c r="M227" s="14"/>
      <c r="N227" s="14"/>
      <c r="O227" s="14"/>
      <c r="P227" s="172"/>
      <c r="Q227" s="77"/>
      <c r="R227" s="77"/>
      <c r="S227" s="14"/>
      <c r="T227" s="14"/>
      <c r="U227" s="77"/>
      <c r="V227" s="77"/>
      <c r="W227" s="77"/>
      <c r="X227" s="77"/>
      <c r="Y227" s="14"/>
      <c r="Z227" s="77"/>
      <c r="AA227" s="77"/>
      <c r="AB227" s="77"/>
      <c r="AC227" s="77"/>
      <c r="AD227" s="14"/>
      <c r="AE227" s="14"/>
      <c r="AF227" s="77"/>
      <c r="AG227" s="68"/>
      <c r="AH227" s="14"/>
      <c r="AI227" s="14"/>
      <c r="AJ227" s="68"/>
      <c r="AK227" s="14"/>
      <c r="AL227" s="14"/>
      <c r="AM227" s="68"/>
      <c r="AN227" s="68"/>
      <c r="AO227" s="68"/>
      <c r="AP227" s="14"/>
      <c r="AQ227" s="14"/>
      <c r="AR227" s="14"/>
      <c r="AS227" s="14"/>
      <c r="AT227" s="14"/>
      <c r="AU227" s="14"/>
    </row>
    <row r="228" spans="7:47" ht="15">
      <c r="G228" s="475"/>
      <c r="H228" s="14"/>
      <c r="I228" s="14"/>
      <c r="J228" s="68"/>
      <c r="K228" s="14"/>
      <c r="L228" s="68"/>
      <c r="M228" s="14"/>
      <c r="N228" s="14"/>
      <c r="O228" s="14"/>
      <c r="P228" s="172"/>
      <c r="Q228" s="77"/>
      <c r="R228" s="77"/>
      <c r="S228" s="14"/>
      <c r="T228" s="14"/>
      <c r="U228" s="77"/>
      <c r="V228" s="77"/>
      <c r="W228" s="77"/>
      <c r="X228" s="77"/>
      <c r="Y228" s="14"/>
      <c r="Z228" s="77"/>
      <c r="AA228" s="77"/>
      <c r="AB228" s="77"/>
      <c r="AC228" s="77"/>
      <c r="AD228" s="14"/>
      <c r="AE228" s="14"/>
      <c r="AF228" s="77"/>
      <c r="AG228" s="68"/>
      <c r="AH228" s="14"/>
      <c r="AI228" s="14"/>
      <c r="AJ228" s="68"/>
      <c r="AK228" s="14"/>
      <c r="AL228" s="14"/>
      <c r="AM228" s="68"/>
      <c r="AN228" s="68"/>
      <c r="AO228" s="68"/>
      <c r="AP228" s="14"/>
      <c r="AQ228" s="14"/>
      <c r="AR228" s="14"/>
      <c r="AS228" s="14"/>
      <c r="AT228" s="14"/>
      <c r="AU228" s="14"/>
    </row>
    <row r="229" spans="7:47" ht="15">
      <c r="G229" s="475"/>
      <c r="H229" s="14"/>
      <c r="I229" s="14"/>
      <c r="J229" s="68"/>
      <c r="K229" s="14"/>
      <c r="L229" s="68"/>
      <c r="M229" s="14"/>
      <c r="N229" s="14"/>
      <c r="O229" s="14"/>
      <c r="P229" s="172"/>
      <c r="Q229" s="77"/>
      <c r="R229" s="77"/>
      <c r="S229" s="14"/>
      <c r="T229" s="14"/>
      <c r="U229" s="77"/>
      <c r="V229" s="77"/>
      <c r="W229" s="77"/>
      <c r="X229" s="77"/>
      <c r="Y229" s="14"/>
      <c r="Z229" s="77"/>
      <c r="AA229" s="77"/>
      <c r="AB229" s="77"/>
      <c r="AC229" s="77"/>
      <c r="AD229" s="14"/>
      <c r="AE229" s="14"/>
      <c r="AF229" s="77"/>
      <c r="AG229" s="68"/>
      <c r="AH229" s="14"/>
      <c r="AI229" s="14"/>
      <c r="AJ229" s="68"/>
      <c r="AK229" s="14"/>
      <c r="AL229" s="14"/>
      <c r="AM229" s="68"/>
      <c r="AN229" s="68"/>
      <c r="AO229" s="68"/>
      <c r="AP229" s="14"/>
      <c r="AQ229" s="14"/>
      <c r="AR229" s="14"/>
      <c r="AS229" s="14"/>
      <c r="AT229" s="14"/>
      <c r="AU229" s="14"/>
    </row>
    <row r="230" spans="7:47" ht="15">
      <c r="G230" s="475"/>
      <c r="H230" s="14"/>
      <c r="I230" s="14"/>
      <c r="J230" s="68"/>
      <c r="K230" s="14"/>
      <c r="L230" s="68"/>
      <c r="M230" s="14"/>
      <c r="N230" s="14"/>
      <c r="O230" s="14"/>
      <c r="P230" s="172"/>
      <c r="Q230" s="77"/>
      <c r="R230" s="77"/>
      <c r="S230" s="14"/>
      <c r="T230" s="14"/>
      <c r="U230" s="77"/>
      <c r="V230" s="77"/>
      <c r="W230" s="77"/>
      <c r="X230" s="77"/>
      <c r="Y230" s="14"/>
      <c r="Z230" s="77"/>
      <c r="AA230" s="77"/>
      <c r="AB230" s="77"/>
      <c r="AC230" s="77"/>
      <c r="AD230" s="14"/>
      <c r="AE230" s="14"/>
      <c r="AF230" s="77"/>
      <c r="AG230" s="68"/>
      <c r="AH230" s="14"/>
      <c r="AI230" s="14"/>
      <c r="AJ230" s="68"/>
      <c r="AK230" s="14"/>
      <c r="AL230" s="14"/>
      <c r="AM230" s="68"/>
      <c r="AN230" s="68"/>
      <c r="AO230" s="68"/>
      <c r="AP230" s="14"/>
      <c r="AQ230" s="14"/>
      <c r="AR230" s="14"/>
      <c r="AS230" s="14"/>
      <c r="AT230" s="14"/>
      <c r="AU230" s="14"/>
    </row>
    <row r="231" spans="7:47" ht="15">
      <c r="G231" s="475"/>
      <c r="H231" s="14"/>
      <c r="I231" s="14"/>
      <c r="J231" s="68"/>
      <c r="K231" s="14"/>
      <c r="L231" s="68"/>
      <c r="M231" s="14"/>
      <c r="N231" s="14"/>
      <c r="O231" s="14"/>
      <c r="P231" s="172"/>
      <c r="Q231" s="77"/>
      <c r="R231" s="77"/>
      <c r="S231" s="14"/>
      <c r="T231" s="14"/>
      <c r="U231" s="77"/>
      <c r="V231" s="77"/>
      <c r="W231" s="77"/>
      <c r="X231" s="77"/>
      <c r="Y231" s="14"/>
      <c r="Z231" s="77"/>
      <c r="AA231" s="77"/>
      <c r="AB231" s="77"/>
      <c r="AC231" s="77"/>
      <c r="AD231" s="14"/>
      <c r="AE231" s="14"/>
      <c r="AF231" s="77"/>
      <c r="AG231" s="68"/>
      <c r="AH231" s="14"/>
      <c r="AI231" s="14"/>
      <c r="AJ231" s="68"/>
      <c r="AK231" s="14"/>
      <c r="AL231" s="14"/>
      <c r="AM231" s="68"/>
      <c r="AN231" s="68"/>
      <c r="AO231" s="68"/>
      <c r="AP231" s="14"/>
      <c r="AQ231" s="14"/>
      <c r="AR231" s="14"/>
      <c r="AS231" s="14"/>
      <c r="AT231" s="14"/>
      <c r="AU231" s="14"/>
    </row>
    <row r="232" spans="7:47" ht="15">
      <c r="G232" s="475"/>
      <c r="H232" s="14"/>
      <c r="I232" s="14"/>
      <c r="J232" s="68"/>
      <c r="K232" s="14"/>
      <c r="L232" s="68"/>
      <c r="M232" s="14"/>
      <c r="N232" s="14"/>
      <c r="O232" s="14"/>
      <c r="P232" s="172"/>
      <c r="Q232" s="77"/>
      <c r="R232" s="77"/>
      <c r="S232" s="14"/>
      <c r="T232" s="14"/>
      <c r="U232" s="77"/>
      <c r="V232" s="77"/>
      <c r="W232" s="77"/>
      <c r="X232" s="77"/>
      <c r="Y232" s="14"/>
      <c r="Z232" s="77"/>
      <c r="AA232" s="77"/>
      <c r="AB232" s="77"/>
      <c r="AC232" s="77"/>
      <c r="AD232" s="14"/>
      <c r="AE232" s="14"/>
      <c r="AF232" s="77"/>
      <c r="AG232" s="68"/>
      <c r="AH232" s="14"/>
      <c r="AI232" s="14"/>
      <c r="AJ232" s="68"/>
      <c r="AK232" s="14"/>
      <c r="AL232" s="14"/>
      <c r="AM232" s="68"/>
      <c r="AN232" s="68"/>
      <c r="AO232" s="68"/>
      <c r="AP232" s="14"/>
      <c r="AQ232" s="14"/>
      <c r="AR232" s="14"/>
      <c r="AS232" s="14"/>
      <c r="AT232" s="14"/>
      <c r="AU232" s="14"/>
    </row>
    <row r="233" spans="7:47" ht="15">
      <c r="G233" s="475"/>
      <c r="H233" s="14"/>
      <c r="I233" s="14"/>
      <c r="J233" s="68"/>
      <c r="K233" s="14"/>
      <c r="L233" s="68"/>
      <c r="M233" s="14"/>
      <c r="N233" s="14"/>
      <c r="O233" s="14"/>
      <c r="P233" s="172"/>
      <c r="Q233" s="77"/>
      <c r="R233" s="77"/>
      <c r="S233" s="14"/>
      <c r="T233" s="14"/>
      <c r="U233" s="77"/>
      <c r="V233" s="77"/>
      <c r="W233" s="77"/>
      <c r="X233" s="77"/>
      <c r="Y233" s="14"/>
      <c r="Z233" s="77"/>
      <c r="AA233" s="77"/>
      <c r="AB233" s="77"/>
      <c r="AC233" s="77"/>
      <c r="AD233" s="14"/>
      <c r="AE233" s="14"/>
      <c r="AF233" s="77"/>
      <c r="AG233" s="68"/>
      <c r="AH233" s="14"/>
      <c r="AI233" s="14"/>
      <c r="AJ233" s="68"/>
      <c r="AK233" s="14"/>
      <c r="AL233" s="14"/>
      <c r="AM233" s="68"/>
      <c r="AN233" s="68"/>
      <c r="AO233" s="68"/>
      <c r="AP233" s="14"/>
      <c r="AQ233" s="14"/>
      <c r="AR233" s="14"/>
      <c r="AS233" s="14"/>
      <c r="AT233" s="14"/>
      <c r="AU233" s="14"/>
    </row>
    <row r="234" spans="7:47" ht="15">
      <c r="G234" s="475"/>
      <c r="H234" s="14"/>
      <c r="I234" s="14"/>
      <c r="J234" s="68"/>
      <c r="K234" s="14"/>
      <c r="L234" s="68"/>
      <c r="M234" s="14"/>
      <c r="N234" s="14"/>
      <c r="O234" s="14"/>
      <c r="P234" s="172"/>
      <c r="Q234" s="77"/>
      <c r="R234" s="77"/>
      <c r="S234" s="14"/>
      <c r="T234" s="14"/>
      <c r="U234" s="77"/>
      <c r="V234" s="77"/>
      <c r="W234" s="77"/>
      <c r="X234" s="77"/>
      <c r="Y234" s="14"/>
      <c r="Z234" s="77"/>
      <c r="AA234" s="77"/>
      <c r="AB234" s="77"/>
      <c r="AC234" s="77"/>
      <c r="AD234" s="14"/>
      <c r="AE234" s="14"/>
      <c r="AF234" s="77"/>
      <c r="AG234" s="68"/>
      <c r="AH234" s="14"/>
      <c r="AI234" s="14"/>
      <c r="AJ234" s="68"/>
      <c r="AK234" s="14"/>
      <c r="AL234" s="14"/>
      <c r="AM234" s="68"/>
      <c r="AN234" s="68"/>
      <c r="AO234" s="68"/>
      <c r="AP234" s="14"/>
      <c r="AQ234" s="14"/>
      <c r="AR234" s="14"/>
      <c r="AS234" s="14"/>
      <c r="AT234" s="14"/>
      <c r="AU234" s="14"/>
    </row>
    <row r="235" spans="7:47" ht="15">
      <c r="G235" s="475"/>
      <c r="H235" s="14"/>
      <c r="I235" s="14"/>
      <c r="J235" s="68"/>
      <c r="K235" s="14"/>
      <c r="L235" s="68"/>
      <c r="M235" s="14"/>
      <c r="N235" s="14"/>
      <c r="O235" s="14"/>
      <c r="P235" s="172"/>
      <c r="Q235" s="77"/>
      <c r="R235" s="77"/>
      <c r="S235" s="14"/>
      <c r="T235" s="14"/>
      <c r="U235" s="77"/>
      <c r="V235" s="77"/>
      <c r="W235" s="77"/>
      <c r="X235" s="77"/>
      <c r="Y235" s="14"/>
      <c r="Z235" s="77"/>
      <c r="AA235" s="77"/>
      <c r="AB235" s="77"/>
      <c r="AC235" s="77"/>
      <c r="AD235" s="14"/>
      <c r="AE235" s="14"/>
      <c r="AF235" s="77"/>
      <c r="AG235" s="68"/>
      <c r="AH235" s="14"/>
      <c r="AI235" s="14"/>
      <c r="AJ235" s="68"/>
      <c r="AK235" s="14"/>
      <c r="AL235" s="14"/>
      <c r="AM235" s="68"/>
      <c r="AN235" s="68"/>
      <c r="AO235" s="68"/>
      <c r="AP235" s="14"/>
      <c r="AQ235" s="14"/>
      <c r="AR235" s="14"/>
      <c r="AS235" s="14"/>
      <c r="AT235" s="14"/>
      <c r="AU235" s="14"/>
    </row>
    <row r="236" spans="7:47" ht="15">
      <c r="G236" s="475"/>
      <c r="H236" s="14"/>
      <c r="I236" s="14"/>
      <c r="J236" s="68"/>
      <c r="K236" s="14"/>
      <c r="L236" s="68"/>
      <c r="M236" s="14"/>
      <c r="N236" s="14"/>
      <c r="O236" s="14"/>
      <c r="P236" s="172"/>
      <c r="Q236" s="77"/>
      <c r="R236" s="77"/>
      <c r="S236" s="14"/>
      <c r="T236" s="14"/>
      <c r="U236" s="77"/>
      <c r="V236" s="77"/>
      <c r="W236" s="77"/>
      <c r="X236" s="77"/>
      <c r="Y236" s="14"/>
      <c r="Z236" s="77"/>
      <c r="AA236" s="77"/>
      <c r="AB236" s="77"/>
      <c r="AC236" s="77"/>
      <c r="AD236" s="14"/>
      <c r="AE236" s="14"/>
      <c r="AF236" s="77"/>
      <c r="AG236" s="68"/>
      <c r="AH236" s="14"/>
      <c r="AI236" s="14"/>
      <c r="AJ236" s="68"/>
      <c r="AK236" s="14"/>
      <c r="AL236" s="14"/>
      <c r="AM236" s="68"/>
      <c r="AN236" s="68"/>
      <c r="AO236" s="68"/>
      <c r="AP236" s="14"/>
      <c r="AQ236" s="14"/>
      <c r="AR236" s="14"/>
      <c r="AS236" s="14"/>
      <c r="AT236" s="14"/>
      <c r="AU236" s="14"/>
    </row>
    <row r="237" spans="7:47" ht="15">
      <c r="G237" s="475"/>
      <c r="H237" s="14"/>
      <c r="I237" s="14"/>
      <c r="J237" s="68"/>
      <c r="K237" s="14"/>
      <c r="L237" s="68"/>
      <c r="M237" s="14"/>
      <c r="N237" s="14"/>
      <c r="O237" s="14"/>
      <c r="P237" s="172"/>
      <c r="Q237" s="77"/>
      <c r="R237" s="77"/>
      <c r="S237" s="14"/>
      <c r="T237" s="14"/>
      <c r="U237" s="77"/>
      <c r="V237" s="77"/>
      <c r="W237" s="77"/>
      <c r="X237" s="77"/>
      <c r="Y237" s="14"/>
      <c r="Z237" s="77"/>
      <c r="AA237" s="77"/>
      <c r="AB237" s="77"/>
      <c r="AC237" s="77"/>
      <c r="AD237" s="14"/>
      <c r="AE237" s="14"/>
      <c r="AF237" s="77"/>
      <c r="AG237" s="68"/>
      <c r="AH237" s="14"/>
      <c r="AI237" s="14"/>
      <c r="AJ237" s="68"/>
      <c r="AK237" s="14"/>
      <c r="AL237" s="14"/>
      <c r="AM237" s="68"/>
      <c r="AN237" s="68"/>
      <c r="AO237" s="68"/>
      <c r="AP237" s="14"/>
      <c r="AQ237" s="14"/>
      <c r="AR237" s="14"/>
      <c r="AS237" s="14"/>
      <c r="AT237" s="14"/>
      <c r="AU237" s="14"/>
    </row>
    <row r="238" spans="7:47" ht="15">
      <c r="G238" s="475"/>
      <c r="H238" s="14"/>
      <c r="I238" s="14"/>
      <c r="J238" s="68"/>
      <c r="K238" s="14"/>
      <c r="L238" s="68"/>
      <c r="M238" s="14"/>
      <c r="N238" s="14"/>
      <c r="O238" s="14"/>
      <c r="P238" s="172"/>
      <c r="Q238" s="77"/>
      <c r="R238" s="77"/>
      <c r="S238" s="14"/>
      <c r="T238" s="14"/>
      <c r="U238" s="77"/>
      <c r="V238" s="77"/>
      <c r="W238" s="77"/>
      <c r="X238" s="77"/>
      <c r="Y238" s="14"/>
      <c r="Z238" s="77"/>
      <c r="AA238" s="77"/>
      <c r="AB238" s="77"/>
      <c r="AC238" s="77"/>
      <c r="AD238" s="14"/>
      <c r="AE238" s="14"/>
      <c r="AF238" s="77"/>
      <c r="AG238" s="68"/>
      <c r="AH238" s="14"/>
      <c r="AI238" s="14"/>
      <c r="AJ238" s="68"/>
      <c r="AK238" s="14"/>
      <c r="AL238" s="14"/>
      <c r="AM238" s="68"/>
      <c r="AN238" s="68"/>
      <c r="AO238" s="68"/>
      <c r="AP238" s="14"/>
      <c r="AQ238" s="14"/>
      <c r="AR238" s="14"/>
      <c r="AS238" s="14"/>
      <c r="AT238" s="14"/>
      <c r="AU238" s="14"/>
    </row>
    <row r="239" spans="7:47" ht="15">
      <c r="G239" s="475"/>
      <c r="H239" s="14"/>
      <c r="I239" s="14"/>
      <c r="J239" s="68"/>
      <c r="K239" s="14"/>
      <c r="L239" s="68"/>
      <c r="M239" s="14"/>
      <c r="N239" s="14"/>
      <c r="O239" s="14"/>
      <c r="P239" s="172"/>
      <c r="Q239" s="77"/>
      <c r="R239" s="77"/>
      <c r="S239" s="14"/>
      <c r="T239" s="14"/>
      <c r="U239" s="77"/>
      <c r="V239" s="77"/>
      <c r="W239" s="77"/>
      <c r="X239" s="77"/>
      <c r="Y239" s="14"/>
      <c r="Z239" s="77"/>
      <c r="AA239" s="77"/>
      <c r="AB239" s="77"/>
      <c r="AC239" s="77"/>
      <c r="AD239" s="14"/>
      <c r="AE239" s="14"/>
      <c r="AF239" s="77"/>
      <c r="AG239" s="68"/>
      <c r="AH239" s="14"/>
      <c r="AI239" s="14"/>
      <c r="AJ239" s="68"/>
      <c r="AK239" s="14"/>
      <c r="AL239" s="14"/>
      <c r="AM239" s="68"/>
      <c r="AN239" s="68"/>
      <c r="AO239" s="68"/>
      <c r="AP239" s="14"/>
      <c r="AQ239" s="14"/>
      <c r="AR239" s="14"/>
      <c r="AS239" s="14"/>
      <c r="AT239" s="14"/>
      <c r="AU239" s="14"/>
    </row>
    <row r="240" spans="7:47" ht="15">
      <c r="G240" s="475"/>
      <c r="H240" s="14"/>
      <c r="I240" s="14"/>
      <c r="J240" s="68"/>
      <c r="K240" s="14"/>
      <c r="L240" s="68"/>
      <c r="M240" s="14"/>
      <c r="N240" s="14"/>
      <c r="O240" s="14"/>
      <c r="P240" s="172"/>
      <c r="Q240" s="77"/>
      <c r="R240" s="77"/>
      <c r="S240" s="14"/>
      <c r="T240" s="14"/>
      <c r="U240" s="77"/>
      <c r="V240" s="77"/>
      <c r="W240" s="77"/>
      <c r="X240" s="77"/>
      <c r="Y240" s="14"/>
      <c r="Z240" s="77"/>
      <c r="AA240" s="77"/>
      <c r="AB240" s="77"/>
      <c r="AC240" s="77"/>
      <c r="AD240" s="14"/>
      <c r="AE240" s="14"/>
      <c r="AF240" s="77"/>
      <c r="AG240" s="68"/>
      <c r="AH240" s="14"/>
      <c r="AI240" s="14"/>
      <c r="AJ240" s="68"/>
      <c r="AK240" s="14"/>
      <c r="AL240" s="14"/>
      <c r="AM240" s="68"/>
      <c r="AN240" s="68"/>
      <c r="AO240" s="68"/>
      <c r="AP240" s="14"/>
      <c r="AQ240" s="14"/>
      <c r="AR240" s="14"/>
      <c r="AS240" s="14"/>
      <c r="AT240" s="14"/>
      <c r="AU240" s="14"/>
    </row>
    <row r="241" spans="7:47" ht="15">
      <c r="G241" s="475"/>
      <c r="H241" s="14"/>
      <c r="I241" s="14"/>
      <c r="J241" s="68"/>
      <c r="K241" s="14"/>
      <c r="L241" s="68"/>
      <c r="M241" s="14"/>
      <c r="N241" s="14"/>
      <c r="O241" s="14"/>
      <c r="P241" s="172"/>
      <c r="Q241" s="77"/>
      <c r="R241" s="77"/>
      <c r="S241" s="14"/>
      <c r="T241" s="14"/>
      <c r="U241" s="77"/>
      <c r="V241" s="77"/>
      <c r="W241" s="77"/>
      <c r="X241" s="77"/>
      <c r="Y241" s="14"/>
      <c r="Z241" s="77"/>
      <c r="AA241" s="77"/>
      <c r="AB241" s="77"/>
      <c r="AC241" s="77"/>
      <c r="AD241" s="14"/>
      <c r="AE241" s="14"/>
      <c r="AF241" s="77"/>
      <c r="AG241" s="68"/>
      <c r="AH241" s="14"/>
      <c r="AI241" s="14"/>
      <c r="AJ241" s="68"/>
      <c r="AK241" s="14"/>
      <c r="AL241" s="14"/>
      <c r="AM241" s="68"/>
      <c r="AN241" s="68"/>
      <c r="AO241" s="68"/>
      <c r="AP241" s="14"/>
      <c r="AQ241" s="14"/>
      <c r="AR241" s="14"/>
      <c r="AS241" s="14"/>
      <c r="AT241" s="14"/>
      <c r="AU241" s="14"/>
    </row>
    <row r="242" spans="7:47" ht="15">
      <c r="G242" s="475"/>
      <c r="H242" s="14"/>
      <c r="I242" s="14"/>
      <c r="J242" s="68"/>
      <c r="K242" s="14"/>
      <c r="L242" s="68"/>
      <c r="M242" s="14"/>
      <c r="N242" s="14"/>
      <c r="O242" s="14"/>
      <c r="P242" s="172"/>
      <c r="Q242" s="77"/>
      <c r="R242" s="77"/>
      <c r="S242" s="14"/>
      <c r="T242" s="14"/>
      <c r="U242" s="77"/>
      <c r="V242" s="77"/>
      <c r="W242" s="77"/>
      <c r="X242" s="77"/>
      <c r="Y242" s="14"/>
      <c r="Z242" s="77"/>
      <c r="AA242" s="77"/>
      <c r="AB242" s="77"/>
      <c r="AC242" s="77"/>
      <c r="AD242" s="14"/>
      <c r="AE242" s="14"/>
      <c r="AF242" s="77"/>
      <c r="AG242" s="68"/>
      <c r="AH242" s="14"/>
      <c r="AI242" s="14"/>
      <c r="AJ242" s="68"/>
      <c r="AK242" s="14"/>
      <c r="AL242" s="14"/>
      <c r="AM242" s="68"/>
      <c r="AN242" s="68"/>
      <c r="AO242" s="68"/>
      <c r="AP242" s="14"/>
      <c r="AQ242" s="14"/>
      <c r="AR242" s="14"/>
      <c r="AS242" s="14"/>
      <c r="AT242" s="14"/>
      <c r="AU242" s="14"/>
    </row>
    <row r="243" spans="7:47" ht="15">
      <c r="G243" s="475"/>
      <c r="H243" s="14"/>
      <c r="I243" s="14"/>
      <c r="J243" s="68"/>
      <c r="K243" s="14"/>
      <c r="L243" s="68"/>
      <c r="M243" s="14"/>
      <c r="N243" s="14"/>
      <c r="O243" s="14"/>
      <c r="P243" s="172"/>
      <c r="Q243" s="77"/>
      <c r="R243" s="77"/>
      <c r="S243" s="14"/>
      <c r="T243" s="14"/>
      <c r="U243" s="77"/>
      <c r="V243" s="77"/>
      <c r="W243" s="77"/>
      <c r="X243" s="77"/>
      <c r="Y243" s="14"/>
      <c r="Z243" s="77"/>
      <c r="AA243" s="77"/>
      <c r="AB243" s="77"/>
      <c r="AC243" s="77"/>
      <c r="AD243" s="14"/>
      <c r="AE243" s="14"/>
      <c r="AF243" s="77"/>
      <c r="AG243" s="68"/>
      <c r="AH243" s="14"/>
      <c r="AI243" s="14"/>
      <c r="AJ243" s="68"/>
      <c r="AK243" s="14"/>
      <c r="AL243" s="14"/>
      <c r="AM243" s="68"/>
      <c r="AN243" s="68"/>
      <c r="AO243" s="68"/>
      <c r="AP243" s="14"/>
      <c r="AQ243" s="14"/>
      <c r="AR243" s="14"/>
      <c r="AS243" s="14"/>
      <c r="AT243" s="14"/>
      <c r="AU243" s="14"/>
    </row>
    <row r="244" spans="7:47" ht="15">
      <c r="G244" s="475"/>
      <c r="H244" s="14"/>
      <c r="I244" s="14"/>
      <c r="J244" s="68"/>
      <c r="K244" s="14"/>
      <c r="L244" s="68"/>
      <c r="M244" s="14"/>
      <c r="N244" s="14"/>
      <c r="O244" s="14"/>
      <c r="P244" s="172"/>
      <c r="Q244" s="77"/>
      <c r="R244" s="77"/>
      <c r="S244" s="14"/>
      <c r="T244" s="14"/>
      <c r="U244" s="77"/>
      <c r="V244" s="77"/>
      <c r="W244" s="77"/>
      <c r="X244" s="77"/>
      <c r="Y244" s="14"/>
      <c r="Z244" s="77"/>
      <c r="AA244" s="77"/>
      <c r="AB244" s="77"/>
      <c r="AC244" s="77"/>
      <c r="AD244" s="14"/>
      <c r="AE244" s="14"/>
      <c r="AF244" s="77"/>
      <c r="AG244" s="68"/>
      <c r="AH244" s="14"/>
      <c r="AI244" s="14"/>
      <c r="AJ244" s="68"/>
      <c r="AK244" s="14"/>
      <c r="AL244" s="14"/>
      <c r="AM244" s="68"/>
      <c r="AN244" s="68"/>
      <c r="AO244" s="68"/>
      <c r="AP244" s="14"/>
      <c r="AQ244" s="14"/>
      <c r="AR244" s="14"/>
      <c r="AS244" s="14"/>
      <c r="AT244" s="14"/>
      <c r="AU244" s="14"/>
    </row>
    <row r="245" spans="7:47" ht="15">
      <c r="G245" s="475"/>
      <c r="H245" s="14"/>
      <c r="I245" s="14"/>
      <c r="J245" s="68"/>
      <c r="K245" s="14"/>
      <c r="L245" s="68"/>
      <c r="M245" s="14"/>
      <c r="N245" s="14"/>
      <c r="O245" s="14"/>
      <c r="P245" s="172"/>
      <c r="Q245" s="77"/>
      <c r="R245" s="77"/>
      <c r="S245" s="14"/>
      <c r="T245" s="14"/>
      <c r="U245" s="77"/>
      <c r="V245" s="77"/>
      <c r="W245" s="77"/>
      <c r="X245" s="77"/>
      <c r="Y245" s="14"/>
      <c r="Z245" s="77"/>
      <c r="AA245" s="77"/>
      <c r="AB245" s="77"/>
      <c r="AC245" s="77"/>
      <c r="AD245" s="14"/>
      <c r="AE245" s="14"/>
      <c r="AF245" s="77"/>
      <c r="AG245" s="68"/>
      <c r="AH245" s="14"/>
      <c r="AI245" s="14"/>
      <c r="AJ245" s="68"/>
      <c r="AK245" s="14"/>
      <c r="AL245" s="14"/>
      <c r="AM245" s="68"/>
      <c r="AN245" s="68"/>
      <c r="AO245" s="68"/>
      <c r="AP245" s="14"/>
      <c r="AQ245" s="14"/>
      <c r="AR245" s="14"/>
      <c r="AS245" s="14"/>
      <c r="AT245" s="14"/>
      <c r="AU245" s="14"/>
    </row>
    <row r="246" spans="7:47" ht="15">
      <c r="G246" s="475"/>
      <c r="H246" s="14"/>
      <c r="I246" s="14"/>
      <c r="J246" s="68"/>
      <c r="K246" s="14"/>
      <c r="L246" s="68"/>
      <c r="M246" s="14"/>
      <c r="N246" s="14"/>
      <c r="O246" s="14"/>
      <c r="P246" s="172"/>
      <c r="Q246" s="77"/>
      <c r="R246" s="77"/>
      <c r="S246" s="14"/>
      <c r="T246" s="14"/>
      <c r="U246" s="77"/>
      <c r="V246" s="77"/>
      <c r="W246" s="77"/>
      <c r="X246" s="77"/>
      <c r="Y246" s="14"/>
      <c r="Z246" s="77"/>
      <c r="AA246" s="77"/>
      <c r="AB246" s="77"/>
      <c r="AC246" s="77"/>
      <c r="AD246" s="14"/>
      <c r="AE246" s="14"/>
      <c r="AF246" s="77"/>
      <c r="AG246" s="68"/>
      <c r="AH246" s="14"/>
      <c r="AI246" s="14"/>
      <c r="AJ246" s="68"/>
      <c r="AK246" s="14"/>
      <c r="AL246" s="14"/>
      <c r="AM246" s="68"/>
      <c r="AN246" s="68"/>
      <c r="AO246" s="68"/>
      <c r="AP246" s="14"/>
      <c r="AQ246" s="14"/>
      <c r="AR246" s="14"/>
      <c r="AS246" s="14"/>
      <c r="AT246" s="14"/>
      <c r="AU246" s="14"/>
    </row>
    <row r="247" spans="7:47" ht="15">
      <c r="G247" s="475"/>
      <c r="H247" s="14"/>
      <c r="I247" s="14"/>
      <c r="J247" s="68"/>
      <c r="K247" s="14"/>
      <c r="L247" s="68"/>
      <c r="M247" s="14"/>
      <c r="N247" s="14"/>
      <c r="O247" s="14"/>
      <c r="P247" s="172"/>
      <c r="Q247" s="77"/>
      <c r="R247" s="77"/>
      <c r="S247" s="14"/>
      <c r="T247" s="14"/>
      <c r="U247" s="77"/>
      <c r="V247" s="77"/>
      <c r="W247" s="77"/>
      <c r="X247" s="77"/>
      <c r="Y247" s="14"/>
      <c r="Z247" s="77"/>
      <c r="AA247" s="77"/>
      <c r="AB247" s="77"/>
      <c r="AC247" s="77"/>
      <c r="AD247" s="14"/>
      <c r="AE247" s="14"/>
      <c r="AF247" s="77"/>
      <c r="AG247" s="68"/>
      <c r="AH247" s="14"/>
      <c r="AI247" s="14"/>
      <c r="AJ247" s="68"/>
      <c r="AK247" s="14"/>
      <c r="AL247" s="14"/>
      <c r="AM247" s="68"/>
      <c r="AN247" s="68"/>
      <c r="AO247" s="68"/>
      <c r="AP247" s="14"/>
      <c r="AQ247" s="14"/>
      <c r="AR247" s="14"/>
      <c r="AS247" s="14"/>
      <c r="AT247" s="14"/>
      <c r="AU247" s="14"/>
    </row>
    <row r="248" spans="7:47" ht="15">
      <c r="G248" s="475"/>
      <c r="H248" s="14"/>
      <c r="I248" s="14"/>
      <c r="J248" s="68"/>
      <c r="K248" s="14"/>
      <c r="L248" s="68"/>
      <c r="M248" s="14"/>
      <c r="N248" s="14"/>
      <c r="O248" s="14"/>
      <c r="P248" s="172"/>
      <c r="Q248" s="77"/>
      <c r="R248" s="77"/>
      <c r="S248" s="14"/>
      <c r="T248" s="14"/>
      <c r="U248" s="77"/>
      <c r="V248" s="77"/>
      <c r="W248" s="77"/>
      <c r="X248" s="77"/>
      <c r="Y248" s="14"/>
      <c r="Z248" s="77"/>
      <c r="AA248" s="77"/>
      <c r="AB248" s="77"/>
      <c r="AC248" s="77"/>
      <c r="AD248" s="14"/>
      <c r="AE248" s="14"/>
      <c r="AF248" s="77"/>
      <c r="AG248" s="68"/>
      <c r="AH248" s="14"/>
      <c r="AI248" s="14"/>
      <c r="AJ248" s="68"/>
      <c r="AK248" s="14"/>
      <c r="AL248" s="14"/>
      <c r="AM248" s="68"/>
      <c r="AN248" s="68"/>
      <c r="AO248" s="68"/>
      <c r="AP248" s="14"/>
      <c r="AQ248" s="14"/>
      <c r="AR248" s="14"/>
      <c r="AS248" s="14"/>
      <c r="AT248" s="14"/>
      <c r="AU248" s="14"/>
    </row>
    <row r="249" spans="7:47" ht="15">
      <c r="G249" s="475"/>
      <c r="H249" s="14"/>
      <c r="I249" s="14"/>
      <c r="J249" s="68"/>
      <c r="K249" s="14"/>
      <c r="L249" s="68"/>
      <c r="M249" s="14"/>
      <c r="N249" s="14"/>
      <c r="O249" s="14"/>
      <c r="P249" s="172"/>
      <c r="Q249" s="77"/>
      <c r="R249" s="77"/>
      <c r="S249" s="14"/>
      <c r="T249" s="14"/>
      <c r="U249" s="77"/>
      <c r="V249" s="77"/>
      <c r="W249" s="77"/>
      <c r="X249" s="77"/>
      <c r="Y249" s="14"/>
      <c r="Z249" s="77"/>
      <c r="AA249" s="77"/>
      <c r="AB249" s="77"/>
      <c r="AC249" s="77"/>
      <c r="AD249" s="14"/>
      <c r="AE249" s="14"/>
      <c r="AF249" s="77"/>
      <c r="AG249" s="68"/>
      <c r="AH249" s="14"/>
      <c r="AI249" s="14"/>
      <c r="AJ249" s="68"/>
      <c r="AK249" s="14"/>
      <c r="AL249" s="14"/>
      <c r="AM249" s="68"/>
      <c r="AN249" s="68"/>
      <c r="AO249" s="68"/>
      <c r="AP249" s="14"/>
      <c r="AQ249" s="14"/>
      <c r="AR249" s="14"/>
      <c r="AS249" s="14"/>
      <c r="AT249" s="14"/>
      <c r="AU249" s="14"/>
    </row>
    <row r="250" spans="7:47" ht="15">
      <c r="G250" s="475"/>
      <c r="H250" s="14"/>
      <c r="I250" s="14"/>
      <c r="J250" s="68"/>
      <c r="K250" s="14"/>
      <c r="L250" s="68"/>
      <c r="M250" s="14"/>
      <c r="N250" s="14"/>
      <c r="O250" s="14"/>
      <c r="P250" s="172"/>
      <c r="Q250" s="77"/>
      <c r="R250" s="77"/>
      <c r="S250" s="14"/>
      <c r="T250" s="14"/>
      <c r="U250" s="77"/>
      <c r="V250" s="77"/>
      <c r="W250" s="77"/>
      <c r="X250" s="77"/>
      <c r="Y250" s="14"/>
      <c r="Z250" s="77"/>
      <c r="AA250" s="77"/>
      <c r="AB250" s="77"/>
      <c r="AC250" s="77"/>
      <c r="AD250" s="14"/>
      <c r="AE250" s="14"/>
      <c r="AF250" s="77"/>
      <c r="AG250" s="68"/>
      <c r="AH250" s="14"/>
      <c r="AI250" s="14"/>
      <c r="AJ250" s="68"/>
      <c r="AK250" s="14"/>
      <c r="AL250" s="14"/>
      <c r="AM250" s="68"/>
      <c r="AN250" s="68"/>
      <c r="AO250" s="68"/>
      <c r="AP250" s="14"/>
      <c r="AQ250" s="14"/>
      <c r="AR250" s="14"/>
      <c r="AS250" s="14"/>
      <c r="AT250" s="14"/>
      <c r="AU250" s="14"/>
    </row>
    <row r="251" spans="7:47" ht="15">
      <c r="G251" s="475"/>
      <c r="H251" s="14"/>
      <c r="I251" s="14"/>
      <c r="J251" s="68"/>
      <c r="K251" s="14"/>
      <c r="L251" s="68"/>
      <c r="M251" s="14"/>
      <c r="N251" s="14"/>
      <c r="O251" s="14"/>
      <c r="P251" s="172"/>
      <c r="Q251" s="77"/>
      <c r="R251" s="77"/>
      <c r="S251" s="14"/>
      <c r="T251" s="14"/>
      <c r="U251" s="77"/>
      <c r="V251" s="77"/>
      <c r="W251" s="77"/>
      <c r="X251" s="77"/>
      <c r="Y251" s="14"/>
      <c r="Z251" s="77"/>
      <c r="AA251" s="77"/>
      <c r="AB251" s="77"/>
      <c r="AC251" s="77"/>
      <c r="AD251" s="14"/>
      <c r="AE251" s="14"/>
      <c r="AF251" s="77"/>
      <c r="AG251" s="68"/>
      <c r="AH251" s="14"/>
      <c r="AI251" s="14"/>
      <c r="AJ251" s="68"/>
      <c r="AK251" s="14"/>
      <c r="AL251" s="14"/>
      <c r="AM251" s="68"/>
      <c r="AN251" s="68"/>
      <c r="AO251" s="68"/>
      <c r="AP251" s="14"/>
      <c r="AQ251" s="14"/>
      <c r="AR251" s="14"/>
      <c r="AS251" s="14"/>
      <c r="AT251" s="14"/>
      <c r="AU251" s="14"/>
    </row>
    <row r="252" spans="7:47" ht="15">
      <c r="G252" s="475"/>
      <c r="H252" s="14"/>
      <c r="I252" s="14"/>
      <c r="J252" s="68"/>
      <c r="K252" s="14"/>
      <c r="L252" s="68"/>
      <c r="M252" s="14"/>
      <c r="N252" s="14"/>
      <c r="O252" s="14"/>
      <c r="P252" s="172"/>
      <c r="Q252" s="77"/>
      <c r="R252" s="77"/>
      <c r="S252" s="14"/>
      <c r="T252" s="14"/>
      <c r="U252" s="77"/>
      <c r="V252" s="77"/>
      <c r="W252" s="77"/>
      <c r="X252" s="77"/>
      <c r="Y252" s="14"/>
      <c r="Z252" s="77"/>
      <c r="AA252" s="77"/>
      <c r="AB252" s="77"/>
      <c r="AC252" s="77"/>
      <c r="AD252" s="14"/>
      <c r="AE252" s="14"/>
      <c r="AF252" s="77"/>
      <c r="AG252" s="68"/>
      <c r="AH252" s="14"/>
      <c r="AI252" s="14"/>
      <c r="AJ252" s="68"/>
      <c r="AK252" s="14"/>
      <c r="AL252" s="14"/>
      <c r="AM252" s="68"/>
      <c r="AN252" s="68"/>
      <c r="AO252" s="68"/>
      <c r="AP252" s="14"/>
      <c r="AQ252" s="14"/>
      <c r="AR252" s="14"/>
      <c r="AS252" s="14"/>
      <c r="AT252" s="14"/>
      <c r="AU252" s="14"/>
    </row>
    <row r="253" spans="7:47" ht="15">
      <c r="G253" s="475"/>
      <c r="H253" s="14"/>
      <c r="I253" s="14"/>
      <c r="J253" s="68"/>
      <c r="K253" s="14"/>
      <c r="L253" s="68"/>
      <c r="M253" s="14"/>
      <c r="N253" s="14"/>
      <c r="O253" s="14"/>
      <c r="P253" s="172"/>
      <c r="Q253" s="77"/>
      <c r="R253" s="77"/>
      <c r="S253" s="14"/>
      <c r="T253" s="14"/>
      <c r="U253" s="77"/>
      <c r="V253" s="77"/>
      <c r="W253" s="77"/>
      <c r="X253" s="77"/>
      <c r="Y253" s="14"/>
      <c r="Z253" s="77"/>
      <c r="AA253" s="77"/>
      <c r="AB253" s="77"/>
      <c r="AC253" s="77"/>
      <c r="AD253" s="14"/>
      <c r="AE253" s="14"/>
      <c r="AF253" s="77"/>
      <c r="AG253" s="68"/>
      <c r="AH253" s="14"/>
      <c r="AI253" s="14"/>
      <c r="AJ253" s="68"/>
      <c r="AK253" s="14"/>
      <c r="AL253" s="14"/>
      <c r="AM253" s="68"/>
      <c r="AN253" s="68"/>
      <c r="AO253" s="68"/>
      <c r="AP253" s="14"/>
      <c r="AQ253" s="14"/>
      <c r="AR253" s="14"/>
      <c r="AS253" s="14"/>
      <c r="AT253" s="14"/>
      <c r="AU253" s="14"/>
    </row>
    <row r="254" spans="7:47" ht="15">
      <c r="G254" s="475"/>
      <c r="H254" s="14"/>
      <c r="I254" s="14"/>
      <c r="J254" s="68"/>
      <c r="K254" s="14"/>
      <c r="L254" s="68"/>
      <c r="M254" s="14"/>
      <c r="N254" s="14"/>
      <c r="O254" s="14"/>
      <c r="P254" s="172"/>
      <c r="Q254" s="77"/>
      <c r="R254" s="77"/>
      <c r="S254" s="14"/>
      <c r="T254" s="14"/>
      <c r="U254" s="77"/>
      <c r="V254" s="77"/>
      <c r="W254" s="77"/>
      <c r="X254" s="77"/>
      <c r="Y254" s="14"/>
      <c r="Z254" s="77"/>
      <c r="AA254" s="77"/>
      <c r="AB254" s="77"/>
      <c r="AC254" s="77"/>
      <c r="AD254" s="14"/>
      <c r="AE254" s="14"/>
      <c r="AF254" s="77"/>
      <c r="AG254" s="68"/>
      <c r="AH254" s="14"/>
      <c r="AI254" s="14"/>
      <c r="AJ254" s="68"/>
      <c r="AK254" s="14"/>
      <c r="AL254" s="14"/>
      <c r="AM254" s="68"/>
      <c r="AN254" s="68"/>
      <c r="AO254" s="68"/>
      <c r="AP254" s="14"/>
      <c r="AQ254" s="14"/>
      <c r="AR254" s="14"/>
      <c r="AS254" s="14"/>
      <c r="AT254" s="14"/>
      <c r="AU254" s="14"/>
    </row>
    <row r="255" spans="7:47" ht="15">
      <c r="G255" s="475"/>
      <c r="H255" s="14"/>
      <c r="I255" s="14"/>
      <c r="J255" s="68"/>
      <c r="K255" s="14"/>
      <c r="L255" s="68"/>
      <c r="M255" s="14"/>
      <c r="N255" s="14"/>
      <c r="O255" s="14"/>
      <c r="P255" s="172"/>
      <c r="Q255" s="77"/>
      <c r="R255" s="77"/>
      <c r="S255" s="14"/>
      <c r="T255" s="14"/>
      <c r="U255" s="77"/>
      <c r="V255" s="77"/>
      <c r="W255" s="77"/>
      <c r="X255" s="77"/>
      <c r="Y255" s="14"/>
      <c r="Z255" s="77"/>
      <c r="AA255" s="77"/>
      <c r="AB255" s="77"/>
      <c r="AC255" s="77"/>
      <c r="AD255" s="14"/>
      <c r="AE255" s="14"/>
      <c r="AF255" s="77"/>
      <c r="AG255" s="68"/>
      <c r="AH255" s="14"/>
      <c r="AI255" s="14"/>
      <c r="AJ255" s="68"/>
      <c r="AK255" s="14"/>
      <c r="AL255" s="14"/>
      <c r="AM255" s="68"/>
      <c r="AN255" s="68"/>
      <c r="AO255" s="68"/>
      <c r="AP255" s="14"/>
      <c r="AQ255" s="14"/>
      <c r="AR255" s="14"/>
      <c r="AS255" s="14"/>
      <c r="AT255" s="14"/>
      <c r="AU255" s="14"/>
    </row>
    <row r="256" spans="7:47" ht="15">
      <c r="G256" s="475"/>
      <c r="H256" s="14"/>
      <c r="I256" s="14"/>
      <c r="J256" s="68"/>
      <c r="K256" s="14"/>
      <c r="L256" s="68"/>
      <c r="M256" s="14"/>
      <c r="N256" s="14"/>
      <c r="O256" s="14"/>
      <c r="P256" s="172"/>
      <c r="Q256" s="77"/>
      <c r="R256" s="77"/>
      <c r="S256" s="14"/>
      <c r="T256" s="14"/>
      <c r="U256" s="77"/>
      <c r="V256" s="77"/>
      <c r="W256" s="77"/>
      <c r="X256" s="77"/>
      <c r="Y256" s="14"/>
      <c r="Z256" s="77"/>
      <c r="AA256" s="77"/>
      <c r="AB256" s="77"/>
      <c r="AC256" s="77"/>
      <c r="AD256" s="14"/>
      <c r="AE256" s="14"/>
      <c r="AF256" s="77"/>
      <c r="AG256" s="68"/>
      <c r="AH256" s="14"/>
      <c r="AI256" s="14"/>
      <c r="AJ256" s="68"/>
      <c r="AK256" s="14"/>
      <c r="AL256" s="14"/>
      <c r="AM256" s="68"/>
      <c r="AN256" s="68"/>
      <c r="AO256" s="68"/>
      <c r="AP256" s="14"/>
      <c r="AQ256" s="14"/>
      <c r="AR256" s="14"/>
      <c r="AS256" s="14"/>
      <c r="AT256" s="14"/>
      <c r="AU256" s="14"/>
    </row>
    <row r="257" spans="1:47" ht="15">
      <c r="G257" s="475"/>
      <c r="H257" s="14"/>
      <c r="I257" s="14"/>
      <c r="J257" s="68"/>
      <c r="K257" s="14"/>
      <c r="L257" s="68"/>
      <c r="M257" s="14"/>
      <c r="N257" s="14"/>
      <c r="O257" s="14"/>
      <c r="P257" s="172"/>
      <c r="Q257" s="77"/>
      <c r="R257" s="77"/>
      <c r="S257" s="14"/>
      <c r="T257" s="14"/>
      <c r="U257" s="77"/>
      <c r="V257" s="77"/>
      <c r="W257" s="77"/>
      <c r="X257" s="77"/>
      <c r="Y257" s="14"/>
      <c r="Z257" s="77"/>
      <c r="AA257" s="77"/>
      <c r="AB257" s="77"/>
      <c r="AC257" s="77"/>
      <c r="AD257" s="14"/>
      <c r="AE257" s="14"/>
      <c r="AF257" s="77"/>
      <c r="AG257" s="68"/>
      <c r="AH257" s="14"/>
      <c r="AI257" s="14"/>
      <c r="AJ257" s="68"/>
      <c r="AK257" s="14"/>
      <c r="AL257" s="14"/>
      <c r="AM257" s="68"/>
      <c r="AN257" s="68"/>
      <c r="AO257" s="68"/>
      <c r="AP257" s="14"/>
      <c r="AQ257" s="14"/>
      <c r="AR257" s="14"/>
      <c r="AS257" s="14"/>
      <c r="AT257" s="14"/>
      <c r="AU257" s="14"/>
    </row>
    <row r="258" spans="1:47" ht="15">
      <c r="G258" s="475"/>
      <c r="H258" s="14"/>
      <c r="I258" s="14"/>
      <c r="J258" s="68"/>
      <c r="K258" s="14"/>
      <c r="L258" s="68"/>
      <c r="M258" s="14"/>
      <c r="N258" s="14"/>
      <c r="O258" s="14"/>
      <c r="P258" s="172"/>
      <c r="Q258" s="77"/>
      <c r="R258" s="77"/>
      <c r="S258" s="14"/>
      <c r="T258" s="14"/>
      <c r="U258" s="77"/>
      <c r="V258" s="77"/>
      <c r="W258" s="77"/>
      <c r="X258" s="77"/>
      <c r="Y258" s="14"/>
      <c r="Z258" s="77"/>
      <c r="AA258" s="77"/>
      <c r="AB258" s="77"/>
      <c r="AC258" s="77"/>
      <c r="AD258" s="14"/>
      <c r="AE258" s="14"/>
      <c r="AF258" s="77"/>
      <c r="AG258" s="68"/>
      <c r="AH258" s="14"/>
      <c r="AI258" s="14"/>
      <c r="AJ258" s="68"/>
      <c r="AK258" s="14"/>
      <c r="AL258" s="14"/>
      <c r="AM258" s="68"/>
      <c r="AN258" s="68"/>
      <c r="AO258" s="68"/>
      <c r="AP258" s="14"/>
      <c r="AQ258" s="14"/>
      <c r="AR258" s="14"/>
      <c r="AS258" s="14"/>
      <c r="AT258" s="14"/>
      <c r="AU258" s="14"/>
    </row>
    <row r="259" spans="1:47" ht="15">
      <c r="G259" s="475"/>
      <c r="H259" s="14"/>
      <c r="I259" s="14"/>
      <c r="J259" s="68"/>
      <c r="K259" s="14"/>
      <c r="L259" s="68"/>
      <c r="M259" s="14"/>
      <c r="N259" s="14"/>
      <c r="O259" s="14"/>
      <c r="P259" s="172"/>
      <c r="Q259" s="77"/>
      <c r="R259" s="77"/>
      <c r="S259" s="14"/>
      <c r="T259" s="14"/>
      <c r="U259" s="77"/>
      <c r="V259" s="77"/>
      <c r="W259" s="77"/>
      <c r="X259" s="77"/>
      <c r="Y259" s="14"/>
      <c r="Z259" s="77"/>
      <c r="AA259" s="77"/>
      <c r="AB259" s="77"/>
      <c r="AC259" s="77"/>
      <c r="AD259" s="14"/>
      <c r="AE259" s="14"/>
      <c r="AF259" s="77"/>
      <c r="AG259" s="68"/>
      <c r="AH259" s="14"/>
      <c r="AI259" s="14"/>
      <c r="AJ259" s="68"/>
      <c r="AK259" s="14"/>
      <c r="AL259" s="14"/>
      <c r="AM259" s="68"/>
      <c r="AN259" s="68"/>
      <c r="AO259" s="68"/>
      <c r="AP259" s="14"/>
      <c r="AQ259" s="14"/>
      <c r="AR259" s="14"/>
      <c r="AS259" s="14"/>
      <c r="AT259" s="14"/>
      <c r="AU259" s="14"/>
    </row>
    <row r="260" spans="1:47" ht="15">
      <c r="G260" s="475"/>
      <c r="H260" s="14"/>
      <c r="I260" s="14"/>
      <c r="J260" s="68"/>
      <c r="K260" s="14"/>
      <c r="L260" s="68"/>
      <c r="M260" s="14"/>
      <c r="N260" s="14"/>
      <c r="O260" s="14"/>
      <c r="P260" s="172"/>
      <c r="Q260" s="77"/>
      <c r="R260" s="77"/>
      <c r="S260" s="14"/>
      <c r="T260" s="14"/>
      <c r="U260" s="77"/>
      <c r="V260" s="77"/>
      <c r="W260" s="77"/>
      <c r="X260" s="77"/>
      <c r="Y260" s="14"/>
      <c r="Z260" s="77"/>
      <c r="AA260" s="77"/>
      <c r="AB260" s="77"/>
      <c r="AC260" s="77"/>
      <c r="AD260" s="14"/>
      <c r="AE260" s="14"/>
      <c r="AF260" s="77"/>
      <c r="AG260" s="68"/>
      <c r="AH260" s="14"/>
      <c r="AI260" s="14"/>
      <c r="AJ260" s="68"/>
      <c r="AK260" s="14"/>
      <c r="AL260" s="14"/>
      <c r="AM260" s="68"/>
      <c r="AN260" s="68"/>
      <c r="AO260" s="68"/>
      <c r="AP260" s="14"/>
      <c r="AQ260" s="14"/>
      <c r="AR260" s="14"/>
      <c r="AS260" s="14"/>
      <c r="AT260" s="14"/>
      <c r="AU260" s="14"/>
    </row>
    <row r="261" spans="1:47" ht="15">
      <c r="G261" s="475"/>
      <c r="H261" s="14"/>
      <c r="I261" s="14"/>
      <c r="J261" s="68"/>
      <c r="K261" s="14"/>
      <c r="L261" s="68"/>
      <c r="M261" s="14"/>
      <c r="N261" s="14"/>
      <c r="O261" s="14"/>
      <c r="P261" s="172"/>
      <c r="Q261" s="77"/>
      <c r="R261" s="77"/>
      <c r="S261" s="14"/>
      <c r="T261" s="14"/>
      <c r="U261" s="77"/>
      <c r="V261" s="77"/>
      <c r="W261" s="77"/>
      <c r="X261" s="77"/>
      <c r="Y261" s="14"/>
      <c r="Z261" s="77"/>
      <c r="AA261" s="77"/>
      <c r="AB261" s="77"/>
      <c r="AC261" s="77"/>
      <c r="AD261" s="14"/>
      <c r="AE261" s="14"/>
      <c r="AF261" s="77"/>
      <c r="AG261" s="68"/>
      <c r="AH261" s="14"/>
      <c r="AI261" s="14"/>
      <c r="AJ261" s="68"/>
      <c r="AK261" s="14"/>
      <c r="AL261" s="14"/>
      <c r="AM261" s="68"/>
      <c r="AN261" s="68"/>
      <c r="AO261" s="68"/>
      <c r="AP261" s="14"/>
      <c r="AQ261" s="14"/>
      <c r="AR261" s="14"/>
      <c r="AS261" s="14"/>
      <c r="AT261" s="14"/>
      <c r="AU261" s="14"/>
    </row>
    <row r="262" spans="1:47" ht="15">
      <c r="G262" s="475"/>
      <c r="H262" s="14"/>
      <c r="I262" s="14"/>
      <c r="J262" s="68"/>
      <c r="K262" s="14"/>
      <c r="L262" s="68"/>
      <c r="M262" s="14"/>
      <c r="N262" s="14"/>
      <c r="O262" s="14"/>
      <c r="P262" s="172"/>
      <c r="Q262" s="77"/>
      <c r="R262" s="77"/>
      <c r="S262" s="14"/>
      <c r="T262" s="14"/>
      <c r="U262" s="77"/>
      <c r="V262" s="77"/>
      <c r="W262" s="77"/>
      <c r="X262" s="77"/>
      <c r="Y262" s="14"/>
      <c r="Z262" s="77"/>
      <c r="AA262" s="77"/>
      <c r="AB262" s="77"/>
      <c r="AC262" s="77"/>
      <c r="AD262" s="14"/>
      <c r="AE262" s="14"/>
      <c r="AF262" s="77"/>
      <c r="AG262" s="68"/>
      <c r="AH262" s="14"/>
      <c r="AI262" s="14"/>
      <c r="AJ262" s="68"/>
      <c r="AK262" s="14"/>
      <c r="AL262" s="14"/>
      <c r="AM262" s="68"/>
      <c r="AN262" s="68"/>
      <c r="AO262" s="68"/>
      <c r="AP262" s="14"/>
      <c r="AQ262" s="14"/>
      <c r="AR262" s="14"/>
      <c r="AS262" s="14"/>
      <c r="AT262" s="14"/>
      <c r="AU262" s="14"/>
    </row>
    <row r="263" spans="1:47" ht="15">
      <c r="G263" s="475"/>
      <c r="H263" s="14"/>
      <c r="I263" s="14"/>
      <c r="J263" s="68"/>
      <c r="K263" s="14"/>
      <c r="L263" s="68"/>
      <c r="M263" s="14"/>
      <c r="N263" s="14"/>
      <c r="O263" s="14"/>
      <c r="P263" s="172"/>
      <c r="Q263" s="77"/>
      <c r="R263" s="77"/>
      <c r="S263" s="14"/>
      <c r="T263" s="14"/>
      <c r="U263" s="77"/>
      <c r="V263" s="77"/>
      <c r="W263" s="77"/>
      <c r="X263" s="77"/>
      <c r="Y263" s="14"/>
      <c r="Z263" s="77"/>
      <c r="AA263" s="77"/>
      <c r="AB263" s="77"/>
      <c r="AC263" s="77"/>
      <c r="AD263" s="14"/>
      <c r="AE263" s="14"/>
      <c r="AF263" s="77"/>
      <c r="AG263" s="68"/>
      <c r="AH263" s="14"/>
      <c r="AI263" s="14"/>
      <c r="AJ263" s="68"/>
      <c r="AK263" s="14"/>
      <c r="AL263" s="14"/>
      <c r="AM263" s="68"/>
      <c r="AN263" s="68"/>
      <c r="AO263" s="68"/>
      <c r="AP263" s="14"/>
      <c r="AQ263" s="14"/>
      <c r="AR263" s="14"/>
      <c r="AS263" s="14"/>
      <c r="AT263" s="14"/>
      <c r="AU263" s="14"/>
    </row>
    <row r="264" spans="1:47" ht="15">
      <c r="G264" s="475"/>
      <c r="H264" s="14"/>
      <c r="I264" s="14"/>
      <c r="J264" s="68"/>
      <c r="K264" s="14"/>
      <c r="L264" s="68"/>
      <c r="M264" s="14"/>
      <c r="N264" s="14"/>
      <c r="O264" s="14"/>
      <c r="P264" s="172"/>
      <c r="Q264" s="77"/>
      <c r="R264" s="77"/>
      <c r="S264" s="14"/>
      <c r="T264" s="14"/>
      <c r="U264" s="77"/>
      <c r="V264" s="77"/>
      <c r="W264" s="77"/>
      <c r="X264" s="77"/>
      <c r="Y264" s="14"/>
      <c r="Z264" s="77"/>
      <c r="AA264" s="77"/>
      <c r="AB264" s="77"/>
      <c r="AC264" s="77"/>
      <c r="AD264" s="14"/>
      <c r="AE264" s="14"/>
      <c r="AF264" s="77"/>
      <c r="AG264" s="68"/>
      <c r="AH264" s="14"/>
      <c r="AI264" s="14"/>
      <c r="AJ264" s="68"/>
      <c r="AK264" s="14"/>
      <c r="AL264" s="14"/>
      <c r="AM264" s="68"/>
      <c r="AN264" s="68"/>
      <c r="AO264" s="68"/>
      <c r="AP264" s="14"/>
      <c r="AQ264" s="14"/>
      <c r="AR264" s="14"/>
      <c r="AS264" s="14"/>
      <c r="AT264" s="14"/>
      <c r="AU264" s="14"/>
    </row>
    <row r="265" spans="1:47" ht="15">
      <c r="G265" s="475"/>
      <c r="H265" s="14"/>
      <c r="I265" s="14"/>
      <c r="J265" s="68"/>
      <c r="K265" s="14"/>
      <c r="L265" s="68"/>
      <c r="M265" s="14"/>
      <c r="N265" s="14"/>
      <c r="O265" s="14"/>
      <c r="P265" s="172"/>
      <c r="Q265" s="77"/>
      <c r="R265" s="77"/>
      <c r="S265" s="14"/>
      <c r="T265" s="14"/>
      <c r="U265" s="77"/>
      <c r="V265" s="77"/>
      <c r="W265" s="77"/>
      <c r="X265" s="77"/>
      <c r="Y265" s="14"/>
      <c r="Z265" s="77"/>
      <c r="AA265" s="77"/>
      <c r="AB265" s="77"/>
      <c r="AC265" s="77"/>
      <c r="AD265" s="14"/>
      <c r="AE265" s="14"/>
      <c r="AF265" s="77"/>
      <c r="AG265" s="68"/>
      <c r="AH265" s="14"/>
      <c r="AI265" s="14"/>
      <c r="AJ265" s="68"/>
      <c r="AK265" s="14"/>
      <c r="AL265" s="14"/>
      <c r="AM265" s="68"/>
      <c r="AN265" s="68"/>
      <c r="AO265" s="68"/>
      <c r="AP265" s="14"/>
      <c r="AQ265" s="14"/>
      <c r="AR265" s="14"/>
      <c r="AS265" s="14"/>
      <c r="AT265" s="14"/>
      <c r="AU265" s="14"/>
    </row>
    <row r="266" spans="1:47" ht="15">
      <c r="G266" s="475"/>
      <c r="H266" s="14"/>
      <c r="I266" s="14"/>
      <c r="J266" s="68"/>
      <c r="K266" s="14"/>
      <c r="L266" s="68"/>
      <c r="M266" s="14"/>
      <c r="N266" s="14"/>
      <c r="O266" s="14"/>
      <c r="P266" s="172"/>
      <c r="Q266" s="77"/>
      <c r="R266" s="77"/>
      <c r="S266" s="14"/>
      <c r="T266" s="14"/>
      <c r="U266" s="77"/>
      <c r="V266" s="77"/>
      <c r="W266" s="77"/>
      <c r="X266" s="77"/>
      <c r="Y266" s="14"/>
      <c r="Z266" s="77"/>
      <c r="AA266" s="77"/>
      <c r="AB266" s="77"/>
      <c r="AC266" s="77"/>
      <c r="AD266" s="14"/>
      <c r="AE266" s="14"/>
      <c r="AF266" s="77"/>
      <c r="AG266" s="68"/>
      <c r="AH266" s="14"/>
      <c r="AI266" s="14"/>
      <c r="AJ266" s="68"/>
      <c r="AK266" s="14"/>
      <c r="AL266" s="14"/>
      <c r="AM266" s="68"/>
      <c r="AN266" s="68"/>
      <c r="AO266" s="68"/>
      <c r="AP266" s="14"/>
      <c r="AQ266" s="14"/>
      <c r="AR266" s="14"/>
      <c r="AS266" s="14"/>
      <c r="AT266" s="14"/>
      <c r="AU266" s="14"/>
    </row>
    <row r="267" spans="1:47" ht="15">
      <c r="G267" s="475"/>
      <c r="H267" s="14"/>
      <c r="I267" s="14"/>
      <c r="J267" s="68"/>
      <c r="K267" s="14"/>
      <c r="L267" s="68"/>
      <c r="M267" s="14"/>
      <c r="N267" s="14"/>
      <c r="O267" s="14"/>
      <c r="P267" s="172"/>
      <c r="Q267" s="77"/>
      <c r="R267" s="77"/>
      <c r="S267" s="14"/>
      <c r="T267" s="14"/>
      <c r="U267" s="77"/>
      <c r="V267" s="77"/>
      <c r="W267" s="77"/>
      <c r="X267" s="77"/>
      <c r="Y267" s="14"/>
      <c r="Z267" s="77"/>
      <c r="AA267" s="77"/>
      <c r="AB267" s="77"/>
      <c r="AC267" s="77"/>
      <c r="AD267" s="14"/>
      <c r="AE267" s="14"/>
      <c r="AF267" s="77"/>
      <c r="AG267" s="68"/>
      <c r="AH267" s="14"/>
      <c r="AI267" s="14"/>
      <c r="AJ267" s="68"/>
      <c r="AK267" s="14"/>
      <c r="AL267" s="14"/>
      <c r="AM267" s="68"/>
      <c r="AN267" s="68"/>
      <c r="AO267" s="68"/>
      <c r="AP267" s="14"/>
      <c r="AQ267" s="14"/>
      <c r="AR267" s="14"/>
      <c r="AS267" s="14"/>
      <c r="AT267" s="14"/>
      <c r="AU267" s="14"/>
    </row>
    <row r="268" spans="1:47" ht="15">
      <c r="G268" s="475"/>
      <c r="H268" s="14"/>
      <c r="I268" s="14"/>
      <c r="J268" s="68"/>
      <c r="K268" s="14"/>
      <c r="L268" s="68"/>
      <c r="M268" s="14"/>
      <c r="N268" s="14"/>
      <c r="O268" s="14"/>
      <c r="P268" s="172"/>
      <c r="Q268" s="77"/>
      <c r="R268" s="77"/>
      <c r="S268" s="14"/>
      <c r="T268" s="14"/>
      <c r="U268" s="77"/>
      <c r="V268" s="77"/>
      <c r="W268" s="78"/>
      <c r="X268" s="77"/>
      <c r="Y268" s="30"/>
      <c r="Z268" s="77"/>
      <c r="AA268" s="77"/>
      <c r="AB268" s="78"/>
      <c r="AC268" s="78"/>
      <c r="AD268" s="30"/>
      <c r="AE268" s="30"/>
      <c r="AT268" s="14"/>
      <c r="AU268" s="14"/>
    </row>
    <row r="269" spans="1:47" ht="15">
      <c r="G269" s="475"/>
      <c r="H269" s="14"/>
      <c r="I269" s="14"/>
      <c r="J269" s="68"/>
      <c r="K269" s="14"/>
      <c r="L269" s="68"/>
      <c r="M269" s="14"/>
      <c r="N269" s="14"/>
      <c r="O269" s="14"/>
      <c r="P269" s="172"/>
      <c r="Q269" s="77"/>
      <c r="R269" s="77"/>
      <c r="S269" s="14"/>
      <c r="T269" s="14"/>
      <c r="U269" s="78"/>
      <c r="V269" s="77"/>
      <c r="W269" s="79"/>
      <c r="X269" s="77"/>
      <c r="Y269" s="34"/>
      <c r="Z269" s="77"/>
      <c r="AA269" s="77"/>
      <c r="AB269" s="79"/>
      <c r="AC269" s="79"/>
      <c r="AD269" s="34"/>
      <c r="AE269" s="34"/>
      <c r="AT269" s="14"/>
      <c r="AU269" s="14"/>
    </row>
    <row r="270" spans="1:47" ht="15">
      <c r="G270" s="475"/>
      <c r="H270" s="14"/>
      <c r="I270" s="14"/>
      <c r="J270" s="68"/>
      <c r="K270" s="14"/>
      <c r="L270" s="68"/>
      <c r="M270" s="14"/>
      <c r="N270" s="14"/>
      <c r="O270" s="14"/>
      <c r="P270" s="172"/>
      <c r="Q270" s="77"/>
      <c r="R270" s="77"/>
      <c r="S270" s="14"/>
      <c r="T270" s="14"/>
      <c r="U270" s="79"/>
      <c r="V270" s="77"/>
      <c r="W270" s="79"/>
      <c r="X270" s="78"/>
      <c r="Y270" s="34"/>
      <c r="Z270" s="77"/>
      <c r="AA270" s="77"/>
      <c r="AB270" s="79"/>
      <c r="AC270" s="79"/>
      <c r="AD270" s="34"/>
      <c r="AE270" s="34"/>
    </row>
    <row r="271" spans="1:47" ht="15">
      <c r="A271" s="30"/>
      <c r="B271" s="30"/>
      <c r="C271" s="30"/>
      <c r="D271" s="30"/>
      <c r="E271" s="30"/>
      <c r="F271" s="476"/>
      <c r="G271" s="476"/>
      <c r="H271" s="30"/>
      <c r="I271" s="30"/>
      <c r="J271" s="71"/>
      <c r="K271" s="30"/>
      <c r="L271" s="71"/>
      <c r="M271" s="30"/>
      <c r="N271" s="30"/>
      <c r="O271" s="30"/>
      <c r="P271" s="509"/>
      <c r="Q271" s="78"/>
      <c r="R271" s="78"/>
      <c r="S271" s="30"/>
      <c r="T271" s="30"/>
      <c r="U271" s="79"/>
      <c r="V271" s="78"/>
      <c r="W271" s="79"/>
      <c r="X271" s="79"/>
      <c r="Y271" s="34"/>
      <c r="Z271" s="78"/>
      <c r="AA271" s="78"/>
      <c r="AB271" s="79"/>
      <c r="AC271" s="79"/>
      <c r="AD271" s="34"/>
      <c r="AE271" s="34"/>
    </row>
    <row r="272" spans="1:47" ht="15">
      <c r="A272" s="34"/>
      <c r="B272" s="34"/>
      <c r="C272" s="34"/>
      <c r="D272" s="34"/>
      <c r="E272" s="34"/>
      <c r="F272" s="477"/>
      <c r="G272" s="477"/>
      <c r="H272" s="34"/>
      <c r="I272" s="34"/>
      <c r="J272" s="72"/>
      <c r="K272" s="34"/>
      <c r="L272" s="72"/>
      <c r="M272" s="34"/>
      <c r="N272" s="34"/>
      <c r="O272" s="34"/>
      <c r="P272" s="510"/>
      <c r="Q272" s="79"/>
      <c r="R272" s="79"/>
      <c r="S272" s="34"/>
      <c r="T272" s="34"/>
      <c r="U272" s="79"/>
      <c r="V272" s="79"/>
      <c r="W272" s="79"/>
      <c r="X272" s="79"/>
      <c r="Y272" s="34"/>
      <c r="Z272" s="79"/>
      <c r="AA272" s="79"/>
      <c r="AB272" s="79"/>
      <c r="AC272" s="79"/>
      <c r="AD272" s="34"/>
      <c r="AE272" s="34"/>
    </row>
    <row r="273" spans="1:31" ht="15">
      <c r="A273" s="34"/>
      <c r="B273" s="34"/>
      <c r="C273" s="34"/>
      <c r="D273" s="34"/>
      <c r="E273" s="34"/>
      <c r="F273" s="477"/>
      <c r="G273" s="477"/>
      <c r="H273" s="34"/>
      <c r="I273" s="34"/>
      <c r="J273" s="72"/>
      <c r="K273" s="34"/>
      <c r="L273" s="72"/>
      <c r="M273" s="34"/>
      <c r="N273" s="34"/>
      <c r="O273" s="34"/>
      <c r="P273" s="510"/>
      <c r="Q273" s="79"/>
      <c r="R273" s="79"/>
      <c r="S273" s="34"/>
      <c r="T273" s="34"/>
      <c r="U273" s="79"/>
      <c r="V273" s="79"/>
      <c r="W273" s="79"/>
      <c r="X273" s="79"/>
      <c r="Y273" s="34"/>
      <c r="Z273" s="79"/>
      <c r="AA273" s="79"/>
      <c r="AB273" s="79"/>
      <c r="AC273" s="79"/>
      <c r="AD273" s="34"/>
      <c r="AE273" s="34"/>
    </row>
    <row r="274" spans="1:31" ht="15">
      <c r="A274" s="34"/>
      <c r="B274" s="34"/>
      <c r="C274" s="34"/>
      <c r="D274" s="34"/>
      <c r="E274" s="34"/>
      <c r="F274" s="477"/>
      <c r="G274" s="477"/>
      <c r="H274" s="34"/>
      <c r="I274" s="34"/>
      <c r="J274" s="72"/>
      <c r="K274" s="34"/>
      <c r="L274" s="72"/>
      <c r="M274" s="34"/>
      <c r="N274" s="34"/>
      <c r="O274" s="34"/>
      <c r="P274" s="510"/>
      <c r="Q274" s="79"/>
      <c r="R274" s="79"/>
      <c r="S274" s="34"/>
      <c r="T274" s="34"/>
      <c r="U274" s="79"/>
      <c r="V274" s="79"/>
      <c r="W274" s="79"/>
      <c r="X274" s="79"/>
      <c r="Y274" s="34"/>
      <c r="Z274" s="79"/>
      <c r="AA274" s="79"/>
      <c r="AB274" s="79"/>
      <c r="AC274" s="79"/>
      <c r="AD274" s="34"/>
      <c r="AE274" s="34"/>
    </row>
    <row r="275" spans="1:31" ht="15">
      <c r="A275" s="34"/>
      <c r="B275" s="34"/>
      <c r="C275" s="34"/>
      <c r="D275" s="34"/>
      <c r="E275" s="34"/>
      <c r="F275" s="477"/>
      <c r="G275" s="477"/>
      <c r="H275" s="34"/>
      <c r="I275" s="34"/>
      <c r="J275" s="72"/>
      <c r="K275" s="34"/>
      <c r="L275" s="72"/>
      <c r="M275" s="34"/>
      <c r="N275" s="34"/>
      <c r="O275" s="34"/>
      <c r="P275" s="510"/>
      <c r="Q275" s="79"/>
      <c r="R275" s="79"/>
      <c r="S275" s="34"/>
      <c r="T275" s="34"/>
      <c r="U275" s="79"/>
      <c r="V275" s="79"/>
      <c r="W275" s="79"/>
      <c r="X275" s="79"/>
      <c r="Y275" s="34"/>
      <c r="Z275" s="79"/>
      <c r="AA275" s="79"/>
      <c r="AB275" s="79"/>
      <c r="AC275" s="79"/>
      <c r="AD275" s="34"/>
      <c r="AE275" s="34"/>
    </row>
    <row r="276" spans="1:31" ht="15">
      <c r="A276" s="34"/>
      <c r="B276" s="34"/>
      <c r="C276" s="34"/>
      <c r="D276" s="34"/>
      <c r="E276" s="34"/>
      <c r="F276" s="477"/>
      <c r="G276" s="477"/>
      <c r="H276" s="34"/>
      <c r="I276" s="34"/>
      <c r="J276" s="72"/>
      <c r="K276" s="34"/>
      <c r="L276" s="72"/>
      <c r="M276" s="34"/>
      <c r="N276" s="34"/>
      <c r="O276" s="34"/>
      <c r="P276" s="510"/>
      <c r="Q276" s="79"/>
      <c r="R276" s="79"/>
      <c r="S276" s="34"/>
      <c r="T276" s="34"/>
      <c r="U276" s="79"/>
      <c r="V276" s="79"/>
      <c r="W276" s="79"/>
      <c r="X276" s="79"/>
      <c r="Y276" s="34"/>
      <c r="Z276" s="79"/>
      <c r="AA276" s="79"/>
      <c r="AB276" s="79"/>
      <c r="AC276" s="79"/>
      <c r="AD276" s="34"/>
      <c r="AE276" s="34"/>
    </row>
    <row r="277" spans="1:31" ht="15">
      <c r="A277" s="34"/>
      <c r="B277" s="34"/>
      <c r="C277" s="34"/>
      <c r="D277" s="34"/>
      <c r="E277" s="34"/>
      <c r="F277" s="477"/>
      <c r="G277" s="477"/>
      <c r="H277" s="34"/>
      <c r="I277" s="34"/>
      <c r="J277" s="72"/>
      <c r="K277" s="34"/>
      <c r="L277" s="72"/>
      <c r="M277" s="34"/>
      <c r="N277" s="34"/>
      <c r="O277" s="34"/>
      <c r="P277" s="510"/>
      <c r="Q277" s="79"/>
      <c r="R277" s="79"/>
      <c r="S277" s="34"/>
      <c r="T277" s="34"/>
      <c r="U277" s="79"/>
      <c r="V277" s="79"/>
      <c r="W277" s="79"/>
      <c r="X277" s="79"/>
      <c r="Y277" s="34"/>
      <c r="Z277" s="79"/>
      <c r="AA277" s="79"/>
      <c r="AB277" s="79"/>
      <c r="AC277" s="79"/>
      <c r="AD277" s="34"/>
      <c r="AE277" s="34"/>
    </row>
    <row r="278" spans="1:31" ht="15">
      <c r="A278" s="34"/>
      <c r="B278" s="34"/>
      <c r="C278" s="34"/>
      <c r="D278" s="34"/>
      <c r="E278" s="34"/>
      <c r="F278" s="477"/>
      <c r="G278" s="477"/>
      <c r="H278" s="34"/>
      <c r="I278" s="34"/>
      <c r="J278" s="72"/>
      <c r="K278" s="34"/>
      <c r="L278" s="72"/>
      <c r="M278" s="34"/>
      <c r="N278" s="34"/>
      <c r="O278" s="34"/>
      <c r="P278" s="510"/>
      <c r="Q278" s="79"/>
      <c r="R278" s="79"/>
      <c r="S278" s="34"/>
      <c r="T278" s="34"/>
      <c r="U278" s="79"/>
      <c r="V278" s="79"/>
      <c r="W278" s="79"/>
      <c r="X278" s="79"/>
      <c r="Y278" s="34"/>
      <c r="Z278" s="79"/>
      <c r="AA278" s="79"/>
      <c r="AB278" s="79"/>
      <c r="AC278" s="79"/>
      <c r="AD278" s="34"/>
      <c r="AE278" s="34"/>
    </row>
    <row r="279" spans="1:31" ht="15">
      <c r="A279" s="34"/>
      <c r="B279" s="34"/>
      <c r="C279" s="34"/>
      <c r="D279" s="34"/>
      <c r="E279" s="34"/>
      <c r="F279" s="477"/>
      <c r="G279" s="477"/>
      <c r="H279" s="34"/>
      <c r="I279" s="34"/>
      <c r="J279" s="72"/>
      <c r="K279" s="34"/>
      <c r="L279" s="72"/>
      <c r="M279" s="34"/>
      <c r="N279" s="34"/>
      <c r="O279" s="34"/>
      <c r="P279" s="510"/>
      <c r="Q279" s="79"/>
      <c r="R279" s="79"/>
      <c r="S279" s="34"/>
      <c r="T279" s="34"/>
      <c r="U279" s="79"/>
      <c r="V279" s="79"/>
      <c r="W279" s="79"/>
      <c r="X279" s="79"/>
      <c r="Y279" s="34"/>
      <c r="Z279" s="79"/>
      <c r="AA279" s="79"/>
      <c r="AB279" s="79"/>
      <c r="AC279" s="79"/>
      <c r="AD279" s="34"/>
      <c r="AE279" s="34"/>
    </row>
    <row r="280" spans="1:31" ht="15">
      <c r="A280" s="34"/>
      <c r="B280" s="34"/>
      <c r="C280" s="34"/>
      <c r="D280" s="34"/>
      <c r="E280" s="34"/>
      <c r="F280" s="477"/>
      <c r="G280" s="477"/>
      <c r="H280" s="34"/>
      <c r="I280" s="34"/>
      <c r="J280" s="72"/>
      <c r="K280" s="34"/>
      <c r="L280" s="72"/>
      <c r="M280" s="34"/>
      <c r="N280" s="34"/>
      <c r="O280" s="34"/>
      <c r="P280" s="510"/>
      <c r="Q280" s="79"/>
      <c r="R280" s="79"/>
      <c r="S280" s="34"/>
      <c r="T280" s="34"/>
      <c r="U280" s="79"/>
      <c r="V280" s="79"/>
      <c r="W280" s="79"/>
      <c r="X280" s="79"/>
      <c r="Y280" s="34"/>
      <c r="Z280" s="79"/>
      <c r="AA280" s="79"/>
      <c r="AB280" s="79"/>
      <c r="AC280" s="79"/>
      <c r="AD280" s="34"/>
      <c r="AE280" s="34"/>
    </row>
    <row r="281" spans="1:31" ht="15">
      <c r="A281" s="34"/>
      <c r="B281" s="34"/>
      <c r="C281" s="34"/>
      <c r="D281" s="34"/>
      <c r="E281" s="34"/>
      <c r="F281" s="477"/>
      <c r="G281" s="477"/>
      <c r="H281" s="34"/>
      <c r="I281" s="34"/>
      <c r="J281" s="72"/>
      <c r="K281" s="34"/>
      <c r="L281" s="72"/>
      <c r="M281" s="34"/>
      <c r="N281" s="34"/>
      <c r="O281" s="34"/>
      <c r="P281" s="510"/>
      <c r="Q281" s="79"/>
      <c r="R281" s="79"/>
      <c r="S281" s="34"/>
      <c r="T281" s="34"/>
      <c r="U281" s="79"/>
      <c r="V281" s="79"/>
      <c r="W281" s="79"/>
      <c r="X281" s="79"/>
      <c r="Y281" s="34"/>
      <c r="Z281" s="79"/>
      <c r="AA281" s="79"/>
      <c r="AB281" s="79"/>
      <c r="AC281" s="79"/>
      <c r="AD281" s="34"/>
      <c r="AE281" s="34"/>
    </row>
    <row r="282" spans="1:31" ht="15">
      <c r="A282" s="34"/>
      <c r="B282" s="34"/>
      <c r="C282" s="34"/>
      <c r="D282" s="34"/>
      <c r="E282" s="34"/>
      <c r="F282" s="477"/>
      <c r="G282" s="477"/>
      <c r="H282" s="34"/>
      <c r="I282" s="34"/>
      <c r="J282" s="72"/>
      <c r="K282" s="34"/>
      <c r="L282" s="72"/>
      <c r="M282" s="34"/>
      <c r="N282" s="34"/>
      <c r="O282" s="34"/>
      <c r="P282" s="510"/>
      <c r="Q282" s="79"/>
      <c r="R282" s="79"/>
      <c r="S282" s="34"/>
      <c r="T282" s="34"/>
      <c r="U282" s="79"/>
      <c r="V282" s="79"/>
      <c r="W282" s="79"/>
      <c r="X282" s="79"/>
      <c r="Y282" s="34"/>
      <c r="Z282" s="79"/>
      <c r="AA282" s="79"/>
      <c r="AB282" s="79"/>
      <c r="AC282" s="79"/>
      <c r="AD282" s="34"/>
      <c r="AE282" s="34"/>
    </row>
    <row r="283" spans="1:31" ht="15">
      <c r="A283" s="34"/>
      <c r="B283" s="34"/>
      <c r="C283" s="34"/>
      <c r="D283" s="34"/>
      <c r="E283" s="34"/>
      <c r="F283" s="477"/>
      <c r="G283" s="477"/>
      <c r="H283" s="34"/>
      <c r="I283" s="34"/>
      <c r="J283" s="72"/>
      <c r="K283" s="34"/>
      <c r="L283" s="72"/>
      <c r="M283" s="34"/>
      <c r="N283" s="34"/>
      <c r="O283" s="34"/>
      <c r="P283" s="510"/>
      <c r="Q283" s="79"/>
      <c r="R283" s="79"/>
      <c r="S283" s="34"/>
      <c r="T283" s="34"/>
      <c r="U283" s="79"/>
      <c r="V283" s="79"/>
      <c r="W283" s="79"/>
      <c r="X283" s="79"/>
      <c r="Y283" s="34"/>
      <c r="Z283" s="79"/>
      <c r="AA283" s="79"/>
      <c r="AB283" s="79"/>
      <c r="AC283" s="79"/>
      <c r="AD283" s="34"/>
      <c r="AE283" s="34"/>
    </row>
    <row r="284" spans="1:31" ht="15">
      <c r="A284" s="34"/>
      <c r="B284" s="34"/>
      <c r="C284" s="34"/>
      <c r="D284" s="34"/>
      <c r="E284" s="34"/>
      <c r="F284" s="477"/>
      <c r="G284" s="477"/>
      <c r="H284" s="34"/>
      <c r="I284" s="34"/>
      <c r="J284" s="72"/>
      <c r="K284" s="34"/>
      <c r="L284" s="72"/>
      <c r="M284" s="34"/>
      <c r="N284" s="34"/>
      <c r="O284" s="34"/>
      <c r="P284" s="510"/>
      <c r="Q284" s="79"/>
      <c r="R284" s="79"/>
      <c r="S284" s="34"/>
      <c r="T284" s="34"/>
      <c r="U284" s="79"/>
      <c r="V284" s="79"/>
      <c r="W284" s="79"/>
      <c r="X284" s="79"/>
      <c r="Y284" s="34"/>
      <c r="Z284" s="79"/>
      <c r="AA284" s="79"/>
      <c r="AB284" s="79"/>
      <c r="AC284" s="79"/>
      <c r="AD284" s="34"/>
      <c r="AE284" s="34"/>
    </row>
    <row r="285" spans="1:31" ht="15">
      <c r="A285" s="34"/>
      <c r="B285" s="34"/>
      <c r="C285" s="34"/>
      <c r="D285" s="34"/>
      <c r="E285" s="34"/>
      <c r="F285" s="477"/>
      <c r="G285" s="477"/>
      <c r="H285" s="34"/>
      <c r="I285" s="34"/>
      <c r="J285" s="72"/>
      <c r="K285" s="34"/>
      <c r="L285" s="72"/>
      <c r="M285" s="34"/>
      <c r="N285" s="34"/>
      <c r="O285" s="34"/>
      <c r="P285" s="510"/>
      <c r="Q285" s="79"/>
      <c r="R285" s="79"/>
      <c r="S285" s="34"/>
      <c r="T285" s="34"/>
      <c r="U285" s="79"/>
      <c r="V285" s="79"/>
      <c r="W285" s="79"/>
      <c r="X285" s="79"/>
      <c r="Y285" s="34"/>
      <c r="Z285" s="79"/>
      <c r="AA285" s="79"/>
      <c r="AB285" s="79"/>
      <c r="AC285" s="79"/>
      <c r="AD285" s="34"/>
      <c r="AE285" s="34"/>
    </row>
    <row r="286" spans="1:31" ht="15">
      <c r="A286" s="34"/>
      <c r="B286" s="34"/>
      <c r="C286" s="34"/>
      <c r="D286" s="34"/>
      <c r="E286" s="34"/>
      <c r="F286" s="477"/>
      <c r="G286" s="477"/>
      <c r="H286" s="34"/>
      <c r="I286" s="34"/>
      <c r="J286" s="72"/>
      <c r="K286" s="34"/>
      <c r="L286" s="72"/>
      <c r="M286" s="34"/>
      <c r="N286" s="34"/>
      <c r="O286" s="34"/>
      <c r="P286" s="510"/>
      <c r="Q286" s="79"/>
      <c r="R286" s="79"/>
      <c r="S286" s="34"/>
      <c r="T286" s="34"/>
      <c r="U286" s="79"/>
      <c r="V286" s="79"/>
      <c r="W286" s="79"/>
      <c r="X286" s="79"/>
      <c r="Y286" s="34"/>
      <c r="Z286" s="79"/>
      <c r="AA286" s="79"/>
      <c r="AB286" s="79"/>
      <c r="AC286" s="79"/>
      <c r="AD286" s="34"/>
      <c r="AE286" s="34"/>
    </row>
    <row r="287" spans="1:31" ht="15">
      <c r="A287" s="34"/>
      <c r="B287" s="34"/>
      <c r="C287" s="34"/>
      <c r="D287" s="34"/>
      <c r="E287" s="34"/>
      <c r="F287" s="477"/>
      <c r="G287" s="477"/>
      <c r="H287" s="34"/>
      <c r="I287" s="34"/>
      <c r="J287" s="72"/>
      <c r="K287" s="34"/>
      <c r="L287" s="72"/>
      <c r="M287" s="34"/>
      <c r="N287" s="34"/>
      <c r="O287" s="34"/>
      <c r="P287" s="510"/>
      <c r="Q287" s="79"/>
      <c r="R287" s="79"/>
      <c r="S287" s="34"/>
      <c r="T287" s="34"/>
      <c r="U287" s="79"/>
      <c r="V287" s="79"/>
      <c r="W287" s="79"/>
      <c r="X287" s="79"/>
      <c r="Y287" s="34"/>
      <c r="Z287" s="79"/>
      <c r="AA287" s="79"/>
      <c r="AB287" s="79"/>
      <c r="AC287" s="79"/>
      <c r="AD287" s="34"/>
      <c r="AE287" s="34"/>
    </row>
    <row r="288" spans="1:31" ht="15">
      <c r="A288" s="34"/>
      <c r="B288" s="34"/>
      <c r="C288" s="34"/>
      <c r="D288" s="34"/>
      <c r="E288" s="34"/>
      <c r="F288" s="477"/>
      <c r="G288" s="477"/>
      <c r="H288" s="34"/>
      <c r="I288" s="34"/>
      <c r="J288" s="72"/>
      <c r="K288" s="34"/>
      <c r="L288" s="72"/>
      <c r="M288" s="34"/>
      <c r="N288" s="34"/>
      <c r="O288" s="34"/>
      <c r="P288" s="510"/>
      <c r="Q288" s="79"/>
      <c r="R288" s="79"/>
      <c r="S288" s="34"/>
      <c r="T288" s="34"/>
      <c r="U288" s="79"/>
      <c r="V288" s="79"/>
      <c r="W288" s="79"/>
      <c r="X288" s="79"/>
      <c r="Y288" s="34"/>
      <c r="Z288" s="79"/>
      <c r="AA288" s="79"/>
      <c r="AB288" s="79"/>
      <c r="AC288" s="79"/>
      <c r="AD288" s="34"/>
      <c r="AE288" s="34"/>
    </row>
    <row r="289" spans="1:31" ht="15">
      <c r="A289" s="34"/>
      <c r="B289" s="34"/>
      <c r="C289" s="34"/>
      <c r="D289" s="34"/>
      <c r="E289" s="34"/>
      <c r="F289" s="477"/>
      <c r="G289" s="477"/>
      <c r="H289" s="34"/>
      <c r="I289" s="34"/>
      <c r="J289" s="72"/>
      <c r="K289" s="34"/>
      <c r="L289" s="72"/>
      <c r="M289" s="34"/>
      <c r="N289" s="34"/>
      <c r="O289" s="34"/>
      <c r="P289" s="510"/>
      <c r="Q289" s="79"/>
      <c r="R289" s="79"/>
      <c r="S289" s="34"/>
      <c r="T289" s="34"/>
      <c r="U289" s="79"/>
      <c r="V289" s="79"/>
      <c r="W289" s="79"/>
      <c r="X289" s="79"/>
      <c r="Y289" s="34"/>
      <c r="Z289" s="79"/>
      <c r="AA289" s="79"/>
      <c r="AB289" s="79"/>
      <c r="AC289" s="79"/>
      <c r="AD289" s="34"/>
      <c r="AE289" s="34"/>
    </row>
    <row r="290" spans="1:31" ht="15">
      <c r="A290" s="34"/>
      <c r="B290" s="34"/>
      <c r="C290" s="34"/>
      <c r="D290" s="34"/>
      <c r="E290" s="34"/>
      <c r="F290" s="477"/>
      <c r="G290" s="477"/>
      <c r="H290" s="34"/>
      <c r="I290" s="34"/>
      <c r="J290" s="72"/>
      <c r="K290" s="34"/>
      <c r="L290" s="72"/>
      <c r="M290" s="34"/>
      <c r="N290" s="34"/>
      <c r="O290" s="34"/>
      <c r="P290" s="510"/>
      <c r="Q290" s="79"/>
      <c r="R290" s="79"/>
      <c r="S290" s="34"/>
      <c r="T290" s="34"/>
      <c r="U290" s="79"/>
      <c r="V290" s="79"/>
      <c r="W290" s="79"/>
      <c r="X290" s="79"/>
      <c r="Y290" s="34"/>
      <c r="Z290" s="79"/>
      <c r="AA290" s="79"/>
      <c r="AB290" s="79"/>
      <c r="AC290" s="79"/>
      <c r="AD290" s="34"/>
      <c r="AE290" s="34"/>
    </row>
    <row r="291" spans="1:31" ht="15">
      <c r="A291" s="34"/>
      <c r="B291" s="34"/>
      <c r="C291" s="34"/>
      <c r="D291" s="34"/>
      <c r="E291" s="34"/>
      <c r="F291" s="477"/>
      <c r="G291" s="477"/>
      <c r="H291" s="34"/>
      <c r="I291" s="34"/>
      <c r="J291" s="72"/>
      <c r="K291" s="34"/>
      <c r="L291" s="72"/>
      <c r="M291" s="34"/>
      <c r="N291" s="34"/>
      <c r="O291" s="34"/>
      <c r="P291" s="510"/>
      <c r="Q291" s="79"/>
      <c r="R291" s="79"/>
      <c r="S291" s="34"/>
      <c r="T291" s="34"/>
      <c r="U291" s="79"/>
      <c r="V291" s="79"/>
      <c r="W291" s="79"/>
      <c r="X291" s="79"/>
      <c r="Y291" s="34"/>
      <c r="Z291" s="79"/>
      <c r="AA291" s="79"/>
      <c r="AB291" s="79"/>
      <c r="AC291" s="79"/>
      <c r="AD291" s="34"/>
      <c r="AE291" s="34"/>
    </row>
    <row r="292" spans="1:31" ht="15">
      <c r="A292" s="34"/>
      <c r="B292" s="34"/>
      <c r="C292" s="34"/>
      <c r="D292" s="34"/>
      <c r="E292" s="34"/>
      <c r="F292" s="477"/>
      <c r="G292" s="477"/>
      <c r="H292" s="34"/>
      <c r="I292" s="34"/>
      <c r="J292" s="72"/>
      <c r="K292" s="34"/>
      <c r="L292" s="72"/>
      <c r="M292" s="34"/>
      <c r="N292" s="34"/>
      <c r="O292" s="34"/>
      <c r="P292" s="510"/>
      <c r="Q292" s="79"/>
      <c r="R292" s="79"/>
      <c r="S292" s="34"/>
      <c r="T292" s="34"/>
      <c r="U292" s="79"/>
      <c r="V292" s="79"/>
      <c r="W292" s="79"/>
      <c r="X292" s="79"/>
      <c r="Y292" s="34"/>
      <c r="Z292" s="79"/>
      <c r="AA292" s="79"/>
      <c r="AB292" s="79"/>
      <c r="AC292" s="79"/>
      <c r="AD292" s="34"/>
      <c r="AE292" s="34"/>
    </row>
    <row r="293" spans="1:31" ht="15">
      <c r="A293" s="34"/>
      <c r="B293" s="34"/>
      <c r="C293" s="34"/>
      <c r="D293" s="34"/>
      <c r="E293" s="34"/>
      <c r="F293" s="477"/>
      <c r="G293" s="477"/>
      <c r="H293" s="34"/>
      <c r="I293" s="34"/>
      <c r="J293" s="72"/>
      <c r="K293" s="34"/>
      <c r="L293" s="72"/>
      <c r="M293" s="34"/>
      <c r="N293" s="34"/>
      <c r="O293" s="34"/>
      <c r="P293" s="510"/>
      <c r="Q293" s="79"/>
      <c r="R293" s="79"/>
      <c r="S293" s="34"/>
      <c r="T293" s="34"/>
      <c r="U293" s="79"/>
      <c r="V293" s="79"/>
      <c r="W293" s="79"/>
      <c r="X293" s="79"/>
      <c r="Y293" s="34"/>
      <c r="Z293" s="79"/>
      <c r="AA293" s="79"/>
      <c r="AB293" s="79"/>
      <c r="AC293" s="79"/>
      <c r="AD293" s="34"/>
      <c r="AE293" s="34"/>
    </row>
    <row r="294" spans="1:31" ht="15">
      <c r="A294" s="34"/>
      <c r="B294" s="34"/>
      <c r="C294" s="34"/>
      <c r="D294" s="34"/>
      <c r="E294" s="34"/>
      <c r="F294" s="477"/>
      <c r="G294" s="477"/>
      <c r="H294" s="34"/>
      <c r="I294" s="34"/>
      <c r="J294" s="72"/>
      <c r="K294" s="34"/>
      <c r="L294" s="72"/>
      <c r="M294" s="34"/>
      <c r="N294" s="34"/>
      <c r="O294" s="34"/>
      <c r="P294" s="510"/>
      <c r="Q294" s="79"/>
      <c r="R294" s="79"/>
      <c r="S294" s="34"/>
      <c r="T294" s="34"/>
      <c r="U294" s="79"/>
      <c r="V294" s="79"/>
      <c r="W294" s="79"/>
      <c r="X294" s="79"/>
      <c r="Y294" s="34"/>
      <c r="Z294" s="79"/>
      <c r="AA294" s="79"/>
      <c r="AB294" s="79"/>
      <c r="AC294" s="79"/>
      <c r="AD294" s="34"/>
      <c r="AE294" s="34"/>
    </row>
    <row r="295" spans="1:31" ht="15">
      <c r="A295" s="34"/>
      <c r="B295" s="34"/>
      <c r="C295" s="34"/>
      <c r="D295" s="34"/>
      <c r="E295" s="34"/>
      <c r="F295" s="477"/>
      <c r="G295" s="477"/>
      <c r="H295" s="34"/>
      <c r="I295" s="34"/>
      <c r="J295" s="72"/>
      <c r="K295" s="34"/>
      <c r="L295" s="72"/>
      <c r="M295" s="34"/>
      <c r="N295" s="34"/>
      <c r="O295" s="34"/>
      <c r="P295" s="510"/>
      <c r="Q295" s="79"/>
      <c r="R295" s="79"/>
      <c r="S295" s="34"/>
      <c r="T295" s="34"/>
      <c r="U295" s="79"/>
      <c r="V295" s="79"/>
      <c r="W295" s="79"/>
      <c r="X295" s="79"/>
      <c r="Y295" s="34"/>
      <c r="Z295" s="79"/>
      <c r="AA295" s="79"/>
      <c r="AB295" s="79"/>
      <c r="AC295" s="79"/>
      <c r="AD295" s="34"/>
      <c r="AE295" s="34"/>
    </row>
    <row r="296" spans="1:31" ht="15">
      <c r="A296" s="34"/>
      <c r="B296" s="34"/>
      <c r="C296" s="34"/>
      <c r="D296" s="34"/>
      <c r="E296" s="34"/>
      <c r="F296" s="477"/>
      <c r="G296" s="477"/>
      <c r="H296" s="34"/>
      <c r="I296" s="34"/>
      <c r="J296" s="72"/>
      <c r="K296" s="34"/>
      <c r="L296" s="72"/>
      <c r="M296" s="34"/>
      <c r="N296" s="34"/>
      <c r="O296" s="34"/>
      <c r="P296" s="510"/>
      <c r="Q296" s="79"/>
      <c r="R296" s="79"/>
      <c r="S296" s="34"/>
      <c r="T296" s="34"/>
      <c r="U296" s="79"/>
      <c r="V296" s="79"/>
      <c r="W296" s="79"/>
      <c r="X296" s="79"/>
      <c r="Y296" s="34"/>
      <c r="Z296" s="79"/>
      <c r="AA296" s="79"/>
      <c r="AB296" s="79"/>
      <c r="AC296" s="79"/>
      <c r="AD296" s="34"/>
      <c r="AE296" s="34"/>
    </row>
    <row r="297" spans="1:31" ht="15">
      <c r="A297" s="34"/>
      <c r="B297" s="34"/>
      <c r="C297" s="34"/>
      <c r="D297" s="34"/>
      <c r="E297" s="34"/>
      <c r="F297" s="477"/>
      <c r="G297" s="477"/>
      <c r="H297" s="34"/>
      <c r="I297" s="34"/>
      <c r="J297" s="72"/>
      <c r="K297" s="34"/>
      <c r="L297" s="72"/>
      <c r="M297" s="34"/>
      <c r="N297" s="34"/>
      <c r="O297" s="34"/>
      <c r="P297" s="510"/>
      <c r="Q297" s="79"/>
      <c r="R297" s="79"/>
      <c r="S297" s="34"/>
      <c r="T297" s="34"/>
      <c r="U297" s="79"/>
      <c r="V297" s="79"/>
      <c r="W297" s="79"/>
      <c r="X297" s="79"/>
      <c r="Y297" s="34"/>
      <c r="Z297" s="79"/>
      <c r="AA297" s="79"/>
      <c r="AB297" s="79"/>
      <c r="AC297" s="79"/>
      <c r="AD297" s="34"/>
      <c r="AE297" s="34"/>
    </row>
    <row r="298" spans="1:31" ht="15">
      <c r="A298" s="34"/>
      <c r="B298" s="34"/>
      <c r="C298" s="34"/>
      <c r="D298" s="34"/>
      <c r="E298" s="34"/>
      <c r="F298" s="477"/>
      <c r="G298" s="477"/>
      <c r="H298" s="34"/>
      <c r="I298" s="34"/>
      <c r="J298" s="72"/>
      <c r="K298" s="34"/>
      <c r="L298" s="72"/>
      <c r="M298" s="34"/>
      <c r="N298" s="34"/>
      <c r="O298" s="34"/>
      <c r="P298" s="510"/>
      <c r="Q298" s="79"/>
      <c r="R298" s="79"/>
      <c r="S298" s="34"/>
      <c r="T298" s="34"/>
      <c r="U298" s="79"/>
      <c r="V298" s="79"/>
      <c r="W298" s="79"/>
      <c r="X298" s="79"/>
      <c r="Y298" s="34"/>
      <c r="Z298" s="79"/>
      <c r="AA298" s="79"/>
      <c r="AB298" s="79"/>
      <c r="AC298" s="79"/>
      <c r="AD298" s="34"/>
      <c r="AE298" s="34"/>
    </row>
    <row r="299" spans="1:31" ht="15">
      <c r="A299" s="34"/>
      <c r="B299" s="34"/>
      <c r="C299" s="34"/>
      <c r="D299" s="34"/>
      <c r="E299" s="34"/>
      <c r="F299" s="477"/>
      <c r="G299" s="477"/>
      <c r="H299" s="34"/>
      <c r="I299" s="34"/>
      <c r="J299" s="72"/>
      <c r="K299" s="34"/>
      <c r="L299" s="72"/>
      <c r="M299" s="34"/>
      <c r="N299" s="34"/>
      <c r="O299" s="34"/>
      <c r="P299" s="510"/>
      <c r="Q299" s="79"/>
      <c r="R299" s="79"/>
      <c r="S299" s="34"/>
      <c r="T299" s="34"/>
      <c r="U299" s="79"/>
      <c r="V299" s="79"/>
      <c r="W299" s="79"/>
      <c r="X299" s="79"/>
      <c r="Y299" s="34"/>
      <c r="Z299" s="79"/>
      <c r="AA299" s="79"/>
      <c r="AB299" s="79"/>
      <c r="AC299" s="79"/>
      <c r="AD299" s="34"/>
      <c r="AE299" s="34"/>
    </row>
    <row r="300" spans="1:31" ht="15">
      <c r="A300" s="34"/>
      <c r="B300" s="34"/>
      <c r="C300" s="34"/>
      <c r="D300" s="34"/>
      <c r="E300" s="34"/>
      <c r="F300" s="477"/>
      <c r="G300" s="477"/>
      <c r="H300" s="34"/>
      <c r="I300" s="34"/>
      <c r="J300" s="72"/>
      <c r="K300" s="34"/>
      <c r="L300" s="72"/>
      <c r="M300" s="34"/>
      <c r="N300" s="34"/>
      <c r="O300" s="34"/>
      <c r="P300" s="510"/>
      <c r="Q300" s="79"/>
      <c r="R300" s="79"/>
      <c r="S300" s="34"/>
      <c r="T300" s="34"/>
      <c r="U300" s="79"/>
      <c r="V300" s="79"/>
      <c r="W300" s="79"/>
      <c r="X300" s="79"/>
      <c r="Y300" s="34"/>
      <c r="Z300" s="79"/>
      <c r="AA300" s="79"/>
      <c r="AB300" s="79"/>
      <c r="AC300" s="79"/>
      <c r="AD300" s="34"/>
      <c r="AE300" s="34"/>
    </row>
    <row r="301" spans="1:31" ht="15">
      <c r="A301" s="34"/>
      <c r="B301" s="34"/>
      <c r="C301" s="34"/>
      <c r="D301" s="34"/>
      <c r="E301" s="34"/>
      <c r="F301" s="477"/>
      <c r="G301" s="477"/>
      <c r="H301" s="34"/>
      <c r="I301" s="34"/>
      <c r="J301" s="72"/>
      <c r="K301" s="34"/>
      <c r="L301" s="72"/>
      <c r="M301" s="34"/>
      <c r="N301" s="34"/>
      <c r="O301" s="34"/>
      <c r="P301" s="510"/>
      <c r="Q301" s="79"/>
      <c r="R301" s="79"/>
      <c r="S301" s="34"/>
      <c r="T301" s="34"/>
      <c r="U301" s="79"/>
      <c r="V301" s="79"/>
      <c r="W301" s="79"/>
      <c r="X301" s="79"/>
      <c r="Y301" s="34"/>
      <c r="Z301" s="79"/>
      <c r="AA301" s="79"/>
      <c r="AB301" s="79"/>
      <c r="AC301" s="79"/>
      <c r="AD301" s="34"/>
      <c r="AE301" s="34"/>
    </row>
    <row r="302" spans="1:31" ht="15">
      <c r="A302" s="34"/>
      <c r="B302" s="34"/>
      <c r="C302" s="34"/>
      <c r="D302" s="34"/>
      <c r="E302" s="34"/>
      <c r="F302" s="477"/>
      <c r="G302" s="477"/>
      <c r="H302" s="34"/>
      <c r="I302" s="34"/>
      <c r="J302" s="72"/>
      <c r="K302" s="34"/>
      <c r="L302" s="72"/>
      <c r="M302" s="34"/>
      <c r="N302" s="34"/>
      <c r="O302" s="34"/>
      <c r="P302" s="510"/>
      <c r="Q302" s="79"/>
      <c r="R302" s="79"/>
      <c r="S302" s="34"/>
      <c r="T302" s="34"/>
      <c r="U302" s="79"/>
      <c r="V302" s="79"/>
      <c r="W302" s="79"/>
      <c r="X302" s="79"/>
      <c r="Y302" s="34"/>
      <c r="Z302" s="79"/>
      <c r="AA302" s="79"/>
      <c r="AB302" s="79"/>
      <c r="AC302" s="79"/>
      <c r="AD302" s="34"/>
      <c r="AE302" s="34"/>
    </row>
    <row r="303" spans="1:31" ht="15">
      <c r="A303" s="34"/>
      <c r="B303" s="34"/>
      <c r="C303" s="34"/>
      <c r="D303" s="34"/>
      <c r="E303" s="34"/>
      <c r="F303" s="477"/>
      <c r="G303" s="477"/>
      <c r="H303" s="34"/>
      <c r="I303" s="34"/>
      <c r="J303" s="72"/>
      <c r="K303" s="34"/>
      <c r="L303" s="72"/>
      <c r="M303" s="34"/>
      <c r="N303" s="34"/>
      <c r="O303" s="34"/>
      <c r="P303" s="510"/>
      <c r="Q303" s="79"/>
      <c r="R303" s="79"/>
      <c r="S303" s="34"/>
      <c r="T303" s="34"/>
      <c r="U303" s="79"/>
      <c r="V303" s="79"/>
      <c r="W303" s="79"/>
      <c r="X303" s="79"/>
      <c r="Y303" s="34"/>
      <c r="Z303" s="79"/>
      <c r="AA303" s="79"/>
      <c r="AB303" s="79"/>
      <c r="AC303" s="79"/>
      <c r="AD303" s="34"/>
    </row>
    <row r="304" spans="1:31" ht="15">
      <c r="A304" s="34"/>
      <c r="B304" s="34"/>
      <c r="C304" s="34"/>
      <c r="D304" s="34"/>
      <c r="E304" s="34"/>
      <c r="F304" s="477"/>
      <c r="G304" s="477"/>
      <c r="H304" s="34"/>
      <c r="I304" s="34"/>
      <c r="J304" s="72"/>
      <c r="K304" s="34"/>
      <c r="L304" s="72"/>
      <c r="M304" s="34"/>
      <c r="N304" s="34"/>
      <c r="O304" s="34"/>
      <c r="P304" s="510"/>
      <c r="Q304" s="79"/>
      <c r="R304" s="79"/>
      <c r="S304" s="34"/>
      <c r="T304" s="34"/>
      <c r="U304" s="79"/>
      <c r="V304" s="79"/>
      <c r="W304" s="79"/>
      <c r="X304" s="79"/>
      <c r="Y304" s="34"/>
      <c r="Z304" s="79"/>
      <c r="AA304" s="79"/>
      <c r="AB304" s="79"/>
      <c r="AC304" s="79"/>
      <c r="AD304" s="34"/>
    </row>
    <row r="305" spans="1:30" ht="15">
      <c r="A305" s="34"/>
      <c r="B305" s="34"/>
      <c r="C305" s="34"/>
      <c r="D305" s="34"/>
      <c r="E305" s="34"/>
      <c r="F305" s="477"/>
      <c r="G305" s="477"/>
      <c r="H305" s="34"/>
      <c r="I305" s="34"/>
      <c r="J305" s="72"/>
      <c r="K305" s="34"/>
      <c r="L305" s="72"/>
      <c r="M305" s="34"/>
      <c r="N305" s="34"/>
      <c r="O305" s="34"/>
      <c r="P305" s="510"/>
      <c r="Q305" s="79"/>
      <c r="R305" s="79"/>
      <c r="S305" s="34"/>
      <c r="T305" s="34"/>
      <c r="U305" s="79"/>
      <c r="V305" s="79"/>
      <c r="W305" s="79"/>
      <c r="X305" s="79"/>
      <c r="Y305" s="34"/>
      <c r="Z305" s="79"/>
      <c r="AA305" s="79"/>
      <c r="AB305" s="79"/>
      <c r="AC305" s="79"/>
      <c r="AD305" s="34"/>
    </row>
    <row r="306" spans="1:30">
      <c r="U306" s="79"/>
      <c r="W306" s="79"/>
      <c r="X306" s="79"/>
      <c r="Y306" s="34"/>
      <c r="AB306" s="79"/>
      <c r="AC306" s="79"/>
      <c r="AD306" s="34"/>
    </row>
    <row r="307" spans="1:30">
      <c r="U307" s="79"/>
      <c r="W307" s="79"/>
      <c r="X307" s="79"/>
      <c r="Y307" s="34"/>
      <c r="AB307" s="79"/>
      <c r="AC307" s="79"/>
      <c r="AD307" s="34"/>
    </row>
    <row r="308" spans="1:30">
      <c r="U308" s="79"/>
      <c r="W308" s="79"/>
      <c r="X308" s="79"/>
      <c r="Y308" s="34"/>
      <c r="AB308" s="79"/>
      <c r="AC308" s="79"/>
      <c r="AD308" s="34"/>
    </row>
    <row r="309" spans="1:30">
      <c r="U309" s="79"/>
      <c r="W309" s="79"/>
      <c r="X309" s="79"/>
      <c r="Y309" s="34"/>
      <c r="AB309" s="79"/>
      <c r="AC309" s="79"/>
      <c r="AD309" s="34"/>
    </row>
    <row r="310" spans="1:30">
      <c r="U310" s="79"/>
      <c r="W310" s="79"/>
      <c r="X310" s="79"/>
      <c r="Y310" s="34"/>
      <c r="AB310" s="79"/>
      <c r="AC310" s="79"/>
      <c r="AD310" s="34"/>
    </row>
    <row r="311" spans="1:30">
      <c r="U311" s="79"/>
      <c r="W311" s="79"/>
      <c r="X311" s="79"/>
      <c r="Y311" s="34"/>
      <c r="AB311" s="79"/>
      <c r="AC311" s="79"/>
      <c r="AD311" s="34"/>
    </row>
    <row r="312" spans="1:30">
      <c r="U312" s="79"/>
      <c r="W312" s="79"/>
      <c r="X312" s="79"/>
      <c r="Y312" s="34"/>
      <c r="AB312" s="79"/>
      <c r="AC312" s="79"/>
      <c r="AD312" s="34"/>
    </row>
    <row r="313" spans="1:30">
      <c r="U313" s="79"/>
      <c r="W313" s="79"/>
      <c r="X313" s="79"/>
      <c r="Y313" s="34"/>
      <c r="AB313" s="79"/>
      <c r="AC313" s="79"/>
      <c r="AD313" s="34"/>
    </row>
    <row r="314" spans="1:30">
      <c r="U314" s="79"/>
      <c r="W314" s="79"/>
      <c r="X314" s="79"/>
      <c r="Y314" s="34"/>
      <c r="AB314" s="79"/>
      <c r="AC314" s="79"/>
      <c r="AD314" s="34"/>
    </row>
    <row r="315" spans="1:30">
      <c r="U315" s="79"/>
      <c r="W315" s="79"/>
      <c r="X315" s="79"/>
      <c r="Y315" s="34"/>
      <c r="AB315" s="79"/>
      <c r="AC315" s="79"/>
      <c r="AD315" s="34"/>
    </row>
    <row r="316" spans="1:30">
      <c r="U316" s="79"/>
      <c r="W316" s="79"/>
      <c r="X316" s="79"/>
      <c r="Y316" s="34"/>
      <c r="AB316" s="79"/>
      <c r="AC316" s="79"/>
      <c r="AD316" s="34"/>
    </row>
    <row r="317" spans="1:30">
      <c r="U317" s="79"/>
      <c r="W317" s="79"/>
      <c r="X317" s="79"/>
      <c r="Y317" s="34"/>
      <c r="AB317" s="79"/>
      <c r="AC317" s="79"/>
      <c r="AD317" s="34"/>
    </row>
    <row r="318" spans="1:30">
      <c r="U318" s="79"/>
      <c r="W318" s="79"/>
      <c r="X318" s="79"/>
      <c r="Y318" s="34"/>
      <c r="AB318" s="79"/>
      <c r="AC318" s="79"/>
      <c r="AD318" s="34"/>
    </row>
    <row r="319" spans="1:30">
      <c r="U319" s="79"/>
      <c r="W319" s="79"/>
      <c r="X319" s="79"/>
      <c r="Y319" s="34"/>
      <c r="AB319" s="79"/>
      <c r="AC319" s="79"/>
      <c r="AD319" s="34"/>
    </row>
    <row r="320" spans="1:30">
      <c r="U320" s="79"/>
      <c r="W320" s="79"/>
      <c r="X320" s="79"/>
      <c r="Y320" s="34"/>
      <c r="AB320" s="79"/>
      <c r="AC320" s="79"/>
      <c r="AD320" s="34"/>
    </row>
    <row r="321" spans="21:30">
      <c r="U321" s="79"/>
      <c r="W321" s="79"/>
      <c r="X321" s="79"/>
      <c r="Y321" s="34"/>
      <c r="AB321" s="79"/>
      <c r="AC321" s="79"/>
      <c r="AD321" s="34"/>
    </row>
    <row r="322" spans="21:30">
      <c r="U322" s="79"/>
      <c r="W322" s="79"/>
      <c r="X322" s="79"/>
      <c r="Y322" s="34"/>
      <c r="AB322" s="79"/>
      <c r="AC322" s="79"/>
      <c r="AD322" s="34"/>
    </row>
    <row r="323" spans="21:30">
      <c r="U323" s="79"/>
      <c r="W323" s="79"/>
      <c r="X323" s="79"/>
      <c r="Y323" s="34"/>
      <c r="AB323" s="79"/>
      <c r="AC323" s="79"/>
      <c r="AD323" s="34"/>
    </row>
    <row r="324" spans="21:30">
      <c r="U324" s="79"/>
      <c r="W324" s="79"/>
      <c r="X324" s="79"/>
      <c r="Y324" s="34"/>
      <c r="AB324" s="79"/>
      <c r="AC324" s="79"/>
      <c r="AD324" s="34"/>
    </row>
    <row r="325" spans="21:30">
      <c r="U325" s="79"/>
      <c r="W325" s="79"/>
      <c r="X325" s="79"/>
      <c r="Y325" s="34"/>
      <c r="AB325" s="79"/>
      <c r="AC325" s="79"/>
      <c r="AD325" s="34"/>
    </row>
    <row r="326" spans="21:30">
      <c r="U326" s="79"/>
      <c r="X326" s="79"/>
    </row>
    <row r="327" spans="21:30">
      <c r="X327" s="79"/>
    </row>
  </sheetData>
  <mergeCells count="1">
    <mergeCell ref="Z4:AB4"/>
  </mergeCells>
  <conditionalFormatting sqref="AJ27:AJ28 AW88:AX88">
    <cfRule type="cellIs" dxfId="225" priority="41" stopIfTrue="1" operator="lessThan">
      <formula>0</formula>
    </cfRule>
  </conditionalFormatting>
  <conditionalFormatting sqref="N10:N37">
    <cfRule type="cellIs" dxfId="224" priority="14" operator="lessThan">
      <formula>0</formula>
    </cfRule>
    <cfRule type="cellIs" dxfId="223" priority="15" operator="greaterThan">
      <formula>0</formula>
    </cfRule>
  </conditionalFormatting>
  <conditionalFormatting sqref="T10:T37">
    <cfRule type="cellIs" dxfId="222" priority="12" operator="lessThan">
      <formula>0</formula>
    </cfRule>
    <cfRule type="cellIs" dxfId="221" priority="13" operator="greaterThan">
      <formula>0</formula>
    </cfRule>
  </conditionalFormatting>
  <conditionalFormatting sqref="K18:K37">
    <cfRule type="cellIs" dxfId="220" priority="7" operator="greaterThan">
      <formula>0</formula>
    </cfRule>
  </conditionalFormatting>
  <conditionalFormatting sqref="H10:H37">
    <cfRule type="cellIs" dxfId="219" priority="8" operator="lessThan">
      <formula>0</formula>
    </cfRule>
    <cfRule type="cellIs" dxfId="218" priority="9" operator="greaterThan">
      <formula>0</formula>
    </cfRule>
  </conditionalFormatting>
  <conditionalFormatting sqref="K10:K37">
    <cfRule type="cellIs" dxfId="217" priority="5" operator="lessThan">
      <formula>0</formula>
    </cfRule>
    <cfRule type="cellIs" dxfId="216" priority="6" operator="greaterThan">
      <formula>0</formula>
    </cfRule>
  </conditionalFormatting>
  <conditionalFormatting sqref="V10:V37">
    <cfRule type="cellIs" dxfId="215" priority="10" operator="lessThan">
      <formula>0</formula>
    </cfRule>
    <cfRule type="cellIs" dxfId="214" priority="11" operator="greaterThan">
      <formula>0</formula>
    </cfRule>
  </conditionalFormatting>
  <conditionalFormatting sqref="Z10:Z37">
    <cfRule type="cellIs" dxfId="213" priority="3" operator="lessThan">
      <formula>0</formula>
    </cfRule>
    <cfRule type="cellIs" dxfId="212" priority="4" operator="greaterThan">
      <formula>0</formula>
    </cfRule>
  </conditionalFormatting>
  <conditionalFormatting sqref="P10:P37">
    <cfRule type="top10" dxfId="211" priority="1" percent="1" bottom="1" rank="10"/>
    <cfRule type="top10" dxfId="210" priority="2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590C-2A6D-4484-9978-2A43259DDF87}">
  <dimension ref="O1:CL328"/>
  <sheetViews>
    <sheetView zoomScale="95" zoomScaleNormal="95" workbookViewId="0">
      <selection activeCell="Q13" sqref="Q13"/>
    </sheetView>
  </sheetViews>
  <sheetFormatPr baseColWidth="10" defaultRowHeight="15"/>
  <cols>
    <col min="12" max="12" width="8.453125" customWidth="1"/>
    <col min="15" max="15" width="8.1796875" customWidth="1"/>
    <col min="37" max="37" width="3.08984375" customWidth="1"/>
    <col min="38" max="38" width="5.08984375" customWidth="1"/>
    <col min="39" max="39" width="3.36328125" customWidth="1"/>
    <col min="40" max="40" width="4.36328125" customWidth="1"/>
    <col min="41" max="41" width="11.36328125" customWidth="1"/>
    <col min="42" max="42" width="7.08984375" customWidth="1"/>
    <col min="43" max="43" width="6.90625" customWidth="1"/>
    <col min="44" max="44" width="4.81640625" customWidth="1"/>
    <col min="45" max="45" width="1.81640625" customWidth="1"/>
    <col min="46" max="46" width="6.54296875" customWidth="1"/>
    <col min="47" max="47" width="4.54296875" style="67" customWidth="1"/>
    <col min="48" max="48" width="4.90625" customWidth="1"/>
    <col min="49" max="49" width="5.6328125" style="67" customWidth="1"/>
    <col min="50" max="50" width="5.90625" customWidth="1"/>
    <col min="51" max="51" width="5.08984375" customWidth="1"/>
    <col min="52" max="52" width="6.1796875" customWidth="1"/>
    <col min="53" max="53" width="6" customWidth="1"/>
    <col min="54" max="54" width="5.1796875" customWidth="1"/>
    <col min="55" max="55" width="5.1796875" style="11" customWidth="1"/>
    <col min="56" max="56" width="5.36328125" style="11" customWidth="1"/>
    <col min="57" max="57" width="6" style="11" customWidth="1"/>
    <col min="58" max="58" width="5.90625" customWidth="1"/>
    <col min="59" max="59" width="5.1796875" style="11" customWidth="1"/>
    <col min="60" max="60" width="5.08984375" style="11" customWidth="1"/>
    <col min="61" max="61" width="5.1796875" customWidth="1"/>
    <col min="62" max="62" width="6.81640625" style="11" customWidth="1"/>
    <col min="63" max="63" width="5.453125" customWidth="1"/>
    <col min="64" max="64" width="7" customWidth="1"/>
    <col min="65" max="65" width="4.81640625" style="11" customWidth="1"/>
    <col min="66" max="66" width="5.08984375" style="11" customWidth="1"/>
    <col min="67" max="67" width="4.54296875" style="11" customWidth="1"/>
    <col min="68" max="68" width="7.54296875" style="11" customWidth="1"/>
    <col min="69" max="69" width="6.36328125" style="67" customWidth="1"/>
    <col min="70" max="70" width="5.1796875" style="11" customWidth="1"/>
    <col min="71" max="71" width="7.54296875" style="67" customWidth="1"/>
    <col min="72" max="72" width="9" customWidth="1"/>
    <col min="73" max="73" width="7.36328125" customWidth="1"/>
    <col min="74" max="74" width="6.90625" style="67" customWidth="1"/>
    <col min="75" max="75" width="7.1796875" customWidth="1"/>
    <col min="76" max="76" width="6.90625" customWidth="1"/>
    <col min="77" max="79" width="10.90625" style="67"/>
    <col min="80" max="80" width="9.08984375" customWidth="1"/>
    <col min="86" max="86" width="14" customWidth="1"/>
    <col min="87" max="87" width="12.54296875" customWidth="1"/>
    <col min="88" max="88" width="10.90625" customWidth="1"/>
  </cols>
  <sheetData>
    <row r="1" spans="37:87"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/>
      <c r="CA1"/>
    </row>
    <row r="2" spans="37:87" s="182" customFormat="1" ht="15" customHeight="1"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/>
      <c r="CA2"/>
      <c r="CB2"/>
      <c r="CC2"/>
      <c r="CD2"/>
      <c r="CE2"/>
      <c r="CF2"/>
    </row>
    <row r="3" spans="37:87"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/>
      <c r="CA3"/>
    </row>
    <row r="4" spans="37:87" ht="15.6"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/>
      <c r="CA4"/>
      <c r="CG4" s="2"/>
      <c r="CH4" s="5"/>
      <c r="CI4" s="5"/>
    </row>
    <row r="5" spans="37:87" ht="15.6"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W5" s="1"/>
      <c r="BX5" s="1"/>
      <c r="BZ5"/>
      <c r="CA5"/>
      <c r="CG5" s="5"/>
      <c r="CH5" s="5"/>
    </row>
    <row r="6" spans="37:87" ht="15.75" customHeight="1">
      <c r="BE6" s="16"/>
      <c r="BF6" s="3"/>
      <c r="BH6" s="16"/>
      <c r="BL6" s="58"/>
      <c r="BM6" s="202"/>
      <c r="BT6" s="1"/>
      <c r="BU6" s="1"/>
      <c r="BW6" s="1"/>
      <c r="BX6" s="1"/>
      <c r="BZ6"/>
      <c r="CA6"/>
      <c r="CG6" s="5"/>
      <c r="CH6" s="5"/>
    </row>
    <row r="7" spans="37:87" ht="18" customHeight="1">
      <c r="BE7" s="16"/>
      <c r="BF7" s="3"/>
      <c r="BH7" s="16"/>
      <c r="BL7" s="58"/>
      <c r="BM7" s="202"/>
      <c r="BT7" s="1"/>
      <c r="BU7" s="1"/>
      <c r="BW7" s="1"/>
      <c r="BX7" s="1"/>
      <c r="BZ7"/>
      <c r="CA7"/>
      <c r="CG7" s="5"/>
      <c r="CH7" s="5"/>
    </row>
    <row r="8" spans="37:87">
      <c r="BE8" s="16"/>
      <c r="BF8" s="3"/>
      <c r="BH8" s="16"/>
      <c r="BL8" s="58"/>
      <c r="BM8" s="202"/>
      <c r="BT8" s="1"/>
      <c r="BU8" s="1"/>
      <c r="BW8" s="1"/>
      <c r="BX8" s="1"/>
      <c r="BZ8"/>
      <c r="CA8"/>
    </row>
    <row r="9" spans="37:87">
      <c r="BE9" s="16"/>
      <c r="BF9" s="3"/>
      <c r="BH9" s="16"/>
      <c r="BL9" s="58"/>
      <c r="BM9" s="202"/>
      <c r="BT9" s="1"/>
      <c r="BU9" s="1"/>
      <c r="BW9" s="1"/>
      <c r="BX9" s="1"/>
      <c r="BZ9"/>
      <c r="CA9"/>
    </row>
    <row r="10" spans="37:87">
      <c r="BE10" s="16"/>
      <c r="BF10" s="3"/>
      <c r="BH10" s="16"/>
      <c r="BL10" s="58"/>
      <c r="BM10" s="202"/>
      <c r="BT10" s="1"/>
      <c r="BU10" s="1"/>
      <c r="BW10" s="1"/>
      <c r="BX10" s="1"/>
      <c r="BZ10"/>
      <c r="CA10"/>
    </row>
    <row r="11" spans="37:87">
      <c r="BE11" s="16"/>
      <c r="BF11" s="3"/>
      <c r="BH11" s="16"/>
      <c r="BL11" s="58"/>
      <c r="BM11" s="202"/>
      <c r="BT11" s="1"/>
      <c r="BU11" s="1"/>
      <c r="BW11" s="1"/>
      <c r="BX11" s="1"/>
      <c r="BZ11"/>
      <c r="CA11"/>
    </row>
    <row r="12" spans="37:87" ht="15.6">
      <c r="BE12" s="16"/>
      <c r="BF12" s="3"/>
      <c r="BH12" s="16"/>
      <c r="BL12" s="58"/>
      <c r="BM12" s="202"/>
      <c r="BT12" s="1"/>
      <c r="BU12" s="1"/>
      <c r="BW12" s="1"/>
      <c r="BX12" s="1"/>
      <c r="BZ12"/>
      <c r="CA12" s="2"/>
      <c r="CB12" s="2"/>
      <c r="CC12" s="2"/>
    </row>
    <row r="13" spans="37:87" ht="15.6">
      <c r="BE13" s="16"/>
      <c r="BF13" s="3"/>
      <c r="BH13" s="16"/>
      <c r="BL13" s="58"/>
      <c r="BM13" s="202"/>
      <c r="BT13" s="1"/>
      <c r="BU13" s="1"/>
      <c r="BW13" s="1"/>
      <c r="BX13" s="1"/>
      <c r="BZ13"/>
      <c r="CA13" s="2"/>
      <c r="CB13" s="2"/>
      <c r="CC13" s="4"/>
      <c r="CD13" s="4"/>
      <c r="CE13" s="4"/>
    </row>
    <row r="14" spans="37:87">
      <c r="BE14" s="16"/>
      <c r="BF14" s="3"/>
      <c r="BH14" s="16"/>
      <c r="BL14" s="58"/>
      <c r="BM14" s="202"/>
      <c r="BT14" s="1"/>
      <c r="BU14" s="1"/>
      <c r="BW14" s="1"/>
      <c r="BX14" s="1"/>
      <c r="BZ14"/>
      <c r="CA14" s="1"/>
      <c r="CB14" s="1"/>
      <c r="CC14" s="11"/>
      <c r="CD14" s="11"/>
      <c r="CE14" s="11"/>
    </row>
    <row r="15" spans="37:87">
      <c r="BE15" s="16"/>
      <c r="BF15" s="3"/>
      <c r="BH15" s="16"/>
      <c r="BL15" s="58"/>
      <c r="BM15" s="202"/>
      <c r="BT15" s="1"/>
      <c r="BU15" s="1"/>
      <c r="BW15" s="1"/>
      <c r="BX15" s="1"/>
      <c r="BZ15"/>
      <c r="CA15" s="1"/>
      <c r="CB15" s="1"/>
      <c r="CC15" s="11"/>
      <c r="CD15" s="11"/>
      <c r="CE15" s="11"/>
    </row>
    <row r="16" spans="37:87">
      <c r="BE16" s="16"/>
      <c r="BF16" s="3"/>
      <c r="BH16" s="16"/>
      <c r="BL16" s="58"/>
      <c r="BM16" s="202"/>
      <c r="BT16" s="1"/>
      <c r="BU16" s="1"/>
      <c r="BW16" s="1"/>
      <c r="BX16" s="1"/>
      <c r="BZ16"/>
      <c r="CA16" s="1"/>
      <c r="CB16" s="1"/>
      <c r="CC16" s="11"/>
      <c r="CD16" s="11"/>
      <c r="CE16" s="11"/>
    </row>
    <row r="17" spans="57:83">
      <c r="BE17" s="16"/>
      <c r="BF17" s="3"/>
      <c r="BH17" s="16"/>
      <c r="BL17" s="58"/>
      <c r="BM17" s="202"/>
      <c r="BT17" s="1"/>
      <c r="BU17" s="1"/>
      <c r="BW17" s="1"/>
      <c r="BX17" s="1"/>
      <c r="BZ17"/>
      <c r="CA17" s="1"/>
      <c r="CB17" s="1"/>
      <c r="CC17" s="11"/>
      <c r="CD17" s="11"/>
      <c r="CE17" s="11"/>
    </row>
    <row r="18" spans="57:83">
      <c r="BE18" s="16"/>
      <c r="BF18" s="3"/>
      <c r="BH18" s="16"/>
      <c r="BL18" s="58"/>
      <c r="BM18" s="202"/>
      <c r="BT18" s="1"/>
      <c r="BU18" s="1"/>
      <c r="BW18" s="1"/>
      <c r="BX18" s="1"/>
      <c r="BZ18"/>
      <c r="CA18" s="1"/>
      <c r="CB18" s="1"/>
      <c r="CC18" s="11"/>
      <c r="CD18" s="11"/>
      <c r="CE18" s="11"/>
    </row>
    <row r="19" spans="57:83">
      <c r="BE19" s="16"/>
      <c r="BF19" s="3"/>
      <c r="BH19" s="16"/>
      <c r="BL19" s="58"/>
      <c r="BM19" s="202"/>
      <c r="BT19" s="1"/>
      <c r="BU19" s="1"/>
      <c r="BW19" s="1"/>
      <c r="BX19" s="1"/>
      <c r="BZ19"/>
      <c r="CA19" s="1"/>
      <c r="CB19" s="1"/>
      <c r="CC19" s="11"/>
      <c r="CD19" s="11"/>
      <c r="CE19" s="11"/>
    </row>
    <row r="20" spans="57:83">
      <c r="BE20" s="16"/>
      <c r="BF20" s="3"/>
      <c r="BH20" s="16"/>
      <c r="BL20" s="58"/>
      <c r="BM20" s="202"/>
      <c r="BT20" s="1"/>
      <c r="BU20" s="1"/>
      <c r="BW20" s="1"/>
      <c r="BX20" s="1"/>
      <c r="BZ20"/>
      <c r="CA20" s="1"/>
      <c r="CB20" s="1"/>
      <c r="CC20" s="11"/>
      <c r="CD20" s="11"/>
      <c r="CE20" s="11"/>
    </row>
    <row r="21" spans="57:83">
      <c r="BE21" s="16"/>
      <c r="BF21" s="3"/>
      <c r="BH21" s="16"/>
      <c r="BL21" s="58"/>
      <c r="BM21" s="202"/>
      <c r="BT21" s="1"/>
      <c r="BU21" s="1"/>
      <c r="BW21" s="1"/>
      <c r="BX21" s="1"/>
      <c r="BZ21"/>
      <c r="CA21" s="1"/>
      <c r="CB21" s="1"/>
      <c r="CC21" s="11"/>
      <c r="CD21" s="11"/>
      <c r="CE21" s="11"/>
    </row>
    <row r="22" spans="57:83">
      <c r="BE22" s="16"/>
      <c r="BF22" s="3"/>
      <c r="BH22" s="16"/>
      <c r="BL22" s="58"/>
      <c r="BM22" s="202"/>
      <c r="BT22" s="1"/>
      <c r="BU22" s="1"/>
      <c r="BW22" s="1"/>
      <c r="BX22" s="1"/>
      <c r="BZ22"/>
      <c r="CA22" s="1"/>
      <c r="CB22" s="1"/>
      <c r="CC22" s="11"/>
      <c r="CD22" s="11"/>
      <c r="CE22" s="11"/>
    </row>
    <row r="23" spans="57:83">
      <c r="BE23" s="16"/>
      <c r="BF23" s="3"/>
      <c r="BH23" s="16"/>
      <c r="BL23" s="58"/>
      <c r="BM23" s="202"/>
      <c r="BT23" s="1"/>
      <c r="BU23" s="1"/>
      <c r="BW23" s="1"/>
      <c r="BX23" s="1"/>
      <c r="BZ23"/>
      <c r="CA23" s="13"/>
      <c r="CB23" s="13"/>
      <c r="CC23" s="11"/>
      <c r="CD23" s="11"/>
      <c r="CE23" s="11"/>
    </row>
    <row r="24" spans="57:83" ht="16.5" customHeight="1">
      <c r="BE24" s="16"/>
      <c r="BF24" s="3"/>
      <c r="BH24" s="16"/>
      <c r="BL24" s="58"/>
      <c r="BM24" s="202"/>
      <c r="BT24" s="1"/>
      <c r="BU24" s="1"/>
      <c r="BW24" s="1"/>
      <c r="BX24" s="1"/>
      <c r="BZ24"/>
      <c r="CA24" s="13"/>
      <c r="CB24" s="13"/>
      <c r="CC24" s="11"/>
      <c r="CD24" s="11"/>
      <c r="CE24" s="11"/>
    </row>
    <row r="25" spans="57:83" ht="16.5" customHeight="1">
      <c r="BE25" s="16"/>
      <c r="BF25" s="3"/>
      <c r="BH25" s="16"/>
      <c r="BL25" s="58"/>
      <c r="BM25" s="202"/>
      <c r="BT25" s="1"/>
      <c r="BU25" s="1"/>
      <c r="BW25" s="1"/>
      <c r="BX25" s="1"/>
      <c r="BZ25"/>
      <c r="CA25" s="13"/>
      <c r="CB25" s="13"/>
      <c r="CC25" s="11"/>
      <c r="CD25" s="11"/>
      <c r="CE25" s="11"/>
    </row>
    <row r="26" spans="57:83">
      <c r="BE26" s="16"/>
      <c r="BF26" s="3"/>
      <c r="BH26" s="16"/>
      <c r="BL26" s="58"/>
      <c r="BM26" s="202"/>
      <c r="BT26" s="1"/>
      <c r="BU26" s="1"/>
      <c r="BW26" s="1"/>
      <c r="BX26" s="1"/>
      <c r="BZ26"/>
      <c r="CA26" s="13"/>
      <c r="CB26" s="13"/>
      <c r="CC26" s="11"/>
      <c r="CD26" s="11"/>
      <c r="CE26" s="11"/>
    </row>
    <row r="27" spans="57:83" ht="17.25" customHeight="1">
      <c r="BE27" s="16"/>
      <c r="BF27" s="3"/>
      <c r="BH27" s="16"/>
      <c r="BL27" s="58"/>
      <c r="BM27" s="202"/>
      <c r="BT27" s="1"/>
      <c r="BU27" s="1"/>
      <c r="BW27" s="1"/>
      <c r="BX27" s="1"/>
      <c r="BZ27"/>
      <c r="CA27" s="13"/>
      <c r="CB27" s="13"/>
      <c r="CC27" s="11"/>
      <c r="CD27" s="11"/>
      <c r="CE27" s="11"/>
    </row>
    <row r="28" spans="57:83">
      <c r="BE28" s="16"/>
      <c r="BF28" s="3"/>
      <c r="BH28" s="16"/>
      <c r="BL28" s="58"/>
      <c r="BM28" s="202"/>
      <c r="BT28" s="1"/>
      <c r="BU28" s="1"/>
      <c r="BW28" s="1"/>
      <c r="BX28" s="1"/>
      <c r="BZ28"/>
      <c r="CA28" s="13"/>
      <c r="CB28" s="13"/>
      <c r="CC28" s="11"/>
      <c r="CD28" s="11"/>
      <c r="CE28" s="11"/>
    </row>
    <row r="29" spans="57:83">
      <c r="BE29" s="16"/>
      <c r="BF29" s="3"/>
      <c r="BH29" s="16"/>
      <c r="BL29" s="58"/>
      <c r="BM29" s="202"/>
      <c r="BT29" s="1"/>
      <c r="BU29" s="1"/>
      <c r="BW29" s="1"/>
      <c r="BX29" s="1"/>
      <c r="BZ29"/>
      <c r="CA29" s="13"/>
      <c r="CB29" s="13"/>
      <c r="CC29" s="11"/>
      <c r="CD29" s="11"/>
      <c r="CE29" s="11"/>
    </row>
    <row r="30" spans="57:83" ht="17.399999999999999" customHeight="1">
      <c r="BE30" s="16"/>
      <c r="BF30" s="3"/>
      <c r="BH30" s="16"/>
      <c r="BL30" s="58"/>
      <c r="BM30" s="202"/>
      <c r="BT30" s="1"/>
      <c r="BU30" s="1"/>
      <c r="BW30" s="1"/>
      <c r="BX30" s="1"/>
      <c r="BZ30"/>
      <c r="CA30" s="54"/>
      <c r="CB30" s="54"/>
      <c r="CC30" s="11"/>
      <c r="CD30" s="11"/>
      <c r="CE30" s="11"/>
    </row>
    <row r="31" spans="57:83" ht="15.6">
      <c r="BE31" s="16"/>
      <c r="BF31" s="3"/>
      <c r="BH31" s="16"/>
      <c r="BL31" s="58"/>
      <c r="BM31" s="202"/>
      <c r="BT31" s="1"/>
      <c r="BU31" s="1"/>
      <c r="BW31" s="1"/>
      <c r="BX31" s="1"/>
      <c r="BZ31"/>
      <c r="CA31" s="1"/>
      <c r="CB31" s="5"/>
    </row>
    <row r="32" spans="57:83">
      <c r="BE32" s="16"/>
      <c r="BF32" s="3"/>
      <c r="BH32" s="16"/>
      <c r="BL32" s="58"/>
      <c r="BM32" s="202"/>
      <c r="BT32" s="1"/>
      <c r="BU32" s="1"/>
      <c r="BW32" s="1"/>
      <c r="BX32" s="1"/>
      <c r="BZ32"/>
      <c r="CA32"/>
    </row>
    <row r="33" spans="57:79">
      <c r="BE33" s="16"/>
      <c r="BF33" s="3"/>
      <c r="BH33" s="16"/>
      <c r="BL33" s="58"/>
      <c r="BM33" s="202"/>
      <c r="BT33" s="1"/>
      <c r="BU33" s="1"/>
      <c r="BW33" s="1"/>
      <c r="BX33" s="1"/>
      <c r="BZ33"/>
      <c r="CA33"/>
    </row>
    <row r="34" spans="57:79">
      <c r="BE34" s="16"/>
      <c r="BF34" s="3"/>
      <c r="BH34" s="16"/>
      <c r="BL34" s="58"/>
      <c r="BM34" s="202"/>
      <c r="BT34" s="1"/>
      <c r="BU34" s="1"/>
      <c r="BW34" s="1"/>
      <c r="BX34" s="1"/>
      <c r="BZ34"/>
      <c r="CA34"/>
    </row>
    <row r="35" spans="57:79">
      <c r="BE35" s="16"/>
      <c r="BF35" s="3"/>
      <c r="BH35" s="16"/>
      <c r="BL35" s="58"/>
      <c r="BM35" s="202"/>
      <c r="BT35" s="1"/>
      <c r="BU35" s="1"/>
      <c r="BW35" s="1"/>
      <c r="BX35" s="1"/>
      <c r="BZ35"/>
      <c r="CA35"/>
    </row>
    <row r="36" spans="57:79">
      <c r="BE36" s="16"/>
      <c r="BF36" s="3"/>
      <c r="BH36" s="16"/>
      <c r="BL36" s="58"/>
      <c r="BM36" s="202"/>
      <c r="BT36" s="1"/>
      <c r="BU36" s="1"/>
      <c r="BW36" s="1"/>
      <c r="BX36" s="1"/>
      <c r="BZ36"/>
      <c r="CA36"/>
    </row>
    <row r="37" spans="57:79">
      <c r="BE37" s="16"/>
      <c r="BF37" s="3"/>
      <c r="BH37" s="16"/>
      <c r="BL37" s="58"/>
      <c r="BM37" s="202"/>
      <c r="BT37" s="1"/>
      <c r="BU37" s="1"/>
      <c r="BW37" s="1"/>
      <c r="BX37" s="1"/>
      <c r="BZ37"/>
      <c r="CA37"/>
    </row>
    <row r="38" spans="57:79">
      <c r="BE38" s="16"/>
      <c r="BF38" s="3"/>
      <c r="BH38" s="16"/>
      <c r="BL38" s="58"/>
      <c r="BM38" s="202"/>
      <c r="BT38" s="1"/>
      <c r="BU38" s="1"/>
      <c r="BW38" s="1"/>
      <c r="BX38" s="1"/>
      <c r="BZ38"/>
      <c r="CA38"/>
    </row>
    <row r="39" spans="57:79">
      <c r="BE39" s="16"/>
      <c r="BF39" s="3"/>
      <c r="BH39" s="16"/>
      <c r="BL39" s="58"/>
      <c r="BM39" s="202"/>
      <c r="BT39" s="1"/>
      <c r="BU39" s="1"/>
      <c r="BW39" s="1"/>
      <c r="BX39" s="1"/>
      <c r="BZ39"/>
      <c r="CA39"/>
    </row>
    <row r="40" spans="57:79">
      <c r="BE40" s="16"/>
      <c r="BF40" s="3"/>
      <c r="BH40" s="16"/>
      <c r="BL40" s="58"/>
      <c r="BM40" s="202"/>
      <c r="BT40" s="1"/>
      <c r="BU40" s="1"/>
      <c r="BW40" s="1"/>
      <c r="BX40" s="1"/>
      <c r="BZ40"/>
      <c r="CA40"/>
    </row>
    <row r="41" spans="57:79">
      <c r="BE41" s="16"/>
      <c r="BF41" s="3"/>
      <c r="BH41" s="16"/>
      <c r="BL41" s="58"/>
      <c r="BM41" s="202"/>
      <c r="BT41" s="1"/>
      <c r="BU41" s="1"/>
      <c r="BW41" s="1"/>
      <c r="BX41" s="1"/>
      <c r="BZ41"/>
      <c r="CA41"/>
    </row>
    <row r="42" spans="57:79">
      <c r="BE42" s="16"/>
      <c r="BF42" s="3"/>
      <c r="BH42" s="16"/>
      <c r="BL42" s="58"/>
      <c r="BM42" s="202"/>
      <c r="BT42" s="1"/>
      <c r="BU42" s="1"/>
      <c r="BW42" s="1"/>
      <c r="BX42" s="1"/>
      <c r="BZ42"/>
      <c r="CA42"/>
    </row>
    <row r="43" spans="57:79">
      <c r="BE43" s="16"/>
      <c r="BF43" s="3"/>
      <c r="BH43" s="16"/>
      <c r="BL43" s="58"/>
      <c r="BM43" s="202"/>
      <c r="BT43" s="1"/>
      <c r="BU43" s="1"/>
      <c r="BW43" s="1"/>
      <c r="BX43" s="1"/>
      <c r="BZ43"/>
      <c r="CA43"/>
    </row>
    <row r="44" spans="57:79">
      <c r="BE44" s="16"/>
      <c r="BF44" s="3"/>
      <c r="BH44" s="16"/>
      <c r="BL44" s="58"/>
      <c r="BM44" s="202"/>
      <c r="BT44" s="1"/>
      <c r="BU44" s="1"/>
      <c r="BW44" s="1"/>
      <c r="BX44" s="1"/>
      <c r="BZ44"/>
      <c r="CA44"/>
    </row>
    <row r="45" spans="57:79">
      <c r="BE45" s="16"/>
      <c r="BF45" s="3"/>
      <c r="BH45" s="16"/>
      <c r="BL45" s="58"/>
      <c r="BM45" s="202"/>
      <c r="BT45" s="1"/>
      <c r="BU45" s="1"/>
      <c r="BW45" s="1"/>
      <c r="BX45" s="1"/>
      <c r="BZ45"/>
      <c r="CA45"/>
    </row>
    <row r="46" spans="57:79">
      <c r="BE46" s="16"/>
      <c r="BF46" s="3"/>
      <c r="BH46" s="16"/>
      <c r="BL46" s="58"/>
      <c r="BM46" s="202"/>
      <c r="BT46" s="1"/>
      <c r="BU46" s="1"/>
      <c r="BW46" s="1"/>
      <c r="BX46" s="1"/>
      <c r="BZ46"/>
      <c r="CA46"/>
    </row>
    <row r="47" spans="57:79">
      <c r="BE47" s="16"/>
      <c r="BF47" s="3"/>
      <c r="BH47" s="16"/>
      <c r="BL47" s="58"/>
      <c r="BM47" s="202"/>
      <c r="BT47" s="1"/>
      <c r="BU47" s="1"/>
      <c r="BW47" s="1"/>
      <c r="BX47" s="1"/>
      <c r="BZ47"/>
      <c r="CA47"/>
    </row>
    <row r="48" spans="57:79">
      <c r="BE48" s="16"/>
      <c r="BF48" s="3"/>
      <c r="BH48" s="16"/>
      <c r="BL48" s="58"/>
      <c r="BM48" s="202"/>
      <c r="BT48" s="1"/>
      <c r="BU48" s="1"/>
      <c r="BW48" s="1"/>
      <c r="BX48" s="1"/>
      <c r="BZ48"/>
      <c r="CA48"/>
    </row>
    <row r="49" spans="57:79">
      <c r="BE49" s="16"/>
      <c r="BF49" s="3"/>
      <c r="BH49" s="16"/>
      <c r="BL49" s="58"/>
      <c r="BM49" s="202"/>
      <c r="BT49" s="1"/>
      <c r="BU49" s="1"/>
      <c r="BW49" s="1"/>
      <c r="BX49" s="1"/>
      <c r="BZ49"/>
      <c r="CA49"/>
    </row>
    <row r="50" spans="57:79">
      <c r="BE50" s="16"/>
      <c r="BF50" s="3"/>
      <c r="BH50" s="16"/>
      <c r="BL50" s="58"/>
      <c r="BM50" s="202"/>
      <c r="BT50" s="1"/>
      <c r="BU50" s="1"/>
      <c r="BW50" s="1"/>
      <c r="BX50" s="1"/>
      <c r="BZ50"/>
      <c r="CA50"/>
    </row>
    <row r="51" spans="57:79">
      <c r="BE51" s="16"/>
      <c r="BF51" s="3"/>
      <c r="BH51" s="16"/>
      <c r="BL51" s="58"/>
      <c r="BM51" s="202"/>
      <c r="BT51" s="1"/>
      <c r="BU51" s="1"/>
      <c r="BW51" s="1"/>
      <c r="BX51" s="1"/>
      <c r="BZ51"/>
      <c r="CA51"/>
    </row>
    <row r="52" spans="57:79">
      <c r="BE52" s="16"/>
      <c r="BF52" s="3"/>
      <c r="BH52" s="16"/>
      <c r="BL52" s="58"/>
      <c r="BM52" s="202"/>
      <c r="BT52" s="1"/>
      <c r="BU52" s="1"/>
      <c r="BW52" s="1"/>
      <c r="BX52" s="1"/>
      <c r="BZ52"/>
      <c r="CA52"/>
    </row>
    <row r="53" spans="57:79">
      <c r="BE53" s="16"/>
      <c r="BF53" s="3"/>
      <c r="BH53" s="16"/>
      <c r="BL53" s="58"/>
      <c r="BM53" s="202"/>
      <c r="BT53" s="1"/>
      <c r="BU53" s="1"/>
      <c r="BW53" s="1"/>
      <c r="BX53" s="1"/>
      <c r="BZ53"/>
      <c r="CA53"/>
    </row>
    <row r="54" spans="57:79">
      <c r="BE54" s="16"/>
      <c r="BF54" s="3"/>
      <c r="BH54" s="16"/>
      <c r="BL54" s="58"/>
      <c r="BM54" s="202"/>
      <c r="BT54" s="1"/>
      <c r="BU54" s="1"/>
      <c r="BW54" s="1"/>
      <c r="BX54" s="1"/>
      <c r="BZ54"/>
      <c r="CA54"/>
    </row>
    <row r="55" spans="57:79">
      <c r="BE55" s="16"/>
      <c r="BF55" s="3"/>
      <c r="BH55" s="16"/>
      <c r="BL55" s="58"/>
      <c r="BM55" s="202"/>
      <c r="BT55" s="1"/>
      <c r="BU55" s="1"/>
      <c r="BW55" s="1"/>
      <c r="BX55" s="1"/>
      <c r="BZ55"/>
      <c r="CA55"/>
    </row>
    <row r="56" spans="57:79">
      <c r="BE56" s="16"/>
      <c r="BF56" s="3"/>
      <c r="BH56" s="16"/>
      <c r="BL56" s="58"/>
      <c r="BM56" s="202"/>
      <c r="BT56" s="1"/>
      <c r="BU56" s="1"/>
      <c r="BW56" s="1"/>
      <c r="BX56" s="1"/>
      <c r="BZ56"/>
      <c r="CA56"/>
    </row>
    <row r="57" spans="57:79">
      <c r="BE57" s="16"/>
      <c r="BF57" s="3"/>
      <c r="BH57" s="16"/>
      <c r="BL57" s="58"/>
      <c r="BM57" s="202"/>
      <c r="BT57" s="1"/>
      <c r="BU57" s="1"/>
      <c r="BW57" s="1"/>
      <c r="BX57" s="1"/>
      <c r="BZ57"/>
      <c r="CA57"/>
    </row>
    <row r="58" spans="57:79">
      <c r="BE58" s="16"/>
      <c r="BF58" s="3"/>
      <c r="BH58" s="16"/>
      <c r="BL58" s="58"/>
      <c r="BM58" s="202"/>
      <c r="BT58" s="1"/>
      <c r="BU58" s="1"/>
      <c r="BW58" s="1"/>
      <c r="BX58" s="1"/>
      <c r="BZ58"/>
      <c r="CA58"/>
    </row>
    <row r="59" spans="57:79">
      <c r="BE59" s="16"/>
      <c r="BF59" s="3"/>
      <c r="BH59" s="16"/>
      <c r="BL59" s="58"/>
      <c r="BM59" s="202"/>
      <c r="BT59" s="1"/>
      <c r="BU59" s="1"/>
      <c r="BW59" s="1"/>
      <c r="BX59" s="1"/>
      <c r="BZ59"/>
      <c r="CA59"/>
    </row>
    <row r="60" spans="57:79">
      <c r="BE60" s="16"/>
      <c r="BF60" s="3"/>
      <c r="BH60" s="16"/>
      <c r="BL60" s="58"/>
      <c r="BM60" s="202"/>
      <c r="BT60" s="1"/>
      <c r="BU60" s="1"/>
      <c r="BW60" s="1"/>
      <c r="BX60" s="1"/>
      <c r="BZ60"/>
      <c r="CA60"/>
    </row>
    <row r="61" spans="57:79" ht="15.6">
      <c r="BE61" s="16"/>
      <c r="BF61" s="3"/>
      <c r="BH61" s="16"/>
      <c r="BL61" s="58"/>
      <c r="BM61" s="202"/>
      <c r="BT61" s="1"/>
      <c r="BU61" s="1"/>
      <c r="BW61" s="1"/>
      <c r="BX61" s="1"/>
      <c r="BZ61" s="5"/>
      <c r="CA61" s="5"/>
    </row>
    <row r="62" spans="57:79" ht="15.6">
      <c r="BE62" s="16"/>
      <c r="BF62" s="3"/>
      <c r="BH62" s="16"/>
      <c r="BL62" s="58"/>
      <c r="BM62" s="202"/>
      <c r="BT62" s="1"/>
      <c r="BU62" s="1"/>
      <c r="BW62" s="1"/>
      <c r="BX62" s="1"/>
      <c r="BZ62" s="5"/>
      <c r="CA62" s="5"/>
    </row>
    <row r="63" spans="57:79" ht="15.6">
      <c r="BE63" s="16"/>
      <c r="BF63" s="3"/>
      <c r="BH63" s="16"/>
      <c r="BL63" s="58"/>
      <c r="BM63" s="202"/>
      <c r="BT63" s="1"/>
      <c r="BU63" s="1"/>
      <c r="BW63" s="1"/>
      <c r="BX63" s="1"/>
      <c r="BZ63" s="5"/>
      <c r="CA63" s="5"/>
    </row>
    <row r="64" spans="57:79">
      <c r="BE64" s="16"/>
      <c r="BF64" s="3"/>
      <c r="BH64" s="16"/>
      <c r="BL64" s="58"/>
      <c r="BM64" s="202"/>
      <c r="BT64" s="1"/>
      <c r="BU64" s="1"/>
      <c r="BW64" s="1"/>
      <c r="BX64" s="1"/>
      <c r="BZ64"/>
      <c r="CA64"/>
    </row>
    <row r="65" spans="57:90" ht="15.6">
      <c r="BE65" s="16"/>
      <c r="BF65" s="3"/>
      <c r="BH65" s="16"/>
      <c r="BL65" s="58"/>
      <c r="BM65" s="202"/>
      <c r="BT65" s="1"/>
      <c r="BU65" s="1"/>
      <c r="BW65" s="1"/>
      <c r="BX65" s="1"/>
      <c r="BZ65"/>
      <c r="CA65" s="5"/>
    </row>
    <row r="66" spans="57:90" ht="15.6">
      <c r="BE66" s="16"/>
      <c r="BF66" s="3"/>
      <c r="BH66" s="16"/>
      <c r="BL66" s="58"/>
      <c r="BM66" s="202"/>
      <c r="BT66" s="1"/>
      <c r="BU66" s="1"/>
      <c r="BW66" s="1"/>
      <c r="BX66" s="1"/>
      <c r="BZ66"/>
      <c r="CA66" s="5"/>
    </row>
    <row r="67" spans="57:90">
      <c r="BE67" s="16"/>
      <c r="BF67" s="3"/>
      <c r="BH67" s="16"/>
      <c r="BL67" s="58"/>
      <c r="BM67" s="202"/>
      <c r="BT67" s="1"/>
      <c r="BU67" s="1"/>
      <c r="BW67" s="1"/>
      <c r="BX67" s="1"/>
      <c r="BZ67"/>
      <c r="CA67"/>
    </row>
    <row r="68" spans="57:90">
      <c r="BE68" s="16"/>
      <c r="BF68" s="3"/>
      <c r="BH68" s="16"/>
      <c r="BL68" s="58"/>
      <c r="BM68" s="202"/>
      <c r="BT68" s="1"/>
      <c r="BU68" s="1"/>
      <c r="BW68" s="1"/>
      <c r="BX68" s="1"/>
      <c r="BZ68"/>
      <c r="CA68"/>
    </row>
    <row r="69" spans="57:90" ht="15.6">
      <c r="BE69" s="16"/>
      <c r="BF69" s="3"/>
      <c r="BH69" s="16"/>
      <c r="BL69" s="58"/>
      <c r="BM69" s="202"/>
      <c r="BT69" s="1"/>
      <c r="BU69" s="1"/>
      <c r="BW69" s="1"/>
      <c r="BX69" s="1"/>
      <c r="BZ69"/>
      <c r="CA69" s="2"/>
    </row>
    <row r="70" spans="57:90">
      <c r="BE70" s="16"/>
      <c r="BF70" s="3"/>
      <c r="BH70" s="16"/>
      <c r="BL70" s="58"/>
      <c r="BM70" s="202"/>
      <c r="BT70" s="1"/>
      <c r="BU70" s="1"/>
      <c r="BW70" s="1"/>
      <c r="BX70" s="1"/>
      <c r="CB70" s="1"/>
      <c r="CC70" s="1"/>
      <c r="CD70" s="1"/>
      <c r="CE70" s="1"/>
      <c r="CF70" s="1"/>
      <c r="CH70" s="4"/>
      <c r="CI70" s="4"/>
      <c r="CJ70" s="4"/>
      <c r="CK70" s="4"/>
      <c r="CL70" s="4"/>
    </row>
    <row r="71" spans="57:90" ht="15.6">
      <c r="BE71" s="16"/>
      <c r="BF71" s="3"/>
      <c r="BH71" s="16"/>
      <c r="BL71" s="58"/>
      <c r="BM71" s="202"/>
      <c r="BT71" s="1"/>
      <c r="BU71" s="1"/>
      <c r="BW71" s="1"/>
      <c r="BX71" s="1"/>
      <c r="CB71" s="1"/>
      <c r="CC71" s="1"/>
      <c r="CD71" s="1"/>
      <c r="CE71" s="1"/>
      <c r="CF71" s="1"/>
      <c r="CH71" s="4"/>
      <c r="CI71" s="13"/>
      <c r="CJ71" s="13"/>
      <c r="CK71" s="1"/>
      <c r="CL71" s="5"/>
    </row>
    <row r="72" spans="57:90" ht="15.6">
      <c r="BE72" s="16"/>
      <c r="BF72" s="3"/>
      <c r="BH72" s="16"/>
      <c r="BL72" s="58"/>
      <c r="BM72" s="202"/>
      <c r="BT72" s="1"/>
      <c r="BU72" s="1"/>
      <c r="BW72" s="1"/>
      <c r="BX72" s="1"/>
      <c r="CB72" s="1"/>
      <c r="CC72" s="1"/>
      <c r="CD72" s="1"/>
      <c r="CE72" s="1"/>
      <c r="CF72" s="1"/>
      <c r="CH72" s="4"/>
      <c r="CI72" s="13"/>
      <c r="CJ72" s="13"/>
      <c r="CK72" s="1"/>
      <c r="CL72" s="5"/>
    </row>
    <row r="73" spans="57:90" ht="15.6">
      <c r="BE73" s="16"/>
      <c r="BF73" s="3"/>
      <c r="BH73" s="16"/>
      <c r="BL73" s="58"/>
      <c r="BM73" s="202"/>
      <c r="BT73" s="1"/>
      <c r="BU73" s="1"/>
      <c r="BW73" s="1"/>
      <c r="BX73" s="1"/>
      <c r="CB73" s="1"/>
      <c r="CC73" s="1"/>
      <c r="CD73" s="1"/>
      <c r="CE73" s="1"/>
      <c r="CF73" s="1"/>
      <c r="CH73" s="4"/>
      <c r="CI73" s="13"/>
      <c r="CJ73" s="13"/>
      <c r="CK73" s="1"/>
      <c r="CL73" s="5"/>
    </row>
    <row r="74" spans="57:90" ht="15.6">
      <c r="BE74" s="16"/>
      <c r="BF74" s="3"/>
      <c r="BH74" s="16"/>
      <c r="BL74" s="58"/>
      <c r="BM74" s="202"/>
      <c r="BT74" s="1"/>
      <c r="BU74" s="1"/>
      <c r="BW74" s="1"/>
      <c r="BX74" s="1"/>
      <c r="CB74" s="1"/>
      <c r="CC74" s="1"/>
      <c r="CD74" s="1"/>
      <c r="CE74" s="1"/>
      <c r="CF74" s="1"/>
      <c r="CH74" s="4"/>
      <c r="CI74" s="13"/>
      <c r="CJ74" s="13"/>
      <c r="CK74" s="1"/>
      <c r="CL74" s="5"/>
    </row>
    <row r="75" spans="57:90" ht="15.6">
      <c r="BE75" s="16"/>
      <c r="BF75" s="3"/>
      <c r="BH75" s="16"/>
      <c r="BL75" s="58"/>
      <c r="BM75" s="202"/>
      <c r="BT75" s="1"/>
      <c r="BU75" s="1"/>
      <c r="BW75" s="1"/>
      <c r="BX75" s="1"/>
      <c r="CB75" s="1"/>
      <c r="CC75" s="1"/>
      <c r="CD75" s="1"/>
      <c r="CE75" s="1"/>
      <c r="CF75" s="1"/>
      <c r="CH75" s="4"/>
      <c r="CI75" s="13"/>
      <c r="CJ75" s="13"/>
      <c r="CK75" s="13"/>
      <c r="CL75" s="5"/>
    </row>
    <row r="76" spans="57:90" ht="15.6">
      <c r="BE76" s="16"/>
      <c r="BF76" s="3"/>
      <c r="BH76" s="16"/>
      <c r="BL76" s="58"/>
      <c r="BM76" s="202"/>
      <c r="BT76" s="1"/>
      <c r="BU76" s="1"/>
      <c r="BW76" s="1"/>
      <c r="BX76" s="1"/>
      <c r="CB76" s="1"/>
      <c r="CC76" s="1"/>
      <c r="CD76" s="1"/>
      <c r="CE76" s="1"/>
      <c r="CF76" s="1"/>
      <c r="CH76" s="4"/>
      <c r="CI76" s="13"/>
      <c r="CJ76" s="13"/>
      <c r="CK76" s="13"/>
      <c r="CL76" s="5"/>
    </row>
    <row r="77" spans="57:90" ht="15.6">
      <c r="BE77" s="16"/>
      <c r="BF77" s="3"/>
      <c r="BH77" s="16"/>
      <c r="BL77" s="58"/>
      <c r="BM77" s="202"/>
      <c r="BT77" s="1"/>
      <c r="BU77" s="1"/>
      <c r="BW77" s="1"/>
      <c r="BX77" s="1"/>
      <c r="CB77" s="1"/>
      <c r="CC77" s="1"/>
      <c r="CD77" s="1"/>
      <c r="CE77" s="1"/>
      <c r="CF77" s="1"/>
      <c r="CH77" s="4"/>
      <c r="CI77" s="13"/>
      <c r="CJ77" s="13"/>
      <c r="CK77" s="13"/>
      <c r="CL77" s="5"/>
    </row>
    <row r="78" spans="57:90" ht="15.6">
      <c r="BE78" s="16"/>
      <c r="BF78" s="3"/>
      <c r="BH78" s="16"/>
      <c r="BL78" s="58"/>
      <c r="BM78" s="202"/>
      <c r="BT78" s="1"/>
      <c r="BU78" s="1"/>
      <c r="BW78" s="1"/>
      <c r="BX78" s="1"/>
      <c r="CB78" s="1"/>
      <c r="CC78" s="1"/>
      <c r="CD78" s="1"/>
      <c r="CE78" s="1"/>
      <c r="CF78" s="1"/>
      <c r="CH78" s="4"/>
      <c r="CI78" s="13"/>
      <c r="CJ78" s="13"/>
      <c r="CK78" s="13"/>
      <c r="CL78" s="5"/>
    </row>
    <row r="79" spans="57:90" ht="15.6">
      <c r="BE79" s="16"/>
      <c r="BF79" s="3"/>
      <c r="BH79" s="16"/>
      <c r="BL79" s="58"/>
      <c r="BM79" s="202"/>
      <c r="BT79" s="1"/>
      <c r="BU79" s="1"/>
      <c r="BW79" s="1"/>
      <c r="BX79" s="1"/>
      <c r="CB79" s="1"/>
      <c r="CC79" s="1"/>
      <c r="CD79" s="1"/>
      <c r="CE79" s="1"/>
      <c r="CF79" s="1"/>
      <c r="CH79" s="4"/>
      <c r="CI79" s="13"/>
      <c r="CJ79" s="13"/>
      <c r="CK79" s="5"/>
      <c r="CL79" s="5"/>
    </row>
    <row r="80" spans="57:90" ht="15.6">
      <c r="BE80" s="16"/>
      <c r="BF80" s="3"/>
      <c r="BH80" s="16"/>
      <c r="BL80" s="58"/>
      <c r="BM80" s="202"/>
      <c r="BT80" s="1"/>
      <c r="BU80" s="1"/>
      <c r="BW80" s="1"/>
      <c r="BX80" s="1"/>
      <c r="CB80" s="1"/>
      <c r="CC80" s="1"/>
      <c r="CD80" s="1"/>
      <c r="CE80" s="1"/>
      <c r="CF80" s="1"/>
      <c r="CH80" s="4"/>
      <c r="CI80" s="13"/>
      <c r="CJ80" s="13"/>
      <c r="CK80" s="5"/>
      <c r="CL80" s="5"/>
    </row>
    <row r="81" spans="57:90" ht="15.6">
      <c r="BE81" s="16"/>
      <c r="BF81" s="3"/>
      <c r="BH81" s="16"/>
      <c r="BL81" s="58"/>
      <c r="BM81" s="202"/>
      <c r="BT81" s="1"/>
      <c r="BU81" s="1"/>
      <c r="BW81" s="1"/>
      <c r="BX81" s="1"/>
      <c r="CB81" s="1"/>
      <c r="CC81" s="1"/>
      <c r="CD81" s="1"/>
      <c r="CE81" s="1"/>
      <c r="CF81" s="1"/>
      <c r="CH81" s="4"/>
      <c r="CI81" s="13"/>
      <c r="CJ81" s="13"/>
      <c r="CK81" s="5"/>
      <c r="CL81" s="5"/>
    </row>
    <row r="82" spans="57:90" ht="15.6">
      <c r="BE82" s="16"/>
      <c r="BF82" s="3"/>
      <c r="BH82" s="16"/>
      <c r="BL82" s="58"/>
      <c r="BM82" s="202"/>
      <c r="BT82" s="1"/>
      <c r="BU82" s="1"/>
      <c r="BW82" s="1"/>
      <c r="BX82" s="1"/>
      <c r="CB82" s="1"/>
      <c r="CC82" s="1"/>
      <c r="CD82" s="1"/>
      <c r="CE82" s="1"/>
      <c r="CF82" s="1"/>
      <c r="CH82" s="4"/>
      <c r="CI82" s="13"/>
      <c r="CJ82" s="13"/>
      <c r="CK82" s="5"/>
      <c r="CL82" s="5"/>
    </row>
    <row r="83" spans="57:90" ht="15.6">
      <c r="BE83" s="16"/>
      <c r="BF83" s="3"/>
      <c r="BH83" s="16"/>
      <c r="BL83" s="58"/>
      <c r="BM83" s="202"/>
      <c r="BT83" s="1"/>
      <c r="BU83" s="1"/>
      <c r="BW83" s="1"/>
      <c r="BX83" s="1"/>
      <c r="CB83" s="1"/>
      <c r="CC83" s="1"/>
      <c r="CD83" s="1"/>
      <c r="CE83" s="1"/>
      <c r="CF83" s="1"/>
      <c r="CH83" s="4"/>
      <c r="CI83" s="13"/>
      <c r="CJ83" s="13"/>
      <c r="CK83" s="5"/>
      <c r="CL83" s="5"/>
    </row>
    <row r="84" spans="57:90" ht="15.6">
      <c r="BE84" s="16"/>
      <c r="BF84" s="3"/>
      <c r="BH84" s="16"/>
      <c r="BL84" s="58"/>
      <c r="BM84" s="202"/>
      <c r="BT84" s="1"/>
      <c r="BU84" s="1"/>
      <c r="BW84" s="1"/>
      <c r="BX84" s="1"/>
      <c r="CB84" s="1"/>
      <c r="CC84" s="1"/>
      <c r="CD84" s="1"/>
      <c r="CE84" s="1"/>
      <c r="CF84" s="1"/>
      <c r="CH84" s="4"/>
      <c r="CI84" s="13"/>
      <c r="CJ84" s="13"/>
      <c r="CK84" s="5"/>
      <c r="CL84" s="5"/>
    </row>
    <row r="85" spans="57:90" ht="15.6">
      <c r="BE85" s="16"/>
      <c r="BF85" s="3"/>
      <c r="BH85" s="16"/>
      <c r="BL85" s="58"/>
      <c r="BM85" s="202"/>
      <c r="BT85" s="1"/>
      <c r="BU85" s="1"/>
      <c r="BW85" s="1"/>
      <c r="BX85" s="1"/>
      <c r="CB85" s="1"/>
      <c r="CC85" s="1"/>
      <c r="CD85" s="1"/>
      <c r="CE85" s="1"/>
      <c r="CF85" s="1"/>
      <c r="CH85" s="4"/>
      <c r="CI85" s="13"/>
      <c r="CJ85" s="13"/>
      <c r="CK85" s="5"/>
      <c r="CL85" s="5"/>
    </row>
    <row r="86" spans="57:90" ht="15.6">
      <c r="BE86" s="16"/>
      <c r="BF86" s="3"/>
      <c r="BH86" s="16"/>
      <c r="BL86" s="58"/>
      <c r="BM86" s="202"/>
      <c r="BT86" s="1"/>
      <c r="BU86" s="1"/>
      <c r="BW86" s="1"/>
      <c r="BX86" s="1"/>
      <c r="CB86" s="1"/>
      <c r="CC86" s="1"/>
      <c r="CD86" s="1"/>
      <c r="CE86" s="1"/>
      <c r="CF86" s="1"/>
      <c r="CH86" s="13"/>
      <c r="CI86" s="13"/>
      <c r="CJ86" s="13"/>
      <c r="CK86" s="5"/>
      <c r="CL86" s="5"/>
    </row>
    <row r="87" spans="57:90" ht="15.6">
      <c r="BE87" s="16"/>
      <c r="BF87" s="3"/>
      <c r="BH87" s="16"/>
      <c r="BL87" s="58"/>
      <c r="BM87" s="202"/>
      <c r="BT87" s="1"/>
      <c r="BU87" s="1"/>
      <c r="BW87" s="1"/>
      <c r="BX87" s="1"/>
      <c r="CB87" s="1"/>
      <c r="CC87" s="1"/>
      <c r="CD87" s="1"/>
      <c r="CE87" s="1"/>
      <c r="CF87" s="1"/>
      <c r="CH87" s="5"/>
      <c r="CI87" s="5"/>
      <c r="CJ87" s="5"/>
      <c r="CK87" s="5"/>
      <c r="CL87" s="5"/>
    </row>
    <row r="88" spans="57:90">
      <c r="BE88" s="16"/>
      <c r="BF88" s="3"/>
      <c r="BH88" s="16"/>
      <c r="BL88" s="58"/>
      <c r="BM88" s="202"/>
      <c r="BT88" s="1"/>
      <c r="BU88" s="1"/>
      <c r="BW88" s="1"/>
      <c r="BX88" s="1"/>
      <c r="CB88" s="1"/>
      <c r="CC88" s="1"/>
      <c r="CD88" s="1"/>
      <c r="CE88" s="1"/>
      <c r="CF88" s="1"/>
      <c r="CH88" s="13"/>
      <c r="CI88" s="13"/>
    </row>
    <row r="89" spans="57:90" ht="15.6">
      <c r="BE89" s="16"/>
      <c r="BF89" s="3"/>
      <c r="BH89" s="16"/>
      <c r="BL89" s="58"/>
      <c r="BM89" s="202"/>
      <c r="BT89" s="1"/>
      <c r="BU89" s="1"/>
      <c r="BW89" s="1"/>
      <c r="BX89" s="1"/>
      <c r="CB89" s="1"/>
      <c r="CC89" s="1"/>
      <c r="CD89" s="1"/>
      <c r="CE89" s="1"/>
      <c r="CF89" s="1"/>
      <c r="CH89" s="13"/>
      <c r="CI89" s="5"/>
      <c r="CJ89" s="5"/>
      <c r="CL89" s="5"/>
    </row>
    <row r="90" spans="57:90">
      <c r="BE90" s="16"/>
      <c r="BF90" s="3"/>
      <c r="BH90" s="16"/>
      <c r="BL90" s="58"/>
      <c r="BM90" s="202"/>
      <c r="BT90" s="1"/>
      <c r="BU90" s="1"/>
      <c r="BW90" s="1"/>
      <c r="BX90" s="1"/>
      <c r="CB90" s="1"/>
      <c r="CC90" s="1"/>
      <c r="CD90" s="1"/>
      <c r="CE90" s="1"/>
      <c r="CF90" s="1"/>
      <c r="CH90" s="13"/>
      <c r="CI90" s="13"/>
    </row>
    <row r="91" spans="57:90">
      <c r="BE91" s="16"/>
      <c r="BF91" s="3"/>
      <c r="BH91" s="16"/>
      <c r="BL91" s="58"/>
      <c r="BM91" s="202"/>
      <c r="BT91" s="1"/>
      <c r="BU91" s="1"/>
      <c r="BW91" s="1"/>
      <c r="BX91" s="1"/>
      <c r="CB91" s="1"/>
      <c r="CC91" s="1"/>
      <c r="CD91" s="1"/>
      <c r="CE91" s="1"/>
      <c r="CF91" s="1"/>
      <c r="CH91" s="13"/>
      <c r="CI91" s="13"/>
    </row>
    <row r="92" spans="57:90">
      <c r="BE92" s="16"/>
      <c r="BF92" s="3"/>
      <c r="BH92" s="16"/>
      <c r="BL92" s="58"/>
      <c r="BM92" s="202"/>
      <c r="BT92" s="1"/>
      <c r="BU92" s="1"/>
      <c r="BW92" s="1"/>
      <c r="BX92" s="1"/>
      <c r="CB92" s="1"/>
      <c r="CC92" s="1"/>
      <c r="CD92" s="1"/>
      <c r="CE92" s="1"/>
      <c r="CF92" s="1"/>
      <c r="CH92" s="13"/>
      <c r="CI92" s="13"/>
    </row>
    <row r="93" spans="57:90">
      <c r="BE93" s="16"/>
      <c r="BF93" s="3"/>
      <c r="BH93" s="16"/>
      <c r="BL93" s="58"/>
      <c r="BM93" s="202"/>
      <c r="BT93" s="1"/>
      <c r="BU93" s="1"/>
      <c r="BW93" s="1"/>
      <c r="BX93" s="1"/>
      <c r="CB93" s="1"/>
      <c r="CC93" s="1"/>
      <c r="CD93" s="1"/>
      <c r="CE93" s="1"/>
      <c r="CF93" s="1"/>
      <c r="CH93" s="13"/>
      <c r="CI93" s="13"/>
    </row>
    <row r="94" spans="57:90">
      <c r="BE94" s="16"/>
      <c r="BF94" s="3"/>
      <c r="BH94" s="16"/>
      <c r="BL94" s="58"/>
      <c r="BM94" s="202"/>
      <c r="BT94" s="1"/>
      <c r="BU94" s="1"/>
      <c r="BW94" s="1"/>
      <c r="BX94" s="1"/>
      <c r="CB94" s="1"/>
      <c r="CC94" s="1"/>
      <c r="CD94" s="1"/>
      <c r="CE94" s="1"/>
      <c r="CF94" s="1"/>
      <c r="CH94" s="13"/>
      <c r="CI94" s="13"/>
    </row>
    <row r="95" spans="57:90">
      <c r="BE95" s="16"/>
      <c r="BF95" s="3"/>
      <c r="BH95" s="16"/>
      <c r="BL95" s="58"/>
      <c r="BM95" s="202"/>
      <c r="BT95" s="1"/>
      <c r="BU95" s="1"/>
      <c r="BW95" s="1"/>
      <c r="BX95" s="1"/>
      <c r="CB95" s="1"/>
      <c r="CC95" s="1"/>
      <c r="CD95" s="1"/>
      <c r="CE95" s="1"/>
      <c r="CF95" s="1"/>
      <c r="CH95" s="13"/>
      <c r="CI95" s="13"/>
    </row>
    <row r="96" spans="57:90">
      <c r="BE96" s="16"/>
      <c r="BF96" s="3"/>
      <c r="BH96" s="16"/>
      <c r="BL96" s="58"/>
      <c r="BM96" s="202"/>
      <c r="BT96" s="1"/>
      <c r="BU96" s="1"/>
      <c r="BW96" s="1"/>
      <c r="BX96" s="1"/>
      <c r="CB96" s="1"/>
      <c r="CC96" s="1"/>
      <c r="CD96" s="1"/>
      <c r="CE96" s="1"/>
      <c r="CF96" s="1"/>
      <c r="CH96" s="13"/>
      <c r="CI96" s="13"/>
    </row>
    <row r="97" spans="15:87">
      <c r="BE97" s="16"/>
      <c r="BF97" s="3"/>
      <c r="BH97" s="16"/>
      <c r="BL97" s="58"/>
      <c r="BM97" s="202"/>
      <c r="BT97" s="1"/>
      <c r="BU97" s="1"/>
      <c r="BW97" s="1"/>
      <c r="BX97" s="1"/>
      <c r="CB97" s="1"/>
      <c r="CC97" s="1"/>
      <c r="CD97" s="1"/>
      <c r="CE97" s="1"/>
      <c r="CF97" s="1"/>
      <c r="CH97" s="13"/>
      <c r="CI97" s="13"/>
    </row>
    <row r="98" spans="15:87">
      <c r="BE98" s="16"/>
      <c r="BF98" s="3"/>
      <c r="BH98" s="16"/>
      <c r="BL98" s="58"/>
      <c r="BM98" s="202"/>
      <c r="BT98" s="1"/>
      <c r="BU98" s="1"/>
      <c r="BW98" s="1"/>
      <c r="BX98" s="1"/>
      <c r="CB98" s="1"/>
      <c r="CC98" s="1"/>
      <c r="CD98" s="1"/>
      <c r="CE98" s="1"/>
      <c r="CF98" s="1"/>
      <c r="CH98" s="13"/>
      <c r="CI98" s="13"/>
    </row>
    <row r="99" spans="15:87">
      <c r="BE99" s="16"/>
      <c r="BF99" s="3"/>
      <c r="BH99" s="16"/>
      <c r="BL99" s="58"/>
      <c r="BM99" s="202"/>
      <c r="BT99" s="1"/>
      <c r="BU99" s="1"/>
      <c r="BW99" s="1"/>
      <c r="BX99" s="1"/>
      <c r="CB99" s="1"/>
      <c r="CC99" s="1"/>
      <c r="CD99" s="1"/>
      <c r="CE99" s="1"/>
      <c r="CF99" s="1"/>
      <c r="CH99" s="13"/>
      <c r="CI99" s="13"/>
    </row>
    <row r="100" spans="15:87">
      <c r="BE100" s="16"/>
      <c r="BF100" s="3"/>
      <c r="BH100" s="16"/>
      <c r="BL100" s="58"/>
      <c r="BM100" s="202"/>
      <c r="BT100" s="1"/>
      <c r="BU100" s="1"/>
      <c r="BW100" s="1"/>
      <c r="BX100" s="1"/>
      <c r="CB100" s="1"/>
      <c r="CC100" s="1"/>
      <c r="CD100" s="1"/>
      <c r="CE100" s="1"/>
      <c r="CF100" s="1"/>
      <c r="CH100" s="13"/>
      <c r="CI100" s="13"/>
    </row>
    <row r="101" spans="15:87">
      <c r="BE101" s="16"/>
      <c r="BF101" s="3"/>
      <c r="BH101" s="16"/>
      <c r="BL101" s="58"/>
      <c r="BM101" s="202"/>
      <c r="BT101" s="1"/>
      <c r="BU101" s="1"/>
      <c r="BW101" s="1"/>
      <c r="BX101" s="1"/>
      <c r="CB101" s="1"/>
      <c r="CC101" s="1"/>
      <c r="CD101" s="1"/>
      <c r="CE101" s="1"/>
      <c r="CF101" s="1"/>
      <c r="CH101" s="13"/>
      <c r="CI101" s="13"/>
    </row>
    <row r="102" spans="15:87">
      <c r="BE102" s="16"/>
      <c r="CF102" s="1"/>
      <c r="CH102" s="13"/>
      <c r="CI102" s="13"/>
    </row>
    <row r="103" spans="15:87">
      <c r="BE103" s="16"/>
      <c r="CF103" s="1"/>
      <c r="CH103" s="13"/>
      <c r="CI103" s="13"/>
    </row>
    <row r="104" spans="15:87">
      <c r="BF104" s="3"/>
      <c r="BH104" s="16"/>
      <c r="BL104" s="58"/>
      <c r="BM104" s="202"/>
      <c r="BT104" s="1"/>
      <c r="BU104" s="1"/>
      <c r="BW104" s="1"/>
      <c r="BX104" s="1"/>
      <c r="CB104" s="1"/>
      <c r="CC104" s="1"/>
      <c r="CD104" s="1"/>
      <c r="CE104" s="1"/>
      <c r="CH104" s="13"/>
      <c r="CI104" s="13"/>
    </row>
    <row r="105" spans="15:87">
      <c r="BF105" s="3"/>
      <c r="BH105" s="16"/>
      <c r="BL105" s="58"/>
      <c r="BM105" s="202"/>
      <c r="BT105" s="1"/>
      <c r="BU105" s="1"/>
      <c r="BW105" s="1"/>
      <c r="BX105" s="1"/>
      <c r="CB105" s="1"/>
      <c r="CC105" s="1"/>
      <c r="CD105" s="1"/>
      <c r="CE105" s="1"/>
      <c r="CH105" s="13"/>
      <c r="CI105" s="13"/>
    </row>
    <row r="106" spans="15:87">
      <c r="O106" t="s">
        <v>654</v>
      </c>
      <c r="P106" t="s">
        <v>0</v>
      </c>
      <c r="BE106" s="16"/>
      <c r="BF106" s="3"/>
      <c r="BH106" s="16"/>
      <c r="BL106" s="58"/>
      <c r="BM106" s="202"/>
      <c r="BT106" s="1"/>
      <c r="BU106" s="1"/>
      <c r="BW106" s="1"/>
      <c r="BX106" s="1"/>
      <c r="CB106" s="1"/>
      <c r="CC106" s="1"/>
      <c r="CD106" s="1"/>
      <c r="CE106" s="1"/>
      <c r="CF106" s="1"/>
      <c r="CH106" s="13"/>
      <c r="CI106" s="13"/>
    </row>
    <row r="107" spans="15:87">
      <c r="O107">
        <v>2</v>
      </c>
      <c r="P107" t="s">
        <v>30</v>
      </c>
      <c r="BE107" s="16"/>
      <c r="BF107" s="3"/>
      <c r="BH107" s="16"/>
      <c r="BL107" s="58"/>
      <c r="BM107" s="202"/>
      <c r="BT107" s="1"/>
      <c r="BU107" s="1"/>
      <c r="BW107" s="1"/>
      <c r="BX107" s="1"/>
      <c r="CB107" s="1"/>
      <c r="CC107" s="1"/>
      <c r="CD107" s="1"/>
      <c r="CE107" s="1"/>
      <c r="CF107" s="1"/>
      <c r="CH107" s="13"/>
      <c r="CI107" s="13"/>
    </row>
    <row r="108" spans="15:87">
      <c r="O108">
        <f>1+O107</f>
        <v>3</v>
      </c>
      <c r="P108" t="s">
        <v>31</v>
      </c>
      <c r="BE108" s="16"/>
      <c r="BF108" s="3"/>
      <c r="BH108" s="16"/>
      <c r="BL108" s="58"/>
      <c r="BM108" s="202"/>
      <c r="BT108" s="1"/>
      <c r="BU108" s="1"/>
      <c r="BW108" s="1"/>
      <c r="BX108" s="1"/>
      <c r="CB108" s="1"/>
      <c r="CC108" s="1"/>
      <c r="CD108" s="1"/>
      <c r="CE108" s="1"/>
      <c r="CF108" s="1"/>
      <c r="CH108" s="13"/>
      <c r="CI108" s="13"/>
    </row>
    <row r="109" spans="15:87">
      <c r="O109">
        <f t="shared" ref="O109:O112" si="0">1+O108</f>
        <v>4</v>
      </c>
      <c r="P109" t="s">
        <v>32</v>
      </c>
      <c r="BE109" s="16"/>
      <c r="BF109" s="3"/>
      <c r="BH109" s="16"/>
      <c r="BL109" s="58"/>
      <c r="BM109" s="202"/>
      <c r="BT109" s="1"/>
      <c r="BU109" s="1"/>
      <c r="BW109" s="1"/>
      <c r="BX109" s="1"/>
      <c r="CB109" s="1"/>
      <c r="CC109" s="1"/>
      <c r="CD109" s="1"/>
      <c r="CE109" s="1"/>
      <c r="CF109" s="1"/>
      <c r="CH109" s="13"/>
      <c r="CI109" s="13"/>
    </row>
    <row r="110" spans="15:87">
      <c r="O110">
        <f t="shared" si="0"/>
        <v>5</v>
      </c>
      <c r="P110" t="s">
        <v>401</v>
      </c>
      <c r="BE110" s="16"/>
      <c r="BF110" s="3"/>
      <c r="BH110" s="16"/>
      <c r="BL110" s="58"/>
      <c r="BM110" s="202"/>
      <c r="BT110" s="1"/>
      <c r="BU110" s="1"/>
      <c r="BW110" s="1"/>
      <c r="BX110" s="1"/>
      <c r="CB110" s="1"/>
      <c r="CC110" s="1"/>
      <c r="CD110" s="1"/>
      <c r="CE110" s="1"/>
      <c r="CF110" s="1"/>
      <c r="CH110" s="13"/>
      <c r="CI110" s="13"/>
    </row>
    <row r="111" spans="15:87">
      <c r="O111">
        <f t="shared" si="0"/>
        <v>6</v>
      </c>
      <c r="P111" t="s">
        <v>33</v>
      </c>
      <c r="BE111" s="16"/>
      <c r="BF111" s="3"/>
      <c r="BH111" s="16"/>
      <c r="BL111" s="58"/>
      <c r="BM111" s="202"/>
      <c r="BT111" s="1"/>
      <c r="BU111" s="1"/>
      <c r="BW111" s="1"/>
      <c r="BX111" s="1"/>
      <c r="CB111" s="1"/>
      <c r="CC111" s="1"/>
      <c r="CD111" s="1"/>
      <c r="CE111" s="1"/>
      <c r="CF111" s="1"/>
      <c r="CH111" s="13"/>
      <c r="CI111" s="13"/>
    </row>
    <row r="112" spans="15:87">
      <c r="O112">
        <f t="shared" si="0"/>
        <v>7</v>
      </c>
      <c r="P112" t="s">
        <v>34</v>
      </c>
      <c r="BE112" s="16"/>
      <c r="BF112" s="3"/>
      <c r="BH112" s="16"/>
      <c r="BL112" s="58"/>
      <c r="BM112" s="202"/>
      <c r="BT112" s="1"/>
      <c r="BU112" s="1"/>
      <c r="BW112" s="1"/>
      <c r="BX112" s="1"/>
      <c r="CB112" s="1"/>
      <c r="CC112" s="1"/>
      <c r="CD112" s="1"/>
      <c r="CE112" s="1"/>
      <c r="CF112" s="1"/>
      <c r="CH112" s="13"/>
      <c r="CI112" s="13"/>
    </row>
    <row r="113" spans="15:87">
      <c r="O113">
        <f>1+O112</f>
        <v>8</v>
      </c>
      <c r="P113" t="s">
        <v>35</v>
      </c>
      <c r="BE113" s="16"/>
      <c r="BF113" s="3"/>
      <c r="BH113" s="16"/>
      <c r="BL113" s="58"/>
      <c r="BM113" s="202"/>
      <c r="BT113" s="1"/>
      <c r="BU113" s="1"/>
      <c r="BW113" s="1"/>
      <c r="BX113" s="1"/>
      <c r="CB113" s="1"/>
      <c r="CC113" s="1"/>
      <c r="CD113" s="1"/>
      <c r="CE113" s="1"/>
      <c r="CF113" s="1"/>
      <c r="CH113" s="13"/>
      <c r="CI113" s="13"/>
    </row>
    <row r="114" spans="15:87">
      <c r="BE114" s="16"/>
      <c r="BF114" s="3"/>
      <c r="BH114" s="16"/>
      <c r="BL114" s="58"/>
      <c r="BM114" s="202"/>
      <c r="BT114" s="1"/>
      <c r="BU114" s="1"/>
      <c r="BW114" s="1"/>
      <c r="BX114" s="1"/>
      <c r="CB114" s="1"/>
      <c r="CC114" s="1"/>
      <c r="CD114" s="1"/>
      <c r="CE114" s="1"/>
      <c r="CF114" s="1"/>
      <c r="CH114" s="13"/>
      <c r="CI114" s="13"/>
    </row>
    <row r="115" spans="15:87">
      <c r="BE115" s="16"/>
      <c r="BF115" s="3"/>
      <c r="BH115" s="16"/>
      <c r="BL115" s="58"/>
      <c r="BM115" s="202"/>
      <c r="BT115" s="1"/>
      <c r="BU115" s="1"/>
      <c r="BW115" s="1"/>
      <c r="BX115" s="1"/>
      <c r="CB115" s="1"/>
      <c r="CC115" s="1"/>
      <c r="CD115" s="1"/>
      <c r="CE115" s="1"/>
      <c r="CF115" s="1"/>
      <c r="CH115" s="13"/>
      <c r="CI115" s="13"/>
    </row>
    <row r="116" spans="15:87">
      <c r="BE116" s="16"/>
      <c r="BF116" s="3"/>
      <c r="BH116" s="16"/>
      <c r="BL116" s="58"/>
      <c r="BM116" s="202"/>
      <c r="BT116" s="1"/>
      <c r="BU116" s="1"/>
      <c r="BW116" s="1"/>
      <c r="BX116" s="1"/>
      <c r="CB116" s="1"/>
      <c r="CC116" s="1"/>
      <c r="CD116" s="1"/>
      <c r="CE116" s="1"/>
      <c r="CF116" s="1"/>
      <c r="CH116" s="13"/>
      <c r="CI116" s="13"/>
    </row>
    <row r="117" spans="15:87">
      <c r="BE117" s="16"/>
      <c r="BF117" s="3"/>
      <c r="BH117" s="16"/>
      <c r="BL117" s="58"/>
      <c r="BM117" s="202"/>
      <c r="BT117" s="1"/>
      <c r="BU117" s="1"/>
      <c r="BW117" s="1"/>
      <c r="BX117" s="1"/>
      <c r="CB117" s="1"/>
      <c r="CC117" s="1"/>
      <c r="CD117" s="1"/>
      <c r="CE117" s="1"/>
      <c r="CF117" s="1"/>
      <c r="CH117" s="13"/>
      <c r="CI117" s="13"/>
    </row>
    <row r="118" spans="15:87">
      <c r="BE118" s="16"/>
      <c r="BF118" s="3"/>
      <c r="BH118" s="16"/>
      <c r="BL118" s="58"/>
      <c r="BM118" s="202"/>
      <c r="BT118" s="1"/>
      <c r="BU118" s="1"/>
      <c r="BW118" s="1"/>
      <c r="BX118" s="1"/>
      <c r="CB118" s="1"/>
      <c r="CC118" s="1"/>
      <c r="CD118" s="1"/>
      <c r="CE118" s="1"/>
      <c r="CF118" s="1"/>
      <c r="CH118" s="13"/>
      <c r="CI118" s="13"/>
    </row>
    <row r="119" spans="15:87">
      <c r="BE119" s="16"/>
      <c r="BF119" s="3"/>
      <c r="BH119" s="16"/>
      <c r="BL119" s="58"/>
      <c r="BM119" s="202"/>
      <c r="BT119" s="1"/>
      <c r="BU119" s="1"/>
      <c r="BW119" s="1"/>
      <c r="BX119" s="1"/>
      <c r="CB119" s="1"/>
      <c r="CC119" s="1"/>
      <c r="CD119" s="1"/>
      <c r="CE119" s="1"/>
      <c r="CF119" s="1"/>
      <c r="CH119" s="13"/>
      <c r="CI119" s="13"/>
    </row>
    <row r="120" spans="15:87">
      <c r="BE120" s="16"/>
      <c r="BF120" s="3"/>
      <c r="BH120" s="16"/>
      <c r="BL120" s="58"/>
      <c r="BM120" s="202"/>
      <c r="BT120" s="1"/>
      <c r="BU120" s="1"/>
      <c r="BW120" s="1"/>
      <c r="BX120" s="1"/>
      <c r="CB120" s="1"/>
      <c r="CC120" s="1"/>
      <c r="CD120" s="1"/>
      <c r="CE120" s="1"/>
      <c r="CF120" s="1"/>
      <c r="CH120" s="13"/>
      <c r="CI120" s="13"/>
    </row>
    <row r="121" spans="15:87">
      <c r="BE121" s="16"/>
      <c r="BF121" s="3"/>
      <c r="BH121" s="16"/>
      <c r="BL121" s="58"/>
      <c r="BM121" s="202"/>
      <c r="BT121" s="1"/>
      <c r="BU121" s="1"/>
      <c r="BW121" s="1"/>
      <c r="BX121" s="1"/>
      <c r="CB121" s="1"/>
      <c r="CC121" s="1"/>
      <c r="CD121" s="1"/>
      <c r="CE121" s="1"/>
      <c r="CF121" s="1"/>
      <c r="CH121" s="13"/>
      <c r="CI121" s="13"/>
    </row>
    <row r="122" spans="15:87">
      <c r="BE122" s="16"/>
      <c r="BF122" s="3"/>
      <c r="BH122" s="16"/>
      <c r="BL122" s="58"/>
      <c r="BM122" s="202"/>
      <c r="BT122" s="1"/>
      <c r="BU122" s="1"/>
      <c r="BW122" s="1"/>
      <c r="BX122" s="1"/>
      <c r="CB122" s="1"/>
      <c r="CC122" s="1"/>
      <c r="CD122" s="1"/>
      <c r="CE122" s="1"/>
      <c r="CF122" s="1"/>
      <c r="CH122" s="13"/>
      <c r="CI122" s="13"/>
    </row>
    <row r="123" spans="15:87">
      <c r="BE123" s="16"/>
      <c r="BF123" s="3"/>
      <c r="BH123" s="16"/>
      <c r="BL123" s="58"/>
      <c r="BM123" s="202"/>
      <c r="BT123" s="1"/>
      <c r="BU123" s="1"/>
      <c r="BW123" s="1"/>
      <c r="BX123" s="1"/>
      <c r="CB123" s="1"/>
      <c r="CC123" s="1"/>
      <c r="CD123" s="1"/>
      <c r="CE123" s="1"/>
      <c r="CF123" s="1"/>
      <c r="CH123" s="13"/>
      <c r="CI123" s="13"/>
    </row>
    <row r="124" spans="15:87">
      <c r="BE124" s="16"/>
      <c r="BF124" s="3"/>
      <c r="BH124" s="16"/>
      <c r="BL124" s="58"/>
      <c r="BM124" s="202"/>
      <c r="BT124" s="1"/>
      <c r="BU124" s="1"/>
      <c r="BW124" s="1"/>
      <c r="BX124" s="1"/>
      <c r="CB124" s="1"/>
      <c r="CC124" s="1"/>
      <c r="CD124" s="1"/>
      <c r="CE124" s="1"/>
      <c r="CF124" s="1"/>
      <c r="CH124" s="13"/>
      <c r="CI124" s="13"/>
    </row>
    <row r="125" spans="15:87">
      <c r="BE125" s="16"/>
      <c r="BF125" s="3"/>
      <c r="BH125" s="16"/>
      <c r="BL125" s="58"/>
      <c r="BM125" s="202"/>
      <c r="BT125" s="1"/>
      <c r="BU125" s="1"/>
      <c r="BW125" s="1"/>
      <c r="BX125" s="1"/>
      <c r="CB125" s="1"/>
      <c r="CC125" s="1"/>
      <c r="CD125" s="1"/>
      <c r="CE125" s="1"/>
      <c r="CF125" s="1"/>
      <c r="CH125" s="13"/>
      <c r="CI125" s="13"/>
    </row>
    <row r="126" spans="15:87">
      <c r="BE126" s="16"/>
      <c r="BF126" s="3"/>
      <c r="BH126" s="16"/>
      <c r="BL126" s="58"/>
      <c r="BM126" s="202"/>
      <c r="BT126" s="1"/>
      <c r="BU126" s="1"/>
      <c r="BW126" s="1"/>
      <c r="BX126" s="1"/>
      <c r="CB126" s="1"/>
      <c r="CC126" s="1"/>
      <c r="CD126" s="1"/>
      <c r="CE126" s="1"/>
      <c r="CF126" s="1"/>
      <c r="CH126" s="13"/>
      <c r="CI126" s="13"/>
    </row>
    <row r="127" spans="15:87">
      <c r="BE127" s="16"/>
      <c r="BF127" s="3"/>
      <c r="BH127" s="16"/>
      <c r="BL127" s="58"/>
      <c r="BM127" s="202"/>
      <c r="BT127" s="1"/>
      <c r="BU127" s="1"/>
      <c r="BW127" s="1"/>
      <c r="BX127" s="1"/>
      <c r="CB127" s="1"/>
      <c r="CC127" s="1"/>
      <c r="CD127" s="1"/>
      <c r="CE127" s="1"/>
      <c r="CF127" s="1"/>
      <c r="CH127" s="13"/>
      <c r="CI127" s="13"/>
    </row>
    <row r="128" spans="15:87">
      <c r="BE128" s="16"/>
      <c r="BF128" s="3"/>
      <c r="BH128" s="16"/>
      <c r="BL128" s="58"/>
      <c r="BM128" s="202"/>
      <c r="BT128" s="1"/>
      <c r="BU128" s="1"/>
      <c r="BW128" s="1"/>
      <c r="BX128" s="1"/>
      <c r="CB128" s="1"/>
      <c r="CC128" s="1"/>
      <c r="CD128" s="1"/>
      <c r="CE128" s="1"/>
      <c r="CF128" s="1"/>
      <c r="CH128" s="13"/>
      <c r="CI128" s="13"/>
    </row>
    <row r="129" spans="15:87">
      <c r="BE129" s="16"/>
      <c r="BF129" s="3"/>
      <c r="BH129" s="16"/>
      <c r="BL129" s="58"/>
      <c r="BM129" s="202"/>
      <c r="BT129" s="1"/>
      <c r="BU129" s="1"/>
      <c r="BW129" s="1"/>
      <c r="BX129" s="1"/>
      <c r="CB129" s="1"/>
      <c r="CC129" s="1"/>
      <c r="CD129" s="1"/>
      <c r="CE129" s="1"/>
      <c r="CF129" s="1"/>
      <c r="CH129" s="13"/>
      <c r="CI129" s="13"/>
    </row>
    <row r="130" spans="15:87">
      <c r="BE130" s="16"/>
      <c r="BF130" s="3"/>
      <c r="BH130" s="16"/>
      <c r="BL130" s="58"/>
      <c r="BM130" s="202"/>
      <c r="BT130" s="1"/>
      <c r="BU130" s="1"/>
      <c r="BW130" s="1"/>
      <c r="BX130" s="1"/>
      <c r="CB130" s="1"/>
      <c r="CC130" s="1"/>
      <c r="CD130" s="1"/>
      <c r="CE130" s="1"/>
      <c r="CF130" s="1"/>
      <c r="CH130" s="13"/>
      <c r="CI130" s="13"/>
    </row>
    <row r="131" spans="15:87">
      <c r="BE131" s="16"/>
      <c r="BF131" s="3"/>
      <c r="BH131" s="16"/>
      <c r="BL131" s="58"/>
      <c r="BM131" s="202"/>
      <c r="BT131" s="1"/>
      <c r="BU131" s="1"/>
      <c r="BW131" s="1"/>
      <c r="BX131" s="1"/>
      <c r="CB131" s="1"/>
      <c r="CC131" s="1"/>
      <c r="CD131" s="1"/>
      <c r="CE131" s="1"/>
      <c r="CF131" s="1"/>
      <c r="CH131" s="13"/>
      <c r="CI131" s="13"/>
    </row>
    <row r="132" spans="15:87">
      <c r="BE132" s="16"/>
      <c r="BF132" s="3"/>
      <c r="BH132" s="16"/>
      <c r="BL132" s="58"/>
      <c r="BM132" s="202"/>
      <c r="BT132" s="1"/>
      <c r="BU132" s="1"/>
      <c r="BW132" s="1"/>
      <c r="BX132" s="1"/>
      <c r="CB132" s="1"/>
      <c r="CC132" s="1"/>
      <c r="CD132" s="1"/>
      <c r="CE132" s="1"/>
      <c r="CF132" s="1"/>
      <c r="CH132" s="13"/>
      <c r="CI132" s="13"/>
    </row>
    <row r="133" spans="15:87">
      <c r="BE133" s="16"/>
      <c r="BF133" s="3"/>
      <c r="BH133" s="16"/>
      <c r="BL133" s="58"/>
      <c r="BM133" s="202"/>
      <c r="BT133" s="1"/>
      <c r="BU133" s="1"/>
      <c r="BW133" s="1"/>
      <c r="BX133" s="1"/>
      <c r="CB133" s="1"/>
      <c r="CC133" s="1"/>
      <c r="CD133" s="1"/>
      <c r="CE133" s="1"/>
      <c r="CF133" s="1"/>
      <c r="CH133" s="13"/>
      <c r="CI133" s="13"/>
    </row>
    <row r="134" spans="15:87">
      <c r="BE134" s="16"/>
      <c r="BF134" s="3"/>
      <c r="BH134" s="16"/>
      <c r="BL134" s="58"/>
      <c r="BM134" s="202"/>
      <c r="BT134" s="1"/>
      <c r="BU134" s="1"/>
      <c r="BW134" s="1"/>
      <c r="BX134" s="1"/>
      <c r="CB134" s="1"/>
      <c r="CC134" s="1"/>
      <c r="CD134" s="1"/>
      <c r="CE134" s="1"/>
      <c r="CF134" s="1"/>
      <c r="CH134" s="13"/>
      <c r="CI134" s="13"/>
    </row>
    <row r="135" spans="15:87">
      <c r="BE135" s="16"/>
      <c r="BF135" s="3"/>
      <c r="BH135" s="16"/>
      <c r="BL135" s="58"/>
      <c r="BM135" s="202"/>
      <c r="BT135" s="1"/>
      <c r="BU135" s="1"/>
      <c r="BW135" s="1"/>
      <c r="BX135" s="1"/>
      <c r="CB135" s="1"/>
      <c r="CC135" s="1"/>
      <c r="CD135" s="1"/>
      <c r="CE135" s="1"/>
      <c r="CF135" s="1"/>
      <c r="CH135" s="13"/>
      <c r="CI135" s="13"/>
    </row>
    <row r="136" spans="15:87">
      <c r="BE136" s="16"/>
      <c r="CF136" s="1"/>
      <c r="CH136" s="13"/>
      <c r="CI136" s="13"/>
    </row>
    <row r="137" spans="15:87">
      <c r="BE137" s="16"/>
      <c r="CF137" s="1"/>
      <c r="CH137" s="13"/>
      <c r="CI137" s="13"/>
    </row>
    <row r="138" spans="15:87">
      <c r="BF138" s="3"/>
      <c r="BH138" s="16"/>
      <c r="BL138" s="58"/>
      <c r="BM138" s="202"/>
      <c r="BT138" s="1"/>
      <c r="BU138" s="1"/>
      <c r="BW138" s="1"/>
      <c r="BX138" s="1"/>
      <c r="CB138" s="1"/>
      <c r="CC138" s="1"/>
      <c r="CD138" s="1"/>
      <c r="CE138" s="1"/>
      <c r="CH138" s="13"/>
      <c r="CI138" s="13"/>
    </row>
    <row r="139" spans="15:87">
      <c r="O139" t="s">
        <v>654</v>
      </c>
      <c r="P139" t="s">
        <v>3</v>
      </c>
      <c r="BF139" s="3"/>
      <c r="BH139" s="16"/>
      <c r="BL139" s="58"/>
      <c r="BM139" s="202"/>
      <c r="BT139" s="1"/>
      <c r="BU139" s="1"/>
      <c r="BW139" s="1"/>
      <c r="BX139" s="1"/>
      <c r="CB139" s="1"/>
      <c r="CC139" s="1"/>
      <c r="CD139" s="1"/>
      <c r="CE139" s="1"/>
      <c r="CH139" s="13"/>
      <c r="CI139" s="13"/>
    </row>
    <row r="140" spans="15:87">
      <c r="O140">
        <v>2</v>
      </c>
      <c r="P140" s="22" t="s">
        <v>93</v>
      </c>
      <c r="BE140" s="16"/>
      <c r="BF140" s="3"/>
      <c r="BH140" s="16"/>
      <c r="BL140" s="58"/>
      <c r="BM140" s="202"/>
      <c r="BT140" s="1"/>
      <c r="BU140" s="1"/>
      <c r="BW140" s="1"/>
      <c r="BX140" s="1"/>
      <c r="CB140" s="1"/>
      <c r="CC140" s="1"/>
      <c r="CD140" s="1"/>
      <c r="CE140" s="1"/>
      <c r="CF140" s="1"/>
      <c r="CH140" s="13"/>
      <c r="CI140" s="13"/>
    </row>
    <row r="141" spans="15:87">
      <c r="O141">
        <f>1+O140</f>
        <v>3</v>
      </c>
      <c r="P141" t="s">
        <v>94</v>
      </c>
      <c r="BE141" s="16"/>
      <c r="BF141" s="3"/>
      <c r="BH141" s="16"/>
      <c r="BL141" s="58"/>
      <c r="BM141" s="202"/>
      <c r="BT141" s="1"/>
      <c r="BU141" s="1"/>
      <c r="BW141" s="1"/>
      <c r="BX141" s="1"/>
      <c r="CB141" s="1"/>
      <c r="CC141" s="1"/>
      <c r="CD141" s="1"/>
      <c r="CE141" s="1"/>
      <c r="CF141" s="1"/>
      <c r="CH141" s="13"/>
      <c r="CI141" s="13"/>
    </row>
    <row r="142" spans="15:87">
      <c r="O142">
        <f t="shared" ref="O142:O145" si="1">1+O141</f>
        <v>4</v>
      </c>
      <c r="P142" t="s">
        <v>95</v>
      </c>
      <c r="BE142" s="16"/>
      <c r="BF142" s="3"/>
      <c r="BH142" s="16"/>
      <c r="BL142" s="58"/>
      <c r="BM142" s="202"/>
      <c r="BT142" s="1"/>
      <c r="BU142" s="1"/>
      <c r="BW142" s="1"/>
      <c r="BX142" s="1"/>
      <c r="CB142" s="1"/>
      <c r="CC142" s="1"/>
      <c r="CD142" s="1"/>
      <c r="CE142" s="1"/>
      <c r="CF142" s="1"/>
      <c r="CH142" s="13"/>
      <c r="CI142" s="13"/>
    </row>
    <row r="143" spans="15:87">
      <c r="O143">
        <f t="shared" si="1"/>
        <v>5</v>
      </c>
      <c r="P143" s="22" t="s">
        <v>96</v>
      </c>
      <c r="BE143" s="16"/>
      <c r="BF143" s="3"/>
      <c r="BH143" s="16"/>
      <c r="BL143" s="58"/>
      <c r="BM143" s="202"/>
      <c r="BT143" s="1"/>
      <c r="BU143" s="1"/>
      <c r="BW143" s="1"/>
      <c r="BX143" s="1"/>
      <c r="CB143" s="1"/>
      <c r="CC143" s="1"/>
      <c r="CD143" s="1"/>
      <c r="CE143" s="1"/>
      <c r="CF143" s="1"/>
      <c r="CI143" s="13"/>
    </row>
    <row r="144" spans="15:87">
      <c r="O144">
        <f t="shared" si="1"/>
        <v>6</v>
      </c>
      <c r="P144" t="s">
        <v>97</v>
      </c>
      <c r="BE144" s="16"/>
      <c r="BF144" s="3"/>
      <c r="BH144" s="16"/>
      <c r="BL144" s="58"/>
      <c r="BM144" s="202"/>
      <c r="BT144" s="1"/>
      <c r="BU144" s="1"/>
      <c r="BW144" s="1"/>
      <c r="BX144" s="1"/>
      <c r="CB144" s="1"/>
      <c r="CC144" s="1"/>
      <c r="CD144" s="1"/>
      <c r="CE144" s="1"/>
      <c r="CF144" s="1"/>
      <c r="CI144" s="13"/>
    </row>
    <row r="145" spans="15:84">
      <c r="O145">
        <f t="shared" si="1"/>
        <v>7</v>
      </c>
      <c r="P145" t="s">
        <v>98</v>
      </c>
      <c r="BE145" s="16"/>
      <c r="BF145" s="3"/>
      <c r="BH145" s="16"/>
      <c r="BL145" s="58"/>
      <c r="BM145" s="202"/>
      <c r="BT145" s="1"/>
      <c r="BU145" s="1"/>
      <c r="BW145" s="1"/>
      <c r="BX145" s="1"/>
      <c r="CB145" s="1"/>
      <c r="CC145" s="1"/>
      <c r="CD145" s="1"/>
      <c r="CE145" s="1"/>
      <c r="CF145" s="1"/>
    </row>
    <row r="146" spans="15:84">
      <c r="O146">
        <f>1+O145</f>
        <v>8</v>
      </c>
      <c r="P146" s="22" t="s">
        <v>99</v>
      </c>
      <c r="BE146" s="16"/>
      <c r="BF146" s="3"/>
      <c r="BH146" s="16"/>
      <c r="BL146" s="58"/>
      <c r="BM146" s="202"/>
      <c r="BT146" s="1"/>
      <c r="BU146" s="1"/>
      <c r="BW146" s="1"/>
      <c r="BX146" s="1"/>
      <c r="CB146" s="1"/>
      <c r="CC146" s="1"/>
      <c r="CD146" s="1"/>
      <c r="CE146" s="1"/>
      <c r="CF146" s="1"/>
    </row>
    <row r="147" spans="15:84">
      <c r="O147">
        <v>9</v>
      </c>
      <c r="P147" t="s">
        <v>100</v>
      </c>
      <c r="BE147" s="16"/>
      <c r="BF147" s="3"/>
      <c r="BH147" s="16"/>
      <c r="BL147" s="58"/>
      <c r="BM147" s="202"/>
      <c r="BT147" s="1"/>
      <c r="BU147" s="1"/>
      <c r="BW147" s="1"/>
      <c r="BX147" s="1"/>
      <c r="CB147" s="1"/>
      <c r="CC147" s="1"/>
      <c r="CD147" s="1"/>
      <c r="CE147" s="1"/>
      <c r="CF147" s="1"/>
    </row>
    <row r="148" spans="15:84">
      <c r="BE148" s="16"/>
      <c r="BF148" s="3"/>
      <c r="BH148" s="16"/>
      <c r="BL148" s="58"/>
      <c r="BM148" s="202"/>
      <c r="BT148" s="1"/>
      <c r="BU148" s="1"/>
      <c r="BW148" s="1"/>
      <c r="BX148" s="1"/>
      <c r="CB148" s="1"/>
      <c r="CC148" s="1"/>
      <c r="CD148" s="1"/>
      <c r="CE148" s="1"/>
      <c r="CF148" s="1"/>
    </row>
    <row r="149" spans="15:84">
      <c r="BE149" s="16"/>
      <c r="BF149" s="3"/>
      <c r="BH149" s="16"/>
      <c r="BL149" s="58"/>
      <c r="BM149" s="202"/>
      <c r="BT149" s="1"/>
      <c r="BU149" s="1"/>
      <c r="BW149" s="1"/>
      <c r="BX149" s="1"/>
      <c r="CB149" s="1"/>
      <c r="CC149" s="1"/>
      <c r="CD149" s="1"/>
      <c r="CE149" s="1"/>
      <c r="CF149" s="1"/>
    </row>
    <row r="150" spans="15:84">
      <c r="BE150" s="16"/>
      <c r="BF150" s="3"/>
      <c r="BH150" s="16"/>
      <c r="BL150" s="58"/>
      <c r="BM150" s="202"/>
      <c r="BT150" s="1"/>
      <c r="BU150" s="1"/>
      <c r="BW150" s="1"/>
      <c r="BX150" s="1"/>
      <c r="CB150" s="1"/>
      <c r="CC150" s="1"/>
      <c r="CD150" s="1"/>
      <c r="CE150" s="1"/>
      <c r="CF150" s="1"/>
    </row>
    <row r="151" spans="15:84">
      <c r="BE151" s="16"/>
      <c r="BF151" s="3"/>
      <c r="BH151" s="16"/>
      <c r="BL151" s="58"/>
      <c r="BM151" s="202"/>
      <c r="BT151" s="1"/>
      <c r="BU151" s="1"/>
      <c r="BW151" s="1"/>
      <c r="BX151" s="1"/>
      <c r="CB151" s="1"/>
      <c r="CC151" s="1"/>
      <c r="CD151" s="1"/>
      <c r="CE151" s="1"/>
      <c r="CF151" s="1"/>
    </row>
    <row r="152" spans="15:84">
      <c r="BE152" s="16"/>
      <c r="BF152" s="3"/>
      <c r="BH152" s="16"/>
      <c r="BL152" s="58"/>
      <c r="BM152" s="202"/>
      <c r="BT152" s="1"/>
      <c r="BU152" s="1"/>
      <c r="BW152" s="1"/>
      <c r="BX152" s="1"/>
      <c r="CB152" s="1"/>
      <c r="CC152" s="1"/>
      <c r="CD152" s="1"/>
      <c r="CE152" s="1"/>
      <c r="CF152" s="1"/>
    </row>
    <row r="153" spans="15:84">
      <c r="BE153" s="16"/>
      <c r="BF153" s="3"/>
      <c r="BH153" s="16"/>
      <c r="BL153" s="58"/>
      <c r="BM153" s="202"/>
      <c r="BT153" s="1"/>
      <c r="BU153" s="1"/>
      <c r="BW153" s="1"/>
      <c r="BX153" s="1"/>
      <c r="CB153" s="1"/>
      <c r="CC153" s="1"/>
      <c r="CD153" s="1"/>
      <c r="CE153" s="1"/>
      <c r="CF153" s="1"/>
    </row>
    <row r="154" spans="15:84">
      <c r="BE154" s="16"/>
      <c r="BF154" s="3"/>
      <c r="BH154" s="16"/>
      <c r="BL154" s="58"/>
      <c r="BM154" s="202"/>
      <c r="BT154" s="1"/>
      <c r="BU154" s="1"/>
      <c r="BW154" s="1"/>
      <c r="BX154" s="1"/>
      <c r="CB154" s="1"/>
      <c r="CC154" s="1"/>
      <c r="CD154" s="1"/>
      <c r="CE154" s="1"/>
      <c r="CF154" s="1"/>
    </row>
    <row r="155" spans="15:84">
      <c r="BE155" s="16"/>
      <c r="BF155" s="3"/>
      <c r="BH155" s="16"/>
      <c r="BL155" s="58"/>
      <c r="BM155" s="202"/>
      <c r="BT155" s="1"/>
      <c r="BU155" s="1"/>
      <c r="BW155" s="1"/>
      <c r="BX155" s="1"/>
      <c r="CB155" s="1"/>
      <c r="CC155" s="1"/>
      <c r="CD155" s="1"/>
      <c r="CE155" s="1"/>
      <c r="CF155" s="1"/>
    </row>
    <row r="156" spans="15:84">
      <c r="BE156" s="16"/>
      <c r="BF156" s="3"/>
      <c r="BH156" s="16"/>
      <c r="BL156" s="58"/>
      <c r="BM156" s="202"/>
      <c r="BT156" s="1"/>
      <c r="BU156" s="1"/>
      <c r="BW156" s="1"/>
      <c r="BX156" s="1"/>
      <c r="CB156" s="1"/>
      <c r="CC156" s="1"/>
      <c r="CD156" s="1"/>
      <c r="CE156" s="1"/>
      <c r="CF156" s="1"/>
    </row>
    <row r="157" spans="15:84">
      <c r="BE157" s="16"/>
      <c r="BF157" s="3"/>
      <c r="BH157" s="16"/>
      <c r="BL157" s="58"/>
      <c r="BM157" s="202"/>
      <c r="BT157" s="1"/>
      <c r="BU157" s="1"/>
      <c r="BW157" s="1"/>
      <c r="BX157" s="1"/>
      <c r="CB157" s="1"/>
      <c r="CC157" s="1"/>
      <c r="CD157" s="1"/>
      <c r="CE157" s="1"/>
      <c r="CF157" s="1"/>
    </row>
    <row r="158" spans="15:84">
      <c r="BE158" s="16"/>
      <c r="BF158" s="3"/>
      <c r="BH158" s="16"/>
      <c r="BL158" s="58"/>
      <c r="BM158" s="202"/>
      <c r="BT158" s="1"/>
      <c r="BU158" s="1"/>
      <c r="BW158" s="1"/>
      <c r="BX158" s="1"/>
      <c r="CB158" s="1"/>
      <c r="CC158" s="1"/>
      <c r="CD158" s="1"/>
      <c r="CE158" s="1"/>
      <c r="CF158" s="1"/>
    </row>
    <row r="159" spans="15:84">
      <c r="BE159" s="16"/>
      <c r="BF159" s="3"/>
      <c r="BH159" s="16"/>
      <c r="BL159" s="58"/>
      <c r="BM159" s="202"/>
      <c r="BT159" s="1"/>
      <c r="BU159" s="1"/>
      <c r="BW159" s="1"/>
      <c r="BX159" s="1"/>
      <c r="CB159" s="1"/>
      <c r="CC159" s="1"/>
      <c r="CD159" s="1"/>
      <c r="CE159" s="1"/>
      <c r="CF159" s="1"/>
    </row>
    <row r="160" spans="15:84">
      <c r="BE160" s="16"/>
      <c r="BF160" s="3"/>
      <c r="BH160" s="16"/>
      <c r="BL160" s="58"/>
      <c r="BM160" s="202"/>
      <c r="BT160" s="1"/>
      <c r="BU160" s="1"/>
      <c r="BW160" s="1"/>
      <c r="BX160" s="1"/>
      <c r="CB160" s="1"/>
      <c r="CC160" s="1"/>
      <c r="CD160" s="1"/>
      <c r="CE160" s="1"/>
      <c r="CF160" s="1"/>
    </row>
    <row r="161" spans="43:85">
      <c r="BE161" s="16"/>
      <c r="BF161" s="3"/>
      <c r="BH161" s="16"/>
      <c r="BL161" s="58"/>
      <c r="BM161" s="202"/>
      <c r="BT161" s="1"/>
      <c r="BU161" s="1"/>
      <c r="BW161" s="1"/>
      <c r="BX161" s="1"/>
      <c r="CB161" s="1"/>
      <c r="CC161" s="1"/>
      <c r="CD161" s="1"/>
      <c r="CE161" s="1"/>
      <c r="CF161" s="1"/>
    </row>
    <row r="162" spans="43:85">
      <c r="BE162" s="16"/>
      <c r="BF162" s="3"/>
      <c r="BH162" s="16"/>
      <c r="BL162" s="58"/>
      <c r="BM162" s="202"/>
      <c r="BT162" s="1"/>
      <c r="BU162" s="1"/>
      <c r="BW162" s="1"/>
      <c r="BX162" s="1"/>
      <c r="CB162" s="1"/>
      <c r="CC162" s="1"/>
      <c r="CD162" s="1"/>
      <c r="CE162" s="1"/>
      <c r="CF162" s="1"/>
    </row>
    <row r="163" spans="43:85">
      <c r="BE163" s="16"/>
      <c r="BF163" s="3"/>
      <c r="BH163" s="16"/>
      <c r="BL163" s="58"/>
      <c r="BM163" s="202"/>
      <c r="BT163" s="1"/>
      <c r="BU163" s="1"/>
      <c r="BW163" s="1"/>
      <c r="BX163" s="1"/>
      <c r="CB163" s="1"/>
      <c r="CC163" s="1"/>
      <c r="CD163" s="1"/>
      <c r="CE163" s="1"/>
      <c r="CF163" s="1"/>
    </row>
    <row r="164" spans="43:85">
      <c r="BB164" s="14"/>
      <c r="BE164" s="16"/>
      <c r="BF164" s="3"/>
      <c r="BH164" s="16"/>
      <c r="BL164" s="58"/>
      <c r="BM164" s="202"/>
      <c r="BT164" s="1"/>
      <c r="BU164" s="1"/>
      <c r="BW164" s="1"/>
      <c r="BX164" s="1"/>
      <c r="CB164" s="1"/>
      <c r="CC164" s="1"/>
      <c r="CD164" s="1"/>
      <c r="CE164" s="1"/>
      <c r="CF164" s="1"/>
    </row>
    <row r="165" spans="43:85">
      <c r="BB165" s="14"/>
      <c r="BE165" s="16"/>
      <c r="BF165" s="3"/>
      <c r="BH165" s="16"/>
      <c r="BL165" s="58"/>
      <c r="BM165" s="202"/>
      <c r="BT165" s="1"/>
      <c r="BU165" s="1"/>
      <c r="BW165" s="1"/>
      <c r="BX165" s="1"/>
      <c r="CB165" s="1"/>
      <c r="CC165" s="1"/>
      <c r="CD165" s="1"/>
      <c r="CE165" s="1"/>
      <c r="CF165" s="1"/>
      <c r="CG165" s="14"/>
    </row>
    <row r="166" spans="43:85">
      <c r="AQ166" s="14"/>
      <c r="AR166" s="14"/>
      <c r="AS166" s="14"/>
      <c r="AT166" s="14"/>
      <c r="AU166" s="68"/>
      <c r="AV166" s="14"/>
      <c r="AW166" s="68"/>
      <c r="AX166" s="14"/>
      <c r="AY166" s="14"/>
      <c r="AZ166" s="14"/>
      <c r="BA166" s="14"/>
      <c r="BB166" s="14"/>
      <c r="BC166" s="77"/>
      <c r="BE166" s="16"/>
      <c r="BF166" s="3"/>
      <c r="BG166" s="77"/>
      <c r="BH166" s="16"/>
      <c r="BI166" s="14"/>
      <c r="BL166" s="58"/>
      <c r="BM166" s="202"/>
      <c r="BR166" s="77"/>
      <c r="BT166" s="1"/>
      <c r="BU166" s="1"/>
      <c r="BW166" s="1"/>
      <c r="BX166" s="1"/>
      <c r="CB166" s="1"/>
      <c r="CC166" s="1"/>
      <c r="CD166" s="1"/>
      <c r="CE166" s="1"/>
      <c r="CF166" s="1"/>
      <c r="CG166" s="14"/>
    </row>
    <row r="167" spans="43:85">
      <c r="AQ167" s="14"/>
      <c r="AR167" s="14"/>
      <c r="AS167" s="14"/>
      <c r="AT167" s="14"/>
      <c r="AU167" s="68"/>
      <c r="AV167" s="14"/>
      <c r="AW167" s="68"/>
      <c r="AX167" s="14"/>
      <c r="AY167" s="14"/>
      <c r="AZ167" s="14"/>
      <c r="BA167" s="14"/>
      <c r="BB167" s="14"/>
      <c r="BC167" s="77"/>
      <c r="BE167" s="16"/>
      <c r="BF167" s="3"/>
      <c r="BG167" s="77"/>
      <c r="BH167" s="16"/>
      <c r="BI167" s="14"/>
      <c r="BL167" s="58"/>
      <c r="BM167" s="202"/>
      <c r="BR167" s="77"/>
      <c r="BT167" s="1"/>
      <c r="BU167" s="1"/>
      <c r="BW167" s="1"/>
      <c r="BX167" s="1"/>
      <c r="CB167" s="1"/>
      <c r="CC167" s="1"/>
      <c r="CD167" s="1"/>
      <c r="CE167" s="1"/>
      <c r="CF167" s="1"/>
      <c r="CG167" s="14"/>
    </row>
    <row r="168" spans="43:85">
      <c r="AQ168" s="14"/>
      <c r="AR168" s="14"/>
      <c r="AS168" s="14"/>
      <c r="AT168" s="14"/>
      <c r="AU168" s="68"/>
      <c r="AV168" s="14"/>
      <c r="AW168" s="68"/>
      <c r="AX168" s="14"/>
      <c r="AY168" s="14"/>
      <c r="AZ168" s="14"/>
      <c r="BA168" s="14"/>
      <c r="BB168" s="14"/>
      <c r="BC168" s="77"/>
      <c r="BE168" s="16"/>
      <c r="BF168" s="3"/>
      <c r="BG168" s="77"/>
      <c r="BH168" s="16"/>
      <c r="BI168" s="14"/>
      <c r="BL168" s="58"/>
      <c r="BM168" s="202"/>
      <c r="BR168" s="77"/>
      <c r="BT168" s="1"/>
      <c r="BU168" s="1"/>
      <c r="BW168" s="1"/>
      <c r="BX168" s="1"/>
      <c r="CB168" s="1"/>
      <c r="CC168" s="1"/>
      <c r="CD168" s="1"/>
      <c r="CE168" s="1"/>
      <c r="CF168" s="1"/>
      <c r="CG168" s="14"/>
    </row>
    <row r="169" spans="43:85">
      <c r="AQ169" s="14"/>
      <c r="AR169" s="14"/>
      <c r="AS169" s="14"/>
      <c r="AT169" s="14"/>
      <c r="AU169" s="68"/>
      <c r="AV169" s="14"/>
      <c r="AW169" s="68"/>
      <c r="AX169" s="14"/>
      <c r="AY169" s="14"/>
      <c r="AZ169" s="14"/>
      <c r="BA169" s="14"/>
      <c r="BB169" s="14"/>
      <c r="BC169" s="77"/>
      <c r="BE169" s="16"/>
      <c r="BF169" s="3"/>
      <c r="BG169" s="77"/>
      <c r="BH169" s="16"/>
      <c r="BI169" s="14"/>
      <c r="BL169" s="58"/>
      <c r="BM169" s="202"/>
      <c r="BR169" s="77"/>
      <c r="BT169" s="1"/>
      <c r="BU169" s="1"/>
      <c r="BW169" s="1"/>
      <c r="BX169" s="1"/>
      <c r="CB169" s="1"/>
      <c r="CC169" s="1"/>
      <c r="CD169" s="1"/>
      <c r="CE169" s="1"/>
      <c r="CF169" s="1"/>
      <c r="CG169" s="14"/>
    </row>
    <row r="170" spans="43:85">
      <c r="AQ170" s="14"/>
      <c r="AR170" s="14"/>
      <c r="AS170" s="14"/>
      <c r="AT170" s="14"/>
      <c r="AU170" s="68"/>
      <c r="AV170" s="14"/>
      <c r="AW170" s="68"/>
      <c r="AX170" s="14"/>
      <c r="AY170" s="14"/>
      <c r="AZ170" s="14"/>
      <c r="BA170" s="14"/>
      <c r="BB170" s="14"/>
      <c r="BC170" s="77"/>
      <c r="BE170" s="16"/>
      <c r="BF170" s="3"/>
      <c r="BG170" s="77"/>
      <c r="BH170" s="16"/>
      <c r="BI170" s="14"/>
      <c r="BL170" s="58"/>
      <c r="BM170" s="202"/>
      <c r="BR170" s="77"/>
      <c r="BT170" s="1"/>
      <c r="BU170" s="1"/>
      <c r="BW170" s="1"/>
      <c r="BX170" s="1"/>
      <c r="CB170" s="1"/>
      <c r="CC170" s="1"/>
      <c r="CD170" s="1"/>
      <c r="CE170" s="1"/>
      <c r="CF170" s="1"/>
      <c r="CG170" s="14"/>
    </row>
    <row r="171" spans="43:85">
      <c r="AQ171" s="14"/>
      <c r="AR171" s="14"/>
      <c r="AS171" s="14"/>
      <c r="AT171" s="14"/>
      <c r="AU171" s="68"/>
      <c r="AV171" s="14"/>
      <c r="AW171" s="68"/>
      <c r="AX171" s="14"/>
      <c r="AY171" s="14"/>
      <c r="AZ171" s="14"/>
      <c r="BA171" s="14"/>
      <c r="BB171" s="14"/>
      <c r="BC171" s="77"/>
      <c r="BE171" s="16"/>
      <c r="BF171" s="3"/>
      <c r="BG171" s="77"/>
      <c r="BH171" s="16"/>
      <c r="BI171" s="14"/>
      <c r="BL171" s="58"/>
      <c r="BM171" s="202"/>
      <c r="BR171" s="77"/>
      <c r="BT171" s="1"/>
      <c r="BU171" s="1"/>
      <c r="BW171" s="1"/>
      <c r="BX171" s="1"/>
      <c r="CB171" s="1"/>
      <c r="CC171" s="1"/>
      <c r="CD171" s="1"/>
      <c r="CE171" s="1"/>
      <c r="CF171" s="1"/>
      <c r="CG171" s="14"/>
    </row>
    <row r="172" spans="43:85">
      <c r="AQ172" s="14"/>
      <c r="AR172" s="14"/>
      <c r="AS172" s="14"/>
      <c r="AT172" s="14"/>
      <c r="AU172" s="68"/>
      <c r="AV172" s="14"/>
      <c r="AW172" s="68"/>
      <c r="AX172" s="14"/>
      <c r="AY172" s="14"/>
      <c r="AZ172" s="14"/>
      <c r="BA172" s="14"/>
      <c r="BB172" s="14"/>
      <c r="BC172" s="77"/>
      <c r="BE172" s="16"/>
      <c r="BF172" s="3"/>
      <c r="BG172" s="77"/>
      <c r="BH172" s="16"/>
      <c r="BI172" s="14"/>
      <c r="BL172" s="58"/>
      <c r="BM172" s="202"/>
      <c r="BR172" s="77"/>
      <c r="BT172" s="1"/>
      <c r="BU172" s="1"/>
      <c r="BW172" s="1"/>
      <c r="BX172" s="1"/>
      <c r="CB172" s="1"/>
      <c r="CC172" s="1"/>
      <c r="CD172" s="1"/>
      <c r="CE172" s="1"/>
      <c r="CF172" s="1"/>
      <c r="CG172" s="14"/>
    </row>
    <row r="173" spans="43:85">
      <c r="AQ173" s="14"/>
      <c r="AR173" s="14"/>
      <c r="AS173" s="14"/>
      <c r="AT173" s="14"/>
      <c r="AU173" s="68"/>
      <c r="AV173" s="14"/>
      <c r="AW173" s="68"/>
      <c r="AX173" s="14"/>
      <c r="AY173" s="14"/>
      <c r="AZ173" s="14"/>
      <c r="BA173" s="14"/>
      <c r="BB173" s="14"/>
      <c r="BC173" s="77"/>
      <c r="BE173" s="16"/>
      <c r="BF173" s="3"/>
      <c r="BG173" s="77"/>
      <c r="BH173" s="16"/>
      <c r="BI173" s="14"/>
      <c r="BL173" s="58"/>
      <c r="BM173" s="202"/>
      <c r="BR173" s="77"/>
      <c r="BT173" s="1"/>
      <c r="BU173" s="1"/>
      <c r="BW173" s="1"/>
      <c r="BX173" s="1"/>
      <c r="CB173" s="1"/>
      <c r="CC173" s="1"/>
      <c r="CD173" s="1"/>
      <c r="CE173" s="1"/>
      <c r="CF173" s="1"/>
      <c r="CG173" s="14"/>
    </row>
    <row r="174" spans="43:85">
      <c r="AQ174" s="14"/>
      <c r="AR174" s="14"/>
      <c r="AS174" s="14"/>
      <c r="AT174" s="14"/>
      <c r="AU174" s="68"/>
      <c r="AV174" s="14"/>
      <c r="AW174" s="68"/>
      <c r="AX174" s="14"/>
      <c r="AY174" s="14"/>
      <c r="AZ174" s="14"/>
      <c r="BA174" s="14"/>
      <c r="BB174" s="14"/>
      <c r="BC174" s="77"/>
      <c r="BE174" s="16"/>
      <c r="BF174" s="3"/>
      <c r="BG174" s="77"/>
      <c r="BH174" s="16"/>
      <c r="BI174" s="14"/>
      <c r="BL174" s="58"/>
      <c r="BM174" s="202"/>
      <c r="BR174" s="77"/>
      <c r="BT174" s="1"/>
      <c r="BU174" s="1"/>
      <c r="BW174" s="1"/>
      <c r="BX174" s="1"/>
      <c r="CB174" s="1"/>
      <c r="CC174" s="1"/>
      <c r="CD174" s="1"/>
      <c r="CE174" s="1"/>
      <c r="CF174" s="1"/>
      <c r="CG174" s="14"/>
    </row>
    <row r="175" spans="43:85">
      <c r="AQ175" s="14"/>
      <c r="AR175" s="14"/>
      <c r="AS175" s="14"/>
      <c r="AT175" s="14"/>
      <c r="AU175" s="68"/>
      <c r="AV175" s="14"/>
      <c r="AW175" s="68"/>
      <c r="AX175" s="14"/>
      <c r="AY175" s="14"/>
      <c r="AZ175" s="14"/>
      <c r="BA175" s="14"/>
      <c r="BB175" s="14"/>
      <c r="BC175" s="77"/>
      <c r="BE175" s="16"/>
      <c r="BF175" s="3"/>
      <c r="BG175" s="77"/>
      <c r="BH175" s="16"/>
      <c r="BI175" s="14"/>
      <c r="BL175" s="58"/>
      <c r="BM175" s="202"/>
      <c r="BR175" s="77"/>
      <c r="BT175" s="1"/>
      <c r="BU175" s="1"/>
      <c r="BW175" s="1"/>
      <c r="BX175" s="1"/>
      <c r="CB175" s="1"/>
      <c r="CC175" s="1"/>
      <c r="CD175" s="1"/>
      <c r="CE175" s="1"/>
      <c r="CF175" s="1"/>
      <c r="CG175" s="14"/>
    </row>
    <row r="176" spans="43:85">
      <c r="AQ176" s="14"/>
      <c r="AR176" s="14"/>
      <c r="AS176" s="14"/>
      <c r="AT176" s="14"/>
      <c r="AU176" s="68"/>
      <c r="AV176" s="14"/>
      <c r="AW176" s="68"/>
      <c r="AX176" s="14"/>
      <c r="AY176" s="14"/>
      <c r="AZ176" s="14"/>
      <c r="BA176" s="14"/>
      <c r="BB176" s="14"/>
      <c r="BC176" s="77"/>
      <c r="BE176" s="16"/>
      <c r="BF176" s="3"/>
      <c r="BG176" s="77"/>
      <c r="BH176" s="16"/>
      <c r="BI176" s="14"/>
      <c r="BL176" s="58"/>
      <c r="BM176" s="202"/>
      <c r="BR176" s="77"/>
      <c r="BT176" s="1"/>
      <c r="BU176" s="1"/>
      <c r="BW176" s="1"/>
      <c r="BX176" s="1"/>
      <c r="CB176" s="1"/>
      <c r="CC176" s="1"/>
      <c r="CD176" s="1"/>
      <c r="CE176" s="1"/>
      <c r="CF176" s="1"/>
      <c r="CG176" s="14"/>
    </row>
    <row r="177" spans="43:85">
      <c r="AQ177" s="14"/>
      <c r="AR177" s="14"/>
      <c r="AS177" s="14"/>
      <c r="AT177" s="14"/>
      <c r="AU177" s="68"/>
      <c r="AV177" s="14"/>
      <c r="AW177" s="68"/>
      <c r="AX177" s="14"/>
      <c r="AY177" s="14"/>
      <c r="AZ177" s="14"/>
      <c r="BA177" s="14"/>
      <c r="BB177" s="14"/>
      <c r="BC177" s="77"/>
      <c r="BE177" s="16"/>
      <c r="BF177" s="3"/>
      <c r="BG177" s="77"/>
      <c r="BH177" s="16"/>
      <c r="BI177" s="14"/>
      <c r="BL177" s="58"/>
      <c r="BM177" s="202"/>
      <c r="BR177" s="77"/>
      <c r="BT177" s="1"/>
      <c r="BU177" s="1"/>
      <c r="BW177" s="1"/>
      <c r="BX177" s="1"/>
      <c r="CB177" s="1"/>
      <c r="CC177" s="1"/>
      <c r="CD177" s="1"/>
      <c r="CE177" s="1"/>
      <c r="CF177" s="1"/>
      <c r="CG177" s="14"/>
    </row>
    <row r="178" spans="43:85">
      <c r="AQ178" s="14"/>
      <c r="AR178" s="14"/>
      <c r="AS178" s="14"/>
      <c r="AT178" s="14"/>
      <c r="AU178" s="68"/>
      <c r="AV178" s="14"/>
      <c r="AW178" s="68"/>
      <c r="AX178" s="14"/>
      <c r="AY178" s="14"/>
      <c r="AZ178" s="14"/>
      <c r="BA178" s="14"/>
      <c r="BB178" s="14"/>
      <c r="BC178" s="77"/>
      <c r="BE178" s="16"/>
      <c r="BF178" s="3"/>
      <c r="BG178" s="77"/>
      <c r="BH178" s="16"/>
      <c r="BI178" s="14"/>
      <c r="BL178" s="58"/>
      <c r="BM178" s="202"/>
      <c r="BR178" s="77"/>
      <c r="BT178" s="1"/>
      <c r="BU178" s="1"/>
      <c r="BW178" s="1"/>
      <c r="BX178" s="1"/>
      <c r="CB178" s="1"/>
      <c r="CC178" s="1"/>
      <c r="CD178" s="1"/>
      <c r="CE178" s="1"/>
      <c r="CF178" s="1"/>
      <c r="CG178" s="14"/>
    </row>
    <row r="179" spans="43:85">
      <c r="AQ179" s="14"/>
      <c r="AR179" s="14"/>
      <c r="AS179" s="14"/>
      <c r="AT179" s="14"/>
      <c r="AU179" s="68"/>
      <c r="AV179" s="14"/>
      <c r="AW179" s="68"/>
      <c r="AX179" s="14"/>
      <c r="AY179" s="14"/>
      <c r="AZ179" s="14"/>
      <c r="BA179" s="14"/>
      <c r="BB179" s="14"/>
      <c r="BC179" s="77"/>
      <c r="BE179" s="16"/>
      <c r="BF179" s="3"/>
      <c r="BG179" s="77"/>
      <c r="BH179" s="16"/>
      <c r="BI179" s="14"/>
      <c r="BL179" s="58"/>
      <c r="BM179" s="202"/>
      <c r="BR179" s="77"/>
      <c r="BT179" s="1"/>
      <c r="BU179" s="1"/>
      <c r="BW179" s="1"/>
      <c r="BX179" s="1"/>
      <c r="CB179" s="1"/>
      <c r="CC179" s="1"/>
      <c r="CD179" s="1"/>
      <c r="CE179" s="1"/>
      <c r="CF179" s="1"/>
      <c r="CG179" s="14"/>
    </row>
    <row r="180" spans="43:85">
      <c r="AQ180" s="14"/>
      <c r="AR180" s="14"/>
      <c r="AS180" s="14"/>
      <c r="AT180" s="14"/>
      <c r="AU180" s="68"/>
      <c r="AV180" s="14"/>
      <c r="AW180" s="68"/>
      <c r="AX180" s="14"/>
      <c r="AY180" s="14"/>
      <c r="AZ180" s="14"/>
      <c r="BA180" s="14"/>
      <c r="BB180" s="14"/>
      <c r="BC180" s="77"/>
      <c r="BE180" s="16"/>
      <c r="BF180" s="3"/>
      <c r="BG180" s="77"/>
      <c r="BH180" s="16"/>
      <c r="BI180" s="14"/>
      <c r="BL180" s="58"/>
      <c r="BM180" s="202"/>
      <c r="BR180" s="77"/>
      <c r="BT180" s="1"/>
      <c r="BU180" s="1"/>
      <c r="BW180" s="1"/>
      <c r="BX180" s="1"/>
      <c r="CB180" s="1"/>
      <c r="CC180" s="1"/>
      <c r="CD180" s="1"/>
      <c r="CE180" s="1"/>
      <c r="CF180" s="1"/>
      <c r="CG180" s="14"/>
    </row>
    <row r="181" spans="43:85">
      <c r="AQ181" s="14"/>
      <c r="AR181" s="14"/>
      <c r="AS181" s="14"/>
      <c r="AT181" s="14"/>
      <c r="AU181" s="68"/>
      <c r="AV181" s="14"/>
      <c r="AW181" s="68"/>
      <c r="AX181" s="14"/>
      <c r="AY181" s="14"/>
      <c r="AZ181" s="14"/>
      <c r="BA181" s="14"/>
      <c r="BB181" s="14"/>
      <c r="BC181" s="77"/>
      <c r="BE181" s="16"/>
      <c r="BF181" s="3"/>
      <c r="BG181" s="77"/>
      <c r="BH181" s="16"/>
      <c r="BI181" s="14"/>
      <c r="BL181" s="58"/>
      <c r="BM181" s="202"/>
      <c r="BR181" s="77"/>
      <c r="BT181" s="1"/>
      <c r="BU181" s="1"/>
      <c r="BW181" s="1"/>
      <c r="BX181" s="1"/>
      <c r="CB181" s="1"/>
      <c r="CC181" s="1"/>
      <c r="CD181" s="1"/>
      <c r="CE181" s="1"/>
      <c r="CF181" s="1"/>
      <c r="CG181" s="14"/>
    </row>
    <row r="182" spans="43:85">
      <c r="AQ182" s="14"/>
      <c r="AR182" s="14"/>
      <c r="AS182" s="14"/>
      <c r="AT182" s="14"/>
      <c r="AU182" s="68"/>
      <c r="AV182" s="14"/>
      <c r="AW182" s="68"/>
      <c r="AX182" s="14"/>
      <c r="AY182" s="14"/>
      <c r="AZ182" s="14"/>
      <c r="BA182" s="14"/>
      <c r="BB182" s="14"/>
      <c r="BC182" s="77"/>
      <c r="BE182" s="16"/>
      <c r="BF182" s="3"/>
      <c r="BG182" s="77"/>
      <c r="BH182" s="16"/>
      <c r="BI182" s="14"/>
      <c r="BL182" s="58"/>
      <c r="BM182" s="202"/>
      <c r="BR182" s="77"/>
      <c r="BT182" s="1"/>
      <c r="BU182" s="1"/>
      <c r="BW182" s="1"/>
      <c r="BX182" s="1"/>
      <c r="CB182" s="1"/>
      <c r="CC182" s="1"/>
      <c r="CD182" s="1"/>
      <c r="CE182" s="1"/>
      <c r="CF182" s="1"/>
      <c r="CG182" s="14"/>
    </row>
    <row r="183" spans="43:85">
      <c r="AQ183" s="14"/>
      <c r="AR183" s="14"/>
      <c r="AS183" s="14"/>
      <c r="AT183" s="14"/>
      <c r="AU183" s="68"/>
      <c r="AV183" s="14"/>
      <c r="AW183" s="68"/>
      <c r="AX183" s="14"/>
      <c r="AY183" s="14"/>
      <c r="AZ183" s="14"/>
      <c r="BA183" s="14"/>
      <c r="BB183" s="14"/>
      <c r="BC183" s="77"/>
      <c r="BE183" s="16"/>
      <c r="BF183" s="3"/>
      <c r="BG183" s="77"/>
      <c r="BH183" s="16"/>
      <c r="BI183" s="14"/>
      <c r="BL183" s="58"/>
      <c r="BM183" s="202"/>
      <c r="BR183" s="77"/>
      <c r="BT183" s="1"/>
      <c r="BU183" s="1"/>
      <c r="BW183" s="1"/>
      <c r="BX183" s="1"/>
      <c r="CB183" s="1"/>
      <c r="CC183" s="1"/>
      <c r="CD183" s="1"/>
      <c r="CE183" s="1"/>
      <c r="CF183" s="1"/>
      <c r="CG183" s="14"/>
    </row>
    <row r="184" spans="43:85">
      <c r="AQ184" s="14"/>
      <c r="AR184" s="14"/>
      <c r="AS184" s="14"/>
      <c r="AT184" s="14"/>
      <c r="AU184" s="68"/>
      <c r="AV184" s="14"/>
      <c r="AW184" s="68"/>
      <c r="AX184" s="14"/>
      <c r="AY184" s="14"/>
      <c r="AZ184" s="14"/>
      <c r="BA184" s="14"/>
      <c r="BB184" s="14"/>
      <c r="BC184" s="77"/>
      <c r="BE184" s="16"/>
      <c r="BF184" s="3"/>
      <c r="BG184" s="77"/>
      <c r="BH184" s="16"/>
      <c r="BI184" s="14"/>
      <c r="BL184" s="58"/>
      <c r="BM184" s="202"/>
      <c r="BR184" s="77"/>
      <c r="BT184" s="1"/>
      <c r="BU184" s="1"/>
      <c r="BW184" s="1"/>
      <c r="BX184" s="1"/>
      <c r="CB184" s="1"/>
      <c r="CC184" s="1"/>
      <c r="CD184" s="1"/>
      <c r="CE184" s="1"/>
      <c r="CF184" s="1"/>
      <c r="CG184" s="14"/>
    </row>
    <row r="185" spans="43:85">
      <c r="AQ185" s="14"/>
      <c r="AR185" s="14"/>
      <c r="AS185" s="14"/>
      <c r="AT185" s="14"/>
      <c r="AU185" s="68"/>
      <c r="AV185" s="14"/>
      <c r="AW185" s="68"/>
      <c r="AX185" s="14"/>
      <c r="AY185" s="14"/>
      <c r="AZ185" s="14"/>
      <c r="BA185" s="14"/>
      <c r="BB185" s="14"/>
      <c r="BC185" s="77"/>
      <c r="BE185" s="16"/>
      <c r="BF185" s="3"/>
      <c r="BG185" s="77"/>
      <c r="BH185" s="16"/>
      <c r="BI185" s="14"/>
      <c r="BL185" s="58"/>
      <c r="BM185" s="202"/>
      <c r="BR185" s="77"/>
      <c r="BT185" s="1"/>
      <c r="BU185" s="1"/>
      <c r="BW185" s="1"/>
      <c r="BX185" s="1"/>
      <c r="CB185" s="1"/>
      <c r="CC185" s="1"/>
      <c r="CD185" s="1"/>
      <c r="CE185" s="1"/>
      <c r="CF185" s="1"/>
      <c r="CG185" s="14"/>
    </row>
    <row r="186" spans="43:85">
      <c r="AQ186" s="14"/>
      <c r="AR186" s="14"/>
      <c r="AS186" s="14"/>
      <c r="AT186" s="14"/>
      <c r="AU186" s="68"/>
      <c r="AV186" s="14"/>
      <c r="AW186" s="68"/>
      <c r="AX186" s="14"/>
      <c r="AY186" s="14"/>
      <c r="AZ186" s="14"/>
      <c r="BA186" s="14"/>
      <c r="BB186" s="14"/>
      <c r="BC186" s="77"/>
      <c r="BE186" s="16"/>
      <c r="BF186" s="3"/>
      <c r="BG186" s="77"/>
      <c r="BH186" s="16"/>
      <c r="BI186" s="14"/>
      <c r="BL186" s="58"/>
      <c r="BM186" s="202"/>
      <c r="BR186" s="77"/>
      <c r="BT186" s="1"/>
      <c r="BU186" s="1"/>
      <c r="BW186" s="1"/>
      <c r="BX186" s="1"/>
      <c r="CB186" s="1"/>
      <c r="CC186" s="1"/>
      <c r="CD186" s="1"/>
      <c r="CE186" s="1"/>
      <c r="CF186" s="1"/>
      <c r="CG186" s="14"/>
    </row>
    <row r="187" spans="43:85">
      <c r="AQ187" s="14"/>
      <c r="AR187" s="14"/>
      <c r="AS187" s="14"/>
      <c r="AT187" s="14"/>
      <c r="AU187" s="68"/>
      <c r="AV187" s="14"/>
      <c r="AW187" s="68"/>
      <c r="AX187" s="14"/>
      <c r="AY187" s="14"/>
      <c r="AZ187" s="14"/>
      <c r="BA187" s="14"/>
      <c r="BB187" s="14"/>
      <c r="BC187" s="77"/>
      <c r="BE187" s="16"/>
      <c r="BF187" s="3"/>
      <c r="BG187" s="77"/>
      <c r="BH187" s="16"/>
      <c r="BI187" s="14"/>
      <c r="BL187" s="58"/>
      <c r="BM187" s="202"/>
      <c r="BR187" s="77"/>
      <c r="BT187" s="1"/>
      <c r="BU187" s="1"/>
      <c r="BW187" s="1"/>
      <c r="BX187" s="1"/>
      <c r="CB187" s="1"/>
      <c r="CC187" s="1"/>
      <c r="CD187" s="1"/>
      <c r="CE187" s="1"/>
      <c r="CF187" s="1"/>
      <c r="CG187" s="14"/>
    </row>
    <row r="188" spans="43:85">
      <c r="AQ188" s="14"/>
      <c r="AR188" s="14"/>
      <c r="AS188" s="14"/>
      <c r="AT188" s="14"/>
      <c r="AU188" s="68"/>
      <c r="AV188" s="14"/>
      <c r="AW188" s="68"/>
      <c r="AX188" s="14"/>
      <c r="AY188" s="14"/>
      <c r="AZ188" s="14"/>
      <c r="BA188" s="14"/>
      <c r="BB188" s="14"/>
      <c r="BC188" s="77"/>
      <c r="BE188" s="16"/>
      <c r="BF188" s="3"/>
      <c r="BG188" s="77"/>
      <c r="BH188" s="16"/>
      <c r="BI188" s="14"/>
      <c r="BL188" s="58"/>
      <c r="BM188" s="202"/>
      <c r="BR188" s="77"/>
      <c r="BT188" s="1"/>
      <c r="BU188" s="1"/>
      <c r="BW188" s="1"/>
      <c r="BX188" s="1"/>
      <c r="CB188" s="1"/>
      <c r="CC188" s="1"/>
      <c r="CD188" s="1"/>
      <c r="CE188" s="1"/>
      <c r="CF188" s="1"/>
      <c r="CG188" s="14"/>
    </row>
    <row r="189" spans="43:85">
      <c r="AQ189" s="14"/>
      <c r="AR189" s="14"/>
      <c r="AS189" s="14"/>
      <c r="AT189" s="14"/>
      <c r="AU189" s="68"/>
      <c r="AV189" s="14"/>
      <c r="AW189" s="68"/>
      <c r="AX189" s="14"/>
      <c r="AY189" s="14"/>
      <c r="AZ189" s="14"/>
      <c r="BA189" s="14"/>
      <c r="BB189" s="14"/>
      <c r="BC189" s="77"/>
      <c r="BE189" s="16"/>
      <c r="BF189" s="3"/>
      <c r="BG189" s="77"/>
      <c r="BH189" s="16"/>
      <c r="BI189" s="14"/>
      <c r="BL189" s="58"/>
      <c r="BM189" s="202"/>
      <c r="BR189" s="77"/>
      <c r="BT189" s="1"/>
      <c r="BU189" s="1"/>
      <c r="BW189" s="1"/>
      <c r="BX189" s="1"/>
      <c r="CB189" s="1"/>
      <c r="CC189" s="1"/>
      <c r="CD189" s="1"/>
      <c r="CE189" s="1"/>
      <c r="CF189" s="1"/>
      <c r="CG189" s="14"/>
    </row>
    <row r="190" spans="43:85">
      <c r="AQ190" s="14"/>
      <c r="AR190" s="14"/>
      <c r="AS190" s="14"/>
      <c r="AT190" s="14"/>
      <c r="AU190" s="68"/>
      <c r="AV190" s="14"/>
      <c r="AW190" s="68"/>
      <c r="AX190" s="14"/>
      <c r="AY190" s="14"/>
      <c r="AZ190" s="14"/>
      <c r="BA190" s="14"/>
      <c r="BB190" s="14"/>
      <c r="BC190" s="77"/>
      <c r="BE190" s="16"/>
      <c r="BF190" s="3"/>
      <c r="BG190" s="77"/>
      <c r="BH190" s="16"/>
      <c r="BI190" s="14"/>
      <c r="BL190" s="58"/>
      <c r="BM190" s="202"/>
      <c r="BR190" s="77"/>
      <c r="BT190" s="1"/>
      <c r="BU190" s="1"/>
      <c r="BW190" s="1"/>
      <c r="BX190" s="1"/>
      <c r="CB190" s="1"/>
      <c r="CC190" s="1"/>
      <c r="CD190" s="1"/>
      <c r="CE190" s="1"/>
      <c r="CF190" s="1"/>
      <c r="CG190" s="14"/>
    </row>
    <row r="191" spans="43:85">
      <c r="AQ191" s="14"/>
      <c r="AR191" s="14"/>
      <c r="AS191" s="14"/>
      <c r="AT191" s="14"/>
      <c r="AU191" s="68"/>
      <c r="AV191" s="14"/>
      <c r="AW191" s="68"/>
      <c r="AX191" s="14"/>
      <c r="AY191" s="14"/>
      <c r="AZ191" s="14"/>
      <c r="BA191" s="14"/>
      <c r="BB191" s="14"/>
      <c r="BC191" s="77"/>
      <c r="BE191" s="16"/>
      <c r="BF191" s="3"/>
      <c r="BG191" s="77"/>
      <c r="BH191" s="16"/>
      <c r="BI191" s="14"/>
      <c r="BL191" s="58"/>
      <c r="BM191" s="202"/>
      <c r="BR191" s="77"/>
      <c r="BT191" s="1"/>
      <c r="BU191" s="1"/>
      <c r="BW191" s="1"/>
      <c r="BX191" s="1"/>
      <c r="CB191" s="1"/>
      <c r="CC191" s="1"/>
      <c r="CD191" s="1"/>
      <c r="CE191" s="1"/>
      <c r="CF191" s="1"/>
      <c r="CG191" s="14"/>
    </row>
    <row r="192" spans="43:85">
      <c r="AQ192" s="14"/>
      <c r="AR192" s="14"/>
      <c r="AS192" s="14"/>
      <c r="AT192" s="14"/>
      <c r="AU192" s="68"/>
      <c r="AV192" s="14"/>
      <c r="AW192" s="68"/>
      <c r="AX192" s="14"/>
      <c r="AY192" s="14"/>
      <c r="AZ192" s="14"/>
      <c r="BA192" s="14"/>
      <c r="BB192" s="14"/>
      <c r="BC192" s="77"/>
      <c r="BE192" s="16"/>
      <c r="BF192" s="3"/>
      <c r="BG192" s="77"/>
      <c r="BH192" s="16"/>
      <c r="BI192" s="14"/>
      <c r="BL192" s="58"/>
      <c r="BM192" s="202"/>
      <c r="BR192" s="77"/>
      <c r="BT192" s="1"/>
      <c r="BU192" s="1"/>
      <c r="BW192" s="1"/>
      <c r="BX192" s="1"/>
      <c r="CB192" s="1"/>
      <c r="CC192" s="1"/>
      <c r="CD192" s="1"/>
      <c r="CE192" s="1"/>
      <c r="CF192" s="1"/>
      <c r="CG192" s="14"/>
    </row>
    <row r="193" spans="43:85">
      <c r="AQ193" s="14"/>
      <c r="AR193" s="14"/>
      <c r="AS193" s="14"/>
      <c r="AT193" s="14"/>
      <c r="AU193" s="68"/>
      <c r="AV193" s="14"/>
      <c r="AW193" s="68"/>
      <c r="AX193" s="14"/>
      <c r="AY193" s="14"/>
      <c r="AZ193" s="14"/>
      <c r="BA193" s="14"/>
      <c r="BB193" s="14"/>
      <c r="BC193" s="77"/>
      <c r="BE193" s="16"/>
      <c r="BF193" s="3"/>
      <c r="BG193" s="77"/>
      <c r="BH193" s="16"/>
      <c r="BI193" s="14"/>
      <c r="BL193" s="58"/>
      <c r="BM193" s="202"/>
      <c r="BR193" s="77"/>
      <c r="BT193" s="1"/>
      <c r="BU193" s="1"/>
      <c r="BW193" s="1"/>
      <c r="BX193" s="1"/>
      <c r="CB193" s="1"/>
      <c r="CC193" s="1"/>
      <c r="CD193" s="1"/>
      <c r="CE193" s="1"/>
      <c r="CF193" s="1"/>
      <c r="CG193" s="14"/>
    </row>
    <row r="194" spans="43:85">
      <c r="AQ194" s="14"/>
      <c r="AR194" s="14"/>
      <c r="AS194" s="14"/>
      <c r="AT194" s="14"/>
      <c r="AU194" s="68"/>
      <c r="AV194" s="14"/>
      <c r="AW194" s="68"/>
      <c r="AX194" s="14"/>
      <c r="AY194" s="14"/>
      <c r="AZ194" s="14"/>
      <c r="BA194" s="14"/>
      <c r="BB194" s="14"/>
      <c r="BC194" s="77"/>
      <c r="BE194" s="16"/>
      <c r="BF194" s="3"/>
      <c r="BG194" s="77"/>
      <c r="BH194" s="16"/>
      <c r="BI194" s="14"/>
      <c r="BL194" s="58"/>
      <c r="BM194" s="202"/>
      <c r="BR194" s="77"/>
      <c r="BT194" s="1"/>
      <c r="BU194" s="1"/>
      <c r="BW194" s="1"/>
      <c r="BX194" s="1"/>
      <c r="CB194" s="1"/>
      <c r="CC194" s="1"/>
      <c r="CD194" s="1"/>
      <c r="CE194" s="1"/>
      <c r="CF194" s="1"/>
      <c r="CG194" s="14"/>
    </row>
    <row r="195" spans="43:85">
      <c r="AQ195" s="14"/>
      <c r="AR195" s="14"/>
      <c r="AS195" s="14"/>
      <c r="AT195" s="14"/>
      <c r="AU195" s="68"/>
      <c r="AV195" s="14"/>
      <c r="AW195" s="68"/>
      <c r="AX195" s="14"/>
      <c r="AY195" s="14"/>
      <c r="AZ195" s="14"/>
      <c r="BA195" s="14"/>
      <c r="BB195" s="14"/>
      <c r="BC195" s="77"/>
      <c r="BE195" s="16"/>
      <c r="BF195" s="3"/>
      <c r="BG195" s="77"/>
      <c r="BH195" s="16"/>
      <c r="BI195" s="14"/>
      <c r="BL195" s="58"/>
      <c r="BM195" s="202"/>
      <c r="BR195" s="77"/>
      <c r="BT195" s="1"/>
      <c r="BU195" s="1"/>
      <c r="BW195" s="1"/>
      <c r="BX195" s="1"/>
      <c r="CB195" s="1"/>
      <c r="CC195" s="1"/>
      <c r="CD195" s="1"/>
      <c r="CE195" s="1"/>
      <c r="CF195" s="1"/>
      <c r="CG195" s="14"/>
    </row>
    <row r="196" spans="43:85">
      <c r="AQ196" s="14"/>
      <c r="AR196" s="14"/>
      <c r="AS196" s="14"/>
      <c r="AT196" s="14"/>
      <c r="AU196" s="68"/>
      <c r="AV196" s="14"/>
      <c r="AW196" s="68"/>
      <c r="AX196" s="14"/>
      <c r="AY196" s="14"/>
      <c r="AZ196" s="14"/>
      <c r="BA196" s="14"/>
      <c r="BB196" s="14"/>
      <c r="BC196" s="77"/>
      <c r="BE196" s="16"/>
      <c r="BF196" s="3"/>
      <c r="BG196" s="77"/>
      <c r="BH196" s="16"/>
      <c r="BI196" s="14"/>
      <c r="BL196" s="58"/>
      <c r="BM196" s="202"/>
      <c r="BR196" s="77"/>
      <c r="BT196" s="1"/>
      <c r="BU196" s="1"/>
      <c r="BW196" s="1"/>
      <c r="BX196" s="1"/>
      <c r="CB196" s="1"/>
      <c r="CC196" s="1"/>
      <c r="CD196" s="1"/>
      <c r="CE196" s="1"/>
      <c r="CF196" s="1"/>
      <c r="CG196" s="14"/>
    </row>
    <row r="197" spans="43:85">
      <c r="AQ197" s="14"/>
      <c r="AR197" s="14"/>
      <c r="AS197" s="14"/>
      <c r="AT197" s="14"/>
      <c r="AU197" s="68"/>
      <c r="AV197" s="14"/>
      <c r="AW197" s="68"/>
      <c r="AX197" s="14"/>
      <c r="AY197" s="14"/>
      <c r="AZ197" s="14"/>
      <c r="BA197" s="14"/>
      <c r="BB197" s="14"/>
      <c r="BC197" s="77"/>
      <c r="BE197" s="16"/>
      <c r="BF197" s="3"/>
      <c r="BG197" s="77"/>
      <c r="BH197" s="16"/>
      <c r="BI197" s="14"/>
      <c r="BL197" s="58"/>
      <c r="BM197" s="202"/>
      <c r="BR197" s="77"/>
      <c r="BT197" s="1"/>
      <c r="BU197" s="1"/>
      <c r="BW197" s="1"/>
      <c r="BX197" s="1"/>
      <c r="CB197" s="1"/>
      <c r="CC197" s="1"/>
      <c r="CD197" s="1"/>
      <c r="CE197" s="1"/>
      <c r="CF197" s="1"/>
      <c r="CG197" s="14"/>
    </row>
    <row r="198" spans="43:85">
      <c r="AQ198" s="14"/>
      <c r="AR198" s="14"/>
      <c r="AS198" s="14"/>
      <c r="AT198" s="14"/>
      <c r="AU198" s="68"/>
      <c r="AV198" s="14"/>
      <c r="AW198" s="68"/>
      <c r="AX198" s="14"/>
      <c r="AY198" s="14"/>
      <c r="AZ198" s="14"/>
      <c r="BA198" s="14"/>
      <c r="BB198" s="14"/>
      <c r="BC198" s="77"/>
      <c r="BE198" s="16"/>
      <c r="BF198" s="3"/>
      <c r="BG198" s="77"/>
      <c r="BH198" s="16"/>
      <c r="BI198" s="14"/>
      <c r="BL198" s="58"/>
      <c r="BM198" s="202"/>
      <c r="BR198" s="77"/>
      <c r="BT198" s="1"/>
      <c r="BU198" s="1"/>
      <c r="BW198" s="1"/>
      <c r="BX198" s="1"/>
      <c r="CB198" s="1"/>
      <c r="CC198" s="1"/>
      <c r="CD198" s="1"/>
      <c r="CE198" s="1"/>
      <c r="CF198" s="1"/>
      <c r="CG198" s="14"/>
    </row>
    <row r="199" spans="43:85">
      <c r="AQ199" s="14"/>
      <c r="AR199" s="14"/>
      <c r="AS199" s="14"/>
      <c r="AT199" s="14"/>
      <c r="AU199" s="68"/>
      <c r="AV199" s="14"/>
      <c r="AW199" s="68"/>
      <c r="AX199" s="14"/>
      <c r="AY199" s="14"/>
      <c r="AZ199" s="14"/>
      <c r="BA199" s="14"/>
      <c r="BB199" s="14"/>
      <c r="BC199" s="77"/>
      <c r="BD199" s="77"/>
      <c r="BE199" s="16"/>
      <c r="BF199" s="14"/>
      <c r="BG199" s="77"/>
      <c r="BH199" s="77"/>
      <c r="BI199" s="14"/>
      <c r="BJ199" s="77"/>
      <c r="BK199" s="14"/>
      <c r="BL199" s="14"/>
      <c r="BM199" s="77"/>
      <c r="BN199" s="77"/>
      <c r="BO199" s="77"/>
      <c r="BP199" s="77"/>
      <c r="BQ199" s="68"/>
      <c r="BR199" s="77"/>
      <c r="BS199" s="68"/>
      <c r="BT199" s="14"/>
      <c r="BU199" s="14"/>
      <c r="BV199" s="68"/>
      <c r="BW199" s="14"/>
      <c r="BX199" s="14"/>
      <c r="BY199" s="68"/>
      <c r="BZ199" s="68"/>
      <c r="CA199" s="68"/>
      <c r="CB199" s="14"/>
      <c r="CC199" s="14"/>
      <c r="CD199" s="14"/>
      <c r="CE199" s="14"/>
      <c r="CF199" s="1"/>
      <c r="CG199" s="14"/>
    </row>
    <row r="200" spans="43:85">
      <c r="AQ200" s="14"/>
      <c r="AR200" s="14"/>
      <c r="AS200" s="14"/>
      <c r="AT200" s="14"/>
      <c r="AU200" s="68"/>
      <c r="AV200" s="14"/>
      <c r="AW200" s="68"/>
      <c r="AX200" s="14"/>
      <c r="AY200" s="14"/>
      <c r="AZ200" s="14"/>
      <c r="BA200" s="14"/>
      <c r="BB200" s="14"/>
      <c r="BC200" s="77"/>
      <c r="BD200" s="77"/>
      <c r="BE200" s="16"/>
      <c r="BF200" s="14"/>
      <c r="BG200" s="77"/>
      <c r="BH200" s="77"/>
      <c r="BI200" s="14"/>
      <c r="BJ200" s="77"/>
      <c r="BK200" s="14"/>
      <c r="BL200" s="14"/>
      <c r="BM200" s="77"/>
      <c r="BN200" s="77"/>
      <c r="BO200" s="77"/>
      <c r="BP200" s="77"/>
      <c r="BQ200" s="68"/>
      <c r="BR200" s="77"/>
      <c r="BS200" s="68"/>
      <c r="BT200" s="14"/>
      <c r="BU200" s="14"/>
      <c r="BV200" s="68"/>
      <c r="BW200" s="14"/>
      <c r="BX200" s="14"/>
      <c r="BY200" s="68"/>
      <c r="BZ200" s="68"/>
      <c r="CA200" s="68"/>
      <c r="CB200" s="14"/>
      <c r="CC200" s="14"/>
      <c r="CD200" s="14"/>
      <c r="CE200" s="14"/>
      <c r="CF200" s="1"/>
      <c r="CG200" s="14"/>
    </row>
    <row r="201" spans="43:85">
      <c r="AQ201" s="14"/>
      <c r="AR201" s="14"/>
      <c r="AS201" s="14"/>
      <c r="AT201" s="14"/>
      <c r="AU201" s="68"/>
      <c r="AV201" s="14"/>
      <c r="AW201" s="68"/>
      <c r="AX201" s="14"/>
      <c r="AY201" s="14"/>
      <c r="AZ201" s="14"/>
      <c r="BA201" s="14"/>
      <c r="BB201" s="14"/>
      <c r="BC201" s="77"/>
      <c r="BD201" s="77"/>
      <c r="BE201" s="77"/>
      <c r="BF201" s="14"/>
      <c r="BG201" s="77"/>
      <c r="BH201" s="77"/>
      <c r="BI201" s="14"/>
      <c r="BJ201" s="77"/>
      <c r="BK201" s="14"/>
      <c r="BL201" s="14"/>
      <c r="BM201" s="77"/>
      <c r="BN201" s="77"/>
      <c r="BO201" s="77"/>
      <c r="BP201" s="77"/>
      <c r="BQ201" s="68"/>
      <c r="BR201" s="77"/>
      <c r="BS201" s="68"/>
      <c r="BT201" s="14"/>
      <c r="BU201" s="14"/>
      <c r="BV201" s="68"/>
      <c r="BW201" s="14"/>
      <c r="BX201" s="14"/>
      <c r="BY201" s="68"/>
      <c r="BZ201" s="68"/>
      <c r="CA201" s="68"/>
      <c r="CB201" s="14"/>
      <c r="CC201" s="14"/>
      <c r="CD201" s="14"/>
      <c r="CE201" s="14"/>
      <c r="CF201" s="14"/>
      <c r="CG201" s="14"/>
    </row>
    <row r="202" spans="43:85">
      <c r="AQ202" s="14"/>
      <c r="AR202" s="14"/>
      <c r="AS202" s="14"/>
      <c r="AT202" s="14"/>
      <c r="AU202" s="68"/>
      <c r="AV202" s="14"/>
      <c r="AW202" s="68"/>
      <c r="AX202" s="14"/>
      <c r="AY202" s="14"/>
      <c r="AZ202" s="14"/>
      <c r="BA202" s="14"/>
      <c r="BB202" s="14"/>
      <c r="BC202" s="77"/>
      <c r="BD202" s="77"/>
      <c r="BE202" s="77"/>
      <c r="BF202" s="14"/>
      <c r="BG202" s="77"/>
      <c r="BH202" s="77"/>
      <c r="BI202" s="14"/>
      <c r="BJ202" s="77"/>
      <c r="BK202" s="14"/>
      <c r="BL202" s="14"/>
      <c r="BM202" s="77"/>
      <c r="BN202" s="77"/>
      <c r="BO202" s="77"/>
      <c r="BP202" s="77"/>
      <c r="BQ202" s="68"/>
      <c r="BR202" s="77"/>
      <c r="BS202" s="68"/>
      <c r="BT202" s="14"/>
      <c r="BU202" s="14"/>
      <c r="BV202" s="68"/>
      <c r="BW202" s="14"/>
      <c r="BX202" s="14"/>
      <c r="BY202" s="68"/>
      <c r="BZ202" s="68"/>
      <c r="CA202" s="68"/>
      <c r="CB202" s="14"/>
      <c r="CC202" s="14"/>
      <c r="CD202" s="14"/>
      <c r="CE202" s="14"/>
      <c r="CF202" s="14"/>
      <c r="CG202" s="14"/>
    </row>
    <row r="203" spans="43:85">
      <c r="AQ203" s="14"/>
      <c r="AR203" s="14"/>
      <c r="AS203" s="14"/>
      <c r="AT203" s="14"/>
      <c r="AU203" s="68"/>
      <c r="AV203" s="14"/>
      <c r="AW203" s="68"/>
      <c r="AX203" s="14"/>
      <c r="AY203" s="14"/>
      <c r="AZ203" s="14"/>
      <c r="BA203" s="14"/>
      <c r="BB203" s="14"/>
      <c r="BC203" s="77"/>
      <c r="BD203" s="77"/>
      <c r="BE203" s="77"/>
      <c r="BF203" s="14"/>
      <c r="BG203" s="77"/>
      <c r="BH203" s="77"/>
      <c r="BI203" s="14"/>
      <c r="BJ203" s="77"/>
      <c r="BK203" s="14"/>
      <c r="BL203" s="14"/>
      <c r="BM203" s="77"/>
      <c r="BN203" s="77"/>
      <c r="BO203" s="77"/>
      <c r="BP203" s="77"/>
      <c r="BQ203" s="68"/>
      <c r="BR203" s="77"/>
      <c r="BS203" s="68"/>
      <c r="BT203" s="14"/>
      <c r="BU203" s="14"/>
      <c r="BV203" s="68"/>
      <c r="BW203" s="14"/>
      <c r="BX203" s="14"/>
      <c r="BY203" s="68"/>
      <c r="BZ203" s="68"/>
      <c r="CA203" s="68"/>
      <c r="CB203" s="14"/>
      <c r="CC203" s="14"/>
      <c r="CD203" s="14"/>
      <c r="CE203" s="14"/>
      <c r="CF203" s="14"/>
      <c r="CG203" s="14"/>
    </row>
    <row r="204" spans="43:85">
      <c r="AQ204" s="14"/>
      <c r="AR204" s="14"/>
      <c r="AS204" s="14"/>
      <c r="AT204" s="14"/>
      <c r="AU204" s="68"/>
      <c r="AV204" s="14"/>
      <c r="AW204" s="68"/>
      <c r="AX204" s="14"/>
      <c r="AY204" s="14"/>
      <c r="AZ204" s="14"/>
      <c r="BA204" s="14"/>
      <c r="BB204" s="14"/>
      <c r="BC204" s="77"/>
      <c r="BD204" s="77"/>
      <c r="BE204" s="77"/>
      <c r="BF204" s="14"/>
      <c r="BG204" s="77"/>
      <c r="BH204" s="77"/>
      <c r="BI204" s="14"/>
      <c r="BJ204" s="77"/>
      <c r="BK204" s="14"/>
      <c r="BL204" s="14"/>
      <c r="BM204" s="77"/>
      <c r="BN204" s="77"/>
      <c r="BO204" s="77"/>
      <c r="BP204" s="77"/>
      <c r="BQ204" s="68"/>
      <c r="BR204" s="77"/>
      <c r="BS204" s="68"/>
      <c r="BT204" s="14"/>
      <c r="BU204" s="14"/>
      <c r="BV204" s="68"/>
      <c r="BW204" s="14"/>
      <c r="BX204" s="14"/>
      <c r="BY204" s="68"/>
      <c r="BZ204" s="68"/>
      <c r="CA204" s="68"/>
      <c r="CB204" s="14"/>
      <c r="CC204" s="14"/>
      <c r="CD204" s="14"/>
      <c r="CE204" s="14"/>
      <c r="CF204" s="14"/>
      <c r="CG204" s="14"/>
    </row>
    <row r="205" spans="43:85">
      <c r="AQ205" s="14"/>
      <c r="AR205" s="14"/>
      <c r="AS205" s="14"/>
      <c r="AT205" s="14"/>
      <c r="AU205" s="68"/>
      <c r="AV205" s="14"/>
      <c r="AW205" s="68"/>
      <c r="AX205" s="14"/>
      <c r="AY205" s="14"/>
      <c r="AZ205" s="14"/>
      <c r="BA205" s="14"/>
      <c r="BB205" s="14"/>
      <c r="BC205" s="77"/>
      <c r="BD205" s="77"/>
      <c r="BE205" s="77"/>
      <c r="BF205" s="14"/>
      <c r="BG205" s="77"/>
      <c r="BH205" s="77"/>
      <c r="BI205" s="14"/>
      <c r="BJ205" s="77"/>
      <c r="BK205" s="14"/>
      <c r="BL205" s="14"/>
      <c r="BM205" s="77"/>
      <c r="BN205" s="77"/>
      <c r="BO205" s="77"/>
      <c r="BP205" s="77"/>
      <c r="BQ205" s="68"/>
      <c r="BR205" s="77"/>
      <c r="BS205" s="68"/>
      <c r="BT205" s="14"/>
      <c r="BU205" s="14"/>
      <c r="BV205" s="68"/>
      <c r="BW205" s="14"/>
      <c r="BX205" s="14"/>
      <c r="BY205" s="68"/>
      <c r="BZ205" s="68"/>
      <c r="CA205" s="68"/>
      <c r="CB205" s="14"/>
      <c r="CC205" s="14"/>
      <c r="CD205" s="14"/>
      <c r="CE205" s="14"/>
      <c r="CF205" s="14"/>
      <c r="CG205" s="14"/>
    </row>
    <row r="206" spans="43:85">
      <c r="AQ206" s="14"/>
      <c r="AR206" s="14"/>
      <c r="AS206" s="14"/>
      <c r="AT206" s="14"/>
      <c r="AU206" s="68"/>
      <c r="AV206" s="14"/>
      <c r="AW206" s="68"/>
      <c r="AX206" s="14"/>
      <c r="AY206" s="14"/>
      <c r="AZ206" s="14"/>
      <c r="BA206" s="14"/>
      <c r="BB206" s="14"/>
      <c r="BC206" s="77"/>
      <c r="BD206" s="77"/>
      <c r="BE206" s="77"/>
      <c r="BF206" s="14"/>
      <c r="BG206" s="77"/>
      <c r="BH206" s="77"/>
      <c r="BI206" s="14"/>
      <c r="BJ206" s="77"/>
      <c r="BK206" s="14"/>
      <c r="BL206" s="14"/>
      <c r="BM206" s="77"/>
      <c r="BN206" s="77"/>
      <c r="BO206" s="77"/>
      <c r="BP206" s="77"/>
      <c r="BQ206" s="68"/>
      <c r="BR206" s="77"/>
      <c r="BS206" s="68"/>
      <c r="BT206" s="14"/>
      <c r="BU206" s="14"/>
      <c r="BV206" s="68"/>
      <c r="BW206" s="14"/>
      <c r="BX206" s="14"/>
      <c r="BY206" s="68"/>
      <c r="BZ206" s="68"/>
      <c r="CA206" s="68"/>
      <c r="CB206" s="14"/>
      <c r="CC206" s="14"/>
      <c r="CD206" s="14"/>
      <c r="CE206" s="14"/>
      <c r="CF206" s="14"/>
      <c r="CG206" s="14"/>
    </row>
    <row r="207" spans="43:85">
      <c r="AQ207" s="14"/>
      <c r="AR207" s="14"/>
      <c r="AS207" s="14"/>
      <c r="AT207" s="14"/>
      <c r="AU207" s="68"/>
      <c r="AV207" s="14"/>
      <c r="AW207" s="68"/>
      <c r="AX207" s="14"/>
      <c r="AY207" s="14"/>
      <c r="AZ207" s="14"/>
      <c r="BA207" s="14"/>
      <c r="BB207" s="14"/>
      <c r="BC207" s="77"/>
      <c r="BD207" s="77"/>
      <c r="BE207" s="77"/>
      <c r="BF207" s="14"/>
      <c r="BG207" s="77"/>
      <c r="BH207" s="77"/>
      <c r="BI207" s="14"/>
      <c r="BJ207" s="77"/>
      <c r="BK207" s="14"/>
      <c r="BL207" s="14"/>
      <c r="BM207" s="77"/>
      <c r="BN207" s="77"/>
      <c r="BO207" s="77"/>
      <c r="BP207" s="77"/>
      <c r="BQ207" s="68"/>
      <c r="BR207" s="77"/>
      <c r="BS207" s="68"/>
      <c r="BT207" s="14"/>
      <c r="BU207" s="14"/>
      <c r="BV207" s="68"/>
      <c r="BW207" s="14"/>
      <c r="BX207" s="14"/>
      <c r="BY207" s="68"/>
      <c r="BZ207" s="68"/>
      <c r="CA207" s="68"/>
      <c r="CB207" s="14"/>
      <c r="CC207" s="14"/>
      <c r="CD207" s="14"/>
      <c r="CE207" s="14"/>
      <c r="CF207" s="14"/>
      <c r="CG207" s="14"/>
    </row>
    <row r="208" spans="43:85">
      <c r="AQ208" s="14"/>
      <c r="AR208" s="14"/>
      <c r="AS208" s="14"/>
      <c r="AT208" s="14"/>
      <c r="AU208" s="68"/>
      <c r="AV208" s="14"/>
      <c r="AW208" s="68"/>
      <c r="AX208" s="14"/>
      <c r="AY208" s="14"/>
      <c r="AZ208" s="14"/>
      <c r="BA208" s="14"/>
      <c r="BB208" s="14"/>
      <c r="BC208" s="77"/>
      <c r="BD208" s="77"/>
      <c r="BE208" s="77"/>
      <c r="BF208" s="14"/>
      <c r="BG208" s="77"/>
      <c r="BH208" s="77"/>
      <c r="BI208" s="14"/>
      <c r="BJ208" s="77"/>
      <c r="BK208" s="14"/>
      <c r="BL208" s="14"/>
      <c r="BM208" s="77"/>
      <c r="BN208" s="77"/>
      <c r="BO208" s="77"/>
      <c r="BP208" s="77"/>
      <c r="BQ208" s="68"/>
      <c r="BR208" s="77"/>
      <c r="BS208" s="68"/>
      <c r="BT208" s="14"/>
      <c r="BU208" s="14"/>
      <c r="BV208" s="68"/>
      <c r="BW208" s="14"/>
      <c r="BX208" s="14"/>
      <c r="BY208" s="68"/>
      <c r="BZ208" s="68"/>
      <c r="CA208" s="68"/>
      <c r="CB208" s="14"/>
      <c r="CC208" s="14"/>
      <c r="CD208" s="14"/>
      <c r="CE208" s="14"/>
      <c r="CF208" s="14"/>
      <c r="CG208" s="14"/>
    </row>
    <row r="209" spans="43:85">
      <c r="AQ209" s="14"/>
      <c r="AR209" s="14"/>
      <c r="AS209" s="14"/>
      <c r="AT209" s="14"/>
      <c r="AU209" s="68"/>
      <c r="AV209" s="14"/>
      <c r="AW209" s="68"/>
      <c r="AX209" s="14"/>
      <c r="AY209" s="14"/>
      <c r="AZ209" s="14"/>
      <c r="BA209" s="14"/>
      <c r="BB209" s="14"/>
      <c r="BC209" s="77"/>
      <c r="BD209" s="77"/>
      <c r="BE209" s="77"/>
      <c r="BF209" s="14"/>
      <c r="BG209" s="77"/>
      <c r="BH209" s="77"/>
      <c r="BI209" s="14"/>
      <c r="BJ209" s="77"/>
      <c r="BK209" s="14"/>
      <c r="BL209" s="14"/>
      <c r="BM209" s="77"/>
      <c r="BN209" s="77"/>
      <c r="BO209" s="77"/>
      <c r="BP209" s="77"/>
      <c r="BQ209" s="68"/>
      <c r="BR209" s="77"/>
      <c r="BS209" s="68"/>
      <c r="BT209" s="14"/>
      <c r="BU209" s="14"/>
      <c r="BV209" s="68"/>
      <c r="BW209" s="14"/>
      <c r="BX209" s="14"/>
      <c r="BY209" s="68"/>
      <c r="BZ209" s="68"/>
      <c r="CA209" s="68"/>
      <c r="CB209" s="14"/>
      <c r="CC209" s="14"/>
      <c r="CD209" s="14"/>
      <c r="CE209" s="14"/>
      <c r="CF209" s="14"/>
      <c r="CG209" s="14"/>
    </row>
    <row r="210" spans="43:85">
      <c r="AQ210" s="14"/>
      <c r="AR210" s="14"/>
      <c r="AS210" s="14"/>
      <c r="AT210" s="14"/>
      <c r="AU210" s="68"/>
      <c r="AV210" s="14"/>
      <c r="AW210" s="68"/>
      <c r="AX210" s="14"/>
      <c r="AY210" s="14"/>
      <c r="AZ210" s="14"/>
      <c r="BA210" s="14"/>
      <c r="BB210" s="14"/>
      <c r="BC210" s="77"/>
      <c r="BD210" s="77"/>
      <c r="BE210" s="77"/>
      <c r="BF210" s="14"/>
      <c r="BG210" s="77"/>
      <c r="BH210" s="77"/>
      <c r="BI210" s="14"/>
      <c r="BJ210" s="77"/>
      <c r="BK210" s="14"/>
      <c r="BL210" s="14"/>
      <c r="BM210" s="77"/>
      <c r="BN210" s="77"/>
      <c r="BO210" s="77"/>
      <c r="BP210" s="77"/>
      <c r="BQ210" s="68"/>
      <c r="BR210" s="77"/>
      <c r="BS210" s="68"/>
      <c r="BT210" s="14"/>
      <c r="BU210" s="14"/>
      <c r="BV210" s="68"/>
      <c r="BW210" s="14"/>
      <c r="BX210" s="14"/>
      <c r="BY210" s="68"/>
      <c r="BZ210" s="68"/>
      <c r="CA210" s="68"/>
      <c r="CB210" s="14"/>
      <c r="CC210" s="14"/>
      <c r="CD210" s="14"/>
      <c r="CE210" s="14"/>
      <c r="CF210" s="14"/>
      <c r="CG210" s="14"/>
    </row>
    <row r="211" spans="43:85">
      <c r="AQ211" s="14"/>
      <c r="AR211" s="14"/>
      <c r="AS211" s="14"/>
      <c r="AT211" s="14"/>
      <c r="AU211" s="68"/>
      <c r="AV211" s="14"/>
      <c r="AW211" s="68"/>
      <c r="AX211" s="14"/>
      <c r="AY211" s="14"/>
      <c r="AZ211" s="14"/>
      <c r="BA211" s="14"/>
      <c r="BB211" s="14"/>
      <c r="BC211" s="77"/>
      <c r="BD211" s="77"/>
      <c r="BE211" s="77"/>
      <c r="BF211" s="14"/>
      <c r="BG211" s="77"/>
      <c r="BH211" s="77"/>
      <c r="BI211" s="14"/>
      <c r="BJ211" s="77"/>
      <c r="BK211" s="14"/>
      <c r="BL211" s="14"/>
      <c r="BM211" s="77"/>
      <c r="BN211" s="77"/>
      <c r="BO211" s="77"/>
      <c r="BP211" s="77"/>
      <c r="BQ211" s="68"/>
      <c r="BR211" s="77"/>
      <c r="BS211" s="68"/>
      <c r="BT211" s="14"/>
      <c r="BU211" s="14"/>
      <c r="BV211" s="68"/>
      <c r="BW211" s="14"/>
      <c r="BX211" s="14"/>
      <c r="BY211" s="68"/>
      <c r="BZ211" s="68"/>
      <c r="CA211" s="68"/>
      <c r="CB211" s="14"/>
      <c r="CC211" s="14"/>
      <c r="CD211" s="14"/>
      <c r="CE211" s="14"/>
      <c r="CF211" s="14"/>
      <c r="CG211" s="14"/>
    </row>
    <row r="212" spans="43:85">
      <c r="AQ212" s="14"/>
      <c r="AR212" s="14"/>
      <c r="AS212" s="14"/>
      <c r="AT212" s="14"/>
      <c r="AU212" s="68"/>
      <c r="AV212" s="14"/>
      <c r="AW212" s="68"/>
      <c r="AX212" s="14"/>
      <c r="AY212" s="14"/>
      <c r="AZ212" s="14"/>
      <c r="BA212" s="14"/>
      <c r="BB212" s="14"/>
      <c r="BC212" s="77"/>
      <c r="BD212" s="77"/>
      <c r="BE212" s="77"/>
      <c r="BF212" s="14"/>
      <c r="BG212" s="77"/>
      <c r="BH212" s="77"/>
      <c r="BI212" s="14"/>
      <c r="BJ212" s="77"/>
      <c r="BK212" s="14"/>
      <c r="BL212" s="14"/>
      <c r="BM212" s="77"/>
      <c r="BN212" s="77"/>
      <c r="BO212" s="77"/>
      <c r="BP212" s="77"/>
      <c r="BQ212" s="68"/>
      <c r="BR212" s="77"/>
      <c r="BS212" s="68"/>
      <c r="BT212" s="14"/>
      <c r="BU212" s="14"/>
      <c r="BV212" s="68"/>
      <c r="BW212" s="14"/>
      <c r="BX212" s="14"/>
      <c r="BY212" s="68"/>
      <c r="BZ212" s="68"/>
      <c r="CA212" s="68"/>
      <c r="CB212" s="14"/>
      <c r="CC212" s="14"/>
      <c r="CD212" s="14"/>
      <c r="CE212" s="14"/>
      <c r="CF212" s="14"/>
      <c r="CG212" s="14"/>
    </row>
    <row r="213" spans="43:85">
      <c r="AQ213" s="14"/>
      <c r="AR213" s="14"/>
      <c r="AS213" s="14"/>
      <c r="AT213" s="14"/>
      <c r="AU213" s="68"/>
      <c r="AV213" s="14"/>
      <c r="AW213" s="68"/>
      <c r="AX213" s="14"/>
      <c r="AY213" s="14"/>
      <c r="AZ213" s="14"/>
      <c r="BA213" s="14"/>
      <c r="BB213" s="14"/>
      <c r="BC213" s="77"/>
      <c r="BD213" s="77"/>
      <c r="BE213" s="77"/>
      <c r="BF213" s="14"/>
      <c r="BG213" s="77"/>
      <c r="BH213" s="77"/>
      <c r="BI213" s="14"/>
      <c r="BJ213" s="77"/>
      <c r="BK213" s="14"/>
      <c r="BL213" s="14"/>
      <c r="BM213" s="77"/>
      <c r="BN213" s="77"/>
      <c r="BO213" s="77"/>
      <c r="BP213" s="77"/>
      <c r="BQ213" s="68"/>
      <c r="BR213" s="77"/>
      <c r="BS213" s="68"/>
      <c r="BT213" s="14"/>
      <c r="BU213" s="14"/>
      <c r="BV213" s="68"/>
      <c r="BW213" s="14"/>
      <c r="BX213" s="14"/>
      <c r="BY213" s="68"/>
      <c r="BZ213" s="68"/>
      <c r="CA213" s="68"/>
      <c r="CB213" s="14"/>
      <c r="CC213" s="14"/>
      <c r="CD213" s="14"/>
      <c r="CE213" s="14"/>
      <c r="CF213" s="14"/>
      <c r="CG213" s="14"/>
    </row>
    <row r="214" spans="43:85">
      <c r="AQ214" s="14"/>
      <c r="AR214" s="14"/>
      <c r="AS214" s="14"/>
      <c r="AT214" s="14"/>
      <c r="AU214" s="68"/>
      <c r="AV214" s="14"/>
      <c r="AW214" s="68"/>
      <c r="AX214" s="14"/>
      <c r="AY214" s="14"/>
      <c r="AZ214" s="14"/>
      <c r="BA214" s="14"/>
      <c r="BB214" s="14"/>
      <c r="BC214" s="77"/>
      <c r="BD214" s="77"/>
      <c r="BE214" s="77"/>
      <c r="BF214" s="14"/>
      <c r="BG214" s="77"/>
      <c r="BH214" s="77"/>
      <c r="BI214" s="14"/>
      <c r="BJ214" s="77"/>
      <c r="BK214" s="14"/>
      <c r="BL214" s="14"/>
      <c r="BM214" s="77"/>
      <c r="BN214" s="77"/>
      <c r="BO214" s="77"/>
      <c r="BP214" s="77"/>
      <c r="BQ214" s="68"/>
      <c r="BR214" s="77"/>
      <c r="BS214" s="68"/>
      <c r="BT214" s="14"/>
      <c r="BU214" s="14"/>
      <c r="BV214" s="68"/>
      <c r="BW214" s="14"/>
      <c r="BX214" s="14"/>
      <c r="BY214" s="68"/>
      <c r="BZ214" s="68"/>
      <c r="CA214" s="68"/>
      <c r="CB214" s="14"/>
      <c r="CC214" s="14"/>
      <c r="CD214" s="14"/>
      <c r="CE214" s="14"/>
      <c r="CF214" s="14"/>
      <c r="CG214" s="14"/>
    </row>
    <row r="215" spans="43:85">
      <c r="AQ215" s="14"/>
      <c r="AR215" s="14"/>
      <c r="AS215" s="14"/>
      <c r="AT215" s="14"/>
      <c r="AU215" s="68"/>
      <c r="AV215" s="14"/>
      <c r="AW215" s="68"/>
      <c r="AX215" s="14"/>
      <c r="AY215" s="14"/>
      <c r="AZ215" s="14"/>
      <c r="BA215" s="14"/>
      <c r="BB215" s="14"/>
      <c r="BC215" s="77"/>
      <c r="BD215" s="77"/>
      <c r="BE215" s="77"/>
      <c r="BF215" s="14"/>
      <c r="BG215" s="77"/>
      <c r="BH215" s="77"/>
      <c r="BI215" s="14"/>
      <c r="BJ215" s="77"/>
      <c r="BK215" s="14"/>
      <c r="BL215" s="14"/>
      <c r="BM215" s="77"/>
      <c r="BN215" s="77"/>
      <c r="BO215" s="77"/>
      <c r="BP215" s="77"/>
      <c r="BQ215" s="68"/>
      <c r="BR215" s="77"/>
      <c r="BS215" s="68"/>
      <c r="BT215" s="14"/>
      <c r="BU215" s="14"/>
      <c r="BV215" s="68"/>
      <c r="BW215" s="14"/>
      <c r="BX215" s="14"/>
      <c r="BY215" s="68"/>
      <c r="BZ215" s="68"/>
      <c r="CA215" s="68"/>
      <c r="CB215" s="14"/>
      <c r="CC215" s="14"/>
      <c r="CD215" s="14"/>
      <c r="CE215" s="14"/>
      <c r="CF215" s="14"/>
      <c r="CG215" s="14"/>
    </row>
    <row r="216" spans="43:85">
      <c r="AQ216" s="14"/>
      <c r="AR216" s="14"/>
      <c r="AS216" s="14"/>
      <c r="AT216" s="14"/>
      <c r="AU216" s="68"/>
      <c r="AV216" s="14"/>
      <c r="AW216" s="68"/>
      <c r="AX216" s="14"/>
      <c r="AY216" s="14"/>
      <c r="AZ216" s="14"/>
      <c r="BA216" s="14"/>
      <c r="BB216" s="14"/>
      <c r="BC216" s="77"/>
      <c r="BD216" s="77"/>
      <c r="BE216" s="77"/>
      <c r="BF216" s="14"/>
      <c r="BG216" s="77"/>
      <c r="BH216" s="77"/>
      <c r="BI216" s="14"/>
      <c r="BJ216" s="77"/>
      <c r="BK216" s="14"/>
      <c r="BL216" s="14"/>
      <c r="BM216" s="77"/>
      <c r="BN216" s="77"/>
      <c r="BO216" s="77"/>
      <c r="BP216" s="77"/>
      <c r="BQ216" s="68"/>
      <c r="BR216" s="77"/>
      <c r="BS216" s="68"/>
      <c r="BT216" s="14"/>
      <c r="BU216" s="14"/>
      <c r="BV216" s="68"/>
      <c r="BW216" s="14"/>
      <c r="BX216" s="14"/>
      <c r="BY216" s="68"/>
      <c r="BZ216" s="68"/>
      <c r="CA216" s="68"/>
      <c r="CB216" s="14"/>
      <c r="CC216" s="14"/>
      <c r="CD216" s="14"/>
      <c r="CE216" s="14"/>
      <c r="CF216" s="14"/>
      <c r="CG216" s="14"/>
    </row>
    <row r="217" spans="43:85">
      <c r="AQ217" s="14"/>
      <c r="AR217" s="14"/>
      <c r="AS217" s="14"/>
      <c r="AT217" s="14"/>
      <c r="AU217" s="68"/>
      <c r="AV217" s="14"/>
      <c r="AW217" s="68"/>
      <c r="AX217" s="14"/>
      <c r="AY217" s="14"/>
      <c r="AZ217" s="14"/>
      <c r="BA217" s="14"/>
      <c r="BB217" s="14"/>
      <c r="BC217" s="77"/>
      <c r="BD217" s="77"/>
      <c r="BE217" s="77"/>
      <c r="BF217" s="14"/>
      <c r="BG217" s="77"/>
      <c r="BH217" s="77"/>
      <c r="BI217" s="14"/>
      <c r="BJ217" s="77"/>
      <c r="BK217" s="14"/>
      <c r="BL217" s="14"/>
      <c r="BM217" s="77"/>
      <c r="BN217" s="77"/>
      <c r="BO217" s="77"/>
      <c r="BP217" s="77"/>
      <c r="BQ217" s="68"/>
      <c r="BR217" s="77"/>
      <c r="BS217" s="68"/>
      <c r="BT217" s="14"/>
      <c r="BU217" s="14"/>
      <c r="BV217" s="68"/>
      <c r="BW217" s="14"/>
      <c r="BX217" s="14"/>
      <c r="BY217" s="68"/>
      <c r="BZ217" s="68"/>
      <c r="CA217" s="68"/>
      <c r="CB217" s="14"/>
      <c r="CC217" s="14"/>
      <c r="CD217" s="14"/>
      <c r="CE217" s="14"/>
      <c r="CF217" s="14"/>
      <c r="CG217" s="14"/>
    </row>
    <row r="218" spans="43:85">
      <c r="AQ218" s="14"/>
      <c r="AR218" s="14"/>
      <c r="AS218" s="14"/>
      <c r="AT218" s="14"/>
      <c r="AU218" s="68"/>
      <c r="AV218" s="14"/>
      <c r="AW218" s="68"/>
      <c r="AX218" s="14"/>
      <c r="AY218" s="14"/>
      <c r="AZ218" s="14"/>
      <c r="BA218" s="14"/>
      <c r="BB218" s="14"/>
      <c r="BC218" s="77"/>
      <c r="BD218" s="77"/>
      <c r="BE218" s="77"/>
      <c r="BF218" s="14"/>
      <c r="BG218" s="77"/>
      <c r="BH218" s="77"/>
      <c r="BI218" s="14"/>
      <c r="BJ218" s="77"/>
      <c r="BK218" s="14"/>
      <c r="BL218" s="14"/>
      <c r="BM218" s="77"/>
      <c r="BN218" s="77"/>
      <c r="BO218" s="77"/>
      <c r="BP218" s="77"/>
      <c r="BQ218" s="68"/>
      <c r="BR218" s="77"/>
      <c r="BS218" s="68"/>
      <c r="BT218" s="14"/>
      <c r="BU218" s="14"/>
      <c r="BV218" s="68"/>
      <c r="BW218" s="14"/>
      <c r="BX218" s="14"/>
      <c r="BY218" s="68"/>
      <c r="BZ218" s="68"/>
      <c r="CA218" s="68"/>
      <c r="CB218" s="14"/>
      <c r="CC218" s="14"/>
      <c r="CD218" s="14"/>
      <c r="CE218" s="14"/>
      <c r="CF218" s="14"/>
      <c r="CG218" s="14"/>
    </row>
    <row r="219" spans="43:85">
      <c r="AQ219" s="14"/>
      <c r="AR219" s="14"/>
      <c r="AS219" s="14"/>
      <c r="AT219" s="14"/>
      <c r="AU219" s="68"/>
      <c r="AV219" s="14"/>
      <c r="AW219" s="68"/>
      <c r="AX219" s="14"/>
      <c r="AY219" s="14"/>
      <c r="AZ219" s="14"/>
      <c r="BA219" s="14"/>
      <c r="BB219" s="14"/>
      <c r="BC219" s="77"/>
      <c r="BD219" s="77"/>
      <c r="BE219" s="77"/>
      <c r="BF219" s="14"/>
      <c r="BG219" s="77"/>
      <c r="BH219" s="77"/>
      <c r="BI219" s="14"/>
      <c r="BJ219" s="77"/>
      <c r="BK219" s="14"/>
      <c r="BL219" s="14"/>
      <c r="BM219" s="77"/>
      <c r="BN219" s="77"/>
      <c r="BO219" s="77"/>
      <c r="BP219" s="77"/>
      <c r="BQ219" s="68"/>
      <c r="BR219" s="77"/>
      <c r="BS219" s="68"/>
      <c r="BT219" s="14"/>
      <c r="BU219" s="14"/>
      <c r="BV219" s="68"/>
      <c r="BW219" s="14"/>
      <c r="BX219" s="14"/>
      <c r="BY219" s="68"/>
      <c r="BZ219" s="68"/>
      <c r="CA219" s="68"/>
      <c r="CB219" s="14"/>
      <c r="CC219" s="14"/>
      <c r="CD219" s="14"/>
      <c r="CE219" s="14"/>
      <c r="CF219" s="14"/>
      <c r="CG219" s="14"/>
    </row>
    <row r="220" spans="43:85">
      <c r="AQ220" s="14"/>
      <c r="AR220" s="14"/>
      <c r="AS220" s="14"/>
      <c r="AT220" s="14"/>
      <c r="AU220" s="68"/>
      <c r="AV220" s="14"/>
      <c r="AW220" s="68"/>
      <c r="AX220" s="14"/>
      <c r="AY220" s="14"/>
      <c r="AZ220" s="14"/>
      <c r="BA220" s="14"/>
      <c r="BB220" s="14"/>
      <c r="BC220" s="77"/>
      <c r="BD220" s="77"/>
      <c r="BE220" s="77"/>
      <c r="BF220" s="14"/>
      <c r="BG220" s="77"/>
      <c r="BH220" s="77"/>
      <c r="BI220" s="14"/>
      <c r="BJ220" s="77"/>
      <c r="BK220" s="14"/>
      <c r="BL220" s="14"/>
      <c r="BM220" s="77"/>
      <c r="BN220" s="77"/>
      <c r="BO220" s="77"/>
      <c r="BP220" s="77"/>
      <c r="BQ220" s="68"/>
      <c r="BR220" s="77"/>
      <c r="BS220" s="68"/>
      <c r="BT220" s="14"/>
      <c r="BU220" s="14"/>
      <c r="BV220" s="68"/>
      <c r="BW220" s="14"/>
      <c r="BX220" s="14"/>
      <c r="BY220" s="68"/>
      <c r="BZ220" s="68"/>
      <c r="CA220" s="68"/>
      <c r="CB220" s="14"/>
      <c r="CC220" s="14"/>
      <c r="CD220" s="14"/>
      <c r="CE220" s="14"/>
      <c r="CF220" s="14"/>
      <c r="CG220" s="14"/>
    </row>
    <row r="221" spans="43:85">
      <c r="AQ221" s="14"/>
      <c r="AR221" s="14"/>
      <c r="AS221" s="14"/>
      <c r="AT221" s="14"/>
      <c r="AU221" s="68"/>
      <c r="AV221" s="14"/>
      <c r="AW221" s="68"/>
      <c r="AX221" s="14"/>
      <c r="AY221" s="14"/>
      <c r="AZ221" s="14"/>
      <c r="BA221" s="14"/>
      <c r="BB221" s="14"/>
      <c r="BC221" s="77"/>
      <c r="BD221" s="77"/>
      <c r="BE221" s="77"/>
      <c r="BF221" s="14"/>
      <c r="BG221" s="77"/>
      <c r="BH221" s="77"/>
      <c r="BI221" s="14"/>
      <c r="BJ221" s="77"/>
      <c r="BK221" s="14"/>
      <c r="BL221" s="14"/>
      <c r="BM221" s="77"/>
      <c r="BN221" s="77"/>
      <c r="BO221" s="77"/>
      <c r="BP221" s="77"/>
      <c r="BQ221" s="68"/>
      <c r="BR221" s="77"/>
      <c r="BS221" s="68"/>
      <c r="BT221" s="14"/>
      <c r="BU221" s="14"/>
      <c r="BV221" s="68"/>
      <c r="BW221" s="14"/>
      <c r="BX221" s="14"/>
      <c r="BY221" s="68"/>
      <c r="BZ221" s="68"/>
      <c r="CA221" s="68"/>
      <c r="CB221" s="14"/>
      <c r="CC221" s="14"/>
      <c r="CD221" s="14"/>
      <c r="CE221" s="14"/>
      <c r="CF221" s="14"/>
      <c r="CG221" s="14"/>
    </row>
    <row r="222" spans="43:85">
      <c r="AQ222" s="14"/>
      <c r="AR222" s="14"/>
      <c r="AS222" s="14"/>
      <c r="AT222" s="14"/>
      <c r="AU222" s="68"/>
      <c r="AV222" s="14"/>
      <c r="AW222" s="68"/>
      <c r="AX222" s="14"/>
      <c r="AY222" s="14"/>
      <c r="AZ222" s="14"/>
      <c r="BA222" s="14"/>
      <c r="BB222" s="14"/>
      <c r="BC222" s="77"/>
      <c r="BD222" s="77"/>
      <c r="BE222" s="77"/>
      <c r="BF222" s="14"/>
      <c r="BG222" s="77"/>
      <c r="BH222" s="77"/>
      <c r="BI222" s="14"/>
      <c r="BJ222" s="77"/>
      <c r="BK222" s="14"/>
      <c r="BL222" s="14"/>
      <c r="BM222" s="77"/>
      <c r="BN222" s="77"/>
      <c r="BO222" s="77"/>
      <c r="BP222" s="77"/>
      <c r="BQ222" s="68"/>
      <c r="BR222" s="77"/>
      <c r="BS222" s="68"/>
      <c r="BT222" s="14"/>
      <c r="BU222" s="14"/>
      <c r="BV222" s="68"/>
      <c r="BW222" s="14"/>
      <c r="BX222" s="14"/>
      <c r="BY222" s="68"/>
      <c r="BZ222" s="68"/>
      <c r="CA222" s="68"/>
      <c r="CB222" s="14"/>
      <c r="CC222" s="14"/>
      <c r="CD222" s="14"/>
      <c r="CE222" s="14"/>
      <c r="CF222" s="14"/>
      <c r="CG222" s="14"/>
    </row>
    <row r="223" spans="43:85">
      <c r="AQ223" s="14"/>
      <c r="AR223" s="14"/>
      <c r="AS223" s="14"/>
      <c r="AT223" s="14"/>
      <c r="AU223" s="68"/>
      <c r="AV223" s="14"/>
      <c r="AW223" s="68"/>
      <c r="AX223" s="14"/>
      <c r="AY223" s="14"/>
      <c r="AZ223" s="14"/>
      <c r="BA223" s="14"/>
      <c r="BB223" s="14"/>
      <c r="BC223" s="77"/>
      <c r="BD223" s="77"/>
      <c r="BE223" s="77"/>
      <c r="BF223" s="14"/>
      <c r="BG223" s="77"/>
      <c r="BH223" s="77"/>
      <c r="BI223" s="14"/>
      <c r="BJ223" s="77"/>
      <c r="BK223" s="14"/>
      <c r="BL223" s="14"/>
      <c r="BM223" s="77"/>
      <c r="BN223" s="77"/>
      <c r="BO223" s="77"/>
      <c r="BP223" s="77"/>
      <c r="BQ223" s="68"/>
      <c r="BR223" s="77"/>
      <c r="BS223" s="68"/>
      <c r="BT223" s="14"/>
      <c r="BU223" s="14"/>
      <c r="BV223" s="68"/>
      <c r="BW223" s="14"/>
      <c r="BX223" s="14"/>
      <c r="BY223" s="68"/>
      <c r="BZ223" s="68"/>
      <c r="CA223" s="68"/>
      <c r="CB223" s="14"/>
      <c r="CC223" s="14"/>
      <c r="CD223" s="14"/>
      <c r="CE223" s="14"/>
      <c r="CF223" s="14"/>
      <c r="CG223" s="14"/>
    </row>
    <row r="224" spans="43:85">
      <c r="AQ224" s="14"/>
      <c r="AR224" s="14"/>
      <c r="AS224" s="14"/>
      <c r="AT224" s="14"/>
      <c r="AU224" s="68"/>
      <c r="AV224" s="14"/>
      <c r="AW224" s="68"/>
      <c r="AX224" s="14"/>
      <c r="AY224" s="14"/>
      <c r="AZ224" s="14"/>
      <c r="BA224" s="14"/>
      <c r="BB224" s="14"/>
      <c r="BC224" s="77"/>
      <c r="BD224" s="77"/>
      <c r="BE224" s="77"/>
      <c r="BF224" s="14"/>
      <c r="BG224" s="77"/>
      <c r="BH224" s="77"/>
      <c r="BI224" s="14"/>
      <c r="BJ224" s="77"/>
      <c r="BK224" s="14"/>
      <c r="BL224" s="14"/>
      <c r="BM224" s="77"/>
      <c r="BN224" s="77"/>
      <c r="BO224" s="77"/>
      <c r="BP224" s="77"/>
      <c r="BQ224" s="68"/>
      <c r="BR224" s="77"/>
      <c r="BS224" s="68"/>
      <c r="BT224" s="14"/>
      <c r="BU224" s="14"/>
      <c r="BV224" s="68"/>
      <c r="BW224" s="14"/>
      <c r="BX224" s="14"/>
      <c r="BY224" s="68"/>
      <c r="BZ224" s="68"/>
      <c r="CA224" s="68"/>
      <c r="CB224" s="14"/>
      <c r="CC224" s="14"/>
      <c r="CD224" s="14"/>
      <c r="CE224" s="14"/>
      <c r="CF224" s="14"/>
      <c r="CG224" s="14"/>
    </row>
    <row r="225" spans="43:85">
      <c r="AQ225" s="14"/>
      <c r="AR225" s="14"/>
      <c r="AS225" s="14"/>
      <c r="AT225" s="14"/>
      <c r="AU225" s="68"/>
      <c r="AV225" s="14"/>
      <c r="AW225" s="68"/>
      <c r="AX225" s="14"/>
      <c r="AY225" s="14"/>
      <c r="AZ225" s="14"/>
      <c r="BA225" s="14"/>
      <c r="BB225" s="14"/>
      <c r="BC225" s="77"/>
      <c r="BD225" s="77"/>
      <c r="BE225" s="77"/>
      <c r="BF225" s="14"/>
      <c r="BG225" s="77"/>
      <c r="BH225" s="77"/>
      <c r="BI225" s="14"/>
      <c r="BJ225" s="77"/>
      <c r="BK225" s="14"/>
      <c r="BL225" s="14"/>
      <c r="BM225" s="77"/>
      <c r="BN225" s="77"/>
      <c r="BO225" s="77"/>
      <c r="BP225" s="77"/>
      <c r="BQ225" s="68"/>
      <c r="BR225" s="77"/>
      <c r="BS225" s="68"/>
      <c r="BT225" s="14"/>
      <c r="BU225" s="14"/>
      <c r="BV225" s="68"/>
      <c r="BW225" s="14"/>
      <c r="BX225" s="14"/>
      <c r="BY225" s="68"/>
      <c r="BZ225" s="68"/>
      <c r="CA225" s="68"/>
      <c r="CB225" s="14"/>
      <c r="CC225" s="14"/>
      <c r="CD225" s="14"/>
      <c r="CE225" s="14"/>
      <c r="CF225" s="14"/>
      <c r="CG225" s="14"/>
    </row>
    <row r="226" spans="43:85">
      <c r="AQ226" s="14"/>
      <c r="AR226" s="14"/>
      <c r="AS226" s="14"/>
      <c r="AT226" s="14"/>
      <c r="AU226" s="68"/>
      <c r="AV226" s="14"/>
      <c r="AW226" s="68"/>
      <c r="AX226" s="14"/>
      <c r="AY226" s="14"/>
      <c r="AZ226" s="14"/>
      <c r="BA226" s="14"/>
      <c r="BB226" s="14"/>
      <c r="BC226" s="77"/>
      <c r="BD226" s="77"/>
      <c r="BE226" s="77"/>
      <c r="BF226" s="14"/>
      <c r="BG226" s="77"/>
      <c r="BH226" s="77"/>
      <c r="BI226" s="14"/>
      <c r="BJ226" s="77"/>
      <c r="BK226" s="14"/>
      <c r="BL226" s="14"/>
      <c r="BM226" s="77"/>
      <c r="BN226" s="77"/>
      <c r="BO226" s="77"/>
      <c r="BP226" s="77"/>
      <c r="BQ226" s="68"/>
      <c r="BR226" s="77"/>
      <c r="BS226" s="68"/>
      <c r="BT226" s="14"/>
      <c r="BU226" s="14"/>
      <c r="BV226" s="68"/>
      <c r="BW226" s="14"/>
      <c r="BX226" s="14"/>
      <c r="BY226" s="68"/>
      <c r="BZ226" s="68"/>
      <c r="CA226" s="68"/>
      <c r="CB226" s="14"/>
      <c r="CC226" s="14"/>
      <c r="CD226" s="14"/>
      <c r="CE226" s="14"/>
      <c r="CF226" s="14"/>
      <c r="CG226" s="14"/>
    </row>
    <row r="227" spans="43:85">
      <c r="AQ227" s="14"/>
      <c r="AR227" s="14"/>
      <c r="AS227" s="14"/>
      <c r="AT227" s="14"/>
      <c r="AU227" s="68"/>
      <c r="AV227" s="14"/>
      <c r="AW227" s="68"/>
      <c r="AX227" s="14"/>
      <c r="AY227" s="14"/>
      <c r="AZ227" s="14"/>
      <c r="BA227" s="14"/>
      <c r="BB227" s="14"/>
      <c r="BC227" s="77"/>
      <c r="BD227" s="77"/>
      <c r="BE227" s="77"/>
      <c r="BF227" s="14"/>
      <c r="BG227" s="77"/>
      <c r="BH227" s="77"/>
      <c r="BI227" s="14"/>
      <c r="BJ227" s="77"/>
      <c r="BK227" s="14"/>
      <c r="BL227" s="14"/>
      <c r="BM227" s="77"/>
      <c r="BN227" s="77"/>
      <c r="BO227" s="77"/>
      <c r="BP227" s="77"/>
      <c r="BQ227" s="68"/>
      <c r="BR227" s="77"/>
      <c r="BS227" s="68"/>
      <c r="BT227" s="14"/>
      <c r="BU227" s="14"/>
      <c r="BV227" s="68"/>
      <c r="BW227" s="14"/>
      <c r="BX227" s="14"/>
      <c r="BY227" s="68"/>
      <c r="BZ227" s="68"/>
      <c r="CA227" s="68"/>
      <c r="CB227" s="14"/>
      <c r="CC227" s="14"/>
      <c r="CD227" s="14"/>
      <c r="CE227" s="14"/>
      <c r="CF227" s="14"/>
      <c r="CG227" s="14"/>
    </row>
    <row r="228" spans="43:85">
      <c r="AQ228" s="14"/>
      <c r="AR228" s="14"/>
      <c r="AS228" s="14"/>
      <c r="AT228" s="14"/>
      <c r="AU228" s="68"/>
      <c r="AV228" s="14"/>
      <c r="AW228" s="68"/>
      <c r="AX228" s="14"/>
      <c r="AY228" s="14"/>
      <c r="AZ228" s="14"/>
      <c r="BA228" s="14"/>
      <c r="BB228" s="14"/>
      <c r="BC228" s="77"/>
      <c r="BD228" s="77"/>
      <c r="BE228" s="77"/>
      <c r="BF228" s="14"/>
      <c r="BG228" s="77"/>
      <c r="BH228" s="77"/>
      <c r="BI228" s="14"/>
      <c r="BJ228" s="77"/>
      <c r="BK228" s="14"/>
      <c r="BL228" s="14"/>
      <c r="BM228" s="77"/>
      <c r="BN228" s="77"/>
      <c r="BO228" s="77"/>
      <c r="BP228" s="77"/>
      <c r="BQ228" s="68"/>
      <c r="BR228" s="77"/>
      <c r="BS228" s="68"/>
      <c r="BT228" s="14"/>
      <c r="BU228" s="14"/>
      <c r="BV228" s="68"/>
      <c r="BW228" s="14"/>
      <c r="BX228" s="14"/>
      <c r="BY228" s="68"/>
      <c r="BZ228" s="68"/>
      <c r="CA228" s="68"/>
      <c r="CB228" s="14"/>
      <c r="CC228" s="14"/>
      <c r="CD228" s="14"/>
      <c r="CE228" s="14"/>
      <c r="CF228" s="14"/>
      <c r="CG228" s="14"/>
    </row>
    <row r="229" spans="43:85">
      <c r="AQ229" s="14"/>
      <c r="AR229" s="14"/>
      <c r="AS229" s="14"/>
      <c r="AT229" s="14"/>
      <c r="AU229" s="68"/>
      <c r="AV229" s="14"/>
      <c r="AW229" s="68"/>
      <c r="AX229" s="14"/>
      <c r="AY229" s="14"/>
      <c r="AZ229" s="14"/>
      <c r="BA229" s="14"/>
      <c r="BB229" s="14"/>
      <c r="BC229" s="77"/>
      <c r="BD229" s="77"/>
      <c r="BE229" s="77"/>
      <c r="BF229" s="14"/>
      <c r="BG229" s="77"/>
      <c r="BH229" s="77"/>
      <c r="BI229" s="14"/>
      <c r="BJ229" s="77"/>
      <c r="BK229" s="14"/>
      <c r="BL229" s="14"/>
      <c r="BM229" s="77"/>
      <c r="BN229" s="77"/>
      <c r="BO229" s="77"/>
      <c r="BP229" s="77"/>
      <c r="BQ229" s="68"/>
      <c r="BR229" s="77"/>
      <c r="BS229" s="68"/>
      <c r="BT229" s="14"/>
      <c r="BU229" s="14"/>
      <c r="BV229" s="68"/>
      <c r="BW229" s="14"/>
      <c r="BX229" s="14"/>
      <c r="BY229" s="68"/>
      <c r="BZ229" s="68"/>
      <c r="CA229" s="68"/>
      <c r="CB229" s="14"/>
      <c r="CC229" s="14"/>
      <c r="CD229" s="14"/>
      <c r="CE229" s="14"/>
      <c r="CF229" s="14"/>
      <c r="CG229" s="14"/>
    </row>
    <row r="230" spans="43:85">
      <c r="AQ230" s="14"/>
      <c r="AR230" s="14"/>
      <c r="AS230" s="14"/>
      <c r="AT230" s="14"/>
      <c r="AU230" s="68"/>
      <c r="AV230" s="14"/>
      <c r="AW230" s="68"/>
      <c r="AX230" s="14"/>
      <c r="AY230" s="14"/>
      <c r="AZ230" s="14"/>
      <c r="BA230" s="14"/>
      <c r="BB230" s="14"/>
      <c r="BC230" s="77"/>
      <c r="BD230" s="77"/>
      <c r="BE230" s="77"/>
      <c r="BF230" s="14"/>
      <c r="BG230" s="77"/>
      <c r="BH230" s="77"/>
      <c r="BI230" s="14"/>
      <c r="BJ230" s="77"/>
      <c r="BK230" s="14"/>
      <c r="BL230" s="14"/>
      <c r="BM230" s="77"/>
      <c r="BN230" s="77"/>
      <c r="BO230" s="77"/>
      <c r="BP230" s="77"/>
      <c r="BQ230" s="68"/>
      <c r="BR230" s="77"/>
      <c r="BS230" s="68"/>
      <c r="BT230" s="14"/>
      <c r="BU230" s="14"/>
      <c r="BV230" s="68"/>
      <c r="BW230" s="14"/>
      <c r="BX230" s="14"/>
      <c r="BY230" s="68"/>
      <c r="BZ230" s="68"/>
      <c r="CA230" s="68"/>
      <c r="CB230" s="14"/>
      <c r="CC230" s="14"/>
      <c r="CD230" s="14"/>
      <c r="CE230" s="14"/>
      <c r="CF230" s="14"/>
      <c r="CG230" s="14"/>
    </row>
    <row r="231" spans="43:85">
      <c r="AQ231" s="14"/>
      <c r="AR231" s="14"/>
      <c r="AS231" s="14"/>
      <c r="AT231" s="14"/>
      <c r="AU231" s="68"/>
      <c r="AV231" s="14"/>
      <c r="AW231" s="68"/>
      <c r="AX231" s="14"/>
      <c r="AY231" s="14"/>
      <c r="AZ231" s="14"/>
      <c r="BA231" s="14"/>
      <c r="BB231" s="14"/>
      <c r="BC231" s="77"/>
      <c r="BD231" s="77"/>
      <c r="BE231" s="77"/>
      <c r="BF231" s="14"/>
      <c r="BG231" s="77"/>
      <c r="BH231" s="77"/>
      <c r="BI231" s="14"/>
      <c r="BJ231" s="77"/>
      <c r="BK231" s="14"/>
      <c r="BL231" s="14"/>
      <c r="BM231" s="77"/>
      <c r="BN231" s="77"/>
      <c r="BO231" s="77"/>
      <c r="BP231" s="77"/>
      <c r="BQ231" s="68"/>
      <c r="BR231" s="77"/>
      <c r="BS231" s="68"/>
      <c r="BT231" s="14"/>
      <c r="BU231" s="14"/>
      <c r="BV231" s="68"/>
      <c r="BW231" s="14"/>
      <c r="BX231" s="14"/>
      <c r="BY231" s="68"/>
      <c r="BZ231" s="68"/>
      <c r="CA231" s="68"/>
      <c r="CB231" s="14"/>
      <c r="CC231" s="14"/>
      <c r="CD231" s="14"/>
      <c r="CE231" s="14"/>
      <c r="CF231" s="14"/>
      <c r="CG231" s="14"/>
    </row>
    <row r="232" spans="43:85">
      <c r="AQ232" s="14"/>
      <c r="AR232" s="14"/>
      <c r="AS232" s="14"/>
      <c r="AT232" s="14"/>
      <c r="AU232" s="68"/>
      <c r="AV232" s="14"/>
      <c r="AW232" s="68"/>
      <c r="AX232" s="14"/>
      <c r="AY232" s="14"/>
      <c r="AZ232" s="14"/>
      <c r="BA232" s="14"/>
      <c r="BB232" s="14"/>
      <c r="BC232" s="77"/>
      <c r="BD232" s="77"/>
      <c r="BE232" s="77"/>
      <c r="BF232" s="14"/>
      <c r="BG232" s="77"/>
      <c r="BH232" s="77"/>
      <c r="BI232" s="14"/>
      <c r="BJ232" s="77"/>
      <c r="BK232" s="14"/>
      <c r="BL232" s="14"/>
      <c r="BM232" s="77"/>
      <c r="BN232" s="77"/>
      <c r="BO232" s="77"/>
      <c r="BP232" s="77"/>
      <c r="BQ232" s="68"/>
      <c r="BR232" s="77"/>
      <c r="BS232" s="68"/>
      <c r="BT232" s="14"/>
      <c r="BU232" s="14"/>
      <c r="BV232" s="68"/>
      <c r="BW232" s="14"/>
      <c r="BX232" s="14"/>
      <c r="BY232" s="68"/>
      <c r="BZ232" s="68"/>
      <c r="CA232" s="68"/>
      <c r="CB232" s="14"/>
      <c r="CC232" s="14"/>
      <c r="CD232" s="14"/>
      <c r="CE232" s="14"/>
      <c r="CF232" s="14"/>
      <c r="CG232" s="14"/>
    </row>
    <row r="233" spans="43:85">
      <c r="AQ233" s="14"/>
      <c r="AR233" s="14"/>
      <c r="AS233" s="14"/>
      <c r="AT233" s="14"/>
      <c r="AU233" s="68"/>
      <c r="AV233" s="14"/>
      <c r="AW233" s="68"/>
      <c r="AX233" s="14"/>
      <c r="AY233" s="14"/>
      <c r="AZ233" s="14"/>
      <c r="BA233" s="14"/>
      <c r="BB233" s="14"/>
      <c r="BC233" s="77"/>
      <c r="BD233" s="77"/>
      <c r="BE233" s="77"/>
      <c r="BF233" s="14"/>
      <c r="BG233" s="77"/>
      <c r="BH233" s="77"/>
      <c r="BI233" s="14"/>
      <c r="BJ233" s="77"/>
      <c r="BK233" s="14"/>
      <c r="BL233" s="14"/>
      <c r="BM233" s="77"/>
      <c r="BN233" s="77"/>
      <c r="BO233" s="77"/>
      <c r="BP233" s="77"/>
      <c r="BQ233" s="68"/>
      <c r="BR233" s="77"/>
      <c r="BS233" s="68"/>
      <c r="BT233" s="14"/>
      <c r="BU233" s="14"/>
      <c r="BV233" s="68"/>
      <c r="BW233" s="14"/>
      <c r="BX233" s="14"/>
      <c r="BY233" s="68"/>
      <c r="BZ233" s="68"/>
      <c r="CA233" s="68"/>
      <c r="CB233" s="14"/>
      <c r="CC233" s="14"/>
      <c r="CD233" s="14"/>
      <c r="CE233" s="14"/>
      <c r="CF233" s="14"/>
      <c r="CG233" s="14"/>
    </row>
    <row r="234" spans="43:85">
      <c r="AQ234" s="14"/>
      <c r="AR234" s="14"/>
      <c r="AS234" s="14"/>
      <c r="AT234" s="14"/>
      <c r="AU234" s="68"/>
      <c r="AV234" s="14"/>
      <c r="AW234" s="68"/>
      <c r="AX234" s="14"/>
      <c r="AY234" s="14"/>
      <c r="AZ234" s="14"/>
      <c r="BA234" s="14"/>
      <c r="BB234" s="14"/>
      <c r="BC234" s="77"/>
      <c r="BD234" s="77"/>
      <c r="BE234" s="77"/>
      <c r="BF234" s="14"/>
      <c r="BG234" s="77"/>
      <c r="BH234" s="77"/>
      <c r="BI234" s="14"/>
      <c r="BJ234" s="77"/>
      <c r="BK234" s="14"/>
      <c r="BL234" s="14"/>
      <c r="BM234" s="77"/>
      <c r="BN234" s="77"/>
      <c r="BO234" s="77"/>
      <c r="BP234" s="77"/>
      <c r="BQ234" s="68"/>
      <c r="BR234" s="77"/>
      <c r="BS234" s="68"/>
      <c r="BT234" s="14"/>
      <c r="BU234" s="14"/>
      <c r="BV234" s="68"/>
      <c r="BW234" s="14"/>
      <c r="BX234" s="14"/>
      <c r="BY234" s="68"/>
      <c r="BZ234" s="68"/>
      <c r="CA234" s="68"/>
      <c r="CB234" s="14"/>
      <c r="CC234" s="14"/>
      <c r="CD234" s="14"/>
      <c r="CE234" s="14"/>
      <c r="CF234" s="14"/>
      <c r="CG234" s="14"/>
    </row>
    <row r="235" spans="43:85">
      <c r="AQ235" s="14"/>
      <c r="AR235" s="14"/>
      <c r="AS235" s="14"/>
      <c r="AT235" s="14"/>
      <c r="AU235" s="68"/>
      <c r="AV235" s="14"/>
      <c r="AW235" s="68"/>
      <c r="AX235" s="14"/>
      <c r="AY235" s="14"/>
      <c r="AZ235" s="14"/>
      <c r="BA235" s="14"/>
      <c r="BB235" s="14"/>
      <c r="BC235" s="77"/>
      <c r="BD235" s="77"/>
      <c r="BE235" s="77"/>
      <c r="BF235" s="14"/>
      <c r="BG235" s="77"/>
      <c r="BH235" s="77"/>
      <c r="BI235" s="14"/>
      <c r="BJ235" s="77"/>
      <c r="BK235" s="14"/>
      <c r="BL235" s="14"/>
      <c r="BM235" s="77"/>
      <c r="BN235" s="77"/>
      <c r="BO235" s="77"/>
      <c r="BP235" s="77"/>
      <c r="BQ235" s="68"/>
      <c r="BR235" s="77"/>
      <c r="BS235" s="68"/>
      <c r="BT235" s="14"/>
      <c r="BU235" s="14"/>
      <c r="BV235" s="68"/>
      <c r="BW235" s="14"/>
      <c r="BX235" s="14"/>
      <c r="BY235" s="68"/>
      <c r="BZ235" s="68"/>
      <c r="CA235" s="68"/>
      <c r="CB235" s="14"/>
      <c r="CC235" s="14"/>
      <c r="CD235" s="14"/>
      <c r="CE235" s="14"/>
      <c r="CF235" s="14"/>
      <c r="CG235" s="14"/>
    </row>
    <row r="236" spans="43:85">
      <c r="AQ236" s="14"/>
      <c r="AR236" s="14"/>
      <c r="AS236" s="14"/>
      <c r="AT236" s="14"/>
      <c r="AU236" s="68"/>
      <c r="AV236" s="14"/>
      <c r="AW236" s="68"/>
      <c r="AX236" s="14"/>
      <c r="AY236" s="14"/>
      <c r="AZ236" s="14"/>
      <c r="BA236" s="14"/>
      <c r="BB236" s="14"/>
      <c r="BC236" s="77"/>
      <c r="BD236" s="77"/>
      <c r="BE236" s="77"/>
      <c r="BF236" s="14"/>
      <c r="BG236" s="77"/>
      <c r="BH236" s="77"/>
      <c r="BI236" s="14"/>
      <c r="BJ236" s="77"/>
      <c r="BK236" s="14"/>
      <c r="BL236" s="14"/>
      <c r="BM236" s="77"/>
      <c r="BN236" s="77"/>
      <c r="BO236" s="77"/>
      <c r="BP236" s="77"/>
      <c r="BQ236" s="68"/>
      <c r="BR236" s="77"/>
      <c r="BS236" s="68"/>
      <c r="BT236" s="14"/>
      <c r="BU236" s="14"/>
      <c r="BV236" s="68"/>
      <c r="BW236" s="14"/>
      <c r="BX236" s="14"/>
      <c r="BY236" s="68"/>
      <c r="BZ236" s="68"/>
      <c r="CA236" s="68"/>
      <c r="CB236" s="14"/>
      <c r="CC236" s="14"/>
      <c r="CD236" s="14"/>
      <c r="CE236" s="14"/>
      <c r="CF236" s="14"/>
      <c r="CG236" s="14"/>
    </row>
    <row r="237" spans="43:85">
      <c r="AQ237" s="14"/>
      <c r="AR237" s="14"/>
      <c r="AS237" s="14"/>
      <c r="AT237" s="14"/>
      <c r="AU237" s="68"/>
      <c r="AV237" s="14"/>
      <c r="AW237" s="68"/>
      <c r="AX237" s="14"/>
      <c r="AY237" s="14"/>
      <c r="AZ237" s="14"/>
      <c r="BA237" s="14"/>
      <c r="BB237" s="14"/>
      <c r="BC237" s="77"/>
      <c r="BD237" s="77"/>
      <c r="BE237" s="77"/>
      <c r="BF237" s="14"/>
      <c r="BG237" s="77"/>
      <c r="BH237" s="77"/>
      <c r="BI237" s="14"/>
      <c r="BJ237" s="77"/>
      <c r="BK237" s="14"/>
      <c r="BL237" s="14"/>
      <c r="BM237" s="77"/>
      <c r="BN237" s="77"/>
      <c r="BO237" s="77"/>
      <c r="BP237" s="77"/>
      <c r="BQ237" s="68"/>
      <c r="BR237" s="77"/>
      <c r="BS237" s="68"/>
      <c r="BT237" s="14"/>
      <c r="BU237" s="14"/>
      <c r="BV237" s="68"/>
      <c r="BW237" s="14"/>
      <c r="BX237" s="14"/>
      <c r="BY237" s="68"/>
      <c r="BZ237" s="68"/>
      <c r="CA237" s="68"/>
      <c r="CB237" s="14"/>
      <c r="CC237" s="14"/>
      <c r="CD237" s="14"/>
      <c r="CE237" s="14"/>
      <c r="CF237" s="14"/>
      <c r="CG237" s="14"/>
    </row>
    <row r="238" spans="43:85">
      <c r="AQ238" s="14"/>
      <c r="AR238" s="14"/>
      <c r="AS238" s="14"/>
      <c r="AT238" s="14"/>
      <c r="AU238" s="68"/>
      <c r="AV238" s="14"/>
      <c r="AW238" s="68"/>
      <c r="AX238" s="14"/>
      <c r="AY238" s="14"/>
      <c r="AZ238" s="14"/>
      <c r="BA238" s="14"/>
      <c r="BB238" s="14"/>
      <c r="BC238" s="77"/>
      <c r="BD238" s="77"/>
      <c r="BE238" s="77"/>
      <c r="BF238" s="14"/>
      <c r="BG238" s="77"/>
      <c r="BH238" s="77"/>
      <c r="BI238" s="14"/>
      <c r="BJ238" s="77"/>
      <c r="BK238" s="14"/>
      <c r="BL238" s="14"/>
      <c r="BM238" s="77"/>
      <c r="BN238" s="77"/>
      <c r="BO238" s="77"/>
      <c r="BP238" s="77"/>
      <c r="BQ238" s="68"/>
      <c r="BR238" s="77"/>
      <c r="BS238" s="68"/>
      <c r="BT238" s="14"/>
      <c r="BU238" s="14"/>
      <c r="BV238" s="68"/>
      <c r="BW238" s="14"/>
      <c r="BX238" s="14"/>
      <c r="BY238" s="68"/>
      <c r="BZ238" s="68"/>
      <c r="CA238" s="68"/>
      <c r="CB238" s="14"/>
      <c r="CC238" s="14"/>
      <c r="CD238" s="14"/>
      <c r="CE238" s="14"/>
      <c r="CF238" s="14"/>
      <c r="CG238" s="14"/>
    </row>
    <row r="239" spans="43:85">
      <c r="AQ239" s="14"/>
      <c r="AR239" s="14"/>
      <c r="AS239" s="14"/>
      <c r="AT239" s="14"/>
      <c r="AU239" s="68"/>
      <c r="AV239" s="14"/>
      <c r="AW239" s="68"/>
      <c r="AX239" s="14"/>
      <c r="AY239" s="14"/>
      <c r="AZ239" s="14"/>
      <c r="BA239" s="14"/>
      <c r="BB239" s="14"/>
      <c r="BC239" s="77"/>
      <c r="BD239" s="77"/>
      <c r="BE239" s="77"/>
      <c r="BF239" s="14"/>
      <c r="BG239" s="77"/>
      <c r="BH239" s="77"/>
      <c r="BI239" s="14"/>
      <c r="BJ239" s="77"/>
      <c r="BK239" s="14"/>
      <c r="BL239" s="14"/>
      <c r="BM239" s="77"/>
      <c r="BN239" s="77"/>
      <c r="BO239" s="77"/>
      <c r="BP239" s="77"/>
      <c r="BQ239" s="68"/>
      <c r="BR239" s="77"/>
      <c r="BS239" s="68"/>
      <c r="BT239" s="14"/>
      <c r="BU239" s="14"/>
      <c r="BV239" s="68"/>
      <c r="BW239" s="14"/>
      <c r="BX239" s="14"/>
      <c r="BY239" s="68"/>
      <c r="BZ239" s="68"/>
      <c r="CA239" s="68"/>
      <c r="CB239" s="14"/>
      <c r="CC239" s="14"/>
      <c r="CD239" s="14"/>
      <c r="CE239" s="14"/>
      <c r="CF239" s="14"/>
      <c r="CG239" s="14"/>
    </row>
    <row r="240" spans="43:85">
      <c r="AQ240" s="14"/>
      <c r="AR240" s="14"/>
      <c r="AS240" s="14"/>
      <c r="AT240" s="14"/>
      <c r="AU240" s="68"/>
      <c r="AV240" s="14"/>
      <c r="AW240" s="68"/>
      <c r="AX240" s="14"/>
      <c r="AY240" s="14"/>
      <c r="AZ240" s="14"/>
      <c r="BA240" s="14"/>
      <c r="BB240" s="14"/>
      <c r="BC240" s="77"/>
      <c r="BD240" s="77"/>
      <c r="BE240" s="77"/>
      <c r="BF240" s="14"/>
      <c r="BG240" s="77"/>
      <c r="BH240" s="77"/>
      <c r="BI240" s="14"/>
      <c r="BJ240" s="77"/>
      <c r="BK240" s="14"/>
      <c r="BL240" s="14"/>
      <c r="BM240" s="77"/>
      <c r="BN240" s="77"/>
      <c r="BO240" s="77"/>
      <c r="BP240" s="77"/>
      <c r="BQ240" s="68"/>
      <c r="BR240" s="77"/>
      <c r="BS240" s="68"/>
      <c r="BT240" s="14"/>
      <c r="BU240" s="14"/>
      <c r="BV240" s="68"/>
      <c r="BW240" s="14"/>
      <c r="BX240" s="14"/>
      <c r="BY240" s="68"/>
      <c r="BZ240" s="68"/>
      <c r="CA240" s="68"/>
      <c r="CB240" s="14"/>
      <c r="CC240" s="14"/>
      <c r="CD240" s="14"/>
      <c r="CE240" s="14"/>
      <c r="CF240" s="14"/>
      <c r="CG240" s="14"/>
    </row>
    <row r="241" spans="43:85">
      <c r="AQ241" s="14"/>
      <c r="AR241" s="14"/>
      <c r="AS241" s="14"/>
      <c r="AT241" s="14"/>
      <c r="AU241" s="68"/>
      <c r="AV241" s="14"/>
      <c r="AW241" s="68"/>
      <c r="AX241" s="14"/>
      <c r="AY241" s="14"/>
      <c r="AZ241" s="14"/>
      <c r="BA241" s="14"/>
      <c r="BB241" s="14"/>
      <c r="BC241" s="77"/>
      <c r="BD241" s="77"/>
      <c r="BE241" s="77"/>
      <c r="BF241" s="14"/>
      <c r="BG241" s="77"/>
      <c r="BH241" s="77"/>
      <c r="BI241" s="14"/>
      <c r="BJ241" s="77"/>
      <c r="BK241" s="14"/>
      <c r="BL241" s="14"/>
      <c r="BM241" s="77"/>
      <c r="BN241" s="77"/>
      <c r="BO241" s="77"/>
      <c r="BP241" s="77"/>
      <c r="BQ241" s="68"/>
      <c r="BR241" s="77"/>
      <c r="BS241" s="68"/>
      <c r="BT241" s="14"/>
      <c r="BU241" s="14"/>
      <c r="BV241" s="68"/>
      <c r="BW241" s="14"/>
      <c r="BX241" s="14"/>
      <c r="BY241" s="68"/>
      <c r="BZ241" s="68"/>
      <c r="CA241" s="68"/>
      <c r="CB241" s="14"/>
      <c r="CC241" s="14"/>
      <c r="CD241" s="14"/>
      <c r="CE241" s="14"/>
      <c r="CF241" s="14"/>
      <c r="CG241" s="14"/>
    </row>
    <row r="242" spans="43:85">
      <c r="AQ242" s="14"/>
      <c r="AR242" s="14"/>
      <c r="AS242" s="14"/>
      <c r="AT242" s="14"/>
      <c r="AU242" s="68"/>
      <c r="AV242" s="14"/>
      <c r="AW242" s="68"/>
      <c r="AX242" s="14"/>
      <c r="AY242" s="14"/>
      <c r="AZ242" s="14"/>
      <c r="BA242" s="14"/>
      <c r="BB242" s="14"/>
      <c r="BC242" s="77"/>
      <c r="BD242" s="77"/>
      <c r="BE242" s="77"/>
      <c r="BF242" s="14"/>
      <c r="BG242" s="77"/>
      <c r="BH242" s="77"/>
      <c r="BI242" s="14"/>
      <c r="BJ242" s="77"/>
      <c r="BK242" s="14"/>
      <c r="BL242" s="14"/>
      <c r="BM242" s="77"/>
      <c r="BN242" s="77"/>
      <c r="BO242" s="77"/>
      <c r="BP242" s="77"/>
      <c r="BQ242" s="68"/>
      <c r="BR242" s="77"/>
      <c r="BS242" s="68"/>
      <c r="BT242" s="14"/>
      <c r="BU242" s="14"/>
      <c r="BV242" s="68"/>
      <c r="BW242" s="14"/>
      <c r="BX242" s="14"/>
      <c r="BY242" s="68"/>
      <c r="BZ242" s="68"/>
      <c r="CA242" s="68"/>
      <c r="CB242" s="14"/>
      <c r="CC242" s="14"/>
      <c r="CD242" s="14"/>
      <c r="CE242" s="14"/>
      <c r="CF242" s="14"/>
      <c r="CG242" s="14"/>
    </row>
    <row r="243" spans="43:85">
      <c r="AQ243" s="14"/>
      <c r="AR243" s="14"/>
      <c r="AS243" s="14"/>
      <c r="AT243" s="14"/>
      <c r="AU243" s="68"/>
      <c r="AV243" s="14"/>
      <c r="AW243" s="68"/>
      <c r="AX243" s="14"/>
      <c r="AY243" s="14"/>
      <c r="AZ243" s="14"/>
      <c r="BA243" s="14"/>
      <c r="BB243" s="14"/>
      <c r="BC243" s="77"/>
      <c r="BD243" s="77"/>
      <c r="BE243" s="77"/>
      <c r="BF243" s="14"/>
      <c r="BG243" s="77"/>
      <c r="BH243" s="77"/>
      <c r="BI243" s="14"/>
      <c r="BJ243" s="77"/>
      <c r="BK243" s="14"/>
      <c r="BL243" s="14"/>
      <c r="BM243" s="77"/>
      <c r="BN243" s="77"/>
      <c r="BO243" s="77"/>
      <c r="BP243" s="77"/>
      <c r="BQ243" s="68"/>
      <c r="BR243" s="77"/>
      <c r="BS243" s="68"/>
      <c r="BT243" s="14"/>
      <c r="BU243" s="14"/>
      <c r="BV243" s="68"/>
      <c r="BW243" s="14"/>
      <c r="BX243" s="14"/>
      <c r="BY243" s="68"/>
      <c r="BZ243" s="68"/>
      <c r="CA243" s="68"/>
      <c r="CB243" s="14"/>
      <c r="CC243" s="14"/>
      <c r="CD243" s="14"/>
      <c r="CE243" s="14"/>
      <c r="CF243" s="14"/>
      <c r="CG243" s="14"/>
    </row>
    <row r="244" spans="43:85">
      <c r="AQ244" s="14"/>
      <c r="AR244" s="14"/>
      <c r="AS244" s="14"/>
      <c r="AT244" s="14"/>
      <c r="AU244" s="68"/>
      <c r="AV244" s="14"/>
      <c r="AW244" s="68"/>
      <c r="AX244" s="14"/>
      <c r="AY244" s="14"/>
      <c r="AZ244" s="14"/>
      <c r="BA244" s="14"/>
      <c r="BB244" s="14"/>
      <c r="BC244" s="77"/>
      <c r="BD244" s="77"/>
      <c r="BE244" s="77"/>
      <c r="BF244" s="14"/>
      <c r="BG244" s="77"/>
      <c r="BH244" s="77"/>
      <c r="BI244" s="14"/>
      <c r="BJ244" s="77"/>
      <c r="BK244" s="14"/>
      <c r="BL244" s="14"/>
      <c r="BM244" s="77"/>
      <c r="BN244" s="77"/>
      <c r="BO244" s="77"/>
      <c r="BP244" s="77"/>
      <c r="BQ244" s="68"/>
      <c r="BR244" s="77"/>
      <c r="BS244" s="68"/>
      <c r="BT244" s="14"/>
      <c r="BU244" s="14"/>
      <c r="BV244" s="68"/>
      <c r="BW244" s="14"/>
      <c r="BX244" s="14"/>
      <c r="BY244" s="68"/>
      <c r="BZ244" s="68"/>
      <c r="CA244" s="68"/>
      <c r="CB244" s="14"/>
      <c r="CC244" s="14"/>
      <c r="CD244" s="14"/>
      <c r="CE244" s="14"/>
      <c r="CF244" s="14"/>
      <c r="CG244" s="14"/>
    </row>
    <row r="245" spans="43:85">
      <c r="AQ245" s="14"/>
      <c r="AR245" s="14"/>
      <c r="AS245" s="14"/>
      <c r="AT245" s="14"/>
      <c r="AU245" s="68"/>
      <c r="AV245" s="14"/>
      <c r="AW245" s="68"/>
      <c r="AX245" s="14"/>
      <c r="AY245" s="14"/>
      <c r="AZ245" s="14"/>
      <c r="BA245" s="14"/>
      <c r="BB245" s="14"/>
      <c r="BC245" s="77"/>
      <c r="BD245" s="77"/>
      <c r="BE245" s="77"/>
      <c r="BF245" s="14"/>
      <c r="BG245" s="77"/>
      <c r="BH245" s="77"/>
      <c r="BI245" s="14"/>
      <c r="BJ245" s="77"/>
      <c r="BK245" s="14"/>
      <c r="BL245" s="14"/>
      <c r="BM245" s="77"/>
      <c r="BN245" s="77"/>
      <c r="BO245" s="77"/>
      <c r="BP245" s="77"/>
      <c r="BQ245" s="68"/>
      <c r="BR245" s="77"/>
      <c r="BS245" s="68"/>
      <c r="BT245" s="14"/>
      <c r="BU245" s="14"/>
      <c r="BV245" s="68"/>
      <c r="BW245" s="14"/>
      <c r="BX245" s="14"/>
      <c r="BY245" s="68"/>
      <c r="BZ245" s="68"/>
      <c r="CA245" s="68"/>
      <c r="CB245" s="14"/>
      <c r="CC245" s="14"/>
      <c r="CD245" s="14"/>
      <c r="CE245" s="14"/>
      <c r="CF245" s="14"/>
      <c r="CG245" s="14"/>
    </row>
    <row r="246" spans="43:85">
      <c r="AQ246" s="14"/>
      <c r="AR246" s="14"/>
      <c r="AS246" s="14"/>
      <c r="AT246" s="14"/>
      <c r="AU246" s="68"/>
      <c r="AV246" s="14"/>
      <c r="AW246" s="68"/>
      <c r="AX246" s="14"/>
      <c r="AY246" s="14"/>
      <c r="AZ246" s="14"/>
      <c r="BA246" s="14"/>
      <c r="BB246" s="14"/>
      <c r="BC246" s="77"/>
      <c r="BD246" s="77"/>
      <c r="BE246" s="77"/>
      <c r="BF246" s="14"/>
      <c r="BG246" s="77"/>
      <c r="BH246" s="77"/>
      <c r="BI246" s="14"/>
      <c r="BJ246" s="77"/>
      <c r="BK246" s="14"/>
      <c r="BL246" s="14"/>
      <c r="BM246" s="77"/>
      <c r="BN246" s="77"/>
      <c r="BO246" s="77"/>
      <c r="BP246" s="77"/>
      <c r="BQ246" s="68"/>
      <c r="BR246" s="77"/>
      <c r="BS246" s="68"/>
      <c r="BT246" s="14"/>
      <c r="BU246" s="14"/>
      <c r="BV246" s="68"/>
      <c r="BW246" s="14"/>
      <c r="BX246" s="14"/>
      <c r="BY246" s="68"/>
      <c r="BZ246" s="68"/>
      <c r="CA246" s="68"/>
      <c r="CB246" s="14"/>
      <c r="CC246" s="14"/>
      <c r="CD246" s="14"/>
      <c r="CE246" s="14"/>
      <c r="CF246" s="14"/>
      <c r="CG246" s="14"/>
    </row>
    <row r="247" spans="43:85">
      <c r="AQ247" s="14"/>
      <c r="AR247" s="14"/>
      <c r="AS247" s="14"/>
      <c r="AT247" s="14"/>
      <c r="AU247" s="68"/>
      <c r="AV247" s="14"/>
      <c r="AW247" s="68"/>
      <c r="AX247" s="14"/>
      <c r="AY247" s="14"/>
      <c r="AZ247" s="14"/>
      <c r="BA247" s="14"/>
      <c r="BB247" s="14"/>
      <c r="BC247" s="77"/>
      <c r="BD247" s="77"/>
      <c r="BE247" s="77"/>
      <c r="BF247" s="14"/>
      <c r="BG247" s="77"/>
      <c r="BH247" s="77"/>
      <c r="BI247" s="14"/>
      <c r="BJ247" s="77"/>
      <c r="BK247" s="14"/>
      <c r="BL247" s="14"/>
      <c r="BM247" s="77"/>
      <c r="BN247" s="77"/>
      <c r="BO247" s="77"/>
      <c r="BP247" s="77"/>
      <c r="BQ247" s="68"/>
      <c r="BR247" s="77"/>
      <c r="BS247" s="68"/>
      <c r="BT247" s="14"/>
      <c r="BU247" s="14"/>
      <c r="BV247" s="68"/>
      <c r="BW247" s="14"/>
      <c r="BX247" s="14"/>
      <c r="BY247" s="68"/>
      <c r="BZ247" s="68"/>
      <c r="CA247" s="68"/>
      <c r="CB247" s="14"/>
      <c r="CC247" s="14"/>
      <c r="CD247" s="14"/>
      <c r="CE247" s="14"/>
      <c r="CF247" s="14"/>
      <c r="CG247" s="14"/>
    </row>
    <row r="248" spans="43:85">
      <c r="AQ248" s="14"/>
      <c r="AR248" s="14"/>
      <c r="AS248" s="14"/>
      <c r="AT248" s="14"/>
      <c r="AU248" s="68"/>
      <c r="AV248" s="14"/>
      <c r="AW248" s="68"/>
      <c r="AX248" s="14"/>
      <c r="AY248" s="14"/>
      <c r="AZ248" s="14"/>
      <c r="BA248" s="14"/>
      <c r="BB248" s="14"/>
      <c r="BC248" s="77"/>
      <c r="BD248" s="77"/>
      <c r="BE248" s="77"/>
      <c r="BF248" s="14"/>
      <c r="BG248" s="77"/>
      <c r="BH248" s="77"/>
      <c r="BI248" s="14"/>
      <c r="BJ248" s="77"/>
      <c r="BK248" s="14"/>
      <c r="BL248" s="14"/>
      <c r="BM248" s="77"/>
      <c r="BN248" s="77"/>
      <c r="BO248" s="77"/>
      <c r="BP248" s="77"/>
      <c r="BQ248" s="68"/>
      <c r="BR248" s="77"/>
      <c r="BS248" s="68"/>
      <c r="BT248" s="14"/>
      <c r="BU248" s="14"/>
      <c r="BV248" s="68"/>
      <c r="BW248" s="14"/>
      <c r="BX248" s="14"/>
      <c r="BY248" s="68"/>
      <c r="BZ248" s="68"/>
      <c r="CA248" s="68"/>
      <c r="CB248" s="14"/>
      <c r="CC248" s="14"/>
      <c r="CD248" s="14"/>
      <c r="CE248" s="14"/>
      <c r="CF248" s="14"/>
      <c r="CG248" s="14"/>
    </row>
    <row r="249" spans="43:85">
      <c r="AQ249" s="14"/>
      <c r="AR249" s="14"/>
      <c r="AS249" s="14"/>
      <c r="AT249" s="14"/>
      <c r="AU249" s="68"/>
      <c r="AV249" s="14"/>
      <c r="AW249" s="68"/>
      <c r="AX249" s="14"/>
      <c r="AY249" s="14"/>
      <c r="AZ249" s="14"/>
      <c r="BA249" s="14"/>
      <c r="BB249" s="14"/>
      <c r="BC249" s="77"/>
      <c r="BD249" s="77"/>
      <c r="BE249" s="77"/>
      <c r="BF249" s="14"/>
      <c r="BG249" s="77"/>
      <c r="BH249" s="77"/>
      <c r="BI249" s="14"/>
      <c r="BJ249" s="77"/>
      <c r="BK249" s="14"/>
      <c r="BL249" s="14"/>
      <c r="BM249" s="77"/>
      <c r="BN249" s="77"/>
      <c r="BO249" s="77"/>
      <c r="BP249" s="77"/>
      <c r="BQ249" s="68"/>
      <c r="BR249" s="77"/>
      <c r="BS249" s="68"/>
      <c r="BT249" s="14"/>
      <c r="BU249" s="14"/>
      <c r="BV249" s="68"/>
      <c r="BW249" s="14"/>
      <c r="BX249" s="14"/>
      <c r="BY249" s="68"/>
      <c r="BZ249" s="68"/>
      <c r="CA249" s="68"/>
      <c r="CB249" s="14"/>
      <c r="CC249" s="14"/>
      <c r="CD249" s="14"/>
      <c r="CE249" s="14"/>
      <c r="CF249" s="14"/>
      <c r="CG249" s="14"/>
    </row>
    <row r="250" spans="43:85">
      <c r="AQ250" s="14"/>
      <c r="AR250" s="14"/>
      <c r="AS250" s="14"/>
      <c r="AT250" s="14"/>
      <c r="AU250" s="68"/>
      <c r="AV250" s="14"/>
      <c r="AW250" s="68"/>
      <c r="AX250" s="14"/>
      <c r="AY250" s="14"/>
      <c r="AZ250" s="14"/>
      <c r="BA250" s="14"/>
      <c r="BB250" s="14"/>
      <c r="BC250" s="77"/>
      <c r="BD250" s="77"/>
      <c r="BE250" s="77"/>
      <c r="BF250" s="14"/>
      <c r="BG250" s="77"/>
      <c r="BH250" s="77"/>
      <c r="BI250" s="14"/>
      <c r="BJ250" s="77"/>
      <c r="BK250" s="14"/>
      <c r="BL250" s="14"/>
      <c r="BM250" s="77"/>
      <c r="BN250" s="77"/>
      <c r="BO250" s="77"/>
      <c r="BP250" s="77"/>
      <c r="BQ250" s="68"/>
      <c r="BR250" s="77"/>
      <c r="BS250" s="68"/>
      <c r="BT250" s="14"/>
      <c r="BU250" s="14"/>
      <c r="BV250" s="68"/>
      <c r="BW250" s="14"/>
      <c r="BX250" s="14"/>
      <c r="BY250" s="68"/>
      <c r="BZ250" s="68"/>
      <c r="CA250" s="68"/>
      <c r="CB250" s="14"/>
      <c r="CC250" s="14"/>
      <c r="CD250" s="14"/>
      <c r="CE250" s="14"/>
      <c r="CF250" s="14"/>
      <c r="CG250" s="14"/>
    </row>
    <row r="251" spans="43:85">
      <c r="AQ251" s="14"/>
      <c r="AR251" s="14"/>
      <c r="AS251" s="14"/>
      <c r="AT251" s="14"/>
      <c r="AU251" s="68"/>
      <c r="AV251" s="14"/>
      <c r="AW251" s="68"/>
      <c r="AX251" s="14"/>
      <c r="AY251" s="14"/>
      <c r="AZ251" s="14"/>
      <c r="BA251" s="14"/>
      <c r="BB251" s="14"/>
      <c r="BC251" s="77"/>
      <c r="BD251" s="77"/>
      <c r="BE251" s="77"/>
      <c r="BF251" s="14"/>
      <c r="BG251" s="77"/>
      <c r="BH251" s="77"/>
      <c r="BI251" s="14"/>
      <c r="BJ251" s="77"/>
      <c r="BK251" s="14"/>
      <c r="BL251" s="14"/>
      <c r="BM251" s="77"/>
      <c r="BN251" s="77"/>
      <c r="BO251" s="77"/>
      <c r="BP251" s="77"/>
      <c r="BQ251" s="68"/>
      <c r="BR251" s="77"/>
      <c r="BS251" s="68"/>
      <c r="BT251" s="14"/>
      <c r="BU251" s="14"/>
      <c r="BV251" s="68"/>
      <c r="BW251" s="14"/>
      <c r="BX251" s="14"/>
      <c r="BY251" s="68"/>
      <c r="BZ251" s="68"/>
      <c r="CA251" s="68"/>
      <c r="CB251" s="14"/>
      <c r="CC251" s="14"/>
      <c r="CD251" s="14"/>
      <c r="CE251" s="14"/>
      <c r="CF251" s="14"/>
      <c r="CG251" s="14"/>
    </row>
    <row r="252" spans="43:85">
      <c r="AQ252" s="14"/>
      <c r="AR252" s="14"/>
      <c r="AS252" s="14"/>
      <c r="AT252" s="14"/>
      <c r="AU252" s="68"/>
      <c r="AV252" s="14"/>
      <c r="AW252" s="68"/>
      <c r="AX252" s="14"/>
      <c r="AY252" s="14"/>
      <c r="AZ252" s="14"/>
      <c r="BA252" s="14"/>
      <c r="BB252" s="14"/>
      <c r="BC252" s="77"/>
      <c r="BD252" s="77"/>
      <c r="BE252" s="77"/>
      <c r="BF252" s="14"/>
      <c r="BG252" s="77"/>
      <c r="BH252" s="77"/>
      <c r="BI252" s="14"/>
      <c r="BJ252" s="77"/>
      <c r="BK252" s="14"/>
      <c r="BL252" s="14"/>
      <c r="BM252" s="77"/>
      <c r="BN252" s="77"/>
      <c r="BO252" s="77"/>
      <c r="BP252" s="77"/>
      <c r="BQ252" s="68"/>
      <c r="BR252" s="77"/>
      <c r="BS252" s="68"/>
      <c r="BT252" s="14"/>
      <c r="BU252" s="14"/>
      <c r="BV252" s="68"/>
      <c r="BW252" s="14"/>
      <c r="BX252" s="14"/>
      <c r="BY252" s="68"/>
      <c r="BZ252" s="68"/>
      <c r="CA252" s="68"/>
      <c r="CB252" s="14"/>
      <c r="CC252" s="14"/>
      <c r="CD252" s="14"/>
      <c r="CE252" s="14"/>
      <c r="CF252" s="14"/>
      <c r="CG252" s="14"/>
    </row>
    <row r="253" spans="43:85">
      <c r="AQ253" s="14"/>
      <c r="AR253" s="14"/>
      <c r="AS253" s="14"/>
      <c r="AT253" s="14"/>
      <c r="AU253" s="68"/>
      <c r="AV253" s="14"/>
      <c r="AW253" s="68"/>
      <c r="AX253" s="14"/>
      <c r="AY253" s="14"/>
      <c r="AZ253" s="14"/>
      <c r="BA253" s="14"/>
      <c r="BB253" s="14"/>
      <c r="BC253" s="77"/>
      <c r="BD253" s="77"/>
      <c r="BE253" s="77"/>
      <c r="BF253" s="14"/>
      <c r="BG253" s="77"/>
      <c r="BH253" s="77"/>
      <c r="BI253" s="14"/>
      <c r="BJ253" s="77"/>
      <c r="BK253" s="14"/>
      <c r="BL253" s="14"/>
      <c r="BM253" s="77"/>
      <c r="BN253" s="77"/>
      <c r="BO253" s="77"/>
      <c r="BP253" s="77"/>
      <c r="BQ253" s="68"/>
      <c r="BR253" s="77"/>
      <c r="BS253" s="68"/>
      <c r="BT253" s="14"/>
      <c r="BU253" s="14"/>
      <c r="BV253" s="68"/>
      <c r="BW253" s="14"/>
      <c r="BX253" s="14"/>
      <c r="BY253" s="68"/>
      <c r="BZ253" s="68"/>
      <c r="CA253" s="68"/>
      <c r="CB253" s="14"/>
      <c r="CC253" s="14"/>
      <c r="CD253" s="14"/>
      <c r="CE253" s="14"/>
      <c r="CF253" s="14"/>
      <c r="CG253" s="14"/>
    </row>
    <row r="254" spans="43:85">
      <c r="AQ254" s="14"/>
      <c r="AR254" s="14"/>
      <c r="AS254" s="14"/>
      <c r="AT254" s="14"/>
      <c r="AU254" s="68"/>
      <c r="AV254" s="14"/>
      <c r="AW254" s="68"/>
      <c r="AX254" s="14"/>
      <c r="AY254" s="14"/>
      <c r="AZ254" s="14"/>
      <c r="BA254" s="14"/>
      <c r="BB254" s="14"/>
      <c r="BC254" s="77"/>
      <c r="BD254" s="77"/>
      <c r="BE254" s="77"/>
      <c r="BF254" s="14"/>
      <c r="BG254" s="77"/>
      <c r="BH254" s="77"/>
      <c r="BI254" s="14"/>
      <c r="BJ254" s="77"/>
      <c r="BK254" s="14"/>
      <c r="BL254" s="14"/>
      <c r="BM254" s="77"/>
      <c r="BN254" s="77"/>
      <c r="BO254" s="77"/>
      <c r="BP254" s="77"/>
      <c r="BQ254" s="68"/>
      <c r="BR254" s="77"/>
      <c r="BS254" s="68"/>
      <c r="BT254" s="14"/>
      <c r="BU254" s="14"/>
      <c r="BV254" s="68"/>
      <c r="BW254" s="14"/>
      <c r="BX254" s="14"/>
      <c r="BY254" s="68"/>
      <c r="BZ254" s="68"/>
      <c r="CA254" s="68"/>
      <c r="CB254" s="14"/>
      <c r="CC254" s="14"/>
      <c r="CD254" s="14"/>
      <c r="CE254" s="14"/>
      <c r="CF254" s="14"/>
      <c r="CG254" s="14"/>
    </row>
    <row r="255" spans="43:85">
      <c r="AQ255" s="14"/>
      <c r="AR255" s="14"/>
      <c r="AS255" s="14"/>
      <c r="AT255" s="14"/>
      <c r="AU255" s="68"/>
      <c r="AV255" s="14"/>
      <c r="AW255" s="68"/>
      <c r="AX255" s="14"/>
      <c r="AY255" s="14"/>
      <c r="AZ255" s="14"/>
      <c r="BA255" s="14"/>
      <c r="BB255" s="14"/>
      <c r="BC255" s="77"/>
      <c r="BD255" s="77"/>
      <c r="BE255" s="77"/>
      <c r="BF255" s="14"/>
      <c r="BG255" s="77"/>
      <c r="BH255" s="77"/>
      <c r="BI255" s="14"/>
      <c r="BJ255" s="77"/>
      <c r="BK255" s="14"/>
      <c r="BL255" s="14"/>
      <c r="BM255" s="77"/>
      <c r="BN255" s="77"/>
      <c r="BO255" s="77"/>
      <c r="BP255" s="77"/>
      <c r="BQ255" s="68"/>
      <c r="BR255" s="77"/>
      <c r="BS255" s="68"/>
      <c r="BT255" s="14"/>
      <c r="BU255" s="14"/>
      <c r="BV255" s="68"/>
      <c r="BW255" s="14"/>
      <c r="BX255" s="14"/>
      <c r="BY255" s="68"/>
      <c r="BZ255" s="68"/>
      <c r="CA255" s="68"/>
      <c r="CB255" s="14"/>
      <c r="CC255" s="14"/>
      <c r="CD255" s="14"/>
      <c r="CE255" s="14"/>
      <c r="CF255" s="14"/>
      <c r="CG255" s="14"/>
    </row>
    <row r="256" spans="43:85">
      <c r="AQ256" s="14"/>
      <c r="AR256" s="14"/>
      <c r="AS256" s="14"/>
      <c r="AT256" s="14"/>
      <c r="AU256" s="68"/>
      <c r="AV256" s="14"/>
      <c r="AW256" s="68"/>
      <c r="AX256" s="14"/>
      <c r="AY256" s="14"/>
      <c r="AZ256" s="14"/>
      <c r="BA256" s="14"/>
      <c r="BB256" s="14"/>
      <c r="BC256" s="77"/>
      <c r="BD256" s="77"/>
      <c r="BE256" s="77"/>
      <c r="BF256" s="14"/>
      <c r="BG256" s="77"/>
      <c r="BH256" s="77"/>
      <c r="BI256" s="14"/>
      <c r="BJ256" s="77"/>
      <c r="BK256" s="14"/>
      <c r="BL256" s="14"/>
      <c r="BM256" s="77"/>
      <c r="BN256" s="77"/>
      <c r="BO256" s="77"/>
      <c r="BP256" s="77"/>
      <c r="BQ256" s="68"/>
      <c r="BR256" s="77"/>
      <c r="BS256" s="68"/>
      <c r="BT256" s="14"/>
      <c r="BU256" s="14"/>
      <c r="BV256" s="68"/>
      <c r="BW256" s="14"/>
      <c r="BX256" s="14"/>
      <c r="BY256" s="68"/>
      <c r="BZ256" s="68"/>
      <c r="CA256" s="68"/>
      <c r="CB256" s="14"/>
      <c r="CC256" s="14"/>
      <c r="CD256" s="14"/>
      <c r="CE256" s="14"/>
      <c r="CF256" s="14"/>
      <c r="CG256" s="14"/>
    </row>
    <row r="257" spans="37:85">
      <c r="AQ257" s="14"/>
      <c r="AR257" s="14"/>
      <c r="AS257" s="14"/>
      <c r="AT257" s="14"/>
      <c r="AU257" s="68"/>
      <c r="AV257" s="14"/>
      <c r="AW257" s="68"/>
      <c r="AX257" s="14"/>
      <c r="AY257" s="14"/>
      <c r="AZ257" s="14"/>
      <c r="BA257" s="14"/>
      <c r="BB257" s="14"/>
      <c r="BC257" s="77"/>
      <c r="BD257" s="77"/>
      <c r="BE257" s="77"/>
      <c r="BF257" s="14"/>
      <c r="BG257" s="77"/>
      <c r="BH257" s="77"/>
      <c r="BI257" s="14"/>
      <c r="BJ257" s="77"/>
      <c r="BK257" s="14"/>
      <c r="BL257" s="14"/>
      <c r="BM257" s="77"/>
      <c r="BN257" s="77"/>
      <c r="BO257" s="77"/>
      <c r="BP257" s="77"/>
      <c r="BQ257" s="68"/>
      <c r="BR257" s="77"/>
      <c r="BS257" s="68"/>
      <c r="BT257" s="14"/>
      <c r="BU257" s="14"/>
      <c r="BV257" s="68"/>
      <c r="BW257" s="14"/>
      <c r="BX257" s="14"/>
      <c r="BY257" s="68"/>
      <c r="BZ257" s="68"/>
      <c r="CA257" s="68"/>
      <c r="CB257" s="14"/>
      <c r="CC257" s="14"/>
      <c r="CD257" s="14"/>
      <c r="CE257" s="14"/>
      <c r="CF257" s="14"/>
      <c r="CG257" s="14"/>
    </row>
    <row r="258" spans="37:85">
      <c r="AQ258" s="14"/>
      <c r="AR258" s="14"/>
      <c r="AS258" s="14"/>
      <c r="AT258" s="14"/>
      <c r="AU258" s="68"/>
      <c r="AV258" s="14"/>
      <c r="AW258" s="68"/>
      <c r="AX258" s="14"/>
      <c r="AY258" s="14"/>
      <c r="AZ258" s="14"/>
      <c r="BA258" s="14"/>
      <c r="BB258" s="14"/>
      <c r="BC258" s="77"/>
      <c r="BD258" s="77"/>
      <c r="BE258" s="77"/>
      <c r="BF258" s="14"/>
      <c r="BG258" s="77"/>
      <c r="BH258" s="77"/>
      <c r="BI258" s="14"/>
      <c r="BJ258" s="77"/>
      <c r="BK258" s="14"/>
      <c r="BL258" s="14"/>
      <c r="BM258" s="77"/>
      <c r="BN258" s="77"/>
      <c r="BO258" s="77"/>
      <c r="BP258" s="77"/>
      <c r="BQ258" s="68"/>
      <c r="BR258" s="77"/>
      <c r="BS258" s="68"/>
      <c r="BT258" s="14"/>
      <c r="BU258" s="14"/>
      <c r="BV258" s="68"/>
      <c r="BW258" s="14"/>
      <c r="BX258" s="14"/>
      <c r="BY258" s="68"/>
      <c r="BZ258" s="68"/>
      <c r="CA258" s="68"/>
      <c r="CB258" s="14"/>
      <c r="CC258" s="14"/>
      <c r="CD258" s="14"/>
      <c r="CE258" s="14"/>
      <c r="CF258" s="14"/>
      <c r="CG258" s="14"/>
    </row>
    <row r="259" spans="37:85">
      <c r="AQ259" s="14"/>
      <c r="AR259" s="14"/>
      <c r="AS259" s="14"/>
      <c r="AT259" s="14"/>
      <c r="AU259" s="68"/>
      <c r="AV259" s="14"/>
      <c r="AW259" s="68"/>
      <c r="AX259" s="14"/>
      <c r="AY259" s="14"/>
      <c r="AZ259" s="14"/>
      <c r="BA259" s="14"/>
      <c r="BB259" s="14"/>
      <c r="BC259" s="77"/>
      <c r="BD259" s="77"/>
      <c r="BE259" s="77"/>
      <c r="BF259" s="14"/>
      <c r="BG259" s="77"/>
      <c r="BH259" s="77"/>
      <c r="BI259" s="14"/>
      <c r="BJ259" s="77"/>
      <c r="BK259" s="14"/>
      <c r="BL259" s="14"/>
      <c r="BM259" s="77"/>
      <c r="BN259" s="77"/>
      <c r="BO259" s="77"/>
      <c r="BP259" s="77"/>
      <c r="BQ259" s="68"/>
      <c r="BR259" s="77"/>
      <c r="BS259" s="68"/>
      <c r="BT259" s="14"/>
      <c r="BU259" s="14"/>
      <c r="BV259" s="68"/>
      <c r="BW259" s="14"/>
      <c r="BX259" s="14"/>
      <c r="BY259" s="68"/>
      <c r="BZ259" s="68"/>
      <c r="CA259" s="68"/>
      <c r="CB259" s="14"/>
      <c r="CC259" s="14"/>
      <c r="CD259" s="14"/>
      <c r="CE259" s="14"/>
      <c r="CF259" s="14"/>
      <c r="CG259" s="14"/>
    </row>
    <row r="260" spans="37:85">
      <c r="AQ260" s="14"/>
      <c r="AR260" s="14"/>
      <c r="AS260" s="14"/>
      <c r="AT260" s="14"/>
      <c r="AU260" s="68"/>
      <c r="AV260" s="14"/>
      <c r="AW260" s="68"/>
      <c r="AX260" s="14"/>
      <c r="AY260" s="14"/>
      <c r="AZ260" s="14"/>
      <c r="BA260" s="14"/>
      <c r="BB260" s="14"/>
      <c r="BC260" s="77"/>
      <c r="BD260" s="77"/>
      <c r="BE260" s="77"/>
      <c r="BF260" s="14"/>
      <c r="BG260" s="77"/>
      <c r="BH260" s="77"/>
      <c r="BI260" s="14"/>
      <c r="BJ260" s="77"/>
      <c r="BK260" s="14"/>
      <c r="BL260" s="14"/>
      <c r="BM260" s="77"/>
      <c r="BN260" s="77"/>
      <c r="BO260" s="77"/>
      <c r="BP260" s="77"/>
      <c r="BQ260" s="68"/>
      <c r="BR260" s="77"/>
      <c r="BS260" s="68"/>
      <c r="BT260" s="14"/>
      <c r="BU260" s="14"/>
      <c r="BV260" s="68"/>
      <c r="BW260" s="14"/>
      <c r="BX260" s="14"/>
      <c r="BY260" s="68"/>
      <c r="BZ260" s="68"/>
      <c r="CA260" s="68"/>
      <c r="CB260" s="14"/>
      <c r="CC260" s="14"/>
      <c r="CD260" s="14"/>
      <c r="CE260" s="14"/>
      <c r="CF260" s="14"/>
      <c r="CG260" s="14"/>
    </row>
    <row r="261" spans="37:85">
      <c r="AQ261" s="14"/>
      <c r="AR261" s="14"/>
      <c r="AS261" s="14"/>
      <c r="AT261" s="14"/>
      <c r="AU261" s="68"/>
      <c r="AV261" s="14"/>
      <c r="AW261" s="68"/>
      <c r="AX261" s="14"/>
      <c r="AY261" s="14"/>
      <c r="AZ261" s="14"/>
      <c r="BA261" s="14"/>
      <c r="BB261" s="14"/>
      <c r="BC261" s="77"/>
      <c r="BD261" s="77"/>
      <c r="BE261" s="77"/>
      <c r="BF261" s="14"/>
      <c r="BG261" s="77"/>
      <c r="BH261" s="77"/>
      <c r="BI261" s="14"/>
      <c r="BJ261" s="77"/>
      <c r="BK261" s="14"/>
      <c r="BL261" s="14"/>
      <c r="BM261" s="77"/>
      <c r="BN261" s="77"/>
      <c r="BO261" s="77"/>
      <c r="BP261" s="77"/>
      <c r="BQ261" s="68"/>
      <c r="BR261" s="77"/>
      <c r="BS261" s="68"/>
      <c r="BT261" s="14"/>
      <c r="BU261" s="14"/>
      <c r="BV261" s="68"/>
      <c r="BW261" s="14"/>
      <c r="BX261" s="14"/>
      <c r="BY261" s="68"/>
      <c r="BZ261" s="68"/>
      <c r="CA261" s="68"/>
      <c r="CB261" s="14"/>
      <c r="CC261" s="14"/>
      <c r="CD261" s="14"/>
      <c r="CE261" s="14"/>
      <c r="CF261" s="14"/>
      <c r="CG261" s="14"/>
    </row>
    <row r="262" spans="37:85">
      <c r="AQ262" s="14"/>
      <c r="AR262" s="14"/>
      <c r="AS262" s="14"/>
      <c r="AT262" s="14"/>
      <c r="AU262" s="68"/>
      <c r="AV262" s="14"/>
      <c r="AW262" s="68"/>
      <c r="AX262" s="14"/>
      <c r="AY262" s="14"/>
      <c r="AZ262" s="14"/>
      <c r="BA262" s="14"/>
      <c r="BB262" s="14"/>
      <c r="BC262" s="77"/>
      <c r="BD262" s="77"/>
      <c r="BE262" s="77"/>
      <c r="BF262" s="14"/>
      <c r="BG262" s="77"/>
      <c r="BH262" s="77"/>
      <c r="BI262" s="14"/>
      <c r="BJ262" s="77"/>
      <c r="BK262" s="14"/>
      <c r="BL262" s="14"/>
      <c r="BM262" s="77"/>
      <c r="BN262" s="77"/>
      <c r="BO262" s="77"/>
      <c r="BP262" s="77"/>
      <c r="BQ262" s="68"/>
      <c r="BR262" s="77"/>
      <c r="BS262" s="68"/>
      <c r="BT262" s="14"/>
      <c r="BU262" s="14"/>
      <c r="BV262" s="68"/>
      <c r="BW262" s="14"/>
      <c r="BX262" s="14"/>
      <c r="BY262" s="68"/>
      <c r="BZ262" s="68"/>
      <c r="CA262" s="68"/>
      <c r="CB262" s="14"/>
      <c r="CC262" s="14"/>
      <c r="CD262" s="14"/>
      <c r="CE262" s="14"/>
      <c r="CF262" s="14"/>
      <c r="CG262" s="14"/>
    </row>
    <row r="263" spans="37:85">
      <c r="AQ263" s="14"/>
      <c r="AR263" s="14"/>
      <c r="AS263" s="14"/>
      <c r="AT263" s="14"/>
      <c r="AU263" s="68"/>
      <c r="AV263" s="14"/>
      <c r="AW263" s="68"/>
      <c r="AX263" s="14"/>
      <c r="AY263" s="14"/>
      <c r="AZ263" s="14"/>
      <c r="BA263" s="14"/>
      <c r="BB263" s="14"/>
      <c r="BC263" s="77"/>
      <c r="BD263" s="77"/>
      <c r="BE263" s="77"/>
      <c r="BF263" s="14"/>
      <c r="BG263" s="77"/>
      <c r="BH263" s="77"/>
      <c r="BI263" s="14"/>
      <c r="BJ263" s="77"/>
      <c r="BK263" s="14"/>
      <c r="BL263" s="14"/>
      <c r="BM263" s="77"/>
      <c r="BN263" s="77"/>
      <c r="BO263" s="77"/>
      <c r="BP263" s="77"/>
      <c r="BQ263" s="68"/>
      <c r="BR263" s="77"/>
      <c r="BS263" s="68"/>
      <c r="BT263" s="14"/>
      <c r="BU263" s="14"/>
      <c r="BV263" s="68"/>
      <c r="BW263" s="14"/>
      <c r="BX263" s="14"/>
      <c r="BY263" s="68"/>
      <c r="BZ263" s="68"/>
      <c r="CA263" s="68"/>
      <c r="CB263" s="14"/>
      <c r="CC263" s="14"/>
      <c r="CD263" s="14"/>
      <c r="CE263" s="14"/>
      <c r="CF263" s="14"/>
      <c r="CG263" s="14"/>
    </row>
    <row r="264" spans="37:85">
      <c r="AQ264" s="14"/>
      <c r="AR264" s="14"/>
      <c r="AS264" s="14"/>
      <c r="AT264" s="14"/>
      <c r="AU264" s="68"/>
      <c r="AV264" s="14"/>
      <c r="AW264" s="68"/>
      <c r="AX264" s="14"/>
      <c r="AY264" s="14"/>
      <c r="AZ264" s="14"/>
      <c r="BA264" s="14"/>
      <c r="BB264" s="14"/>
      <c r="BC264" s="77"/>
      <c r="BD264" s="77"/>
      <c r="BE264" s="77"/>
      <c r="BF264" s="14"/>
      <c r="BG264" s="77"/>
      <c r="BH264" s="77"/>
      <c r="BI264" s="14"/>
      <c r="BJ264" s="77"/>
      <c r="BK264" s="14"/>
      <c r="BL264" s="14"/>
      <c r="BM264" s="77"/>
      <c r="BN264" s="77"/>
      <c r="BO264" s="77"/>
      <c r="BP264" s="77"/>
      <c r="BQ264" s="68"/>
      <c r="BR264" s="77"/>
      <c r="BS264" s="68"/>
      <c r="BT264" s="14"/>
      <c r="BU264" s="14"/>
      <c r="BV264" s="68"/>
      <c r="BW264" s="14"/>
      <c r="BX264" s="14"/>
      <c r="BY264" s="68"/>
      <c r="BZ264" s="68"/>
      <c r="CA264" s="68"/>
      <c r="CB264" s="14"/>
      <c r="CC264" s="14"/>
      <c r="CD264" s="14"/>
      <c r="CE264" s="14"/>
      <c r="CF264" s="14"/>
      <c r="CG264" s="14"/>
    </row>
    <row r="265" spans="37:85">
      <c r="AQ265" s="14"/>
      <c r="AR265" s="14"/>
      <c r="AS265" s="14"/>
      <c r="AT265" s="14"/>
      <c r="AU265" s="68"/>
      <c r="AV265" s="14"/>
      <c r="AW265" s="68"/>
      <c r="AX265" s="14"/>
      <c r="AY265" s="14"/>
      <c r="AZ265" s="14"/>
      <c r="BA265" s="14"/>
      <c r="BB265" s="14"/>
      <c r="BC265" s="77"/>
      <c r="BD265" s="77"/>
      <c r="BE265" s="77"/>
      <c r="BF265" s="14"/>
      <c r="BG265" s="77"/>
      <c r="BH265" s="77"/>
      <c r="BI265" s="14"/>
      <c r="BJ265" s="77"/>
      <c r="BK265" s="14"/>
      <c r="BL265" s="14"/>
      <c r="BM265" s="77"/>
      <c r="BN265" s="77"/>
      <c r="BO265" s="77"/>
      <c r="BP265" s="77"/>
      <c r="BQ265" s="68"/>
      <c r="BR265" s="77"/>
      <c r="BS265" s="68"/>
      <c r="BT265" s="14"/>
      <c r="BU265" s="14"/>
      <c r="BV265" s="68"/>
      <c r="BW265" s="14"/>
      <c r="BX265" s="14"/>
      <c r="BY265" s="68"/>
      <c r="BZ265" s="68"/>
      <c r="CA265" s="68"/>
      <c r="CB265" s="14"/>
      <c r="CC265" s="14"/>
      <c r="CD265" s="14"/>
      <c r="CE265" s="14"/>
      <c r="CF265" s="14"/>
      <c r="CG265" s="14"/>
    </row>
    <row r="266" spans="37:85">
      <c r="AQ266" s="14"/>
      <c r="AR266" s="14"/>
      <c r="AS266" s="14"/>
      <c r="AT266" s="14"/>
      <c r="AU266" s="68"/>
      <c r="AV266" s="14"/>
      <c r="AW266" s="68"/>
      <c r="AX266" s="14"/>
      <c r="AY266" s="14"/>
      <c r="AZ266" s="14"/>
      <c r="BA266" s="14"/>
      <c r="BB266" s="14"/>
      <c r="BC266" s="77"/>
      <c r="BD266" s="77"/>
      <c r="BE266" s="77"/>
      <c r="BF266" s="14"/>
      <c r="BG266" s="77"/>
      <c r="BH266" s="77"/>
      <c r="BI266" s="14"/>
      <c r="BJ266" s="77"/>
      <c r="BK266" s="14"/>
      <c r="BL266" s="14"/>
      <c r="BM266" s="77"/>
      <c r="BN266" s="77"/>
      <c r="BO266" s="77"/>
      <c r="BP266" s="77"/>
      <c r="BQ266" s="68"/>
      <c r="BR266" s="77"/>
      <c r="BS266" s="68"/>
      <c r="BT266" s="14"/>
      <c r="BU266" s="14"/>
      <c r="BV266" s="68"/>
      <c r="BW266" s="14"/>
      <c r="BX266" s="14"/>
      <c r="BY266" s="68"/>
      <c r="BZ266" s="68"/>
      <c r="CA266" s="68"/>
      <c r="CB266" s="14"/>
      <c r="CC266" s="14"/>
      <c r="CD266" s="14"/>
      <c r="CE266" s="14"/>
      <c r="CF266" s="14"/>
      <c r="CG266" s="14"/>
    </row>
    <row r="267" spans="37:85">
      <c r="AQ267" s="14"/>
      <c r="AR267" s="14"/>
      <c r="AS267" s="14"/>
      <c r="AT267" s="14"/>
      <c r="AU267" s="68"/>
      <c r="AV267" s="14"/>
      <c r="AW267" s="68"/>
      <c r="AX267" s="14"/>
      <c r="AY267" s="14"/>
      <c r="AZ267" s="14"/>
      <c r="BA267" s="14"/>
      <c r="BB267" s="14"/>
      <c r="BC267" s="77"/>
      <c r="BD267" s="77"/>
      <c r="BE267" s="77"/>
      <c r="BF267" s="14"/>
      <c r="BG267" s="77"/>
      <c r="BH267" s="77"/>
      <c r="BI267" s="14"/>
      <c r="BJ267" s="77"/>
      <c r="BK267" s="14"/>
      <c r="BL267" s="14"/>
      <c r="BM267" s="77"/>
      <c r="BN267" s="77"/>
      <c r="BO267" s="77"/>
      <c r="BP267" s="77"/>
      <c r="BQ267" s="68"/>
      <c r="BR267" s="77"/>
      <c r="BS267" s="68"/>
      <c r="BT267" s="14"/>
      <c r="BU267" s="14"/>
      <c r="BV267" s="68"/>
      <c r="BW267" s="14"/>
      <c r="BX267" s="14"/>
      <c r="BY267" s="68"/>
      <c r="BZ267" s="68"/>
      <c r="CA267" s="68"/>
      <c r="CB267" s="14"/>
      <c r="CC267" s="14"/>
      <c r="CD267" s="14"/>
      <c r="CE267" s="14"/>
      <c r="CF267" s="14"/>
      <c r="CG267" s="14"/>
    </row>
    <row r="268" spans="37:85">
      <c r="AQ268" s="14"/>
      <c r="AR268" s="14"/>
      <c r="AS268" s="14"/>
      <c r="AT268" s="14"/>
      <c r="AU268" s="68"/>
      <c r="AV268" s="14"/>
      <c r="AW268" s="68"/>
      <c r="AX268" s="14"/>
      <c r="AY268" s="14"/>
      <c r="AZ268" s="14"/>
      <c r="BA268" s="14"/>
      <c r="BB268" s="14"/>
      <c r="BC268" s="77"/>
      <c r="BD268" s="77"/>
      <c r="BE268" s="77"/>
      <c r="BF268" s="14"/>
      <c r="BG268" s="77"/>
      <c r="BH268" s="77"/>
      <c r="BI268" s="14"/>
      <c r="BJ268" s="77"/>
      <c r="BK268" s="14"/>
      <c r="BL268" s="14"/>
      <c r="BM268" s="77"/>
      <c r="BN268" s="77"/>
      <c r="BO268" s="77"/>
      <c r="BP268" s="77"/>
      <c r="BQ268" s="68"/>
      <c r="BR268" s="77"/>
      <c r="BS268" s="68"/>
      <c r="BT268" s="14"/>
      <c r="BU268" s="14"/>
      <c r="BV268" s="68"/>
      <c r="BW268" s="14"/>
      <c r="BX268" s="14"/>
      <c r="BY268" s="68"/>
      <c r="BZ268" s="68"/>
      <c r="CA268" s="68"/>
      <c r="CB268" s="14"/>
      <c r="CC268" s="14"/>
      <c r="CD268" s="14"/>
      <c r="CE268" s="14"/>
      <c r="CF268" s="14"/>
      <c r="CG268" s="14"/>
    </row>
    <row r="269" spans="37:85">
      <c r="AQ269" s="14"/>
      <c r="AR269" s="14"/>
      <c r="AS269" s="14"/>
      <c r="AT269" s="14"/>
      <c r="AU269" s="68"/>
      <c r="AV269" s="14"/>
      <c r="AW269" s="68"/>
      <c r="AX269" s="14"/>
      <c r="AY269" s="14"/>
      <c r="AZ269" s="14"/>
      <c r="BA269" s="14"/>
      <c r="BB269" s="14"/>
      <c r="BC269" s="77"/>
      <c r="BD269" s="78"/>
      <c r="BE269" s="77"/>
      <c r="BF269" s="30"/>
      <c r="BG269" s="77"/>
      <c r="BH269" s="78"/>
      <c r="BI269" s="14"/>
      <c r="BJ269" s="78"/>
      <c r="BK269" s="30"/>
      <c r="BL269" s="30"/>
      <c r="BM269" s="78"/>
      <c r="BN269" s="78"/>
      <c r="BO269" s="78"/>
      <c r="BR269" s="77"/>
      <c r="CF269" s="14"/>
      <c r="CG269" s="14"/>
    </row>
    <row r="270" spans="37:85">
      <c r="AQ270" s="14"/>
      <c r="AR270" s="14"/>
      <c r="AS270" s="14"/>
      <c r="AT270" s="14"/>
      <c r="AU270" s="68"/>
      <c r="AV270" s="14"/>
      <c r="AW270" s="68"/>
      <c r="AX270" s="14"/>
      <c r="AY270" s="14"/>
      <c r="AZ270" s="14"/>
      <c r="BA270" s="14"/>
      <c r="BB270" s="30"/>
      <c r="BC270" s="77"/>
      <c r="BD270" s="79"/>
      <c r="BE270" s="77"/>
      <c r="BF270" s="34"/>
      <c r="BG270" s="77"/>
      <c r="BH270" s="79"/>
      <c r="BI270" s="14"/>
      <c r="BJ270" s="79"/>
      <c r="BK270" s="34"/>
      <c r="BL270" s="34"/>
      <c r="BM270" s="79"/>
      <c r="BN270" s="79"/>
      <c r="BO270" s="79"/>
      <c r="BR270" s="77"/>
      <c r="CF270" s="14"/>
      <c r="CG270" s="14"/>
    </row>
    <row r="271" spans="37:85">
      <c r="AQ271" s="14"/>
      <c r="AR271" s="14"/>
      <c r="AS271" s="14"/>
      <c r="AT271" s="14"/>
      <c r="AU271" s="68"/>
      <c r="AV271" s="14"/>
      <c r="AW271" s="68"/>
      <c r="AX271" s="14"/>
      <c r="AY271" s="14"/>
      <c r="AZ271" s="14"/>
      <c r="BA271" s="14"/>
      <c r="BB271" s="34"/>
      <c r="BC271" s="77"/>
      <c r="BD271" s="79"/>
      <c r="BE271" s="78"/>
      <c r="BF271" s="34"/>
      <c r="BG271" s="77"/>
      <c r="BH271" s="79"/>
      <c r="BI271" s="14"/>
      <c r="BJ271" s="79"/>
      <c r="BK271" s="34"/>
      <c r="BL271" s="34"/>
      <c r="BM271" s="79"/>
      <c r="BN271" s="79"/>
      <c r="BO271" s="79"/>
      <c r="BR271" s="77"/>
    </row>
    <row r="272" spans="37:85"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71"/>
      <c r="AV272" s="30"/>
      <c r="AW272" s="71"/>
      <c r="AX272" s="30"/>
      <c r="AY272" s="30"/>
      <c r="AZ272" s="30"/>
      <c r="BA272" s="30"/>
      <c r="BB272" s="34"/>
      <c r="BC272" s="78"/>
      <c r="BD272" s="79"/>
      <c r="BE272" s="79"/>
      <c r="BF272" s="34"/>
      <c r="BG272" s="78"/>
      <c r="BH272" s="79"/>
      <c r="BI272" s="30"/>
      <c r="BJ272" s="79"/>
      <c r="BK272" s="34"/>
      <c r="BL272" s="34"/>
      <c r="BM272" s="79"/>
      <c r="BN272" s="79"/>
      <c r="BO272" s="79"/>
      <c r="BR272" s="78"/>
    </row>
    <row r="273" spans="37:70"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72"/>
      <c r="AV273" s="34"/>
      <c r="AW273" s="72"/>
      <c r="AX273" s="34"/>
      <c r="AY273" s="34"/>
      <c r="AZ273" s="34"/>
      <c r="BA273" s="34"/>
      <c r="BB273" s="34"/>
      <c r="BC273" s="79"/>
      <c r="BD273" s="79"/>
      <c r="BE273" s="79"/>
      <c r="BF273" s="34"/>
      <c r="BG273" s="79"/>
      <c r="BH273" s="79"/>
      <c r="BI273" s="34"/>
      <c r="BJ273" s="79"/>
      <c r="BK273" s="34"/>
      <c r="BL273" s="34"/>
      <c r="BM273" s="79"/>
      <c r="BN273" s="79"/>
      <c r="BO273" s="79"/>
      <c r="BR273" s="79"/>
    </row>
    <row r="274" spans="37:70"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72"/>
      <c r="AV274" s="34"/>
      <c r="AW274" s="72"/>
      <c r="AX274" s="34"/>
      <c r="AY274" s="34"/>
      <c r="AZ274" s="34"/>
      <c r="BA274" s="34"/>
      <c r="BB274" s="34"/>
      <c r="BC274" s="79"/>
      <c r="BD274" s="79"/>
      <c r="BE274" s="79"/>
      <c r="BF274" s="34"/>
      <c r="BG274" s="79"/>
      <c r="BH274" s="79"/>
      <c r="BI274" s="34"/>
      <c r="BJ274" s="79"/>
      <c r="BK274" s="34"/>
      <c r="BL274" s="34"/>
      <c r="BM274" s="79"/>
      <c r="BN274" s="79"/>
      <c r="BO274" s="79"/>
      <c r="BR274" s="79"/>
    </row>
    <row r="275" spans="37:70"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72"/>
      <c r="AV275" s="34"/>
      <c r="AW275" s="72"/>
      <c r="AX275" s="34"/>
      <c r="AY275" s="34"/>
      <c r="AZ275" s="34"/>
      <c r="BA275" s="34"/>
      <c r="BB275" s="34"/>
      <c r="BC275" s="79"/>
      <c r="BD275" s="79"/>
      <c r="BE275" s="79"/>
      <c r="BF275" s="34"/>
      <c r="BG275" s="79"/>
      <c r="BH275" s="79"/>
      <c r="BI275" s="34"/>
      <c r="BJ275" s="79"/>
      <c r="BK275" s="34"/>
      <c r="BL275" s="34"/>
      <c r="BM275" s="79"/>
      <c r="BN275" s="79"/>
      <c r="BO275" s="79"/>
      <c r="BR275" s="79"/>
    </row>
    <row r="276" spans="37:70"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72"/>
      <c r="AV276" s="34"/>
      <c r="AW276" s="72"/>
      <c r="AX276" s="34"/>
      <c r="AY276" s="34"/>
      <c r="AZ276" s="34"/>
      <c r="BA276" s="34"/>
      <c r="BB276" s="34"/>
      <c r="BC276" s="79"/>
      <c r="BD276" s="79"/>
      <c r="BE276" s="79"/>
      <c r="BF276" s="34"/>
      <c r="BG276" s="79"/>
      <c r="BH276" s="79"/>
      <c r="BI276" s="34"/>
      <c r="BJ276" s="79"/>
      <c r="BK276" s="34"/>
      <c r="BL276" s="34"/>
      <c r="BM276" s="79"/>
      <c r="BN276" s="79"/>
      <c r="BO276" s="79"/>
      <c r="BR276" s="79"/>
    </row>
    <row r="277" spans="37:70"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72"/>
      <c r="AV277" s="34"/>
      <c r="AW277" s="72"/>
      <c r="AX277" s="34"/>
      <c r="AY277" s="34"/>
      <c r="AZ277" s="34"/>
      <c r="BA277" s="34"/>
      <c r="BB277" s="34"/>
      <c r="BC277" s="79"/>
      <c r="BD277" s="79"/>
      <c r="BE277" s="79"/>
      <c r="BF277" s="34"/>
      <c r="BG277" s="79"/>
      <c r="BH277" s="79"/>
      <c r="BI277" s="34"/>
      <c r="BJ277" s="79"/>
      <c r="BK277" s="34"/>
      <c r="BL277" s="34"/>
      <c r="BM277" s="79"/>
      <c r="BN277" s="79"/>
      <c r="BO277" s="79"/>
      <c r="BR277" s="79"/>
    </row>
    <row r="278" spans="37:70"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72"/>
      <c r="AV278" s="34"/>
      <c r="AW278" s="72"/>
      <c r="AX278" s="34"/>
      <c r="AY278" s="34"/>
      <c r="AZ278" s="34"/>
      <c r="BA278" s="34"/>
      <c r="BB278" s="34"/>
      <c r="BC278" s="79"/>
      <c r="BD278" s="79"/>
      <c r="BE278" s="79"/>
      <c r="BF278" s="34"/>
      <c r="BG278" s="79"/>
      <c r="BH278" s="79"/>
      <c r="BI278" s="34"/>
      <c r="BJ278" s="79"/>
      <c r="BK278" s="34"/>
      <c r="BL278" s="34"/>
      <c r="BM278" s="79"/>
      <c r="BN278" s="79"/>
      <c r="BO278" s="79"/>
      <c r="BR278" s="79"/>
    </row>
    <row r="279" spans="37:70"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72"/>
      <c r="AV279" s="34"/>
      <c r="AW279" s="72"/>
      <c r="AX279" s="34"/>
      <c r="AY279" s="34"/>
      <c r="AZ279" s="34"/>
      <c r="BA279" s="34"/>
      <c r="BB279" s="34"/>
      <c r="BC279" s="79"/>
      <c r="BD279" s="79"/>
      <c r="BE279" s="79"/>
      <c r="BF279" s="34"/>
      <c r="BG279" s="79"/>
      <c r="BH279" s="79"/>
      <c r="BI279" s="34"/>
      <c r="BJ279" s="79"/>
      <c r="BK279" s="34"/>
      <c r="BL279" s="34"/>
      <c r="BM279" s="79"/>
      <c r="BN279" s="79"/>
      <c r="BO279" s="79"/>
      <c r="BR279" s="79"/>
    </row>
    <row r="280" spans="37:70"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72"/>
      <c r="AV280" s="34"/>
      <c r="AW280" s="72"/>
      <c r="AX280" s="34"/>
      <c r="AY280" s="34"/>
      <c r="AZ280" s="34"/>
      <c r="BA280" s="34"/>
      <c r="BB280" s="34"/>
      <c r="BC280" s="79"/>
      <c r="BD280" s="79"/>
      <c r="BE280" s="79"/>
      <c r="BF280" s="34"/>
      <c r="BG280" s="79"/>
      <c r="BH280" s="79"/>
      <c r="BI280" s="34"/>
      <c r="BJ280" s="79"/>
      <c r="BK280" s="34"/>
      <c r="BL280" s="34"/>
      <c r="BM280" s="79"/>
      <c r="BN280" s="79"/>
      <c r="BO280" s="79"/>
      <c r="BR280" s="79"/>
    </row>
    <row r="281" spans="37:70"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72"/>
      <c r="AV281" s="34"/>
      <c r="AW281" s="72"/>
      <c r="AX281" s="34"/>
      <c r="AY281" s="34"/>
      <c r="AZ281" s="34"/>
      <c r="BA281" s="34"/>
      <c r="BB281" s="34"/>
      <c r="BC281" s="79"/>
      <c r="BD281" s="79"/>
      <c r="BE281" s="79"/>
      <c r="BF281" s="34"/>
      <c r="BG281" s="79"/>
      <c r="BH281" s="79"/>
      <c r="BI281" s="34"/>
      <c r="BJ281" s="79"/>
      <c r="BK281" s="34"/>
      <c r="BL281" s="34"/>
      <c r="BM281" s="79"/>
      <c r="BN281" s="79"/>
      <c r="BO281" s="79"/>
      <c r="BR281" s="79"/>
    </row>
    <row r="282" spans="37:70"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72"/>
      <c r="AV282" s="34"/>
      <c r="AW282" s="72"/>
      <c r="AX282" s="34"/>
      <c r="AY282" s="34"/>
      <c r="AZ282" s="34"/>
      <c r="BA282" s="34"/>
      <c r="BB282" s="34"/>
      <c r="BC282" s="79"/>
      <c r="BD282" s="79"/>
      <c r="BE282" s="79"/>
      <c r="BF282" s="34"/>
      <c r="BG282" s="79"/>
      <c r="BH282" s="79"/>
      <c r="BI282" s="34"/>
      <c r="BJ282" s="79"/>
      <c r="BK282" s="34"/>
      <c r="BL282" s="34"/>
      <c r="BM282" s="79"/>
      <c r="BN282" s="79"/>
      <c r="BO282" s="79"/>
      <c r="BR282" s="79"/>
    </row>
    <row r="283" spans="37:70"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72"/>
      <c r="AV283" s="34"/>
      <c r="AW283" s="72"/>
      <c r="AX283" s="34"/>
      <c r="AY283" s="34"/>
      <c r="AZ283" s="34"/>
      <c r="BA283" s="34"/>
      <c r="BB283" s="34"/>
      <c r="BC283" s="79"/>
      <c r="BD283" s="79"/>
      <c r="BE283" s="79"/>
      <c r="BF283" s="34"/>
      <c r="BG283" s="79"/>
      <c r="BH283" s="79"/>
      <c r="BI283" s="34"/>
      <c r="BJ283" s="79"/>
      <c r="BK283" s="34"/>
      <c r="BL283" s="34"/>
      <c r="BM283" s="79"/>
      <c r="BN283" s="79"/>
      <c r="BO283" s="79"/>
      <c r="BR283" s="79"/>
    </row>
    <row r="284" spans="37:70"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72"/>
      <c r="AV284" s="34"/>
      <c r="AW284" s="72"/>
      <c r="AX284" s="34"/>
      <c r="AY284" s="34"/>
      <c r="AZ284" s="34"/>
      <c r="BA284" s="34"/>
      <c r="BB284" s="34"/>
      <c r="BC284" s="79"/>
      <c r="BD284" s="79"/>
      <c r="BE284" s="79"/>
      <c r="BF284" s="34"/>
      <c r="BG284" s="79"/>
      <c r="BH284" s="79"/>
      <c r="BI284" s="34"/>
      <c r="BJ284" s="79"/>
      <c r="BK284" s="34"/>
      <c r="BL284" s="34"/>
      <c r="BM284" s="79"/>
      <c r="BN284" s="79"/>
      <c r="BO284" s="79"/>
      <c r="BR284" s="79"/>
    </row>
    <row r="285" spans="37:70"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72"/>
      <c r="AV285" s="34"/>
      <c r="AW285" s="72"/>
      <c r="AX285" s="34"/>
      <c r="AY285" s="34"/>
      <c r="AZ285" s="34"/>
      <c r="BA285" s="34"/>
      <c r="BB285" s="34"/>
      <c r="BC285" s="79"/>
      <c r="BD285" s="79"/>
      <c r="BE285" s="79"/>
      <c r="BF285" s="34"/>
      <c r="BG285" s="79"/>
      <c r="BH285" s="79"/>
      <c r="BI285" s="34"/>
      <c r="BJ285" s="79"/>
      <c r="BK285" s="34"/>
      <c r="BL285" s="34"/>
      <c r="BM285" s="79"/>
      <c r="BN285" s="79"/>
      <c r="BO285" s="79"/>
      <c r="BR285" s="79"/>
    </row>
    <row r="286" spans="37:70"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72"/>
      <c r="AV286" s="34"/>
      <c r="AW286" s="72"/>
      <c r="AX286" s="34"/>
      <c r="AY286" s="34"/>
      <c r="AZ286" s="34"/>
      <c r="BA286" s="34"/>
      <c r="BB286" s="34"/>
      <c r="BC286" s="79"/>
      <c r="BD286" s="79"/>
      <c r="BE286" s="79"/>
      <c r="BF286" s="34"/>
      <c r="BG286" s="79"/>
      <c r="BH286" s="79"/>
      <c r="BI286" s="34"/>
      <c r="BJ286" s="79"/>
      <c r="BK286" s="34"/>
      <c r="BL286" s="34"/>
      <c r="BM286" s="79"/>
      <c r="BN286" s="79"/>
      <c r="BO286" s="79"/>
      <c r="BR286" s="79"/>
    </row>
    <row r="287" spans="37:70"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72"/>
      <c r="AV287" s="34"/>
      <c r="AW287" s="72"/>
      <c r="AX287" s="34"/>
      <c r="AY287" s="34"/>
      <c r="AZ287" s="34"/>
      <c r="BA287" s="34"/>
      <c r="BB287" s="34"/>
      <c r="BC287" s="79"/>
      <c r="BD287" s="79"/>
      <c r="BE287" s="79"/>
      <c r="BF287" s="34"/>
      <c r="BG287" s="79"/>
      <c r="BH287" s="79"/>
      <c r="BI287" s="34"/>
      <c r="BJ287" s="79"/>
      <c r="BK287" s="34"/>
      <c r="BL287" s="34"/>
      <c r="BM287" s="79"/>
      <c r="BN287" s="79"/>
      <c r="BO287" s="79"/>
      <c r="BR287" s="79"/>
    </row>
    <row r="288" spans="37:70"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72"/>
      <c r="AV288" s="34"/>
      <c r="AW288" s="72"/>
      <c r="AX288" s="34"/>
      <c r="AY288" s="34"/>
      <c r="AZ288" s="34"/>
      <c r="BA288" s="34"/>
      <c r="BB288" s="34"/>
      <c r="BC288" s="79"/>
      <c r="BD288" s="79"/>
      <c r="BE288" s="79"/>
      <c r="BF288" s="34"/>
      <c r="BG288" s="79"/>
      <c r="BH288" s="79"/>
      <c r="BI288" s="34"/>
      <c r="BJ288" s="79"/>
      <c r="BK288" s="34"/>
      <c r="BL288" s="34"/>
      <c r="BM288" s="79"/>
      <c r="BN288" s="79"/>
      <c r="BO288" s="79"/>
      <c r="BR288" s="79"/>
    </row>
    <row r="289" spans="37:70"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72"/>
      <c r="AV289" s="34"/>
      <c r="AW289" s="72"/>
      <c r="AX289" s="34"/>
      <c r="AY289" s="34"/>
      <c r="AZ289" s="34"/>
      <c r="BA289" s="34"/>
      <c r="BB289" s="34"/>
      <c r="BC289" s="79"/>
      <c r="BD289" s="79"/>
      <c r="BE289" s="79"/>
      <c r="BF289" s="34"/>
      <c r="BG289" s="79"/>
      <c r="BH289" s="79"/>
      <c r="BI289" s="34"/>
      <c r="BJ289" s="79"/>
      <c r="BK289" s="34"/>
      <c r="BL289" s="34"/>
      <c r="BM289" s="79"/>
      <c r="BN289" s="79"/>
      <c r="BO289" s="79"/>
      <c r="BR289" s="79"/>
    </row>
    <row r="290" spans="37:70"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72"/>
      <c r="AV290" s="34"/>
      <c r="AW290" s="72"/>
      <c r="AX290" s="34"/>
      <c r="AY290" s="34"/>
      <c r="AZ290" s="34"/>
      <c r="BA290" s="34"/>
      <c r="BB290" s="34"/>
      <c r="BC290" s="79"/>
      <c r="BD290" s="79"/>
      <c r="BE290" s="79"/>
      <c r="BF290" s="34"/>
      <c r="BG290" s="79"/>
      <c r="BH290" s="79"/>
      <c r="BI290" s="34"/>
      <c r="BJ290" s="79"/>
      <c r="BK290" s="34"/>
      <c r="BL290" s="34"/>
      <c r="BM290" s="79"/>
      <c r="BN290" s="79"/>
      <c r="BO290" s="79"/>
      <c r="BR290" s="79"/>
    </row>
    <row r="291" spans="37:70"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72"/>
      <c r="AV291" s="34"/>
      <c r="AW291" s="72"/>
      <c r="AX291" s="34"/>
      <c r="AY291" s="34"/>
      <c r="AZ291" s="34"/>
      <c r="BA291" s="34"/>
      <c r="BB291" s="34"/>
      <c r="BC291" s="79"/>
      <c r="BD291" s="79"/>
      <c r="BE291" s="79"/>
      <c r="BF291" s="34"/>
      <c r="BG291" s="79"/>
      <c r="BH291" s="79"/>
      <c r="BI291" s="34"/>
      <c r="BJ291" s="79"/>
      <c r="BK291" s="34"/>
      <c r="BL291" s="34"/>
      <c r="BM291" s="79"/>
      <c r="BN291" s="79"/>
      <c r="BO291" s="79"/>
      <c r="BR291" s="79"/>
    </row>
    <row r="292" spans="37:70"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72"/>
      <c r="AV292" s="34"/>
      <c r="AW292" s="72"/>
      <c r="AX292" s="34"/>
      <c r="AY292" s="34"/>
      <c r="AZ292" s="34"/>
      <c r="BA292" s="34"/>
      <c r="BB292" s="34"/>
      <c r="BC292" s="79"/>
      <c r="BD292" s="79"/>
      <c r="BE292" s="79"/>
      <c r="BF292" s="34"/>
      <c r="BG292" s="79"/>
      <c r="BH292" s="79"/>
      <c r="BI292" s="34"/>
      <c r="BJ292" s="79"/>
      <c r="BK292" s="34"/>
      <c r="BL292" s="34"/>
      <c r="BM292" s="79"/>
      <c r="BN292" s="79"/>
      <c r="BO292" s="79"/>
      <c r="BR292" s="79"/>
    </row>
    <row r="293" spans="37:70"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72"/>
      <c r="AV293" s="34"/>
      <c r="AW293" s="72"/>
      <c r="AX293" s="34"/>
      <c r="AY293" s="34"/>
      <c r="AZ293" s="34"/>
      <c r="BA293" s="34"/>
      <c r="BB293" s="34"/>
      <c r="BC293" s="79"/>
      <c r="BD293" s="79"/>
      <c r="BE293" s="79"/>
      <c r="BF293" s="34"/>
      <c r="BG293" s="79"/>
      <c r="BH293" s="79"/>
      <c r="BI293" s="34"/>
      <c r="BJ293" s="79"/>
      <c r="BK293" s="34"/>
      <c r="BL293" s="34"/>
      <c r="BM293" s="79"/>
      <c r="BN293" s="79"/>
      <c r="BO293" s="79"/>
      <c r="BR293" s="79"/>
    </row>
    <row r="294" spans="37:70"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72"/>
      <c r="AV294" s="34"/>
      <c r="AW294" s="72"/>
      <c r="AX294" s="34"/>
      <c r="AY294" s="34"/>
      <c r="AZ294" s="34"/>
      <c r="BA294" s="34"/>
      <c r="BB294" s="34"/>
      <c r="BC294" s="79"/>
      <c r="BD294" s="79"/>
      <c r="BE294" s="79"/>
      <c r="BF294" s="34"/>
      <c r="BG294" s="79"/>
      <c r="BH294" s="79"/>
      <c r="BI294" s="34"/>
      <c r="BJ294" s="79"/>
      <c r="BK294" s="34"/>
      <c r="BL294" s="34"/>
      <c r="BM294" s="79"/>
      <c r="BN294" s="79"/>
      <c r="BO294" s="79"/>
      <c r="BR294" s="79"/>
    </row>
    <row r="295" spans="37:70"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72"/>
      <c r="AV295" s="34"/>
      <c r="AW295" s="72"/>
      <c r="AX295" s="34"/>
      <c r="AY295" s="34"/>
      <c r="AZ295" s="34"/>
      <c r="BA295" s="34"/>
      <c r="BB295" s="34"/>
      <c r="BC295" s="79"/>
      <c r="BD295" s="79"/>
      <c r="BE295" s="79"/>
      <c r="BF295" s="34"/>
      <c r="BG295" s="79"/>
      <c r="BH295" s="79"/>
      <c r="BI295" s="34"/>
      <c r="BJ295" s="79"/>
      <c r="BK295" s="34"/>
      <c r="BL295" s="34"/>
      <c r="BM295" s="79"/>
      <c r="BN295" s="79"/>
      <c r="BO295" s="79"/>
      <c r="BR295" s="79"/>
    </row>
    <row r="296" spans="37:70"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72"/>
      <c r="AV296" s="34"/>
      <c r="AW296" s="72"/>
      <c r="AX296" s="34"/>
      <c r="AY296" s="34"/>
      <c r="AZ296" s="34"/>
      <c r="BA296" s="34"/>
      <c r="BB296" s="34"/>
      <c r="BC296" s="79"/>
      <c r="BD296" s="79"/>
      <c r="BE296" s="79"/>
      <c r="BF296" s="34"/>
      <c r="BG296" s="79"/>
      <c r="BH296" s="79"/>
      <c r="BI296" s="34"/>
      <c r="BJ296" s="79"/>
      <c r="BK296" s="34"/>
      <c r="BL296" s="34"/>
      <c r="BM296" s="79"/>
      <c r="BN296" s="79"/>
      <c r="BO296" s="79"/>
      <c r="BR296" s="79"/>
    </row>
    <row r="297" spans="37:70"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72"/>
      <c r="AV297" s="34"/>
      <c r="AW297" s="72"/>
      <c r="AX297" s="34"/>
      <c r="AY297" s="34"/>
      <c r="AZ297" s="34"/>
      <c r="BA297" s="34"/>
      <c r="BB297" s="34"/>
      <c r="BC297" s="79"/>
      <c r="BD297" s="79"/>
      <c r="BE297" s="79"/>
      <c r="BF297" s="34"/>
      <c r="BG297" s="79"/>
      <c r="BH297" s="79"/>
      <c r="BI297" s="34"/>
      <c r="BJ297" s="79"/>
      <c r="BK297" s="34"/>
      <c r="BL297" s="34"/>
      <c r="BM297" s="79"/>
      <c r="BN297" s="79"/>
      <c r="BO297" s="79"/>
      <c r="BR297" s="79"/>
    </row>
    <row r="298" spans="37:70"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72"/>
      <c r="AV298" s="34"/>
      <c r="AW298" s="72"/>
      <c r="AX298" s="34"/>
      <c r="AY298" s="34"/>
      <c r="AZ298" s="34"/>
      <c r="BA298" s="34"/>
      <c r="BB298" s="34"/>
      <c r="BC298" s="79"/>
      <c r="BD298" s="79"/>
      <c r="BE298" s="79"/>
      <c r="BF298" s="34"/>
      <c r="BG298" s="79"/>
      <c r="BH298" s="79"/>
      <c r="BI298" s="34"/>
      <c r="BJ298" s="79"/>
      <c r="BK298" s="34"/>
      <c r="BL298" s="34"/>
      <c r="BM298" s="79"/>
      <c r="BN298" s="79"/>
      <c r="BO298" s="79"/>
      <c r="BR298" s="79"/>
    </row>
    <row r="299" spans="37:70"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72"/>
      <c r="AV299" s="34"/>
      <c r="AW299" s="72"/>
      <c r="AX299" s="34"/>
      <c r="AY299" s="34"/>
      <c r="AZ299" s="34"/>
      <c r="BA299" s="34"/>
      <c r="BB299" s="34"/>
      <c r="BC299" s="79"/>
      <c r="BD299" s="79"/>
      <c r="BE299" s="79"/>
      <c r="BF299" s="34"/>
      <c r="BG299" s="79"/>
      <c r="BH299" s="79"/>
      <c r="BI299" s="34"/>
      <c r="BJ299" s="79"/>
      <c r="BK299" s="34"/>
      <c r="BL299" s="34"/>
      <c r="BM299" s="79"/>
      <c r="BN299" s="79"/>
      <c r="BO299" s="79"/>
      <c r="BR299" s="79"/>
    </row>
    <row r="300" spans="37:70"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72"/>
      <c r="AV300" s="34"/>
      <c r="AW300" s="72"/>
      <c r="AX300" s="34"/>
      <c r="AY300" s="34"/>
      <c r="AZ300" s="34"/>
      <c r="BA300" s="34"/>
      <c r="BB300" s="34"/>
      <c r="BC300" s="79"/>
      <c r="BD300" s="79"/>
      <c r="BE300" s="79"/>
      <c r="BF300" s="34"/>
      <c r="BG300" s="79"/>
      <c r="BH300" s="79"/>
      <c r="BI300" s="34"/>
      <c r="BJ300" s="79"/>
      <c r="BK300" s="34"/>
      <c r="BL300" s="34"/>
      <c r="BM300" s="79"/>
      <c r="BN300" s="79"/>
      <c r="BO300" s="79"/>
      <c r="BR300" s="79"/>
    </row>
    <row r="301" spans="37:70"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72"/>
      <c r="AV301" s="34"/>
      <c r="AW301" s="72"/>
      <c r="AX301" s="34"/>
      <c r="AY301" s="34"/>
      <c r="AZ301" s="34"/>
      <c r="BA301" s="34"/>
      <c r="BB301" s="34"/>
      <c r="BC301" s="79"/>
      <c r="BD301" s="79"/>
      <c r="BE301" s="79"/>
      <c r="BF301" s="34"/>
      <c r="BG301" s="79"/>
      <c r="BH301" s="79"/>
      <c r="BI301" s="34"/>
      <c r="BJ301" s="79"/>
      <c r="BK301" s="34"/>
      <c r="BL301" s="34"/>
      <c r="BM301" s="79"/>
      <c r="BN301" s="79"/>
      <c r="BO301" s="79"/>
      <c r="BR301" s="79"/>
    </row>
    <row r="302" spans="37:70"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72"/>
      <c r="AV302" s="34"/>
      <c r="AW302" s="72"/>
      <c r="AX302" s="34"/>
      <c r="AY302" s="34"/>
      <c r="AZ302" s="34"/>
      <c r="BA302" s="34"/>
      <c r="BB302" s="34"/>
      <c r="BC302" s="79"/>
      <c r="BD302" s="79"/>
      <c r="BE302" s="79"/>
      <c r="BF302" s="34"/>
      <c r="BG302" s="79"/>
      <c r="BH302" s="79"/>
      <c r="BI302" s="34"/>
      <c r="BJ302" s="79"/>
      <c r="BK302" s="34"/>
      <c r="BL302" s="34"/>
      <c r="BM302" s="79"/>
      <c r="BN302" s="79"/>
      <c r="BO302" s="79"/>
      <c r="BR302" s="79"/>
    </row>
    <row r="303" spans="37:70"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72"/>
      <c r="AV303" s="34"/>
      <c r="AW303" s="72"/>
      <c r="AX303" s="34"/>
      <c r="AY303" s="34"/>
      <c r="AZ303" s="34"/>
      <c r="BA303" s="34"/>
      <c r="BB303" s="34"/>
      <c r="BC303" s="79"/>
      <c r="BD303" s="79"/>
      <c r="BE303" s="79"/>
      <c r="BF303" s="34"/>
      <c r="BG303" s="79"/>
      <c r="BH303" s="79"/>
      <c r="BI303" s="34"/>
      <c r="BJ303" s="79"/>
      <c r="BK303" s="34"/>
      <c r="BL303" s="34"/>
      <c r="BM303" s="79"/>
      <c r="BN303" s="79"/>
      <c r="BO303" s="79"/>
      <c r="BR303" s="79"/>
    </row>
    <row r="304" spans="37:70"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72"/>
      <c r="AV304" s="34"/>
      <c r="AW304" s="72"/>
      <c r="AX304" s="34"/>
      <c r="AY304" s="34"/>
      <c r="AZ304" s="34"/>
      <c r="BA304" s="34"/>
      <c r="BB304" s="34"/>
      <c r="BC304" s="79"/>
      <c r="BD304" s="79"/>
      <c r="BE304" s="79"/>
      <c r="BF304" s="34"/>
      <c r="BG304" s="79"/>
      <c r="BH304" s="79"/>
      <c r="BI304" s="34"/>
      <c r="BJ304" s="79"/>
      <c r="BK304" s="34"/>
      <c r="BR304" s="79"/>
    </row>
    <row r="305" spans="37:70"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72"/>
      <c r="AV305" s="34"/>
      <c r="AW305" s="72"/>
      <c r="AX305" s="34"/>
      <c r="AY305" s="34"/>
      <c r="AZ305" s="34"/>
      <c r="BA305" s="34"/>
      <c r="BB305" s="34"/>
      <c r="BC305" s="79"/>
      <c r="BD305" s="79"/>
      <c r="BE305" s="79"/>
      <c r="BF305" s="34"/>
      <c r="BG305" s="79"/>
      <c r="BH305" s="79"/>
      <c r="BI305" s="34"/>
      <c r="BJ305" s="79"/>
      <c r="BK305" s="34"/>
      <c r="BR305" s="79"/>
    </row>
    <row r="306" spans="37:70"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72"/>
      <c r="AV306" s="34"/>
      <c r="AW306" s="72"/>
      <c r="AX306" s="34"/>
      <c r="AY306" s="34"/>
      <c r="AZ306" s="34"/>
      <c r="BA306" s="34"/>
      <c r="BB306" s="34"/>
      <c r="BC306" s="79"/>
      <c r="BD306" s="79"/>
      <c r="BE306" s="79"/>
      <c r="BF306" s="34"/>
      <c r="BG306" s="79"/>
      <c r="BH306" s="79"/>
      <c r="BI306" s="34"/>
      <c r="BJ306" s="79"/>
      <c r="BK306" s="34"/>
      <c r="BR306" s="79"/>
    </row>
    <row r="307" spans="37:70">
      <c r="BB307" s="34"/>
      <c r="BD307" s="79"/>
      <c r="BE307" s="79"/>
      <c r="BF307" s="34"/>
      <c r="BH307" s="79"/>
      <c r="BJ307" s="79"/>
      <c r="BK307" s="34"/>
    </row>
    <row r="308" spans="37:70">
      <c r="BB308" s="34"/>
      <c r="BD308" s="79"/>
      <c r="BE308" s="79"/>
      <c r="BF308" s="34"/>
      <c r="BH308" s="79"/>
      <c r="BJ308" s="79"/>
      <c r="BK308" s="34"/>
    </row>
    <row r="309" spans="37:70">
      <c r="BB309" s="34"/>
      <c r="BD309" s="79"/>
      <c r="BE309" s="79"/>
      <c r="BF309" s="34"/>
      <c r="BH309" s="79"/>
      <c r="BJ309" s="79"/>
      <c r="BK309" s="34"/>
    </row>
    <row r="310" spans="37:70">
      <c r="BB310" s="34"/>
      <c r="BD310" s="79"/>
      <c r="BE310" s="79"/>
      <c r="BF310" s="34"/>
      <c r="BH310" s="79"/>
      <c r="BJ310" s="79"/>
      <c r="BK310" s="34"/>
    </row>
    <row r="311" spans="37:70">
      <c r="BB311" s="34"/>
      <c r="BD311" s="79"/>
      <c r="BE311" s="79"/>
      <c r="BF311" s="34"/>
      <c r="BH311" s="79"/>
      <c r="BJ311" s="79"/>
      <c r="BK311" s="34"/>
    </row>
    <row r="312" spans="37:70">
      <c r="BB312" s="34"/>
      <c r="BD312" s="79"/>
      <c r="BE312" s="79"/>
      <c r="BF312" s="34"/>
      <c r="BH312" s="79"/>
      <c r="BJ312" s="79"/>
      <c r="BK312" s="34"/>
    </row>
    <row r="313" spans="37:70">
      <c r="BB313" s="34"/>
      <c r="BD313" s="79"/>
      <c r="BE313" s="79"/>
      <c r="BF313" s="34"/>
      <c r="BH313" s="79"/>
      <c r="BJ313" s="79"/>
      <c r="BK313" s="34"/>
    </row>
    <row r="314" spans="37:70">
      <c r="BB314" s="34"/>
      <c r="BD314" s="79"/>
      <c r="BE314" s="79"/>
      <c r="BF314" s="34"/>
      <c r="BH314" s="79"/>
      <c r="BJ314" s="79"/>
      <c r="BK314" s="34"/>
    </row>
    <row r="315" spans="37:70">
      <c r="BB315" s="34"/>
      <c r="BD315" s="79"/>
      <c r="BE315" s="79"/>
      <c r="BF315" s="34"/>
      <c r="BH315" s="79"/>
      <c r="BJ315" s="79"/>
      <c r="BK315" s="34"/>
    </row>
    <row r="316" spans="37:70">
      <c r="BB316" s="34"/>
      <c r="BD316" s="79"/>
      <c r="BE316" s="79"/>
      <c r="BF316" s="34"/>
      <c r="BH316" s="79"/>
      <c r="BJ316" s="79"/>
      <c r="BK316" s="34"/>
    </row>
    <row r="317" spans="37:70">
      <c r="BB317" s="34"/>
      <c r="BD317" s="79"/>
      <c r="BE317" s="79"/>
      <c r="BF317" s="34"/>
      <c r="BH317" s="79"/>
      <c r="BJ317" s="79"/>
      <c r="BK317" s="34"/>
    </row>
    <row r="318" spans="37:70">
      <c r="BB318" s="34"/>
      <c r="BD318" s="79"/>
      <c r="BE318" s="79"/>
      <c r="BF318" s="34"/>
      <c r="BH318" s="79"/>
      <c r="BJ318" s="79"/>
      <c r="BK318" s="34"/>
    </row>
    <row r="319" spans="37:70">
      <c r="BB319" s="34"/>
      <c r="BD319" s="79"/>
      <c r="BE319" s="79"/>
      <c r="BF319" s="34"/>
      <c r="BH319" s="79"/>
      <c r="BJ319" s="79"/>
      <c r="BK319" s="34"/>
    </row>
    <row r="320" spans="37:70">
      <c r="BB320" s="34"/>
      <c r="BD320" s="79"/>
      <c r="BE320" s="79"/>
      <c r="BF320" s="34"/>
      <c r="BH320" s="79"/>
      <c r="BJ320" s="79"/>
      <c r="BK320" s="34"/>
    </row>
    <row r="321" spans="54:63">
      <c r="BB321" s="34"/>
      <c r="BD321" s="79"/>
      <c r="BE321" s="79"/>
      <c r="BF321" s="34"/>
      <c r="BH321" s="79"/>
      <c r="BJ321" s="79"/>
      <c r="BK321" s="34"/>
    </row>
    <row r="322" spans="54:63">
      <c r="BB322" s="34"/>
      <c r="BD322" s="79"/>
      <c r="BE322" s="79"/>
      <c r="BF322" s="34"/>
      <c r="BH322" s="79"/>
      <c r="BJ322" s="79"/>
      <c r="BK322" s="34"/>
    </row>
    <row r="323" spans="54:63">
      <c r="BB323" s="34"/>
      <c r="BD323" s="79"/>
      <c r="BE323" s="79"/>
      <c r="BF323" s="34"/>
      <c r="BH323" s="79"/>
      <c r="BJ323" s="79"/>
      <c r="BK323" s="34"/>
    </row>
    <row r="324" spans="54:63">
      <c r="BB324" s="34"/>
      <c r="BD324" s="79"/>
      <c r="BE324" s="79"/>
      <c r="BF324" s="34"/>
      <c r="BH324" s="79"/>
      <c r="BJ324" s="79"/>
      <c r="BK324" s="34"/>
    </row>
    <row r="325" spans="54:63">
      <c r="BB325" s="34"/>
      <c r="BD325" s="79"/>
      <c r="BE325" s="79"/>
      <c r="BF325" s="34"/>
      <c r="BH325" s="79"/>
      <c r="BJ325" s="79"/>
      <c r="BK325" s="34"/>
    </row>
    <row r="326" spans="54:63">
      <c r="BB326" s="34"/>
      <c r="BD326" s="79"/>
      <c r="BE326" s="79"/>
      <c r="BF326" s="34"/>
      <c r="BH326" s="79"/>
      <c r="BJ326" s="79"/>
      <c r="BK326" s="34"/>
    </row>
    <row r="327" spans="54:63">
      <c r="BB327" s="34"/>
      <c r="BE327" s="79"/>
    </row>
    <row r="328" spans="54:63">
      <c r="BE328" s="79"/>
    </row>
  </sheetData>
  <conditionalFormatting sqref="CI89:CJ89">
    <cfRule type="cellIs" dxfId="209" priority="8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V85"/>
  <sheetViews>
    <sheetView zoomScale="98" zoomScaleNormal="98" workbookViewId="0">
      <pane xSplit="10" ySplit="10" topLeftCell="K61" activePane="bottomRight" state="frozen"/>
      <selection pane="topRight" activeCell="K1" sqref="K1"/>
      <selection pane="bottomLeft" activeCell="A12" sqref="A12"/>
      <selection pane="bottomRight" activeCell="A21" sqref="A21"/>
    </sheetView>
  </sheetViews>
  <sheetFormatPr baseColWidth="10" defaultRowHeight="15.6"/>
  <cols>
    <col min="1" max="1" width="2.08984375" customWidth="1"/>
    <col min="2" max="2" width="6.90625" customWidth="1"/>
    <col min="3" max="3" width="3.6328125" customWidth="1"/>
    <col min="4" max="4" width="8.26953125" customWidth="1"/>
    <col min="5" max="5" width="6.81640625" style="454" customWidth="1"/>
    <col min="6" max="6" width="6.453125" style="454" customWidth="1"/>
    <col min="7" max="7" width="6.1796875" style="519" customWidth="1"/>
    <col min="8" max="8" width="5.453125" style="67" customWidth="1"/>
    <col min="9" max="9" width="5" style="67" customWidth="1"/>
    <col min="10" max="10" width="5.54296875" style="67" customWidth="1"/>
    <col min="11" max="11" width="1.36328125" style="67" customWidth="1"/>
    <col min="12" max="12" width="6.6328125" style="19" customWidth="1"/>
    <col min="13" max="13" width="6.1796875" style="19" customWidth="1"/>
    <col min="14" max="14" width="1.81640625" style="11" customWidth="1"/>
    <col min="15" max="15" width="6.6328125" customWidth="1"/>
    <col min="16" max="16" width="5" style="67" customWidth="1"/>
    <col min="17" max="17" width="6.36328125" style="11" customWidth="1"/>
    <col min="18" max="18" width="5" style="11" customWidth="1"/>
    <col min="19" max="19" width="4.90625" style="11" customWidth="1"/>
    <col min="20" max="20" width="3.453125" style="11" customWidth="1"/>
    <col min="21" max="21" width="6.08984375" style="11" customWidth="1"/>
    <col min="22" max="22" width="7.6328125" style="519" customWidth="1"/>
    <col min="23" max="23" width="5.6328125" style="11" customWidth="1"/>
    <col min="24" max="24" width="5.1796875" style="11" customWidth="1"/>
    <col min="25" max="25" width="6.08984375" style="11" customWidth="1"/>
    <col min="26" max="26" width="6.90625" style="67" customWidth="1"/>
    <col min="27" max="27" width="2.453125" style="67" customWidth="1"/>
    <col min="28" max="28" width="7.453125" style="11" customWidth="1"/>
    <col min="29" max="29" width="6.81640625" style="11" customWidth="1"/>
    <col min="30" max="30" width="8.54296875" style="67" customWidth="1"/>
    <col min="31" max="33" width="10.1796875" style="67" customWidth="1"/>
    <col min="34" max="36" width="11.54296875" style="67"/>
    <col min="37" max="37" width="10.08984375" style="67" customWidth="1"/>
    <col min="41" max="41" width="14" customWidth="1"/>
    <col min="42" max="42" width="12.54296875" customWidth="1"/>
    <col min="43" max="43" width="10.90625" customWidth="1"/>
  </cols>
  <sheetData>
    <row r="1" spans="1:48">
      <c r="A1" s="43"/>
      <c r="B1" s="43"/>
      <c r="C1" s="43"/>
      <c r="D1" s="43"/>
      <c r="E1" s="464"/>
      <c r="F1" s="464"/>
      <c r="G1" s="464"/>
      <c r="H1" s="64"/>
      <c r="I1" s="64"/>
      <c r="J1" s="64"/>
      <c r="K1" s="64"/>
      <c r="L1" s="74"/>
      <c r="M1" s="74"/>
      <c r="N1" s="73"/>
      <c r="O1" s="43"/>
      <c r="P1" s="64"/>
      <c r="Q1" s="73"/>
      <c r="R1" s="73"/>
      <c r="S1" s="73"/>
      <c r="T1" s="73"/>
      <c r="U1" s="73"/>
      <c r="V1" s="464"/>
      <c r="W1" s="73"/>
      <c r="X1" s="73"/>
      <c r="Y1" s="73"/>
      <c r="Z1" s="43"/>
      <c r="AA1" s="43"/>
      <c r="AB1" s="73"/>
      <c r="AC1" s="73"/>
      <c r="AD1" s="43"/>
    </row>
    <row r="2" spans="1:48" s="198" customFormat="1" ht="31.8">
      <c r="A2" s="197"/>
      <c r="B2" s="197"/>
      <c r="C2" s="150" t="s">
        <v>28</v>
      </c>
      <c r="D2" s="197"/>
      <c r="E2" s="465"/>
      <c r="F2" s="465"/>
      <c r="G2" s="465"/>
      <c r="H2" s="200"/>
      <c r="I2" s="200"/>
      <c r="J2" s="200"/>
      <c r="K2" s="200"/>
      <c r="L2" s="183"/>
      <c r="M2" s="183"/>
      <c r="N2" s="201"/>
      <c r="O2" s="197"/>
      <c r="P2" s="200"/>
      <c r="Q2" s="201"/>
      <c r="R2" s="201"/>
      <c r="S2" s="201"/>
      <c r="T2" s="201"/>
      <c r="U2" s="183" t="str">
        <f>+År!B2</f>
        <v>UNG KU</v>
      </c>
      <c r="V2" s="465"/>
      <c r="W2" s="201"/>
      <c r="X2" s="201"/>
      <c r="Y2" s="201"/>
      <c r="Z2" s="197"/>
      <c r="AA2" s="197"/>
      <c r="AB2" s="201"/>
      <c r="AC2" s="201"/>
      <c r="AD2" s="197"/>
      <c r="AE2" s="207"/>
      <c r="AF2" s="207"/>
      <c r="AG2" s="207"/>
      <c r="AH2" s="207"/>
      <c r="AI2" s="207"/>
      <c r="AJ2" s="207"/>
      <c r="AK2" s="207"/>
    </row>
    <row r="3" spans="1:48" ht="21">
      <c r="A3" s="43"/>
      <c r="B3" s="43"/>
      <c r="C3" s="60"/>
      <c r="D3" s="43"/>
      <c r="E3" s="464"/>
      <c r="F3" s="464"/>
      <c r="G3" s="464"/>
      <c r="H3" s="64"/>
      <c r="I3" s="64"/>
      <c r="J3" s="64"/>
      <c r="K3" s="64"/>
      <c r="L3" s="74"/>
      <c r="M3" s="49"/>
      <c r="N3" s="64"/>
      <c r="O3" s="73"/>
      <c r="P3" s="73"/>
      <c r="Q3" s="73"/>
      <c r="R3" s="73"/>
      <c r="S3" s="73"/>
      <c r="T3" s="73"/>
      <c r="U3" s="73"/>
      <c r="V3" s="464"/>
      <c r="W3" s="73"/>
      <c r="X3" s="43"/>
      <c r="Y3" s="43"/>
      <c r="Z3" s="73"/>
      <c r="AA3" s="73"/>
      <c r="AB3" s="43"/>
      <c r="AC3" s="43"/>
      <c r="AD3" s="43"/>
      <c r="AJ3"/>
      <c r="AK3"/>
    </row>
    <row r="4" spans="1:48" ht="16.2">
      <c r="A4" s="43"/>
      <c r="B4" s="43"/>
      <c r="C4" s="43"/>
      <c r="D4" s="43"/>
      <c r="E4" s="464"/>
      <c r="F4" s="464"/>
      <c r="G4" s="464"/>
      <c r="H4" s="64"/>
      <c r="I4" s="64"/>
      <c r="J4" s="64"/>
      <c r="K4" s="64"/>
      <c r="L4" s="74"/>
      <c r="M4" s="49"/>
      <c r="N4" s="64"/>
      <c r="O4" s="73"/>
      <c r="P4" s="73"/>
      <c r="Q4" s="73"/>
      <c r="R4" s="73"/>
      <c r="S4" s="73"/>
      <c r="T4" s="73"/>
      <c r="U4" s="73"/>
      <c r="V4" s="464"/>
      <c r="W4" s="226" t="s">
        <v>619</v>
      </c>
      <c r="X4" s="43"/>
      <c r="Y4" s="43"/>
      <c r="Z4" s="73"/>
      <c r="AA4" s="73"/>
      <c r="AB4" s="288">
        <f>+H15</f>
        <v>14.28413561419794</v>
      </c>
      <c r="AC4" s="64"/>
      <c r="AD4" s="43"/>
      <c r="AL4" s="67"/>
    </row>
    <row r="5" spans="1:48" s="180" customFormat="1" ht="19.8">
      <c r="A5" s="178"/>
      <c r="B5" s="178"/>
      <c r="C5" s="178"/>
      <c r="D5" s="178"/>
      <c r="E5" s="466"/>
      <c r="F5" s="467" t="s">
        <v>7</v>
      </c>
      <c r="G5" s="464"/>
      <c r="H5" s="175">
        <f>+År!P2</f>
        <v>52</v>
      </c>
      <c r="I5" s="179"/>
      <c r="J5" s="64"/>
      <c r="K5" s="64"/>
      <c r="L5" s="176"/>
      <c r="M5" s="174" t="s">
        <v>422</v>
      </c>
      <c r="N5" s="73"/>
      <c r="O5" s="184"/>
      <c r="P5" s="184"/>
      <c r="Q5" s="184"/>
      <c r="R5" s="577">
        <f>SUM(F11:F27)</f>
        <v>45243</v>
      </c>
      <c r="S5" s="579"/>
      <c r="T5" s="579"/>
      <c r="U5" s="73"/>
      <c r="V5" s="466"/>
      <c r="W5" s="226" t="s">
        <v>620</v>
      </c>
      <c r="X5" s="64"/>
      <c r="Y5" s="64"/>
      <c r="Z5" s="64"/>
      <c r="AA5" s="43"/>
      <c r="AB5" s="43"/>
      <c r="AC5" s="55">
        <f>SUM(H16:H27)</f>
        <v>16.481014896344426</v>
      </c>
      <c r="AD5" s="43"/>
      <c r="AE5" s="67"/>
      <c r="AF5" s="67"/>
      <c r="AG5" s="67"/>
      <c r="AH5" s="208"/>
      <c r="AI5" s="208"/>
      <c r="AJ5" s="208"/>
      <c r="AK5" s="208"/>
      <c r="AL5" s="208"/>
      <c r="AM5" s="208"/>
      <c r="AN5" s="208"/>
      <c r="AO5" s="208"/>
      <c r="AP5" s="208"/>
      <c r="AT5" s="175"/>
      <c r="AU5" s="177"/>
      <c r="AV5" s="177"/>
    </row>
    <row r="6" spans="1:48" ht="19.8">
      <c r="A6" s="49"/>
      <c r="B6" s="49"/>
      <c r="C6" s="49"/>
      <c r="D6" s="49"/>
      <c r="E6" s="468"/>
      <c r="F6" s="468"/>
      <c r="G6" s="467"/>
      <c r="H6" s="65"/>
      <c r="I6" s="174"/>
      <c r="J6" s="65"/>
      <c r="K6" s="65"/>
      <c r="L6" s="176"/>
      <c r="M6" s="176"/>
      <c r="N6" s="176"/>
      <c r="O6" s="43"/>
      <c r="P6" s="174"/>
      <c r="Q6" s="73"/>
      <c r="R6" s="176"/>
      <c r="S6" s="73"/>
      <c r="T6" s="176"/>
      <c r="U6" s="73"/>
      <c r="V6" s="464"/>
      <c r="W6" s="73"/>
      <c r="X6" s="73"/>
      <c r="Y6" s="73"/>
      <c r="Z6" s="43"/>
      <c r="AA6" s="43"/>
      <c r="AB6" s="73"/>
      <c r="AC6" s="73"/>
      <c r="AD6" s="43"/>
      <c r="AO6" s="2"/>
      <c r="AP6" s="5"/>
      <c r="AQ6" s="5"/>
    </row>
    <row r="7" spans="1:48" ht="19.8">
      <c r="A7" s="49"/>
      <c r="B7" s="49"/>
      <c r="C7" s="49"/>
      <c r="D7" s="49"/>
      <c r="E7" s="468"/>
      <c r="F7" s="468"/>
      <c r="G7" s="467"/>
      <c r="H7" s="65"/>
      <c r="I7" s="174"/>
      <c r="J7" s="65"/>
      <c r="K7" s="65"/>
      <c r="L7" s="176"/>
      <c r="M7" s="176"/>
      <c r="N7" s="176"/>
      <c r="O7" s="43"/>
      <c r="P7" s="174"/>
      <c r="Q7" s="73"/>
      <c r="R7" s="176"/>
      <c r="S7" s="73"/>
      <c r="T7" s="176"/>
      <c r="U7" s="73"/>
      <c r="V7" s="464"/>
      <c r="W7" s="73"/>
      <c r="X7" s="73"/>
      <c r="Y7" s="73"/>
      <c r="Z7" s="43"/>
      <c r="AA7" s="43"/>
      <c r="AB7" s="74" t="s">
        <v>477</v>
      </c>
      <c r="AC7" s="74" t="s">
        <v>4</v>
      </c>
      <c r="AD7" s="43"/>
      <c r="AE7"/>
      <c r="AO7" s="2"/>
      <c r="AP7" s="5"/>
      <c r="AQ7" s="5"/>
    </row>
    <row r="8" spans="1:48">
      <c r="A8" s="43"/>
      <c r="B8" s="43"/>
      <c r="C8" s="43"/>
      <c r="D8" s="43"/>
      <c r="E8" s="468" t="s">
        <v>4</v>
      </c>
      <c r="F8" s="464"/>
      <c r="G8" s="464"/>
      <c r="H8" s="64"/>
      <c r="I8" s="64"/>
      <c r="J8" s="64"/>
      <c r="K8" s="64"/>
      <c r="L8" s="430"/>
      <c r="M8" s="430"/>
      <c r="N8" s="43"/>
      <c r="O8" s="49" t="s">
        <v>24</v>
      </c>
      <c r="P8" s="64"/>
      <c r="Q8" s="73"/>
      <c r="R8" s="73"/>
      <c r="S8" s="171" t="s">
        <v>403</v>
      </c>
      <c r="T8" s="73"/>
      <c r="U8" s="74" t="s">
        <v>403</v>
      </c>
      <c r="V8" s="468" t="s">
        <v>531</v>
      </c>
      <c r="W8" s="432" t="s">
        <v>403</v>
      </c>
      <c r="X8" s="432" t="s">
        <v>403</v>
      </c>
      <c r="Y8" s="74" t="s">
        <v>423</v>
      </c>
      <c r="Z8" s="64"/>
      <c r="AA8" s="64"/>
      <c r="AB8" s="74" t="s">
        <v>474</v>
      </c>
      <c r="AC8" s="74" t="s">
        <v>10</v>
      </c>
      <c r="AD8" s="43"/>
      <c r="AE8"/>
      <c r="AF8" s="4"/>
      <c r="AG8" s="4"/>
      <c r="AH8" s="4"/>
      <c r="AI8"/>
      <c r="AJ8"/>
      <c r="AK8"/>
    </row>
    <row r="9" spans="1:48">
      <c r="A9" s="43"/>
      <c r="B9" s="43"/>
      <c r="C9" s="43"/>
      <c r="D9" s="43"/>
      <c r="E9" s="468" t="s">
        <v>475</v>
      </c>
      <c r="F9" s="468" t="s">
        <v>4</v>
      </c>
      <c r="G9" s="468"/>
      <c r="H9" s="65" t="s">
        <v>4</v>
      </c>
      <c r="I9" s="65"/>
      <c r="J9" s="65" t="s">
        <v>1</v>
      </c>
      <c r="K9" s="65"/>
      <c r="L9" s="443" t="s">
        <v>24</v>
      </c>
      <c r="M9" s="443" t="s">
        <v>24</v>
      </c>
      <c r="N9" s="43"/>
      <c r="O9" s="49" t="s">
        <v>481</v>
      </c>
      <c r="P9" s="65"/>
      <c r="Q9" s="74" t="s">
        <v>24</v>
      </c>
      <c r="R9" s="74"/>
      <c r="S9" s="74" t="s">
        <v>572</v>
      </c>
      <c r="T9" s="74"/>
      <c r="U9" s="74" t="s">
        <v>487</v>
      </c>
      <c r="V9" s="468" t="s">
        <v>550</v>
      </c>
      <c r="W9" s="430" t="s">
        <v>489</v>
      </c>
      <c r="X9" s="430" t="s">
        <v>541</v>
      </c>
      <c r="Y9" s="74" t="s">
        <v>416</v>
      </c>
      <c r="Z9" s="65" t="s">
        <v>414</v>
      </c>
      <c r="AA9" s="65"/>
      <c r="AB9" s="74" t="s">
        <v>70</v>
      </c>
      <c r="AC9" s="74" t="s">
        <v>70</v>
      </c>
      <c r="AD9" s="43"/>
      <c r="AE9"/>
      <c r="AF9" s="56"/>
      <c r="AG9" s="1"/>
      <c r="AH9" s="5"/>
      <c r="AI9"/>
      <c r="AJ9"/>
      <c r="AK9"/>
    </row>
    <row r="10" spans="1:48">
      <c r="A10" s="43"/>
      <c r="B10" s="49" t="s">
        <v>89</v>
      </c>
      <c r="C10" s="49" t="s">
        <v>0</v>
      </c>
      <c r="D10" s="46"/>
      <c r="E10" s="469" t="s">
        <v>476</v>
      </c>
      <c r="F10" s="469" t="s">
        <v>10</v>
      </c>
      <c r="G10" s="520" t="s">
        <v>533</v>
      </c>
      <c r="H10" s="87" t="s">
        <v>403</v>
      </c>
      <c r="I10" s="193" t="s">
        <v>533</v>
      </c>
      <c r="J10" s="87" t="s">
        <v>403</v>
      </c>
      <c r="K10" s="65"/>
      <c r="L10" s="443" t="s">
        <v>717</v>
      </c>
      <c r="M10" s="443" t="s">
        <v>718</v>
      </c>
      <c r="N10" s="43"/>
      <c r="O10" s="50" t="s">
        <v>415</v>
      </c>
      <c r="P10" s="193" t="s">
        <v>533</v>
      </c>
      <c r="Q10" s="75" t="s">
        <v>45</v>
      </c>
      <c r="R10" s="243" t="s">
        <v>533</v>
      </c>
      <c r="S10" s="75" t="s">
        <v>548</v>
      </c>
      <c r="T10" s="243" t="s">
        <v>533</v>
      </c>
      <c r="U10" s="75" t="s">
        <v>440</v>
      </c>
      <c r="V10" s="469" t="s">
        <v>483</v>
      </c>
      <c r="W10" s="429" t="s">
        <v>470</v>
      </c>
      <c r="X10" s="429" t="s">
        <v>529</v>
      </c>
      <c r="Y10" s="75" t="s">
        <v>45</v>
      </c>
      <c r="Z10" s="87" t="s">
        <v>415</v>
      </c>
      <c r="AA10" s="87"/>
      <c r="AB10" s="75" t="s">
        <v>486</v>
      </c>
      <c r="AC10" s="75" t="s">
        <v>553</v>
      </c>
      <c r="AD10" s="43"/>
      <c r="AE10"/>
      <c r="AF10" s="56"/>
      <c r="AG10" s="1"/>
      <c r="AH10" s="5"/>
      <c r="AI10"/>
      <c r="AJ10"/>
      <c r="AK10"/>
    </row>
    <row r="11" spans="1:48">
      <c r="A11" s="43"/>
      <c r="B11" s="51">
        <f>+'Ark1'!C389</f>
        <v>2024</v>
      </c>
      <c r="C11" s="51">
        <f>+'Ark1'!L389</f>
        <v>1</v>
      </c>
      <c r="D11" s="62" t="str">
        <f>VLOOKUP(C11,RNR!$O$12:$P$27,2)</f>
        <v>P-</v>
      </c>
      <c r="E11" s="470">
        <f>+'Ark1'!Q389</f>
        <v>1030</v>
      </c>
      <c r="F11" s="471">
        <f>+'Ark1'!R389</f>
        <v>1413</v>
      </c>
      <c r="G11" s="521">
        <f t="shared" ref="G11:G25" si="0">+F11-F29</f>
        <v>-388</v>
      </c>
      <c r="H11" s="69">
        <f>+'Ark1'!AE389</f>
        <v>3.1229279936347956</v>
      </c>
      <c r="I11" s="69">
        <f t="shared" ref="I11:I25" si="1">+H11-H29</f>
        <v>-0.44157345116590108</v>
      </c>
      <c r="J11" s="69">
        <f>+'Ark1'!AF389</f>
        <v>2.2211334438415649</v>
      </c>
      <c r="K11" s="65"/>
      <c r="L11" s="507">
        <f>+IF(F11=0,"",'Ark1'!AR389)</f>
        <v>214.28571428571425</v>
      </c>
      <c r="M11" s="508">
        <f>+IF(F11=0,"",'Ark1'!AS389)</f>
        <v>18.974344354801712</v>
      </c>
      <c r="N11" s="43"/>
      <c r="O11" s="357">
        <f>+IF(F11=0,"",'Ark1'!T389)</f>
        <v>4.1295116772823777</v>
      </c>
      <c r="P11" s="57">
        <f t="shared" ref="P11:P25" si="2">+IF(F11=0,"",O11-O29)</f>
        <v>0.12340395934789772</v>
      </c>
      <c r="Q11" s="305">
        <f>+'Ark1'!U389</f>
        <v>188.69214437367279</v>
      </c>
      <c r="R11" s="242">
        <f t="shared" ref="R11:R25" si="3">+Q11-Q29</f>
        <v>-1.5066340827405043</v>
      </c>
      <c r="S11" s="76">
        <f>+'Ark1'!W389</f>
        <v>4.387827317763624</v>
      </c>
      <c r="T11" s="242">
        <f t="shared" ref="T11:T25" si="4">+S11-S29</f>
        <v>1.8892154354760065</v>
      </c>
      <c r="U11" s="76">
        <f>+'Ark1'!X389</f>
        <v>0</v>
      </c>
      <c r="V11" s="471">
        <f>+'Ark1'!AG389</f>
        <v>1149.9091614906829</v>
      </c>
      <c r="W11" s="76">
        <f>+'Ark1'!AH389</f>
        <v>91.082802547770697</v>
      </c>
      <c r="X11" s="305">
        <f>+'Ark1'!AI389</f>
        <v>4.529370134465676</v>
      </c>
      <c r="Y11" s="76">
        <f>+'Ark1'!Y389</f>
        <v>30.0139757821646</v>
      </c>
      <c r="Z11" s="66">
        <f>+'Ark1'!AA389</f>
        <v>1.2119070041614353</v>
      </c>
      <c r="AA11" s="87"/>
      <c r="AB11" s="305">
        <f t="shared" ref="AB11:AB24" si="5">+IF(F11=0,"",1000*Q11/V11)</f>
        <v>164.093087256616</v>
      </c>
      <c r="AC11" s="76">
        <f t="shared" ref="AC11:AC24" si="6">+IF(F11=0,"",F11/E11)</f>
        <v>1.3718446601941747</v>
      </c>
      <c r="AD11" s="43"/>
      <c r="AE11"/>
      <c r="AF11" s="56"/>
      <c r="AG11" s="1"/>
      <c r="AH11" s="5"/>
      <c r="AI11"/>
      <c r="AJ11"/>
      <c r="AK11"/>
    </row>
    <row r="12" spans="1:48">
      <c r="A12" s="43"/>
      <c r="B12" s="51">
        <f>+'Ark1'!C390</f>
        <v>2024</v>
      </c>
      <c r="C12" s="51">
        <f>+'Ark1'!L390</f>
        <v>2</v>
      </c>
      <c r="D12" s="62" t="str">
        <f>VLOOKUP(C12,RNR!$O$12:$P$27,2)</f>
        <v>P</v>
      </c>
      <c r="E12" s="470">
        <f>+'Ark1'!Q390</f>
        <v>3662</v>
      </c>
      <c r="F12" s="471">
        <f>+'Ark1'!R390</f>
        <v>7632</v>
      </c>
      <c r="G12" s="521">
        <f t="shared" si="0"/>
        <v>-1601</v>
      </c>
      <c r="H12" s="69">
        <f>+'Ark1'!AE390</f>
        <v>16.867789417849092</v>
      </c>
      <c r="I12" s="69">
        <f t="shared" si="1"/>
        <v>-1.4059706264845104</v>
      </c>
      <c r="J12" s="69">
        <f>+'Ark1'!AF390</f>
        <v>14.06042399005061</v>
      </c>
      <c r="K12" s="65"/>
      <c r="L12" s="507">
        <f>+IF(F12=0,"",'Ark1'!AR390)</f>
        <v>216.34983868705297</v>
      </c>
      <c r="M12" s="508">
        <f>+IF(F12=0,"",'Ark1'!AS390)</f>
        <v>21.727443540475559</v>
      </c>
      <c r="N12" s="43"/>
      <c r="O12" s="357">
        <f>+IF(F12=0,"",'Ark1'!T390)</f>
        <v>5.492924528301887</v>
      </c>
      <c r="P12" s="57">
        <f t="shared" si="2"/>
        <v>2.9153273021915282E-2</v>
      </c>
      <c r="Q12" s="305">
        <f>+'Ark1'!U390</f>
        <v>221.14716981132111</v>
      </c>
      <c r="R12" s="242">
        <f t="shared" si="3"/>
        <v>0.24004320025207448</v>
      </c>
      <c r="S12" s="76">
        <f>+'Ark1'!W390</f>
        <v>22.65461215932914</v>
      </c>
      <c r="T12" s="242">
        <f t="shared" si="4"/>
        <v>1.7729918842289649</v>
      </c>
      <c r="U12" s="76">
        <f>+'Ark1'!X390</f>
        <v>1.3102725366876311E-2</v>
      </c>
      <c r="V12" s="471">
        <f>+'Ark1'!AG390</f>
        <v>1122.3677935194282</v>
      </c>
      <c r="W12" s="76">
        <f>+'Ark1'!AH390</f>
        <v>93.343815513626851</v>
      </c>
      <c r="X12" s="305">
        <f>+'Ark1'!AI390</f>
        <v>4.9790356394129995</v>
      </c>
      <c r="Y12" s="76">
        <f>+'Ark1'!Y390</f>
        <v>28.865063699346923</v>
      </c>
      <c r="Z12" s="66">
        <f>+'Ark1'!AA390</f>
        <v>1.3538911390973212</v>
      </c>
      <c r="AA12" s="87"/>
      <c r="AB12" s="305">
        <f t="shared" si="5"/>
        <v>197.03627553127311</v>
      </c>
      <c r="AC12" s="76">
        <f t="shared" si="6"/>
        <v>2.0841070453304207</v>
      </c>
      <c r="AD12" s="43"/>
      <c r="AE12"/>
      <c r="AF12" s="56"/>
      <c r="AG12" s="1"/>
      <c r="AH12" s="5"/>
      <c r="AI12"/>
      <c r="AJ12"/>
      <c r="AK12"/>
    </row>
    <row r="13" spans="1:48">
      <c r="A13" s="43"/>
      <c r="B13" s="51">
        <f>+'Ark1'!C391</f>
        <v>2024</v>
      </c>
      <c r="C13" s="51">
        <f>+'Ark1'!L391</f>
        <v>3</v>
      </c>
      <c r="D13" s="62" t="str">
        <f>VLOOKUP(C13,RNR!$O$12:$P$27,2)</f>
        <v>P+</v>
      </c>
      <c r="E13" s="470">
        <f>+'Ark1'!Q391</f>
        <v>4827</v>
      </c>
      <c r="F13" s="471">
        <f>+'Ark1'!R391</f>
        <v>12515</v>
      </c>
      <c r="G13" s="521">
        <f t="shared" si="0"/>
        <v>-1875</v>
      </c>
      <c r="H13" s="69">
        <f>+'Ark1'!AE391</f>
        <v>27.659903637890633</v>
      </c>
      <c r="I13" s="69">
        <f t="shared" si="1"/>
        <v>-0.82048269785729389</v>
      </c>
      <c r="J13" s="69">
        <f>+'Ark1'!AF391</f>
        <v>25.778134592296112</v>
      </c>
      <c r="K13" s="65"/>
      <c r="L13" s="507">
        <f>+IF(F13=0,"",'Ark1'!AR391)</f>
        <v>216.45586241951881</v>
      </c>
      <c r="M13" s="508">
        <f>+IF(F13=0,"",'Ark1'!AS391)</f>
        <v>24.293250257494016</v>
      </c>
      <c r="N13" s="43"/>
      <c r="O13" s="357">
        <f>+IF(F13=0,"",'Ark1'!T391)</f>
        <v>6.888533759488614</v>
      </c>
      <c r="P13" s="57">
        <f t="shared" si="2"/>
        <v>-2.599021549401126E-2</v>
      </c>
      <c r="Q13" s="305">
        <f>+'Ark1'!U391</f>
        <v>247.25322413104345</v>
      </c>
      <c r="R13" s="242">
        <f t="shared" si="3"/>
        <v>0.8524041171440615</v>
      </c>
      <c r="S13" s="76">
        <f>+'Ark1'!W391</f>
        <v>64.962045545345603</v>
      </c>
      <c r="T13" s="242">
        <f t="shared" si="4"/>
        <v>-1.4312831551408749</v>
      </c>
      <c r="U13" s="76">
        <f>+'Ark1'!X391</f>
        <v>4.7942469037155391E-2</v>
      </c>
      <c r="V13" s="471">
        <f>+'Ark1'!AG391</f>
        <v>1092.8883429345985</v>
      </c>
      <c r="W13" s="76">
        <f>+'Ark1'!AH391</f>
        <v>94.270874950059934</v>
      </c>
      <c r="X13" s="305">
        <f>+'Ark1'!AI391</f>
        <v>8.0063923292049548</v>
      </c>
      <c r="Y13" s="76">
        <f>+'Ark1'!Y391</f>
        <v>33.058689995386217</v>
      </c>
      <c r="Z13" s="66">
        <f>+'Ark1'!AA391</f>
        <v>1.4348970875907978</v>
      </c>
      <c r="AA13" s="87"/>
      <c r="AB13" s="305">
        <f t="shared" si="5"/>
        <v>226.23832135232112</v>
      </c>
      <c r="AC13" s="76">
        <f t="shared" si="6"/>
        <v>2.5927076859332918</v>
      </c>
      <c r="AD13" s="43"/>
      <c r="AE13"/>
      <c r="AF13" s="56"/>
      <c r="AG13" s="1"/>
      <c r="AH13" s="5"/>
      <c r="AI13"/>
      <c r="AJ13"/>
      <c r="AK13"/>
    </row>
    <row r="14" spans="1:48">
      <c r="A14" s="43"/>
      <c r="B14" s="51">
        <f>+'Ark1'!C392</f>
        <v>2024</v>
      </c>
      <c r="C14" s="51">
        <f>+'Ark1'!L392</f>
        <v>4</v>
      </c>
      <c r="D14" s="62" t="str">
        <f>VLOOKUP(C14,RNR!$O$12:$P$27,2)</f>
        <v>O-</v>
      </c>
      <c r="E14" s="470">
        <f>+'Ark1'!Q392</f>
        <v>4606</v>
      </c>
      <c r="F14" s="471">
        <f>+'Ark1'!R392</f>
        <v>9763</v>
      </c>
      <c r="G14" s="521">
        <f t="shared" si="0"/>
        <v>-758</v>
      </c>
      <c r="H14" s="69">
        <f>+'Ark1'!AE392</f>
        <v>21.577598019714447</v>
      </c>
      <c r="I14" s="69">
        <f t="shared" si="1"/>
        <v>0.75465537632291912</v>
      </c>
      <c r="J14" s="69">
        <f>+'Ark1'!AF392</f>
        <v>22.069306091277401</v>
      </c>
      <c r="K14" s="65"/>
      <c r="L14" s="507">
        <f>+IF(F14=0,"",'Ark1'!AR392)</f>
        <v>215.41942820012997</v>
      </c>
      <c r="M14" s="508">
        <f>+IF(F14=0,"",'Ark1'!AS392)</f>
        <v>27.043144224792393</v>
      </c>
      <c r="N14" s="43"/>
      <c r="O14" s="357">
        <f>+IF(F14=0,"",'Ark1'!T392)</f>
        <v>7.9533954727030638</v>
      </c>
      <c r="P14" s="57">
        <f t="shared" si="2"/>
        <v>-7.1412055098474703E-2</v>
      </c>
      <c r="Q14" s="305">
        <f>+'Ark1'!U392</f>
        <v>271.34805899825921</v>
      </c>
      <c r="R14" s="242">
        <f t="shared" si="3"/>
        <v>1.563903499732703</v>
      </c>
      <c r="S14" s="76">
        <f>+'Ark1'!W392</f>
        <v>84.67684113489706</v>
      </c>
      <c r="T14" s="242">
        <f t="shared" si="4"/>
        <v>-1.2845693774116569</v>
      </c>
      <c r="U14" s="76">
        <f>+'Ark1'!X392</f>
        <v>1.5056847280549004</v>
      </c>
      <c r="V14" s="471">
        <f>+'Ark1'!AG392</f>
        <v>1067.5581546458739</v>
      </c>
      <c r="W14" s="76">
        <f>+'Ark1'!AH392</f>
        <v>94.540612516644444</v>
      </c>
      <c r="X14" s="305">
        <f>+'Ark1'!AI392</f>
        <v>19.297347126907713</v>
      </c>
      <c r="Y14" s="76">
        <f>+'Ark1'!Y392</f>
        <v>39.375011626450778</v>
      </c>
      <c r="Z14" s="66">
        <f>+'Ark1'!AA392</f>
        <v>1.6727505282079493</v>
      </c>
      <c r="AA14" s="87"/>
      <c r="AB14" s="305">
        <f t="shared" si="5"/>
        <v>254.17637232912122</v>
      </c>
      <c r="AC14" s="76">
        <f t="shared" si="6"/>
        <v>2.1196265740338687</v>
      </c>
      <c r="AD14" s="43"/>
      <c r="AE14"/>
      <c r="AF14" s="56"/>
      <c r="AG14" s="1"/>
      <c r="AH14" s="5"/>
      <c r="AI14"/>
      <c r="AJ14" s="2"/>
      <c r="AK14" s="2"/>
      <c r="AL14" s="2"/>
    </row>
    <row r="15" spans="1:48">
      <c r="A15" s="43"/>
      <c r="B15" s="51">
        <f>+'Ark1'!C393</f>
        <v>2024</v>
      </c>
      <c r="C15" s="51">
        <f>+'Ark1'!L393</f>
        <v>5</v>
      </c>
      <c r="D15" s="62" t="str">
        <f>VLOOKUP(C15,RNR!$O$12:$P$27,2)</f>
        <v>O</v>
      </c>
      <c r="E15" s="470">
        <f>+'Ark1'!Q393</f>
        <v>3622</v>
      </c>
      <c r="F15" s="471">
        <f>+'Ark1'!R393</f>
        <v>6463</v>
      </c>
      <c r="G15" s="521">
        <f t="shared" si="0"/>
        <v>-261</v>
      </c>
      <c r="H15" s="69">
        <f>+'Ark1'!AE393</f>
        <v>14.28413561419794</v>
      </c>
      <c r="I15" s="69">
        <f t="shared" si="1"/>
        <v>0.97613577253225969</v>
      </c>
      <c r="J15" s="69">
        <f>+'Ark1'!AF393</f>
        <v>15.620144977728964</v>
      </c>
      <c r="K15" s="65"/>
      <c r="L15" s="507">
        <f>+IF(F15=0,"",'Ark1'!AR393)</f>
        <v>213.34642857142859</v>
      </c>
      <c r="M15" s="508">
        <f>+IF(F15=0,"",'Ark1'!AS393)</f>
        <v>29.764182751619721</v>
      </c>
      <c r="N15" s="43"/>
      <c r="O15" s="357">
        <f>+IF(F15=0,"",'Ark1'!T393)</f>
        <v>8.6334519572953763</v>
      </c>
      <c r="P15" s="57">
        <f t="shared" si="2"/>
        <v>-0.10717861974209875</v>
      </c>
      <c r="Q15" s="305">
        <f>+'Ark1'!U393</f>
        <v>290.11637010676174</v>
      </c>
      <c r="R15" s="242">
        <f t="shared" si="3"/>
        <v>0.51668242086094551</v>
      </c>
      <c r="S15" s="76">
        <f>+'Ark1'!W393</f>
        <v>83.320439424415923</v>
      </c>
      <c r="T15" s="242">
        <f t="shared" si="4"/>
        <v>-1.881821134775052</v>
      </c>
      <c r="U15" s="76">
        <f>+'Ark1'!X393</f>
        <v>7.6280365155500496</v>
      </c>
      <c r="V15" s="471">
        <f>+'Ark1'!AG393</f>
        <v>1029.0530844155844</v>
      </c>
      <c r="W15" s="76">
        <f>+'Ark1'!AH393</f>
        <v>95.249883954819708</v>
      </c>
      <c r="X15" s="305">
        <f>+'Ark1'!AI393</f>
        <v>39.006653257001389</v>
      </c>
      <c r="Y15" s="76">
        <f>+'Ark1'!Y393</f>
        <v>44.106885718586561</v>
      </c>
      <c r="Z15" s="66">
        <f>+'Ark1'!AA393</f>
        <v>2.1297334966248536</v>
      </c>
      <c r="AA15" s="87"/>
      <c r="AB15" s="305">
        <f t="shared" si="5"/>
        <v>281.92556292810048</v>
      </c>
      <c r="AC15" s="76">
        <f t="shared" si="6"/>
        <v>1.7843732744340144</v>
      </c>
      <c r="AD15" s="43"/>
      <c r="AE15"/>
      <c r="AF15" s="56"/>
      <c r="AG15" s="13"/>
      <c r="AH15" s="5"/>
      <c r="AI15"/>
      <c r="AJ15" s="2"/>
      <c r="AK15" s="2"/>
      <c r="AL15" s="4"/>
      <c r="AM15" s="4"/>
      <c r="AN15" s="4"/>
    </row>
    <row r="16" spans="1:48">
      <c r="A16" s="43"/>
      <c r="B16" s="51">
        <f>+'Ark1'!C394</f>
        <v>2024</v>
      </c>
      <c r="C16" s="51">
        <f>+'Ark1'!L394</f>
        <v>6</v>
      </c>
      <c r="D16" s="62" t="str">
        <f>VLOOKUP(C16,RNR!$O$12:$P$27,2)</f>
        <v>O+</v>
      </c>
      <c r="E16" s="470">
        <f>+'Ark1'!Q394</f>
        <v>2333</v>
      </c>
      <c r="F16" s="471">
        <f>+'Ark1'!R394</f>
        <v>3820</v>
      </c>
      <c r="G16" s="521">
        <f t="shared" si="0"/>
        <v>-160</v>
      </c>
      <c r="H16" s="69">
        <f>+'Ark1'!AE394</f>
        <v>8.4427352694160813</v>
      </c>
      <c r="I16" s="69">
        <f t="shared" si="1"/>
        <v>0.56560270400421597</v>
      </c>
      <c r="J16" s="69">
        <f>+'Ark1'!AF394</f>
        <v>9.941217880268324</v>
      </c>
      <c r="K16" s="65"/>
      <c r="L16" s="507">
        <f>+IF(F16=0,"",'Ark1'!AR394)</f>
        <v>212.61665747380033</v>
      </c>
      <c r="M16" s="508">
        <f>+IF(F16=0,"",'Ark1'!AS394)</f>
        <v>32.392164849931078</v>
      </c>
      <c r="N16" s="43"/>
      <c r="O16" s="357">
        <f>+IF(F16=0,"",'Ark1'!T394)</f>
        <v>9.1141361256544489</v>
      </c>
      <c r="P16" s="57">
        <f t="shared" si="2"/>
        <v>1.815622615696455E-2</v>
      </c>
      <c r="Q16" s="305">
        <f>+'Ark1'!U394</f>
        <v>312.39031413612554</v>
      </c>
      <c r="R16" s="242">
        <f t="shared" si="3"/>
        <v>2.9602638848696188</v>
      </c>
      <c r="S16" s="76">
        <f>+'Ark1'!W394</f>
        <v>83.821989528795811</v>
      </c>
      <c r="T16" s="242">
        <f t="shared" si="4"/>
        <v>-0.12273408929463869</v>
      </c>
      <c r="U16" s="76">
        <f>+'Ark1'!X394</f>
        <v>19.712041884816752</v>
      </c>
      <c r="V16" s="471">
        <f>+'Ark1'!AG394</f>
        <v>1018.6028681742968</v>
      </c>
      <c r="W16" s="76">
        <f>+'Ark1'!AH394</f>
        <v>94.842931937172779</v>
      </c>
      <c r="X16" s="305">
        <f>+'Ark1'!AI394</f>
        <v>59.973821989528808</v>
      </c>
      <c r="Y16" s="76">
        <f>+'Ark1'!Y394</f>
        <v>45.167189423571472</v>
      </c>
      <c r="Z16" s="66">
        <f>+'Ark1'!AA394</f>
        <v>2.437288675184341</v>
      </c>
      <c r="AA16" s="87"/>
      <c r="AB16" s="305">
        <f t="shared" si="5"/>
        <v>306.68509180230518</v>
      </c>
      <c r="AC16" s="76">
        <f t="shared" si="6"/>
        <v>1.63737676810973</v>
      </c>
      <c r="AD16" s="43"/>
      <c r="AE16"/>
      <c r="AF16" s="56"/>
      <c r="AG16" s="1"/>
      <c r="AH16" s="5"/>
      <c r="AI16"/>
      <c r="AJ16"/>
      <c r="AK16"/>
    </row>
    <row r="17" spans="1:40">
      <c r="A17" s="43"/>
      <c r="B17" s="51">
        <f>+'Ark1'!C395</f>
        <v>2024</v>
      </c>
      <c r="C17" s="51">
        <f>+'Ark1'!L395</f>
        <v>7</v>
      </c>
      <c r="D17" s="62" t="str">
        <f>VLOOKUP(C17,RNR!$O$12:$P$27,2)</f>
        <v>R-</v>
      </c>
      <c r="E17" s="470">
        <f>+'Ark1'!Q395</f>
        <v>1309</v>
      </c>
      <c r="F17" s="471">
        <f>+'Ark1'!R395</f>
        <v>2172</v>
      </c>
      <c r="G17" s="521">
        <f t="shared" si="0"/>
        <v>-53</v>
      </c>
      <c r="H17" s="69">
        <f>+'Ark1'!AE395</f>
        <v>4.8004243469035934</v>
      </c>
      <c r="I17" s="69">
        <f t="shared" si="1"/>
        <v>0.39675099061178454</v>
      </c>
      <c r="J17" s="69">
        <f>+'Ark1'!AF395</f>
        <v>5.9919694407253274</v>
      </c>
      <c r="K17" s="65"/>
      <c r="L17" s="507">
        <f>+IF(F17=0,"",'Ark1'!AR395)</f>
        <v>211.22503653190452</v>
      </c>
      <c r="M17" s="508">
        <f>+IF(F17=0,"",'Ark1'!AS395)</f>
        <v>35.036440069810631</v>
      </c>
      <c r="N17" s="43"/>
      <c r="O17" s="357">
        <f>+IF(F17=0,"",'Ark1'!T395)</f>
        <v>9.3595764272559876</v>
      </c>
      <c r="P17" s="57">
        <f t="shared" si="2"/>
        <v>-5.570447162041603E-2</v>
      </c>
      <c r="Q17" s="305">
        <f>+'Ark1'!U395</f>
        <v>331.15483425414328</v>
      </c>
      <c r="R17" s="242">
        <f t="shared" si="3"/>
        <v>-0.77559271214971659</v>
      </c>
      <c r="S17" s="76">
        <f>+'Ark1'!W395</f>
        <v>87.246777163904255</v>
      </c>
      <c r="T17" s="242">
        <f t="shared" si="4"/>
        <v>-0.5734475551968643</v>
      </c>
      <c r="U17" s="76">
        <f>+'Ark1'!X395</f>
        <v>33.011049723756919</v>
      </c>
      <c r="V17" s="471">
        <f>+'Ark1'!AG395</f>
        <v>1018.97564539698</v>
      </c>
      <c r="W17" s="76">
        <f>+'Ark1'!AH395</f>
        <v>94.521178637200705</v>
      </c>
      <c r="X17" s="305">
        <f>+'Ark1'!AI395</f>
        <v>81.86003683241249</v>
      </c>
      <c r="Y17" s="76">
        <f>+'Ark1'!Y395</f>
        <v>46.051577694165346</v>
      </c>
      <c r="Z17" s="66">
        <f>+'Ark1'!AA395</f>
        <v>2.5242991123144329</v>
      </c>
      <c r="AA17" s="87"/>
      <c r="AB17" s="305">
        <f t="shared" si="5"/>
        <v>324.9879776323109</v>
      </c>
      <c r="AC17" s="76">
        <f t="shared" si="6"/>
        <v>1.6592818945760122</v>
      </c>
      <c r="AD17" s="43"/>
      <c r="AE17"/>
      <c r="AF17" s="56"/>
      <c r="AG17" s="1"/>
      <c r="AH17" s="5"/>
      <c r="AI17"/>
      <c r="AJ17"/>
      <c r="AK17"/>
    </row>
    <row r="18" spans="1:40">
      <c r="A18" s="43"/>
      <c r="B18" s="51">
        <f>+'Ark1'!C396</f>
        <v>2024</v>
      </c>
      <c r="C18" s="51">
        <f>+'Ark1'!L396</f>
        <v>8</v>
      </c>
      <c r="D18" s="62" t="str">
        <f>VLOOKUP(C18,RNR!$O$12:$P$27,2)</f>
        <v>R</v>
      </c>
      <c r="E18" s="470">
        <f>+'Ark1'!Q396</f>
        <v>614</v>
      </c>
      <c r="F18" s="471">
        <f>+'Ark1'!R396</f>
        <v>959</v>
      </c>
      <c r="G18" s="521">
        <f t="shared" si="0"/>
        <v>-112</v>
      </c>
      <c r="H18" s="69">
        <f>+'Ark1'!AE396</f>
        <v>2.1195243778455555</v>
      </c>
      <c r="I18" s="69">
        <f t="shared" si="1"/>
        <v>-1.7637028411954248E-4</v>
      </c>
      <c r="J18" s="69">
        <f>+'Ark1'!AF396</f>
        <v>2.8447330987295678</v>
      </c>
      <c r="K18" s="65"/>
      <c r="L18" s="507">
        <f>+IF(F18=0,"",'Ark1'!AR396)</f>
        <v>210.62841530054641</v>
      </c>
      <c r="M18" s="508">
        <f>+IF(F18=0,"",'Ark1'!AS396)</f>
        <v>38.014966451922206</v>
      </c>
      <c r="N18" s="43"/>
      <c r="O18" s="357">
        <f>+IF(F18=0,"",'Ark1'!T396)</f>
        <v>10.062565172054223</v>
      </c>
      <c r="P18" s="57">
        <f t="shared" si="2"/>
        <v>-6.5291323341991614E-3</v>
      </c>
      <c r="Q18" s="305">
        <f>+'Ark1'!U396</f>
        <v>356.07726798748678</v>
      </c>
      <c r="R18" s="242">
        <f t="shared" si="3"/>
        <v>0.93375724985855868</v>
      </c>
      <c r="S18" s="76">
        <f>+'Ark1'!W396</f>
        <v>93.74348279457773</v>
      </c>
      <c r="T18" s="242">
        <f t="shared" si="4"/>
        <v>-2.0548365331533489</v>
      </c>
      <c r="U18" s="76">
        <f>+'Ark1'!X396</f>
        <v>53.388946819603746</v>
      </c>
      <c r="V18" s="471">
        <f>+'Ark1'!AG396</f>
        <v>1015.0699453551914</v>
      </c>
      <c r="W18" s="76">
        <f>+'Ark1'!AH396</f>
        <v>95.411887382690324</v>
      </c>
      <c r="X18" s="305">
        <f>+'Ark1'!AI396</f>
        <v>90.406673618352414</v>
      </c>
      <c r="Y18" s="76">
        <f>+'Ark1'!Y396</f>
        <v>48.002923577569689</v>
      </c>
      <c r="Z18" s="66">
        <f>+'Ark1'!AA396</f>
        <v>2.4405861980840098</v>
      </c>
      <c r="AA18" s="87"/>
      <c r="AB18" s="305">
        <f t="shared" si="5"/>
        <v>350.79086876411151</v>
      </c>
      <c r="AC18" s="76">
        <f t="shared" si="6"/>
        <v>1.5618892508143323</v>
      </c>
      <c r="AD18" s="43"/>
      <c r="AE18"/>
      <c r="AF18" s="56"/>
      <c r="AG18" s="1"/>
      <c r="AH18" s="5"/>
      <c r="AI18"/>
      <c r="AJ18" s="2"/>
      <c r="AK18" s="2"/>
      <c r="AL18" s="2"/>
    </row>
    <row r="19" spans="1:40">
      <c r="A19" s="43"/>
      <c r="B19" s="51">
        <f>+'Ark1'!C397</f>
        <v>2024</v>
      </c>
      <c r="C19" s="51">
        <f>+'Ark1'!L397</f>
        <v>9</v>
      </c>
      <c r="D19" s="62" t="str">
        <f>VLOOKUP(C19,RNR!$O$12:$P$27,2)</f>
        <v>R+</v>
      </c>
      <c r="E19" s="470">
        <f>+'Ark1'!Q397</f>
        <v>219</v>
      </c>
      <c r="F19" s="471">
        <f>+'Ark1'!R397</f>
        <v>316</v>
      </c>
      <c r="G19" s="521">
        <f t="shared" si="0"/>
        <v>-19</v>
      </c>
      <c r="H19" s="69">
        <f>+'Ark1'!AE397</f>
        <v>0.69840427883127787</v>
      </c>
      <c r="I19" s="69">
        <f t="shared" si="1"/>
        <v>3.5379301591836998E-2</v>
      </c>
      <c r="J19" s="69">
        <f>+'Ark1'!AF397</f>
        <v>1.007235890641379</v>
      </c>
      <c r="K19" s="65"/>
      <c r="L19" s="507">
        <f>+IF(F19=0,"",'Ark1'!AR397)</f>
        <v>210.04966887417223</v>
      </c>
      <c r="M19" s="508">
        <f>+IF(F19=0,"",'Ark1'!AS397)</f>
        <v>41.214056392768207</v>
      </c>
      <c r="N19" s="43"/>
      <c r="O19" s="357">
        <f>+IF(F19=0,"",'Ark1'!T397)</f>
        <v>10.68354430379747</v>
      </c>
      <c r="P19" s="57">
        <f t="shared" si="2"/>
        <v>-2.9888532023427672E-2</v>
      </c>
      <c r="Q19" s="305">
        <f>+'Ark1'!U397</f>
        <v>382.61803797468377</v>
      </c>
      <c r="R19" s="242">
        <f t="shared" si="3"/>
        <v>0.74609767617602074</v>
      </c>
      <c r="S19" s="76">
        <f>+'Ark1'!W397</f>
        <v>97.468354430379762</v>
      </c>
      <c r="T19" s="242">
        <f t="shared" si="4"/>
        <v>-0.14358586812772955</v>
      </c>
      <c r="U19" s="76">
        <f>+'Ark1'!X397</f>
        <v>74.367088607594951</v>
      </c>
      <c r="V19" s="471">
        <f>+'Ark1'!AG397</f>
        <v>1014.8708609271524</v>
      </c>
      <c r="W19" s="76">
        <f>+'Ark1'!AH397</f>
        <v>94.936708860759524</v>
      </c>
      <c r="X19" s="305">
        <f>+'Ark1'!AI397</f>
        <v>93.03797468354432</v>
      </c>
      <c r="Y19" s="76">
        <f>+'Ark1'!Y397</f>
        <v>46.656762679650633</v>
      </c>
      <c r="Z19" s="66">
        <f>+'Ark1'!AA397</f>
        <v>2.3869068156866433</v>
      </c>
      <c r="AA19" s="87"/>
      <c r="AB19" s="305">
        <f t="shared" si="5"/>
        <v>377.01155162257453</v>
      </c>
      <c r="AC19" s="76">
        <f t="shared" si="6"/>
        <v>1.4429223744292237</v>
      </c>
      <c r="AD19" s="43"/>
      <c r="AE19"/>
      <c r="AF19" s="56"/>
      <c r="AG19" s="1"/>
      <c r="AH19" s="5"/>
      <c r="AI19"/>
      <c r="AJ19" s="2"/>
      <c r="AK19" s="2"/>
      <c r="AL19" s="2"/>
    </row>
    <row r="20" spans="1:40">
      <c r="A20" s="43"/>
      <c r="B20" s="51">
        <f>+'Ark1'!C398</f>
        <v>2024</v>
      </c>
      <c r="C20" s="51">
        <f>+'Ark1'!L398</f>
        <v>10</v>
      </c>
      <c r="D20" s="62" t="str">
        <f>VLOOKUP(C20,RNR!$O$12:$P$27,2)</f>
        <v>U-</v>
      </c>
      <c r="E20" s="470">
        <f>+'Ark1'!Q398</f>
        <v>39</v>
      </c>
      <c r="F20" s="471">
        <f>+'Ark1'!R398</f>
        <v>53</v>
      </c>
      <c r="G20" s="521">
        <f t="shared" si="0"/>
        <v>-6</v>
      </c>
      <c r="H20" s="69">
        <f>+'Ark1'!AE398</f>
        <v>0.11713742651284095</v>
      </c>
      <c r="I20" s="69">
        <f t="shared" si="1"/>
        <v>3.6586335723792773E-4</v>
      </c>
      <c r="J20" s="69">
        <f>+'Ark1'!AF398</f>
        <v>0.18058924040613436</v>
      </c>
      <c r="K20" s="65"/>
      <c r="L20" s="507">
        <f>+IF(F20=0,"",'Ark1'!AR398)</f>
        <v>209.10869565217391</v>
      </c>
      <c r="M20" s="508">
        <f>+IF(F20=0,"",'Ark1'!AS398)</f>
        <v>45.020302457227224</v>
      </c>
      <c r="N20" s="43"/>
      <c r="O20" s="357">
        <f>+IF(F20=0,"",'Ark1'!T398)</f>
        <v>12.056603773584902</v>
      </c>
      <c r="P20" s="57">
        <f t="shared" si="2"/>
        <v>0.66677326511032398</v>
      </c>
      <c r="Q20" s="305">
        <f>+'Ark1'!U398</f>
        <v>409.01320754716994</v>
      </c>
      <c r="R20" s="242">
        <f t="shared" si="3"/>
        <v>-9.5969619443556553</v>
      </c>
      <c r="S20" s="76">
        <f>+'Ark1'!W398</f>
        <v>100</v>
      </c>
      <c r="T20" s="242">
        <f t="shared" si="4"/>
        <v>0</v>
      </c>
      <c r="U20" s="76">
        <f>+'Ark1'!X398</f>
        <v>84.905660377358444</v>
      </c>
      <c r="V20" s="471">
        <f>+'Ark1'!AG398</f>
        <v>1067.0217391304348</v>
      </c>
      <c r="W20" s="76">
        <f>+'Ark1'!AH398</f>
        <v>86.792452830188694</v>
      </c>
      <c r="X20" s="305">
        <f>+'Ark1'!AI398</f>
        <v>84.905660377358444</v>
      </c>
      <c r="Y20" s="76">
        <f>+'Ark1'!Y398</f>
        <v>54.799710912802624</v>
      </c>
      <c r="Z20" s="66">
        <f>+'Ark1'!AA398</f>
        <v>2.4294971475954545</v>
      </c>
      <c r="AA20" s="87"/>
      <c r="AB20" s="305">
        <f t="shared" si="5"/>
        <v>383.32228158771505</v>
      </c>
      <c r="AC20" s="76">
        <f t="shared" si="6"/>
        <v>1.358974358974359</v>
      </c>
      <c r="AD20" s="43"/>
      <c r="AE20"/>
      <c r="AF20" s="56"/>
      <c r="AG20" s="1"/>
      <c r="AH20" s="5"/>
      <c r="AI20"/>
      <c r="AJ20" s="2"/>
      <c r="AK20" s="2"/>
      <c r="AL20" s="2"/>
    </row>
    <row r="21" spans="1:40">
      <c r="A21" s="43"/>
      <c r="B21" s="51">
        <f>+'Ark1'!C399</f>
        <v>2024</v>
      </c>
      <c r="C21" s="51">
        <f>+'Ark1'!L399</f>
        <v>11</v>
      </c>
      <c r="D21" s="62" t="str">
        <f>VLOOKUP(C21,RNR!$O$12:$P$27,2)</f>
        <v>U</v>
      </c>
      <c r="E21" s="470">
        <f>+'Ark1'!Q399</f>
        <v>6</v>
      </c>
      <c r="F21" s="471">
        <f>+'Ark1'!R399</f>
        <v>8</v>
      </c>
      <c r="G21" s="521">
        <f t="shared" si="0"/>
        <v>0</v>
      </c>
      <c r="H21" s="69">
        <f>+'Ark1'!AE399</f>
        <v>1.7681120983070332E-2</v>
      </c>
      <c r="I21" s="69">
        <f t="shared" si="1"/>
        <v>1.8476886907851722E-3</v>
      </c>
      <c r="J21" s="69">
        <f>+'Ark1'!AF399</f>
        <v>2.7905997292723351E-2</v>
      </c>
      <c r="K21" s="65"/>
      <c r="L21" s="507">
        <f>+IF(F21=0,"",'Ark1'!AR399)</f>
        <v>204.28571428571425</v>
      </c>
      <c r="M21" s="508">
        <f>+IF(F21=0,"",'Ark1'!AS399)</f>
        <v>49.168959908902927</v>
      </c>
      <c r="N21" s="43"/>
      <c r="O21" s="357">
        <f>+IF(F21=0,"",'Ark1'!T399)</f>
        <v>12.875</v>
      </c>
      <c r="P21" s="57">
        <f t="shared" si="2"/>
        <v>1.125</v>
      </c>
      <c r="Q21" s="305">
        <f>+'Ark1'!U399</f>
        <v>418.72500000000002</v>
      </c>
      <c r="R21" s="242">
        <f t="shared" si="3"/>
        <v>-64.649999999999977</v>
      </c>
      <c r="S21" s="76">
        <f>+'Ark1'!W399</f>
        <v>100</v>
      </c>
      <c r="T21" s="242">
        <f t="shared" si="4"/>
        <v>12.5</v>
      </c>
      <c r="U21" s="76">
        <f>+'Ark1'!X399</f>
        <v>100</v>
      </c>
      <c r="V21" s="471">
        <f>+'Ark1'!AG399</f>
        <v>1211.4285714285711</v>
      </c>
      <c r="W21" s="76">
        <f>+'Ark1'!AH399</f>
        <v>87.5</v>
      </c>
      <c r="X21" s="305">
        <f>+'Ark1'!AI399</f>
        <v>87.5</v>
      </c>
      <c r="Y21" s="76">
        <f>+'Ark1'!Y399</f>
        <v>51.635132177617642</v>
      </c>
      <c r="Z21" s="66">
        <f>+'Ark1'!AA399</f>
        <v>2.2043990110685501</v>
      </c>
      <c r="AA21" s="87"/>
      <c r="AB21" s="305">
        <f t="shared" si="5"/>
        <v>345.64563679245293</v>
      </c>
      <c r="AC21" s="76">
        <f t="shared" si="6"/>
        <v>1.3333333333333333</v>
      </c>
      <c r="AD21" s="43"/>
      <c r="AE21"/>
      <c r="AF21" s="56"/>
      <c r="AG21" s="1"/>
      <c r="AH21" s="5"/>
      <c r="AI21"/>
      <c r="AJ21" s="2"/>
      <c r="AK21" s="2"/>
      <c r="AL21" s="2"/>
    </row>
    <row r="22" spans="1:40">
      <c r="A22" s="43"/>
      <c r="B22" s="51">
        <f>+'Ark1'!C400</f>
        <v>2024</v>
      </c>
      <c r="C22" s="51">
        <f>+'Ark1'!L400</f>
        <v>12</v>
      </c>
      <c r="D22" s="62" t="str">
        <f>VLOOKUP(C22,RNR!$O$12:$P$27,2)</f>
        <v>U+</v>
      </c>
      <c r="E22" s="470">
        <f>+'Ark1'!Q400</f>
        <v>2</v>
      </c>
      <c r="F22" s="471">
        <f>+'Ark1'!R400</f>
        <v>2</v>
      </c>
      <c r="G22" s="521">
        <f t="shared" si="0"/>
        <v>-1</v>
      </c>
      <c r="H22" s="69">
        <f>+'Ark1'!AE400</f>
        <v>4.420280245767582E-3</v>
      </c>
      <c r="I22" s="57">
        <f t="shared" si="1"/>
        <v>-1.5172568638393532E-3</v>
      </c>
      <c r="J22" s="69">
        <f>+'Ark1'!AF400</f>
        <v>9.2211918333379526E-3</v>
      </c>
      <c r="K22" s="65"/>
      <c r="L22" s="507">
        <f>+IF(F22=0,"",'Ark1'!AR400)</f>
        <v>225</v>
      </c>
      <c r="M22" s="508">
        <f>+IF(F22=0,"",'Ark1'!AS400)</f>
        <v>48.833238885724256</v>
      </c>
      <c r="N22" s="43"/>
      <c r="O22" s="357">
        <f>+IF(F22=0,"",'Ark1'!T400)</f>
        <v>15</v>
      </c>
      <c r="P22" s="57">
        <f t="shared" si="2"/>
        <v>1.3333333333333375</v>
      </c>
      <c r="Q22" s="305">
        <f>+'Ark1'!U400</f>
        <v>553.45000000000005</v>
      </c>
      <c r="R22" s="242">
        <f t="shared" si="3"/>
        <v>52.683333333333223</v>
      </c>
      <c r="S22" s="76">
        <f>+'Ark1'!W400</f>
        <v>100</v>
      </c>
      <c r="T22" s="242">
        <f t="shared" si="4"/>
        <v>0</v>
      </c>
      <c r="U22" s="76">
        <f>+'Ark1'!X400</f>
        <v>100</v>
      </c>
      <c r="V22" s="471">
        <f>+'Ark1'!AG400</f>
        <v>1415</v>
      </c>
      <c r="W22" s="76">
        <f>+'Ark1'!AH400</f>
        <v>100</v>
      </c>
      <c r="X22" s="305">
        <f>+'Ark1'!AI400</f>
        <v>100</v>
      </c>
      <c r="Y22" s="76">
        <f>+'Ark1'!Y400</f>
        <v>21.85000000000101</v>
      </c>
      <c r="Z22" s="66">
        <f>+'Ark1'!AA400</f>
        <v>0</v>
      </c>
      <c r="AA22" s="87"/>
      <c r="AB22" s="305">
        <f t="shared" si="5"/>
        <v>391.13074204946997</v>
      </c>
      <c r="AC22" s="76">
        <f t="shared" si="6"/>
        <v>1</v>
      </c>
      <c r="AD22" s="43"/>
      <c r="AE22"/>
      <c r="AF22" s="56"/>
      <c r="AG22" s="13"/>
      <c r="AH22" s="5"/>
      <c r="AI22"/>
      <c r="AJ22" s="2"/>
      <c r="AK22" s="2"/>
      <c r="AL22" s="4"/>
      <c r="AM22" s="4"/>
      <c r="AN22" s="4"/>
    </row>
    <row r="23" spans="1:40">
      <c r="A23" s="43"/>
      <c r="B23" s="51">
        <f>+'Ark1'!C401</f>
        <v>2024</v>
      </c>
      <c r="C23" s="51">
        <f>+'Ark1'!L401</f>
        <v>13</v>
      </c>
      <c r="D23" s="62" t="str">
        <f>VLOOKUP(C23,RNR!$O$12:$P$27,2)</f>
        <v>E-</v>
      </c>
      <c r="E23" s="470">
        <f>+'Ark1'!Q401</f>
        <v>0</v>
      </c>
      <c r="F23" s="471">
        <f>+'Ark1'!R401</f>
        <v>0</v>
      </c>
      <c r="G23" s="521">
        <f t="shared" si="0"/>
        <v>0</v>
      </c>
      <c r="H23" s="69">
        <f>+'Ark1'!AE401</f>
        <v>0</v>
      </c>
      <c r="I23" s="407">
        <f t="shared" si="1"/>
        <v>0</v>
      </c>
      <c r="J23" s="69">
        <f>+'Ark1'!AF401</f>
        <v>0</v>
      </c>
      <c r="K23" s="65"/>
      <c r="L23" s="507" t="str">
        <f>+IF(F23=0,"",'Ark1'!AR401)</f>
        <v/>
      </c>
      <c r="M23" s="508" t="str">
        <f>+IF(F23=0,"",'Ark1'!AS401)</f>
        <v/>
      </c>
      <c r="N23" s="43"/>
      <c r="O23" s="357" t="str">
        <f>+IF(F23=0,"",'Ark1'!T401)</f>
        <v/>
      </c>
      <c r="P23" s="57" t="str">
        <f t="shared" si="2"/>
        <v/>
      </c>
      <c r="Q23" s="305">
        <f>+'Ark1'!U401</f>
        <v>0</v>
      </c>
      <c r="R23" s="242">
        <f t="shared" si="3"/>
        <v>0</v>
      </c>
      <c r="S23" s="76">
        <f>+'Ark1'!W401</f>
        <v>0</v>
      </c>
      <c r="T23" s="242">
        <f t="shared" si="4"/>
        <v>0</v>
      </c>
      <c r="U23" s="76">
        <f>+'Ark1'!X401</f>
        <v>0</v>
      </c>
      <c r="V23" s="471">
        <f>+'Ark1'!AG401</f>
        <v>0</v>
      </c>
      <c r="W23" s="76">
        <f>+'Ark1'!AH401</f>
        <v>0</v>
      </c>
      <c r="X23" s="305">
        <f>+'Ark1'!AI401</f>
        <v>0</v>
      </c>
      <c r="Y23" s="76">
        <f>+'Ark1'!Y401</f>
        <v>0</v>
      </c>
      <c r="Z23" s="66">
        <f>+'Ark1'!AA401</f>
        <v>0</v>
      </c>
      <c r="AA23" s="87"/>
      <c r="AB23" s="305" t="str">
        <f t="shared" si="5"/>
        <v/>
      </c>
      <c r="AC23" s="76" t="str">
        <f t="shared" si="6"/>
        <v/>
      </c>
      <c r="AD23" s="43"/>
      <c r="AE23"/>
      <c r="AF23" s="56"/>
      <c r="AG23" s="13"/>
      <c r="AH23" s="5"/>
      <c r="AI23"/>
      <c r="AJ23" s="1"/>
      <c r="AK23" s="1"/>
      <c r="AL23" s="11"/>
      <c r="AM23" s="11"/>
      <c r="AN23" s="11"/>
    </row>
    <row r="24" spans="1:40">
      <c r="A24" s="43"/>
      <c r="B24" s="51">
        <f>+'Ark1'!C402</f>
        <v>2024</v>
      </c>
      <c r="C24" s="51">
        <f>+'Ark1'!L402</f>
        <v>14</v>
      </c>
      <c r="D24" s="62" t="str">
        <f>VLOOKUP(C24,RNR!$O$12:$P$27,2)</f>
        <v>E</v>
      </c>
      <c r="E24" s="470">
        <f>+'Ark1'!Q402</f>
        <v>0</v>
      </c>
      <c r="F24" s="471">
        <f>+'Ark1'!R402</f>
        <v>0</v>
      </c>
      <c r="G24" s="521">
        <f t="shared" si="0"/>
        <v>0</v>
      </c>
      <c r="H24" s="69">
        <f>+'Ark1'!AE402</f>
        <v>0</v>
      </c>
      <c r="I24" s="407">
        <f t="shared" si="1"/>
        <v>0</v>
      </c>
      <c r="J24" s="69">
        <f>+'Ark1'!AF402</f>
        <v>0</v>
      </c>
      <c r="K24" s="65"/>
      <c r="L24" s="507" t="str">
        <f>+IF(F24=0,"",'Ark1'!AR402)</f>
        <v/>
      </c>
      <c r="M24" s="508" t="str">
        <f>+IF(F24=0,"",'Ark1'!AS402)</f>
        <v/>
      </c>
      <c r="N24" s="43"/>
      <c r="O24" s="357" t="str">
        <f>+IF(F24=0,"",'Ark1'!T402)</f>
        <v/>
      </c>
      <c r="P24" s="57" t="str">
        <f t="shared" si="2"/>
        <v/>
      </c>
      <c r="Q24" s="305">
        <f>+'Ark1'!U402</f>
        <v>0</v>
      </c>
      <c r="R24" s="242">
        <f t="shared" si="3"/>
        <v>0</v>
      </c>
      <c r="S24" s="76">
        <f>+'Ark1'!W402</f>
        <v>0</v>
      </c>
      <c r="T24" s="242">
        <f t="shared" si="4"/>
        <v>0</v>
      </c>
      <c r="U24" s="76">
        <f>+'Ark1'!X402</f>
        <v>0</v>
      </c>
      <c r="V24" s="471">
        <f>+'Ark1'!AG402</f>
        <v>0</v>
      </c>
      <c r="W24" s="76">
        <f>+'Ark1'!AH402</f>
        <v>0</v>
      </c>
      <c r="X24" s="305">
        <f>+'Ark1'!AI402</f>
        <v>0</v>
      </c>
      <c r="Y24" s="76">
        <f>+'Ark1'!Y402</f>
        <v>0</v>
      </c>
      <c r="Z24" s="66">
        <f>+'Ark1'!AA402</f>
        <v>0</v>
      </c>
      <c r="AA24" s="87"/>
      <c r="AB24" s="305" t="str">
        <f t="shared" si="5"/>
        <v/>
      </c>
      <c r="AC24" s="76" t="str">
        <f t="shared" si="6"/>
        <v/>
      </c>
      <c r="AD24" s="43"/>
      <c r="AE24"/>
      <c r="AF24" s="56"/>
      <c r="AG24" s="13"/>
      <c r="AH24" s="5"/>
      <c r="AI24"/>
      <c r="AJ24" s="1"/>
      <c r="AK24" s="1"/>
      <c r="AL24" s="11"/>
      <c r="AM24" s="11"/>
      <c r="AN24" s="11"/>
    </row>
    <row r="25" spans="1:40" s="538" customFormat="1">
      <c r="A25" s="43"/>
      <c r="B25" s="51">
        <f>+'Ark1'!C403</f>
        <v>2024</v>
      </c>
      <c r="C25" s="51">
        <f>+'Ark1'!L403</f>
        <v>15</v>
      </c>
      <c r="D25" s="62" t="str">
        <f>VLOOKUP(C25,RNR!$O$12:$P$27,2)</f>
        <v>E+</v>
      </c>
      <c r="E25" s="470">
        <f>+'Ark1'!Q403</f>
        <v>0</v>
      </c>
      <c r="F25" s="471">
        <f>+'Ark1'!R403</f>
        <v>0</v>
      </c>
      <c r="G25" s="521">
        <f t="shared" si="0"/>
        <v>0</v>
      </c>
      <c r="H25" s="69">
        <f>+'Ark1'!AE403</f>
        <v>0</v>
      </c>
      <c r="I25" s="407">
        <f t="shared" si="1"/>
        <v>0</v>
      </c>
      <c r="J25" s="69">
        <f>+'Ark1'!AF403</f>
        <v>0</v>
      </c>
      <c r="K25" s="65"/>
      <c r="L25" s="507" t="str">
        <f>+IF(F25=0,"",'Ark1'!AR403)</f>
        <v/>
      </c>
      <c r="M25" s="508" t="str">
        <f>+IF(F25=0,"",'Ark1'!AS403)</f>
        <v/>
      </c>
      <c r="N25" s="43"/>
      <c r="O25" s="357" t="str">
        <f>+IF(F25=0,"",'Ark1'!T403)</f>
        <v/>
      </c>
      <c r="P25" s="57" t="str">
        <f t="shared" si="2"/>
        <v/>
      </c>
      <c r="Q25" s="305">
        <f>+'Ark1'!U403</f>
        <v>0</v>
      </c>
      <c r="R25" s="242">
        <f t="shared" si="3"/>
        <v>0</v>
      </c>
      <c r="S25" s="76">
        <f>+'Ark1'!W403</f>
        <v>0</v>
      </c>
      <c r="T25" s="242">
        <f t="shared" si="4"/>
        <v>0</v>
      </c>
      <c r="U25" s="76">
        <f>+'Ark1'!X403</f>
        <v>0</v>
      </c>
      <c r="V25" s="471">
        <f>+'Ark1'!AG403</f>
        <v>0</v>
      </c>
      <c r="W25" s="76">
        <f>+'Ark1'!AH403</f>
        <v>0</v>
      </c>
      <c r="X25" s="305">
        <f>+'Ark1'!AI403</f>
        <v>0</v>
      </c>
      <c r="Y25" s="76">
        <f>+'Ark1'!Y403</f>
        <v>0</v>
      </c>
      <c r="Z25" s="66">
        <f>+'Ark1'!AA403</f>
        <v>0</v>
      </c>
      <c r="AA25" s="87"/>
      <c r="AB25" s="305" t="str">
        <f t="shared" ref="AB25:AB27" si="7">+IF(F25=0,"",1000*Q25/V25)</f>
        <v/>
      </c>
      <c r="AC25" s="76" t="str">
        <f t="shared" ref="AC25:AC27" si="8">+IF(F25=0,"",F25/E25)</f>
        <v/>
      </c>
      <c r="AD25" s="43"/>
      <c r="AF25" s="56"/>
      <c r="AG25" s="13"/>
      <c r="AH25" s="5"/>
      <c r="AJ25" s="1"/>
      <c r="AK25" s="1"/>
      <c r="AL25" s="539"/>
      <c r="AM25" s="539"/>
      <c r="AN25" s="539"/>
    </row>
    <row r="26" spans="1:40" s="538" customFormat="1">
      <c r="A26" s="43"/>
      <c r="B26" s="43"/>
      <c r="C26" s="43"/>
      <c r="D26" s="49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F26" s="56"/>
      <c r="AG26" s="13"/>
      <c r="AH26" s="5"/>
      <c r="AJ26" s="1"/>
      <c r="AK26" s="1"/>
      <c r="AL26" s="539"/>
      <c r="AM26" s="539"/>
      <c r="AN26" s="539"/>
    </row>
    <row r="27" spans="1:40">
      <c r="A27" s="43"/>
      <c r="B27" s="51">
        <f>+'Ark1'!C404</f>
        <v>2024</v>
      </c>
      <c r="C27" s="51">
        <f>+'Ark1'!L404</f>
        <v>99</v>
      </c>
      <c r="D27" s="62" t="str">
        <f>VLOOKUP(C27,RNR!$O$12:$P$27,2)</f>
        <v>Kasserte</v>
      </c>
      <c r="E27" s="470">
        <f>+'Ark1'!Q404</f>
        <v>123</v>
      </c>
      <c r="F27" s="471">
        <f>+'Ark1'!R404</f>
        <v>127</v>
      </c>
      <c r="G27" s="521">
        <f t="shared" ref="G27" si="9">+F27-F45</f>
        <v>-48</v>
      </c>
      <c r="H27" s="69">
        <f>+'Ark1'!AE404</f>
        <v>0.28068779560624146</v>
      </c>
      <c r="I27" s="407">
        <f t="shared" ref="I27" si="10">+H27-H45</f>
        <v>-6.5668535787496429E-2</v>
      </c>
      <c r="J27" s="69">
        <f>+'Ark1'!AF404</f>
        <v>0.25047586106658737</v>
      </c>
      <c r="K27" s="65"/>
      <c r="L27" s="507">
        <f>+IF(F27=0,"",'Ark1'!AR404)</f>
        <v>215.19512195121953</v>
      </c>
      <c r="M27" s="508">
        <f>+IF(F27=0,"",'Ark1'!AS404)</f>
        <v>23.201762916633903</v>
      </c>
      <c r="N27" s="43"/>
      <c r="O27" s="357">
        <f>+IF(F27=0,"",'Ark1'!T404)</f>
        <v>6.1023622047244093</v>
      </c>
      <c r="P27" s="57">
        <f t="shared" ref="P27" si="11">+IF(F27=0,"",O27-O45)</f>
        <v>0.49093363329583983</v>
      </c>
      <c r="Q27" s="305">
        <f>+'Ark1'!U404</f>
        <v>236.7464566929134</v>
      </c>
      <c r="R27" s="242">
        <f t="shared" ref="R27" si="12">+Q27-Q45</f>
        <v>18.516170978627514</v>
      </c>
      <c r="S27" s="76">
        <f>+'Ark1'!W404</f>
        <v>46.456692913385837</v>
      </c>
      <c r="T27" s="242">
        <f t="shared" ref="T27" si="13">+S27-S45</f>
        <v>6.4566929133858366</v>
      </c>
      <c r="U27" s="76">
        <f>+'Ark1'!X404</f>
        <v>2.3622047244094486</v>
      </c>
      <c r="V27" s="471">
        <f>+'Ark1'!AG404</f>
        <v>1128.5121951219512</v>
      </c>
      <c r="W27" s="76">
        <f>+'Ark1'!AH404</f>
        <v>32.28346456692914</v>
      </c>
      <c r="X27" s="305">
        <f>+'Ark1'!AI404</f>
        <v>3.149606299212599</v>
      </c>
      <c r="Y27" s="76">
        <f>+'Ark1'!Y404</f>
        <v>50.236089538989859</v>
      </c>
      <c r="Z27" s="66">
        <f>+'Ark1'!AA404</f>
        <v>2.2756314194079672</v>
      </c>
      <c r="AA27" s="87"/>
      <c r="AB27" s="305">
        <f t="shared" si="7"/>
        <v>209.78635208043073</v>
      </c>
      <c r="AC27" s="76">
        <f t="shared" si="8"/>
        <v>1.032520325203252</v>
      </c>
      <c r="AD27" s="43"/>
      <c r="AE27"/>
      <c r="AF27" s="56"/>
      <c r="AG27" s="13"/>
      <c r="AH27" s="5"/>
      <c r="AI27"/>
      <c r="AJ27" s="1"/>
      <c r="AK27" s="1"/>
      <c r="AL27" s="11"/>
      <c r="AM27" s="11"/>
      <c r="AN27" s="11"/>
    </row>
    <row r="28" spans="1:40">
      <c r="A28" s="43"/>
      <c r="B28" s="43"/>
      <c r="C28" s="43"/>
      <c r="D28" s="43"/>
      <c r="E28" s="464"/>
      <c r="F28" s="464"/>
      <c r="G28" s="464"/>
      <c r="H28" s="43"/>
      <c r="I28" s="43"/>
      <c r="J28" s="43"/>
      <c r="K28" s="65"/>
      <c r="L28" s="49"/>
      <c r="M28" s="49"/>
      <c r="N28" s="43"/>
      <c r="O28" s="43"/>
      <c r="P28" s="43"/>
      <c r="Q28" s="43"/>
      <c r="R28" s="43"/>
      <c r="S28" s="43"/>
      <c r="T28" s="43"/>
      <c r="U28" s="43"/>
      <c r="V28" s="464"/>
      <c r="W28" s="43"/>
      <c r="X28" s="43"/>
      <c r="Y28" s="43"/>
      <c r="Z28" s="43"/>
      <c r="AA28" s="87"/>
      <c r="AB28" s="43"/>
      <c r="AC28" s="43"/>
      <c r="AD28" s="43"/>
      <c r="AE28"/>
      <c r="AF28" s="56"/>
      <c r="AG28" s="13"/>
      <c r="AH28" s="5"/>
      <c r="AI28"/>
      <c r="AJ28" s="1"/>
      <c r="AK28" s="1"/>
      <c r="AL28" s="11"/>
      <c r="AM28" s="11"/>
      <c r="AN28" s="11"/>
    </row>
    <row r="29" spans="1:40">
      <c r="A29" s="43"/>
      <c r="B29">
        <f>+'Ark1'!C405</f>
        <v>2023</v>
      </c>
      <c r="C29">
        <f>+'Ark1'!L405</f>
        <v>1</v>
      </c>
      <c r="D29" s="52" t="str">
        <f>VLOOKUP(C29,RNR!$O$12:$P$27,2)</f>
        <v>P-</v>
      </c>
      <c r="E29" s="454">
        <f>+'Ark1'!Q405</f>
        <v>1271</v>
      </c>
      <c r="F29" s="454">
        <f>+'Ark1'!R405</f>
        <v>1801</v>
      </c>
      <c r="G29" s="522"/>
      <c r="H29" s="70">
        <f>+'Ark1'!AE405</f>
        <v>3.5645014448006966</v>
      </c>
      <c r="I29" s="69">
        <f>+H29-H47</f>
        <v>0.50584988258618901</v>
      </c>
      <c r="J29" s="70">
        <f>+'Ark1'!AF405</f>
        <v>2.5832366232168096</v>
      </c>
      <c r="K29" s="65"/>
      <c r="L29" s="507">
        <f>+IF(F29=0,"",'Ark1'!AR405)</f>
        <v>215.02523076923072</v>
      </c>
      <c r="M29" s="508">
        <f>+IF(F29=0,"",'Ark1'!AS405)</f>
        <v>18.946817558651833</v>
      </c>
      <c r="N29" s="43"/>
      <c r="O29" s="1">
        <f>+'Ark1'!T405</f>
        <v>4.00610771793448</v>
      </c>
      <c r="P29" s="57">
        <f>+O29-O47</f>
        <v>3.9560525580835115E-2</v>
      </c>
      <c r="Q29" s="11">
        <f>+'Ark1'!U405</f>
        <v>190.19877845641329</v>
      </c>
      <c r="R29" s="242">
        <f>+Q29-Q47</f>
        <v>-4.0463768601939591</v>
      </c>
      <c r="S29" s="11">
        <f>+'Ark1'!W405</f>
        <v>2.4986118822876175</v>
      </c>
      <c r="T29" s="202"/>
      <c r="U29" s="11">
        <f>+'Ark1'!X405</f>
        <v>0</v>
      </c>
      <c r="V29" s="519">
        <f>+'Ark1'!AG405</f>
        <v>1165.3427692307689</v>
      </c>
      <c r="W29" s="11">
        <f>+'Ark1'!AH405</f>
        <v>90.061077179344821</v>
      </c>
      <c r="X29" s="11">
        <f>+'Ark1'!AI405</f>
        <v>3.6091060521932254</v>
      </c>
      <c r="Y29" s="11">
        <f>+'Ark1'!Y405</f>
        <v>28.951506462301033</v>
      </c>
      <c r="Z29" s="67">
        <f>+'Ark1'!AA405</f>
        <v>1.1044639158537251</v>
      </c>
      <c r="AA29" s="87"/>
      <c r="AB29" s="11">
        <f t="shared" ref="AB29:AB43" si="14">1000*Q29/V29</f>
        <v>163.21273317889259</v>
      </c>
      <c r="AC29" s="11">
        <f t="shared" ref="AC29:AC43" si="15">+F29/E29</f>
        <v>1.4169944925255704</v>
      </c>
      <c r="AD29" s="43"/>
      <c r="AE29"/>
      <c r="AF29" s="56"/>
      <c r="AG29" s="5"/>
      <c r="AH29" s="5"/>
      <c r="AI29"/>
      <c r="AJ29" s="1"/>
      <c r="AK29" s="1"/>
      <c r="AL29" s="11"/>
      <c r="AM29" s="11"/>
      <c r="AN29" s="11"/>
    </row>
    <row r="30" spans="1:40">
      <c r="A30" s="43"/>
      <c r="B30">
        <f>+'Ark1'!C406</f>
        <v>2023</v>
      </c>
      <c r="C30">
        <f>+'Ark1'!L406</f>
        <v>2</v>
      </c>
      <c r="D30" s="52" t="str">
        <f>VLOOKUP(C30,RNR!$O$12:$P$27,2)</f>
        <v>P</v>
      </c>
      <c r="E30" s="454">
        <f>+'Ark1'!Q406</f>
        <v>4128</v>
      </c>
      <c r="F30" s="454">
        <f>+'Ark1'!R406</f>
        <v>9233</v>
      </c>
      <c r="G30" s="522"/>
      <c r="H30" s="70">
        <f>+'Ark1'!AE406</f>
        <v>18.273760044333603</v>
      </c>
      <c r="I30" s="69">
        <f t="shared" ref="I30" si="16">+H30-H48</f>
        <v>0.46816896083277371</v>
      </c>
      <c r="J30" s="70">
        <f>+'Ark1'!AF406</f>
        <v>15.381380482773578</v>
      </c>
      <c r="K30" s="65"/>
      <c r="L30" s="507">
        <f>+IF(F30=0,"",'Ark1'!AR406)</f>
        <v>216.36832391279276</v>
      </c>
      <c r="M30" s="508">
        <f>+IF(F30=0,"",'Ark1'!AS406)</f>
        <v>21.727264771599465</v>
      </c>
      <c r="N30" s="43"/>
      <c r="O30" s="1">
        <f>+'Ark1'!T406</f>
        <v>5.4637712552799718</v>
      </c>
      <c r="P30" s="57">
        <f t="shared" ref="P30:R30" si="17">+O30-O48</f>
        <v>5.7306401508805394E-2</v>
      </c>
      <c r="Q30" s="11">
        <f>+'Ark1'!U406</f>
        <v>220.90712661106903</v>
      </c>
      <c r="R30" s="242">
        <f t="shared" si="17"/>
        <v>-1.6430355233584919</v>
      </c>
      <c r="S30" s="11">
        <f>+'Ark1'!W406</f>
        <v>20.881620275100175</v>
      </c>
      <c r="T30" s="202"/>
      <c r="U30" s="11">
        <f>+'Ark1'!X406</f>
        <v>0</v>
      </c>
      <c r="V30" s="519">
        <f>+'Ark1'!AG406</f>
        <v>1128.5887645633868</v>
      </c>
      <c r="W30" s="11">
        <f>+'Ark1'!AH406</f>
        <v>93.815661215206319</v>
      </c>
      <c r="X30" s="11">
        <f>+'Ark1'!AI406</f>
        <v>4.8088378641828244</v>
      </c>
      <c r="Y30" s="11">
        <f>+'Ark1'!Y406</f>
        <v>28.294271006765801</v>
      </c>
      <c r="Z30" s="67">
        <f>+'Ark1'!AA406</f>
        <v>1.3127824482393897</v>
      </c>
      <c r="AA30" s="87"/>
      <c r="AB30" s="11">
        <f t="shared" si="14"/>
        <v>195.73748520926537</v>
      </c>
      <c r="AC30" s="11">
        <f t="shared" si="15"/>
        <v>2.2366763565891472</v>
      </c>
      <c r="AD30" s="43"/>
      <c r="AE30"/>
      <c r="AF30" s="56"/>
      <c r="AG30" s="5"/>
      <c r="AH30" s="5"/>
      <c r="AI30"/>
      <c r="AJ30" s="1"/>
      <c r="AK30" s="1"/>
      <c r="AL30" s="11"/>
      <c r="AM30" s="11"/>
      <c r="AN30" s="11"/>
    </row>
    <row r="31" spans="1:40">
      <c r="A31" s="43"/>
      <c r="B31">
        <f>+'Ark1'!C407</f>
        <v>2023</v>
      </c>
      <c r="C31">
        <f>+'Ark1'!L407</f>
        <v>3</v>
      </c>
      <c r="D31" s="52" t="str">
        <f>VLOOKUP(C31,RNR!$O$12:$P$27,2)</f>
        <v>P+</v>
      </c>
      <c r="E31" s="454">
        <f>+'Ark1'!Q407</f>
        <v>5269</v>
      </c>
      <c r="F31" s="454">
        <f>+'Ark1'!R407</f>
        <v>14390</v>
      </c>
      <c r="G31" s="522"/>
      <c r="H31" s="70">
        <f>+'Ark1'!AE407</f>
        <v>28.480386335747927</v>
      </c>
      <c r="I31" s="69">
        <f t="shared" ref="I31:I43" si="18">+H31-H49</f>
        <v>-0.58411211117332229</v>
      </c>
      <c r="J31" s="70">
        <f>+'Ark1'!AF407</f>
        <v>26.739032906878819</v>
      </c>
      <c r="K31" s="65"/>
      <c r="L31" s="507">
        <f>+IF(F31=0,"",'Ark1'!AR407)</f>
        <v>216.12161370625276</v>
      </c>
      <c r="M31" s="508">
        <f>+IF(F31=0,"",'Ark1'!AS407)</f>
        <v>24.327548020268807</v>
      </c>
      <c r="N31" s="43"/>
      <c r="O31" s="1">
        <f>+'Ark1'!T407</f>
        <v>6.9145239749826253</v>
      </c>
      <c r="P31" s="57">
        <f t="shared" ref="P31:P43" si="19">+O31-O49</f>
        <v>5.4148039859724051E-2</v>
      </c>
      <c r="Q31" s="11">
        <f>+'Ark1'!U407</f>
        <v>246.40082001389939</v>
      </c>
      <c r="R31" s="242">
        <f t="shared" ref="R31:R43" si="20">+Q31-Q49</f>
        <v>-2.5600959350551022</v>
      </c>
      <c r="S31" s="11">
        <f>+'Ark1'!W407</f>
        <v>66.393328700486478</v>
      </c>
      <c r="T31" s="202"/>
      <c r="U31" s="11">
        <f>+'Ark1'!X407</f>
        <v>7.6441973592772786E-2</v>
      </c>
      <c r="V31" s="519">
        <f>+'Ark1'!AG407</f>
        <v>1092.442963830722</v>
      </c>
      <c r="W31" s="11">
        <f>+'Ark1'!AH407</f>
        <v>94.84364141765117</v>
      </c>
      <c r="X31" s="11">
        <f>+'Ark1'!AI407</f>
        <v>8.0472550382209853</v>
      </c>
      <c r="Y31" s="11">
        <f>+'Ark1'!Y407</f>
        <v>32.422790470998621</v>
      </c>
      <c r="Z31" s="67">
        <f>+'Ark1'!AA407</f>
        <v>1.3877971227855015</v>
      </c>
      <c r="AA31" s="87"/>
      <c r="AB31" s="11">
        <f t="shared" si="14"/>
        <v>225.55028333001383</v>
      </c>
      <c r="AC31" s="11">
        <f t="shared" si="15"/>
        <v>2.7310685139495159</v>
      </c>
      <c r="AD31" s="43"/>
      <c r="AE31"/>
      <c r="AF31" s="56"/>
      <c r="AG31" s="5"/>
      <c r="AH31" s="5"/>
      <c r="AI31"/>
      <c r="AJ31" s="1"/>
      <c r="AK31" s="1"/>
      <c r="AL31" s="11"/>
      <c r="AM31" s="11"/>
      <c r="AN31" s="11"/>
    </row>
    <row r="32" spans="1:40">
      <c r="A32" s="43"/>
      <c r="B32">
        <f>+'Ark1'!C408</f>
        <v>2023</v>
      </c>
      <c r="C32">
        <f>+'Ark1'!L408</f>
        <v>4</v>
      </c>
      <c r="D32" s="52" t="str">
        <f>VLOOKUP(C32,RNR!$O$12:$P$27,2)</f>
        <v>O-</v>
      </c>
      <c r="E32" s="454">
        <f>+'Ark1'!Q408</f>
        <v>4833</v>
      </c>
      <c r="F32" s="454">
        <f>+'Ark1'!R408</f>
        <v>10521</v>
      </c>
      <c r="G32" s="522"/>
      <c r="H32" s="70">
        <f>+'Ark1'!AE408</f>
        <v>20.822942643391528</v>
      </c>
      <c r="I32" s="69">
        <f t="shared" si="18"/>
        <v>-0.60040835240602064</v>
      </c>
      <c r="J32" s="70">
        <f>+'Ark1'!AF408</f>
        <v>21.405048362348097</v>
      </c>
      <c r="K32" s="65"/>
      <c r="L32" s="507">
        <f>+IF(F32=0,"",'Ark1'!AR408)</f>
        <v>214.95664307784315</v>
      </c>
      <c r="M32" s="508">
        <f>+IF(F32=0,"",'Ark1'!AS408)</f>
        <v>27.036622469564698</v>
      </c>
      <c r="N32" s="43"/>
      <c r="O32" s="1">
        <f>+'Ark1'!T408</f>
        <v>8.0248075278015385</v>
      </c>
      <c r="P32" s="57">
        <f t="shared" si="19"/>
        <v>-1.3572003115307041E-2</v>
      </c>
      <c r="Q32" s="11">
        <f>+'Ark1'!U408</f>
        <v>269.7841554985265</v>
      </c>
      <c r="R32" s="242">
        <f t="shared" si="20"/>
        <v>-3.1030794694913197</v>
      </c>
      <c r="S32" s="11">
        <f>+'Ark1'!W408</f>
        <v>85.961410512308717</v>
      </c>
      <c r="T32" s="202"/>
      <c r="U32" s="11">
        <f>+'Ark1'!X408</f>
        <v>1.3972055888223556</v>
      </c>
      <c r="V32" s="519">
        <f>+'Ark1'!AG408</f>
        <v>1057.058905611482</v>
      </c>
      <c r="W32" s="11">
        <f>+'Ark1'!AH408</f>
        <v>95.314133637486947</v>
      </c>
      <c r="X32" s="11">
        <f>+'Ark1'!AI408</f>
        <v>19.484839844121279</v>
      </c>
      <c r="Y32" s="11">
        <f>+'Ark1'!Y408</f>
        <v>38.977279308865675</v>
      </c>
      <c r="Z32" s="67">
        <f>+'Ark1'!AA408</f>
        <v>1.6303871531921941</v>
      </c>
      <c r="AA32" s="87"/>
      <c r="AB32" s="11">
        <f t="shared" si="14"/>
        <v>255.22149623484148</v>
      </c>
      <c r="AC32" s="11">
        <f t="shared" si="15"/>
        <v>2.1769087523277468</v>
      </c>
      <c r="AD32" s="43"/>
      <c r="AE32"/>
      <c r="AF32" s="56"/>
      <c r="AG32" s="5"/>
      <c r="AH32" s="5"/>
      <c r="AI32"/>
      <c r="AJ32" s="1"/>
      <c r="AK32" s="1"/>
      <c r="AL32" s="11"/>
      <c r="AM32" s="11"/>
      <c r="AN32" s="11"/>
    </row>
    <row r="33" spans="1:40">
      <c r="A33" s="43"/>
      <c r="B33">
        <f>+'Ark1'!C409</f>
        <v>2023</v>
      </c>
      <c r="C33">
        <f>+'Ark1'!L409</f>
        <v>5</v>
      </c>
      <c r="D33" s="52" t="str">
        <f>VLOOKUP(C33,RNR!$O$12:$P$27,2)</f>
        <v>O</v>
      </c>
      <c r="E33" s="454">
        <f>+'Ark1'!Q409</f>
        <v>3714</v>
      </c>
      <c r="F33" s="454">
        <f>+'Ark1'!R409</f>
        <v>6724</v>
      </c>
      <c r="G33" s="522"/>
      <c r="H33" s="70">
        <f>+'Ark1'!AE409</f>
        <v>13.30799984166568</v>
      </c>
      <c r="I33" s="69">
        <f t="shared" si="18"/>
        <v>0.44302633536200808</v>
      </c>
      <c r="J33" s="70">
        <f>+'Ark1'!AF409</f>
        <v>14.684817274627562</v>
      </c>
      <c r="K33" s="65"/>
      <c r="L33" s="507">
        <f>+IF(F33=0,"",'Ark1'!AR409)</f>
        <v>213.14201275470521</v>
      </c>
      <c r="M33" s="508">
        <f>+IF(F33=0,"",'Ark1'!AS409)</f>
        <v>29.791064354482312</v>
      </c>
      <c r="N33" s="43"/>
      <c r="O33" s="1">
        <f>+'Ark1'!T409</f>
        <v>8.740630577037475</v>
      </c>
      <c r="P33" s="57">
        <f t="shared" si="19"/>
        <v>-3.5537580894638765E-2</v>
      </c>
      <c r="Q33" s="11">
        <f>+'Ark1'!U409</f>
        <v>289.59968768590079</v>
      </c>
      <c r="R33" s="242">
        <f t="shared" si="20"/>
        <v>-3.7904344558399998</v>
      </c>
      <c r="S33" s="11">
        <f>+'Ark1'!W409</f>
        <v>85.202260559190975</v>
      </c>
      <c r="T33" s="202"/>
      <c r="U33" s="11">
        <f>+'Ark1'!X409</f>
        <v>7.1683521713265907</v>
      </c>
      <c r="V33" s="519">
        <f>+'Ark1'!AG409</f>
        <v>1020.2046974646132</v>
      </c>
      <c r="W33" s="11">
        <f>+'Ark1'!AH409</f>
        <v>95.568114217727526</v>
      </c>
      <c r="X33" s="11">
        <f>+'Ark1'!AI409</f>
        <v>38.75669244497324</v>
      </c>
      <c r="Y33" s="11">
        <f>+'Ark1'!Y409</f>
        <v>41.87591164863769</v>
      </c>
      <c r="Z33" s="67">
        <f>+'Ark1'!AA409</f>
        <v>2.0692092612968125</v>
      </c>
      <c r="AA33" s="87"/>
      <c r="AB33" s="11">
        <f t="shared" si="14"/>
        <v>283.86429547482635</v>
      </c>
      <c r="AC33" s="11">
        <f t="shared" si="15"/>
        <v>1.810446957458266</v>
      </c>
      <c r="AD33" s="43"/>
      <c r="AE33"/>
      <c r="AF33" s="56"/>
      <c r="AG33" s="5"/>
      <c r="AH33" s="5"/>
      <c r="AI33"/>
      <c r="AJ33" s="1"/>
      <c r="AK33" s="1"/>
      <c r="AL33" s="11"/>
      <c r="AM33" s="11"/>
      <c r="AN33" s="11"/>
    </row>
    <row r="34" spans="1:40">
      <c r="A34" s="43"/>
      <c r="B34">
        <f>+'Ark1'!C410</f>
        <v>2023</v>
      </c>
      <c r="C34">
        <f>+'Ark1'!L410</f>
        <v>6</v>
      </c>
      <c r="D34" s="52" t="str">
        <f>VLOOKUP(C34,RNR!$O$12:$P$27,2)</f>
        <v>O+</v>
      </c>
      <c r="E34" s="454">
        <f>+'Ark1'!Q410</f>
        <v>2410</v>
      </c>
      <c r="F34" s="454">
        <f>+'Ark1'!R410</f>
        <v>3980</v>
      </c>
      <c r="G34" s="522"/>
      <c r="H34" s="70">
        <f>+'Ark1'!AE410</f>
        <v>7.8771325654118654</v>
      </c>
      <c r="I34" s="69">
        <f t="shared" si="18"/>
        <v>-0.17329681518378504</v>
      </c>
      <c r="J34" s="70">
        <f>+'Ark1'!AF410</f>
        <v>9.287275160762249</v>
      </c>
      <c r="K34" s="65"/>
      <c r="L34" s="507">
        <f>+IF(F34=0,"",'Ark1'!AR410)</f>
        <v>212.00079617834396</v>
      </c>
      <c r="M34" s="508">
        <f>+IF(F34=0,"",'Ark1'!AS410)</f>
        <v>32.400389861407092</v>
      </c>
      <c r="N34" s="43"/>
      <c r="O34" s="1">
        <f>+'Ark1'!T410</f>
        <v>9.0959798994974843</v>
      </c>
      <c r="P34" s="57">
        <f t="shared" si="19"/>
        <v>-8.0597494964612437E-2</v>
      </c>
      <c r="Q34" s="11">
        <f>+'Ark1'!U410</f>
        <v>309.43005025125592</v>
      </c>
      <c r="R34" s="242">
        <f t="shared" si="20"/>
        <v>-3.6151199711679851</v>
      </c>
      <c r="S34" s="11">
        <f>+'Ark1'!W410</f>
        <v>83.94472361809045</v>
      </c>
      <c r="T34" s="202"/>
      <c r="U34" s="11">
        <f>+'Ark1'!X410</f>
        <v>16.758793969849247</v>
      </c>
      <c r="V34" s="519">
        <f>+'Ark1'!AG410</f>
        <v>1016.8975583864118</v>
      </c>
      <c r="W34" s="11">
        <f>+'Ark1'!AH410</f>
        <v>94.623115577889479</v>
      </c>
      <c r="X34" s="11">
        <f>+'Ark1'!AI410</f>
        <v>61.030150753768815</v>
      </c>
      <c r="Y34" s="11">
        <f>+'Ark1'!Y410</f>
        <v>43.317064267809677</v>
      </c>
      <c r="Z34" s="67">
        <f>+'Ark1'!AA410</f>
        <v>2.4396914541711543</v>
      </c>
      <c r="AA34" s="87"/>
      <c r="AB34" s="11">
        <f t="shared" si="14"/>
        <v>304.28832058782007</v>
      </c>
      <c r="AC34" s="11">
        <f t="shared" si="15"/>
        <v>1.6514522821576763</v>
      </c>
      <c r="AD34" s="43"/>
      <c r="AE34"/>
      <c r="AF34" s="56"/>
      <c r="AG34" s="5"/>
      <c r="AH34" s="5"/>
      <c r="AI34"/>
      <c r="AJ34" s="1"/>
      <c r="AK34" s="1"/>
      <c r="AL34" s="11"/>
      <c r="AM34" s="11"/>
      <c r="AN34" s="11"/>
    </row>
    <row r="35" spans="1:40">
      <c r="A35" s="43"/>
      <c r="B35">
        <f>+'Ark1'!C411</f>
        <v>2023</v>
      </c>
      <c r="C35">
        <f>+'Ark1'!L411</f>
        <v>7</v>
      </c>
      <c r="D35" s="52" t="str">
        <f>VLOOKUP(C35,RNR!$O$12:$P$27,2)</f>
        <v>R-</v>
      </c>
      <c r="E35" s="454">
        <f>+'Ark1'!Q411</f>
        <v>1368</v>
      </c>
      <c r="F35" s="454">
        <f>+'Ark1'!R411</f>
        <v>2225</v>
      </c>
      <c r="G35" s="522"/>
      <c r="H35" s="70">
        <f>+'Ark1'!AE411</f>
        <v>4.4036733562918089</v>
      </c>
      <c r="I35" s="69">
        <f t="shared" si="18"/>
        <v>-3.0823263477970819E-2</v>
      </c>
      <c r="J35" s="70">
        <f>+'Ark1'!AF411</f>
        <v>5.5695464826564045</v>
      </c>
      <c r="K35" s="65"/>
      <c r="L35" s="507">
        <f>+IF(F35=0,"",'Ark1'!AR411)</f>
        <v>211.51790763430725</v>
      </c>
      <c r="M35" s="508">
        <f>+IF(F35=0,"",'Ark1'!AS411)</f>
        <v>35.039672423173741</v>
      </c>
      <c r="N35" s="43"/>
      <c r="O35" s="1">
        <f>+'Ark1'!T411</f>
        <v>9.4152808988764036</v>
      </c>
      <c r="P35" s="57">
        <f t="shared" si="19"/>
        <v>-8.1216834951369776E-2</v>
      </c>
      <c r="Q35" s="11">
        <f>+'Ark1'!U411</f>
        <v>331.930426966293</v>
      </c>
      <c r="R35" s="242">
        <f t="shared" si="20"/>
        <v>-1.7361325722324636</v>
      </c>
      <c r="S35" s="11">
        <f>+'Ark1'!W411</f>
        <v>87.82022471910112</v>
      </c>
      <c r="T35" s="202"/>
      <c r="U35" s="11">
        <f>+'Ark1'!X411</f>
        <v>33.438202247191008</v>
      </c>
      <c r="V35" s="519">
        <f>+'Ark1'!AG411</f>
        <v>1025.0188501413761</v>
      </c>
      <c r="W35" s="11">
        <f>+'Ark1'!AH411</f>
        <v>95.325842696629181</v>
      </c>
      <c r="X35" s="11">
        <f>+'Ark1'!AI411</f>
        <v>81.393258426966298</v>
      </c>
      <c r="Y35" s="11">
        <f>+'Ark1'!Y411</f>
        <v>43.773253185293278</v>
      </c>
      <c r="Z35" s="67">
        <f>+'Ark1'!AA411</f>
        <v>2.4747062428723874</v>
      </c>
      <c r="AA35" s="87"/>
      <c r="AB35" s="11">
        <f t="shared" si="14"/>
        <v>323.82860756220373</v>
      </c>
      <c r="AC35" s="11">
        <f t="shared" si="15"/>
        <v>1.6264619883040936</v>
      </c>
      <c r="AD35" s="43"/>
      <c r="AE35"/>
      <c r="AF35" s="56"/>
      <c r="AG35" s="5"/>
      <c r="AH35" s="5"/>
      <c r="AI35"/>
      <c r="AJ35" s="13"/>
      <c r="AK35" s="13"/>
      <c r="AL35" s="11"/>
      <c r="AM35" s="11"/>
      <c r="AN35" s="11"/>
    </row>
    <row r="36" spans="1:40" ht="16.5" customHeight="1">
      <c r="A36" s="43"/>
      <c r="B36">
        <f>+'Ark1'!C412</f>
        <v>2023</v>
      </c>
      <c r="C36">
        <f>+'Ark1'!L412</f>
        <v>8</v>
      </c>
      <c r="D36" s="52" t="str">
        <f>VLOOKUP(C36,RNR!$O$12:$P$27,2)</f>
        <v>R</v>
      </c>
      <c r="E36" s="454">
        <f>+'Ark1'!Q412</f>
        <v>634</v>
      </c>
      <c r="F36" s="454">
        <f>+'Ark1'!R412</f>
        <v>1071</v>
      </c>
      <c r="G36" s="522"/>
      <c r="H36" s="70">
        <f>+'Ark1'!AE412</f>
        <v>2.119700748129675</v>
      </c>
      <c r="I36" s="69">
        <f t="shared" si="18"/>
        <v>-1.8066472772938713E-2</v>
      </c>
      <c r="J36" s="70">
        <f>+'Ark1'!AF412</f>
        <v>2.8683761802700194</v>
      </c>
      <c r="K36" s="65"/>
      <c r="L36" s="507">
        <f>+IF(F36=0,"",'Ark1'!AR412)</f>
        <v>210.75704567541305</v>
      </c>
      <c r="M36" s="508">
        <f>+IF(F36=0,"",'Ark1'!AS412)</f>
        <v>37.840249864798672</v>
      </c>
      <c r="N36" s="43"/>
      <c r="O36" s="1">
        <f>+'Ark1'!T412</f>
        <v>10.069094304388422</v>
      </c>
      <c r="P36" s="57">
        <f t="shared" si="19"/>
        <v>4.9436184730303978E-2</v>
      </c>
      <c r="Q36" s="11">
        <f>+'Ark1'!U412</f>
        <v>355.14351073762822</v>
      </c>
      <c r="R36" s="242">
        <f t="shared" si="20"/>
        <v>-4.2659166127992876</v>
      </c>
      <c r="S36" s="11">
        <f>+'Ark1'!W412</f>
        <v>95.798319327731079</v>
      </c>
      <c r="T36" s="202"/>
      <c r="U36" s="11">
        <f>+'Ark1'!X412</f>
        <v>52.380952380952387</v>
      </c>
      <c r="V36" s="519">
        <f>+'Ark1'!AG412</f>
        <v>998.8172983479102</v>
      </c>
      <c r="W36" s="11">
        <f>+'Ark1'!AH412</f>
        <v>95.985060690943001</v>
      </c>
      <c r="X36" s="11">
        <f>+'Ark1'!AI412</f>
        <v>92.717086834733905</v>
      </c>
      <c r="Y36" s="11">
        <f>+'Ark1'!Y412</f>
        <v>43.798136729227643</v>
      </c>
      <c r="Z36" s="67">
        <f>+'Ark1'!AA412</f>
        <v>2.3329105302162167</v>
      </c>
      <c r="AA36" s="87"/>
      <c r="AB36" s="11">
        <f t="shared" si="14"/>
        <v>355.56403691150717</v>
      </c>
      <c r="AC36" s="11">
        <f t="shared" si="15"/>
        <v>1.6892744479495267</v>
      </c>
      <c r="AD36" s="43"/>
      <c r="AE36"/>
      <c r="AF36" s="56"/>
      <c r="AG36" s="5"/>
      <c r="AH36" s="5"/>
      <c r="AI36"/>
      <c r="AJ36" s="13"/>
      <c r="AK36" s="13"/>
      <c r="AL36" s="11"/>
      <c r="AM36" s="11"/>
      <c r="AN36" s="11"/>
    </row>
    <row r="37" spans="1:40" ht="16.5" customHeight="1">
      <c r="A37" s="43"/>
      <c r="B37">
        <f>+'Ark1'!C413</f>
        <v>2023</v>
      </c>
      <c r="C37">
        <f>+'Ark1'!L413</f>
        <v>9</v>
      </c>
      <c r="D37" s="52" t="str">
        <f>VLOOKUP(C37,RNR!$O$12:$P$27,2)</f>
        <v>R+</v>
      </c>
      <c r="E37" s="454">
        <f>+'Ark1'!Q413</f>
        <v>230</v>
      </c>
      <c r="F37" s="454">
        <f>+'Ark1'!R413</f>
        <v>335</v>
      </c>
      <c r="G37" s="522"/>
      <c r="H37" s="70">
        <f>+'Ark1'!AE413</f>
        <v>0.66302497723944087</v>
      </c>
      <c r="I37" s="69">
        <f t="shared" si="18"/>
        <v>-1.1193915506767738E-2</v>
      </c>
      <c r="J37" s="70">
        <f>+'Ark1'!AF413</f>
        <v>0.96472894257715436</v>
      </c>
      <c r="K37" s="65"/>
      <c r="L37" s="507">
        <f>+IF(F37=0,"",'Ark1'!AR413)</f>
        <v>210.0738461538462</v>
      </c>
      <c r="M37" s="508">
        <f>+IF(F37=0,"",'Ark1'!AS413)</f>
        <v>41.027077511499698</v>
      </c>
      <c r="N37" s="43"/>
      <c r="O37" s="1">
        <f>+'Ark1'!T413</f>
        <v>10.713432835820898</v>
      </c>
      <c r="P37" s="57">
        <f t="shared" si="19"/>
        <v>3.0506006552599274E-2</v>
      </c>
      <c r="Q37" s="11">
        <f>+'Ark1'!U413</f>
        <v>381.87194029850775</v>
      </c>
      <c r="R37" s="242">
        <f t="shared" si="20"/>
        <v>-0.81621688306415763</v>
      </c>
      <c r="S37" s="11">
        <f>+'Ark1'!W413</f>
        <v>97.611940298507491</v>
      </c>
      <c r="T37" s="202"/>
      <c r="U37" s="11">
        <f>+'Ark1'!X413</f>
        <v>70.447761194029823</v>
      </c>
      <c r="V37" s="519">
        <f>+'Ark1'!AG413</f>
        <v>1009.9292307692306</v>
      </c>
      <c r="W37" s="11">
        <f>+'Ark1'!AH413</f>
        <v>96.716417910447745</v>
      </c>
      <c r="X37" s="11">
        <f>+'Ark1'!AI413</f>
        <v>94.925373134328382</v>
      </c>
      <c r="Y37" s="11">
        <f>+'Ark1'!Y413</f>
        <v>50.633866792734302</v>
      </c>
      <c r="Z37" s="67">
        <f>+'Ark1'!AA413</f>
        <v>2.324746529106656</v>
      </c>
      <c r="AA37" s="87"/>
      <c r="AB37" s="11">
        <f t="shared" si="14"/>
        <v>378.11752414339782</v>
      </c>
      <c r="AC37" s="11">
        <f t="shared" si="15"/>
        <v>1.4565217391304348</v>
      </c>
      <c r="AD37" s="43"/>
      <c r="AE37"/>
      <c r="AF37" s="5"/>
      <c r="AG37" s="5"/>
      <c r="AH37" s="5"/>
      <c r="AI37"/>
      <c r="AJ37" s="13"/>
      <c r="AK37" s="13"/>
      <c r="AL37" s="11"/>
      <c r="AM37" s="11"/>
      <c r="AN37" s="11"/>
    </row>
    <row r="38" spans="1:40">
      <c r="A38" s="43"/>
      <c r="B38">
        <f>+'Ark1'!C414</f>
        <v>2023</v>
      </c>
      <c r="C38">
        <f>+'Ark1'!L414</f>
        <v>10</v>
      </c>
      <c r="D38" s="52" t="str">
        <f>VLOOKUP(C38,RNR!$O$12:$P$27,2)</f>
        <v>U-</v>
      </c>
      <c r="E38" s="454">
        <f>+'Ark1'!Q414</f>
        <v>50</v>
      </c>
      <c r="F38" s="454">
        <f>+'Ark1'!R414</f>
        <v>59</v>
      </c>
      <c r="G38" s="522"/>
      <c r="H38" s="70">
        <f>+'Ark1'!AE414</f>
        <v>0.11677156315560303</v>
      </c>
      <c r="I38" s="69">
        <f t="shared" si="18"/>
        <v>-1.1129039804382346E-2</v>
      </c>
      <c r="J38" s="70">
        <f>+'Ark1'!AF414</f>
        <v>0.18625354146049236</v>
      </c>
      <c r="K38" s="65"/>
      <c r="L38" s="507">
        <f>+IF(F38=0,"",'Ark1'!AR414)</f>
        <v>211.79245283018872</v>
      </c>
      <c r="M38" s="508">
        <f>+IF(F38=0,"",'Ark1'!AS414)</f>
        <v>44.286596708286886</v>
      </c>
      <c r="N38" s="43"/>
      <c r="O38" s="1">
        <f>+'Ark1'!T414</f>
        <v>11.389830508474578</v>
      </c>
      <c r="P38" s="57">
        <f t="shared" si="19"/>
        <v>-0.42445520581114238</v>
      </c>
      <c r="Q38" s="11">
        <f>+'Ark1'!U414</f>
        <v>418.6101694915256</v>
      </c>
      <c r="R38" s="242">
        <f t="shared" si="20"/>
        <v>6.4673123486683721</v>
      </c>
      <c r="S38" s="11">
        <f>+'Ark1'!W414</f>
        <v>100</v>
      </c>
      <c r="T38" s="202"/>
      <c r="U38" s="11">
        <f>+'Ark1'!X414</f>
        <v>86.440677966101674</v>
      </c>
      <c r="V38" s="519">
        <f>+'Ark1'!AG414</f>
        <v>1031</v>
      </c>
      <c r="W38" s="11">
        <f>+'Ark1'!AH414</f>
        <v>89.830508474576263</v>
      </c>
      <c r="X38" s="11">
        <f>+'Ark1'!AI414</f>
        <v>86.440677966101674</v>
      </c>
      <c r="Y38" s="11">
        <f>+'Ark1'!Y414</f>
        <v>58.464457390258353</v>
      </c>
      <c r="Z38" s="67">
        <f>+'Ark1'!AA414</f>
        <v>2.2095091037936925</v>
      </c>
      <c r="AA38" s="87"/>
      <c r="AB38" s="11">
        <f t="shared" si="14"/>
        <v>406.02344276578623</v>
      </c>
      <c r="AC38" s="11">
        <f t="shared" si="15"/>
        <v>1.18</v>
      </c>
      <c r="AD38" s="43"/>
      <c r="AE38"/>
      <c r="AF38"/>
      <c r="AG38"/>
      <c r="AH38"/>
      <c r="AI38"/>
      <c r="AJ38" s="13"/>
      <c r="AK38" s="13"/>
      <c r="AL38" s="11"/>
      <c r="AM38" s="11"/>
      <c r="AN38" s="11"/>
    </row>
    <row r="39" spans="1:40" ht="17.25" customHeight="1">
      <c r="A39" s="43"/>
      <c r="B39">
        <f>+'Ark1'!C415</f>
        <v>2023</v>
      </c>
      <c r="C39">
        <f>+'Ark1'!L415</f>
        <v>11</v>
      </c>
      <c r="D39" s="52" t="str">
        <f>VLOOKUP(C39,RNR!$O$12:$P$27,2)</f>
        <v>U</v>
      </c>
      <c r="E39" s="454">
        <f>+'Ark1'!Q415</f>
        <v>7</v>
      </c>
      <c r="F39" s="454">
        <f>+'Ark1'!R415</f>
        <v>8</v>
      </c>
      <c r="G39" s="522"/>
      <c r="H39" s="70">
        <f>+'Ark1'!AE415</f>
        <v>1.5833432292285159E-2</v>
      </c>
      <c r="I39" s="69">
        <f t="shared" si="18"/>
        <v>-2.4363900066567395E-2</v>
      </c>
      <c r="J39" s="70">
        <f>+'Ark1'!AF415</f>
        <v>2.9161974444397259E-2</v>
      </c>
      <c r="K39" s="65"/>
      <c r="L39" s="507">
        <f>+IF(F39=0,"",'Ark1'!AR415)</f>
        <v>217.625</v>
      </c>
      <c r="M39" s="508">
        <f>+IF(F39=0,"",'Ark1'!AS415)</f>
        <v>46.830819153984287</v>
      </c>
      <c r="N39" s="43"/>
      <c r="O39" s="1">
        <f>+'Ark1'!T415</f>
        <v>11.75</v>
      </c>
      <c r="P39" s="57">
        <f t="shared" si="19"/>
        <v>-1.8409090909090899</v>
      </c>
      <c r="Q39" s="11">
        <f>+'Ark1'!U415</f>
        <v>483.375</v>
      </c>
      <c r="R39" s="242">
        <f t="shared" si="20"/>
        <v>-3.4131818181818971</v>
      </c>
      <c r="S39" s="11">
        <f>+'Ark1'!W415</f>
        <v>87.5</v>
      </c>
      <c r="T39" s="202"/>
      <c r="U39" s="11">
        <f>+'Ark1'!X415</f>
        <v>100</v>
      </c>
      <c r="V39" s="519">
        <f>+'Ark1'!AG415</f>
        <v>1142</v>
      </c>
      <c r="W39" s="11">
        <f>+'Ark1'!AH415</f>
        <v>100</v>
      </c>
      <c r="X39" s="11">
        <f>+'Ark1'!AI415</f>
        <v>100</v>
      </c>
      <c r="Y39" s="11">
        <f>+'Ark1'!Y415</f>
        <v>60.447492710616515</v>
      </c>
      <c r="Z39" s="67">
        <f>+'Ark1'!AA415</f>
        <v>2.6339134382131841</v>
      </c>
      <c r="AA39" s="87"/>
      <c r="AB39" s="11">
        <f t="shared" si="14"/>
        <v>423.27057793345011</v>
      </c>
      <c r="AC39" s="11">
        <f t="shared" si="15"/>
        <v>1.1428571428571428</v>
      </c>
      <c r="AD39" s="43"/>
      <c r="AE39"/>
      <c r="AF39"/>
      <c r="AG39"/>
      <c r="AH39" s="5"/>
      <c r="AI39"/>
      <c r="AJ39" s="13"/>
      <c r="AK39" s="13"/>
      <c r="AL39" s="11"/>
      <c r="AM39" s="11"/>
      <c r="AN39" s="11"/>
    </row>
    <row r="40" spans="1:40">
      <c r="A40" s="43"/>
      <c r="B40">
        <f>+'Ark1'!C416</f>
        <v>2023</v>
      </c>
      <c r="C40">
        <f>+'Ark1'!L416</f>
        <v>12</v>
      </c>
      <c r="D40" s="52" t="str">
        <f>VLOOKUP(C40,RNR!$O$12:$P$27,2)</f>
        <v>U+</v>
      </c>
      <c r="E40" s="454">
        <f>+'Ark1'!Q416</f>
        <v>3</v>
      </c>
      <c r="F40" s="454">
        <f>+'Ark1'!R416</f>
        <v>3</v>
      </c>
      <c r="G40" s="522"/>
      <c r="H40" s="70">
        <f>+'Ark1'!AE416</f>
        <v>5.9375371096069352E-3</v>
      </c>
      <c r="I40" s="69">
        <f t="shared" si="18"/>
        <v>5.9375371096069352E-3</v>
      </c>
      <c r="J40" s="70">
        <f>+'Ark1'!AF416</f>
        <v>1.1329204605073183E-2</v>
      </c>
      <c r="K40" s="65"/>
      <c r="L40" s="507">
        <f>+IF(F40=0,"",'Ark1'!AR416)</f>
        <v>218</v>
      </c>
      <c r="M40" s="508">
        <f>+IF(F40=0,"",'Ark1'!AS416)</f>
        <v>48.51737561188461</v>
      </c>
      <c r="N40" s="43"/>
      <c r="O40" s="1">
        <f>+'Ark1'!T416</f>
        <v>13.666666666666663</v>
      </c>
      <c r="P40" s="57">
        <f t="shared" si="19"/>
        <v>13.666666666666663</v>
      </c>
      <c r="Q40" s="11">
        <f>+'Ark1'!U416</f>
        <v>500.76666666666682</v>
      </c>
      <c r="R40" s="242">
        <f t="shared" si="20"/>
        <v>500.76666666666682</v>
      </c>
      <c r="S40" s="11">
        <f>+'Ark1'!W416</f>
        <v>100</v>
      </c>
      <c r="T40" s="202"/>
      <c r="U40" s="11">
        <f>+'Ark1'!X416</f>
        <v>100</v>
      </c>
      <c r="V40" s="519">
        <f>+'Ark1'!AG416</f>
        <v>914.3333333333336</v>
      </c>
      <c r="W40" s="11">
        <f>+'Ark1'!AH416</f>
        <v>100</v>
      </c>
      <c r="X40" s="11">
        <f>+'Ark1'!AI416</f>
        <v>100</v>
      </c>
      <c r="Y40" s="11">
        <f>+'Ark1'!Y416</f>
        <v>84.603559158124142</v>
      </c>
      <c r="Z40" s="67">
        <f>+'Ark1'!AA416</f>
        <v>0.94280904158207679</v>
      </c>
      <c r="AA40" s="87"/>
      <c r="AB40" s="11">
        <f t="shared" si="14"/>
        <v>547.68501640539557</v>
      </c>
      <c r="AC40" s="11">
        <f t="shared" si="15"/>
        <v>1</v>
      </c>
      <c r="AD40" s="43"/>
      <c r="AE40"/>
      <c r="AF40" s="5"/>
      <c r="AG40"/>
      <c r="AH40"/>
      <c r="AI40"/>
      <c r="AJ40" s="13"/>
      <c r="AK40" s="13"/>
      <c r="AL40" s="11"/>
      <c r="AM40" s="11"/>
      <c r="AN40" s="11"/>
    </row>
    <row r="41" spans="1:40">
      <c r="A41" s="43"/>
      <c r="B41">
        <f>+'Ark1'!C417</f>
        <v>2023</v>
      </c>
      <c r="C41">
        <f>+'Ark1'!L417</f>
        <v>13</v>
      </c>
      <c r="D41" s="52" t="str">
        <f>VLOOKUP(C41,RNR!$O$12:$P$27,2)</f>
        <v>E-</v>
      </c>
      <c r="E41" s="454">
        <f>+'Ark1'!Q417</f>
        <v>0</v>
      </c>
      <c r="F41" s="454">
        <f>+'Ark1'!R417</f>
        <v>0</v>
      </c>
      <c r="G41" s="522"/>
      <c r="H41" s="70">
        <f>+'Ark1'!AE417</f>
        <v>0</v>
      </c>
      <c r="I41" s="69">
        <f t="shared" si="18"/>
        <v>-1.8271514708569339E-3</v>
      </c>
      <c r="J41" s="70">
        <f>+'Ark1'!AF417</f>
        <v>0</v>
      </c>
      <c r="K41" s="65"/>
      <c r="L41" s="507" t="str">
        <f>+IF(F41=0,"",'Ark1'!AR417)</f>
        <v/>
      </c>
      <c r="M41" s="508" t="str">
        <f>+IF(F41=0,"",'Ark1'!AS417)</f>
        <v/>
      </c>
      <c r="N41" s="43"/>
      <c r="O41" s="1">
        <f>+'Ark1'!T417</f>
        <v>0</v>
      </c>
      <c r="P41" s="57">
        <f t="shared" si="19"/>
        <v>-15</v>
      </c>
      <c r="Q41" s="11">
        <f>+'Ark1'!U417</f>
        <v>0</v>
      </c>
      <c r="R41" s="242">
        <f t="shared" si="20"/>
        <v>-571.9</v>
      </c>
      <c r="S41" s="11">
        <f>+'Ark1'!W417</f>
        <v>0</v>
      </c>
      <c r="T41" s="202"/>
      <c r="U41" s="11">
        <f>+'Ark1'!X417</f>
        <v>0</v>
      </c>
      <c r="V41" s="519">
        <f>+'Ark1'!AG417</f>
        <v>0</v>
      </c>
      <c r="W41" s="11">
        <f>+'Ark1'!AH417</f>
        <v>0</v>
      </c>
      <c r="X41" s="11">
        <f>+'Ark1'!AI417</f>
        <v>0</v>
      </c>
      <c r="Y41" s="11">
        <f>+'Ark1'!Y417</f>
        <v>0</v>
      </c>
      <c r="Z41" s="67">
        <f>+'Ark1'!AA417</f>
        <v>0</v>
      </c>
      <c r="AA41" s="87"/>
      <c r="AB41" s="11" t="e">
        <f t="shared" si="14"/>
        <v>#DIV/0!</v>
      </c>
      <c r="AC41" s="11" t="e">
        <f t="shared" si="15"/>
        <v>#DIV/0!</v>
      </c>
      <c r="AD41" s="43"/>
      <c r="AE41"/>
      <c r="AF41" s="4"/>
      <c r="AG41"/>
      <c r="AH41"/>
      <c r="AI41"/>
      <c r="AJ41" s="13"/>
      <c r="AK41" s="13"/>
      <c r="AL41" s="11"/>
      <c r="AM41" s="11"/>
      <c r="AN41" s="11"/>
    </row>
    <row r="42" spans="1:40" ht="21">
      <c r="A42" s="43"/>
      <c r="B42">
        <f>+'Ark1'!C418</f>
        <v>2023</v>
      </c>
      <c r="C42">
        <f>+'Ark1'!L418</f>
        <v>14</v>
      </c>
      <c r="D42" s="52" t="str">
        <f>VLOOKUP(C42,RNR!$O$12:$P$27,2)</f>
        <v>E</v>
      </c>
      <c r="E42" s="454">
        <f>+'Ark1'!Q418</f>
        <v>0</v>
      </c>
      <c r="F42" s="454">
        <f>+'Ark1'!R418</f>
        <v>0</v>
      </c>
      <c r="G42" s="522"/>
      <c r="H42" s="70">
        <f>+'Ark1'!AE418</f>
        <v>0</v>
      </c>
      <c r="I42" s="69">
        <f t="shared" si="18"/>
        <v>0</v>
      </c>
      <c r="J42" s="70">
        <f>+'Ark1'!AF418</f>
        <v>0</v>
      </c>
      <c r="K42" s="65"/>
      <c r="L42" s="507" t="str">
        <f>+IF(F42=0,"",'Ark1'!AR418)</f>
        <v/>
      </c>
      <c r="M42" s="508" t="str">
        <f>+IF(F42=0,"",'Ark1'!AS418)</f>
        <v/>
      </c>
      <c r="N42" s="43"/>
      <c r="O42" s="1">
        <f>+'Ark1'!T418</f>
        <v>0</v>
      </c>
      <c r="P42" s="57">
        <f t="shared" si="19"/>
        <v>0</v>
      </c>
      <c r="Q42" s="11">
        <f>+'Ark1'!U418</f>
        <v>0</v>
      </c>
      <c r="R42" s="242">
        <f t="shared" si="20"/>
        <v>0</v>
      </c>
      <c r="S42" s="11">
        <f>+'Ark1'!W418</f>
        <v>0</v>
      </c>
      <c r="T42" s="202"/>
      <c r="U42" s="11">
        <f>+'Ark1'!X418</f>
        <v>0</v>
      </c>
      <c r="V42" s="519">
        <f>+'Ark1'!AG418</f>
        <v>0</v>
      </c>
      <c r="W42" s="11">
        <f>+'Ark1'!AH418</f>
        <v>0</v>
      </c>
      <c r="X42" s="11">
        <f>+'Ark1'!AI418</f>
        <v>0</v>
      </c>
      <c r="Y42" s="11">
        <f>+'Ark1'!Y418</f>
        <v>0</v>
      </c>
      <c r="Z42" s="67">
        <f>+'Ark1'!AA418</f>
        <v>0</v>
      </c>
      <c r="AA42" s="87"/>
      <c r="AB42" s="11" t="e">
        <f t="shared" si="14"/>
        <v>#DIV/0!</v>
      </c>
      <c r="AC42" s="11" t="e">
        <f t="shared" si="15"/>
        <v>#DIV/0!</v>
      </c>
      <c r="AD42" s="43"/>
      <c r="AE42"/>
      <c r="AF42" s="13"/>
      <c r="AG42"/>
      <c r="AH42"/>
      <c r="AI42"/>
      <c r="AJ42" s="54"/>
      <c r="AK42" s="54"/>
      <c r="AL42" s="11"/>
      <c r="AM42" s="11"/>
      <c r="AN42" s="11"/>
    </row>
    <row r="43" spans="1:40">
      <c r="A43" s="43"/>
      <c r="B43">
        <f>+'Ark1'!C419</f>
        <v>2023</v>
      </c>
      <c r="C43">
        <f>+'Ark1'!L419</f>
        <v>15</v>
      </c>
      <c r="D43" s="52" t="str">
        <f>VLOOKUP(C43,RNR!$O$12:$P$27,2)</f>
        <v>E+</v>
      </c>
      <c r="E43" s="454">
        <f>+'Ark1'!Q419</f>
        <v>0</v>
      </c>
      <c r="F43" s="454">
        <f>+'Ark1'!R419</f>
        <v>0</v>
      </c>
      <c r="G43" s="522"/>
      <c r="H43" s="70">
        <f>+'Ark1'!AE419</f>
        <v>0</v>
      </c>
      <c r="I43" s="69">
        <f t="shared" si="18"/>
        <v>0</v>
      </c>
      <c r="J43" s="70">
        <f>+'Ark1'!AF419</f>
        <v>0</v>
      </c>
      <c r="K43" s="65"/>
      <c r="L43" s="507" t="str">
        <f>+IF(F43=0,"",'Ark1'!AR419)</f>
        <v/>
      </c>
      <c r="M43" s="508" t="str">
        <f>+IF(F43=0,"",'Ark1'!AS419)</f>
        <v/>
      </c>
      <c r="N43" s="43"/>
      <c r="O43" s="1">
        <f>+'Ark1'!T419</f>
        <v>0</v>
      </c>
      <c r="P43" s="57">
        <f t="shared" si="19"/>
        <v>0</v>
      </c>
      <c r="Q43" s="11">
        <f>+'Ark1'!U419</f>
        <v>0</v>
      </c>
      <c r="R43" s="242">
        <f t="shared" si="20"/>
        <v>0</v>
      </c>
      <c r="S43" s="11">
        <f>+'Ark1'!W419</f>
        <v>0</v>
      </c>
      <c r="T43" s="202"/>
      <c r="U43" s="11">
        <f>+'Ark1'!X419</f>
        <v>0</v>
      </c>
      <c r="V43" s="519">
        <f>+'Ark1'!AG419</f>
        <v>0</v>
      </c>
      <c r="W43" s="11">
        <f>+'Ark1'!AH419</f>
        <v>0</v>
      </c>
      <c r="X43" s="11">
        <f>+'Ark1'!AI419</f>
        <v>0</v>
      </c>
      <c r="Y43" s="11">
        <f>+'Ark1'!Y419</f>
        <v>0</v>
      </c>
      <c r="Z43" s="67">
        <f>+'Ark1'!AA419</f>
        <v>0</v>
      </c>
      <c r="AA43" s="87"/>
      <c r="AB43" s="11" t="e">
        <f t="shared" si="14"/>
        <v>#DIV/0!</v>
      </c>
      <c r="AC43" s="11" t="e">
        <f t="shared" si="15"/>
        <v>#DIV/0!</v>
      </c>
      <c r="AD43" s="43"/>
      <c r="AE43"/>
      <c r="AF43" s="13"/>
      <c r="AG43" s="4"/>
      <c r="AH43" s="4"/>
      <c r="AI43"/>
      <c r="AJ43"/>
      <c r="AK43"/>
    </row>
    <row r="44" spans="1:40" s="541" customFormat="1" ht="1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F44" s="13"/>
      <c r="AG44" s="4"/>
      <c r="AH44" s="4"/>
    </row>
    <row r="45" spans="1:40">
      <c r="A45" s="43"/>
      <c r="B45" s="541">
        <f>+'Ark1'!C420</f>
        <v>2023</v>
      </c>
      <c r="C45" s="541">
        <f>+'Ark1'!L420</f>
        <v>99</v>
      </c>
      <c r="D45" s="52" t="str">
        <f>VLOOKUP(C45,RNR!$O$12:$P$27,2)</f>
        <v>Kasserte</v>
      </c>
      <c r="E45" s="542">
        <f>+'Ark1'!Q420</f>
        <v>159</v>
      </c>
      <c r="F45" s="542">
        <f>+'Ark1'!R420</f>
        <v>175</v>
      </c>
      <c r="G45" s="522"/>
      <c r="H45" s="70">
        <f>+'Ark1'!AE420</f>
        <v>0.34635633139373789</v>
      </c>
      <c r="I45" s="69">
        <f t="shared" ref="I45" si="21">+H45-H62</f>
        <v>0.34635633139373789</v>
      </c>
      <c r="J45" s="70">
        <f>+'Ark1'!AF420</f>
        <v>0.28800221169481888</v>
      </c>
      <c r="K45" s="65"/>
      <c r="L45" s="507">
        <f>+IF(F45=0,"",'Ark1'!AR420)</f>
        <v>218.04</v>
      </c>
      <c r="M45" s="508">
        <f>+IF(F45=0,"",'Ark1'!AS420)</f>
        <v>22.527020968217311</v>
      </c>
      <c r="N45" s="43"/>
      <c r="O45" s="1">
        <f>+'Ark1'!T420</f>
        <v>5.6114285714285694</v>
      </c>
      <c r="P45" s="57">
        <f t="shared" ref="P45" si="22">+O45-O62</f>
        <v>5.6114285714285694</v>
      </c>
      <c r="Q45" s="543">
        <f>+'Ark1'!U420</f>
        <v>218.23028571428588</v>
      </c>
      <c r="R45" s="242">
        <f t="shared" ref="R45" si="23">+Q45-Q62</f>
        <v>218.23028571428588</v>
      </c>
      <c r="S45" s="543">
        <f>+'Ark1'!W420</f>
        <v>40</v>
      </c>
      <c r="T45" s="202"/>
      <c r="U45" s="543">
        <f>+'Ark1'!X420</f>
        <v>3.4285714285714279</v>
      </c>
      <c r="V45" s="542">
        <f>+'Ark1'!AG420</f>
        <v>1215</v>
      </c>
      <c r="W45" s="543">
        <f>+'Ark1'!AH420</f>
        <v>14.285714285714288</v>
      </c>
      <c r="X45" s="543">
        <f>+'Ark1'!AI420</f>
        <v>1.1428571428571423</v>
      </c>
      <c r="Y45" s="543">
        <f>+'Ark1'!Y420</f>
        <v>84.494290914009099</v>
      </c>
      <c r="Z45" s="67">
        <f>+'Ark1'!AA420</f>
        <v>2.6028304844173484</v>
      </c>
      <c r="AA45" s="87"/>
      <c r="AB45" s="543">
        <f t="shared" ref="AB45" si="24">1000*Q45/V45</f>
        <v>179.61340388007068</v>
      </c>
      <c r="AC45" s="543">
        <f t="shared" ref="AC45" si="25">+F45/E45</f>
        <v>1.10062893081761</v>
      </c>
      <c r="AD45" s="43"/>
      <c r="AE45"/>
      <c r="AF45" s="13"/>
      <c r="AG45" s="4"/>
      <c r="AH45" s="4"/>
      <c r="AI45"/>
      <c r="AJ45"/>
      <c r="AK45"/>
    </row>
    <row r="46" spans="1:40" s="541" customFormat="1" ht="1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F46" s="13"/>
      <c r="AG46" s="4"/>
      <c r="AH46" s="4"/>
    </row>
    <row r="47" spans="1:40">
      <c r="A47" s="43"/>
      <c r="B47" s="51">
        <f>+'Ark1'!C421</f>
        <v>2022</v>
      </c>
      <c r="C47" s="51">
        <f>+'Ark1'!L421</f>
        <v>1</v>
      </c>
      <c r="D47" s="52" t="str">
        <f t="shared" ref="D47:D61" si="26">+D29</f>
        <v>P-</v>
      </c>
      <c r="E47" s="470">
        <f>+'Ark1'!Q421</f>
        <v>1188</v>
      </c>
      <c r="F47" s="470">
        <f>+'Ark1'!R421</f>
        <v>1674</v>
      </c>
      <c r="G47" s="523"/>
      <c r="H47" s="69">
        <f>+'Ark1'!AE421</f>
        <v>3.0586515622145076</v>
      </c>
      <c r="I47" s="69"/>
      <c r="J47" s="69">
        <f>+'Ark1'!AF421</f>
        <v>2.234334823864975</v>
      </c>
      <c r="K47" s="65"/>
      <c r="L47" s="507">
        <f>+IF(F47=0,"",'Ark1'!AR421)</f>
        <v>216.20331125827812</v>
      </c>
      <c r="M47" s="508">
        <f>+IF(F47=0,"",'Ark1'!AS421)</f>
        <v>19.062466405846106</v>
      </c>
      <c r="N47" s="43"/>
      <c r="O47" s="53">
        <f>+'Ark1'!T421</f>
        <v>3.9665471923536448</v>
      </c>
      <c r="P47" s="69"/>
      <c r="Q47" s="76">
        <f>+'Ark1'!U421</f>
        <v>194.24515531660725</v>
      </c>
      <c r="R47" s="242"/>
      <c r="S47" s="76">
        <f>+'Ark1'!W421</f>
        <v>3.0465949820788523</v>
      </c>
      <c r="T47" s="242"/>
      <c r="U47" s="76">
        <f>+'Ark1'!X421</f>
        <v>0</v>
      </c>
      <c r="V47" s="470">
        <f>+'Ark1'!AG421</f>
        <v>1173.6198675496689</v>
      </c>
      <c r="W47" s="76">
        <f>+'Ark1'!AH421</f>
        <v>89.844683393070497</v>
      </c>
      <c r="X47" s="76">
        <f>+'Ark1'!AI421</f>
        <v>4.5400238948626068</v>
      </c>
      <c r="Y47" s="76">
        <f>+'Ark1'!Y421</f>
        <v>29.191572602332425</v>
      </c>
      <c r="Z47" s="66">
        <f>+'Ark1'!AA421</f>
        <v>1.140680025952943</v>
      </c>
      <c r="AA47" s="87"/>
      <c r="AB47" s="76">
        <f t="shared" ref="AB47:AB61" si="27">1000*Q47/V47</f>
        <v>165.50943000152182</v>
      </c>
      <c r="AC47" s="76">
        <f t="shared" ref="AC47:AC61" si="28">+F47/E47</f>
        <v>1.4090909090909092</v>
      </c>
      <c r="AD47" s="43"/>
      <c r="AE47"/>
      <c r="AF47" s="13"/>
      <c r="AG47" s="1"/>
      <c r="AH47" s="19"/>
      <c r="AI47"/>
      <c r="AJ47" s="1"/>
      <c r="AK47" s="5"/>
    </row>
    <row r="48" spans="1:40">
      <c r="A48" s="43"/>
      <c r="B48" s="51">
        <f>+'Ark1'!C422</f>
        <v>2022</v>
      </c>
      <c r="C48" s="51">
        <f>+'Ark1'!L422</f>
        <v>2</v>
      </c>
      <c r="D48" s="52" t="str">
        <f t="shared" si="26"/>
        <v>P</v>
      </c>
      <c r="E48" s="470">
        <f>+'Ark1'!Q422</f>
        <v>4222</v>
      </c>
      <c r="F48" s="470">
        <f>+'Ark1'!R422</f>
        <v>9745</v>
      </c>
      <c r="G48" s="523"/>
      <c r="H48" s="69">
        <f>+'Ark1'!AE422</f>
        <v>17.805591083500829</v>
      </c>
      <c r="I48" s="69"/>
      <c r="J48" s="69">
        <f>+'Ark1'!AF422</f>
        <v>14.902267792567557</v>
      </c>
      <c r="K48" s="65"/>
      <c r="L48" s="507">
        <f>+IF(F48=0,"",'Ark1'!AR422)</f>
        <v>216.8551739225552</v>
      </c>
      <c r="M48" s="508">
        <f>+IF(F48=0,"",'Ark1'!AS422)</f>
        <v>21.747358746255419</v>
      </c>
      <c r="N48" s="43"/>
      <c r="O48" s="53">
        <f>+'Ark1'!T422</f>
        <v>5.4064648537711664</v>
      </c>
      <c r="P48" s="69"/>
      <c r="Q48" s="76">
        <f>+'Ark1'!U422</f>
        <v>222.55016213442752</v>
      </c>
      <c r="R48" s="242"/>
      <c r="S48" s="76">
        <f>+'Ark1'!W422</f>
        <v>19.722934838378656</v>
      </c>
      <c r="T48" s="242"/>
      <c r="U48" s="76">
        <f>+'Ark1'!X422</f>
        <v>0</v>
      </c>
      <c r="V48" s="470">
        <f>+'Ark1'!AG422</f>
        <v>1130.7050973528769</v>
      </c>
      <c r="W48" s="76">
        <f>+'Ark1'!AH422</f>
        <v>92.92970754232941</v>
      </c>
      <c r="X48" s="76">
        <f>+'Ark1'!AI422</f>
        <v>4.1970241149307341</v>
      </c>
      <c r="Y48" s="76">
        <f>+'Ark1'!Y422</f>
        <v>27.560489492974824</v>
      </c>
      <c r="Z48" s="66">
        <f>+'Ark1'!AA422</f>
        <v>1.315924204690275</v>
      </c>
      <c r="AA48" s="87"/>
      <c r="AB48" s="76">
        <f t="shared" si="27"/>
        <v>196.82423176073539</v>
      </c>
      <c r="AC48" s="76">
        <f t="shared" si="28"/>
        <v>2.3081477972524871</v>
      </c>
      <c r="AD48" s="43"/>
      <c r="AE48"/>
      <c r="AF48" s="13"/>
      <c r="AG48" s="1"/>
      <c r="AH48" s="19"/>
      <c r="AI48"/>
      <c r="AJ48"/>
      <c r="AK48"/>
    </row>
    <row r="49" spans="1:37">
      <c r="A49" s="43"/>
      <c r="B49" s="51">
        <f>+'Ark1'!C423</f>
        <v>2022</v>
      </c>
      <c r="C49" s="51">
        <f>+'Ark1'!L423</f>
        <v>3</v>
      </c>
      <c r="D49" s="52" t="str">
        <f t="shared" si="26"/>
        <v>P+</v>
      </c>
      <c r="E49" s="470">
        <f>+'Ark1'!Q423</f>
        <v>5437</v>
      </c>
      <c r="F49" s="470">
        <f>+'Ark1'!R423</f>
        <v>15907</v>
      </c>
      <c r="G49" s="523"/>
      <c r="H49" s="69">
        <f>+'Ark1'!AE423</f>
        <v>29.064498446921249</v>
      </c>
      <c r="I49" s="69"/>
      <c r="J49" s="69">
        <f>+'Ark1'!AF423</f>
        <v>27.212100052709928</v>
      </c>
      <c r="K49" s="65"/>
      <c r="L49" s="507">
        <f>+IF(F49=0,"",'Ark1'!AR423)</f>
        <v>216.82176110667729</v>
      </c>
      <c r="M49" s="508">
        <f>+IF(F49=0,"",'Ark1'!AS423)</f>
        <v>24.345894756350312</v>
      </c>
      <c r="N49" s="43"/>
      <c r="O49" s="53">
        <f>+'Ark1'!T423</f>
        <v>6.8603759351229012</v>
      </c>
      <c r="P49" s="69"/>
      <c r="Q49" s="76">
        <f>+'Ark1'!U423</f>
        <v>248.96091594895449</v>
      </c>
      <c r="R49" s="242"/>
      <c r="S49" s="76">
        <f>+'Ark1'!W423</f>
        <v>64.481046080341997</v>
      </c>
      <c r="T49" s="242"/>
      <c r="U49" s="76">
        <f>+'Ark1'!X423</f>
        <v>4.4005783617275425E-2</v>
      </c>
      <c r="V49" s="470">
        <f>+'Ark1'!AG423</f>
        <v>1092.3088587390259</v>
      </c>
      <c r="W49" s="76">
        <f>+'Ark1'!AH423</f>
        <v>93.487144024643229</v>
      </c>
      <c r="X49" s="76">
        <f>+'Ark1'!AI423</f>
        <v>6.5191425158735132</v>
      </c>
      <c r="Y49" s="76">
        <f>+'Ark1'!Y423</f>
        <v>30.620499724919306</v>
      </c>
      <c r="Z49" s="66">
        <f>+'Ark1'!AA423</f>
        <v>1.3637230940261869</v>
      </c>
      <c r="AA49" s="87"/>
      <c r="AB49" s="76">
        <f t="shared" si="27"/>
        <v>227.92172191696577</v>
      </c>
      <c r="AC49" s="76">
        <f t="shared" si="28"/>
        <v>2.9256943167187788</v>
      </c>
      <c r="AD49" s="43"/>
      <c r="AE49"/>
      <c r="AF49" s="13"/>
      <c r="AG49" s="1"/>
      <c r="AH49" s="19"/>
      <c r="AI49"/>
      <c r="AJ49"/>
      <c r="AK49"/>
    </row>
    <row r="50" spans="1:37">
      <c r="A50" s="43"/>
      <c r="B50" s="51">
        <f>+'Ark1'!C424</f>
        <v>2022</v>
      </c>
      <c r="C50" s="51">
        <f>+'Ark1'!L424</f>
        <v>4</v>
      </c>
      <c r="D50" s="52" t="str">
        <f t="shared" si="26"/>
        <v>O-</v>
      </c>
      <c r="E50" s="470">
        <f>+'Ark1'!Q424</f>
        <v>5087</v>
      </c>
      <c r="F50" s="470">
        <f>+'Ark1'!R424</f>
        <v>11725</v>
      </c>
      <c r="G50" s="523"/>
      <c r="H50" s="69">
        <f>+'Ark1'!AE424</f>
        <v>21.423350995797549</v>
      </c>
      <c r="I50" s="69"/>
      <c r="J50" s="69">
        <f>+'Ark1'!AF424</f>
        <v>21.985617965023781</v>
      </c>
      <c r="K50" s="65"/>
      <c r="L50" s="507">
        <f>+IF(F50=0,"",'Ark1'!AR424)</f>
        <v>215.67877749729536</v>
      </c>
      <c r="M50" s="508">
        <f>+IF(F50=0,"",'Ark1'!AS424)</f>
        <v>27.098455112537096</v>
      </c>
      <c r="N50" s="43"/>
      <c r="O50" s="53">
        <f>+'Ark1'!T424</f>
        <v>8.0383795309168455</v>
      </c>
      <c r="P50" s="69"/>
      <c r="Q50" s="76">
        <f>+'Ark1'!U424</f>
        <v>272.88723496801782</v>
      </c>
      <c r="R50" s="242"/>
      <c r="S50" s="76">
        <f>+'Ark1'!W424</f>
        <v>87.130063965884858</v>
      </c>
      <c r="T50" s="242"/>
      <c r="U50" s="76">
        <f>+'Ark1'!X424</f>
        <v>1.2878464818763324</v>
      </c>
      <c r="V50" s="470">
        <f>+'Ark1'!AG424</f>
        <v>1062.7241254958528</v>
      </c>
      <c r="W50" s="76">
        <f>+'Ark1'!AH424</f>
        <v>93.654584221748422</v>
      </c>
      <c r="X50" s="76">
        <f>+'Ark1'!AI424</f>
        <v>15.368869936034118</v>
      </c>
      <c r="Y50" s="76">
        <f>+'Ark1'!Y424</f>
        <v>36.65859643709581</v>
      </c>
      <c r="Z50" s="66">
        <f>+'Ark1'!AA424</f>
        <v>1.5627521841307164</v>
      </c>
      <c r="AA50" s="87"/>
      <c r="AB50" s="76">
        <f t="shared" si="27"/>
        <v>256.78087889525642</v>
      </c>
      <c r="AC50" s="76">
        <f t="shared" si="28"/>
        <v>2.3048948299587182</v>
      </c>
      <c r="AD50" s="43"/>
      <c r="AE50"/>
      <c r="AF50" s="5"/>
      <c r="AG50" s="1"/>
      <c r="AH50" s="19"/>
      <c r="AI50"/>
      <c r="AJ50"/>
      <c r="AK50"/>
    </row>
    <row r="51" spans="1:37">
      <c r="A51" s="43"/>
      <c r="B51" s="51">
        <f>+'Ark1'!C425</f>
        <v>2022</v>
      </c>
      <c r="C51" s="51">
        <f>+'Ark1'!L425</f>
        <v>5</v>
      </c>
      <c r="D51" s="52" t="str">
        <f t="shared" si="26"/>
        <v>O</v>
      </c>
      <c r="E51" s="470">
        <f>+'Ark1'!Q425</f>
        <v>3982</v>
      </c>
      <c r="F51" s="470">
        <f>+'Ark1'!R425</f>
        <v>7041</v>
      </c>
      <c r="G51" s="523"/>
      <c r="H51" s="69">
        <f>+'Ark1'!AE425</f>
        <v>12.864973506303672</v>
      </c>
      <c r="I51" s="69"/>
      <c r="J51" s="69">
        <f>+'Ark1'!AF425</f>
        <v>14.194576415468624</v>
      </c>
      <c r="K51" s="65"/>
      <c r="L51" s="507">
        <f>+IF(F51=0,"",'Ark1'!AR425)</f>
        <v>213.99622527555488</v>
      </c>
      <c r="M51" s="508">
        <f>+IF(F51=0,"",'Ark1'!AS425)</f>
        <v>29.852033543553382</v>
      </c>
      <c r="N51" s="43"/>
      <c r="O51" s="53">
        <f>+'Ark1'!T425</f>
        <v>8.7761681579321138</v>
      </c>
      <c r="P51" s="69"/>
      <c r="Q51" s="76">
        <f>+'Ark1'!U425</f>
        <v>293.39012214174079</v>
      </c>
      <c r="R51" s="242"/>
      <c r="S51" s="76">
        <f>+'Ark1'!W425</f>
        <v>86.024712398807011</v>
      </c>
      <c r="T51" s="242"/>
      <c r="U51" s="76">
        <f>+'Ark1'!X425</f>
        <v>8.3084789092458475</v>
      </c>
      <c r="V51" s="470">
        <f>+'Ark1'!AG425</f>
        <v>1034.9097085912726</v>
      </c>
      <c r="W51" s="76">
        <f>+'Ark1'!AH425</f>
        <v>93.410026984803295</v>
      </c>
      <c r="X51" s="76">
        <f>+'Ark1'!AI425</f>
        <v>34.583155801732694</v>
      </c>
      <c r="Y51" s="76">
        <f>+'Ark1'!Y425</f>
        <v>42.071819050643214</v>
      </c>
      <c r="Z51" s="66">
        <f>+'Ark1'!AA425</f>
        <v>2.006849548329285</v>
      </c>
      <c r="AA51" s="87"/>
      <c r="AB51" s="76">
        <f t="shared" si="27"/>
        <v>283.49344846818161</v>
      </c>
      <c r="AC51" s="76">
        <f t="shared" si="28"/>
        <v>1.7682069311903565</v>
      </c>
      <c r="AD51" s="43"/>
      <c r="AE51"/>
      <c r="AF51"/>
      <c r="AG51" s="13"/>
      <c r="AH51" s="19"/>
      <c r="AI51"/>
      <c r="AJ51"/>
      <c r="AK51"/>
    </row>
    <row r="52" spans="1:37">
      <c r="A52" s="43"/>
      <c r="B52" s="51">
        <f>+'Ark1'!C426</f>
        <v>2022</v>
      </c>
      <c r="C52" s="51">
        <f>+'Ark1'!L426</f>
        <v>6</v>
      </c>
      <c r="D52" s="52" t="str">
        <f t="shared" si="26"/>
        <v>O+</v>
      </c>
      <c r="E52" s="470">
        <f>+'Ark1'!Q426</f>
        <v>2658</v>
      </c>
      <c r="F52" s="470">
        <f>+'Ark1'!R426</f>
        <v>4406</v>
      </c>
      <c r="G52" s="523"/>
      <c r="H52" s="69">
        <f>+'Ark1'!AE426</f>
        <v>8.0504293805956504</v>
      </c>
      <c r="I52" s="69"/>
      <c r="J52" s="69">
        <f>+'Ark1'!AF426</f>
        <v>9.477506815949523</v>
      </c>
      <c r="K52" s="65"/>
      <c r="L52" s="507">
        <f>+IF(F52=0,"",'Ark1'!AR426)</f>
        <v>212.78490475042199</v>
      </c>
      <c r="M52" s="508">
        <f>+IF(F52=0,"",'Ark1'!AS426)</f>
        <v>32.424995885143851</v>
      </c>
      <c r="N52" s="43"/>
      <c r="O52" s="53">
        <f>+'Ark1'!T426</f>
        <v>9.1765773944620967</v>
      </c>
      <c r="P52" s="69"/>
      <c r="Q52" s="76">
        <f>+'Ark1'!U426</f>
        <v>313.04517022242391</v>
      </c>
      <c r="R52" s="242"/>
      <c r="S52" s="76">
        <f>+'Ark1'!W426</f>
        <v>85.020426690876079</v>
      </c>
      <c r="T52" s="242"/>
      <c r="U52" s="76">
        <f>+'Ark1'!X426</f>
        <v>18.452110758057191</v>
      </c>
      <c r="V52" s="470">
        <f>+'Ark1'!AG426</f>
        <v>1020.6402218471183</v>
      </c>
      <c r="W52" s="76">
        <f>+'Ark1'!AH426</f>
        <v>93.259192010894239</v>
      </c>
      <c r="X52" s="76">
        <f>+'Ark1'!AI426</f>
        <v>59.169314571039486</v>
      </c>
      <c r="Y52" s="76">
        <f>+'Ark1'!Y426</f>
        <v>42.362545352666288</v>
      </c>
      <c r="Z52" s="66">
        <f>+'Ark1'!AA426</f>
        <v>2.3733762534561351</v>
      </c>
      <c r="AA52" s="87"/>
      <c r="AB52" s="76">
        <f t="shared" si="27"/>
        <v>306.71451459740234</v>
      </c>
      <c r="AC52" s="76">
        <f t="shared" si="28"/>
        <v>1.6576373212942062</v>
      </c>
      <c r="AD52" s="43"/>
      <c r="AE52"/>
      <c r="AF52" s="5"/>
      <c r="AG52" s="13"/>
      <c r="AH52" s="19"/>
      <c r="AI52"/>
      <c r="AJ52"/>
      <c r="AK52"/>
    </row>
    <row r="53" spans="1:37">
      <c r="A53" s="43"/>
      <c r="B53" s="51">
        <f>+'Ark1'!C427</f>
        <v>2022</v>
      </c>
      <c r="C53" s="51">
        <f>+'Ark1'!L427</f>
        <v>7</v>
      </c>
      <c r="D53" s="52" t="str">
        <f t="shared" si="26"/>
        <v>R-</v>
      </c>
      <c r="E53" s="470">
        <f>+'Ark1'!Q427</f>
        <v>1489</v>
      </c>
      <c r="F53" s="470">
        <f>+'Ark1'!R427</f>
        <v>2427</v>
      </c>
      <c r="G53" s="523"/>
      <c r="H53" s="69">
        <f>+'Ark1'!AE427</f>
        <v>4.4344966197697797</v>
      </c>
      <c r="I53" s="69"/>
      <c r="J53" s="69">
        <f>+'Ark1'!AF427</f>
        <v>5.5644861341672387</v>
      </c>
      <c r="K53" s="65"/>
      <c r="L53" s="507">
        <f>+IF(F53=0,"",'Ark1'!AR427)</f>
        <v>211.7981611208406</v>
      </c>
      <c r="M53" s="508">
        <f>+IF(F53=0,"",'Ark1'!AS427)</f>
        <v>35.048251067760198</v>
      </c>
      <c r="N53" s="43"/>
      <c r="O53" s="53">
        <f>+'Ark1'!T427</f>
        <v>9.4964977338277734</v>
      </c>
      <c r="P53" s="69"/>
      <c r="Q53" s="76">
        <f>+'Ark1'!U427</f>
        <v>333.66655953852546</v>
      </c>
      <c r="R53" s="242"/>
      <c r="S53" s="76">
        <f>+'Ark1'!W427</f>
        <v>89.410795220436739</v>
      </c>
      <c r="T53" s="242"/>
      <c r="U53" s="76">
        <f>+'Ark1'!X427</f>
        <v>34.528224145035033</v>
      </c>
      <c r="V53" s="470">
        <f>+'Ark1'!AG427</f>
        <v>1032.4246935201402</v>
      </c>
      <c r="W53" s="76">
        <f>+'Ark1'!AH427</f>
        <v>93.201483312731753</v>
      </c>
      <c r="X53" s="76">
        <f>+'Ark1'!AI427</f>
        <v>81.82941903584674</v>
      </c>
      <c r="Y53" s="76">
        <f>+'Ark1'!Y427</f>
        <v>42.640301862943687</v>
      </c>
      <c r="Z53" s="66">
        <f>+'Ark1'!AA427</f>
        <v>2.4559338626091503</v>
      </c>
      <c r="AA53" s="87"/>
      <c r="AB53" s="76">
        <f t="shared" si="27"/>
        <v>323.18731006022421</v>
      </c>
      <c r="AC53" s="76">
        <f t="shared" si="28"/>
        <v>1.6299529885829416</v>
      </c>
      <c r="AD53" s="43"/>
      <c r="AE53"/>
      <c r="AF53"/>
      <c r="AG53" s="13"/>
      <c r="AH53" s="19"/>
      <c r="AI53"/>
      <c r="AJ53"/>
      <c r="AK53"/>
    </row>
    <row r="54" spans="1:37">
      <c r="A54" s="43"/>
      <c r="B54" s="51">
        <f>+'Ark1'!C428</f>
        <v>2022</v>
      </c>
      <c r="C54" s="51">
        <f>+'Ark1'!L428</f>
        <v>8</v>
      </c>
      <c r="D54" s="52" t="str">
        <f t="shared" si="26"/>
        <v>R</v>
      </c>
      <c r="E54" s="470">
        <f>+'Ark1'!Q428</f>
        <v>743</v>
      </c>
      <c r="F54" s="470">
        <f>+'Ark1'!R428</f>
        <v>1170</v>
      </c>
      <c r="G54" s="523"/>
      <c r="H54" s="69">
        <f>+'Ark1'!AE428</f>
        <v>2.1377672209026137</v>
      </c>
      <c r="I54" s="69"/>
      <c r="J54" s="69">
        <f>+'Ark1'!AF428</f>
        <v>2.8894682795435305</v>
      </c>
      <c r="K54" s="65"/>
      <c r="L54" s="507">
        <f>+IF(F54=0,"",'Ark1'!AR428)</f>
        <v>211.455949137148</v>
      </c>
      <c r="M54" s="508">
        <f>+IF(F54=0,"",'Ark1'!AS428)</f>
        <v>37.90232596887639</v>
      </c>
      <c r="N54" s="43"/>
      <c r="O54" s="53">
        <f>+'Ark1'!T428</f>
        <v>10.019658119658118</v>
      </c>
      <c r="P54" s="69"/>
      <c r="Q54" s="76">
        <f>+'Ark1'!U428</f>
        <v>359.40942735042751</v>
      </c>
      <c r="R54" s="242"/>
      <c r="S54" s="76">
        <f>+'Ark1'!W428</f>
        <v>95.042735042735004</v>
      </c>
      <c r="T54" s="242"/>
      <c r="U54" s="76">
        <f>+'Ark1'!X428</f>
        <v>56.153846153846175</v>
      </c>
      <c r="V54" s="470">
        <f>+'Ark1'!AG428</f>
        <v>1026.3242506811987</v>
      </c>
      <c r="W54" s="76">
        <f>+'Ark1'!AH428</f>
        <v>93.418803418803421</v>
      </c>
      <c r="X54" s="76">
        <f>+'Ark1'!AI428</f>
        <v>89.145299145299134</v>
      </c>
      <c r="Y54" s="76">
        <f>+'Ark1'!Y428</f>
        <v>47.084983494715999</v>
      </c>
      <c r="Z54" s="66">
        <f>+'Ark1'!AA428</f>
        <v>2.3863120821056287</v>
      </c>
      <c r="AA54" s="87"/>
      <c r="AB54" s="76">
        <f t="shared" si="27"/>
        <v>350.19091394544938</v>
      </c>
      <c r="AC54" s="76">
        <f t="shared" si="28"/>
        <v>1.5746971736204576</v>
      </c>
      <c r="AD54" s="43"/>
      <c r="AE54"/>
      <c r="AF54"/>
      <c r="AG54" s="13"/>
      <c r="AH54" s="19"/>
      <c r="AI54"/>
      <c r="AJ54"/>
      <c r="AK54"/>
    </row>
    <row r="55" spans="1:37">
      <c r="A55" s="43"/>
      <c r="B55" s="51">
        <f>+'Ark1'!C429</f>
        <v>2022</v>
      </c>
      <c r="C55" s="51">
        <f>+'Ark1'!L429</f>
        <v>9</v>
      </c>
      <c r="D55" s="52" t="str">
        <f t="shared" si="26"/>
        <v>R+</v>
      </c>
      <c r="E55" s="470">
        <f>+'Ark1'!Q429</f>
        <v>254</v>
      </c>
      <c r="F55" s="470">
        <f>+'Ark1'!R429</f>
        <v>369</v>
      </c>
      <c r="G55" s="523"/>
      <c r="H55" s="69">
        <f>+'Ark1'!AE429</f>
        <v>0.67421889274620861</v>
      </c>
      <c r="I55" s="69"/>
      <c r="J55" s="69">
        <f>+'Ark1'!AF429</f>
        <v>0.97031778943753277</v>
      </c>
      <c r="K55" s="65"/>
      <c r="L55" s="507">
        <f>+IF(F55=0,"",'Ark1'!AR429)</f>
        <v>209.84750733137832</v>
      </c>
      <c r="M55" s="508">
        <f>+IF(F55=0,"",'Ark1'!AS429)</f>
        <v>41.250393447937128</v>
      </c>
      <c r="N55" s="43"/>
      <c r="O55" s="53">
        <f>+'Ark1'!T429</f>
        <v>10.682926829268299</v>
      </c>
      <c r="P55" s="69"/>
      <c r="Q55" s="76">
        <f>+'Ark1'!U429</f>
        <v>382.68815718157191</v>
      </c>
      <c r="R55" s="242"/>
      <c r="S55" s="76">
        <f>+'Ark1'!W429</f>
        <v>97.560975609756099</v>
      </c>
      <c r="T55" s="242"/>
      <c r="U55" s="76">
        <f>+'Ark1'!X429</f>
        <v>71.81571815718155</v>
      </c>
      <c r="V55" s="470">
        <f>+'Ark1'!AG429</f>
        <v>983.55131964809379</v>
      </c>
      <c r="W55" s="76">
        <f>+'Ark1'!AH429</f>
        <v>91.869918699187025</v>
      </c>
      <c r="X55" s="76">
        <f>+'Ark1'!AI429</f>
        <v>90.514905149051486</v>
      </c>
      <c r="Y55" s="76">
        <f>+'Ark1'!Y429</f>
        <v>48.955409021726801</v>
      </c>
      <c r="Z55" s="66">
        <f>+'Ark1'!AA429</f>
        <v>2.351210516237328</v>
      </c>
      <c r="AA55" s="87"/>
      <c r="AB55" s="76">
        <f t="shared" si="27"/>
        <v>389.08814368577583</v>
      </c>
      <c r="AC55" s="76">
        <f t="shared" si="28"/>
        <v>1.4527559055118111</v>
      </c>
      <c r="AD55" s="43"/>
      <c r="AE55"/>
      <c r="AF55" s="5"/>
      <c r="AG55" s="5"/>
      <c r="AH55" s="19"/>
      <c r="AI55"/>
      <c r="AJ55"/>
      <c r="AK55"/>
    </row>
    <row r="56" spans="1:37">
      <c r="A56" s="43"/>
      <c r="B56" s="51">
        <f>+'Ark1'!C430</f>
        <v>2022</v>
      </c>
      <c r="C56" s="51">
        <f>+'Ark1'!L430</f>
        <v>10</v>
      </c>
      <c r="D56" s="52" t="str">
        <f t="shared" si="26"/>
        <v>U-</v>
      </c>
      <c r="E56" s="470">
        <f>+'Ark1'!Q430</f>
        <v>48</v>
      </c>
      <c r="F56" s="470">
        <f>+'Ark1'!R430</f>
        <v>70</v>
      </c>
      <c r="G56" s="523"/>
      <c r="H56" s="69">
        <f>+'Ark1'!AE430</f>
        <v>0.12790060295998537</v>
      </c>
      <c r="I56" s="69"/>
      <c r="J56" s="69">
        <f>+'Ark1'!AF430</f>
        <v>0.19823869148500997</v>
      </c>
      <c r="K56" s="65"/>
      <c r="L56" s="507">
        <f>+IF(F56=0,"",'Ark1'!AR430)</f>
        <v>209.11111111111111</v>
      </c>
      <c r="M56" s="508">
        <f>+IF(F56=0,"",'Ark1'!AS430)</f>
        <v>44.972304904408944</v>
      </c>
      <c r="N56" s="43"/>
      <c r="O56" s="53">
        <f>+'Ark1'!T430</f>
        <v>11.81428571428572</v>
      </c>
      <c r="P56" s="69"/>
      <c r="Q56" s="76">
        <f>+'Ark1'!U430</f>
        <v>412.14285714285722</v>
      </c>
      <c r="R56" s="242"/>
      <c r="S56" s="76">
        <f>+'Ark1'!W430</f>
        <v>100</v>
      </c>
      <c r="T56" s="242"/>
      <c r="U56" s="76">
        <f>+'Ark1'!X430</f>
        <v>92.857142857142875</v>
      </c>
      <c r="V56" s="470">
        <f>+'Ark1'!AG430</f>
        <v>1003.5555555555557</v>
      </c>
      <c r="W56" s="76">
        <f>+'Ark1'!AH430</f>
        <v>87.142857142857125</v>
      </c>
      <c r="X56" s="76">
        <f>+'Ark1'!AI430</f>
        <v>90</v>
      </c>
      <c r="Y56" s="76">
        <f>+'Ark1'!Y430</f>
        <v>52.48179976070189</v>
      </c>
      <c r="Z56" s="66">
        <f>+'Ark1'!AA430</f>
        <v>2.2821847749336062</v>
      </c>
      <c r="AA56" s="87"/>
      <c r="AB56" s="76">
        <f t="shared" si="27"/>
        <v>410.6826521574086</v>
      </c>
      <c r="AC56" s="76">
        <f t="shared" si="28"/>
        <v>1.4583333333333333</v>
      </c>
      <c r="AD56" s="43"/>
      <c r="AE56"/>
      <c r="AF56" s="4"/>
      <c r="AG56" s="5"/>
      <c r="AH56" s="19"/>
      <c r="AI56"/>
      <c r="AJ56"/>
      <c r="AK56"/>
    </row>
    <row r="57" spans="1:37">
      <c r="A57" s="43"/>
      <c r="B57" s="51">
        <f>+'Ark1'!C431</f>
        <v>2022</v>
      </c>
      <c r="C57" s="51">
        <f>+'Ark1'!L431</f>
        <v>11</v>
      </c>
      <c r="D57" s="52" t="str">
        <f t="shared" si="26"/>
        <v>U</v>
      </c>
      <c r="E57" s="470">
        <f>+'Ark1'!Q431</f>
        <v>15</v>
      </c>
      <c r="F57" s="470">
        <f>+'Ark1'!R431</f>
        <v>22</v>
      </c>
      <c r="G57" s="523"/>
      <c r="H57" s="69">
        <f>+'Ark1'!AE431</f>
        <v>4.0197332358852554E-2</v>
      </c>
      <c r="I57" s="69"/>
      <c r="J57" s="69">
        <f>+'Ark1'!AF431</f>
        <v>7.3587713978096228E-2</v>
      </c>
      <c r="K57" s="65"/>
      <c r="L57" s="507">
        <f>+IF(F57=0,"",'Ark1'!AR431)</f>
        <v>216.85</v>
      </c>
      <c r="M57" s="508">
        <f>+IF(F57=0,"",'Ark1'!AS431)</f>
        <v>47.121477311140687</v>
      </c>
      <c r="N57" s="43"/>
      <c r="O57" s="53">
        <f>+'Ark1'!T431</f>
        <v>13.59090909090909</v>
      </c>
      <c r="P57" s="69"/>
      <c r="Q57" s="76">
        <f>+'Ark1'!U431</f>
        <v>486.7881818181819</v>
      </c>
      <c r="R57" s="242"/>
      <c r="S57" s="76">
        <f>+'Ark1'!W431</f>
        <v>100</v>
      </c>
      <c r="T57" s="242"/>
      <c r="U57" s="76">
        <f>+'Ark1'!X431</f>
        <v>95.454545454545439</v>
      </c>
      <c r="V57" s="470">
        <f>+'Ark1'!AG431</f>
        <v>1045.75</v>
      </c>
      <c r="W57" s="76">
        <f>+'Ark1'!AH431</f>
        <v>90.909090909090892</v>
      </c>
      <c r="X57" s="76">
        <f>+'Ark1'!AI431</f>
        <v>90.909090909090892</v>
      </c>
      <c r="Y57" s="76">
        <f>+'Ark1'!Y431</f>
        <v>60.423136721290007</v>
      </c>
      <c r="Z57" s="66">
        <f>+'Ark1'!AA431</f>
        <v>1.4032135491302731</v>
      </c>
      <c r="AA57" s="87"/>
      <c r="AB57" s="76">
        <f t="shared" si="27"/>
        <v>465.49192619477111</v>
      </c>
      <c r="AC57" s="76">
        <f t="shared" si="28"/>
        <v>1.4666666666666666</v>
      </c>
      <c r="AD57" s="43"/>
      <c r="AE57"/>
      <c r="AF57" s="13"/>
      <c r="AG57" s="5"/>
      <c r="AH57" s="19"/>
      <c r="AI57"/>
      <c r="AJ57"/>
      <c r="AK57"/>
    </row>
    <row r="58" spans="1:37">
      <c r="A58" s="43"/>
      <c r="B58" s="51">
        <f>+'Ark1'!C432</f>
        <v>2022</v>
      </c>
      <c r="C58" s="51">
        <f>+'Ark1'!L432</f>
        <v>12</v>
      </c>
      <c r="D58" s="52" t="str">
        <f t="shared" si="26"/>
        <v>U+</v>
      </c>
      <c r="E58" s="470">
        <f>+'Ark1'!Q432</f>
        <v>0</v>
      </c>
      <c r="F58" s="470">
        <f>+'Ark1'!R432</f>
        <v>0</v>
      </c>
      <c r="G58" s="523"/>
      <c r="H58" s="69">
        <f>+'Ark1'!AE432</f>
        <v>0</v>
      </c>
      <c r="I58" s="69"/>
      <c r="J58" s="69">
        <f>+'Ark1'!AF432</f>
        <v>0</v>
      </c>
      <c r="K58" s="65"/>
      <c r="L58" s="507" t="str">
        <f>+IF(F58=0,"",'Ark1'!AR432)</f>
        <v/>
      </c>
      <c r="M58" s="508" t="str">
        <f>+IF(F58=0,"",'Ark1'!AS432)</f>
        <v/>
      </c>
      <c r="N58" s="43"/>
      <c r="O58" s="53">
        <f>+'Ark1'!T432</f>
        <v>0</v>
      </c>
      <c r="P58" s="69"/>
      <c r="Q58" s="76">
        <f>+'Ark1'!U432</f>
        <v>0</v>
      </c>
      <c r="R58" s="242"/>
      <c r="S58" s="76">
        <f>+'Ark1'!W432</f>
        <v>0</v>
      </c>
      <c r="T58" s="242"/>
      <c r="U58" s="76">
        <f>+'Ark1'!X432</f>
        <v>0</v>
      </c>
      <c r="V58" s="470">
        <f>+'Ark1'!AG432</f>
        <v>0</v>
      </c>
      <c r="W58" s="76">
        <f>+'Ark1'!AH432</f>
        <v>0</v>
      </c>
      <c r="X58" s="76">
        <f>+'Ark1'!AI432</f>
        <v>0</v>
      </c>
      <c r="Y58" s="76">
        <f>+'Ark1'!Y432</f>
        <v>0</v>
      </c>
      <c r="Z58" s="66">
        <f>+'Ark1'!AA432</f>
        <v>0</v>
      </c>
      <c r="AA58" s="87"/>
      <c r="AB58" s="76" t="e">
        <f t="shared" si="27"/>
        <v>#DIV/0!</v>
      </c>
      <c r="AC58" s="76" t="e">
        <f t="shared" si="28"/>
        <v>#DIV/0!</v>
      </c>
      <c r="AD58" s="43"/>
      <c r="AE58"/>
      <c r="AF58" s="13"/>
      <c r="AG58" s="5"/>
      <c r="AH58" s="19"/>
      <c r="AI58"/>
      <c r="AJ58"/>
      <c r="AK58"/>
    </row>
    <row r="59" spans="1:37">
      <c r="A59" s="43"/>
      <c r="B59" s="51">
        <f>+'Ark1'!C433</f>
        <v>2022</v>
      </c>
      <c r="C59" s="51">
        <f>+'Ark1'!L433</f>
        <v>13</v>
      </c>
      <c r="D59" s="52" t="str">
        <f t="shared" si="26"/>
        <v>E-</v>
      </c>
      <c r="E59" s="470">
        <f>+'Ark1'!Q433</f>
        <v>1</v>
      </c>
      <c r="F59" s="470">
        <f>+'Ark1'!R433</f>
        <v>1</v>
      </c>
      <c r="G59" s="523"/>
      <c r="H59" s="69">
        <f>+'Ark1'!AE433</f>
        <v>1.8271514708569339E-3</v>
      </c>
      <c r="I59" s="69"/>
      <c r="J59" s="69">
        <f>+'Ark1'!AF433</f>
        <v>3.9297299015693989E-3</v>
      </c>
      <c r="K59" s="65"/>
      <c r="L59" s="507">
        <f>+IF(F59=0,"",'Ark1'!AR433)</f>
        <v>222</v>
      </c>
      <c r="M59" s="508">
        <f>+IF(F59=0,"",'Ark1'!AS433)</f>
        <v>52.280183763017959</v>
      </c>
      <c r="N59" s="43"/>
      <c r="O59" s="53">
        <f>+'Ark1'!T433</f>
        <v>15</v>
      </c>
      <c r="P59" s="69"/>
      <c r="Q59" s="76">
        <f>+'Ark1'!U433</f>
        <v>571.9</v>
      </c>
      <c r="R59" s="242"/>
      <c r="S59" s="76">
        <f>+'Ark1'!W433</f>
        <v>100</v>
      </c>
      <c r="T59" s="242"/>
      <c r="U59" s="76">
        <f>+'Ark1'!X433</f>
        <v>100</v>
      </c>
      <c r="V59" s="470">
        <f>+'Ark1'!AG433</f>
        <v>1353</v>
      </c>
      <c r="W59" s="76">
        <f>+'Ark1'!AH433</f>
        <v>100</v>
      </c>
      <c r="X59" s="76">
        <f>+'Ark1'!AI433</f>
        <v>100</v>
      </c>
      <c r="Y59" s="76">
        <f>+'Ark1'!Y433</f>
        <v>0</v>
      </c>
      <c r="Z59" s="66">
        <f>+'Ark1'!AA433</f>
        <v>0</v>
      </c>
      <c r="AA59" s="87"/>
      <c r="AB59" s="76">
        <f t="shared" si="27"/>
        <v>422.69031781226903</v>
      </c>
      <c r="AC59" s="76">
        <f t="shared" si="28"/>
        <v>1</v>
      </c>
      <c r="AD59" s="43"/>
      <c r="AE59"/>
      <c r="AF59" s="13"/>
      <c r="AG59" s="5"/>
      <c r="AH59" s="19"/>
      <c r="AI59"/>
      <c r="AJ59"/>
      <c r="AK59"/>
    </row>
    <row r="60" spans="1:37">
      <c r="A60" s="43"/>
      <c r="B60" s="51">
        <f>+'Ark1'!C434</f>
        <v>2022</v>
      </c>
      <c r="C60" s="51">
        <f>+'Ark1'!L434</f>
        <v>14</v>
      </c>
      <c r="D60" s="52" t="str">
        <f t="shared" si="26"/>
        <v>E</v>
      </c>
      <c r="E60" s="470">
        <f>+'Ark1'!Q434</f>
        <v>0</v>
      </c>
      <c r="F60" s="470">
        <f>+'Ark1'!R434</f>
        <v>0</v>
      </c>
      <c r="G60" s="523"/>
      <c r="H60" s="69">
        <f>+'Ark1'!AE434</f>
        <v>0</v>
      </c>
      <c r="I60" s="69"/>
      <c r="J60" s="69">
        <f>+'Ark1'!AF434</f>
        <v>0</v>
      </c>
      <c r="K60" s="65"/>
      <c r="L60" s="507" t="str">
        <f>+IF(F60=0,"",'Ark1'!AR434)</f>
        <v/>
      </c>
      <c r="M60" s="508" t="str">
        <f>+IF(F60=0,"",'Ark1'!AS434)</f>
        <v/>
      </c>
      <c r="N60" s="43"/>
      <c r="O60" s="53">
        <f>+'Ark1'!T434</f>
        <v>0</v>
      </c>
      <c r="P60" s="69"/>
      <c r="Q60" s="76">
        <f>+'Ark1'!U434</f>
        <v>0</v>
      </c>
      <c r="R60" s="242"/>
      <c r="S60" s="76">
        <f>+'Ark1'!W434</f>
        <v>0</v>
      </c>
      <c r="T60" s="242"/>
      <c r="U60" s="76">
        <f>+'Ark1'!X434</f>
        <v>0</v>
      </c>
      <c r="V60" s="470">
        <f>+'Ark1'!AG434</f>
        <v>0</v>
      </c>
      <c r="W60" s="76">
        <f>+'Ark1'!AH434</f>
        <v>0</v>
      </c>
      <c r="X60" s="76">
        <f>+'Ark1'!AI434</f>
        <v>0</v>
      </c>
      <c r="Y60" s="76">
        <f>+'Ark1'!Y434</f>
        <v>0</v>
      </c>
      <c r="Z60" s="66">
        <f>+'Ark1'!AA434</f>
        <v>0</v>
      </c>
      <c r="AA60" s="87"/>
      <c r="AB60" s="76" t="e">
        <f t="shared" si="27"/>
        <v>#DIV/0!</v>
      </c>
      <c r="AC60" s="76" t="e">
        <f t="shared" si="28"/>
        <v>#DIV/0!</v>
      </c>
      <c r="AD60" s="43"/>
      <c r="AE60"/>
      <c r="AF60" s="13"/>
      <c r="AG60" s="5"/>
      <c r="AH60" s="19"/>
      <c r="AI60"/>
      <c r="AJ60"/>
      <c r="AK60"/>
    </row>
    <row r="61" spans="1:37">
      <c r="A61" s="43"/>
      <c r="B61" s="51">
        <f>+'Ark1'!C435</f>
        <v>2022</v>
      </c>
      <c r="C61" s="51">
        <f>+'Ark1'!L435</f>
        <v>15</v>
      </c>
      <c r="D61" s="52" t="str">
        <f t="shared" si="26"/>
        <v>E+</v>
      </c>
      <c r="E61" s="470">
        <f>+'Ark1'!Q435</f>
        <v>0</v>
      </c>
      <c r="F61" s="470">
        <f>+'Ark1'!R435</f>
        <v>0</v>
      </c>
      <c r="G61" s="523"/>
      <c r="H61" s="69">
        <f>+'Ark1'!AE435</f>
        <v>0</v>
      </c>
      <c r="I61" s="69"/>
      <c r="J61" s="69">
        <f>+'Ark1'!AF435</f>
        <v>0</v>
      </c>
      <c r="K61" s="65"/>
      <c r="L61" s="507" t="str">
        <f>+IF(F61=0,"",'Ark1'!AR435)</f>
        <v/>
      </c>
      <c r="M61" s="508" t="str">
        <f>+IF(F61=0,"",'Ark1'!AS435)</f>
        <v/>
      </c>
      <c r="N61" s="43"/>
      <c r="O61" s="53">
        <f>+'Ark1'!T435</f>
        <v>0</v>
      </c>
      <c r="P61" s="69"/>
      <c r="Q61" s="76">
        <f>+'Ark1'!U435</f>
        <v>0</v>
      </c>
      <c r="R61" s="242"/>
      <c r="S61" s="76">
        <f>+'Ark1'!W435</f>
        <v>0</v>
      </c>
      <c r="T61" s="242"/>
      <c r="U61" s="76">
        <f>+'Ark1'!X435</f>
        <v>0</v>
      </c>
      <c r="V61" s="470">
        <f>+'Ark1'!AG435</f>
        <v>0</v>
      </c>
      <c r="W61" s="76">
        <f>+'Ark1'!AH435</f>
        <v>0</v>
      </c>
      <c r="X61" s="76">
        <f>+'Ark1'!AI435</f>
        <v>0</v>
      </c>
      <c r="Y61" s="76">
        <f>+'Ark1'!Y435</f>
        <v>0</v>
      </c>
      <c r="Z61" s="66">
        <f>+'Ark1'!AA435</f>
        <v>0</v>
      </c>
      <c r="AA61" s="87"/>
      <c r="AB61" s="76" t="e">
        <f t="shared" si="27"/>
        <v>#DIV/0!</v>
      </c>
      <c r="AC61" s="76" t="e">
        <f t="shared" si="28"/>
        <v>#DIV/0!</v>
      </c>
      <c r="AD61" s="43"/>
      <c r="AE61"/>
      <c r="AF61" s="13"/>
      <c r="AG61" s="5"/>
      <c r="AH61" s="19"/>
      <c r="AI61"/>
      <c r="AJ61"/>
      <c r="AK61"/>
    </row>
    <row r="62" spans="1:37">
      <c r="A62" s="43"/>
      <c r="B62" s="43"/>
      <c r="C62" s="43"/>
      <c r="D62" s="43"/>
      <c r="E62" s="43"/>
      <c r="F62" s="43"/>
      <c r="G62" s="464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64"/>
      <c r="W62" s="43"/>
      <c r="X62" s="43"/>
      <c r="Y62" s="43"/>
      <c r="Z62" s="43"/>
      <c r="AA62" s="43"/>
      <c r="AB62" s="43"/>
      <c r="AC62" s="43"/>
      <c r="AD62" s="43"/>
      <c r="AE62"/>
      <c r="AF62" s="13"/>
      <c r="AG62" s="5"/>
      <c r="AH62" s="19"/>
      <c r="AI62"/>
      <c r="AJ62"/>
      <c r="AK62"/>
    </row>
    <row r="63" spans="1:37">
      <c r="A63" s="43"/>
      <c r="B63">
        <f>+'Ark1'!C436</f>
        <v>2021</v>
      </c>
      <c r="C63">
        <f>+'Ark1'!L436</f>
        <v>1</v>
      </c>
      <c r="D63" s="3" t="str">
        <f t="shared" ref="D63:D77" si="29">+D47</f>
        <v>P-</v>
      </c>
      <c r="E63" s="454">
        <f>+'Ark1'!Q436</f>
        <v>1000</v>
      </c>
      <c r="F63" s="454">
        <f>+'Ark1'!R436</f>
        <v>1347</v>
      </c>
      <c r="G63" s="522"/>
      <c r="H63" s="70">
        <f>+'Ark1'!AE436</f>
        <v>2.6806226208727959</v>
      </c>
      <c r="I63" s="70"/>
      <c r="J63" s="70">
        <f>+'Ark1'!AF436</f>
        <v>1.9326495990316968</v>
      </c>
      <c r="K63" s="65"/>
      <c r="L63" s="507">
        <f>+IF(F63=0,"",'Ark1'!AR436)</f>
        <v>215.86065573770497</v>
      </c>
      <c r="M63" s="508">
        <f>+IF(F63=0,"",'Ark1'!AS436)</f>
        <v>19.0740169056482</v>
      </c>
      <c r="N63" s="43"/>
      <c r="O63" s="1">
        <f>+'Ark1'!T436</f>
        <v>3.9072011878247954</v>
      </c>
      <c r="P63" s="70"/>
      <c r="Q63" s="11">
        <f>+'Ark1'!U436</f>
        <v>192.90999257609525</v>
      </c>
      <c r="R63" s="202"/>
      <c r="S63" s="11">
        <f>+'Ark1'!W436</f>
        <v>3.5634743875278394</v>
      </c>
      <c r="T63" s="202"/>
      <c r="U63" s="11">
        <f>+'Ark1'!X436</f>
        <v>0</v>
      </c>
      <c r="V63" s="519">
        <f>+'Ark1'!AG436</f>
        <v>1179.8884758364316</v>
      </c>
      <c r="W63" s="11">
        <f>+'Ark1'!AH436</f>
        <v>98.292501855976241</v>
      </c>
      <c r="X63" s="11">
        <f>+'Ark1'!AI436</f>
        <v>8.3147735708982946</v>
      </c>
      <c r="Y63" s="11">
        <f>+'Ark1'!Y436</f>
        <v>26.821562984016278</v>
      </c>
      <c r="Z63" s="67">
        <f>+'Ark1'!AA436</f>
        <v>1.1774294565181123</v>
      </c>
      <c r="AA63" s="87"/>
      <c r="AB63" s="11">
        <f t="shared" ref="AB63:AB77" si="30">1000*Q63/V63</f>
        <v>163.49849712646778</v>
      </c>
      <c r="AC63" s="11">
        <f t="shared" ref="AC63:AC77" si="31">+F63/E63</f>
        <v>1.347</v>
      </c>
      <c r="AD63" s="43"/>
      <c r="AE63"/>
      <c r="AF63" s="5"/>
      <c r="AG63" s="5"/>
      <c r="AH63" s="19"/>
      <c r="AI63"/>
      <c r="AJ63"/>
      <c r="AK63"/>
    </row>
    <row r="64" spans="1:37">
      <c r="A64" s="43"/>
      <c r="B64">
        <f>+'Ark1'!C437</f>
        <v>2021</v>
      </c>
      <c r="C64">
        <f>+'Ark1'!L437</f>
        <v>2</v>
      </c>
      <c r="D64" s="3" t="str">
        <f t="shared" si="29"/>
        <v>P</v>
      </c>
      <c r="E64" s="454">
        <f>+'Ark1'!Q437</f>
        <v>3919</v>
      </c>
      <c r="F64" s="454">
        <f>+'Ark1'!R437</f>
        <v>8055.95</v>
      </c>
      <c r="G64" s="522"/>
      <c r="H64" s="70">
        <f>+'Ark1'!AE437</f>
        <v>16.031894434016483</v>
      </c>
      <c r="I64" s="70"/>
      <c r="J64" s="70">
        <f>+'Ark1'!AF437</f>
        <v>13.284326326986521</v>
      </c>
      <c r="K64" s="65"/>
      <c r="L64" s="507">
        <f>+IF(F64=0,"",'Ark1'!AR437)</f>
        <v>216.47427154370743</v>
      </c>
      <c r="M64" s="508">
        <f>+IF(F64=0,"",'Ark1'!AS437)</f>
        <v>21.783405989336</v>
      </c>
      <c r="N64" s="43"/>
      <c r="O64" s="1">
        <f>+'Ark1'!T437</f>
        <v>5.4635393715204303</v>
      </c>
      <c r="P64" s="70"/>
      <c r="Q64" s="11">
        <f>+'Ark1'!U437</f>
        <v>221.71341554999765</v>
      </c>
      <c r="R64" s="202"/>
      <c r="S64" s="11">
        <f>+'Ark1'!W437</f>
        <v>21.549289655472048</v>
      </c>
      <c r="T64" s="202"/>
      <c r="U64" s="11">
        <f>+'Ark1'!X437</f>
        <v>0</v>
      </c>
      <c r="V64" s="519">
        <f>+'Ark1'!AG437</f>
        <v>1128.3882742469516</v>
      </c>
      <c r="W64" s="11">
        <f>+'Ark1'!AH437</f>
        <v>98.68482301901075</v>
      </c>
      <c r="X64" s="11">
        <f>+'Ark1'!AI437</f>
        <v>7.3361925036774061</v>
      </c>
      <c r="Y64" s="11">
        <f>+'Ark1'!Y437</f>
        <v>26.803552260401659</v>
      </c>
      <c r="Z64" s="67">
        <f>+'Ark1'!AA437</f>
        <v>1.3706096636025977</v>
      </c>
      <c r="AA64" s="87"/>
      <c r="AB64" s="11">
        <f t="shared" si="30"/>
        <v>196.48681274888443</v>
      </c>
      <c r="AC64" s="11">
        <f t="shared" si="31"/>
        <v>2.0556136769584077</v>
      </c>
      <c r="AD64" s="43"/>
      <c r="AE64"/>
      <c r="AF64"/>
      <c r="AG64" s="5"/>
      <c r="AH64" s="19"/>
      <c r="AI64"/>
      <c r="AJ64"/>
      <c r="AK64"/>
    </row>
    <row r="65" spans="1:39">
      <c r="A65" s="43"/>
      <c r="B65">
        <f>+'Ark1'!C438</f>
        <v>2021</v>
      </c>
      <c r="C65">
        <f>+'Ark1'!L438</f>
        <v>3</v>
      </c>
      <c r="D65" s="3" t="str">
        <f t="shared" si="29"/>
        <v>P+</v>
      </c>
      <c r="E65" s="454">
        <f>+'Ark1'!Q438</f>
        <v>5291</v>
      </c>
      <c r="F65" s="454">
        <f>+'Ark1'!R438</f>
        <v>14274.62</v>
      </c>
      <c r="G65" s="522"/>
      <c r="H65" s="70">
        <f>+'Ark1'!AE438</f>
        <v>28.407475335087781</v>
      </c>
      <c r="I65" s="70"/>
      <c r="J65" s="70">
        <f>+'Ark1'!AF438</f>
        <v>26.425392871284878</v>
      </c>
      <c r="K65" s="65"/>
      <c r="L65" s="507">
        <f>+IF(F65=0,"",'Ark1'!AR438)</f>
        <v>216.56565445026175</v>
      </c>
      <c r="M65" s="508">
        <f>+IF(F65=0,"",'Ark1'!AS438)</f>
        <v>24.430929617196249</v>
      </c>
      <c r="N65" s="43"/>
      <c r="O65" s="1">
        <f>+'Ark1'!T438</f>
        <v>6.9505177721018132</v>
      </c>
      <c r="P65" s="70"/>
      <c r="Q65" s="11">
        <f>+'Ark1'!U438</f>
        <v>248.90068737381557</v>
      </c>
      <c r="R65" s="202"/>
      <c r="S65" s="11">
        <f>+'Ark1'!W438</f>
        <v>66.845912535675197</v>
      </c>
      <c r="T65" s="202"/>
      <c r="U65" s="11">
        <f>+'Ark1'!X438</f>
        <v>1.401088085006816E-2</v>
      </c>
      <c r="V65" s="519">
        <f>+'Ark1'!AG438</f>
        <v>1096.5694412284361</v>
      </c>
      <c r="W65" s="11">
        <f>+'Ark1'!AH438</f>
        <v>98.47547605470406</v>
      </c>
      <c r="X65" s="11">
        <f>+'Ark1'!AI438</f>
        <v>8.4905937951413097</v>
      </c>
      <c r="Y65" s="11">
        <f>+'Ark1'!Y438</f>
        <v>29.472714098926136</v>
      </c>
      <c r="Z65" s="67">
        <f>+'Ark1'!AA438</f>
        <v>1.3820773459419022</v>
      </c>
      <c r="AA65" s="87"/>
      <c r="AB65" s="11">
        <f t="shared" si="30"/>
        <v>226.98123622247181</v>
      </c>
      <c r="AC65" s="11">
        <f t="shared" si="31"/>
        <v>2.6979058779058782</v>
      </c>
      <c r="AD65" s="43"/>
      <c r="AE65"/>
      <c r="AF65" s="5"/>
      <c r="AG65"/>
      <c r="AH65"/>
      <c r="AI65"/>
      <c r="AJ65"/>
      <c r="AK65"/>
    </row>
    <row r="66" spans="1:39">
      <c r="A66" s="43"/>
      <c r="B66">
        <f>+'Ark1'!C439</f>
        <v>2021</v>
      </c>
      <c r="C66">
        <f>+'Ark1'!L439</f>
        <v>4</v>
      </c>
      <c r="D66" s="3" t="str">
        <f t="shared" si="29"/>
        <v>O-</v>
      </c>
      <c r="E66" s="454">
        <f>+'Ark1'!Q439</f>
        <v>5059</v>
      </c>
      <c r="F66" s="454">
        <f>+'Ark1'!R439</f>
        <v>11224.29</v>
      </c>
      <c r="G66" s="522"/>
      <c r="H66" s="70">
        <f>+'Ark1'!AE439</f>
        <v>22.337108891786425</v>
      </c>
      <c r="I66" s="70"/>
      <c r="J66" s="70">
        <f>+'Ark1'!AF439</f>
        <v>22.734699744909797</v>
      </c>
      <c r="K66" s="65"/>
      <c r="L66" s="507">
        <f>+IF(F66=0,"",'Ark1'!AR439)</f>
        <v>215.1935883811548</v>
      </c>
      <c r="M66" s="508">
        <f>+IF(F66=0,"",'Ark1'!AS439)</f>
        <v>27.194328114297367</v>
      </c>
      <c r="N66" s="43"/>
      <c r="O66" s="1">
        <f>+'Ark1'!T439</f>
        <v>8.1042988019732185</v>
      </c>
      <c r="P66" s="70"/>
      <c r="Q66" s="11">
        <f>+'Ark1'!U439</f>
        <v>272.33254397382848</v>
      </c>
      <c r="R66" s="202"/>
      <c r="S66" s="11">
        <f>+'Ark1'!W439</f>
        <v>88.17484223946461</v>
      </c>
      <c r="T66" s="202"/>
      <c r="U66" s="11">
        <f>+'Ark1'!X439</f>
        <v>1.042382190766632</v>
      </c>
      <c r="V66" s="519">
        <f>+'Ark1'!AG439</f>
        <v>1068.0961672119477</v>
      </c>
      <c r="W66" s="11">
        <f>+'Ark1'!AH439</f>
        <v>98.750121388524349</v>
      </c>
      <c r="X66" s="11">
        <f>+'Ark1'!AI439</f>
        <v>16.953321769127488</v>
      </c>
      <c r="Y66" s="11">
        <f>+'Ark1'!Y439</f>
        <v>35.504872337857961</v>
      </c>
      <c r="Z66" s="67">
        <f>+'Ark1'!AA439</f>
        <v>1.5591897177393661</v>
      </c>
      <c r="AA66" s="87"/>
      <c r="AB66" s="11">
        <f t="shared" si="30"/>
        <v>254.97006012548323</v>
      </c>
      <c r="AC66" s="11">
        <f t="shared" si="31"/>
        <v>2.2186776042696188</v>
      </c>
      <c r="AD66" s="43"/>
      <c r="AE66"/>
      <c r="AF66"/>
      <c r="AG66"/>
      <c r="AH66" s="19"/>
      <c r="AI66"/>
      <c r="AJ66"/>
      <c r="AK66"/>
    </row>
    <row r="67" spans="1:39">
      <c r="A67" s="43"/>
      <c r="B67">
        <f>+'Ark1'!C440</f>
        <v>2021</v>
      </c>
      <c r="C67">
        <f>+'Ark1'!L440</f>
        <v>5</v>
      </c>
      <c r="D67" s="3" t="str">
        <f t="shared" si="29"/>
        <v>O</v>
      </c>
      <c r="E67" s="454">
        <f>+'Ark1'!Q440</f>
        <v>3914</v>
      </c>
      <c r="F67" s="454">
        <f>+'Ark1'!R440</f>
        <v>6948.8900000000012</v>
      </c>
      <c r="G67" s="522"/>
      <c r="H67" s="70">
        <f>+'Ark1'!AE440</f>
        <v>13.828768911623436</v>
      </c>
      <c r="I67" s="70"/>
      <c r="J67" s="70">
        <f>+'Ark1'!AF440</f>
        <v>15.1461722366329</v>
      </c>
      <c r="K67" s="65"/>
      <c r="L67" s="507">
        <f>+IF(F67=0,"",'Ark1'!AR440)</f>
        <v>213.54124149659873</v>
      </c>
      <c r="M67" s="508">
        <f>+IF(F67=0,"",'Ark1'!AS440)</f>
        <v>29.920777555162008</v>
      </c>
      <c r="N67" s="43"/>
      <c r="O67" s="1">
        <f>+'Ark1'!T440</f>
        <v>8.8910602988390952</v>
      </c>
      <c r="P67" s="70"/>
      <c r="Q67" s="11">
        <f>+'Ark1'!U440</f>
        <v>293.06007290373026</v>
      </c>
      <c r="R67" s="202"/>
      <c r="S67" s="11">
        <f>+'Ark1'!W440</f>
        <v>87.150609665716402</v>
      </c>
      <c r="T67" s="202"/>
      <c r="U67" s="11">
        <f>+'Ark1'!X440</f>
        <v>7.8429792384107389</v>
      </c>
      <c r="V67" s="519">
        <f>+'Ark1'!AG440</f>
        <v>1039.2050464776819</v>
      </c>
      <c r="W67" s="11">
        <f>+'Ark1'!AH440</f>
        <v>98.720802890821375</v>
      </c>
      <c r="X67" s="11">
        <f>+'Ark1'!AI440</f>
        <v>37.401656955283507</v>
      </c>
      <c r="Y67" s="11">
        <f>+'Ark1'!Y440</f>
        <v>41.035416902973743</v>
      </c>
      <c r="Z67" s="67">
        <f>+'Ark1'!AA440</f>
        <v>2.0255747598588396</v>
      </c>
      <c r="AA67" s="87"/>
      <c r="AB67" s="11">
        <f t="shared" si="30"/>
        <v>282.00408946919413</v>
      </c>
      <c r="AC67" s="11">
        <f t="shared" si="31"/>
        <v>1.7753934593765972</v>
      </c>
      <c r="AD67" s="43"/>
      <c r="AE67"/>
      <c r="AF67"/>
      <c r="AG67"/>
      <c r="AH67"/>
      <c r="AI67"/>
      <c r="AJ67"/>
      <c r="AK67"/>
    </row>
    <row r="68" spans="1:39">
      <c r="A68" s="43"/>
      <c r="B68">
        <f>+'Ark1'!C441</f>
        <v>2021</v>
      </c>
      <c r="C68">
        <f>+'Ark1'!L441</f>
        <v>6</v>
      </c>
      <c r="D68" s="3" t="str">
        <f t="shared" si="29"/>
        <v>O+</v>
      </c>
      <c r="E68" s="454">
        <f>+'Ark1'!Q441</f>
        <v>2593</v>
      </c>
      <c r="F68" s="454">
        <f>+'Ark1'!R441</f>
        <v>4257.84</v>
      </c>
      <c r="G68" s="522"/>
      <c r="H68" s="70">
        <f>+'Ark1'!AE441</f>
        <v>8.473394372722364</v>
      </c>
      <c r="I68" s="70"/>
      <c r="J68" s="70">
        <f>+'Ark1'!AF441</f>
        <v>9.8938152018545029</v>
      </c>
      <c r="K68" s="65"/>
      <c r="L68" s="507">
        <f>+IF(F68=0,"",'Ark1'!AR441)</f>
        <v>212.35669528893013</v>
      </c>
      <c r="M68" s="508">
        <f>+IF(F68=0,"",'Ark1'!AS441)</f>
        <v>32.461969463629693</v>
      </c>
      <c r="N68" s="43"/>
      <c r="O68" s="1">
        <f>+'Ark1'!T441</f>
        <v>9.2182890855457202</v>
      </c>
      <c r="P68" s="70"/>
      <c r="Q68" s="11">
        <f>+'Ark1'!U441</f>
        <v>312.42347293463285</v>
      </c>
      <c r="R68" s="202"/>
      <c r="S68" s="11">
        <f>+'Ark1'!W441</f>
        <v>85.137064802810798</v>
      </c>
      <c r="T68" s="202"/>
      <c r="U68" s="11">
        <f>+'Ark1'!X441</f>
        <v>19.352535557935475</v>
      </c>
      <c r="V68" s="519">
        <f>+'Ark1'!AG441</f>
        <v>1024.4110340544462</v>
      </c>
      <c r="W68" s="11">
        <f>+'Ark1'!AH441</f>
        <v>98.312759521259593</v>
      </c>
      <c r="X68" s="11">
        <f>+'Ark1'!AI441</f>
        <v>64.281419686977429</v>
      </c>
      <c r="Y68" s="11">
        <f>+'Ark1'!Y441</f>
        <v>43.15950739337412</v>
      </c>
      <c r="Z68" s="67">
        <f>+'Ark1'!AA441</f>
        <v>2.4542868418573702</v>
      </c>
      <c r="AA68" s="87"/>
      <c r="AB68" s="11">
        <f t="shared" si="30"/>
        <v>304.9786292306062</v>
      </c>
      <c r="AC68" s="11">
        <f t="shared" si="31"/>
        <v>1.642051677593521</v>
      </c>
      <c r="AD68" s="43"/>
      <c r="AE68"/>
      <c r="AF68" s="5"/>
      <c r="AG68"/>
      <c r="AH68"/>
      <c r="AI68"/>
      <c r="AJ68"/>
      <c r="AK68"/>
    </row>
    <row r="69" spans="1:39">
      <c r="A69" s="43"/>
      <c r="B69">
        <f>+'Ark1'!C442</f>
        <v>2021</v>
      </c>
      <c r="C69">
        <f>+'Ark1'!L442</f>
        <v>7</v>
      </c>
      <c r="D69" s="3" t="str">
        <f t="shared" si="29"/>
        <v>R-</v>
      </c>
      <c r="E69" s="454">
        <f>+'Ark1'!Q442</f>
        <v>1491</v>
      </c>
      <c r="F69" s="454">
        <f>+'Ark1'!R442</f>
        <v>2482.98</v>
      </c>
      <c r="G69" s="522"/>
      <c r="H69" s="70">
        <f>+'Ark1'!AE442</f>
        <v>4.9413009318297956</v>
      </c>
      <c r="I69" s="70"/>
      <c r="J69" s="70">
        <f>+'Ark1'!AF442</f>
        <v>6.1364224347134915</v>
      </c>
      <c r="K69" s="65"/>
      <c r="L69" s="507">
        <f>+IF(F69=0,"",'Ark1'!AR442)</f>
        <v>211.13798572561464</v>
      </c>
      <c r="M69" s="508">
        <f>+IF(F69=0,"",'Ark1'!AS442)</f>
        <v>35.127827154136462</v>
      </c>
      <c r="N69" s="43"/>
      <c r="O69" s="1">
        <f>+'Ark1'!T442</f>
        <v>9.6041852934779985</v>
      </c>
      <c r="P69" s="70"/>
      <c r="Q69" s="11">
        <f>+'Ark1'!U442</f>
        <v>332.28537483185522</v>
      </c>
      <c r="R69" s="202"/>
      <c r="S69" s="11">
        <f>+'Ark1'!W442</f>
        <v>90.173903938009985</v>
      </c>
      <c r="T69" s="202"/>
      <c r="U69" s="11">
        <f>+'Ark1'!X442</f>
        <v>32.904010503507877</v>
      </c>
      <c r="V69" s="519">
        <f>+'Ark1'!AG442</f>
        <v>1023.9369994919314</v>
      </c>
      <c r="W69" s="11">
        <f>+'Ark1'!AH442</f>
        <v>98.712031510523616</v>
      </c>
      <c r="X69" s="11">
        <f>+'Ark1'!AI442</f>
        <v>84.334146871903926</v>
      </c>
      <c r="Y69" s="11">
        <f>+'Ark1'!Y442</f>
        <v>43.461922343259133</v>
      </c>
      <c r="Z69" s="67">
        <f>+'Ark1'!AA442</f>
        <v>2.549438092984917</v>
      </c>
      <c r="AA69" s="87"/>
      <c r="AB69" s="11">
        <f t="shared" si="30"/>
        <v>324.51740194634272</v>
      </c>
      <c r="AC69" s="11">
        <f t="shared" si="31"/>
        <v>1.6653118712273642</v>
      </c>
      <c r="AD69" s="43"/>
      <c r="AE69"/>
      <c r="AF69" s="4"/>
      <c r="AG69"/>
      <c r="AH69"/>
      <c r="AI69"/>
      <c r="AJ69"/>
      <c r="AK69"/>
    </row>
    <row r="70" spans="1:39">
      <c r="A70" s="43"/>
      <c r="B70">
        <f>+'Ark1'!C443</f>
        <v>2021</v>
      </c>
      <c r="C70">
        <f>+'Ark1'!L443</f>
        <v>8</v>
      </c>
      <c r="D70" s="3" t="str">
        <f t="shared" si="29"/>
        <v>R</v>
      </c>
      <c r="E70" s="454">
        <f>+'Ark1'!Q443</f>
        <v>752</v>
      </c>
      <c r="F70" s="454">
        <f>+'Ark1'!R443</f>
        <v>1182</v>
      </c>
      <c r="G70" s="522"/>
      <c r="H70" s="70">
        <f>+'Ark1'!AE443</f>
        <v>2.352261275331585</v>
      </c>
      <c r="I70" s="70"/>
      <c r="J70" s="70">
        <f>+'Ark1'!AF443</f>
        <v>3.1073733463932354</v>
      </c>
      <c r="K70" s="65"/>
      <c r="L70" s="507">
        <f>+IF(F70=0,"",'Ark1'!AR443)</f>
        <v>210.31837073981711</v>
      </c>
      <c r="M70" s="508">
        <f>+IF(F70=0,"",'Ark1'!AS443)</f>
        <v>37.874753132267209</v>
      </c>
      <c r="N70" s="43"/>
      <c r="O70" s="1">
        <f>+'Ark1'!T443</f>
        <v>10.036379018612521</v>
      </c>
      <c r="P70" s="70"/>
      <c r="Q70" s="11">
        <f>+'Ark1'!U443</f>
        <v>353.46397631133641</v>
      </c>
      <c r="R70" s="202"/>
      <c r="S70" s="11">
        <f>+'Ark1'!W443</f>
        <v>93.824027072758042</v>
      </c>
      <c r="T70" s="202"/>
      <c r="U70" s="11">
        <f>+'Ark1'!X443</f>
        <v>50.930626057529601</v>
      </c>
      <c r="V70" s="519">
        <f>+'Ark1'!AG443</f>
        <v>1021.4834885690094</v>
      </c>
      <c r="W70" s="11">
        <f>+'Ark1'!AH443</f>
        <v>98.392554991539782</v>
      </c>
      <c r="X70" s="11">
        <f>+'Ark1'!AI443</f>
        <v>94.670050761421308</v>
      </c>
      <c r="Y70" s="11">
        <f>+'Ark1'!Y443</f>
        <v>44.687122290112605</v>
      </c>
      <c r="Z70" s="67">
        <f>+'Ark1'!AA443</f>
        <v>2.4435134100877969</v>
      </c>
      <c r="AA70" s="87"/>
      <c r="AB70" s="11">
        <f t="shared" si="30"/>
        <v>346.03004382038728</v>
      </c>
      <c r="AC70" s="11">
        <f t="shared" si="31"/>
        <v>1.571808510638298</v>
      </c>
      <c r="AD70" s="43"/>
      <c r="AE70"/>
      <c r="AF70" s="13"/>
      <c r="AG70" s="4"/>
      <c r="AH70" s="4"/>
      <c r="AI70"/>
      <c r="AJ70"/>
      <c r="AK70"/>
    </row>
    <row r="71" spans="1:39">
      <c r="A71" s="43"/>
      <c r="B71">
        <f>+'Ark1'!C444</f>
        <v>2021</v>
      </c>
      <c r="C71">
        <f>+'Ark1'!L444</f>
        <v>9</v>
      </c>
      <c r="D71" s="3" t="str">
        <f t="shared" si="29"/>
        <v>R+</v>
      </c>
      <c r="E71" s="454">
        <f>+'Ark1'!Q444</f>
        <v>270</v>
      </c>
      <c r="F71" s="454">
        <f>+'Ark1'!R444</f>
        <v>393.95</v>
      </c>
      <c r="G71" s="522"/>
      <c r="H71" s="70">
        <f>+'Ark1'!AE444</f>
        <v>0.78398758833915227</v>
      </c>
      <c r="I71" s="70"/>
      <c r="J71" s="70">
        <f>+'Ark1'!AF444</f>
        <v>1.0934455857915872</v>
      </c>
      <c r="K71" s="65"/>
      <c r="L71" s="507">
        <f>+IF(F71=0,"",'Ark1'!AR444)</f>
        <v>208.47342995169089</v>
      </c>
      <c r="M71" s="508">
        <f>+IF(F71=0,"",'Ark1'!AS444)</f>
        <v>41.132768753551488</v>
      </c>
      <c r="N71" s="43"/>
      <c r="O71" s="1">
        <f>+'Ark1'!T444</f>
        <v>10.491179083640056</v>
      </c>
      <c r="P71" s="70"/>
      <c r="Q71" s="11">
        <f>+'Ark1'!U444</f>
        <v>373.18593730168817</v>
      </c>
      <c r="R71" s="202"/>
      <c r="S71" s="11">
        <f>+'Ark1'!W444</f>
        <v>96.966620129458022</v>
      </c>
      <c r="T71" s="202"/>
      <c r="U71" s="11">
        <f>+'Ark1'!X444</f>
        <v>64.729026526208926</v>
      </c>
      <c r="V71" s="519">
        <f>+'Ark1'!AG444</f>
        <v>984.53450695241759</v>
      </c>
      <c r="W71" s="11">
        <f>+'Ark1'!AH444</f>
        <v>98.997334687143038</v>
      </c>
      <c r="X71" s="11">
        <f>+'Ark1'!AI444</f>
        <v>97.969285442315027</v>
      </c>
      <c r="Y71" s="11">
        <f>+'Ark1'!Y444</f>
        <v>51.239791756321793</v>
      </c>
      <c r="Z71" s="67">
        <f>+'Ark1'!AA444</f>
        <v>2.2774172566877935</v>
      </c>
      <c r="AA71" s="87"/>
      <c r="AB71" s="11">
        <f t="shared" si="30"/>
        <v>379.04810310495719</v>
      </c>
      <c r="AC71" s="11">
        <f t="shared" si="31"/>
        <v>1.459074074074074</v>
      </c>
      <c r="AD71" s="43"/>
      <c r="AE71"/>
      <c r="AF71" s="13"/>
      <c r="AG71" s="1"/>
      <c r="AH71" s="5"/>
      <c r="AI71"/>
      <c r="AJ71"/>
      <c r="AK71"/>
    </row>
    <row r="72" spans="1:39">
      <c r="A72" s="43"/>
      <c r="B72">
        <f>+'Ark1'!C445</f>
        <v>2021</v>
      </c>
      <c r="C72">
        <f>+'Ark1'!L445</f>
        <v>10</v>
      </c>
      <c r="D72" s="3" t="str">
        <f t="shared" si="29"/>
        <v>U-</v>
      </c>
      <c r="E72" s="454">
        <f>+'Ark1'!Q445</f>
        <v>63</v>
      </c>
      <c r="F72" s="454">
        <f>+'Ark1'!R445</f>
        <v>79</v>
      </c>
      <c r="G72" s="522"/>
      <c r="H72" s="70">
        <f>+'Ark1'!AE445</f>
        <v>0.15721543210761019</v>
      </c>
      <c r="I72" s="70"/>
      <c r="J72" s="70">
        <f>+'Ark1'!AF445</f>
        <v>0.23738916486033329</v>
      </c>
      <c r="K72" s="65"/>
      <c r="L72" s="507">
        <f>+IF(F72=0,"",'Ark1'!AR445)</f>
        <v>208.24096385542177</v>
      </c>
      <c r="M72" s="508">
        <f>+IF(F72=0,"",'Ark1'!AS445)</f>
        <v>44.52283865015341</v>
      </c>
      <c r="N72" s="43"/>
      <c r="O72" s="1">
        <f>+'Ark1'!T445</f>
        <v>11.341772151898736</v>
      </c>
      <c r="P72" s="70"/>
      <c r="Q72" s="11">
        <f>+'Ark1'!U445</f>
        <v>404.02012658227858</v>
      </c>
      <c r="R72" s="202"/>
      <c r="S72" s="11">
        <f>+'Ark1'!W445</f>
        <v>98.734177215189888</v>
      </c>
      <c r="T72" s="202"/>
      <c r="U72" s="11">
        <f>+'Ark1'!X445</f>
        <v>83.544303797468388</v>
      </c>
      <c r="V72" s="519">
        <f>+'Ark1'!AG445</f>
        <v>1013.5316455696202</v>
      </c>
      <c r="W72" s="11">
        <f>+'Ark1'!AH445</f>
        <v>98.734177215189888</v>
      </c>
      <c r="X72" s="11">
        <f>+'Ark1'!AI445</f>
        <v>100</v>
      </c>
      <c r="Y72" s="11">
        <f>+'Ark1'!Y445</f>
        <v>53.605745948714386</v>
      </c>
      <c r="Z72" s="67">
        <f>+'Ark1'!AA445</f>
        <v>2.4489009467145517</v>
      </c>
      <c r="AA72" s="87"/>
      <c r="AB72" s="11">
        <f t="shared" si="30"/>
        <v>398.62606002323008</v>
      </c>
      <c r="AC72" s="11">
        <f t="shared" si="31"/>
        <v>1.253968253968254</v>
      </c>
      <c r="AD72" s="43"/>
      <c r="AE72"/>
      <c r="AF72" s="13"/>
      <c r="AG72" s="1"/>
      <c r="AH72" s="5"/>
      <c r="AI72"/>
      <c r="AJ72"/>
      <c r="AK72"/>
    </row>
    <row r="73" spans="1:39">
      <c r="A73" s="43"/>
      <c r="B73">
        <f>+'Ark1'!C446</f>
        <v>2021</v>
      </c>
      <c r="C73">
        <f>+'Ark1'!L446</f>
        <v>11</v>
      </c>
      <c r="D73" s="3" t="str">
        <f t="shared" si="29"/>
        <v>U</v>
      </c>
      <c r="E73" s="454">
        <f>+'Ark1'!Q446</f>
        <v>3</v>
      </c>
      <c r="F73" s="454">
        <f>+'Ark1'!R446</f>
        <v>3</v>
      </c>
      <c r="G73" s="522"/>
      <c r="H73" s="70">
        <f>+'Ark1'!AE446</f>
        <v>5.9702062825674768E-3</v>
      </c>
      <c r="I73" s="70"/>
      <c r="J73" s="70">
        <f>+'Ark1'!AF446</f>
        <v>8.3134875410685698E-3</v>
      </c>
      <c r="K73" s="65"/>
      <c r="L73" s="507">
        <f>+IF(F73=0,"",'Ark1'!AR446)</f>
        <v>198</v>
      </c>
      <c r="M73" s="508">
        <f>+IF(F73=0,"",'Ark1'!AS446)</f>
        <v>47.749050935374783</v>
      </c>
      <c r="N73" s="43"/>
      <c r="O73" s="1">
        <f>+'Ark1'!T446</f>
        <v>10.666666666666664</v>
      </c>
      <c r="P73" s="70"/>
      <c r="Q73" s="11">
        <f>+'Ark1'!U446</f>
        <v>372.59</v>
      </c>
      <c r="R73" s="202"/>
      <c r="S73" s="11">
        <f>+'Ark1'!W446</f>
        <v>100</v>
      </c>
      <c r="T73" s="202"/>
      <c r="U73" s="11">
        <f>+'Ark1'!X446</f>
        <v>33.333333333333343</v>
      </c>
      <c r="V73" s="519">
        <f>+'Ark1'!AG446</f>
        <v>924.6666666666664</v>
      </c>
      <c r="W73" s="11">
        <f>+'Ark1'!AH446</f>
        <v>100</v>
      </c>
      <c r="X73" s="11">
        <f>+'Ark1'!AI446</f>
        <v>100</v>
      </c>
      <c r="Y73" s="11">
        <f>+'Ark1'!Y446</f>
        <v>49.543921927921936</v>
      </c>
      <c r="Z73" s="67">
        <f>+'Ark1'!AA446</f>
        <v>3.0912061651652354</v>
      </c>
      <c r="AA73" s="87"/>
      <c r="AB73" s="11">
        <f t="shared" si="30"/>
        <v>402.94520547945217</v>
      </c>
      <c r="AC73" s="11">
        <f t="shared" si="31"/>
        <v>1</v>
      </c>
      <c r="AD73" s="43"/>
      <c r="AE73"/>
      <c r="AF73" s="13"/>
      <c r="AG73" s="1"/>
      <c r="AH73" s="5"/>
      <c r="AI73"/>
      <c r="AJ73"/>
      <c r="AK73"/>
    </row>
    <row r="74" spans="1:39">
      <c r="A74" s="43"/>
      <c r="B74">
        <f>+'Ark1'!C447</f>
        <v>2021</v>
      </c>
      <c r="C74">
        <f>+'Ark1'!L447</f>
        <v>12</v>
      </c>
      <c r="D74" s="3" t="str">
        <f t="shared" si="29"/>
        <v>U+</v>
      </c>
      <c r="E74" s="454">
        <f>+'Ark1'!Q447</f>
        <v>0</v>
      </c>
      <c r="F74" s="454">
        <f>+'Ark1'!R447</f>
        <v>0</v>
      </c>
      <c r="G74" s="522"/>
      <c r="H74" s="70">
        <f>+'Ark1'!AE447</f>
        <v>0</v>
      </c>
      <c r="I74" s="70"/>
      <c r="J74" s="70">
        <f>+'Ark1'!AF447</f>
        <v>0</v>
      </c>
      <c r="K74" s="65"/>
      <c r="L74" s="507" t="str">
        <f>+IF(F74=0,"",'Ark1'!AR447)</f>
        <v/>
      </c>
      <c r="M74" s="508" t="str">
        <f>+IF(F74=0,"",'Ark1'!AS447)</f>
        <v/>
      </c>
      <c r="N74" s="43"/>
      <c r="O74" s="1">
        <f>+'Ark1'!T447</f>
        <v>0</v>
      </c>
      <c r="P74" s="70"/>
      <c r="Q74" s="11">
        <f>+'Ark1'!U447</f>
        <v>0</v>
      </c>
      <c r="R74" s="202"/>
      <c r="S74" s="11">
        <f>+'Ark1'!W447</f>
        <v>0</v>
      </c>
      <c r="T74" s="202"/>
      <c r="U74" s="11">
        <f>+'Ark1'!X447</f>
        <v>0</v>
      </c>
      <c r="V74" s="519">
        <f>+'Ark1'!AG447</f>
        <v>0</v>
      </c>
      <c r="W74" s="11">
        <f>+'Ark1'!AH447</f>
        <v>0</v>
      </c>
      <c r="X74" s="11">
        <f>+'Ark1'!AI447</f>
        <v>0</v>
      </c>
      <c r="Y74" s="11">
        <f>+'Ark1'!Y447</f>
        <v>0</v>
      </c>
      <c r="Z74" s="67">
        <f>+'Ark1'!AA447</f>
        <v>0</v>
      </c>
      <c r="AA74" s="87"/>
      <c r="AB74" s="11" t="e">
        <f t="shared" si="30"/>
        <v>#DIV/0!</v>
      </c>
      <c r="AC74" s="11" t="e">
        <f t="shared" si="31"/>
        <v>#DIV/0!</v>
      </c>
      <c r="AD74" s="43"/>
      <c r="AE74"/>
      <c r="AF74" s="13"/>
      <c r="AG74" s="1"/>
      <c r="AH74" s="5"/>
      <c r="AI74"/>
      <c r="AJ74"/>
      <c r="AK74"/>
    </row>
    <row r="75" spans="1:39">
      <c r="A75" s="43"/>
      <c r="B75">
        <f>+'Ark1'!C448</f>
        <v>2021</v>
      </c>
      <c r="C75">
        <f>+'Ark1'!L448</f>
        <v>13</v>
      </c>
      <c r="D75" s="3" t="str">
        <f t="shared" si="29"/>
        <v>E-</v>
      </c>
      <c r="E75" s="454">
        <f>+'Ark1'!Q448</f>
        <v>0</v>
      </c>
      <c r="F75" s="454">
        <f>+'Ark1'!R448</f>
        <v>0</v>
      </c>
      <c r="G75" s="522"/>
      <c r="H75" s="70">
        <f>+'Ark1'!AE448</f>
        <v>0</v>
      </c>
      <c r="I75" s="70"/>
      <c r="J75" s="70">
        <f>+'Ark1'!AF448</f>
        <v>0</v>
      </c>
      <c r="K75" s="65"/>
      <c r="L75" s="507" t="str">
        <f>+IF(F75=0,"",'Ark1'!AR448)</f>
        <v/>
      </c>
      <c r="M75" s="508" t="str">
        <f>+IF(F75=0,"",'Ark1'!AS448)</f>
        <v/>
      </c>
      <c r="N75" s="43"/>
      <c r="O75" s="1">
        <f>+'Ark1'!T448</f>
        <v>0</v>
      </c>
      <c r="P75" s="70"/>
      <c r="Q75" s="11">
        <f>+'Ark1'!U448</f>
        <v>0</v>
      </c>
      <c r="R75" s="202"/>
      <c r="S75" s="11">
        <f>+'Ark1'!W448</f>
        <v>0</v>
      </c>
      <c r="T75" s="202"/>
      <c r="U75" s="11">
        <f>+'Ark1'!X448</f>
        <v>0</v>
      </c>
      <c r="V75" s="519">
        <f>+'Ark1'!AG448</f>
        <v>0</v>
      </c>
      <c r="W75" s="11">
        <f>+'Ark1'!AH448</f>
        <v>0</v>
      </c>
      <c r="X75" s="11">
        <f>+'Ark1'!AI448</f>
        <v>0</v>
      </c>
      <c r="Y75" s="11">
        <f>+'Ark1'!Y448</f>
        <v>0</v>
      </c>
      <c r="Z75" s="67">
        <f>+'Ark1'!AA448</f>
        <v>0</v>
      </c>
      <c r="AA75" s="87"/>
      <c r="AB75" s="11" t="e">
        <f t="shared" si="30"/>
        <v>#DIV/0!</v>
      </c>
      <c r="AC75" s="11" t="e">
        <f t="shared" si="31"/>
        <v>#DIV/0!</v>
      </c>
      <c r="AD75" s="43"/>
      <c r="AE75"/>
      <c r="AF75" s="5"/>
      <c r="AG75" s="13"/>
      <c r="AH75" s="5"/>
      <c r="AI75"/>
      <c r="AJ75"/>
      <c r="AK75"/>
    </row>
    <row r="76" spans="1:39">
      <c r="A76" s="43"/>
      <c r="B76">
        <f>+'Ark1'!C449</f>
        <v>2021</v>
      </c>
      <c r="C76">
        <f>+'Ark1'!L449</f>
        <v>14</v>
      </c>
      <c r="D76" s="3" t="str">
        <f t="shared" si="29"/>
        <v>E</v>
      </c>
      <c r="E76" s="454">
        <f>+'Ark1'!Q449</f>
        <v>0</v>
      </c>
      <c r="F76" s="454">
        <f>+'Ark1'!R449</f>
        <v>0</v>
      </c>
      <c r="G76" s="522"/>
      <c r="H76" s="70">
        <f>+'Ark1'!AE449</f>
        <v>0</v>
      </c>
      <c r="I76" s="70"/>
      <c r="J76" s="70">
        <f>+'Ark1'!AF449</f>
        <v>0</v>
      </c>
      <c r="K76" s="65"/>
      <c r="L76" s="507" t="str">
        <f>+IF(F76=0,"",'Ark1'!AR449)</f>
        <v/>
      </c>
      <c r="M76" s="508" t="str">
        <f>+IF(F76=0,"",'Ark1'!AS449)</f>
        <v/>
      </c>
      <c r="N76" s="43"/>
      <c r="O76" s="1">
        <f>+'Ark1'!T449</f>
        <v>0</v>
      </c>
      <c r="P76" s="70"/>
      <c r="Q76" s="11">
        <f>+'Ark1'!U449</f>
        <v>0</v>
      </c>
      <c r="R76" s="202"/>
      <c r="S76" s="11">
        <f>+'Ark1'!W449</f>
        <v>0</v>
      </c>
      <c r="T76" s="202"/>
      <c r="U76" s="11">
        <f>+'Ark1'!X449</f>
        <v>0</v>
      </c>
      <c r="V76" s="519">
        <f>+'Ark1'!AG449</f>
        <v>0</v>
      </c>
      <c r="W76" s="11">
        <f>+'Ark1'!AH449</f>
        <v>0</v>
      </c>
      <c r="X76" s="11">
        <f>+'Ark1'!AI449</f>
        <v>0</v>
      </c>
      <c r="Y76" s="11">
        <f>+'Ark1'!Y449</f>
        <v>0</v>
      </c>
      <c r="Z76" s="67">
        <f>+'Ark1'!AA449</f>
        <v>0</v>
      </c>
      <c r="AA76" s="87"/>
      <c r="AB76" s="11" t="e">
        <f t="shared" si="30"/>
        <v>#DIV/0!</v>
      </c>
      <c r="AC76" s="11" t="e">
        <f t="shared" si="31"/>
        <v>#DIV/0!</v>
      </c>
      <c r="AD76" s="43"/>
      <c r="AE76"/>
      <c r="AF76"/>
      <c r="AG76" s="13"/>
      <c r="AH76" s="5"/>
      <c r="AI76"/>
      <c r="AJ76"/>
      <c r="AK76"/>
    </row>
    <row r="77" spans="1:39">
      <c r="A77" s="43"/>
      <c r="B77">
        <f>+'Ark1'!C450</f>
        <v>2021</v>
      </c>
      <c r="C77">
        <f>+'Ark1'!L450</f>
        <v>15</v>
      </c>
      <c r="D77" s="3" t="str">
        <f t="shared" si="29"/>
        <v>E+</v>
      </c>
      <c r="E77" s="454">
        <f>+'Ark1'!Q450</f>
        <v>0</v>
      </c>
      <c r="F77" s="454">
        <f>+'Ark1'!R450</f>
        <v>0</v>
      </c>
      <c r="G77" s="522"/>
      <c r="H77" s="70">
        <f>+'Ark1'!AE450</f>
        <v>0</v>
      </c>
      <c r="I77" s="70"/>
      <c r="J77" s="70">
        <f>+'Ark1'!AF450</f>
        <v>0</v>
      </c>
      <c r="K77" s="65"/>
      <c r="L77" s="507" t="str">
        <f>+IF(F77=0,"",'Ark1'!AR450)</f>
        <v/>
      </c>
      <c r="M77" s="508" t="str">
        <f>+IF(F77=0,"",'Ark1'!AS450)</f>
        <v/>
      </c>
      <c r="N77" s="43"/>
      <c r="O77" s="1">
        <f>+'Ark1'!T450</f>
        <v>0</v>
      </c>
      <c r="P77" s="70"/>
      <c r="Q77" s="11">
        <f>+'Ark1'!U450</f>
        <v>0</v>
      </c>
      <c r="R77" s="202"/>
      <c r="S77" s="11">
        <f>+'Ark1'!W450</f>
        <v>0</v>
      </c>
      <c r="T77" s="202"/>
      <c r="U77" s="11">
        <f>+'Ark1'!X450</f>
        <v>0</v>
      </c>
      <c r="V77" s="519">
        <f>+'Ark1'!AG450</f>
        <v>0</v>
      </c>
      <c r="W77" s="11">
        <f>+'Ark1'!AH450</f>
        <v>0</v>
      </c>
      <c r="X77" s="11">
        <f>+'Ark1'!AI450</f>
        <v>0</v>
      </c>
      <c r="Y77" s="11">
        <f>+'Ark1'!Y450</f>
        <v>0</v>
      </c>
      <c r="Z77" s="67">
        <f>+'Ark1'!AA450</f>
        <v>0</v>
      </c>
      <c r="AA77" s="87"/>
      <c r="AB77" s="11" t="e">
        <f t="shared" si="30"/>
        <v>#DIV/0!</v>
      </c>
      <c r="AC77" s="11" t="e">
        <f t="shared" si="31"/>
        <v>#DIV/0!</v>
      </c>
      <c r="AD77" s="43"/>
      <c r="AE77"/>
      <c r="AF77" s="5"/>
      <c r="AG77" s="13"/>
      <c r="AH77" s="5"/>
      <c r="AI77"/>
      <c r="AJ77"/>
      <c r="AK77"/>
    </row>
    <row r="78" spans="1:39">
      <c r="A78" s="43"/>
      <c r="B78" s="43"/>
      <c r="C78" s="43"/>
      <c r="D78" s="43"/>
      <c r="E78" s="43"/>
      <c r="F78" s="43"/>
      <c r="G78" s="464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64"/>
      <c r="W78" s="43"/>
      <c r="X78" s="43"/>
      <c r="Y78" s="43"/>
      <c r="Z78" s="43"/>
      <c r="AA78" s="43"/>
      <c r="AB78" s="43"/>
      <c r="AC78" s="43"/>
      <c r="AD78" s="43"/>
      <c r="AE78"/>
      <c r="AF78" s="5"/>
      <c r="AG78" s="13"/>
      <c r="AH78" s="5"/>
      <c r="AI78"/>
      <c r="AJ78"/>
      <c r="AK78"/>
    </row>
    <row r="79" spans="1:39">
      <c r="A79" s="43"/>
      <c r="B79" s="43"/>
      <c r="C79" s="43"/>
      <c r="D79" s="43"/>
      <c r="E79" s="464"/>
      <c r="F79" s="464"/>
      <c r="G79" s="464"/>
      <c r="H79" s="43"/>
      <c r="I79" s="43"/>
      <c r="J79" s="43"/>
      <c r="K79" s="65"/>
      <c r="L79" s="49"/>
      <c r="M79" s="49"/>
      <c r="N79" s="43"/>
      <c r="O79" s="43"/>
      <c r="P79" s="43"/>
      <c r="Q79" s="73"/>
      <c r="R79" s="43"/>
      <c r="S79" s="43"/>
      <c r="T79" s="43"/>
      <c r="U79" s="43"/>
      <c r="V79" s="464"/>
      <c r="W79" s="43"/>
      <c r="X79" s="43"/>
      <c r="Y79" s="43"/>
      <c r="Z79" s="43"/>
      <c r="AA79" s="87"/>
      <c r="AB79" s="43"/>
      <c r="AC79" s="43"/>
      <c r="AD79" s="43"/>
      <c r="AL79" s="1"/>
      <c r="AM79" s="1"/>
    </row>
    <row r="80" spans="1:39">
      <c r="A80" s="43"/>
      <c r="B80" s="43"/>
      <c r="C80" s="43"/>
      <c r="D80" s="43"/>
      <c r="E80" s="464"/>
      <c r="F80" s="464"/>
      <c r="G80" s="464"/>
      <c r="H80" s="43"/>
      <c r="I80" s="43"/>
      <c r="J80" s="43"/>
      <c r="K80" s="43"/>
      <c r="L80" s="49"/>
      <c r="M80" s="49"/>
      <c r="N80" s="43"/>
      <c r="O80" s="43"/>
      <c r="P80" s="43"/>
      <c r="Q80" s="73"/>
      <c r="R80" s="43"/>
      <c r="S80" s="43"/>
      <c r="T80" s="43"/>
      <c r="U80" s="43"/>
      <c r="V80" s="464"/>
      <c r="W80" s="43"/>
      <c r="X80" s="43"/>
      <c r="Y80" s="43"/>
      <c r="Z80" s="43"/>
      <c r="AA80" s="87"/>
      <c r="AB80" s="43"/>
      <c r="AC80" s="43"/>
      <c r="AD80" s="43"/>
      <c r="AL80" s="1"/>
      <c r="AM80" s="1"/>
    </row>
    <row r="81" spans="19:39">
      <c r="V81" s="487"/>
      <c r="Y81" s="202"/>
      <c r="AL81" s="1"/>
      <c r="AM81" s="1"/>
    </row>
    <row r="82" spans="19:39">
      <c r="V82" s="487"/>
      <c r="Y82" s="202"/>
      <c r="AL82" s="1"/>
      <c r="AM82" s="1"/>
    </row>
    <row r="83" spans="19:39">
      <c r="V83" s="487"/>
      <c r="Y83" s="202"/>
      <c r="AL83" s="1"/>
      <c r="AM83" s="1"/>
    </row>
    <row r="84" spans="19:39">
      <c r="S84" s="79"/>
      <c r="U84" s="79"/>
      <c r="V84" s="477"/>
      <c r="W84" s="79"/>
      <c r="X84" s="79"/>
    </row>
    <row r="85" spans="19:39">
      <c r="S85" s="79"/>
      <c r="U85" s="79"/>
      <c r="V85" s="477"/>
      <c r="W85" s="79"/>
      <c r="X85" s="79"/>
    </row>
  </sheetData>
  <mergeCells count="1">
    <mergeCell ref="R5:T5"/>
  </mergeCells>
  <conditionalFormatting sqref="AF43:AF46 AF58 AF71">
    <cfRule type="cellIs" dxfId="208" priority="25" stopIfTrue="1" operator="greaterThan">
      <formula>0</formula>
    </cfRule>
  </conditionalFormatting>
  <conditionalFormatting sqref="AF43:AF46 AF58 AF71">
    <cfRule type="cellIs" dxfId="207" priority="23" operator="lessThan">
      <formula>0</formula>
    </cfRule>
  </conditionalFormatting>
  <conditionalFormatting sqref="I11:I25 I27">
    <cfRule type="cellIs" dxfId="206" priority="21" operator="lessThan">
      <formula>0</formula>
    </cfRule>
    <cfRule type="cellIs" dxfId="205" priority="22" operator="greaterThan">
      <formula>0</formula>
    </cfRule>
  </conditionalFormatting>
  <conditionalFormatting sqref="G11:G25 G27">
    <cfRule type="cellIs" dxfId="204" priority="19" operator="lessThan">
      <formula>0</formula>
    </cfRule>
    <cfRule type="cellIs" dxfId="203" priority="20" operator="greaterThan">
      <formula>0</formula>
    </cfRule>
  </conditionalFormatting>
  <conditionalFormatting sqref="R11:R25 R27">
    <cfRule type="cellIs" dxfId="202" priority="17" operator="lessThan">
      <formula>0</formula>
    </cfRule>
    <cfRule type="cellIs" dxfId="201" priority="18" operator="greaterThan">
      <formula>0</formula>
    </cfRule>
  </conditionalFormatting>
  <conditionalFormatting sqref="P11:P25 P27">
    <cfRule type="cellIs" dxfId="200" priority="13" operator="lessThan">
      <formula>0</formula>
    </cfRule>
    <cfRule type="cellIs" dxfId="199" priority="14" operator="greaterThan">
      <formula>0</formula>
    </cfRule>
  </conditionalFormatting>
  <conditionalFormatting sqref="T11:T25 T27">
    <cfRule type="cellIs" dxfId="198" priority="9" operator="lessThan">
      <formula>0</formula>
    </cfRule>
    <cfRule type="cellIs" dxfId="197" priority="10" operator="greaterThan">
      <formula>0</formula>
    </cfRule>
  </conditionalFormatting>
  <conditionalFormatting sqref="R29:R43 R45">
    <cfRule type="cellIs" dxfId="196" priority="5" operator="lessThan">
      <formula>0</formula>
    </cfRule>
    <cfRule type="cellIs" dxfId="195" priority="6" operator="greaterThan">
      <formula>0</formula>
    </cfRule>
  </conditionalFormatting>
  <conditionalFormatting sqref="P29:P43 P45">
    <cfRule type="cellIs" dxfId="194" priority="3" operator="lessThan">
      <formula>0</formula>
    </cfRule>
    <cfRule type="cellIs" dxfId="193" priority="4" operator="greaterThan">
      <formula>0</formula>
    </cfRule>
  </conditionalFormatting>
  <conditionalFormatting sqref="I29:I43 I45">
    <cfRule type="cellIs" dxfId="192" priority="1" operator="lessThan">
      <formula>0</formula>
    </cfRule>
    <cfRule type="cellIs" dxfId="19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F8CF-F4D5-405C-9A0F-0C4603FE5ACC}">
  <dimension ref="P1:CB348"/>
  <sheetViews>
    <sheetView zoomScale="89" zoomScaleNormal="89" workbookViewId="0"/>
  </sheetViews>
  <sheetFormatPr baseColWidth="10" defaultRowHeight="15"/>
  <cols>
    <col min="16" max="16" width="18.81640625" customWidth="1"/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8" customFormat="1" ht="31.8">
      <c r="BN2" s="207"/>
      <c r="BO2" s="207"/>
      <c r="BP2" s="207"/>
      <c r="BQ2" s="207"/>
      <c r="BR2" s="207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80" customFormat="1" ht="19.8">
      <c r="BN5" s="208"/>
      <c r="BO5" s="208"/>
      <c r="BP5" s="208"/>
      <c r="BQ5" s="208"/>
      <c r="BR5" s="208"/>
      <c r="BS5" s="208"/>
      <c r="BT5" s="208"/>
      <c r="BU5" s="208"/>
      <c r="BV5" s="208"/>
      <c r="BZ5" s="175"/>
      <c r="CA5" s="177"/>
      <c r="CB5" s="177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9"/>
      <c r="AX9" s="16"/>
      <c r="BB9" s="202"/>
      <c r="BP9"/>
      <c r="BQ9"/>
      <c r="BR9"/>
    </row>
    <row r="10" spans="38:80">
      <c r="AT10" s="79"/>
      <c r="AX10" s="16"/>
      <c r="BB10" s="202"/>
      <c r="BP10"/>
      <c r="BQ10"/>
      <c r="BR10"/>
    </row>
    <row r="11" spans="38:80">
      <c r="AT11" s="79"/>
      <c r="AX11" s="16"/>
      <c r="BB11" s="202"/>
      <c r="BP11"/>
      <c r="BQ11"/>
      <c r="BR11"/>
    </row>
    <row r="12" spans="38:80">
      <c r="AT12" s="79"/>
      <c r="AX12" s="16"/>
      <c r="BB12" s="202"/>
      <c r="BP12"/>
      <c r="BQ12"/>
      <c r="BR12"/>
    </row>
    <row r="13" spans="38:80">
      <c r="AT13" s="79"/>
      <c r="AX13" s="16"/>
      <c r="BB13" s="202"/>
      <c r="BP13"/>
      <c r="BQ13"/>
      <c r="BR13"/>
    </row>
    <row r="14" spans="38:80">
      <c r="AT14" s="79"/>
      <c r="AX14" s="16"/>
      <c r="BB14" s="202"/>
      <c r="BP14"/>
      <c r="BQ14"/>
      <c r="BR14"/>
    </row>
    <row r="15" spans="38:80" ht="15.6">
      <c r="AT15" s="79"/>
      <c r="AX15" s="16"/>
      <c r="BB15" s="202"/>
      <c r="BP15"/>
      <c r="BQ15" s="2"/>
      <c r="BR15" s="2"/>
      <c r="BS15" s="2"/>
    </row>
    <row r="16" spans="38:80" ht="15.6">
      <c r="AT16" s="79"/>
      <c r="AX16" s="16"/>
      <c r="BB16" s="202"/>
      <c r="BP16"/>
      <c r="BQ16" s="2"/>
      <c r="BR16" s="2"/>
      <c r="BS16" s="4"/>
      <c r="BT16" s="4"/>
      <c r="BU16" s="4"/>
    </row>
    <row r="17" spans="46:73">
      <c r="AT17" s="79"/>
      <c r="AX17" s="16"/>
      <c r="BB17" s="202"/>
      <c r="BP17"/>
      <c r="BQ17"/>
      <c r="BR17"/>
    </row>
    <row r="18" spans="46:73">
      <c r="AT18" s="79"/>
      <c r="AX18" s="16"/>
      <c r="BB18" s="202"/>
      <c r="BP18"/>
      <c r="BQ18"/>
      <c r="BR18"/>
    </row>
    <row r="19" spans="46:73" ht="15.6">
      <c r="AT19" s="79"/>
      <c r="AX19" s="16"/>
      <c r="BB19" s="202"/>
      <c r="BP19"/>
      <c r="BQ19" s="2"/>
      <c r="BR19" s="2"/>
      <c r="BS19" s="2"/>
    </row>
    <row r="20" spans="46:73" ht="15.6">
      <c r="AT20" s="79"/>
      <c r="AX20" s="16"/>
      <c r="BB20" s="202"/>
      <c r="BP20"/>
      <c r="BQ20" s="2"/>
      <c r="BR20" s="2"/>
      <c r="BS20" s="2"/>
    </row>
    <row r="21" spans="46:73" ht="15.6">
      <c r="AT21" s="79"/>
      <c r="AX21" s="16"/>
      <c r="BB21" s="202"/>
      <c r="BP21"/>
      <c r="BQ21" s="2"/>
      <c r="BR21" s="2"/>
      <c r="BS21" s="2"/>
    </row>
    <row r="22" spans="46:73" ht="15.6">
      <c r="AT22" s="79"/>
      <c r="AX22" s="16"/>
      <c r="BB22" s="202"/>
      <c r="BP22"/>
      <c r="BQ22" s="2"/>
      <c r="BR22" s="2"/>
      <c r="BS22" s="2"/>
    </row>
    <row r="23" spans="46:73" ht="15.6">
      <c r="AT23" s="79"/>
      <c r="AX23" s="16"/>
      <c r="BB23" s="202"/>
      <c r="BP23"/>
      <c r="BQ23" s="2"/>
      <c r="BR23" s="2"/>
      <c r="BS23" s="4"/>
      <c r="BT23" s="4"/>
      <c r="BU23" s="4"/>
    </row>
    <row r="24" spans="46:73">
      <c r="AT24" s="79"/>
      <c r="AX24" s="16"/>
      <c r="BB24" s="202"/>
      <c r="BP24"/>
      <c r="BQ24" s="1"/>
      <c r="BR24" s="1"/>
      <c r="BS24" s="11"/>
      <c r="BT24" s="11"/>
      <c r="BU24" s="11"/>
    </row>
    <row r="25" spans="46:73">
      <c r="AT25" s="79"/>
      <c r="AX25" s="16"/>
      <c r="BB25" s="202"/>
      <c r="BP25"/>
      <c r="BQ25" s="1"/>
      <c r="BR25" s="1"/>
      <c r="BS25" s="11"/>
      <c r="BT25" s="11"/>
      <c r="BU25" s="11"/>
    </row>
    <row r="26" spans="46:73">
      <c r="AT26" s="79"/>
      <c r="AX26" s="16"/>
      <c r="BB26" s="202"/>
      <c r="BP26"/>
      <c r="BQ26" s="1"/>
      <c r="BR26" s="1"/>
      <c r="BS26" s="11"/>
      <c r="BT26" s="11"/>
      <c r="BU26" s="11"/>
    </row>
    <row r="27" spans="46:73">
      <c r="AT27" s="79"/>
      <c r="AX27" s="16"/>
      <c r="BB27" s="202"/>
      <c r="BP27"/>
      <c r="BQ27" s="1"/>
      <c r="BR27" s="1"/>
      <c r="BS27" s="11"/>
      <c r="BT27" s="11"/>
      <c r="BU27" s="11"/>
    </row>
    <row r="28" spans="46:73">
      <c r="AT28" s="79"/>
      <c r="AX28" s="16"/>
      <c r="BB28" s="202"/>
      <c r="BP28"/>
      <c r="BQ28" s="1"/>
      <c r="BR28" s="1"/>
      <c r="BS28" s="11"/>
      <c r="BT28" s="11"/>
      <c r="BU28" s="11"/>
    </row>
    <row r="29" spans="46:73">
      <c r="AT29" s="79"/>
      <c r="AX29" s="16"/>
      <c r="BB29" s="202"/>
      <c r="BP29"/>
      <c r="BQ29" s="1"/>
      <c r="BR29" s="1"/>
      <c r="BS29" s="11"/>
      <c r="BT29" s="11"/>
      <c r="BU29" s="11"/>
    </row>
    <row r="30" spans="46:73">
      <c r="AT30" s="79"/>
      <c r="AX30" s="16"/>
      <c r="BB30" s="202"/>
      <c r="BP30"/>
      <c r="BQ30" s="1"/>
      <c r="BR30" s="1"/>
      <c r="BS30" s="11"/>
      <c r="BT30" s="11"/>
      <c r="BU30" s="11"/>
    </row>
    <row r="31" spans="46:73">
      <c r="AT31" s="79"/>
      <c r="AX31" s="16"/>
      <c r="BB31" s="202"/>
      <c r="BP31"/>
      <c r="BQ31" s="1"/>
      <c r="BR31" s="1"/>
      <c r="BS31" s="11"/>
      <c r="BT31" s="11"/>
      <c r="BU31" s="11"/>
    </row>
    <row r="32" spans="46:73">
      <c r="AT32" s="79"/>
      <c r="AX32" s="16"/>
      <c r="BB32" s="202"/>
      <c r="BP32"/>
      <c r="BQ32" s="1"/>
      <c r="BR32" s="1"/>
      <c r="BS32" s="11"/>
      <c r="BT32" s="11"/>
      <c r="BU32" s="11"/>
    </row>
    <row r="33" spans="46:73">
      <c r="AT33" s="79"/>
      <c r="AX33" s="16"/>
      <c r="BB33" s="202"/>
      <c r="BP33"/>
      <c r="BQ33" s="13"/>
      <c r="BR33" s="13"/>
      <c r="BS33" s="11"/>
      <c r="BT33" s="11"/>
      <c r="BU33" s="11"/>
    </row>
    <row r="34" spans="46:73" ht="16.5" customHeight="1">
      <c r="AT34" s="79"/>
      <c r="AX34" s="16"/>
      <c r="BB34" s="202"/>
      <c r="BP34"/>
      <c r="BQ34" s="13"/>
      <c r="BR34" s="13"/>
      <c r="BS34" s="11"/>
      <c r="BT34" s="11"/>
      <c r="BU34" s="11"/>
    </row>
    <row r="35" spans="46:73" ht="16.5" customHeight="1">
      <c r="AT35" s="79"/>
      <c r="AX35" s="16"/>
      <c r="BB35" s="202"/>
      <c r="BP35"/>
      <c r="BQ35" s="13"/>
      <c r="BR35" s="13"/>
      <c r="BS35" s="11"/>
      <c r="BT35" s="11"/>
      <c r="BU35" s="11"/>
    </row>
    <row r="36" spans="46:73">
      <c r="AT36" s="79"/>
      <c r="AX36" s="16"/>
      <c r="BB36" s="202"/>
      <c r="BP36"/>
      <c r="BQ36" s="13"/>
      <c r="BR36" s="13"/>
      <c r="BS36" s="11"/>
      <c r="BT36" s="11"/>
      <c r="BU36" s="11"/>
    </row>
    <row r="37" spans="46:73" ht="17.25" customHeight="1">
      <c r="AT37" s="79"/>
      <c r="AX37" s="16"/>
      <c r="BB37" s="202"/>
      <c r="BP37"/>
      <c r="BQ37" s="13"/>
      <c r="BR37" s="13"/>
      <c r="BS37" s="11"/>
      <c r="BT37" s="11"/>
      <c r="BU37" s="11"/>
    </row>
    <row r="38" spans="46:73">
      <c r="AT38" s="79"/>
      <c r="AX38" s="16"/>
      <c r="BB38" s="202"/>
      <c r="BP38"/>
      <c r="BQ38" s="13"/>
      <c r="BR38" s="13"/>
      <c r="BS38" s="11"/>
      <c r="BT38" s="11"/>
      <c r="BU38" s="11"/>
    </row>
    <row r="39" spans="46:73">
      <c r="AT39" s="79"/>
      <c r="AX39" s="16"/>
      <c r="BB39" s="202"/>
      <c r="BP39"/>
      <c r="BQ39" s="13"/>
      <c r="BR39" s="13"/>
      <c r="BS39" s="11"/>
      <c r="BT39" s="11"/>
      <c r="BU39" s="11"/>
    </row>
    <row r="40" spans="46:73" ht="21">
      <c r="AT40" s="79"/>
      <c r="AX40" s="16"/>
      <c r="BB40" s="202"/>
      <c r="BP40"/>
      <c r="BQ40" s="54"/>
      <c r="BR40" s="54"/>
      <c r="BS40" s="11"/>
      <c r="BT40" s="11"/>
      <c r="BU40" s="11"/>
    </row>
    <row r="41" spans="46:73">
      <c r="AT41" s="79"/>
      <c r="AX41" s="16"/>
      <c r="BB41" s="202"/>
      <c r="BP41"/>
      <c r="BQ41"/>
      <c r="BR41"/>
    </row>
    <row r="42" spans="46:73" ht="15.6">
      <c r="AT42" s="79"/>
      <c r="AX42" s="16"/>
      <c r="BB42" s="202"/>
      <c r="BP42"/>
      <c r="BQ42" s="1"/>
      <c r="BR42" s="5"/>
    </row>
    <row r="43" spans="46:73">
      <c r="AT43" s="79"/>
      <c r="AX43" s="16"/>
      <c r="BB43" s="202"/>
      <c r="BP43"/>
      <c r="BQ43"/>
      <c r="BR43"/>
    </row>
    <row r="44" spans="46:73">
      <c r="AT44" s="79"/>
      <c r="AX44" s="16"/>
      <c r="BB44" s="202"/>
      <c r="BP44"/>
      <c r="BQ44"/>
      <c r="BR44"/>
    </row>
    <row r="45" spans="46:73">
      <c r="AT45" s="79"/>
      <c r="AX45" s="16"/>
      <c r="BB45" s="202"/>
      <c r="BP45"/>
      <c r="BQ45"/>
      <c r="BR45"/>
    </row>
    <row r="46" spans="46:73">
      <c r="AT46" s="79"/>
      <c r="AX46" s="16"/>
      <c r="BB46" s="202"/>
      <c r="BP46"/>
      <c r="BQ46"/>
      <c r="BR46"/>
    </row>
    <row r="47" spans="46:73">
      <c r="AT47" s="79"/>
      <c r="AX47" s="16"/>
      <c r="BB47" s="202"/>
      <c r="BP47"/>
      <c r="BQ47"/>
      <c r="BR47"/>
    </row>
    <row r="48" spans="46:73">
      <c r="AT48" s="79"/>
      <c r="AX48" s="16"/>
      <c r="BB48" s="202"/>
      <c r="BP48"/>
      <c r="BQ48"/>
      <c r="BR48"/>
    </row>
    <row r="49" spans="46:70">
      <c r="AT49" s="79"/>
      <c r="AX49" s="16"/>
      <c r="BB49" s="202"/>
      <c r="BP49"/>
      <c r="BQ49"/>
      <c r="BR49"/>
    </row>
    <row r="50" spans="46:70">
      <c r="AT50" s="79"/>
      <c r="AX50" s="16"/>
      <c r="BB50" s="202"/>
      <c r="BP50"/>
      <c r="BQ50"/>
      <c r="BR50"/>
    </row>
    <row r="51" spans="46:70">
      <c r="AT51" s="79"/>
      <c r="AX51" s="16"/>
      <c r="BB51" s="202"/>
      <c r="BP51"/>
      <c r="BQ51"/>
      <c r="BR51"/>
    </row>
    <row r="52" spans="46:70">
      <c r="AT52" s="79"/>
      <c r="AX52" s="16"/>
      <c r="BB52" s="202"/>
      <c r="BP52"/>
      <c r="BQ52"/>
      <c r="BR52"/>
    </row>
    <row r="53" spans="46:70">
      <c r="AT53" s="79"/>
      <c r="AX53" s="16"/>
      <c r="BB53" s="202"/>
      <c r="BP53"/>
      <c r="BQ53"/>
      <c r="BR53"/>
    </row>
    <row r="54" spans="46:70">
      <c r="AT54" s="79"/>
      <c r="AX54" s="16"/>
      <c r="BB54" s="202"/>
      <c r="BP54"/>
      <c r="BQ54"/>
      <c r="BR54"/>
    </row>
    <row r="55" spans="46:70">
      <c r="AT55" s="79"/>
      <c r="AX55" s="16"/>
      <c r="BB55" s="202"/>
      <c r="BP55"/>
      <c r="BQ55"/>
      <c r="BR55"/>
    </row>
    <row r="56" spans="46:70">
      <c r="AT56" s="79"/>
      <c r="AX56" s="16"/>
      <c r="BB56" s="202"/>
      <c r="BP56"/>
      <c r="BQ56"/>
      <c r="BR56"/>
    </row>
    <row r="57" spans="46:70">
      <c r="AT57" s="79"/>
      <c r="AX57" s="16"/>
      <c r="BB57" s="202"/>
      <c r="BP57"/>
      <c r="BQ57"/>
      <c r="BR57"/>
    </row>
    <row r="58" spans="46:70">
      <c r="AT58" s="79"/>
      <c r="AX58" s="16"/>
      <c r="BB58" s="202"/>
      <c r="BP58"/>
      <c r="BQ58"/>
      <c r="BR58"/>
    </row>
    <row r="59" spans="46:70">
      <c r="AT59" s="79"/>
      <c r="AX59" s="16"/>
      <c r="BB59" s="202"/>
      <c r="BP59"/>
      <c r="BQ59"/>
      <c r="BR59"/>
    </row>
    <row r="60" spans="46:70">
      <c r="AT60" s="79"/>
      <c r="AX60" s="16"/>
      <c r="BB60" s="202"/>
      <c r="BP60"/>
      <c r="BQ60"/>
      <c r="BR60"/>
    </row>
    <row r="61" spans="46:70">
      <c r="AT61" s="79"/>
      <c r="AX61" s="16"/>
      <c r="BB61" s="202"/>
      <c r="BP61"/>
      <c r="BQ61"/>
      <c r="BR61"/>
    </row>
    <row r="62" spans="46:70">
      <c r="AT62" s="79"/>
      <c r="AX62" s="16"/>
      <c r="BB62" s="202"/>
      <c r="BP62"/>
      <c r="BQ62"/>
      <c r="BR62"/>
    </row>
    <row r="63" spans="46:70">
      <c r="AT63" s="79"/>
      <c r="AX63" s="16"/>
      <c r="BB63" s="202"/>
      <c r="BP63"/>
      <c r="BQ63"/>
      <c r="BR63"/>
    </row>
    <row r="64" spans="46:70">
      <c r="AT64" s="79"/>
      <c r="AX64" s="16"/>
      <c r="BB64" s="202"/>
      <c r="BP64"/>
      <c r="BQ64"/>
      <c r="BR64"/>
    </row>
    <row r="65" spans="46:70">
      <c r="AT65" s="79"/>
      <c r="AX65" s="16"/>
      <c r="BB65" s="202"/>
      <c r="BP65"/>
      <c r="BQ65"/>
      <c r="BR65"/>
    </row>
    <row r="66" spans="46:70">
      <c r="AT66" s="79"/>
      <c r="AX66" s="16"/>
      <c r="BB66" s="202"/>
      <c r="BP66"/>
      <c r="BQ66"/>
      <c r="BR66"/>
    </row>
    <row r="67" spans="46:70">
      <c r="AT67" s="79"/>
      <c r="AX67" s="16"/>
      <c r="BB67" s="202"/>
      <c r="BP67"/>
      <c r="BQ67"/>
      <c r="BR67"/>
    </row>
    <row r="68" spans="46:70">
      <c r="AT68" s="79"/>
      <c r="AX68" s="16"/>
      <c r="BB68" s="202"/>
      <c r="BP68"/>
      <c r="BQ68"/>
      <c r="BR68"/>
    </row>
    <row r="69" spans="46:70">
      <c r="AT69" s="79"/>
      <c r="AX69" s="16"/>
      <c r="BB69" s="202"/>
      <c r="BP69"/>
      <c r="BQ69"/>
      <c r="BR69"/>
    </row>
    <row r="70" spans="46:70">
      <c r="AT70" s="79"/>
      <c r="AX70" s="16"/>
      <c r="BB70" s="202"/>
      <c r="BP70"/>
      <c r="BQ70"/>
      <c r="BR70"/>
    </row>
    <row r="71" spans="46:70">
      <c r="AT71" s="79"/>
      <c r="AX71" s="16"/>
      <c r="BB71" s="202"/>
      <c r="BP71"/>
      <c r="BQ71"/>
      <c r="BR71"/>
    </row>
    <row r="72" spans="46:70">
      <c r="AT72" s="79"/>
      <c r="AX72" s="16"/>
      <c r="BB72" s="202"/>
      <c r="BP72"/>
      <c r="BQ72"/>
      <c r="BR72"/>
    </row>
    <row r="73" spans="46:70">
      <c r="AT73" s="79"/>
      <c r="AX73" s="16"/>
      <c r="BB73" s="202"/>
      <c r="BP73"/>
      <c r="BQ73"/>
      <c r="BR73"/>
    </row>
    <row r="74" spans="46:70">
      <c r="AT74" s="79"/>
      <c r="AX74" s="16"/>
      <c r="BB74" s="202"/>
      <c r="BP74"/>
      <c r="BQ74"/>
      <c r="BR74"/>
    </row>
    <row r="75" spans="46:70">
      <c r="AT75" s="79"/>
      <c r="AX75" s="16"/>
      <c r="BB75" s="202"/>
      <c r="BP75"/>
      <c r="BQ75"/>
      <c r="BR75"/>
    </row>
    <row r="76" spans="46:70">
      <c r="AT76" s="79"/>
      <c r="AX76" s="16"/>
      <c r="BB76" s="202"/>
      <c r="BP76"/>
      <c r="BQ76"/>
      <c r="BR76"/>
    </row>
    <row r="77" spans="46:70">
      <c r="AT77" s="79"/>
      <c r="AX77" s="16"/>
      <c r="BB77" s="202"/>
      <c r="BP77"/>
      <c r="BQ77"/>
      <c r="BR77"/>
    </row>
    <row r="78" spans="46:70">
      <c r="AT78" s="79"/>
      <c r="AX78" s="16"/>
      <c r="BB78" s="202"/>
      <c r="BP78"/>
      <c r="BQ78"/>
      <c r="BR78"/>
    </row>
    <row r="79" spans="46:70">
      <c r="AT79" s="79"/>
      <c r="AX79" s="16"/>
      <c r="BB79" s="202"/>
      <c r="BP79"/>
      <c r="BQ79"/>
      <c r="BR79"/>
    </row>
    <row r="80" spans="46:70">
      <c r="AT80" s="79"/>
      <c r="AX80" s="16"/>
      <c r="BB80" s="202"/>
      <c r="BP80"/>
      <c r="BQ80"/>
      <c r="BR80"/>
    </row>
    <row r="81" spans="46:70">
      <c r="AT81" s="79"/>
      <c r="AX81" s="16"/>
      <c r="BB81" s="202"/>
      <c r="BP81"/>
      <c r="BQ81"/>
      <c r="BR81"/>
    </row>
    <row r="82" spans="46:70">
      <c r="AT82" s="79"/>
      <c r="AX82" s="16"/>
      <c r="BB82" s="202"/>
      <c r="BP82"/>
      <c r="BQ82"/>
      <c r="BR82"/>
    </row>
    <row r="83" spans="46:70">
      <c r="AT83" s="79"/>
      <c r="AX83" s="16"/>
      <c r="BB83" s="202"/>
      <c r="BP83"/>
      <c r="BQ83"/>
      <c r="BR83"/>
    </row>
    <row r="84" spans="46:70">
      <c r="AT84" s="79"/>
      <c r="AX84" s="16"/>
      <c r="BB84" s="202"/>
      <c r="BP84"/>
      <c r="BQ84"/>
      <c r="BR84"/>
    </row>
    <row r="85" spans="46:70">
      <c r="AT85" s="79"/>
      <c r="AX85" s="16"/>
      <c r="BB85" s="202"/>
      <c r="BP85"/>
      <c r="BQ85"/>
      <c r="BR85"/>
    </row>
    <row r="86" spans="46:70">
      <c r="AT86" s="79"/>
      <c r="AX86" s="16"/>
      <c r="BB86" s="202"/>
      <c r="BP86"/>
      <c r="BQ86"/>
      <c r="BR86"/>
    </row>
    <row r="87" spans="46:70">
      <c r="AT87" s="79"/>
      <c r="AX87" s="16"/>
      <c r="BB87" s="202"/>
      <c r="BP87"/>
      <c r="BQ87"/>
      <c r="BR87"/>
    </row>
    <row r="88" spans="46:70">
      <c r="AT88" s="79"/>
      <c r="AX88" s="16"/>
      <c r="BB88" s="202"/>
      <c r="BP88"/>
      <c r="BQ88"/>
      <c r="BR88"/>
    </row>
    <row r="89" spans="46:70">
      <c r="AT89" s="79"/>
      <c r="AX89" s="16"/>
      <c r="BB89" s="202"/>
      <c r="BP89"/>
      <c r="BQ89"/>
      <c r="BR89"/>
    </row>
    <row r="90" spans="46:70">
      <c r="AT90" s="79"/>
      <c r="AX90" s="16"/>
      <c r="BB90" s="202"/>
      <c r="BP90"/>
      <c r="BQ90"/>
      <c r="BR90"/>
    </row>
    <row r="91" spans="46:70">
      <c r="AT91" s="79"/>
      <c r="AX91" s="16"/>
      <c r="BB91" s="202"/>
      <c r="BP91"/>
      <c r="BQ91"/>
      <c r="BR91"/>
    </row>
    <row r="92" spans="46:70">
      <c r="AT92" s="79"/>
      <c r="AX92" s="16"/>
      <c r="BB92" s="202"/>
      <c r="BP92"/>
      <c r="BQ92"/>
      <c r="BR92"/>
    </row>
    <row r="93" spans="46:70">
      <c r="AT93" s="79"/>
      <c r="AX93" s="16"/>
      <c r="BB93" s="202"/>
      <c r="BP93"/>
      <c r="BQ93"/>
      <c r="BR93"/>
    </row>
    <row r="94" spans="46:70">
      <c r="AT94" s="79"/>
      <c r="AX94" s="16"/>
      <c r="BB94" s="202"/>
      <c r="BP94"/>
      <c r="BQ94"/>
      <c r="BR94"/>
    </row>
    <row r="95" spans="46:70">
      <c r="AT95" s="79"/>
      <c r="AX95" s="16"/>
      <c r="BB95" s="202"/>
      <c r="BP95"/>
      <c r="BQ95"/>
      <c r="BR95"/>
    </row>
    <row r="96" spans="46:70">
      <c r="AT96" s="79"/>
      <c r="AX96" s="16"/>
      <c r="BB96" s="202"/>
      <c r="BP96"/>
      <c r="BQ96"/>
      <c r="BR96"/>
    </row>
    <row r="97" spans="46:70">
      <c r="AT97" s="79"/>
      <c r="AX97" s="16"/>
      <c r="BB97" s="202"/>
      <c r="BP97"/>
      <c r="BQ97"/>
      <c r="BR97"/>
    </row>
    <row r="98" spans="46:70">
      <c r="AT98" s="79"/>
      <c r="AX98" s="16"/>
      <c r="BB98" s="202"/>
      <c r="BP98"/>
      <c r="BQ98"/>
      <c r="BR98"/>
    </row>
    <row r="99" spans="46:70">
      <c r="AT99" s="79"/>
      <c r="AX99" s="16"/>
      <c r="BB99" s="202"/>
      <c r="BP99"/>
      <c r="BQ99"/>
      <c r="BR99"/>
    </row>
    <row r="100" spans="46:70">
      <c r="AT100" s="79"/>
      <c r="AX100" s="16"/>
      <c r="BB100" s="202"/>
      <c r="BP100"/>
      <c r="BQ100"/>
      <c r="BR100"/>
    </row>
    <row r="101" spans="46:70">
      <c r="AT101" s="79"/>
      <c r="AX101" s="16"/>
      <c r="BB101" s="202"/>
      <c r="BP101"/>
      <c r="BQ101"/>
      <c r="BR101"/>
    </row>
    <row r="102" spans="46:70">
      <c r="AT102" s="79"/>
      <c r="AX102" s="16"/>
      <c r="BB102" s="202"/>
      <c r="BP102"/>
      <c r="BQ102"/>
      <c r="BR102"/>
    </row>
    <row r="103" spans="46:70">
      <c r="AT103" s="79"/>
      <c r="AX103" s="16"/>
      <c r="BB103" s="202"/>
      <c r="BP103"/>
      <c r="BQ103"/>
      <c r="BR103"/>
    </row>
    <row r="104" spans="46:70">
      <c r="AT104" s="79"/>
      <c r="AX104" s="16"/>
      <c r="BB104" s="202"/>
      <c r="BP104"/>
      <c r="BQ104"/>
      <c r="BR104"/>
    </row>
    <row r="105" spans="46:70">
      <c r="AT105" s="79"/>
      <c r="AX105" s="16"/>
      <c r="BB105" s="202"/>
      <c r="BP105"/>
      <c r="BQ105"/>
      <c r="BR105"/>
    </row>
    <row r="106" spans="46:70">
      <c r="AT106" s="79"/>
      <c r="AX106" s="16"/>
      <c r="BB106" s="202"/>
      <c r="BP106"/>
      <c r="BQ106"/>
      <c r="BR106"/>
    </row>
    <row r="107" spans="46:70">
      <c r="AT107" s="79"/>
      <c r="AX107" s="16"/>
      <c r="BB107" s="202"/>
      <c r="BP107"/>
      <c r="BQ107"/>
      <c r="BR107"/>
    </row>
    <row r="108" spans="46:70">
      <c r="AT108" s="79"/>
      <c r="AX108" s="16"/>
      <c r="BB108" s="202"/>
      <c r="BP108"/>
      <c r="BQ108"/>
      <c r="BR108"/>
    </row>
    <row r="109" spans="46:70">
      <c r="AT109" s="79"/>
      <c r="AX109" s="16"/>
      <c r="BB109" s="202"/>
      <c r="BP109"/>
      <c r="BQ109"/>
      <c r="BR109"/>
    </row>
    <row r="110" spans="46:70">
      <c r="AT110" s="79"/>
      <c r="AX110" s="16"/>
      <c r="BB110" s="202"/>
      <c r="BP110"/>
      <c r="BQ110"/>
      <c r="BR110"/>
    </row>
    <row r="111" spans="46:70">
      <c r="AT111" s="79"/>
      <c r="AX111" s="16"/>
      <c r="BB111" s="202"/>
      <c r="BP111"/>
      <c r="BQ111"/>
      <c r="BR111"/>
    </row>
    <row r="112" spans="46:70">
      <c r="AT112" s="79"/>
      <c r="AX112" s="16"/>
      <c r="BB112" s="202"/>
      <c r="BP112"/>
      <c r="BQ112"/>
      <c r="BR112"/>
    </row>
    <row r="113" spans="46:70">
      <c r="AT113" s="79"/>
      <c r="AX113" s="16"/>
      <c r="BB113" s="202"/>
      <c r="BP113"/>
      <c r="BQ113"/>
      <c r="BR113"/>
    </row>
    <row r="114" spans="46:70">
      <c r="AT114" s="79"/>
      <c r="AX114" s="16"/>
      <c r="BB114" s="202"/>
      <c r="BP114"/>
      <c r="BQ114"/>
      <c r="BR114"/>
    </row>
    <row r="115" spans="46:70">
      <c r="AT115" s="79"/>
      <c r="AX115" s="16"/>
      <c r="BB115" s="202"/>
      <c r="BP115"/>
      <c r="BQ115"/>
      <c r="BR115"/>
    </row>
    <row r="116" spans="46:70">
      <c r="AT116" s="79"/>
      <c r="AX116" s="16"/>
      <c r="BB116" s="202"/>
      <c r="BP116"/>
      <c r="BQ116"/>
      <c r="BR116"/>
    </row>
    <row r="117" spans="46:70">
      <c r="AT117" s="79"/>
      <c r="AX117" s="16"/>
      <c r="BB117" s="202"/>
      <c r="BP117"/>
      <c r="BQ117"/>
      <c r="BR117"/>
    </row>
    <row r="118" spans="46:70">
      <c r="AT118" s="79"/>
      <c r="AX118" s="16"/>
      <c r="BB118" s="202"/>
      <c r="BP118"/>
      <c r="BQ118"/>
      <c r="BR118"/>
    </row>
    <row r="119" spans="46:70">
      <c r="AT119" s="79"/>
      <c r="AX119" s="16"/>
      <c r="BB119" s="202"/>
      <c r="BP119"/>
      <c r="BQ119"/>
      <c r="BR119"/>
    </row>
    <row r="120" spans="46:70">
      <c r="AT120" s="79"/>
      <c r="AX120" s="16"/>
      <c r="BB120" s="202"/>
      <c r="BP120"/>
      <c r="BQ120"/>
      <c r="BR120"/>
    </row>
    <row r="121" spans="46:70">
      <c r="AT121" s="79"/>
      <c r="AX121" s="16"/>
      <c r="BB121" s="202"/>
      <c r="BP121"/>
      <c r="BQ121"/>
      <c r="BR121"/>
    </row>
    <row r="122" spans="46:70">
      <c r="AT122" s="79"/>
      <c r="AX122" s="16"/>
      <c r="BB122" s="202"/>
      <c r="BP122"/>
      <c r="BQ122"/>
      <c r="BR122"/>
    </row>
    <row r="123" spans="46:70">
      <c r="AT123" s="79"/>
      <c r="AX123" s="16"/>
      <c r="BB123" s="202"/>
      <c r="BP123"/>
      <c r="BQ123"/>
      <c r="BR123"/>
    </row>
    <row r="124" spans="46:70">
      <c r="AT124" s="79"/>
      <c r="AX124" s="16"/>
      <c r="BB124" s="202"/>
      <c r="BP124"/>
      <c r="BQ124"/>
      <c r="BR124"/>
    </row>
    <row r="125" spans="46:70">
      <c r="AT125" s="79"/>
      <c r="AX125" s="16"/>
      <c r="BB125" s="202"/>
      <c r="BP125"/>
      <c r="BQ125"/>
      <c r="BR125"/>
    </row>
    <row r="126" spans="46:70">
      <c r="AT126" s="79"/>
      <c r="AX126" s="16"/>
      <c r="BB126" s="202"/>
      <c r="BP126"/>
      <c r="BQ126"/>
      <c r="BR126"/>
    </row>
    <row r="127" spans="46:70">
      <c r="AT127" s="79"/>
      <c r="AX127" s="16"/>
      <c r="BB127" s="202"/>
      <c r="BP127"/>
      <c r="BQ127"/>
      <c r="BR127"/>
    </row>
    <row r="128" spans="46:70">
      <c r="AT128" s="79"/>
      <c r="AX128" s="16"/>
      <c r="BB128" s="202"/>
      <c r="BP128"/>
      <c r="BQ128"/>
      <c r="BR128"/>
    </row>
    <row r="129" spans="46:70">
      <c r="AT129" s="79"/>
      <c r="AX129" s="16"/>
      <c r="BB129" s="202"/>
      <c r="BP129"/>
      <c r="BQ129"/>
      <c r="BR129"/>
    </row>
    <row r="130" spans="46:70">
      <c r="AT130" s="79"/>
      <c r="AX130" s="16"/>
      <c r="BB130" s="202"/>
      <c r="BP130"/>
      <c r="BQ130"/>
      <c r="BR130"/>
    </row>
    <row r="131" spans="46:70">
      <c r="AT131" s="79"/>
      <c r="AX131" s="16"/>
      <c r="BB131" s="202"/>
      <c r="BP131"/>
      <c r="BQ131"/>
      <c r="BR131"/>
    </row>
    <row r="132" spans="46:70">
      <c r="AT132" s="79"/>
      <c r="AX132" s="16"/>
      <c r="BB132" s="202"/>
      <c r="BP132"/>
      <c r="BQ132"/>
      <c r="BR132"/>
    </row>
    <row r="133" spans="46:70">
      <c r="AT133" s="79"/>
      <c r="AX133" s="16"/>
      <c r="BB133" s="202"/>
      <c r="BP133"/>
      <c r="BQ133"/>
      <c r="BR133"/>
    </row>
    <row r="134" spans="46:70">
      <c r="AT134" s="79"/>
      <c r="AX134" s="16"/>
      <c r="BB134" s="202"/>
      <c r="BP134"/>
      <c r="BQ134"/>
      <c r="BR134"/>
    </row>
    <row r="135" spans="46:70">
      <c r="AT135" s="79"/>
      <c r="AX135" s="16"/>
      <c r="BB135" s="202"/>
      <c r="BP135"/>
      <c r="BQ135"/>
      <c r="BR135"/>
    </row>
    <row r="136" spans="46:70">
      <c r="AT136" s="79"/>
      <c r="AX136" s="16"/>
      <c r="BB136" s="202"/>
      <c r="BP136"/>
      <c r="BQ136"/>
      <c r="BR136"/>
    </row>
    <row r="137" spans="46:70">
      <c r="AT137" s="79"/>
      <c r="AX137" s="16"/>
      <c r="BB137" s="202"/>
      <c r="BP137"/>
      <c r="BQ137"/>
      <c r="BR137"/>
    </row>
    <row r="138" spans="46:70">
      <c r="AT138" s="79"/>
      <c r="AX138" s="16"/>
      <c r="BB138" s="202"/>
      <c r="BP138"/>
      <c r="BQ138"/>
      <c r="BR138"/>
    </row>
    <row r="139" spans="46:70">
      <c r="AT139" s="79"/>
      <c r="AX139" s="16"/>
      <c r="BB139" s="202"/>
      <c r="BP139"/>
      <c r="BQ139"/>
      <c r="BR139"/>
    </row>
    <row r="140" spans="46:70">
      <c r="AT140" s="79"/>
      <c r="AX140" s="16"/>
      <c r="BB140" s="202"/>
      <c r="BP140"/>
      <c r="BQ140"/>
      <c r="BR140"/>
    </row>
    <row r="141" spans="46:70">
      <c r="AT141" s="79"/>
      <c r="AX141" s="16"/>
      <c r="BB141" s="202"/>
      <c r="BP141"/>
      <c r="BQ141"/>
      <c r="BR141"/>
    </row>
    <row r="142" spans="46:70">
      <c r="AT142" s="79"/>
      <c r="AX142" s="16"/>
      <c r="BB142" s="202"/>
      <c r="BP142"/>
      <c r="BQ142"/>
      <c r="BR142"/>
    </row>
    <row r="143" spans="46:70">
      <c r="AT143" s="79"/>
      <c r="AX143" s="16"/>
      <c r="BB143" s="202"/>
      <c r="BP143"/>
      <c r="BQ143"/>
      <c r="BR143"/>
    </row>
    <row r="144" spans="46:70">
      <c r="AT144" s="79"/>
      <c r="AX144" s="16"/>
      <c r="BB144" s="202"/>
      <c r="BP144"/>
      <c r="BQ144"/>
      <c r="BR144"/>
    </row>
    <row r="145" spans="46:70">
      <c r="AT145" s="79"/>
      <c r="AX145" s="16"/>
      <c r="BB145" s="202"/>
      <c r="BP145"/>
      <c r="BQ145"/>
      <c r="BR145"/>
    </row>
    <row r="146" spans="46:70">
      <c r="AT146" s="79"/>
      <c r="AX146" s="16"/>
      <c r="BB146" s="202"/>
      <c r="BP146"/>
      <c r="BQ146"/>
      <c r="BR146"/>
    </row>
    <row r="147" spans="46:70">
      <c r="AT147" s="79"/>
      <c r="AX147" s="16"/>
      <c r="BB147" s="202"/>
      <c r="BP147"/>
      <c r="BQ147"/>
      <c r="BR147"/>
    </row>
    <row r="148" spans="46:70">
      <c r="AT148" s="79"/>
      <c r="AX148" s="16"/>
      <c r="BB148" s="202"/>
      <c r="BP148"/>
      <c r="BQ148"/>
      <c r="BR148"/>
    </row>
    <row r="149" spans="46:70">
      <c r="AT149" s="79"/>
      <c r="AX149" s="16"/>
      <c r="BB149" s="202"/>
      <c r="BP149"/>
      <c r="BQ149"/>
      <c r="BR149"/>
    </row>
    <row r="150" spans="46:70">
      <c r="AT150" s="79"/>
      <c r="AX150" s="16"/>
      <c r="BB150" s="202"/>
      <c r="BP150"/>
      <c r="BQ150"/>
      <c r="BR150"/>
    </row>
    <row r="151" spans="46:70">
      <c r="AT151" s="79"/>
      <c r="AX151" s="16"/>
      <c r="BB151" s="202"/>
      <c r="BP151"/>
      <c r="BQ151"/>
      <c r="BR151"/>
    </row>
    <row r="152" spans="46:70">
      <c r="AT152" s="79"/>
      <c r="AX152" s="16"/>
      <c r="BB152" s="202"/>
      <c r="BP152"/>
      <c r="BQ152"/>
      <c r="BR152"/>
    </row>
    <row r="153" spans="46:70">
      <c r="AT153" s="79"/>
      <c r="AX153" s="16"/>
      <c r="BB153" s="202"/>
      <c r="BP153"/>
      <c r="BQ153"/>
      <c r="BR153"/>
    </row>
    <row r="154" spans="46:70">
      <c r="AT154" s="79"/>
      <c r="AX154" s="16"/>
      <c r="BB154" s="202"/>
      <c r="BP154"/>
      <c r="BQ154"/>
      <c r="BR154"/>
    </row>
    <row r="155" spans="46:70">
      <c r="AT155" s="79"/>
      <c r="AX155" s="16"/>
      <c r="BB155" s="202"/>
      <c r="BP155"/>
      <c r="BQ155"/>
      <c r="BR155"/>
    </row>
    <row r="156" spans="46:70">
      <c r="AT156" s="79"/>
      <c r="AX156" s="16"/>
      <c r="BB156" s="202"/>
      <c r="BP156"/>
      <c r="BQ156"/>
      <c r="BR156"/>
    </row>
    <row r="157" spans="46:70">
      <c r="AT157" s="79"/>
      <c r="AX157" s="16"/>
      <c r="BB157" s="202"/>
      <c r="BP157"/>
      <c r="BQ157"/>
      <c r="BR157"/>
    </row>
    <row r="158" spans="46:70">
      <c r="AT158" s="79"/>
      <c r="AX158" s="16"/>
      <c r="BB158" s="202"/>
      <c r="BP158"/>
      <c r="BQ158"/>
      <c r="BR158"/>
    </row>
    <row r="159" spans="46:70">
      <c r="AT159" s="79"/>
      <c r="AX159" s="16"/>
      <c r="BB159" s="202"/>
      <c r="BP159"/>
      <c r="BQ159"/>
      <c r="BR159"/>
    </row>
    <row r="160" spans="46:70">
      <c r="AT160" s="79"/>
      <c r="AX160" s="16"/>
      <c r="BB160" s="202"/>
      <c r="BP160"/>
      <c r="BQ160"/>
      <c r="BR160"/>
    </row>
    <row r="161" spans="46:70">
      <c r="AT161" s="79"/>
      <c r="AX161" s="16"/>
      <c r="BB161" s="202"/>
      <c r="BP161"/>
      <c r="BQ161"/>
      <c r="BR161"/>
    </row>
    <row r="162" spans="46:70">
      <c r="AT162" s="79"/>
      <c r="AX162" s="16"/>
      <c r="BB162" s="202"/>
      <c r="BP162"/>
      <c r="BQ162"/>
      <c r="BR162"/>
    </row>
    <row r="163" spans="46:70">
      <c r="AT163" s="79"/>
      <c r="AX163" s="16"/>
      <c r="BB163" s="202"/>
      <c r="BP163"/>
      <c r="BQ163"/>
      <c r="BR163"/>
    </row>
    <row r="164" spans="46:70">
      <c r="AT164" s="79"/>
      <c r="AX164" s="16"/>
      <c r="BB164" s="202"/>
      <c r="BP164"/>
      <c r="BQ164"/>
      <c r="BR164"/>
    </row>
    <row r="165" spans="46:70">
      <c r="AT165" s="79"/>
      <c r="AX165" s="16"/>
      <c r="BB165" s="202"/>
      <c r="BP165"/>
      <c r="BQ165"/>
      <c r="BR165"/>
    </row>
    <row r="166" spans="46:70">
      <c r="AT166" s="79"/>
      <c r="AX166" s="16"/>
      <c r="BB166" s="202"/>
      <c r="BP166"/>
      <c r="BQ166"/>
      <c r="BR166"/>
    </row>
    <row r="167" spans="46:70">
      <c r="AT167" s="79"/>
      <c r="AX167" s="16"/>
      <c r="BB167" s="202"/>
      <c r="BP167"/>
      <c r="BQ167"/>
      <c r="BR167"/>
    </row>
    <row r="168" spans="46:70">
      <c r="AT168" s="79"/>
      <c r="AX168" s="16"/>
      <c r="BB168" s="202"/>
      <c r="BP168"/>
      <c r="BQ168"/>
      <c r="BR168"/>
    </row>
    <row r="169" spans="46:70">
      <c r="AT169" s="79"/>
      <c r="AX169" s="16"/>
      <c r="BB169" s="202"/>
      <c r="BP169"/>
      <c r="BQ169"/>
      <c r="BR169"/>
    </row>
    <row r="170" spans="46:70">
      <c r="AT170" s="79"/>
      <c r="AX170" s="16"/>
      <c r="BB170" s="202"/>
      <c r="BP170"/>
      <c r="BQ170"/>
      <c r="BR170"/>
    </row>
    <row r="171" spans="46:70">
      <c r="AT171" s="79"/>
      <c r="AX171" s="16"/>
      <c r="BB171" s="202"/>
      <c r="BP171"/>
      <c r="BQ171"/>
      <c r="BR171"/>
    </row>
    <row r="172" spans="46:70">
      <c r="AT172" s="79"/>
      <c r="AX172" s="16"/>
      <c r="BB172" s="202"/>
      <c r="BP172"/>
      <c r="BQ172"/>
      <c r="BR172"/>
    </row>
    <row r="173" spans="46:70">
      <c r="AT173" s="79"/>
      <c r="AX173" s="16"/>
      <c r="BB173" s="202"/>
      <c r="BP173"/>
      <c r="BQ173"/>
      <c r="BR173"/>
    </row>
    <row r="174" spans="46:70">
      <c r="AT174" s="79"/>
      <c r="AX174" s="16"/>
      <c r="BB174" s="202"/>
      <c r="BP174"/>
      <c r="BQ174"/>
      <c r="BR174"/>
    </row>
    <row r="175" spans="46:70">
      <c r="AT175" s="79"/>
      <c r="AX175" s="16"/>
      <c r="BB175" s="202"/>
      <c r="BP175"/>
      <c r="BQ175"/>
      <c r="BR175"/>
    </row>
    <row r="176" spans="46:70">
      <c r="AT176" s="79"/>
      <c r="AX176" s="16"/>
      <c r="BB176" s="202"/>
      <c r="BP176"/>
      <c r="BQ176"/>
      <c r="BR176"/>
    </row>
    <row r="177" spans="46:70">
      <c r="AT177" s="79"/>
      <c r="AX177" s="16"/>
      <c r="BB177" s="202"/>
      <c r="BP177"/>
      <c r="BQ177"/>
      <c r="BR177"/>
    </row>
    <row r="178" spans="46:70">
      <c r="AT178" s="79"/>
      <c r="AX178" s="16"/>
      <c r="BB178" s="202"/>
      <c r="BP178"/>
      <c r="BQ178"/>
      <c r="BR178"/>
    </row>
    <row r="179" spans="46:70">
      <c r="AT179" s="79"/>
      <c r="AX179" s="16"/>
      <c r="BB179" s="202"/>
      <c r="BP179"/>
      <c r="BQ179"/>
      <c r="BR179"/>
    </row>
    <row r="180" spans="46:70">
      <c r="AT180" s="79"/>
      <c r="AX180" s="16"/>
      <c r="BB180" s="202"/>
      <c r="BP180"/>
      <c r="BQ180"/>
      <c r="BR180"/>
    </row>
    <row r="181" spans="46:70">
      <c r="AT181" s="79"/>
      <c r="AX181" s="16"/>
      <c r="BB181" s="202"/>
      <c r="BP181"/>
      <c r="BQ181"/>
      <c r="BR181"/>
    </row>
    <row r="182" spans="46:70">
      <c r="AT182" s="79"/>
      <c r="AX182" s="16"/>
      <c r="BB182" s="202"/>
      <c r="BP182"/>
      <c r="BQ182"/>
      <c r="BR182"/>
    </row>
    <row r="183" spans="46:70">
      <c r="AT183" s="79"/>
      <c r="AX183" s="16"/>
      <c r="BB183" s="202"/>
      <c r="BP183"/>
      <c r="BQ183"/>
      <c r="BR183"/>
    </row>
    <row r="184" spans="46:70">
      <c r="AT184" s="79"/>
      <c r="AX184" s="16"/>
      <c r="BB184" s="202"/>
      <c r="BP184"/>
      <c r="BQ184"/>
      <c r="BR184"/>
    </row>
    <row r="185" spans="46:70">
      <c r="AT185" s="79"/>
      <c r="AX185" s="16"/>
      <c r="BB185" s="202"/>
      <c r="BP185"/>
      <c r="BQ185"/>
      <c r="BR185"/>
    </row>
    <row r="186" spans="46:70">
      <c r="AT186" s="79"/>
      <c r="AX186" s="16"/>
      <c r="BB186" s="202"/>
      <c r="BP186"/>
      <c r="BQ186"/>
      <c r="BR186"/>
    </row>
    <row r="187" spans="46:70">
      <c r="AT187" s="79"/>
      <c r="AX187" s="16"/>
      <c r="BB187" s="202"/>
      <c r="BP187"/>
      <c r="BQ187"/>
      <c r="BR187"/>
    </row>
    <row r="188" spans="46:70">
      <c r="AT188" s="79"/>
      <c r="AX188" s="16"/>
      <c r="BB188" s="202"/>
      <c r="BP188"/>
      <c r="BQ188"/>
      <c r="BR188"/>
    </row>
    <row r="189" spans="46:70">
      <c r="AT189" s="79"/>
      <c r="AX189" s="16"/>
      <c r="BB189" s="202"/>
      <c r="BP189"/>
      <c r="BQ189"/>
      <c r="BR189"/>
    </row>
    <row r="190" spans="46:70">
      <c r="AT190" s="79"/>
      <c r="AX190" s="16"/>
      <c r="BB190" s="202"/>
      <c r="BP190"/>
      <c r="BQ190"/>
      <c r="BR190"/>
    </row>
    <row r="191" spans="46:70">
      <c r="AT191" s="79"/>
      <c r="AX191" s="16"/>
      <c r="BB191" s="202"/>
      <c r="BP191"/>
      <c r="BQ191"/>
      <c r="BR191"/>
    </row>
    <row r="192" spans="46:70">
      <c r="AT192" s="79"/>
      <c r="AX192" s="16"/>
      <c r="BB192" s="202"/>
      <c r="BP192"/>
      <c r="BQ192"/>
      <c r="BR192"/>
    </row>
    <row r="193" spans="46:70">
      <c r="AT193" s="79"/>
      <c r="AX193" s="16"/>
      <c r="BB193" s="202"/>
      <c r="BP193"/>
      <c r="BQ193"/>
      <c r="BR193"/>
    </row>
    <row r="194" spans="46:70">
      <c r="AT194" s="79"/>
      <c r="AX194" s="16"/>
      <c r="BB194" s="202"/>
      <c r="BP194"/>
      <c r="BQ194"/>
      <c r="BR194"/>
    </row>
    <row r="195" spans="46:70">
      <c r="AT195" s="79"/>
      <c r="AX195" s="16"/>
      <c r="BB195" s="202"/>
      <c r="BP195"/>
      <c r="BQ195"/>
      <c r="BR195"/>
    </row>
    <row r="196" spans="46:70">
      <c r="AT196" s="79"/>
      <c r="AX196" s="16"/>
      <c r="BB196" s="202"/>
      <c r="BP196"/>
      <c r="BQ196"/>
      <c r="BR196"/>
    </row>
    <row r="197" spans="46:70">
      <c r="AT197" s="79"/>
      <c r="AX197" s="16"/>
      <c r="BB197" s="202"/>
      <c r="BP197"/>
      <c r="BQ197"/>
      <c r="BR197"/>
    </row>
    <row r="198" spans="46:70">
      <c r="AT198" s="79"/>
      <c r="AX198" s="16"/>
      <c r="BB198" s="202"/>
      <c r="BP198"/>
      <c r="BQ198"/>
      <c r="BR198"/>
    </row>
    <row r="199" spans="46:70">
      <c r="AT199" s="79"/>
      <c r="AX199" s="16"/>
      <c r="BB199" s="202"/>
      <c r="BP199"/>
      <c r="BQ199"/>
      <c r="BR199"/>
    </row>
    <row r="200" spans="46:70">
      <c r="AT200" s="79"/>
      <c r="AX200" s="16"/>
      <c r="BB200" s="202"/>
      <c r="BP200"/>
      <c r="BQ200"/>
      <c r="BR200"/>
    </row>
    <row r="201" spans="46:70">
      <c r="AT201" s="79"/>
      <c r="AX201" s="16"/>
      <c r="BB201" s="202"/>
      <c r="BP201"/>
      <c r="BQ201"/>
      <c r="BR201"/>
    </row>
    <row r="202" spans="46:70">
      <c r="AT202" s="79"/>
      <c r="AX202" s="16"/>
      <c r="BB202" s="202"/>
      <c r="BP202"/>
      <c r="BQ202"/>
      <c r="BR202"/>
    </row>
    <row r="203" spans="46:70">
      <c r="AT203" s="79"/>
      <c r="AX203" s="16"/>
      <c r="BB203" s="202"/>
      <c r="BP203"/>
      <c r="BQ203"/>
      <c r="BR203"/>
    </row>
    <row r="204" spans="46:70">
      <c r="AT204" s="79"/>
      <c r="AX204" s="16"/>
      <c r="BB204" s="202"/>
      <c r="BP204"/>
      <c r="BQ204"/>
      <c r="BR204"/>
    </row>
    <row r="205" spans="46:70">
      <c r="AT205" s="79"/>
      <c r="AX205" s="16"/>
      <c r="BB205" s="202"/>
      <c r="BP205"/>
      <c r="BQ205"/>
      <c r="BR205"/>
    </row>
    <row r="206" spans="46:70">
      <c r="AT206" s="79"/>
      <c r="AX206" s="16"/>
      <c r="BB206" s="202"/>
      <c r="BP206"/>
      <c r="BQ206"/>
      <c r="BR206"/>
    </row>
    <row r="207" spans="46:70">
      <c r="AT207" s="79"/>
      <c r="AX207" s="16"/>
      <c r="BB207" s="202"/>
      <c r="BP207"/>
      <c r="BQ207"/>
      <c r="BR207"/>
    </row>
    <row r="208" spans="46:70">
      <c r="AT208" s="79"/>
      <c r="AX208" s="16"/>
      <c r="BB208" s="202"/>
      <c r="BP208"/>
      <c r="BQ208"/>
      <c r="BR208"/>
    </row>
    <row r="209" spans="46:70">
      <c r="AT209" s="79"/>
      <c r="AX209" s="16"/>
      <c r="BB209" s="202"/>
      <c r="BP209"/>
      <c r="BQ209"/>
      <c r="BR209"/>
    </row>
    <row r="210" spans="46:70">
      <c r="AT210" s="79"/>
      <c r="AX210" s="16"/>
      <c r="BB210" s="202"/>
      <c r="BP210"/>
      <c r="BQ210"/>
      <c r="BR210"/>
    </row>
    <row r="211" spans="46:70">
      <c r="AT211" s="79"/>
      <c r="AX211" s="16"/>
      <c r="BB211" s="202"/>
      <c r="BP211"/>
      <c r="BQ211"/>
      <c r="BR211"/>
    </row>
    <row r="212" spans="46:70">
      <c r="AT212" s="79"/>
      <c r="AX212" s="16"/>
      <c r="BB212" s="202"/>
      <c r="BP212"/>
      <c r="BQ212"/>
      <c r="BR212"/>
    </row>
    <row r="213" spans="46:70">
      <c r="AT213" s="79"/>
      <c r="AX213" s="16"/>
      <c r="BB213" s="202"/>
      <c r="BP213"/>
      <c r="BQ213"/>
      <c r="BR213"/>
    </row>
    <row r="214" spans="46:70">
      <c r="AT214" s="79"/>
      <c r="AX214" s="16"/>
      <c r="BB214" s="202"/>
      <c r="BP214"/>
      <c r="BQ214"/>
      <c r="BR214"/>
    </row>
    <row r="215" spans="46:70">
      <c r="AT215" s="79"/>
      <c r="AX215" s="16"/>
      <c r="BB215" s="202"/>
      <c r="BP215"/>
      <c r="BQ215"/>
      <c r="BR215"/>
    </row>
    <row r="216" spans="46:70">
      <c r="AT216" s="79"/>
      <c r="AX216" s="16"/>
      <c r="BB216" s="202"/>
      <c r="BP216"/>
      <c r="BQ216"/>
      <c r="BR216"/>
    </row>
    <row r="217" spans="46:70">
      <c r="AT217" s="79"/>
      <c r="AX217" s="16"/>
      <c r="BB217" s="202"/>
      <c r="BP217"/>
      <c r="BQ217"/>
      <c r="BR217"/>
    </row>
    <row r="218" spans="46:70">
      <c r="AT218" s="79"/>
      <c r="AX218" s="16"/>
      <c r="BB218" s="202"/>
      <c r="BP218"/>
      <c r="BQ218"/>
      <c r="BR218"/>
    </row>
    <row r="219" spans="46:70">
      <c r="AT219" s="79"/>
      <c r="AX219" s="16"/>
      <c r="BB219" s="202"/>
      <c r="BP219"/>
      <c r="BQ219"/>
      <c r="BR219"/>
    </row>
    <row r="220" spans="46:70">
      <c r="AT220" s="79"/>
      <c r="AX220" s="16"/>
      <c r="BB220" s="202"/>
      <c r="BP220"/>
      <c r="BQ220"/>
      <c r="BR220"/>
    </row>
    <row r="221" spans="46:70">
      <c r="AT221" s="79"/>
      <c r="AX221" s="16"/>
      <c r="BB221" s="202"/>
      <c r="BP221"/>
      <c r="BQ221"/>
      <c r="BR221"/>
    </row>
    <row r="222" spans="46:70">
      <c r="AT222" s="79"/>
      <c r="AX222" s="16"/>
      <c r="BB222" s="202"/>
      <c r="BP222"/>
      <c r="BQ222"/>
      <c r="BR222"/>
    </row>
    <row r="223" spans="46:70">
      <c r="AT223" s="79"/>
      <c r="AX223" s="16"/>
      <c r="BB223" s="202"/>
      <c r="BP223"/>
      <c r="BQ223"/>
      <c r="BR223"/>
    </row>
    <row r="224" spans="46:70">
      <c r="AT224" s="79"/>
      <c r="AX224" s="16"/>
      <c r="BB224" s="202"/>
      <c r="BP224"/>
      <c r="BQ224"/>
      <c r="BR224"/>
    </row>
    <row r="225" spans="46:70">
      <c r="AT225" s="79"/>
      <c r="AX225" s="16"/>
      <c r="BB225" s="202"/>
      <c r="BP225"/>
      <c r="BQ225"/>
      <c r="BR225"/>
    </row>
    <row r="226" spans="46:70">
      <c r="AT226" s="79"/>
      <c r="AX226" s="16"/>
      <c r="BB226" s="202"/>
      <c r="BP226"/>
      <c r="BQ226"/>
      <c r="BR226"/>
    </row>
    <row r="227" spans="46:70">
      <c r="AT227" s="79"/>
      <c r="AX227" s="16"/>
      <c r="BB227" s="202"/>
      <c r="BP227"/>
      <c r="BQ227"/>
      <c r="BR227"/>
    </row>
    <row r="228" spans="46:70">
      <c r="AT228" s="79"/>
      <c r="AX228" s="16"/>
      <c r="BB228" s="202"/>
      <c r="BP228"/>
      <c r="BQ228"/>
      <c r="BR228"/>
    </row>
    <row r="229" spans="46:70">
      <c r="AT229" s="79"/>
      <c r="AX229" s="16"/>
      <c r="BB229" s="202"/>
      <c r="BP229"/>
      <c r="BQ229"/>
      <c r="BR229"/>
    </row>
    <row r="230" spans="46:70">
      <c r="AT230" s="79"/>
      <c r="AX230" s="16"/>
      <c r="BB230" s="202"/>
      <c r="BP230"/>
      <c r="BQ230"/>
      <c r="BR230"/>
    </row>
    <row r="231" spans="46:70">
      <c r="AT231" s="79"/>
      <c r="AX231" s="16"/>
      <c r="BB231" s="202"/>
      <c r="BP231"/>
      <c r="BQ231"/>
      <c r="BR231"/>
    </row>
    <row r="232" spans="46:70">
      <c r="AT232" s="79"/>
      <c r="AX232" s="16"/>
      <c r="BB232" s="202"/>
      <c r="BP232"/>
      <c r="BQ232"/>
      <c r="BR232"/>
    </row>
    <row r="233" spans="46:70">
      <c r="AT233" s="79"/>
      <c r="AX233" s="16"/>
      <c r="BB233" s="202"/>
      <c r="BP233"/>
      <c r="BQ233"/>
      <c r="BR233"/>
    </row>
    <row r="234" spans="46:70">
      <c r="AT234" s="79"/>
      <c r="AX234" s="16"/>
      <c r="BB234" s="202"/>
      <c r="BP234"/>
      <c r="BQ234"/>
      <c r="BR234"/>
    </row>
    <row r="235" spans="46:70">
      <c r="AT235" s="79"/>
      <c r="AX235" s="16"/>
      <c r="BB235" s="202"/>
      <c r="BP235"/>
      <c r="BQ235"/>
      <c r="BR235"/>
    </row>
    <row r="236" spans="46:70">
      <c r="AT236" s="79"/>
      <c r="AX236" s="16"/>
      <c r="BB236" s="202"/>
      <c r="BP236"/>
      <c r="BQ236"/>
      <c r="BR236"/>
    </row>
    <row r="237" spans="46:70">
      <c r="AT237" s="79"/>
      <c r="AX237" s="16"/>
      <c r="BB237" s="202"/>
      <c r="BP237"/>
      <c r="BQ237"/>
      <c r="BR237"/>
    </row>
    <row r="238" spans="46:70">
      <c r="AT238" s="79"/>
      <c r="AX238" s="16"/>
      <c r="BB238" s="202"/>
      <c r="BP238"/>
      <c r="BQ238"/>
      <c r="BR238"/>
    </row>
    <row r="239" spans="46:70">
      <c r="AT239" s="79"/>
      <c r="AX239" s="16"/>
      <c r="BB239" s="202"/>
      <c r="BP239"/>
      <c r="BQ239"/>
      <c r="BR239"/>
    </row>
    <row r="240" spans="46:70">
      <c r="AT240" s="79"/>
      <c r="AX240" s="16"/>
      <c r="BB240" s="202"/>
      <c r="BP240"/>
      <c r="BQ240"/>
      <c r="BR240"/>
    </row>
    <row r="241" spans="16:70">
      <c r="AT241" s="79"/>
      <c r="AX241" s="16"/>
      <c r="BB241" s="202"/>
      <c r="BP241"/>
      <c r="BQ241"/>
      <c r="BR241"/>
    </row>
    <row r="242" spans="16:70">
      <c r="AT242" s="79"/>
      <c r="AX242" s="16"/>
      <c r="BB242" s="202"/>
      <c r="BP242"/>
      <c r="BQ242"/>
      <c r="BR242"/>
    </row>
    <row r="243" spans="16:70">
      <c r="AT243" s="79"/>
      <c r="AX243" s="16"/>
      <c r="BB243" s="202"/>
      <c r="BP243"/>
      <c r="BQ243"/>
      <c r="BR243"/>
    </row>
    <row r="244" spans="16:70">
      <c r="AT244" s="79"/>
      <c r="AX244" s="16"/>
      <c r="BB244" s="202"/>
      <c r="BP244"/>
      <c r="BQ244"/>
      <c r="BR244"/>
    </row>
    <row r="245" spans="16:70">
      <c r="AT245" s="79"/>
      <c r="AX245" s="16"/>
      <c r="BB245" s="202"/>
      <c r="BP245"/>
      <c r="BQ245"/>
      <c r="BR245"/>
    </row>
    <row r="246" spans="16:70">
      <c r="AT246" s="79"/>
      <c r="AX246" s="16"/>
      <c r="BB246" s="202"/>
      <c r="BP246"/>
      <c r="BQ246"/>
      <c r="BR246"/>
    </row>
    <row r="247" spans="16:70">
      <c r="AT247" s="79"/>
      <c r="AX247" s="16"/>
      <c r="BB247" s="202"/>
      <c r="BP247"/>
      <c r="BQ247"/>
      <c r="BR247"/>
    </row>
    <row r="248" spans="16:70">
      <c r="AT248" s="79"/>
      <c r="AX248" s="16"/>
      <c r="BB248" s="202"/>
      <c r="BP248"/>
      <c r="BQ248"/>
      <c r="BR248"/>
    </row>
    <row r="249" spans="16:70">
      <c r="AT249" s="79"/>
      <c r="AX249" s="16"/>
      <c r="BB249" s="202"/>
      <c r="BP249"/>
      <c r="BQ249"/>
      <c r="BR249"/>
    </row>
    <row r="250" spans="16:70">
      <c r="AT250" s="79"/>
      <c r="AX250" s="16"/>
      <c r="BB250" s="202"/>
      <c r="BP250"/>
      <c r="BQ250"/>
      <c r="BR250"/>
    </row>
    <row r="251" spans="16:70">
      <c r="AT251" s="79"/>
      <c r="AX251" s="16"/>
      <c r="BB251" s="202"/>
      <c r="BP251"/>
      <c r="BQ251"/>
      <c r="BR251"/>
    </row>
    <row r="252" spans="16:70">
      <c r="AT252" s="79"/>
      <c r="AX252" s="16"/>
      <c r="BB252" s="202"/>
      <c r="BP252"/>
      <c r="BQ252"/>
      <c r="BR252"/>
    </row>
    <row r="253" spans="16:70">
      <c r="AT253" s="79"/>
      <c r="AX253" s="16"/>
      <c r="BB253" s="202"/>
      <c r="BP253"/>
      <c r="BQ253"/>
      <c r="BR253"/>
    </row>
    <row r="254" spans="16:70">
      <c r="AT254" s="79"/>
      <c r="AX254" s="16"/>
      <c r="BB254" s="202"/>
      <c r="BP254"/>
      <c r="BQ254"/>
      <c r="BR254"/>
    </row>
    <row r="255" spans="16:70">
      <c r="AT255" s="79"/>
      <c r="AX255" s="16"/>
      <c r="BB255" s="202"/>
      <c r="BP255"/>
      <c r="BQ255"/>
      <c r="BR255"/>
    </row>
    <row r="256" spans="16:70">
      <c r="P256">
        <v>1</v>
      </c>
      <c r="Q256" s="3" t="s">
        <v>92</v>
      </c>
      <c r="AT256" s="79"/>
      <c r="AX256" s="16"/>
      <c r="BB256" s="202"/>
      <c r="BP256"/>
      <c r="BQ256"/>
      <c r="BR256"/>
    </row>
    <row r="257" spans="16:70">
      <c r="P257">
        <f>1+P256</f>
        <v>2</v>
      </c>
      <c r="Q257" s="387" t="s">
        <v>93</v>
      </c>
      <c r="AT257" s="79"/>
      <c r="AX257" s="16"/>
      <c r="BB257" s="202"/>
      <c r="BP257"/>
      <c r="BQ257"/>
      <c r="BR257"/>
    </row>
    <row r="258" spans="16:70">
      <c r="P258">
        <f t="shared" ref="P258:P270" si="0">1+P257</f>
        <v>3</v>
      </c>
      <c r="Q258" s="3" t="s">
        <v>94</v>
      </c>
      <c r="AT258" s="79"/>
      <c r="AX258" s="16"/>
      <c r="BB258" s="202"/>
      <c r="BP258"/>
      <c r="BQ258"/>
      <c r="BR258"/>
    </row>
    <row r="259" spans="16:70">
      <c r="P259">
        <f t="shared" si="0"/>
        <v>4</v>
      </c>
      <c r="Q259" s="3" t="s">
        <v>95</v>
      </c>
      <c r="AT259" s="79"/>
      <c r="AX259" s="16"/>
      <c r="BB259" s="202"/>
      <c r="BP259"/>
      <c r="BQ259"/>
      <c r="BR259"/>
    </row>
    <row r="260" spans="16:70">
      <c r="P260">
        <f t="shared" si="0"/>
        <v>5</v>
      </c>
      <c r="Q260" s="387" t="s">
        <v>96</v>
      </c>
      <c r="AT260" s="79"/>
      <c r="AX260" s="16"/>
      <c r="BB260" s="202"/>
      <c r="BP260"/>
      <c r="BQ260"/>
      <c r="BR260"/>
    </row>
    <row r="261" spans="16:70">
      <c r="P261">
        <f t="shared" si="0"/>
        <v>6</v>
      </c>
      <c r="Q261" s="3" t="s">
        <v>97</v>
      </c>
      <c r="AT261" s="79"/>
      <c r="AX261" s="16"/>
      <c r="BB261" s="202"/>
      <c r="BP261"/>
      <c r="BQ261"/>
      <c r="BR261"/>
    </row>
    <row r="262" spans="16:70">
      <c r="P262">
        <f t="shared" si="0"/>
        <v>7</v>
      </c>
      <c r="Q262" s="3" t="s">
        <v>98</v>
      </c>
      <c r="AT262" s="79"/>
      <c r="AX262" s="16"/>
      <c r="BB262" s="202"/>
      <c r="BP262"/>
      <c r="BQ262"/>
      <c r="BR262"/>
    </row>
    <row r="263" spans="16:70">
      <c r="P263">
        <f t="shared" si="0"/>
        <v>8</v>
      </c>
      <c r="Q263" s="387" t="s">
        <v>99</v>
      </c>
      <c r="AT263" s="79"/>
      <c r="AX263" s="16"/>
      <c r="BB263" s="202"/>
      <c r="BP263"/>
      <c r="BQ263"/>
      <c r="BR263"/>
    </row>
    <row r="264" spans="16:70">
      <c r="P264">
        <f t="shared" si="0"/>
        <v>9</v>
      </c>
      <c r="Q264" s="3" t="s">
        <v>100</v>
      </c>
      <c r="AT264" s="79"/>
      <c r="AX264" s="16"/>
      <c r="BB264" s="202"/>
      <c r="BP264"/>
      <c r="BQ264"/>
      <c r="BR264"/>
    </row>
    <row r="265" spans="16:70">
      <c r="P265">
        <f t="shared" si="0"/>
        <v>10</v>
      </c>
      <c r="Q265" s="387" t="s">
        <v>101</v>
      </c>
      <c r="AT265" s="79"/>
      <c r="AX265" s="16"/>
      <c r="BB265" s="202"/>
      <c r="BP265"/>
      <c r="BQ265"/>
      <c r="BR265"/>
    </row>
    <row r="266" spans="16:70">
      <c r="P266">
        <f t="shared" si="0"/>
        <v>11</v>
      </c>
      <c r="Q266" s="387" t="s">
        <v>102</v>
      </c>
      <c r="AT266" s="79"/>
      <c r="AX266" s="16"/>
      <c r="BB266" s="202"/>
      <c r="BP266"/>
      <c r="BQ266"/>
      <c r="BR266"/>
    </row>
    <row r="267" spans="16:70">
      <c r="P267">
        <f t="shared" si="0"/>
        <v>12</v>
      </c>
      <c r="Q267" s="387" t="s">
        <v>103</v>
      </c>
      <c r="AT267" s="79"/>
      <c r="AX267" s="16"/>
      <c r="BB267" s="202"/>
      <c r="BP267"/>
      <c r="BQ267"/>
      <c r="BR267"/>
    </row>
    <row r="268" spans="16:70">
      <c r="P268">
        <f t="shared" si="0"/>
        <v>13</v>
      </c>
      <c r="Q268" s="387" t="s">
        <v>104</v>
      </c>
      <c r="AT268" s="79"/>
      <c r="AX268" s="16"/>
      <c r="BB268" s="202"/>
      <c r="BP268"/>
      <c r="BQ268"/>
      <c r="BR268"/>
    </row>
    <row r="269" spans="16:70">
      <c r="P269">
        <f t="shared" si="0"/>
        <v>14</v>
      </c>
      <c r="Q269" s="387" t="s">
        <v>105</v>
      </c>
      <c r="AT269" s="79"/>
      <c r="AX269" s="16"/>
      <c r="BB269" s="202"/>
      <c r="BP269"/>
      <c r="BQ269"/>
      <c r="BR269"/>
    </row>
    <row r="270" spans="16:70">
      <c r="P270">
        <f t="shared" si="0"/>
        <v>15</v>
      </c>
      <c r="Q270" s="3" t="s">
        <v>106</v>
      </c>
      <c r="AT270" s="79"/>
      <c r="AX270" s="16"/>
      <c r="BB270" s="202"/>
      <c r="BP270"/>
      <c r="BQ270"/>
      <c r="BR270"/>
    </row>
    <row r="271" spans="16:70">
      <c r="AT271" s="79"/>
      <c r="AX271" s="16"/>
      <c r="BB271" s="202"/>
      <c r="BP271"/>
      <c r="BQ271"/>
      <c r="BR271"/>
    </row>
    <row r="272" spans="16:70">
      <c r="AT272" s="79"/>
      <c r="AX272" s="16"/>
      <c r="BB272" s="202"/>
      <c r="BP272"/>
      <c r="BQ272"/>
      <c r="BR272"/>
    </row>
    <row r="273" spans="46:70">
      <c r="AT273" s="79"/>
      <c r="AX273" s="16"/>
      <c r="BB273" s="202"/>
      <c r="BP273"/>
      <c r="BQ273"/>
      <c r="BR273"/>
    </row>
    <row r="274" spans="46:70">
      <c r="AT274" s="79"/>
      <c r="AX274" s="16"/>
      <c r="BB274" s="202"/>
      <c r="BP274"/>
      <c r="BQ274"/>
      <c r="BR274"/>
    </row>
    <row r="275" spans="46:70">
      <c r="AT275" s="79"/>
      <c r="AX275" s="16"/>
      <c r="BB275" s="202"/>
      <c r="BP275"/>
      <c r="BQ275"/>
      <c r="BR275"/>
    </row>
    <row r="276" spans="46:70">
      <c r="AT276" s="79"/>
      <c r="AX276" s="16"/>
      <c r="BB276" s="202"/>
      <c r="BP276"/>
      <c r="BQ276"/>
      <c r="BR276"/>
    </row>
    <row r="277" spans="46:70">
      <c r="AT277" s="79"/>
      <c r="AX277" s="16"/>
      <c r="BB277" s="202"/>
      <c r="BP277"/>
      <c r="BQ277"/>
      <c r="BR277"/>
    </row>
    <row r="278" spans="46:70">
      <c r="AT278" s="79"/>
      <c r="AX278" s="16"/>
      <c r="BB278" s="202"/>
      <c r="BP278"/>
      <c r="BQ278"/>
      <c r="BR278"/>
    </row>
    <row r="279" spans="46:70">
      <c r="AT279" s="79"/>
      <c r="AX279" s="16"/>
      <c r="BB279" s="202"/>
      <c r="BP279"/>
      <c r="BQ279"/>
      <c r="BR279"/>
    </row>
    <row r="280" spans="46:70">
      <c r="AT280" s="79"/>
      <c r="AX280" s="16"/>
      <c r="BB280" s="202"/>
      <c r="BP280"/>
      <c r="BQ280"/>
      <c r="BR280"/>
    </row>
    <row r="281" spans="46:70">
      <c r="AT281" s="79"/>
      <c r="AX281" s="16"/>
      <c r="BB281" s="202"/>
      <c r="BP281"/>
      <c r="BQ281"/>
      <c r="BR281"/>
    </row>
    <row r="282" spans="46:70">
      <c r="AT282" s="79"/>
      <c r="AX282" s="16"/>
      <c r="BB282" s="202"/>
      <c r="BP282"/>
      <c r="BQ282"/>
      <c r="BR282"/>
    </row>
    <row r="283" spans="46:70">
      <c r="AT283" s="79"/>
      <c r="AX283" s="16"/>
      <c r="BB283" s="202"/>
      <c r="BP283"/>
      <c r="BQ283"/>
      <c r="BR283"/>
    </row>
    <row r="284" spans="46:70">
      <c r="AT284" s="79"/>
      <c r="AX284" s="16"/>
      <c r="BB284" s="202"/>
      <c r="BP284"/>
      <c r="BQ284"/>
      <c r="BR284"/>
    </row>
    <row r="285" spans="46:70">
      <c r="AT285" s="79"/>
      <c r="AX285" s="16"/>
      <c r="BB285" s="202"/>
      <c r="BP285"/>
      <c r="BQ285"/>
      <c r="BR285"/>
    </row>
    <row r="286" spans="46:70">
      <c r="AT286" s="79"/>
      <c r="AX286" s="16"/>
      <c r="BB286" s="202"/>
      <c r="BP286"/>
      <c r="BQ286"/>
      <c r="BR286"/>
    </row>
    <row r="287" spans="46:70">
      <c r="AT287" s="79"/>
      <c r="AX287" s="16"/>
      <c r="BB287" s="202"/>
      <c r="BP287"/>
      <c r="BQ287"/>
      <c r="BR287"/>
    </row>
    <row r="288" spans="46:70">
      <c r="AT288" s="79"/>
      <c r="AX288" s="16"/>
      <c r="BB288" s="202"/>
      <c r="BP288"/>
      <c r="BQ288"/>
      <c r="BR288"/>
    </row>
    <row r="289" spans="46:70">
      <c r="AT289" s="79"/>
      <c r="AX289" s="16"/>
      <c r="BB289" s="202"/>
      <c r="BP289"/>
      <c r="BQ289"/>
      <c r="BR289"/>
    </row>
    <row r="290" spans="46:70">
      <c r="AT290" s="79"/>
      <c r="AX290" s="16"/>
      <c r="BB290" s="202"/>
      <c r="BP290"/>
      <c r="BQ290"/>
      <c r="BR290"/>
    </row>
    <row r="291" spans="46:70">
      <c r="AT291" s="79"/>
      <c r="AX291" s="16"/>
      <c r="BB291" s="202"/>
      <c r="BP291"/>
      <c r="BQ291"/>
      <c r="BR291"/>
    </row>
    <row r="292" spans="46:70">
      <c r="AT292" s="79"/>
      <c r="AX292" s="16"/>
      <c r="BB292" s="202"/>
      <c r="BP292"/>
      <c r="BQ292"/>
      <c r="BR292"/>
    </row>
    <row r="293" spans="46:70">
      <c r="AT293" s="79"/>
      <c r="AX293" s="16"/>
      <c r="BB293" s="202"/>
      <c r="BP293"/>
      <c r="BQ293"/>
      <c r="BR293"/>
    </row>
    <row r="294" spans="46:70">
      <c r="AT294" s="79"/>
      <c r="AX294" s="16"/>
      <c r="BB294" s="202"/>
      <c r="BP294"/>
      <c r="BQ294"/>
      <c r="BR294"/>
    </row>
    <row r="295" spans="46:70">
      <c r="AT295" s="79"/>
      <c r="AX295" s="16"/>
      <c r="BB295" s="202"/>
      <c r="BP295"/>
      <c r="BQ295"/>
      <c r="BR295"/>
    </row>
    <row r="296" spans="46:70">
      <c r="AT296" s="79"/>
      <c r="AX296" s="16"/>
      <c r="BB296" s="202"/>
      <c r="BP296"/>
      <c r="BQ296"/>
      <c r="BR296"/>
    </row>
    <row r="297" spans="46:70">
      <c r="AT297" s="79"/>
      <c r="AX297" s="16"/>
      <c r="BB297" s="202"/>
      <c r="BP297"/>
      <c r="BQ297"/>
      <c r="BR297"/>
    </row>
    <row r="298" spans="46:70">
      <c r="AT298" s="79"/>
      <c r="AX298" s="16"/>
      <c r="BB298" s="202"/>
      <c r="BP298"/>
      <c r="BQ298"/>
      <c r="BR298"/>
    </row>
    <row r="299" spans="46:70">
      <c r="AT299" s="79"/>
      <c r="AX299" s="16"/>
      <c r="BB299" s="202"/>
    </row>
    <row r="300" spans="46:70">
      <c r="AT300" s="79"/>
      <c r="AX300" s="16"/>
      <c r="BB300" s="202"/>
    </row>
    <row r="301" spans="46:70">
      <c r="AT301" s="79"/>
      <c r="AX301" s="16"/>
      <c r="BB301" s="202"/>
    </row>
    <row r="302" spans="46:70">
      <c r="AT302" s="79"/>
      <c r="AX302" s="16"/>
      <c r="BB302" s="202"/>
    </row>
    <row r="303" spans="46:70">
      <c r="AT303" s="79"/>
      <c r="AX303" s="16"/>
      <c r="BB303" s="202"/>
    </row>
    <row r="304" spans="46:70">
      <c r="AT304" s="79"/>
      <c r="AX304" s="16"/>
      <c r="BB304" s="202"/>
    </row>
    <row r="305" spans="46:54">
      <c r="AT305" s="79"/>
      <c r="AX305" s="16"/>
      <c r="BB305" s="202"/>
    </row>
    <row r="306" spans="46:54">
      <c r="AT306" s="79"/>
      <c r="AX306" s="16"/>
      <c r="BB306" s="202"/>
    </row>
    <row r="307" spans="46:54">
      <c r="AT307" s="79"/>
      <c r="AX307" s="16"/>
      <c r="BB307" s="202"/>
    </row>
    <row r="308" spans="46:54">
      <c r="AT308" s="79"/>
      <c r="AX308" s="16"/>
      <c r="BB308" s="202"/>
    </row>
    <row r="309" spans="46:54">
      <c r="AT309" s="79"/>
      <c r="AX309" s="16"/>
      <c r="BB309" s="202"/>
    </row>
    <row r="310" spans="46:54">
      <c r="AT310" s="79"/>
      <c r="AX310" s="16"/>
      <c r="BB310" s="202"/>
    </row>
    <row r="311" spans="46:54">
      <c r="AT311" s="79"/>
      <c r="AX311" s="16"/>
      <c r="BB311" s="202"/>
    </row>
    <row r="312" spans="46:54">
      <c r="AT312" s="79"/>
      <c r="AX312" s="16"/>
      <c r="BB312" s="202"/>
    </row>
    <row r="313" spans="46:54">
      <c r="AT313" s="79"/>
      <c r="AX313" s="16"/>
      <c r="BB313" s="202"/>
    </row>
    <row r="314" spans="46:54">
      <c r="AT314" s="79"/>
      <c r="AX314" s="16"/>
      <c r="BB314" s="202"/>
    </row>
    <row r="315" spans="46:54">
      <c r="AT315" s="79"/>
      <c r="AX315" s="16"/>
      <c r="BB315" s="202"/>
    </row>
    <row r="316" spans="46:54">
      <c r="AT316" s="79"/>
      <c r="AX316" s="16"/>
      <c r="BB316" s="202"/>
    </row>
    <row r="317" spans="46:54">
      <c r="AT317" s="79"/>
      <c r="AX317" s="16"/>
      <c r="BB317" s="202"/>
    </row>
    <row r="318" spans="46:54">
      <c r="AT318" s="79"/>
      <c r="AX318" s="16"/>
      <c r="BB318" s="202"/>
    </row>
    <row r="319" spans="46:54">
      <c r="AT319" s="79"/>
      <c r="AX319" s="16"/>
      <c r="BB319" s="202"/>
    </row>
    <row r="320" spans="46:54">
      <c r="AT320" s="79"/>
      <c r="AX320" s="16"/>
      <c r="BB320" s="202"/>
    </row>
    <row r="321" spans="46:54">
      <c r="AT321" s="79"/>
      <c r="AX321" s="16"/>
      <c r="BB321" s="202"/>
    </row>
    <row r="322" spans="46:54">
      <c r="AT322" s="79"/>
      <c r="AX322" s="16"/>
      <c r="BB322" s="202"/>
    </row>
    <row r="323" spans="46:54">
      <c r="AT323" s="79"/>
      <c r="AX323" s="16"/>
      <c r="BB323" s="202"/>
    </row>
    <row r="324" spans="46:54">
      <c r="AT324" s="79"/>
      <c r="AX324" s="16"/>
      <c r="BB324" s="202"/>
    </row>
    <row r="325" spans="46:54">
      <c r="AT325" s="79"/>
      <c r="AX325" s="16"/>
      <c r="BB325" s="202"/>
    </row>
    <row r="326" spans="46:54">
      <c r="AT326" s="79"/>
      <c r="AX326" s="16"/>
      <c r="BB326" s="202"/>
    </row>
    <row r="327" spans="46:54">
      <c r="AT327" s="79"/>
      <c r="AX327" s="16"/>
      <c r="BB327" s="202"/>
    </row>
    <row r="328" spans="46:54">
      <c r="AT328" s="79"/>
      <c r="AX328" s="16"/>
      <c r="BB328" s="202"/>
    </row>
    <row r="329" spans="46:54">
      <c r="AT329" s="79"/>
      <c r="AX329" s="16"/>
      <c r="BB329" s="202"/>
    </row>
    <row r="330" spans="46:54">
      <c r="AT330" s="79"/>
      <c r="AX330" s="16"/>
      <c r="BB330" s="202"/>
    </row>
    <row r="331" spans="46:54">
      <c r="AT331" s="79"/>
      <c r="AX331" s="16"/>
      <c r="BB331" s="202"/>
    </row>
    <row r="332" spans="46:54">
      <c r="AT332" s="79"/>
      <c r="AX332" s="16"/>
      <c r="BB332" s="202"/>
    </row>
    <row r="333" spans="46:54">
      <c r="AT333" s="79"/>
      <c r="AX333" s="16"/>
      <c r="BB333" s="202"/>
    </row>
    <row r="334" spans="46:54">
      <c r="AT334" s="79"/>
      <c r="AX334" s="16"/>
      <c r="BB334" s="202"/>
    </row>
    <row r="335" spans="46:54">
      <c r="AT335" s="79"/>
      <c r="AX335" s="16"/>
      <c r="BB335" s="202"/>
    </row>
    <row r="336" spans="46:54">
      <c r="AT336" s="79"/>
      <c r="AX336" s="16"/>
      <c r="BB336" s="202"/>
    </row>
    <row r="337" spans="46:72">
      <c r="AT337" s="79"/>
      <c r="AX337" s="16"/>
      <c r="BB337" s="202"/>
    </row>
    <row r="338" spans="46:72">
      <c r="AT338" s="79"/>
      <c r="AX338" s="16"/>
      <c r="BB338" s="202"/>
    </row>
    <row r="339" spans="46:72">
      <c r="AT339" s="79"/>
      <c r="AX339" s="16"/>
      <c r="BB339" s="202"/>
    </row>
    <row r="340" spans="46:72">
      <c r="AT340" s="79"/>
      <c r="AX340" s="16"/>
      <c r="BB340" s="202"/>
    </row>
    <row r="341" spans="46:72">
      <c r="AT341" s="79"/>
      <c r="AX341" s="16"/>
      <c r="BB341" s="202"/>
      <c r="BS341" s="1"/>
      <c r="BT341" s="1"/>
    </row>
    <row r="342" spans="46:72">
      <c r="AT342" s="79"/>
      <c r="AX342" s="16"/>
      <c r="BB342" s="202"/>
      <c r="BS342" s="1"/>
      <c r="BT342" s="1"/>
    </row>
    <row r="343" spans="46:72">
      <c r="AT343" s="79"/>
      <c r="AX343" s="16"/>
      <c r="BB343" s="202"/>
      <c r="BS343" s="1"/>
      <c r="BT343" s="1"/>
    </row>
    <row r="344" spans="46:72">
      <c r="AT344" s="79"/>
      <c r="AX344" s="16"/>
      <c r="BB344" s="202"/>
      <c r="BS344" s="1"/>
      <c r="BT344" s="1"/>
    </row>
    <row r="345" spans="46:72">
      <c r="AT345" s="79"/>
      <c r="AX345" s="16"/>
      <c r="BB345" s="202"/>
      <c r="BS345" s="1"/>
      <c r="BT345" s="1"/>
    </row>
    <row r="346" spans="46:72">
      <c r="AT346" s="79"/>
      <c r="AX346" s="16"/>
      <c r="BB346" s="202"/>
      <c r="BS346" s="1"/>
      <c r="BT346" s="1"/>
    </row>
    <row r="347" spans="46:72">
      <c r="AT347" s="79"/>
      <c r="AU347" s="79"/>
      <c r="AW347" s="79"/>
      <c r="AX347" s="79"/>
      <c r="AY347" s="79"/>
      <c r="AZ347" s="79"/>
    </row>
    <row r="348" spans="46:72">
      <c r="AT348" s="79"/>
      <c r="AU348" s="79"/>
      <c r="AW348" s="79"/>
      <c r="AX348" s="79"/>
      <c r="AY348" s="79"/>
      <c r="AZ34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U145"/>
  <sheetViews>
    <sheetView tabSelected="1" zoomScale="96" zoomScaleNormal="96" workbookViewId="0">
      <pane xSplit="1" ySplit="7" topLeftCell="B20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7.54296875" style="454" customWidth="1"/>
    <col min="3" max="3" width="4.1796875" customWidth="1"/>
    <col min="4" max="4" width="1.1796875" customWidth="1"/>
    <col min="5" max="5" width="6" style="454" customWidth="1"/>
    <col min="6" max="6" width="1.453125" style="537" customWidth="1"/>
    <col min="7" max="7" width="5.54296875" customWidth="1"/>
    <col min="8" max="8" width="3.54296875" style="536" customWidth="1"/>
    <col min="9" max="9" width="1.453125" customWidth="1"/>
    <col min="10" max="10" width="6.6328125" customWidth="1"/>
    <col min="11" max="11" width="1.26953125" customWidth="1"/>
    <col min="12" max="12" width="6.6328125" customWidth="1"/>
    <col min="13" max="13" width="1.54296875" customWidth="1"/>
    <col min="14" max="14" width="6.81640625" style="536" customWidth="1"/>
    <col min="15" max="15" width="5.1796875" customWidth="1"/>
    <col min="16" max="16" width="1.08984375" style="536" customWidth="1"/>
    <col min="17" max="17" width="7.1796875" customWidth="1"/>
    <col min="18" max="18" width="4.90625" customWidth="1"/>
    <col min="19" max="19" width="4.90625" style="11" customWidth="1"/>
    <col min="20" max="20" width="4.08984375" customWidth="1"/>
    <col min="21" max="21" width="5.90625" style="454" customWidth="1"/>
    <col min="22" max="22" width="4.54296875" customWidth="1"/>
    <col min="23" max="23" width="5.08984375" customWidth="1"/>
    <col min="24" max="24" width="1.453125" customWidth="1"/>
    <col min="25" max="25" width="5.36328125" customWidth="1"/>
    <col min="26" max="26" width="6.36328125" customWidth="1"/>
    <col min="27" max="27" width="6.81640625" customWidth="1"/>
    <col min="28" max="28" width="7.1796875" style="454" customWidth="1"/>
    <col min="29" max="29" width="1" customWidth="1"/>
    <col min="30" max="30" width="6" customWidth="1"/>
    <col min="31" max="31" width="3" style="67" customWidth="1"/>
    <col min="32" max="32" width="7.08984375" style="11" customWidth="1"/>
    <col min="33" max="33" width="5" customWidth="1"/>
    <col min="34" max="34" width="6.1796875" customWidth="1"/>
    <col min="35" max="35" width="5.90625" customWidth="1"/>
    <col min="36" max="36" width="7.08984375" customWidth="1"/>
    <col min="37" max="37" width="8.08984375" customWidth="1"/>
    <col min="38" max="38" width="6.90625" customWidth="1"/>
    <col min="39" max="39" width="8.54296875" customWidth="1"/>
    <col min="40" max="40" width="9.6328125" customWidth="1"/>
    <col min="41" max="41" width="9.54296875" customWidth="1"/>
    <col min="42" max="42" width="8.08984375" customWidth="1"/>
    <col min="43" max="43" width="7.6328125" customWidth="1"/>
    <col min="44" max="44" width="7" customWidth="1"/>
    <col min="45" max="45" width="6.6328125" customWidth="1"/>
    <col min="46" max="46" width="7.6328125" customWidth="1"/>
    <col min="47" max="47" width="8.453125" customWidth="1"/>
    <col min="48" max="48" width="9.453125" customWidth="1"/>
    <col min="49" max="49" width="8.81640625" customWidth="1"/>
    <col min="50" max="50" width="8.36328125" customWidth="1"/>
    <col min="51" max="51" width="7.54296875" customWidth="1"/>
    <col min="52" max="52" width="8.08984375" customWidth="1"/>
    <col min="53" max="53" width="11.08984375" customWidth="1"/>
  </cols>
  <sheetData>
    <row r="1" spans="1:47" ht="15.75" customHeight="1">
      <c r="A1" s="25"/>
      <c r="B1" s="448"/>
      <c r="C1" s="25"/>
      <c r="D1" s="25"/>
      <c r="E1" s="448"/>
      <c r="F1" s="448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157"/>
      <c r="T1" s="25"/>
      <c r="U1" s="448"/>
      <c r="V1" s="25"/>
      <c r="W1" s="25"/>
      <c r="X1" s="25"/>
      <c r="Y1" s="25"/>
      <c r="Z1" s="25"/>
      <c r="AA1" s="25"/>
      <c r="AB1" s="448"/>
      <c r="AC1" s="25"/>
      <c r="AD1" s="25"/>
      <c r="AE1" s="153"/>
      <c r="AF1" s="157"/>
      <c r="AG1" s="25"/>
      <c r="AH1" s="25"/>
      <c r="AI1" s="25"/>
      <c r="AJ1" s="559"/>
      <c r="AK1" s="559"/>
    </row>
    <row r="2" spans="1:47" s="173" customFormat="1" ht="29.4">
      <c r="A2" s="236"/>
      <c r="B2" s="449" t="s">
        <v>874</v>
      </c>
      <c r="C2" s="236"/>
      <c r="D2" s="236"/>
      <c r="E2" s="491"/>
      <c r="F2" s="491"/>
      <c r="G2" s="575">
        <v>2024</v>
      </c>
      <c r="H2" s="576"/>
      <c r="I2" s="576"/>
      <c r="J2" s="145"/>
      <c r="K2" s="6"/>
      <c r="L2" s="145"/>
      <c r="M2" s="145"/>
      <c r="N2" s="237" t="s">
        <v>90</v>
      </c>
      <c r="O2" s="238"/>
      <c r="P2" s="571">
        <v>52</v>
      </c>
      <c r="Q2" s="572"/>
      <c r="R2" s="145"/>
      <c r="S2" s="236"/>
      <c r="T2" s="236"/>
      <c r="U2" s="236" t="s">
        <v>597</v>
      </c>
      <c r="V2" s="236"/>
      <c r="W2" s="236"/>
      <c r="X2" s="236"/>
      <c r="Y2" s="236"/>
      <c r="Z2" s="236"/>
      <c r="AA2" s="573">
        <v>45668</v>
      </c>
      <c r="AB2" s="574"/>
      <c r="AC2" s="574"/>
      <c r="AD2" s="574"/>
      <c r="AE2" s="574"/>
      <c r="AF2" s="574"/>
      <c r="AG2" s="145"/>
      <c r="AH2" s="145"/>
      <c r="AI2" s="145"/>
      <c r="AJ2" s="559"/>
      <c r="AK2" s="559"/>
    </row>
    <row r="3" spans="1:47" ht="18.75" customHeight="1">
      <c r="A3" s="25"/>
      <c r="B3" s="449"/>
      <c r="C3" s="25"/>
      <c r="D3" s="25"/>
      <c r="E3" s="448"/>
      <c r="F3" s="448"/>
      <c r="G3" s="25"/>
      <c r="H3" s="139"/>
      <c r="I3" s="139"/>
      <c r="J3" s="26"/>
      <c r="K3" s="6"/>
      <c r="L3" s="26"/>
      <c r="M3" s="26"/>
      <c r="N3" s="139"/>
      <c r="O3" s="139"/>
      <c r="P3" s="139"/>
      <c r="Q3" s="139"/>
      <c r="R3" s="139"/>
      <c r="S3" s="227"/>
      <c r="T3" s="139"/>
      <c r="U3" s="488"/>
      <c r="V3" s="26"/>
      <c r="W3" s="139"/>
      <c r="X3" s="139"/>
      <c r="Y3" s="139"/>
      <c r="Z3" s="139"/>
      <c r="AA3" s="139"/>
      <c r="AB3" s="488"/>
      <c r="AC3" s="139"/>
      <c r="AD3" s="139"/>
      <c r="AE3" s="154"/>
      <c r="AF3" s="128"/>
      <c r="AG3" s="26"/>
      <c r="AH3" s="26"/>
      <c r="AI3" s="25"/>
    </row>
    <row r="4" spans="1:47" ht="15" customHeight="1">
      <c r="A4" s="12"/>
      <c r="B4" s="450"/>
      <c r="C4" s="12"/>
      <c r="D4" s="12"/>
      <c r="E4" s="450"/>
      <c r="F4" s="450"/>
      <c r="G4" s="12"/>
      <c r="H4" s="12"/>
      <c r="I4" s="12"/>
      <c r="J4" s="12"/>
      <c r="K4" s="6"/>
      <c r="L4" s="12"/>
      <c r="M4" s="12"/>
      <c r="N4" s="25"/>
      <c r="O4" s="12"/>
      <c r="P4" s="12"/>
      <c r="Q4" s="6"/>
      <c r="R4" s="12"/>
      <c r="S4" s="158"/>
      <c r="T4" s="12"/>
      <c r="U4" s="453"/>
      <c r="V4" s="12"/>
      <c r="W4" s="6"/>
      <c r="X4" s="6"/>
      <c r="Y4" s="7"/>
      <c r="Z4" s="419" t="s">
        <v>472</v>
      </c>
      <c r="AA4" s="6"/>
      <c r="AB4" s="453"/>
      <c r="AC4" s="6"/>
      <c r="AD4" s="8"/>
      <c r="AE4" s="154"/>
      <c r="AF4" s="159" t="s">
        <v>75</v>
      </c>
      <c r="AG4" s="6"/>
      <c r="AH4" s="12"/>
      <c r="AI4" s="6"/>
    </row>
    <row r="5" spans="1:47" ht="15" customHeight="1">
      <c r="A5" s="12"/>
      <c r="B5" s="450"/>
      <c r="C5" s="12"/>
      <c r="D5" s="12"/>
      <c r="E5" s="450"/>
      <c r="F5" s="450"/>
      <c r="G5" s="7"/>
      <c r="H5" s="12"/>
      <c r="I5" s="6"/>
      <c r="J5" s="12"/>
      <c r="K5" s="6"/>
      <c r="L5" s="12"/>
      <c r="M5" s="12"/>
      <c r="N5" s="6"/>
      <c r="O5" s="12"/>
      <c r="P5" s="12"/>
      <c r="Q5" s="8" t="s">
        <v>24</v>
      </c>
      <c r="R5" s="12"/>
      <c r="S5" s="228" t="s">
        <v>403</v>
      </c>
      <c r="T5" s="12"/>
      <c r="U5" s="451" t="s">
        <v>531</v>
      </c>
      <c r="V5" s="12"/>
      <c r="W5" s="8" t="s">
        <v>403</v>
      </c>
      <c r="X5" s="8"/>
      <c r="Y5" s="8" t="s">
        <v>403</v>
      </c>
      <c r="Z5" s="419" t="s">
        <v>474</v>
      </c>
      <c r="AA5" s="8" t="s">
        <v>73</v>
      </c>
      <c r="AB5" s="451" t="s">
        <v>4</v>
      </c>
      <c r="AC5" s="8"/>
      <c r="AD5" s="8" t="s">
        <v>554</v>
      </c>
      <c r="AE5" s="154"/>
      <c r="AF5" s="159" t="s">
        <v>45</v>
      </c>
      <c r="AG5" s="8" t="s">
        <v>458</v>
      </c>
      <c r="AH5" s="12"/>
      <c r="AI5" s="6"/>
    </row>
    <row r="6" spans="1:47" ht="15" customHeight="1">
      <c r="A6" s="6"/>
      <c r="B6" s="451" t="s">
        <v>4</v>
      </c>
      <c r="C6" s="126"/>
      <c r="D6" s="126"/>
      <c r="E6" s="492" t="s">
        <v>4</v>
      </c>
      <c r="F6" s="492"/>
      <c r="G6" s="8" t="s">
        <v>24</v>
      </c>
      <c r="H6" s="12"/>
      <c r="I6" s="6"/>
      <c r="J6" s="8" t="s">
        <v>24</v>
      </c>
      <c r="K6" s="6"/>
      <c r="L6" s="12"/>
      <c r="M6" s="12"/>
      <c r="N6" s="8" t="s">
        <v>24</v>
      </c>
      <c r="O6" s="126"/>
      <c r="P6" s="126"/>
      <c r="Q6" s="8" t="s">
        <v>414</v>
      </c>
      <c r="R6" s="12"/>
      <c r="S6" s="159" t="s">
        <v>572</v>
      </c>
      <c r="T6" s="126"/>
      <c r="U6" s="451" t="s">
        <v>555</v>
      </c>
      <c r="V6" s="12"/>
      <c r="W6" s="8" t="s">
        <v>489</v>
      </c>
      <c r="X6" s="8"/>
      <c r="Y6" s="8" t="s">
        <v>541</v>
      </c>
      <c r="Z6" s="419" t="s">
        <v>473</v>
      </c>
      <c r="AA6" s="8" t="s">
        <v>457</v>
      </c>
      <c r="AB6" s="451" t="s">
        <v>72</v>
      </c>
      <c r="AC6" s="8"/>
      <c r="AD6" s="8" t="s">
        <v>70</v>
      </c>
      <c r="AE6" s="154"/>
      <c r="AF6" s="159" t="s">
        <v>535</v>
      </c>
      <c r="AG6" s="8" t="s">
        <v>602</v>
      </c>
      <c r="AH6" s="126"/>
      <c r="AI6" s="6"/>
    </row>
    <row r="7" spans="1:47" ht="15" customHeight="1">
      <c r="A7" s="7" t="s">
        <v>89</v>
      </c>
      <c r="B7" s="451" t="s">
        <v>10</v>
      </c>
      <c r="C7" s="126" t="s">
        <v>546</v>
      </c>
      <c r="D7" s="8"/>
      <c r="E7" s="492" t="s">
        <v>533</v>
      </c>
      <c r="F7" s="492"/>
      <c r="G7" s="8" t="s">
        <v>1</v>
      </c>
      <c r="H7" s="126" t="s">
        <v>533</v>
      </c>
      <c r="I7" s="6"/>
      <c r="J7" s="420" t="s">
        <v>717</v>
      </c>
      <c r="K7" s="6"/>
      <c r="L7" s="420" t="s">
        <v>718</v>
      </c>
      <c r="M7" s="420"/>
      <c r="N7" s="8" t="s">
        <v>0</v>
      </c>
      <c r="O7" s="126" t="s">
        <v>533</v>
      </c>
      <c r="P7" s="126"/>
      <c r="Q7" s="8" t="s">
        <v>415</v>
      </c>
      <c r="R7" s="126" t="s">
        <v>533</v>
      </c>
      <c r="S7" s="159" t="s">
        <v>548</v>
      </c>
      <c r="T7" s="126" t="s">
        <v>533</v>
      </c>
      <c r="U7" s="451" t="s">
        <v>469</v>
      </c>
      <c r="V7" s="126" t="s">
        <v>533</v>
      </c>
      <c r="W7" s="8" t="s">
        <v>470</v>
      </c>
      <c r="X7" s="8"/>
      <c r="Y7" s="8" t="s">
        <v>529</v>
      </c>
      <c r="Z7" s="8"/>
      <c r="AA7" s="8" t="s">
        <v>440</v>
      </c>
      <c r="AB7" s="451" t="s">
        <v>71</v>
      </c>
      <c r="AC7" s="8"/>
      <c r="AD7" s="8" t="s">
        <v>553</v>
      </c>
      <c r="AE7" s="154"/>
      <c r="AF7" s="159" t="s">
        <v>44</v>
      </c>
      <c r="AG7" s="8" t="s">
        <v>565</v>
      </c>
      <c r="AH7" s="126" t="s">
        <v>546</v>
      </c>
      <c r="AI7" s="6"/>
    </row>
    <row r="8" spans="1:47" ht="15" customHeight="1">
      <c r="A8" s="7">
        <f>+'Ark1'!C2</f>
        <v>1996</v>
      </c>
      <c r="B8" s="452">
        <f>+'Ark1'!R2</f>
        <v>42730</v>
      </c>
      <c r="C8" s="17"/>
      <c r="D8" s="137"/>
      <c r="E8" s="452"/>
      <c r="F8" s="492"/>
      <c r="G8" s="345">
        <f>+'Ark1'!U2</f>
        <v>222.45706061315113</v>
      </c>
      <c r="H8" s="17"/>
      <c r="I8" s="6"/>
      <c r="J8" s="17"/>
      <c r="K8" s="6"/>
      <c r="L8" s="17"/>
      <c r="M8" s="420"/>
      <c r="N8" s="10">
        <f>+'Ark1'!S2</f>
        <v>2.774350573367657</v>
      </c>
      <c r="O8" s="133"/>
      <c r="P8" s="126"/>
      <c r="Q8" s="9">
        <f>+'Ark1'!T2</f>
        <v>5.9575707933536153</v>
      </c>
      <c r="R8" s="133"/>
      <c r="S8" s="229">
        <f>+'Ark1'!W2</f>
        <v>37.743973788907098</v>
      </c>
      <c r="T8" s="17"/>
      <c r="U8" s="490"/>
      <c r="V8" s="17"/>
      <c r="W8" s="18"/>
      <c r="X8" s="8"/>
      <c r="Y8" s="101"/>
      <c r="Z8" s="89"/>
      <c r="AA8" s="101">
        <f>+'Ark1'!X2</f>
        <v>0.33465948981979882</v>
      </c>
      <c r="AB8" s="489">
        <f>+'Ark1'!Q2</f>
        <v>18723</v>
      </c>
      <c r="AC8" s="8"/>
      <c r="AD8" s="88">
        <f t="shared" ref="AD8:AD36" si="0">+B8/AB8</f>
        <v>2.2822197297441651</v>
      </c>
      <c r="AE8" s="154"/>
      <c r="AF8" s="101">
        <f>+'Ark1'!AB2</f>
        <v>70.054317295872892</v>
      </c>
      <c r="AG8" s="102">
        <f t="shared" ref="AG8:AG36" si="1">+B8*G8/1000000</f>
        <v>9.505590199999947</v>
      </c>
      <c r="AH8" s="17"/>
      <c r="AI8" s="6"/>
      <c r="AQ8" s="454">
        <f>+B36</f>
        <v>45246</v>
      </c>
      <c r="AR8" s="11">
        <f>+G36</f>
        <v>265.30237590063166</v>
      </c>
      <c r="AS8" s="1">
        <f>+N36</f>
        <v>3.8760306764784112</v>
      </c>
      <c r="AT8" s="1">
        <f>+Q36</f>
        <v>7.4512885116916401</v>
      </c>
      <c r="AU8" s="11">
        <f>+S36</f>
        <v>66.304203686513745</v>
      </c>
    </row>
    <row r="9" spans="1:47" ht="15" customHeight="1">
      <c r="A9" s="7">
        <f>+'Ark1'!C3</f>
        <v>1997</v>
      </c>
      <c r="B9" s="452">
        <f>+'Ark1'!R3</f>
        <v>49439.5</v>
      </c>
      <c r="C9" s="17">
        <f t="shared" ref="C9:C26" si="2">100*B9/B8</f>
        <v>115.70208284577581</v>
      </c>
      <c r="D9" s="137"/>
      <c r="E9" s="493">
        <f t="shared" ref="E9:E26" si="3">+B9-B8</f>
        <v>6709.5</v>
      </c>
      <c r="F9" s="492"/>
      <c r="G9" s="345">
        <f>+'Ark1'!U3</f>
        <v>220.27394896793237</v>
      </c>
      <c r="H9" s="37">
        <f t="shared" ref="H9:O26" si="4">+G9-G8</f>
        <v>-2.1831116452187587</v>
      </c>
      <c r="I9" s="6"/>
      <c r="J9" s="17"/>
      <c r="K9" s="6"/>
      <c r="L9" s="17"/>
      <c r="M9" s="420"/>
      <c r="N9" s="10">
        <f>+'Ark1'!S3</f>
        <v>2.4806076113229301</v>
      </c>
      <c r="O9" s="132">
        <f t="shared" si="4"/>
        <v>-0.29374296204472694</v>
      </c>
      <c r="P9" s="126"/>
      <c r="Q9" s="9">
        <f>+'Ark1'!T3</f>
        <v>5.9285996015331888</v>
      </c>
      <c r="R9" s="132">
        <f t="shared" ref="R9:R27" si="5">+Q9-Q8</f>
        <v>-2.8971191820426512E-2</v>
      </c>
      <c r="S9" s="229">
        <f>+'Ark1'!W3</f>
        <v>36.34340962186107</v>
      </c>
      <c r="T9" s="37">
        <f t="shared" ref="T9:T27" si="6">+S9-S8</f>
        <v>-1.4005641670460278</v>
      </c>
      <c r="U9" s="490"/>
      <c r="V9" s="17"/>
      <c r="W9" s="18"/>
      <c r="X9" s="8"/>
      <c r="Y9" s="101"/>
      <c r="Z9" s="89"/>
      <c r="AA9" s="101">
        <f>+'Ark1'!X3</f>
        <v>0.36003600360036009</v>
      </c>
      <c r="AB9" s="489">
        <f>+'Ark1'!Q3</f>
        <v>19881</v>
      </c>
      <c r="AC9" s="8"/>
      <c r="AD9" s="88">
        <f t="shared" si="0"/>
        <v>2.4867712891705649</v>
      </c>
      <c r="AE9" s="154"/>
      <c r="AF9" s="101">
        <f>+'Ark1'!AB3</f>
        <v>69.923165421928175</v>
      </c>
      <c r="AG9" s="102">
        <f t="shared" si="1"/>
        <v>10.890233900000093</v>
      </c>
      <c r="AH9" s="17">
        <f t="shared" ref="AH9:AH26" si="7">100*AG9/AG8</f>
        <v>114.56662522649201</v>
      </c>
      <c r="AI9" s="6"/>
      <c r="AQ9">
        <f>+AQ8</f>
        <v>45246</v>
      </c>
      <c r="AR9" s="11">
        <f>+AR8</f>
        <v>265.30237590063166</v>
      </c>
      <c r="AS9" s="11">
        <f t="shared" ref="AS9:AU9" si="8">+AS8</f>
        <v>3.8760306764784112</v>
      </c>
      <c r="AT9" s="11">
        <f t="shared" si="8"/>
        <v>7.4512885116916401</v>
      </c>
      <c r="AU9" s="11">
        <f t="shared" si="8"/>
        <v>66.304203686513745</v>
      </c>
    </row>
    <row r="10" spans="1:47" ht="15" customHeight="1">
      <c r="A10" s="7">
        <f>+'Ark1'!C4</f>
        <v>1998</v>
      </c>
      <c r="B10" s="452">
        <f>+'Ark1'!R4</f>
        <v>50601.75</v>
      </c>
      <c r="C10" s="17">
        <f t="shared" si="2"/>
        <v>102.35085306283437</v>
      </c>
      <c r="D10" s="137"/>
      <c r="E10" s="493">
        <f t="shared" si="3"/>
        <v>1162.25</v>
      </c>
      <c r="F10" s="492"/>
      <c r="G10" s="345">
        <f>+'Ark1'!U4</f>
        <v>220.85868374117337</v>
      </c>
      <c r="H10" s="37">
        <f t="shared" si="4"/>
        <v>0.58473477324099576</v>
      </c>
      <c r="I10" s="6"/>
      <c r="J10" s="17"/>
      <c r="K10" s="6"/>
      <c r="L10" s="17"/>
      <c r="M10" s="420"/>
      <c r="N10" s="10">
        <f>+'Ark1'!S4</f>
        <v>2.4955065783298003</v>
      </c>
      <c r="O10" s="132">
        <f t="shared" si="4"/>
        <v>1.4898967006870212E-2</v>
      </c>
      <c r="P10" s="126"/>
      <c r="Q10" s="9">
        <f>+'Ark1'!T4</f>
        <v>6.2611075703903509</v>
      </c>
      <c r="R10" s="132">
        <f t="shared" si="5"/>
        <v>0.33250796885716216</v>
      </c>
      <c r="S10" s="229">
        <f>+'Ark1'!W4</f>
        <v>43.099299925397851</v>
      </c>
      <c r="T10" s="37">
        <f t="shared" si="6"/>
        <v>6.7558903035367806</v>
      </c>
      <c r="U10" s="490"/>
      <c r="V10" s="17"/>
      <c r="W10" s="18"/>
      <c r="X10" s="8"/>
      <c r="Y10" s="101"/>
      <c r="Z10" s="89"/>
      <c r="AA10" s="101">
        <f>+'Ark1'!X4</f>
        <v>0.33793297662630239</v>
      </c>
      <c r="AB10" s="489">
        <f>+'Ark1'!Q4</f>
        <v>19685</v>
      </c>
      <c r="AC10" s="8"/>
      <c r="AD10" s="88">
        <f t="shared" si="0"/>
        <v>2.5705740411480824</v>
      </c>
      <c r="AE10" s="154"/>
      <c r="AF10" s="101">
        <f>+'Ark1'!AB4</f>
        <v>69.935300677360146</v>
      </c>
      <c r="AG10" s="102">
        <f t="shared" si="1"/>
        <v>11.175835899999919</v>
      </c>
      <c r="AH10" s="17">
        <f t="shared" si="7"/>
        <v>102.62255156888618</v>
      </c>
      <c r="AI10" s="6"/>
      <c r="AQ10">
        <f t="shared" ref="AQ10:AR32" si="9">+AQ9</f>
        <v>45246</v>
      </c>
      <c r="AR10" s="11">
        <f t="shared" si="9"/>
        <v>265.30237590063166</v>
      </c>
      <c r="AS10" s="11">
        <f t="shared" ref="AS10:AS36" si="10">+AS9</f>
        <v>3.8760306764784112</v>
      </c>
      <c r="AT10" s="11">
        <f t="shared" ref="AT10:AT36" si="11">+AT9</f>
        <v>7.4512885116916401</v>
      </c>
      <c r="AU10" s="11">
        <f t="shared" ref="AU10:AU36" si="12">+AU9</f>
        <v>66.304203686513745</v>
      </c>
    </row>
    <row r="11" spans="1:47" ht="15" customHeight="1">
      <c r="A11" s="7">
        <f>+'Ark1'!C5</f>
        <v>1999</v>
      </c>
      <c r="B11" s="452">
        <f>+'Ark1'!R5</f>
        <v>53978.75</v>
      </c>
      <c r="C11" s="17">
        <f t="shared" si="2"/>
        <v>106.67368223431008</v>
      </c>
      <c r="D11" s="137"/>
      <c r="E11" s="493">
        <f t="shared" si="3"/>
        <v>3377</v>
      </c>
      <c r="F11" s="492"/>
      <c r="G11" s="345">
        <f>+'Ark1'!U5</f>
        <v>219.00552717504621</v>
      </c>
      <c r="H11" s="37">
        <f t="shared" si="4"/>
        <v>-1.8531565661271543</v>
      </c>
      <c r="I11" s="6"/>
      <c r="J11" s="17"/>
      <c r="K11" s="6"/>
      <c r="L11" s="17"/>
      <c r="M11" s="420"/>
      <c r="N11" s="10">
        <f>+'Ark1'!S5</f>
        <v>2.4404788921566358</v>
      </c>
      <c r="O11" s="132">
        <f t="shared" si="4"/>
        <v>-5.5027686173164447E-2</v>
      </c>
      <c r="P11" s="126"/>
      <c r="Q11" s="9">
        <f>+'Ark1'!T5</f>
        <v>5.9442651043234598</v>
      </c>
      <c r="R11" s="132">
        <f t="shared" si="5"/>
        <v>-0.31684246606689115</v>
      </c>
      <c r="S11" s="229">
        <f>+'Ark1'!W5</f>
        <v>37.722251812055674</v>
      </c>
      <c r="T11" s="37">
        <f t="shared" si="6"/>
        <v>-5.3770481133421768</v>
      </c>
      <c r="U11" s="490"/>
      <c r="V11" s="17"/>
      <c r="W11" s="18"/>
      <c r="X11" s="8"/>
      <c r="Y11" s="101"/>
      <c r="Z11" s="89"/>
      <c r="AA11" s="101">
        <f>+'Ark1'!X5</f>
        <v>0.41868327814186151</v>
      </c>
      <c r="AB11" s="489">
        <f>+'Ark1'!Q5</f>
        <v>21441</v>
      </c>
      <c r="AC11" s="8"/>
      <c r="AD11" s="88">
        <f t="shared" si="0"/>
        <v>2.5175481554031993</v>
      </c>
      <c r="AE11" s="154"/>
      <c r="AF11" s="101">
        <f>+'Ark1'!AB5</f>
        <v>70.029667165578005</v>
      </c>
      <c r="AG11" s="102">
        <f t="shared" si="1"/>
        <v>11.821644600000026</v>
      </c>
      <c r="AH11" s="17">
        <f t="shared" si="7"/>
        <v>105.77861652388891</v>
      </c>
      <c r="AI11" s="6"/>
      <c r="AQ11">
        <f t="shared" si="9"/>
        <v>45246</v>
      </c>
      <c r="AR11" s="11">
        <f t="shared" si="9"/>
        <v>265.30237590063166</v>
      </c>
      <c r="AS11" s="11">
        <f t="shared" si="10"/>
        <v>3.8760306764784112</v>
      </c>
      <c r="AT11" s="11">
        <f t="shared" si="11"/>
        <v>7.4512885116916401</v>
      </c>
      <c r="AU11" s="11">
        <f t="shared" si="12"/>
        <v>66.304203686513745</v>
      </c>
    </row>
    <row r="12" spans="1:47" ht="15" customHeight="1">
      <c r="A12" s="7">
        <f>+'Ark1'!C6</f>
        <v>2000</v>
      </c>
      <c r="B12" s="452">
        <f>+'Ark1'!R6</f>
        <v>57549</v>
      </c>
      <c r="C12" s="17">
        <f t="shared" si="2"/>
        <v>106.6141768751592</v>
      </c>
      <c r="D12" s="137"/>
      <c r="E12" s="493">
        <f t="shared" si="3"/>
        <v>3570.25</v>
      </c>
      <c r="F12" s="492"/>
      <c r="G12" s="345">
        <f>+'Ark1'!U6</f>
        <v>219.25219725798797</v>
      </c>
      <c r="H12" s="37">
        <f t="shared" si="4"/>
        <v>0.24667008294176185</v>
      </c>
      <c r="I12" s="6"/>
      <c r="J12" s="17"/>
      <c r="K12" s="6"/>
      <c r="L12" s="17"/>
      <c r="M12" s="420"/>
      <c r="N12" s="10">
        <f>+'Ark1'!S6</f>
        <v>2.4608073120297496</v>
      </c>
      <c r="O12" s="132">
        <f t="shared" si="4"/>
        <v>2.0328419873113734E-2</v>
      </c>
      <c r="P12" s="126"/>
      <c r="Q12" s="9">
        <f>+'Ark1'!T6</f>
        <v>5.9841526351457022</v>
      </c>
      <c r="R12" s="132">
        <f t="shared" si="5"/>
        <v>3.988753082224239E-2</v>
      </c>
      <c r="S12" s="229">
        <f>+'Ark1'!W6</f>
        <v>38.987645310952423</v>
      </c>
      <c r="T12" s="37">
        <f t="shared" si="6"/>
        <v>1.2653934988967492</v>
      </c>
      <c r="U12" s="490"/>
      <c r="V12" s="17"/>
      <c r="W12" s="18"/>
      <c r="X12" s="8"/>
      <c r="Y12" s="101"/>
      <c r="Z12" s="89"/>
      <c r="AA12" s="101">
        <f>+'Ark1'!X6</f>
        <v>0.36143112825592094</v>
      </c>
      <c r="AB12" s="489">
        <f>+'Ark1'!Q6</f>
        <v>19498</v>
      </c>
      <c r="AC12" s="8"/>
      <c r="AD12" s="88">
        <f t="shared" si="0"/>
        <v>2.9515334906144219</v>
      </c>
      <c r="AE12" s="154"/>
      <c r="AF12" s="101">
        <f>+'Ark1'!AB6</f>
        <v>69.321225644525825</v>
      </c>
      <c r="AG12" s="102">
        <f t="shared" si="1"/>
        <v>12.61774469999995</v>
      </c>
      <c r="AH12" s="17">
        <f t="shared" si="7"/>
        <v>106.73425844657793</v>
      </c>
      <c r="AI12" s="6"/>
      <c r="AQ12">
        <f t="shared" si="9"/>
        <v>45246</v>
      </c>
      <c r="AR12" s="11">
        <f t="shared" si="9"/>
        <v>265.30237590063166</v>
      </c>
      <c r="AS12" s="11">
        <f t="shared" si="10"/>
        <v>3.8760306764784112</v>
      </c>
      <c r="AT12" s="11">
        <f t="shared" si="11"/>
        <v>7.4512885116916401</v>
      </c>
      <c r="AU12" s="11">
        <f t="shared" si="12"/>
        <v>66.304203686513745</v>
      </c>
    </row>
    <row r="13" spans="1:47" ht="15" customHeight="1">
      <c r="A13" s="7">
        <f>+'Ark1'!C7</f>
        <v>2001</v>
      </c>
      <c r="B13" s="452">
        <f>+'Ark1'!R7</f>
        <v>51533</v>
      </c>
      <c r="C13" s="17">
        <f t="shared" si="2"/>
        <v>89.546299675059515</v>
      </c>
      <c r="D13" s="137"/>
      <c r="E13" s="493">
        <f t="shared" si="3"/>
        <v>-6016</v>
      </c>
      <c r="F13" s="492"/>
      <c r="G13" s="345">
        <f>+'Ark1'!U7</f>
        <v>220.89537383812197</v>
      </c>
      <c r="H13" s="37">
        <f t="shared" si="4"/>
        <v>1.6431765801339964</v>
      </c>
      <c r="I13" s="6"/>
      <c r="J13" s="17"/>
      <c r="K13" s="6"/>
      <c r="L13" s="17"/>
      <c r="M13" s="420"/>
      <c r="N13" s="10">
        <f>+'Ark1'!S7</f>
        <v>2.4183726932257001</v>
      </c>
      <c r="O13" s="132">
        <f t="shared" si="4"/>
        <v>-4.2434618804049418E-2</v>
      </c>
      <c r="P13" s="126"/>
      <c r="Q13" s="9">
        <f>+'Ark1'!T7</f>
        <v>5.872353637475018</v>
      </c>
      <c r="R13" s="132">
        <f t="shared" si="5"/>
        <v>-0.11179899767068413</v>
      </c>
      <c r="S13" s="229">
        <f>+'Ark1'!W7</f>
        <v>37.965963557332202</v>
      </c>
      <c r="T13" s="37">
        <f t="shared" si="6"/>
        <v>-1.0216817536202214</v>
      </c>
      <c r="U13" s="490"/>
      <c r="V13" s="17"/>
      <c r="W13" s="18"/>
      <c r="X13" s="8"/>
      <c r="Y13" s="101"/>
      <c r="Z13" s="89"/>
      <c r="AA13" s="101">
        <f>+'Ark1'!X7</f>
        <v>0.55110317660528196</v>
      </c>
      <c r="AB13" s="489">
        <f>+'Ark1'!Q7</f>
        <v>18225</v>
      </c>
      <c r="AC13" s="8"/>
      <c r="AD13" s="88">
        <f t="shared" si="0"/>
        <v>2.827599451303155</v>
      </c>
      <c r="AE13" s="154"/>
      <c r="AF13" s="101">
        <f>+'Ark1'!AB7</f>
        <v>70.368711409212182</v>
      </c>
      <c r="AG13" s="102">
        <f t="shared" si="1"/>
        <v>11.383401299999939</v>
      </c>
      <c r="AH13" s="17">
        <f t="shared" si="7"/>
        <v>90.217400737233049</v>
      </c>
      <c r="AI13" s="6"/>
      <c r="AQ13">
        <f t="shared" si="9"/>
        <v>45246</v>
      </c>
      <c r="AR13" s="11">
        <f t="shared" si="9"/>
        <v>265.30237590063166</v>
      </c>
      <c r="AS13" s="11">
        <f t="shared" si="10"/>
        <v>3.8760306764784112</v>
      </c>
      <c r="AT13" s="11">
        <f t="shared" si="11"/>
        <v>7.4512885116916401</v>
      </c>
      <c r="AU13" s="11">
        <f t="shared" si="12"/>
        <v>66.304203686513745</v>
      </c>
    </row>
    <row r="14" spans="1:47" ht="15" customHeight="1">
      <c r="A14" s="7">
        <f>+'Ark1'!C8</f>
        <v>2002</v>
      </c>
      <c r="B14" s="452">
        <f>+'Ark1'!R8</f>
        <v>50741</v>
      </c>
      <c r="C14" s="17">
        <f t="shared" si="2"/>
        <v>98.463120718762738</v>
      </c>
      <c r="D14" s="137"/>
      <c r="E14" s="493">
        <f t="shared" si="3"/>
        <v>-792</v>
      </c>
      <c r="F14" s="492"/>
      <c r="G14" s="345">
        <f>+'Ark1'!U8</f>
        <v>220.06154391911929</v>
      </c>
      <c r="H14" s="37">
        <f t="shared" si="4"/>
        <v>-0.83382991900268166</v>
      </c>
      <c r="I14" s="6"/>
      <c r="J14" s="17"/>
      <c r="K14" s="6"/>
      <c r="L14" s="17"/>
      <c r="M14" s="420"/>
      <c r="N14" s="10">
        <f>+'Ark1'!S8</f>
        <v>2.3180465501271157</v>
      </c>
      <c r="O14" s="132">
        <f t="shared" si="4"/>
        <v>-0.10032614309858445</v>
      </c>
      <c r="P14" s="126"/>
      <c r="Q14" s="9">
        <f>+'Ark1'!T8</f>
        <v>5.89338010681697</v>
      </c>
      <c r="R14" s="132">
        <f t="shared" si="5"/>
        <v>2.1026469341951959E-2</v>
      </c>
      <c r="S14" s="229">
        <f>+'Ark1'!W8</f>
        <v>38.501409116887721</v>
      </c>
      <c r="T14" s="37">
        <f t="shared" si="6"/>
        <v>0.53544555955551942</v>
      </c>
      <c r="U14" s="490"/>
      <c r="V14" s="17"/>
      <c r="W14" s="18"/>
      <c r="X14" s="8"/>
      <c r="Y14" s="101"/>
      <c r="Z14" s="89"/>
      <c r="AA14" s="101">
        <f>+'Ark1'!X8</f>
        <v>0.56758834078949993</v>
      </c>
      <c r="AB14" s="489">
        <f>+'Ark1'!Q8</f>
        <v>17047</v>
      </c>
      <c r="AC14" s="8"/>
      <c r="AD14" s="88">
        <f t="shared" si="0"/>
        <v>2.9765354607848886</v>
      </c>
      <c r="AE14" s="154"/>
      <c r="AF14" s="101">
        <f>+'Ark1'!AB8</f>
        <v>69.620156188060008</v>
      </c>
      <c r="AG14" s="102">
        <f t="shared" si="1"/>
        <v>11.166142800000033</v>
      </c>
      <c r="AH14" s="17">
        <f t="shared" si="7"/>
        <v>98.091444777582382</v>
      </c>
      <c r="AI14" s="6"/>
      <c r="AQ14">
        <f t="shared" si="9"/>
        <v>45246</v>
      </c>
      <c r="AR14" s="11">
        <f t="shared" si="9"/>
        <v>265.30237590063166</v>
      </c>
      <c r="AS14" s="11">
        <f t="shared" si="10"/>
        <v>3.8760306764784112</v>
      </c>
      <c r="AT14" s="11">
        <f t="shared" si="11"/>
        <v>7.4512885116916401</v>
      </c>
      <c r="AU14" s="11">
        <f t="shared" si="12"/>
        <v>66.304203686513745</v>
      </c>
    </row>
    <row r="15" spans="1:47" ht="15" customHeight="1">
      <c r="A15" s="7">
        <f>+'Ark1'!C9</f>
        <v>2003</v>
      </c>
      <c r="B15" s="452">
        <f>+'Ark1'!R9</f>
        <v>42841</v>
      </c>
      <c r="C15" s="17">
        <f t="shared" si="2"/>
        <v>84.430736485288037</v>
      </c>
      <c r="D15" s="137"/>
      <c r="E15" s="493">
        <f t="shared" si="3"/>
        <v>-7900</v>
      </c>
      <c r="F15" s="492"/>
      <c r="G15" s="345">
        <f>+'Ark1'!U9</f>
        <v>223.37581288952151</v>
      </c>
      <c r="H15" s="37">
        <f t="shared" si="4"/>
        <v>3.3142689704022246</v>
      </c>
      <c r="I15" s="6"/>
      <c r="J15" s="17"/>
      <c r="K15" s="6"/>
      <c r="L15" s="17"/>
      <c r="M15" s="420"/>
      <c r="N15" s="10">
        <f>+'Ark1'!S9</f>
        <v>2.4717910412922204</v>
      </c>
      <c r="O15" s="132">
        <f t="shared" si="4"/>
        <v>0.15374449116510469</v>
      </c>
      <c r="P15" s="126"/>
      <c r="Q15" s="9">
        <f>+'Ark1'!T9</f>
        <v>6.0789197264302874</v>
      </c>
      <c r="R15" s="132">
        <f t="shared" si="5"/>
        <v>0.18553961961331744</v>
      </c>
      <c r="S15" s="229">
        <f>+'Ark1'!W9</f>
        <v>41.007446138045346</v>
      </c>
      <c r="T15" s="37">
        <f t="shared" si="6"/>
        <v>2.5060370211576242</v>
      </c>
      <c r="U15" s="490"/>
      <c r="V15" s="17"/>
      <c r="W15" s="18"/>
      <c r="X15" s="8"/>
      <c r="Y15" s="101"/>
      <c r="Z15" s="89"/>
      <c r="AA15" s="101">
        <f>+'Ark1'!X9</f>
        <v>0.74928222963983104</v>
      </c>
      <c r="AB15" s="489">
        <f>+'Ark1'!Q9</f>
        <v>15783</v>
      </c>
      <c r="AC15" s="8"/>
      <c r="AD15" s="88">
        <f t="shared" si="0"/>
        <v>2.7143762275866439</v>
      </c>
      <c r="AE15" s="154"/>
      <c r="AF15" s="101">
        <f>+'Ark1'!AB9</f>
        <v>71.189390004828113</v>
      </c>
      <c r="AG15" s="102">
        <f t="shared" si="1"/>
        <v>9.5696431999999927</v>
      </c>
      <c r="AH15" s="17">
        <f t="shared" si="7"/>
        <v>85.702317903367344</v>
      </c>
      <c r="AI15" s="6"/>
      <c r="AQ15">
        <f t="shared" si="9"/>
        <v>45246</v>
      </c>
      <c r="AR15" s="11">
        <f t="shared" si="9"/>
        <v>265.30237590063166</v>
      </c>
      <c r="AS15" s="11">
        <f t="shared" si="10"/>
        <v>3.8760306764784112</v>
      </c>
      <c r="AT15" s="11">
        <f t="shared" si="11"/>
        <v>7.4512885116916401</v>
      </c>
      <c r="AU15" s="11">
        <f t="shared" si="12"/>
        <v>66.304203686513745</v>
      </c>
    </row>
    <row r="16" spans="1:47" ht="15" customHeight="1">
      <c r="A16" s="7">
        <f>+'Ark1'!C10</f>
        <v>2004</v>
      </c>
      <c r="B16" s="452">
        <f>+'Ark1'!R10</f>
        <v>44281</v>
      </c>
      <c r="C16" s="17">
        <f t="shared" si="2"/>
        <v>103.36126607688897</v>
      </c>
      <c r="D16" s="137"/>
      <c r="E16" s="493">
        <f t="shared" si="3"/>
        <v>1440</v>
      </c>
      <c r="F16" s="492"/>
      <c r="G16" s="345">
        <f>+'Ark1'!U10</f>
        <v>226.53274993789751</v>
      </c>
      <c r="H16" s="37">
        <f t="shared" si="4"/>
        <v>3.156937048375994</v>
      </c>
      <c r="I16" s="6"/>
      <c r="J16" s="17"/>
      <c r="K16" s="6"/>
      <c r="L16" s="17"/>
      <c r="M16" s="420"/>
      <c r="N16" s="10">
        <f>+'Ark1'!S10</f>
        <v>2.809240983717622</v>
      </c>
      <c r="O16" s="132">
        <f t="shared" si="4"/>
        <v>0.33744994242540161</v>
      </c>
      <c r="P16" s="126"/>
      <c r="Q16" s="9">
        <f>+'Ark1'!T10</f>
        <v>5.9899505431223323</v>
      </c>
      <c r="R16" s="132">
        <f t="shared" si="5"/>
        <v>-8.8969183307955113E-2</v>
      </c>
      <c r="S16" s="229">
        <f>+'Ark1'!W10</f>
        <v>39.588085183261448</v>
      </c>
      <c r="T16" s="37">
        <f t="shared" si="6"/>
        <v>-1.4193609547838975</v>
      </c>
      <c r="U16" s="490"/>
      <c r="V16" s="17"/>
      <c r="W16" s="18"/>
      <c r="X16" s="8"/>
      <c r="Y16" s="101"/>
      <c r="Z16" s="89"/>
      <c r="AA16" s="101">
        <f>+'Ark1'!X10</f>
        <v>0.77911519613378222</v>
      </c>
      <c r="AB16" s="489">
        <f>+'Ark1'!Q10</f>
        <v>15431</v>
      </c>
      <c r="AC16" s="8"/>
      <c r="AD16" s="88">
        <f t="shared" si="0"/>
        <v>2.8696131164538916</v>
      </c>
      <c r="AE16" s="154"/>
      <c r="AF16" s="101">
        <f>+'Ark1'!AB10</f>
        <v>71.991477684352319</v>
      </c>
      <c r="AG16" s="102">
        <f t="shared" si="1"/>
        <v>10.03109670000004</v>
      </c>
      <c r="AH16" s="17">
        <f t="shared" si="7"/>
        <v>104.82205543462736</v>
      </c>
      <c r="AI16" s="6"/>
      <c r="AQ16">
        <f t="shared" si="9"/>
        <v>45246</v>
      </c>
      <c r="AR16" s="11">
        <f t="shared" si="9"/>
        <v>265.30237590063166</v>
      </c>
      <c r="AS16" s="11">
        <f t="shared" si="10"/>
        <v>3.8760306764784112</v>
      </c>
      <c r="AT16" s="11">
        <f t="shared" si="11"/>
        <v>7.4512885116916401</v>
      </c>
      <c r="AU16" s="11">
        <f t="shared" si="12"/>
        <v>66.304203686513745</v>
      </c>
    </row>
    <row r="17" spans="1:47" ht="15" customHeight="1">
      <c r="A17" s="7">
        <f>+'Ark1'!C11</f>
        <v>2005</v>
      </c>
      <c r="B17" s="452">
        <f>+'Ark1'!R11</f>
        <v>42477.5</v>
      </c>
      <c r="C17" s="17">
        <f t="shared" si="2"/>
        <v>95.927147083399205</v>
      </c>
      <c r="D17" s="137"/>
      <c r="E17" s="493">
        <f t="shared" si="3"/>
        <v>-1803.5</v>
      </c>
      <c r="F17" s="492"/>
      <c r="G17" s="345">
        <f>+'Ark1'!U11</f>
        <v>230.06689423812688</v>
      </c>
      <c r="H17" s="37">
        <f t="shared" si="4"/>
        <v>3.5341443002293715</v>
      </c>
      <c r="I17" s="6"/>
      <c r="J17" s="17"/>
      <c r="K17" s="6"/>
      <c r="L17" s="17"/>
      <c r="M17" s="420"/>
      <c r="N17" s="10">
        <f>+'Ark1'!S11</f>
        <v>2.9139897592843256</v>
      </c>
      <c r="O17" s="132">
        <f t="shared" si="4"/>
        <v>0.10474877556670359</v>
      </c>
      <c r="P17" s="126"/>
      <c r="Q17" s="9">
        <f>+'Ark1'!T11</f>
        <v>6.0572773821434893</v>
      </c>
      <c r="R17" s="132">
        <f t="shared" si="5"/>
        <v>6.7326839021156992E-2</v>
      </c>
      <c r="S17" s="229">
        <f>+'Ark1'!W11</f>
        <v>40.011770937555177</v>
      </c>
      <c r="T17" s="37">
        <f t="shared" si="6"/>
        <v>0.42368575429372868</v>
      </c>
      <c r="U17" s="490"/>
      <c r="V17" s="17"/>
      <c r="W17" s="18"/>
      <c r="X17" s="8"/>
      <c r="Y17" s="101"/>
      <c r="Z17" s="89"/>
      <c r="AA17" s="101">
        <f>+'Ark1'!X11</f>
        <v>1.0052380672120536</v>
      </c>
      <c r="AB17" s="489">
        <f>+'Ark1'!Q11</f>
        <v>14594</v>
      </c>
      <c r="AC17" s="8"/>
      <c r="AD17" s="88">
        <f t="shared" si="0"/>
        <v>2.9106139509387421</v>
      </c>
      <c r="AE17" s="154"/>
      <c r="AF17" s="101">
        <f>+'Ark1'!AB11</f>
        <v>72.740829837367983</v>
      </c>
      <c r="AG17" s="102">
        <f t="shared" si="1"/>
        <v>9.7726665000000335</v>
      </c>
      <c r="AH17" s="17">
        <f t="shared" si="7"/>
        <v>97.423709413547911</v>
      </c>
      <c r="AI17" s="6"/>
      <c r="AQ17">
        <f t="shared" si="9"/>
        <v>45246</v>
      </c>
      <c r="AR17" s="11">
        <f t="shared" si="9"/>
        <v>265.30237590063166</v>
      </c>
      <c r="AS17" s="11">
        <f t="shared" si="10"/>
        <v>3.8760306764784112</v>
      </c>
      <c r="AT17" s="11">
        <f t="shared" si="11"/>
        <v>7.4512885116916401</v>
      </c>
      <c r="AU17" s="11">
        <f t="shared" si="12"/>
        <v>66.304203686513745</v>
      </c>
    </row>
    <row r="18" spans="1:47" ht="15" customHeight="1">
      <c r="A18" s="7">
        <f>+'Ark1'!C12</f>
        <v>2006</v>
      </c>
      <c r="B18" s="452">
        <f>+'Ark1'!R12</f>
        <v>42041</v>
      </c>
      <c r="C18" s="17">
        <f t="shared" si="2"/>
        <v>98.972397151433114</v>
      </c>
      <c r="D18" s="137"/>
      <c r="E18" s="493">
        <f t="shared" si="3"/>
        <v>-436.5</v>
      </c>
      <c r="F18" s="492"/>
      <c r="G18" s="345">
        <f>+'Ark1'!U12</f>
        <v>231.46056944411376</v>
      </c>
      <c r="H18" s="37">
        <f t="shared" si="4"/>
        <v>1.3936752059868809</v>
      </c>
      <c r="I18" s="6"/>
      <c r="J18" s="17"/>
      <c r="K18" s="6"/>
      <c r="L18" s="17"/>
      <c r="M18" s="420"/>
      <c r="N18" s="10">
        <f>+'Ark1'!S12</f>
        <v>2.8522632668109704</v>
      </c>
      <c r="O18" s="132">
        <f t="shared" si="4"/>
        <v>-6.1726492473355155E-2</v>
      </c>
      <c r="P18" s="126"/>
      <c r="Q18" s="9">
        <f>+'Ark1'!T12</f>
        <v>6.1667657762660246</v>
      </c>
      <c r="R18" s="132">
        <f t="shared" si="5"/>
        <v>0.1094883941225353</v>
      </c>
      <c r="S18" s="229">
        <f>+'Ark1'!W12</f>
        <v>42.151709045931341</v>
      </c>
      <c r="T18" s="37">
        <f t="shared" si="6"/>
        <v>2.1399381083761639</v>
      </c>
      <c r="U18" s="490"/>
      <c r="V18" s="17"/>
      <c r="W18" s="18"/>
      <c r="X18" s="8"/>
      <c r="Y18" s="101"/>
      <c r="Z18" s="89"/>
      <c r="AA18" s="101">
        <f>+'Ark1'!X12</f>
        <v>1.1750434100045195</v>
      </c>
      <c r="AB18" s="489">
        <f>+'Ark1'!Q12</f>
        <v>14080</v>
      </c>
      <c r="AC18" s="8"/>
      <c r="AD18" s="88">
        <f t="shared" si="0"/>
        <v>2.9858664772727272</v>
      </c>
      <c r="AE18" s="154"/>
      <c r="AF18" s="101">
        <f>+'Ark1'!AB12</f>
        <v>70.351304377713774</v>
      </c>
      <c r="AG18" s="102">
        <f t="shared" si="1"/>
        <v>9.730833799999985</v>
      </c>
      <c r="AH18" s="17">
        <f t="shared" si="7"/>
        <v>99.571941803191081</v>
      </c>
      <c r="AI18" s="6"/>
      <c r="AQ18">
        <f t="shared" si="9"/>
        <v>45246</v>
      </c>
      <c r="AR18" s="11">
        <f t="shared" si="9"/>
        <v>265.30237590063166</v>
      </c>
      <c r="AS18" s="11">
        <f t="shared" si="10"/>
        <v>3.8760306764784112</v>
      </c>
      <c r="AT18" s="11">
        <f t="shared" si="11"/>
        <v>7.4512885116916401</v>
      </c>
      <c r="AU18" s="11">
        <f t="shared" si="12"/>
        <v>66.304203686513745</v>
      </c>
    </row>
    <row r="19" spans="1:47" ht="15" customHeight="1">
      <c r="A19" s="7">
        <f>+'Ark1'!C13</f>
        <v>2007</v>
      </c>
      <c r="B19" s="452">
        <f>+'Ark1'!R13</f>
        <v>36536</v>
      </c>
      <c r="C19" s="17">
        <f t="shared" si="2"/>
        <v>86.905639732641944</v>
      </c>
      <c r="D19" s="137"/>
      <c r="E19" s="493">
        <f t="shared" si="3"/>
        <v>-5505</v>
      </c>
      <c r="F19" s="492"/>
      <c r="G19" s="345">
        <f>+'Ark1'!U13</f>
        <v>235.02177304576296</v>
      </c>
      <c r="H19" s="37">
        <f t="shared" si="4"/>
        <v>3.561203601649197</v>
      </c>
      <c r="I19" s="6"/>
      <c r="J19" s="17"/>
      <c r="K19" s="6"/>
      <c r="L19" s="17"/>
      <c r="M19" s="420"/>
      <c r="N19" s="10">
        <f>+'Ark1'!S13</f>
        <v>3.0577512590321878</v>
      </c>
      <c r="O19" s="132">
        <f t="shared" si="4"/>
        <v>0.20548799222121739</v>
      </c>
      <c r="P19" s="126"/>
      <c r="Q19" s="9">
        <f>+'Ark1'!T13</f>
        <v>6.4992610028465068</v>
      </c>
      <c r="R19" s="132">
        <f t="shared" si="5"/>
        <v>0.33249522658048214</v>
      </c>
      <c r="S19" s="229">
        <f>+'Ark1'!W13</f>
        <v>47.51477994306984</v>
      </c>
      <c r="T19" s="37">
        <f t="shared" si="6"/>
        <v>5.363070897138499</v>
      </c>
      <c r="U19" s="490"/>
      <c r="V19" s="17"/>
      <c r="W19" s="18"/>
      <c r="X19" s="8"/>
      <c r="Y19" s="101"/>
      <c r="Z19" s="89"/>
      <c r="AA19" s="101">
        <f>+'Ark1'!X13</f>
        <v>1.2617692139259911</v>
      </c>
      <c r="AB19" s="489">
        <f>+'Ark1'!Q13</f>
        <v>12710</v>
      </c>
      <c r="AC19" s="8"/>
      <c r="AD19" s="88">
        <f t="shared" si="0"/>
        <v>2.8745869394177812</v>
      </c>
      <c r="AE19" s="154"/>
      <c r="AF19" s="101">
        <f>+'Ark1'!AB13</f>
        <v>68.401897576651876</v>
      </c>
      <c r="AG19" s="102">
        <f t="shared" si="1"/>
        <v>8.5867554999999971</v>
      </c>
      <c r="AH19" s="17">
        <f t="shared" si="7"/>
        <v>88.242751612919449</v>
      </c>
      <c r="AI19" s="6"/>
      <c r="AQ19">
        <f t="shared" si="9"/>
        <v>45246</v>
      </c>
      <c r="AR19" s="11">
        <f t="shared" si="9"/>
        <v>265.30237590063166</v>
      </c>
      <c r="AS19" s="11">
        <f t="shared" si="10"/>
        <v>3.8760306764784112</v>
      </c>
      <c r="AT19" s="11">
        <f t="shared" si="11"/>
        <v>7.4512885116916401</v>
      </c>
      <c r="AU19" s="11">
        <f t="shared" si="12"/>
        <v>66.304203686513745</v>
      </c>
    </row>
    <row r="20" spans="1:47" ht="15" customHeight="1">
      <c r="A20" s="7">
        <f>+'Ark1'!C14</f>
        <v>2008</v>
      </c>
      <c r="B20" s="452">
        <f>+'Ark1'!R14</f>
        <v>37348</v>
      </c>
      <c r="C20" s="17">
        <f t="shared" si="2"/>
        <v>102.22246551346618</v>
      </c>
      <c r="D20" s="137"/>
      <c r="E20" s="493">
        <f t="shared" si="3"/>
        <v>812</v>
      </c>
      <c r="F20" s="492"/>
      <c r="G20" s="345">
        <f>+'Ark1'!U14</f>
        <v>236.23547445646443</v>
      </c>
      <c r="H20" s="37">
        <f t="shared" si="4"/>
        <v>1.213701410701475</v>
      </c>
      <c r="I20" s="6"/>
      <c r="J20" s="17"/>
      <c r="K20" s="6"/>
      <c r="L20" s="17"/>
      <c r="M20" s="420"/>
      <c r="N20" s="10">
        <f>+'Ark1'!S14</f>
        <v>3.0511941737174681</v>
      </c>
      <c r="O20" s="132">
        <f t="shared" si="4"/>
        <v>-6.5570853147196573E-3</v>
      </c>
      <c r="P20" s="126"/>
      <c r="Q20" s="9">
        <f>+'Ark1'!T14</f>
        <v>6.4931723251579756</v>
      </c>
      <c r="R20" s="132">
        <f t="shared" si="5"/>
        <v>-6.0886776885311633E-3</v>
      </c>
      <c r="S20" s="229">
        <f>+'Ark1'!W14</f>
        <v>47.989182821034611</v>
      </c>
      <c r="T20" s="37">
        <f t="shared" si="6"/>
        <v>0.47440287796477065</v>
      </c>
      <c r="U20" s="490"/>
      <c r="V20" s="17"/>
      <c r="W20" s="18"/>
      <c r="X20" s="8"/>
      <c r="Y20" s="101"/>
      <c r="Z20" s="89"/>
      <c r="AA20" s="101">
        <f>+'Ark1'!X14</f>
        <v>1.4592481525115131</v>
      </c>
      <c r="AB20" s="489">
        <f>+'Ark1'!Q14</f>
        <v>12138</v>
      </c>
      <c r="AC20" s="8"/>
      <c r="AD20" s="88">
        <f t="shared" si="0"/>
        <v>3.0769484264293951</v>
      </c>
      <c r="AE20" s="154"/>
      <c r="AF20" s="101">
        <f>+'Ark1'!AB14</f>
        <v>69.695964234968017</v>
      </c>
      <c r="AG20" s="102">
        <f t="shared" si="1"/>
        <v>8.8229225000000326</v>
      </c>
      <c r="AH20" s="17">
        <f t="shared" si="7"/>
        <v>102.7503636268674</v>
      </c>
      <c r="AI20" s="6"/>
      <c r="AQ20">
        <f t="shared" si="9"/>
        <v>45246</v>
      </c>
      <c r="AR20" s="11">
        <f t="shared" si="9"/>
        <v>265.30237590063166</v>
      </c>
      <c r="AS20" s="11">
        <f t="shared" si="10"/>
        <v>3.8760306764784112</v>
      </c>
      <c r="AT20" s="11">
        <f t="shared" si="11"/>
        <v>7.4512885116916401</v>
      </c>
      <c r="AU20" s="11">
        <f t="shared" si="12"/>
        <v>66.304203686513745</v>
      </c>
    </row>
    <row r="21" spans="1:47" ht="15" customHeight="1">
      <c r="A21" s="7">
        <f>+'Ark1'!C15</f>
        <v>2009</v>
      </c>
      <c r="B21" s="452">
        <f>+'Ark1'!R15</f>
        <v>33507</v>
      </c>
      <c r="C21" s="17">
        <f t="shared" si="2"/>
        <v>89.715647424226191</v>
      </c>
      <c r="D21" s="137"/>
      <c r="E21" s="493">
        <f t="shared" si="3"/>
        <v>-3841</v>
      </c>
      <c r="F21" s="492"/>
      <c r="G21" s="345">
        <f>+'Ark1'!U15</f>
        <v>239.01821112006624</v>
      </c>
      <c r="H21" s="37">
        <f t="shared" si="4"/>
        <v>2.7827366636018098</v>
      </c>
      <c r="I21" s="6"/>
      <c r="J21" s="17"/>
      <c r="K21" s="6"/>
      <c r="L21" s="17"/>
      <c r="M21" s="420"/>
      <c r="N21" s="10">
        <f>+'Ark1'!S15</f>
        <v>3.0972632584236139</v>
      </c>
      <c r="O21" s="132">
        <f t="shared" si="4"/>
        <v>4.6069084706145791E-2</v>
      </c>
      <c r="P21" s="126"/>
      <c r="Q21" s="9">
        <f>+'Ark1'!T15</f>
        <v>6.5513474796311248</v>
      </c>
      <c r="R21" s="132">
        <f t="shared" si="5"/>
        <v>5.8175154473149249E-2</v>
      </c>
      <c r="S21" s="229">
        <f>+'Ark1'!W15</f>
        <v>49.127048079505776</v>
      </c>
      <c r="T21" s="37">
        <f t="shared" si="6"/>
        <v>1.1378652584711659</v>
      </c>
      <c r="U21" s="490"/>
      <c r="V21" s="17"/>
      <c r="W21" s="18"/>
      <c r="X21" s="8"/>
      <c r="Y21" s="101"/>
      <c r="Z21" s="89"/>
      <c r="AA21" s="101">
        <f>+'Ark1'!X15</f>
        <v>1.6086190945175645</v>
      </c>
      <c r="AB21" s="489">
        <f>+'Ark1'!Q15</f>
        <v>11015</v>
      </c>
      <c r="AC21" s="8"/>
      <c r="AD21" s="88">
        <f t="shared" si="0"/>
        <v>3.0419428052655468</v>
      </c>
      <c r="AE21" s="154"/>
      <c r="AF21" s="101">
        <f>+'Ark1'!AB15</f>
        <v>70.390797932390925</v>
      </c>
      <c r="AG21" s="102">
        <f t="shared" si="1"/>
        <v>8.0087832000000603</v>
      </c>
      <c r="AH21" s="17">
        <f t="shared" si="7"/>
        <v>90.772453231908486</v>
      </c>
      <c r="AI21" s="6"/>
      <c r="AQ21">
        <f t="shared" si="9"/>
        <v>45246</v>
      </c>
      <c r="AR21" s="11">
        <f t="shared" si="9"/>
        <v>265.30237590063166</v>
      </c>
      <c r="AS21" s="11">
        <f t="shared" si="10"/>
        <v>3.8760306764784112</v>
      </c>
      <c r="AT21" s="11">
        <f t="shared" si="11"/>
        <v>7.4512885116916401</v>
      </c>
      <c r="AU21" s="11">
        <f t="shared" si="12"/>
        <v>66.304203686513745</v>
      </c>
    </row>
    <row r="22" spans="1:47" ht="15" customHeight="1">
      <c r="A22" s="7">
        <f>+'Ark1'!C16</f>
        <v>2010</v>
      </c>
      <c r="B22" s="452">
        <f>+'Ark1'!R16</f>
        <v>32552</v>
      </c>
      <c r="C22" s="17">
        <f t="shared" si="2"/>
        <v>97.149849285223979</v>
      </c>
      <c r="D22" s="137"/>
      <c r="E22" s="493">
        <f t="shared" si="3"/>
        <v>-955</v>
      </c>
      <c r="F22" s="492"/>
      <c r="G22" s="345">
        <f>+'Ark1'!U16</f>
        <v>241.09489923814203</v>
      </c>
      <c r="H22" s="37">
        <f t="shared" si="4"/>
        <v>2.0766881180757935</v>
      </c>
      <c r="I22" s="6"/>
      <c r="J22" s="17"/>
      <c r="K22" s="6"/>
      <c r="L22" s="17"/>
      <c r="M22" s="420"/>
      <c r="N22" s="10">
        <f>+'Ark1'!S16</f>
        <v>3.2170987957729178</v>
      </c>
      <c r="O22" s="132">
        <f t="shared" si="4"/>
        <v>0.11983553734930386</v>
      </c>
      <c r="P22" s="126"/>
      <c r="Q22" s="9">
        <f>+'Ark1'!T16</f>
        <v>6.6998341115753277</v>
      </c>
      <c r="R22" s="132">
        <f t="shared" si="5"/>
        <v>0.14848663194420286</v>
      </c>
      <c r="S22" s="229">
        <f>+'Ark1'!W16</f>
        <v>51.760260506266889</v>
      </c>
      <c r="T22" s="37">
        <f t="shared" si="6"/>
        <v>2.6332124267611121</v>
      </c>
      <c r="U22" s="490"/>
      <c r="V22" s="17"/>
      <c r="W22" s="18"/>
      <c r="X22" s="8"/>
      <c r="Y22" s="101"/>
      <c r="Z22" s="89"/>
      <c r="AA22" s="101">
        <f>+'Ark1'!X16</f>
        <v>2.002949127549766</v>
      </c>
      <c r="AB22" s="489">
        <f>+'Ark1'!Q16</f>
        <v>10731</v>
      </c>
      <c r="AC22" s="8"/>
      <c r="AD22" s="88">
        <f t="shared" si="0"/>
        <v>3.0334544776814836</v>
      </c>
      <c r="AE22" s="154"/>
      <c r="AF22" s="101">
        <f>+'Ark1'!AB16</f>
        <v>71.171387107089757</v>
      </c>
      <c r="AG22" s="102">
        <f t="shared" si="1"/>
        <v>7.8481211599999989</v>
      </c>
      <c r="AH22" s="17">
        <f t="shared" si="7"/>
        <v>97.993926967581544</v>
      </c>
      <c r="AI22" s="6"/>
      <c r="AQ22">
        <f t="shared" si="9"/>
        <v>45246</v>
      </c>
      <c r="AR22" s="11">
        <f t="shared" si="9"/>
        <v>265.30237590063166</v>
      </c>
      <c r="AS22" s="11">
        <f t="shared" si="10"/>
        <v>3.8760306764784112</v>
      </c>
      <c r="AT22" s="11">
        <f t="shared" si="11"/>
        <v>7.4512885116916401</v>
      </c>
      <c r="AU22" s="11">
        <f t="shared" si="12"/>
        <v>66.304203686513745</v>
      </c>
    </row>
    <row r="23" spans="1:47" ht="15" customHeight="1">
      <c r="A23" s="7">
        <f>+'Ark1'!C17</f>
        <v>2011</v>
      </c>
      <c r="B23" s="452">
        <f>+'Ark1'!R17</f>
        <v>48598</v>
      </c>
      <c r="C23" s="17">
        <f t="shared" si="2"/>
        <v>149.29343819120177</v>
      </c>
      <c r="D23" s="137"/>
      <c r="E23" s="493">
        <f t="shared" si="3"/>
        <v>16046</v>
      </c>
      <c r="F23" s="492"/>
      <c r="G23" s="345">
        <f>+'Ark1'!U17</f>
        <v>245.37019013128057</v>
      </c>
      <c r="H23" s="37">
        <f t="shared" si="4"/>
        <v>4.2752908931385321</v>
      </c>
      <c r="I23" s="6"/>
      <c r="J23" s="17"/>
      <c r="K23" s="6"/>
      <c r="L23" s="17"/>
      <c r="M23" s="420"/>
      <c r="N23" s="10">
        <f>+'Ark1'!S17</f>
        <v>3.3195810527182195</v>
      </c>
      <c r="O23" s="132">
        <f t="shared" si="4"/>
        <v>0.10248225694530166</v>
      </c>
      <c r="P23" s="126"/>
      <c r="Q23" s="9">
        <f>+'Ark1'!T17</f>
        <v>6.6958928350960942</v>
      </c>
      <c r="R23" s="132">
        <f t="shared" si="5"/>
        <v>-3.9412764792334798E-3</v>
      </c>
      <c r="S23" s="229">
        <f>+'Ark1'!W17</f>
        <v>51.337503600971239</v>
      </c>
      <c r="T23" s="37">
        <f t="shared" si="6"/>
        <v>-0.42275690529564969</v>
      </c>
      <c r="U23" s="490">
        <f>+'Ark1'!AG17</f>
        <v>1077.6445157125304</v>
      </c>
      <c r="V23" s="17"/>
      <c r="W23" s="102">
        <f>+'Ark1'!AH17</f>
        <v>99.678999135766901</v>
      </c>
      <c r="X23" s="8"/>
      <c r="Y23" s="101">
        <f>+'Ark1'!AI17</f>
        <v>17.445162352360175</v>
      </c>
      <c r="Z23" s="89">
        <f t="shared" ref="Z23:Z36" si="13">1000*G23/U23</f>
        <v>227.69121593779343</v>
      </c>
      <c r="AA23" s="101">
        <f>+'Ark1'!X17</f>
        <v>2.2840446108893366</v>
      </c>
      <c r="AB23" s="489">
        <f>+'Ark1'!Q17</f>
        <v>11846</v>
      </c>
      <c r="AC23" s="8"/>
      <c r="AD23" s="88">
        <f t="shared" si="0"/>
        <v>4.1024818504136418</v>
      </c>
      <c r="AE23" s="154"/>
      <c r="AF23" s="101">
        <f>+'Ark1'!AB17</f>
        <v>69.004096202891844</v>
      </c>
      <c r="AG23" s="102">
        <f t="shared" si="1"/>
        <v>11.924500499999972</v>
      </c>
      <c r="AH23" s="17">
        <f t="shared" si="7"/>
        <v>151.94083089308441</v>
      </c>
      <c r="AI23" s="6"/>
      <c r="AQ23">
        <f t="shared" si="9"/>
        <v>45246</v>
      </c>
      <c r="AR23" s="11">
        <f t="shared" si="9"/>
        <v>265.30237590063166</v>
      </c>
      <c r="AS23" s="11">
        <f t="shared" si="10"/>
        <v>3.8760306764784112</v>
      </c>
      <c r="AT23" s="11">
        <f t="shared" si="11"/>
        <v>7.4512885116916401</v>
      </c>
      <c r="AU23" s="11">
        <f t="shared" si="12"/>
        <v>66.304203686513745</v>
      </c>
    </row>
    <row r="24" spans="1:47" ht="15" customHeight="1">
      <c r="A24" s="7">
        <f>+'Ark1'!C18</f>
        <v>2012</v>
      </c>
      <c r="B24" s="452">
        <f>+'Ark1'!R18</f>
        <v>52753</v>
      </c>
      <c r="C24" s="17">
        <f t="shared" si="2"/>
        <v>108.54973455697765</v>
      </c>
      <c r="D24" s="137"/>
      <c r="E24" s="493">
        <f t="shared" si="3"/>
        <v>4155</v>
      </c>
      <c r="F24" s="492"/>
      <c r="G24" s="345">
        <f>+'Ark1'!U18</f>
        <v>248.72648001061404</v>
      </c>
      <c r="H24" s="37">
        <f t="shared" si="4"/>
        <v>3.3562898793334739</v>
      </c>
      <c r="I24" s="6"/>
      <c r="J24" s="17"/>
      <c r="K24" s="6"/>
      <c r="L24" s="17"/>
      <c r="M24" s="420"/>
      <c r="N24" s="10">
        <f>+'Ark1'!S18</f>
        <v>3.476124580592574</v>
      </c>
      <c r="O24" s="132">
        <f t="shared" si="4"/>
        <v>0.15654352787435455</v>
      </c>
      <c r="P24" s="126"/>
      <c r="Q24" s="9">
        <f>+'Ark1'!T18</f>
        <v>6.8665857865903357</v>
      </c>
      <c r="R24" s="132">
        <f t="shared" si="5"/>
        <v>0.17069295149424146</v>
      </c>
      <c r="S24" s="229">
        <f>+'Ark1'!W18</f>
        <v>55.107766382954509</v>
      </c>
      <c r="T24" s="37">
        <f t="shared" si="6"/>
        <v>3.7702627819832699</v>
      </c>
      <c r="U24" s="490">
        <f>+'Ark1'!AG18</f>
        <v>1090.9802640480937</v>
      </c>
      <c r="V24" s="17">
        <f t="shared" ref="V24:V27" si="14">+U24-U23</f>
        <v>13.335748335563267</v>
      </c>
      <c r="W24" s="102">
        <f>+'Ark1'!AH18</f>
        <v>100</v>
      </c>
      <c r="X24" s="8"/>
      <c r="Y24" s="101">
        <f>+'Ark1'!AI18</f>
        <v>18.33260667639755</v>
      </c>
      <c r="Z24" s="89">
        <f t="shared" si="13"/>
        <v>227.984399174841</v>
      </c>
      <c r="AA24" s="101">
        <f>+'Ark1'!X18</f>
        <v>2.4282979167061578</v>
      </c>
      <c r="AB24" s="489">
        <f>+'Ark1'!Q18</f>
        <v>15111</v>
      </c>
      <c r="AC24" s="8"/>
      <c r="AD24" s="88">
        <f t="shared" si="0"/>
        <v>3.4910330223016346</v>
      </c>
      <c r="AE24" s="154"/>
      <c r="AF24" s="101">
        <f>+'Ark1'!AB18</f>
        <v>65.527515273158699</v>
      </c>
      <c r="AG24" s="102">
        <f t="shared" si="1"/>
        <v>13.121067999999921</v>
      </c>
      <c r="AH24" s="17">
        <f t="shared" si="7"/>
        <v>110.03452932892201</v>
      </c>
      <c r="AI24" s="6"/>
      <c r="AQ24">
        <f t="shared" si="9"/>
        <v>45246</v>
      </c>
      <c r="AR24" s="11">
        <f t="shared" si="9"/>
        <v>265.30237590063166</v>
      </c>
      <c r="AS24" s="11">
        <f t="shared" si="10"/>
        <v>3.8760306764784112</v>
      </c>
      <c r="AT24" s="11">
        <f t="shared" si="11"/>
        <v>7.4512885116916401</v>
      </c>
      <c r="AU24" s="11">
        <f t="shared" si="12"/>
        <v>66.304203686513745</v>
      </c>
    </row>
    <row r="25" spans="1:47" ht="15" customHeight="1">
      <c r="A25" s="7">
        <f>+'Ark1'!C19</f>
        <v>2013</v>
      </c>
      <c r="B25" s="452">
        <f>+'Ark1'!R19</f>
        <v>58448</v>
      </c>
      <c r="C25" s="17">
        <f t="shared" si="2"/>
        <v>110.79559456334236</v>
      </c>
      <c r="D25" s="137"/>
      <c r="E25" s="493">
        <f t="shared" si="3"/>
        <v>5695</v>
      </c>
      <c r="F25" s="492"/>
      <c r="G25" s="345">
        <f>+'Ark1'!U19</f>
        <v>252.426705789761</v>
      </c>
      <c r="H25" s="37">
        <f t="shared" si="4"/>
        <v>3.7002257791469617</v>
      </c>
      <c r="I25" s="6"/>
      <c r="J25" s="17"/>
      <c r="K25" s="6"/>
      <c r="L25" s="17"/>
      <c r="M25" s="420"/>
      <c r="N25" s="10">
        <f>+'Ark1'!S19</f>
        <v>3.5404290993703809</v>
      </c>
      <c r="O25" s="132">
        <f t="shared" si="4"/>
        <v>6.4304518777806852E-2</v>
      </c>
      <c r="P25" s="126"/>
      <c r="Q25" s="9">
        <f>+'Ark1'!T19</f>
        <v>7.2516253764029566</v>
      </c>
      <c r="R25" s="132">
        <f t="shared" si="5"/>
        <v>0.38503958981262087</v>
      </c>
      <c r="S25" s="229">
        <f>+'Ark1'!W19</f>
        <v>61.461470024637293</v>
      </c>
      <c r="T25" s="37">
        <f t="shared" si="6"/>
        <v>6.3537036416827846</v>
      </c>
      <c r="U25" s="490">
        <f>+'Ark1'!AG19</f>
        <v>1097.1495933552519</v>
      </c>
      <c r="V25" s="17">
        <f t="shared" si="14"/>
        <v>6.1693293071582502</v>
      </c>
      <c r="W25" s="102">
        <f>+'Ark1'!AH19</f>
        <v>99.722830550232672</v>
      </c>
      <c r="X25" s="8"/>
      <c r="Y25" s="101">
        <f>+'Ark1'!AI19</f>
        <v>17.485628250752811</v>
      </c>
      <c r="Z25" s="89">
        <f t="shared" si="13"/>
        <v>230.07501193871056</v>
      </c>
      <c r="AA25" s="101">
        <f>+'Ark1'!X19</f>
        <v>2.9598959759102113</v>
      </c>
      <c r="AB25" s="489">
        <f>+'Ark1'!Q19</f>
        <v>11531</v>
      </c>
      <c r="AC25" s="8"/>
      <c r="AD25" s="88">
        <f t="shared" si="0"/>
        <v>5.068771138669673</v>
      </c>
      <c r="AE25" s="154"/>
      <c r="AF25" s="101">
        <f>+'Ark1'!AB19</f>
        <v>66.31858387380845</v>
      </c>
      <c r="AG25" s="102">
        <f t="shared" si="1"/>
        <v>14.753836099999951</v>
      </c>
      <c r="AH25" s="17">
        <f t="shared" si="7"/>
        <v>112.44386584994483</v>
      </c>
      <c r="AI25" s="6"/>
      <c r="AQ25">
        <f t="shared" si="9"/>
        <v>45246</v>
      </c>
      <c r="AR25" s="11">
        <f t="shared" si="9"/>
        <v>265.30237590063166</v>
      </c>
      <c r="AS25" s="11">
        <f t="shared" si="10"/>
        <v>3.8760306764784112</v>
      </c>
      <c r="AT25" s="11">
        <f t="shared" si="11"/>
        <v>7.4512885116916401</v>
      </c>
      <c r="AU25" s="11">
        <f t="shared" si="12"/>
        <v>66.304203686513745</v>
      </c>
    </row>
    <row r="26" spans="1:47" ht="15" customHeight="1">
      <c r="A26" s="7">
        <f>+'Ark1'!C20</f>
        <v>2014</v>
      </c>
      <c r="B26" s="452">
        <f>+'Ark1'!R20</f>
        <v>52097.5</v>
      </c>
      <c r="C26" s="17">
        <f t="shared" si="2"/>
        <v>89.134786476868328</v>
      </c>
      <c r="D26" s="137"/>
      <c r="E26" s="493">
        <f t="shared" si="3"/>
        <v>-6350.5</v>
      </c>
      <c r="F26" s="492"/>
      <c r="G26" s="345">
        <f>+'Ark1'!U20</f>
        <v>252.14077297375124</v>
      </c>
      <c r="H26" s="37">
        <f t="shared" si="4"/>
        <v>-0.28593281600976184</v>
      </c>
      <c r="I26" s="6"/>
      <c r="J26" s="17"/>
      <c r="K26" s="6"/>
      <c r="L26" s="17"/>
      <c r="M26" s="420"/>
      <c r="N26" s="10">
        <f>+'Ark1'!S20</f>
        <v>3.5472335524737262</v>
      </c>
      <c r="O26" s="132">
        <f t="shared" si="4"/>
        <v>6.8044531033453204E-3</v>
      </c>
      <c r="P26" s="126"/>
      <c r="Q26" s="9">
        <f>+'Ark1'!T20</f>
        <v>7.0183598061327324</v>
      </c>
      <c r="R26" s="132">
        <f t="shared" si="5"/>
        <v>-0.23326557027022421</v>
      </c>
      <c r="S26" s="229">
        <f>+'Ark1'!W20</f>
        <v>58.13330774029464</v>
      </c>
      <c r="T26" s="37">
        <f t="shared" si="6"/>
        <v>-3.3281622843426533</v>
      </c>
      <c r="U26" s="490">
        <f>+'Ark1'!AG20</f>
        <v>1090.6606522307297</v>
      </c>
      <c r="V26" s="17">
        <f t="shared" si="14"/>
        <v>-6.4889411245221709</v>
      </c>
      <c r="W26" s="102">
        <f>+'Ark1'!AH20</f>
        <v>99.756226306444617</v>
      </c>
      <c r="X26" s="8"/>
      <c r="Y26" s="101">
        <f>+'Ark1'!AI20</f>
        <v>16.075627429339221</v>
      </c>
      <c r="Z26" s="89">
        <f t="shared" si="13"/>
        <v>231.18169016003958</v>
      </c>
      <c r="AA26" s="101">
        <f>+'Ark1'!X20</f>
        <v>2.8312299054657126</v>
      </c>
      <c r="AB26" s="489">
        <f>+'Ark1'!Q20</f>
        <v>10888</v>
      </c>
      <c r="AC26" s="8"/>
      <c r="AD26" s="88">
        <f t="shared" si="0"/>
        <v>4.7848548861131519</v>
      </c>
      <c r="AE26" s="154"/>
      <c r="AF26" s="101">
        <f>+'Ark1'!AB20</f>
        <v>66.710390047810407</v>
      </c>
      <c r="AG26" s="102">
        <f t="shared" si="1"/>
        <v>13.135903920000006</v>
      </c>
      <c r="AH26" s="17">
        <f t="shared" si="7"/>
        <v>89.03382029572667</v>
      </c>
      <c r="AI26" s="6"/>
      <c r="AQ26">
        <f t="shared" si="9"/>
        <v>45246</v>
      </c>
      <c r="AR26" s="11">
        <f t="shared" si="9"/>
        <v>265.30237590063166</v>
      </c>
      <c r="AS26" s="11">
        <f t="shared" si="10"/>
        <v>3.8760306764784112</v>
      </c>
      <c r="AT26" s="11">
        <f t="shared" si="11"/>
        <v>7.4512885116916401</v>
      </c>
      <c r="AU26" s="11">
        <f t="shared" si="12"/>
        <v>66.304203686513745</v>
      </c>
    </row>
    <row r="27" spans="1:47" ht="15" customHeight="1">
      <c r="A27" s="7">
        <f>+'Ark1'!C21</f>
        <v>2015</v>
      </c>
      <c r="B27" s="452">
        <f>+'Ark1'!R21</f>
        <v>52978.9</v>
      </c>
      <c r="C27" s="37">
        <f>100*B27/B26</f>
        <v>101.6918278228322</v>
      </c>
      <c r="D27" s="137"/>
      <c r="E27" s="493">
        <f>+B27-B26</f>
        <v>881.40000000000146</v>
      </c>
      <c r="F27" s="492"/>
      <c r="G27" s="345">
        <f>+'Ark1'!U21</f>
        <v>257.08905998425843</v>
      </c>
      <c r="H27" s="37">
        <f>+G27-G26</f>
        <v>4.9482870105071868</v>
      </c>
      <c r="I27" s="6"/>
      <c r="J27" s="17"/>
      <c r="K27" s="6"/>
      <c r="L27" s="17"/>
      <c r="M27" s="420"/>
      <c r="N27" s="10">
        <f>+'Ark1'!S21</f>
        <v>3.6243353486010466</v>
      </c>
      <c r="O27" s="132">
        <f>+N27-N26</f>
        <v>7.7101796127320377E-2</v>
      </c>
      <c r="P27" s="126"/>
      <c r="Q27" s="9">
        <f>+'Ark1'!T21</f>
        <v>7.2822765289577518</v>
      </c>
      <c r="R27" s="132">
        <f t="shared" si="5"/>
        <v>0.26391672282501943</v>
      </c>
      <c r="S27" s="229">
        <f>+'Ark1'!W21</f>
        <v>62.324812330946862</v>
      </c>
      <c r="T27" s="37">
        <f t="shared" si="6"/>
        <v>4.1915045906522224</v>
      </c>
      <c r="U27" s="490">
        <f>+'Ark1'!AG21</f>
        <v>1087.0428637253992</v>
      </c>
      <c r="V27" s="17">
        <f t="shared" si="14"/>
        <v>-3.617788505330509</v>
      </c>
      <c r="W27" s="102">
        <f>+'Ark1'!AH21</f>
        <v>99.815020696918978</v>
      </c>
      <c r="X27" s="8"/>
      <c r="Y27" s="101">
        <f>+'Ark1'!AI21</f>
        <v>14.883283722387596</v>
      </c>
      <c r="Z27" s="89">
        <f t="shared" si="13"/>
        <v>236.50314864603388</v>
      </c>
      <c r="AA27" s="101">
        <f>+'Ark1'!X21</f>
        <v>3.4900686877228488</v>
      </c>
      <c r="AB27" s="489">
        <f>+'Ark1'!Q21</f>
        <v>10477</v>
      </c>
      <c r="AC27" s="8"/>
      <c r="AD27" s="88">
        <f t="shared" si="0"/>
        <v>5.0566860742578985</v>
      </c>
      <c r="AE27" s="154"/>
      <c r="AF27" s="101">
        <f>+'Ark1'!AB21</f>
        <v>68.55724184907055</v>
      </c>
      <c r="AG27" s="102">
        <f t="shared" si="1"/>
        <v>13.620295600000029</v>
      </c>
      <c r="AH27" s="17">
        <f>100*AG27/AG26</f>
        <v>103.68753976087261</v>
      </c>
      <c r="AI27" s="6"/>
      <c r="AQ27">
        <f t="shared" si="9"/>
        <v>45246</v>
      </c>
      <c r="AR27" s="11">
        <f t="shared" si="9"/>
        <v>265.30237590063166</v>
      </c>
      <c r="AS27" s="11">
        <f t="shared" si="10"/>
        <v>3.8760306764784112</v>
      </c>
      <c r="AT27" s="11">
        <f t="shared" si="11"/>
        <v>7.4512885116916401</v>
      </c>
      <c r="AU27" s="11">
        <f t="shared" si="12"/>
        <v>66.304203686513745</v>
      </c>
    </row>
    <row r="28" spans="1:47" ht="15" customHeight="1">
      <c r="A28" s="7">
        <f>+'Ark1'!C22</f>
        <v>2016</v>
      </c>
      <c r="B28" s="452">
        <f>+'Ark1'!R22</f>
        <v>54358.5</v>
      </c>
      <c r="C28" s="37">
        <f t="shared" ref="C28:C29" si="15">100*B28/B27</f>
        <v>102.60405557684285</v>
      </c>
      <c r="D28" s="137"/>
      <c r="E28" s="493">
        <f t="shared" ref="E28:E29" si="16">+B28-B27</f>
        <v>1379.5999999999985</v>
      </c>
      <c r="F28" s="492"/>
      <c r="G28" s="345">
        <f>+'Ark1'!U22</f>
        <v>259.18947910630158</v>
      </c>
      <c r="H28" s="37">
        <f t="shared" ref="H28:H29" si="17">+G28-G27</f>
        <v>2.1004191220431494</v>
      </c>
      <c r="I28" s="6"/>
      <c r="J28" s="17"/>
      <c r="K28" s="6"/>
      <c r="L28" s="17"/>
      <c r="M28" s="420"/>
      <c r="N28" s="10">
        <f>+'Ark1'!S22</f>
        <v>3.6110635871114911</v>
      </c>
      <c r="O28" s="132">
        <f t="shared" ref="O28:O29" si="18">+N28-N27</f>
        <v>-1.3271761489555445E-2</v>
      </c>
      <c r="P28" s="126"/>
      <c r="Q28" s="9">
        <f>+'Ark1'!T22</f>
        <v>7.2912975891534897</v>
      </c>
      <c r="R28" s="132">
        <f t="shared" ref="R28:R29" si="19">+Q28-Q27</f>
        <v>9.0210601957378955E-3</v>
      </c>
      <c r="S28" s="229">
        <f>+'Ark1'!W22</f>
        <v>62.212901386167758</v>
      </c>
      <c r="T28" s="37">
        <f t="shared" ref="T28:T29" si="20">+S28-S27</f>
        <v>-0.11191094477910468</v>
      </c>
      <c r="U28" s="490">
        <f>+'Ark1'!AG22</f>
        <v>1084.1933640026184</v>
      </c>
      <c r="V28" s="17">
        <f t="shared" ref="V28:V29" si="21">+U28-U27</f>
        <v>-2.8494997227808199</v>
      </c>
      <c r="W28" s="102">
        <f>+'Ark1'!AH22</f>
        <v>0</v>
      </c>
      <c r="X28" s="8"/>
      <c r="Y28" s="101">
        <f>+'Ark1'!AI22</f>
        <v>15.151264291693114</v>
      </c>
      <c r="Z28" s="89">
        <f t="shared" si="13"/>
        <v>239.06204161721436</v>
      </c>
      <c r="AA28" s="101">
        <f>+'Ark1'!X22</f>
        <v>4.1042339284564502</v>
      </c>
      <c r="AB28" s="489">
        <f>+'Ark1'!Q22</f>
        <v>10340</v>
      </c>
      <c r="AC28" s="8"/>
      <c r="AD28" s="88">
        <f t="shared" si="0"/>
        <v>5.2571083172147004</v>
      </c>
      <c r="AE28" s="154"/>
      <c r="AF28" s="101">
        <f>+'Ark1'!AB22</f>
        <v>69.867636334357016</v>
      </c>
      <c r="AG28" s="102">
        <f t="shared" si="1"/>
        <v>14.089151299999894</v>
      </c>
      <c r="AH28" s="17">
        <f t="shared" ref="AH28:AH29" si="22">100*AG28/AG27</f>
        <v>103.44233131034149</v>
      </c>
      <c r="AI28" s="6"/>
      <c r="AQ28">
        <f t="shared" si="9"/>
        <v>45246</v>
      </c>
      <c r="AR28" s="11">
        <f t="shared" si="9"/>
        <v>265.30237590063166</v>
      </c>
      <c r="AS28" s="11">
        <f t="shared" si="10"/>
        <v>3.8760306764784112</v>
      </c>
      <c r="AT28" s="11">
        <f t="shared" si="11"/>
        <v>7.4512885116916401</v>
      </c>
      <c r="AU28" s="11">
        <f t="shared" si="12"/>
        <v>66.304203686513745</v>
      </c>
    </row>
    <row r="29" spans="1:47" ht="15" customHeight="1">
      <c r="A29" s="7">
        <f>+'Ark1'!C23</f>
        <v>2017</v>
      </c>
      <c r="B29" s="452">
        <f>+'Ark1'!R23</f>
        <v>55782</v>
      </c>
      <c r="C29" s="37">
        <f t="shared" si="15"/>
        <v>102.61872568227601</v>
      </c>
      <c r="D29" s="137"/>
      <c r="E29" s="493">
        <f t="shared" si="16"/>
        <v>1423.5</v>
      </c>
      <c r="F29" s="492"/>
      <c r="G29" s="345">
        <f>+'Ark1'!U23</f>
        <v>258.28010290057955</v>
      </c>
      <c r="H29" s="37">
        <f t="shared" si="17"/>
        <v>-0.90937620572202604</v>
      </c>
      <c r="I29" s="6"/>
      <c r="J29" s="17"/>
      <c r="K29" s="6"/>
      <c r="L29" s="17"/>
      <c r="M29" s="420"/>
      <c r="N29" s="10">
        <f>+'Ark1'!S23</f>
        <v>3.6139614929547177</v>
      </c>
      <c r="O29" s="132">
        <f t="shared" si="18"/>
        <v>2.8979058432265781E-3</v>
      </c>
      <c r="P29" s="126"/>
      <c r="Q29" s="9">
        <f>+'Ark1'!T23</f>
        <v>7.2116274066903312</v>
      </c>
      <c r="R29" s="132">
        <f t="shared" si="19"/>
        <v>-7.967018246315849E-2</v>
      </c>
      <c r="S29" s="229">
        <f>+'Ark1'!W23</f>
        <v>61.04836685669212</v>
      </c>
      <c r="T29" s="37">
        <f t="shared" si="20"/>
        <v>-1.1645345294756382</v>
      </c>
      <c r="U29" s="490">
        <f>+'Ark1'!AG23</f>
        <v>1087.8680689023399</v>
      </c>
      <c r="V29" s="17">
        <f t="shared" si="21"/>
        <v>3.6747048997215188</v>
      </c>
      <c r="W29" s="102">
        <f>+'Ark1'!AH23</f>
        <v>99.851206482377819</v>
      </c>
      <c r="X29" s="8"/>
      <c r="Y29" s="101">
        <f>+'Ark1'!AI23</f>
        <v>17.564805851349899</v>
      </c>
      <c r="Z29" s="89">
        <f t="shared" si="13"/>
        <v>237.41858988579787</v>
      </c>
      <c r="AA29" s="101">
        <f>+'Ark1'!X23</f>
        <v>4.2522677566240006</v>
      </c>
      <c r="AB29" s="489">
        <f>+'Ark1'!Q23</f>
        <v>10405</v>
      </c>
      <c r="AC29" s="8"/>
      <c r="AD29" s="88">
        <f t="shared" si="0"/>
        <v>5.3610764055742433</v>
      </c>
      <c r="AE29" s="154"/>
      <c r="AF29" s="101">
        <f>+'Ark1'!AB23</f>
        <v>68.480492748782737</v>
      </c>
      <c r="AG29" s="102">
        <f t="shared" si="1"/>
        <v>14.407380700000127</v>
      </c>
      <c r="AH29" s="17">
        <f t="shared" si="22"/>
        <v>102.25868395635892</v>
      </c>
      <c r="AI29" s="6"/>
      <c r="AQ29">
        <f t="shared" si="9"/>
        <v>45246</v>
      </c>
      <c r="AR29" s="11">
        <f t="shared" si="9"/>
        <v>265.30237590063166</v>
      </c>
      <c r="AS29" s="11">
        <f t="shared" si="10"/>
        <v>3.8760306764784112</v>
      </c>
      <c r="AT29" s="11">
        <f t="shared" si="11"/>
        <v>7.4512885116916401</v>
      </c>
      <c r="AU29" s="11">
        <f t="shared" si="12"/>
        <v>66.304203686513745</v>
      </c>
    </row>
    <row r="30" spans="1:47" ht="15" customHeight="1">
      <c r="A30" s="7">
        <f>+'Ark1'!C24</f>
        <v>2018</v>
      </c>
      <c r="B30" s="452">
        <f>+'Ark1'!R24</f>
        <v>56709</v>
      </c>
      <c r="C30" s="37">
        <f t="shared" ref="C30" si="23">100*B30/B29</f>
        <v>101.66182639561148</v>
      </c>
      <c r="D30" s="137"/>
      <c r="E30" s="493">
        <f t="shared" ref="E30" si="24">+B30-B29</f>
        <v>927</v>
      </c>
      <c r="F30" s="492"/>
      <c r="G30" s="345">
        <f>+'Ark1'!U24</f>
        <v>257.49999982366103</v>
      </c>
      <c r="H30" s="37">
        <f t="shared" ref="H30" si="25">+G30-G29</f>
        <v>-0.78010307691852177</v>
      </c>
      <c r="I30" s="6"/>
      <c r="J30" s="425">
        <f>+'Ark1'!AR24</f>
        <v>210.73228264634565</v>
      </c>
      <c r="K30" s="6"/>
      <c r="L30" s="133">
        <f>+'Ark1'!AS24</f>
        <v>27.727135921670634</v>
      </c>
      <c r="M30" s="420"/>
      <c r="N30" s="10">
        <f>+'Ark1'!S24</f>
        <v>3.6177502689167502</v>
      </c>
      <c r="O30" s="132">
        <f t="shared" ref="O30" si="26">+N30-N29</f>
        <v>3.7887759620325312E-3</v>
      </c>
      <c r="P30" s="126"/>
      <c r="Q30" s="9">
        <f>+'Ark1'!T24</f>
        <v>7.104322065280642</v>
      </c>
      <c r="R30" s="132">
        <f t="shared" ref="R30" si="27">+Q30-Q29</f>
        <v>-0.10730534140968917</v>
      </c>
      <c r="S30" s="229">
        <f>+'Ark1'!W24</f>
        <v>59.212823361371186</v>
      </c>
      <c r="T30" s="37">
        <f t="shared" ref="T30" si="28">+S30-S29</f>
        <v>-1.835543495320934</v>
      </c>
      <c r="U30" s="490">
        <f>+'Ark1'!AG24</f>
        <v>1082.7155979508923</v>
      </c>
      <c r="V30" s="17">
        <f t="shared" ref="V30" si="29">+U30-U29</f>
        <v>-5.1524709514476399</v>
      </c>
      <c r="W30" s="102">
        <f>+'Ark1'!AH24</f>
        <v>99.823661147260566</v>
      </c>
      <c r="X30" s="8"/>
      <c r="Y30" s="101">
        <f>+'Ark1'!AI24</f>
        <v>22.183427674619551</v>
      </c>
      <c r="Z30" s="89">
        <f t="shared" si="13"/>
        <v>237.82792111889407</v>
      </c>
      <c r="AA30" s="101">
        <f>+'Ark1'!X24</f>
        <v>4.3185385035884956</v>
      </c>
      <c r="AB30" s="489">
        <f>+'Ark1'!Q24</f>
        <v>10413</v>
      </c>
      <c r="AC30" s="8"/>
      <c r="AD30" s="88">
        <f t="shared" si="0"/>
        <v>5.4459809853068277</v>
      </c>
      <c r="AE30" s="154"/>
      <c r="AF30" s="101">
        <f>+'Ark1'!AB24</f>
        <v>67.880825502976322</v>
      </c>
      <c r="AG30" s="102">
        <f t="shared" si="1"/>
        <v>14.602567489999993</v>
      </c>
      <c r="AH30" s="17">
        <f t="shared" ref="AH30" si="30">100*AG30/AG29</f>
        <v>101.35476943425159</v>
      </c>
      <c r="AI30" s="6"/>
      <c r="AQ30">
        <f t="shared" si="9"/>
        <v>45246</v>
      </c>
      <c r="AR30" s="11">
        <f t="shared" si="9"/>
        <v>265.30237590063166</v>
      </c>
      <c r="AS30" s="11">
        <f t="shared" si="10"/>
        <v>3.8760306764784112</v>
      </c>
      <c r="AT30" s="11">
        <f t="shared" si="11"/>
        <v>7.4512885116916401</v>
      </c>
      <c r="AU30" s="11">
        <f t="shared" si="12"/>
        <v>66.304203686513745</v>
      </c>
    </row>
    <row r="31" spans="1:47" ht="15" customHeight="1">
      <c r="A31" s="7">
        <f>+'Ark1'!C25</f>
        <v>2019</v>
      </c>
      <c r="B31" s="452">
        <f>+'Ark1'!R25</f>
        <v>56361</v>
      </c>
      <c r="C31" s="37">
        <f t="shared" ref="C31" si="31">100*B31/B30</f>
        <v>99.386340792466811</v>
      </c>
      <c r="D31" s="137"/>
      <c r="E31" s="493">
        <f t="shared" ref="E31" si="32">+B31-B30</f>
        <v>-348</v>
      </c>
      <c r="F31" s="492"/>
      <c r="G31" s="345">
        <f>+'Ark1'!U25</f>
        <v>260.80671545927169</v>
      </c>
      <c r="H31" s="37">
        <f t="shared" ref="H31" si="33">+G31-G30</f>
        <v>3.306715635610658</v>
      </c>
      <c r="I31" s="6"/>
      <c r="J31" s="425">
        <f>+'Ark1'!AR25</f>
        <v>214.73225413525873</v>
      </c>
      <c r="K31" s="6"/>
      <c r="L31" s="133">
        <f>+'Ark1'!AS25</f>
        <v>26.329074323274536</v>
      </c>
      <c r="M31" s="420"/>
      <c r="N31" s="10">
        <f>+'Ark1'!S25</f>
        <v>3.4714252763435698</v>
      </c>
      <c r="O31" s="132">
        <f t="shared" ref="O31" si="34">+N31-N30</f>
        <v>-0.14632499257318043</v>
      </c>
      <c r="P31" s="126"/>
      <c r="Q31" s="9">
        <f>+'Ark1'!T25</f>
        <v>7.2890651336917376</v>
      </c>
      <c r="R31" s="132">
        <f t="shared" ref="R31" si="35">+Q31-Q30</f>
        <v>0.18474306841109556</v>
      </c>
      <c r="S31" s="229">
        <f>+'Ark1'!W25</f>
        <v>62.871489150298984</v>
      </c>
      <c r="T31" s="37">
        <f t="shared" ref="T31" si="36">+S31-S30</f>
        <v>3.6586657889277987</v>
      </c>
      <c r="U31" s="490">
        <f>+'Ark1'!AG25</f>
        <v>1087.7125977256576</v>
      </c>
      <c r="V31" s="17">
        <f t="shared" ref="V31" si="37">+U31-U30</f>
        <v>4.9969997747652997</v>
      </c>
      <c r="W31" s="102">
        <f>+'Ark1'!AH25</f>
        <v>100</v>
      </c>
      <c r="X31" s="8"/>
      <c r="Y31" s="101">
        <f>+'Ark1'!AI25</f>
        <v>20.427245790528911</v>
      </c>
      <c r="Z31" s="89">
        <f t="shared" si="13"/>
        <v>239.77539287915118</v>
      </c>
      <c r="AA31" s="101">
        <f>+'Ark1'!X25</f>
        <v>4.7408669115168278</v>
      </c>
      <c r="AB31" s="489">
        <f>+'Ark1'!Q25</f>
        <v>9843</v>
      </c>
      <c r="AC31" s="8"/>
      <c r="AD31" s="88">
        <f t="shared" si="0"/>
        <v>5.7259981712892412</v>
      </c>
      <c r="AE31" s="154"/>
      <c r="AF31" s="101">
        <f>+'Ark1'!AB25</f>
        <v>73.117553832398428</v>
      </c>
      <c r="AG31" s="102">
        <f t="shared" si="1"/>
        <v>14.699327290000012</v>
      </c>
      <c r="AH31" s="17">
        <f t="shared" ref="AH31" si="38">100*AG31/AG30</f>
        <v>100.66262183048482</v>
      </c>
      <c r="AI31" s="6"/>
      <c r="AQ31">
        <f t="shared" si="9"/>
        <v>45246</v>
      </c>
      <c r="AR31" s="11">
        <f t="shared" si="9"/>
        <v>265.30237590063166</v>
      </c>
      <c r="AS31" s="11">
        <f t="shared" si="10"/>
        <v>3.8760306764784112</v>
      </c>
      <c r="AT31" s="11">
        <f t="shared" si="11"/>
        <v>7.4512885116916401</v>
      </c>
      <c r="AU31" s="11">
        <f t="shared" si="12"/>
        <v>66.304203686513745</v>
      </c>
    </row>
    <row r="32" spans="1:47" ht="15" customHeight="1">
      <c r="A32" s="7">
        <f>+'Ark1'!C26</f>
        <v>2020</v>
      </c>
      <c r="B32" s="452">
        <f>+'Ark1'!R26</f>
        <v>50119.91</v>
      </c>
      <c r="C32" s="37">
        <f t="shared" ref="C32" si="39">100*B32/B31</f>
        <v>88.926580436826882</v>
      </c>
      <c r="D32" s="137"/>
      <c r="E32" s="493">
        <f t="shared" ref="E32" si="40">+B32-B31</f>
        <v>-6241.0899999999965</v>
      </c>
      <c r="F32" s="492"/>
      <c r="G32" s="345">
        <f>+'Ark1'!U26</f>
        <v>264.26631153168455</v>
      </c>
      <c r="H32" s="37">
        <f t="shared" ref="H32" si="41">+G32-G31</f>
        <v>3.4595960724128645</v>
      </c>
      <c r="I32" s="6"/>
      <c r="J32" s="425">
        <f>+'Ark1'!AR26</f>
        <v>214.54520379410243</v>
      </c>
      <c r="K32" s="6"/>
      <c r="L32" s="133">
        <f>+'Ark1'!AS26</f>
        <v>26.738200323793873</v>
      </c>
      <c r="M32" s="420"/>
      <c r="N32" s="10">
        <f>+'Ark1'!S26</f>
        <v>3.7747827160902734</v>
      </c>
      <c r="O32" s="132">
        <f t="shared" ref="O32" si="42">+N32-N31</f>
        <v>0.30335743974670359</v>
      </c>
      <c r="P32" s="126"/>
      <c r="Q32" s="9">
        <f>+'Ark1'!T26</f>
        <v>7.507096481218742</v>
      </c>
      <c r="R32" s="132">
        <f t="shared" ref="R32" si="43">+Q32-Q31</f>
        <v>0.21803134752700437</v>
      </c>
      <c r="S32" s="229">
        <f>+'Ark1'!W26</f>
        <v>67.747527878641421</v>
      </c>
      <c r="T32" s="37">
        <f t="shared" ref="T32" si="44">+S32-S31</f>
        <v>4.8760387283424365</v>
      </c>
      <c r="U32" s="490">
        <f>+'Ark1'!AG26</f>
        <v>1077.5251761973116</v>
      </c>
      <c r="V32" s="17">
        <f t="shared" ref="V32" si="45">+U32-U31</f>
        <v>-10.187421528346022</v>
      </c>
      <c r="W32" s="102">
        <f>+'Ark1'!AH26</f>
        <v>100.00000000000001</v>
      </c>
      <c r="X32" s="8"/>
      <c r="Y32" s="101">
        <f>+'Ark1'!AI26</f>
        <v>23.956547408006113</v>
      </c>
      <c r="Z32" s="89">
        <f t="shared" si="13"/>
        <v>245.25302737176443</v>
      </c>
      <c r="AA32" s="101">
        <f>+'Ark1'!X26</f>
        <v>5.4708797362166068</v>
      </c>
      <c r="AB32" s="489">
        <f>+'Ark1'!Q26</f>
        <v>9562</v>
      </c>
      <c r="AC32" s="8"/>
      <c r="AD32" s="88">
        <f t="shared" si="0"/>
        <v>5.2415718468939554</v>
      </c>
      <c r="AE32" s="154"/>
      <c r="AF32" s="101">
        <f>+'Ark1'!AB26</f>
        <v>71.79085220065636</v>
      </c>
      <c r="AG32" s="102">
        <f t="shared" si="1"/>
        <v>13.245003749999993</v>
      </c>
      <c r="AH32" s="17">
        <f t="shared" ref="AH32" si="46">100*AG32/AG31</f>
        <v>90.106189818704166</v>
      </c>
      <c r="AI32" s="6"/>
      <c r="AQ32">
        <f t="shared" si="9"/>
        <v>45246</v>
      </c>
      <c r="AR32" s="11">
        <f t="shared" si="9"/>
        <v>265.30237590063166</v>
      </c>
      <c r="AS32" s="11">
        <f t="shared" si="10"/>
        <v>3.8760306764784112</v>
      </c>
      <c r="AT32" s="11">
        <f t="shared" si="11"/>
        <v>7.4512885116916401</v>
      </c>
      <c r="AU32" s="11">
        <f t="shared" si="12"/>
        <v>66.304203686513745</v>
      </c>
    </row>
    <row r="33" spans="1:47" ht="15" customHeight="1">
      <c r="A33" s="7">
        <f>+'Ark1'!C27</f>
        <v>2021</v>
      </c>
      <c r="B33" s="452">
        <f>+'Ark1'!R27</f>
        <v>50249.51999999999</v>
      </c>
      <c r="C33" s="37">
        <f t="shared" ref="C33" si="47">100*B33/B32</f>
        <v>100.25859982589751</v>
      </c>
      <c r="D33" s="137"/>
      <c r="E33" s="493">
        <f t="shared" ref="E33" si="48">+B33-B32</f>
        <v>129.60999999998603</v>
      </c>
      <c r="F33" s="492"/>
      <c r="G33" s="345">
        <f>+'Ark1'!U27</f>
        <v>267.56991549372037</v>
      </c>
      <c r="H33" s="37">
        <f t="shared" ref="H33" si="49">+G33-G32</f>
        <v>3.3036039620358224</v>
      </c>
      <c r="I33" s="6"/>
      <c r="J33" s="425">
        <f>+'Ark1'!AR27</f>
        <v>214.94645750187701</v>
      </c>
      <c r="K33" s="6"/>
      <c r="L33" s="133">
        <f>+'Ark1'!AS27</f>
        <v>26.956076773184261</v>
      </c>
      <c r="M33" s="420"/>
      <c r="N33" s="10">
        <f>+'Ark1'!S27</f>
        <v>3.9140039546646408</v>
      </c>
      <c r="O33" s="132">
        <f t="shared" ref="O33" si="50">+N33-N32</f>
        <v>0.13922123857436741</v>
      </c>
      <c r="P33" s="126"/>
      <c r="Q33" s="9">
        <f>+'Ark1'!T27</f>
        <v>7.587375959014139</v>
      </c>
      <c r="R33" s="132">
        <f t="shared" ref="R33" si="51">+Q33-Q32</f>
        <v>8.0279477795397014E-2</v>
      </c>
      <c r="S33" s="229">
        <f>+'Ark1'!W27</f>
        <v>69.085237033109991</v>
      </c>
      <c r="T33" s="37">
        <f t="shared" ref="T33" si="52">+S33-S32</f>
        <v>1.3377091544685697</v>
      </c>
      <c r="U33" s="490">
        <f>+'Ark1'!AG27</f>
        <v>1077.1274029723681</v>
      </c>
      <c r="V33" s="17">
        <f t="shared" ref="V33" si="53">+U33-U32</f>
        <v>-0.39777322494342116</v>
      </c>
      <c r="W33" s="102">
        <f>+'Ark1'!AH27</f>
        <v>98.599946825362736</v>
      </c>
      <c r="X33" s="8"/>
      <c r="Y33" s="101">
        <f>+'Ark1'!AI27</f>
        <v>25.542214134582792</v>
      </c>
      <c r="Z33" s="89">
        <f t="shared" si="13"/>
        <v>248.41064738985611</v>
      </c>
      <c r="AA33" s="101">
        <f>+'Ark1'!X27</f>
        <v>6.4259320288034605</v>
      </c>
      <c r="AB33" s="489">
        <f>+'Ark1'!Q27</f>
        <v>9359</v>
      </c>
      <c r="AC33" s="8"/>
      <c r="AD33" s="88">
        <f t="shared" si="0"/>
        <v>5.3691120846244242</v>
      </c>
      <c r="AE33" s="154"/>
      <c r="AF33" s="101">
        <f>+'Ark1'!AB27</f>
        <v>72.224127098059498</v>
      </c>
      <c r="AG33" s="102">
        <f t="shared" si="1"/>
        <v>13.445259820000009</v>
      </c>
      <c r="AH33" s="17">
        <f t="shared" ref="AH33" si="54">100*AG33/AG32</f>
        <v>101.51193668027476</v>
      </c>
      <c r="AI33" s="6"/>
      <c r="AQ33">
        <f t="shared" ref="AQ33:AR33" si="55">+AQ32</f>
        <v>45246</v>
      </c>
      <c r="AR33" s="11">
        <f t="shared" si="55"/>
        <v>265.30237590063166</v>
      </c>
      <c r="AS33" s="11">
        <f t="shared" si="10"/>
        <v>3.8760306764784112</v>
      </c>
      <c r="AT33" s="11">
        <f t="shared" si="11"/>
        <v>7.4512885116916401</v>
      </c>
      <c r="AU33" s="11">
        <f t="shared" si="12"/>
        <v>66.304203686513745</v>
      </c>
    </row>
    <row r="34" spans="1:47" s="531" customFormat="1" ht="15" customHeight="1">
      <c r="A34" s="7">
        <f>+'Ark1'!C28</f>
        <v>2022</v>
      </c>
      <c r="B34" s="452">
        <f>+'Ark1'!R28</f>
        <v>54730</v>
      </c>
      <c r="C34" s="37">
        <f t="shared" ref="C34:C36" si="56">100*B34/B33</f>
        <v>108.91646328163932</v>
      </c>
      <c r="D34" s="137"/>
      <c r="E34" s="493">
        <f t="shared" ref="E34:E36" si="57">+B34-B33</f>
        <v>4480.4800000000105</v>
      </c>
      <c r="F34" s="492"/>
      <c r="G34" s="345">
        <f>+'Ark1'!U28</f>
        <v>265.90833272428313</v>
      </c>
      <c r="H34" s="37">
        <f t="shared" ref="H34:H36" si="58">+G34-G33</f>
        <v>-1.6615827694372456</v>
      </c>
      <c r="I34" s="6"/>
      <c r="J34" s="425">
        <f>+'Ark1'!AR28</f>
        <v>215.47879896475899</v>
      </c>
      <c r="K34" s="6"/>
      <c r="L34" s="133">
        <f>+'Ark1'!AS28</f>
        <v>26.596609156107768</v>
      </c>
      <c r="M34" s="420"/>
      <c r="N34" s="10">
        <f>+'Ark1'!S28</f>
        <v>3.8134611507230969</v>
      </c>
      <c r="O34" s="132">
        <f t="shared" ref="O34:O36" si="59">+N34-N33</f>
        <v>-0.10054280394154391</v>
      </c>
      <c r="P34" s="126"/>
      <c r="Q34" s="9">
        <f>+'Ark1'!T28</f>
        <v>7.4156586881052418</v>
      </c>
      <c r="R34" s="132">
        <f t="shared" ref="R34:R36" si="60">+Q34-Q33</f>
        <v>-0.17171727090889721</v>
      </c>
      <c r="S34" s="229">
        <f>+'Ark1'!W28</f>
        <v>65.87611913027591</v>
      </c>
      <c r="T34" s="37">
        <f t="shared" ref="T34:T36" si="61">+S34-S33</f>
        <v>-3.2091179028340804</v>
      </c>
      <c r="U34" s="490">
        <f>+'Ark1'!AG28</f>
        <v>1077.0125318647961</v>
      </c>
      <c r="V34" s="17">
        <f t="shared" ref="V34:V36" si="62">+U34-U33</f>
        <v>-0.1148711075720712</v>
      </c>
      <c r="W34" s="102">
        <f>+'Ark1'!AH28</f>
        <v>93.0074913210305</v>
      </c>
      <c r="X34" s="8"/>
      <c r="Y34" s="101">
        <f>+'Ark1'!AI28</f>
        <v>21.596930385528953</v>
      </c>
      <c r="Z34" s="89">
        <f t="shared" si="13"/>
        <v>246.89437203100641</v>
      </c>
      <c r="AA34" s="101">
        <f>+'Ark1'!X28</f>
        <v>6.2324136670930006</v>
      </c>
      <c r="AB34" s="489">
        <f>+'Ark1'!Q28</f>
        <v>9301</v>
      </c>
      <c r="AC34" s="8"/>
      <c r="AD34" s="88">
        <f t="shared" si="0"/>
        <v>5.8843135146758412</v>
      </c>
      <c r="AE34" s="154"/>
      <c r="AF34" s="101">
        <f>+'Ark1'!AB28</f>
        <v>69.402931721892969</v>
      </c>
      <c r="AG34" s="102">
        <f t="shared" si="1"/>
        <v>14.553163050000016</v>
      </c>
      <c r="AH34" s="17">
        <f t="shared" ref="AH34:AH36" si="63">100*AG34/AG33</f>
        <v>108.24010279334271</v>
      </c>
      <c r="AI34" s="6"/>
      <c r="AQ34" s="531">
        <f t="shared" ref="AQ34:AR34" si="64">+AQ33</f>
        <v>45246</v>
      </c>
      <c r="AR34" s="532">
        <f t="shared" si="64"/>
        <v>265.30237590063166</v>
      </c>
      <c r="AS34" s="532">
        <f t="shared" si="10"/>
        <v>3.8760306764784112</v>
      </c>
      <c r="AT34" s="532">
        <f t="shared" si="11"/>
        <v>7.4512885116916401</v>
      </c>
      <c r="AU34" s="532">
        <f t="shared" si="12"/>
        <v>66.304203686513745</v>
      </c>
    </row>
    <row r="35" spans="1:47" ht="15" customHeight="1">
      <c r="A35" s="7">
        <f>+'Ark1'!C29</f>
        <v>2023</v>
      </c>
      <c r="B35" s="452">
        <f>+'Ark1'!R29</f>
        <v>50526</v>
      </c>
      <c r="C35" s="37">
        <f t="shared" si="56"/>
        <v>92.318655216517456</v>
      </c>
      <c r="D35" s="137"/>
      <c r="E35" s="493">
        <f t="shared" si="57"/>
        <v>-4204</v>
      </c>
      <c r="F35" s="492"/>
      <c r="G35" s="345">
        <f>+'Ark1'!U29</f>
        <v>262.44743300479098</v>
      </c>
      <c r="H35" s="37">
        <f t="shared" si="58"/>
        <v>-3.4608997194921471</v>
      </c>
      <c r="I35" s="6"/>
      <c r="J35" s="425">
        <f>+'Ark1'!AR29</f>
        <v>214.79264052944632</v>
      </c>
      <c r="K35" s="6"/>
      <c r="L35" s="133">
        <f>+'Ark1'!AS29</f>
        <v>26.521891864683671</v>
      </c>
      <c r="M35" s="420"/>
      <c r="N35" s="10">
        <f>+'Ark1'!S29</f>
        <v>3.7913207547169807</v>
      </c>
      <c r="O35" s="132">
        <f t="shared" si="59"/>
        <v>-2.214039600611617E-2</v>
      </c>
      <c r="P35" s="126"/>
      <c r="Q35" s="9">
        <f>+'Ark1'!T29</f>
        <v>7.3958753908878609</v>
      </c>
      <c r="R35" s="132">
        <f t="shared" si="60"/>
        <v>-1.9783297217380813E-2</v>
      </c>
      <c r="S35" s="229">
        <f>+'Ark1'!W29</f>
        <v>65.487075960891403</v>
      </c>
      <c r="T35" s="37">
        <f t="shared" si="61"/>
        <v>-0.38904316938450734</v>
      </c>
      <c r="U35" s="490">
        <f>+'Ark1'!AG29</f>
        <v>1072.7753623188403</v>
      </c>
      <c r="V35" s="17">
        <f t="shared" si="62"/>
        <v>-4.2371695459557941</v>
      </c>
      <c r="W35" s="102">
        <f>+'Ark1'!AH29</f>
        <v>94.436527728298316</v>
      </c>
      <c r="X35" s="8"/>
      <c r="Y35" s="101">
        <f>+'Ark1'!AI29</f>
        <v>23.627439338162539</v>
      </c>
      <c r="Z35" s="89">
        <f t="shared" si="13"/>
        <v>244.64341951096077</v>
      </c>
      <c r="AA35" s="101">
        <f>+'Ark1'!X29</f>
        <v>5.7712860705379407</v>
      </c>
      <c r="AB35" s="489">
        <f>+'Ark1'!Q29</f>
        <v>9062</v>
      </c>
      <c r="AC35" s="8"/>
      <c r="AD35" s="88">
        <f t="shared" si="0"/>
        <v>5.5755903774001325</v>
      </c>
      <c r="AE35" s="154"/>
      <c r="AF35" s="101">
        <f>+'Ark1'!AB29</f>
        <v>68.243328869510123</v>
      </c>
      <c r="AG35" s="102">
        <f t="shared" si="1"/>
        <v>13.260419000000068</v>
      </c>
      <c r="AH35" s="17">
        <f t="shared" si="63"/>
        <v>91.117092239271329</v>
      </c>
      <c r="AI35" s="6"/>
      <c r="AQ35" s="531">
        <f t="shared" ref="AQ35:AR35" si="65">+AQ34</f>
        <v>45246</v>
      </c>
      <c r="AR35" s="532">
        <f t="shared" si="65"/>
        <v>265.30237590063166</v>
      </c>
      <c r="AS35" s="532">
        <f t="shared" si="10"/>
        <v>3.8760306764784112</v>
      </c>
      <c r="AT35" s="532">
        <f t="shared" si="11"/>
        <v>7.4512885116916401</v>
      </c>
      <c r="AU35" s="532">
        <f t="shared" si="12"/>
        <v>66.304203686513745</v>
      </c>
    </row>
    <row r="36" spans="1:47" ht="15" customHeight="1">
      <c r="A36" s="7">
        <f>+'Ark1'!C30</f>
        <v>2024</v>
      </c>
      <c r="B36" s="452">
        <f>+'Ark1'!R30</f>
        <v>45246</v>
      </c>
      <c r="C36" s="37">
        <f t="shared" si="56"/>
        <v>89.549934687091792</v>
      </c>
      <c r="D36" s="137"/>
      <c r="E36" s="493">
        <f t="shared" si="57"/>
        <v>-5280</v>
      </c>
      <c r="F36" s="492"/>
      <c r="G36" s="345">
        <f>+'Ark1'!U30</f>
        <v>265.30237590063166</v>
      </c>
      <c r="H36" s="37">
        <f t="shared" si="58"/>
        <v>2.8549428958406793</v>
      </c>
      <c r="I36" s="6"/>
      <c r="J36" s="425">
        <f>+'Ark1'!AR30</f>
        <v>214.93827305372361</v>
      </c>
      <c r="K36" s="6"/>
      <c r="L36" s="133">
        <f>+'Ark1'!AS30</f>
        <v>26.738174056452245</v>
      </c>
      <c r="M36" s="420"/>
      <c r="N36" s="10">
        <f>+'Ark1'!S30</f>
        <v>3.8760306764784112</v>
      </c>
      <c r="O36" s="132">
        <f t="shared" si="59"/>
        <v>8.470992176143044E-2</v>
      </c>
      <c r="P36" s="126"/>
      <c r="Q36" s="9">
        <f>+'Ark1'!T30</f>
        <v>7.4512885116916401</v>
      </c>
      <c r="R36" s="132">
        <f t="shared" si="60"/>
        <v>5.5413120803779137E-2</v>
      </c>
      <c r="S36" s="229">
        <f>+'Ark1'!W30</f>
        <v>66.304203686513745</v>
      </c>
      <c r="T36" s="37">
        <f t="shared" si="61"/>
        <v>0.81712772562234193</v>
      </c>
      <c r="U36" s="490">
        <f>+'Ark1'!AG30</f>
        <v>1072.7591475579129</v>
      </c>
      <c r="V36" s="17">
        <f t="shared" si="62"/>
        <v>-1.6214760927368843E-2</v>
      </c>
      <c r="W36" s="102">
        <f>+'Ark1'!AH30</f>
        <v>94.112186712637566</v>
      </c>
      <c r="X36" s="8"/>
      <c r="Y36" s="101">
        <f>+'Ark1'!AI30</f>
        <v>24.618750828802543</v>
      </c>
      <c r="Z36" s="89">
        <f t="shared" si="13"/>
        <v>247.30842566533258</v>
      </c>
      <c r="AA36" s="101">
        <f>+'Ark1'!X30</f>
        <v>6.4580294390664381</v>
      </c>
      <c r="AB36" s="489">
        <f>+'Ark1'!Q30</f>
        <v>8623</v>
      </c>
      <c r="AC36" s="8"/>
      <c r="AD36" s="88">
        <f t="shared" si="0"/>
        <v>5.2471297692218482</v>
      </c>
      <c r="AE36" s="154"/>
      <c r="AF36" s="101">
        <f>+'Ark1'!AB30</f>
        <v>67.434407619426153</v>
      </c>
      <c r="AG36" s="102">
        <f t="shared" si="1"/>
        <v>12.003871299999981</v>
      </c>
      <c r="AH36" s="17">
        <f t="shared" si="63"/>
        <v>90.524072429384915</v>
      </c>
      <c r="AI36" s="6"/>
      <c r="AQ36" s="531">
        <f t="shared" ref="AQ36:AR36" si="66">+AQ35</f>
        <v>45246</v>
      </c>
      <c r="AR36" s="532">
        <f t="shared" si="66"/>
        <v>265.30237590063166</v>
      </c>
      <c r="AS36" s="532">
        <f t="shared" si="10"/>
        <v>3.8760306764784112</v>
      </c>
      <c r="AT36" s="532">
        <f t="shared" si="11"/>
        <v>7.4512885116916401</v>
      </c>
      <c r="AU36" s="532">
        <f t="shared" si="12"/>
        <v>66.304203686513745</v>
      </c>
    </row>
    <row r="37" spans="1:47" ht="24.6">
      <c r="A37" s="6"/>
      <c r="B37" s="453"/>
      <c r="C37" s="6"/>
      <c r="D37" s="6"/>
      <c r="E37" s="453"/>
      <c r="F37" s="453"/>
      <c r="G37" s="6"/>
      <c r="H37" s="6"/>
      <c r="I37" s="6"/>
      <c r="J37" s="6"/>
      <c r="K37" s="6"/>
      <c r="L37" s="6"/>
      <c r="M37" s="420"/>
      <c r="N37" s="6"/>
      <c r="O37" s="6"/>
      <c r="P37" s="6"/>
      <c r="Q37" s="6"/>
      <c r="R37" s="6"/>
      <c r="S37" s="158"/>
      <c r="T37" s="6"/>
      <c r="U37" s="453"/>
      <c r="V37" s="6"/>
      <c r="W37" s="85"/>
      <c r="X37" s="8"/>
      <c r="Y37" s="85"/>
      <c r="Z37" s="6"/>
      <c r="AA37" s="6"/>
      <c r="AB37" s="453"/>
      <c r="AC37" s="8"/>
      <c r="AD37" s="6"/>
      <c r="AE37" s="154"/>
      <c r="AF37" s="158"/>
      <c r="AG37" s="6"/>
      <c r="AH37" s="6"/>
      <c r="AI37" s="6"/>
    </row>
    <row r="38" spans="1:47">
      <c r="A38" t="s">
        <v>2</v>
      </c>
    </row>
    <row r="40" spans="1:47" ht="15.6">
      <c r="B40" s="455">
        <f>+A35</f>
        <v>2023</v>
      </c>
      <c r="C40" s="3" t="s">
        <v>876</v>
      </c>
      <c r="E40" s="487" t="s">
        <v>877</v>
      </c>
      <c r="F40" s="487"/>
      <c r="N40" s="55">
        <f>+U35/30.4</f>
        <v>35.288663234172382</v>
      </c>
      <c r="Q40" s="3" t="s">
        <v>878</v>
      </c>
      <c r="S40" s="2">
        <f>+IF(N40&lt;24,1,IF(N40&gt;=24,2,IF(N40&gt;=36,2,0)))</f>
        <v>2</v>
      </c>
      <c r="T40" s="3" t="s">
        <v>875</v>
      </c>
      <c r="U40" s="455">
        <f>+INT((U36-(S40*365))/30.4)</f>
        <v>11</v>
      </c>
      <c r="V40" s="3" t="s">
        <v>879</v>
      </c>
      <c r="Y40" s="19">
        <f>+U36-((S40*365)+(U40*30.4))</f>
        <v>8.35914755791282</v>
      </c>
      <c r="Z40" s="3" t="s">
        <v>880</v>
      </c>
    </row>
    <row r="41" spans="1:47" ht="15.6">
      <c r="B41" s="455"/>
      <c r="C41" s="3"/>
      <c r="E41" s="487"/>
      <c r="F41" s="487"/>
      <c r="N41" s="55"/>
      <c r="Q41" s="3"/>
      <c r="S41" s="2"/>
      <c r="T41" s="3"/>
      <c r="U41" s="455"/>
      <c r="V41" s="3"/>
      <c r="Y41" s="19"/>
      <c r="Z41" s="3"/>
    </row>
    <row r="42" spans="1:47" ht="15.6">
      <c r="B42" s="455">
        <f>+A36</f>
        <v>2024</v>
      </c>
      <c r="E42" s="487" t="s">
        <v>877</v>
      </c>
      <c r="F42" s="487"/>
      <c r="N42" s="55">
        <f>+U36/30.4</f>
        <v>35.288129853878715</v>
      </c>
      <c r="Q42" s="3" t="s">
        <v>878</v>
      </c>
      <c r="S42" s="2">
        <f>+IF(N42&lt;24,1,IF(N42&gt;=24,2,IF(N42&gt;=36,2,0)))</f>
        <v>2</v>
      </c>
      <c r="T42" s="3" t="s">
        <v>875</v>
      </c>
      <c r="U42" s="455">
        <f>+INT((U36-(S42*365))/30.4)</f>
        <v>11</v>
      </c>
      <c r="V42" s="3" t="s">
        <v>879</v>
      </c>
      <c r="Y42" s="19">
        <f>+U36-((S42*365)+(U42*30.4))</f>
        <v>8.35914755791282</v>
      </c>
      <c r="Z42" s="3" t="s">
        <v>880</v>
      </c>
    </row>
    <row r="128" spans="1:37">
      <c r="A128" s="29"/>
      <c r="B128" s="456"/>
      <c r="C128" s="29"/>
      <c r="D128" s="29"/>
      <c r="E128" s="456"/>
      <c r="F128" s="456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160"/>
      <c r="T128" s="29"/>
      <c r="U128" s="456"/>
      <c r="V128" s="29"/>
      <c r="W128" s="29"/>
      <c r="X128" s="29"/>
      <c r="Y128" s="29"/>
      <c r="Z128" s="29"/>
      <c r="AA128" s="29"/>
      <c r="AB128" s="456"/>
      <c r="AC128" s="29"/>
      <c r="AD128" s="29"/>
      <c r="AE128" s="155"/>
      <c r="AF128" s="160"/>
      <c r="AG128" s="29"/>
      <c r="AH128" s="29"/>
      <c r="AI128" s="29"/>
      <c r="AJ128" s="29"/>
      <c r="AK128" s="29"/>
    </row>
    <row r="129" spans="1:37">
      <c r="A129" s="36"/>
      <c r="B129" s="457"/>
      <c r="C129" s="36"/>
      <c r="D129" s="36"/>
      <c r="E129" s="457"/>
      <c r="F129" s="457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161"/>
      <c r="T129" s="36"/>
      <c r="U129" s="457"/>
      <c r="V129" s="36"/>
      <c r="W129" s="36"/>
      <c r="X129" s="36"/>
      <c r="Y129" s="36"/>
      <c r="Z129" s="36"/>
      <c r="AA129" s="36"/>
      <c r="AB129" s="457"/>
      <c r="AC129" s="36"/>
      <c r="AD129" s="36"/>
      <c r="AE129" s="156"/>
      <c r="AF129" s="161"/>
      <c r="AG129" s="36"/>
      <c r="AH129" s="36"/>
      <c r="AI129" s="36"/>
      <c r="AJ129" s="36"/>
      <c r="AK129" s="36"/>
    </row>
    <row r="130" spans="1:37">
      <c r="A130" s="36"/>
      <c r="B130" s="457"/>
      <c r="C130" s="36"/>
      <c r="D130" s="36"/>
      <c r="E130" s="457"/>
      <c r="F130" s="457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161"/>
      <c r="T130" s="36"/>
      <c r="U130" s="457"/>
      <c r="V130" s="36"/>
      <c r="W130" s="36"/>
      <c r="X130" s="36"/>
      <c r="Y130" s="36"/>
      <c r="Z130" s="36"/>
      <c r="AA130" s="36"/>
      <c r="AB130" s="457"/>
      <c r="AC130" s="36"/>
      <c r="AD130" s="36"/>
      <c r="AE130" s="156"/>
      <c r="AF130" s="161"/>
      <c r="AG130" s="36"/>
      <c r="AH130" s="36"/>
      <c r="AI130" s="36"/>
      <c r="AJ130" s="36"/>
      <c r="AK130" s="36"/>
    </row>
    <row r="131" spans="1:37">
      <c r="A131" s="36"/>
      <c r="B131" s="457"/>
      <c r="C131" s="36"/>
      <c r="D131" s="36"/>
      <c r="E131" s="457"/>
      <c r="F131" s="457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161"/>
      <c r="T131" s="36"/>
      <c r="U131" s="457"/>
      <c r="V131" s="36"/>
      <c r="W131" s="36"/>
      <c r="X131" s="36"/>
      <c r="Y131" s="36"/>
      <c r="Z131" s="36"/>
      <c r="AA131" s="36"/>
      <c r="AB131" s="457"/>
      <c r="AC131" s="36"/>
      <c r="AD131" s="36"/>
      <c r="AE131" s="156"/>
      <c r="AF131" s="161"/>
      <c r="AG131" s="36"/>
      <c r="AH131" s="36"/>
      <c r="AI131" s="36"/>
      <c r="AJ131" s="36"/>
      <c r="AK131" s="36"/>
    </row>
    <row r="132" spans="1:37">
      <c r="A132" s="36"/>
      <c r="B132" s="457"/>
      <c r="C132" s="36"/>
      <c r="D132" s="36"/>
      <c r="E132" s="457"/>
      <c r="F132" s="457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161"/>
      <c r="T132" s="36"/>
      <c r="U132" s="457"/>
      <c r="V132" s="36"/>
      <c r="W132" s="36"/>
      <c r="X132" s="36"/>
      <c r="Y132" s="36"/>
      <c r="Z132" s="36"/>
      <c r="AA132" s="36"/>
      <c r="AB132" s="457"/>
      <c r="AC132" s="36"/>
      <c r="AD132" s="36"/>
      <c r="AE132" s="156"/>
      <c r="AF132" s="161"/>
      <c r="AG132" s="36"/>
      <c r="AH132" s="36"/>
      <c r="AI132" s="36"/>
      <c r="AJ132" s="36"/>
      <c r="AK132" s="36"/>
    </row>
    <row r="133" spans="1:37">
      <c r="A133" s="36"/>
      <c r="B133" s="457"/>
      <c r="C133" s="36"/>
      <c r="D133" s="36"/>
      <c r="E133" s="457"/>
      <c r="F133" s="457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161"/>
      <c r="T133" s="36"/>
      <c r="U133" s="457"/>
      <c r="V133" s="36"/>
      <c r="W133" s="36"/>
      <c r="X133" s="36"/>
      <c r="Y133" s="36"/>
      <c r="Z133" s="36"/>
      <c r="AA133" s="36"/>
      <c r="AB133" s="457"/>
      <c r="AC133" s="36"/>
      <c r="AD133" s="36"/>
      <c r="AE133" s="156"/>
      <c r="AF133" s="161"/>
      <c r="AG133" s="36"/>
      <c r="AH133" s="36"/>
      <c r="AI133" s="36"/>
      <c r="AJ133" s="36"/>
      <c r="AK133" s="36"/>
    </row>
    <row r="134" spans="1:37">
      <c r="A134" s="36"/>
      <c r="B134" s="457"/>
      <c r="C134" s="36"/>
      <c r="D134" s="36"/>
      <c r="E134" s="457"/>
      <c r="F134" s="457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161"/>
      <c r="T134" s="36"/>
      <c r="U134" s="457"/>
      <c r="V134" s="36"/>
      <c r="W134" s="36"/>
      <c r="X134" s="36"/>
      <c r="Y134" s="36"/>
      <c r="Z134" s="36"/>
      <c r="AA134" s="36"/>
      <c r="AB134" s="457"/>
      <c r="AC134" s="36"/>
      <c r="AD134" s="36"/>
      <c r="AE134" s="156"/>
      <c r="AF134" s="161"/>
      <c r="AG134" s="36"/>
      <c r="AH134" s="36"/>
      <c r="AI134" s="36"/>
      <c r="AJ134" s="36"/>
      <c r="AK134" s="36"/>
    </row>
    <row r="135" spans="1:37">
      <c r="A135" s="36"/>
      <c r="B135" s="457"/>
      <c r="C135" s="36"/>
      <c r="D135" s="36"/>
      <c r="E135" s="457"/>
      <c r="F135" s="457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161"/>
      <c r="T135" s="36"/>
      <c r="U135" s="457"/>
      <c r="V135" s="36"/>
      <c r="W135" s="36"/>
      <c r="X135" s="36"/>
      <c r="Y135" s="36"/>
      <c r="Z135" s="36"/>
      <c r="AA135" s="36"/>
      <c r="AB135" s="457"/>
      <c r="AC135" s="36"/>
      <c r="AD135" s="36"/>
      <c r="AE135" s="156"/>
      <c r="AF135" s="161"/>
      <c r="AG135" s="36"/>
      <c r="AH135" s="36"/>
      <c r="AI135" s="36"/>
      <c r="AJ135" s="36"/>
      <c r="AK135" s="36"/>
    </row>
    <row r="136" spans="1:37">
      <c r="A136" s="36"/>
      <c r="B136" s="457"/>
      <c r="C136" s="36"/>
      <c r="D136" s="36"/>
      <c r="E136" s="457"/>
      <c r="F136" s="457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161"/>
      <c r="T136" s="36"/>
      <c r="U136" s="457"/>
      <c r="V136" s="36"/>
      <c r="W136" s="36"/>
      <c r="X136" s="36"/>
      <c r="Y136" s="36"/>
      <c r="Z136" s="36"/>
      <c r="AA136" s="36"/>
      <c r="AB136" s="457"/>
      <c r="AC136" s="36"/>
      <c r="AD136" s="36"/>
      <c r="AE136" s="156"/>
      <c r="AF136" s="161"/>
      <c r="AG136" s="36"/>
      <c r="AH136" s="36"/>
      <c r="AI136" s="36"/>
      <c r="AJ136" s="36"/>
      <c r="AK136" s="36"/>
    </row>
    <row r="137" spans="1:37">
      <c r="A137" s="36"/>
      <c r="B137" s="457"/>
      <c r="C137" s="36"/>
      <c r="D137" s="36"/>
      <c r="E137" s="457"/>
      <c r="F137" s="457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161"/>
      <c r="T137" s="36"/>
      <c r="U137" s="457"/>
      <c r="V137" s="36"/>
      <c r="W137" s="36"/>
      <c r="X137" s="36"/>
      <c r="Y137" s="36"/>
      <c r="Z137" s="36"/>
      <c r="AA137" s="36"/>
      <c r="AB137" s="457"/>
      <c r="AC137" s="36"/>
      <c r="AD137" s="36"/>
      <c r="AE137" s="156"/>
      <c r="AF137" s="161"/>
      <c r="AG137" s="36"/>
      <c r="AH137" s="36"/>
      <c r="AI137" s="36"/>
      <c r="AJ137" s="36"/>
      <c r="AK137" s="36"/>
    </row>
    <row r="138" spans="1:37">
      <c r="A138" s="36"/>
      <c r="B138" s="457"/>
      <c r="C138" s="36"/>
      <c r="D138" s="36"/>
      <c r="E138" s="457"/>
      <c r="F138" s="457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161"/>
      <c r="T138" s="36"/>
      <c r="U138" s="457"/>
      <c r="V138" s="36"/>
      <c r="W138" s="36"/>
      <c r="X138" s="36"/>
      <c r="Y138" s="36"/>
      <c r="Z138" s="36"/>
      <c r="AA138" s="36"/>
      <c r="AB138" s="457"/>
      <c r="AC138" s="36"/>
      <c r="AD138" s="36"/>
      <c r="AE138" s="156"/>
      <c r="AF138" s="161"/>
      <c r="AG138" s="36"/>
      <c r="AH138" s="36"/>
      <c r="AI138" s="36"/>
      <c r="AJ138" s="36"/>
      <c r="AK138" s="36"/>
    </row>
    <row r="139" spans="1:37">
      <c r="A139" s="36"/>
      <c r="B139" s="457"/>
      <c r="C139" s="36"/>
      <c r="D139" s="36"/>
      <c r="E139" s="457"/>
      <c r="F139" s="457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161"/>
      <c r="T139" s="36"/>
      <c r="U139" s="457"/>
      <c r="V139" s="36"/>
      <c r="W139" s="36"/>
      <c r="X139" s="36"/>
      <c r="Y139" s="36"/>
      <c r="Z139" s="36"/>
      <c r="AA139" s="36"/>
      <c r="AB139" s="457"/>
      <c r="AC139" s="36"/>
      <c r="AD139" s="36"/>
      <c r="AE139" s="156"/>
      <c r="AF139" s="161"/>
      <c r="AG139" s="36"/>
      <c r="AH139" s="36"/>
      <c r="AI139" s="36"/>
      <c r="AJ139" s="36"/>
      <c r="AK139" s="36"/>
    </row>
    <row r="140" spans="1:37">
      <c r="A140" s="36"/>
      <c r="B140" s="457"/>
      <c r="C140" s="36"/>
      <c r="D140" s="36"/>
      <c r="E140" s="457"/>
      <c r="F140" s="457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161"/>
      <c r="T140" s="36"/>
      <c r="U140" s="457"/>
      <c r="V140" s="36"/>
      <c r="W140" s="36"/>
      <c r="X140" s="36"/>
      <c r="Y140" s="36"/>
      <c r="Z140" s="36"/>
      <c r="AA140" s="36"/>
      <c r="AB140" s="457"/>
      <c r="AC140" s="36"/>
      <c r="AD140" s="36"/>
      <c r="AE140" s="156"/>
      <c r="AF140" s="161"/>
      <c r="AG140" s="36"/>
      <c r="AH140" s="36"/>
      <c r="AI140" s="36"/>
      <c r="AJ140" s="36"/>
      <c r="AK140" s="36"/>
    </row>
    <row r="141" spans="1:37">
      <c r="A141" s="36"/>
      <c r="B141" s="457"/>
      <c r="C141" s="36"/>
      <c r="D141" s="36"/>
      <c r="E141" s="457"/>
      <c r="F141" s="457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161"/>
      <c r="T141" s="36"/>
      <c r="U141" s="457"/>
      <c r="V141" s="36"/>
      <c r="W141" s="36"/>
      <c r="X141" s="36"/>
      <c r="Y141" s="36"/>
      <c r="Z141" s="36"/>
      <c r="AA141" s="36"/>
      <c r="AB141" s="457"/>
      <c r="AC141" s="36"/>
      <c r="AD141" s="36"/>
      <c r="AE141" s="156"/>
      <c r="AF141" s="161"/>
      <c r="AG141" s="36"/>
      <c r="AH141" s="36"/>
      <c r="AI141" s="36"/>
      <c r="AJ141" s="36"/>
      <c r="AK141" s="36"/>
    </row>
    <row r="142" spans="1:37">
      <c r="A142" s="36"/>
      <c r="B142" s="457"/>
      <c r="C142" s="36"/>
      <c r="D142" s="36"/>
      <c r="E142" s="457"/>
      <c r="F142" s="457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161"/>
      <c r="T142" s="36"/>
      <c r="U142" s="457"/>
      <c r="V142" s="36"/>
      <c r="W142" s="36"/>
      <c r="X142" s="36"/>
      <c r="Y142" s="36"/>
      <c r="Z142" s="36"/>
      <c r="AA142" s="36"/>
      <c r="AB142" s="457"/>
      <c r="AC142" s="36"/>
      <c r="AD142" s="36"/>
      <c r="AE142" s="156"/>
      <c r="AF142" s="161"/>
      <c r="AG142" s="36"/>
      <c r="AH142" s="36"/>
      <c r="AI142" s="36"/>
      <c r="AJ142" s="36"/>
      <c r="AK142" s="36"/>
    </row>
    <row r="143" spans="1:37">
      <c r="A143" s="36"/>
      <c r="B143" s="457"/>
      <c r="C143" s="36"/>
      <c r="D143" s="36"/>
      <c r="E143" s="457"/>
      <c r="F143" s="457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161"/>
      <c r="T143" s="36"/>
      <c r="U143" s="457"/>
      <c r="V143" s="36"/>
      <c r="W143" s="36"/>
      <c r="X143" s="36"/>
      <c r="Y143" s="36"/>
      <c r="Z143" s="36"/>
      <c r="AA143" s="36"/>
      <c r="AB143" s="457"/>
      <c r="AC143" s="36"/>
      <c r="AD143" s="36"/>
      <c r="AE143" s="156"/>
      <c r="AF143" s="161"/>
      <c r="AG143" s="36"/>
      <c r="AH143" s="36"/>
      <c r="AI143" s="36"/>
      <c r="AJ143" s="36"/>
      <c r="AK143" s="36"/>
    </row>
    <row r="144" spans="1:37">
      <c r="A144" s="36"/>
      <c r="B144" s="457"/>
      <c r="C144" s="36"/>
      <c r="D144" s="36"/>
      <c r="E144" s="457"/>
      <c r="F144" s="457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161"/>
      <c r="T144" s="36"/>
      <c r="U144" s="457"/>
      <c r="V144" s="36"/>
      <c r="W144" s="36"/>
      <c r="X144" s="36"/>
      <c r="Y144" s="36"/>
      <c r="Z144" s="36"/>
      <c r="AA144" s="36"/>
      <c r="AB144" s="457"/>
      <c r="AC144" s="36"/>
      <c r="AD144" s="36"/>
      <c r="AE144" s="156"/>
      <c r="AF144" s="161"/>
      <c r="AG144" s="36"/>
      <c r="AH144" s="36"/>
      <c r="AI144" s="36"/>
      <c r="AJ144" s="36"/>
      <c r="AK144" s="36"/>
    </row>
    <row r="145" spans="1:37">
      <c r="A145" s="36"/>
      <c r="B145" s="457"/>
      <c r="C145" s="36"/>
      <c r="D145" s="36"/>
      <c r="E145" s="457"/>
      <c r="F145" s="457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161"/>
      <c r="T145" s="36"/>
      <c r="U145" s="457"/>
      <c r="V145" s="36"/>
      <c r="W145" s="36"/>
      <c r="X145" s="36"/>
      <c r="Y145" s="36"/>
      <c r="Z145" s="36"/>
      <c r="AA145" s="36"/>
      <c r="AB145" s="457"/>
      <c r="AC145" s="36"/>
      <c r="AD145" s="36"/>
      <c r="AE145" s="156"/>
      <c r="AF145" s="161"/>
      <c r="AG145" s="36"/>
      <c r="AH145" s="36"/>
      <c r="AI145" s="36"/>
      <c r="AJ145" s="36"/>
      <c r="AK145" s="36"/>
    </row>
  </sheetData>
  <mergeCells count="3">
    <mergeCell ref="P2:Q2"/>
    <mergeCell ref="AA2:AF2"/>
    <mergeCell ref="G2:I2"/>
  </mergeCells>
  <phoneticPr fontId="11" type="noConversion"/>
  <conditionalFormatting sqref="C9:C36">
    <cfRule type="cellIs" dxfId="370" priority="21" operator="lessThan">
      <formula>100</formula>
    </cfRule>
    <cfRule type="cellIs" dxfId="369" priority="22" operator="greaterThan">
      <formula>100</formula>
    </cfRule>
  </conditionalFormatting>
  <conditionalFormatting sqref="AH9:AH36">
    <cfRule type="cellIs" dxfId="368" priority="19" operator="lessThan">
      <formula>100</formula>
    </cfRule>
    <cfRule type="cellIs" dxfId="367" priority="20" operator="greaterThan">
      <formula>100</formula>
    </cfRule>
  </conditionalFormatting>
  <conditionalFormatting sqref="H9:M29 H30:I36 M30:M36">
    <cfRule type="cellIs" dxfId="366" priority="17" operator="lessThan">
      <formula>0</formula>
    </cfRule>
    <cfRule type="cellIs" dxfId="365" priority="18" operator="greaterThan">
      <formula>0</formula>
    </cfRule>
  </conditionalFormatting>
  <conditionalFormatting sqref="E9:E36">
    <cfRule type="cellIs" dxfId="364" priority="15" operator="lessThan">
      <formula>0</formula>
    </cfRule>
    <cfRule type="cellIs" dxfId="363" priority="16" operator="greaterThan">
      <formula>0</formula>
    </cfRule>
  </conditionalFormatting>
  <conditionalFormatting sqref="J9:J29 L9:L29 O9:O36">
    <cfRule type="cellIs" dxfId="362" priority="13" operator="lessThan">
      <formula>0</formula>
    </cfRule>
    <cfRule type="cellIs" dxfId="361" priority="14" operator="greaterThan">
      <formula>0</formula>
    </cfRule>
  </conditionalFormatting>
  <conditionalFormatting sqref="R9:R36">
    <cfRule type="cellIs" dxfId="360" priority="11" operator="lessThan">
      <formula>0</formula>
    </cfRule>
    <cfRule type="cellIs" dxfId="359" priority="12" operator="greaterThan">
      <formula>0</formula>
    </cfRule>
  </conditionalFormatting>
  <conditionalFormatting sqref="T9:T36">
    <cfRule type="cellIs" dxfId="358" priority="9" operator="lessThan">
      <formula>0</formula>
    </cfRule>
    <cfRule type="cellIs" dxfId="357" priority="10" operator="greaterThan">
      <formula>0</formula>
    </cfRule>
  </conditionalFormatting>
  <conditionalFormatting sqref="V24:V36">
    <cfRule type="cellIs" dxfId="356" priority="7" operator="lessThan">
      <formula>0</formula>
    </cfRule>
    <cfRule type="cellIs" dxfId="355" priority="8" operator="greaterThan">
      <formula>0</formula>
    </cfRule>
  </conditionalFormatting>
  <pageMargins left="0.75" right="0.75" top="1" bottom="1" header="0.5" footer="0.5"/>
  <pageSetup paperSize="9" scale="72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G498"/>
  <sheetViews>
    <sheetView zoomScale="86" zoomScaleNormal="86" workbookViewId="0">
      <pane ySplit="9" topLeftCell="A10" activePane="bottomLeft" state="frozen"/>
      <selection pane="bottomLeft" activeCell="AH19" sqref="AH19"/>
    </sheetView>
  </sheetViews>
  <sheetFormatPr baseColWidth="10" defaultRowHeight="15.6"/>
  <cols>
    <col min="1" max="1" width="1.6328125" customWidth="1"/>
    <col min="2" max="2" width="6.1796875" customWidth="1"/>
    <col min="3" max="3" width="3.453125" customWidth="1"/>
    <col min="4" max="4" width="3.54296875" customWidth="1"/>
    <col min="5" max="5" width="3.1796875" customWidth="1"/>
    <col min="6" max="6" width="5" customWidth="1"/>
    <col min="7" max="7" width="6.6328125" customWidth="1"/>
    <col min="8" max="8" width="6.453125" style="454" customWidth="1"/>
    <col min="9" max="9" width="6" customWidth="1"/>
    <col min="10" max="10" width="6.6328125" style="67" customWidth="1"/>
    <col min="11" max="11" width="5.453125" style="67" customWidth="1"/>
    <col min="12" max="12" width="2.453125" style="67" customWidth="1"/>
    <col min="13" max="13" width="5.90625" customWidth="1"/>
    <col min="14" max="14" width="3.81640625" customWidth="1"/>
    <col min="15" max="15" width="1.81640625" style="518" customWidth="1"/>
    <col min="16" max="16" width="6.81640625" style="19" customWidth="1"/>
    <col min="17" max="17" width="7.1796875" style="19" customWidth="1"/>
    <col min="18" max="18" width="1.26953125" style="11" customWidth="1"/>
    <col min="19" max="19" width="7.54296875" customWidth="1"/>
    <col min="20" max="20" width="5.54296875" style="11" customWidth="1"/>
    <col min="21" max="21" width="6.54296875" style="11" customWidth="1"/>
    <col min="22" max="22" width="7.36328125" customWidth="1"/>
    <col min="23" max="23" width="5.81640625" style="11" customWidth="1"/>
    <col min="24" max="24" width="5.453125" style="11" customWidth="1"/>
    <col min="25" max="25" width="5.08984375" style="11" customWidth="1"/>
    <col min="26" max="26" width="7.81640625" style="1" customWidth="1"/>
    <col min="27" max="27" width="5.453125" style="11" customWidth="1"/>
    <col min="28" max="28" width="7" style="67" customWidth="1"/>
    <col min="29" max="29" width="4.6328125" customWidth="1"/>
    <col min="30" max="30" width="7.453125" style="67" customWidth="1"/>
    <col min="31" max="31" width="5.90625" style="67" customWidth="1"/>
    <col min="32" max="32" width="9.453125" style="67" customWidth="1"/>
    <col min="33" max="33" width="8.90625" style="67" customWidth="1"/>
    <col min="34" max="34" width="11.54296875" style="67"/>
    <col min="35" max="35" width="9.81640625" style="11" customWidth="1"/>
    <col min="36" max="36" width="9.1796875" style="67" customWidth="1"/>
    <col min="37" max="37" width="6.81640625" style="67" customWidth="1"/>
    <col min="38" max="38" width="9.90625" style="67" customWidth="1"/>
    <col min="39" max="39" width="10" customWidth="1"/>
    <col min="40" max="40" width="13.08984375" customWidth="1"/>
    <col min="41" max="41" width="9.36328125" customWidth="1"/>
    <col min="42" max="42" width="9.81640625" style="67" customWidth="1"/>
    <col min="43" max="43" width="9.81640625" customWidth="1"/>
    <col min="45" max="45" width="14" customWidth="1"/>
    <col min="46" max="46" width="12.54296875" customWidth="1"/>
    <col min="47" max="47" width="10.90625" customWidth="1"/>
  </cols>
  <sheetData>
    <row r="1" spans="1:59">
      <c r="A1" s="43"/>
      <c r="B1" s="43"/>
      <c r="C1" s="43"/>
      <c r="D1" s="43"/>
      <c r="E1" s="43"/>
      <c r="F1" s="43"/>
      <c r="G1" s="43"/>
      <c r="H1" s="464"/>
      <c r="I1" s="43"/>
      <c r="J1" s="64"/>
      <c r="K1" s="64"/>
      <c r="L1" s="64"/>
      <c r="M1" s="43"/>
      <c r="N1" s="43"/>
      <c r="O1" s="43"/>
      <c r="P1" s="74"/>
      <c r="Q1" s="74"/>
      <c r="R1" s="73"/>
      <c r="S1" s="43"/>
      <c r="T1" s="73"/>
      <c r="U1" s="73"/>
      <c r="V1" s="43"/>
      <c r="W1" s="73"/>
      <c r="X1" s="73"/>
      <c r="Y1" s="73"/>
      <c r="Z1" s="43"/>
      <c r="AA1" s="73"/>
      <c r="AB1" s="43"/>
      <c r="AC1" s="43"/>
      <c r="AD1" s="64"/>
      <c r="AE1" s="64"/>
      <c r="AF1" s="43"/>
      <c r="AG1" s="4"/>
      <c r="AH1" s="56"/>
      <c r="AI1" s="56"/>
      <c r="AJ1" s="1"/>
      <c r="AK1" s="5"/>
      <c r="AL1"/>
      <c r="AP1"/>
    </row>
    <row r="2" spans="1:59" s="198" customFormat="1" ht="31.8">
      <c r="A2" s="197"/>
      <c r="B2" s="197"/>
      <c r="C2" s="197"/>
      <c r="D2" s="150" t="s">
        <v>450</v>
      </c>
      <c r="E2" s="197"/>
      <c r="F2" s="197"/>
      <c r="G2" s="197"/>
      <c r="H2" s="465"/>
      <c r="I2" s="197"/>
      <c r="J2" s="200"/>
      <c r="K2" s="200"/>
      <c r="L2" s="200"/>
      <c r="M2" s="197"/>
      <c r="N2" s="197"/>
      <c r="O2" s="197"/>
      <c r="P2" s="183"/>
      <c r="Q2" s="183"/>
      <c r="R2" s="201"/>
      <c r="S2" s="197"/>
      <c r="T2" s="201"/>
      <c r="U2" s="201"/>
      <c r="V2" s="197"/>
      <c r="W2" s="183" t="str">
        <f>+År!B2</f>
        <v>UNG KU</v>
      </c>
      <c r="X2" s="201"/>
      <c r="Y2" s="201"/>
      <c r="Z2" s="197"/>
      <c r="AA2" s="201"/>
      <c r="AB2" s="197"/>
      <c r="AC2" s="197"/>
      <c r="AD2" s="200"/>
      <c r="AE2" s="200"/>
      <c r="AF2" s="197"/>
      <c r="AG2" s="4"/>
      <c r="AH2" s="56"/>
      <c r="AI2" s="56"/>
      <c r="AJ2" s="1"/>
      <c r="AK2" s="5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9">
      <c r="A3" s="43"/>
      <c r="B3" s="43"/>
      <c r="C3" s="43"/>
      <c r="D3" s="43"/>
      <c r="E3" s="43"/>
      <c r="F3" s="43"/>
      <c r="G3" s="43"/>
      <c r="H3" s="464"/>
      <c r="I3" s="43"/>
      <c r="J3" s="64"/>
      <c r="K3" s="64"/>
      <c r="L3" s="64"/>
      <c r="M3" s="43"/>
      <c r="N3" s="43"/>
      <c r="O3" s="43"/>
      <c r="P3" s="74"/>
      <c r="Q3" s="74"/>
      <c r="R3" s="73"/>
      <c r="S3" s="43"/>
      <c r="T3" s="73"/>
      <c r="U3" s="73"/>
      <c r="V3" s="43"/>
      <c r="W3" s="73"/>
      <c r="X3" s="73"/>
      <c r="Y3" s="73"/>
      <c r="Z3" s="43"/>
      <c r="AA3" s="73"/>
      <c r="AB3" s="43"/>
      <c r="AC3" s="43"/>
      <c r="AD3" s="64"/>
      <c r="AE3" s="64"/>
      <c r="AF3" s="43"/>
      <c r="AG3" s="4"/>
      <c r="AH3" s="56"/>
      <c r="AI3" s="56"/>
      <c r="AJ3" s="1"/>
      <c r="AK3" s="5"/>
      <c r="AL3"/>
      <c r="AP3"/>
    </row>
    <row r="4" spans="1:59" s="180" customFormat="1" ht="19.8">
      <c r="A4" s="178"/>
      <c r="B4" s="178"/>
      <c r="C4" s="178"/>
      <c r="D4" s="178"/>
      <c r="E4" s="178"/>
      <c r="F4" s="152" t="s">
        <v>7</v>
      </c>
      <c r="G4" s="152"/>
      <c r="H4" s="511">
        <v>45</v>
      </c>
      <c r="I4" s="178"/>
      <c r="J4" s="179"/>
      <c r="K4" s="179"/>
      <c r="L4" s="179"/>
      <c r="M4" s="178"/>
      <c r="N4" s="178"/>
      <c r="O4" s="178"/>
      <c r="P4" s="152"/>
      <c r="Q4" s="152"/>
      <c r="R4" s="178"/>
      <c r="S4" s="152" t="s">
        <v>422</v>
      </c>
      <c r="T4" s="184"/>
      <c r="U4" s="184"/>
      <c r="V4" s="184"/>
      <c r="W4" s="184"/>
      <c r="X4" s="577">
        <f>+H11+H26+H41+H56+H71+H86+H101+H116+H131+H146+H161+H176+H191+H206+H221</f>
        <v>45116</v>
      </c>
      <c r="Y4" s="579"/>
      <c r="Z4" s="178"/>
      <c r="AA4" s="178"/>
      <c r="AB4" s="178"/>
      <c r="AC4" s="184"/>
      <c r="AD4" s="184"/>
      <c r="AE4" s="178"/>
      <c r="AF4" s="184"/>
      <c r="AG4" s="4"/>
      <c r="AH4" s="56"/>
      <c r="AI4" s="56"/>
      <c r="AJ4" s="1"/>
      <c r="AK4" s="4"/>
      <c r="AL4" s="56"/>
      <c r="AM4" s="56"/>
      <c r="AN4" s="1"/>
      <c r="AO4" s="5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 s="177"/>
      <c r="BE4" s="177"/>
    </row>
    <row r="5" spans="1:59" ht="19.8">
      <c r="A5" s="46"/>
      <c r="B5" s="46"/>
      <c r="C5" s="46"/>
      <c r="D5" s="46"/>
      <c r="E5" s="46"/>
      <c r="F5" s="46"/>
      <c r="G5" s="46"/>
      <c r="H5" s="512"/>
      <c r="I5" s="43"/>
      <c r="J5" s="95" t="s">
        <v>456</v>
      </c>
      <c r="K5" s="64"/>
      <c r="L5" s="64"/>
      <c r="M5" s="43"/>
      <c r="N5" s="43"/>
      <c r="O5" s="43"/>
      <c r="P5" s="74"/>
      <c r="Q5" s="74"/>
      <c r="R5" s="73"/>
      <c r="S5" s="43"/>
      <c r="T5" s="73"/>
      <c r="U5" s="73"/>
      <c r="V5" s="43"/>
      <c r="W5" s="73"/>
      <c r="X5" s="73"/>
      <c r="Y5" s="73"/>
      <c r="Z5" s="43"/>
      <c r="AA5" s="73"/>
      <c r="AB5" s="43"/>
      <c r="AC5" s="43"/>
      <c r="AD5" s="64"/>
      <c r="AE5" s="64"/>
      <c r="AF5" s="43"/>
      <c r="AG5" s="4"/>
      <c r="AH5" s="56"/>
      <c r="AI5" s="56"/>
      <c r="AJ5" s="1"/>
      <c r="AK5" s="5"/>
      <c r="AL5"/>
      <c r="AP5"/>
      <c r="BG5" s="180"/>
    </row>
    <row r="6" spans="1:59" ht="17.399999999999999">
      <c r="A6" s="244"/>
      <c r="B6" s="274"/>
      <c r="C6" s="275"/>
      <c r="D6" s="275"/>
      <c r="E6" s="276"/>
      <c r="F6" s="276"/>
      <c r="G6" s="276"/>
      <c r="H6" s="512"/>
      <c r="I6" s="43"/>
      <c r="J6" s="95"/>
      <c r="K6" s="64"/>
      <c r="L6" s="64"/>
      <c r="M6" s="43"/>
      <c r="N6" s="43"/>
      <c r="O6" s="43"/>
      <c r="P6" s="74"/>
      <c r="Q6" s="74"/>
      <c r="R6" s="73"/>
      <c r="S6" s="43"/>
      <c r="T6" s="73"/>
      <c r="U6" s="73"/>
      <c r="V6" s="43"/>
      <c r="W6" s="73"/>
      <c r="X6" s="73"/>
      <c r="Y6" s="73"/>
      <c r="Z6" s="43"/>
      <c r="AA6" s="73"/>
      <c r="AB6" s="49" t="s">
        <v>623</v>
      </c>
      <c r="AC6" s="43"/>
      <c r="AD6" s="65" t="s">
        <v>80</v>
      </c>
      <c r="AE6" s="65" t="s">
        <v>4</v>
      </c>
      <c r="AF6" s="43"/>
      <c r="AG6" s="4"/>
      <c r="AH6" s="56"/>
      <c r="AI6" s="56"/>
      <c r="AJ6" s="1"/>
      <c r="AK6" s="5"/>
      <c r="AL6"/>
      <c r="AP6"/>
    </row>
    <row r="7" spans="1:59">
      <c r="A7" s="43"/>
      <c r="B7" s="43"/>
      <c r="C7" s="43"/>
      <c r="D7" s="43"/>
      <c r="E7" s="43"/>
      <c r="F7" s="43"/>
      <c r="G7" s="49" t="s">
        <v>4</v>
      </c>
      <c r="H7" s="464"/>
      <c r="I7" s="64"/>
      <c r="J7" s="64"/>
      <c r="K7" s="64"/>
      <c r="L7" s="64"/>
      <c r="M7" s="65" t="s">
        <v>24</v>
      </c>
      <c r="N7" s="64"/>
      <c r="O7" s="64"/>
      <c r="P7" s="74"/>
      <c r="Q7" s="74"/>
      <c r="R7" s="73"/>
      <c r="S7" s="49" t="s">
        <v>24</v>
      </c>
      <c r="T7" s="171" t="s">
        <v>403</v>
      </c>
      <c r="U7" s="171" t="s">
        <v>403</v>
      </c>
      <c r="V7" s="74" t="s">
        <v>531</v>
      </c>
      <c r="W7" s="171" t="s">
        <v>403</v>
      </c>
      <c r="X7" s="171" t="s">
        <v>403</v>
      </c>
      <c r="Y7" s="74" t="s">
        <v>423</v>
      </c>
      <c r="Z7" s="43"/>
      <c r="AA7" s="74" t="s">
        <v>573</v>
      </c>
      <c r="AB7" s="49" t="s">
        <v>622</v>
      </c>
      <c r="AC7" s="64"/>
      <c r="AD7" s="65" t="s">
        <v>44</v>
      </c>
      <c r="AE7" s="65" t="s">
        <v>10</v>
      </c>
      <c r="AF7" s="43"/>
      <c r="AG7" s="4"/>
      <c r="AH7" s="56"/>
      <c r="AI7" s="56"/>
      <c r="AJ7" s="1"/>
      <c r="AK7" s="5"/>
      <c r="AL7"/>
      <c r="AP7"/>
    </row>
    <row r="8" spans="1:59">
      <c r="A8" s="43"/>
      <c r="B8" s="43"/>
      <c r="C8" s="43"/>
      <c r="D8" s="43"/>
      <c r="E8" s="49"/>
      <c r="F8" s="49"/>
      <c r="G8" s="49" t="s">
        <v>475</v>
      </c>
      <c r="H8" s="468" t="s">
        <v>4</v>
      </c>
      <c r="I8" s="65"/>
      <c r="J8" s="65" t="s">
        <v>4</v>
      </c>
      <c r="K8" s="65" t="s">
        <v>1</v>
      </c>
      <c r="L8" s="65"/>
      <c r="M8" s="87" t="s">
        <v>45</v>
      </c>
      <c r="N8" s="65"/>
      <c r="O8" s="65"/>
      <c r="P8" s="421" t="s">
        <v>24</v>
      </c>
      <c r="Q8" s="421" t="s">
        <v>24</v>
      </c>
      <c r="R8" s="73"/>
      <c r="S8" s="49" t="s">
        <v>481</v>
      </c>
      <c r="T8" s="74" t="s">
        <v>572</v>
      </c>
      <c r="U8" s="74" t="s">
        <v>487</v>
      </c>
      <c r="V8" s="74" t="s">
        <v>550</v>
      </c>
      <c r="W8" s="74" t="s">
        <v>489</v>
      </c>
      <c r="X8" s="74" t="s">
        <v>558</v>
      </c>
      <c r="Y8" s="74"/>
      <c r="Z8" s="49" t="s">
        <v>414</v>
      </c>
      <c r="AA8" s="74" t="s">
        <v>1</v>
      </c>
      <c r="AB8" s="49" t="s">
        <v>570</v>
      </c>
      <c r="AC8" s="65"/>
      <c r="AD8" s="65" t="s">
        <v>535</v>
      </c>
      <c r="AE8" s="65" t="s">
        <v>70</v>
      </c>
      <c r="AF8" s="43"/>
      <c r="AG8" s="4"/>
      <c r="AH8" s="56"/>
      <c r="AI8" s="56"/>
      <c r="AJ8" s="1"/>
      <c r="AK8" s="5"/>
      <c r="AL8"/>
      <c r="AP8"/>
    </row>
    <row r="9" spans="1:59">
      <c r="A9" s="43"/>
      <c r="B9" s="43"/>
      <c r="C9" s="49" t="s">
        <v>0</v>
      </c>
      <c r="D9" s="49"/>
      <c r="E9" s="49" t="s">
        <v>86</v>
      </c>
      <c r="F9" s="49"/>
      <c r="G9" s="50" t="s">
        <v>476</v>
      </c>
      <c r="H9" s="469" t="s">
        <v>10</v>
      </c>
      <c r="I9" s="193" t="s">
        <v>533</v>
      </c>
      <c r="J9" s="87" t="s">
        <v>403</v>
      </c>
      <c r="K9" s="87" t="s">
        <v>403</v>
      </c>
      <c r="L9" s="65"/>
      <c r="M9" s="87"/>
      <c r="N9" s="193" t="s">
        <v>533</v>
      </c>
      <c r="O9" s="193"/>
      <c r="P9" s="421" t="s">
        <v>717</v>
      </c>
      <c r="Q9" s="421" t="s">
        <v>718</v>
      </c>
      <c r="R9" s="73"/>
      <c r="S9" s="50" t="s">
        <v>415</v>
      </c>
      <c r="T9" s="75" t="s">
        <v>548</v>
      </c>
      <c r="U9" s="75" t="s">
        <v>440</v>
      </c>
      <c r="V9" s="75" t="s">
        <v>483</v>
      </c>
      <c r="W9" s="75" t="s">
        <v>470</v>
      </c>
      <c r="X9" s="75" t="s">
        <v>529</v>
      </c>
      <c r="Y9" s="75" t="s">
        <v>1</v>
      </c>
      <c r="Z9" s="50" t="s">
        <v>415</v>
      </c>
      <c r="AA9" s="75" t="s">
        <v>532</v>
      </c>
      <c r="AB9" s="50" t="s">
        <v>473</v>
      </c>
      <c r="AC9" s="193" t="s">
        <v>533</v>
      </c>
      <c r="AD9" s="87" t="s">
        <v>45</v>
      </c>
      <c r="AE9" s="87" t="s">
        <v>553</v>
      </c>
      <c r="AF9" s="43"/>
      <c r="AG9" s="4"/>
      <c r="AH9" s="56"/>
      <c r="AI9" s="56"/>
      <c r="AJ9" s="1"/>
      <c r="AK9" s="5"/>
      <c r="AL9"/>
      <c r="AP9"/>
    </row>
    <row r="10" spans="1:59">
      <c r="A10" s="43"/>
      <c r="B10" s="43"/>
      <c r="C10" s="49"/>
      <c r="D10" s="49"/>
      <c r="E10" s="49"/>
      <c r="F10" s="49"/>
      <c r="G10" s="50"/>
      <c r="H10" s="469"/>
      <c r="I10" s="193"/>
      <c r="J10" s="87"/>
      <c r="K10" s="87"/>
      <c r="L10" s="65"/>
      <c r="M10" s="87"/>
      <c r="N10" s="193"/>
      <c r="O10" s="193"/>
      <c r="P10" s="421"/>
      <c r="Q10" s="421"/>
      <c r="R10" s="73"/>
      <c r="S10" s="50"/>
      <c r="T10" s="75"/>
      <c r="U10" s="75"/>
      <c r="V10" s="75"/>
      <c r="W10" s="75"/>
      <c r="X10" s="75"/>
      <c r="Y10" s="75"/>
      <c r="Z10" s="50"/>
      <c r="AA10" s="75"/>
      <c r="AB10" s="50"/>
      <c r="AC10" s="193"/>
      <c r="AD10" s="87"/>
      <c r="AE10" s="87"/>
      <c r="AF10" s="43"/>
      <c r="AG10" s="4"/>
      <c r="AH10" s="56"/>
      <c r="AI10" s="56"/>
      <c r="AJ10" s="1"/>
      <c r="AK10" s="5"/>
      <c r="AL10"/>
      <c r="AP10"/>
    </row>
    <row r="11" spans="1:59" ht="17.399999999999999">
      <c r="A11" s="244"/>
      <c r="B11" s="275" t="s">
        <v>0</v>
      </c>
      <c r="C11" s="275"/>
      <c r="D11" s="275" t="str">
        <f>+D13</f>
        <v>P-</v>
      </c>
      <c r="E11" s="275"/>
      <c r="F11" s="276" t="s">
        <v>596</v>
      </c>
      <c r="G11" s="46"/>
      <c r="H11" s="483">
        <f>SUM(H13:H24)</f>
        <v>1413</v>
      </c>
      <c r="I11" s="49"/>
      <c r="J11" s="46"/>
      <c r="K11" s="95"/>
      <c r="L11" s="65"/>
      <c r="M11" s="337">
        <f>+Klasse!Q11</f>
        <v>188.69214437367279</v>
      </c>
      <c r="N11" s="49" t="s">
        <v>565</v>
      </c>
      <c r="O11" s="193"/>
      <c r="P11" s="74"/>
      <c r="Q11" s="74"/>
      <c r="R11" s="73"/>
      <c r="S11" s="64"/>
      <c r="T11" s="43"/>
      <c r="U11" s="73"/>
      <c r="V11" s="73"/>
      <c r="W11" s="43"/>
      <c r="X11" s="73"/>
      <c r="Y11" s="73"/>
      <c r="Z11" s="73"/>
      <c r="AA11" s="43"/>
      <c r="AB11" s="19">
        <f>+Klasse!AB11</f>
        <v>164.093087256616</v>
      </c>
      <c r="AC11" s="49" t="s">
        <v>626</v>
      </c>
      <c r="AD11" s="43"/>
      <c r="AE11" s="64"/>
      <c r="AF11" s="65"/>
      <c r="AG11" s="4"/>
      <c r="AH11" s="4"/>
      <c r="AI11" s="56"/>
      <c r="AJ11" s="56"/>
      <c r="AK11" s="1"/>
      <c r="AL11" s="5"/>
      <c r="AP11"/>
    </row>
    <row r="12" spans="1:59" ht="15" customHeight="1">
      <c r="A12" s="244"/>
      <c r="B12" s="275"/>
      <c r="C12" s="275"/>
      <c r="D12" s="275"/>
      <c r="E12" s="275"/>
      <c r="F12" s="276"/>
      <c r="G12" s="46"/>
      <c r="H12" s="512"/>
      <c r="I12" s="46"/>
      <c r="J12" s="46"/>
      <c r="K12" s="46"/>
      <c r="L12" s="65"/>
      <c r="M12" s="46"/>
      <c r="N12" s="46"/>
      <c r="O12" s="193"/>
      <c r="P12" s="49"/>
      <c r="Q12" s="49"/>
      <c r="R12" s="73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65"/>
      <c r="AG12" s="4"/>
      <c r="AH12" s="4"/>
      <c r="AI12" s="56"/>
      <c r="AJ12" s="56"/>
      <c r="AK12" s="1"/>
      <c r="AL12" s="5"/>
      <c r="AP12"/>
    </row>
    <row r="13" spans="1:59" ht="15" customHeight="1">
      <c r="A13" s="43"/>
      <c r="B13" s="43">
        <f>+'Ark1'!C582</f>
        <v>2024</v>
      </c>
      <c r="C13" s="51">
        <f>+'Ark1'!L582</f>
        <v>1</v>
      </c>
      <c r="D13" s="52" t="s">
        <v>29</v>
      </c>
      <c r="E13" s="52">
        <f>+'Ark1'!D582</f>
        <v>1</v>
      </c>
      <c r="F13" s="52" t="s">
        <v>584</v>
      </c>
      <c r="G13" s="51">
        <f>+IF(H13=0,"",'Ark1'!Q582)</f>
        <v>98</v>
      </c>
      <c r="H13" s="470">
        <f>+'Ark1'!R582</f>
        <v>112</v>
      </c>
      <c r="I13" s="115">
        <f t="shared" ref="I13:I24" si="0">+IF(H13=0,"",H13-H240)</f>
        <v>-23</v>
      </c>
      <c r="J13" s="66">
        <f>+IF(H13=0,"",'Ark1'!AE582)</f>
        <v>2.4685915803394316</v>
      </c>
      <c r="K13" s="66">
        <f>+IF(H13=0,"",'Ark1'!AF582)</f>
        <v>1.7755000456993029</v>
      </c>
      <c r="L13" s="65"/>
      <c r="M13" s="115">
        <f>+IF(H13=0,"",'Ark1'!U582)</f>
        <v>192.87142857142859</v>
      </c>
      <c r="N13" s="115">
        <f t="shared" ref="N13:N24" si="1">+IF(H13=0,"",M13-M240)</f>
        <v>-0.59005291005291838</v>
      </c>
      <c r="O13" s="193"/>
      <c r="P13" s="376">
        <f>+'Ark1'!AR582</f>
        <v>215.56435643564359</v>
      </c>
      <c r="Q13" s="114">
        <f>+'Ark1'!AS582</f>
        <v>19.122670140445734</v>
      </c>
      <c r="R13" s="73"/>
      <c r="S13" s="53">
        <f>+IF(H13=0,"",'Ark1'!T582)</f>
        <v>4.5535714285714306</v>
      </c>
      <c r="T13" s="76">
        <f>+IF(H13=0,"",'Ark1'!W582)</f>
        <v>5.3571428571428559</v>
      </c>
      <c r="U13" s="76">
        <f>+IF(H13=0,"",'Ark1'!X582)</f>
        <v>0</v>
      </c>
      <c r="V13" s="76">
        <f>+IF(H13=0,"",'Ark1'!AG582)</f>
        <v>1142.2277227722773</v>
      </c>
      <c r="W13" s="115">
        <f>+IF(H13=0,"",'Ark1'!AH582)</f>
        <v>90.178571428571445</v>
      </c>
      <c r="X13" s="76">
        <f>+IF(H13=0,"",'Ark1'!AI582)</f>
        <v>6.25</v>
      </c>
      <c r="Y13" s="76">
        <f>+IF(H13=0,"",'Ark1'!Y582)</f>
        <v>30.592218398321567</v>
      </c>
      <c r="Z13" s="53">
        <f>+IF(H13=0,"",'Ark1'!AA582)</f>
        <v>1.1560345221171064</v>
      </c>
      <c r="AA13" s="76">
        <f>+IF(H13=0,"",'Ark1'!AC582)</f>
        <v>25.518383513324689</v>
      </c>
      <c r="AB13" s="115">
        <f t="shared" ref="AB13:AB24" si="2">IF(H13=0,"",1000*M13/V13)</f>
        <v>168.85549591049528</v>
      </c>
      <c r="AC13" s="115">
        <f t="shared" ref="AC13:AC24" si="3">+IF(H13=0,"",IF(H240=0,"",AB13-AB240))</f>
        <v>-1.0437867242566767</v>
      </c>
      <c r="AD13" s="66">
        <f t="shared" ref="AD13:AD24" si="4">IF(H13=0,"",M13/C13)</f>
        <v>192.87142857142859</v>
      </c>
      <c r="AE13" s="66">
        <f t="shared" ref="AE13:AE24" si="5">IF(H13=0,"",H13/G13)</f>
        <v>1.1428571428571428</v>
      </c>
      <c r="AF13" s="43"/>
      <c r="AG13" s="4"/>
      <c r="AH13" s="56"/>
      <c r="AI13" s="56"/>
      <c r="AJ13" s="1"/>
      <c r="AK13" s="5"/>
      <c r="AL13"/>
      <c r="AP13"/>
    </row>
    <row r="14" spans="1:59" ht="15" customHeight="1">
      <c r="A14" s="43"/>
      <c r="B14" s="43">
        <f>+'Ark1'!C583</f>
        <v>2024</v>
      </c>
      <c r="C14" s="51">
        <f>+'Ark1'!L583</f>
        <v>1</v>
      </c>
      <c r="D14" s="52" t="s">
        <v>29</v>
      </c>
      <c r="E14" s="52">
        <f>+'Ark1'!D583</f>
        <v>2</v>
      </c>
      <c r="F14" s="52" t="s">
        <v>585</v>
      </c>
      <c r="G14" s="51">
        <f>+IF(H14=0,"",'Ark1'!Q583)</f>
        <v>66</v>
      </c>
      <c r="H14" s="470">
        <f>+'Ark1'!R583</f>
        <v>73</v>
      </c>
      <c r="I14" s="115">
        <f t="shared" si="0"/>
        <v>-19</v>
      </c>
      <c r="J14" s="66">
        <f>+IF(H14=0,"",'Ark1'!AE583)</f>
        <v>2.5172413793103456</v>
      </c>
      <c r="K14" s="66">
        <f>+IF(H14=0,"",'Ark1'!AF583)</f>
        <v>1.7525308594197755</v>
      </c>
      <c r="L14" s="65"/>
      <c r="M14" s="115">
        <f>+IF(H14=0,"",'Ark1'!U583)</f>
        <v>187.03424657534248</v>
      </c>
      <c r="N14" s="115">
        <f t="shared" si="1"/>
        <v>-2.4581447290053973</v>
      </c>
      <c r="O14" s="193"/>
      <c r="P14" s="376">
        <f>+'Ark1'!AR583</f>
        <v>214.4</v>
      </c>
      <c r="Q14" s="114">
        <f>+'Ark1'!AS583</f>
        <v>19.032894054653838</v>
      </c>
      <c r="R14" s="73"/>
      <c r="S14" s="53">
        <f>+IF(H14=0,"",'Ark1'!T583)</f>
        <v>4.191780821917809</v>
      </c>
      <c r="T14" s="76">
        <f>+IF(H14=0,"",'Ark1'!W583)</f>
        <v>6.8493150684931505</v>
      </c>
      <c r="U14" s="76">
        <f>+IF(H14=0,"",'Ark1'!X583)</f>
        <v>0</v>
      </c>
      <c r="V14" s="76">
        <f>+IF(H14=0,"",'Ark1'!AG583)</f>
        <v>1143.6769230769237</v>
      </c>
      <c r="W14" s="115">
        <f>+IF(H14=0,"",'Ark1'!AH583)</f>
        <v>89.041095890410944</v>
      </c>
      <c r="X14" s="76">
        <f>+IF(H14=0,"",'Ark1'!AI583)</f>
        <v>1.3698630136986301</v>
      </c>
      <c r="Y14" s="76">
        <f>+IF(H14=0,"",'Ark1'!Y583)</f>
        <v>29.449544588790086</v>
      </c>
      <c r="Z14" s="53">
        <f>+IF(H14=0,"",'Ark1'!AA583)</f>
        <v>1.2784572707200117</v>
      </c>
      <c r="AA14" s="76">
        <f>+IF(H14=0,"",'Ark1'!AC583)</f>
        <v>12.320423811959358</v>
      </c>
      <c r="AB14" s="115">
        <f t="shared" si="2"/>
        <v>163.53765893269019</v>
      </c>
      <c r="AC14" s="115">
        <f t="shared" si="3"/>
        <v>-1.9056533090483185</v>
      </c>
      <c r="AD14" s="66">
        <f t="shared" si="4"/>
        <v>187.03424657534248</v>
      </c>
      <c r="AE14" s="66">
        <f t="shared" si="5"/>
        <v>1.106060606060606</v>
      </c>
      <c r="AF14" s="43"/>
      <c r="AG14" s="4"/>
      <c r="AH14" s="56"/>
      <c r="AI14" s="56"/>
      <c r="AJ14" s="1"/>
      <c r="AK14" s="5"/>
      <c r="AL14"/>
      <c r="AP14"/>
    </row>
    <row r="15" spans="1:59" ht="15" customHeight="1">
      <c r="A15" s="43"/>
      <c r="B15" s="43">
        <f>+'Ark1'!C584</f>
        <v>2024</v>
      </c>
      <c r="C15" s="51">
        <f>+'Ark1'!L584</f>
        <v>1</v>
      </c>
      <c r="D15" s="52" t="s">
        <v>29</v>
      </c>
      <c r="E15" s="52">
        <f>+'Ark1'!D584</f>
        <v>3</v>
      </c>
      <c r="F15" s="52" t="s">
        <v>586</v>
      </c>
      <c r="G15" s="51">
        <f>+IF(H15=0,"",'Ark1'!Q584)</f>
        <v>69</v>
      </c>
      <c r="H15" s="470">
        <f>+'Ark1'!R584</f>
        <v>86</v>
      </c>
      <c r="I15" s="115">
        <f t="shared" si="0"/>
        <v>-73</v>
      </c>
      <c r="J15" s="66">
        <f>+IF(H15=0,"",'Ark1'!AE584)</f>
        <v>2.9073698444895193</v>
      </c>
      <c r="K15" s="66">
        <f>+IF(H15=0,"",'Ark1'!AF584)</f>
        <v>1.9967866907125889</v>
      </c>
      <c r="L15" s="65"/>
      <c r="M15" s="115">
        <f>+IF(H15=0,"",'Ark1'!U584)</f>
        <v>185.23837209302329</v>
      </c>
      <c r="N15" s="115">
        <f t="shared" si="1"/>
        <v>-8.1018794793038467</v>
      </c>
      <c r="O15" s="193"/>
      <c r="P15" s="376">
        <f>+'Ark1'!AR584</f>
        <v>212.97368421052636</v>
      </c>
      <c r="Q15" s="114">
        <f>+'Ark1'!AS584</f>
        <v>18.744449236330489</v>
      </c>
      <c r="R15" s="73"/>
      <c r="S15" s="53">
        <f>+IF(H15=0,"",'Ark1'!T584)</f>
        <v>4.4534883720930223</v>
      </c>
      <c r="T15" s="76">
        <f>+IF(H15=0,"",'Ark1'!W584)</f>
        <v>10.465116279069768</v>
      </c>
      <c r="U15" s="76">
        <f>+IF(H15=0,"",'Ark1'!X584)</f>
        <v>0</v>
      </c>
      <c r="V15" s="76">
        <f>+IF(H15=0,"",'Ark1'!AG584)</f>
        <v>1114.9868421052631</v>
      </c>
      <c r="W15" s="115">
        <f>+IF(H15=0,"",'Ark1'!AH584)</f>
        <v>88.372093023255857</v>
      </c>
      <c r="X15" s="76">
        <f>+IF(H15=0,"",'Ark1'!AI584)</f>
        <v>6.9767441860465107</v>
      </c>
      <c r="Y15" s="76">
        <f>+IF(H15=0,"",'Ark1'!Y584)</f>
        <v>31.316683898094709</v>
      </c>
      <c r="Z15" s="53">
        <f>+IF(H15=0,"",'Ark1'!AA584)</f>
        <v>1.4031275426801313</v>
      </c>
      <c r="AA15" s="76">
        <f>+IF(H15=0,"",'Ark1'!AC584)</f>
        <v>21.707169067626985</v>
      </c>
      <c r="AB15" s="115">
        <f t="shared" si="2"/>
        <v>166.13502966839084</v>
      </c>
      <c r="AC15" s="115">
        <f t="shared" si="3"/>
        <v>2.592072852156349</v>
      </c>
      <c r="AD15" s="66">
        <f t="shared" si="4"/>
        <v>185.23837209302329</v>
      </c>
      <c r="AE15" s="66">
        <f t="shared" si="5"/>
        <v>1.2463768115942029</v>
      </c>
      <c r="AF15" s="43"/>
      <c r="AG15" s="4"/>
      <c r="AH15" s="56"/>
      <c r="AI15" s="56"/>
      <c r="AJ15" s="1"/>
      <c r="AK15" s="5"/>
      <c r="AL15"/>
      <c r="AP15"/>
    </row>
    <row r="16" spans="1:59" ht="15" customHeight="1">
      <c r="A16" s="43"/>
      <c r="B16" s="43">
        <f>+'Ark1'!C585</f>
        <v>2024</v>
      </c>
      <c r="C16" s="51">
        <f>+'Ark1'!L585</f>
        <v>1</v>
      </c>
      <c r="D16" s="52" t="s">
        <v>29</v>
      </c>
      <c r="E16" s="52">
        <f>+'Ark1'!D585</f>
        <v>4</v>
      </c>
      <c r="F16" s="52" t="s">
        <v>587</v>
      </c>
      <c r="G16" s="51">
        <f>+IF(H16=0,"",'Ark1'!Q585)</f>
        <v>92</v>
      </c>
      <c r="H16" s="470">
        <f>+'Ark1'!R585</f>
        <v>119</v>
      </c>
      <c r="I16" s="115">
        <f t="shared" si="0"/>
        <v>15</v>
      </c>
      <c r="J16" s="66">
        <f>+IF(H16=0,"",'Ark1'!AE585)</f>
        <v>3.1021897810218997</v>
      </c>
      <c r="K16" s="66">
        <f>+IF(H16=0,"",'Ark1'!AF585)</f>
        <v>2.1449369317547049</v>
      </c>
      <c r="L16" s="65"/>
      <c r="M16" s="115">
        <f>+IF(H16=0,"",'Ark1'!U585)</f>
        <v>186.50504201680664</v>
      </c>
      <c r="N16" s="115">
        <f t="shared" si="1"/>
        <v>-6.2401502908857083</v>
      </c>
      <c r="O16" s="193"/>
      <c r="P16" s="376">
        <f>+'Ark1'!AR585</f>
        <v>212.7678571428572</v>
      </c>
      <c r="Q16" s="114">
        <f>+'Ark1'!AS585</f>
        <v>19.099355958541153</v>
      </c>
      <c r="R16" s="73"/>
      <c r="S16" s="53">
        <f>+IF(H16=0,"",'Ark1'!T585)</f>
        <v>4.2268907563025202</v>
      </c>
      <c r="T16" s="76">
        <f>+IF(H16=0,"",'Ark1'!W585)</f>
        <v>6.7226890756302486</v>
      </c>
      <c r="U16" s="76">
        <f>+IF(H16=0,"",'Ark1'!X585)</f>
        <v>0</v>
      </c>
      <c r="V16" s="76">
        <f>+IF(H16=0,"",'Ark1'!AG585)</f>
        <v>1121.9910714285711</v>
      </c>
      <c r="W16" s="115">
        <f>+IF(H16=0,"",'Ark1'!AH585)</f>
        <v>94.117647058823522</v>
      </c>
      <c r="X16" s="76">
        <f>+IF(H16=0,"",'Ark1'!AI585)</f>
        <v>4.201680672268906</v>
      </c>
      <c r="Y16" s="76">
        <f>+IF(H16=0,"",'Ark1'!Y585)</f>
        <v>28.653707134702088</v>
      </c>
      <c r="Z16" s="53">
        <f>+IF(H16=0,"",'Ark1'!AA585)</f>
        <v>1.3374814836693079</v>
      </c>
      <c r="AA16" s="76">
        <f>+IF(H16=0,"",'Ark1'!AC585)</f>
        <v>6.2133942471082708</v>
      </c>
      <c r="AB16" s="115">
        <f t="shared" si="2"/>
        <v>166.22685043236552</v>
      </c>
      <c r="AC16" s="115">
        <f t="shared" si="3"/>
        <v>3.5336757829297483</v>
      </c>
      <c r="AD16" s="66">
        <f t="shared" si="4"/>
        <v>186.50504201680664</v>
      </c>
      <c r="AE16" s="66">
        <f t="shared" si="5"/>
        <v>1.2934782608695652</v>
      </c>
      <c r="AF16" s="43"/>
      <c r="AG16" s="4"/>
      <c r="AH16" s="56"/>
      <c r="AI16" s="56"/>
      <c r="AJ16" s="1"/>
      <c r="AK16" s="5"/>
      <c r="AL16"/>
      <c r="AP16"/>
    </row>
    <row r="17" spans="1:43" ht="15" customHeight="1">
      <c r="A17" s="43"/>
      <c r="B17" s="43">
        <f>+'Ark1'!C586</f>
        <v>2024</v>
      </c>
      <c r="C17" s="51">
        <f>+'Ark1'!L586</f>
        <v>1</v>
      </c>
      <c r="D17" s="52" t="s">
        <v>29</v>
      </c>
      <c r="E17" s="52">
        <f>+'Ark1'!D586</f>
        <v>5</v>
      </c>
      <c r="F17" s="52" t="s">
        <v>443</v>
      </c>
      <c r="G17" s="51">
        <f>+IF(H17=0,"",'Ark1'!Q586)</f>
        <v>77</v>
      </c>
      <c r="H17" s="470">
        <f>+'Ark1'!R586</f>
        <v>92</v>
      </c>
      <c r="I17" s="115">
        <f t="shared" si="0"/>
        <v>-44</v>
      </c>
      <c r="J17" s="66">
        <f>+IF(H17=0,"",'Ark1'!AE586)</f>
        <v>2.8040231636696125</v>
      </c>
      <c r="K17" s="66">
        <f>+IF(H17=0,"",'Ark1'!AF586)</f>
        <v>1.9791702595773095</v>
      </c>
      <c r="L17" s="65"/>
      <c r="M17" s="115">
        <f>+IF(H17=0,"",'Ark1'!U586)</f>
        <v>190.22934782608695</v>
      </c>
      <c r="N17" s="115">
        <f t="shared" si="1"/>
        <v>-3.9390345268543285</v>
      </c>
      <c r="O17" s="193"/>
      <c r="P17" s="376">
        <f>+'Ark1'!AR586</f>
        <v>216.03488372093025</v>
      </c>
      <c r="Q17" s="114">
        <f>+'Ark1'!AS586</f>
        <v>18.685662922835736</v>
      </c>
      <c r="R17" s="73"/>
      <c r="S17" s="53">
        <f>+IF(H17=0,"",'Ark1'!T586)</f>
        <v>4.0543478260869561</v>
      </c>
      <c r="T17" s="76">
        <f>+IF(H17=0,"",'Ark1'!W586)</f>
        <v>4.3478260869565215</v>
      </c>
      <c r="U17" s="76">
        <f>+IF(H17=0,"",'Ark1'!X586)</f>
        <v>0</v>
      </c>
      <c r="V17" s="76">
        <f>+IF(H17=0,"",'Ark1'!AG586)</f>
        <v>1157.6279069767445</v>
      </c>
      <c r="W17" s="115">
        <f>+IF(H17=0,"",'Ark1'!AH586)</f>
        <v>93.478260869565219</v>
      </c>
      <c r="X17" s="76">
        <f>+IF(H17=0,"",'Ark1'!AI586)</f>
        <v>4.3478260869565215</v>
      </c>
      <c r="Y17" s="76">
        <f>+IF(H17=0,"",'Ark1'!Y586)</f>
        <v>29.980104047602936</v>
      </c>
      <c r="Z17" s="53">
        <f>+IF(H17=0,"",'Ark1'!AA586)</f>
        <v>1.2714603930877784</v>
      </c>
      <c r="AA17" s="76">
        <f>+IF(H17=0,"",'Ark1'!AC586)</f>
        <v>6.5742689954709581</v>
      </c>
      <c r="AB17" s="115">
        <f t="shared" si="2"/>
        <v>164.32685034597083</v>
      </c>
      <c r="AC17" s="115">
        <f t="shared" si="3"/>
        <v>-1.4575678381956436</v>
      </c>
      <c r="AD17" s="66">
        <f t="shared" si="4"/>
        <v>190.22934782608695</v>
      </c>
      <c r="AE17" s="66">
        <f t="shared" si="5"/>
        <v>1.1948051948051948</v>
      </c>
      <c r="AF17" s="43"/>
      <c r="AG17" s="4"/>
      <c r="AH17" s="56"/>
      <c r="AI17" s="56"/>
      <c r="AJ17" s="1"/>
      <c r="AK17" s="5"/>
      <c r="AL17"/>
      <c r="AP17"/>
    </row>
    <row r="18" spans="1:43" ht="15" customHeight="1">
      <c r="A18" s="43"/>
      <c r="B18" s="43">
        <f>+'Ark1'!C587</f>
        <v>2024</v>
      </c>
      <c r="C18" s="51">
        <f>+'Ark1'!L587</f>
        <v>1</v>
      </c>
      <c r="D18" s="52" t="s">
        <v>29</v>
      </c>
      <c r="E18" s="52">
        <f>+'Ark1'!D587</f>
        <v>6</v>
      </c>
      <c r="F18" s="52" t="s">
        <v>588</v>
      </c>
      <c r="G18" s="51">
        <f>+IF(H18=0,"",'Ark1'!Q587)</f>
        <v>100</v>
      </c>
      <c r="H18" s="470">
        <f>+'Ark1'!R587</f>
        <v>105</v>
      </c>
      <c r="I18" s="115">
        <f t="shared" si="0"/>
        <v>-81</v>
      </c>
      <c r="J18" s="66">
        <f>+IF(H18=0,"",'Ark1'!AE587)</f>
        <v>3.7220843672456567</v>
      </c>
      <c r="K18" s="66">
        <f>+IF(H18=0,"",'Ark1'!AF587)</f>
        <v>2.6483471083146286</v>
      </c>
      <c r="L18" s="65"/>
      <c r="M18" s="115">
        <f>+IF(H18=0,"",'Ark1'!U587)</f>
        <v>190.23142857142847</v>
      </c>
      <c r="N18" s="115">
        <f t="shared" si="1"/>
        <v>-0.55566820276501971</v>
      </c>
      <c r="O18" s="193"/>
      <c r="P18" s="376">
        <f>+'Ark1'!AR587</f>
        <v>215.34020618556704</v>
      </c>
      <c r="Q18" s="114">
        <f>+'Ark1'!AS587</f>
        <v>18.903911243106503</v>
      </c>
      <c r="R18" s="73"/>
      <c r="S18" s="53">
        <f>+IF(H18=0,"",'Ark1'!T587)</f>
        <v>4.076190476190475</v>
      </c>
      <c r="T18" s="76">
        <f>+IF(H18=0,"",'Ark1'!W587)</f>
        <v>3.8095238095238111</v>
      </c>
      <c r="U18" s="76">
        <f>+IF(H18=0,"",'Ark1'!X587)</f>
        <v>0</v>
      </c>
      <c r="V18" s="76">
        <f>+IF(H18=0,"",'Ark1'!AG587)</f>
        <v>1141.8350515463917</v>
      </c>
      <c r="W18" s="115">
        <f>+IF(H18=0,"",'Ark1'!AH587)</f>
        <v>92.38095238095238</v>
      </c>
      <c r="X18" s="76">
        <f>+IF(H18=0,"",'Ark1'!AI587)</f>
        <v>1.9047619047619055</v>
      </c>
      <c r="Y18" s="76">
        <f>+IF(H18=0,"",'Ark1'!Y587)</f>
        <v>26.76359401548816</v>
      </c>
      <c r="Z18" s="53">
        <f>+IF(H18=0,"",'Ark1'!AA587)</f>
        <v>1.1438884235901612</v>
      </c>
      <c r="AA18" s="76">
        <f>+IF(H18=0,"",'Ark1'!AC587)</f>
        <v>9.1288191281749249</v>
      </c>
      <c r="AB18" s="115">
        <f t="shared" si="2"/>
        <v>166.60149669936766</v>
      </c>
      <c r="AC18" s="115">
        <f t="shared" si="3"/>
        <v>6.6151628421874307</v>
      </c>
      <c r="AD18" s="66">
        <f t="shared" si="4"/>
        <v>190.23142857142847</v>
      </c>
      <c r="AE18" s="66">
        <f t="shared" si="5"/>
        <v>1.05</v>
      </c>
      <c r="AF18" s="43"/>
      <c r="AG18" s="4"/>
      <c r="AH18" s="56"/>
      <c r="AI18" s="56"/>
      <c r="AJ18" s="1"/>
      <c r="AK18" s="5"/>
      <c r="AL18"/>
      <c r="AM18" s="2"/>
      <c r="AN18" s="2"/>
      <c r="AO18" s="2"/>
      <c r="AP18"/>
    </row>
    <row r="19" spans="1:43" ht="15" customHeight="1">
      <c r="A19" s="43"/>
      <c r="B19" s="43">
        <f>+'Ark1'!C588</f>
        <v>2024</v>
      </c>
      <c r="C19" s="51">
        <f>+'Ark1'!L588</f>
        <v>1</v>
      </c>
      <c r="D19" s="52" t="s">
        <v>29</v>
      </c>
      <c r="E19" s="52">
        <f>+'Ark1'!D588</f>
        <v>7</v>
      </c>
      <c r="F19" s="52" t="s">
        <v>589</v>
      </c>
      <c r="G19" s="51">
        <f>+IF(H19=0,"",'Ark1'!Q588)</f>
        <v>80</v>
      </c>
      <c r="H19" s="470">
        <f>+'Ark1'!R588</f>
        <v>88</v>
      </c>
      <c r="I19" s="115">
        <f t="shared" si="0"/>
        <v>-35</v>
      </c>
      <c r="J19" s="66">
        <f>+IF(H19=0,"",'Ark1'!AE588)</f>
        <v>3.6575228595178721</v>
      </c>
      <c r="K19" s="66">
        <f>+IF(H19=0,"",'Ark1'!AF588)</f>
        <v>2.6436991655389801</v>
      </c>
      <c r="L19" s="65"/>
      <c r="M19" s="115">
        <f>+IF(H19=0,"",'Ark1'!U588)</f>
        <v>190.70113636363632</v>
      </c>
      <c r="N19" s="115">
        <f t="shared" si="1"/>
        <v>-1.6460181079084464</v>
      </c>
      <c r="O19" s="193"/>
      <c r="P19" s="376">
        <f>+'Ark1'!AR588</f>
        <v>215.42666666666673</v>
      </c>
      <c r="Q19" s="114">
        <f>+'Ark1'!AS588</f>
        <v>18.954600602363257</v>
      </c>
      <c r="R19" s="73"/>
      <c r="S19" s="53">
        <f>+IF(H19=0,"",'Ark1'!T588)</f>
        <v>4</v>
      </c>
      <c r="T19" s="76">
        <f>+IF(H19=0,"",'Ark1'!W588)</f>
        <v>2.2727272727272729</v>
      </c>
      <c r="U19" s="76">
        <f>+IF(H19=0,"",'Ark1'!X588)</f>
        <v>0</v>
      </c>
      <c r="V19" s="76">
        <f>+IF(H19=0,"",'Ark1'!AG588)</f>
        <v>1134.9466666666669</v>
      </c>
      <c r="W19" s="115">
        <f>+IF(H19=0,"",'Ark1'!AH588)</f>
        <v>85.227272727272734</v>
      </c>
      <c r="X19" s="76">
        <f>+IF(H19=0,"",'Ark1'!AI588)</f>
        <v>5.6818181818181808</v>
      </c>
      <c r="Y19" s="76">
        <f>+IF(H19=0,"",'Ark1'!Y588)</f>
        <v>26.107589867865524</v>
      </c>
      <c r="Z19" s="53">
        <f>+IF(H19=0,"",'Ark1'!AA588)</f>
        <v>1.1078234188139944</v>
      </c>
      <c r="AA19" s="76">
        <f>+IF(H19=0,"",'Ark1'!AC588)</f>
        <v>14.368286029390095</v>
      </c>
      <c r="AB19" s="115">
        <f t="shared" si="2"/>
        <v>168.02651786601098</v>
      </c>
      <c r="AC19" s="115">
        <f t="shared" si="3"/>
        <v>1.7505451518993596</v>
      </c>
      <c r="AD19" s="66">
        <f t="shared" si="4"/>
        <v>190.70113636363632</v>
      </c>
      <c r="AE19" s="66">
        <f t="shared" si="5"/>
        <v>1.1000000000000001</v>
      </c>
      <c r="AF19" s="43"/>
      <c r="AG19" s="4"/>
      <c r="AH19" s="56"/>
      <c r="AI19" s="56"/>
      <c r="AJ19" s="1"/>
      <c r="AK19" s="5"/>
      <c r="AL19"/>
      <c r="AM19" s="2"/>
      <c r="AN19" s="2"/>
      <c r="AO19" s="2"/>
      <c r="AP19"/>
    </row>
    <row r="20" spans="1:43" ht="15" customHeight="1">
      <c r="A20" s="43"/>
      <c r="B20" s="43">
        <f>+'Ark1'!C589</f>
        <v>2024</v>
      </c>
      <c r="C20" s="51">
        <f>+'Ark1'!L589</f>
        <v>1</v>
      </c>
      <c r="D20" s="52" t="s">
        <v>29</v>
      </c>
      <c r="E20" s="52">
        <f>+'Ark1'!D589</f>
        <v>8</v>
      </c>
      <c r="F20" s="52" t="s">
        <v>590</v>
      </c>
      <c r="G20" s="51">
        <f>+IF(H20=0,"",'Ark1'!Q589)</f>
        <v>106</v>
      </c>
      <c r="H20" s="470">
        <f>+'Ark1'!R589</f>
        <v>123</v>
      </c>
      <c r="I20" s="115">
        <f t="shared" si="0"/>
        <v>-17</v>
      </c>
      <c r="J20" s="66">
        <f>+IF(H20=0,"",'Ark1'!AE589)</f>
        <v>4.6538024971623164</v>
      </c>
      <c r="K20" s="66">
        <f>+IF(H20=0,"",'Ark1'!AF589)</f>
        <v>3.4340038596497857</v>
      </c>
      <c r="L20" s="65"/>
      <c r="M20" s="115">
        <f>+IF(H20=0,"",'Ark1'!U589)</f>
        <v>192.56991869918704</v>
      </c>
      <c r="N20" s="115">
        <f t="shared" si="1"/>
        <v>-5.4386527293844722</v>
      </c>
      <c r="O20" s="193"/>
      <c r="P20" s="376">
        <f>+'Ark1'!AR589</f>
        <v>215.92592592592592</v>
      </c>
      <c r="Q20" s="114">
        <f>+'Ark1'!AS589</f>
        <v>18.94483737155322</v>
      </c>
      <c r="R20" s="73"/>
      <c r="S20" s="53">
        <f>+IF(H20=0,"",'Ark1'!T589)</f>
        <v>3.9918699186991873</v>
      </c>
      <c r="T20" s="76">
        <f>+IF(H20=0,"",'Ark1'!W589)</f>
        <v>3.2520325203252023</v>
      </c>
      <c r="U20" s="76">
        <f>+IF(H20=0,"",'Ark1'!X589)</f>
        <v>0</v>
      </c>
      <c r="V20" s="76">
        <f>+IF(H20=0,"",'Ark1'!AG589)</f>
        <v>1176.287037037037</v>
      </c>
      <c r="W20" s="115">
        <f>+IF(H20=0,"",'Ark1'!AH589)</f>
        <v>87.804878048780495</v>
      </c>
      <c r="X20" s="76">
        <f>+IF(H20=0,"",'Ark1'!AI589)</f>
        <v>3.2520325203252023</v>
      </c>
      <c r="Y20" s="76">
        <f>+IF(H20=0,"",'Ark1'!Y589)</f>
        <v>29.157221518177408</v>
      </c>
      <c r="Z20" s="53">
        <f>+IF(H20=0,"",'Ark1'!AA589)</f>
        <v>1.14406162037232</v>
      </c>
      <c r="AA20" s="76">
        <f>+IF(H20=0,"",'Ark1'!AC589)</f>
        <v>5.302713765350207</v>
      </c>
      <c r="AB20" s="115">
        <f t="shared" si="2"/>
        <v>163.70997268171351</v>
      </c>
      <c r="AC20" s="115">
        <f t="shared" si="3"/>
        <v>-4.2881537685157696</v>
      </c>
      <c r="AD20" s="66">
        <f t="shared" si="4"/>
        <v>192.56991869918704</v>
      </c>
      <c r="AE20" s="66">
        <f t="shared" si="5"/>
        <v>1.1603773584905661</v>
      </c>
      <c r="AF20" s="43"/>
      <c r="AG20" s="4"/>
      <c r="AH20" s="56"/>
      <c r="AI20" s="56"/>
      <c r="AJ20" s="1"/>
      <c r="AK20" s="5"/>
      <c r="AL20"/>
      <c r="AM20" s="2"/>
      <c r="AN20" s="2"/>
      <c r="AO20" s="2"/>
      <c r="AP20"/>
    </row>
    <row r="21" spans="1:43" ht="15" customHeight="1">
      <c r="A21" s="43"/>
      <c r="B21" s="43">
        <f>+'Ark1'!C590</f>
        <v>2024</v>
      </c>
      <c r="C21" s="51">
        <f>+'Ark1'!L590</f>
        <v>1</v>
      </c>
      <c r="D21" s="52" t="s">
        <v>29</v>
      </c>
      <c r="E21" s="52">
        <f>+'Ark1'!D590</f>
        <v>9</v>
      </c>
      <c r="F21" s="52" t="s">
        <v>591</v>
      </c>
      <c r="G21" s="51">
        <f>+IF(H21=0,"",'Ark1'!Q590)</f>
        <v>95</v>
      </c>
      <c r="H21" s="470">
        <f>+'Ark1'!R590</f>
        <v>106</v>
      </c>
      <c r="I21" s="115">
        <f t="shared" si="0"/>
        <v>-28</v>
      </c>
      <c r="J21" s="66">
        <f>+IF(H21=0,"",'Ark1'!AE590)</f>
        <v>3.7469070342877342</v>
      </c>
      <c r="K21" s="66">
        <f>+IF(H21=0,"",'Ark1'!AF590)</f>
        <v>2.6919498452575752</v>
      </c>
      <c r="L21" s="65"/>
      <c r="M21" s="115">
        <f>+IF(H21=0,"",'Ark1'!U590)</f>
        <v>190.35849056603763</v>
      </c>
      <c r="N21" s="115">
        <f t="shared" si="1"/>
        <v>0.83908758096308134</v>
      </c>
      <c r="O21" s="193"/>
      <c r="P21" s="376">
        <f>+'Ark1'!AR590</f>
        <v>214.2708333333334</v>
      </c>
      <c r="Q21" s="114">
        <f>+'Ark1'!AS590</f>
        <v>19.04787312978322</v>
      </c>
      <c r="R21" s="73"/>
      <c r="S21" s="53">
        <f>+IF(H21=0,"",'Ark1'!T590)</f>
        <v>4.2264150943396244</v>
      </c>
      <c r="T21" s="76">
        <f>+IF(H21=0,"",'Ark1'!W590)</f>
        <v>2.8301886792452819</v>
      </c>
      <c r="U21" s="76">
        <f>+IF(H21=0,"",'Ark1'!X590)</f>
        <v>0</v>
      </c>
      <c r="V21" s="76">
        <f>+IF(H21=0,"",'Ark1'!AG590)</f>
        <v>1148.802083333333</v>
      </c>
      <c r="W21" s="115">
        <f>+IF(H21=0,"",'Ark1'!AH590)</f>
        <v>90.566037735849022</v>
      </c>
      <c r="X21" s="76">
        <f>+IF(H21=0,"",'Ark1'!AI590)</f>
        <v>5.6603773584905639</v>
      </c>
      <c r="Y21" s="76">
        <f>+IF(H21=0,"",'Ark1'!Y590)</f>
        <v>32.231265928939479</v>
      </c>
      <c r="Z21" s="53">
        <f>+IF(H21=0,"",'Ark1'!AA590)</f>
        <v>1.0664968121556671</v>
      </c>
      <c r="AA21" s="76">
        <f>+IF(H21=0,"",'Ark1'!AC590)</f>
        <v>20.402226371055061</v>
      </c>
      <c r="AB21" s="115">
        <f t="shared" si="2"/>
        <v>165.70172819821025</v>
      </c>
      <c r="AC21" s="115">
        <f t="shared" si="3"/>
        <v>-0.60146688361876954</v>
      </c>
      <c r="AD21" s="66">
        <f t="shared" si="4"/>
        <v>190.35849056603763</v>
      </c>
      <c r="AE21" s="66">
        <f t="shared" si="5"/>
        <v>1.1157894736842104</v>
      </c>
      <c r="AF21" s="43"/>
      <c r="AG21" s="4"/>
      <c r="AH21" s="56"/>
      <c r="AI21" s="56"/>
      <c r="AJ21" s="1"/>
      <c r="AK21" s="5"/>
      <c r="AL21"/>
      <c r="AM21" s="2"/>
      <c r="AN21" s="2"/>
      <c r="AO21" s="2"/>
      <c r="AP21"/>
    </row>
    <row r="22" spans="1:43" ht="15" customHeight="1">
      <c r="A22" s="43"/>
      <c r="B22" s="43">
        <f>+'Ark1'!C591</f>
        <v>2024</v>
      </c>
      <c r="C22" s="51">
        <f>+'Ark1'!L591</f>
        <v>1</v>
      </c>
      <c r="D22" s="52" t="s">
        <v>29</v>
      </c>
      <c r="E22" s="52">
        <f>+'Ark1'!D591</f>
        <v>10</v>
      </c>
      <c r="F22" s="52" t="s">
        <v>592</v>
      </c>
      <c r="G22" s="51">
        <f>+IF(H22=0,"",'Ark1'!Q591)</f>
        <v>213</v>
      </c>
      <c r="H22" s="470">
        <f>+'Ark1'!R591</f>
        <v>247</v>
      </c>
      <c r="I22" s="115">
        <f t="shared" si="0"/>
        <v>-39</v>
      </c>
      <c r="J22" s="66">
        <f>+IF(H22=0,"",'Ark1'!AE591)</f>
        <v>3.4956127936597801</v>
      </c>
      <c r="K22" s="66">
        <f>+IF(H22=0,"",'Ark1'!AF591)</f>
        <v>2.5213539532950295</v>
      </c>
      <c r="L22" s="65"/>
      <c r="M22" s="115">
        <f>+IF(H22=0,"",'Ark1'!U591)</f>
        <v>186.70445344129564</v>
      </c>
      <c r="N22" s="115">
        <f t="shared" si="1"/>
        <v>0.19256532940752891</v>
      </c>
      <c r="O22" s="193"/>
      <c r="P22" s="376">
        <f>+'Ark1'!AR591</f>
        <v>213.15625</v>
      </c>
      <c r="Q22" s="114">
        <f>+'Ark1'!AS591</f>
        <v>18.999570224973922</v>
      </c>
      <c r="R22" s="73"/>
      <c r="S22" s="53">
        <f>+IF(H22=0,"",'Ark1'!T591)</f>
        <v>3.9433198380566798</v>
      </c>
      <c r="T22" s="76">
        <f>+IF(H22=0,"",'Ark1'!W591)</f>
        <v>3.6437246963562751</v>
      </c>
      <c r="U22" s="76">
        <f>+IF(H22=0,"",'Ark1'!X591)</f>
        <v>0</v>
      </c>
      <c r="V22" s="76">
        <f>+IF(H22=0,"",'Ark1'!AG591)</f>
        <v>1139.3973214285711</v>
      </c>
      <c r="W22" s="115">
        <f>+IF(H22=0,"",'Ark1'!AH591)</f>
        <v>90.688259109311758</v>
      </c>
      <c r="X22" s="76">
        <f>+IF(H22=0,"",'Ark1'!AI591)</f>
        <v>4.0485829959514161</v>
      </c>
      <c r="Y22" s="76">
        <f>+IF(H22=0,"",'Ark1'!Y591)</f>
        <v>30.451000335988905</v>
      </c>
      <c r="Z22" s="53">
        <f>+IF(H22=0,"",'Ark1'!AA591)</f>
        <v>1.1544781279461496</v>
      </c>
      <c r="AA22" s="76">
        <f>+IF(H22=0,"",'Ark1'!AC591)</f>
        <v>22.075304361651689</v>
      </c>
      <c r="AB22" s="115">
        <f t="shared" si="2"/>
        <v>163.86246476971391</v>
      </c>
      <c r="AC22" s="115">
        <f t="shared" si="3"/>
        <v>3.5828160733292691</v>
      </c>
      <c r="AD22" s="66">
        <f t="shared" si="4"/>
        <v>186.70445344129564</v>
      </c>
      <c r="AE22" s="66">
        <f t="shared" si="5"/>
        <v>1.15962441314554</v>
      </c>
      <c r="AF22" s="43"/>
      <c r="AG22" s="4"/>
      <c r="AH22" s="56"/>
      <c r="AI22" s="56"/>
      <c r="AJ22" s="1"/>
      <c r="AK22" s="5"/>
      <c r="AL22"/>
      <c r="AM22" s="2"/>
      <c r="AN22" s="2"/>
      <c r="AO22" s="2"/>
      <c r="AP22"/>
    </row>
    <row r="23" spans="1:43" ht="15" customHeight="1">
      <c r="A23" s="43"/>
      <c r="B23" s="43">
        <f>+'Ark1'!C592</f>
        <v>2024</v>
      </c>
      <c r="C23" s="51">
        <f>+'Ark1'!L592</f>
        <v>1</v>
      </c>
      <c r="D23" s="52" t="s">
        <v>29</v>
      </c>
      <c r="E23" s="52">
        <f>+'Ark1'!D592</f>
        <v>11</v>
      </c>
      <c r="F23" s="52" t="s">
        <v>593</v>
      </c>
      <c r="G23" s="51">
        <f>+IF(H23=0,"",'Ark1'!Q592)</f>
        <v>127</v>
      </c>
      <c r="H23" s="470">
        <f>+'Ark1'!R592</f>
        <v>143</v>
      </c>
      <c r="I23" s="115">
        <f t="shared" si="0"/>
        <v>-42</v>
      </c>
      <c r="J23" s="66">
        <f>+IF(H23=0,"",'Ark1'!AE592)</f>
        <v>2.4365309252002043</v>
      </c>
      <c r="K23" s="66">
        <f>+IF(H23=0,"",'Ark1'!AF592)</f>
        <v>1.7058212822078145</v>
      </c>
      <c r="L23" s="65"/>
      <c r="M23" s="115">
        <f>+IF(H23=0,"",'Ark1'!U592)</f>
        <v>184.73426573426576</v>
      </c>
      <c r="N23" s="115">
        <f t="shared" si="1"/>
        <v>0.89048195048195566</v>
      </c>
      <c r="O23" s="193"/>
      <c r="P23" s="422"/>
      <c r="Q23" s="115"/>
      <c r="R23" s="73"/>
      <c r="S23" s="53">
        <f>+IF(H23=0,"",'Ark1'!T592)</f>
        <v>4.104895104895105</v>
      </c>
      <c r="T23" s="76">
        <f>+IF(H23=0,"",'Ark1'!W592)</f>
        <v>4.1958041958041949</v>
      </c>
      <c r="U23" s="76">
        <f>+IF(H23=0,"",'Ark1'!X592)</f>
        <v>0</v>
      </c>
      <c r="V23" s="76">
        <f>+IF(H23=0,"",'Ark1'!AG592)</f>
        <v>1185.2071428571423</v>
      </c>
      <c r="W23" s="115">
        <f>+IF(H23=0,"",'Ark1'!AH592)</f>
        <v>97.202797202797214</v>
      </c>
      <c r="X23" s="76">
        <f>+IF(H23=0,"",'Ark1'!AI592)</f>
        <v>5.5944055944055933</v>
      </c>
      <c r="Y23" s="76">
        <f>+IF(H23=0,"",'Ark1'!Y592)</f>
        <v>30.524806156541224</v>
      </c>
      <c r="Z23" s="53">
        <f>+IF(H23=0,"",'Ark1'!AA592)</f>
        <v>1.2443623171767957</v>
      </c>
      <c r="AA23" s="76">
        <f>+IF(H23=0,"",'Ark1'!AC592)</f>
        <v>3.4958852993744589</v>
      </c>
      <c r="AB23" s="115">
        <f t="shared" si="2"/>
        <v>155.86664900528069</v>
      </c>
      <c r="AC23" s="115">
        <f t="shared" si="3"/>
        <v>-3.2873478789930175</v>
      </c>
      <c r="AD23" s="66">
        <f t="shared" si="4"/>
        <v>184.73426573426576</v>
      </c>
      <c r="AE23" s="66">
        <f t="shared" si="5"/>
        <v>1.1259842519685039</v>
      </c>
      <c r="AF23" s="43"/>
      <c r="AG23" s="4"/>
      <c r="AH23" s="56"/>
      <c r="AI23" s="56"/>
      <c r="AJ23" s="1"/>
      <c r="AK23" s="5"/>
      <c r="AL23"/>
      <c r="AM23" s="2"/>
      <c r="AN23" s="2"/>
      <c r="AO23" s="2"/>
      <c r="AP23"/>
    </row>
    <row r="24" spans="1:43" ht="15" customHeight="1">
      <c r="A24" s="43"/>
      <c r="B24" s="43">
        <f>+'Ark1'!C593</f>
        <v>2024</v>
      </c>
      <c r="C24" s="51">
        <f>+'Ark1'!L593</f>
        <v>1</v>
      </c>
      <c r="D24" s="52" t="s">
        <v>29</v>
      </c>
      <c r="E24" s="52">
        <f>+'Ark1'!D593</f>
        <v>12</v>
      </c>
      <c r="F24" s="52" t="s">
        <v>594</v>
      </c>
      <c r="G24" s="51">
        <f>+IF(H24=0,"",'Ark1'!Q593)</f>
        <v>110</v>
      </c>
      <c r="H24" s="470">
        <f>+'Ark1'!R593</f>
        <v>119</v>
      </c>
      <c r="I24" s="115">
        <f t="shared" si="0"/>
        <v>-2</v>
      </c>
      <c r="J24" s="66">
        <f>+IF(H24=0,"",'Ark1'!AE593)</f>
        <v>2.9024390243902443</v>
      </c>
      <c r="K24" s="66">
        <f>+IF(H24=0,"",'Ark1'!AF593)</f>
        <v>2.0811169508289002</v>
      </c>
      <c r="L24" s="65"/>
      <c r="M24" s="115">
        <f>+IF(H24=0,"",'Ark1'!U593)</f>
        <v>189.81596638655463</v>
      </c>
      <c r="N24" s="115">
        <f t="shared" si="1"/>
        <v>6.439933328703404</v>
      </c>
      <c r="O24" s="193"/>
      <c r="P24" s="422"/>
      <c r="Q24" s="115"/>
      <c r="R24" s="73"/>
      <c r="S24" s="53">
        <f>+IF(H24=0,"",'Ark1'!T593)</f>
        <v>4.0336134453781503</v>
      </c>
      <c r="T24" s="76">
        <f>+IF(H24=0,"",'Ark1'!W593)</f>
        <v>1.6806722689075622</v>
      </c>
      <c r="U24" s="76">
        <f>+IF(H24=0,"",'Ark1'!X593)</f>
        <v>0</v>
      </c>
      <c r="V24" s="76">
        <f>+IF(H24=0,"",'Ark1'!AG593)</f>
        <v>1176.5185185185185</v>
      </c>
      <c r="W24" s="115">
        <f>+IF(H24=0,"",'Ark1'!AH593)</f>
        <v>90.756302521008394</v>
      </c>
      <c r="X24" s="76">
        <f>+IF(H24=0,"",'Ark1'!AI593)</f>
        <v>5.042016806722688</v>
      </c>
      <c r="Y24" s="76">
        <f>+IF(H24=0,"",'Ark1'!Y593)</f>
        <v>31.460352488298039</v>
      </c>
      <c r="Z24" s="53">
        <f>+IF(H24=0,"",'Ark1'!AA593)</f>
        <v>1.1296818404575502</v>
      </c>
      <c r="AA24" s="76">
        <f>+IF(H24=0,"",'Ark1'!AC593)</f>
        <v>29.270594729875999</v>
      </c>
      <c r="AB24" s="115">
        <f t="shared" si="2"/>
        <v>161.33699843974614</v>
      </c>
      <c r="AC24" s="115">
        <f t="shared" si="3"/>
        <v>4.2897918122817771</v>
      </c>
      <c r="AD24" s="66">
        <f t="shared" si="4"/>
        <v>189.81596638655463</v>
      </c>
      <c r="AE24" s="66">
        <f t="shared" si="5"/>
        <v>1.0818181818181818</v>
      </c>
      <c r="AF24" s="43"/>
      <c r="AG24" s="4"/>
      <c r="AH24" s="56"/>
      <c r="AI24" s="56"/>
      <c r="AJ24" s="1"/>
      <c r="AK24" s="5"/>
      <c r="AL24"/>
      <c r="AM24" s="2"/>
      <c r="AN24" s="2"/>
      <c r="AO24" s="4"/>
      <c r="AP24" s="4"/>
      <c r="AQ24" s="4"/>
    </row>
    <row r="25" spans="1:43">
      <c r="A25" s="46"/>
      <c r="B25" s="43"/>
      <c r="C25" s="46"/>
      <c r="D25" s="46"/>
      <c r="E25" s="46"/>
      <c r="F25" s="46"/>
      <c r="G25" s="46"/>
      <c r="H25" s="512"/>
      <c r="I25" s="43"/>
      <c r="J25" s="95"/>
      <c r="K25" s="64"/>
      <c r="L25" s="65"/>
      <c r="M25" s="43"/>
      <c r="N25" s="43"/>
      <c r="O25" s="193"/>
      <c r="P25" s="74"/>
      <c r="Q25" s="74"/>
      <c r="R25" s="73"/>
      <c r="S25" s="43"/>
      <c r="T25" s="73"/>
      <c r="U25" s="73"/>
      <c r="V25" s="43"/>
      <c r="W25" s="73"/>
      <c r="X25" s="73"/>
      <c r="Y25" s="73"/>
      <c r="Z25" s="43"/>
      <c r="AA25" s="73"/>
      <c r="AB25" s="43"/>
      <c r="AC25" s="43"/>
      <c r="AD25" s="64"/>
      <c r="AE25" s="65"/>
      <c r="AF25" s="43"/>
      <c r="AG25" s="4"/>
      <c r="AH25" s="56"/>
      <c r="AI25" s="56"/>
      <c r="AJ25" s="1"/>
      <c r="AK25" s="5"/>
      <c r="AL25"/>
      <c r="AP25"/>
    </row>
    <row r="26" spans="1:43" ht="17.399999999999999">
      <c r="A26" s="244"/>
      <c r="B26" s="275" t="s">
        <v>0</v>
      </c>
      <c r="C26" s="275"/>
      <c r="D26" s="275" t="str">
        <f>+D28</f>
        <v>P</v>
      </c>
      <c r="E26" s="275"/>
      <c r="F26" s="276" t="s">
        <v>596</v>
      </c>
      <c r="G26" s="46"/>
      <c r="H26" s="495">
        <f>SUM(H28:H39)</f>
        <v>7632</v>
      </c>
      <c r="I26" s="49"/>
      <c r="J26" s="46"/>
      <c r="K26" s="95"/>
      <c r="L26" s="65"/>
      <c r="M26" s="336">
        <f>+Klasse!Q12</f>
        <v>221.14716981132111</v>
      </c>
      <c r="N26" s="49" t="s">
        <v>565</v>
      </c>
      <c r="O26" s="193"/>
      <c r="P26" s="74"/>
      <c r="Q26" s="74"/>
      <c r="R26" s="73"/>
      <c r="S26" s="64"/>
      <c r="T26" s="43"/>
      <c r="U26" s="73"/>
      <c r="V26" s="73"/>
      <c r="W26" s="43"/>
      <c r="X26" s="73"/>
      <c r="Y26" s="73"/>
      <c r="Z26" s="73"/>
      <c r="AA26" s="43"/>
      <c r="AB26" s="19">
        <f>+Klasse!AB12</f>
        <v>197.03627553127311</v>
      </c>
      <c r="AC26" s="49" t="s">
        <v>626</v>
      </c>
      <c r="AD26" s="43"/>
      <c r="AE26" s="64"/>
      <c r="AF26" s="65"/>
      <c r="AG26" s="4"/>
      <c r="AH26" s="4"/>
      <c r="AI26" s="56"/>
      <c r="AJ26" s="56"/>
      <c r="AK26" s="1"/>
      <c r="AL26" s="5"/>
      <c r="AP26"/>
    </row>
    <row r="27" spans="1:43" ht="17.399999999999999">
      <c r="A27" s="244"/>
      <c r="B27" s="274"/>
      <c r="C27" s="275"/>
      <c r="D27" s="275"/>
      <c r="E27" s="276"/>
      <c r="F27" s="276"/>
      <c r="G27" s="276"/>
      <c r="H27" s="512"/>
      <c r="I27" s="43"/>
      <c r="J27" s="95"/>
      <c r="K27" s="64"/>
      <c r="L27" s="65"/>
      <c r="M27" s="43"/>
      <c r="N27" s="43"/>
      <c r="O27" s="193"/>
      <c r="P27" s="74"/>
      <c r="Q27" s="74"/>
      <c r="R27" s="73"/>
      <c r="S27" s="43"/>
      <c r="T27" s="73"/>
      <c r="U27" s="73"/>
      <c r="V27" s="43"/>
      <c r="W27" s="73"/>
      <c r="X27" s="73"/>
      <c r="Y27" s="73"/>
      <c r="Z27" s="43"/>
      <c r="AA27" s="73"/>
      <c r="AB27" s="43"/>
      <c r="AC27" s="43"/>
      <c r="AD27" s="64"/>
      <c r="AE27" s="64"/>
      <c r="AF27" s="64"/>
      <c r="AG27" s="4"/>
      <c r="AH27" s="56"/>
      <c r="AI27" s="56"/>
      <c r="AJ27" s="1"/>
      <c r="AK27" s="5"/>
      <c r="AL27"/>
      <c r="AP27"/>
    </row>
    <row r="28" spans="1:43">
      <c r="A28" s="43"/>
      <c r="B28" s="43">
        <f>+'Ark1'!C594</f>
        <v>2024</v>
      </c>
      <c r="C28">
        <f>+'Ark1'!L594</f>
        <v>2</v>
      </c>
      <c r="D28" s="3" t="s">
        <v>30</v>
      </c>
      <c r="E28" s="3">
        <f>+'Ark1'!D594</f>
        <v>1</v>
      </c>
      <c r="F28" s="3" t="str">
        <f t="shared" ref="F28:F39" si="6">+F13</f>
        <v>Jan</v>
      </c>
      <c r="G28">
        <f>+IF(H28=0,"",'Ark1'!Q594)</f>
        <v>550</v>
      </c>
      <c r="H28" s="454">
        <f>+'Ark1'!R594</f>
        <v>721</v>
      </c>
      <c r="I28" s="115">
        <f t="shared" ref="I28:I39" si="7">+IF(H28=0,"",H28-H255)</f>
        <v>-142</v>
      </c>
      <c r="J28" s="67">
        <f>+IF(H28=0,"",'Ark1'!AE594)</f>
        <v>15.891558298435088</v>
      </c>
      <c r="K28" s="67">
        <f>+IF(H28=0,"",'Ark1'!AF594)</f>
        <v>13.044586079401064</v>
      </c>
      <c r="L28" s="65"/>
      <c r="M28" s="115">
        <f>+IF(H28=0,"",'Ark1'!U594)</f>
        <v>220.12038834951463</v>
      </c>
      <c r="N28" s="115">
        <f t="shared" ref="N28:N39" si="8">+IF(H28=0,"",M28-M255)</f>
        <v>-2.5144899818875217</v>
      </c>
      <c r="O28" s="193"/>
      <c r="P28" s="376">
        <f>+IF(H28=0,"",'Ark1'!AR594)</f>
        <v>215.98104956268219</v>
      </c>
      <c r="Q28" s="114">
        <f>+IF(H28=0,"",'Ark1'!AS594)</f>
        <v>21.742801623381862</v>
      </c>
      <c r="R28" s="73"/>
      <c r="S28" s="1">
        <f>+IF(H28=0,"",'Ark1'!T594)</f>
        <v>5.7045769764216354</v>
      </c>
      <c r="T28" s="11">
        <f>+IF(H28=0,"",'Ark1'!W594)</f>
        <v>26.074895977808595</v>
      </c>
      <c r="U28" s="11">
        <f>+IF(H28=0,"",'Ark1'!X594)</f>
        <v>0</v>
      </c>
      <c r="V28" s="11">
        <f>+IF(H28=0,"",'Ark1'!AG594)</f>
        <v>1108.6647230320702</v>
      </c>
      <c r="W28" s="11">
        <f>+IF(H28=0,"",'Ark1'!AH594)</f>
        <v>95.145631067961148</v>
      </c>
      <c r="X28" s="11">
        <f>+IF(H28=0,"",'Ark1'!AI594)</f>
        <v>4.5769764216366164</v>
      </c>
      <c r="Y28" s="11">
        <f>+IF(H28=0,"",'Ark1'!Y594)</f>
        <v>28.509848659441875</v>
      </c>
      <c r="Z28" s="1">
        <f>+IF(H28=0,"",'Ark1'!AA594)</f>
        <v>1.3198972851106463</v>
      </c>
      <c r="AA28" s="11">
        <f>+IF(H28=0,"",'Ark1'!AC594)</f>
        <v>29.492682201542497</v>
      </c>
      <c r="AB28" s="11">
        <f t="shared" ref="AB28:AB39" si="9">IF(H28=0,"",1000*M28/V28)</f>
        <v>198.54549691768918</v>
      </c>
      <c r="AC28" s="115">
        <f t="shared" ref="AC28:AC39" si="10">+IF(V28=0,"",IF(H255=0,"",AB28-AB255))</f>
        <v>0.12780933344069467</v>
      </c>
      <c r="AD28" s="67">
        <f t="shared" ref="AD28:AD39" si="11">IF(H28=0,"",M28/C28)</f>
        <v>110.06019417475731</v>
      </c>
      <c r="AE28" s="67">
        <f t="shared" ref="AE28:AE39" si="12">IF(H28=0,"",H28/G28)</f>
        <v>1.3109090909090908</v>
      </c>
      <c r="AF28" s="43"/>
      <c r="AG28" s="4"/>
      <c r="AH28" s="56"/>
      <c r="AI28" s="56"/>
      <c r="AJ28" s="1"/>
      <c r="AK28" s="5"/>
      <c r="AL28"/>
      <c r="AP28"/>
    </row>
    <row r="29" spans="1:43">
      <c r="A29" s="43"/>
      <c r="B29" s="43">
        <f>+'Ark1'!C595</f>
        <v>2024</v>
      </c>
      <c r="C29">
        <f>+'Ark1'!L595</f>
        <v>2</v>
      </c>
      <c r="D29" s="3" t="s">
        <v>30</v>
      </c>
      <c r="E29" s="3">
        <f>+'Ark1'!D595</f>
        <v>2</v>
      </c>
      <c r="F29" s="3" t="str">
        <f t="shared" si="6"/>
        <v>Feb</v>
      </c>
      <c r="G29">
        <f>+IF(H29=0,"",'Ark1'!Q595)</f>
        <v>327</v>
      </c>
      <c r="H29" s="454">
        <f>+'Ark1'!R595</f>
        <v>424</v>
      </c>
      <c r="I29" s="115">
        <f t="shared" si="7"/>
        <v>-176</v>
      </c>
      <c r="J29" s="67">
        <f>+IF(H29=0,"",'Ark1'!AE595)</f>
        <v>14.62068965517242</v>
      </c>
      <c r="K29" s="67">
        <f>+IF(H29=0,"",'Ark1'!AF595)</f>
        <v>11.875467943773716</v>
      </c>
      <c r="L29" s="65"/>
      <c r="M29" s="115">
        <f>+IF(H29=0,"",'Ark1'!U595)</f>
        <v>218.20424528301879</v>
      </c>
      <c r="N29" s="115">
        <f t="shared" si="8"/>
        <v>-3.9069213836480401</v>
      </c>
      <c r="O29" s="193"/>
      <c r="P29" s="376">
        <f>+IF(H29=0,"",'Ark1'!AR595)</f>
        <v>215.36553524804185</v>
      </c>
      <c r="Q29" s="114">
        <f>+IF(H29=0,"",'Ark1'!AS595)</f>
        <v>21.737982797474565</v>
      </c>
      <c r="R29" s="73"/>
      <c r="S29" s="1">
        <f>+IF(H29=0,"",'Ark1'!T595)</f>
        <v>5.7004716981132084</v>
      </c>
      <c r="T29" s="11">
        <f>+IF(H29=0,"",'Ark1'!W595)</f>
        <v>27.122641509433965</v>
      </c>
      <c r="U29" s="11">
        <f>+IF(H29=0,"",'Ark1'!X595)</f>
        <v>0</v>
      </c>
      <c r="V29" s="11">
        <f>+IF(H29=0,"",'Ark1'!AG595)</f>
        <v>1091.0783289817236</v>
      </c>
      <c r="W29" s="11">
        <f>+IF(H29=0,"",'Ark1'!AH595)</f>
        <v>90.330188679245296</v>
      </c>
      <c r="X29" s="11">
        <f>+IF(H29=0,"",'Ark1'!AI595)</f>
        <v>6.1320754716981138</v>
      </c>
      <c r="Y29" s="11">
        <f>+IF(H29=0,"",'Ark1'!Y595)</f>
        <v>27.973307372811167</v>
      </c>
      <c r="Z29" s="1">
        <f>+IF(H29=0,"",'Ark1'!AA595)</f>
        <v>1.3761443828343565</v>
      </c>
      <c r="AA29" s="11">
        <f>+IF(H29=0,"",'Ark1'!AC595)</f>
        <v>21.193706306957289</v>
      </c>
      <c r="AB29" s="11">
        <f t="shared" si="9"/>
        <v>199.98953281994284</v>
      </c>
      <c r="AC29" s="115">
        <f t="shared" si="10"/>
        <v>1.6400033662283704</v>
      </c>
      <c r="AD29" s="67">
        <f t="shared" si="11"/>
        <v>109.1021226415094</v>
      </c>
      <c r="AE29" s="67">
        <f t="shared" si="12"/>
        <v>1.2966360856269112</v>
      </c>
      <c r="AF29" s="43"/>
      <c r="AG29" s="4"/>
      <c r="AH29" s="56"/>
      <c r="AI29" s="56"/>
      <c r="AJ29" s="1"/>
      <c r="AK29" s="5"/>
      <c r="AL29"/>
      <c r="AP29"/>
    </row>
    <row r="30" spans="1:43">
      <c r="A30" s="43"/>
      <c r="B30" s="43">
        <f>+'Ark1'!C596</f>
        <v>2024</v>
      </c>
      <c r="C30">
        <f>+'Ark1'!L596</f>
        <v>2</v>
      </c>
      <c r="D30" s="3" t="s">
        <v>30</v>
      </c>
      <c r="E30" s="3">
        <f>+'Ark1'!D596</f>
        <v>3</v>
      </c>
      <c r="F30" s="3" t="str">
        <f t="shared" si="6"/>
        <v>Mar</v>
      </c>
      <c r="G30">
        <f>+IF(H30=0,"",'Ark1'!Q596)</f>
        <v>381</v>
      </c>
      <c r="H30" s="454">
        <f>+'Ark1'!R596</f>
        <v>485</v>
      </c>
      <c r="I30" s="115">
        <f t="shared" si="7"/>
        <v>-317</v>
      </c>
      <c r="J30" s="67">
        <f>+IF(H30=0,"",'Ark1'!AE596)</f>
        <v>16.396213657876949</v>
      </c>
      <c r="K30" s="67">
        <f>+IF(H30=0,"",'Ark1'!AF596)</f>
        <v>13.42213428113171</v>
      </c>
      <c r="L30" s="65"/>
      <c r="M30" s="115">
        <f>+IF(H30=0,"",'Ark1'!U596)</f>
        <v>220.78907216494812</v>
      </c>
      <c r="N30" s="115">
        <f t="shared" si="8"/>
        <v>-1.6464639946530895</v>
      </c>
      <c r="O30" s="193"/>
      <c r="P30" s="376">
        <f>+IF(H30=0,"",'Ark1'!AR596)</f>
        <v>216.23725055432377</v>
      </c>
      <c r="Q30" s="114">
        <f>+IF(H30=0,"",'Ark1'!AS596)</f>
        <v>21.713836670442078</v>
      </c>
      <c r="R30" s="73"/>
      <c r="S30" s="1">
        <f>+IF(H30=0,"",'Ark1'!T596)</f>
        <v>5.8969072164948457</v>
      </c>
      <c r="T30" s="11">
        <f>+IF(H30=0,"",'Ark1'!W596)</f>
        <v>32.371134020618555</v>
      </c>
      <c r="U30" s="11">
        <f>+IF(H30=0,"",'Ark1'!X596)</f>
        <v>0</v>
      </c>
      <c r="V30" s="11">
        <f>+IF(H30=0,"",'Ark1'!AG596)</f>
        <v>1110.9667405764965</v>
      </c>
      <c r="W30" s="11">
        <f>+IF(H30=0,"",'Ark1'!AH596)</f>
        <v>92.577319587628878</v>
      </c>
      <c r="X30" s="11">
        <f>+IF(H30=0,"",'Ark1'!AI596)</f>
        <v>4.7422680412371125</v>
      </c>
      <c r="Y30" s="11">
        <f>+IF(H30=0,"",'Ark1'!Y596)</f>
        <v>27.622847710438368</v>
      </c>
      <c r="Z30" s="1">
        <f>+IF(H30=0,"",'Ark1'!AA596)</f>
        <v>1.3568044331228184</v>
      </c>
      <c r="AA30" s="11">
        <f>+IF(H30=0,"",'Ark1'!AC596)</f>
        <v>30.1171129854038</v>
      </c>
      <c r="AB30" s="11">
        <f t="shared" si="9"/>
        <v>198.73598740712754</v>
      </c>
      <c r="AC30" s="115">
        <f t="shared" si="10"/>
        <v>-0.24787880593424916</v>
      </c>
      <c r="AD30" s="67">
        <f t="shared" si="11"/>
        <v>110.39453608247406</v>
      </c>
      <c r="AE30" s="67">
        <f t="shared" si="12"/>
        <v>1.272965879265092</v>
      </c>
      <c r="AF30" s="43"/>
      <c r="AG30" s="4"/>
      <c r="AH30" s="56"/>
      <c r="AI30" s="56"/>
      <c r="AJ30" s="1"/>
      <c r="AK30" s="5"/>
      <c r="AL30"/>
      <c r="AM30" s="2"/>
      <c r="AN30" s="2"/>
      <c r="AO30" s="2"/>
      <c r="AP30"/>
    </row>
    <row r="31" spans="1:43">
      <c r="A31" s="43"/>
      <c r="B31" s="43">
        <f>+'Ark1'!C597</f>
        <v>2024</v>
      </c>
      <c r="C31">
        <f>+'Ark1'!L597</f>
        <v>2</v>
      </c>
      <c r="D31" s="3" t="s">
        <v>30</v>
      </c>
      <c r="E31" s="3">
        <f>+'Ark1'!D597</f>
        <v>4</v>
      </c>
      <c r="F31" s="3" t="str">
        <f t="shared" si="6"/>
        <v>Apr</v>
      </c>
      <c r="G31">
        <f>+IF(H31=0,"",'Ark1'!Q597)</f>
        <v>469</v>
      </c>
      <c r="H31" s="454">
        <f>+'Ark1'!R597</f>
        <v>602</v>
      </c>
      <c r="I31" s="115">
        <f t="shared" si="7"/>
        <v>91</v>
      </c>
      <c r="J31" s="67">
        <f>+IF(H31=0,"",'Ark1'!AE597)</f>
        <v>15.693430656934304</v>
      </c>
      <c r="K31" s="67">
        <f>+IF(H31=0,"",'Ark1'!AF597)</f>
        <v>12.84299604028296</v>
      </c>
      <c r="L31" s="65"/>
      <c r="M31" s="115">
        <f>+IF(H31=0,"",'Ark1'!U597)</f>
        <v>220.7460132890364</v>
      </c>
      <c r="N31" s="115">
        <f t="shared" si="8"/>
        <v>-1.3766872980476421</v>
      </c>
      <c r="O31" s="193"/>
      <c r="P31" s="376">
        <f>+IF(H31=0,"",'Ark1'!AR597)</f>
        <v>216.10583941605836</v>
      </c>
      <c r="Q31" s="114">
        <f>+IF(H31=0,"",'Ark1'!AS597)</f>
        <v>21.74420365003559</v>
      </c>
      <c r="R31" s="73"/>
      <c r="S31" s="1">
        <f>+IF(H31=0,"",'Ark1'!T597)</f>
        <v>5.7940199335548161</v>
      </c>
      <c r="T31" s="11">
        <f>+IF(H31=0,"",'Ark1'!W597)</f>
        <v>30.232558139534881</v>
      </c>
      <c r="U31" s="11">
        <f>+IF(H31=0,"",'Ark1'!X597)</f>
        <v>0</v>
      </c>
      <c r="V31" s="11">
        <f>+IF(H31=0,"",'Ark1'!AG597)</f>
        <v>1114.6770072992704</v>
      </c>
      <c r="W31" s="11">
        <f>+IF(H31=0,"",'Ark1'!AH597)</f>
        <v>90.863787375415285</v>
      </c>
      <c r="X31" s="11">
        <f>+IF(H31=0,"",'Ark1'!AI597)</f>
        <v>4.1528239202657806</v>
      </c>
      <c r="Y31" s="11">
        <f>+IF(H31=0,"",'Ark1'!Y597)</f>
        <v>28.04402848986042</v>
      </c>
      <c r="Z31" s="1">
        <f>+IF(H31=0,"",'Ark1'!AA597)</f>
        <v>1.2968518434738761</v>
      </c>
      <c r="AA31" s="11">
        <f>+IF(H31=0,"",'Ark1'!AC597)</f>
        <v>27.150709531321045</v>
      </c>
      <c r="AB31" s="11">
        <f t="shared" si="9"/>
        <v>198.03585419230788</v>
      </c>
      <c r="AC31" s="115">
        <f t="shared" si="10"/>
        <v>-0.34996205663588853</v>
      </c>
      <c r="AD31" s="67">
        <f t="shared" si="11"/>
        <v>110.3730066445182</v>
      </c>
      <c r="AE31" s="67">
        <f t="shared" si="12"/>
        <v>1.2835820895522387</v>
      </c>
      <c r="AF31" s="43"/>
      <c r="AG31" s="4"/>
      <c r="AH31" s="56"/>
      <c r="AI31" s="56"/>
      <c r="AJ31" s="1"/>
      <c r="AK31" s="5"/>
      <c r="AL31"/>
      <c r="AM31" s="2"/>
      <c r="AN31" s="2"/>
      <c r="AO31" s="2"/>
      <c r="AP31"/>
    </row>
    <row r="32" spans="1:43">
      <c r="A32" s="43"/>
      <c r="B32" s="43">
        <f>+'Ark1'!C598</f>
        <v>2024</v>
      </c>
      <c r="C32">
        <f>+'Ark1'!L598</f>
        <v>2</v>
      </c>
      <c r="D32" s="3" t="s">
        <v>30</v>
      </c>
      <c r="E32" s="3">
        <f>+'Ark1'!D598</f>
        <v>5</v>
      </c>
      <c r="F32" s="3" t="str">
        <f t="shared" si="6"/>
        <v>Mai</v>
      </c>
      <c r="G32">
        <f>+IF(H32=0,"",'Ark1'!Q598)</f>
        <v>420</v>
      </c>
      <c r="H32" s="454">
        <f>+'Ark1'!R598</f>
        <v>532</v>
      </c>
      <c r="I32" s="115">
        <f t="shared" si="7"/>
        <v>-198</v>
      </c>
      <c r="J32" s="67">
        <f>+IF(H32=0,"",'Ark1'!AE598)</f>
        <v>16.214568729046022</v>
      </c>
      <c r="K32" s="67">
        <f>+IF(H32=0,"",'Ark1'!AF598)</f>
        <v>13.421006949843639</v>
      </c>
      <c r="L32" s="65"/>
      <c r="M32" s="115">
        <f>+IF(H32=0,"",'Ark1'!U598)</f>
        <v>223.07744360902271</v>
      </c>
      <c r="N32" s="115">
        <f t="shared" si="8"/>
        <v>0.88881347203638938</v>
      </c>
      <c r="O32" s="193"/>
      <c r="P32" s="376">
        <f>+IF(H32=0,"",'Ark1'!AR598)</f>
        <v>216.80572597137015</v>
      </c>
      <c r="Q32" s="114">
        <f>+IF(H32=0,"",'Ark1'!AS598)</f>
        <v>21.751040062433404</v>
      </c>
      <c r="R32" s="73"/>
      <c r="S32" s="1">
        <f>+IF(H32=0,"",'Ark1'!T598)</f>
        <v>5.7218045112781954</v>
      </c>
      <c r="T32" s="11">
        <f>+IF(H32=0,"",'Ark1'!W598)</f>
        <v>26.691729323308277</v>
      </c>
      <c r="U32" s="11">
        <f>+IF(H32=0,"",'Ark1'!X598)</f>
        <v>0</v>
      </c>
      <c r="V32" s="11">
        <f>+IF(H32=0,"",'Ark1'!AG598)</f>
        <v>1123.2924335378323</v>
      </c>
      <c r="W32" s="11">
        <f>+IF(H32=0,"",'Ark1'!AH598)</f>
        <v>91.917293233082731</v>
      </c>
      <c r="X32" s="11">
        <f>+IF(H32=0,"",'Ark1'!AI598)</f>
        <v>3.5714285714285721</v>
      </c>
      <c r="Y32" s="11">
        <f>+IF(H32=0,"",'Ark1'!Y598)</f>
        <v>27.949894391076715</v>
      </c>
      <c r="Z32" s="1">
        <f>+IF(H32=0,"",'Ark1'!AA598)</f>
        <v>1.3113351025797491</v>
      </c>
      <c r="AA32" s="11">
        <f>+IF(H32=0,"",'Ark1'!AC598)</f>
        <v>30.532106984345241</v>
      </c>
      <c r="AB32" s="11">
        <f t="shared" si="9"/>
        <v>198.59249198931732</v>
      </c>
      <c r="AC32" s="115">
        <f t="shared" si="10"/>
        <v>2.53838962883205</v>
      </c>
      <c r="AD32" s="67">
        <f t="shared" si="11"/>
        <v>111.53872180451135</v>
      </c>
      <c r="AE32" s="67">
        <f t="shared" si="12"/>
        <v>1.2666666666666666</v>
      </c>
      <c r="AF32" s="43"/>
      <c r="AG32" s="4"/>
      <c r="AH32" s="56"/>
      <c r="AI32" s="56"/>
      <c r="AJ32" s="1"/>
      <c r="AK32" s="5"/>
      <c r="AL32"/>
      <c r="AM32" s="2"/>
      <c r="AN32" s="2"/>
      <c r="AO32" s="2"/>
      <c r="AP32"/>
    </row>
    <row r="33" spans="1:43">
      <c r="A33" s="43"/>
      <c r="B33" s="43">
        <f>+'Ark1'!C599</f>
        <v>2024</v>
      </c>
      <c r="C33">
        <f>+'Ark1'!L599</f>
        <v>2</v>
      </c>
      <c r="D33" s="3" t="s">
        <v>30</v>
      </c>
      <c r="E33" s="3">
        <f>+'Ark1'!D599</f>
        <v>6</v>
      </c>
      <c r="F33" s="3" t="str">
        <f t="shared" si="6"/>
        <v>Jun</v>
      </c>
      <c r="G33">
        <f>+IF(H33=0,"",'Ark1'!Q599)</f>
        <v>422</v>
      </c>
      <c r="H33" s="454">
        <f>+'Ark1'!R599</f>
        <v>540</v>
      </c>
      <c r="I33" s="115">
        <f t="shared" si="7"/>
        <v>-271</v>
      </c>
      <c r="J33" s="67">
        <f>+IF(H33=0,"",'Ark1'!AE599)</f>
        <v>19.142148174406238</v>
      </c>
      <c r="K33" s="67">
        <f>+IF(H33=0,"",'Ark1'!AF599)</f>
        <v>16.092464561951349</v>
      </c>
      <c r="L33" s="65"/>
      <c r="M33" s="115">
        <f>+IF(H33=0,"",'Ark1'!U599)</f>
        <v>224.76333333333315</v>
      </c>
      <c r="N33" s="115">
        <f t="shared" si="8"/>
        <v>2.469251952322395</v>
      </c>
      <c r="O33" s="193"/>
      <c r="P33" s="376">
        <f>+IF(H33=0,"",'Ark1'!AR599)</f>
        <v>217.67920792079212</v>
      </c>
      <c r="Q33" s="114">
        <f>+IF(H33=0,"",'Ark1'!AS599)</f>
        <v>21.718563146967359</v>
      </c>
      <c r="R33" s="73"/>
      <c r="S33" s="1">
        <f>+IF(H33=0,"",'Ark1'!T599)</f>
        <v>5.5</v>
      </c>
      <c r="T33" s="11">
        <f>+IF(H33=0,"",'Ark1'!W599)</f>
        <v>22.037037037037035</v>
      </c>
      <c r="U33" s="11">
        <f>+IF(H33=0,"",'Ark1'!X599)</f>
        <v>0</v>
      </c>
      <c r="V33" s="11">
        <f>+IF(H33=0,"",'Ark1'!AG599)</f>
        <v>1143.079207920792</v>
      </c>
      <c r="W33" s="11">
        <f>+IF(H33=0,"",'Ark1'!AH599)</f>
        <v>93.518518518518533</v>
      </c>
      <c r="X33" s="11">
        <f>+IF(H33=0,"",'Ark1'!AI599)</f>
        <v>2.407407407407407</v>
      </c>
      <c r="Y33" s="11">
        <f>+IF(H33=0,"",'Ark1'!Y599)</f>
        <v>25.748087091840329</v>
      </c>
      <c r="Z33" s="1">
        <f>+IF(H33=0,"",'Ark1'!AA599)</f>
        <v>1.3682917167849198</v>
      </c>
      <c r="AA33" s="11">
        <f>+IF(H33=0,"",'Ark1'!AC599)</f>
        <v>24.024053488456683</v>
      </c>
      <c r="AB33" s="11">
        <f t="shared" si="9"/>
        <v>196.62971015120397</v>
      </c>
      <c r="AC33" s="115">
        <f t="shared" si="10"/>
        <v>1.6557209965920094</v>
      </c>
      <c r="AD33" s="67">
        <f t="shared" si="11"/>
        <v>112.38166666666658</v>
      </c>
      <c r="AE33" s="67">
        <f t="shared" si="12"/>
        <v>1.2796208530805686</v>
      </c>
      <c r="AF33" s="43"/>
      <c r="AG33" s="4"/>
      <c r="AH33" s="56"/>
      <c r="AI33" s="56"/>
      <c r="AJ33" s="1"/>
      <c r="AK33" s="5"/>
      <c r="AL33"/>
      <c r="AM33" s="2"/>
      <c r="AN33" s="2"/>
      <c r="AO33" s="2"/>
      <c r="AP33"/>
    </row>
    <row r="34" spans="1:43">
      <c r="A34" s="43"/>
      <c r="B34" s="43">
        <f>+'Ark1'!C600</f>
        <v>2024</v>
      </c>
      <c r="C34">
        <f>+'Ark1'!L600</f>
        <v>2</v>
      </c>
      <c r="D34" s="3" t="s">
        <v>30</v>
      </c>
      <c r="E34" s="3">
        <f>+'Ark1'!D600</f>
        <v>7</v>
      </c>
      <c r="F34" s="3" t="str">
        <f t="shared" si="6"/>
        <v>Jul</v>
      </c>
      <c r="G34">
        <f>+IF(H34=0,"",'Ark1'!Q600)</f>
        <v>399</v>
      </c>
      <c r="H34" s="454">
        <f>+'Ark1'!R600</f>
        <v>522</v>
      </c>
      <c r="I34" s="115">
        <f t="shared" si="7"/>
        <v>-48</v>
      </c>
      <c r="J34" s="67">
        <f>+IF(H34=0,"",'Ark1'!AE600)</f>
        <v>21.695760598503735</v>
      </c>
      <c r="K34" s="67">
        <f>+IF(H34=0,"",'Ark1'!AF600)</f>
        <v>18.328006036727619</v>
      </c>
      <c r="L34" s="65"/>
      <c r="M34" s="115">
        <f>+IF(H34=0,"",'Ark1'!U600)</f>
        <v>222.8787356321838</v>
      </c>
      <c r="N34" s="115">
        <f t="shared" si="8"/>
        <v>0.39277071990292711</v>
      </c>
      <c r="O34" s="193"/>
      <c r="P34" s="376">
        <f>+IF(H34=0,"",'Ark1'!AR600)</f>
        <v>217.03505154639177</v>
      </c>
      <c r="Q34" s="114">
        <f>+IF(H34=0,"",'Ark1'!AS600)</f>
        <v>21.687429374202392</v>
      </c>
      <c r="R34" s="73"/>
      <c r="S34" s="1">
        <f>+IF(H34=0,"",'Ark1'!T600)</f>
        <v>5.5229885057471266</v>
      </c>
      <c r="T34" s="11">
        <f>+IF(H34=0,"",'Ark1'!W600)</f>
        <v>22.030651340996172</v>
      </c>
      <c r="U34" s="11">
        <f>+IF(H34=0,"",'Ark1'!X600)</f>
        <v>0.19157088122605367</v>
      </c>
      <c r="V34" s="11">
        <f>+IF(H34=0,"",'Ark1'!AG600)</f>
        <v>1141.4762886597939</v>
      </c>
      <c r="W34" s="11">
        <f>+IF(H34=0,"",'Ark1'!AH600)</f>
        <v>92.72030651340998</v>
      </c>
      <c r="X34" s="11">
        <f>+IF(H34=0,"",'Ark1'!AI600)</f>
        <v>4.7892720306513423</v>
      </c>
      <c r="Y34" s="11">
        <f>+IF(H34=0,"",'Ark1'!Y600)</f>
        <v>26.743883676651752</v>
      </c>
      <c r="Z34" s="1">
        <f>+IF(H34=0,"",'Ark1'!AA600)</f>
        <v>1.3675383664731036</v>
      </c>
      <c r="AA34" s="11">
        <f>+IF(H34=0,"",'Ark1'!AC600)</f>
        <v>33.372897179365033</v>
      </c>
      <c r="AB34" s="11">
        <f t="shared" si="9"/>
        <v>195.25480979886626</v>
      </c>
      <c r="AC34" s="115">
        <f t="shared" si="10"/>
        <v>0.80793520201484625</v>
      </c>
      <c r="AD34" s="67">
        <f t="shared" si="11"/>
        <v>111.4393678160919</v>
      </c>
      <c r="AE34" s="67">
        <f t="shared" si="12"/>
        <v>1.3082706766917294</v>
      </c>
      <c r="AF34" s="43"/>
      <c r="AG34" s="4"/>
      <c r="AH34" s="56"/>
      <c r="AI34" s="56"/>
      <c r="AJ34" s="1"/>
      <c r="AK34" s="5"/>
      <c r="AL34"/>
      <c r="AM34" s="2"/>
      <c r="AN34" s="2"/>
      <c r="AO34" s="2"/>
      <c r="AP34"/>
    </row>
    <row r="35" spans="1:43">
      <c r="A35" s="43"/>
      <c r="B35" s="43">
        <f>+'Ark1'!C601</f>
        <v>2024</v>
      </c>
      <c r="C35">
        <f>+'Ark1'!L601</f>
        <v>2</v>
      </c>
      <c r="D35" s="3" t="s">
        <v>30</v>
      </c>
      <c r="E35" s="3">
        <f>+'Ark1'!D601</f>
        <v>8</v>
      </c>
      <c r="F35" s="3" t="str">
        <f t="shared" si="6"/>
        <v>Aug</v>
      </c>
      <c r="G35">
        <f>+IF(H35=0,"",'Ark1'!Q601)</f>
        <v>440</v>
      </c>
      <c r="H35" s="454">
        <f>+'Ark1'!R601</f>
        <v>553</v>
      </c>
      <c r="I35" s="115">
        <f t="shared" si="7"/>
        <v>-116</v>
      </c>
      <c r="J35" s="67">
        <f>+IF(H35=0,"",'Ark1'!AE601)</f>
        <v>20.923193340900497</v>
      </c>
      <c r="K35" s="67">
        <f>+IF(H35=0,"",'Ark1'!AF601)</f>
        <v>17.907864525741662</v>
      </c>
      <c r="L35" s="65"/>
      <c r="M35" s="115">
        <f>+IF(H35=0,"",'Ark1'!U601)</f>
        <v>223.36311030741405</v>
      </c>
      <c r="N35" s="115">
        <f t="shared" si="8"/>
        <v>1.7285811594319966</v>
      </c>
      <c r="O35" s="193"/>
      <c r="P35" s="376">
        <f>+IF(H35=0,"",'Ark1'!AR601)</f>
        <v>217.31141199226303</v>
      </c>
      <c r="Q35" s="114">
        <f>+IF(H35=0,"",'Ark1'!AS601)</f>
        <v>21.626238325569311</v>
      </c>
      <c r="R35" s="73"/>
      <c r="S35" s="1">
        <f>+IF(H35=0,"",'Ark1'!T601)</f>
        <v>5.3037974683544311</v>
      </c>
      <c r="T35" s="11">
        <f>+IF(H35=0,"",'Ark1'!W601)</f>
        <v>16.998191681735989</v>
      </c>
      <c r="U35" s="11">
        <f>+IF(H35=0,"",'Ark1'!X601)</f>
        <v>0</v>
      </c>
      <c r="V35" s="11">
        <f>+IF(H35=0,"",'Ark1'!AG601)</f>
        <v>1121.7117988394587</v>
      </c>
      <c r="W35" s="11">
        <f>+IF(H35=0,"",'Ark1'!AH601)</f>
        <v>93.30922242314648</v>
      </c>
      <c r="X35" s="11">
        <f>+IF(H35=0,"",'Ark1'!AI601)</f>
        <v>3.6166365280289345</v>
      </c>
      <c r="Y35" s="11">
        <f>+IF(H35=0,"",'Ark1'!Y601)</f>
        <v>29.361459634102221</v>
      </c>
      <c r="Z35" s="1">
        <f>+IF(H35=0,"",'Ark1'!AA601)</f>
        <v>1.3386466035980205</v>
      </c>
      <c r="AA35" s="11">
        <f>+IF(H35=0,"",'Ark1'!AC601)</f>
        <v>27.007475908037929</v>
      </c>
      <c r="AB35" s="11">
        <f t="shared" si="9"/>
        <v>199.1270044039023</v>
      </c>
      <c r="AC35" s="115">
        <f t="shared" si="10"/>
        <v>2.0223782579616056</v>
      </c>
      <c r="AD35" s="67">
        <f t="shared" si="11"/>
        <v>111.68155515370702</v>
      </c>
      <c r="AE35" s="67">
        <f t="shared" si="12"/>
        <v>1.2568181818181818</v>
      </c>
      <c r="AF35" s="43"/>
      <c r="AG35" s="4"/>
      <c r="AH35" s="56"/>
      <c r="AI35" s="56"/>
      <c r="AJ35" s="1"/>
      <c r="AK35" s="5"/>
      <c r="AL35"/>
      <c r="AM35" s="2"/>
      <c r="AN35" s="2"/>
      <c r="AO35" s="4"/>
      <c r="AP35" s="4"/>
      <c r="AQ35" s="4"/>
    </row>
    <row r="36" spans="1:43">
      <c r="A36" s="43"/>
      <c r="B36" s="43">
        <f>+'Ark1'!C602</f>
        <v>2024</v>
      </c>
      <c r="C36">
        <f>+'Ark1'!L602</f>
        <v>2</v>
      </c>
      <c r="D36" s="3" t="s">
        <v>30</v>
      </c>
      <c r="E36" s="3">
        <f>+'Ark1'!D602</f>
        <v>9</v>
      </c>
      <c r="F36" s="3" t="str">
        <f t="shared" si="6"/>
        <v>Sep</v>
      </c>
      <c r="G36">
        <f>+IF(H36=0,"",'Ark1'!Q602)</f>
        <v>426</v>
      </c>
      <c r="H36" s="454">
        <f>+'Ark1'!R602</f>
        <v>551</v>
      </c>
      <c r="I36" s="115">
        <f t="shared" si="7"/>
        <v>-182</v>
      </c>
      <c r="J36" s="67">
        <f>+IF(H36=0,"",'Ark1'!AE602)</f>
        <v>19.476846942382473</v>
      </c>
      <c r="K36" s="67">
        <f>+IF(H36=0,"",'Ark1'!AF602)</f>
        <v>16.556078552958901</v>
      </c>
      <c r="L36" s="65"/>
      <c r="M36" s="115">
        <f>+IF(H36=0,"",'Ark1'!U602)</f>
        <v>225.2252268602542</v>
      </c>
      <c r="N36" s="115">
        <f t="shared" si="8"/>
        <v>1.6789785655745675</v>
      </c>
      <c r="O36" s="193"/>
      <c r="P36" s="376">
        <f>+IF(H36=0,"",'Ark1'!AR602)</f>
        <v>217.99603174603175</v>
      </c>
      <c r="Q36" s="114">
        <f>+IF(H36=0,"",'Ark1'!AS602)</f>
        <v>21.769503779743221</v>
      </c>
      <c r="R36" s="73"/>
      <c r="S36" s="1">
        <f>+IF(H36=0,"",'Ark1'!T602)</f>
        <v>5.3811252268602541</v>
      </c>
      <c r="T36" s="11">
        <f>+IF(H36=0,"",'Ark1'!W602)</f>
        <v>22.686025408348446</v>
      </c>
      <c r="U36" s="11">
        <f>+IF(H36=0,"",'Ark1'!X602)</f>
        <v>0</v>
      </c>
      <c r="V36" s="11">
        <f>+IF(H36=0,"",'Ark1'!AG602)</f>
        <v>1139.4305555555557</v>
      </c>
      <c r="W36" s="11">
        <f>+IF(H36=0,"",'Ark1'!AH602)</f>
        <v>91.470054446460964</v>
      </c>
      <c r="X36" s="11">
        <f>+IF(H36=0,"",'Ark1'!AI602)</f>
        <v>3.6297640653357512</v>
      </c>
      <c r="Y36" s="11">
        <f>+IF(H36=0,"",'Ark1'!Y602)</f>
        <v>28.426291457049341</v>
      </c>
      <c r="Z36" s="1">
        <f>+IF(H36=0,"",'Ark1'!AA602)</f>
        <v>1.3843588951429571</v>
      </c>
      <c r="AA36" s="11">
        <f>+IF(H36=0,"",'Ark1'!AC602)</f>
        <v>26.535015446791913</v>
      </c>
      <c r="AB36" s="11">
        <f t="shared" si="9"/>
        <v>197.66472450832288</v>
      </c>
      <c r="AC36" s="115">
        <f t="shared" si="10"/>
        <v>2.4430364430503175</v>
      </c>
      <c r="AD36" s="67">
        <f t="shared" si="11"/>
        <v>112.6126134301271</v>
      </c>
      <c r="AE36" s="67">
        <f t="shared" si="12"/>
        <v>1.2934272300469483</v>
      </c>
      <c r="AF36" s="43"/>
      <c r="AG36" s="4"/>
      <c r="AH36" s="56"/>
      <c r="AI36" s="56"/>
      <c r="AJ36" s="1"/>
      <c r="AK36" s="5"/>
      <c r="AL36"/>
      <c r="AM36" s="1"/>
      <c r="AN36" s="1"/>
      <c r="AO36" s="11"/>
      <c r="AP36" s="11"/>
      <c r="AQ36" s="11"/>
    </row>
    <row r="37" spans="1:43">
      <c r="A37" s="43"/>
      <c r="B37" s="43">
        <f>+'Ark1'!C603</f>
        <v>2024</v>
      </c>
      <c r="C37">
        <f>+'Ark1'!L603</f>
        <v>2</v>
      </c>
      <c r="D37" s="3" t="s">
        <v>30</v>
      </c>
      <c r="E37" s="3">
        <f>+'Ark1'!D603</f>
        <v>10</v>
      </c>
      <c r="F37" s="3" t="str">
        <f t="shared" si="6"/>
        <v>Okt</v>
      </c>
      <c r="G37">
        <f>+IF(H37=0,"",'Ark1'!Q603)</f>
        <v>891</v>
      </c>
      <c r="H37" s="454">
        <f>+'Ark1'!R603</f>
        <v>1184</v>
      </c>
      <c r="I37" s="115">
        <f t="shared" si="7"/>
        <v>-166</v>
      </c>
      <c r="J37" s="67">
        <f>+IF(H37=0,"",'Ark1'!AE603)</f>
        <v>16.756297763939997</v>
      </c>
      <c r="K37" s="67">
        <f>+IF(H37=0,"",'Ark1'!AF603)</f>
        <v>14.200237471783344</v>
      </c>
      <c r="L37" s="65"/>
      <c r="M37" s="115">
        <f>+IF(H37=0,"",'Ark1'!U603)</f>
        <v>219.36216216216204</v>
      </c>
      <c r="N37" s="115">
        <f t="shared" si="8"/>
        <v>0.31890290290266421</v>
      </c>
      <c r="O37" s="193"/>
      <c r="P37" s="376">
        <f>+IF(H37=0,"",'Ark1'!AR603)</f>
        <v>215.53853046594975</v>
      </c>
      <c r="Q37" s="114">
        <f>+IF(H37=0,"",'Ark1'!AS603)</f>
        <v>21.783382628336796</v>
      </c>
      <c r="R37" s="73"/>
      <c r="S37" s="1">
        <f>+IF(H37=0,"",'Ark1'!T603)</f>
        <v>5.1638513513513509</v>
      </c>
      <c r="T37" s="11">
        <f>+IF(H37=0,"",'Ark1'!W603)</f>
        <v>15.625</v>
      </c>
      <c r="U37" s="11">
        <f>+IF(H37=0,"",'Ark1'!X603)</f>
        <v>0</v>
      </c>
      <c r="V37" s="11">
        <f>+IF(H37=0,"",'Ark1'!AG603)</f>
        <v>1129.9462365591398</v>
      </c>
      <c r="W37" s="11">
        <f>+IF(H37=0,"",'Ark1'!AH603)</f>
        <v>94.256756756756786</v>
      </c>
      <c r="X37" s="11">
        <f>+IF(H37=0,"",'Ark1'!AI603)</f>
        <v>5.996621621621621</v>
      </c>
      <c r="Y37" s="11">
        <f>+IF(H37=0,"",'Ark1'!Y603)</f>
        <v>29.341601842833601</v>
      </c>
      <c r="Z37" s="1">
        <f>+IF(H37=0,"",'Ark1'!AA603)</f>
        <v>1.2827509625635169</v>
      </c>
      <c r="AA37" s="11">
        <f>+IF(H37=0,"",'Ark1'!AC603)</f>
        <v>22.902765606418598</v>
      </c>
      <c r="AB37" s="11">
        <f t="shared" si="9"/>
        <v>194.13504383195576</v>
      </c>
      <c r="AC37" s="115">
        <f t="shared" si="10"/>
        <v>1.4443478158626704</v>
      </c>
      <c r="AD37" s="67">
        <f t="shared" si="11"/>
        <v>109.68108108108102</v>
      </c>
      <c r="AE37" s="67">
        <f t="shared" si="12"/>
        <v>1.3288439955106621</v>
      </c>
      <c r="AF37" s="43"/>
      <c r="AG37" s="4"/>
      <c r="AH37" s="56"/>
      <c r="AI37" s="56"/>
      <c r="AJ37" s="1"/>
      <c r="AK37" s="5"/>
      <c r="AL37"/>
      <c r="AM37" s="1"/>
      <c r="AN37" s="1"/>
      <c r="AO37" s="11"/>
      <c r="AP37" s="11"/>
      <c r="AQ37" s="11"/>
    </row>
    <row r="38" spans="1:43">
      <c r="A38" s="43"/>
      <c r="B38" s="43">
        <f>+'Ark1'!C604</f>
        <v>2024</v>
      </c>
      <c r="C38">
        <f>+'Ark1'!L604</f>
        <v>2</v>
      </c>
      <c r="D38" s="3" t="s">
        <v>30</v>
      </c>
      <c r="E38" s="3">
        <f>+'Ark1'!D604</f>
        <v>11</v>
      </c>
      <c r="F38" s="3" t="str">
        <f t="shared" si="6"/>
        <v>Nov</v>
      </c>
      <c r="G38">
        <f>+IF(H38=0,"",'Ark1'!Q604)</f>
        <v>669</v>
      </c>
      <c r="H38" s="454">
        <f>+'Ark1'!R604</f>
        <v>846</v>
      </c>
      <c r="I38" s="115">
        <f t="shared" si="7"/>
        <v>-90</v>
      </c>
      <c r="J38" s="67">
        <f>+IF(H38=0,"",'Ark1'!AE604)</f>
        <v>14.414721417617995</v>
      </c>
      <c r="K38" s="67">
        <f>+IF(H38=0,"",'Ark1'!AF604)</f>
        <v>11.97055580832243</v>
      </c>
      <c r="L38" s="65"/>
      <c r="M38" s="115">
        <f>+IF(H38=0,"",'Ark1'!U604)</f>
        <v>219.12600472813219</v>
      </c>
      <c r="N38" s="115">
        <f t="shared" si="8"/>
        <v>3.5738679759953129</v>
      </c>
      <c r="O38" s="193"/>
      <c r="P38" s="376">
        <f>+IF(H38=0,"",'Ark1'!AR604)</f>
        <v>215.68564356435641</v>
      </c>
      <c r="Q38" s="114">
        <f>+IF(H38=0,"",'Ark1'!AS604)</f>
        <v>21.697040428123163</v>
      </c>
      <c r="R38" s="73"/>
      <c r="S38" s="1">
        <f>+IF(H38=0,"",'Ark1'!T604)</f>
        <v>5.2671394799054383</v>
      </c>
      <c r="T38" s="11">
        <f>+IF(H38=0,"",'Ark1'!W604)</f>
        <v>18.676122931442077</v>
      </c>
      <c r="U38" s="11">
        <f>+IF(H38=0,"",'Ark1'!X604)</f>
        <v>0</v>
      </c>
      <c r="V38" s="11">
        <f>+IF(H38=0,"",'Ark1'!AG604)</f>
        <v>1113.2376237623764</v>
      </c>
      <c r="W38" s="11">
        <f>+IF(H38=0,"",'Ark1'!AH604)</f>
        <v>95.508274231678485</v>
      </c>
      <c r="X38" s="11">
        <f>+IF(H38=0,"",'Ark1'!AI604)</f>
        <v>7.4468085106382995</v>
      </c>
      <c r="Y38" s="11">
        <f>+IF(H38=0,"",'Ark1'!Y604)</f>
        <v>31.22491215931645</v>
      </c>
      <c r="Z38" s="1">
        <f>+IF(H38=0,"",'Ark1'!AA604)</f>
        <v>1.3810720120729296</v>
      </c>
      <c r="AA38" s="11">
        <f>+IF(H38=0,"",'Ark1'!AC604)</f>
        <v>27.559641022756026</v>
      </c>
      <c r="AB38" s="11">
        <f t="shared" si="9"/>
        <v>196.83668612237383</v>
      </c>
      <c r="AC38" s="115">
        <f t="shared" si="10"/>
        <v>4.9659056735834781</v>
      </c>
      <c r="AD38" s="67">
        <f t="shared" si="11"/>
        <v>109.56300236406609</v>
      </c>
      <c r="AE38" s="67">
        <f t="shared" si="12"/>
        <v>1.2645739910313902</v>
      </c>
      <c r="AF38" s="43"/>
      <c r="AG38" s="4"/>
      <c r="AH38" s="56"/>
      <c r="AI38" s="56"/>
      <c r="AJ38" s="1"/>
      <c r="AK38" s="5"/>
      <c r="AL38"/>
      <c r="AM38" s="1"/>
      <c r="AN38" s="1"/>
      <c r="AO38" s="11"/>
      <c r="AP38" s="11"/>
      <c r="AQ38" s="11"/>
    </row>
    <row r="39" spans="1:43">
      <c r="A39" s="43"/>
      <c r="B39" s="43">
        <f>+'Ark1'!C605</f>
        <v>2024</v>
      </c>
      <c r="C39">
        <f>+'Ark1'!L605</f>
        <v>2</v>
      </c>
      <c r="D39" s="3" t="s">
        <v>30</v>
      </c>
      <c r="E39" s="3">
        <f>+'Ark1'!D605</f>
        <v>12</v>
      </c>
      <c r="F39" s="3" t="str">
        <f t="shared" si="6"/>
        <v>Des</v>
      </c>
      <c r="G39">
        <f>+IF(H39=0,"",'Ark1'!Q605)</f>
        <v>507</v>
      </c>
      <c r="H39" s="454">
        <f>+'Ark1'!R605</f>
        <v>672</v>
      </c>
      <c r="I39" s="115">
        <f t="shared" si="7"/>
        <v>14</v>
      </c>
      <c r="J39" s="67">
        <f>+IF(H39=0,"",'Ark1'!AE605)</f>
        <v>16.390243902439025</v>
      </c>
      <c r="K39" s="67">
        <f>+IF(H39=0,"",'Ark1'!AF605)</f>
        <v>13.587971440509262</v>
      </c>
      <c r="L39" s="65"/>
      <c r="M39" s="115">
        <f>+IF(H39=0,"",'Ark1'!U605)</f>
        <v>219.46666666666641</v>
      </c>
      <c r="N39" s="115">
        <f t="shared" si="8"/>
        <v>1.467274569402008</v>
      </c>
      <c r="O39" s="193"/>
      <c r="P39" s="376">
        <f>+IF(H39=0,"",'Ark1'!AR605)</f>
        <v>215.88383045525904</v>
      </c>
      <c r="Q39" s="114">
        <f>+IF(H39=0,"",'Ark1'!AS605)</f>
        <v>21.708597663570774</v>
      </c>
      <c r="R39" s="73"/>
      <c r="S39" s="1">
        <f>+IF(H39=0,"",'Ark1'!T605)</f>
        <v>5.4747023809523805</v>
      </c>
      <c r="T39" s="11">
        <f>+IF(H39=0,"",'Ark1'!W605)</f>
        <v>22.172619047619047</v>
      </c>
      <c r="U39" s="11">
        <f>+IF(H39=0,"",'Ark1'!X605)</f>
        <v>0</v>
      </c>
      <c r="V39" s="11">
        <f>+IF(H39=0,"",'Ark1'!AG605)</f>
        <v>1124.2841444270018</v>
      </c>
      <c r="W39" s="11">
        <f>+IF(H39=0,"",'Ark1'!AH605)</f>
        <v>94.791666666666686</v>
      </c>
      <c r="X39" s="11">
        <f>+IF(H39=0,"",'Ark1'!AI605)</f>
        <v>6.25</v>
      </c>
      <c r="Y39" s="11">
        <f>+IF(H39=0,"",'Ark1'!Y605)</f>
        <v>31.05926873903028</v>
      </c>
      <c r="Z39" s="1">
        <f>+IF(H39=0,"",'Ark1'!AA605)</f>
        <v>1.2814902158532695</v>
      </c>
      <c r="AA39" s="11">
        <f>+IF(H39=0,"",'Ark1'!AC605)</f>
        <v>29.419076349348089</v>
      </c>
      <c r="AB39" s="11">
        <f t="shared" si="9"/>
        <v>195.20569400053128</v>
      </c>
      <c r="AC39" s="115">
        <f t="shared" si="10"/>
        <v>-1.4702312115196037</v>
      </c>
      <c r="AD39" s="67">
        <f t="shared" si="11"/>
        <v>109.73333333333321</v>
      </c>
      <c r="AE39" s="67">
        <f t="shared" si="12"/>
        <v>1.3254437869822486</v>
      </c>
      <c r="AF39" s="43"/>
      <c r="AG39" s="4"/>
      <c r="AH39" s="56"/>
      <c r="AI39" s="56"/>
      <c r="AJ39" s="1"/>
      <c r="AK39" s="5"/>
      <c r="AL39"/>
      <c r="AM39" s="1"/>
      <c r="AN39" s="1"/>
      <c r="AO39" s="11"/>
      <c r="AP39" s="11"/>
      <c r="AQ39" s="11"/>
    </row>
    <row r="40" spans="1:43">
      <c r="A40" s="46"/>
      <c r="B40" s="43"/>
      <c r="C40" s="46"/>
      <c r="D40" s="46"/>
      <c r="E40" s="46"/>
      <c r="F40" s="46"/>
      <c r="G40" s="46"/>
      <c r="H40" s="512"/>
      <c r="I40" s="43"/>
      <c r="J40" s="95"/>
      <c r="K40" s="64"/>
      <c r="L40" s="65"/>
      <c r="M40" s="43"/>
      <c r="N40" s="43"/>
      <c r="O40" s="193"/>
      <c r="P40" s="74"/>
      <c r="Q40" s="74"/>
      <c r="R40" s="73"/>
      <c r="S40" s="43"/>
      <c r="T40" s="73"/>
      <c r="U40" s="73"/>
      <c r="V40" s="43"/>
      <c r="W40" s="73"/>
      <c r="X40" s="73"/>
      <c r="Y40" s="73"/>
      <c r="Z40" s="43"/>
      <c r="AA40" s="73"/>
      <c r="AB40" s="43"/>
      <c r="AC40" s="43"/>
      <c r="AD40" s="64"/>
      <c r="AE40" s="65"/>
      <c r="AF40" s="43"/>
      <c r="AG40" s="4"/>
      <c r="AH40" s="56"/>
      <c r="AI40" s="56"/>
      <c r="AJ40" s="1"/>
      <c r="AK40" s="5"/>
      <c r="AL40"/>
      <c r="AP40"/>
    </row>
    <row r="41" spans="1:43" ht="17.399999999999999">
      <c r="A41" s="244"/>
      <c r="B41" s="275" t="s">
        <v>0</v>
      </c>
      <c r="C41" s="275"/>
      <c r="D41" s="275" t="str">
        <f>+D43</f>
        <v>P+</v>
      </c>
      <c r="E41" s="275"/>
      <c r="F41" s="276" t="s">
        <v>596</v>
      </c>
      <c r="G41" s="46"/>
      <c r="H41" s="495">
        <f>SUM(H43:H54)</f>
        <v>12515</v>
      </c>
      <c r="I41" s="49"/>
      <c r="J41" s="46"/>
      <c r="K41" s="95"/>
      <c r="L41" s="65"/>
      <c r="M41" s="336">
        <f>+Klasse!Q13</f>
        <v>247.25322413104345</v>
      </c>
      <c r="N41" s="49" t="s">
        <v>565</v>
      </c>
      <c r="O41" s="193"/>
      <c r="P41" s="74"/>
      <c r="Q41" s="74"/>
      <c r="R41" s="73"/>
      <c r="S41" s="64"/>
      <c r="T41" s="43"/>
      <c r="U41" s="73"/>
      <c r="V41" s="73"/>
      <c r="W41" s="43"/>
      <c r="X41" s="73"/>
      <c r="Y41" s="73"/>
      <c r="Z41" s="73"/>
      <c r="AA41" s="43"/>
      <c r="AB41" s="19">
        <f>+Klasse!AB13</f>
        <v>226.23832135232112</v>
      </c>
      <c r="AC41" s="49" t="s">
        <v>626</v>
      </c>
      <c r="AD41" s="43"/>
      <c r="AE41" s="64"/>
      <c r="AF41" s="65"/>
      <c r="AG41" s="4"/>
      <c r="AH41" s="4"/>
      <c r="AI41" s="56"/>
      <c r="AJ41" s="56"/>
      <c r="AK41" s="1"/>
      <c r="AL41" s="5"/>
      <c r="AP41"/>
    </row>
    <row r="42" spans="1:43" ht="17.399999999999999">
      <c r="A42" s="244"/>
      <c r="B42" s="274"/>
      <c r="C42" s="275"/>
      <c r="D42" s="275"/>
      <c r="E42" s="276"/>
      <c r="F42" s="276"/>
      <c r="G42" s="276"/>
      <c r="H42" s="512"/>
      <c r="I42" s="43"/>
      <c r="J42" s="95"/>
      <c r="K42" s="64"/>
      <c r="L42" s="65"/>
      <c r="M42" s="43"/>
      <c r="N42" s="43"/>
      <c r="O42" s="193"/>
      <c r="P42" s="74"/>
      <c r="Q42" s="74"/>
      <c r="R42" s="73"/>
      <c r="S42" s="43"/>
      <c r="T42" s="73"/>
      <c r="U42" s="73"/>
      <c r="V42" s="43"/>
      <c r="W42" s="73"/>
      <c r="X42" s="73"/>
      <c r="Y42" s="73"/>
      <c r="Z42" s="43"/>
      <c r="AA42" s="73"/>
      <c r="AB42" s="43"/>
      <c r="AC42" s="43"/>
      <c r="AD42" s="64"/>
      <c r="AE42" s="64"/>
      <c r="AF42" s="43"/>
      <c r="AG42" s="4"/>
      <c r="AH42" s="56"/>
      <c r="AI42" s="56"/>
      <c r="AJ42" s="1"/>
      <c r="AK42" s="5"/>
      <c r="AL42"/>
      <c r="AP42"/>
    </row>
    <row r="43" spans="1:43">
      <c r="A43" s="43"/>
      <c r="B43" s="43">
        <f>+'Ark1'!C606</f>
        <v>2024</v>
      </c>
      <c r="C43" s="51">
        <f>+'Ark1'!L606</f>
        <v>3</v>
      </c>
      <c r="D43" s="52" t="s">
        <v>31</v>
      </c>
      <c r="E43" s="52">
        <f>+'Ark1'!D606</f>
        <v>1</v>
      </c>
      <c r="F43" s="52" t="str">
        <f t="shared" ref="F43:F54" si="13">+F28</f>
        <v>Jan</v>
      </c>
      <c r="G43" s="51">
        <f>+IF(H43=0,"",'Ark1'!Q606)</f>
        <v>918</v>
      </c>
      <c r="H43" s="470">
        <f>+'Ark1'!R606</f>
        <v>1308</v>
      </c>
      <c r="I43" s="115">
        <f t="shared" ref="I43:I54" si="14">+IF(H43=0,"",H43-H270)</f>
        <v>-134</v>
      </c>
      <c r="J43" s="66">
        <f>+IF(H43=0,"",'Ark1'!AE606)</f>
        <v>28.829623098964056</v>
      </c>
      <c r="K43" s="66">
        <f>+IF(H43=0,"",'Ark1'!AF606)</f>
        <v>26.848331252206897</v>
      </c>
      <c r="L43" s="65"/>
      <c r="M43" s="115">
        <f>+IF(H43=0,"",'Ark1'!U606)</f>
        <v>249.73233944954129</v>
      </c>
      <c r="N43" s="115">
        <f t="shared" ref="N43:N54" si="15">+IF(H43=0,"",M43-M270)</f>
        <v>0.71569589891720398</v>
      </c>
      <c r="O43" s="193"/>
      <c r="P43" s="376">
        <f>+IF(H43=0,"",'Ark1'!AR606)</f>
        <v>217.02163461538464</v>
      </c>
      <c r="Q43" s="114">
        <f>+IF(H43=0,"",'Ark1'!AS606)</f>
        <v>24.347211639536997</v>
      </c>
      <c r="R43" s="73"/>
      <c r="S43" s="53">
        <f>+IF(H43=0,"",'Ark1'!T606)</f>
        <v>7.1903669724770642</v>
      </c>
      <c r="T43" s="76">
        <f>+IF(H43=0,"",'Ark1'!W606)</f>
        <v>75</v>
      </c>
      <c r="U43" s="76">
        <f>+IF(H43=0,"",'Ark1'!X606)</f>
        <v>0</v>
      </c>
      <c r="V43" s="76">
        <f>+IF(H43=0,"",'Ark1'!AG606)</f>
        <v>1093.907051282051</v>
      </c>
      <c r="W43" s="76">
        <f>+IF(H43=0,"",'Ark1'!AH606)</f>
        <v>95.412844036697265</v>
      </c>
      <c r="X43" s="76">
        <f>+IF(H43=0,"",'Ark1'!AI606)</f>
        <v>5.4281345565749239</v>
      </c>
      <c r="Y43" s="76">
        <f>+IF(H43=0,"",'Ark1'!Y606)</f>
        <v>31.432225059687127</v>
      </c>
      <c r="Z43" s="53">
        <f>+IF(H43=0,"",'Ark1'!AA606)</f>
        <v>1.345964242841182</v>
      </c>
      <c r="AA43" s="76">
        <f>+IF(H43=0,"",'Ark1'!AC606)</f>
        <v>36.798725731082499</v>
      </c>
      <c r="AB43" s="76">
        <f t="shared" ref="AB43:AB54" si="16">IF(H43=0,"",1000*M43/V43)</f>
        <v>228.29392968703951</v>
      </c>
      <c r="AC43" s="115">
        <f t="shared" ref="AC43:AC54" si="17">+IF(H43=0,"",AB43-AB270)</f>
        <v>-1.7688268409569048</v>
      </c>
      <c r="AD43" s="66">
        <f t="shared" ref="AD43:AD54" si="18">IF(H43=0,"",M43/C43)</f>
        <v>83.244113149847095</v>
      </c>
      <c r="AE43" s="66">
        <f t="shared" ref="AE43:AE54" si="19">IF(H43=0,"",H43/G43)</f>
        <v>1.4248366013071896</v>
      </c>
      <c r="AF43" s="43"/>
      <c r="AG43" s="4"/>
      <c r="AH43" s="56"/>
      <c r="AI43" s="56"/>
      <c r="AJ43" s="1"/>
      <c r="AK43" s="5"/>
      <c r="AL43"/>
      <c r="AM43" s="1"/>
      <c r="AN43" s="1"/>
      <c r="AO43" s="11"/>
      <c r="AP43" s="11"/>
      <c r="AQ43" s="11"/>
    </row>
    <row r="44" spans="1:43">
      <c r="A44" s="43"/>
      <c r="B44" s="43">
        <f>+'Ark1'!C607</f>
        <v>2024</v>
      </c>
      <c r="C44" s="51">
        <f>+'Ark1'!L607</f>
        <v>3</v>
      </c>
      <c r="D44" s="52" t="s">
        <v>31</v>
      </c>
      <c r="E44" s="52">
        <f>+'Ark1'!D607</f>
        <v>2</v>
      </c>
      <c r="F44" s="52" t="str">
        <f t="shared" si="13"/>
        <v>Feb</v>
      </c>
      <c r="G44" s="51">
        <f>+IF(H44=0,"",'Ark1'!Q607)</f>
        <v>644</v>
      </c>
      <c r="H44" s="470">
        <f>+'Ark1'!R607</f>
        <v>864</v>
      </c>
      <c r="I44" s="115">
        <f t="shared" si="14"/>
        <v>-107</v>
      </c>
      <c r="J44" s="66">
        <f>+IF(H44=0,"",'Ark1'!AE607)</f>
        <v>29.793103448275851</v>
      </c>
      <c r="K44" s="66">
        <f>+IF(H44=0,"",'Ark1'!AF607)</f>
        <v>27.603962297257528</v>
      </c>
      <c r="L44" s="65"/>
      <c r="M44" s="115">
        <f>+IF(H44=0,"",'Ark1'!U607)</f>
        <v>248.90636574074097</v>
      </c>
      <c r="N44" s="115">
        <f t="shared" si="15"/>
        <v>-0.99538503165848624</v>
      </c>
      <c r="O44" s="193"/>
      <c r="P44" s="376">
        <f>+IF(H44=0,"",'Ark1'!AR607)</f>
        <v>217.16293532338312</v>
      </c>
      <c r="Q44" s="114">
        <f>+IF(H44=0,"",'Ark1'!AS607)</f>
        <v>24.257016557043858</v>
      </c>
      <c r="R44" s="73"/>
      <c r="S44" s="53">
        <f>+IF(H44=0,"",'Ark1'!T607)</f>
        <v>7.160879629629628</v>
      </c>
      <c r="T44" s="76">
        <f>+IF(H44=0,"",'Ark1'!W607)</f>
        <v>71.990740740740748</v>
      </c>
      <c r="U44" s="76">
        <f>+IF(H44=0,"",'Ark1'!X607)</f>
        <v>0</v>
      </c>
      <c r="V44" s="76">
        <f>+IF(H44=0,"",'Ark1'!AG607)</f>
        <v>1077.9266169154228</v>
      </c>
      <c r="W44" s="76">
        <f>+IF(H44=0,"",'Ark1'!AH607)</f>
        <v>92.93981481481481</v>
      </c>
      <c r="X44" s="76">
        <f>+IF(H44=0,"",'Ark1'!AI607)</f>
        <v>4.2824074074074074</v>
      </c>
      <c r="Y44" s="76">
        <f>+IF(H44=0,"",'Ark1'!Y607)</f>
        <v>31.631803817012749</v>
      </c>
      <c r="Z44" s="53">
        <f>+IF(H44=0,"",'Ark1'!AA607)</f>
        <v>1.3362111874111915</v>
      </c>
      <c r="AA44" s="76">
        <f>+IF(H44=0,"",'Ark1'!AC607)</f>
        <v>37.078519360191315</v>
      </c>
      <c r="AB44" s="76">
        <f t="shared" si="16"/>
        <v>230.91216214050579</v>
      </c>
      <c r="AC44" s="115">
        <f t="shared" si="17"/>
        <v>0.19308993788067141</v>
      </c>
      <c r="AD44" s="66">
        <f t="shared" si="18"/>
        <v>82.968788580246994</v>
      </c>
      <c r="AE44" s="66">
        <f t="shared" si="19"/>
        <v>1.3416149068322982</v>
      </c>
      <c r="AF44" s="43"/>
      <c r="AG44" s="4"/>
      <c r="AH44" s="56"/>
      <c r="AI44" s="56"/>
      <c r="AJ44" s="1"/>
      <c r="AK44" s="5"/>
      <c r="AL44"/>
      <c r="AM44" s="1"/>
      <c r="AN44" s="1"/>
      <c r="AO44" s="11"/>
      <c r="AP44" s="11"/>
      <c r="AQ44" s="11"/>
    </row>
    <row r="45" spans="1:43">
      <c r="A45" s="43"/>
      <c r="B45" s="43">
        <f>+'Ark1'!C608</f>
        <v>2024</v>
      </c>
      <c r="C45" s="51">
        <f>+'Ark1'!L608</f>
        <v>3</v>
      </c>
      <c r="D45" s="52" t="s">
        <v>31</v>
      </c>
      <c r="E45" s="52">
        <f>+'Ark1'!D608</f>
        <v>3</v>
      </c>
      <c r="F45" s="52" t="str">
        <f t="shared" si="13"/>
        <v>Mar</v>
      </c>
      <c r="G45" s="51">
        <f>+IF(H45=0,"",'Ark1'!Q608)</f>
        <v>553</v>
      </c>
      <c r="H45" s="470">
        <f>+'Ark1'!R608</f>
        <v>735</v>
      </c>
      <c r="I45" s="115">
        <f t="shared" si="14"/>
        <v>-616</v>
      </c>
      <c r="J45" s="66">
        <f>+IF(H45=0,"",'Ark1'!AE608)</f>
        <v>24.847870182555781</v>
      </c>
      <c r="K45" s="66">
        <f>+IF(H45=0,"",'Ark1'!AF608)</f>
        <v>22.952286192597015</v>
      </c>
      <c r="L45" s="65"/>
      <c r="M45" s="115">
        <f>+IF(H45=0,"",'Ark1'!U608)</f>
        <v>249.13591836734696</v>
      </c>
      <c r="N45" s="115">
        <f t="shared" si="15"/>
        <v>1.6234091149410403</v>
      </c>
      <c r="O45" s="193"/>
      <c r="P45" s="376">
        <f>+IF(H45=0,"",'Ark1'!AR608)</f>
        <v>216.89197080291964</v>
      </c>
      <c r="Q45" s="114">
        <f>+IF(H45=0,"",'Ark1'!AS608)</f>
        <v>24.416899961274872</v>
      </c>
      <c r="R45" s="73"/>
      <c r="S45" s="53">
        <f>+IF(H45=0,"",'Ark1'!T608)</f>
        <v>7.3333333333333313</v>
      </c>
      <c r="T45" s="76">
        <f>+IF(H45=0,"",'Ark1'!W608)</f>
        <v>77.823129251700692</v>
      </c>
      <c r="U45" s="76">
        <f>+IF(H45=0,"",'Ark1'!X608)</f>
        <v>0</v>
      </c>
      <c r="V45" s="76">
        <f>+IF(H45=0,"",'Ark1'!AG608)</f>
        <v>1082.6583941605836</v>
      </c>
      <c r="W45" s="76">
        <f>+IF(H45=0,"",'Ark1'!AH608)</f>
        <v>93.061224489795919</v>
      </c>
      <c r="X45" s="76">
        <f>+IF(H45=0,"",'Ark1'!AI608)</f>
        <v>4.4897959183673448</v>
      </c>
      <c r="Y45" s="76">
        <f>+IF(H45=0,"",'Ark1'!Y608)</f>
        <v>31.049363194254418</v>
      </c>
      <c r="Z45" s="53">
        <f>+IF(H45=0,"",'Ark1'!AA608)</f>
        <v>1.2974770564515368</v>
      </c>
      <c r="AA45" s="76">
        <f>+IF(H45=0,"",'Ark1'!AC608)</f>
        <v>33.474738143998408</v>
      </c>
      <c r="AB45" s="76">
        <f t="shared" si="16"/>
        <v>230.11498336971675</v>
      </c>
      <c r="AC45" s="115">
        <f t="shared" si="17"/>
        <v>1.2765783858069994</v>
      </c>
      <c r="AD45" s="66">
        <f t="shared" si="18"/>
        <v>83.045306122448991</v>
      </c>
      <c r="AE45" s="66">
        <f t="shared" si="19"/>
        <v>1.3291139240506329</v>
      </c>
      <c r="AF45" s="43"/>
      <c r="AG45" s="4"/>
      <c r="AH45" s="56"/>
      <c r="AI45" s="56"/>
      <c r="AJ45" s="1"/>
      <c r="AK45" s="5"/>
      <c r="AL45"/>
      <c r="AM45" s="1"/>
      <c r="AN45" s="1"/>
      <c r="AO45" s="11"/>
      <c r="AP45" s="11"/>
      <c r="AQ45" s="11"/>
    </row>
    <row r="46" spans="1:43">
      <c r="A46" s="43"/>
      <c r="B46" s="43">
        <f>+'Ark1'!C609</f>
        <v>2024</v>
      </c>
      <c r="C46" s="51">
        <f>+'Ark1'!L609</f>
        <v>3</v>
      </c>
      <c r="D46" s="52" t="s">
        <v>31</v>
      </c>
      <c r="E46" s="52">
        <f>+'Ark1'!D609</f>
        <v>4</v>
      </c>
      <c r="F46" s="52" t="str">
        <f t="shared" si="13"/>
        <v>Apr</v>
      </c>
      <c r="G46" s="51">
        <f>+IF(H46=0,"",'Ark1'!Q609)</f>
        <v>733</v>
      </c>
      <c r="H46" s="470">
        <f>+'Ark1'!R609</f>
        <v>1001</v>
      </c>
      <c r="I46" s="115">
        <f t="shared" si="14"/>
        <v>121</v>
      </c>
      <c r="J46" s="66">
        <f>+IF(H46=0,"",'Ark1'!AE609)</f>
        <v>26.094890510948904</v>
      </c>
      <c r="K46" s="66">
        <f>+IF(H46=0,"",'Ark1'!AF609)</f>
        <v>23.965179385658193</v>
      </c>
      <c r="L46" s="65"/>
      <c r="M46" s="115">
        <f>+IF(H46=0,"",'Ark1'!U609)</f>
        <v>247.72487512487496</v>
      </c>
      <c r="N46" s="115">
        <f t="shared" si="15"/>
        <v>-1.0951248751250091</v>
      </c>
      <c r="O46" s="193"/>
      <c r="P46" s="376">
        <f>+IF(H46=0,"",'Ark1'!AR609)</f>
        <v>216.78797468354423</v>
      </c>
      <c r="Q46" s="114">
        <f>+IF(H46=0,"",'Ark1'!AS609)</f>
        <v>24.278699827345712</v>
      </c>
      <c r="R46" s="73"/>
      <c r="S46" s="53">
        <f>+IF(H46=0,"",'Ark1'!T609)</f>
        <v>7.2267732267732292</v>
      </c>
      <c r="T46" s="76">
        <f>+IF(H46=0,"",'Ark1'!W609)</f>
        <v>74.625374625374619</v>
      </c>
      <c r="U46" s="76">
        <f>+IF(H46=0,"",'Ark1'!X609)</f>
        <v>0</v>
      </c>
      <c r="V46" s="76">
        <f>+IF(H46=0,"",'Ark1'!AG609)</f>
        <v>1089.1455696202529</v>
      </c>
      <c r="W46" s="76">
        <f>+IF(H46=0,"",'Ark1'!AH609)</f>
        <v>94.605394605394622</v>
      </c>
      <c r="X46" s="76">
        <f>+IF(H46=0,"",'Ark1'!AI609)</f>
        <v>6.5934065934065922</v>
      </c>
      <c r="Y46" s="76">
        <f>+IF(H46=0,"",'Ark1'!Y609)</f>
        <v>31.804721195431839</v>
      </c>
      <c r="Z46" s="53">
        <f>+IF(H46=0,"",'Ark1'!AA609)</f>
        <v>1.3265604829059512</v>
      </c>
      <c r="AA46" s="76">
        <f>+IF(H46=0,"",'Ark1'!AC609)</f>
        <v>37.285356390964509</v>
      </c>
      <c r="AB46" s="76">
        <f t="shared" si="16"/>
        <v>227.44882046506234</v>
      </c>
      <c r="AC46" s="115">
        <f t="shared" si="17"/>
        <v>-0.73376617906271235</v>
      </c>
      <c r="AD46" s="66">
        <f t="shared" si="18"/>
        <v>82.574958374958314</v>
      </c>
      <c r="AE46" s="66">
        <f t="shared" si="19"/>
        <v>1.3656207366984994</v>
      </c>
      <c r="AF46" s="43"/>
      <c r="AG46" s="4"/>
      <c r="AH46" s="56"/>
      <c r="AI46" s="56"/>
      <c r="AJ46" s="1"/>
      <c r="AK46" s="5"/>
      <c r="AL46"/>
      <c r="AM46" s="1"/>
      <c r="AN46" s="1"/>
      <c r="AO46" s="11"/>
      <c r="AP46" s="11"/>
      <c r="AQ46" s="11"/>
    </row>
    <row r="47" spans="1:43">
      <c r="A47" s="43"/>
      <c r="B47" s="43">
        <f>+'Ark1'!C610</f>
        <v>2024</v>
      </c>
      <c r="C47" s="51">
        <f>+'Ark1'!L610</f>
        <v>3</v>
      </c>
      <c r="D47" s="52" t="s">
        <v>31</v>
      </c>
      <c r="E47" s="52">
        <f>+'Ark1'!D610</f>
        <v>5</v>
      </c>
      <c r="F47" s="52" t="str">
        <f t="shared" si="13"/>
        <v>Mai</v>
      </c>
      <c r="G47" s="51">
        <f>+IF(H47=0,"",'Ark1'!Q610)</f>
        <v>649</v>
      </c>
      <c r="H47" s="470">
        <f>+'Ark1'!R610</f>
        <v>845</v>
      </c>
      <c r="I47" s="115">
        <f t="shared" si="14"/>
        <v>-171</v>
      </c>
      <c r="J47" s="66">
        <f>+IF(H47=0,"",'Ark1'!AE610)</f>
        <v>25.75434318805242</v>
      </c>
      <c r="K47" s="66">
        <f>+IF(H47=0,"",'Ark1'!AF610)</f>
        <v>23.658927843422418</v>
      </c>
      <c r="L47" s="65"/>
      <c r="M47" s="115">
        <f>+IF(H47=0,"",'Ark1'!U610)</f>
        <v>247.58284023668639</v>
      </c>
      <c r="N47" s="115">
        <f t="shared" si="15"/>
        <v>1.2801827563714312</v>
      </c>
      <c r="O47" s="193"/>
      <c r="P47" s="376">
        <f>+IF(H47=0,"",'Ark1'!AR610)</f>
        <v>216.17705735660849</v>
      </c>
      <c r="Q47" s="114">
        <f>+IF(H47=0,"",'Ark1'!AS610)</f>
        <v>24.346977771748996</v>
      </c>
      <c r="R47" s="73"/>
      <c r="S47" s="53">
        <f>+IF(H47=0,"",'Ark1'!T610)</f>
        <v>7.2295857988165677</v>
      </c>
      <c r="T47" s="76">
        <f>+IF(H47=0,"",'Ark1'!W610)</f>
        <v>74.201183431952643</v>
      </c>
      <c r="U47" s="76">
        <f>+IF(H47=0,"",'Ark1'!X610)</f>
        <v>0.1183431952662722</v>
      </c>
      <c r="V47" s="76">
        <f>+IF(H47=0,"",'Ark1'!AG610)</f>
        <v>1082.4538653366585</v>
      </c>
      <c r="W47" s="76">
        <f>+IF(H47=0,"",'Ark1'!AH610)</f>
        <v>94.792899408284001</v>
      </c>
      <c r="X47" s="76">
        <f>+IF(H47=0,"",'Ark1'!AI610)</f>
        <v>5.7988165680473367</v>
      </c>
      <c r="Y47" s="76">
        <f>+IF(H47=0,"",'Ark1'!Y610)</f>
        <v>34.417159288231225</v>
      </c>
      <c r="Z47" s="53">
        <f>+IF(H47=0,"",'Ark1'!AA610)</f>
        <v>1.4005325931279544</v>
      </c>
      <c r="AA47" s="76">
        <f>+IF(H47=0,"",'Ark1'!AC610)</f>
        <v>38.387059927030734</v>
      </c>
      <c r="AB47" s="76">
        <f t="shared" si="16"/>
        <v>228.72368806192458</v>
      </c>
      <c r="AC47" s="115">
        <f t="shared" si="17"/>
        <v>-0.18678117304702369</v>
      </c>
      <c r="AD47" s="66">
        <f t="shared" si="18"/>
        <v>82.527613412228803</v>
      </c>
      <c r="AE47" s="66">
        <f t="shared" si="19"/>
        <v>1.3020030816640986</v>
      </c>
      <c r="AF47" s="43"/>
      <c r="AG47" s="4"/>
      <c r="AH47" s="56"/>
      <c r="AI47" s="56"/>
      <c r="AJ47" s="1"/>
      <c r="AK47" s="5"/>
      <c r="AL47"/>
      <c r="AM47" s="1"/>
      <c r="AN47" s="1"/>
      <c r="AO47" s="11"/>
      <c r="AP47" s="11"/>
      <c r="AQ47" s="11"/>
    </row>
    <row r="48" spans="1:43">
      <c r="A48" s="43"/>
      <c r="B48" s="43">
        <f>+'Ark1'!C611</f>
        <v>2024</v>
      </c>
      <c r="C48" s="51">
        <f>+'Ark1'!L611</f>
        <v>3</v>
      </c>
      <c r="D48" s="52" t="s">
        <v>31</v>
      </c>
      <c r="E48" s="52">
        <f>+'Ark1'!D611</f>
        <v>6</v>
      </c>
      <c r="F48" s="52" t="str">
        <f t="shared" si="13"/>
        <v>Jun</v>
      </c>
      <c r="G48" s="51">
        <f>+IF(H48=0,"",'Ark1'!Q611)</f>
        <v>576</v>
      </c>
      <c r="H48" s="470">
        <f>+'Ark1'!R611</f>
        <v>751</v>
      </c>
      <c r="I48" s="115">
        <f t="shared" si="14"/>
        <v>-346</v>
      </c>
      <c r="J48" s="66">
        <f>+IF(H48=0,"",'Ark1'!AE611)</f>
        <v>26.621765331442752</v>
      </c>
      <c r="K48" s="66">
        <f>+IF(H48=0,"",'Ark1'!AF611)</f>
        <v>24.912929637282407</v>
      </c>
      <c r="L48" s="65"/>
      <c r="M48" s="115">
        <f>+IF(H48=0,"",'Ark1'!U611)</f>
        <v>250.19667110519316</v>
      </c>
      <c r="N48" s="115">
        <f t="shared" si="15"/>
        <v>2.2439819529599561</v>
      </c>
      <c r="O48" s="193"/>
      <c r="P48" s="376">
        <f>+IF(H48=0,"",'Ark1'!AR611)</f>
        <v>217.33806818181819</v>
      </c>
      <c r="Q48" s="114">
        <f>+IF(H48=0,"",'Ark1'!AS611)</f>
        <v>24.328945190838503</v>
      </c>
      <c r="R48" s="73"/>
      <c r="S48" s="53">
        <f>+IF(H48=0,"",'Ark1'!T611)</f>
        <v>6.9454061251664445</v>
      </c>
      <c r="T48" s="76">
        <f>+IF(H48=0,"",'Ark1'!W611)</f>
        <v>67.509986684420767</v>
      </c>
      <c r="U48" s="76">
        <f>+IF(H48=0,"",'Ark1'!X611)</f>
        <v>0</v>
      </c>
      <c r="V48" s="76">
        <f>+IF(H48=0,"",'Ark1'!AG611)</f>
        <v>1115.7727272727275</v>
      </c>
      <c r="W48" s="76">
        <f>+IF(H48=0,"",'Ark1'!AH611)</f>
        <v>93.608521970705695</v>
      </c>
      <c r="X48" s="76">
        <f>+IF(H48=0,"",'Ark1'!AI611)</f>
        <v>3.9946737683089215</v>
      </c>
      <c r="Y48" s="76">
        <f>+IF(H48=0,"",'Ark1'!Y611)</f>
        <v>31.118046401103928</v>
      </c>
      <c r="Z48" s="53">
        <f>+IF(H48=0,"",'Ark1'!AA611)</f>
        <v>1.2538949443502616</v>
      </c>
      <c r="AA48" s="76">
        <f>+IF(H48=0,"",'Ark1'!AC611)</f>
        <v>37.13964527317453</v>
      </c>
      <c r="AB48" s="76">
        <f t="shared" si="16"/>
        <v>224.23623107973472</v>
      </c>
      <c r="AC48" s="115">
        <f t="shared" si="17"/>
        <v>1.7978022446800708</v>
      </c>
      <c r="AD48" s="66">
        <f t="shared" si="18"/>
        <v>83.398890368397716</v>
      </c>
      <c r="AE48" s="66">
        <f t="shared" si="19"/>
        <v>1.3038194444444444</v>
      </c>
      <c r="AF48" s="43"/>
      <c r="AG48" s="4"/>
      <c r="AH48" s="56"/>
      <c r="AI48" s="56"/>
      <c r="AJ48" s="1"/>
      <c r="AK48" s="5"/>
      <c r="AL48"/>
      <c r="AM48" s="1"/>
      <c r="AN48" s="1"/>
      <c r="AO48" s="11"/>
      <c r="AP48" s="11"/>
      <c r="AQ48" s="11"/>
    </row>
    <row r="49" spans="1:43">
      <c r="A49" s="43"/>
      <c r="B49" s="43">
        <f>+'Ark1'!C612</f>
        <v>2024</v>
      </c>
      <c r="C49" s="51">
        <f>+'Ark1'!L612</f>
        <v>3</v>
      </c>
      <c r="D49" s="52" t="s">
        <v>31</v>
      </c>
      <c r="E49" s="52">
        <f>+'Ark1'!D612</f>
        <v>7</v>
      </c>
      <c r="F49" s="52" t="str">
        <f t="shared" si="13"/>
        <v>Jul</v>
      </c>
      <c r="G49" s="51">
        <f>+IF(H49=0,"",'Ark1'!Q612)</f>
        <v>474</v>
      </c>
      <c r="H49" s="470">
        <f>+'Ark1'!R612</f>
        <v>653</v>
      </c>
      <c r="I49" s="115">
        <f t="shared" si="14"/>
        <v>-14</v>
      </c>
      <c r="J49" s="66">
        <f>+IF(H49=0,"",'Ark1'!AE612)</f>
        <v>27.1404821280133</v>
      </c>
      <c r="K49" s="66">
        <f>+IF(H49=0,"",'Ark1'!AF612)</f>
        <v>25.637629355636033</v>
      </c>
      <c r="L49" s="65"/>
      <c r="M49" s="115">
        <f>+IF(H49=0,"",'Ark1'!U612)</f>
        <v>249.22327718223593</v>
      </c>
      <c r="N49" s="115">
        <f t="shared" si="15"/>
        <v>-1.0131546018720314</v>
      </c>
      <c r="O49" s="193"/>
      <c r="P49" s="376">
        <f>+IF(H49=0,"",'Ark1'!AR612)</f>
        <v>217.49403747870528</v>
      </c>
      <c r="Q49" s="114">
        <f>+IF(H49=0,"",'Ark1'!AS612)</f>
        <v>24.238360387821832</v>
      </c>
      <c r="R49" s="73"/>
      <c r="S49" s="53">
        <f>+IF(H49=0,"",'Ark1'!T612)</f>
        <v>6.9127105666156181</v>
      </c>
      <c r="T49" s="76">
        <f>+IF(H49=0,"",'Ark1'!W612)</f>
        <v>64.165390505359895</v>
      </c>
      <c r="U49" s="76">
        <f>+IF(H49=0,"",'Ark1'!X612)</f>
        <v>0</v>
      </c>
      <c r="V49" s="76">
        <f>+IF(H49=0,"",'Ark1'!AG612)</f>
        <v>1098.6473594548552</v>
      </c>
      <c r="W49" s="76">
        <f>+IF(H49=0,"",'Ark1'!AH612)</f>
        <v>89.892802450229695</v>
      </c>
      <c r="X49" s="76">
        <f>+IF(H49=0,"",'Ark1'!AI612)</f>
        <v>5.9724349157733556</v>
      </c>
      <c r="Y49" s="76">
        <f>+IF(H49=0,"",'Ark1'!Y612)</f>
        <v>29.351532754152775</v>
      </c>
      <c r="Z49" s="53">
        <f>+IF(H49=0,"",'Ark1'!AA612)</f>
        <v>1.4589978006784388</v>
      </c>
      <c r="AA49" s="76">
        <f>+IF(H49=0,"",'Ark1'!AC612)</f>
        <v>38.015819200136555</v>
      </c>
      <c r="AB49" s="76">
        <f t="shared" si="16"/>
        <v>226.84556153295597</v>
      </c>
      <c r="AC49" s="115">
        <f t="shared" si="17"/>
        <v>0.59983670414084145</v>
      </c>
      <c r="AD49" s="66">
        <f t="shared" si="18"/>
        <v>83.074425727411978</v>
      </c>
      <c r="AE49" s="66">
        <f t="shared" si="19"/>
        <v>1.3776371308016877</v>
      </c>
      <c r="AF49" s="43"/>
      <c r="AG49" s="4"/>
      <c r="AH49" s="56"/>
      <c r="AI49" s="56"/>
      <c r="AJ49" s="1"/>
      <c r="AK49" s="5"/>
      <c r="AL49"/>
      <c r="AM49" s="1"/>
      <c r="AN49" s="1"/>
      <c r="AO49" s="11"/>
      <c r="AP49" s="11"/>
      <c r="AQ49" s="11"/>
    </row>
    <row r="50" spans="1:43">
      <c r="A50" s="43"/>
      <c r="B50" s="43">
        <f>+'Ark1'!C613</f>
        <v>2024</v>
      </c>
      <c r="C50" s="51">
        <f>+'Ark1'!L613</f>
        <v>3</v>
      </c>
      <c r="D50" s="52" t="s">
        <v>31</v>
      </c>
      <c r="E50" s="52">
        <f>+'Ark1'!D613</f>
        <v>8</v>
      </c>
      <c r="F50" s="52" t="str">
        <f t="shared" si="13"/>
        <v>Aug</v>
      </c>
      <c r="G50" s="51">
        <f>+IF(H50=0,"",'Ark1'!Q613)</f>
        <v>595</v>
      </c>
      <c r="H50" s="470">
        <f>+'Ark1'!R613</f>
        <v>811</v>
      </c>
      <c r="I50" s="115">
        <f t="shared" si="14"/>
        <v>-126</v>
      </c>
      <c r="J50" s="66">
        <f>+IF(H50=0,"",'Ark1'!AE613)</f>
        <v>30.684827847143403</v>
      </c>
      <c r="K50" s="66">
        <f>+IF(H50=0,"",'Ark1'!AF613)</f>
        <v>29.140921290951511</v>
      </c>
      <c r="L50" s="65"/>
      <c r="M50" s="115">
        <f>+IF(H50=0,"",'Ark1'!U613)</f>
        <v>247.84217016029581</v>
      </c>
      <c r="N50" s="115">
        <f t="shared" si="15"/>
        <v>-2.1215438204936277</v>
      </c>
      <c r="O50" s="193"/>
      <c r="P50" s="376">
        <f>+IF(H50=0,"",'Ark1'!AR613)</f>
        <v>216.87696335078536</v>
      </c>
      <c r="Q50" s="114">
        <f>+IF(H50=0,"",'Ark1'!AS613)</f>
        <v>24.182066631562041</v>
      </c>
      <c r="R50" s="73"/>
      <c r="S50" s="53">
        <f>+IF(H50=0,"",'Ark1'!T613)</f>
        <v>6.7965474722564752</v>
      </c>
      <c r="T50" s="76">
        <f>+IF(H50=0,"",'Ark1'!W613)</f>
        <v>63.131935881627605</v>
      </c>
      <c r="U50" s="76">
        <f>+IF(H50=0,"",'Ark1'!X613)</f>
        <v>0.12330456226880392</v>
      </c>
      <c r="V50" s="76">
        <f>+IF(H50=0,"",'Ark1'!AG613)</f>
        <v>1079.5824607329844</v>
      </c>
      <c r="W50" s="76">
        <f>+IF(H50=0,"",'Ark1'!AH613)</f>
        <v>94.204685573366234</v>
      </c>
      <c r="X50" s="76">
        <f>+IF(H50=0,"",'Ark1'!AI613)</f>
        <v>5.3020961775585684</v>
      </c>
      <c r="Y50" s="76">
        <f>+IF(H50=0,"",'Ark1'!Y613)</f>
        <v>31.692523590232906</v>
      </c>
      <c r="Z50" s="53">
        <f>+IF(H50=0,"",'Ark1'!AA613)</f>
        <v>1.4407450860961259</v>
      </c>
      <c r="AA50" s="76">
        <f>+IF(H50=0,"",'Ark1'!AC613)</f>
        <v>39.665628608294931</v>
      </c>
      <c r="AB50" s="76">
        <f t="shared" si="16"/>
        <v>229.57224591442784</v>
      </c>
      <c r="AC50" s="115">
        <f t="shared" si="17"/>
        <v>2.9867615016131879</v>
      </c>
      <c r="AD50" s="66">
        <f t="shared" si="18"/>
        <v>82.614056720098603</v>
      </c>
      <c r="AE50" s="66">
        <f t="shared" si="19"/>
        <v>1.3630252100840337</v>
      </c>
      <c r="AF50" s="43"/>
      <c r="AG50" s="4"/>
      <c r="AH50" s="56"/>
      <c r="AI50" s="56"/>
      <c r="AJ50" s="1"/>
      <c r="AK50" s="5"/>
      <c r="AL50"/>
      <c r="AM50" s="1"/>
      <c r="AN50" s="1"/>
      <c r="AO50" s="11"/>
      <c r="AP50" s="11"/>
      <c r="AQ50" s="11"/>
    </row>
    <row r="51" spans="1:43">
      <c r="A51" s="43"/>
      <c r="B51" s="43">
        <f>+'Ark1'!C614</f>
        <v>2024</v>
      </c>
      <c r="C51" s="51">
        <f>+'Ark1'!L614</f>
        <v>3</v>
      </c>
      <c r="D51" s="52" t="s">
        <v>31</v>
      </c>
      <c r="E51" s="52">
        <f>+'Ark1'!D614</f>
        <v>9</v>
      </c>
      <c r="F51" s="52" t="str">
        <f t="shared" si="13"/>
        <v>Sep</v>
      </c>
      <c r="G51" s="51">
        <f>+IF(H51=0,"",'Ark1'!Q614)</f>
        <v>658</v>
      </c>
      <c r="H51" s="470">
        <f>+'Ark1'!R614</f>
        <v>883</v>
      </c>
      <c r="I51" s="115">
        <f t="shared" si="14"/>
        <v>-151</v>
      </c>
      <c r="J51" s="66">
        <f>+IF(H51=0,"",'Ark1'!AE614)</f>
        <v>31.212442559208199</v>
      </c>
      <c r="K51" s="66">
        <f>+IF(H51=0,"",'Ark1'!AF614)</f>
        <v>29.734332379628711</v>
      </c>
      <c r="L51" s="65"/>
      <c r="M51" s="115">
        <f>+IF(H51=0,"",'Ark1'!U614)</f>
        <v>252.41121177802955</v>
      </c>
      <c r="N51" s="115">
        <f t="shared" si="15"/>
        <v>4.4135328612019862</v>
      </c>
      <c r="O51" s="193"/>
      <c r="P51" s="376">
        <f>+IF(H51=0,"",'Ark1'!AR614)</f>
        <v>218.05243902439028</v>
      </c>
      <c r="Q51" s="114">
        <f>+IF(H51=0,"",'Ark1'!AS614)</f>
        <v>24.327776833958403</v>
      </c>
      <c r="R51" s="73"/>
      <c r="S51" s="53">
        <f>+IF(H51=0,"",'Ark1'!T614)</f>
        <v>6.7214043035107585</v>
      </c>
      <c r="T51" s="76">
        <f>+IF(H51=0,"",'Ark1'!W614)</f>
        <v>59.116647791619478</v>
      </c>
      <c r="U51" s="76">
        <f>+IF(H51=0,"",'Ark1'!X614)</f>
        <v>0.1132502831257078</v>
      </c>
      <c r="V51" s="76">
        <f>+IF(H51=0,"",'Ark1'!AG614)</f>
        <v>1109.6060975609755</v>
      </c>
      <c r="W51" s="76">
        <f>+IF(H51=0,"",'Ark1'!AH614)</f>
        <v>92.865232163080378</v>
      </c>
      <c r="X51" s="76">
        <f>+IF(H51=0,"",'Ark1'!AI614)</f>
        <v>4.0770101925254805</v>
      </c>
      <c r="Y51" s="76">
        <f>+IF(H51=0,"",'Ark1'!Y614)</f>
        <v>29.88252687165058</v>
      </c>
      <c r="Z51" s="53">
        <f>+IF(H51=0,"",'Ark1'!AA614)</f>
        <v>1.3542707325566856</v>
      </c>
      <c r="AA51" s="76">
        <f>+IF(H51=0,"",'Ark1'!AC614)</f>
        <v>34.573808011112554</v>
      </c>
      <c r="AB51" s="76">
        <f t="shared" si="16"/>
        <v>227.47821261333593</v>
      </c>
      <c r="AC51" s="115">
        <f t="shared" si="17"/>
        <v>3.2721427219030943</v>
      </c>
      <c r="AD51" s="66">
        <f t="shared" si="18"/>
        <v>84.137070592676523</v>
      </c>
      <c r="AE51" s="66">
        <f t="shared" si="19"/>
        <v>1.3419452887537995</v>
      </c>
      <c r="AF51" s="43"/>
      <c r="AG51" s="4"/>
      <c r="AH51" s="56"/>
      <c r="AI51" s="56"/>
      <c r="AJ51" s="1"/>
      <c r="AK51" s="5"/>
      <c r="AL51"/>
      <c r="AM51" s="1"/>
      <c r="AN51" s="1"/>
      <c r="AO51" s="11"/>
      <c r="AP51" s="11"/>
      <c r="AQ51" s="11"/>
    </row>
    <row r="52" spans="1:43">
      <c r="A52" s="43"/>
      <c r="B52" s="43">
        <f>+'Ark1'!C615</f>
        <v>2024</v>
      </c>
      <c r="C52" s="51">
        <f>+'Ark1'!L615</f>
        <v>3</v>
      </c>
      <c r="D52" s="52" t="s">
        <v>31</v>
      </c>
      <c r="E52" s="52">
        <f>+'Ark1'!D615</f>
        <v>10</v>
      </c>
      <c r="F52" s="52" t="str">
        <f t="shared" si="13"/>
        <v>Okt</v>
      </c>
      <c r="G52" s="51">
        <f>+IF(H52=0,"",'Ark1'!Q615)</f>
        <v>1368</v>
      </c>
      <c r="H52" s="470">
        <f>+'Ark1'!R615</f>
        <v>1976</v>
      </c>
      <c r="I52" s="115">
        <f t="shared" si="14"/>
        <v>-13</v>
      </c>
      <c r="J52" s="66">
        <f>+IF(H52=0,"",'Ark1'!AE615)</f>
        <v>27.964902349278237</v>
      </c>
      <c r="K52" s="66">
        <f>+IF(H52=0,"",'Ark1'!AF615)</f>
        <v>26.263759232895197</v>
      </c>
      <c r="L52" s="65"/>
      <c r="M52" s="115">
        <f>+IF(H52=0,"",'Ark1'!U615)</f>
        <v>243.10156882591099</v>
      </c>
      <c r="N52" s="115">
        <f t="shared" si="15"/>
        <v>0.44173976608209387</v>
      </c>
      <c r="O52" s="193"/>
      <c r="P52" s="376">
        <f>+IF(H52=0,"",'Ark1'!AR615)</f>
        <v>215.11678064176749</v>
      </c>
      <c r="Q52" s="114">
        <f>+IF(H52=0,"",'Ark1'!AS615)</f>
        <v>24.285322531524525</v>
      </c>
      <c r="R52" s="73"/>
      <c r="S52" s="53">
        <f>+IF(H52=0,"",'Ark1'!T615)</f>
        <v>6.4574898785425114</v>
      </c>
      <c r="T52" s="76">
        <f>+IF(H52=0,"",'Ark1'!W615)</f>
        <v>52.327935222672075</v>
      </c>
      <c r="U52" s="76">
        <f>+IF(H52=0,"",'Ark1'!X615)</f>
        <v>5.0607287449392704E-2</v>
      </c>
      <c r="V52" s="76">
        <f>+IF(H52=0,"",'Ark1'!AG615)</f>
        <v>1097.3345607574961</v>
      </c>
      <c r="W52" s="76">
        <f>+IF(H52=0,"",'Ark1'!AH615)</f>
        <v>96.204453441295556</v>
      </c>
      <c r="X52" s="76">
        <f>+IF(H52=0,"",'Ark1'!AI615)</f>
        <v>12.246963562753038</v>
      </c>
      <c r="Y52" s="76">
        <f>+IF(H52=0,"",'Ark1'!Y615)</f>
        <v>34.912163967346395</v>
      </c>
      <c r="Z52" s="53">
        <f>+IF(H52=0,"",'Ark1'!AA615)</f>
        <v>1.4848133291317092</v>
      </c>
      <c r="AA52" s="76">
        <f>+IF(H52=0,"",'Ark1'!AC615)</f>
        <v>34.029198579398937</v>
      </c>
      <c r="AB52" s="76">
        <f t="shared" si="16"/>
        <v>221.53824140752172</v>
      </c>
      <c r="AC52" s="115">
        <f t="shared" si="17"/>
        <v>0.42662855012338241</v>
      </c>
      <c r="AD52" s="66">
        <f t="shared" si="18"/>
        <v>81.033856275303663</v>
      </c>
      <c r="AE52" s="66">
        <f t="shared" si="19"/>
        <v>1.4444444444444444</v>
      </c>
      <c r="AF52" s="43"/>
      <c r="AG52" s="4"/>
      <c r="AH52" s="56"/>
      <c r="AI52" s="56"/>
      <c r="AJ52" s="1"/>
      <c r="AK52" s="5"/>
      <c r="AL52"/>
      <c r="AM52" s="1"/>
      <c r="AN52" s="1"/>
      <c r="AO52" s="11"/>
      <c r="AP52" s="11"/>
      <c r="AQ52" s="11"/>
    </row>
    <row r="53" spans="1:43">
      <c r="A53" s="43"/>
      <c r="B53" s="43">
        <f>+'Ark1'!C616</f>
        <v>2024</v>
      </c>
      <c r="C53" s="51">
        <f>+'Ark1'!L616</f>
        <v>3</v>
      </c>
      <c r="D53" s="52" t="s">
        <v>31</v>
      </c>
      <c r="E53" s="52">
        <f>+'Ark1'!D616</f>
        <v>11</v>
      </c>
      <c r="F53" s="52" t="str">
        <f t="shared" si="13"/>
        <v>Nov</v>
      </c>
      <c r="G53" s="51">
        <f>+IF(H53=0,"",'Ark1'!Q616)</f>
        <v>1092</v>
      </c>
      <c r="H53" s="470">
        <f>+'Ark1'!R616</f>
        <v>1582</v>
      </c>
      <c r="I53" s="115">
        <f t="shared" si="14"/>
        <v>-193</v>
      </c>
      <c r="J53" s="66">
        <f>+IF(H53=0,"",'Ark1'!AE616)</f>
        <v>26.955188277389674</v>
      </c>
      <c r="K53" s="66">
        <f>+IF(H53=0,"",'Ark1'!AF616)</f>
        <v>24.977557701986122</v>
      </c>
      <c r="L53" s="65"/>
      <c r="M53" s="115">
        <f>+IF(H53=0,"",'Ark1'!U616)</f>
        <v>244.50821744626995</v>
      </c>
      <c r="N53" s="115">
        <f t="shared" si="15"/>
        <v>3.8667526575374609</v>
      </c>
      <c r="O53" s="193"/>
      <c r="P53" s="376">
        <f>+IF(H53=0,"",'Ark1'!AR616)</f>
        <v>215.608</v>
      </c>
      <c r="Q53" s="114">
        <f>+IF(H53=0,"",'Ark1'!AS616)</f>
        <v>24.279201339595545</v>
      </c>
      <c r="R53" s="73"/>
      <c r="S53" s="53">
        <f>+IF(H53=0,"",'Ark1'!T616)</f>
        <v>6.6321112515802776</v>
      </c>
      <c r="T53" s="76">
        <f>+IF(H53=0,"",'Ark1'!W616)</f>
        <v>58.280657395701645</v>
      </c>
      <c r="U53" s="76">
        <f>+IF(H53=0,"",'Ark1'!X616)</f>
        <v>0.12642225031605561</v>
      </c>
      <c r="V53" s="76">
        <f>+IF(H53=0,"",'Ark1'!AG616)</f>
        <v>1093.492</v>
      </c>
      <c r="W53" s="76">
        <f>+IF(H53=0,"",'Ark1'!AH616)</f>
        <v>94.816687737041732</v>
      </c>
      <c r="X53" s="76">
        <f>+IF(H53=0,"",'Ark1'!AI616)</f>
        <v>14.475347661188373</v>
      </c>
      <c r="Y53" s="76">
        <f>+IF(H53=0,"",'Ark1'!Y616)</f>
        <v>35.560319591361193</v>
      </c>
      <c r="Z53" s="53">
        <f>+IF(H53=0,"",'Ark1'!AA616)</f>
        <v>1.5026080883813653</v>
      </c>
      <c r="AA53" s="76">
        <f>+IF(H53=0,"",'Ark1'!AC616)</f>
        <v>41.340613121588468</v>
      </c>
      <c r="AB53" s="76">
        <f t="shared" si="16"/>
        <v>223.60311501709199</v>
      </c>
      <c r="AC53" s="115">
        <f t="shared" si="17"/>
        <v>2.2832953569445351</v>
      </c>
      <c r="AD53" s="66">
        <f t="shared" si="18"/>
        <v>81.502739148756646</v>
      </c>
      <c r="AE53" s="66">
        <f t="shared" si="19"/>
        <v>1.4487179487179487</v>
      </c>
      <c r="AF53" s="43"/>
      <c r="AG53" s="4"/>
      <c r="AH53" s="56"/>
      <c r="AI53" s="56"/>
      <c r="AJ53" s="1"/>
      <c r="AK53" s="5"/>
      <c r="AL53"/>
      <c r="AM53" s="13"/>
      <c r="AN53" s="13"/>
      <c r="AO53" s="11"/>
      <c r="AP53" s="11"/>
      <c r="AQ53" s="11"/>
    </row>
    <row r="54" spans="1:43" ht="17.25" customHeight="1">
      <c r="A54" s="43"/>
      <c r="B54" s="43">
        <f>+'Ark1'!C617</f>
        <v>2024</v>
      </c>
      <c r="C54" s="51">
        <f>+'Ark1'!L617</f>
        <v>3</v>
      </c>
      <c r="D54" s="52" t="s">
        <v>31</v>
      </c>
      <c r="E54" s="52">
        <f>+'Ark1'!D617</f>
        <v>12</v>
      </c>
      <c r="F54" s="52" t="str">
        <f t="shared" si="13"/>
        <v>Des</v>
      </c>
      <c r="G54" s="51">
        <f>+IF(H54=0,"",'Ark1'!Q617)</f>
        <v>801</v>
      </c>
      <c r="H54" s="470">
        <f>+'Ark1'!R617</f>
        <v>1106</v>
      </c>
      <c r="I54" s="115">
        <f t="shared" si="14"/>
        <v>-125</v>
      </c>
      <c r="J54" s="66">
        <f>+IF(H54=0,"",'Ark1'!AE617)</f>
        <v>26.975609756097558</v>
      </c>
      <c r="K54" s="66">
        <f>+IF(H54=0,"",'Ark1'!AF617)</f>
        <v>24.938079489876181</v>
      </c>
      <c r="L54" s="65"/>
      <c r="M54" s="115">
        <f>+IF(H54=0,"",'Ark1'!U617)</f>
        <v>244.73218806509976</v>
      </c>
      <c r="N54" s="115">
        <f t="shared" si="15"/>
        <v>0.19092080271104805</v>
      </c>
      <c r="O54" s="193"/>
      <c r="P54" s="376">
        <f>+IF(H54=0,"",'Ark1'!AR617)</f>
        <v>215.77521613832857</v>
      </c>
      <c r="Q54" s="114">
        <f>+IF(H54=0,"",'Ark1'!AS617)</f>
        <v>24.242971666214945</v>
      </c>
      <c r="R54" s="73"/>
      <c r="S54" s="53">
        <f>+IF(H54=0,"",'Ark1'!T617)</f>
        <v>6.7414104882459291</v>
      </c>
      <c r="T54" s="76">
        <f>+IF(H54=0,"",'Ark1'!W617)</f>
        <v>60.12658227848101</v>
      </c>
      <c r="U54" s="76">
        <f>+IF(H54=0,"",'Ark1'!X617)</f>
        <v>0</v>
      </c>
      <c r="V54" s="76">
        <f>+IF(H54=0,"",'Ark1'!AG617)</f>
        <v>1090.2853025936602</v>
      </c>
      <c r="W54" s="76">
        <f>+IF(H54=0,"",'Ark1'!AH617)</f>
        <v>94.032549728752258</v>
      </c>
      <c r="X54" s="76">
        <f>+IF(H54=0,"",'Ark1'!AI617)</f>
        <v>11.48282097649186</v>
      </c>
      <c r="Y54" s="76">
        <f>+IF(H54=0,"",'Ark1'!Y617)</f>
        <v>35.547161629500245</v>
      </c>
      <c r="Z54" s="53">
        <f>+IF(H54=0,"",'Ark1'!AA617)</f>
        <v>1.4502114953440957</v>
      </c>
      <c r="AA54" s="76">
        <f>+IF(H54=0,"",'Ark1'!AC617)</f>
        <v>38.275877741618658</v>
      </c>
      <c r="AB54" s="76">
        <f t="shared" si="16"/>
        <v>224.46619016408894</v>
      </c>
      <c r="AC54" s="115">
        <f t="shared" si="17"/>
        <v>0.20550119071523909</v>
      </c>
      <c r="AD54" s="66">
        <f t="shared" si="18"/>
        <v>81.577396021699926</v>
      </c>
      <c r="AE54" s="66">
        <f t="shared" si="19"/>
        <v>1.3807740324594258</v>
      </c>
      <c r="AF54" s="43"/>
      <c r="AG54" s="4"/>
      <c r="AH54" s="56"/>
      <c r="AI54" s="56"/>
      <c r="AJ54" s="1"/>
      <c r="AK54" s="5"/>
      <c r="AL54"/>
      <c r="AM54" s="13"/>
      <c r="AN54" s="13"/>
      <c r="AO54" s="11"/>
      <c r="AP54" s="11"/>
      <c r="AQ54" s="11"/>
    </row>
    <row r="55" spans="1:43">
      <c r="A55" s="46"/>
      <c r="B55" s="43"/>
      <c r="C55" s="46"/>
      <c r="D55" s="46"/>
      <c r="E55" s="46"/>
      <c r="F55" s="46"/>
      <c r="G55" s="46"/>
      <c r="H55" s="512"/>
      <c r="I55" s="43"/>
      <c r="J55" s="95"/>
      <c r="K55" s="64"/>
      <c r="L55" s="65"/>
      <c r="M55" s="43"/>
      <c r="N55" s="43"/>
      <c r="O55" s="193"/>
      <c r="P55" s="74"/>
      <c r="Q55" s="74"/>
      <c r="R55" s="73"/>
      <c r="S55" s="43"/>
      <c r="T55" s="73"/>
      <c r="U55" s="73"/>
      <c r="V55" s="43"/>
      <c r="W55" s="73"/>
      <c r="X55" s="73"/>
      <c r="Y55" s="73"/>
      <c r="Z55" s="43"/>
      <c r="AA55" s="73"/>
      <c r="AB55" s="43"/>
      <c r="AC55" s="43"/>
      <c r="AD55" s="64"/>
      <c r="AE55" s="65"/>
      <c r="AF55" s="43"/>
      <c r="AG55" s="4"/>
      <c r="AH55" s="56"/>
      <c r="AI55" s="56"/>
      <c r="AJ55" s="1"/>
      <c r="AK55" s="5"/>
      <c r="AL55"/>
      <c r="AP55"/>
    </row>
    <row r="56" spans="1:43" ht="17.399999999999999">
      <c r="A56" s="244"/>
      <c r="B56" s="275" t="s">
        <v>0</v>
      </c>
      <c r="C56" s="275"/>
      <c r="D56" s="275" t="str">
        <f>+D58</f>
        <v>O-</v>
      </c>
      <c r="E56" s="275"/>
      <c r="F56" s="276"/>
      <c r="G56" s="276" t="s">
        <v>596</v>
      </c>
      <c r="H56" s="495">
        <f>SUM(H58:H69)</f>
        <v>9763</v>
      </c>
      <c r="I56" s="49"/>
      <c r="J56" s="46"/>
      <c r="K56" s="95"/>
      <c r="L56" s="65"/>
      <c r="M56" s="336">
        <f>+Klasse!Q14</f>
        <v>271.34805899825921</v>
      </c>
      <c r="N56" s="49" t="s">
        <v>565</v>
      </c>
      <c r="O56" s="193"/>
      <c r="P56" s="74"/>
      <c r="Q56" s="74"/>
      <c r="R56" s="73"/>
      <c r="S56" s="64"/>
      <c r="T56" s="43"/>
      <c r="U56" s="73"/>
      <c r="V56" s="73"/>
      <c r="W56" s="43"/>
      <c r="X56" s="73"/>
      <c r="Y56" s="73"/>
      <c r="Z56" s="73"/>
      <c r="AA56" s="43"/>
      <c r="AB56" s="19">
        <f>+Klasse!AB14</f>
        <v>254.17637232912122</v>
      </c>
      <c r="AC56" s="49" t="s">
        <v>626</v>
      </c>
      <c r="AD56" s="43"/>
      <c r="AE56" s="64"/>
      <c r="AF56" s="65"/>
      <c r="AG56" s="4"/>
      <c r="AH56" s="4"/>
      <c r="AI56" s="56"/>
      <c r="AJ56" s="56"/>
      <c r="AK56" s="1"/>
      <c r="AL56" s="5"/>
      <c r="AP56"/>
    </row>
    <row r="57" spans="1:43" ht="17.399999999999999">
      <c r="A57" s="244"/>
      <c r="B57" s="274"/>
      <c r="C57" s="275"/>
      <c r="D57" s="275"/>
      <c r="E57" s="276"/>
      <c r="F57" s="276"/>
      <c r="G57" s="276"/>
      <c r="H57" s="512"/>
      <c r="I57" s="43"/>
      <c r="J57" s="95"/>
      <c r="K57" s="64"/>
      <c r="L57" s="65"/>
      <c r="M57" s="43"/>
      <c r="N57" s="43"/>
      <c r="O57" s="193"/>
      <c r="P57" s="74"/>
      <c r="Q57" s="74"/>
      <c r="R57" s="73"/>
      <c r="S57" s="43"/>
      <c r="T57" s="73"/>
      <c r="U57" s="73"/>
      <c r="V57" s="43"/>
      <c r="W57" s="73"/>
      <c r="X57" s="73"/>
      <c r="Y57" s="73"/>
      <c r="Z57" s="43"/>
      <c r="AA57" s="73"/>
      <c r="AB57" s="43"/>
      <c r="AC57" s="43"/>
      <c r="AD57" s="64"/>
      <c r="AE57" s="64"/>
      <c r="AF57" s="64"/>
      <c r="AG57" s="4"/>
      <c r="AH57" s="56"/>
      <c r="AI57" s="56"/>
      <c r="AJ57" s="1"/>
      <c r="AK57" s="5"/>
      <c r="AL57"/>
      <c r="AP57"/>
    </row>
    <row r="58" spans="1:43" ht="16.5" customHeight="1">
      <c r="A58" s="43"/>
      <c r="B58" s="43">
        <f>+'Ark1'!C618</f>
        <v>2024</v>
      </c>
      <c r="C58">
        <f>+'Ark1'!L618</f>
        <v>4</v>
      </c>
      <c r="D58" s="3" t="s">
        <v>32</v>
      </c>
      <c r="E58" s="3">
        <f>+'Ark1'!D618</f>
        <v>1</v>
      </c>
      <c r="F58" s="3" t="str">
        <f t="shared" ref="F58:F69" si="20">+F43</f>
        <v>Jan</v>
      </c>
      <c r="G58">
        <f>+IF(H58=0,"",'Ark1'!Q618)</f>
        <v>842</v>
      </c>
      <c r="H58" s="454">
        <f>+'Ark1'!R618</f>
        <v>1142</v>
      </c>
      <c r="I58" s="115">
        <f t="shared" ref="I58:I69" si="21">+IF(H58=0,"",H58-H285)</f>
        <v>45</v>
      </c>
      <c r="J58" s="67">
        <f>+IF(H58=0,"",'Ark1'!AE618)</f>
        <v>25.170817720960979</v>
      </c>
      <c r="K58" s="67">
        <f>+IF(H58=0,"",'Ark1'!AF618)</f>
        <v>25.946197456488648</v>
      </c>
      <c r="L58" s="65"/>
      <c r="M58" s="115">
        <f>+IF(H58=0,"",'Ark1'!U618)</f>
        <v>276.4221541155863</v>
      </c>
      <c r="N58" s="115">
        <f t="shared" ref="N58:N69" si="22">+IF(H58=0,"",M58-M285)</f>
        <v>2.3591641429338779</v>
      </c>
      <c r="O58" s="193"/>
      <c r="P58" s="376">
        <f>+'Ark1'!AR618</f>
        <v>216.62184115523473</v>
      </c>
      <c r="Q58" s="113">
        <f>+'Ark1'!AS618</f>
        <v>27.095023814936606</v>
      </c>
      <c r="R58" s="73"/>
      <c r="S58" s="1">
        <f>+IF(H58=0,"",'Ark1'!T618)</f>
        <v>8.3169877408056045</v>
      </c>
      <c r="T58" s="11">
        <f>+IF(H58=0,"",'Ark1'!W618)</f>
        <v>90.805604203152356</v>
      </c>
      <c r="U58" s="11">
        <f>+IF(H58=0,"",'Ark1'!X618)</f>
        <v>2.276707530647986</v>
      </c>
      <c r="V58" s="11">
        <f>+IF(H58=0,"",'Ark1'!AG618)</f>
        <v>1068.4548736462093</v>
      </c>
      <c r="W58" s="11">
        <f>+IF(H58=0,"",'Ark1'!AH618)</f>
        <v>97.022767075306476</v>
      </c>
      <c r="X58" s="11">
        <f>+IF(H58=0,"",'Ark1'!AI618)</f>
        <v>14.535901926444827</v>
      </c>
      <c r="Y58" s="11">
        <f>+IF(H58=0,"",'Ark1'!Y618)</f>
        <v>36.910580516012878</v>
      </c>
      <c r="Z58" s="1">
        <f>+IF(H58=0,"",'Ark1'!AA618)</f>
        <v>1.540251087699567</v>
      </c>
      <c r="AA58" s="11">
        <f>+IF(H58=0,"",'Ark1'!AC618)</f>
        <v>44.916768852944365</v>
      </c>
      <c r="AB58" s="11">
        <f t="shared" ref="AB58:AB69" si="23">IF(H58=0,"",1000*M58/V58)</f>
        <v>258.71205320283485</v>
      </c>
      <c r="AC58" s="115">
        <f t="shared" ref="AC58:AC69" si="24">+IF(H58=0,"",AB58-AB285)</f>
        <v>1.8033571991622921</v>
      </c>
      <c r="AD58" s="67">
        <f t="shared" ref="AD58:AD69" si="25">IF(H58=0,"",M58/C58)</f>
        <v>69.105538528896574</v>
      </c>
      <c r="AE58" s="67">
        <f t="shared" ref="AE58:AE69" si="26">IF(H58=0,"",H58/G58)</f>
        <v>1.3562945368171022</v>
      </c>
      <c r="AF58" s="43"/>
      <c r="AG58" s="4"/>
      <c r="AH58" s="56"/>
      <c r="AI58" s="56"/>
      <c r="AJ58" s="1"/>
      <c r="AK58" s="5"/>
      <c r="AL58"/>
      <c r="AM58" s="13"/>
      <c r="AN58" s="13"/>
      <c r="AO58" s="11"/>
      <c r="AP58" s="11"/>
      <c r="AQ58" s="11"/>
    </row>
    <row r="59" spans="1:43">
      <c r="A59" s="43"/>
      <c r="B59" s="43">
        <f>+'Ark1'!C619</f>
        <v>2024</v>
      </c>
      <c r="C59">
        <f>+'Ark1'!L619</f>
        <v>4</v>
      </c>
      <c r="D59" s="3" t="s">
        <v>32</v>
      </c>
      <c r="E59" s="3">
        <f>+'Ark1'!D619</f>
        <v>2</v>
      </c>
      <c r="F59" s="3" t="str">
        <f t="shared" si="20"/>
        <v>Feb</v>
      </c>
      <c r="G59">
        <f>+IF(H59=0,"",'Ark1'!Q619)</f>
        <v>509</v>
      </c>
      <c r="H59" s="454">
        <f>+'Ark1'!R619</f>
        <v>654</v>
      </c>
      <c r="I59" s="115">
        <f t="shared" si="21"/>
        <v>-53</v>
      </c>
      <c r="J59" s="67">
        <f>+IF(H59=0,"",'Ark1'!AE619)</f>
        <v>22.551724137931032</v>
      </c>
      <c r="K59" s="67">
        <f>+IF(H59=0,"",'Ark1'!AF619)</f>
        <v>23.270518961437897</v>
      </c>
      <c r="L59" s="65"/>
      <c r="M59" s="115">
        <f>+IF(H59=0,"",'Ark1'!U619)</f>
        <v>277.20856269113142</v>
      </c>
      <c r="N59" s="115">
        <f t="shared" si="22"/>
        <v>4.7741921112164505</v>
      </c>
      <c r="O59" s="193"/>
      <c r="P59" s="376">
        <f>+'Ark1'!AR619</f>
        <v>216.92443729903536</v>
      </c>
      <c r="Q59" s="113">
        <f>+'Ark1'!AS619</f>
        <v>27.145024202780672</v>
      </c>
      <c r="R59" s="73"/>
      <c r="S59" s="1">
        <f>+IF(H59=0,"",'Ark1'!T619)</f>
        <v>8.4097859327217108</v>
      </c>
      <c r="T59" s="11">
        <f>+IF(H59=0,"",'Ark1'!W619)</f>
        <v>92.660550458715605</v>
      </c>
      <c r="U59" s="11">
        <f>+IF(H59=0,"",'Ark1'!X619)</f>
        <v>1.5290519877675841</v>
      </c>
      <c r="V59" s="11">
        <f>+IF(H59=0,"",'Ark1'!AG619)</f>
        <v>1054.0723472668813</v>
      </c>
      <c r="W59" s="11">
        <f>+IF(H59=0,"",'Ark1'!AH619)</f>
        <v>94.954128440366972</v>
      </c>
      <c r="X59" s="11">
        <f>+IF(H59=0,"",'Ark1'!AI619)</f>
        <v>10.397553516819572</v>
      </c>
      <c r="Y59" s="11">
        <f>+IF(H59=0,"",'Ark1'!Y619)</f>
        <v>35.504737850894777</v>
      </c>
      <c r="Z59" s="1">
        <f>+IF(H59=0,"",'Ark1'!AA619)</f>
        <v>1.4495477360854621</v>
      </c>
      <c r="AA59" s="11">
        <f>+IF(H59=0,"",'Ark1'!AC619)</f>
        <v>41.75630583874787</v>
      </c>
      <c r="AB59" s="11">
        <f t="shared" si="23"/>
        <v>262.98817477748025</v>
      </c>
      <c r="AC59" s="115">
        <f t="shared" si="24"/>
        <v>-0.44605219760626369</v>
      </c>
      <c r="AD59" s="67">
        <f t="shared" si="25"/>
        <v>69.302140672782855</v>
      </c>
      <c r="AE59" s="67">
        <f t="shared" si="26"/>
        <v>1.2848722986247545</v>
      </c>
      <c r="AF59" s="43"/>
      <c r="AG59" s="4"/>
      <c r="AH59" s="56"/>
      <c r="AI59" s="56"/>
      <c r="AJ59" s="1"/>
      <c r="AK59"/>
      <c r="AL59"/>
      <c r="AM59" s="13"/>
      <c r="AN59" s="13"/>
      <c r="AO59" s="11"/>
      <c r="AP59" s="11"/>
      <c r="AQ59" s="11"/>
    </row>
    <row r="60" spans="1:43" ht="17.25" customHeight="1">
      <c r="A60" s="43"/>
      <c r="B60" s="43">
        <f>+'Ark1'!C620</f>
        <v>2024</v>
      </c>
      <c r="C60">
        <f>+'Ark1'!L620</f>
        <v>4</v>
      </c>
      <c r="D60" s="3" t="s">
        <v>32</v>
      </c>
      <c r="E60" s="3">
        <f>+'Ark1'!D620</f>
        <v>3</v>
      </c>
      <c r="F60" s="3" t="str">
        <f t="shared" si="20"/>
        <v>Mar</v>
      </c>
      <c r="G60">
        <f>+IF(H60=0,"",'Ark1'!Q620)</f>
        <v>514</v>
      </c>
      <c r="H60" s="454">
        <f>+'Ark1'!R620</f>
        <v>661</v>
      </c>
      <c r="I60" s="115">
        <f t="shared" si="21"/>
        <v>-329</v>
      </c>
      <c r="J60" s="67">
        <f>+IF(H60=0,"",'Ark1'!AE620)</f>
        <v>22.346179851250842</v>
      </c>
      <c r="K60" s="67">
        <f>+IF(H60=0,"",'Ark1'!AF620)</f>
        <v>22.625189456896077</v>
      </c>
      <c r="L60" s="65"/>
      <c r="M60" s="115">
        <f>+IF(H60=0,"",'Ark1'!U620)</f>
        <v>273.07912254160351</v>
      </c>
      <c r="N60" s="115">
        <f t="shared" si="22"/>
        <v>-4.37057412248123E-2</v>
      </c>
      <c r="O60" s="193"/>
      <c r="P60" s="376">
        <f>+'Ark1'!AR620</f>
        <v>216.37770382695513</v>
      </c>
      <c r="Q60" s="113">
        <f>+'Ark1'!AS620</f>
        <v>27.055935828934167</v>
      </c>
      <c r="R60" s="73"/>
      <c r="S60" s="1">
        <f>+IF(H60=0,"",'Ark1'!T620)</f>
        <v>8.4220877458396348</v>
      </c>
      <c r="T60" s="11">
        <f>+IF(H60=0,"",'Ark1'!W620)</f>
        <v>89.258698940998514</v>
      </c>
      <c r="U60" s="11">
        <f>+IF(H60=0,"",'Ark1'!X620)</f>
        <v>1.059001512859304</v>
      </c>
      <c r="V60" s="11">
        <f>+IF(H60=0,"",'Ark1'!AG620)</f>
        <v>1066.9234608985023</v>
      </c>
      <c r="W60" s="11">
        <f>+IF(H60=0,"",'Ark1'!AH620)</f>
        <v>90.922844175491647</v>
      </c>
      <c r="X60" s="11">
        <f>+IF(H60=0,"",'Ark1'!AI620)</f>
        <v>13.767019667170953</v>
      </c>
      <c r="Y60" s="11">
        <f>+IF(H60=0,"",'Ark1'!Y620)</f>
        <v>38.401458697457102</v>
      </c>
      <c r="Z60" s="1">
        <f>+IF(H60=0,"",'Ark1'!AA620)</f>
        <v>1.6061707400393244</v>
      </c>
      <c r="AA60" s="11">
        <f>+IF(H60=0,"",'Ark1'!AC620)</f>
        <v>45.697368423382642</v>
      </c>
      <c r="AB60" s="11">
        <f t="shared" si="23"/>
        <v>255.95005879018893</v>
      </c>
      <c r="AC60" s="115">
        <f t="shared" si="24"/>
        <v>-2.3363193967831819</v>
      </c>
      <c r="AD60" s="67">
        <f t="shared" si="25"/>
        <v>68.269780635400878</v>
      </c>
      <c r="AE60" s="67">
        <f t="shared" si="26"/>
        <v>1.2859922178988328</v>
      </c>
      <c r="AF60" s="43"/>
      <c r="AG60" s="4"/>
      <c r="AH60" s="56"/>
      <c r="AI60" s="56"/>
      <c r="AJ60" s="1"/>
      <c r="AK60" s="5"/>
      <c r="AL60"/>
      <c r="AM60" s="13"/>
      <c r="AN60" s="13"/>
      <c r="AO60" s="11"/>
      <c r="AP60" s="11"/>
      <c r="AQ60" s="11"/>
    </row>
    <row r="61" spans="1:43">
      <c r="A61" s="43"/>
      <c r="B61" s="43">
        <f>+'Ark1'!C621</f>
        <v>2024</v>
      </c>
      <c r="C61">
        <f>+'Ark1'!L621</f>
        <v>4</v>
      </c>
      <c r="D61" s="3" t="s">
        <v>32</v>
      </c>
      <c r="E61" s="3">
        <f>+'Ark1'!D621</f>
        <v>4</v>
      </c>
      <c r="F61" s="3" t="str">
        <f t="shared" si="20"/>
        <v>Apr</v>
      </c>
      <c r="G61">
        <f>+IF(H61=0,"",'Ark1'!Q621)</f>
        <v>635</v>
      </c>
      <c r="H61" s="454">
        <f>+'Ark1'!R621</f>
        <v>795</v>
      </c>
      <c r="I61" s="115">
        <f t="shared" si="21"/>
        <v>147</v>
      </c>
      <c r="J61" s="67">
        <f>+IF(H61=0,"",'Ark1'!AE621)</f>
        <v>20.724713242961407</v>
      </c>
      <c r="K61" s="67">
        <f>+IF(H61=0,"",'Ark1'!AF621)</f>
        <v>21.131389697158749</v>
      </c>
      <c r="L61" s="65"/>
      <c r="M61" s="115">
        <f>+IF(H61=0,"",'Ark1'!U621)</f>
        <v>275.03245283018839</v>
      </c>
      <c r="N61" s="115">
        <f t="shared" si="22"/>
        <v>0.7116194968548939</v>
      </c>
      <c r="O61" s="193"/>
      <c r="P61" s="376">
        <f>+'Ark1'!AR621</f>
        <v>216.34604904632153</v>
      </c>
      <c r="Q61" s="113">
        <f>+'Ark1'!AS621</f>
        <v>27.154450830162503</v>
      </c>
      <c r="R61" s="73"/>
      <c r="S61" s="1">
        <f>+IF(H61=0,"",'Ark1'!T621)</f>
        <v>8.3911949685534566</v>
      </c>
      <c r="T61" s="11">
        <f>+IF(H61=0,"",'Ark1'!W621)</f>
        <v>90.691823899371059</v>
      </c>
      <c r="U61" s="11">
        <f>+IF(H61=0,"",'Ark1'!X621)</f>
        <v>1.5094339622641504</v>
      </c>
      <c r="V61" s="11">
        <f>+IF(H61=0,"",'Ark1'!AG621)</f>
        <v>1061.5463215258858</v>
      </c>
      <c r="W61" s="11">
        <f>+IF(H61=0,"",'Ark1'!AH621)</f>
        <v>92.327044025157221</v>
      </c>
      <c r="X61" s="11">
        <f>+IF(H61=0,"",'Ark1'!AI621)</f>
        <v>13.207547169811324</v>
      </c>
      <c r="Y61" s="11">
        <f>+IF(H61=0,"",'Ark1'!Y621)</f>
        <v>38.481642486375954</v>
      </c>
      <c r="Z61" s="1">
        <f>+IF(H61=0,"",'Ark1'!AA621)</f>
        <v>1.5850474130479244</v>
      </c>
      <c r="AA61" s="11">
        <f>+IF(H61=0,"",'Ark1'!AC621)</f>
        <v>46.407398273536323</v>
      </c>
      <c r="AB61" s="11">
        <f t="shared" si="23"/>
        <v>259.08662415677895</v>
      </c>
      <c r="AC61" s="115">
        <f t="shared" si="24"/>
        <v>1.8101452750382236</v>
      </c>
      <c r="AD61" s="67">
        <f t="shared" si="25"/>
        <v>68.758113207547098</v>
      </c>
      <c r="AE61" s="67">
        <f t="shared" si="26"/>
        <v>1.2519685039370079</v>
      </c>
      <c r="AF61" s="43"/>
      <c r="AG61" s="4"/>
      <c r="AH61" s="56"/>
      <c r="AI61" s="56"/>
      <c r="AJ61" s="1"/>
      <c r="AK61"/>
      <c r="AL61"/>
      <c r="AM61" s="13"/>
      <c r="AN61" s="13"/>
      <c r="AO61" s="11"/>
      <c r="AP61" s="11"/>
      <c r="AQ61" s="11"/>
    </row>
    <row r="62" spans="1:43">
      <c r="A62" s="43"/>
      <c r="B62" s="43">
        <f>+'Ark1'!C622</f>
        <v>2024</v>
      </c>
      <c r="C62">
        <f>+'Ark1'!L622</f>
        <v>4</v>
      </c>
      <c r="D62" s="3" t="s">
        <v>32</v>
      </c>
      <c r="E62" s="3">
        <f>+'Ark1'!D622</f>
        <v>5</v>
      </c>
      <c r="F62" s="3" t="str">
        <f t="shared" si="20"/>
        <v>Mai</v>
      </c>
      <c r="G62">
        <f>+IF(H62=0,"",'Ark1'!Q622)</f>
        <v>548</v>
      </c>
      <c r="H62" s="454">
        <f>+'Ark1'!R622</f>
        <v>702</v>
      </c>
      <c r="I62" s="115">
        <f t="shared" si="21"/>
        <v>-34</v>
      </c>
      <c r="J62" s="67">
        <f>+IF(H62=0,"",'Ark1'!AE622)</f>
        <v>21.39591587930509</v>
      </c>
      <c r="K62" s="67">
        <f>+IF(H62=0,"",'Ark1'!AF622)</f>
        <v>21.967929279078813</v>
      </c>
      <c r="L62" s="65"/>
      <c r="M62" s="115">
        <f>+IF(H62=0,"",'Ark1'!U622)</f>
        <v>276.71595441595417</v>
      </c>
      <c r="N62" s="115">
        <f t="shared" si="22"/>
        <v>2.8322587637801462</v>
      </c>
      <c r="O62" s="193"/>
      <c r="P62" s="376">
        <f>+'Ark1'!AR622</f>
        <v>216.70257966616089</v>
      </c>
      <c r="Q62" s="113">
        <f>+'Ark1'!AS622</f>
        <v>27.118304751760359</v>
      </c>
      <c r="R62" s="73"/>
      <c r="S62" s="1">
        <f>+IF(H62=0,"",'Ark1'!T622)</f>
        <v>8.3490028490028489</v>
      </c>
      <c r="T62" s="11">
        <f>+IF(H62=0,"",'Ark1'!W622)</f>
        <v>90.17094017094017</v>
      </c>
      <c r="U62" s="11">
        <f>+IF(H62=0,"",'Ark1'!X622)</f>
        <v>1.4245014245014247</v>
      </c>
      <c r="V62" s="11">
        <f>+IF(H62=0,"",'Ark1'!AG622)</f>
        <v>1071.4977238239758</v>
      </c>
      <c r="W62" s="11">
        <f>+IF(H62=0,"",'Ark1'!AH622)</f>
        <v>93.874643874643908</v>
      </c>
      <c r="X62" s="11">
        <f>+IF(H62=0,"",'Ark1'!AI622)</f>
        <v>12.535612535612538</v>
      </c>
      <c r="Y62" s="11">
        <f>+IF(H62=0,"",'Ark1'!Y622)</f>
        <v>38.12186489488144</v>
      </c>
      <c r="Z62" s="1">
        <f>+IF(H62=0,"",'Ark1'!AA622)</f>
        <v>1.4895143006509659</v>
      </c>
      <c r="AA62" s="11">
        <f>+IF(H62=0,"",'Ark1'!AC622)</f>
        <v>43.491338157997305</v>
      </c>
      <c r="AB62" s="11">
        <f t="shared" si="23"/>
        <v>258.25155598875796</v>
      </c>
      <c r="AC62" s="115">
        <f t="shared" si="24"/>
        <v>-2.0187891967592577</v>
      </c>
      <c r="AD62" s="67">
        <f t="shared" si="25"/>
        <v>69.178988603988543</v>
      </c>
      <c r="AE62" s="67">
        <f t="shared" si="26"/>
        <v>1.281021897810219</v>
      </c>
      <c r="AF62" s="43"/>
      <c r="AG62" s="4"/>
      <c r="AH62" s="56"/>
      <c r="AI62" s="56"/>
      <c r="AJ62" s="1"/>
      <c r="AK62"/>
      <c r="AL62"/>
      <c r="AM62" s="13"/>
      <c r="AN62" s="13"/>
      <c r="AO62" s="11"/>
      <c r="AP62" s="11"/>
      <c r="AQ62" s="11"/>
    </row>
    <row r="63" spans="1:43" ht="16.5" customHeight="1">
      <c r="A63" s="43"/>
      <c r="B63" s="43">
        <f>+'Ark1'!C623</f>
        <v>2024</v>
      </c>
      <c r="C63">
        <f>+'Ark1'!L623</f>
        <v>4</v>
      </c>
      <c r="D63" s="3" t="s">
        <v>32</v>
      </c>
      <c r="E63" s="3">
        <f>+'Ark1'!D623</f>
        <v>6</v>
      </c>
      <c r="F63" s="3" t="str">
        <f t="shared" si="20"/>
        <v>Jun</v>
      </c>
      <c r="G63">
        <f>+IF(H63=0,"",'Ark1'!Q623)</f>
        <v>424</v>
      </c>
      <c r="H63" s="454">
        <f>+'Ark1'!R623</f>
        <v>519</v>
      </c>
      <c r="I63" s="115">
        <f t="shared" si="21"/>
        <v>-187</v>
      </c>
      <c r="J63" s="67">
        <f>+IF(H63=0,"",'Ark1'!AE623)</f>
        <v>18.397731300957105</v>
      </c>
      <c r="K63" s="67">
        <f>+IF(H63=0,"",'Ark1'!AF623)</f>
        <v>18.925320756237976</v>
      </c>
      <c r="L63" s="65"/>
      <c r="M63" s="115">
        <f>+IF(H63=0,"",'Ark1'!U623)</f>
        <v>275.025240847784</v>
      </c>
      <c r="N63" s="115">
        <f t="shared" si="22"/>
        <v>5.5722663435348636</v>
      </c>
      <c r="O63" s="193"/>
      <c r="P63" s="376">
        <f>+'Ark1'!AR623</f>
        <v>216.52685950413223</v>
      </c>
      <c r="Q63" s="113">
        <f>+'Ark1'!AS623</f>
        <v>27.042954621699824</v>
      </c>
      <c r="R63" s="73"/>
      <c r="S63" s="1">
        <f>+IF(H63=0,"",'Ark1'!T623)</f>
        <v>8.0462427745664744</v>
      </c>
      <c r="T63" s="11">
        <f>+IF(H63=0,"",'Ark1'!W623)</f>
        <v>87.283236994219649</v>
      </c>
      <c r="U63" s="11">
        <f>+IF(H63=0,"",'Ark1'!X623)</f>
        <v>1.3487475915221581</v>
      </c>
      <c r="V63" s="11">
        <f>+IF(H63=0,"",'Ark1'!AG623)</f>
        <v>1070.7623966942149</v>
      </c>
      <c r="W63" s="11">
        <f>+IF(H63=0,"",'Ark1'!AH623)</f>
        <v>93.25626204238921</v>
      </c>
      <c r="X63" s="11">
        <f>+IF(H63=0,"",'Ark1'!AI623)</f>
        <v>13.680154142581888</v>
      </c>
      <c r="Y63" s="11">
        <f>+IF(H63=0,"",'Ark1'!Y623)</f>
        <v>37.520824772501761</v>
      </c>
      <c r="Z63" s="1">
        <f>+IF(H63=0,"",'Ark1'!AA623)</f>
        <v>1.5173309477598069</v>
      </c>
      <c r="AA63" s="11">
        <f>+IF(H63=0,"",'Ark1'!AC623)</f>
        <v>44.825840769033192</v>
      </c>
      <c r="AB63" s="11">
        <f t="shared" si="23"/>
        <v>256.84992459286451</v>
      </c>
      <c r="AC63" s="115">
        <f t="shared" si="24"/>
        <v>3.2441193610210632</v>
      </c>
      <c r="AD63" s="67">
        <f t="shared" si="25"/>
        <v>68.756310211946001</v>
      </c>
      <c r="AE63" s="67">
        <f t="shared" si="26"/>
        <v>1.2240566037735849</v>
      </c>
      <c r="AF63" s="43"/>
      <c r="AG63" s="4"/>
      <c r="AH63" s="56"/>
      <c r="AI63" s="56"/>
      <c r="AJ63" s="1"/>
      <c r="AK63"/>
      <c r="AL63"/>
      <c r="AM63" s="54"/>
      <c r="AN63" s="54"/>
      <c r="AO63" s="11"/>
      <c r="AP63" s="11"/>
      <c r="AQ63" s="11"/>
    </row>
    <row r="64" spans="1:43">
      <c r="A64" s="43"/>
      <c r="B64" s="43">
        <f>+'Ark1'!C624</f>
        <v>2024</v>
      </c>
      <c r="C64">
        <f>+'Ark1'!L624</f>
        <v>4</v>
      </c>
      <c r="D64" s="3" t="s">
        <v>32</v>
      </c>
      <c r="E64" s="3">
        <f>+'Ark1'!D624</f>
        <v>7</v>
      </c>
      <c r="F64" s="3" t="str">
        <f t="shared" si="20"/>
        <v>Jul</v>
      </c>
      <c r="G64">
        <f>+IF(H64=0,"",'Ark1'!Q624)</f>
        <v>367</v>
      </c>
      <c r="H64" s="454">
        <f>+'Ark1'!R624</f>
        <v>450</v>
      </c>
      <c r="I64" s="115">
        <f t="shared" si="21"/>
        <v>6</v>
      </c>
      <c r="J64" s="67">
        <f>+IF(H64=0,"",'Ark1'!AE624)</f>
        <v>18.703241895261844</v>
      </c>
      <c r="K64" s="67">
        <f>+IF(H64=0,"",'Ark1'!AF624)</f>
        <v>19.274332407554748</v>
      </c>
      <c r="L64" s="65"/>
      <c r="M64" s="115">
        <f>+IF(H64=0,"",'Ark1'!U624)</f>
        <v>271.8884444444447</v>
      </c>
      <c r="N64" s="115">
        <f t="shared" si="22"/>
        <v>-2.0885825825822621</v>
      </c>
      <c r="O64" s="193"/>
      <c r="P64" s="376">
        <f>+'Ark1'!AR624</f>
        <v>215.29156626506025</v>
      </c>
      <c r="Q64" s="113">
        <f>+'Ark1'!AS624</f>
        <v>27.16205304548826</v>
      </c>
      <c r="R64" s="73"/>
      <c r="S64" s="1">
        <f>+IF(H64=0,"",'Ark1'!T624)</f>
        <v>7.9488888888888898</v>
      </c>
      <c r="T64" s="11">
        <f>+IF(H64=0,"",'Ark1'!W624)</f>
        <v>84.8888888888889</v>
      </c>
      <c r="U64" s="11">
        <f>+IF(H64=0,"",'Ark1'!X624)</f>
        <v>2.4444444444444442</v>
      </c>
      <c r="V64" s="11">
        <f>+IF(H64=0,"",'Ark1'!AG624)</f>
        <v>1082.3421686746988</v>
      </c>
      <c r="W64" s="11">
        <f>+IF(H64=0,"",'Ark1'!AH624)</f>
        <v>92</v>
      </c>
      <c r="X64" s="11">
        <f>+IF(H64=0,"",'Ark1'!AI624)</f>
        <v>15.333333333333337</v>
      </c>
      <c r="Y64" s="11">
        <f>+IF(H64=0,"",'Ark1'!Y624)</f>
        <v>42.342655664131485</v>
      </c>
      <c r="Z64" s="1">
        <f>+IF(H64=0,"",'Ark1'!AA624)</f>
        <v>1.6219497488067649</v>
      </c>
      <c r="AA64" s="11">
        <f>+IF(H64=0,"",'Ark1'!AC624)</f>
        <v>53.591207550584194</v>
      </c>
      <c r="AB64" s="11">
        <f t="shared" si="23"/>
        <v>251.20378038801297</v>
      </c>
      <c r="AC64" s="115">
        <f t="shared" si="24"/>
        <v>-1.1404128067684951</v>
      </c>
      <c r="AD64" s="67">
        <f t="shared" si="25"/>
        <v>67.972111111111175</v>
      </c>
      <c r="AE64" s="67">
        <f t="shared" si="26"/>
        <v>1.2261580381471389</v>
      </c>
      <c r="AF64" s="43"/>
      <c r="AG64" s="4"/>
      <c r="AH64" s="56"/>
      <c r="AI64" s="56"/>
      <c r="AJ64" s="1"/>
      <c r="AK64" s="4"/>
      <c r="AL64"/>
      <c r="AP64"/>
    </row>
    <row r="65" spans="1:42">
      <c r="A65" s="43"/>
      <c r="B65" s="43">
        <f>+'Ark1'!C625</f>
        <v>2024</v>
      </c>
      <c r="C65">
        <f>+'Ark1'!L625</f>
        <v>4</v>
      </c>
      <c r="D65" s="3" t="s">
        <v>32</v>
      </c>
      <c r="E65" s="3">
        <f>+'Ark1'!D625</f>
        <v>8</v>
      </c>
      <c r="F65" s="3" t="str">
        <f t="shared" si="20"/>
        <v>Aug</v>
      </c>
      <c r="G65">
        <f>+IF(H65=0,"",'Ark1'!Q625)</f>
        <v>388</v>
      </c>
      <c r="H65" s="454">
        <f>+'Ark1'!R625</f>
        <v>484</v>
      </c>
      <c r="I65" s="115">
        <f t="shared" si="21"/>
        <v>-163</v>
      </c>
      <c r="J65" s="67">
        <f>+IF(H65=0,"",'Ark1'!AE625)</f>
        <v>18.312523647370408</v>
      </c>
      <c r="K65" s="67">
        <f>+IF(H65=0,"",'Ark1'!AF625)</f>
        <v>19.376392983156112</v>
      </c>
      <c r="L65" s="65"/>
      <c r="M65" s="115">
        <f>+IF(H65=0,"",'Ark1'!U625)</f>
        <v>276.13429752066094</v>
      </c>
      <c r="N65" s="115">
        <f t="shared" si="22"/>
        <v>3.4785015392079117</v>
      </c>
      <c r="O65" s="193"/>
      <c r="P65" s="376">
        <f>+'Ark1'!AR625</f>
        <v>216.68845315904136</v>
      </c>
      <c r="Q65" s="113">
        <f>+'Ark1'!AS625</f>
        <v>26.993117433007409</v>
      </c>
      <c r="R65" s="73"/>
      <c r="S65" s="1">
        <f>+IF(H65=0,"",'Ark1'!T625)</f>
        <v>8.0103305785123986</v>
      </c>
      <c r="T65" s="11">
        <f>+IF(H65=0,"",'Ark1'!W625)</f>
        <v>86.983471074380191</v>
      </c>
      <c r="U65" s="11">
        <f>+IF(H65=0,"",'Ark1'!X625)</f>
        <v>1.8595041322314048</v>
      </c>
      <c r="V65" s="11">
        <f>+IF(H65=0,"",'Ark1'!AG625)</f>
        <v>1078.4793028322438</v>
      </c>
      <c r="W65" s="11">
        <f>+IF(H65=0,"",'Ark1'!AH625)</f>
        <v>94.834710743801637</v>
      </c>
      <c r="X65" s="11">
        <f>+IF(H65=0,"",'Ark1'!AI625)</f>
        <v>14.049586776859503</v>
      </c>
      <c r="Y65" s="11">
        <f>+IF(H65=0,"",'Ark1'!Y625)</f>
        <v>39.083627510541554</v>
      </c>
      <c r="Z65" s="1">
        <f>+IF(H65=0,"",'Ark1'!AA625)</f>
        <v>1.5960620101689733</v>
      </c>
      <c r="AA65" s="11">
        <f>+IF(H65=0,"",'Ark1'!AC625)</f>
        <v>48.162400516279</v>
      </c>
      <c r="AB65" s="11">
        <f t="shared" si="23"/>
        <v>256.0404235811406</v>
      </c>
      <c r="AC65" s="115">
        <f t="shared" si="24"/>
        <v>-2.7453834207860268</v>
      </c>
      <c r="AD65" s="67">
        <f t="shared" si="25"/>
        <v>69.033574380165234</v>
      </c>
      <c r="AE65" s="67">
        <f t="shared" si="26"/>
        <v>1.2474226804123711</v>
      </c>
      <c r="AF65" s="43"/>
      <c r="AG65" s="4"/>
      <c r="AH65" s="56"/>
      <c r="AI65" s="56"/>
      <c r="AJ65" s="1"/>
      <c r="AK65" s="19"/>
      <c r="AL65"/>
      <c r="AM65" s="1"/>
      <c r="AN65" s="5"/>
      <c r="AP65"/>
    </row>
    <row r="66" spans="1:42">
      <c r="A66" s="43"/>
      <c r="B66" s="43">
        <f>+'Ark1'!C626</f>
        <v>2024</v>
      </c>
      <c r="C66">
        <f>+'Ark1'!L626</f>
        <v>4</v>
      </c>
      <c r="D66" s="3" t="s">
        <v>32</v>
      </c>
      <c r="E66" s="3">
        <f>+'Ark1'!D626</f>
        <v>9</v>
      </c>
      <c r="F66" s="3" t="str">
        <f t="shared" si="20"/>
        <v>Sep</v>
      </c>
      <c r="G66">
        <f>+IF(H66=0,"",'Ark1'!Q626)</f>
        <v>424</v>
      </c>
      <c r="H66" s="454">
        <f>+'Ark1'!R626</f>
        <v>548</v>
      </c>
      <c r="I66" s="115">
        <f t="shared" si="21"/>
        <v>-171</v>
      </c>
      <c r="J66" s="67">
        <f>+IF(H66=0,"",'Ark1'!AE626)</f>
        <v>19.370802403676205</v>
      </c>
      <c r="K66" s="67">
        <f>+IF(H66=0,"",'Ark1'!AF626)</f>
        <v>20.144464506365136</v>
      </c>
      <c r="L66" s="65"/>
      <c r="M66" s="115">
        <f>+IF(H66=0,"",'Ark1'!U626)</f>
        <v>275.54105839416059</v>
      </c>
      <c r="N66" s="115">
        <f t="shared" si="22"/>
        <v>3.446760758555854</v>
      </c>
      <c r="O66" s="193"/>
      <c r="P66" s="376">
        <f>+'Ark1'!AR626</f>
        <v>216.556640625</v>
      </c>
      <c r="Q66" s="113">
        <f>+'Ark1'!AS626</f>
        <v>27.052363582346004</v>
      </c>
      <c r="R66" s="73"/>
      <c r="S66" s="1">
        <f>+IF(H66=0,"",'Ark1'!T626)</f>
        <v>8.0310218978102217</v>
      </c>
      <c r="T66" s="11">
        <f>+IF(H66=0,"",'Ark1'!W626)</f>
        <v>88.3211678832117</v>
      </c>
      <c r="U66" s="11">
        <f>+IF(H66=0,"",'Ark1'!X626)</f>
        <v>2.1897810218978111</v>
      </c>
      <c r="V66" s="11">
        <f>+IF(H66=0,"",'Ark1'!AG626)</f>
        <v>1065.58984375</v>
      </c>
      <c r="W66" s="11">
        <f>+IF(H66=0,"",'Ark1'!AH626)</f>
        <v>93.248175182481759</v>
      </c>
      <c r="X66" s="11">
        <f>+IF(H66=0,"",'Ark1'!AI626)</f>
        <v>13.686131386861319</v>
      </c>
      <c r="Y66" s="11">
        <f>+IF(H66=0,"",'Ark1'!Y626)</f>
        <v>38.806405290627779</v>
      </c>
      <c r="Z66" s="1">
        <f>+IF(H66=0,"",'Ark1'!AA626)</f>
        <v>1.5297968877497012</v>
      </c>
      <c r="AA66" s="11">
        <f>+IF(H66=0,"",'Ark1'!AC626)</f>
        <v>46.127691873397744</v>
      </c>
      <c r="AB66" s="11">
        <f t="shared" si="23"/>
        <v>258.58078510253313</v>
      </c>
      <c r="AC66" s="115">
        <f t="shared" si="24"/>
        <v>0.50471060443845772</v>
      </c>
      <c r="AD66" s="67">
        <f t="shared" si="25"/>
        <v>68.885264598540147</v>
      </c>
      <c r="AE66" s="67">
        <f t="shared" si="26"/>
        <v>1.2924528301886793</v>
      </c>
      <c r="AF66" s="43"/>
      <c r="AG66" s="4"/>
      <c r="AH66" s="56"/>
      <c r="AI66" s="56"/>
      <c r="AJ66" s="1"/>
      <c r="AK66" s="19"/>
      <c r="AL66"/>
      <c r="AP66"/>
    </row>
    <row r="67" spans="1:42">
      <c r="A67" s="43"/>
      <c r="B67" s="43">
        <f>+'Ark1'!C627</f>
        <v>2024</v>
      </c>
      <c r="C67">
        <f>+'Ark1'!L627</f>
        <v>4</v>
      </c>
      <c r="D67" s="3" t="s">
        <v>32</v>
      </c>
      <c r="E67" s="3">
        <f>+'Ark1'!D627</f>
        <v>10</v>
      </c>
      <c r="F67" s="3" t="str">
        <f t="shared" si="20"/>
        <v>Okt</v>
      </c>
      <c r="G67">
        <f>+IF(H67=0,"",'Ark1'!Q627)</f>
        <v>1138</v>
      </c>
      <c r="H67" s="454">
        <f>+'Ark1'!R627</f>
        <v>1557</v>
      </c>
      <c r="I67" s="115">
        <f t="shared" si="21"/>
        <v>76</v>
      </c>
      <c r="J67" s="67">
        <f>+IF(H67=0,"",'Ark1'!AE627)</f>
        <v>22.035097650721763</v>
      </c>
      <c r="K67" s="67">
        <f>+IF(H67=0,"",'Ark1'!AF627)</f>
        <v>22.494625939295378</v>
      </c>
      <c r="L67" s="65"/>
      <c r="M67" s="115">
        <f>+IF(H67=0,"",'Ark1'!U627)</f>
        <v>264.2457289659601</v>
      </c>
      <c r="N67" s="115">
        <f t="shared" si="22"/>
        <v>0.61480391531910072</v>
      </c>
      <c r="O67" s="193"/>
      <c r="P67" s="376">
        <f>+'Ark1'!AR627</f>
        <v>213.58756684491976</v>
      </c>
      <c r="Q67" s="113">
        <f>+'Ark1'!AS627</f>
        <v>26.973683320257095</v>
      </c>
      <c r="R67" s="73"/>
      <c r="S67" s="1">
        <f>+IF(H67=0,"",'Ark1'!T627)</f>
        <v>7.4315992292870892</v>
      </c>
      <c r="T67" s="11">
        <f>+IF(H67=0,"",'Ark1'!W627)</f>
        <v>75.979447655748245</v>
      </c>
      <c r="U67" s="11">
        <f>+IF(H67=0,"",'Ark1'!X627)</f>
        <v>0.83493898522800292</v>
      </c>
      <c r="V67" s="11">
        <f>+IF(H67=0,"",'Ark1'!AG627)</f>
        <v>1072.4679144385027</v>
      </c>
      <c r="W67" s="11">
        <f>+IF(H67=0,"",'Ark1'!AH627)</f>
        <v>96.082209377007061</v>
      </c>
      <c r="X67" s="11">
        <f>+IF(H67=0,"",'Ark1'!AI627)</f>
        <v>29.287090558766849</v>
      </c>
      <c r="Y67" s="11">
        <f>+IF(H67=0,"",'Ark1'!Y627)</f>
        <v>39.044799986316072</v>
      </c>
      <c r="Z67" s="1">
        <f>+IF(H67=0,"",'Ark1'!AA627)</f>
        <v>1.7466299908486522</v>
      </c>
      <c r="AA67" s="11">
        <f>+IF(H67=0,"",'Ark1'!AC627)</f>
        <v>41.909252940149059</v>
      </c>
      <c r="AB67" s="11">
        <f t="shared" si="23"/>
        <v>246.39033523376557</v>
      </c>
      <c r="AC67" s="115">
        <f t="shared" si="24"/>
        <v>-3.3984985269833032</v>
      </c>
      <c r="AD67" s="67">
        <f t="shared" si="25"/>
        <v>66.061432241490024</v>
      </c>
      <c r="AE67" s="67">
        <f t="shared" si="26"/>
        <v>1.3681898066783831</v>
      </c>
      <c r="AF67" s="43"/>
      <c r="AG67" s="4"/>
      <c r="AH67" s="56"/>
      <c r="AI67" s="56"/>
      <c r="AJ67" s="1"/>
      <c r="AK67" s="19"/>
      <c r="AL67"/>
      <c r="AP67"/>
    </row>
    <row r="68" spans="1:42">
      <c r="A68" s="43"/>
      <c r="B68" s="43">
        <f>+'Ark1'!C628</f>
        <v>2024</v>
      </c>
      <c r="C68">
        <f>+'Ark1'!L628</f>
        <v>4</v>
      </c>
      <c r="D68" s="3" t="s">
        <v>32</v>
      </c>
      <c r="E68" s="3">
        <f>+'Ark1'!D628</f>
        <v>11</v>
      </c>
      <c r="F68" s="3" t="str">
        <f t="shared" si="20"/>
        <v>Nov</v>
      </c>
      <c r="G68">
        <f>+IF(H68=0,"",'Ark1'!Q628)</f>
        <v>985</v>
      </c>
      <c r="H68" s="454">
        <f>+'Ark1'!R628</f>
        <v>1349</v>
      </c>
      <c r="I68" s="115">
        <f t="shared" si="21"/>
        <v>-40</v>
      </c>
      <c r="J68" s="67">
        <f>+IF(H68=0,"",'Ark1'!AE628)</f>
        <v>22.985176350315218</v>
      </c>
      <c r="K68" s="67">
        <f>+IF(H68=0,"",'Ark1'!AF628)</f>
        <v>22.966481131616192</v>
      </c>
      <c r="L68" s="65"/>
      <c r="M68" s="115">
        <f>+IF(H68=0,"",'Ark1'!U628)</f>
        <v>263.65285396590087</v>
      </c>
      <c r="N68" s="115">
        <f t="shared" si="22"/>
        <v>1.4680447506381711</v>
      </c>
      <c r="O68" s="193"/>
      <c r="P68" s="422"/>
      <c r="Q68" s="113"/>
      <c r="R68" s="73"/>
      <c r="S68" s="1">
        <f>+IF(H68=0,"",'Ark1'!T628)</f>
        <v>7.4217939214232738</v>
      </c>
      <c r="T68" s="11">
        <f>+IF(H68=0,"",'Ark1'!W628)</f>
        <v>75.611564121571519</v>
      </c>
      <c r="U68" s="11">
        <f>+IF(H68=0,"",'Ark1'!X628)</f>
        <v>1.3343217197924391</v>
      </c>
      <c r="V68" s="11">
        <f>+IF(H68=0,"",'Ark1'!AG628)</f>
        <v>1070.3747090768038</v>
      </c>
      <c r="W68" s="11">
        <f>+IF(H68=0,"",'Ark1'!AH628)</f>
        <v>95.478131949592282</v>
      </c>
      <c r="X68" s="11">
        <f>+IF(H68=0,"",'Ark1'!AI628)</f>
        <v>31.356560415122317</v>
      </c>
      <c r="Y68" s="11">
        <f>+IF(H68=0,"",'Ark1'!Y628)</f>
        <v>41.698055282180995</v>
      </c>
      <c r="Z68" s="1">
        <f>+IF(H68=0,"",'Ark1'!AA628)</f>
        <v>1.7901383878136934</v>
      </c>
      <c r="AA68" s="11">
        <f>+IF(H68=0,"",'Ark1'!AC628)</f>
        <v>42.553939826545289</v>
      </c>
      <c r="AB68" s="11">
        <f t="shared" si="23"/>
        <v>246.31827688950256</v>
      </c>
      <c r="AC68" s="115">
        <f t="shared" si="24"/>
        <v>-3.3030573870987325</v>
      </c>
      <c r="AD68" s="67">
        <f t="shared" si="25"/>
        <v>65.913213491475219</v>
      </c>
      <c r="AE68" s="67">
        <f t="shared" si="26"/>
        <v>1.3695431472081219</v>
      </c>
      <c r="AF68" s="43"/>
      <c r="AG68" s="4"/>
      <c r="AH68" s="56"/>
      <c r="AI68" s="56"/>
      <c r="AJ68" s="1"/>
      <c r="AK68" s="19"/>
      <c r="AL68"/>
      <c r="AP68"/>
    </row>
    <row r="69" spans="1:42">
      <c r="A69" s="43"/>
      <c r="B69" s="43">
        <f>+'Ark1'!C629</f>
        <v>2024</v>
      </c>
      <c r="C69">
        <f>+'Ark1'!L629</f>
        <v>4</v>
      </c>
      <c r="D69" s="3" t="s">
        <v>32</v>
      </c>
      <c r="E69" s="3">
        <f>+'Ark1'!D629</f>
        <v>12</v>
      </c>
      <c r="F69" s="3" t="str">
        <f t="shared" si="20"/>
        <v>Des</v>
      </c>
      <c r="G69">
        <f>+IF(H69=0,"",'Ark1'!Q629)</f>
        <v>670</v>
      </c>
      <c r="H69" s="454">
        <f>+'Ark1'!R629</f>
        <v>902</v>
      </c>
      <c r="I69" s="115">
        <f t="shared" si="21"/>
        <v>-55</v>
      </c>
      <c r="J69" s="67">
        <f>+IF(H69=0,"",'Ark1'!AE629)</f>
        <v>22</v>
      </c>
      <c r="K69" s="67">
        <f>+IF(H69=0,"",'Ark1'!AF629)</f>
        <v>22.292599804585198</v>
      </c>
      <c r="L69" s="65"/>
      <c r="M69" s="115">
        <f>+IF(H69=0,"",'Ark1'!U629)</f>
        <v>268.24855875831486</v>
      </c>
      <c r="N69" s="115">
        <f t="shared" si="22"/>
        <v>-0.16857812778721382</v>
      </c>
      <c r="O69" s="193"/>
      <c r="P69" s="422"/>
      <c r="Q69" s="113"/>
      <c r="R69" s="73"/>
      <c r="S69" s="1">
        <f>+IF(H69=0,"",'Ark1'!T629)</f>
        <v>7.6917960088691775</v>
      </c>
      <c r="T69" s="11">
        <f>+IF(H69=0,"",'Ark1'!W629)</f>
        <v>81.707317073170714</v>
      </c>
      <c r="U69" s="11">
        <f>+IF(H69=0,"",'Ark1'!X629)</f>
        <v>1.3303769401330372</v>
      </c>
      <c r="V69" s="11">
        <f>+IF(H69=0,"",'Ark1'!AG629)</f>
        <v>1052.2666666666664</v>
      </c>
      <c r="W69" s="11">
        <f>+IF(H69=0,"",'Ark1'!AH629)</f>
        <v>94.789356984478943</v>
      </c>
      <c r="X69" s="11">
        <f>+IF(H69=0,"",'Ark1'!AI629)</f>
        <v>22.616407982261649</v>
      </c>
      <c r="Y69" s="11">
        <f>+IF(H69=0,"",'Ark1'!Y629)</f>
        <v>40.546825099372604</v>
      </c>
      <c r="Z69" s="1">
        <f>+IF(H69=0,"",'Ark1'!AA629)</f>
        <v>1.6434777665154596</v>
      </c>
      <c r="AA69" s="11">
        <f>+IF(H69=0,"",'Ark1'!AC629)</f>
        <v>47.570592997752385</v>
      </c>
      <c r="AB69" s="11">
        <f t="shared" si="23"/>
        <v>254.92450464867738</v>
      </c>
      <c r="AC69" s="115">
        <f t="shared" si="24"/>
        <v>1.7338353856719948</v>
      </c>
      <c r="AD69" s="67">
        <f t="shared" si="25"/>
        <v>67.062139689578714</v>
      </c>
      <c r="AE69" s="67">
        <f t="shared" si="26"/>
        <v>1.3462686567164179</v>
      </c>
      <c r="AF69" s="43"/>
      <c r="AG69" s="4"/>
      <c r="AH69" s="56"/>
      <c r="AI69" s="56"/>
      <c r="AJ69" s="1"/>
      <c r="AK69" s="19"/>
      <c r="AL69"/>
      <c r="AP69"/>
    </row>
    <row r="70" spans="1:42">
      <c r="A70" s="46"/>
      <c r="B70" s="43"/>
      <c r="C70" s="46"/>
      <c r="D70" s="46"/>
      <c r="E70" s="46"/>
      <c r="F70" s="46"/>
      <c r="G70" s="46"/>
      <c r="H70" s="512"/>
      <c r="I70" s="43"/>
      <c r="J70" s="95"/>
      <c r="K70" s="64"/>
      <c r="L70" s="65"/>
      <c r="M70" s="43"/>
      <c r="N70" s="43"/>
      <c r="O70" s="193"/>
      <c r="P70" s="74"/>
      <c r="Q70" s="74"/>
      <c r="R70" s="73"/>
      <c r="S70" s="43"/>
      <c r="T70" s="73"/>
      <c r="U70" s="73"/>
      <c r="V70" s="43"/>
      <c r="W70" s="73"/>
      <c r="X70" s="73"/>
      <c r="Y70" s="73"/>
      <c r="Z70" s="43"/>
      <c r="AA70" s="73"/>
      <c r="AB70" s="43"/>
      <c r="AC70" s="43"/>
      <c r="AD70" s="64"/>
      <c r="AE70" s="65"/>
      <c r="AF70" s="43"/>
      <c r="AG70" s="4"/>
      <c r="AH70" s="56"/>
      <c r="AI70" s="56"/>
      <c r="AJ70" s="1"/>
      <c r="AK70" s="5"/>
      <c r="AL70"/>
      <c r="AP70"/>
    </row>
    <row r="71" spans="1:42" ht="17.399999999999999">
      <c r="A71" s="244"/>
      <c r="B71" s="275" t="s">
        <v>0</v>
      </c>
      <c r="C71" s="275"/>
      <c r="D71" s="275" t="str">
        <f>+D73</f>
        <v>O</v>
      </c>
      <c r="E71" s="275"/>
      <c r="F71" s="276" t="s">
        <v>596</v>
      </c>
      <c r="G71" s="276"/>
      <c r="H71" s="483">
        <f>SUM(H73:H84)</f>
        <v>6463</v>
      </c>
      <c r="I71" s="49"/>
      <c r="J71" s="46"/>
      <c r="K71" s="95"/>
      <c r="L71" s="65"/>
      <c r="M71" s="336">
        <f>+Klasse!Q15</f>
        <v>290.11637010676174</v>
      </c>
      <c r="N71" s="49" t="s">
        <v>565</v>
      </c>
      <c r="O71" s="193"/>
      <c r="P71" s="74"/>
      <c r="Q71" s="74"/>
      <c r="R71" s="73"/>
      <c r="S71" s="64"/>
      <c r="T71" s="43"/>
      <c r="U71" s="73"/>
      <c r="V71" s="73"/>
      <c r="W71" s="43"/>
      <c r="X71" s="73"/>
      <c r="Y71" s="73"/>
      <c r="Z71" s="73"/>
      <c r="AA71" s="43"/>
      <c r="AB71" s="19">
        <f>+Klasse!AB15</f>
        <v>281.92556292810048</v>
      </c>
      <c r="AC71" s="49" t="s">
        <v>626</v>
      </c>
      <c r="AD71" s="43"/>
      <c r="AE71" s="64"/>
      <c r="AF71" s="65"/>
      <c r="AG71" s="4"/>
      <c r="AH71" s="4"/>
      <c r="AI71" s="56"/>
      <c r="AJ71" s="56"/>
      <c r="AK71" s="1"/>
      <c r="AL71" s="5"/>
      <c r="AP71"/>
    </row>
    <row r="72" spans="1:42" ht="17.399999999999999">
      <c r="A72" s="244"/>
      <c r="B72" s="274"/>
      <c r="C72" s="275"/>
      <c r="D72" s="275"/>
      <c r="E72" s="276"/>
      <c r="F72" s="276"/>
      <c r="G72" s="276"/>
      <c r="H72" s="512"/>
      <c r="I72" s="43"/>
      <c r="J72" s="95"/>
      <c r="K72" s="64"/>
      <c r="L72" s="65"/>
      <c r="M72" s="43"/>
      <c r="N72" s="43"/>
      <c r="O72" s="193"/>
      <c r="P72" s="74"/>
      <c r="Q72" s="74"/>
      <c r="R72" s="73"/>
      <c r="S72" s="43"/>
      <c r="T72" s="73"/>
      <c r="U72" s="73"/>
      <c r="V72" s="43"/>
      <c r="W72" s="73"/>
      <c r="X72" s="73"/>
      <c r="Y72" s="73"/>
      <c r="Z72" s="43"/>
      <c r="AA72" s="73"/>
      <c r="AB72" s="43"/>
      <c r="AC72" s="43"/>
      <c r="AD72" s="64"/>
      <c r="AE72" s="64"/>
      <c r="AF72" s="43"/>
      <c r="AG72" s="4"/>
      <c r="AH72" s="56"/>
      <c r="AI72" s="56"/>
      <c r="AJ72" s="1"/>
      <c r="AK72" s="5"/>
      <c r="AL72"/>
      <c r="AP72"/>
    </row>
    <row r="73" spans="1:42">
      <c r="A73" s="43"/>
      <c r="B73" s="43">
        <f>+'Ark1'!C630</f>
        <v>2024</v>
      </c>
      <c r="C73" s="51">
        <f>+'Ark1'!L630</f>
        <v>5</v>
      </c>
      <c r="D73" s="52" t="s">
        <v>401</v>
      </c>
      <c r="E73" s="52">
        <f>+'Ark1'!D630</f>
        <v>1</v>
      </c>
      <c r="F73" s="52" t="str">
        <f t="shared" ref="F73:F84" si="27">+F58</f>
        <v>Jan</v>
      </c>
      <c r="G73" s="51">
        <f>+IF(H73=0,"",'Ark1'!Q630)</f>
        <v>496</v>
      </c>
      <c r="H73" s="470">
        <f>+'Ark1'!R630</f>
        <v>638</v>
      </c>
      <c r="I73" s="115">
        <f t="shared" ref="I73:I84" si="28">+IF(H73=0,"",H73-H300)</f>
        <v>15</v>
      </c>
      <c r="J73" s="66">
        <f>+IF(H73=0,"",'Ark1'!AE630)</f>
        <v>14.062155609433544</v>
      </c>
      <c r="K73" s="66">
        <f>+IF(H73=0,"",'Ark1'!AF630)</f>
        <v>15.607692211589756</v>
      </c>
      <c r="L73" s="65"/>
      <c r="M73" s="115">
        <f>+IF(H73=0,"",'Ark1'!U630)</f>
        <v>297.63448275862072</v>
      </c>
      <c r="N73" s="115">
        <f t="shared" ref="N73:N84" si="29">+IF(H73=0,"",M73-M300)</f>
        <v>1.3990092433716654</v>
      </c>
      <c r="O73" s="193"/>
      <c r="P73" s="376">
        <f>+'Ark1'!AR630</f>
        <v>214.91749174917496</v>
      </c>
      <c r="Q73" s="113">
        <f>+'Ark1'!AS630</f>
        <v>29.96097622506446</v>
      </c>
      <c r="R73" s="73"/>
      <c r="S73" s="53">
        <f>+IF(H73=0,"",'Ark1'!T630)</f>
        <v>9.2257053291536018</v>
      </c>
      <c r="T73" s="76">
        <f>+IF(H73=0,"",'Ark1'!W630)</f>
        <v>89.65517241379311</v>
      </c>
      <c r="U73" s="76">
        <f>+IF(H73=0,"",'Ark1'!X630)</f>
        <v>9.5611285266457688</v>
      </c>
      <c r="V73" s="115">
        <f>+IF(H73=0,"",'Ark1'!AG630)</f>
        <v>1034.207920792079</v>
      </c>
      <c r="W73" s="76">
        <f>+IF(H73=0,"",'Ark1'!AH630)</f>
        <v>94.827586206896569</v>
      </c>
      <c r="X73" s="115">
        <f>+IF(H73=0,"",'Ark1'!AI630)</f>
        <v>28.840125391849526</v>
      </c>
      <c r="Y73" s="76">
        <f>+IF(H73=0,"",'Ark1'!Y630)</f>
        <v>41.783489213012871</v>
      </c>
      <c r="Z73" s="53">
        <f>+IF(H73=0,"",'Ark1'!AA630)</f>
        <v>1.8735489401233751</v>
      </c>
      <c r="AA73" s="76">
        <f>+IF(H73=0,"",'Ark1'!AC630)</f>
        <v>51.517927435897718</v>
      </c>
      <c r="AB73" s="115">
        <f t="shared" ref="AB73:AB84" si="30">IF(H73=0,"",1000*M73/V73)</f>
        <v>287.78979233756831</v>
      </c>
      <c r="AC73" s="115">
        <f t="shared" ref="AC73:AC84" si="31">+IF(H73=0,"",AB73-AB300)</f>
        <v>-2.8130836790290914</v>
      </c>
      <c r="AD73" s="66">
        <f t="shared" ref="AD73:AD84" si="32">IF(H73=0,"",M73/C73)</f>
        <v>59.526896551724143</v>
      </c>
      <c r="AE73" s="66">
        <f t="shared" ref="AE73:AE84" si="33">IF(H73=0,"",H73/G73)</f>
        <v>1.2862903225806452</v>
      </c>
      <c r="AF73" s="43"/>
      <c r="AG73" s="4"/>
      <c r="AH73" s="56"/>
      <c r="AI73" s="56"/>
      <c r="AJ73" s="1"/>
      <c r="AK73" s="19"/>
      <c r="AL73"/>
      <c r="AP73"/>
    </row>
    <row r="74" spans="1:42">
      <c r="A74" s="43"/>
      <c r="B74" s="43">
        <f>+'Ark1'!C631</f>
        <v>2024</v>
      </c>
      <c r="C74" s="51">
        <f>+'Ark1'!L631</f>
        <v>5</v>
      </c>
      <c r="D74" s="52" t="s">
        <v>401</v>
      </c>
      <c r="E74" s="52">
        <f>+'Ark1'!D631</f>
        <v>2</v>
      </c>
      <c r="F74" s="52" t="str">
        <f t="shared" si="27"/>
        <v>Feb</v>
      </c>
      <c r="G74" s="51">
        <f>+IF(H74=0,"",'Ark1'!Q631)</f>
        <v>354</v>
      </c>
      <c r="H74" s="470">
        <f>+'Ark1'!R631</f>
        <v>437</v>
      </c>
      <c r="I74" s="115">
        <f t="shared" si="28"/>
        <v>17</v>
      </c>
      <c r="J74" s="66">
        <f>+IF(H74=0,"",'Ark1'!AE631)</f>
        <v>15.068965517241381</v>
      </c>
      <c r="K74" s="66">
        <f>+IF(H74=0,"",'Ark1'!AF631)</f>
        <v>16.54039485116482</v>
      </c>
      <c r="L74" s="65"/>
      <c r="M74" s="115">
        <f>+IF(H74=0,"",'Ark1'!U631)</f>
        <v>294.87826086956488</v>
      </c>
      <c r="N74" s="115">
        <f t="shared" si="29"/>
        <v>-5.0803105590062501</v>
      </c>
      <c r="O74" s="193"/>
      <c r="P74" s="376">
        <f>+'Ark1'!AR631</f>
        <v>214.72592592592591</v>
      </c>
      <c r="Q74" s="113">
        <f>+'Ark1'!AS631</f>
        <v>29.789083500996007</v>
      </c>
      <c r="R74" s="73"/>
      <c r="S74" s="53">
        <f>+IF(H74=0,"",'Ark1'!T631)</f>
        <v>9.1052631578947381</v>
      </c>
      <c r="T74" s="76">
        <f>+IF(H74=0,"",'Ark1'!W631)</f>
        <v>88.558352402745982</v>
      </c>
      <c r="U74" s="76">
        <f>+IF(H74=0,"",'Ark1'!X631)</f>
        <v>9.8398169336384456</v>
      </c>
      <c r="V74" s="115">
        <f>+IF(H74=0,"",'Ark1'!AG631)</f>
        <v>999.5753086419752</v>
      </c>
      <c r="W74" s="76">
        <f>+IF(H74=0,"",'Ark1'!AH631)</f>
        <v>92.677345537757418</v>
      </c>
      <c r="X74" s="115">
        <f>+IF(H74=0,"",'Ark1'!AI631)</f>
        <v>28.146453089244844</v>
      </c>
      <c r="Y74" s="76">
        <f>+IF(H74=0,"",'Ark1'!Y631)</f>
        <v>41.959691987270894</v>
      </c>
      <c r="Z74" s="53">
        <f>+IF(H74=0,"",'Ark1'!AA631)</f>
        <v>2.0063730809351625</v>
      </c>
      <c r="AA74" s="76">
        <f>+IF(H74=0,"",'Ark1'!AC631)</f>
        <v>51.916803637914647</v>
      </c>
      <c r="AB74" s="115">
        <f t="shared" si="30"/>
        <v>295.00354632627631</v>
      </c>
      <c r="AC74" s="115">
        <f t="shared" si="31"/>
        <v>-3.9687248263275023</v>
      </c>
      <c r="AD74" s="66">
        <f t="shared" si="32"/>
        <v>58.975652173912977</v>
      </c>
      <c r="AE74" s="66">
        <f t="shared" si="33"/>
        <v>1.2344632768361581</v>
      </c>
      <c r="AF74" s="43"/>
      <c r="AG74" s="4"/>
      <c r="AH74" s="56"/>
      <c r="AI74" s="56"/>
      <c r="AJ74" s="1"/>
      <c r="AK74" s="19"/>
      <c r="AL74"/>
      <c r="AP74"/>
    </row>
    <row r="75" spans="1:42">
      <c r="A75" s="43"/>
      <c r="B75" s="43">
        <f>+'Ark1'!C632</f>
        <v>2024</v>
      </c>
      <c r="C75" s="51">
        <f>+'Ark1'!L632</f>
        <v>5</v>
      </c>
      <c r="D75" s="52" t="s">
        <v>401</v>
      </c>
      <c r="E75" s="52">
        <f>+'Ark1'!D632</f>
        <v>3</v>
      </c>
      <c r="F75" s="52" t="str">
        <f t="shared" si="27"/>
        <v>Mar</v>
      </c>
      <c r="G75" s="51">
        <f>+IF(H75=0,"",'Ark1'!Q632)</f>
        <v>361</v>
      </c>
      <c r="H75" s="470">
        <f>+'Ark1'!R632</f>
        <v>455</v>
      </c>
      <c r="I75" s="115">
        <f t="shared" si="28"/>
        <v>-143</v>
      </c>
      <c r="J75" s="66">
        <f>+IF(H75=0,"",'Ark1'!AE632)</f>
        <v>15.382014874915484</v>
      </c>
      <c r="K75" s="66">
        <f>+IF(H75=0,"",'Ark1'!AF632)</f>
        <v>16.597126020986536</v>
      </c>
      <c r="L75" s="65"/>
      <c r="M75" s="115">
        <f>+IF(H75=0,"",'Ark1'!U632)</f>
        <v>291.0175824175825</v>
      </c>
      <c r="N75" s="115">
        <f t="shared" si="29"/>
        <v>-2.2148590539897555</v>
      </c>
      <c r="O75" s="193"/>
      <c r="P75" s="376">
        <f>+'Ark1'!AR632</f>
        <v>213.28199052132695</v>
      </c>
      <c r="Q75" s="113">
        <f>+'Ark1'!AS632</f>
        <v>29.950887976897025</v>
      </c>
      <c r="R75" s="73"/>
      <c r="S75" s="53">
        <f>+IF(H75=0,"",'Ark1'!T632)</f>
        <v>9.1956043956043931</v>
      </c>
      <c r="T75" s="76">
        <f>+IF(H75=0,"",'Ark1'!W632)</f>
        <v>90.549450549450555</v>
      </c>
      <c r="U75" s="76">
        <f>+IF(H75=0,"",'Ark1'!X632)</f>
        <v>5.9340659340659343</v>
      </c>
      <c r="V75" s="115">
        <f>+IF(H75=0,"",'Ark1'!AG632)</f>
        <v>997.08056872037901</v>
      </c>
      <c r="W75" s="76">
        <f>+IF(H75=0,"",'Ark1'!AH632)</f>
        <v>92.747252747252773</v>
      </c>
      <c r="X75" s="115">
        <f>+IF(H75=0,"",'Ark1'!AI632)</f>
        <v>27.472527472527464</v>
      </c>
      <c r="Y75" s="76">
        <f>+IF(H75=0,"",'Ark1'!Y632)</f>
        <v>41.726068994283288</v>
      </c>
      <c r="Z75" s="53">
        <f>+IF(H75=0,"",'Ark1'!AA632)</f>
        <v>1.8394882283935048</v>
      </c>
      <c r="AA75" s="76">
        <f>+IF(H75=0,"",'Ark1'!AC632)</f>
        <v>48.093713075267587</v>
      </c>
      <c r="AB75" s="115">
        <f t="shared" si="30"/>
        <v>291.86967587891627</v>
      </c>
      <c r="AC75" s="115">
        <f t="shared" si="31"/>
        <v>-0.85338549839559619</v>
      </c>
      <c r="AD75" s="66">
        <f t="shared" si="32"/>
        <v>58.203516483516502</v>
      </c>
      <c r="AE75" s="66">
        <f t="shared" si="33"/>
        <v>1.260387811634349</v>
      </c>
      <c r="AF75" s="43"/>
      <c r="AG75" s="4"/>
      <c r="AH75" s="56"/>
      <c r="AI75" s="56"/>
      <c r="AJ75" s="1"/>
      <c r="AK75" s="19"/>
      <c r="AL75"/>
      <c r="AP75"/>
    </row>
    <row r="76" spans="1:42">
      <c r="A76" s="43"/>
      <c r="B76" s="43">
        <f>+'Ark1'!C633</f>
        <v>2024</v>
      </c>
      <c r="C76" s="51">
        <f>+'Ark1'!L633</f>
        <v>5</v>
      </c>
      <c r="D76" s="52" t="s">
        <v>401</v>
      </c>
      <c r="E76" s="52">
        <f>+'Ark1'!D633</f>
        <v>4</v>
      </c>
      <c r="F76" s="52" t="str">
        <f t="shared" si="27"/>
        <v>Apr</v>
      </c>
      <c r="G76" s="51">
        <f>+IF(H76=0,"",'Ark1'!Q633)</f>
        <v>457</v>
      </c>
      <c r="H76" s="470">
        <f>+'Ark1'!R633</f>
        <v>568</v>
      </c>
      <c r="I76" s="115">
        <f t="shared" si="28"/>
        <v>126</v>
      </c>
      <c r="J76" s="66">
        <f>+IF(H76=0,"",'Ark1'!AE633)</f>
        <v>14.807090719499483</v>
      </c>
      <c r="K76" s="66">
        <f>+IF(H76=0,"",'Ark1'!AF633)</f>
        <v>16.200772691830565</v>
      </c>
      <c r="L76" s="65"/>
      <c r="M76" s="115">
        <f>+IF(H76=0,"",'Ark1'!U633)</f>
        <v>295.1279929577463</v>
      </c>
      <c r="N76" s="115">
        <f t="shared" si="29"/>
        <v>-0.36702966668815407</v>
      </c>
      <c r="O76" s="193"/>
      <c r="P76" s="376">
        <f>+'Ark1'!AR633</f>
        <v>214.31214953271032</v>
      </c>
      <c r="Q76" s="113">
        <f>+'Ark1'!AS633</f>
        <v>30.091207248116557</v>
      </c>
      <c r="R76" s="73"/>
      <c r="S76" s="53">
        <f>+IF(H76=0,"",'Ark1'!T633)</f>
        <v>9.3521126760563362</v>
      </c>
      <c r="T76" s="76">
        <f>+IF(H76=0,"",'Ark1'!W633)</f>
        <v>91.021126760563362</v>
      </c>
      <c r="U76" s="76">
        <f>+IF(H76=0,"",'Ark1'!X633)</f>
        <v>8.274647887323944</v>
      </c>
      <c r="V76" s="115">
        <f>+IF(H76=0,"",'Ark1'!AG633)</f>
        <v>1000.8878504672898</v>
      </c>
      <c r="W76" s="76">
        <f>+IF(H76=0,"",'Ark1'!AH633)</f>
        <v>94.190140845070431</v>
      </c>
      <c r="X76" s="115">
        <f>+IF(H76=0,"",'Ark1'!AI633)</f>
        <v>24.647887323943657</v>
      </c>
      <c r="Y76" s="76">
        <f>+IF(H76=0,"",'Ark1'!Y633)</f>
        <v>41.938028662354867</v>
      </c>
      <c r="Z76" s="53">
        <f>+IF(H76=0,"",'Ark1'!AA633)</f>
        <v>1.9143534307244965</v>
      </c>
      <c r="AA76" s="76">
        <f>+IF(H76=0,"",'Ark1'!AC633)</f>
        <v>47.530090738790278</v>
      </c>
      <c r="AB76" s="115">
        <f t="shared" si="30"/>
        <v>294.866195867957</v>
      </c>
      <c r="AC76" s="115">
        <f t="shared" si="31"/>
        <v>7.2784404601716801</v>
      </c>
      <c r="AD76" s="66">
        <f t="shared" si="32"/>
        <v>59.025598591549262</v>
      </c>
      <c r="AE76" s="66">
        <f t="shared" si="33"/>
        <v>1.2428884026258207</v>
      </c>
      <c r="AF76" s="43"/>
      <c r="AG76" s="4"/>
      <c r="AH76" s="56"/>
      <c r="AI76" s="56"/>
      <c r="AJ76" s="1"/>
      <c r="AK76" s="19"/>
      <c r="AL76"/>
      <c r="AP76"/>
    </row>
    <row r="77" spans="1:42">
      <c r="A77" s="43"/>
      <c r="B77" s="43">
        <f>+'Ark1'!C634</f>
        <v>2024</v>
      </c>
      <c r="C77" s="51">
        <f>+'Ark1'!L634</f>
        <v>5</v>
      </c>
      <c r="D77" s="52" t="s">
        <v>401</v>
      </c>
      <c r="E77" s="52">
        <f>+'Ark1'!D634</f>
        <v>5</v>
      </c>
      <c r="F77" s="52" t="str">
        <f t="shared" si="27"/>
        <v>Mai</v>
      </c>
      <c r="G77" s="51">
        <f>+IF(H77=0,"",'Ark1'!Q634)</f>
        <v>369</v>
      </c>
      <c r="H77" s="470">
        <f>+'Ark1'!R634</f>
        <v>447</v>
      </c>
      <c r="I77" s="115">
        <f t="shared" si="28"/>
        <v>-81</v>
      </c>
      <c r="J77" s="66">
        <f>+IF(H77=0,"",'Ark1'!AE634)</f>
        <v>13.623895153916488</v>
      </c>
      <c r="K77" s="66">
        <f>+IF(H77=0,"",'Ark1'!AF634)</f>
        <v>14.673720363081411</v>
      </c>
      <c r="L77" s="65"/>
      <c r="M77" s="115">
        <f>+IF(H77=0,"",'Ark1'!U634)</f>
        <v>290.27852348993287</v>
      </c>
      <c r="N77" s="115">
        <f t="shared" si="29"/>
        <v>-1.5269689343097639</v>
      </c>
      <c r="O77" s="193"/>
      <c r="P77" s="376">
        <f>+'Ark1'!AR634</f>
        <v>213.41787439613529</v>
      </c>
      <c r="Q77" s="113">
        <f>+'Ark1'!AS634</f>
        <v>29.79258157661932</v>
      </c>
      <c r="R77" s="73"/>
      <c r="S77" s="53">
        <f>+IF(H77=0,"",'Ark1'!T634)</f>
        <v>8.8814317673378103</v>
      </c>
      <c r="T77" s="76">
        <f>+IF(H77=0,"",'Ark1'!W634)</f>
        <v>84.116331096196902</v>
      </c>
      <c r="U77" s="76">
        <f>+IF(H77=0,"",'Ark1'!X634)</f>
        <v>6.4876957494407188</v>
      </c>
      <c r="V77" s="115">
        <f>+IF(H77=0,"",'Ark1'!AG634)</f>
        <v>1005.2922705314008</v>
      </c>
      <c r="W77" s="76">
        <f>+IF(H77=0,"",'Ark1'!AH634)</f>
        <v>92.617449664429515</v>
      </c>
      <c r="X77" s="115">
        <f>+IF(H77=0,"",'Ark1'!AI634)</f>
        <v>33.333333333333343</v>
      </c>
      <c r="Y77" s="76">
        <f>+IF(H77=0,"",'Ark1'!Y634)</f>
        <v>44.552098397778515</v>
      </c>
      <c r="Z77" s="53">
        <f>+IF(H77=0,"",'Ark1'!AA634)</f>
        <v>2.2117825034708374</v>
      </c>
      <c r="AA77" s="76">
        <f>+IF(H77=0,"",'Ark1'!AC634)</f>
        <v>47.501705952770322</v>
      </c>
      <c r="AB77" s="115">
        <f t="shared" si="30"/>
        <v>288.75037837154628</v>
      </c>
      <c r="AC77" s="115">
        <f t="shared" si="31"/>
        <v>-3.3219384678836832</v>
      </c>
      <c r="AD77" s="66">
        <f t="shared" si="32"/>
        <v>58.05570469798657</v>
      </c>
      <c r="AE77" s="66">
        <f t="shared" si="33"/>
        <v>1.2113821138211383</v>
      </c>
      <c r="AF77" s="43"/>
      <c r="AG77" s="4"/>
      <c r="AH77" s="56"/>
      <c r="AI77" s="56"/>
      <c r="AJ77" s="1"/>
      <c r="AK77" s="19"/>
      <c r="AL77"/>
      <c r="AP77"/>
    </row>
    <row r="78" spans="1:42">
      <c r="A78" s="43"/>
      <c r="B78" s="43">
        <f>+'Ark1'!C635</f>
        <v>2024</v>
      </c>
      <c r="C78" s="51">
        <f>+'Ark1'!L635</f>
        <v>5</v>
      </c>
      <c r="D78" s="52" t="s">
        <v>401</v>
      </c>
      <c r="E78" s="52">
        <f>+'Ark1'!D635</f>
        <v>6</v>
      </c>
      <c r="F78" s="52" t="str">
        <f t="shared" si="27"/>
        <v>Jun</v>
      </c>
      <c r="G78" s="51">
        <f>+IF(H78=0,"",'Ark1'!Q635)</f>
        <v>281</v>
      </c>
      <c r="H78" s="470">
        <f>+'Ark1'!R635</f>
        <v>344</v>
      </c>
      <c r="I78" s="115">
        <f t="shared" si="28"/>
        <v>-129</v>
      </c>
      <c r="J78" s="66">
        <f>+IF(H78=0,"",'Ark1'!AE635)</f>
        <v>12.194257355547679</v>
      </c>
      <c r="K78" s="66">
        <f>+IF(H78=0,"",'Ark1'!AF635)</f>
        <v>13.282638856478556</v>
      </c>
      <c r="L78" s="65"/>
      <c r="M78" s="115">
        <f>+IF(H78=0,"",'Ark1'!U635)</f>
        <v>291.22093023255809</v>
      </c>
      <c r="N78" s="115">
        <f t="shared" si="29"/>
        <v>1.94122621564469</v>
      </c>
      <c r="O78" s="193"/>
      <c r="P78" s="376">
        <f>+'Ark1'!AR635</f>
        <v>213.10185185185179</v>
      </c>
      <c r="Q78" s="113">
        <f>+'Ark1'!AS635</f>
        <v>29.954767840031991</v>
      </c>
      <c r="R78" s="73"/>
      <c r="S78" s="53">
        <f>+IF(H78=0,"",'Ark1'!T635)</f>
        <v>8.8139534883720874</v>
      </c>
      <c r="T78" s="76">
        <f>+IF(H78=0,"",'Ark1'!W635)</f>
        <v>86.046511627906995</v>
      </c>
      <c r="U78" s="76">
        <f>+IF(H78=0,"",'Ark1'!X635)</f>
        <v>10.174418604651162</v>
      </c>
      <c r="V78" s="115">
        <f>+IF(H78=0,"",'Ark1'!AG635)</f>
        <v>1017.0493827160492</v>
      </c>
      <c r="W78" s="76">
        <f>+IF(H78=0,"",'Ark1'!AH635)</f>
        <v>94.186046511627907</v>
      </c>
      <c r="X78" s="115">
        <f>+IF(H78=0,"",'Ark1'!AI635)</f>
        <v>34.302325581395351</v>
      </c>
      <c r="Y78" s="76">
        <f>+IF(H78=0,"",'Ark1'!Y635)</f>
        <v>50.961430048842118</v>
      </c>
      <c r="Z78" s="53">
        <f>+IF(H78=0,"",'Ark1'!AA635)</f>
        <v>2.0317916707146706</v>
      </c>
      <c r="AA78" s="76">
        <f>+IF(H78=0,"",'Ark1'!AC635)</f>
        <v>51.013346937190633</v>
      </c>
      <c r="AB78" s="115">
        <f t="shared" si="30"/>
        <v>286.33902658182359</v>
      </c>
      <c r="AC78" s="115">
        <f t="shared" si="31"/>
        <v>-3.4482871420563015</v>
      </c>
      <c r="AD78" s="66">
        <f t="shared" si="32"/>
        <v>58.244186046511615</v>
      </c>
      <c r="AE78" s="66">
        <f t="shared" si="33"/>
        <v>1.2241992882562278</v>
      </c>
      <c r="AF78" s="43"/>
      <c r="AG78" s="4"/>
      <c r="AH78" s="56"/>
      <c r="AI78" s="56"/>
      <c r="AJ78" s="1"/>
      <c r="AK78" s="19"/>
      <c r="AL78"/>
      <c r="AP78"/>
    </row>
    <row r="79" spans="1:42">
      <c r="A79" s="43"/>
      <c r="B79" s="43">
        <f>+'Ark1'!C636</f>
        <v>2024</v>
      </c>
      <c r="C79" s="51">
        <f>+'Ark1'!L636</f>
        <v>5</v>
      </c>
      <c r="D79" s="52" t="s">
        <v>401</v>
      </c>
      <c r="E79" s="52">
        <f>+'Ark1'!D636</f>
        <v>7</v>
      </c>
      <c r="F79" s="52" t="str">
        <f t="shared" si="27"/>
        <v>Jul</v>
      </c>
      <c r="G79" s="51">
        <f>+IF(H79=0,"",'Ark1'!Q636)</f>
        <v>223</v>
      </c>
      <c r="H79" s="470">
        <f>+'Ark1'!R636</f>
        <v>289</v>
      </c>
      <c r="I79" s="115">
        <f t="shared" si="28"/>
        <v>4</v>
      </c>
      <c r="J79" s="66">
        <f>+IF(H79=0,"",'Ark1'!AE636)</f>
        <v>12.011637572734831</v>
      </c>
      <c r="K79" s="66">
        <f>+IF(H79=0,"",'Ark1'!AF636)</f>
        <v>13.474284832091701</v>
      </c>
      <c r="L79" s="65"/>
      <c r="M79" s="115">
        <f>+IF(H79=0,"",'Ark1'!U636)</f>
        <v>295.95916955017321</v>
      </c>
      <c r="N79" s="115">
        <f t="shared" si="29"/>
        <v>2.0679414799979554</v>
      </c>
      <c r="O79" s="193"/>
      <c r="P79" s="376">
        <f>+'Ark1'!AR636</f>
        <v>214.72222222222223</v>
      </c>
      <c r="Q79" s="113">
        <f>+'Ark1'!AS636</f>
        <v>29.774930031582976</v>
      </c>
      <c r="R79" s="73"/>
      <c r="S79" s="53">
        <f>+IF(H79=0,"",'Ark1'!T636)</f>
        <v>8.7577854671280289</v>
      </c>
      <c r="T79" s="76">
        <f>+IF(H79=0,"",'Ark1'!W636)</f>
        <v>84.775086505190302</v>
      </c>
      <c r="U79" s="76">
        <f>+IF(H79=0,"",'Ark1'!X636)</f>
        <v>10.726643598615919</v>
      </c>
      <c r="V79" s="115">
        <f>+IF(H79=0,"",'Ark1'!AG636)</f>
        <v>1019.8592592592594</v>
      </c>
      <c r="W79" s="76">
        <f>+IF(H79=0,"",'Ark1'!AH636)</f>
        <v>93.425605536332171</v>
      </c>
      <c r="X79" s="115">
        <f>+IF(H79=0,"",'Ark1'!AI636)</f>
        <v>29.411764705882355</v>
      </c>
      <c r="Y79" s="76">
        <f>+IF(H79=0,"",'Ark1'!Y636)</f>
        <v>46.81714773983628</v>
      </c>
      <c r="Z79" s="53">
        <f>+IF(H79=0,"",'Ark1'!AA636)</f>
        <v>2.0855782455557805</v>
      </c>
      <c r="AA79" s="76">
        <f>+IF(H79=0,"",'Ark1'!AC636)</f>
        <v>57.242286168821991</v>
      </c>
      <c r="AB79" s="115">
        <f t="shared" si="30"/>
        <v>290.19609015966893</v>
      </c>
      <c r="AC79" s="115">
        <f t="shared" si="31"/>
        <v>-3.5289795681422333</v>
      </c>
      <c r="AD79" s="66">
        <f t="shared" si="32"/>
        <v>59.191833910034646</v>
      </c>
      <c r="AE79" s="66">
        <f t="shared" si="33"/>
        <v>1.2959641255605381</v>
      </c>
      <c r="AF79" s="43"/>
      <c r="AG79" s="4"/>
      <c r="AH79" s="56"/>
      <c r="AI79" s="56"/>
      <c r="AJ79" s="1"/>
      <c r="AK79" s="19"/>
      <c r="AL79"/>
      <c r="AP79"/>
    </row>
    <row r="80" spans="1:42">
      <c r="A80" s="43"/>
      <c r="B80" s="43">
        <f>+'Ark1'!C637</f>
        <v>2024</v>
      </c>
      <c r="C80" s="51">
        <f>+'Ark1'!L637</f>
        <v>5</v>
      </c>
      <c r="D80" s="52" t="s">
        <v>401</v>
      </c>
      <c r="E80" s="52">
        <f>+'Ark1'!D637</f>
        <v>8</v>
      </c>
      <c r="F80" s="52" t="str">
        <f t="shared" si="27"/>
        <v>Aug</v>
      </c>
      <c r="G80" s="51">
        <f>+IF(H80=0,"",'Ark1'!Q637)</f>
        <v>250</v>
      </c>
      <c r="H80" s="470">
        <f>+'Ark1'!R637</f>
        <v>300</v>
      </c>
      <c r="I80" s="115">
        <f t="shared" si="28"/>
        <v>-69</v>
      </c>
      <c r="J80" s="66">
        <f>+IF(H80=0,"",'Ark1'!AE637)</f>
        <v>11.350737797956864</v>
      </c>
      <c r="K80" s="66">
        <f>+IF(H80=0,"",'Ark1'!AF637)</f>
        <v>12.9610988997925</v>
      </c>
      <c r="L80" s="65"/>
      <c r="M80" s="115">
        <f>+IF(H80=0,"",'Ark1'!U637)</f>
        <v>297.99799999999999</v>
      </c>
      <c r="N80" s="115">
        <f t="shared" si="29"/>
        <v>10.401523035230412</v>
      </c>
      <c r="O80" s="193"/>
      <c r="P80" s="376">
        <f>+'Ark1'!AR637</f>
        <v>214.68858131487889</v>
      </c>
      <c r="Q80" s="113">
        <f>+'Ark1'!AS637</f>
        <v>29.957991328055687</v>
      </c>
      <c r="R80" s="73"/>
      <c r="S80" s="53">
        <f>+IF(H80=0,"",'Ark1'!T637)</f>
        <v>8.9133333333333358</v>
      </c>
      <c r="T80" s="76">
        <f>+IF(H80=0,"",'Ark1'!W637)</f>
        <v>87.666666666666686</v>
      </c>
      <c r="U80" s="76">
        <f>+IF(H80=0,"",'Ark1'!X637)</f>
        <v>11.333333333333336</v>
      </c>
      <c r="V80" s="115">
        <f>+IF(H80=0,"",'Ark1'!AG637)</f>
        <v>1018.4256055363325</v>
      </c>
      <c r="W80" s="76">
        <f>+IF(H80=0,"",'Ark1'!AH637)</f>
        <v>96</v>
      </c>
      <c r="X80" s="115">
        <f>+IF(H80=0,"",'Ark1'!AI637)</f>
        <v>27</v>
      </c>
      <c r="Y80" s="76">
        <f>+IF(H80=0,"",'Ark1'!Y637)</f>
        <v>47.223840688081914</v>
      </c>
      <c r="Z80" s="53">
        <f>+IF(H80=0,"",'Ark1'!AA637)</f>
        <v>2.0361292253249075</v>
      </c>
      <c r="AA80" s="76">
        <f>+IF(H80=0,"",'Ark1'!AC637)</f>
        <v>60.676888922111637</v>
      </c>
      <c r="AB80" s="115">
        <f t="shared" si="30"/>
        <v>292.60654718423501</v>
      </c>
      <c r="AC80" s="115">
        <f t="shared" si="31"/>
        <v>0.76517982244308769</v>
      </c>
      <c r="AD80" s="66">
        <f t="shared" si="32"/>
        <v>59.599599999999995</v>
      </c>
      <c r="AE80" s="66">
        <f t="shared" si="33"/>
        <v>1.2</v>
      </c>
      <c r="AF80" s="43"/>
      <c r="AG80" s="4"/>
      <c r="AH80" s="56"/>
      <c r="AI80" s="56"/>
      <c r="AJ80" s="1"/>
      <c r="AK80" s="19"/>
      <c r="AL80"/>
      <c r="AP80"/>
    </row>
    <row r="81" spans="1:42">
      <c r="A81" s="43"/>
      <c r="B81" s="43">
        <f>+'Ark1'!C638</f>
        <v>2024</v>
      </c>
      <c r="C81" s="51">
        <f>+'Ark1'!L638</f>
        <v>5</v>
      </c>
      <c r="D81" s="52" t="s">
        <v>401</v>
      </c>
      <c r="E81" s="52">
        <f>+'Ark1'!D638</f>
        <v>9</v>
      </c>
      <c r="F81" s="52" t="str">
        <f t="shared" si="27"/>
        <v>Sep</v>
      </c>
      <c r="G81" s="51">
        <f>+IF(H81=0,"",'Ark1'!Q638)</f>
        <v>255</v>
      </c>
      <c r="H81" s="470">
        <f>+'Ark1'!R638</f>
        <v>330</v>
      </c>
      <c r="I81" s="115">
        <f t="shared" si="28"/>
        <v>-45</v>
      </c>
      <c r="J81" s="66">
        <f>+IF(H81=0,"",'Ark1'!AE638)</f>
        <v>11.664899257688228</v>
      </c>
      <c r="K81" s="66">
        <f>+IF(H81=0,"",'Ark1'!AF638)</f>
        <v>13.050233454407483</v>
      </c>
      <c r="L81" s="65"/>
      <c r="M81" s="115">
        <f>+IF(H81=0,"",'Ark1'!U638)</f>
        <v>296.4254545454545</v>
      </c>
      <c r="N81" s="115">
        <f t="shared" si="29"/>
        <v>4.8289212121213154</v>
      </c>
      <c r="O81" s="193"/>
      <c r="P81" s="376">
        <f>+'Ark1'!AR638</f>
        <v>214.37962962962965</v>
      </c>
      <c r="Q81" s="113">
        <f>+'Ark1'!AS638</f>
        <v>29.974903277363317</v>
      </c>
      <c r="R81" s="73"/>
      <c r="S81" s="53">
        <f>+IF(H81=0,"",'Ark1'!T638)</f>
        <v>8.8424242424242419</v>
      </c>
      <c r="T81" s="76">
        <f>+IF(H81=0,"",'Ark1'!W638)</f>
        <v>89.090909090909108</v>
      </c>
      <c r="U81" s="76">
        <f>+IF(H81=0,"",'Ark1'!X638)</f>
        <v>10</v>
      </c>
      <c r="V81" s="115">
        <f>+IF(H81=0,"",'Ark1'!AG638)</f>
        <v>1036</v>
      </c>
      <c r="W81" s="76">
        <f>+IF(H81=0,"",'Ark1'!AH638)</f>
        <v>98.181818181818173</v>
      </c>
      <c r="X81" s="115">
        <f>+IF(H81=0,"",'Ark1'!AI638)</f>
        <v>28.484848484848488</v>
      </c>
      <c r="Y81" s="76">
        <f>+IF(H81=0,"",'Ark1'!Y638)</f>
        <v>44.799890631016048</v>
      </c>
      <c r="Z81" s="53">
        <f>+IF(H81=0,"",'Ark1'!AA638)</f>
        <v>1.8055520943669621</v>
      </c>
      <c r="AA81" s="76">
        <f>+IF(H81=0,"",'Ark1'!AC638)</f>
        <v>42.6397598963202</v>
      </c>
      <c r="AB81" s="115">
        <f t="shared" si="30"/>
        <v>286.12495612495604</v>
      </c>
      <c r="AC81" s="115">
        <f t="shared" si="31"/>
        <v>-1.9787159314949463</v>
      </c>
      <c r="AD81" s="66">
        <f t="shared" si="32"/>
        <v>59.285090909090897</v>
      </c>
      <c r="AE81" s="66">
        <f t="shared" si="33"/>
        <v>1.2941176470588236</v>
      </c>
      <c r="AF81" s="43"/>
      <c r="AG81" s="4"/>
      <c r="AH81" s="56"/>
      <c r="AI81" s="56"/>
      <c r="AJ81" s="1"/>
      <c r="AK81" s="19"/>
      <c r="AL81"/>
      <c r="AP81"/>
    </row>
    <row r="82" spans="1:42">
      <c r="A82" s="43"/>
      <c r="B82" s="43">
        <f>+'Ark1'!C639</f>
        <v>2024</v>
      </c>
      <c r="C82" s="51">
        <f>+'Ark1'!L639</f>
        <v>5</v>
      </c>
      <c r="D82" s="52" t="s">
        <v>401</v>
      </c>
      <c r="E82" s="52">
        <f>+'Ark1'!D639</f>
        <v>10</v>
      </c>
      <c r="F82" s="52" t="str">
        <f t="shared" si="27"/>
        <v>Okt</v>
      </c>
      <c r="G82" s="51">
        <f>+IF(H82=0,"",'Ark1'!Q639)</f>
        <v>724</v>
      </c>
      <c r="H82" s="470">
        <f>+'Ark1'!R639</f>
        <v>1046</v>
      </c>
      <c r="I82" s="115">
        <f t="shared" si="28"/>
        <v>47</v>
      </c>
      <c r="J82" s="66">
        <f>+IF(H82=0,"",'Ark1'!AE639)</f>
        <v>14.80328332861591</v>
      </c>
      <c r="K82" s="66">
        <f>+IF(H82=0,"",'Ark1'!AF639)</f>
        <v>16.056671525195515</v>
      </c>
      <c r="L82" s="65"/>
      <c r="M82" s="115">
        <f>+IF(H82=0,"",'Ark1'!U639)</f>
        <v>280.76414913957922</v>
      </c>
      <c r="N82" s="115">
        <f t="shared" si="29"/>
        <v>-1.9315465561161886</v>
      </c>
      <c r="O82" s="193"/>
      <c r="P82" s="376">
        <f>+'Ark1'!AR639</f>
        <v>211.3752455795678</v>
      </c>
      <c r="Q82" s="113">
        <f>+'Ark1'!AS639</f>
        <v>29.513519539042072</v>
      </c>
      <c r="R82" s="73"/>
      <c r="S82" s="53">
        <f>+IF(H82=0,"",'Ark1'!T639)</f>
        <v>7.836520076481837</v>
      </c>
      <c r="T82" s="76">
        <f>+IF(H82=0,"",'Ark1'!W639)</f>
        <v>71.797323135755278</v>
      </c>
      <c r="U82" s="76">
        <f>+IF(H82=0,"",'Ark1'!X639)</f>
        <v>4.4933078393881445</v>
      </c>
      <c r="V82" s="115">
        <f>+IF(H82=0,"",'Ark1'!AG639)</f>
        <v>1045.40373280943</v>
      </c>
      <c r="W82" s="76">
        <f>+IF(H82=0,"",'Ark1'!AH639)</f>
        <v>97.323135755258164</v>
      </c>
      <c r="X82" s="115">
        <f>+IF(H82=0,"",'Ark1'!AI639)</f>
        <v>57.074569789674953</v>
      </c>
      <c r="Y82" s="76">
        <f>+IF(H82=0,"",'Ark1'!Y639)</f>
        <v>43.403982793795535</v>
      </c>
      <c r="Z82" s="53">
        <f>+IF(H82=0,"",'Ark1'!AA639)</f>
        <v>2.25290229918508</v>
      </c>
      <c r="AA82" s="76">
        <f>+IF(H82=0,"",'Ark1'!AC639)</f>
        <v>40.704079282162546</v>
      </c>
      <c r="AB82" s="115">
        <f t="shared" si="30"/>
        <v>268.57006563870823</v>
      </c>
      <c r="AC82" s="115">
        <f t="shared" si="31"/>
        <v>-1.1556976357995836</v>
      </c>
      <c r="AD82" s="66">
        <f t="shared" si="32"/>
        <v>56.152829827915845</v>
      </c>
      <c r="AE82" s="66">
        <f t="shared" si="33"/>
        <v>1.4447513812154695</v>
      </c>
      <c r="AF82" s="43"/>
      <c r="AG82" s="4"/>
      <c r="AH82" s="56"/>
      <c r="AI82" s="56"/>
      <c r="AJ82" s="1"/>
      <c r="AK82" s="19"/>
      <c r="AL82"/>
      <c r="AP82"/>
    </row>
    <row r="83" spans="1:42">
      <c r="A83" s="43"/>
      <c r="B83" s="43">
        <f>+'Ark1'!C640</f>
        <v>2024</v>
      </c>
      <c r="C83" s="51">
        <f>+'Ark1'!L640</f>
        <v>5</v>
      </c>
      <c r="D83" s="52" t="s">
        <v>401</v>
      </c>
      <c r="E83" s="52">
        <f>+'Ark1'!D640</f>
        <v>11</v>
      </c>
      <c r="F83" s="52" t="str">
        <f t="shared" si="27"/>
        <v>Nov</v>
      </c>
      <c r="G83" s="51">
        <f>+IF(H83=0,"",'Ark1'!Q640)</f>
        <v>716</v>
      </c>
      <c r="H83" s="470">
        <f>+'Ark1'!R640</f>
        <v>980</v>
      </c>
      <c r="I83" s="115">
        <f t="shared" si="28"/>
        <v>-46</v>
      </c>
      <c r="J83" s="66">
        <f>+IF(H83=0,"",'Ark1'!AE640)</f>
        <v>16.697904242630774</v>
      </c>
      <c r="K83" s="66">
        <f>+IF(H83=0,"",'Ark1'!AF640)</f>
        <v>17.920841678837579</v>
      </c>
      <c r="L83" s="65"/>
      <c r="M83" s="115">
        <f>+IF(H83=0,"",'Ark1'!U640)</f>
        <v>283.19285714285701</v>
      </c>
      <c r="N83" s="115">
        <f t="shared" si="29"/>
        <v>0.66722361459250124</v>
      </c>
      <c r="O83" s="193"/>
      <c r="P83" s="422"/>
      <c r="Q83" s="113"/>
      <c r="R83" s="73"/>
      <c r="S83" s="53">
        <f>+IF(H83=0,"",'Ark1'!T640)</f>
        <v>8.0285714285714249</v>
      </c>
      <c r="T83" s="76">
        <f>+IF(H83=0,"",'Ark1'!W640)</f>
        <v>76.836734693877517</v>
      </c>
      <c r="U83" s="76">
        <f>+IF(H83=0,"",'Ark1'!X640)</f>
        <v>5.9183673469387754</v>
      </c>
      <c r="V83" s="115">
        <f>+IF(H83=0,"",'Ark1'!AG640)</f>
        <v>1059.8175105485232</v>
      </c>
      <c r="W83" s="76">
        <f>+IF(H83=0,"",'Ark1'!AH640)</f>
        <v>96.530612244897938</v>
      </c>
      <c r="X83" s="115">
        <f>+IF(H83=0,"",'Ark1'!AI640)</f>
        <v>54.387755102040813</v>
      </c>
      <c r="Y83" s="76">
        <f>+IF(H83=0,"",'Ark1'!Y640)</f>
        <v>43.418879205117555</v>
      </c>
      <c r="Z83" s="53">
        <f>+IF(H83=0,"",'Ark1'!AA640)</f>
        <v>2.1483738510979964</v>
      </c>
      <c r="AA83" s="76">
        <f>+IF(H83=0,"",'Ark1'!AC640)</f>
        <v>45.188730400339878</v>
      </c>
      <c r="AB83" s="115">
        <f t="shared" si="30"/>
        <v>267.20907545326992</v>
      </c>
      <c r="AC83" s="115">
        <f t="shared" si="31"/>
        <v>-3.6186265500123795</v>
      </c>
      <c r="AD83" s="66">
        <f t="shared" si="32"/>
        <v>56.638571428571403</v>
      </c>
      <c r="AE83" s="66">
        <f t="shared" si="33"/>
        <v>1.3687150837988826</v>
      </c>
      <c r="AF83" s="43"/>
      <c r="AG83" s="4"/>
      <c r="AH83" s="56"/>
      <c r="AI83" s="56"/>
      <c r="AJ83" s="1"/>
      <c r="AK83" s="19"/>
      <c r="AL83"/>
      <c r="AP83"/>
    </row>
    <row r="84" spans="1:42">
      <c r="A84" s="43"/>
      <c r="B84" s="43">
        <f>+'Ark1'!C641</f>
        <v>2024</v>
      </c>
      <c r="C84" s="51">
        <f>+'Ark1'!L641</f>
        <v>5</v>
      </c>
      <c r="D84" s="52" t="s">
        <v>401</v>
      </c>
      <c r="E84" s="52">
        <f>+'Ark1'!D641</f>
        <v>12</v>
      </c>
      <c r="F84" s="52" t="str">
        <f t="shared" si="27"/>
        <v>Des</v>
      </c>
      <c r="G84" s="51">
        <f>+IF(H84=0,"",'Ark1'!Q641)</f>
        <v>482</v>
      </c>
      <c r="H84" s="470">
        <f>+'Ark1'!R641</f>
        <v>629</v>
      </c>
      <c r="I84" s="115">
        <f t="shared" si="28"/>
        <v>43</v>
      </c>
      <c r="J84" s="66">
        <f>+IF(H84=0,"",'Ark1'!AE641)</f>
        <v>15.341463414634145</v>
      </c>
      <c r="K84" s="66">
        <f>+IF(H84=0,"",'Ark1'!AF641)</f>
        <v>16.79857856693047</v>
      </c>
      <c r="L84" s="65"/>
      <c r="M84" s="115">
        <f>+IF(H84=0,"",'Ark1'!U641)</f>
        <v>289.87122416534157</v>
      </c>
      <c r="N84" s="115">
        <f t="shared" si="29"/>
        <v>2.5819750185838188</v>
      </c>
      <c r="O84" s="193"/>
      <c r="P84" s="422"/>
      <c r="Q84" s="113"/>
      <c r="R84" s="73"/>
      <c r="S84" s="53">
        <f>+IF(H84=0,"",'Ark1'!T641)</f>
        <v>8.3418124006359307</v>
      </c>
      <c r="T84" s="76">
        <f>+IF(H84=0,"",'Ark1'!W641)</f>
        <v>82.511923688394276</v>
      </c>
      <c r="U84" s="76">
        <f>+IF(H84=0,"",'Ark1'!X641)</f>
        <v>7.631160572337043</v>
      </c>
      <c r="V84" s="115">
        <f>+IF(H84=0,"",'Ark1'!AG641)</f>
        <v>1043.2595041322313</v>
      </c>
      <c r="W84" s="76">
        <f>+IF(H84=0,"",'Ark1'!AH641)</f>
        <v>96.184419713831488</v>
      </c>
      <c r="X84" s="115">
        <f>+IF(H84=0,"",'Ark1'!AI641)</f>
        <v>46.422893481716997</v>
      </c>
      <c r="Y84" s="76">
        <f>+IF(H84=0,"",'Ark1'!Y641)</f>
        <v>41.707181410069296</v>
      </c>
      <c r="Z84" s="53">
        <f>+IF(H84=0,"",'Ark1'!AA641)</f>
        <v>2.0960673047510978</v>
      </c>
      <c r="AA84" s="76">
        <f>+IF(H84=0,"",'Ark1'!AC641)</f>
        <v>48.48941828145761</v>
      </c>
      <c r="AB84" s="115">
        <f t="shared" si="30"/>
        <v>277.85150580195523</v>
      </c>
      <c r="AC84" s="115">
        <f t="shared" si="31"/>
        <v>-1.2732202748876489</v>
      </c>
      <c r="AD84" s="66">
        <f t="shared" si="32"/>
        <v>57.974244833068312</v>
      </c>
      <c r="AE84" s="66">
        <f t="shared" si="33"/>
        <v>1.3049792531120332</v>
      </c>
      <c r="AF84" s="43"/>
      <c r="AG84" s="4"/>
      <c r="AH84" s="56"/>
      <c r="AI84" s="56"/>
      <c r="AJ84" s="1"/>
      <c r="AK84" s="19"/>
      <c r="AL84"/>
      <c r="AP84"/>
    </row>
    <row r="85" spans="1:42">
      <c r="A85" s="46"/>
      <c r="B85" s="43"/>
      <c r="C85" s="46"/>
      <c r="D85" s="46"/>
      <c r="E85" s="46"/>
      <c r="F85" s="46"/>
      <c r="G85" s="46"/>
      <c r="H85" s="512"/>
      <c r="I85" s="43"/>
      <c r="J85" s="95"/>
      <c r="K85" s="64"/>
      <c r="L85" s="65"/>
      <c r="M85" s="43"/>
      <c r="N85" s="43"/>
      <c r="O85" s="193"/>
      <c r="P85" s="74"/>
      <c r="Q85" s="74"/>
      <c r="R85" s="73"/>
      <c r="S85" s="43"/>
      <c r="T85" s="73"/>
      <c r="U85" s="73"/>
      <c r="V85" s="43"/>
      <c r="W85" s="73"/>
      <c r="X85" s="73"/>
      <c r="Y85" s="73"/>
      <c r="Z85" s="43"/>
      <c r="AA85" s="73"/>
      <c r="AB85" s="43"/>
      <c r="AC85" s="43"/>
      <c r="AD85" s="64"/>
      <c r="AE85" s="65"/>
      <c r="AF85" s="43"/>
      <c r="AG85" s="4"/>
      <c r="AH85" s="56"/>
      <c r="AI85" s="56"/>
      <c r="AJ85" s="1"/>
      <c r="AK85" s="5"/>
      <c r="AL85"/>
      <c r="AP85"/>
    </row>
    <row r="86" spans="1:42" ht="17.399999999999999">
      <c r="A86" s="244"/>
      <c r="B86" s="275" t="s">
        <v>0</v>
      </c>
      <c r="C86" s="275"/>
      <c r="D86" s="275" t="str">
        <f>+D88</f>
        <v>O+</v>
      </c>
      <c r="E86" s="275"/>
      <c r="F86" s="276" t="s">
        <v>596</v>
      </c>
      <c r="G86" s="276"/>
      <c r="H86" s="483">
        <f>SUM(H88:H99)</f>
        <v>3820</v>
      </c>
      <c r="I86" s="49"/>
      <c r="J86" s="46"/>
      <c r="K86" s="95"/>
      <c r="L86" s="65"/>
      <c r="M86" s="336">
        <f>+Klasse!Q16</f>
        <v>312.39031413612554</v>
      </c>
      <c r="N86" s="49" t="s">
        <v>565</v>
      </c>
      <c r="O86" s="193"/>
      <c r="P86" s="74"/>
      <c r="Q86" s="74"/>
      <c r="R86" s="73"/>
      <c r="S86" s="64"/>
      <c r="T86" s="43"/>
      <c r="U86" s="73"/>
      <c r="V86" s="73"/>
      <c r="W86" s="43"/>
      <c r="X86" s="73"/>
      <c r="Y86" s="73"/>
      <c r="Z86" s="73"/>
      <c r="AA86" s="43"/>
      <c r="AB86" s="19">
        <f>+Klasse!AB16</f>
        <v>306.68509180230518</v>
      </c>
      <c r="AC86" s="49" t="s">
        <v>626</v>
      </c>
      <c r="AD86" s="43"/>
      <c r="AE86" s="64"/>
      <c r="AF86" s="65"/>
      <c r="AG86" s="4"/>
      <c r="AH86" s="4"/>
      <c r="AI86" s="56"/>
      <c r="AJ86" s="56"/>
      <c r="AK86" s="1"/>
      <c r="AL86" s="5"/>
      <c r="AP86"/>
    </row>
    <row r="87" spans="1:42" ht="17.399999999999999">
      <c r="A87" s="244"/>
      <c r="B87" s="274"/>
      <c r="C87" s="275"/>
      <c r="D87" s="275"/>
      <c r="E87" s="276"/>
      <c r="F87" s="276"/>
      <c r="G87" s="276"/>
      <c r="H87" s="512"/>
      <c r="I87" s="43"/>
      <c r="J87" s="95"/>
      <c r="K87" s="64"/>
      <c r="L87" s="65"/>
      <c r="M87" s="43"/>
      <c r="N87" s="43"/>
      <c r="O87" s="193"/>
      <c r="P87" s="74"/>
      <c r="Q87" s="74"/>
      <c r="R87" s="73"/>
      <c r="S87" s="43"/>
      <c r="T87" s="73"/>
      <c r="U87" s="73"/>
      <c r="V87" s="43"/>
      <c r="W87" s="73"/>
      <c r="X87" s="73"/>
      <c r="Y87" s="73"/>
      <c r="Z87" s="43"/>
      <c r="AA87" s="73"/>
      <c r="AB87" s="43"/>
      <c r="AC87" s="43"/>
      <c r="AD87" s="64"/>
      <c r="AE87" s="64"/>
      <c r="AF87" s="43"/>
      <c r="AG87" s="4"/>
      <c r="AH87" s="56"/>
      <c r="AI87" s="56"/>
      <c r="AJ87" s="1"/>
      <c r="AK87" s="5"/>
      <c r="AL87"/>
      <c r="AP87"/>
    </row>
    <row r="88" spans="1:42">
      <c r="A88" s="43"/>
      <c r="B88" s="43">
        <f>+'Ark1'!C642</f>
        <v>2024</v>
      </c>
      <c r="C88">
        <f>+'Ark1'!L642</f>
        <v>6</v>
      </c>
      <c r="D88" s="3" t="s">
        <v>33</v>
      </c>
      <c r="E88" s="3">
        <f>+'Ark1'!D642</f>
        <v>1</v>
      </c>
      <c r="F88" s="3" t="str">
        <f t="shared" ref="F88:F99" si="34">+F73</f>
        <v>Jan</v>
      </c>
      <c r="G88">
        <f>+IF(H88=0,"",'Ark1'!Q642)</f>
        <v>266</v>
      </c>
      <c r="H88" s="454">
        <f>+'Ark1'!R642</f>
        <v>326</v>
      </c>
      <c r="I88" s="115">
        <f t="shared" ref="I88:I99" si="35">+IF(H88=0,"",H88-H315)</f>
        <v>-8</v>
      </c>
      <c r="J88" s="67">
        <f>+IF(H88=0,"",'Ark1'!AE642)</f>
        <v>7.1853647784879886</v>
      </c>
      <c r="K88" s="67">
        <f>+IF(H88=0,"",'Ark1'!AF642)</f>
        <v>8.4804259043365757</v>
      </c>
      <c r="L88" s="65"/>
      <c r="M88" s="115">
        <f>+IF(H88=0,"",'Ark1'!U642)</f>
        <v>316.49386503067501</v>
      </c>
      <c r="N88" s="115">
        <f t="shared" ref="N88:N99" si="36">+IF(H88=0,"",M88-M315)</f>
        <v>-1.9603265860914121</v>
      </c>
      <c r="O88" s="193"/>
      <c r="P88" s="376">
        <f>+'Ark1'!AR642</f>
        <v>213.35256410256409</v>
      </c>
      <c r="Q88" s="113">
        <f>+'Ark1'!AS642</f>
        <v>32.50817558525425</v>
      </c>
      <c r="R88" s="73"/>
      <c r="S88" s="1">
        <f>+IF(H88=0,"",'Ark1'!T642)</f>
        <v>9.4570552147239226</v>
      </c>
      <c r="T88" s="11">
        <f>+IF(H88=0,"",'Ark1'!W642)</f>
        <v>88.650306748466249</v>
      </c>
      <c r="U88" s="11">
        <f>+IF(H88=0,"",'Ark1'!X642)</f>
        <v>21.779141104294474</v>
      </c>
      <c r="V88" s="115">
        <f>+IF(H88=0,"",'Ark1'!AG642)</f>
        <v>1033.7115384615388</v>
      </c>
      <c r="W88" s="11">
        <f>+IF(H88=0,"",'Ark1'!AH642)</f>
        <v>95.705521472392647</v>
      </c>
      <c r="X88" s="115">
        <f>+IF(H88=0,"",'Ark1'!AI642)</f>
        <v>56.134969325153357</v>
      </c>
      <c r="Y88" s="11">
        <f>+IF(H88=0,"",'Ark1'!Y642)</f>
        <v>44.067089389588659</v>
      </c>
      <c r="Z88" s="1">
        <f>+IF(H88=0,"",'Ark1'!AA642)</f>
        <v>2.3082266670854881</v>
      </c>
      <c r="AA88" s="11">
        <f>+IF(H88=0,"",'Ark1'!AC642)</f>
        <v>56.822050786979773</v>
      </c>
      <c r="AB88" s="115">
        <f t="shared" ref="AB88:AB99" si="37">IF(H88=0,"",1000*M88/V88)</f>
        <v>306.17232492316884</v>
      </c>
      <c r="AC88" s="115">
        <f t="shared" ref="AC88:AC99" si="38">+IF(H88=0,"",AB88-AB315)</f>
        <v>9.8565975697340491E-2</v>
      </c>
      <c r="AD88" s="67">
        <f t="shared" ref="AD88:AD99" si="39">IF(H88=0,"",M88/C88)</f>
        <v>52.748977505112499</v>
      </c>
      <c r="AE88" s="67">
        <f t="shared" ref="AE88:AE99" si="40">IF(H88=0,"",H88/G88)</f>
        <v>1.2255639097744362</v>
      </c>
      <c r="AF88" s="43"/>
      <c r="AG88" s="4"/>
      <c r="AH88" s="56"/>
      <c r="AI88" s="56"/>
      <c r="AJ88" s="1"/>
      <c r="AK88" s="19"/>
      <c r="AL88"/>
      <c r="AP88"/>
    </row>
    <row r="89" spans="1:42">
      <c r="A89" s="43"/>
      <c r="B89" s="43">
        <f>+'Ark1'!C643</f>
        <v>2024</v>
      </c>
      <c r="C89">
        <f>+'Ark1'!L643</f>
        <v>6</v>
      </c>
      <c r="D89" s="3" t="s">
        <v>33</v>
      </c>
      <c r="E89" s="3">
        <f>+'Ark1'!D643</f>
        <v>2</v>
      </c>
      <c r="F89" s="3" t="str">
        <f t="shared" si="34"/>
        <v>Feb</v>
      </c>
      <c r="G89">
        <f>+IF(H89=0,"",'Ark1'!Q643)</f>
        <v>169</v>
      </c>
      <c r="H89" s="454">
        <f>+'Ark1'!R643</f>
        <v>214</v>
      </c>
      <c r="I89" s="115">
        <f t="shared" si="35"/>
        <v>4</v>
      </c>
      <c r="J89" s="67">
        <f>+IF(H89=0,"",'Ark1'!AE643)</f>
        <v>7.3793103448275854</v>
      </c>
      <c r="K89" s="67">
        <f>+IF(H89=0,"",'Ark1'!AF643)</f>
        <v>8.781253317242431</v>
      </c>
      <c r="L89" s="65"/>
      <c r="M89" s="115">
        <f>+IF(H89=0,"",'Ark1'!U643)</f>
        <v>319.68411214953289</v>
      </c>
      <c r="N89" s="115">
        <f t="shared" si="36"/>
        <v>0.86125500667549204</v>
      </c>
      <c r="O89" s="193"/>
      <c r="P89" s="376">
        <f>+'Ark1'!AR643</f>
        <v>214.11386138613861</v>
      </c>
      <c r="Q89" s="113">
        <f>+'Ark1'!AS643</f>
        <v>32.551763526452952</v>
      </c>
      <c r="R89" s="73"/>
      <c r="S89" s="1">
        <f>+IF(H89=0,"",'Ark1'!T643)</f>
        <v>9.9719626168224309</v>
      </c>
      <c r="T89" s="11">
        <f>+IF(H89=0,"",'Ark1'!W643)</f>
        <v>90.186915887850475</v>
      </c>
      <c r="U89" s="11">
        <f>+IF(H89=0,"",'Ark1'!X643)</f>
        <v>22.897196261682243</v>
      </c>
      <c r="V89" s="115">
        <f>+IF(H89=0,"",'Ark1'!AG643)</f>
        <v>963.87128712871265</v>
      </c>
      <c r="W89" s="11">
        <f>+IF(H89=0,"",'Ark1'!AH643)</f>
        <v>93.92523364485983</v>
      </c>
      <c r="X89" s="115">
        <f>+IF(H89=0,"",'Ark1'!AI643)</f>
        <v>43.925233644859809</v>
      </c>
      <c r="Y89" s="11">
        <f>+IF(H89=0,"",'Ark1'!Y643)</f>
        <v>43.800305443249378</v>
      </c>
      <c r="Z89" s="1">
        <f>+IF(H89=0,"",'Ark1'!AA643)</f>
        <v>2.1744392076490398</v>
      </c>
      <c r="AA89" s="11">
        <f>+IF(H89=0,"",'Ark1'!AC643)</f>
        <v>37.908732867042154</v>
      </c>
      <c r="AB89" s="115">
        <f t="shared" si="37"/>
        <v>331.66680698814423</v>
      </c>
      <c r="AC89" s="115">
        <f t="shared" si="38"/>
        <v>6.3390899190990808</v>
      </c>
      <c r="AD89" s="67">
        <f t="shared" si="39"/>
        <v>53.280685358255482</v>
      </c>
      <c r="AE89" s="67">
        <f t="shared" si="40"/>
        <v>1.2662721893491125</v>
      </c>
      <c r="AF89" s="43"/>
      <c r="AG89" s="4"/>
      <c r="AH89" s="56"/>
      <c r="AI89" s="56"/>
      <c r="AJ89" s="1"/>
      <c r="AK89" s="19"/>
      <c r="AL89"/>
      <c r="AP89"/>
    </row>
    <row r="90" spans="1:42">
      <c r="A90" s="43"/>
      <c r="B90" s="43">
        <f>+'Ark1'!C644</f>
        <v>2024</v>
      </c>
      <c r="C90">
        <f>+'Ark1'!L644</f>
        <v>6</v>
      </c>
      <c r="D90" s="3" t="s">
        <v>33</v>
      </c>
      <c r="E90" s="3">
        <f>+'Ark1'!D644</f>
        <v>3</v>
      </c>
      <c r="F90" s="3" t="str">
        <f t="shared" si="34"/>
        <v>Mar</v>
      </c>
      <c r="G90">
        <f>+IF(H90=0,"",'Ark1'!Q644)</f>
        <v>224</v>
      </c>
      <c r="H90" s="454">
        <f>+'Ark1'!R644</f>
        <v>280</v>
      </c>
      <c r="I90" s="115">
        <f t="shared" si="35"/>
        <v>-52</v>
      </c>
      <c r="J90" s="67">
        <f>+IF(H90=0,"",'Ark1'!AE644)</f>
        <v>9.4658553076402985</v>
      </c>
      <c r="K90" s="67">
        <f>+IF(H90=0,"",'Ark1'!AF644)</f>
        <v>11.156472970649048</v>
      </c>
      <c r="L90" s="65"/>
      <c r="M90" s="115">
        <f>+IF(H90=0,"",'Ark1'!U644)</f>
        <v>317.88250000000022</v>
      </c>
      <c r="N90" s="115">
        <f t="shared" si="36"/>
        <v>8.8364156626508361</v>
      </c>
      <c r="O90" s="193"/>
      <c r="P90" s="376">
        <f>+'Ark1'!AR644</f>
        <v>213.68774703557312</v>
      </c>
      <c r="Q90" s="113">
        <f>+'Ark1'!AS644</f>
        <v>32.745914848848649</v>
      </c>
      <c r="R90" s="73"/>
      <c r="S90" s="1">
        <f>+IF(H90=0,"",'Ark1'!T644)</f>
        <v>9.6892857142857185</v>
      </c>
      <c r="T90" s="11">
        <f>+IF(H90=0,"",'Ark1'!W644)</f>
        <v>87.142857142857125</v>
      </c>
      <c r="U90" s="11">
        <f>+IF(H90=0,"",'Ark1'!X644)</f>
        <v>22.5</v>
      </c>
      <c r="V90" s="115">
        <f>+IF(H90=0,"",'Ark1'!AG644)</f>
        <v>1023.102766798419</v>
      </c>
      <c r="W90" s="11">
        <f>+IF(H90=0,"",'Ark1'!AH644)</f>
        <v>90.357142857142875</v>
      </c>
      <c r="X90" s="115">
        <f>+IF(H90=0,"",'Ark1'!AI644)</f>
        <v>49.642857142857153</v>
      </c>
      <c r="Y90" s="11">
        <f>+IF(H90=0,"",'Ark1'!Y644)</f>
        <v>47.849632938208089</v>
      </c>
      <c r="Z90" s="1">
        <f>+IF(H90=0,"",'Ark1'!AA644)</f>
        <v>2.4201297612368822</v>
      </c>
      <c r="AA90" s="11">
        <f>+IF(H90=0,"",'Ark1'!AC644)</f>
        <v>55.05279966459657</v>
      </c>
      <c r="AB90" s="115">
        <f t="shared" si="37"/>
        <v>310.70436941026503</v>
      </c>
      <c r="AC90" s="115">
        <f t="shared" si="38"/>
        <v>-6.982322448936884E-2</v>
      </c>
      <c r="AD90" s="67">
        <f t="shared" si="39"/>
        <v>52.980416666666706</v>
      </c>
      <c r="AE90" s="67">
        <f t="shared" si="40"/>
        <v>1.25</v>
      </c>
      <c r="AF90" s="43"/>
      <c r="AG90" s="4"/>
      <c r="AH90" s="56"/>
      <c r="AI90" s="56"/>
      <c r="AJ90" s="1"/>
      <c r="AK90" s="19"/>
      <c r="AL90"/>
      <c r="AP90"/>
    </row>
    <row r="91" spans="1:42">
      <c r="A91" s="43"/>
      <c r="B91" s="43">
        <f>+'Ark1'!C645</f>
        <v>2024</v>
      </c>
      <c r="C91">
        <f>+'Ark1'!L645</f>
        <v>6</v>
      </c>
      <c r="D91" s="3" t="s">
        <v>33</v>
      </c>
      <c r="E91" s="3">
        <f>+'Ark1'!D645</f>
        <v>4</v>
      </c>
      <c r="F91" s="3" t="str">
        <f t="shared" si="34"/>
        <v>Apr</v>
      </c>
      <c r="G91">
        <f>+IF(H91=0,"",'Ark1'!Q645)</f>
        <v>292</v>
      </c>
      <c r="H91" s="454">
        <f>+'Ark1'!R645</f>
        <v>341</v>
      </c>
      <c r="I91" s="115">
        <f t="shared" si="35"/>
        <v>65</v>
      </c>
      <c r="J91" s="67">
        <f>+IF(H91=0,"",'Ark1'!AE645)</f>
        <v>8.889468196037539</v>
      </c>
      <c r="K91" s="67">
        <f>+IF(H91=0,"",'Ark1'!AF645)</f>
        <v>10.270175401973351</v>
      </c>
      <c r="L91" s="65"/>
      <c r="M91" s="115">
        <f>+IF(H91=0,"",'Ark1'!U645)</f>
        <v>311.63519061583628</v>
      </c>
      <c r="N91" s="115">
        <f t="shared" si="36"/>
        <v>4.8612775723577784</v>
      </c>
      <c r="O91" s="193"/>
      <c r="P91" s="376">
        <f>+'Ark1'!AR645</f>
        <v>211.76038338658145</v>
      </c>
      <c r="Q91" s="113">
        <f>+'Ark1'!AS645</f>
        <v>32.801441078436227</v>
      </c>
      <c r="R91" s="73"/>
      <c r="S91" s="1">
        <f>+IF(H91=0,"",'Ark1'!T645)</f>
        <v>9.6158357771260992</v>
      </c>
      <c r="T91" s="11">
        <f>+IF(H91=0,"",'Ark1'!W645)</f>
        <v>89.442815249266843</v>
      </c>
      <c r="U91" s="11">
        <f>+IF(H91=0,"",'Ark1'!X645)</f>
        <v>21.407624633431077</v>
      </c>
      <c r="V91" s="115">
        <f>+IF(H91=0,"",'Ark1'!AG645)</f>
        <v>975.20127795527185</v>
      </c>
      <c r="W91" s="11">
        <f>+IF(H91=0,"",'Ark1'!AH645)</f>
        <v>91.495601173020518</v>
      </c>
      <c r="X91" s="115">
        <f>+IF(H91=0,"",'Ark1'!AI645)</f>
        <v>47.800586510263919</v>
      </c>
      <c r="Y91" s="11">
        <f>+IF(H91=0,"",'Ark1'!Y645)</f>
        <v>45.935202918807853</v>
      </c>
      <c r="Z91" s="1">
        <f>+IF(H91=0,"",'Ark1'!AA645)</f>
        <v>2.2928388368952457</v>
      </c>
      <c r="AA91" s="11">
        <f>+IF(H91=0,"",'Ark1'!AC645)</f>
        <v>44.935810393873446</v>
      </c>
      <c r="AB91" s="115">
        <f t="shared" si="37"/>
        <v>319.55986693254687</v>
      </c>
      <c r="AC91" s="115">
        <f t="shared" si="38"/>
        <v>6.1409677112227428</v>
      </c>
      <c r="AD91" s="67">
        <f t="shared" si="39"/>
        <v>51.939198435972713</v>
      </c>
      <c r="AE91" s="67">
        <f t="shared" si="40"/>
        <v>1.1678082191780821</v>
      </c>
      <c r="AF91" s="43"/>
      <c r="AG91" s="4"/>
      <c r="AH91" s="56"/>
      <c r="AI91" s="56"/>
      <c r="AJ91" s="1"/>
      <c r="AK91" s="19"/>
      <c r="AL91"/>
      <c r="AP91"/>
    </row>
    <row r="92" spans="1:42">
      <c r="A92" s="43"/>
      <c r="B92" s="43">
        <f>+'Ark1'!C646</f>
        <v>2024</v>
      </c>
      <c r="C92">
        <f>+'Ark1'!L646</f>
        <v>6</v>
      </c>
      <c r="D92" s="3" t="s">
        <v>33</v>
      </c>
      <c r="E92" s="3">
        <f>+'Ark1'!D646</f>
        <v>5</v>
      </c>
      <c r="F92" s="3" t="str">
        <f t="shared" si="34"/>
        <v>Mai</v>
      </c>
      <c r="G92">
        <f>+IF(H92=0,"",'Ark1'!Q646)</f>
        <v>247</v>
      </c>
      <c r="H92" s="454">
        <f>+'Ark1'!R646</f>
        <v>333</v>
      </c>
      <c r="I92" s="115">
        <f t="shared" si="35"/>
        <v>11</v>
      </c>
      <c r="J92" s="67">
        <f>+IF(H92=0,"",'Ark1'!AE646)</f>
        <v>10.14934471197806</v>
      </c>
      <c r="K92" s="67">
        <f>+IF(H92=0,"",'Ark1'!AF646)</f>
        <v>11.787728671681382</v>
      </c>
      <c r="L92" s="65"/>
      <c r="M92" s="115">
        <f>+IF(H92=0,"",'Ark1'!U646)</f>
        <v>313.01711711711721</v>
      </c>
      <c r="N92" s="115">
        <f t="shared" si="36"/>
        <v>0.58699289351471862</v>
      </c>
      <c r="O92" s="193"/>
      <c r="P92" s="376">
        <f>+'Ark1'!AR646</f>
        <v>212.46666666666661</v>
      </c>
      <c r="Q92" s="113">
        <f>+'Ark1'!AS646</f>
        <v>32.514897327029885</v>
      </c>
      <c r="R92" s="73"/>
      <c r="S92" s="1">
        <f>+IF(H92=0,"",'Ark1'!T646)</f>
        <v>9.5345345345345311</v>
      </c>
      <c r="T92" s="11">
        <f>+IF(H92=0,"",'Ark1'!W646)</f>
        <v>87.687687687687699</v>
      </c>
      <c r="U92" s="11">
        <f>+IF(H92=0,"",'Ark1'!X646)</f>
        <v>22.222222222222225</v>
      </c>
      <c r="V92" s="115">
        <f>+IF(H92=0,"",'Ark1'!AG646)</f>
        <v>958.21269841269839</v>
      </c>
      <c r="W92" s="11">
        <f>+IF(H92=0,"",'Ark1'!AH646)</f>
        <v>94.594594594594625</v>
      </c>
      <c r="X92" s="115">
        <f>+IF(H92=0,"",'Ark1'!AI646)</f>
        <v>52.552552552552562</v>
      </c>
      <c r="Y92" s="11">
        <f>+IF(H92=0,"",'Ark1'!Y646)</f>
        <v>48.005237840859216</v>
      </c>
      <c r="Z92" s="1">
        <f>+IF(H92=0,"",'Ark1'!AA646)</f>
        <v>2.2785412677560659</v>
      </c>
      <c r="AA92" s="11">
        <f>+IF(H92=0,"",'Ark1'!AC646)</f>
        <v>50.87102645253789</v>
      </c>
      <c r="AB92" s="115">
        <f t="shared" si="37"/>
        <v>326.6676778920143</v>
      </c>
      <c r="AC92" s="115">
        <f t="shared" si="38"/>
        <v>4.5028958612122096</v>
      </c>
      <c r="AD92" s="67">
        <f t="shared" si="39"/>
        <v>52.169519519519532</v>
      </c>
      <c r="AE92" s="67">
        <f t="shared" si="40"/>
        <v>1.3481781376518218</v>
      </c>
      <c r="AF92" s="43"/>
      <c r="AG92" s="4"/>
      <c r="AH92" s="56"/>
      <c r="AI92" s="56"/>
      <c r="AJ92" s="1"/>
      <c r="AK92" s="19"/>
      <c r="AL92"/>
      <c r="AP92"/>
    </row>
    <row r="93" spans="1:42">
      <c r="A93" s="43"/>
      <c r="B93" s="43">
        <f>+'Ark1'!C647</f>
        <v>2024</v>
      </c>
      <c r="C93">
        <f>+'Ark1'!L647</f>
        <v>6</v>
      </c>
      <c r="D93" s="3" t="s">
        <v>33</v>
      </c>
      <c r="E93" s="3">
        <f>+'Ark1'!D647</f>
        <v>6</v>
      </c>
      <c r="F93" s="3" t="str">
        <f t="shared" si="34"/>
        <v>Jun</v>
      </c>
      <c r="G93">
        <f>+IF(H93=0,"",'Ark1'!Q647)</f>
        <v>191</v>
      </c>
      <c r="H93" s="454">
        <f>+'Ark1'!R647</f>
        <v>237</v>
      </c>
      <c r="I93" s="115">
        <f t="shared" si="35"/>
        <v>-102</v>
      </c>
      <c r="J93" s="67">
        <f>+IF(H93=0,"",'Ark1'!AE647)</f>
        <v>8.401276143211625</v>
      </c>
      <c r="K93" s="67">
        <f>+IF(H93=0,"",'Ark1'!AF647)</f>
        <v>9.5360808339662242</v>
      </c>
      <c r="L93" s="65"/>
      <c r="M93" s="115">
        <f>+IF(H93=0,"",'Ark1'!U647)</f>
        <v>303.47172995780602</v>
      </c>
      <c r="N93" s="115">
        <f t="shared" si="36"/>
        <v>-5.1725178298045194</v>
      </c>
      <c r="O93" s="193"/>
      <c r="P93" s="376">
        <f>+'Ark1'!AR647</f>
        <v>210.28506787330321</v>
      </c>
      <c r="Q93" s="113">
        <f>+'Ark1'!AS647</f>
        <v>32.440185030589483</v>
      </c>
      <c r="R93" s="73"/>
      <c r="S93" s="1">
        <f>+IF(H93=0,"",'Ark1'!T647)</f>
        <v>9.109704641350211</v>
      </c>
      <c r="T93" s="11">
        <f>+IF(H93=0,"",'Ark1'!W647)</f>
        <v>85.232067510548518</v>
      </c>
      <c r="U93" s="11">
        <f>+IF(H93=0,"",'Ark1'!X647)</f>
        <v>16.877637130801681</v>
      </c>
      <c r="V93" s="115">
        <f>+IF(H93=0,"",'Ark1'!AG647)</f>
        <v>956.40271493212674</v>
      </c>
      <c r="W93" s="11">
        <f>+IF(H93=0,"",'Ark1'!AH647)</f>
        <v>93.248945147679322</v>
      </c>
      <c r="X93" s="115">
        <f>+IF(H93=0,"",'Ark1'!AI647)</f>
        <v>57.805907172995802</v>
      </c>
      <c r="Y93" s="11">
        <f>+IF(H93=0,"",'Ark1'!Y647)</f>
        <v>48.000379771295847</v>
      </c>
      <c r="Z93" s="1">
        <f>+IF(H93=0,"",'Ark1'!AA647)</f>
        <v>2.3646015349509488</v>
      </c>
      <c r="AA93" s="11">
        <f>+IF(H93=0,"",'Ark1'!AC647)</f>
        <v>49.928531669588992</v>
      </c>
      <c r="AB93" s="115">
        <f t="shared" si="37"/>
        <v>317.30538320287241</v>
      </c>
      <c r="AC93" s="115">
        <f t="shared" si="38"/>
        <v>1.8160017418753114</v>
      </c>
      <c r="AD93" s="67">
        <f t="shared" si="39"/>
        <v>50.578621659634337</v>
      </c>
      <c r="AE93" s="67">
        <f t="shared" si="40"/>
        <v>1.2408376963350785</v>
      </c>
      <c r="AF93" s="43"/>
      <c r="AG93" s="4"/>
      <c r="AH93" s="56"/>
      <c r="AI93" s="56"/>
      <c r="AJ93" s="1"/>
      <c r="AK93" s="19"/>
      <c r="AL93"/>
      <c r="AP93"/>
    </row>
    <row r="94" spans="1:42">
      <c r="A94" s="43"/>
      <c r="B94" s="43">
        <f>+'Ark1'!C648</f>
        <v>2024</v>
      </c>
      <c r="C94">
        <f>+'Ark1'!L648</f>
        <v>6</v>
      </c>
      <c r="D94" s="3" t="s">
        <v>33</v>
      </c>
      <c r="E94" s="3">
        <f>+'Ark1'!D648</f>
        <v>7</v>
      </c>
      <c r="F94" s="3" t="str">
        <f t="shared" si="34"/>
        <v>Jul</v>
      </c>
      <c r="G94">
        <f>+IF(H94=0,"",'Ark1'!Q648)</f>
        <v>161</v>
      </c>
      <c r="H94" s="454">
        <f>+'Ark1'!R648</f>
        <v>219</v>
      </c>
      <c r="I94" s="115">
        <f t="shared" si="35"/>
        <v>34</v>
      </c>
      <c r="J94" s="67">
        <f>+IF(H94=0,"",'Ark1'!AE648)</f>
        <v>9.1022443890274314</v>
      </c>
      <c r="K94" s="67">
        <f>+IF(H94=0,"",'Ark1'!AF648)</f>
        <v>10.836351434589259</v>
      </c>
      <c r="L94" s="65"/>
      <c r="M94" s="115">
        <f>+IF(H94=0,"",'Ark1'!U648)</f>
        <v>314.09634703196377</v>
      </c>
      <c r="N94" s="115">
        <f t="shared" si="36"/>
        <v>8.1282389238555197</v>
      </c>
      <c r="O94" s="193"/>
      <c r="P94" s="376">
        <f>+'Ark1'!AR648</f>
        <v>212.19117647058823</v>
      </c>
      <c r="Q94" s="113">
        <f>+'Ark1'!AS648</f>
        <v>32.574803402874423</v>
      </c>
      <c r="R94" s="73"/>
      <c r="S94" s="1">
        <f>+IF(H94=0,"",'Ark1'!T648)</f>
        <v>9.1232876712328768</v>
      </c>
      <c r="T94" s="11">
        <f>+IF(H94=0,"",'Ark1'!W648)</f>
        <v>84.018264840182681</v>
      </c>
      <c r="U94" s="11">
        <f>+IF(H94=0,"",'Ark1'!X648)</f>
        <v>23.744292237442924</v>
      </c>
      <c r="V94" s="115">
        <f>+IF(H94=0,"",'Ark1'!AG648)</f>
        <v>991.30882352941182</v>
      </c>
      <c r="W94" s="11">
        <f>+IF(H94=0,"",'Ark1'!AH648)</f>
        <v>93.150684931506845</v>
      </c>
      <c r="X94" s="115">
        <f>+IF(H94=0,"",'Ark1'!AI648)</f>
        <v>46.118721461187214</v>
      </c>
      <c r="Y94" s="11">
        <f>+IF(H94=0,"",'Ark1'!Y648)</f>
        <v>50.161457901477903</v>
      </c>
      <c r="Z94" s="1">
        <f>+IF(H94=0,"",'Ark1'!AA648)</f>
        <v>2.326805512803813</v>
      </c>
      <c r="AA94" s="11">
        <f>+IF(H94=0,"",'Ark1'!AC648)</f>
        <v>50.384578668304314</v>
      </c>
      <c r="AB94" s="115">
        <f t="shared" si="37"/>
        <v>316.85014757930742</v>
      </c>
      <c r="AC94" s="115">
        <f t="shared" si="38"/>
        <v>3.2874445104291681</v>
      </c>
      <c r="AD94" s="67">
        <f t="shared" si="39"/>
        <v>52.349391171993965</v>
      </c>
      <c r="AE94" s="67">
        <f t="shared" si="40"/>
        <v>1.360248447204969</v>
      </c>
      <c r="AF94" s="43"/>
      <c r="AG94" s="4"/>
      <c r="AH94" s="56"/>
      <c r="AI94" s="56"/>
      <c r="AJ94" s="1"/>
      <c r="AK94" s="19"/>
      <c r="AL94"/>
      <c r="AP94"/>
    </row>
    <row r="95" spans="1:42">
      <c r="A95" s="43"/>
      <c r="B95" s="43">
        <f>+'Ark1'!C649</f>
        <v>2024</v>
      </c>
      <c r="C95">
        <f>+'Ark1'!L649</f>
        <v>6</v>
      </c>
      <c r="D95" s="3" t="s">
        <v>33</v>
      </c>
      <c r="E95" s="3">
        <f>+'Ark1'!D649</f>
        <v>8</v>
      </c>
      <c r="F95" s="3" t="str">
        <f t="shared" si="34"/>
        <v>Aug</v>
      </c>
      <c r="G95">
        <f>+IF(H95=0,"",'Ark1'!Q649)</f>
        <v>145</v>
      </c>
      <c r="H95" s="454">
        <f>+'Ark1'!R649</f>
        <v>184</v>
      </c>
      <c r="I95" s="115">
        <f t="shared" si="35"/>
        <v>-10</v>
      </c>
      <c r="J95" s="67">
        <f>+IF(H95=0,"",'Ark1'!AE649)</f>
        <v>6.9617858494135447</v>
      </c>
      <c r="K95" s="67">
        <f>+IF(H95=0,"",'Ark1'!AF649)</f>
        <v>8.2050685775765491</v>
      </c>
      <c r="L95" s="65"/>
      <c r="M95" s="115">
        <f>+IF(H95=0,"",'Ark1'!U649)</f>
        <v>307.57934782608697</v>
      </c>
      <c r="N95" s="115">
        <f t="shared" si="36"/>
        <v>-3.4144666069029768</v>
      </c>
      <c r="O95" s="193"/>
      <c r="P95" s="376">
        <f>+'Ark1'!AR649</f>
        <v>211.02272727272728</v>
      </c>
      <c r="Q95" s="113">
        <f>+'Ark1'!AS649</f>
        <v>32.479261544989605</v>
      </c>
      <c r="R95" s="73"/>
      <c r="S95" s="1">
        <f>+IF(H95=0,"",'Ark1'!T649)</f>
        <v>8.9836956521739122</v>
      </c>
      <c r="T95" s="11">
        <f>+IF(H95=0,"",'Ark1'!W649)</f>
        <v>79.891304347826093</v>
      </c>
      <c r="U95" s="11">
        <f>+IF(H95=0,"",'Ark1'!X649)</f>
        <v>20.10869565217391</v>
      </c>
      <c r="V95" s="115">
        <f>+IF(H95=0,"",'Ark1'!AG649)</f>
        <v>978.1875</v>
      </c>
      <c r="W95" s="11">
        <f>+IF(H95=0,"",'Ark1'!AH649)</f>
        <v>95.652173913043484</v>
      </c>
      <c r="X95" s="115">
        <f>+IF(H95=0,"",'Ark1'!AI649)</f>
        <v>55.978260869565219</v>
      </c>
      <c r="Y95" s="11">
        <f>+IF(H95=0,"",'Ark1'!Y649)</f>
        <v>50.285156505593029</v>
      </c>
      <c r="Z95" s="1">
        <f>+IF(H95=0,"",'Ark1'!AA649)</f>
        <v>2.5505232700076816</v>
      </c>
      <c r="AA95" s="11">
        <f>+IF(H95=0,"",'Ark1'!AC649)</f>
        <v>65.839557013470312</v>
      </c>
      <c r="AB95" s="115">
        <f t="shared" si="37"/>
        <v>314.43802729649173</v>
      </c>
      <c r="AC95" s="115">
        <f t="shared" si="38"/>
        <v>-2.2335011160248541</v>
      </c>
      <c r="AD95" s="67">
        <f t="shared" si="39"/>
        <v>51.263224637681162</v>
      </c>
      <c r="AE95" s="67">
        <f t="shared" si="40"/>
        <v>1.2689655172413794</v>
      </c>
      <c r="AF95" s="43"/>
      <c r="AG95" s="4"/>
      <c r="AH95" s="56"/>
      <c r="AI95" s="56"/>
      <c r="AJ95" s="1"/>
      <c r="AK95" s="19"/>
      <c r="AL95"/>
      <c r="AP95"/>
    </row>
    <row r="96" spans="1:42">
      <c r="A96" s="43"/>
      <c r="B96" s="43">
        <f>+'Ark1'!C650</f>
        <v>2024</v>
      </c>
      <c r="C96">
        <f>+'Ark1'!L650</f>
        <v>6</v>
      </c>
      <c r="D96" s="3" t="s">
        <v>33</v>
      </c>
      <c r="E96" s="3">
        <f>+'Ark1'!D650</f>
        <v>9</v>
      </c>
      <c r="F96" s="3" t="str">
        <f t="shared" si="34"/>
        <v>Sep</v>
      </c>
      <c r="G96">
        <f>+IF(H96=0,"",'Ark1'!Q650)</f>
        <v>153</v>
      </c>
      <c r="H96" s="454">
        <f>+'Ark1'!R650</f>
        <v>203</v>
      </c>
      <c r="I96" s="115">
        <f t="shared" si="35"/>
        <v>-1</v>
      </c>
      <c r="J96" s="67">
        <f>+IF(H96=0,"",'Ark1'!AE650)</f>
        <v>7.1756804524567004</v>
      </c>
      <c r="K96" s="67">
        <f>+IF(H96=0,"",'Ark1'!AF650)</f>
        <v>8.5976032601169567</v>
      </c>
      <c r="L96" s="65"/>
      <c r="M96" s="115">
        <f>+IF(H96=0,"",'Ark1'!U650)</f>
        <v>317.46256157635474</v>
      </c>
      <c r="N96" s="115">
        <f t="shared" si="36"/>
        <v>10.445894909688093</v>
      </c>
      <c r="O96" s="193"/>
      <c r="P96" s="376">
        <f>+'Ark1'!AR650</f>
        <v>213.79081632653063</v>
      </c>
      <c r="Q96" s="113">
        <f>+'Ark1'!AS650</f>
        <v>32.297808481928278</v>
      </c>
      <c r="R96" s="73"/>
      <c r="S96" s="1">
        <f>+IF(H96=0,"",'Ark1'!T650)</f>
        <v>9.0492610837438416</v>
      </c>
      <c r="T96" s="11">
        <f>+IF(H96=0,"",'Ark1'!W650)</f>
        <v>82.758620689655189</v>
      </c>
      <c r="U96" s="11">
        <f>+IF(H96=0,"",'Ark1'!X650)</f>
        <v>22.167487684729064</v>
      </c>
      <c r="V96" s="115">
        <f>+IF(H96=0,"",'Ark1'!AG650)</f>
        <v>1006.6836734693878</v>
      </c>
      <c r="W96" s="11">
        <f>+IF(H96=0,"",'Ark1'!AH650)</f>
        <v>96.551724137931018</v>
      </c>
      <c r="X96" s="115">
        <f>+IF(H96=0,"",'Ark1'!AI650)</f>
        <v>62.068965517241359</v>
      </c>
      <c r="Y96" s="11">
        <f>+IF(H96=0,"",'Ark1'!Y650)</f>
        <v>45.661122475838923</v>
      </c>
      <c r="Z96" s="1">
        <f>+IF(H96=0,"",'Ark1'!AA650)</f>
        <v>2.3878875273273126</v>
      </c>
      <c r="AA96" s="11">
        <f>+IF(H96=0,"",'Ark1'!AC650)</f>
        <v>43.003294828579243</v>
      </c>
      <c r="AB96" s="115">
        <f t="shared" si="37"/>
        <v>315.35483284661456</v>
      </c>
      <c r="AC96" s="115">
        <f t="shared" si="38"/>
        <v>2.121693098799085</v>
      </c>
      <c r="AD96" s="67">
        <f t="shared" si="39"/>
        <v>52.910426929392457</v>
      </c>
      <c r="AE96" s="67">
        <f t="shared" si="40"/>
        <v>1.326797385620915</v>
      </c>
      <c r="AF96" s="43"/>
      <c r="AG96" s="4"/>
      <c r="AH96" s="56"/>
      <c r="AI96" s="56"/>
      <c r="AJ96" s="1"/>
      <c r="AK96" s="19"/>
      <c r="AL96"/>
      <c r="AP96"/>
    </row>
    <row r="97" spans="1:42">
      <c r="A97" s="43"/>
      <c r="B97" s="43">
        <f>+'Ark1'!C651</f>
        <v>2024</v>
      </c>
      <c r="C97">
        <f>+'Ark1'!L651</f>
        <v>6</v>
      </c>
      <c r="D97" s="3" t="s">
        <v>33</v>
      </c>
      <c r="E97" s="3">
        <f>+'Ark1'!D651</f>
        <v>10</v>
      </c>
      <c r="F97" s="3" t="str">
        <f t="shared" si="34"/>
        <v>Okt</v>
      </c>
      <c r="G97">
        <f>+IF(H97=0,"",'Ark1'!Q651)</f>
        <v>433</v>
      </c>
      <c r="H97" s="454">
        <f>+'Ark1'!R651</f>
        <v>597</v>
      </c>
      <c r="I97" s="115">
        <f t="shared" si="35"/>
        <v>-16</v>
      </c>
      <c r="J97" s="67">
        <f>+IF(H97=0,"",'Ark1'!AE651)</f>
        <v>8.4489102745542013</v>
      </c>
      <c r="K97" s="67">
        <f>+IF(H97=0,"",'Ark1'!AF651)</f>
        <v>10.037712601187527</v>
      </c>
      <c r="L97" s="65"/>
      <c r="M97" s="115">
        <f>+IF(H97=0,"",'Ark1'!U651)</f>
        <v>307.52345058626446</v>
      </c>
      <c r="N97" s="115">
        <f t="shared" si="36"/>
        <v>2.1694538489070396</v>
      </c>
      <c r="O97" s="193"/>
      <c r="P97" s="376">
        <f>+'Ark1'!AR651</f>
        <v>211.89913043478265</v>
      </c>
      <c r="Q97" s="113">
        <f>+'Ark1'!AS651</f>
        <v>32.138368401329451</v>
      </c>
      <c r="R97" s="73"/>
      <c r="S97" s="1">
        <f>+IF(H97=0,"",'Ark1'!T651)</f>
        <v>8.5544388609715245</v>
      </c>
      <c r="T97" s="11">
        <f>+IF(H97=0,"",'Ark1'!W651)</f>
        <v>78.726968174204359</v>
      </c>
      <c r="U97" s="11">
        <f>+IF(H97=0,"",'Ark1'!X651)</f>
        <v>15.242881072026805</v>
      </c>
      <c r="V97" s="115">
        <f>+IF(H97=0,"",'Ark1'!AG651)</f>
        <v>1062.0817391304345</v>
      </c>
      <c r="W97" s="11">
        <f>+IF(H97=0,"",'Ark1'!AH651)</f>
        <v>96.314907872696836</v>
      </c>
      <c r="X97" s="115">
        <f>+IF(H97=0,"",'Ark1'!AI651)</f>
        <v>76.884422110552748</v>
      </c>
      <c r="Y97" s="11">
        <f>+IF(H97=0,"",'Ark1'!Y651)</f>
        <v>41.996044555146639</v>
      </c>
      <c r="Z97" s="1">
        <f>+IF(H97=0,"",'Ark1'!AA651)</f>
        <v>2.4710995311456352</v>
      </c>
      <c r="AA97" s="11">
        <f>+IF(H97=0,"",'Ark1'!AC651)</f>
        <v>40.129501621480671</v>
      </c>
      <c r="AB97" s="115">
        <f t="shared" si="37"/>
        <v>289.54781845514572</v>
      </c>
      <c r="AC97" s="115">
        <f t="shared" si="38"/>
        <v>3.973783292766484</v>
      </c>
      <c r="AD97" s="67">
        <f t="shared" si="39"/>
        <v>51.253908431044074</v>
      </c>
      <c r="AE97" s="67">
        <f t="shared" si="40"/>
        <v>1.3787528868360277</v>
      </c>
      <c r="AF97" s="43"/>
      <c r="AG97" s="4"/>
      <c r="AH97" s="56"/>
      <c r="AI97" s="56"/>
      <c r="AJ97" s="1"/>
      <c r="AK97" s="19"/>
      <c r="AL97"/>
      <c r="AP97"/>
    </row>
    <row r="98" spans="1:42">
      <c r="A98" s="43"/>
      <c r="B98" s="43">
        <f>+'Ark1'!C652</f>
        <v>2024</v>
      </c>
      <c r="C98">
        <f>+'Ark1'!L652</f>
        <v>6</v>
      </c>
      <c r="D98" s="3" t="s">
        <v>33</v>
      </c>
      <c r="E98" s="3">
        <f>+'Ark1'!D652</f>
        <v>11</v>
      </c>
      <c r="F98" s="3" t="str">
        <f t="shared" si="34"/>
        <v>Nov</v>
      </c>
      <c r="G98">
        <f>+IF(H98=0,"",'Ark1'!Q652)</f>
        <v>398</v>
      </c>
      <c r="H98" s="454">
        <f>+'Ark1'!R652</f>
        <v>550</v>
      </c>
      <c r="I98" s="115">
        <f t="shared" si="35"/>
        <v>-56</v>
      </c>
      <c r="J98" s="67">
        <f>+IF(H98=0,"",'Ark1'!AE652)</f>
        <v>9.3712727892315559</v>
      </c>
      <c r="K98" s="67">
        <f>+IF(H98=0,"",'Ark1'!AF652)</f>
        <v>11.102489916624814</v>
      </c>
      <c r="L98" s="65"/>
      <c r="M98" s="115">
        <f>+IF(H98=0,"",'Ark1'!U652)</f>
        <v>312.61345454545449</v>
      </c>
      <c r="N98" s="115">
        <f t="shared" si="36"/>
        <v>5.170385238523636</v>
      </c>
      <c r="O98" s="193"/>
      <c r="P98" s="422"/>
      <c r="Q98" s="113"/>
      <c r="R98" s="73"/>
      <c r="S98" s="1">
        <f>+IF(H98=0,"",'Ark1'!T652)</f>
        <v>8.6654545454545442</v>
      </c>
      <c r="T98" s="11">
        <f>+IF(H98=0,"",'Ark1'!W652)</f>
        <v>78.545454545454547</v>
      </c>
      <c r="U98" s="11">
        <f>+IF(H98=0,"",'Ark1'!X652)</f>
        <v>17.454545454545453</v>
      </c>
      <c r="V98" s="115">
        <f>+IF(H98=0,"",'Ark1'!AG652)</f>
        <v>1073.3877551020407</v>
      </c>
      <c r="W98" s="11">
        <f>+IF(H98=0,"",'Ark1'!AH652)</f>
        <v>98</v>
      </c>
      <c r="X98" s="115">
        <f>+IF(H98=0,"",'Ark1'!AI652)</f>
        <v>71.272727272727266</v>
      </c>
      <c r="Y98" s="11">
        <f>+IF(H98=0,"",'Ark1'!Y652)</f>
        <v>41.592162295674896</v>
      </c>
      <c r="Z98" s="1">
        <f>+IF(H98=0,"",'Ark1'!AA652)</f>
        <v>2.5585662307286072</v>
      </c>
      <c r="AA98" s="11">
        <f>+IF(H98=0,"",'Ark1'!AC652)</f>
        <v>34.494844174134741</v>
      </c>
      <c r="AB98" s="115">
        <f t="shared" si="37"/>
        <v>291.24000442480929</v>
      </c>
      <c r="AC98" s="115">
        <f t="shared" si="38"/>
        <v>0.14902063740527183</v>
      </c>
      <c r="AD98" s="67">
        <f t="shared" si="39"/>
        <v>52.102242424242412</v>
      </c>
      <c r="AE98" s="67">
        <f t="shared" si="40"/>
        <v>1.3819095477386936</v>
      </c>
      <c r="AF98" s="43"/>
      <c r="AG98" s="4"/>
      <c r="AH98" s="56"/>
      <c r="AI98" s="56"/>
      <c r="AJ98" s="1"/>
      <c r="AK98" s="19"/>
      <c r="AL98"/>
      <c r="AP98"/>
    </row>
    <row r="99" spans="1:42">
      <c r="A99" s="43"/>
      <c r="B99" s="43">
        <f>+'Ark1'!C653</f>
        <v>2024</v>
      </c>
      <c r="C99">
        <f>+'Ark1'!L653</f>
        <v>6</v>
      </c>
      <c r="D99" s="3" t="s">
        <v>33</v>
      </c>
      <c r="E99" s="3">
        <f>+'Ark1'!D653</f>
        <v>12</v>
      </c>
      <c r="F99" s="3" t="str">
        <f t="shared" si="34"/>
        <v>Des</v>
      </c>
      <c r="G99">
        <f>+IF(H99=0,"",'Ark1'!Q653)</f>
        <v>268</v>
      </c>
      <c r="H99" s="454">
        <f>+'Ark1'!R653</f>
        <v>336</v>
      </c>
      <c r="I99" s="115">
        <f t="shared" si="35"/>
        <v>-29</v>
      </c>
      <c r="J99" s="67">
        <f>+IF(H99=0,"",'Ark1'!AE653)</f>
        <v>8.1951219512195124</v>
      </c>
      <c r="K99" s="67">
        <f>+IF(H99=0,"",'Ark1'!AF653)</f>
        <v>9.6697526726728391</v>
      </c>
      <c r="L99" s="65"/>
      <c r="M99" s="115">
        <f>+IF(H99=0,"",'Ark1'!U653)</f>
        <v>312.36279761904763</v>
      </c>
      <c r="N99" s="115">
        <f t="shared" si="36"/>
        <v>3.7367702217873671</v>
      </c>
      <c r="O99" s="193"/>
      <c r="P99" s="422"/>
      <c r="Q99" s="113"/>
      <c r="R99" s="73"/>
      <c r="S99" s="1">
        <f>+IF(H99=0,"",'Ark1'!T653)</f>
        <v>8.6666666666666643</v>
      </c>
      <c r="T99" s="11">
        <f>+IF(H99=0,"",'Ark1'!W653)</f>
        <v>82.142857142857125</v>
      </c>
      <c r="U99" s="11">
        <f>+IF(H99=0,"",'Ark1'!X653)</f>
        <v>18.452380952380945</v>
      </c>
      <c r="V99" s="115">
        <f>+IF(H99=0,"",'Ark1'!AG653)</f>
        <v>1056.2437500000001</v>
      </c>
      <c r="W99" s="11">
        <f>+IF(H99=0,"",'Ark1'!AH653)</f>
        <v>94.940476190476176</v>
      </c>
      <c r="X99" s="115">
        <f>+IF(H99=0,"",'Ark1'!AI653)</f>
        <v>65.178571428571445</v>
      </c>
      <c r="Y99" s="11">
        <f>+IF(H99=0,"",'Ark1'!Y653)</f>
        <v>40.923795505817978</v>
      </c>
      <c r="Z99" s="1">
        <f>+IF(H99=0,"",'Ark1'!AA653)</f>
        <v>2.3582849565962025</v>
      </c>
      <c r="AA99" s="11">
        <f>+IF(H99=0,"",'Ark1'!AC653)</f>
        <v>39.977775518482026</v>
      </c>
      <c r="AB99" s="115">
        <f t="shared" si="37"/>
        <v>295.72984230112377</v>
      </c>
      <c r="AC99" s="115">
        <f t="shared" si="38"/>
        <v>4.8637805754026431E-2</v>
      </c>
      <c r="AD99" s="67">
        <f t="shared" si="39"/>
        <v>52.060466269841271</v>
      </c>
      <c r="AE99" s="67">
        <f t="shared" si="40"/>
        <v>1.2537313432835822</v>
      </c>
      <c r="AF99" s="43"/>
      <c r="AG99" s="4"/>
      <c r="AH99" s="56"/>
      <c r="AI99" s="56"/>
      <c r="AJ99" s="1"/>
      <c r="AK99" s="19"/>
      <c r="AL99"/>
      <c r="AP99"/>
    </row>
    <row r="100" spans="1:42">
      <c r="A100" s="46"/>
      <c r="B100" s="43"/>
      <c r="C100" s="46"/>
      <c r="D100" s="46"/>
      <c r="E100" s="46"/>
      <c r="F100" s="46"/>
      <c r="G100" s="46"/>
      <c r="H100" s="512"/>
      <c r="I100" s="43"/>
      <c r="J100" s="95"/>
      <c r="K100" s="64"/>
      <c r="L100" s="65"/>
      <c r="M100" s="43"/>
      <c r="N100" s="43"/>
      <c r="O100" s="193"/>
      <c r="P100" s="74"/>
      <c r="Q100" s="74"/>
      <c r="R100" s="73"/>
      <c r="S100" s="43"/>
      <c r="T100" s="73"/>
      <c r="U100" s="73"/>
      <c r="V100" s="43"/>
      <c r="W100" s="73"/>
      <c r="X100" s="73"/>
      <c r="Y100" s="73"/>
      <c r="Z100" s="43"/>
      <c r="AA100" s="73"/>
      <c r="AB100" s="43"/>
      <c r="AC100" s="43"/>
      <c r="AD100" s="64"/>
      <c r="AE100" s="65"/>
      <c r="AF100" s="43"/>
      <c r="AG100" s="4"/>
      <c r="AH100" s="56"/>
      <c r="AI100" s="56"/>
      <c r="AJ100" s="1"/>
      <c r="AK100" s="5"/>
      <c r="AL100"/>
      <c r="AP100"/>
    </row>
    <row r="101" spans="1:42" ht="17.399999999999999">
      <c r="A101" s="244"/>
      <c r="B101" s="275" t="s">
        <v>0</v>
      </c>
      <c r="C101" s="275"/>
      <c r="D101" s="275" t="str">
        <f>+D103</f>
        <v>R-</v>
      </c>
      <c r="E101" s="275"/>
      <c r="F101" s="276"/>
      <c r="G101" s="276" t="s">
        <v>596</v>
      </c>
      <c r="H101" s="495">
        <f>SUM(H103:H114)</f>
        <v>2172</v>
      </c>
      <c r="I101" s="49"/>
      <c r="J101" s="46"/>
      <c r="K101" s="95"/>
      <c r="L101" s="65"/>
      <c r="M101" s="336">
        <f>+Klasse!Q17</f>
        <v>331.15483425414328</v>
      </c>
      <c r="N101" s="49" t="s">
        <v>565</v>
      </c>
      <c r="O101" s="193"/>
      <c r="P101" s="74"/>
      <c r="Q101" s="74"/>
      <c r="R101" s="73"/>
      <c r="S101" s="64"/>
      <c r="T101" s="43"/>
      <c r="U101" s="73"/>
      <c r="V101" s="73"/>
      <c r="W101" s="43"/>
      <c r="X101" s="73"/>
      <c r="Y101" s="73"/>
      <c r="Z101" s="73"/>
      <c r="AA101" s="43"/>
      <c r="AB101" s="19">
        <f>+Klasse!AB17</f>
        <v>324.9879776323109</v>
      </c>
      <c r="AC101" s="49" t="s">
        <v>626</v>
      </c>
      <c r="AD101" s="43"/>
      <c r="AE101" s="64"/>
      <c r="AF101" s="65"/>
      <c r="AG101" s="4"/>
      <c r="AH101" s="4"/>
      <c r="AI101" s="56"/>
      <c r="AJ101" s="56"/>
      <c r="AK101" s="1"/>
      <c r="AL101" s="5"/>
      <c r="AP101"/>
    </row>
    <row r="102" spans="1:42">
      <c r="A102" s="46"/>
      <c r="B102" s="43"/>
      <c r="C102" s="46"/>
      <c r="D102" s="46"/>
      <c r="E102" s="46"/>
      <c r="F102" s="46"/>
      <c r="G102" s="46"/>
      <c r="H102" s="512"/>
      <c r="I102" s="43"/>
      <c r="J102" s="95"/>
      <c r="K102" s="64"/>
      <c r="L102" s="65"/>
      <c r="M102" s="43"/>
      <c r="N102" s="43"/>
      <c r="O102" s="193"/>
      <c r="P102" s="74"/>
      <c r="Q102" s="74"/>
      <c r="R102" s="73"/>
      <c r="S102" s="43"/>
      <c r="T102" s="73"/>
      <c r="U102" s="73"/>
      <c r="V102" s="43"/>
      <c r="W102" s="73"/>
      <c r="X102" s="73"/>
      <c r="Y102" s="73"/>
      <c r="Z102" s="43"/>
      <c r="AA102" s="73"/>
      <c r="AB102" s="43"/>
      <c r="AC102" s="43"/>
      <c r="AD102" s="64"/>
      <c r="AE102" s="64"/>
      <c r="AF102" s="43"/>
      <c r="AG102" s="4"/>
      <c r="AH102" s="56"/>
      <c r="AI102" s="56"/>
      <c r="AJ102" s="1"/>
      <c r="AK102" s="5"/>
      <c r="AL102"/>
      <c r="AP102"/>
    </row>
    <row r="103" spans="1:42">
      <c r="A103" s="43"/>
      <c r="B103" s="43">
        <f>+'Ark1'!C654</f>
        <v>2024</v>
      </c>
      <c r="C103" s="51">
        <f>+'Ark1'!L654</f>
        <v>7</v>
      </c>
      <c r="D103" s="52" t="s">
        <v>34</v>
      </c>
      <c r="E103" s="52">
        <f>+'Ark1'!D654</f>
        <v>1</v>
      </c>
      <c r="F103" s="52" t="str">
        <f t="shared" ref="F103:F114" si="41">+F88</f>
        <v>Jan</v>
      </c>
      <c r="G103" s="51">
        <f>+IF(H103=0,"",'Ark1'!Q654)</f>
        <v>133</v>
      </c>
      <c r="H103" s="471">
        <f>+'Ark1'!R654</f>
        <v>175</v>
      </c>
      <c r="I103" s="115">
        <f t="shared" ref="I103:I114" si="42">+IF(H103=0,"",H103-H330)</f>
        <v>4</v>
      </c>
      <c r="J103" s="66">
        <f>+IF(H103=0,"",'Ark1'!AE654)</f>
        <v>3.8571743442803617</v>
      </c>
      <c r="K103" s="66">
        <f>+IF(H103=0,"",'Ark1'!AF654)</f>
        <v>4.8230763059972652</v>
      </c>
      <c r="L103" s="65"/>
      <c r="M103" s="305">
        <f>+IF(H103=0,"",'Ark1'!U654)</f>
        <v>335.31371428571447</v>
      </c>
      <c r="N103" s="115">
        <f t="shared" ref="N103:N114" si="43">+IF(H103=0,"",M103-M330)</f>
        <v>-1.7278061821218103</v>
      </c>
      <c r="O103" s="193"/>
      <c r="P103" s="376">
        <f>+'Ark1'!AR654</f>
        <v>212.01212121212123</v>
      </c>
      <c r="Q103" s="114">
        <f>+'Ark1'!AS654</f>
        <v>35.235447545352663</v>
      </c>
      <c r="R103" s="73"/>
      <c r="S103" s="53">
        <f>+IF(H103=0,"",'Ark1'!T654)</f>
        <v>9.8514285714285759</v>
      </c>
      <c r="T103" s="76">
        <f>+IF(H103=0,"",'Ark1'!W654)</f>
        <v>90.285714285714306</v>
      </c>
      <c r="U103" s="76">
        <f>+IF(H103=0,"",'Ark1'!X654)</f>
        <v>38.857142857142847</v>
      </c>
      <c r="V103" s="305">
        <f>+IF(H103=0,"",'Ark1'!AG654)</f>
        <v>1067.3090909090909</v>
      </c>
      <c r="W103" s="76">
        <f>+IF(H103=0,"",'Ark1'!AH654)</f>
        <v>94.285714285714306</v>
      </c>
      <c r="X103" s="76">
        <f>+IF(H103=0,"",'Ark1'!AI654)</f>
        <v>78.857142857142875</v>
      </c>
      <c r="Y103" s="76">
        <f>+IF(H103=0,"",'Ark1'!Y654)</f>
        <v>45.23846953870121</v>
      </c>
      <c r="Z103" s="53">
        <f>+IF(H103=0,"",'Ark1'!AA654)</f>
        <v>2.6620477003960055</v>
      </c>
      <c r="AA103" s="76">
        <f>+IF(H103=0,"",'Ark1'!AC654)</f>
        <v>50.358710546486563</v>
      </c>
      <c r="AB103" s="305">
        <f t="shared" ref="AB103:AB114" si="44">IF(H103=0,"",1000*M103/V103)</f>
        <v>314.16739269044155</v>
      </c>
      <c r="AC103" s="115">
        <f t="shared" ref="AC103:AC114" si="45">+IF(H103=0,"",AB103-AB330)</f>
        <v>-11.708794900074679</v>
      </c>
      <c r="AD103" s="66">
        <f t="shared" ref="AD103:AD114" si="46">IF(H103=0,"",M103/C103)</f>
        <v>47.901959183673497</v>
      </c>
      <c r="AE103" s="66">
        <f t="shared" ref="AE103:AE114" si="47">IF(H103=0,"",H103/G103)</f>
        <v>1.3157894736842106</v>
      </c>
      <c r="AF103" s="43"/>
      <c r="AG103" s="4"/>
      <c r="AH103" s="56"/>
      <c r="AI103" s="56"/>
      <c r="AJ103" s="1"/>
      <c r="AK103" s="19"/>
      <c r="AL103"/>
      <c r="AP103"/>
    </row>
    <row r="104" spans="1:42">
      <c r="A104" s="43"/>
      <c r="B104" s="43">
        <f>+'Ark1'!C655</f>
        <v>2024</v>
      </c>
      <c r="C104" s="51">
        <f>+'Ark1'!L655</f>
        <v>7</v>
      </c>
      <c r="D104" s="52" t="s">
        <v>34</v>
      </c>
      <c r="E104" s="52">
        <f>+'Ark1'!D655</f>
        <v>2</v>
      </c>
      <c r="F104" s="52" t="str">
        <f t="shared" si="41"/>
        <v>Feb</v>
      </c>
      <c r="G104" s="51">
        <f>+IF(H104=0,"",'Ark1'!Q655)</f>
        <v>94</v>
      </c>
      <c r="H104" s="471">
        <f>+'Ark1'!R655</f>
        <v>124</v>
      </c>
      <c r="I104" s="115">
        <f t="shared" si="42"/>
        <v>35</v>
      </c>
      <c r="J104" s="66">
        <f>+IF(H104=0,"",'Ark1'!AE655)</f>
        <v>4.2758620689655187</v>
      </c>
      <c r="K104" s="66">
        <f>+IF(H104=0,"",'Ark1'!AF655)</f>
        <v>5.311220394794689</v>
      </c>
      <c r="L104" s="65"/>
      <c r="M104" s="305">
        <f>+IF(H104=0,"",'Ark1'!U655)</f>
        <v>333.69596774193548</v>
      </c>
      <c r="N104" s="115">
        <f t="shared" si="43"/>
        <v>8.4892261689015527</v>
      </c>
      <c r="O104" s="193"/>
      <c r="P104" s="376">
        <f>+'Ark1'!AR655</f>
        <v>211.36521739130436</v>
      </c>
      <c r="Q104" s="114">
        <f>+'Ark1'!AS655</f>
        <v>35.168343973878898</v>
      </c>
      <c r="R104" s="73"/>
      <c r="S104" s="53">
        <f>+IF(H104=0,"",'Ark1'!T655)</f>
        <v>10.088709677419356</v>
      </c>
      <c r="T104" s="76">
        <f>+IF(H104=0,"",'Ark1'!W655)</f>
        <v>93.548387096774221</v>
      </c>
      <c r="U104" s="76">
        <f>+IF(H104=0,"",'Ark1'!X655)</f>
        <v>37.903225806451609</v>
      </c>
      <c r="V104" s="305">
        <f>+IF(H104=0,"",'Ark1'!AG655)</f>
        <v>1008.7739130434782</v>
      </c>
      <c r="W104" s="76">
        <f>+IF(H104=0,"",'Ark1'!AH655)</f>
        <v>92.741935483870975</v>
      </c>
      <c r="X104" s="76">
        <f>+IF(H104=0,"",'Ark1'!AI655)</f>
        <v>76.612903225806434</v>
      </c>
      <c r="Y104" s="76">
        <f>+IF(H104=0,"",'Ark1'!Y655)</f>
        <v>50.744460049116128</v>
      </c>
      <c r="Z104" s="53">
        <f>+IF(H104=0,"",'Ark1'!AA655)</f>
        <v>2.3725992850301778</v>
      </c>
      <c r="AA104" s="76">
        <f>+IF(H104=0,"",'Ark1'!AC655)</f>
        <v>26.643497471524402</v>
      </c>
      <c r="AB104" s="305">
        <f t="shared" si="44"/>
        <v>330.79361334312495</v>
      </c>
      <c r="AC104" s="115">
        <f t="shared" si="45"/>
        <v>5.060687813466302</v>
      </c>
      <c r="AD104" s="66">
        <f t="shared" si="46"/>
        <v>47.670852534562208</v>
      </c>
      <c r="AE104" s="66">
        <f t="shared" si="47"/>
        <v>1.3191489361702127</v>
      </c>
      <c r="AF104" s="43"/>
      <c r="AG104" s="4"/>
      <c r="AH104" s="56"/>
      <c r="AI104" s="56"/>
      <c r="AJ104" s="1"/>
      <c r="AK104" s="19"/>
      <c r="AL104"/>
      <c r="AP104"/>
    </row>
    <row r="105" spans="1:42">
      <c r="A105" s="43"/>
      <c r="B105" s="43">
        <f>+'Ark1'!C656</f>
        <v>2024</v>
      </c>
      <c r="C105" s="51">
        <f>+'Ark1'!L656</f>
        <v>7</v>
      </c>
      <c r="D105" s="52" t="s">
        <v>34</v>
      </c>
      <c r="E105" s="52">
        <f>+'Ark1'!D656</f>
        <v>3</v>
      </c>
      <c r="F105" s="52" t="str">
        <f t="shared" si="41"/>
        <v>Mar</v>
      </c>
      <c r="G105" s="51">
        <f>+IF(H105=0,"",'Ark1'!Q656)</f>
        <v>115</v>
      </c>
      <c r="H105" s="471">
        <f>+'Ark1'!R656</f>
        <v>146</v>
      </c>
      <c r="I105" s="115">
        <f t="shared" si="42"/>
        <v>-31</v>
      </c>
      <c r="J105" s="66">
        <f>+IF(H105=0,"",'Ark1'!AE656)</f>
        <v>4.9357674104124412</v>
      </c>
      <c r="K105" s="66">
        <f>+IF(H105=0,"",'Ark1'!AF656)</f>
        <v>6.2095484771501042</v>
      </c>
      <c r="L105" s="65"/>
      <c r="M105" s="305">
        <f>+IF(H105=0,"",'Ark1'!U656)</f>
        <v>339.3164383561641</v>
      </c>
      <c r="N105" s="115">
        <f t="shared" si="43"/>
        <v>7.1887547403450753</v>
      </c>
      <c r="O105" s="193"/>
      <c r="P105" s="376">
        <f>+'Ark1'!AR656</f>
        <v>212.32575757575756</v>
      </c>
      <c r="Q105" s="114">
        <f>+'Ark1'!AS656</f>
        <v>35.400868387501397</v>
      </c>
      <c r="R105" s="73"/>
      <c r="S105" s="53">
        <f>+IF(H105=0,"",'Ark1'!T656)</f>
        <v>10.205479452054798</v>
      </c>
      <c r="T105" s="76">
        <f>+IF(H105=0,"",'Ark1'!W656)</f>
        <v>94.520547945205479</v>
      </c>
      <c r="U105" s="76">
        <f>+IF(H105=0,"",'Ark1'!X656)</f>
        <v>41.095890410958894</v>
      </c>
      <c r="V105" s="305">
        <f>+IF(H105=0,"",'Ark1'!AG656)</f>
        <v>1030.590909090909</v>
      </c>
      <c r="W105" s="76">
        <f>+IF(H105=0,"",'Ark1'!AH656)</f>
        <v>90.410958904109606</v>
      </c>
      <c r="X105" s="76">
        <f>+IF(H105=0,"",'Ark1'!AI656)</f>
        <v>67.808219178082197</v>
      </c>
      <c r="Y105" s="76">
        <f>+IF(H105=0,"",'Ark1'!Y656)</f>
        <v>47.887572425361206</v>
      </c>
      <c r="Z105" s="53">
        <f>+IF(H105=0,"",'Ark1'!AA656)</f>
        <v>2.363877150167633</v>
      </c>
      <c r="AA105" s="76">
        <f>+IF(H105=0,"",'Ark1'!AC656)</f>
        <v>42.527989303190274</v>
      </c>
      <c r="AB105" s="305">
        <f t="shared" si="44"/>
        <v>329.24454831013145</v>
      </c>
      <c r="AC105" s="115">
        <f t="shared" si="45"/>
        <v>-0.47380779989561006</v>
      </c>
      <c r="AD105" s="66">
        <f t="shared" si="46"/>
        <v>48.473776908023446</v>
      </c>
      <c r="AE105" s="66">
        <f t="shared" si="47"/>
        <v>1.2695652173913043</v>
      </c>
      <c r="AF105" s="43"/>
      <c r="AG105" s="4"/>
      <c r="AH105" s="56"/>
      <c r="AI105" s="56"/>
      <c r="AJ105" s="1"/>
      <c r="AK105" s="19"/>
      <c r="AL105"/>
      <c r="AP105"/>
    </row>
    <row r="106" spans="1:42">
      <c r="A106" s="43"/>
      <c r="B106" s="43">
        <f>+'Ark1'!C657</f>
        <v>2024</v>
      </c>
      <c r="C106" s="51">
        <f>+'Ark1'!L657</f>
        <v>7</v>
      </c>
      <c r="D106" s="52" t="s">
        <v>34</v>
      </c>
      <c r="E106" s="52">
        <f>+'Ark1'!D657</f>
        <v>4</v>
      </c>
      <c r="F106" s="52" t="str">
        <f t="shared" si="41"/>
        <v>Apr</v>
      </c>
      <c r="G106" s="51">
        <f>+IF(H106=0,"",'Ark1'!Q657)</f>
        <v>177</v>
      </c>
      <c r="H106" s="471">
        <f>+'Ark1'!R657</f>
        <v>235</v>
      </c>
      <c r="I106" s="115">
        <f t="shared" si="42"/>
        <v>88</v>
      </c>
      <c r="J106" s="66">
        <f>+IF(H106=0,"",'Ark1'!AE657)</f>
        <v>6.126173096976018</v>
      </c>
      <c r="K106" s="66">
        <f>+IF(H106=0,"",'Ark1'!AF657)</f>
        <v>7.4061263313258419</v>
      </c>
      <c r="L106" s="65"/>
      <c r="M106" s="305">
        <f>+IF(H106=0,"",'Ark1'!U657)</f>
        <v>326.09659574468105</v>
      </c>
      <c r="N106" s="115">
        <f t="shared" si="43"/>
        <v>-2.3292545954549269</v>
      </c>
      <c r="O106" s="193"/>
      <c r="P106" s="376">
        <f>+'Ark1'!AR657</f>
        <v>209.84304932735424</v>
      </c>
      <c r="Q106" s="114">
        <f>+'Ark1'!AS657</f>
        <v>35.125877886505798</v>
      </c>
      <c r="R106" s="73"/>
      <c r="S106" s="53">
        <f>+IF(H106=0,"",'Ark1'!T657)</f>
        <v>9.5276595744680872</v>
      </c>
      <c r="T106" s="76">
        <f>+IF(H106=0,"",'Ark1'!W657)</f>
        <v>90.212765957446777</v>
      </c>
      <c r="U106" s="76">
        <f>+IF(H106=0,"",'Ark1'!X657)</f>
        <v>31.063829787234042</v>
      </c>
      <c r="V106" s="305">
        <f>+IF(H106=0,"",'Ark1'!AG657)</f>
        <v>970.12556053811647</v>
      </c>
      <c r="W106" s="76">
        <f>+IF(H106=0,"",'Ark1'!AH657)</f>
        <v>94.893617021276583</v>
      </c>
      <c r="X106" s="76">
        <f>+IF(H106=0,"",'Ark1'!AI657)</f>
        <v>79.14893617021275</v>
      </c>
      <c r="Y106" s="76">
        <f>+IF(H106=0,"",'Ark1'!Y657)</f>
        <v>50.15548069483544</v>
      </c>
      <c r="Z106" s="53">
        <f>+IF(H106=0,"",'Ark1'!AA657)</f>
        <v>2.4672926093758454</v>
      </c>
      <c r="AA106" s="76">
        <f>+IF(H106=0,"",'Ark1'!AC657)</f>
        <v>43.707207215362025</v>
      </c>
      <c r="AB106" s="305">
        <f t="shared" si="44"/>
        <v>336.13854639991075</v>
      </c>
      <c r="AC106" s="115">
        <f t="shared" si="45"/>
        <v>-0.61337313926628667</v>
      </c>
      <c r="AD106" s="66">
        <f t="shared" si="46"/>
        <v>46.585227963525867</v>
      </c>
      <c r="AE106" s="66">
        <f t="shared" si="47"/>
        <v>1.3276836158192091</v>
      </c>
      <c r="AF106" s="43"/>
      <c r="AG106" s="4"/>
      <c r="AH106" s="56"/>
      <c r="AI106" s="56"/>
      <c r="AJ106" s="1"/>
      <c r="AK106"/>
      <c r="AL106"/>
      <c r="AP106"/>
    </row>
    <row r="107" spans="1:42">
      <c r="A107" s="43"/>
      <c r="B107" s="43">
        <f>+'Ark1'!C658</f>
        <v>2024</v>
      </c>
      <c r="C107" s="51">
        <f>+'Ark1'!L658</f>
        <v>7</v>
      </c>
      <c r="D107" s="52" t="s">
        <v>34</v>
      </c>
      <c r="E107" s="52">
        <f>+'Ark1'!D658</f>
        <v>5</v>
      </c>
      <c r="F107" s="52" t="str">
        <f t="shared" si="41"/>
        <v>Mai</v>
      </c>
      <c r="G107" s="51">
        <f>+IF(H107=0,"",'Ark1'!Q658)</f>
        <v>145</v>
      </c>
      <c r="H107" s="471">
        <f>+'Ark1'!R658</f>
        <v>192</v>
      </c>
      <c r="I107" s="115">
        <f t="shared" si="42"/>
        <v>-30</v>
      </c>
      <c r="J107" s="66">
        <f>+IF(H107=0,"",'Ark1'!AE658)</f>
        <v>5.8518744285278892</v>
      </c>
      <c r="K107" s="66">
        <f>+IF(H107=0,"",'Ark1'!AF658)</f>
        <v>7.0450866228373998</v>
      </c>
      <c r="L107" s="65"/>
      <c r="M107" s="305">
        <f>+IF(H107=0,"",'Ark1'!U658)</f>
        <v>324.46458333333334</v>
      </c>
      <c r="N107" s="115">
        <f t="shared" si="43"/>
        <v>-7.6074887387386525</v>
      </c>
      <c r="O107" s="193"/>
      <c r="P107" s="376">
        <f>+'Ark1'!AR658</f>
        <v>209.75428571428563</v>
      </c>
      <c r="Q107" s="114">
        <f>+'Ark1'!AS658</f>
        <v>35.145804328952551</v>
      </c>
      <c r="R107" s="73"/>
      <c r="S107" s="53">
        <f>+IF(H107=0,"",'Ark1'!T658)</f>
        <v>9.71875</v>
      </c>
      <c r="T107" s="76">
        <f>+IF(H107=0,"",'Ark1'!W658)</f>
        <v>93.75</v>
      </c>
      <c r="U107" s="76">
        <f>+IF(H107=0,"",'Ark1'!X658)</f>
        <v>30.208333333333325</v>
      </c>
      <c r="V107" s="305">
        <f>+IF(H107=0,"",'Ark1'!AG658)</f>
        <v>948.63428571428608</v>
      </c>
      <c r="W107" s="76">
        <f>+IF(H107=0,"",'Ark1'!AH658)</f>
        <v>91.145833333333314</v>
      </c>
      <c r="X107" s="76">
        <f>+IF(H107=0,"",'Ark1'!AI658)</f>
        <v>74.479166666666686</v>
      </c>
      <c r="Y107" s="76">
        <f>+IF(H107=0,"",'Ark1'!Y658)</f>
        <v>50.360681337987955</v>
      </c>
      <c r="Z107" s="53">
        <f>+IF(H107=0,"",'Ark1'!AA658)</f>
        <v>2.3012819117830832</v>
      </c>
      <c r="AA107" s="76">
        <f>+IF(H107=0,"",'Ark1'!AC658)</f>
        <v>45.005999987618885</v>
      </c>
      <c r="AB107" s="305">
        <f t="shared" si="44"/>
        <v>342.03337178460049</v>
      </c>
      <c r="AC107" s="115">
        <f t="shared" si="45"/>
        <v>0.12783472070515245</v>
      </c>
      <c r="AD107" s="66">
        <f t="shared" si="46"/>
        <v>46.352083333333333</v>
      </c>
      <c r="AE107" s="66">
        <f t="shared" si="47"/>
        <v>1.3241379310344827</v>
      </c>
      <c r="AF107" s="43"/>
      <c r="AG107" s="4"/>
      <c r="AH107" s="56"/>
      <c r="AI107" s="56"/>
      <c r="AJ107" s="1"/>
      <c r="AK107" s="19"/>
      <c r="AL107"/>
      <c r="AP107"/>
    </row>
    <row r="108" spans="1:42">
      <c r="A108" s="43"/>
      <c r="B108" s="43">
        <f>+'Ark1'!C659</f>
        <v>2024</v>
      </c>
      <c r="C108" s="51">
        <f>+'Ark1'!L659</f>
        <v>7</v>
      </c>
      <c r="D108" s="52" t="s">
        <v>34</v>
      </c>
      <c r="E108" s="52">
        <f>+'Ark1'!D659</f>
        <v>6</v>
      </c>
      <c r="F108" s="52" t="str">
        <f t="shared" si="41"/>
        <v>Jun</v>
      </c>
      <c r="G108" s="51">
        <f>+IF(H108=0,"",'Ark1'!Q659)</f>
        <v>127</v>
      </c>
      <c r="H108" s="471">
        <f>+'Ark1'!R659</f>
        <v>164</v>
      </c>
      <c r="I108" s="115">
        <f t="shared" si="42"/>
        <v>-70</v>
      </c>
      <c r="J108" s="66">
        <f>+IF(H108=0,"",'Ark1'!AE659)</f>
        <v>5.8135412974122644</v>
      </c>
      <c r="K108" s="66">
        <f>+IF(H108=0,"",'Ark1'!AF659)</f>
        <v>7.0708241229056492</v>
      </c>
      <c r="L108" s="65"/>
      <c r="M108" s="305">
        <f>+IF(H108=0,"",'Ark1'!U659)</f>
        <v>325.17926829268299</v>
      </c>
      <c r="N108" s="115">
        <f t="shared" si="43"/>
        <v>-0.92842401500951155</v>
      </c>
      <c r="O108" s="193"/>
      <c r="P108" s="376">
        <f>+'Ark1'!AR659</f>
        <v>209.94936708860763</v>
      </c>
      <c r="Q108" s="114">
        <f>+'Ark1'!AS659</f>
        <v>35.069184392699782</v>
      </c>
      <c r="R108" s="73"/>
      <c r="S108" s="53">
        <f>+IF(H108=0,"",'Ark1'!T659)</f>
        <v>9.3414634146341466</v>
      </c>
      <c r="T108" s="76">
        <f>+IF(H108=0,"",'Ark1'!W659)</f>
        <v>93.902439024390233</v>
      </c>
      <c r="U108" s="76">
        <f>+IF(H108=0,"",'Ark1'!X659)</f>
        <v>27.439024390243905</v>
      </c>
      <c r="V108" s="305">
        <f>+IF(H108=0,"",'Ark1'!AG659)</f>
        <v>953.25316455696179</v>
      </c>
      <c r="W108" s="76">
        <f>+IF(H108=0,"",'Ark1'!AH659)</f>
        <v>96.341463414634163</v>
      </c>
      <c r="X108" s="76">
        <f>+IF(H108=0,"",'Ark1'!AI659)</f>
        <v>81.707317073170714</v>
      </c>
      <c r="Y108" s="76">
        <f>+IF(H108=0,"",'Ark1'!Y659)</f>
        <v>41.248297046309375</v>
      </c>
      <c r="Z108" s="53">
        <f>+IF(H108=0,"",'Ark1'!AA659)</f>
        <v>2.1425965111604923</v>
      </c>
      <c r="AA108" s="76">
        <f>+IF(H108=0,"",'Ark1'!AC659)</f>
        <v>36.583665399572816</v>
      </c>
      <c r="AB108" s="305">
        <f t="shared" si="44"/>
        <v>341.12582090804261</v>
      </c>
      <c r="AC108" s="115">
        <f t="shared" si="45"/>
        <v>2.552615564501707</v>
      </c>
      <c r="AD108" s="66">
        <f t="shared" si="46"/>
        <v>46.454181184668997</v>
      </c>
      <c r="AE108" s="66">
        <f t="shared" si="47"/>
        <v>1.2913385826771653</v>
      </c>
      <c r="AF108" s="43"/>
      <c r="AG108" s="4"/>
      <c r="AH108" s="56"/>
      <c r="AI108" s="56"/>
      <c r="AJ108" s="1"/>
      <c r="AK108"/>
      <c r="AL108"/>
      <c r="AP108"/>
    </row>
    <row r="109" spans="1:42">
      <c r="A109" s="43"/>
      <c r="B109" s="43">
        <f>+'Ark1'!C660</f>
        <v>2024</v>
      </c>
      <c r="C109" s="51">
        <f>+'Ark1'!L660</f>
        <v>7</v>
      </c>
      <c r="D109" s="52" t="s">
        <v>34</v>
      </c>
      <c r="E109" s="52">
        <f>+'Ark1'!D660</f>
        <v>7</v>
      </c>
      <c r="F109" s="52" t="str">
        <f t="shared" si="41"/>
        <v>Jul</v>
      </c>
      <c r="G109" s="51">
        <f>+IF(H109=0,"",'Ark1'!Q660)</f>
        <v>95</v>
      </c>
      <c r="H109" s="471">
        <f>+'Ark1'!R660</f>
        <v>119</v>
      </c>
      <c r="I109" s="115">
        <f t="shared" si="42"/>
        <v>-25</v>
      </c>
      <c r="J109" s="66">
        <f>+IF(H109=0,"",'Ark1'!AE660)</f>
        <v>4.9459684123025758</v>
      </c>
      <c r="K109" s="66">
        <f>+IF(H109=0,"",'Ark1'!AF660)</f>
        <v>6.2294082526099519</v>
      </c>
      <c r="L109" s="65"/>
      <c r="M109" s="305">
        <f>+IF(H109=0,"",'Ark1'!U660)</f>
        <v>332.2949579831934</v>
      </c>
      <c r="N109" s="115">
        <f t="shared" si="43"/>
        <v>0.54426353874913502</v>
      </c>
      <c r="O109" s="193"/>
      <c r="P109" s="376">
        <f>+'Ark1'!AR660</f>
        <v>211.0446428571428</v>
      </c>
      <c r="Q109" s="114">
        <f>+'Ark1'!AS660</f>
        <v>35.193634175305903</v>
      </c>
      <c r="R109" s="73"/>
      <c r="S109" s="53">
        <f>+IF(H109=0,"",'Ark1'!T660)</f>
        <v>9.1764705882352953</v>
      </c>
      <c r="T109" s="76">
        <f>+IF(H109=0,"",'Ark1'!W660)</f>
        <v>90.756302521008394</v>
      </c>
      <c r="U109" s="76">
        <f>+IF(H109=0,"",'Ark1'!X660)</f>
        <v>27.731092436974794</v>
      </c>
      <c r="V109" s="305">
        <f>+IF(H109=0,"",'Ark1'!AG660)</f>
        <v>988.96428571428555</v>
      </c>
      <c r="W109" s="76">
        <f>+IF(H109=0,"",'Ark1'!AH660)</f>
        <v>94.117647058823522</v>
      </c>
      <c r="X109" s="76">
        <f>+IF(H109=0,"",'Ark1'!AI660)</f>
        <v>76.470588235294116</v>
      </c>
      <c r="Y109" s="76">
        <f>+IF(H109=0,"",'Ark1'!Y660)</f>
        <v>49.362490179922339</v>
      </c>
      <c r="Z109" s="53">
        <f>+IF(H109=0,"",'Ark1'!AA660)</f>
        <v>2.2701832703699765</v>
      </c>
      <c r="AA109" s="76">
        <f>+IF(H109=0,"",'Ark1'!AC660)</f>
        <v>52.205585268729919</v>
      </c>
      <c r="AB109" s="305">
        <f t="shared" si="44"/>
        <v>336.00299099091461</v>
      </c>
      <c r="AC109" s="115">
        <f t="shared" si="45"/>
        <v>9.9407917490708542</v>
      </c>
      <c r="AD109" s="66">
        <f t="shared" si="46"/>
        <v>47.470708283313343</v>
      </c>
      <c r="AE109" s="66">
        <f t="shared" si="47"/>
        <v>1.2526315789473683</v>
      </c>
      <c r="AF109" s="43"/>
      <c r="AG109" s="4"/>
      <c r="AH109" s="56"/>
      <c r="AI109" s="56"/>
      <c r="AJ109" s="1"/>
      <c r="AK109"/>
      <c r="AL109"/>
      <c r="AP109"/>
    </row>
    <row r="110" spans="1:42">
      <c r="A110" s="43"/>
      <c r="B110" s="43">
        <f>+'Ark1'!C661</f>
        <v>2024</v>
      </c>
      <c r="C110" s="51">
        <f>+'Ark1'!L661</f>
        <v>7</v>
      </c>
      <c r="D110" s="52" t="s">
        <v>34</v>
      </c>
      <c r="E110" s="52">
        <f>+'Ark1'!D661</f>
        <v>8</v>
      </c>
      <c r="F110" s="52" t="str">
        <f t="shared" si="41"/>
        <v>Aug</v>
      </c>
      <c r="G110" s="51">
        <f>+IF(H110=0,"",'Ark1'!Q661)</f>
        <v>76</v>
      </c>
      <c r="H110" s="471">
        <f>+'Ark1'!R661</f>
        <v>94</v>
      </c>
      <c r="I110" s="115">
        <f t="shared" si="42"/>
        <v>-36</v>
      </c>
      <c r="J110" s="66">
        <f>+IF(H110=0,"",'Ark1'!AE661)</f>
        <v>3.5565645100264844</v>
      </c>
      <c r="K110" s="66">
        <f>+IF(H110=0,"",'Ark1'!AF661)</f>
        <v>4.405063445294882</v>
      </c>
      <c r="L110" s="65"/>
      <c r="M110" s="305">
        <f>+IF(H110=0,"",'Ark1'!U661)</f>
        <v>323.23404255319161</v>
      </c>
      <c r="N110" s="115">
        <f t="shared" si="43"/>
        <v>-4.292880523731526</v>
      </c>
      <c r="O110" s="193"/>
      <c r="P110" s="376">
        <f>+'Ark1'!AR661</f>
        <v>209.16470588235296</v>
      </c>
      <c r="Q110" s="114">
        <f>+'Ark1'!AS661</f>
        <v>35.07955700756964</v>
      </c>
      <c r="R110" s="73"/>
      <c r="S110" s="53">
        <f>+IF(H110=0,"",'Ark1'!T661)</f>
        <v>8.9787234042553212</v>
      </c>
      <c r="T110" s="76">
        <f>+IF(H110=0,"",'Ark1'!W661)</f>
        <v>80.85106382978725</v>
      </c>
      <c r="U110" s="76">
        <f>+IF(H110=0,"",'Ark1'!X661)</f>
        <v>28.723404255319146</v>
      </c>
      <c r="V110" s="305">
        <f>+IF(H110=0,"",'Ark1'!AG661)</f>
        <v>955.62352941176482</v>
      </c>
      <c r="W110" s="76">
        <f>+IF(H110=0,"",'Ark1'!AH661)</f>
        <v>90.425531914893611</v>
      </c>
      <c r="X110" s="76">
        <f>+IF(H110=0,"",'Ark1'!AI661)</f>
        <v>79.787234042553223</v>
      </c>
      <c r="Y110" s="76">
        <f>+IF(H110=0,"",'Ark1'!Y661)</f>
        <v>48.207352562700251</v>
      </c>
      <c r="Z110" s="53">
        <f>+IF(H110=0,"",'Ark1'!AA661)</f>
        <v>2.4055729772814418</v>
      </c>
      <c r="AA110" s="76">
        <f>+IF(H110=0,"",'Ark1'!AC661)</f>
        <v>36.94275675838287</v>
      </c>
      <c r="AB110" s="305">
        <f t="shared" si="44"/>
        <v>338.24412292585419</v>
      </c>
      <c r="AC110" s="115">
        <f t="shared" si="45"/>
        <v>13.242411558680828</v>
      </c>
      <c r="AD110" s="66">
        <f t="shared" si="46"/>
        <v>46.176291793313091</v>
      </c>
      <c r="AE110" s="66">
        <f t="shared" si="47"/>
        <v>1.236842105263158</v>
      </c>
      <c r="AF110" s="43"/>
      <c r="AG110" s="4"/>
      <c r="AH110" s="56"/>
      <c r="AI110" s="56"/>
      <c r="AJ110" s="1"/>
      <c r="AK110"/>
      <c r="AL110"/>
      <c r="AP110"/>
    </row>
    <row r="111" spans="1:42">
      <c r="A111" s="43"/>
      <c r="B111" s="43">
        <f>+'Ark1'!C662</f>
        <v>2024</v>
      </c>
      <c r="C111" s="51">
        <f>+'Ark1'!L662</f>
        <v>7</v>
      </c>
      <c r="D111" s="52" t="s">
        <v>34</v>
      </c>
      <c r="E111" s="52">
        <f>+'Ark1'!D662</f>
        <v>9</v>
      </c>
      <c r="F111" s="52" t="str">
        <f t="shared" si="41"/>
        <v>Sep</v>
      </c>
      <c r="G111" s="51">
        <f>+IF(H111=0,"",'Ark1'!Q662)</f>
        <v>81</v>
      </c>
      <c r="H111" s="471">
        <f>+'Ark1'!R662</f>
        <v>130</v>
      </c>
      <c r="I111" s="115">
        <f t="shared" si="42"/>
        <v>24</v>
      </c>
      <c r="J111" s="66">
        <f>+IF(H111=0,"",'Ark1'!AE662)</f>
        <v>4.5952633439377877</v>
      </c>
      <c r="K111" s="66">
        <f>+IF(H111=0,"",'Ark1'!AF662)</f>
        <v>5.6540819100917039</v>
      </c>
      <c r="L111" s="65"/>
      <c r="M111" s="305">
        <f>+IF(H111=0,"",'Ark1'!U662)</f>
        <v>326.00923076923073</v>
      </c>
      <c r="N111" s="115">
        <f t="shared" si="43"/>
        <v>-9.7209579100145334</v>
      </c>
      <c r="O111" s="193"/>
      <c r="P111" s="376">
        <f>+'Ark1'!AR662</f>
        <v>209.85271317829464</v>
      </c>
      <c r="Q111" s="114">
        <f>+'Ark1'!AS662</f>
        <v>35.128198022562259</v>
      </c>
      <c r="R111" s="73"/>
      <c r="S111" s="53">
        <f>+IF(H111=0,"",'Ark1'!T662)</f>
        <v>9.0615384615384649</v>
      </c>
      <c r="T111" s="76">
        <f>+IF(H111=0,"",'Ark1'!W662)</f>
        <v>84.615384615384627</v>
      </c>
      <c r="U111" s="76">
        <f>+IF(H111=0,"",'Ark1'!X662)</f>
        <v>30.769230769230759</v>
      </c>
      <c r="V111" s="305">
        <f>+IF(H111=0,"",'Ark1'!AG662)</f>
        <v>980.48837209302371</v>
      </c>
      <c r="W111" s="76">
        <f>+IF(H111=0,"",'Ark1'!AH662)</f>
        <v>99.230769230769212</v>
      </c>
      <c r="X111" s="76">
        <f>+IF(H111=0,"",'Ark1'!AI662)</f>
        <v>88.461538461538439</v>
      </c>
      <c r="Y111" s="76">
        <f>+IF(H111=0,"",'Ark1'!Y662)</f>
        <v>44.475350902155846</v>
      </c>
      <c r="Z111" s="53">
        <f>+IF(H111=0,"",'Ark1'!AA662)</f>
        <v>2.4297953258338008</v>
      </c>
      <c r="AA111" s="76">
        <f>+IF(H111=0,"",'Ark1'!AC662)</f>
        <v>28.761811967362522</v>
      </c>
      <c r="AB111" s="305">
        <f t="shared" si="44"/>
        <v>332.49678430485318</v>
      </c>
      <c r="AC111" s="115">
        <f t="shared" si="45"/>
        <v>5.3889052530415142</v>
      </c>
      <c r="AD111" s="66">
        <f t="shared" si="46"/>
        <v>46.572747252747249</v>
      </c>
      <c r="AE111" s="66">
        <f t="shared" si="47"/>
        <v>1.6049382716049383</v>
      </c>
      <c r="AF111" s="43"/>
      <c r="AG111" s="4"/>
      <c r="AH111" s="56"/>
      <c r="AI111" s="56"/>
      <c r="AJ111" s="1"/>
      <c r="AK111"/>
      <c r="AL111"/>
      <c r="AP111"/>
    </row>
    <row r="112" spans="1:42">
      <c r="A112" s="43"/>
      <c r="B112" s="43">
        <f>+'Ark1'!C663</f>
        <v>2024</v>
      </c>
      <c r="C112" s="51">
        <f>+'Ark1'!L663</f>
        <v>7</v>
      </c>
      <c r="D112" s="52" t="s">
        <v>34</v>
      </c>
      <c r="E112" s="52">
        <f>+'Ark1'!D663</f>
        <v>10</v>
      </c>
      <c r="F112" s="52" t="str">
        <f t="shared" si="41"/>
        <v>Okt</v>
      </c>
      <c r="G112" s="51">
        <f>+IF(H112=0,"",'Ark1'!Q663)</f>
        <v>244</v>
      </c>
      <c r="H112" s="471">
        <f>+'Ark1'!R663</f>
        <v>318</v>
      </c>
      <c r="I112" s="115">
        <f t="shared" si="42"/>
        <v>14</v>
      </c>
      <c r="J112" s="66">
        <f>+IF(H112=0,"",'Ark1'!AE663)</f>
        <v>4.5004245683555055</v>
      </c>
      <c r="K112" s="66">
        <f>+IF(H112=0,"",'Ark1'!AF663)</f>
        <v>5.7469057291038226</v>
      </c>
      <c r="L112" s="65"/>
      <c r="M112" s="305">
        <f>+IF(H112=0,"",'Ark1'!U663)</f>
        <v>330.54056603773591</v>
      </c>
      <c r="N112" s="115">
        <f t="shared" si="43"/>
        <v>-2.5949602780533496</v>
      </c>
      <c r="O112" s="193"/>
      <c r="P112" s="376">
        <f>+'Ark1'!AR663</f>
        <v>211.55445544554456</v>
      </c>
      <c r="Q112" s="114">
        <f>+'Ark1'!AS663</f>
        <v>34.887344839650758</v>
      </c>
      <c r="R112" s="73"/>
      <c r="S112" s="53">
        <f>+IF(H112=0,"",'Ark1'!T663)</f>
        <v>8.9748427672955948</v>
      </c>
      <c r="T112" s="76">
        <f>+IF(H112=0,"",'Ark1'!W663)</f>
        <v>80.503144654088018</v>
      </c>
      <c r="U112" s="76">
        <f>+IF(H112=0,"",'Ark1'!X663)</f>
        <v>28.616352201257861</v>
      </c>
      <c r="V112" s="305">
        <f>+IF(H112=0,"",'Ark1'!AG663)</f>
        <v>1070.5775577557756</v>
      </c>
      <c r="W112" s="76">
        <f>+IF(H112=0,"",'Ark1'!AH663)</f>
        <v>95.283018867924511</v>
      </c>
      <c r="X112" s="76">
        <f>+IF(H112=0,"",'Ark1'!AI663)</f>
        <v>89.62264150943399</v>
      </c>
      <c r="Y112" s="76">
        <f>+IF(H112=0,"",'Ark1'!Y663)</f>
        <v>39.597544818516589</v>
      </c>
      <c r="Z112" s="53">
        <f>+IF(H112=0,"",'Ark1'!AA663)</f>
        <v>2.6822258792096139</v>
      </c>
      <c r="AA112" s="76">
        <f>+IF(H112=0,"",'Ark1'!AC663)</f>
        <v>25.550011935873833</v>
      </c>
      <c r="AB112" s="305">
        <f t="shared" si="44"/>
        <v>308.74976188613522</v>
      </c>
      <c r="AC112" s="115">
        <f t="shared" si="45"/>
        <v>-4.33961117025882</v>
      </c>
      <c r="AD112" s="66">
        <f t="shared" si="46"/>
        <v>47.220080862533699</v>
      </c>
      <c r="AE112" s="66">
        <f t="shared" si="47"/>
        <v>1.3032786885245902</v>
      </c>
      <c r="AF112" s="43"/>
      <c r="AG112" s="4"/>
      <c r="AH112" s="56"/>
      <c r="AI112" s="56"/>
      <c r="AJ112" s="1"/>
      <c r="AK112"/>
      <c r="AL112"/>
      <c r="AP112"/>
    </row>
    <row r="113" spans="1:42">
      <c r="A113" s="43"/>
      <c r="B113" s="43">
        <f>+'Ark1'!C664</f>
        <v>2024</v>
      </c>
      <c r="C113" s="51">
        <f>+'Ark1'!L664</f>
        <v>7</v>
      </c>
      <c r="D113" s="52" t="s">
        <v>34</v>
      </c>
      <c r="E113" s="52">
        <f>+'Ark1'!D664</f>
        <v>11</v>
      </c>
      <c r="F113" s="52" t="str">
        <f t="shared" si="41"/>
        <v>Nov</v>
      </c>
      <c r="G113" s="51">
        <f>+IF(H113=0,"",'Ark1'!Q664)</f>
        <v>198</v>
      </c>
      <c r="H113" s="471">
        <f>+'Ark1'!R664</f>
        <v>278</v>
      </c>
      <c r="I113" s="115">
        <f t="shared" si="42"/>
        <v>-49</v>
      </c>
      <c r="J113" s="66">
        <f>+IF(H113=0,"",'Ark1'!AE664)</f>
        <v>4.7367524280115845</v>
      </c>
      <c r="K113" s="66">
        <f>+IF(H113=0,"",'Ark1'!AF664)</f>
        <v>6.0309954901022094</v>
      </c>
      <c r="L113" s="65"/>
      <c r="M113" s="305">
        <f>+IF(H113=0,"",'Ark1'!U664)</f>
        <v>335.96510791366899</v>
      </c>
      <c r="N113" s="115">
        <f t="shared" si="43"/>
        <v>-0.86455569489368145</v>
      </c>
      <c r="O113" s="193"/>
      <c r="P113" s="422"/>
      <c r="Q113" s="115"/>
      <c r="R113" s="73"/>
      <c r="S113" s="53">
        <f>+IF(H113=0,"",'Ark1'!T664)</f>
        <v>8.8669064748201425</v>
      </c>
      <c r="T113" s="76">
        <f>+IF(H113=0,"",'Ark1'!W664)</f>
        <v>78.417266187050359</v>
      </c>
      <c r="U113" s="76">
        <f>+IF(H113=0,"",'Ark1'!X664)</f>
        <v>32.733812949640281</v>
      </c>
      <c r="V113" s="305">
        <f>+IF(H113=0,"",'Ark1'!AG664)</f>
        <v>1085.7592592592594</v>
      </c>
      <c r="W113" s="76">
        <f>+IF(H113=0,"",'Ark1'!AH664)</f>
        <v>97.122302158273413</v>
      </c>
      <c r="X113" s="76">
        <f>+IF(H113=0,"",'Ark1'!AI664)</f>
        <v>89.928057553956819</v>
      </c>
      <c r="Y113" s="76">
        <f>+IF(H113=0,"",'Ark1'!Y664)</f>
        <v>42.435327499059966</v>
      </c>
      <c r="Z113" s="53">
        <f>+IF(H113=0,"",'Ark1'!AA664)</f>
        <v>2.7641561994305168</v>
      </c>
      <c r="AA113" s="76">
        <f>+IF(H113=0,"",'Ark1'!AC664)</f>
        <v>39.794489428481803</v>
      </c>
      <c r="AB113" s="305">
        <f t="shared" si="44"/>
        <v>309.42872929573304</v>
      </c>
      <c r="AC113" s="115">
        <f t="shared" si="45"/>
        <v>-1.2466345159072603</v>
      </c>
      <c r="AD113" s="66">
        <f t="shared" si="46"/>
        <v>47.995015416238424</v>
      </c>
      <c r="AE113" s="66">
        <f t="shared" si="47"/>
        <v>1.404040404040404</v>
      </c>
      <c r="AF113" s="43"/>
      <c r="AG113" s="4"/>
      <c r="AH113" s="56"/>
      <c r="AI113" s="56"/>
      <c r="AJ113" s="1"/>
      <c r="AK113"/>
      <c r="AL113"/>
      <c r="AP113"/>
    </row>
    <row r="114" spans="1:42">
      <c r="A114" s="43"/>
      <c r="B114" s="43">
        <f>+'Ark1'!C665</f>
        <v>2024</v>
      </c>
      <c r="C114" s="51">
        <f>+'Ark1'!L665</f>
        <v>7</v>
      </c>
      <c r="D114" s="52" t="s">
        <v>34</v>
      </c>
      <c r="E114" s="52">
        <f>+'Ark1'!D665</f>
        <v>12</v>
      </c>
      <c r="F114" s="52" t="str">
        <f t="shared" si="41"/>
        <v>Des</v>
      </c>
      <c r="G114" s="51">
        <f>+IF(H114=0,"",'Ark1'!Q665)</f>
        <v>155</v>
      </c>
      <c r="H114" s="471">
        <f>+'Ark1'!R665</f>
        <v>197</v>
      </c>
      <c r="I114" s="115">
        <f t="shared" si="42"/>
        <v>23</v>
      </c>
      <c r="J114" s="66">
        <f>+IF(H114=0,"",'Ark1'!AE665)</f>
        <v>4.8048780487804876</v>
      </c>
      <c r="K114" s="66">
        <f>+IF(H114=0,"",'Ark1'!AF665)</f>
        <v>6.1353521589373718</v>
      </c>
      <c r="L114" s="65"/>
      <c r="M114" s="305">
        <f>+IF(H114=0,"",'Ark1'!U665)</f>
        <v>338.03096446700511</v>
      </c>
      <c r="N114" s="115">
        <f t="shared" si="43"/>
        <v>7.4631483750511052</v>
      </c>
      <c r="O114" s="193"/>
      <c r="P114" s="422"/>
      <c r="Q114" s="115"/>
      <c r="R114" s="73"/>
      <c r="S114" s="53">
        <f>+IF(H114=0,"",'Ark1'!T665)</f>
        <v>9.1065989847715763</v>
      </c>
      <c r="T114" s="76">
        <f>+IF(H114=0,"",'Ark1'!W665)</f>
        <v>85.786802030456855</v>
      </c>
      <c r="U114" s="76">
        <f>+IF(H114=0,"",'Ark1'!X665)</f>
        <v>42.63959390862945</v>
      </c>
      <c r="V114" s="305">
        <f>+IF(H114=0,"",'Ark1'!AG665)</f>
        <v>1047.4516129032259</v>
      </c>
      <c r="W114" s="76">
        <f>+IF(H114=0,"",'Ark1'!AH665)</f>
        <v>94.416243654822324</v>
      </c>
      <c r="X114" s="76">
        <f>+IF(H114=0,"",'Ark1'!AI665)</f>
        <v>84.771573604060933</v>
      </c>
      <c r="Y114" s="76">
        <f>+IF(H114=0,"",'Ark1'!Y665)</f>
        <v>45.770891660915616</v>
      </c>
      <c r="Z114" s="53">
        <f>+IF(H114=0,"",'Ark1'!AA665)</f>
        <v>2.4148035635128342</v>
      </c>
      <c r="AA114" s="76">
        <f>+IF(H114=0,"",'Ark1'!AC665)</f>
        <v>45.207440691888969</v>
      </c>
      <c r="AB114" s="305">
        <f t="shared" si="44"/>
        <v>322.71749864424123</v>
      </c>
      <c r="AC114" s="115">
        <f t="shared" si="45"/>
        <v>15.455844785180147</v>
      </c>
      <c r="AD114" s="66">
        <f t="shared" si="46"/>
        <v>48.29013778100073</v>
      </c>
      <c r="AE114" s="66">
        <f t="shared" si="47"/>
        <v>1.2709677419354839</v>
      </c>
      <c r="AF114" s="43"/>
      <c r="AG114" s="4"/>
      <c r="AH114" s="56"/>
      <c r="AI114" s="56"/>
      <c r="AJ114" s="1"/>
      <c r="AK114" s="4"/>
      <c r="AL114"/>
      <c r="AP114"/>
    </row>
    <row r="115" spans="1:42">
      <c r="A115" s="46"/>
      <c r="B115" s="43"/>
      <c r="C115" s="46"/>
      <c r="D115" s="46"/>
      <c r="E115" s="46"/>
      <c r="F115" s="46"/>
      <c r="G115" s="46"/>
      <c r="H115" s="512"/>
      <c r="I115" s="43"/>
      <c r="J115" s="95"/>
      <c r="K115" s="64"/>
      <c r="L115" s="65"/>
      <c r="M115" s="43"/>
      <c r="N115" s="43"/>
      <c r="O115" s="193"/>
      <c r="P115" s="74"/>
      <c r="Q115" s="74"/>
      <c r="R115" s="73"/>
      <c r="S115" s="43"/>
      <c r="T115" s="73"/>
      <c r="U115" s="73"/>
      <c r="V115" s="43"/>
      <c r="W115" s="73"/>
      <c r="X115" s="73"/>
      <c r="Y115" s="73"/>
      <c r="Z115" s="43"/>
      <c r="AA115" s="73"/>
      <c r="AB115" s="43"/>
      <c r="AC115" s="43"/>
      <c r="AD115" s="64"/>
      <c r="AE115" s="65"/>
      <c r="AF115" s="43"/>
      <c r="AG115" s="4"/>
      <c r="AH115" s="56"/>
      <c r="AI115" s="56"/>
      <c r="AJ115" s="1"/>
      <c r="AK115" s="5"/>
      <c r="AL115"/>
      <c r="AP115"/>
    </row>
    <row r="116" spans="1:42" ht="17.399999999999999">
      <c r="A116" s="244"/>
      <c r="B116" s="275" t="s">
        <v>0</v>
      </c>
      <c r="C116" s="275"/>
      <c r="D116" s="275" t="str">
        <f>+D118</f>
        <v>R</v>
      </c>
      <c r="E116" s="275"/>
      <c r="F116" s="276"/>
      <c r="G116" s="276" t="s">
        <v>596</v>
      </c>
      <c r="H116" s="495">
        <f>SUM(H118:H129)</f>
        <v>959</v>
      </c>
      <c r="I116" s="49"/>
      <c r="J116" s="46"/>
      <c r="K116" s="95"/>
      <c r="L116" s="65"/>
      <c r="M116" s="336">
        <f>+Klasse!Q42</f>
        <v>0</v>
      </c>
      <c r="N116" s="49" t="s">
        <v>565</v>
      </c>
      <c r="O116" s="193"/>
      <c r="P116" s="74"/>
      <c r="Q116" s="74"/>
      <c r="R116" s="73"/>
      <c r="S116" s="64"/>
      <c r="T116" s="43"/>
      <c r="U116" s="73"/>
      <c r="V116" s="73"/>
      <c r="W116" s="43"/>
      <c r="X116" s="73"/>
      <c r="Y116" s="73"/>
      <c r="Z116" s="73"/>
      <c r="AA116" s="43"/>
      <c r="AB116" s="337">
        <f>+Klasse!AB18</f>
        <v>350.79086876411151</v>
      </c>
      <c r="AC116" s="49" t="s">
        <v>626</v>
      </c>
      <c r="AD116" s="43"/>
      <c r="AE116" s="64"/>
      <c r="AF116" s="65"/>
      <c r="AG116" s="4"/>
      <c r="AH116" s="4"/>
      <c r="AI116" s="56"/>
      <c r="AJ116" s="56"/>
      <c r="AK116" s="1"/>
      <c r="AL116" s="5"/>
      <c r="AP116"/>
    </row>
    <row r="117" spans="1:42">
      <c r="A117" s="46"/>
      <c r="B117" s="43"/>
      <c r="C117" s="46"/>
      <c r="D117" s="46"/>
      <c r="E117" s="46"/>
      <c r="F117" s="46"/>
      <c r="G117" s="46"/>
      <c r="H117" s="512"/>
      <c r="I117" s="43"/>
      <c r="J117" s="95"/>
      <c r="K117" s="64"/>
      <c r="L117" s="65"/>
      <c r="M117" s="43"/>
      <c r="N117" s="43"/>
      <c r="O117" s="193"/>
      <c r="P117" s="74"/>
      <c r="Q117" s="74"/>
      <c r="R117" s="73"/>
      <c r="S117" s="43"/>
      <c r="T117" s="73"/>
      <c r="U117" s="73"/>
      <c r="V117" s="43"/>
      <c r="W117" s="73"/>
      <c r="X117" s="73"/>
      <c r="Y117" s="73"/>
      <c r="Z117" s="43"/>
      <c r="AA117" s="73"/>
      <c r="AB117" s="43"/>
      <c r="AC117" s="43"/>
      <c r="AD117" s="64"/>
      <c r="AE117" s="64"/>
      <c r="AF117" s="43"/>
      <c r="AG117" s="4"/>
      <c r="AH117" s="56"/>
      <c r="AI117" s="56"/>
      <c r="AJ117" s="1"/>
      <c r="AK117" s="5"/>
      <c r="AL117"/>
      <c r="AP117"/>
    </row>
    <row r="118" spans="1:42">
      <c r="A118" s="43"/>
      <c r="B118" s="43">
        <f>+'Ark1'!C666</f>
        <v>2024</v>
      </c>
      <c r="C118">
        <f>+'Ark1'!L666</f>
        <v>8</v>
      </c>
      <c r="D118" s="3" t="s">
        <v>35</v>
      </c>
      <c r="E118" s="3">
        <f>+'Ark1'!D666</f>
        <v>1</v>
      </c>
      <c r="F118" s="3" t="str">
        <f t="shared" ref="F118:F129" si="48">+F103</f>
        <v>Jan</v>
      </c>
      <c r="G118">
        <f>+IF(H118=0,"",'Ark1'!Q666)</f>
        <v>64</v>
      </c>
      <c r="H118" s="471">
        <f>+'Ark1'!R666</f>
        <v>78</v>
      </c>
      <c r="I118" s="115">
        <f t="shared" ref="I118:I129" si="49">+IF(H118=0,"",H118-H345)</f>
        <v>-9</v>
      </c>
      <c r="J118" s="67">
        <f>+IF(H118=0,"",'Ark1'!AE666)</f>
        <v>1.7191977077363898</v>
      </c>
      <c r="K118" s="67">
        <f>+IF(H118=0,"",'Ark1'!AF666)</f>
        <v>2.3573853029732166</v>
      </c>
      <c r="L118" s="65"/>
      <c r="M118" s="305">
        <f>+IF(H118=0,"",'Ark1'!U666)</f>
        <v>367.70641025641027</v>
      </c>
      <c r="N118" s="115">
        <f t="shared" ref="N118:N129" si="50">+IF(H118=0,"",M118-M345)</f>
        <v>2.6707780725022872</v>
      </c>
      <c r="O118" s="193"/>
      <c r="P118" s="376">
        <f>+'Ark1'!AR666</f>
        <v>213.12987012987017</v>
      </c>
      <c r="Q118" s="114">
        <f>+'Ark1'!AS666</f>
        <v>37.969642852164462</v>
      </c>
      <c r="R118" s="73"/>
      <c r="S118" s="1">
        <f>+IF(H118=0,"",'Ark1'!T666)</f>
        <v>10.423076923076923</v>
      </c>
      <c r="T118" s="11">
        <f>+IF(H118=0,"",'Ark1'!W666)</f>
        <v>94.871794871794876</v>
      </c>
      <c r="U118" s="11">
        <f>+IF(H118=0,"",'Ark1'!X666)</f>
        <v>64.102564102564102</v>
      </c>
      <c r="V118" s="305">
        <f>+IF(H118=0,"",'Ark1'!AG666)</f>
        <v>1091.5064935064936</v>
      </c>
      <c r="W118" s="11">
        <f>+IF(H118=0,"",'Ark1'!AH666)</f>
        <v>98.71794871794873</v>
      </c>
      <c r="X118" s="11">
        <f>+IF(H118=0,"",'Ark1'!AI666)</f>
        <v>91.025641025641022</v>
      </c>
      <c r="Y118" s="11">
        <f>+IF(H118=0,"",'Ark1'!Y666)</f>
        <v>47.826538442808065</v>
      </c>
      <c r="Z118" s="1">
        <f>+IF(H118=0,"",'Ark1'!AA666)</f>
        <v>2.7057357441479302</v>
      </c>
      <c r="AA118" s="11">
        <f>+IF(H118=0,"",'Ark1'!AC666)</f>
        <v>55.040343636258314</v>
      </c>
      <c r="AB118" s="305">
        <f t="shared" ref="AB118:AB129" si="51">IF(H118=0,"",1000*M118/V118)</f>
        <v>336.87972764609367</v>
      </c>
      <c r="AC118" s="115">
        <f t="shared" ref="AC118:AC129" si="52">+IF(H118=0,"",AB118-AB345)</f>
        <v>-28.583764235627086</v>
      </c>
      <c r="AD118" s="67">
        <f t="shared" ref="AD118:AD129" si="53">IF(H118=0,"",M118/C118)</f>
        <v>45.963301282051283</v>
      </c>
      <c r="AE118" s="67">
        <f t="shared" ref="AE118:AE129" si="54">IF(H118=0,"",H118/G118)</f>
        <v>1.21875</v>
      </c>
      <c r="AF118" s="43"/>
      <c r="AG118" s="4"/>
      <c r="AH118" s="56"/>
      <c r="AI118" s="56"/>
      <c r="AJ118" s="1"/>
      <c r="AK118" s="5"/>
      <c r="AL118"/>
      <c r="AP118"/>
    </row>
    <row r="119" spans="1:42">
      <c r="A119" s="43"/>
      <c r="B119" s="43">
        <f>+'Ark1'!C667</f>
        <v>2024</v>
      </c>
      <c r="C119">
        <f>+'Ark1'!L667</f>
        <v>8</v>
      </c>
      <c r="D119" s="3" t="s">
        <v>35</v>
      </c>
      <c r="E119" s="3">
        <f>+'Ark1'!D667</f>
        <v>2</v>
      </c>
      <c r="F119" s="3" t="str">
        <f t="shared" si="48"/>
        <v>Feb</v>
      </c>
      <c r="G119">
        <f>+IF(H119=0,"",'Ark1'!Q667)</f>
        <v>42</v>
      </c>
      <c r="H119" s="471">
        <f>+'Ark1'!R667</f>
        <v>63</v>
      </c>
      <c r="I119" s="115">
        <f t="shared" si="49"/>
        <v>18</v>
      </c>
      <c r="J119" s="67">
        <f>+IF(H119=0,"",'Ark1'!AE667)</f>
        <v>2.1724137931034488</v>
      </c>
      <c r="K119" s="67">
        <f>+IF(H119=0,"",'Ark1'!AF667)</f>
        <v>2.8551228748309043</v>
      </c>
      <c r="L119" s="65"/>
      <c r="M119" s="305">
        <f>+IF(H119=0,"",'Ark1'!U667)</f>
        <v>353.07142857142821</v>
      </c>
      <c r="N119" s="115">
        <f t="shared" si="50"/>
        <v>-1.1796825396829149</v>
      </c>
      <c r="O119" s="193"/>
      <c r="P119" s="376">
        <f>+'Ark1'!AR667</f>
        <v>209.37704918032787</v>
      </c>
      <c r="Q119" s="114">
        <f>+'Ark1'!AS667</f>
        <v>38.246708374026127</v>
      </c>
      <c r="R119" s="73"/>
      <c r="S119" s="1">
        <f>+IF(H119=0,"",'Ark1'!T667)</f>
        <v>10.682539682539685</v>
      </c>
      <c r="T119" s="11">
        <f>+IF(H119=0,"",'Ark1'!W667)</f>
        <v>100</v>
      </c>
      <c r="U119" s="11">
        <f>+IF(H119=0,"",'Ark1'!X667)</f>
        <v>55.555555555555557</v>
      </c>
      <c r="V119" s="305">
        <f>+IF(H119=0,"",'Ark1'!AG667)</f>
        <v>990.81967213114751</v>
      </c>
      <c r="W119" s="11">
        <f>+IF(H119=0,"",'Ark1'!AH667)</f>
        <v>96.825396825396794</v>
      </c>
      <c r="X119" s="11">
        <f>+IF(H119=0,"",'Ark1'!AI667)</f>
        <v>93.650793650793617</v>
      </c>
      <c r="Y119" s="11">
        <f>+IF(H119=0,"",'Ark1'!Y667)</f>
        <v>42.846630985973093</v>
      </c>
      <c r="Z119" s="1">
        <f>+IF(H119=0,"",'Ark1'!AA667)</f>
        <v>2.1068700687324182</v>
      </c>
      <c r="AA119" s="11">
        <f>+IF(H119=0,"",'Ark1'!AC667)</f>
        <v>40.68517585202428</v>
      </c>
      <c r="AB119" s="305">
        <f t="shared" si="51"/>
        <v>356.34277205256654</v>
      </c>
      <c r="AC119" s="115">
        <f t="shared" si="52"/>
        <v>-12.399927136682038</v>
      </c>
      <c r="AD119" s="67">
        <f t="shared" si="53"/>
        <v>44.133928571428527</v>
      </c>
      <c r="AE119" s="67">
        <f t="shared" si="54"/>
        <v>1.5</v>
      </c>
      <c r="AF119" s="43"/>
      <c r="AG119" s="4"/>
      <c r="AH119" s="56"/>
      <c r="AI119" s="56"/>
      <c r="AJ119" s="1"/>
      <c r="AK119" s="5"/>
      <c r="AL119"/>
      <c r="AP119"/>
    </row>
    <row r="120" spans="1:42">
      <c r="A120" s="43"/>
      <c r="B120" s="43">
        <f>+'Ark1'!C668</f>
        <v>2024</v>
      </c>
      <c r="C120">
        <f>+'Ark1'!L668</f>
        <v>8</v>
      </c>
      <c r="D120" s="3" t="s">
        <v>35</v>
      </c>
      <c r="E120" s="3">
        <f>+'Ark1'!D668</f>
        <v>3</v>
      </c>
      <c r="F120" s="3" t="str">
        <f t="shared" si="48"/>
        <v>Mar</v>
      </c>
      <c r="G120">
        <f>+IF(H120=0,"",'Ark1'!Q668)</f>
        <v>57</v>
      </c>
      <c r="H120" s="471">
        <f>+'Ark1'!R668</f>
        <v>73</v>
      </c>
      <c r="I120" s="115">
        <f t="shared" si="49"/>
        <v>-32</v>
      </c>
      <c r="J120" s="67">
        <f>+IF(H120=0,"",'Ark1'!AE668)</f>
        <v>2.4678837052062206</v>
      </c>
      <c r="K120" s="67">
        <f>+IF(H120=0,"",'Ark1'!AF668)</f>
        <v>3.4123173680645502</v>
      </c>
      <c r="L120" s="65"/>
      <c r="M120" s="305">
        <f>+IF(H120=0,"",'Ark1'!U668)</f>
        <v>372.92739726027406</v>
      </c>
      <c r="N120" s="115">
        <f t="shared" si="50"/>
        <v>11.254063926940603</v>
      </c>
      <c r="O120" s="193"/>
      <c r="P120" s="376">
        <f>+'Ark1'!AR668</f>
        <v>213.39393939393941</v>
      </c>
      <c r="Q120" s="114">
        <f>+'Ark1'!AS668</f>
        <v>38.349019603073131</v>
      </c>
      <c r="R120" s="73"/>
      <c r="S120" s="1">
        <f>+IF(H120=0,"",'Ark1'!T668)</f>
        <v>10.849315068493151</v>
      </c>
      <c r="T120" s="11">
        <f>+IF(H120=0,"",'Ark1'!W668)</f>
        <v>98.63013698630138</v>
      </c>
      <c r="U120" s="11">
        <f>+IF(H120=0,"",'Ark1'!X668)</f>
        <v>63.013698630136986</v>
      </c>
      <c r="V120" s="305">
        <f>+IF(H120=0,"",'Ark1'!AG668)</f>
        <v>1109.742424242424</v>
      </c>
      <c r="W120" s="11">
        <f>+IF(H120=0,"",'Ark1'!AH668)</f>
        <v>90.410958904109606</v>
      </c>
      <c r="X120" s="11">
        <f>+IF(H120=0,"",'Ark1'!AI668)</f>
        <v>87.671232876712324</v>
      </c>
      <c r="Y120" s="11">
        <f>+IF(H120=0,"",'Ark1'!Y668)</f>
        <v>49.156471613052702</v>
      </c>
      <c r="Z120" s="1">
        <f>+IF(H120=0,"",'Ark1'!AA668)</f>
        <v>2.1240387535916625</v>
      </c>
      <c r="AA120" s="11">
        <f>+IF(H120=0,"",'Ark1'!AC668)</f>
        <v>37.624256380226392</v>
      </c>
      <c r="AB120" s="305">
        <f t="shared" si="51"/>
        <v>336.04860831994989</v>
      </c>
      <c r="AC120" s="115">
        <f t="shared" si="52"/>
        <v>-10.614566910616873</v>
      </c>
      <c r="AD120" s="67">
        <f t="shared" si="53"/>
        <v>46.615924657534258</v>
      </c>
      <c r="AE120" s="67">
        <f t="shared" si="54"/>
        <v>1.2807017543859649</v>
      </c>
      <c r="AF120" s="43"/>
      <c r="AG120" s="4"/>
      <c r="AH120" s="56"/>
      <c r="AI120" s="56"/>
      <c r="AJ120" s="1"/>
      <c r="AK120" s="5"/>
      <c r="AL120"/>
      <c r="AP120"/>
    </row>
    <row r="121" spans="1:42">
      <c r="A121" s="43"/>
      <c r="B121" s="43">
        <f>+'Ark1'!C669</f>
        <v>2024</v>
      </c>
      <c r="C121">
        <f>+'Ark1'!L669</f>
        <v>8</v>
      </c>
      <c r="D121" s="3" t="s">
        <v>35</v>
      </c>
      <c r="E121" s="3">
        <f>+'Ark1'!D669</f>
        <v>4</v>
      </c>
      <c r="F121" s="3" t="str">
        <f t="shared" si="48"/>
        <v>Apr</v>
      </c>
      <c r="G121">
        <f>+IF(H121=0,"",'Ark1'!Q669)</f>
        <v>84</v>
      </c>
      <c r="H121" s="471">
        <f>+'Ark1'!R669</f>
        <v>104</v>
      </c>
      <c r="I121" s="115">
        <f t="shared" si="49"/>
        <v>15</v>
      </c>
      <c r="J121" s="67">
        <f>+IF(H121=0,"",'Ark1'!AE669)</f>
        <v>2.7111574556830025</v>
      </c>
      <c r="K121" s="67">
        <f>+IF(H121=0,"",'Ark1'!AF669)</f>
        <v>3.5640835920505678</v>
      </c>
      <c r="L121" s="65"/>
      <c r="M121" s="305">
        <f>+IF(H121=0,"",'Ark1'!U669)</f>
        <v>354.59903846153861</v>
      </c>
      <c r="N121" s="115">
        <f t="shared" si="50"/>
        <v>-8.0605121002591318</v>
      </c>
      <c r="O121" s="193"/>
      <c r="P121" s="376">
        <f>+'Ark1'!AR669</f>
        <v>210.44</v>
      </c>
      <c r="Q121" s="114">
        <f>+'Ark1'!AS669</f>
        <v>38.077206254541728</v>
      </c>
      <c r="R121" s="73"/>
      <c r="S121" s="1">
        <f>+IF(H121=0,"",'Ark1'!T669)</f>
        <v>10.471153846153848</v>
      </c>
      <c r="T121" s="11">
        <f>+IF(H121=0,"",'Ark1'!W669)</f>
        <v>97.115384615384642</v>
      </c>
      <c r="U121" s="11">
        <f>+IF(H121=0,"",'Ark1'!X669)</f>
        <v>51.923076923076913</v>
      </c>
      <c r="V121" s="305">
        <f>+IF(H121=0,"",'Ark1'!AG669)</f>
        <v>964.71</v>
      </c>
      <c r="W121" s="11">
        <f>+IF(H121=0,"",'Ark1'!AH669)</f>
        <v>96.153846153846175</v>
      </c>
      <c r="X121" s="11">
        <f>+IF(H121=0,"",'Ark1'!AI669)</f>
        <v>86.53846153846159</v>
      </c>
      <c r="Y121" s="11">
        <f>+IF(H121=0,"",'Ark1'!Y669)</f>
        <v>44.756493931892095</v>
      </c>
      <c r="Z121" s="1">
        <f>+IF(H121=0,"",'Ark1'!AA669)</f>
        <v>2.5417919586281528</v>
      </c>
      <c r="AA121" s="11">
        <f>+IF(H121=0,"",'Ark1'!AC669)</f>
        <v>48.392717289674394</v>
      </c>
      <c r="AB121" s="305">
        <f t="shared" si="51"/>
        <v>367.57060511608523</v>
      </c>
      <c r="AC121" s="115">
        <f t="shared" si="52"/>
        <v>11.042458362045238</v>
      </c>
      <c r="AD121" s="67">
        <f t="shared" si="53"/>
        <v>44.324879807692326</v>
      </c>
      <c r="AE121" s="67">
        <f t="shared" si="54"/>
        <v>1.2380952380952381</v>
      </c>
      <c r="AF121" s="43"/>
      <c r="AG121" s="4"/>
      <c r="AH121" s="56"/>
      <c r="AI121" s="56"/>
      <c r="AJ121" s="1"/>
      <c r="AK121" s="5"/>
      <c r="AL121"/>
      <c r="AP121"/>
    </row>
    <row r="122" spans="1:42">
      <c r="A122" s="43"/>
      <c r="B122" s="43">
        <f>+'Ark1'!C670</f>
        <v>2024</v>
      </c>
      <c r="C122">
        <f>+'Ark1'!L670</f>
        <v>8</v>
      </c>
      <c r="D122" s="3" t="s">
        <v>35</v>
      </c>
      <c r="E122" s="3">
        <f>+'Ark1'!D670</f>
        <v>5</v>
      </c>
      <c r="F122" s="3" t="str">
        <f t="shared" si="48"/>
        <v>Mai</v>
      </c>
      <c r="G122">
        <f>+IF(H122=0,"",'Ark1'!Q670)</f>
        <v>78</v>
      </c>
      <c r="H122" s="471">
        <f>+'Ark1'!R670</f>
        <v>96</v>
      </c>
      <c r="I122" s="115">
        <f t="shared" si="49"/>
        <v>-34</v>
      </c>
      <c r="J122" s="67">
        <f>+IF(H122=0,"",'Ark1'!AE670)</f>
        <v>2.9259372142639446</v>
      </c>
      <c r="K122" s="67">
        <f>+IF(H122=0,"",'Ark1'!AF670)</f>
        <v>3.7917840193742953</v>
      </c>
      <c r="L122" s="65"/>
      <c r="M122" s="305">
        <f>+IF(H122=0,"",'Ark1'!U670)</f>
        <v>349.26458333333346</v>
      </c>
      <c r="N122" s="115">
        <f t="shared" si="50"/>
        <v>3.6622756410257011</v>
      </c>
      <c r="O122" s="193"/>
      <c r="P122" s="422"/>
      <c r="Q122" s="115"/>
      <c r="R122" s="73"/>
      <c r="S122" s="1">
        <f>+IF(H122=0,"",'Ark1'!T670)</f>
        <v>10.260416666666664</v>
      </c>
      <c r="T122" s="11">
        <f>+IF(H122=0,"",'Ark1'!W670)</f>
        <v>95.833333333333314</v>
      </c>
      <c r="U122" s="11">
        <f>+IF(H122=0,"",'Ark1'!X670)</f>
        <v>46.875</v>
      </c>
      <c r="V122" s="305">
        <f>+IF(H122=0,"",'Ark1'!AG670)</f>
        <v>960.45454545454561</v>
      </c>
      <c r="W122" s="11">
        <f>+IF(H122=0,"",'Ark1'!AH670)</f>
        <v>91.666666666666686</v>
      </c>
      <c r="X122" s="11">
        <f>+IF(H122=0,"",'Ark1'!AI670)</f>
        <v>88.541666666666686</v>
      </c>
      <c r="Y122" s="11">
        <f>+IF(H122=0,"",'Ark1'!Y670)</f>
        <v>52.685685475212118</v>
      </c>
      <c r="Z122" s="1">
        <f>+IF(H122=0,"",'Ark1'!AA670)</f>
        <v>2.4801074895500448</v>
      </c>
      <c r="AA122" s="11">
        <f>+IF(H122=0,"",'Ark1'!AC670)</f>
        <v>31.675707336362247</v>
      </c>
      <c r="AB122" s="305">
        <f t="shared" si="51"/>
        <v>363.64509386338551</v>
      </c>
      <c r="AC122" s="115">
        <f t="shared" si="52"/>
        <v>-5.6417979203648088</v>
      </c>
      <c r="AD122" s="67">
        <f t="shared" si="53"/>
        <v>43.658072916666683</v>
      </c>
      <c r="AE122" s="67">
        <f t="shared" si="54"/>
        <v>1.2307692307692308</v>
      </c>
      <c r="AF122" s="43"/>
      <c r="AG122" s="4"/>
      <c r="AH122" s="56"/>
      <c r="AI122" s="56"/>
      <c r="AJ122" s="1"/>
      <c r="AK122" s="5"/>
      <c r="AL122"/>
      <c r="AP122"/>
    </row>
    <row r="123" spans="1:42">
      <c r="A123" s="43"/>
      <c r="B123" s="43">
        <f>+'Ark1'!C671</f>
        <v>2024</v>
      </c>
      <c r="C123">
        <f>+'Ark1'!L671</f>
        <v>8</v>
      </c>
      <c r="D123" s="3" t="s">
        <v>35</v>
      </c>
      <c r="E123" s="3">
        <f>+'Ark1'!D671</f>
        <v>6</v>
      </c>
      <c r="F123" s="3" t="str">
        <f t="shared" si="48"/>
        <v>Jun</v>
      </c>
      <c r="G123">
        <f>+IF(H123=0,"",'Ark1'!Q671)</f>
        <v>73</v>
      </c>
      <c r="H123" s="471">
        <f>+'Ark1'!R671</f>
        <v>105</v>
      </c>
      <c r="I123" s="115">
        <f t="shared" si="49"/>
        <v>-18</v>
      </c>
      <c r="J123" s="67">
        <f>+IF(H123=0,"",'Ark1'!AE671)</f>
        <v>3.7220843672456567</v>
      </c>
      <c r="K123" s="67">
        <f>+IF(H123=0,"",'Ark1'!AF671)</f>
        <v>4.9181960219438006</v>
      </c>
      <c r="L123" s="65"/>
      <c r="M123" s="305">
        <f>+IF(H123=0,"",'Ark1'!U671)</f>
        <v>353.27523809523819</v>
      </c>
      <c r="N123" s="115">
        <f t="shared" si="50"/>
        <v>6.2557259001163743</v>
      </c>
      <c r="O123" s="193"/>
      <c r="P123" s="422"/>
      <c r="Q123" s="115"/>
      <c r="R123" s="73"/>
      <c r="S123" s="1">
        <f>+IF(H123=0,"",'Ark1'!T671)</f>
        <v>10.009523809523811</v>
      </c>
      <c r="T123" s="11">
        <f>+IF(H123=0,"",'Ark1'!W671)</f>
        <v>93.333333333333314</v>
      </c>
      <c r="U123" s="11">
        <f>+IF(H123=0,"",'Ark1'!X671)</f>
        <v>47.619047619047642</v>
      </c>
      <c r="V123" s="305">
        <f>+IF(H123=0,"",'Ark1'!AG671)</f>
        <v>961.24752475247499</v>
      </c>
      <c r="W123" s="11">
        <f>+IF(H123=0,"",'Ark1'!AH671)</f>
        <v>96.190476190476176</v>
      </c>
      <c r="X123" s="11">
        <f>+IF(H123=0,"",'Ark1'!AI671)</f>
        <v>87.61904761904762</v>
      </c>
      <c r="Y123" s="11">
        <f>+IF(H123=0,"",'Ark1'!Y671)</f>
        <v>46.01703159018188</v>
      </c>
      <c r="Z123" s="1">
        <f>+IF(H123=0,"",'Ark1'!AA671)</f>
        <v>2.2907484245702765</v>
      </c>
      <c r="AA123" s="11">
        <f>+IF(H123=0,"",'Ark1'!AC671)</f>
        <v>47.17682183862172</v>
      </c>
      <c r="AB123" s="305">
        <f t="shared" si="51"/>
        <v>367.51744893825133</v>
      </c>
      <c r="AC123" s="115">
        <f t="shared" si="52"/>
        <v>-0.49058715121924479</v>
      </c>
      <c r="AD123" s="67">
        <f t="shared" si="53"/>
        <v>44.159404761904774</v>
      </c>
      <c r="AE123" s="67">
        <f t="shared" si="54"/>
        <v>1.4383561643835616</v>
      </c>
      <c r="AF123" s="43"/>
      <c r="AG123" s="4"/>
      <c r="AH123" s="56"/>
      <c r="AI123" s="56"/>
      <c r="AJ123" s="1"/>
      <c r="AK123" s="5"/>
      <c r="AL123"/>
      <c r="AP123"/>
    </row>
    <row r="124" spans="1:42">
      <c r="A124" s="43"/>
      <c r="B124" s="43">
        <f>+'Ark1'!C672</f>
        <v>2024</v>
      </c>
      <c r="C124">
        <f>+'Ark1'!L672</f>
        <v>8</v>
      </c>
      <c r="D124" s="3" t="s">
        <v>35</v>
      </c>
      <c r="E124" s="3">
        <f>+'Ark1'!D672</f>
        <v>7</v>
      </c>
      <c r="F124" s="3" t="str">
        <f t="shared" si="48"/>
        <v>Jul</v>
      </c>
      <c r="G124">
        <f>+IF(H124=0,"",'Ark1'!Q672)</f>
        <v>36</v>
      </c>
      <c r="H124" s="471">
        <f>+'Ark1'!R672</f>
        <v>45</v>
      </c>
      <c r="I124" s="115">
        <f t="shared" si="49"/>
        <v>-31</v>
      </c>
      <c r="J124" s="67">
        <f>+IF(H124=0,"",'Ark1'!AE672)</f>
        <v>1.8703241895261844</v>
      </c>
      <c r="K124" s="67">
        <f>+IF(H124=0,"",'Ark1'!AF672)</f>
        <v>2.5051316910871622</v>
      </c>
      <c r="L124" s="65"/>
      <c r="M124" s="305">
        <f>+IF(H124=0,"",'Ark1'!U672)</f>
        <v>353.38</v>
      </c>
      <c r="N124" s="115">
        <f t="shared" si="50"/>
        <v>4.0260526315790912</v>
      </c>
      <c r="O124" s="193"/>
      <c r="P124" s="422"/>
      <c r="Q124" s="115"/>
      <c r="R124" s="73"/>
      <c r="S124" s="1">
        <f>+IF(H124=0,"",'Ark1'!T672)</f>
        <v>9.8000000000000007</v>
      </c>
      <c r="T124" s="11">
        <f>+IF(H124=0,"",'Ark1'!W672)</f>
        <v>100</v>
      </c>
      <c r="U124" s="11">
        <f>+IF(H124=0,"",'Ark1'!X672)</f>
        <v>40</v>
      </c>
      <c r="V124" s="305">
        <f>+IF(H124=0,"",'Ark1'!AG672)</f>
        <v>937.4</v>
      </c>
      <c r="W124" s="11">
        <f>+IF(H124=0,"",'Ark1'!AH672)</f>
        <v>100</v>
      </c>
      <c r="X124" s="11">
        <f>+IF(H124=0,"",'Ark1'!AI672)</f>
        <v>88.8888888888889</v>
      </c>
      <c r="Y124" s="11">
        <f>+IF(H124=0,"",'Ark1'!Y672)</f>
        <v>53.778759127868817</v>
      </c>
      <c r="Z124" s="1">
        <f>+IF(H124=0,"",'Ark1'!AA672)</f>
        <v>1.8808981306221104</v>
      </c>
      <c r="AA124" s="11">
        <f>+IF(H124=0,"",'Ark1'!AC672)</f>
        <v>40.630015128256048</v>
      </c>
      <c r="AB124" s="305">
        <f t="shared" si="51"/>
        <v>376.97887774695971</v>
      </c>
      <c r="AC124" s="115">
        <f t="shared" si="52"/>
        <v>22.966122519748751</v>
      </c>
      <c r="AD124" s="67">
        <f t="shared" si="53"/>
        <v>44.172499999999999</v>
      </c>
      <c r="AE124" s="67">
        <f t="shared" si="54"/>
        <v>1.25</v>
      </c>
      <c r="AF124" s="43"/>
      <c r="AG124" s="4"/>
      <c r="AH124" s="56"/>
      <c r="AI124" s="56"/>
      <c r="AJ124" s="1"/>
      <c r="AK124" s="5"/>
      <c r="AL124"/>
      <c r="AP124"/>
    </row>
    <row r="125" spans="1:42">
      <c r="A125" s="43"/>
      <c r="B125" s="43">
        <f>+'Ark1'!C673</f>
        <v>2024</v>
      </c>
      <c r="C125">
        <f>+'Ark1'!L673</f>
        <v>8</v>
      </c>
      <c r="D125" s="3" t="s">
        <v>35</v>
      </c>
      <c r="E125" s="3">
        <f>+'Ark1'!D673</f>
        <v>8</v>
      </c>
      <c r="F125" s="3" t="str">
        <f t="shared" si="48"/>
        <v>Aug</v>
      </c>
      <c r="G125">
        <f>+IF(H125=0,"",'Ark1'!Q673)</f>
        <v>42</v>
      </c>
      <c r="H125" s="471">
        <f>+'Ark1'!R673</f>
        <v>58</v>
      </c>
      <c r="I125" s="115">
        <f t="shared" si="49"/>
        <v>-10</v>
      </c>
      <c r="J125" s="67">
        <f>+IF(H125=0,"",'Ark1'!AE673)</f>
        <v>2.1944759742716604</v>
      </c>
      <c r="K125" s="67">
        <f>+IF(H125=0,"",'Ark1'!AF673)</f>
        <v>2.8435884971359999</v>
      </c>
      <c r="L125" s="65"/>
      <c r="M125" s="305">
        <f>+IF(H125=0,"",'Ark1'!U673)</f>
        <v>338.16724137931021</v>
      </c>
      <c r="N125" s="115">
        <f t="shared" si="50"/>
        <v>-0.24599391480739996</v>
      </c>
      <c r="O125" s="193"/>
      <c r="P125" s="422"/>
      <c r="Q125" s="115"/>
      <c r="R125" s="73"/>
      <c r="S125" s="1">
        <f>+IF(H125=0,"",'Ark1'!T673)</f>
        <v>9.4310344827586174</v>
      </c>
      <c r="T125" s="11">
        <f>+IF(H125=0,"",'Ark1'!W673)</f>
        <v>89.65517241379311</v>
      </c>
      <c r="U125" s="11">
        <f>+IF(H125=0,"",'Ark1'!X673)</f>
        <v>39.655172413793117</v>
      </c>
      <c r="V125" s="305">
        <f>+IF(H125=0,"",'Ark1'!AG673)</f>
        <v>934.4</v>
      </c>
      <c r="W125" s="11">
        <f>+IF(H125=0,"",'Ark1'!AH673)</f>
        <v>94.827586206896569</v>
      </c>
      <c r="X125" s="11">
        <f>+IF(H125=0,"",'Ark1'!AI673)</f>
        <v>89.65517241379311</v>
      </c>
      <c r="Y125" s="11">
        <f>+IF(H125=0,"",'Ark1'!Y673)</f>
        <v>50.755106377827424</v>
      </c>
      <c r="Z125" s="1">
        <f>+IF(H125=0,"",'Ark1'!AA673)</f>
        <v>2.3423541721474264</v>
      </c>
      <c r="AA125" s="11">
        <f>+IF(H125=0,"",'Ark1'!AC673)</f>
        <v>58.307150351395478</v>
      </c>
      <c r="AB125" s="305">
        <f t="shared" si="51"/>
        <v>361.90843469532342</v>
      </c>
      <c r="AC125" s="115">
        <f t="shared" si="52"/>
        <v>8.3847396477323173</v>
      </c>
      <c r="AD125" s="67">
        <f t="shared" si="53"/>
        <v>42.270905172413777</v>
      </c>
      <c r="AE125" s="67">
        <f t="shared" si="54"/>
        <v>1.3809523809523809</v>
      </c>
      <c r="AF125" s="43"/>
      <c r="AG125" s="4"/>
      <c r="AH125" s="56"/>
      <c r="AI125" s="56"/>
      <c r="AJ125" s="1"/>
      <c r="AK125" s="5"/>
      <c r="AL125"/>
      <c r="AP125"/>
    </row>
    <row r="126" spans="1:42">
      <c r="A126" s="43"/>
      <c r="B126" s="43">
        <f>+'Ark1'!C674</f>
        <v>2024</v>
      </c>
      <c r="C126">
        <f>+'Ark1'!L674</f>
        <v>8</v>
      </c>
      <c r="D126" s="3" t="s">
        <v>35</v>
      </c>
      <c r="E126" s="3">
        <f>+'Ark1'!D674</f>
        <v>9</v>
      </c>
      <c r="F126" s="3" t="str">
        <f t="shared" si="48"/>
        <v>Sep</v>
      </c>
      <c r="G126">
        <f>+IF(H126=0,"",'Ark1'!Q674)</f>
        <v>32</v>
      </c>
      <c r="H126" s="471">
        <f>+'Ark1'!R674</f>
        <v>52</v>
      </c>
      <c r="I126" s="115">
        <f t="shared" si="49"/>
        <v>2</v>
      </c>
      <c r="J126" s="67">
        <f>+IF(H126=0,"",'Ark1'!AE674)</f>
        <v>1.8381053375751153</v>
      </c>
      <c r="K126" s="67">
        <f>+IF(H126=0,"",'Ark1'!AF674)</f>
        <v>2.4585354608159729</v>
      </c>
      <c r="L126" s="65"/>
      <c r="M126" s="305">
        <f>+IF(H126=0,"",'Ark1'!U674)</f>
        <v>354.3923076923075</v>
      </c>
      <c r="N126" s="115">
        <f t="shared" si="50"/>
        <v>11.050307692307513</v>
      </c>
      <c r="O126" s="193"/>
      <c r="P126" s="422"/>
      <c r="Q126" s="115"/>
      <c r="R126" s="73"/>
      <c r="S126" s="1">
        <f>+IF(H126=0,"",'Ark1'!T674)</f>
        <v>9.5769230769230784</v>
      </c>
      <c r="T126" s="11">
        <f>+IF(H126=0,"",'Ark1'!W674)</f>
        <v>94.230769230769212</v>
      </c>
      <c r="U126" s="11">
        <f>+IF(H126=0,"",'Ark1'!X674)</f>
        <v>53.84615384615384</v>
      </c>
      <c r="V126" s="305">
        <f>+IF(H126=0,"",'Ark1'!AG674)</f>
        <v>955.46</v>
      </c>
      <c r="W126" s="11">
        <f>+IF(H126=0,"",'Ark1'!AH674)</f>
        <v>96.153846153846175</v>
      </c>
      <c r="X126" s="11">
        <f>+IF(H126=0,"",'Ark1'!AI674)</f>
        <v>94.230769230769212</v>
      </c>
      <c r="Y126" s="11">
        <f>+IF(H126=0,"",'Ark1'!Y674)</f>
        <v>43.015005638256994</v>
      </c>
      <c r="Z126" s="1">
        <f>+IF(H126=0,"",'Ark1'!AA674)</f>
        <v>1.8223627293049476</v>
      </c>
      <c r="AA126" s="11">
        <f>+IF(H126=0,"",'Ark1'!AC674)</f>
        <v>34.255487750188443</v>
      </c>
      <c r="AB126" s="305">
        <f t="shared" si="51"/>
        <v>370.91276211699864</v>
      </c>
      <c r="AC126" s="115">
        <f t="shared" si="52"/>
        <v>9.1355174134900494</v>
      </c>
      <c r="AD126" s="67">
        <f t="shared" si="53"/>
        <v>44.299038461538437</v>
      </c>
      <c r="AE126" s="67">
        <f t="shared" si="54"/>
        <v>1.625</v>
      </c>
      <c r="AF126" s="43"/>
      <c r="AG126" s="4"/>
      <c r="AH126" s="56"/>
      <c r="AI126" s="56"/>
      <c r="AJ126" s="1"/>
      <c r="AK126" s="5"/>
      <c r="AL126"/>
      <c r="AP126"/>
    </row>
    <row r="127" spans="1:42">
      <c r="A127" s="43"/>
      <c r="B127" s="43">
        <f>+'Ark1'!C675</f>
        <v>2024</v>
      </c>
      <c r="C127">
        <f>+'Ark1'!L675</f>
        <v>8</v>
      </c>
      <c r="D127" s="3" t="s">
        <v>35</v>
      </c>
      <c r="E127" s="3">
        <f>+'Ark1'!D675</f>
        <v>10</v>
      </c>
      <c r="F127" s="3" t="str">
        <f t="shared" si="48"/>
        <v>Okt</v>
      </c>
      <c r="G127">
        <f>+IF(H127=0,"",'Ark1'!Q675)</f>
        <v>77</v>
      </c>
      <c r="H127" s="471">
        <f>+'Ark1'!R675</f>
        <v>94</v>
      </c>
      <c r="I127" s="115">
        <f t="shared" si="49"/>
        <v>-23</v>
      </c>
      <c r="J127" s="67">
        <f>+IF(H127=0,"",'Ark1'!AE675)</f>
        <v>1.3303141805830738</v>
      </c>
      <c r="K127" s="67">
        <f>+IF(H127=0,"",'Ark1'!AF675)</f>
        <v>1.810354664223242</v>
      </c>
      <c r="L127" s="65"/>
      <c r="M127" s="305">
        <f>+IF(H127=0,"",'Ark1'!U675)</f>
        <v>352.25212765957463</v>
      </c>
      <c r="N127" s="115">
        <f t="shared" si="50"/>
        <v>-7.5068466993997731</v>
      </c>
      <c r="O127" s="193"/>
      <c r="P127" s="422"/>
      <c r="Q127" s="115"/>
      <c r="R127" s="73"/>
      <c r="S127" s="1">
        <f>+IF(H127=0,"",'Ark1'!T675)</f>
        <v>9.5957446808510642</v>
      </c>
      <c r="T127" s="11">
        <f>+IF(H127=0,"",'Ark1'!W675)</f>
        <v>87.2340425531915</v>
      </c>
      <c r="U127" s="11">
        <f>+IF(H127=0,"",'Ark1'!X675)</f>
        <v>51.063829787234063</v>
      </c>
      <c r="V127" s="305">
        <f>+IF(H127=0,"",'Ark1'!AG675)</f>
        <v>1074.4382022471909</v>
      </c>
      <c r="W127" s="11">
        <f>+IF(H127=0,"",'Ark1'!AH675)</f>
        <v>94.680851063829778</v>
      </c>
      <c r="X127" s="11">
        <f>+IF(H127=0,"",'Ark1'!AI675)</f>
        <v>93.617021276595764</v>
      </c>
      <c r="Y127" s="11">
        <f>+IF(H127=0,"",'Ark1'!Y675)</f>
        <v>41.445687938125126</v>
      </c>
      <c r="Z127" s="1">
        <f>+IF(H127=0,"",'Ark1'!AA675)</f>
        <v>2.5320042894999539</v>
      </c>
      <c r="AA127" s="11">
        <f>+IF(H127=0,"",'Ark1'!AC675)</f>
        <v>33.11984066582415</v>
      </c>
      <c r="AB127" s="305">
        <f t="shared" si="51"/>
        <v>327.84773188708124</v>
      </c>
      <c r="AC127" s="115">
        <f t="shared" si="52"/>
        <v>-23.746444378612068</v>
      </c>
      <c r="AD127" s="67">
        <f t="shared" si="53"/>
        <v>44.031515957446828</v>
      </c>
      <c r="AE127" s="67">
        <f t="shared" si="54"/>
        <v>1.2207792207792207</v>
      </c>
      <c r="AF127" s="43"/>
      <c r="AG127" s="4"/>
      <c r="AH127" s="56"/>
      <c r="AI127" s="56"/>
      <c r="AJ127" s="1"/>
      <c r="AK127" s="5"/>
      <c r="AL127"/>
      <c r="AP127"/>
    </row>
    <row r="128" spans="1:42">
      <c r="A128" s="43"/>
      <c r="B128" s="43">
        <f>+'Ark1'!C676</f>
        <v>2024</v>
      </c>
      <c r="C128">
        <f>+'Ark1'!L676</f>
        <v>8</v>
      </c>
      <c r="D128" s="3" t="s">
        <v>35</v>
      </c>
      <c r="E128" s="3">
        <f>+'Ark1'!D676</f>
        <v>11</v>
      </c>
      <c r="F128" s="3" t="str">
        <f t="shared" si="48"/>
        <v>Nov</v>
      </c>
      <c r="G128">
        <f>+IF(H128=0,"",'Ark1'!Q676)</f>
        <v>79</v>
      </c>
      <c r="H128" s="471">
        <f>+'Ark1'!R676</f>
        <v>95</v>
      </c>
      <c r="I128" s="115">
        <f t="shared" si="49"/>
        <v>-18</v>
      </c>
      <c r="J128" s="67">
        <f>+IF(H128=0,"",'Ark1'!AE676)</f>
        <v>1.6186743908672685</v>
      </c>
      <c r="K128" s="67">
        <f>+IF(H128=0,"",'Ark1'!AF676)</f>
        <v>2.2307857316189166</v>
      </c>
      <c r="L128" s="65"/>
      <c r="M128" s="305">
        <f>+IF(H128=0,"",'Ark1'!U676)</f>
        <v>363.65052631578953</v>
      </c>
      <c r="N128" s="115">
        <f t="shared" si="50"/>
        <v>-1.3609781089891726</v>
      </c>
      <c r="O128" s="193"/>
      <c r="P128" s="422"/>
      <c r="Q128" s="115"/>
      <c r="R128" s="73"/>
      <c r="S128" s="1">
        <f>+IF(H128=0,"",'Ark1'!T676)</f>
        <v>9.5263157894736885</v>
      </c>
      <c r="T128" s="11">
        <f>+IF(H128=0,"",'Ark1'!W676)</f>
        <v>86.315789473684191</v>
      </c>
      <c r="U128" s="11">
        <f>+IF(H128=0,"",'Ark1'!X676)</f>
        <v>64.210526315789494</v>
      </c>
      <c r="V128" s="305">
        <f>+IF(H128=0,"",'Ark1'!AG676)</f>
        <v>1099.3820224719102</v>
      </c>
      <c r="W128" s="11">
        <f>+IF(H128=0,"",'Ark1'!AH676)</f>
        <v>93.684210526315809</v>
      </c>
      <c r="X128" s="11">
        <f>+IF(H128=0,"",'Ark1'!AI676)</f>
        <v>91.578947368421055</v>
      </c>
      <c r="Y128" s="11">
        <f>+IF(H128=0,"",'Ark1'!Y676)</f>
        <v>46.613675142057879</v>
      </c>
      <c r="Z128" s="1">
        <f>+IF(H128=0,"",'Ark1'!AA676)</f>
        <v>2.6391470123713381</v>
      </c>
      <c r="AA128" s="11">
        <f>+IF(H128=0,"",'Ark1'!AC676)</f>
        <v>32.864686294025155</v>
      </c>
      <c r="AB128" s="305">
        <f t="shared" si="51"/>
        <v>330.77721745725654</v>
      </c>
      <c r="AC128" s="115">
        <f t="shared" si="52"/>
        <v>-4.858717118380298</v>
      </c>
      <c r="AD128" s="67">
        <f t="shared" si="53"/>
        <v>45.456315789473692</v>
      </c>
      <c r="AE128" s="67">
        <f t="shared" si="54"/>
        <v>1.2025316455696202</v>
      </c>
      <c r="AF128" s="43"/>
      <c r="AG128" s="4"/>
      <c r="AH128" s="56"/>
      <c r="AI128" s="56"/>
      <c r="AJ128" s="1"/>
      <c r="AK128" s="5"/>
      <c r="AL128"/>
      <c r="AP128"/>
    </row>
    <row r="129" spans="1:42">
      <c r="A129" s="43"/>
      <c r="B129" s="43">
        <f>+'Ark1'!C677</f>
        <v>2024</v>
      </c>
      <c r="C129">
        <f>+'Ark1'!L677</f>
        <v>8</v>
      </c>
      <c r="D129" s="3" t="s">
        <v>35</v>
      </c>
      <c r="E129" s="3">
        <f>+'Ark1'!D677</f>
        <v>12</v>
      </c>
      <c r="F129" s="3" t="str">
        <f t="shared" si="48"/>
        <v>Des</v>
      </c>
      <c r="G129">
        <f>+IF(H129=0,"",'Ark1'!Q677)</f>
        <v>73</v>
      </c>
      <c r="H129" s="471">
        <f>+'Ark1'!R677</f>
        <v>96</v>
      </c>
      <c r="I129" s="115">
        <f t="shared" si="49"/>
        <v>28</v>
      </c>
      <c r="J129" s="67">
        <f>+IF(H129=0,"",'Ark1'!AE677)</f>
        <v>2.3414634146341462</v>
      </c>
      <c r="K129" s="67">
        <f>+IF(H129=0,"",'Ark1'!AF677)</f>
        <v>3.1533094063066187</v>
      </c>
      <c r="L129" s="65"/>
      <c r="M129" s="305">
        <f>+IF(H129=0,"",'Ark1'!U677)</f>
        <v>356.515625</v>
      </c>
      <c r="N129" s="115">
        <f t="shared" si="50"/>
        <v>-7.1167279411766344</v>
      </c>
      <c r="O129" s="193"/>
      <c r="P129" s="422"/>
      <c r="Q129" s="115"/>
      <c r="R129" s="73"/>
      <c r="S129" s="1">
        <f>+IF(H129=0,"",'Ark1'!T677)</f>
        <v>9.9375</v>
      </c>
      <c r="T129" s="11">
        <f>+IF(H129=0,"",'Ark1'!W677)</f>
        <v>92.708333333333314</v>
      </c>
      <c r="U129" s="11">
        <f>+IF(H129=0,"",'Ark1'!X677)</f>
        <v>56.25</v>
      </c>
      <c r="V129" s="305">
        <f>+IF(H129=0,"",'Ark1'!AG677)</f>
        <v>1044.3085106382978</v>
      </c>
      <c r="W129" s="11">
        <f>+IF(H129=0,"",'Ark1'!AH677)</f>
        <v>97.916666666666686</v>
      </c>
      <c r="X129" s="11">
        <f>+IF(H129=0,"",'Ark1'!AI677)</f>
        <v>93.75</v>
      </c>
      <c r="Y129" s="11">
        <f>+IF(H129=0,"",'Ark1'!Y677)</f>
        <v>49.503327598853375</v>
      </c>
      <c r="Z129" s="1">
        <f>+IF(H129=0,"",'Ark1'!AA677)</f>
        <v>2.5323428710715032</v>
      </c>
      <c r="AA129" s="11">
        <f>+IF(H129=0,"",'Ark1'!AC677)</f>
        <v>52.326166915968201</v>
      </c>
      <c r="AB129" s="305">
        <f t="shared" si="51"/>
        <v>341.38917893342847</v>
      </c>
      <c r="AC129" s="115">
        <f t="shared" si="52"/>
        <v>-3.7511996608752156</v>
      </c>
      <c r="AD129" s="67">
        <f t="shared" si="53"/>
        <v>44.564453125</v>
      </c>
      <c r="AE129" s="67">
        <f t="shared" si="54"/>
        <v>1.3150684931506849</v>
      </c>
      <c r="AF129" s="43"/>
      <c r="AG129" s="4"/>
      <c r="AH129" s="56"/>
      <c r="AI129" s="56"/>
      <c r="AJ129" s="1"/>
      <c r="AK129" s="5"/>
      <c r="AL129"/>
      <c r="AP129"/>
    </row>
    <row r="130" spans="1:42">
      <c r="A130" s="46"/>
      <c r="B130" s="43"/>
      <c r="C130" s="46"/>
      <c r="D130" s="46"/>
      <c r="E130" s="46"/>
      <c r="F130" s="46"/>
      <c r="G130" s="46"/>
      <c r="H130" s="512"/>
      <c r="I130" s="43"/>
      <c r="J130" s="95"/>
      <c r="K130" s="64"/>
      <c r="L130" s="65"/>
      <c r="M130" s="43"/>
      <c r="N130" s="43"/>
      <c r="O130" s="193"/>
      <c r="P130" s="74"/>
      <c r="Q130" s="74"/>
      <c r="R130" s="73"/>
      <c r="S130" s="43"/>
      <c r="T130" s="73"/>
      <c r="U130" s="73"/>
      <c r="V130" s="43"/>
      <c r="W130" s="73"/>
      <c r="X130" s="73"/>
      <c r="Y130" s="73"/>
      <c r="Z130" s="43"/>
      <c r="AA130" s="73"/>
      <c r="AB130" s="43"/>
      <c r="AC130" s="43"/>
      <c r="AD130" s="64"/>
      <c r="AE130" s="65"/>
      <c r="AF130" s="43"/>
      <c r="AG130" s="4"/>
      <c r="AH130" s="56"/>
      <c r="AI130" s="56"/>
      <c r="AJ130" s="1"/>
      <c r="AK130" s="5"/>
      <c r="AL130"/>
      <c r="AP130"/>
    </row>
    <row r="131" spans="1:42" ht="17.399999999999999">
      <c r="A131" s="244"/>
      <c r="B131" s="275" t="s">
        <v>0</v>
      </c>
      <c r="C131" s="275"/>
      <c r="D131" s="275" t="str">
        <f>+D133</f>
        <v>R+</v>
      </c>
      <c r="E131" s="275"/>
      <c r="F131" s="276"/>
      <c r="G131" s="276" t="s">
        <v>596</v>
      </c>
      <c r="H131" s="495">
        <f>SUM(H133:H144)</f>
        <v>316</v>
      </c>
      <c r="I131" s="49"/>
      <c r="J131" s="46"/>
      <c r="K131" s="95"/>
      <c r="L131" s="65"/>
      <c r="M131" s="336">
        <f>+Klasse!Q19</f>
        <v>382.61803797468377</v>
      </c>
      <c r="N131" s="49" t="s">
        <v>565</v>
      </c>
      <c r="O131" s="193"/>
      <c r="P131" s="74"/>
      <c r="Q131" s="74"/>
      <c r="R131" s="73"/>
      <c r="S131" s="64"/>
      <c r="T131" s="43"/>
      <c r="U131" s="73"/>
      <c r="V131" s="73"/>
      <c r="W131" s="43"/>
      <c r="X131" s="73"/>
      <c r="Y131" s="73"/>
      <c r="Z131" s="73"/>
      <c r="AA131" s="43"/>
      <c r="AB131" s="337">
        <f>+Klasse!AB19</f>
        <v>377.01155162257453</v>
      </c>
      <c r="AC131" s="49" t="s">
        <v>626</v>
      </c>
      <c r="AD131" s="43"/>
      <c r="AE131" s="64"/>
      <c r="AF131" s="65"/>
      <c r="AG131" s="4"/>
      <c r="AH131" s="4"/>
      <c r="AI131" s="56"/>
      <c r="AJ131" s="56"/>
      <c r="AK131" s="1"/>
      <c r="AL131" s="5"/>
      <c r="AP131"/>
    </row>
    <row r="132" spans="1:42">
      <c r="A132" s="46"/>
      <c r="B132" s="43"/>
      <c r="C132" s="46"/>
      <c r="D132" s="46"/>
      <c r="E132" s="46"/>
      <c r="F132" s="46"/>
      <c r="G132" s="46"/>
      <c r="H132" s="512"/>
      <c r="I132" s="43"/>
      <c r="J132" s="95"/>
      <c r="K132" s="64"/>
      <c r="L132" s="65"/>
      <c r="M132" s="43"/>
      <c r="N132" s="43"/>
      <c r="O132" s="193"/>
      <c r="P132" s="74"/>
      <c r="Q132" s="74"/>
      <c r="R132" s="73"/>
      <c r="S132" s="43"/>
      <c r="T132" s="73"/>
      <c r="U132" s="73"/>
      <c r="V132" s="43"/>
      <c r="W132" s="73"/>
      <c r="X132" s="73"/>
      <c r="Y132" s="73"/>
      <c r="Z132" s="43"/>
      <c r="AA132" s="73"/>
      <c r="AB132" s="43"/>
      <c r="AC132" s="43"/>
      <c r="AD132" s="64"/>
      <c r="AE132" s="64"/>
      <c r="AF132" s="64"/>
      <c r="AG132" s="4"/>
      <c r="AH132" s="56"/>
      <c r="AI132" s="56"/>
      <c r="AJ132" s="1"/>
      <c r="AK132" s="5"/>
      <c r="AL132"/>
      <c r="AP132"/>
    </row>
    <row r="133" spans="1:42">
      <c r="A133" s="43"/>
      <c r="B133" s="43">
        <f>+'Ark1'!C678</f>
        <v>2024</v>
      </c>
      <c r="C133" s="51">
        <f>+'Ark1'!L678</f>
        <v>9</v>
      </c>
      <c r="D133" s="52" t="s">
        <v>36</v>
      </c>
      <c r="E133" s="52">
        <f>+'Ark1'!D678</f>
        <v>1</v>
      </c>
      <c r="F133" s="52" t="str">
        <f t="shared" ref="F133:F144" si="55">+F118</f>
        <v>Jan</v>
      </c>
      <c r="G133" s="51">
        <f>+IF(H133=0,"",'Ark1'!Q678)</f>
        <v>14</v>
      </c>
      <c r="H133" s="471">
        <f>+'Ark1'!R678</f>
        <v>18</v>
      </c>
      <c r="I133" s="115">
        <f t="shared" ref="I133:I144" si="56">+IF(H133=0,"",H133-H360)</f>
        <v>-16</v>
      </c>
      <c r="J133" s="66">
        <f>+IF(H133=0,"",'Ark1'!AE678)</f>
        <v>0.39673793255455136</v>
      </c>
      <c r="K133" s="66">
        <f>+IF(H133=0,"",'Ark1'!AF678)</f>
        <v>0.60324721480841492</v>
      </c>
      <c r="L133" s="65"/>
      <c r="M133" s="305">
        <f>+IF(H133=0,"",'Ark1'!U678)</f>
        <v>407.74444444444447</v>
      </c>
      <c r="N133" s="115">
        <f t="shared" ref="N133:N144" si="57">+IF(H133=0,"",M133-M360)</f>
        <v>14.32973856209145</v>
      </c>
      <c r="O133" s="193"/>
      <c r="P133" s="376">
        <f>+'Ark1'!AR678</f>
        <v>214.11111111111111</v>
      </c>
      <c r="Q133" s="114">
        <f>+'Ark1'!AS678</f>
        <v>41.366709575293953</v>
      </c>
      <c r="R133" s="73"/>
      <c r="S133" s="53">
        <f>+IF(H133=0,"",'Ark1'!T678)</f>
        <v>11.5</v>
      </c>
      <c r="T133" s="76">
        <f>+IF(H133=0,"",'Ark1'!W678)</f>
        <v>100</v>
      </c>
      <c r="U133" s="76">
        <f>+IF(H133=0,"",'Ark1'!X678)</f>
        <v>88.8888888888889</v>
      </c>
      <c r="V133" s="305">
        <f>+IF(H133=0,"",'Ark1'!AG678)</f>
        <v>1053</v>
      </c>
      <c r="W133" s="76">
        <f>+IF(H133=0,"",'Ark1'!AH678)</f>
        <v>100</v>
      </c>
      <c r="X133" s="76">
        <f>+IF(H133=0,"",'Ark1'!AI678)</f>
        <v>94.444444444444443</v>
      </c>
      <c r="Y133" s="76">
        <f>+IF(H133=0,"",'Ark1'!Y678)</f>
        <v>47.136259011299344</v>
      </c>
      <c r="Z133" s="53">
        <f>+IF(H133=0,"",'Ark1'!AA678)</f>
        <v>2.386303510546059</v>
      </c>
      <c r="AA133" s="76">
        <f>+IF(H133=0,"",'Ark1'!AC678)</f>
        <v>65.921998288705325</v>
      </c>
      <c r="AB133" s="305">
        <f t="shared" ref="AB133:AB144" si="58">IF(H133=0,"",1000*M133/V133)</f>
        <v>387.2216946291021</v>
      </c>
      <c r="AC133" s="115">
        <f t="shared" ref="AC133:AC144" si="59">+IF(H133=0,"",AB133-AB360)</f>
        <v>3.2816385185104764</v>
      </c>
      <c r="AD133" s="66">
        <f t="shared" ref="AD133:AD144" si="60">IF(H133=0,"",M133/C133)</f>
        <v>45.304938271604939</v>
      </c>
      <c r="AE133" s="66">
        <f t="shared" ref="AE133:AE144" si="61">IF(H133=0,"",H133/G133)</f>
        <v>1.2857142857142858</v>
      </c>
      <c r="AF133" s="43"/>
      <c r="AG133" s="4"/>
      <c r="AH133" s="56"/>
      <c r="AI133" s="56"/>
      <c r="AJ133" s="1"/>
      <c r="AK133" s="5"/>
      <c r="AL133"/>
      <c r="AP133"/>
    </row>
    <row r="134" spans="1:42">
      <c r="A134" s="43"/>
      <c r="B134" s="43">
        <f>+'Ark1'!C679</f>
        <v>2024</v>
      </c>
      <c r="C134" s="51">
        <f>+'Ark1'!L679</f>
        <v>9</v>
      </c>
      <c r="D134" s="52" t="s">
        <v>36</v>
      </c>
      <c r="E134" s="52">
        <f>+'Ark1'!D679</f>
        <v>2</v>
      </c>
      <c r="F134" s="52" t="str">
        <f t="shared" si="55"/>
        <v>Feb</v>
      </c>
      <c r="G134" s="51">
        <f>+IF(H134=0,"",'Ark1'!Q679)</f>
        <v>16</v>
      </c>
      <c r="H134" s="471">
        <f>+'Ark1'!R679</f>
        <v>28</v>
      </c>
      <c r="I134" s="115">
        <f t="shared" si="56"/>
        <v>13</v>
      </c>
      <c r="J134" s="66">
        <f>+IF(H134=0,"",'Ark1'!AE679)</f>
        <v>0.96551724137931028</v>
      </c>
      <c r="K134" s="66">
        <f>+IF(H134=0,"",'Ark1'!AF679)</f>
        <v>1.332236645768762</v>
      </c>
      <c r="L134" s="65"/>
      <c r="M134" s="305">
        <f>+IF(H134=0,"",'Ark1'!U679)</f>
        <v>370.68214285714305</v>
      </c>
      <c r="N134" s="115">
        <f t="shared" si="57"/>
        <v>-13.271190476190213</v>
      </c>
      <c r="O134" s="193"/>
      <c r="P134" s="376">
        <f>+'Ark1'!AR679</f>
        <v>207.78571428571425</v>
      </c>
      <c r="Q134" s="114">
        <f>+'Ark1'!AS679</f>
        <v>41.224443000220731</v>
      </c>
      <c r="R134" s="73"/>
      <c r="S134" s="53">
        <f>+IF(H134=0,"",'Ark1'!T679)</f>
        <v>10.75</v>
      </c>
      <c r="T134" s="76">
        <f>+IF(H134=0,"",'Ark1'!W679)</f>
        <v>100</v>
      </c>
      <c r="U134" s="76">
        <f>+IF(H134=0,"",'Ark1'!X679)</f>
        <v>71.428571428571445</v>
      </c>
      <c r="V134" s="305">
        <f>+IF(H134=0,"",'Ark1'!AG679)</f>
        <v>978.107142857143</v>
      </c>
      <c r="W134" s="76">
        <f>+IF(H134=0,"",'Ark1'!AH679)</f>
        <v>96.428571428571445</v>
      </c>
      <c r="X134" s="76">
        <f>+IF(H134=0,"",'Ark1'!AI679)</f>
        <v>100</v>
      </c>
      <c r="Y134" s="76">
        <f>+IF(H134=0,"",'Ark1'!Y679)</f>
        <v>36.706403232478195</v>
      </c>
      <c r="Z134" s="53">
        <f>+IF(H134=0,"",'Ark1'!AA679)</f>
        <v>2.0463381929681126</v>
      </c>
      <c r="AA134" s="76">
        <f>+IF(H134=0,"",'Ark1'!AC679)</f>
        <v>58.015608270749205</v>
      </c>
      <c r="AB134" s="305">
        <f t="shared" si="58"/>
        <v>378.97907766458553</v>
      </c>
      <c r="AC134" s="115">
        <f t="shared" si="59"/>
        <v>-16.208884889940578</v>
      </c>
      <c r="AD134" s="66">
        <f t="shared" si="60"/>
        <v>41.186904761904785</v>
      </c>
      <c r="AE134" s="66">
        <f t="shared" si="61"/>
        <v>1.75</v>
      </c>
      <c r="AF134" s="43"/>
      <c r="AG134" s="4"/>
      <c r="AH134" s="56"/>
      <c r="AI134" s="56"/>
      <c r="AJ134" s="1"/>
      <c r="AK134" s="5"/>
      <c r="AL134"/>
      <c r="AP134"/>
    </row>
    <row r="135" spans="1:42">
      <c r="A135" s="43"/>
      <c r="B135" s="43">
        <f>+'Ark1'!C680</f>
        <v>2024</v>
      </c>
      <c r="C135" s="51">
        <f>+'Ark1'!L680</f>
        <v>9</v>
      </c>
      <c r="D135" s="52" t="s">
        <v>36</v>
      </c>
      <c r="E135" s="52">
        <f>+'Ark1'!D680</f>
        <v>3</v>
      </c>
      <c r="F135" s="52" t="str">
        <f t="shared" si="55"/>
        <v>Mar</v>
      </c>
      <c r="G135" s="51">
        <f>+IF(H135=0,"",'Ark1'!Q680)</f>
        <v>22</v>
      </c>
      <c r="H135" s="471">
        <f>+'Ark1'!R680</f>
        <v>24</v>
      </c>
      <c r="I135" s="115">
        <f t="shared" si="56"/>
        <v>-2</v>
      </c>
      <c r="J135" s="66">
        <f>+IF(H135=0,"",'Ark1'!AE680)</f>
        <v>0.81135902636916846</v>
      </c>
      <c r="K135" s="66">
        <f>+IF(H135=0,"",'Ark1'!AF680)</f>
        <v>1.1676135124443663</v>
      </c>
      <c r="L135" s="65"/>
      <c r="M135" s="305">
        <f>+IF(H135=0,"",'Ark1'!U680)</f>
        <v>388.13749999999999</v>
      </c>
      <c r="N135" s="115">
        <f t="shared" si="57"/>
        <v>-9.9855769230769624</v>
      </c>
      <c r="O135" s="193"/>
      <c r="P135" s="376">
        <f>+'Ark1'!AR680</f>
        <v>210.15</v>
      </c>
      <c r="Q135" s="114">
        <f>+'Ark1'!AS680</f>
        <v>41.47399530037611</v>
      </c>
      <c r="R135" s="73"/>
      <c r="S135" s="53">
        <f>+IF(H135=0,"",'Ark1'!T680)</f>
        <v>11.125</v>
      </c>
      <c r="T135" s="76">
        <f>+IF(H135=0,"",'Ark1'!W680)</f>
        <v>100</v>
      </c>
      <c r="U135" s="76">
        <f>+IF(H135=0,"",'Ark1'!X680)</f>
        <v>87.5</v>
      </c>
      <c r="V135" s="305">
        <f>+IF(H135=0,"",'Ark1'!AG680)</f>
        <v>1055.95</v>
      </c>
      <c r="W135" s="76">
        <f>+IF(H135=0,"",'Ark1'!AH680)</f>
        <v>83.333333333333314</v>
      </c>
      <c r="X135" s="76">
        <f>+IF(H135=0,"",'Ark1'!AI680)</f>
        <v>83.333333333333314</v>
      </c>
      <c r="Y135" s="76">
        <f>+IF(H135=0,"",'Ark1'!Y680)</f>
        <v>49.001852112105482</v>
      </c>
      <c r="Z135" s="53">
        <f>+IF(H135=0,"",'Ark1'!AA680)</f>
        <v>2.2418835087191011</v>
      </c>
      <c r="AA135" s="76">
        <f>+IF(H135=0,"",'Ark1'!AC680)</f>
        <v>46.818202518244</v>
      </c>
      <c r="AB135" s="305">
        <f t="shared" si="58"/>
        <v>367.57185472797005</v>
      </c>
      <c r="AC135" s="115">
        <f t="shared" si="59"/>
        <v>20.56920775670045</v>
      </c>
      <c r="AD135" s="66">
        <f t="shared" si="60"/>
        <v>43.12638888888889</v>
      </c>
      <c r="AE135" s="66">
        <f t="shared" si="61"/>
        <v>1.0909090909090908</v>
      </c>
      <c r="AF135" s="43"/>
      <c r="AG135" s="4"/>
      <c r="AH135" s="56"/>
      <c r="AI135" s="56"/>
      <c r="AJ135" s="1"/>
      <c r="AK135" s="5"/>
      <c r="AL135"/>
      <c r="AP135"/>
    </row>
    <row r="136" spans="1:42">
      <c r="A136" s="43"/>
      <c r="B136" s="43">
        <f>+'Ark1'!C681</f>
        <v>2024</v>
      </c>
      <c r="C136" s="51">
        <f>+'Ark1'!L681</f>
        <v>9</v>
      </c>
      <c r="D136" s="52" t="s">
        <v>36</v>
      </c>
      <c r="E136" s="52">
        <f>+'Ark1'!D681</f>
        <v>4</v>
      </c>
      <c r="F136" s="52" t="str">
        <f t="shared" si="55"/>
        <v>Apr</v>
      </c>
      <c r="G136" s="51">
        <f>+IF(H136=0,"",'Ark1'!Q681)</f>
        <v>40</v>
      </c>
      <c r="H136" s="471">
        <f>+'Ark1'!R681</f>
        <v>49</v>
      </c>
      <c r="I136" s="115">
        <f t="shared" si="56"/>
        <v>35</v>
      </c>
      <c r="J136" s="66">
        <f>+IF(H136=0,"",'Ark1'!AE681)</f>
        <v>1.2773722627737227</v>
      </c>
      <c r="K136" s="66">
        <f>+IF(H136=0,"",'Ark1'!AF681)</f>
        <v>1.8506545343070473</v>
      </c>
      <c r="L136" s="65"/>
      <c r="M136" s="305">
        <f>+IF(H136=0,"",'Ark1'!U681)</f>
        <v>390.79795918367358</v>
      </c>
      <c r="N136" s="115">
        <f t="shared" si="57"/>
        <v>25.062244897959488</v>
      </c>
      <c r="O136" s="193"/>
      <c r="P136" s="376">
        <f>+'Ark1'!AR681</f>
        <v>211.15555555555557</v>
      </c>
      <c r="Q136" s="114">
        <f>+'Ark1'!AS681</f>
        <v>41.597321107750197</v>
      </c>
      <c r="R136" s="73"/>
      <c r="S136" s="53">
        <f>+IF(H136=0,"",'Ark1'!T681)</f>
        <v>11.63265306122449</v>
      </c>
      <c r="T136" s="76">
        <f>+IF(H136=0,"",'Ark1'!W681)</f>
        <v>93.877551020408163</v>
      </c>
      <c r="U136" s="76">
        <f>+IF(H136=0,"",'Ark1'!X681)</f>
        <v>75.510204081632665</v>
      </c>
      <c r="V136" s="305">
        <f>+IF(H136=0,"",'Ark1'!AG681)</f>
        <v>1029.3111111111111</v>
      </c>
      <c r="W136" s="76">
        <f>+IF(H136=0,"",'Ark1'!AH681)</f>
        <v>91.836734693877574</v>
      </c>
      <c r="X136" s="76">
        <f>+IF(H136=0,"",'Ark1'!AI681)</f>
        <v>89.7959183673469</v>
      </c>
      <c r="Y136" s="76">
        <f>+IF(H136=0,"",'Ark1'!Y681)</f>
        <v>49.45761116307014</v>
      </c>
      <c r="Z136" s="53">
        <f>+IF(H136=0,"",'Ark1'!AA681)</f>
        <v>2.6702738340891621</v>
      </c>
      <c r="AA136" s="76">
        <f>+IF(H136=0,"",'Ark1'!AC681)</f>
        <v>26.470554175750639</v>
      </c>
      <c r="AB136" s="305">
        <f t="shared" si="58"/>
        <v>379.66942643980468</v>
      </c>
      <c r="AC136" s="115">
        <f t="shared" si="59"/>
        <v>-18.902481156329486</v>
      </c>
      <c r="AD136" s="66">
        <f t="shared" si="60"/>
        <v>43.421995464852621</v>
      </c>
      <c r="AE136" s="66">
        <f t="shared" si="61"/>
        <v>1.2250000000000001</v>
      </c>
      <c r="AF136" s="43"/>
      <c r="AG136" s="4"/>
      <c r="AH136" s="56"/>
      <c r="AI136" s="56"/>
      <c r="AJ136" s="1"/>
      <c r="AK136" s="5"/>
      <c r="AL136"/>
      <c r="AP136"/>
    </row>
    <row r="137" spans="1:42">
      <c r="A137" s="43"/>
      <c r="B137" s="43">
        <f>+'Ark1'!C682</f>
        <v>2024</v>
      </c>
      <c r="C137" s="51">
        <f>+'Ark1'!L682</f>
        <v>9</v>
      </c>
      <c r="D137" s="52" t="s">
        <v>36</v>
      </c>
      <c r="E137" s="52">
        <f>+'Ark1'!D682</f>
        <v>5</v>
      </c>
      <c r="F137" s="52" t="str">
        <f t="shared" si="55"/>
        <v>Mai</v>
      </c>
      <c r="G137" s="51">
        <f>+IF(H137=0,"",'Ark1'!Q682)</f>
        <v>21</v>
      </c>
      <c r="H137" s="471">
        <f>+'Ark1'!R682</f>
        <v>24</v>
      </c>
      <c r="I137" s="115">
        <f t="shared" si="56"/>
        <v>-16</v>
      </c>
      <c r="J137" s="66">
        <f>+IF(H137=0,"",'Ark1'!AE682)</f>
        <v>0.73148430356598604</v>
      </c>
      <c r="K137" s="66">
        <f>+IF(H137=0,"",'Ark1'!AF682)</f>
        <v>1.0474128498882407</v>
      </c>
      <c r="L137" s="65"/>
      <c r="M137" s="305">
        <f>+IF(H137=0,"",'Ark1'!U682)</f>
        <v>385.91250000000008</v>
      </c>
      <c r="N137" s="115">
        <f t="shared" si="57"/>
        <v>16.717500000000086</v>
      </c>
      <c r="O137" s="193"/>
      <c r="P137" s="422"/>
      <c r="Q137" s="115"/>
      <c r="R137" s="73"/>
      <c r="S137" s="53">
        <f>+IF(H137=0,"",'Ark1'!T682)</f>
        <v>10.666666666666664</v>
      </c>
      <c r="T137" s="76">
        <f>+IF(H137=0,"",'Ark1'!W682)</f>
        <v>100</v>
      </c>
      <c r="U137" s="76">
        <f>+IF(H137=0,"",'Ark1'!X682)</f>
        <v>75</v>
      </c>
      <c r="V137" s="305">
        <f>+IF(H137=0,"",'Ark1'!AG682)</f>
        <v>979.5416666666664</v>
      </c>
      <c r="W137" s="76">
        <f>+IF(H137=0,"",'Ark1'!AH682)</f>
        <v>95.833333333333314</v>
      </c>
      <c r="X137" s="76">
        <f>+IF(H137=0,"",'Ark1'!AI682)</f>
        <v>87.5</v>
      </c>
      <c r="Y137" s="76">
        <f>+IF(H137=0,"",'Ark1'!Y682)</f>
        <v>45.890016275328811</v>
      </c>
      <c r="Z137" s="53">
        <f>+IF(H137=0,"",'Ark1'!AA682)</f>
        <v>2.0344259359556194</v>
      </c>
      <c r="AA137" s="76">
        <f>+IF(H137=0,"",'Ark1'!AC682)</f>
        <v>34.686577839028743</v>
      </c>
      <c r="AB137" s="305">
        <f t="shared" si="58"/>
        <v>393.97252116210831</v>
      </c>
      <c r="AC137" s="115">
        <f t="shared" si="59"/>
        <v>-19.50603186734628</v>
      </c>
      <c r="AD137" s="66">
        <f t="shared" si="60"/>
        <v>42.879166666666677</v>
      </c>
      <c r="AE137" s="66">
        <f t="shared" si="61"/>
        <v>1.1428571428571428</v>
      </c>
      <c r="AF137" s="43"/>
      <c r="AG137" s="4"/>
      <c r="AH137" s="56"/>
      <c r="AI137" s="56"/>
      <c r="AJ137" s="1"/>
      <c r="AK137" s="5"/>
      <c r="AL137"/>
      <c r="AP137"/>
    </row>
    <row r="138" spans="1:42">
      <c r="A138" s="43"/>
      <c r="B138" s="43">
        <f>+'Ark1'!C683</f>
        <v>2024</v>
      </c>
      <c r="C138" s="51">
        <f>+'Ark1'!L683</f>
        <v>9</v>
      </c>
      <c r="D138" s="52" t="s">
        <v>36</v>
      </c>
      <c r="E138" s="52">
        <f>+'Ark1'!D683</f>
        <v>6</v>
      </c>
      <c r="F138" s="52" t="str">
        <f t="shared" si="55"/>
        <v>Jun</v>
      </c>
      <c r="G138" s="51">
        <f>+IF(H138=0,"",'Ark1'!Q683)</f>
        <v>28</v>
      </c>
      <c r="H138" s="471">
        <f>+'Ark1'!R683</f>
        <v>38</v>
      </c>
      <c r="I138" s="115">
        <f t="shared" si="56"/>
        <v>-10</v>
      </c>
      <c r="J138" s="66">
        <f>+IF(H138=0,"",'Ark1'!AE683)</f>
        <v>1.3470400567174758</v>
      </c>
      <c r="K138" s="66">
        <f>+IF(H138=0,"",'Ark1'!AF683)</f>
        <v>1.9000086977551316</v>
      </c>
      <c r="L138" s="65"/>
      <c r="M138" s="305">
        <f>+IF(H138=0,"",'Ark1'!U683)</f>
        <v>377.11052631578951</v>
      </c>
      <c r="N138" s="115">
        <f t="shared" si="57"/>
        <v>-3.2019736842105431</v>
      </c>
      <c r="O138" s="193"/>
      <c r="P138" s="422"/>
      <c r="Q138" s="115"/>
      <c r="R138" s="73"/>
      <c r="S138" s="53">
        <f>+IF(H138=0,"",'Ark1'!T683)</f>
        <v>10.131578947368419</v>
      </c>
      <c r="T138" s="76">
        <f>+IF(H138=0,"",'Ark1'!W683)</f>
        <v>97.368421052631547</v>
      </c>
      <c r="U138" s="76">
        <f>+IF(H138=0,"",'Ark1'!X683)</f>
        <v>73.68421052631578</v>
      </c>
      <c r="V138" s="305">
        <f>+IF(H138=0,"",'Ark1'!AG683)</f>
        <v>967.36842105263122</v>
      </c>
      <c r="W138" s="76">
        <f>+IF(H138=0,"",'Ark1'!AH683)</f>
        <v>100</v>
      </c>
      <c r="X138" s="76">
        <f>+IF(H138=0,"",'Ark1'!AI683)</f>
        <v>100</v>
      </c>
      <c r="Y138" s="76">
        <f>+IF(H138=0,"",'Ark1'!Y683)</f>
        <v>38.838761088388146</v>
      </c>
      <c r="Z138" s="53">
        <f>+IF(H138=0,"",'Ark1'!AA683)</f>
        <v>2.1905425022796559</v>
      </c>
      <c r="AA138" s="76">
        <f>+IF(H138=0,"",'Ark1'!AC683)</f>
        <v>35.727213589800407</v>
      </c>
      <c r="AB138" s="305">
        <f t="shared" si="58"/>
        <v>389.83133841131684</v>
      </c>
      <c r="AC138" s="115">
        <f t="shared" si="59"/>
        <v>0.83116793739918648</v>
      </c>
      <c r="AD138" s="66">
        <f t="shared" si="60"/>
        <v>41.901169590643278</v>
      </c>
      <c r="AE138" s="66">
        <f t="shared" si="61"/>
        <v>1.3571428571428572</v>
      </c>
      <c r="AF138" s="43"/>
      <c r="AG138" s="4"/>
      <c r="AH138" s="56"/>
      <c r="AI138" s="56"/>
      <c r="AJ138" s="1"/>
      <c r="AK138" s="5"/>
      <c r="AL138"/>
      <c r="AP138"/>
    </row>
    <row r="139" spans="1:42">
      <c r="A139" s="43"/>
      <c r="B139" s="43">
        <f>+'Ark1'!C684</f>
        <v>2024</v>
      </c>
      <c r="C139" s="51">
        <f>+'Ark1'!L684</f>
        <v>9</v>
      </c>
      <c r="D139" s="52" t="s">
        <v>36</v>
      </c>
      <c r="E139" s="52">
        <f>+'Ark1'!D684</f>
        <v>7</v>
      </c>
      <c r="F139" s="52" t="str">
        <f t="shared" si="55"/>
        <v>Jul</v>
      </c>
      <c r="G139" s="51">
        <f>+IF(H139=0,"",'Ark1'!Q684)</f>
        <v>11</v>
      </c>
      <c r="H139" s="471">
        <f>+'Ark1'!R684</f>
        <v>12</v>
      </c>
      <c r="I139" s="115">
        <f t="shared" si="56"/>
        <v>-19</v>
      </c>
      <c r="J139" s="66">
        <f>+IF(H139=0,"",'Ark1'!AE684)</f>
        <v>0.49875311720698245</v>
      </c>
      <c r="K139" s="66">
        <f>+IF(H139=0,"",'Ark1'!AF684)</f>
        <v>0.71678263842175483</v>
      </c>
      <c r="L139" s="65"/>
      <c r="M139" s="305">
        <f>+IF(H139=0,"",'Ark1'!U684)</f>
        <v>379.16666666666674</v>
      </c>
      <c r="N139" s="115">
        <f t="shared" si="57"/>
        <v>1.9763440860216406</v>
      </c>
      <c r="O139" s="193"/>
      <c r="P139" s="422"/>
      <c r="Q139" s="115"/>
      <c r="R139" s="73"/>
      <c r="S139" s="53">
        <f>+IF(H139=0,"",'Ark1'!T684)</f>
        <v>11</v>
      </c>
      <c r="T139" s="76">
        <f>+IF(H139=0,"",'Ark1'!W684)</f>
        <v>100</v>
      </c>
      <c r="U139" s="76">
        <f>+IF(H139=0,"",'Ark1'!X684)</f>
        <v>83.333333333333314</v>
      </c>
      <c r="V139" s="305">
        <f>+IF(H139=0,"",'Ark1'!AG684)</f>
        <v>939.36363636363649</v>
      </c>
      <c r="W139" s="76">
        <f>+IF(H139=0,"",'Ark1'!AH684)</f>
        <v>91.666666666666686</v>
      </c>
      <c r="X139" s="76">
        <f>+IF(H139=0,"",'Ark1'!AI684)</f>
        <v>91.666666666666686</v>
      </c>
      <c r="Y139" s="76">
        <f>+IF(H139=0,"",'Ark1'!Y684)</f>
        <v>46.887139909455662</v>
      </c>
      <c r="Z139" s="53">
        <f>+IF(H139=0,"",'Ark1'!AA684)</f>
        <v>2.2730302828309759</v>
      </c>
      <c r="AA139" s="76">
        <f>+IF(H139=0,"",'Ark1'!AC684)</f>
        <v>11.846018955644102</v>
      </c>
      <c r="AB139" s="305">
        <f t="shared" si="58"/>
        <v>403.64205296945067</v>
      </c>
      <c r="AC139" s="115">
        <f t="shared" si="59"/>
        <v>9.0089471098094123</v>
      </c>
      <c r="AD139" s="66">
        <f t="shared" si="60"/>
        <v>42.12962962962964</v>
      </c>
      <c r="AE139" s="66">
        <f t="shared" si="61"/>
        <v>1.0909090909090908</v>
      </c>
      <c r="AF139" s="43"/>
      <c r="AG139" s="4"/>
      <c r="AH139" s="56"/>
      <c r="AI139" s="56"/>
      <c r="AJ139" s="1"/>
      <c r="AK139" s="5"/>
      <c r="AL139"/>
      <c r="AP139"/>
    </row>
    <row r="140" spans="1:42">
      <c r="A140" s="43"/>
      <c r="B140" s="43">
        <f>+'Ark1'!C685</f>
        <v>2024</v>
      </c>
      <c r="C140" s="51">
        <f>+'Ark1'!L685</f>
        <v>9</v>
      </c>
      <c r="D140" s="52" t="s">
        <v>36</v>
      </c>
      <c r="E140" s="52">
        <f>+'Ark1'!D685</f>
        <v>8</v>
      </c>
      <c r="F140" s="52" t="str">
        <f t="shared" si="55"/>
        <v>Aug</v>
      </c>
      <c r="G140" s="51">
        <f>+IF(H140=0,"",'Ark1'!Q685)</f>
        <v>15</v>
      </c>
      <c r="H140" s="471">
        <f>+'Ark1'!R685</f>
        <v>22</v>
      </c>
      <c r="I140" s="115">
        <f t="shared" si="56"/>
        <v>-2</v>
      </c>
      <c r="J140" s="66">
        <f>+IF(H140=0,"",'Ark1'!AE685)</f>
        <v>0.83238743851683683</v>
      </c>
      <c r="K140" s="66">
        <f>+IF(H140=0,"",'Ark1'!AF685)</f>
        <v>1.150602455927257</v>
      </c>
      <c r="L140" s="65"/>
      <c r="M140" s="305">
        <f>+IF(H140=0,"",'Ark1'!U685)</f>
        <v>360.7409090909091</v>
      </c>
      <c r="N140" s="115">
        <f t="shared" si="57"/>
        <v>-9.2924242424242038</v>
      </c>
      <c r="O140" s="193"/>
      <c r="P140" s="422"/>
      <c r="Q140" s="115"/>
      <c r="R140" s="73"/>
      <c r="S140" s="53">
        <f>+IF(H140=0,"",'Ark1'!T685)</f>
        <v>10.090909090909092</v>
      </c>
      <c r="T140" s="76">
        <f>+IF(H140=0,"",'Ark1'!W685)</f>
        <v>95.454545454545439</v>
      </c>
      <c r="U140" s="76">
        <f>+IF(H140=0,"",'Ark1'!X685)</f>
        <v>59.090909090909101</v>
      </c>
      <c r="V140" s="305">
        <f>+IF(H140=0,"",'Ark1'!AG685)</f>
        <v>941.8</v>
      </c>
      <c r="W140" s="76">
        <f>+IF(H140=0,"",'Ark1'!AH685)</f>
        <v>90.909090909090892</v>
      </c>
      <c r="X140" s="76">
        <f>+IF(H140=0,"",'Ark1'!AI685)</f>
        <v>90.909090909090892</v>
      </c>
      <c r="Y140" s="76">
        <f>+IF(H140=0,"",'Ark1'!Y685)</f>
        <v>37.29975212068387</v>
      </c>
      <c r="Z140" s="53">
        <f>+IF(H140=0,"",'Ark1'!AA685)</f>
        <v>2.4846637034029881</v>
      </c>
      <c r="AA140" s="76">
        <f>+IF(H140=0,"",'Ark1'!AC685)</f>
        <v>25.313541902011934</v>
      </c>
      <c r="AB140" s="305">
        <f t="shared" si="58"/>
        <v>383.0334562443291</v>
      </c>
      <c r="AC140" s="115">
        <f t="shared" si="59"/>
        <v>-10.985799268337814</v>
      </c>
      <c r="AD140" s="66">
        <f t="shared" si="60"/>
        <v>40.082323232323233</v>
      </c>
      <c r="AE140" s="66">
        <f t="shared" si="61"/>
        <v>1.4666666666666666</v>
      </c>
      <c r="AF140" s="43"/>
      <c r="AG140" s="4"/>
      <c r="AH140" s="56"/>
      <c r="AI140" s="56"/>
      <c r="AJ140" s="1"/>
      <c r="AK140" s="5"/>
      <c r="AL140"/>
      <c r="AP140"/>
    </row>
    <row r="141" spans="1:42">
      <c r="A141" s="43"/>
      <c r="B141" s="43">
        <f>+'Ark1'!C686</f>
        <v>2024</v>
      </c>
      <c r="C141" s="51">
        <f>+'Ark1'!L686</f>
        <v>9</v>
      </c>
      <c r="D141" s="52" t="s">
        <v>36</v>
      </c>
      <c r="E141" s="52">
        <f>+'Ark1'!D686</f>
        <v>9</v>
      </c>
      <c r="F141" s="52" t="str">
        <f t="shared" si="55"/>
        <v>Sep</v>
      </c>
      <c r="G141" s="51">
        <f>+IF(H141=0,"",'Ark1'!Q686)</f>
        <v>10</v>
      </c>
      <c r="H141" s="471">
        <f>+'Ark1'!R686</f>
        <v>13</v>
      </c>
      <c r="I141" s="115">
        <f t="shared" si="56"/>
        <v>3</v>
      </c>
      <c r="J141" s="66">
        <f>+IF(H141=0,"",'Ark1'!AE686)</f>
        <v>0.45952633439377882</v>
      </c>
      <c r="K141" s="66">
        <f>+IF(H141=0,"",'Ark1'!AF686)</f>
        <v>0.60984444110622604</v>
      </c>
      <c r="L141" s="65"/>
      <c r="M141" s="305">
        <f>+IF(H141=0,"",'Ark1'!U686)</f>
        <v>351.63076923076926</v>
      </c>
      <c r="N141" s="115">
        <f t="shared" si="57"/>
        <v>-39.929230769230742</v>
      </c>
      <c r="O141" s="193"/>
      <c r="P141" s="422"/>
      <c r="Q141" s="115"/>
      <c r="R141" s="73"/>
      <c r="S141" s="53">
        <f>+IF(H141=0,"",'Ark1'!T686)</f>
        <v>10.461538461538463</v>
      </c>
      <c r="T141" s="76">
        <f>+IF(H141=0,"",'Ark1'!W686)</f>
        <v>100</v>
      </c>
      <c r="U141" s="76">
        <f>+IF(H141=0,"",'Ark1'!X686)</f>
        <v>53.84615384615384</v>
      </c>
      <c r="V141" s="305">
        <f>+IF(H141=0,"",'Ark1'!AG686)</f>
        <v>906.69230769230785</v>
      </c>
      <c r="W141" s="76">
        <f>+IF(H141=0,"",'Ark1'!AH686)</f>
        <v>100</v>
      </c>
      <c r="X141" s="76">
        <f>+IF(H141=0,"",'Ark1'!AI686)</f>
        <v>100</v>
      </c>
      <c r="Y141" s="76">
        <f>+IF(H141=0,"",'Ark1'!Y686)</f>
        <v>33.967980049438729</v>
      </c>
      <c r="Z141" s="53">
        <f>+IF(H141=0,"",'Ark1'!AA686)</f>
        <v>1.7371676600978756</v>
      </c>
      <c r="AA141" s="76">
        <f>+IF(H141=0,"",'Ark1'!AC686)</f>
        <v>6.8459187545982356</v>
      </c>
      <c r="AB141" s="305">
        <f t="shared" si="58"/>
        <v>387.81708662085344</v>
      </c>
      <c r="AC141" s="115">
        <f t="shared" si="59"/>
        <v>43.47078996265526</v>
      </c>
      <c r="AD141" s="66">
        <f t="shared" si="60"/>
        <v>39.070085470085473</v>
      </c>
      <c r="AE141" s="66">
        <f t="shared" si="61"/>
        <v>1.3</v>
      </c>
      <c r="AF141" s="43"/>
      <c r="AG141" s="4"/>
      <c r="AH141" s="56"/>
      <c r="AI141" s="56"/>
      <c r="AJ141" s="1"/>
      <c r="AK141" s="5"/>
      <c r="AL141"/>
      <c r="AP141"/>
    </row>
    <row r="142" spans="1:42">
      <c r="A142" s="43"/>
      <c r="B142" s="43">
        <f>+'Ark1'!C687</f>
        <v>2024</v>
      </c>
      <c r="C142" s="51">
        <f>+'Ark1'!L687</f>
        <v>9</v>
      </c>
      <c r="D142" s="52" t="s">
        <v>36</v>
      </c>
      <c r="E142" s="52">
        <f>+'Ark1'!D687</f>
        <v>10</v>
      </c>
      <c r="F142" s="52" t="str">
        <f t="shared" si="55"/>
        <v>Okt</v>
      </c>
      <c r="G142" s="51">
        <f>+IF(H142=0,"",'Ark1'!Q687)</f>
        <v>26</v>
      </c>
      <c r="H142" s="471">
        <f>+'Ark1'!R687</f>
        <v>29</v>
      </c>
      <c r="I142" s="115">
        <f t="shared" si="56"/>
        <v>2</v>
      </c>
      <c r="J142" s="66">
        <f>+IF(H142=0,"",'Ark1'!AE687)</f>
        <v>0.41041607698839505</v>
      </c>
      <c r="K142" s="66">
        <f>+IF(H142=0,"",'Ark1'!AF687)</f>
        <v>0.615396038080121</v>
      </c>
      <c r="L142" s="65"/>
      <c r="M142" s="305">
        <f>+IF(H142=0,"",'Ark1'!U687)</f>
        <v>388.12758620689647</v>
      </c>
      <c r="N142" s="115">
        <f t="shared" si="57"/>
        <v>-9.642784163473948</v>
      </c>
      <c r="O142" s="193"/>
      <c r="P142" s="422"/>
      <c r="Q142" s="115"/>
      <c r="R142" s="73"/>
      <c r="S142" s="53">
        <f>+IF(H142=0,"",'Ark1'!T687)</f>
        <v>10.275862068965516</v>
      </c>
      <c r="T142" s="76">
        <f>+IF(H142=0,"",'Ark1'!W687)</f>
        <v>100</v>
      </c>
      <c r="U142" s="76">
        <f>+IF(H142=0,"",'Ark1'!X687)</f>
        <v>79.310344827586235</v>
      </c>
      <c r="V142" s="305">
        <f>+IF(H142=0,"",'Ark1'!AG687)</f>
        <v>1095.6785714285711</v>
      </c>
      <c r="W142" s="76">
        <f>+IF(H142=0,"",'Ark1'!AH687)</f>
        <v>96.551724137931018</v>
      </c>
      <c r="X142" s="76">
        <f>+IF(H142=0,"",'Ark1'!AI687)</f>
        <v>89.65517241379311</v>
      </c>
      <c r="Y142" s="76">
        <f>+IF(H142=0,"",'Ark1'!Y687)</f>
        <v>42.890670125667448</v>
      </c>
      <c r="Z142" s="53">
        <f>+IF(H142=0,"",'Ark1'!AA687)</f>
        <v>2.347361713809311</v>
      </c>
      <c r="AA142" s="76">
        <f>+IF(H142=0,"",'Ark1'!AC687)</f>
        <v>17.997607438348123</v>
      </c>
      <c r="AB142" s="305">
        <f t="shared" si="58"/>
        <v>354.23489728456286</v>
      </c>
      <c r="AC142" s="115">
        <f t="shared" si="59"/>
        <v>-24.746730097518991</v>
      </c>
      <c r="AD142" s="66">
        <f t="shared" si="60"/>
        <v>43.125287356321827</v>
      </c>
      <c r="AE142" s="66">
        <f t="shared" si="61"/>
        <v>1.1153846153846154</v>
      </c>
      <c r="AF142" s="43"/>
      <c r="AG142" s="4"/>
      <c r="AH142" s="56"/>
      <c r="AI142" s="56"/>
      <c r="AJ142" s="1"/>
      <c r="AK142" s="5"/>
      <c r="AL142"/>
      <c r="AP142"/>
    </row>
    <row r="143" spans="1:42">
      <c r="A143" s="43"/>
      <c r="B143" s="43">
        <f>+'Ark1'!C688</f>
        <v>2024</v>
      </c>
      <c r="C143" s="51">
        <f>+'Ark1'!L688</f>
        <v>9</v>
      </c>
      <c r="D143" s="52" t="s">
        <v>36</v>
      </c>
      <c r="E143" s="52">
        <f>+'Ark1'!D688</f>
        <v>11</v>
      </c>
      <c r="F143" s="52" t="str">
        <f t="shared" si="55"/>
        <v>Nov</v>
      </c>
      <c r="G143" s="51">
        <f>+IF(H143=0,"",'Ark1'!Q688)</f>
        <v>28</v>
      </c>
      <c r="H143" s="471">
        <f>+'Ark1'!R688</f>
        <v>31</v>
      </c>
      <c r="I143" s="115">
        <f t="shared" si="56"/>
        <v>-11</v>
      </c>
      <c r="J143" s="66">
        <f>+IF(H143=0,"",'Ark1'!AE688)</f>
        <v>0.5281990117566876</v>
      </c>
      <c r="K143" s="66">
        <f>+IF(H143=0,"",'Ark1'!AF688)</f>
        <v>0.79913436204789501</v>
      </c>
      <c r="L143" s="65"/>
      <c r="M143" s="305">
        <f>+IF(H143=0,"",'Ark1'!U688)</f>
        <v>399.21612903225798</v>
      </c>
      <c r="N143" s="115">
        <f t="shared" si="57"/>
        <v>17.994700460829506</v>
      </c>
      <c r="O143" s="193"/>
      <c r="P143" s="422"/>
      <c r="Q143" s="115"/>
      <c r="R143" s="73"/>
      <c r="S143" s="53">
        <f>+IF(H143=0,"",'Ark1'!T688)</f>
        <v>10.58064516129032</v>
      </c>
      <c r="T143" s="76">
        <f>+IF(H143=0,"",'Ark1'!W688)</f>
        <v>93.548387096774221</v>
      </c>
      <c r="U143" s="76">
        <f>+IF(H143=0,"",'Ark1'!X688)</f>
        <v>77.419354838709694</v>
      </c>
      <c r="V143" s="305">
        <f>+IF(H143=0,"",'Ark1'!AG688)</f>
        <v>1116.3793103448274</v>
      </c>
      <c r="W143" s="76">
        <f>+IF(H143=0,"",'Ark1'!AH688)</f>
        <v>93.548387096774221</v>
      </c>
      <c r="X143" s="76">
        <f>+IF(H143=0,"",'Ark1'!AI688)</f>
        <v>90.322580645161281</v>
      </c>
      <c r="Y143" s="76">
        <f>+IF(H143=0,"",'Ark1'!Y688)</f>
        <v>54.749412115119263</v>
      </c>
      <c r="Z143" s="53">
        <f>+IF(H143=0,"",'Ark1'!AA688)</f>
        <v>2.6973606400473402</v>
      </c>
      <c r="AA143" s="76">
        <f>+IF(H143=0,"",'Ark1'!AC688)</f>
        <v>34.421008713119647</v>
      </c>
      <c r="AB143" s="305">
        <f t="shared" si="58"/>
        <v>357.59900361190682</v>
      </c>
      <c r="AC143" s="115">
        <f t="shared" si="59"/>
        <v>14.362423265482732</v>
      </c>
      <c r="AD143" s="66">
        <f t="shared" si="60"/>
        <v>44.357347670250888</v>
      </c>
      <c r="AE143" s="66">
        <f t="shared" si="61"/>
        <v>1.1071428571428572</v>
      </c>
      <c r="AF143" s="43"/>
      <c r="AG143" s="4"/>
      <c r="AH143" s="56"/>
      <c r="AI143" s="56"/>
      <c r="AJ143" s="1"/>
      <c r="AK143" s="5"/>
      <c r="AL143"/>
      <c r="AP143"/>
    </row>
    <row r="144" spans="1:42">
      <c r="A144" s="43"/>
      <c r="B144" s="43">
        <f>+'Ark1'!C689</f>
        <v>2024</v>
      </c>
      <c r="C144" s="51">
        <f>+'Ark1'!L689</f>
        <v>9</v>
      </c>
      <c r="D144" s="52" t="s">
        <v>36</v>
      </c>
      <c r="E144" s="52">
        <f>+'Ark1'!D689</f>
        <v>12</v>
      </c>
      <c r="F144" s="52" t="str">
        <f t="shared" si="55"/>
        <v>Des</v>
      </c>
      <c r="G144" s="51">
        <f>+IF(H144=0,"",'Ark1'!Q689)</f>
        <v>19</v>
      </c>
      <c r="H144" s="471">
        <f>+'Ark1'!R689</f>
        <v>28</v>
      </c>
      <c r="I144" s="115">
        <f t="shared" si="56"/>
        <v>4</v>
      </c>
      <c r="J144" s="66">
        <f>+IF(H144=0,"",'Ark1'!AE689)</f>
        <v>0.68292682926829285</v>
      </c>
      <c r="K144" s="66">
        <f>+IF(H144=0,"",'Ark1'!AF689)</f>
        <v>0.96218525525770371</v>
      </c>
      <c r="L144" s="65"/>
      <c r="M144" s="305">
        <f>+IF(H144=0,"",'Ark1'!U689)</f>
        <v>372.97857142857129</v>
      </c>
      <c r="N144" s="115">
        <f t="shared" si="57"/>
        <v>-4.3964285714287712</v>
      </c>
      <c r="O144" s="193"/>
      <c r="P144" s="422"/>
      <c r="Q144" s="115"/>
      <c r="R144" s="73"/>
      <c r="S144" s="53">
        <f>+IF(H144=0,"",'Ark1'!T689)</f>
        <v>9.7857142857142883</v>
      </c>
      <c r="T144" s="76">
        <f>+IF(H144=0,"",'Ark1'!W689)</f>
        <v>96.428571428571445</v>
      </c>
      <c r="U144" s="76">
        <f>+IF(H144=0,"",'Ark1'!X689)</f>
        <v>64.285714285714306</v>
      </c>
      <c r="V144" s="305">
        <f>+IF(H144=0,"",'Ark1'!AG689)</f>
        <v>1015.4642857142856</v>
      </c>
      <c r="W144" s="76">
        <f>+IF(H144=0,"",'Ark1'!AH689)</f>
        <v>100</v>
      </c>
      <c r="X144" s="76">
        <f>+IF(H144=0,"",'Ark1'!AI689)</f>
        <v>100</v>
      </c>
      <c r="Y144" s="76">
        <f>+IF(H144=0,"",'Ark1'!Y689)</f>
        <v>42.513017814236072</v>
      </c>
      <c r="Z144" s="53">
        <f>+IF(H144=0,"",'Ark1'!AA689)</f>
        <v>1.8585159758939511</v>
      </c>
      <c r="AA144" s="76">
        <f>+IF(H144=0,"",'Ark1'!AC689)</f>
        <v>40.648500616246977</v>
      </c>
      <c r="AB144" s="305">
        <f t="shared" si="58"/>
        <v>367.29856153061576</v>
      </c>
      <c r="AC144" s="115">
        <f t="shared" si="59"/>
        <v>8.9325417122837507</v>
      </c>
      <c r="AD144" s="66">
        <f t="shared" si="60"/>
        <v>41.442063492063475</v>
      </c>
      <c r="AE144" s="66">
        <f t="shared" si="61"/>
        <v>1.4736842105263157</v>
      </c>
      <c r="AF144" s="43"/>
      <c r="AG144" s="4"/>
      <c r="AH144" s="56"/>
      <c r="AI144" s="56"/>
      <c r="AJ144" s="1"/>
      <c r="AK144" s="5"/>
      <c r="AL144"/>
      <c r="AP144"/>
    </row>
    <row r="145" spans="1:42">
      <c r="A145" s="46"/>
      <c r="B145" s="43"/>
      <c r="C145" s="46"/>
      <c r="D145" s="46"/>
      <c r="E145" s="46"/>
      <c r="F145" s="46"/>
      <c r="G145" s="46"/>
      <c r="H145" s="512"/>
      <c r="I145" s="43"/>
      <c r="J145" s="95"/>
      <c r="K145" s="64"/>
      <c r="L145" s="65"/>
      <c r="M145" s="43"/>
      <c r="N145" s="43"/>
      <c r="O145" s="193"/>
      <c r="P145" s="74"/>
      <c r="Q145" s="74"/>
      <c r="R145" s="73"/>
      <c r="S145" s="43"/>
      <c r="T145" s="73"/>
      <c r="U145" s="73"/>
      <c r="V145" s="43"/>
      <c r="W145" s="73"/>
      <c r="X145" s="73"/>
      <c r="Y145" s="73"/>
      <c r="Z145" s="43"/>
      <c r="AA145" s="73"/>
      <c r="AB145" s="43"/>
      <c r="AC145" s="43"/>
      <c r="AD145" s="64"/>
      <c r="AE145" s="65"/>
      <c r="AF145" s="43"/>
      <c r="AG145" s="4"/>
      <c r="AH145" s="56"/>
      <c r="AI145" s="56"/>
      <c r="AJ145" s="1"/>
      <c r="AK145" s="5"/>
      <c r="AL145"/>
      <c r="AP145"/>
    </row>
    <row r="146" spans="1:42" ht="17.399999999999999">
      <c r="A146" s="244"/>
      <c r="B146" s="275" t="s">
        <v>0</v>
      </c>
      <c r="C146" s="275"/>
      <c r="D146" s="275" t="str">
        <f>+D148</f>
        <v>U-</v>
      </c>
      <c r="E146" s="275"/>
      <c r="F146" s="276"/>
      <c r="G146" s="276" t="s">
        <v>596</v>
      </c>
      <c r="H146" s="483">
        <f>SUM(H148:H159)</f>
        <v>53</v>
      </c>
      <c r="I146" s="49"/>
      <c r="J146" s="46"/>
      <c r="K146" s="95"/>
      <c r="L146" s="65"/>
      <c r="M146" s="336">
        <f>+Klasse!Q20</f>
        <v>409.01320754716994</v>
      </c>
      <c r="N146" s="49" t="s">
        <v>565</v>
      </c>
      <c r="O146" s="193"/>
      <c r="P146" s="74"/>
      <c r="Q146" s="74"/>
      <c r="R146" s="73"/>
      <c r="S146" s="64"/>
      <c r="T146" s="43"/>
      <c r="U146" s="73"/>
      <c r="V146" s="73"/>
      <c r="W146" s="43"/>
      <c r="X146" s="73"/>
      <c r="Y146" s="73"/>
      <c r="Z146" s="73"/>
      <c r="AA146" s="43"/>
      <c r="AB146" s="19">
        <f>+Klasse!AB20</f>
        <v>383.32228158771505</v>
      </c>
      <c r="AC146" s="49" t="s">
        <v>565</v>
      </c>
      <c r="AD146" s="43"/>
      <c r="AE146" s="64"/>
      <c r="AF146" s="65"/>
      <c r="AG146" s="4"/>
      <c r="AH146" s="4"/>
      <c r="AI146" s="56"/>
      <c r="AJ146" s="56"/>
      <c r="AK146" s="1"/>
      <c r="AL146" s="5"/>
      <c r="AP146"/>
    </row>
    <row r="147" spans="1:42">
      <c r="A147" s="46"/>
      <c r="B147" s="43"/>
      <c r="C147" s="46"/>
      <c r="D147" s="46"/>
      <c r="E147" s="46"/>
      <c r="F147" s="46"/>
      <c r="G147" s="46"/>
      <c r="H147" s="512"/>
      <c r="I147" s="43"/>
      <c r="J147" s="95"/>
      <c r="K147" s="64"/>
      <c r="L147" s="65"/>
      <c r="M147" s="43"/>
      <c r="N147" s="43"/>
      <c r="O147" s="193"/>
      <c r="P147" s="74"/>
      <c r="Q147" s="74"/>
      <c r="R147" s="73"/>
      <c r="S147" s="43"/>
      <c r="T147" s="73"/>
      <c r="U147" s="73"/>
      <c r="V147" s="43"/>
      <c r="W147" s="73"/>
      <c r="X147" s="73"/>
      <c r="Y147" s="73"/>
      <c r="Z147" s="43"/>
      <c r="AA147" s="73"/>
      <c r="AB147" s="43"/>
      <c r="AC147" s="43"/>
      <c r="AD147" s="64"/>
      <c r="AE147" s="64"/>
      <c r="AF147" s="64"/>
      <c r="AG147" s="4"/>
      <c r="AH147" s="56"/>
      <c r="AI147" s="56"/>
      <c r="AJ147" s="1"/>
      <c r="AK147" s="5"/>
      <c r="AL147"/>
      <c r="AP147"/>
    </row>
    <row r="148" spans="1:42">
      <c r="A148" s="43"/>
      <c r="B148" s="43">
        <f>+'Ark1'!C690</f>
        <v>2024</v>
      </c>
      <c r="C148">
        <f>+'Ark1'!L690</f>
        <v>10</v>
      </c>
      <c r="D148" s="3" t="s">
        <v>37</v>
      </c>
      <c r="E148" s="3">
        <f>+'Ark1'!D690</f>
        <v>1</v>
      </c>
      <c r="F148" s="3" t="str">
        <f t="shared" ref="F148:F159" si="62">+F133</f>
        <v>Jan</v>
      </c>
      <c r="G148">
        <f>+IF(H148=0,"",'Ark1'!Q690)</f>
        <v>5</v>
      </c>
      <c r="H148" s="471">
        <f>+'Ark1'!R690</f>
        <v>5</v>
      </c>
      <c r="I148" s="115">
        <f t="shared" ref="I148:I159" si="63">+IF(H148=0,"",H148-H375)</f>
        <v>-6</v>
      </c>
      <c r="J148" s="67">
        <f>+IF(H148=0,"",'Ark1'!AE690)</f>
        <v>0.1102049812651532</v>
      </c>
      <c r="K148" s="67">
        <f>+IF(H148=0,"",'Ark1'!AF690)</f>
        <v>0.18749864381570103</v>
      </c>
      <c r="L148" s="65"/>
      <c r="M148" s="305">
        <f>+IF(H148=0,"",'Ark1'!U690)</f>
        <v>456.24</v>
      </c>
      <c r="N148" s="115">
        <f t="shared" ref="N148:N159" si="64">+IF(H148=0,"",M148-M375)</f>
        <v>42.112727272727284</v>
      </c>
      <c r="O148" s="193"/>
      <c r="P148" s="376">
        <f>+'Ark1'!AR690</f>
        <v>219.5</v>
      </c>
      <c r="Q148" s="114">
        <f>+'Ark1'!AS690</f>
        <v>44.757819670221139</v>
      </c>
      <c r="R148" s="73"/>
      <c r="S148" s="1">
        <f>+IF(H148=0,"",'Ark1'!T690)</f>
        <v>13</v>
      </c>
      <c r="T148" s="11">
        <f>+IF(H148=0,"",'Ark1'!W690)</f>
        <v>100</v>
      </c>
      <c r="U148" s="11">
        <f>+IF(H148=0,"",'Ark1'!X690)</f>
        <v>100</v>
      </c>
      <c r="V148" s="305">
        <f>+IF(H148=0,"",'Ark1'!AG690)</f>
        <v>1277</v>
      </c>
      <c r="W148" s="11">
        <f>+IF(H148=0,"",'Ark1'!AH690)</f>
        <v>80</v>
      </c>
      <c r="X148" s="11">
        <f>+IF(H148=0,"",'Ark1'!AI690)</f>
        <v>80</v>
      </c>
      <c r="Y148" s="11">
        <f>+IF(H148=0,"",'Ark1'!Y690)</f>
        <v>56.907032957272094</v>
      </c>
      <c r="Z148" s="1">
        <f>+IF(H148=0,"",'Ark1'!AA690)</f>
        <v>2.1908902300206639</v>
      </c>
      <c r="AA148" s="11">
        <f>+IF(H148=0,"",'Ark1'!AC690)</f>
        <v>51.364700693744062</v>
      </c>
      <c r="AB148" s="305">
        <f t="shared" ref="AB148:AB159" si="65">IF(H148=0,"",1000*M148/V148)</f>
        <v>357.27486296006265</v>
      </c>
      <c r="AC148" s="115">
        <f t="shared" ref="AC148:AC159" si="66">+IF(H148=0,"",AB148-AB375)</f>
        <v>-31.668337535145326</v>
      </c>
      <c r="AD148" s="67">
        <f t="shared" ref="AD148:AD159" si="67">IF(H148=0,"",M148/C148)</f>
        <v>45.624000000000002</v>
      </c>
      <c r="AE148" s="67">
        <f t="shared" ref="AE148:AE159" si="68">IF(H148=0,"",H148/G148)</f>
        <v>1</v>
      </c>
      <c r="AF148" s="43"/>
      <c r="AG148" s="4"/>
      <c r="AH148" s="56"/>
      <c r="AI148" s="56"/>
      <c r="AJ148" s="1"/>
      <c r="AK148" s="5"/>
      <c r="AL148"/>
      <c r="AP148"/>
    </row>
    <row r="149" spans="1:42">
      <c r="A149" s="43"/>
      <c r="B149" s="43">
        <f>+'Ark1'!C691</f>
        <v>2024</v>
      </c>
      <c r="C149">
        <f>+'Ark1'!L691</f>
        <v>10</v>
      </c>
      <c r="D149" s="3" t="s">
        <v>37</v>
      </c>
      <c r="E149" s="3">
        <f>+'Ark1'!D691</f>
        <v>2</v>
      </c>
      <c r="F149" s="3" t="str">
        <f t="shared" si="62"/>
        <v>Feb</v>
      </c>
      <c r="G149">
        <f>+IF(H149=0,"",'Ark1'!Q691)</f>
        <v>1</v>
      </c>
      <c r="H149" s="471">
        <f>+'Ark1'!R691</f>
        <v>3</v>
      </c>
      <c r="I149" s="115">
        <f t="shared" si="63"/>
        <v>-1</v>
      </c>
      <c r="J149" s="67">
        <f>+IF(H149=0,"",'Ark1'!AE691)</f>
        <v>0.10344827586206898</v>
      </c>
      <c r="K149" s="67">
        <f>+IF(H149=0,"",'Ark1'!AF691)</f>
        <v>0.13863907285745772</v>
      </c>
      <c r="L149" s="65"/>
      <c r="M149" s="305">
        <f>+IF(H149=0,"",'Ark1'!U691)</f>
        <v>360.03333333333325</v>
      </c>
      <c r="N149" s="115">
        <f t="shared" si="64"/>
        <v>-23.966666666666754</v>
      </c>
      <c r="O149" s="193"/>
      <c r="P149" s="376">
        <f>+'Ark1'!AR691</f>
        <v>201.33333333333337</v>
      </c>
      <c r="Q149" s="114">
        <f>+'Ark1'!AS691</f>
        <v>44.04982556728342</v>
      </c>
      <c r="R149" s="73"/>
      <c r="S149" s="1">
        <f>+IF(H149=0,"",'Ark1'!T691)</f>
        <v>9</v>
      </c>
      <c r="T149" s="11">
        <f>+IF(H149=0,"",'Ark1'!W691)</f>
        <v>100</v>
      </c>
      <c r="U149" s="11">
        <f>+IF(H149=0,"",'Ark1'!X691)</f>
        <v>66.666666666666686</v>
      </c>
      <c r="V149" s="305">
        <f>+IF(H149=0,"",'Ark1'!AG691)</f>
        <v>887</v>
      </c>
      <c r="W149" s="11">
        <f>+IF(H149=0,"",'Ark1'!AH691)</f>
        <v>100</v>
      </c>
      <c r="X149" s="11">
        <f>+IF(H149=0,"",'Ark1'!AI691)</f>
        <v>100</v>
      </c>
      <c r="Y149" s="11">
        <f>+IF(H149=0,"",'Ark1'!Y691)</f>
        <v>30.526200040111711</v>
      </c>
      <c r="Z149" s="1">
        <f>+IF(H149=0,"",'Ark1'!AA691)</f>
        <v>0.81649658092772603</v>
      </c>
      <c r="AA149" s="11">
        <f>+IF(H149=0,"",'Ark1'!AC691)</f>
        <v>-76.765047211358791</v>
      </c>
      <c r="AB149" s="305">
        <f t="shared" si="65"/>
        <v>405.9000375798571</v>
      </c>
      <c r="AC149" s="115">
        <f t="shared" si="66"/>
        <v>-102.03647035665085</v>
      </c>
      <c r="AD149" s="67">
        <f t="shared" si="67"/>
        <v>36.003333333333323</v>
      </c>
      <c r="AE149" s="67">
        <f t="shared" si="68"/>
        <v>3</v>
      </c>
      <c r="AF149" s="43"/>
      <c r="AG149" s="4"/>
      <c r="AH149" s="56"/>
      <c r="AI149" s="56"/>
      <c r="AJ149" s="1"/>
      <c r="AK149"/>
      <c r="AL149"/>
      <c r="AP149"/>
    </row>
    <row r="150" spans="1:42">
      <c r="A150" s="43"/>
      <c r="B150" s="43">
        <f>+'Ark1'!C692</f>
        <v>2024</v>
      </c>
      <c r="C150">
        <f>+'Ark1'!L692</f>
        <v>10</v>
      </c>
      <c r="D150" s="3" t="s">
        <v>37</v>
      </c>
      <c r="E150" s="3">
        <f>+'Ark1'!D692</f>
        <v>3</v>
      </c>
      <c r="F150" s="3" t="str">
        <f t="shared" si="62"/>
        <v>Mar</v>
      </c>
      <c r="G150">
        <f>+IF(H150=0,"",'Ark1'!Q692)</f>
        <v>3</v>
      </c>
      <c r="H150" s="471">
        <f>+'Ark1'!R692</f>
        <v>3</v>
      </c>
      <c r="I150" s="115">
        <f t="shared" si="63"/>
        <v>-4</v>
      </c>
      <c r="J150" s="67">
        <f>+IF(H150=0,"",'Ark1'!AE692)</f>
        <v>0.10141987829614606</v>
      </c>
      <c r="K150" s="67">
        <f>+IF(H150=0,"",'Ark1'!AF692)</f>
        <v>0.16471406360537413</v>
      </c>
      <c r="L150" s="65"/>
      <c r="M150" s="305">
        <f>+IF(H150=0,"",'Ark1'!U692)</f>
        <v>438.03333333333319</v>
      </c>
      <c r="N150" s="115">
        <f t="shared" si="64"/>
        <v>10.890476190476249</v>
      </c>
      <c r="O150" s="193"/>
      <c r="P150" s="376">
        <f>+'Ark1'!AR692</f>
        <v>216</v>
      </c>
      <c r="Q150" s="114">
        <f>+'Ark1'!AS692</f>
        <v>43.18973452367095</v>
      </c>
      <c r="R150" s="73"/>
      <c r="S150" s="1">
        <f>+IF(H150=0,"",'Ark1'!T692)</f>
        <v>12</v>
      </c>
      <c r="T150" s="11">
        <f>+IF(H150=0,"",'Ark1'!W692)</f>
        <v>100</v>
      </c>
      <c r="U150" s="11">
        <f>+IF(H150=0,"",'Ark1'!X692)</f>
        <v>100</v>
      </c>
      <c r="V150" s="305">
        <f>+IF(H150=0,"",'Ark1'!AG692)</f>
        <v>1198</v>
      </c>
      <c r="W150" s="11">
        <f>+IF(H150=0,"",'Ark1'!AH692)</f>
        <v>66.666666666666686</v>
      </c>
      <c r="X150" s="11">
        <f>+IF(H150=0,"",'Ark1'!AI692)</f>
        <v>66.666666666666686</v>
      </c>
      <c r="Y150" s="11">
        <f>+IF(H150=0,"",'Ark1'!Y692)</f>
        <v>45.94129103782624</v>
      </c>
      <c r="Z150" s="1">
        <f>+IF(H150=0,"",'Ark1'!AA692)</f>
        <v>0.81649658092772603</v>
      </c>
      <c r="AA150" s="11">
        <f>+IF(H150=0,"",'Ark1'!AC692)</f>
        <v>52.073742989688711</v>
      </c>
      <c r="AB150" s="305">
        <f t="shared" si="65"/>
        <v>365.63717306622135</v>
      </c>
      <c r="AC150" s="115">
        <f t="shared" si="66"/>
        <v>-42.553953213642046</v>
      </c>
      <c r="AD150" s="67">
        <f t="shared" si="67"/>
        <v>43.80333333333332</v>
      </c>
      <c r="AE150" s="67">
        <f t="shared" si="68"/>
        <v>1</v>
      </c>
      <c r="AF150" s="43"/>
      <c r="AG150" s="4"/>
      <c r="AH150" s="56"/>
      <c r="AI150" s="56"/>
      <c r="AJ150" s="1"/>
      <c r="AK150" s="5"/>
      <c r="AL150"/>
      <c r="AP150"/>
    </row>
    <row r="151" spans="1:42">
      <c r="A151" s="43"/>
      <c r="B151" s="43">
        <f>+'Ark1'!C693</f>
        <v>2024</v>
      </c>
      <c r="C151">
        <f>+'Ark1'!L693</f>
        <v>10</v>
      </c>
      <c r="D151" s="3" t="s">
        <v>37</v>
      </c>
      <c r="E151" s="3">
        <f>+'Ark1'!D693</f>
        <v>4</v>
      </c>
      <c r="F151" s="3" t="str">
        <f t="shared" si="62"/>
        <v>Apr</v>
      </c>
      <c r="G151">
        <f>+IF(H151=0,"",'Ark1'!Q693)</f>
        <v>8</v>
      </c>
      <c r="H151" s="471">
        <f>+'Ark1'!R693</f>
        <v>10</v>
      </c>
      <c r="I151" s="115">
        <f t="shared" si="63"/>
        <v>6</v>
      </c>
      <c r="J151" s="67">
        <f>+IF(H151=0,"",'Ark1'!AE693)</f>
        <v>0.26068821689259641</v>
      </c>
      <c r="K151" s="67">
        <f>+IF(H151=0,"",'Ark1'!AF693)</f>
        <v>0.37972576939625441</v>
      </c>
      <c r="L151" s="65"/>
      <c r="M151" s="305">
        <f>+IF(H151=0,"",'Ark1'!U693)</f>
        <v>392.91</v>
      </c>
      <c r="N151" s="115">
        <f t="shared" si="64"/>
        <v>-58.664999999999964</v>
      </c>
      <c r="O151" s="193"/>
      <c r="P151" s="376">
        <f>+'Ark1'!AR693</f>
        <v>204</v>
      </c>
      <c r="Q151" s="114">
        <f>+'Ark1'!AS693</f>
        <v>46.102899263751809</v>
      </c>
      <c r="R151" s="73"/>
      <c r="S151" s="1">
        <f>+IF(H151=0,"",'Ark1'!T693)</f>
        <v>13.3</v>
      </c>
      <c r="T151" s="11">
        <f>+IF(H151=0,"",'Ark1'!W693)</f>
        <v>100</v>
      </c>
      <c r="U151" s="11">
        <f>+IF(H151=0,"",'Ark1'!X693)</f>
        <v>80</v>
      </c>
      <c r="V151" s="305">
        <f>+IF(H151=0,"",'Ark1'!AG693)</f>
        <v>959.7</v>
      </c>
      <c r="W151" s="11">
        <f>+IF(H151=0,"",'Ark1'!AH693)</f>
        <v>100</v>
      </c>
      <c r="X151" s="11">
        <f>+IF(H151=0,"",'Ark1'!AI693)</f>
        <v>90</v>
      </c>
      <c r="Y151" s="11">
        <f>+IF(H151=0,"",'Ark1'!Y693)</f>
        <v>49.118641064263969</v>
      </c>
      <c r="Z151" s="1">
        <f>+IF(H151=0,"",'Ark1'!AA693)</f>
        <v>2.6851443164195081</v>
      </c>
      <c r="AA151" s="11">
        <f>+IF(H151=0,"",'Ark1'!AC693)</f>
        <v>59.266525713101203</v>
      </c>
      <c r="AB151" s="305">
        <f t="shared" si="65"/>
        <v>409.4091903719912</v>
      </c>
      <c r="AC151" s="115">
        <f t="shared" si="66"/>
        <v>11.720947307262009</v>
      </c>
      <c r="AD151" s="67">
        <f t="shared" si="67"/>
        <v>39.291000000000004</v>
      </c>
      <c r="AE151" s="67">
        <f t="shared" si="68"/>
        <v>1.25</v>
      </c>
      <c r="AF151" s="43"/>
      <c r="AG151" s="4"/>
      <c r="AH151" s="56"/>
      <c r="AI151" s="56"/>
      <c r="AJ151" s="1"/>
      <c r="AK151"/>
      <c r="AL151"/>
      <c r="AP151"/>
    </row>
    <row r="152" spans="1:42">
      <c r="A152" s="43"/>
      <c r="B152" s="43">
        <f>+'Ark1'!C694</f>
        <v>2024</v>
      </c>
      <c r="C152">
        <f>+'Ark1'!L694</f>
        <v>10</v>
      </c>
      <c r="D152" s="3" t="s">
        <v>37</v>
      </c>
      <c r="E152" s="3">
        <f>+'Ark1'!D694</f>
        <v>5</v>
      </c>
      <c r="F152" s="3" t="str">
        <f t="shared" si="62"/>
        <v>Mai</v>
      </c>
      <c r="G152">
        <f>+IF(H152=0,"",'Ark1'!Q694)</f>
        <v>5</v>
      </c>
      <c r="H152" s="471">
        <f>+'Ark1'!R694</f>
        <v>6</v>
      </c>
      <c r="I152" s="115">
        <f t="shared" si="63"/>
        <v>0</v>
      </c>
      <c r="J152" s="67">
        <f>+IF(H152=0,"",'Ark1'!AE694)</f>
        <v>0.18287107589149651</v>
      </c>
      <c r="K152" s="67">
        <f>+IF(H152=0,"",'Ark1'!AF694)</f>
        <v>0.25799972745711269</v>
      </c>
      <c r="L152" s="65"/>
      <c r="M152" s="305">
        <f>+IF(H152=0,"",'Ark1'!U694)</f>
        <v>380.23333333333346</v>
      </c>
      <c r="N152" s="115">
        <f t="shared" si="64"/>
        <v>5.9333333333334508</v>
      </c>
      <c r="O152" s="193"/>
      <c r="P152" s="422"/>
      <c r="Q152" s="115"/>
      <c r="R152" s="73"/>
      <c r="S152" s="1">
        <f>+IF(H152=0,"",'Ark1'!T694)</f>
        <v>10.5</v>
      </c>
      <c r="T152" s="11">
        <f>+IF(H152=0,"",'Ark1'!W694)</f>
        <v>100</v>
      </c>
      <c r="U152" s="11">
        <f>+IF(H152=0,"",'Ark1'!X694)</f>
        <v>66.666666666666686</v>
      </c>
      <c r="V152" s="305">
        <f>+IF(H152=0,"",'Ark1'!AG694)</f>
        <v>1165.666666666667</v>
      </c>
      <c r="W152" s="11">
        <f>+IF(H152=0,"",'Ark1'!AH694)</f>
        <v>50</v>
      </c>
      <c r="X152" s="11">
        <f>+IF(H152=0,"",'Ark1'!AI694)</f>
        <v>50</v>
      </c>
      <c r="Y152" s="11">
        <f>+IF(H152=0,"",'Ark1'!Y694)</f>
        <v>52.208226256873282</v>
      </c>
      <c r="Z152" s="1">
        <f>+IF(H152=0,"",'Ark1'!AA694)</f>
        <v>2.2173557826083452</v>
      </c>
      <c r="AA152" s="11">
        <f>+IF(H152=0,"",'Ark1'!AC694)</f>
        <v>43.637550520626178</v>
      </c>
      <c r="AB152" s="305">
        <f t="shared" si="65"/>
        <v>326.19388046897348</v>
      </c>
      <c r="AC152" s="115">
        <f t="shared" si="66"/>
        <v>-164.69136543266586</v>
      </c>
      <c r="AD152" s="67">
        <f t="shared" si="67"/>
        <v>38.023333333333348</v>
      </c>
      <c r="AE152" s="67">
        <f t="shared" si="68"/>
        <v>1.2</v>
      </c>
      <c r="AF152" s="43"/>
      <c r="AG152" s="4"/>
      <c r="AH152" s="56"/>
      <c r="AI152" s="56"/>
      <c r="AJ152" s="1"/>
      <c r="AK152"/>
      <c r="AL152"/>
      <c r="AP152"/>
    </row>
    <row r="153" spans="1:42">
      <c r="A153" s="43"/>
      <c r="B153" s="43">
        <f>+'Ark1'!C695</f>
        <v>2024</v>
      </c>
      <c r="C153">
        <f>+'Ark1'!L695</f>
        <v>10</v>
      </c>
      <c r="D153" s="3" t="s">
        <v>37</v>
      </c>
      <c r="E153" s="3">
        <f>+'Ark1'!D695</f>
        <v>6</v>
      </c>
      <c r="F153" s="3" t="str">
        <f t="shared" si="62"/>
        <v>Jun</v>
      </c>
      <c r="G153">
        <f>+IF(H153=0,"",'Ark1'!Q695)</f>
        <v>4</v>
      </c>
      <c r="H153" s="471">
        <f>+'Ark1'!R695</f>
        <v>6</v>
      </c>
      <c r="I153" s="115">
        <f t="shared" si="63"/>
        <v>1</v>
      </c>
      <c r="J153" s="67">
        <f>+IF(H153=0,"",'Ark1'!AE695)</f>
        <v>0.21269053527118048</v>
      </c>
      <c r="K153" s="67">
        <f>+IF(H153=0,"",'Ark1'!AF695)</f>
        <v>0.32027892215721299</v>
      </c>
      <c r="L153" s="65"/>
      <c r="M153" s="305">
        <f>+IF(H153=0,"",'Ark1'!U695)</f>
        <v>402.60000000000008</v>
      </c>
      <c r="N153" s="115">
        <f t="shared" si="64"/>
        <v>-4.4999999999999432</v>
      </c>
      <c r="O153" s="193"/>
      <c r="P153" s="422"/>
      <c r="Q153" s="115"/>
      <c r="R153" s="73"/>
      <c r="S153" s="1">
        <f>+IF(H153=0,"",'Ark1'!T695)</f>
        <v>11.833333333333336</v>
      </c>
      <c r="T153" s="11">
        <f>+IF(H153=0,"",'Ark1'!W695)</f>
        <v>100</v>
      </c>
      <c r="U153" s="11">
        <f>+IF(H153=0,"",'Ark1'!X695)</f>
        <v>83.333333333333314</v>
      </c>
      <c r="V153" s="305">
        <f>+IF(H153=0,"",'Ark1'!AG695)</f>
        <v>1023.1666666666664</v>
      </c>
      <c r="W153" s="11">
        <f>+IF(H153=0,"",'Ark1'!AH695)</f>
        <v>100</v>
      </c>
      <c r="X153" s="11">
        <f>+IF(H153=0,"",'Ark1'!AI695)</f>
        <v>100</v>
      </c>
      <c r="Y153" s="11">
        <f>+IF(H153=0,"",'Ark1'!Y695)</f>
        <v>41.761265945051264</v>
      </c>
      <c r="Z153" s="1">
        <f>+IF(H153=0,"",'Ark1'!AA695)</f>
        <v>2.0344259359556136</v>
      </c>
      <c r="AA153" s="11">
        <f>+IF(H153=0,"",'Ark1'!AC695)</f>
        <v>94.966032218729524</v>
      </c>
      <c r="AB153" s="305">
        <f t="shared" si="65"/>
        <v>393.48428082749649</v>
      </c>
      <c r="AC153" s="115">
        <f t="shared" si="66"/>
        <v>-4.6964703462124362</v>
      </c>
      <c r="AD153" s="67">
        <f t="shared" si="67"/>
        <v>40.260000000000005</v>
      </c>
      <c r="AE153" s="67">
        <f t="shared" si="68"/>
        <v>1.5</v>
      </c>
      <c r="AF153" s="43"/>
      <c r="AG153" s="4"/>
      <c r="AH153" s="56"/>
      <c r="AI153" s="56"/>
      <c r="AJ153" s="1"/>
      <c r="AK153" s="2"/>
      <c r="AL153"/>
      <c r="AP153"/>
    </row>
    <row r="154" spans="1:42">
      <c r="A154" s="43"/>
      <c r="B154" s="43">
        <f>+'Ark1'!C696</f>
        <v>2024</v>
      </c>
      <c r="C154">
        <f>+'Ark1'!L696</f>
        <v>10</v>
      </c>
      <c r="D154" s="3" t="s">
        <v>37</v>
      </c>
      <c r="E154" s="3">
        <f>+'Ark1'!D696</f>
        <v>7</v>
      </c>
      <c r="F154" s="3" t="str">
        <f t="shared" si="62"/>
        <v>Jul</v>
      </c>
      <c r="G154">
        <f>+IF(H154=0,"",'Ark1'!Q696)</f>
        <v>2</v>
      </c>
      <c r="H154" s="471">
        <f>+'Ark1'!R696</f>
        <v>2</v>
      </c>
      <c r="I154" s="115">
        <f t="shared" si="63"/>
        <v>-5</v>
      </c>
      <c r="J154" s="67">
        <f>+IF(H154=0,"",'Ark1'!AE696)</f>
        <v>8.3125519534497122E-2</v>
      </c>
      <c r="K154" s="67">
        <f>+IF(H154=0,"",'Ark1'!AF696)</f>
        <v>0.12487771373119236</v>
      </c>
      <c r="L154" s="65"/>
      <c r="M154" s="305">
        <f>+IF(H154=0,"",'Ark1'!U696)</f>
        <v>396.35</v>
      </c>
      <c r="N154" s="115">
        <f t="shared" si="64"/>
        <v>-46.192857142857179</v>
      </c>
      <c r="O154" s="193"/>
      <c r="P154" s="422"/>
      <c r="Q154" s="115"/>
      <c r="R154" s="73"/>
      <c r="S154" s="1">
        <f>+IF(H154=0,"",'Ark1'!T696)</f>
        <v>12</v>
      </c>
      <c r="T154" s="11">
        <f>+IF(H154=0,"",'Ark1'!W696)</f>
        <v>100</v>
      </c>
      <c r="U154" s="11">
        <f>+IF(H154=0,"",'Ark1'!X696)</f>
        <v>100</v>
      </c>
      <c r="V154" s="305">
        <f>+IF(H154=0,"",'Ark1'!AG696)</f>
        <v>1159.5</v>
      </c>
      <c r="W154" s="11">
        <f>+IF(H154=0,"",'Ark1'!AH696)</f>
        <v>100</v>
      </c>
      <c r="X154" s="11">
        <f>+IF(H154=0,"",'Ark1'!AI696)</f>
        <v>100</v>
      </c>
      <c r="Y154" s="11">
        <f>+IF(H154=0,"",'Ark1'!Y696)</f>
        <v>17.649999999999771</v>
      </c>
      <c r="Z154" s="1">
        <f>+IF(H154=0,"",'Ark1'!AA696)</f>
        <v>2</v>
      </c>
      <c r="AA154" s="11">
        <f>+IF(H154=0,"",'Ark1'!AC696)</f>
        <v>-100.00000000000441</v>
      </c>
      <c r="AB154" s="305">
        <f t="shared" si="65"/>
        <v>341.8283742992669</v>
      </c>
      <c r="AC154" s="115">
        <f t="shared" si="66"/>
        <v>-103.96238696134628</v>
      </c>
      <c r="AD154" s="67">
        <f t="shared" si="67"/>
        <v>39.635000000000005</v>
      </c>
      <c r="AE154" s="67">
        <f t="shared" si="68"/>
        <v>1</v>
      </c>
      <c r="AF154" s="43"/>
      <c r="AG154" s="4"/>
      <c r="AH154" s="56"/>
      <c r="AI154" s="56"/>
      <c r="AJ154" s="1"/>
      <c r="AK154" s="4"/>
      <c r="AL154"/>
      <c r="AP154"/>
    </row>
    <row r="155" spans="1:42">
      <c r="A155" s="43"/>
      <c r="B155" s="43">
        <f>+'Ark1'!C697</f>
        <v>2024</v>
      </c>
      <c r="C155">
        <f>+'Ark1'!L697</f>
        <v>10</v>
      </c>
      <c r="D155" s="3" t="s">
        <v>37</v>
      </c>
      <c r="E155" s="3">
        <f>+'Ark1'!D697</f>
        <v>8</v>
      </c>
      <c r="F155" s="3" t="str">
        <f t="shared" si="62"/>
        <v>Aug</v>
      </c>
      <c r="G155">
        <f>+IF(H155=0,"",'Ark1'!Q697)</f>
        <v>3</v>
      </c>
      <c r="H155" s="471">
        <f>+'Ark1'!R697</f>
        <v>4</v>
      </c>
      <c r="I155" s="115">
        <f t="shared" si="63"/>
        <v>2</v>
      </c>
      <c r="J155" s="67">
        <f>+IF(H155=0,"",'Ark1'!AE697)</f>
        <v>0.15134317063942496</v>
      </c>
      <c r="K155" s="67">
        <f>+IF(H155=0,"",'Ark1'!AF697)</f>
        <v>0.24002840442437484</v>
      </c>
      <c r="L155" s="65"/>
      <c r="M155" s="305">
        <f>+IF(H155=0,"",'Ark1'!U697)</f>
        <v>413.9</v>
      </c>
      <c r="N155" s="115">
        <f t="shared" si="64"/>
        <v>-30.350000000000023</v>
      </c>
      <c r="O155" s="193"/>
      <c r="P155" s="422"/>
      <c r="Q155" s="115"/>
      <c r="R155" s="73"/>
      <c r="S155" s="1">
        <f>+IF(H155=0,"",'Ark1'!T697)</f>
        <v>13</v>
      </c>
      <c r="T155" s="11">
        <f>+IF(H155=0,"",'Ark1'!W697)</f>
        <v>100</v>
      </c>
      <c r="U155" s="11">
        <f>+IF(H155=0,"",'Ark1'!X697)</f>
        <v>100</v>
      </c>
      <c r="V155" s="305">
        <f>+IF(H155=0,"",'Ark1'!AG697)</f>
        <v>1103</v>
      </c>
      <c r="W155" s="11">
        <f>+IF(H155=0,"",'Ark1'!AH697)</f>
        <v>50</v>
      </c>
      <c r="X155" s="11">
        <f>+IF(H155=0,"",'Ark1'!AI697)</f>
        <v>50</v>
      </c>
      <c r="Y155" s="11">
        <f>+IF(H155=0,"",'Ark1'!Y697)</f>
        <v>55.605440381315191</v>
      </c>
      <c r="Z155" s="1">
        <f>+IF(H155=0,"",'Ark1'!AA697)</f>
        <v>1.8708286933869704</v>
      </c>
      <c r="AA155" s="11">
        <f>+IF(H155=0,"",'Ark1'!AC697)</f>
        <v>31.794247165871688</v>
      </c>
      <c r="AB155" s="305">
        <f t="shared" si="65"/>
        <v>375.24932003626475</v>
      </c>
      <c r="AC155" s="115">
        <f t="shared" si="66"/>
        <v>-26.241868395728034</v>
      </c>
      <c r="AD155" s="67">
        <f t="shared" si="67"/>
        <v>41.39</v>
      </c>
      <c r="AE155" s="67">
        <f t="shared" si="68"/>
        <v>1.3333333333333333</v>
      </c>
      <c r="AF155" s="43"/>
      <c r="AG155" s="4"/>
      <c r="AH155" s="56"/>
      <c r="AI155" s="56"/>
      <c r="AJ155" s="1"/>
      <c r="AK155" s="5"/>
      <c r="AL155"/>
      <c r="AP155"/>
    </row>
    <row r="156" spans="1:42">
      <c r="A156" s="43"/>
      <c r="B156" s="43">
        <f>+'Ark1'!C698</f>
        <v>2024</v>
      </c>
      <c r="C156">
        <f>+'Ark1'!L698</f>
        <v>10</v>
      </c>
      <c r="D156" s="3" t="s">
        <v>37</v>
      </c>
      <c r="E156" s="3">
        <f>+'Ark1'!D698</f>
        <v>9</v>
      </c>
      <c r="F156" s="3" t="str">
        <f t="shared" si="62"/>
        <v>Sep</v>
      </c>
      <c r="G156">
        <f>+IF(H156=0,"",'Ark1'!Q698)</f>
        <v>2</v>
      </c>
      <c r="H156" s="471">
        <f>+'Ark1'!R698</f>
        <v>3</v>
      </c>
      <c r="I156" s="115">
        <f t="shared" si="63"/>
        <v>2</v>
      </c>
      <c r="J156" s="67">
        <f>+IF(H156=0,"",'Ark1'!AE698)</f>
        <v>0.10604453870625664</v>
      </c>
      <c r="K156" s="67">
        <f>+IF(H156=0,"",'Ark1'!AF698)</f>
        <v>0.16816348398984901</v>
      </c>
      <c r="L156" s="65"/>
      <c r="M156" s="305">
        <f>+IF(H156=0,"",'Ark1'!U698)</f>
        <v>420.1666666666668</v>
      </c>
      <c r="N156" s="115">
        <f t="shared" si="64"/>
        <v>-105.53333333333325</v>
      </c>
      <c r="O156" s="193"/>
      <c r="P156" s="422"/>
      <c r="Q156" s="115"/>
      <c r="R156" s="73"/>
      <c r="S156" s="1">
        <f>+IF(H156=0,"",'Ark1'!T698)</f>
        <v>12</v>
      </c>
      <c r="T156" s="11">
        <f>+IF(H156=0,"",'Ark1'!W698)</f>
        <v>100</v>
      </c>
      <c r="U156" s="11">
        <f>+IF(H156=0,"",'Ark1'!X698)</f>
        <v>100</v>
      </c>
      <c r="V156" s="305">
        <f>+IF(H156=0,"",'Ark1'!AG698)</f>
        <v>1076.333333333333</v>
      </c>
      <c r="W156" s="11">
        <f>+IF(H156=0,"",'Ark1'!AH698)</f>
        <v>100</v>
      </c>
      <c r="X156" s="11">
        <f>+IF(H156=0,"",'Ark1'!AI698)</f>
        <v>100</v>
      </c>
      <c r="Y156" s="11">
        <f>+IF(H156=0,"",'Ark1'!Y698)</f>
        <v>5.1848068645035452</v>
      </c>
      <c r="Z156" s="1">
        <f>+IF(H156=0,"",'Ark1'!AA698)</f>
        <v>1.4142135623730951</v>
      </c>
      <c r="AA156" s="11">
        <f>+IF(H156=0,"",'Ark1'!AC698)</f>
        <v>-86.374344590820385</v>
      </c>
      <c r="AB156" s="305">
        <f t="shared" si="65"/>
        <v>390.36853515020152</v>
      </c>
      <c r="AC156" s="115">
        <f t="shared" si="66"/>
        <v>2.3980554454044523</v>
      </c>
      <c r="AD156" s="67">
        <f t="shared" si="67"/>
        <v>42.01666666666668</v>
      </c>
      <c r="AE156" s="67">
        <f t="shared" si="68"/>
        <v>1.5</v>
      </c>
      <c r="AF156" s="43"/>
      <c r="AG156" s="4"/>
      <c r="AH156" s="56"/>
      <c r="AI156" s="56"/>
      <c r="AJ156" s="1"/>
      <c r="AK156" s="5"/>
      <c r="AL156"/>
      <c r="AP156"/>
    </row>
    <row r="157" spans="1:42">
      <c r="A157" s="43"/>
      <c r="B157" s="43">
        <f>+'Ark1'!C699</f>
        <v>2024</v>
      </c>
      <c r="C157">
        <f>+'Ark1'!L699</f>
        <v>10</v>
      </c>
      <c r="D157" s="3" t="s">
        <v>37</v>
      </c>
      <c r="E157" s="3">
        <f>+'Ark1'!D699</f>
        <v>10</v>
      </c>
      <c r="F157" s="3" t="str">
        <f t="shared" si="62"/>
        <v>Okt</v>
      </c>
      <c r="G157">
        <f>+IF(H157=0,"",'Ark1'!Q699)</f>
        <v>3</v>
      </c>
      <c r="H157" s="471">
        <f>+'Ark1'!R699</f>
        <v>4</v>
      </c>
      <c r="I157" s="115">
        <f t="shared" si="63"/>
        <v>0</v>
      </c>
      <c r="J157" s="67">
        <f>+IF(H157=0,"",'Ark1'!AE699)</f>
        <v>5.6609114067364845E-2</v>
      </c>
      <c r="K157" s="67">
        <f>+IF(H157=0,"",'Ark1'!AF699)</f>
        <v>9.9014919104373683E-2</v>
      </c>
      <c r="L157" s="65"/>
      <c r="M157" s="305">
        <f>+IF(H157=0,"",'Ark1'!U699)</f>
        <v>452.75</v>
      </c>
      <c r="N157" s="115">
        <f t="shared" si="64"/>
        <v>57.474999999999909</v>
      </c>
      <c r="O157" s="193"/>
      <c r="P157" s="422"/>
      <c r="Q157" s="115"/>
      <c r="R157" s="73"/>
      <c r="S157" s="1">
        <f>+IF(H157=0,"",'Ark1'!T699)</f>
        <v>13</v>
      </c>
      <c r="T157" s="11">
        <f>+IF(H157=0,"",'Ark1'!W699)</f>
        <v>100</v>
      </c>
      <c r="U157" s="11">
        <f>+IF(H157=0,"",'Ark1'!X699)</f>
        <v>100</v>
      </c>
      <c r="V157" s="305">
        <f>+IF(H157=0,"",'Ark1'!AG699)</f>
        <v>1042.75</v>
      </c>
      <c r="W157" s="11">
        <f>+IF(H157=0,"",'Ark1'!AH699)</f>
        <v>100</v>
      </c>
      <c r="X157" s="11">
        <f>+IF(H157=0,"",'Ark1'!AI699)</f>
        <v>100</v>
      </c>
      <c r="Y157" s="11">
        <f>+IF(H157=0,"",'Ark1'!Y699)</f>
        <v>27.445719156182008</v>
      </c>
      <c r="Z157" s="1">
        <f>+IF(H157=0,"",'Ark1'!AA699)</f>
        <v>2.4494897427831779</v>
      </c>
      <c r="AA157" s="11">
        <f>+IF(H157=0,"",'Ark1'!AC699)</f>
        <v>-15.767238068317717</v>
      </c>
      <c r="AB157" s="305">
        <f t="shared" si="65"/>
        <v>434.18844401822105</v>
      </c>
      <c r="AC157" s="115">
        <f t="shared" si="66"/>
        <v>83.06696944571371</v>
      </c>
      <c r="AD157" s="67">
        <f t="shared" si="67"/>
        <v>45.274999999999999</v>
      </c>
      <c r="AE157" s="67">
        <f t="shared" si="68"/>
        <v>1.3333333333333333</v>
      </c>
      <c r="AF157" s="43"/>
      <c r="AG157" s="4"/>
      <c r="AH157" s="56"/>
      <c r="AI157" s="56"/>
      <c r="AJ157" s="1"/>
      <c r="AK157" s="5"/>
      <c r="AL157"/>
      <c r="AP157"/>
    </row>
    <row r="158" spans="1:42">
      <c r="A158" s="43"/>
      <c r="B158" s="43">
        <f>+'Ark1'!C700</f>
        <v>2024</v>
      </c>
      <c r="C158">
        <f>+'Ark1'!L700</f>
        <v>10</v>
      </c>
      <c r="D158" s="3" t="s">
        <v>37</v>
      </c>
      <c r="E158" s="3">
        <f>+'Ark1'!D700</f>
        <v>11</v>
      </c>
      <c r="F158" s="3" t="str">
        <f t="shared" si="62"/>
        <v>Nov</v>
      </c>
      <c r="G158">
        <f>+IF(H158=0,"",'Ark1'!Q700)</f>
        <v>3</v>
      </c>
      <c r="H158" s="471">
        <f>+'Ark1'!R700</f>
        <v>3</v>
      </c>
      <c r="I158" s="115">
        <f t="shared" si="63"/>
        <v>-1</v>
      </c>
      <c r="J158" s="67">
        <f>+IF(H158=0,"",'Ark1'!AE700)</f>
        <v>5.1116033395808488E-2</v>
      </c>
      <c r="K158" s="67">
        <f>+IF(H158=0,"",'Ark1'!AF700)</f>
        <v>8.6882785146330549E-2</v>
      </c>
      <c r="L158" s="65"/>
      <c r="M158" s="305">
        <f>+IF(H158=0,"",'Ark1'!U700)</f>
        <v>448.5</v>
      </c>
      <c r="N158" s="115">
        <f t="shared" si="64"/>
        <v>-14.324999999999989</v>
      </c>
      <c r="O158" s="193"/>
      <c r="P158" s="422"/>
      <c r="Q158" s="115"/>
      <c r="R158" s="73"/>
      <c r="S158" s="1">
        <f>+IF(H158=0,"",'Ark1'!T700)</f>
        <v>10.666666666666664</v>
      </c>
      <c r="T158" s="11">
        <f>+IF(H158=0,"",'Ark1'!W700)</f>
        <v>100</v>
      </c>
      <c r="U158" s="11">
        <f>+IF(H158=0,"",'Ark1'!X700)</f>
        <v>66.666666666666686</v>
      </c>
      <c r="V158" s="305">
        <f>+IF(H158=0,"",'Ark1'!AG700)</f>
        <v>1265</v>
      </c>
      <c r="W158" s="11">
        <f>+IF(H158=0,"",'Ark1'!AH700)</f>
        <v>100</v>
      </c>
      <c r="X158" s="11">
        <f>+IF(H158=0,"",'Ark1'!AI700)</f>
        <v>100</v>
      </c>
      <c r="Y158" s="11">
        <f>+IF(H158=0,"",'Ark1'!Y700)</f>
        <v>72.666223240237315</v>
      </c>
      <c r="Z158" s="1">
        <f>+IF(H158=0,"",'Ark1'!AA700)</f>
        <v>2.0548046676563274</v>
      </c>
      <c r="AA158" s="11">
        <f>+IF(H158=0,"",'Ark1'!AC700)</f>
        <v>88.091234033961811</v>
      </c>
      <c r="AB158" s="305">
        <f t="shared" si="65"/>
        <v>354.54545454545456</v>
      </c>
      <c r="AC158" s="115">
        <f t="shared" si="66"/>
        <v>-34.138148225908026</v>
      </c>
      <c r="AD158" s="67">
        <f t="shared" si="67"/>
        <v>44.85</v>
      </c>
      <c r="AE158" s="67">
        <f t="shared" si="68"/>
        <v>1</v>
      </c>
      <c r="AF158" s="43"/>
      <c r="AG158" s="4"/>
      <c r="AH158" s="56"/>
      <c r="AI158" s="56"/>
      <c r="AJ158" s="1"/>
      <c r="AK158" s="5"/>
      <c r="AL158"/>
      <c r="AP158"/>
    </row>
    <row r="159" spans="1:42">
      <c r="A159" s="43"/>
      <c r="B159" s="43">
        <f>+'Ark1'!C701</f>
        <v>2024</v>
      </c>
      <c r="C159">
        <f>+'Ark1'!L701</f>
        <v>10</v>
      </c>
      <c r="D159" s="3" t="s">
        <v>37</v>
      </c>
      <c r="E159" s="3">
        <f>+'Ark1'!D701</f>
        <v>12</v>
      </c>
      <c r="F159" s="3" t="str">
        <f t="shared" si="62"/>
        <v>Des</v>
      </c>
      <c r="G159">
        <f>+IF(H159=0,"",'Ark1'!Q701)</f>
        <v>3</v>
      </c>
      <c r="H159" s="471">
        <f>+'Ark1'!R701</f>
        <v>4</v>
      </c>
      <c r="I159" s="115">
        <f t="shared" si="63"/>
        <v>0</v>
      </c>
      <c r="J159" s="67">
        <f>+IF(H159=0,"",'Ark1'!AE701)</f>
        <v>9.7560975609756101E-2</v>
      </c>
      <c r="K159" s="67">
        <f>+IF(H159=0,"",'Ark1'!AF701)</f>
        <v>0.1392042536117418</v>
      </c>
      <c r="L159" s="65"/>
      <c r="M159" s="305">
        <f>+IF(H159=0,"",'Ark1'!U701)</f>
        <v>377.72500000000002</v>
      </c>
      <c r="N159" s="115">
        <f t="shared" si="64"/>
        <v>-18.424999999999955</v>
      </c>
      <c r="O159" s="193"/>
      <c r="P159" s="422"/>
      <c r="Q159" s="115"/>
      <c r="R159" s="73"/>
      <c r="S159" s="1">
        <f>+IF(H159=0,"",'Ark1'!T701)</f>
        <v>12</v>
      </c>
      <c r="T159" s="11">
        <f>+IF(H159=0,"",'Ark1'!W701)</f>
        <v>100</v>
      </c>
      <c r="U159" s="11">
        <f>+IF(H159=0,"",'Ark1'!X701)</f>
        <v>75</v>
      </c>
      <c r="V159" s="305">
        <f>+IF(H159=0,"",'Ark1'!AG701)</f>
        <v>991.25</v>
      </c>
      <c r="W159" s="11">
        <f>+IF(H159=0,"",'Ark1'!AH701)</f>
        <v>100</v>
      </c>
      <c r="X159" s="11">
        <f>+IF(H159=0,"",'Ark1'!AI701)</f>
        <v>100</v>
      </c>
      <c r="Y159" s="11">
        <f>+IF(H159=0,"",'Ark1'!Y701)</f>
        <v>36.228881779597003</v>
      </c>
      <c r="Z159" s="1">
        <f>+IF(H159=0,"",'Ark1'!AA701)</f>
        <v>2.1213203435596424</v>
      </c>
      <c r="AA159" s="11">
        <f>+IF(H159=0,"",'Ark1'!AC701)</f>
        <v>-26.706807701377009</v>
      </c>
      <c r="AB159" s="305">
        <f t="shared" si="65"/>
        <v>381.05926860025221</v>
      </c>
      <c r="AC159" s="115">
        <f t="shared" si="66"/>
        <v>-11.946683780700198</v>
      </c>
      <c r="AD159" s="67">
        <f t="shared" si="67"/>
        <v>37.772500000000001</v>
      </c>
      <c r="AE159" s="67">
        <f t="shared" si="68"/>
        <v>1.3333333333333333</v>
      </c>
      <c r="AF159" s="43"/>
      <c r="AG159" s="4"/>
      <c r="AH159" s="56"/>
      <c r="AI159" s="56"/>
      <c r="AJ159" s="1"/>
      <c r="AK159" s="5"/>
      <c r="AL159"/>
      <c r="AP159"/>
    </row>
    <row r="160" spans="1:42">
      <c r="A160" s="46"/>
      <c r="B160" s="43"/>
      <c r="C160" s="46"/>
      <c r="D160" s="46"/>
      <c r="E160" s="46"/>
      <c r="F160" s="46"/>
      <c r="G160" s="46"/>
      <c r="H160" s="512"/>
      <c r="I160" s="43"/>
      <c r="J160" s="95"/>
      <c r="K160" s="64"/>
      <c r="L160" s="65"/>
      <c r="M160" s="43"/>
      <c r="N160" s="43"/>
      <c r="O160" s="193"/>
      <c r="P160" s="74"/>
      <c r="Q160" s="74"/>
      <c r="R160" s="73"/>
      <c r="S160" s="43"/>
      <c r="T160" s="73"/>
      <c r="U160" s="73"/>
      <c r="V160" s="43"/>
      <c r="W160" s="73"/>
      <c r="X160" s="73"/>
      <c r="Y160" s="73"/>
      <c r="Z160" s="43"/>
      <c r="AA160" s="73"/>
      <c r="AB160" s="43"/>
      <c r="AC160" s="43"/>
      <c r="AD160" s="64"/>
      <c r="AE160" s="65"/>
      <c r="AF160" s="43"/>
      <c r="AG160" s="4"/>
      <c r="AH160" s="56"/>
      <c r="AI160" s="56"/>
      <c r="AJ160" s="1"/>
      <c r="AK160" s="5"/>
      <c r="AL160"/>
      <c r="AP160"/>
    </row>
    <row r="161" spans="1:42" ht="17.399999999999999">
      <c r="A161" s="244"/>
      <c r="B161" s="275" t="s">
        <v>0</v>
      </c>
      <c r="C161" s="275"/>
      <c r="D161" s="275" t="str">
        <f>+D163</f>
        <v>U</v>
      </c>
      <c r="E161" s="275"/>
      <c r="F161" s="276"/>
      <c r="G161" s="276" t="s">
        <v>596</v>
      </c>
      <c r="H161" s="483">
        <f>SUM(H163:H174)</f>
        <v>8</v>
      </c>
      <c r="I161" s="49"/>
      <c r="J161" s="46"/>
      <c r="K161" s="95"/>
      <c r="L161" s="65"/>
      <c r="M161" s="336">
        <f>+Klasse!Q21</f>
        <v>418.72500000000002</v>
      </c>
      <c r="N161" s="49" t="s">
        <v>565</v>
      </c>
      <c r="O161" s="193"/>
      <c r="P161" s="74"/>
      <c r="Q161" s="74"/>
      <c r="R161" s="73"/>
      <c r="S161" s="64"/>
      <c r="T161" s="43"/>
      <c r="U161" s="73"/>
      <c r="V161" s="73"/>
      <c r="W161" s="43"/>
      <c r="X161" s="73"/>
      <c r="Y161" s="73"/>
      <c r="Z161" s="73"/>
      <c r="AA161" s="43"/>
      <c r="AB161" s="19">
        <f>+Klasse!AB21</f>
        <v>345.64563679245293</v>
      </c>
      <c r="AC161" s="49" t="s">
        <v>626</v>
      </c>
      <c r="AD161" s="43"/>
      <c r="AE161" s="64"/>
      <c r="AF161" s="65"/>
      <c r="AG161" s="4"/>
      <c r="AH161" s="4"/>
      <c r="AI161" s="56"/>
      <c r="AJ161" s="56"/>
      <c r="AK161" s="1"/>
      <c r="AL161" s="5"/>
      <c r="AP161"/>
    </row>
    <row r="162" spans="1:42">
      <c r="A162" s="46"/>
      <c r="B162" s="43"/>
      <c r="C162" s="46"/>
      <c r="D162" s="46"/>
      <c r="E162" s="46"/>
      <c r="F162" s="46"/>
      <c r="G162" s="46"/>
      <c r="H162" s="512"/>
      <c r="I162" s="43"/>
      <c r="J162" s="95"/>
      <c r="K162" s="64"/>
      <c r="L162" s="65"/>
      <c r="M162" s="43"/>
      <c r="N162" s="43"/>
      <c r="O162" s="193"/>
      <c r="P162" s="74"/>
      <c r="Q162" s="74"/>
      <c r="R162" s="73"/>
      <c r="S162" s="43"/>
      <c r="T162" s="73"/>
      <c r="U162" s="73"/>
      <c r="V162" s="43"/>
      <c r="W162" s="73"/>
      <c r="X162" s="73"/>
      <c r="Y162" s="73"/>
      <c r="Z162" s="43"/>
      <c r="AA162" s="73"/>
      <c r="AB162" s="43"/>
      <c r="AC162" s="43"/>
      <c r="AD162" s="64"/>
      <c r="AE162" s="64"/>
      <c r="AF162" s="64"/>
      <c r="AG162" s="4"/>
      <c r="AH162" s="56"/>
      <c r="AI162" s="56"/>
      <c r="AJ162" s="1"/>
      <c r="AK162" s="5"/>
      <c r="AL162"/>
      <c r="AP162"/>
    </row>
    <row r="163" spans="1:42">
      <c r="A163" s="43"/>
      <c r="B163" s="43">
        <f>+'Ark1'!C702</f>
        <v>2024</v>
      </c>
      <c r="C163" s="51">
        <f>+'Ark1'!L702</f>
        <v>11</v>
      </c>
      <c r="D163" s="52" t="s">
        <v>38</v>
      </c>
      <c r="E163" s="52">
        <f>+'Ark1'!D702</f>
        <v>1</v>
      </c>
      <c r="F163" s="52" t="str">
        <f t="shared" ref="F163:F174" si="69">+F148</f>
        <v>Jan</v>
      </c>
      <c r="G163" s="51" t="str">
        <f>+IF(H163=0,"",'Ark1'!Q702)</f>
        <v/>
      </c>
      <c r="H163" s="471">
        <f>+'Ark1'!R702</f>
        <v>0</v>
      </c>
      <c r="I163" s="115" t="str">
        <f t="shared" ref="I163:I174" si="70">+IF(H163=0,"",H163-H390)</f>
        <v/>
      </c>
      <c r="J163" s="66" t="str">
        <f>+IF(H163=0,"",'Ark1'!AE702)</f>
        <v/>
      </c>
      <c r="K163" s="66" t="str">
        <f>+IF(H163=0,"",'Ark1'!AF702)</f>
        <v/>
      </c>
      <c r="L163" s="65"/>
      <c r="M163" s="305" t="str">
        <f>+IF(H163=0,"",'Ark1'!U702)</f>
        <v/>
      </c>
      <c r="N163" s="115" t="str">
        <f t="shared" ref="N163:N174" si="71">+IF(H163=0,"",M163-M390)</f>
        <v/>
      </c>
      <c r="O163" s="193"/>
      <c r="P163" s="376">
        <f>+'Ark1'!AR702</f>
        <v>0</v>
      </c>
      <c r="Q163" s="114">
        <f>+'Ark1'!AS702</f>
        <v>0</v>
      </c>
      <c r="R163" s="73"/>
      <c r="S163" s="53" t="str">
        <f>+IF(H163=0,"",'Ark1'!T702)</f>
        <v/>
      </c>
      <c r="T163" s="76" t="str">
        <f>+IF(H163=0,"",'Ark1'!W702)</f>
        <v/>
      </c>
      <c r="U163" s="76" t="str">
        <f>+IF(H163=0,"",'Ark1'!X702)</f>
        <v/>
      </c>
      <c r="V163" s="305" t="str">
        <f>+IF(H163=0,"",'Ark1'!AG702)</f>
        <v/>
      </c>
      <c r="W163" s="76" t="str">
        <f>+IF(H163=0,"",'Ark1'!AH702)</f>
        <v/>
      </c>
      <c r="X163" s="76" t="str">
        <f>+IF(H163=0,"",'Ark1'!AI702)</f>
        <v/>
      </c>
      <c r="Y163" s="76" t="str">
        <f>+IF(H163=0,"",'Ark1'!Y702)</f>
        <v/>
      </c>
      <c r="Z163" s="53" t="str">
        <f>+IF(H163=0,"",'Ark1'!AA702)</f>
        <v/>
      </c>
      <c r="AA163" s="76" t="str">
        <f>+IF(H163=0,"",'Ark1'!AC702)</f>
        <v/>
      </c>
      <c r="AB163" s="305" t="str">
        <f t="shared" ref="AB163:AB174" si="72">IF(H163=0,"",1000*M163/V163)</f>
        <v/>
      </c>
      <c r="AC163" s="115" t="str">
        <f t="shared" ref="AC163:AC174" si="73">+IF(H163=0,"",AB163-AB390)</f>
        <v/>
      </c>
      <c r="AD163" s="66" t="str">
        <f t="shared" ref="AD163:AD174" si="74">IF(H163=0,"",M163/C163)</f>
        <v/>
      </c>
      <c r="AE163" s="66" t="str">
        <f t="shared" ref="AE163:AE174" si="75">IF(H163=0,"",H163/G163)</f>
        <v/>
      </c>
      <c r="AF163" s="43"/>
      <c r="AG163" s="4"/>
      <c r="AH163" s="56"/>
      <c r="AI163" s="56"/>
      <c r="AJ163" s="1"/>
      <c r="AK163" s="5"/>
      <c r="AL163"/>
      <c r="AP163"/>
    </row>
    <row r="164" spans="1:42">
      <c r="A164" s="43"/>
      <c r="B164" s="43">
        <f>+'Ark1'!C703</f>
        <v>2024</v>
      </c>
      <c r="C164" s="51">
        <f>+'Ark1'!L703</f>
        <v>11</v>
      </c>
      <c r="D164" s="52" t="s">
        <v>38</v>
      </c>
      <c r="E164" s="52">
        <f>+'Ark1'!D703</f>
        <v>2</v>
      </c>
      <c r="F164" s="52" t="str">
        <f t="shared" si="69"/>
        <v>Feb</v>
      </c>
      <c r="G164" s="51">
        <f>+IF(H164=0,"",'Ark1'!Q703)</f>
        <v>1</v>
      </c>
      <c r="H164" s="471">
        <f>+'Ark1'!R703</f>
        <v>1</v>
      </c>
      <c r="I164" s="115">
        <f t="shared" si="70"/>
        <v>1</v>
      </c>
      <c r="J164" s="66">
        <f>+IF(H164=0,"",'Ark1'!AE703)</f>
        <v>3.4482758620689655E-2</v>
      </c>
      <c r="K164" s="66">
        <f>+IF(H164=0,"",'Ark1'!AF703)</f>
        <v>5.7812275173594045E-2</v>
      </c>
      <c r="L164" s="65"/>
      <c r="M164" s="305">
        <f>+IF(H164=0,"",'Ark1'!U703)</f>
        <v>450.4</v>
      </c>
      <c r="N164" s="115" t="e">
        <f t="shared" si="71"/>
        <v>#VALUE!</v>
      </c>
      <c r="O164" s="193"/>
      <c r="P164" s="376">
        <f>+'Ark1'!AR703</f>
        <v>209</v>
      </c>
      <c r="Q164" s="114">
        <f>+'Ark1'!AS703</f>
        <v>49.291683978088656</v>
      </c>
      <c r="R164" s="73"/>
      <c r="S164" s="53">
        <f>+IF(H164=0,"",'Ark1'!T703)</f>
        <v>15</v>
      </c>
      <c r="T164" s="76">
        <f>+IF(H164=0,"",'Ark1'!W703)</f>
        <v>100</v>
      </c>
      <c r="U164" s="76">
        <f>+IF(H164=0,"",'Ark1'!X703)</f>
        <v>100</v>
      </c>
      <c r="V164" s="305">
        <f>+IF(H164=0,"",'Ark1'!AG703)</f>
        <v>1372</v>
      </c>
      <c r="W164" s="76">
        <f>+IF(H164=0,"",'Ark1'!AH703)</f>
        <v>100</v>
      </c>
      <c r="X164" s="76">
        <f>+IF(H164=0,"",'Ark1'!AI703)</f>
        <v>100</v>
      </c>
      <c r="Y164" s="76">
        <f>+IF(H164=0,"",'Ark1'!Y703)</f>
        <v>0</v>
      </c>
      <c r="Z164" s="53">
        <f>+IF(H164=0,"",'Ark1'!AA703)</f>
        <v>0</v>
      </c>
      <c r="AA164" s="76">
        <f>+IF(H164=0,"",'Ark1'!AC703)</f>
        <v>0</v>
      </c>
      <c r="AB164" s="305">
        <f t="shared" si="72"/>
        <v>328.27988338192421</v>
      </c>
      <c r="AC164" s="115" t="e">
        <f t="shared" si="73"/>
        <v>#VALUE!</v>
      </c>
      <c r="AD164" s="66">
        <f t="shared" si="74"/>
        <v>40.945454545454545</v>
      </c>
      <c r="AE164" s="66">
        <f t="shared" si="75"/>
        <v>1</v>
      </c>
      <c r="AF164" s="43"/>
      <c r="AG164" s="4"/>
      <c r="AH164" s="56"/>
      <c r="AI164" s="56"/>
      <c r="AJ164" s="1"/>
      <c r="AK164" s="5"/>
      <c r="AL164"/>
      <c r="AP164"/>
    </row>
    <row r="165" spans="1:42">
      <c r="A165" s="43"/>
      <c r="B165" s="43">
        <f>+'Ark1'!C704</f>
        <v>2024</v>
      </c>
      <c r="C165" s="51">
        <f>+'Ark1'!L704</f>
        <v>11</v>
      </c>
      <c r="D165" s="52" t="s">
        <v>38</v>
      </c>
      <c r="E165" s="52">
        <f>+'Ark1'!D704</f>
        <v>3</v>
      </c>
      <c r="F165" s="52" t="str">
        <f t="shared" si="69"/>
        <v>Mar</v>
      </c>
      <c r="G165" s="51">
        <f>+IF(H165=0,"",'Ark1'!Q704)</f>
        <v>1</v>
      </c>
      <c r="H165" s="471">
        <f>+'Ark1'!R704</f>
        <v>1</v>
      </c>
      <c r="I165" s="115">
        <f t="shared" si="70"/>
        <v>-1</v>
      </c>
      <c r="J165" s="66">
        <f>+IF(H165=0,"",'Ark1'!AE704)</f>
        <v>3.3806626098715355E-2</v>
      </c>
      <c r="K165" s="66">
        <f>+IF(H165=0,"",'Ark1'!AF704)</f>
        <v>4.3945476523890255E-2</v>
      </c>
      <c r="L165" s="65"/>
      <c r="M165" s="305">
        <f>+IF(H165=0,"",'Ark1'!U704)</f>
        <v>350.6</v>
      </c>
      <c r="N165" s="115">
        <f t="shared" si="71"/>
        <v>-77.849999999999966</v>
      </c>
      <c r="O165" s="193"/>
      <c r="P165" s="376">
        <f>+'Ark1'!AR704</f>
        <v>192</v>
      </c>
      <c r="Q165" s="114">
        <f>+'Ark1'!AS704</f>
        <v>49.591064453125</v>
      </c>
      <c r="R165" s="73"/>
      <c r="S165" s="53">
        <f>+IF(H165=0,"",'Ark1'!T704)</f>
        <v>10</v>
      </c>
      <c r="T165" s="76">
        <f>+IF(H165=0,"",'Ark1'!W704)</f>
        <v>100</v>
      </c>
      <c r="U165" s="76">
        <f>+IF(H165=0,"",'Ark1'!X704)</f>
        <v>100</v>
      </c>
      <c r="V165" s="305">
        <f>+IF(H165=0,"",'Ark1'!AG704)</f>
        <v>1047</v>
      </c>
      <c r="W165" s="76">
        <f>+IF(H165=0,"",'Ark1'!AH704)</f>
        <v>100</v>
      </c>
      <c r="X165" s="76">
        <f>+IF(H165=0,"",'Ark1'!AI704)</f>
        <v>100</v>
      </c>
      <c r="Y165" s="76">
        <f>+IF(H165=0,"",'Ark1'!Y704)</f>
        <v>0</v>
      </c>
      <c r="Z165" s="53">
        <f>+IF(H165=0,"",'Ark1'!AA704)</f>
        <v>0</v>
      </c>
      <c r="AA165" s="76">
        <f>+IF(H165=0,"",'Ark1'!AC704)</f>
        <v>0</v>
      </c>
      <c r="AB165" s="305">
        <f t="shared" si="72"/>
        <v>334.86150907354346</v>
      </c>
      <c r="AC165" s="115">
        <f t="shared" si="73"/>
        <v>-57.312403969934792</v>
      </c>
      <c r="AD165" s="66">
        <f t="shared" si="74"/>
        <v>31.872727272727275</v>
      </c>
      <c r="AE165" s="66">
        <f t="shared" si="75"/>
        <v>1</v>
      </c>
      <c r="AF165" s="43"/>
      <c r="AG165" s="4"/>
      <c r="AH165" s="56"/>
      <c r="AI165" s="56"/>
      <c r="AJ165" s="1"/>
      <c r="AK165" s="5"/>
      <c r="AL165"/>
      <c r="AP165"/>
    </row>
    <row r="166" spans="1:42">
      <c r="A166" s="43"/>
      <c r="B166" s="43">
        <f>+'Ark1'!C705</f>
        <v>2024</v>
      </c>
      <c r="C166" s="51">
        <f>+'Ark1'!L705</f>
        <v>11</v>
      </c>
      <c r="D166" s="52" t="s">
        <v>38</v>
      </c>
      <c r="E166" s="52">
        <f>+'Ark1'!D705</f>
        <v>4</v>
      </c>
      <c r="F166" s="52" t="str">
        <f t="shared" si="69"/>
        <v>Apr</v>
      </c>
      <c r="G166" s="51">
        <f>+IF(H166=0,"",'Ark1'!Q705)</f>
        <v>1</v>
      </c>
      <c r="H166" s="471">
        <f>+'Ark1'!R705</f>
        <v>2</v>
      </c>
      <c r="I166" s="115">
        <f t="shared" si="70"/>
        <v>1</v>
      </c>
      <c r="J166" s="66">
        <f>+IF(H166=0,"",'Ark1'!AE705)</f>
        <v>5.2137643378519283E-2</v>
      </c>
      <c r="K166" s="66">
        <f>+IF(H166=0,"",'Ark1'!AF705)</f>
        <v>8.795612805159736E-2</v>
      </c>
      <c r="L166" s="65"/>
      <c r="M166" s="305">
        <f>+IF(H166=0,"",'Ark1'!U705)</f>
        <v>455.05</v>
      </c>
      <c r="N166" s="115">
        <f t="shared" si="71"/>
        <v>-34.550000000000011</v>
      </c>
      <c r="O166" s="193"/>
      <c r="P166" s="376">
        <f>+'Ark1'!AR705</f>
        <v>207</v>
      </c>
      <c r="Q166" s="114">
        <f>+'Ark1'!AS705</f>
        <v>51.039059246838498</v>
      </c>
      <c r="R166" s="73"/>
      <c r="S166" s="53">
        <f>+IF(H166=0,"",'Ark1'!T705)</f>
        <v>15</v>
      </c>
      <c r="T166" s="76">
        <f>+IF(H166=0,"",'Ark1'!W705)</f>
        <v>100</v>
      </c>
      <c r="U166" s="76">
        <f>+IF(H166=0,"",'Ark1'!X705)</f>
        <v>100</v>
      </c>
      <c r="V166" s="305">
        <f>+IF(H166=0,"",'Ark1'!AG705)</f>
        <v>1319</v>
      </c>
      <c r="W166" s="76">
        <f>+IF(H166=0,"",'Ark1'!AH705)</f>
        <v>100</v>
      </c>
      <c r="X166" s="76">
        <f>+IF(H166=0,"",'Ark1'!AI705)</f>
        <v>100</v>
      </c>
      <c r="Y166" s="76">
        <f>+IF(H166=0,"",'Ark1'!Y705)</f>
        <v>56.94999999999991</v>
      </c>
      <c r="Z166" s="53">
        <f>+IF(H166=0,"",'Ark1'!AA705)</f>
        <v>0</v>
      </c>
      <c r="AA166" s="76">
        <f>+IF(H166=0,"",'Ark1'!AC705)</f>
        <v>0</v>
      </c>
      <c r="AB166" s="305">
        <f t="shared" si="72"/>
        <v>344.99620924943139</v>
      </c>
      <c r="AC166" s="115">
        <f t="shared" si="73"/>
        <v>-146.07701040954555</v>
      </c>
      <c r="AD166" s="66">
        <f t="shared" si="74"/>
        <v>41.368181818181817</v>
      </c>
      <c r="AE166" s="66">
        <f t="shared" si="75"/>
        <v>2</v>
      </c>
      <c r="AF166" s="43"/>
      <c r="AG166" s="4"/>
      <c r="AH166" s="56"/>
      <c r="AI166" s="56"/>
      <c r="AJ166" s="1"/>
      <c r="AK166" s="5"/>
      <c r="AL166"/>
      <c r="AP166"/>
    </row>
    <row r="167" spans="1:42">
      <c r="A167" s="43"/>
      <c r="B167" s="43">
        <f>+'Ark1'!C706</f>
        <v>2024</v>
      </c>
      <c r="C167" s="51">
        <f>+'Ark1'!L706</f>
        <v>11</v>
      </c>
      <c r="D167" s="52" t="s">
        <v>38</v>
      </c>
      <c r="E167" s="52">
        <f>+'Ark1'!D706</f>
        <v>5</v>
      </c>
      <c r="F167" s="52" t="str">
        <f t="shared" si="69"/>
        <v>Mai</v>
      </c>
      <c r="G167" s="51">
        <f>+IF(H167=0,"",'Ark1'!Q706)</f>
        <v>1</v>
      </c>
      <c r="H167" s="471">
        <f>+'Ark1'!R706</f>
        <v>1</v>
      </c>
      <c r="I167" s="115">
        <f t="shared" si="70"/>
        <v>0</v>
      </c>
      <c r="J167" s="66">
        <f>+IF(H167=0,"",'Ark1'!AE706)</f>
        <v>3.047851264858276E-2</v>
      </c>
      <c r="K167" s="66">
        <f>+IF(H167=0,"",'Ark1'!AF706)</f>
        <v>4.5257951664914739E-2</v>
      </c>
      <c r="L167" s="65"/>
      <c r="M167" s="305">
        <f>+IF(H167=0,"",'Ark1'!U706)</f>
        <v>400.2</v>
      </c>
      <c r="N167" s="115">
        <f t="shared" si="71"/>
        <v>-76.900000000000034</v>
      </c>
      <c r="O167" s="193"/>
      <c r="P167" s="422"/>
      <c r="Q167" s="115"/>
      <c r="R167" s="73"/>
      <c r="S167" s="53">
        <f>+IF(H167=0,"",'Ark1'!T706)</f>
        <v>15</v>
      </c>
      <c r="T167" s="76">
        <f>+IF(H167=0,"",'Ark1'!W706)</f>
        <v>100</v>
      </c>
      <c r="U167" s="76">
        <f>+IF(H167=0,"",'Ark1'!X706)</f>
        <v>100</v>
      </c>
      <c r="V167" s="305">
        <f>+IF(H167=0,"",'Ark1'!AG706)</f>
        <v>0</v>
      </c>
      <c r="W167" s="76">
        <f>+IF(H167=0,"",'Ark1'!AH706)</f>
        <v>0</v>
      </c>
      <c r="X167" s="76">
        <f>+IF(H167=0,"",'Ark1'!AI706)</f>
        <v>0</v>
      </c>
      <c r="Y167" s="76">
        <f>+IF(H167=0,"",'Ark1'!Y706)</f>
        <v>0</v>
      </c>
      <c r="Z167" s="53">
        <f>+IF(H167=0,"",'Ark1'!AA706)</f>
        <v>0</v>
      </c>
      <c r="AA167" s="76">
        <f>+IF(H167=0,"",'Ark1'!AC706)</f>
        <v>0</v>
      </c>
      <c r="AB167" s="305" t="e">
        <f t="shared" si="72"/>
        <v>#DIV/0!</v>
      </c>
      <c r="AC167" s="115" t="e">
        <f t="shared" si="73"/>
        <v>#DIV/0!</v>
      </c>
      <c r="AD167" s="66">
        <f t="shared" si="74"/>
        <v>36.381818181818183</v>
      </c>
      <c r="AE167" s="66">
        <f t="shared" si="75"/>
        <v>1</v>
      </c>
      <c r="AF167" s="43"/>
      <c r="AG167" s="4"/>
      <c r="AH167" s="56"/>
      <c r="AI167" s="56"/>
      <c r="AJ167" s="1"/>
      <c r="AK167" s="5"/>
      <c r="AL167"/>
      <c r="AP167"/>
    </row>
    <row r="168" spans="1:42">
      <c r="A168" s="43"/>
      <c r="B168" s="43">
        <f>+'Ark1'!C707</f>
        <v>2024</v>
      </c>
      <c r="C168" s="51">
        <f>+'Ark1'!L707</f>
        <v>11</v>
      </c>
      <c r="D168" s="52" t="s">
        <v>38</v>
      </c>
      <c r="E168" s="52">
        <f>+'Ark1'!D707</f>
        <v>6</v>
      </c>
      <c r="F168" s="52" t="str">
        <f t="shared" si="69"/>
        <v>Jun</v>
      </c>
      <c r="G168" s="51" t="str">
        <f>+IF(H168=0,"",'Ark1'!Q707)</f>
        <v/>
      </c>
      <c r="H168" s="471">
        <f>+'Ark1'!R707</f>
        <v>0</v>
      </c>
      <c r="I168" s="115" t="str">
        <f t="shared" si="70"/>
        <v/>
      </c>
      <c r="J168" s="66" t="str">
        <f>+IF(H168=0,"",'Ark1'!AE707)</f>
        <v/>
      </c>
      <c r="K168" s="66" t="str">
        <f>+IF(H168=0,"",'Ark1'!AF707)</f>
        <v/>
      </c>
      <c r="L168" s="65"/>
      <c r="M168" s="305" t="str">
        <f>+IF(H168=0,"",'Ark1'!U707)</f>
        <v/>
      </c>
      <c r="N168" s="115" t="str">
        <f t="shared" si="71"/>
        <v/>
      </c>
      <c r="O168" s="193"/>
      <c r="P168" s="422"/>
      <c r="Q168" s="115"/>
      <c r="R168" s="73"/>
      <c r="S168" s="53" t="str">
        <f>+IF(H168=0,"",'Ark1'!T707)</f>
        <v/>
      </c>
      <c r="T168" s="76" t="str">
        <f>+IF(H168=0,"",'Ark1'!W707)</f>
        <v/>
      </c>
      <c r="U168" s="76" t="str">
        <f>+IF(H168=0,"",'Ark1'!X707)</f>
        <v/>
      </c>
      <c r="V168" s="305" t="str">
        <f>+IF(H168=0,"",'Ark1'!AG707)</f>
        <v/>
      </c>
      <c r="W168" s="76" t="str">
        <f>+IF(H168=0,"",'Ark1'!AH707)</f>
        <v/>
      </c>
      <c r="X168" s="76" t="str">
        <f>+IF(H168=0,"",'Ark1'!AI707)</f>
        <v/>
      </c>
      <c r="Y168" s="76" t="str">
        <f>+IF(H168=0,"",'Ark1'!Y707)</f>
        <v/>
      </c>
      <c r="Z168" s="53" t="str">
        <f>+IF(H168=0,"",'Ark1'!AA707)</f>
        <v/>
      </c>
      <c r="AA168" s="76" t="str">
        <f>+IF(H168=0,"",'Ark1'!AC707)</f>
        <v/>
      </c>
      <c r="AB168" s="305" t="str">
        <f t="shared" si="72"/>
        <v/>
      </c>
      <c r="AC168" s="115" t="str">
        <f t="shared" si="73"/>
        <v/>
      </c>
      <c r="AD168" s="66" t="str">
        <f t="shared" si="74"/>
        <v/>
      </c>
      <c r="AE168" s="66" t="str">
        <f t="shared" si="75"/>
        <v/>
      </c>
      <c r="AF168" s="43"/>
      <c r="AG168" s="4"/>
      <c r="AH168" s="56"/>
      <c r="AI168" s="56"/>
      <c r="AJ168" s="1"/>
      <c r="AK168" s="5"/>
      <c r="AL168"/>
      <c r="AP168"/>
    </row>
    <row r="169" spans="1:42">
      <c r="A169" s="43"/>
      <c r="B169" s="43">
        <f>+'Ark1'!C708</f>
        <v>2024</v>
      </c>
      <c r="C169" s="51">
        <f>+'Ark1'!L708</f>
        <v>11</v>
      </c>
      <c r="D169" s="52" t="s">
        <v>38</v>
      </c>
      <c r="E169" s="52">
        <f>+'Ark1'!D708</f>
        <v>7</v>
      </c>
      <c r="F169" s="52" t="str">
        <f t="shared" si="69"/>
        <v>Jul</v>
      </c>
      <c r="G169" s="51" t="str">
        <f>+IF(H169=0,"",'Ark1'!Q708)</f>
        <v/>
      </c>
      <c r="H169" s="471">
        <f>+'Ark1'!R708</f>
        <v>0</v>
      </c>
      <c r="I169" s="115" t="str">
        <f t="shared" si="70"/>
        <v/>
      </c>
      <c r="J169" s="66" t="str">
        <f>+IF(H169=0,"",'Ark1'!AE708)</f>
        <v/>
      </c>
      <c r="K169" s="66" t="str">
        <f>+IF(H169=0,"",'Ark1'!AF708)</f>
        <v/>
      </c>
      <c r="L169" s="65"/>
      <c r="M169" s="305" t="str">
        <f>+IF(H169=0,"",'Ark1'!U708)</f>
        <v/>
      </c>
      <c r="N169" s="115" t="str">
        <f t="shared" si="71"/>
        <v/>
      </c>
      <c r="O169" s="193"/>
      <c r="P169" s="422"/>
      <c r="Q169" s="115"/>
      <c r="R169" s="73"/>
      <c r="S169" s="53" t="str">
        <f>+IF(H169=0,"",'Ark1'!T708)</f>
        <v/>
      </c>
      <c r="T169" s="76" t="str">
        <f>+IF(H169=0,"",'Ark1'!W708)</f>
        <v/>
      </c>
      <c r="U169" s="76" t="str">
        <f>+IF(H169=0,"",'Ark1'!X708)</f>
        <v/>
      </c>
      <c r="V169" s="305" t="str">
        <f>+IF(H169=0,"",'Ark1'!AG708)</f>
        <v/>
      </c>
      <c r="W169" s="76" t="str">
        <f>+IF(H169=0,"",'Ark1'!AH708)</f>
        <v/>
      </c>
      <c r="X169" s="76" t="str">
        <f>+IF(H169=0,"",'Ark1'!AI708)</f>
        <v/>
      </c>
      <c r="Y169" s="76" t="str">
        <f>+IF(H169=0,"",'Ark1'!Y708)</f>
        <v/>
      </c>
      <c r="Z169" s="53" t="str">
        <f>+IF(H169=0,"",'Ark1'!AA708)</f>
        <v/>
      </c>
      <c r="AA169" s="76" t="str">
        <f>+IF(H169=0,"",'Ark1'!AC708)</f>
        <v/>
      </c>
      <c r="AB169" s="305" t="str">
        <f t="shared" si="72"/>
        <v/>
      </c>
      <c r="AC169" s="115" t="str">
        <f t="shared" si="73"/>
        <v/>
      </c>
      <c r="AD169" s="66" t="str">
        <f t="shared" si="74"/>
        <v/>
      </c>
      <c r="AE169" s="66" t="str">
        <f t="shared" si="75"/>
        <v/>
      </c>
      <c r="AF169" s="43"/>
      <c r="AG169" s="4"/>
      <c r="AH169" s="56"/>
      <c r="AI169" s="56"/>
      <c r="AJ169" s="1"/>
      <c r="AK169" s="5"/>
      <c r="AL169"/>
      <c r="AP169"/>
    </row>
    <row r="170" spans="1:42">
      <c r="A170" s="43"/>
      <c r="B170" s="43">
        <f>+'Ark1'!C709</f>
        <v>2024</v>
      </c>
      <c r="C170" s="51">
        <f>+'Ark1'!L709</f>
        <v>11</v>
      </c>
      <c r="D170" s="52" t="s">
        <v>38</v>
      </c>
      <c r="E170" s="52">
        <f>+'Ark1'!D709</f>
        <v>8</v>
      </c>
      <c r="F170" s="52" t="str">
        <f t="shared" si="69"/>
        <v>Aug</v>
      </c>
      <c r="G170" s="51" t="str">
        <f>+IF(H170=0,"",'Ark1'!Q709)</f>
        <v/>
      </c>
      <c r="H170" s="471">
        <f>+'Ark1'!R709</f>
        <v>0</v>
      </c>
      <c r="I170" s="115" t="str">
        <f t="shared" si="70"/>
        <v/>
      </c>
      <c r="J170" s="66" t="str">
        <f>+IF(H170=0,"",'Ark1'!AE709)</f>
        <v/>
      </c>
      <c r="K170" s="66" t="str">
        <f>+IF(H170=0,"",'Ark1'!AF709)</f>
        <v/>
      </c>
      <c r="L170" s="65"/>
      <c r="M170" s="305" t="str">
        <f>+IF(H170=0,"",'Ark1'!U709)</f>
        <v/>
      </c>
      <c r="N170" s="115" t="str">
        <f t="shared" si="71"/>
        <v/>
      </c>
      <c r="O170" s="193"/>
      <c r="P170" s="422"/>
      <c r="Q170" s="115"/>
      <c r="R170" s="73"/>
      <c r="S170" s="53" t="str">
        <f>+IF(H170=0,"",'Ark1'!T709)</f>
        <v/>
      </c>
      <c r="T170" s="76" t="str">
        <f>+IF(H170=0,"",'Ark1'!W709)</f>
        <v/>
      </c>
      <c r="U170" s="76" t="str">
        <f>+IF(H170=0,"",'Ark1'!X709)</f>
        <v/>
      </c>
      <c r="V170" s="305" t="str">
        <f>+IF(H170=0,"",'Ark1'!AG709)</f>
        <v/>
      </c>
      <c r="W170" s="76" t="str">
        <f>+IF(H170=0,"",'Ark1'!AH709)</f>
        <v/>
      </c>
      <c r="X170" s="76" t="str">
        <f>+IF(H170=0,"",'Ark1'!AI709)</f>
        <v/>
      </c>
      <c r="Y170" s="76" t="str">
        <f>+IF(H170=0,"",'Ark1'!Y709)</f>
        <v/>
      </c>
      <c r="Z170" s="53" t="str">
        <f>+IF(H170=0,"",'Ark1'!AA709)</f>
        <v/>
      </c>
      <c r="AA170" s="76" t="str">
        <f>+IF(H170=0,"",'Ark1'!AC709)</f>
        <v/>
      </c>
      <c r="AB170" s="305" t="str">
        <f t="shared" si="72"/>
        <v/>
      </c>
      <c r="AC170" s="115" t="str">
        <f t="shared" si="73"/>
        <v/>
      </c>
      <c r="AD170" s="66" t="str">
        <f t="shared" si="74"/>
        <v/>
      </c>
      <c r="AE170" s="66" t="str">
        <f t="shared" si="75"/>
        <v/>
      </c>
      <c r="AF170" s="43"/>
      <c r="AG170" s="4"/>
      <c r="AH170" s="56"/>
      <c r="AI170" s="56"/>
      <c r="AJ170" s="1"/>
      <c r="AK170" s="5"/>
      <c r="AL170"/>
      <c r="AP170"/>
    </row>
    <row r="171" spans="1:42">
      <c r="A171" s="43"/>
      <c r="B171" s="43">
        <f>+'Ark1'!C710</f>
        <v>2024</v>
      </c>
      <c r="C171" s="51">
        <f>+'Ark1'!L710</f>
        <v>11</v>
      </c>
      <c r="D171" s="52" t="s">
        <v>38</v>
      </c>
      <c r="E171" s="52">
        <f>+'Ark1'!D710</f>
        <v>9</v>
      </c>
      <c r="F171" s="52" t="str">
        <f t="shared" si="69"/>
        <v>Sep</v>
      </c>
      <c r="G171" s="51">
        <f>+IF(H171=0,"",'Ark1'!Q710)</f>
        <v>1</v>
      </c>
      <c r="H171" s="471">
        <f>+'Ark1'!R710</f>
        <v>1</v>
      </c>
      <c r="I171" s="115">
        <f t="shared" si="70"/>
        <v>1</v>
      </c>
      <c r="J171" s="66">
        <f>+IF(H171=0,"",'Ark1'!AE710)</f>
        <v>3.5348179568752219E-2</v>
      </c>
      <c r="K171" s="66">
        <f>+IF(H171=0,"",'Ark1'!AF710)</f>
        <v>6.1862282844976614E-2</v>
      </c>
      <c r="L171" s="65"/>
      <c r="M171" s="305">
        <f>+IF(H171=0,"",'Ark1'!U710)</f>
        <v>463.7</v>
      </c>
      <c r="N171" s="115" t="e">
        <f t="shared" si="71"/>
        <v>#VALUE!</v>
      </c>
      <c r="O171" s="193"/>
      <c r="P171" s="422"/>
      <c r="Q171" s="115"/>
      <c r="R171" s="73"/>
      <c r="S171" s="53">
        <f>+IF(H171=0,"",'Ark1'!T710)</f>
        <v>12</v>
      </c>
      <c r="T171" s="76">
        <f>+IF(H171=0,"",'Ark1'!W710)</f>
        <v>100</v>
      </c>
      <c r="U171" s="76">
        <f>+IF(H171=0,"",'Ark1'!X710)</f>
        <v>100</v>
      </c>
      <c r="V171" s="305">
        <f>+IF(H171=0,"",'Ark1'!AG710)</f>
        <v>1264</v>
      </c>
      <c r="W171" s="76">
        <f>+IF(H171=0,"",'Ark1'!AH710)</f>
        <v>100</v>
      </c>
      <c r="X171" s="76">
        <f>+IF(H171=0,"",'Ark1'!AI710)</f>
        <v>100</v>
      </c>
      <c r="Y171" s="76">
        <f>+IF(H171=0,"",'Ark1'!Y710)</f>
        <v>0</v>
      </c>
      <c r="Z171" s="53">
        <f>+IF(H171=0,"",'Ark1'!AA710)</f>
        <v>0</v>
      </c>
      <c r="AA171" s="76">
        <f>+IF(H171=0,"",'Ark1'!AC710)</f>
        <v>0</v>
      </c>
      <c r="AB171" s="305">
        <f t="shared" si="72"/>
        <v>366.8512658227848</v>
      </c>
      <c r="AC171" s="115" t="e">
        <f t="shared" si="73"/>
        <v>#VALUE!</v>
      </c>
      <c r="AD171" s="66">
        <f t="shared" si="74"/>
        <v>42.154545454545456</v>
      </c>
      <c r="AE171" s="66">
        <f t="shared" si="75"/>
        <v>1</v>
      </c>
      <c r="AF171" s="43"/>
      <c r="AG171" s="4"/>
      <c r="AH171" s="56"/>
      <c r="AI171" s="56"/>
      <c r="AJ171" s="1"/>
      <c r="AK171" s="5"/>
      <c r="AL171"/>
      <c r="AP171"/>
    </row>
    <row r="172" spans="1:42">
      <c r="A172" s="43"/>
      <c r="B172" s="43">
        <f>+'Ark1'!C711</f>
        <v>2024</v>
      </c>
      <c r="C172" s="51">
        <f>+'Ark1'!L711</f>
        <v>11</v>
      </c>
      <c r="D172" s="52" t="s">
        <v>38</v>
      </c>
      <c r="E172" s="52">
        <f>+'Ark1'!D711</f>
        <v>10</v>
      </c>
      <c r="F172" s="52" t="str">
        <f t="shared" si="69"/>
        <v>Okt</v>
      </c>
      <c r="G172" s="51" t="str">
        <f>+IF(H172=0,"",'Ark1'!Q711)</f>
        <v/>
      </c>
      <c r="H172" s="471">
        <f>+'Ark1'!R711</f>
        <v>0</v>
      </c>
      <c r="I172" s="115" t="str">
        <f t="shared" si="70"/>
        <v/>
      </c>
      <c r="J172" s="66" t="str">
        <f>+IF(H172=0,"",'Ark1'!AE711)</f>
        <v/>
      </c>
      <c r="K172" s="66" t="str">
        <f>+IF(H172=0,"",'Ark1'!AF711)</f>
        <v/>
      </c>
      <c r="L172" s="65"/>
      <c r="M172" s="305" t="str">
        <f>+IF(H172=0,"",'Ark1'!U711)</f>
        <v/>
      </c>
      <c r="N172" s="115" t="str">
        <f t="shared" si="71"/>
        <v/>
      </c>
      <c r="O172" s="193"/>
      <c r="P172" s="422"/>
      <c r="Q172" s="115"/>
      <c r="R172" s="73"/>
      <c r="S172" s="53" t="str">
        <f>+IF(H172=0,"",'Ark1'!T711)</f>
        <v/>
      </c>
      <c r="T172" s="76" t="str">
        <f>+IF(H172=0,"",'Ark1'!W711)</f>
        <v/>
      </c>
      <c r="U172" s="76" t="str">
        <f>+IF(H172=0,"",'Ark1'!X711)</f>
        <v/>
      </c>
      <c r="V172" s="305" t="str">
        <f>+IF(H172=0,"",'Ark1'!AG711)</f>
        <v/>
      </c>
      <c r="W172" s="76" t="str">
        <f>+IF(H172=0,"",'Ark1'!AH711)</f>
        <v/>
      </c>
      <c r="X172" s="76" t="str">
        <f>+IF(H172=0,"",'Ark1'!AI711)</f>
        <v/>
      </c>
      <c r="Y172" s="76" t="str">
        <f>+IF(H172=0,"",'Ark1'!Y711)</f>
        <v/>
      </c>
      <c r="Z172" s="53" t="str">
        <f>+IF(H172=0,"",'Ark1'!AA711)</f>
        <v/>
      </c>
      <c r="AA172" s="76" t="str">
        <f>+IF(H172=0,"",'Ark1'!AC711)</f>
        <v/>
      </c>
      <c r="AB172" s="305" t="str">
        <f t="shared" si="72"/>
        <v/>
      </c>
      <c r="AC172" s="115" t="str">
        <f t="shared" si="73"/>
        <v/>
      </c>
      <c r="AD172" s="66" t="str">
        <f t="shared" si="74"/>
        <v/>
      </c>
      <c r="AE172" s="66" t="str">
        <f t="shared" si="75"/>
        <v/>
      </c>
      <c r="AF172" s="43"/>
      <c r="AG172" s="4"/>
      <c r="AH172" s="56"/>
      <c r="AI172" s="56"/>
      <c r="AJ172" s="1"/>
      <c r="AK172" s="5"/>
      <c r="AL172"/>
      <c r="AP172"/>
    </row>
    <row r="173" spans="1:42">
      <c r="A173" s="43"/>
      <c r="B173" s="43">
        <f>+'Ark1'!C712</f>
        <v>2024</v>
      </c>
      <c r="C173" s="51">
        <f>+'Ark1'!L712</f>
        <v>11</v>
      </c>
      <c r="D173" s="52" t="s">
        <v>38</v>
      </c>
      <c r="E173" s="52">
        <f>+'Ark1'!D712</f>
        <v>11</v>
      </c>
      <c r="F173" s="52" t="str">
        <f t="shared" si="69"/>
        <v>Nov</v>
      </c>
      <c r="G173" s="51">
        <f>+IF(H173=0,"",'Ark1'!Q712)</f>
        <v>2</v>
      </c>
      <c r="H173" s="471">
        <f>+'Ark1'!R712</f>
        <v>2</v>
      </c>
      <c r="I173" s="115">
        <f t="shared" si="70"/>
        <v>2</v>
      </c>
      <c r="J173" s="66">
        <f>+IF(H173=0,"",'Ark1'!AE712)</f>
        <v>3.4077355597205657E-2</v>
      </c>
      <c r="K173" s="66">
        <f>+IF(H173=0,"",'Ark1'!AF712)</f>
        <v>5.0031053089094689E-2</v>
      </c>
      <c r="L173" s="65"/>
      <c r="M173" s="305">
        <f>+IF(H173=0,"",'Ark1'!U712)</f>
        <v>387.4</v>
      </c>
      <c r="N173" s="115" t="e">
        <f t="shared" si="71"/>
        <v>#VALUE!</v>
      </c>
      <c r="O173" s="193"/>
      <c r="P173" s="422"/>
      <c r="Q173" s="115"/>
      <c r="R173" s="73"/>
      <c r="S173" s="53">
        <f>+IF(H173=0,"",'Ark1'!T712)</f>
        <v>10.5</v>
      </c>
      <c r="T173" s="76">
        <f>+IF(H173=0,"",'Ark1'!W712)</f>
        <v>100</v>
      </c>
      <c r="U173" s="76">
        <f>+IF(H173=0,"",'Ark1'!X712)</f>
        <v>100</v>
      </c>
      <c r="V173" s="305">
        <f>+IF(H173=0,"",'Ark1'!AG712)</f>
        <v>1079.5</v>
      </c>
      <c r="W173" s="76">
        <f>+IF(H173=0,"",'Ark1'!AH712)</f>
        <v>100</v>
      </c>
      <c r="X173" s="76">
        <f>+IF(H173=0,"",'Ark1'!AI712)</f>
        <v>100</v>
      </c>
      <c r="Y173" s="76">
        <f>+IF(H173=0,"",'Ark1'!Y712)</f>
        <v>33.400000000000411</v>
      </c>
      <c r="Z173" s="53">
        <f>+IF(H173=0,"",'Ark1'!AA712)</f>
        <v>0.5</v>
      </c>
      <c r="AA173" s="76">
        <f>+IF(H173=0,"",'Ark1'!AC712)</f>
        <v>100.00000000000048</v>
      </c>
      <c r="AB173" s="305">
        <f t="shared" si="72"/>
        <v>358.869847151459</v>
      </c>
      <c r="AC173" s="115" t="e">
        <f t="shared" si="73"/>
        <v>#VALUE!</v>
      </c>
      <c r="AD173" s="66">
        <f t="shared" si="74"/>
        <v>35.218181818181819</v>
      </c>
      <c r="AE173" s="66">
        <f t="shared" si="75"/>
        <v>1</v>
      </c>
      <c r="AF173" s="43"/>
      <c r="AG173" s="4"/>
      <c r="AH173" s="56"/>
      <c r="AI173" s="56"/>
      <c r="AJ173" s="1"/>
      <c r="AK173" s="5"/>
      <c r="AL173"/>
      <c r="AP173"/>
    </row>
    <row r="174" spans="1:42">
      <c r="A174" s="43"/>
      <c r="B174" s="43">
        <f>+'Ark1'!C713</f>
        <v>2024</v>
      </c>
      <c r="C174" s="51">
        <f>+'Ark1'!L713</f>
        <v>11</v>
      </c>
      <c r="D174" s="52" t="s">
        <v>38</v>
      </c>
      <c r="E174" s="52">
        <f>+'Ark1'!D713</f>
        <v>12</v>
      </c>
      <c r="F174" s="52" t="str">
        <f t="shared" si="69"/>
        <v>Des</v>
      </c>
      <c r="G174" s="51" t="str">
        <f>+IF(H174=0,"",'Ark1'!Q713)</f>
        <v/>
      </c>
      <c r="H174" s="471">
        <f>+'Ark1'!R713</f>
        <v>0</v>
      </c>
      <c r="I174" s="115" t="str">
        <f t="shared" si="70"/>
        <v/>
      </c>
      <c r="J174" s="66" t="str">
        <f>+IF(H174=0,"",'Ark1'!AE713)</f>
        <v/>
      </c>
      <c r="K174" s="66" t="str">
        <f>+IF(H174=0,"",'Ark1'!AF713)</f>
        <v/>
      </c>
      <c r="L174" s="65"/>
      <c r="M174" s="305" t="str">
        <f>+IF(H174=0,"",'Ark1'!U713)</f>
        <v/>
      </c>
      <c r="N174" s="115" t="str">
        <f t="shared" si="71"/>
        <v/>
      </c>
      <c r="O174" s="193"/>
      <c r="P174" s="422"/>
      <c r="Q174" s="115"/>
      <c r="R174" s="73"/>
      <c r="S174" s="53" t="str">
        <f>+IF(H174=0,"",'Ark1'!T713)</f>
        <v/>
      </c>
      <c r="T174" s="76" t="str">
        <f>+IF(H174=0,"",'Ark1'!W713)</f>
        <v/>
      </c>
      <c r="U174" s="76" t="str">
        <f>+IF(H174=0,"",'Ark1'!X713)</f>
        <v/>
      </c>
      <c r="V174" s="305" t="str">
        <f>+IF(H174=0,"",'Ark1'!AG713)</f>
        <v/>
      </c>
      <c r="W174" s="76" t="str">
        <f>+IF(H174=0,"",'Ark1'!AH713)</f>
        <v/>
      </c>
      <c r="X174" s="76" t="str">
        <f>+IF(H174=0,"",'Ark1'!AI713)</f>
        <v/>
      </c>
      <c r="Y174" s="76" t="str">
        <f>+IF(H174=0,"",'Ark1'!Y713)</f>
        <v/>
      </c>
      <c r="Z174" s="53" t="str">
        <f>+IF(H174=0,"",'Ark1'!AA713)</f>
        <v/>
      </c>
      <c r="AA174" s="76" t="str">
        <f>+IF(H174=0,"",'Ark1'!AC713)</f>
        <v/>
      </c>
      <c r="AB174" s="305" t="str">
        <f t="shared" si="72"/>
        <v/>
      </c>
      <c r="AC174" s="115" t="str">
        <f t="shared" si="73"/>
        <v/>
      </c>
      <c r="AD174" s="66" t="str">
        <f t="shared" si="74"/>
        <v/>
      </c>
      <c r="AE174" s="66" t="str">
        <f t="shared" si="75"/>
        <v/>
      </c>
      <c r="AF174" s="43"/>
      <c r="AG174" s="4"/>
      <c r="AH174" s="56"/>
      <c r="AI174" s="56"/>
      <c r="AJ174" s="1"/>
      <c r="AK174" s="5"/>
      <c r="AL174"/>
      <c r="AP174"/>
    </row>
    <row r="175" spans="1:42">
      <c r="A175" s="46"/>
      <c r="B175" s="43"/>
      <c r="C175" s="46"/>
      <c r="D175" s="46"/>
      <c r="E175" s="46"/>
      <c r="F175" s="46"/>
      <c r="G175" s="46"/>
      <c r="H175" s="512"/>
      <c r="I175" s="43"/>
      <c r="J175" s="95"/>
      <c r="K175" s="64"/>
      <c r="L175" s="65"/>
      <c r="M175" s="43"/>
      <c r="N175" s="43"/>
      <c r="O175" s="193"/>
      <c r="P175" s="74"/>
      <c r="Q175" s="74"/>
      <c r="R175" s="73"/>
      <c r="S175" s="43"/>
      <c r="T175" s="73"/>
      <c r="U175" s="73"/>
      <c r="V175" s="43"/>
      <c r="W175" s="73"/>
      <c r="X175" s="73"/>
      <c r="Y175" s="73"/>
      <c r="Z175" s="43"/>
      <c r="AA175" s="73"/>
      <c r="AB175" s="43"/>
      <c r="AC175" s="43"/>
      <c r="AD175" s="64"/>
      <c r="AE175" s="65"/>
      <c r="AF175" s="43"/>
      <c r="AG175" s="4"/>
      <c r="AH175" s="56"/>
      <c r="AI175" s="56"/>
      <c r="AJ175" s="1"/>
      <c r="AK175" s="5"/>
      <c r="AL175"/>
      <c r="AP175"/>
    </row>
    <row r="176" spans="1:42" ht="17.399999999999999">
      <c r="A176" s="244"/>
      <c r="B176" s="275" t="s">
        <v>0</v>
      </c>
      <c r="C176" s="275"/>
      <c r="D176" s="275" t="str">
        <f>+D178</f>
        <v>U+</v>
      </c>
      <c r="E176" s="275"/>
      <c r="F176" s="276"/>
      <c r="G176" s="276" t="s">
        <v>596</v>
      </c>
      <c r="H176" s="483">
        <f>SUM(H178:H189)</f>
        <v>2</v>
      </c>
      <c r="I176" s="49"/>
      <c r="J176" s="46"/>
      <c r="K176" s="95"/>
      <c r="L176" s="65"/>
      <c r="M176" s="336">
        <f>+Klasse!Q22</f>
        <v>553.45000000000005</v>
      </c>
      <c r="N176" s="49" t="s">
        <v>565</v>
      </c>
      <c r="O176" s="193"/>
      <c r="P176" s="74"/>
      <c r="Q176" s="74"/>
      <c r="R176" s="73"/>
      <c r="S176" s="64"/>
      <c r="T176" s="43"/>
      <c r="U176" s="73"/>
      <c r="V176" s="73"/>
      <c r="W176" s="43"/>
      <c r="X176" s="73"/>
      <c r="Y176" s="73"/>
      <c r="Z176" s="73"/>
      <c r="AA176" s="43"/>
      <c r="AB176" s="19">
        <f>+Klasse!AB22</f>
        <v>391.13074204946997</v>
      </c>
      <c r="AC176" s="49" t="s">
        <v>626</v>
      </c>
      <c r="AD176" s="43"/>
      <c r="AE176" s="64"/>
      <c r="AF176" s="65"/>
      <c r="AG176" s="4"/>
      <c r="AH176" s="4"/>
      <c r="AI176" s="56"/>
      <c r="AJ176" s="56"/>
      <c r="AK176" s="1"/>
      <c r="AL176" s="5"/>
      <c r="AP176"/>
    </row>
    <row r="177" spans="1:42">
      <c r="A177" s="46"/>
      <c r="B177" s="43"/>
      <c r="C177" s="46"/>
      <c r="D177" s="46"/>
      <c r="E177" s="46"/>
      <c r="F177" s="46"/>
      <c r="G177" s="46"/>
      <c r="H177" s="512"/>
      <c r="I177" s="43"/>
      <c r="J177" s="95"/>
      <c r="K177" s="64"/>
      <c r="L177" s="65"/>
      <c r="M177" s="43"/>
      <c r="N177" s="43"/>
      <c r="O177" s="43"/>
      <c r="P177" s="74"/>
      <c r="Q177" s="74"/>
      <c r="R177" s="73"/>
      <c r="S177" s="43"/>
      <c r="T177" s="73"/>
      <c r="U177" s="73"/>
      <c r="V177" s="43"/>
      <c r="W177" s="73"/>
      <c r="X177" s="73"/>
      <c r="Y177" s="73"/>
      <c r="Z177" s="43"/>
      <c r="AA177" s="73"/>
      <c r="AB177" s="43"/>
      <c r="AC177" s="43"/>
      <c r="AD177" s="64"/>
      <c r="AE177" s="64"/>
      <c r="AF177" s="43"/>
      <c r="AG177" s="4"/>
      <c r="AH177" s="56"/>
      <c r="AI177" s="56"/>
      <c r="AJ177" s="1"/>
      <c r="AK177" s="5"/>
      <c r="AL177"/>
      <c r="AP177"/>
    </row>
    <row r="178" spans="1:42">
      <c r="A178" s="43"/>
      <c r="B178" s="43">
        <f>+'Ark1'!C714</f>
        <v>2024</v>
      </c>
      <c r="C178">
        <f>+'Ark1'!L714</f>
        <v>12</v>
      </c>
      <c r="D178" s="3" t="s">
        <v>39</v>
      </c>
      <c r="E178" s="3">
        <f>+'Ark1'!D714</f>
        <v>1</v>
      </c>
      <c r="F178" s="3" t="str">
        <f t="shared" ref="F178:F189" si="76">+F163</f>
        <v>Jan</v>
      </c>
      <c r="G178">
        <f>+IF(H178=0,"",'Ark1'!Q714)</f>
        <v>1</v>
      </c>
      <c r="H178" s="471">
        <f>+'Ark1'!R714</f>
        <v>1</v>
      </c>
      <c r="I178" s="115">
        <f t="shared" ref="I178:I189" si="77">+IF(H178=0,"",H178-H405)</f>
        <v>1</v>
      </c>
      <c r="J178" s="67">
        <f>+IF(H178=0,"",'Ark1'!AE714)</f>
        <v>2.2040996253030638E-2</v>
      </c>
      <c r="K178" s="67">
        <f>+IF(H178=0,"",'Ark1'!AF714)</f>
        <v>4.7285625893026817E-2</v>
      </c>
      <c r="L178" s="65"/>
      <c r="M178" s="305">
        <f>+IF(H178=0,"",'Ark1'!U714)</f>
        <v>575.30000000000007</v>
      </c>
      <c r="N178" s="115" t="e">
        <f t="shared" ref="N178:N189" si="78">+IF(H178=0,"",M178-M405)</f>
        <v>#VALUE!</v>
      </c>
      <c r="O178" s="115"/>
      <c r="P178" s="376">
        <f>+'Ark1'!AR714</f>
        <v>234</v>
      </c>
      <c r="Q178" s="114">
        <f>+'Ark1'!AS714</f>
        <v>44.876633743607243</v>
      </c>
      <c r="R178" s="73"/>
      <c r="S178" s="1">
        <f>+IF(H178=0,"",'Ark1'!T714)</f>
        <v>15</v>
      </c>
      <c r="T178" s="11">
        <f>+IF(H178=0,"",'Ark1'!W714)</f>
        <v>100</v>
      </c>
      <c r="U178" s="11">
        <f>+IF(H178=0,"",'Ark1'!X714)</f>
        <v>100</v>
      </c>
      <c r="V178" s="305">
        <f>+IF(H178=0,"",'Ark1'!AG714)</f>
        <v>1392</v>
      </c>
      <c r="W178" s="11">
        <f>+IF(H178=0,"",'Ark1'!AH714)</f>
        <v>100</v>
      </c>
      <c r="X178" s="11">
        <f>+IF(H178=0,"",'Ark1'!AI714)</f>
        <v>100</v>
      </c>
      <c r="Y178" s="11">
        <f>+IF(H178=0,"",'Ark1'!Y714)</f>
        <v>0</v>
      </c>
      <c r="Z178" s="1">
        <f>+IF(H178=0,"",'Ark1'!AA714)</f>
        <v>0</v>
      </c>
      <c r="AA178" s="11">
        <f>+IF(H178=0,"",'Ark1'!AC714)</f>
        <v>0</v>
      </c>
      <c r="AB178" s="305">
        <f t="shared" ref="AB178:AB189" si="79">IF(H178=0,"",1000*M178/V178)</f>
        <v>413.29022988505756</v>
      </c>
      <c r="AC178" s="115" t="e">
        <f t="shared" ref="AC178:AC189" si="80">+IF(H178=0,"",AB178-AB405)</f>
        <v>#VALUE!</v>
      </c>
      <c r="AD178" s="67">
        <f t="shared" ref="AD178:AD189" si="81">IF(H178=0,"",M178/C178)</f>
        <v>47.94166666666667</v>
      </c>
      <c r="AE178" s="67">
        <f t="shared" ref="AE178:AE189" si="82">IF(H178=0,"",H178/G178)</f>
        <v>1</v>
      </c>
      <c r="AF178" s="43"/>
      <c r="AG178" s="4"/>
      <c r="AH178" s="56"/>
      <c r="AI178" s="56"/>
      <c r="AJ178" s="1"/>
      <c r="AK178" s="5"/>
      <c r="AL178"/>
      <c r="AP178"/>
    </row>
    <row r="179" spans="1:42">
      <c r="A179" s="43"/>
      <c r="B179" s="43">
        <f>+'Ark1'!C715</f>
        <v>2024</v>
      </c>
      <c r="C179">
        <f>+'Ark1'!L715</f>
        <v>12</v>
      </c>
      <c r="D179" s="3" t="s">
        <v>39</v>
      </c>
      <c r="E179" s="3">
        <f>+'Ark1'!D715</f>
        <v>2</v>
      </c>
      <c r="F179" s="3" t="str">
        <f t="shared" si="76"/>
        <v>Feb</v>
      </c>
      <c r="G179">
        <f>+IF(H179=0,"",'Ark1'!Q715)</f>
        <v>1</v>
      </c>
      <c r="H179" s="471">
        <f>+'Ark1'!R715</f>
        <v>1</v>
      </c>
      <c r="I179" s="115">
        <f t="shared" si="77"/>
        <v>1</v>
      </c>
      <c r="J179" s="67">
        <f>+IF(H179=0,"",'Ark1'!AE715)</f>
        <v>3.4482758620689655E-2</v>
      </c>
      <c r="K179" s="67">
        <f>+IF(H179=0,"",'Ark1'!AF715)</f>
        <v>6.8234914481089259E-2</v>
      </c>
      <c r="L179" s="65"/>
      <c r="M179" s="305">
        <f>+IF(H179=0,"",'Ark1'!U715)</f>
        <v>531.6</v>
      </c>
      <c r="N179" s="115" t="e">
        <f t="shared" si="78"/>
        <v>#VALUE!</v>
      </c>
      <c r="O179" s="115"/>
      <c r="P179" s="376">
        <f>+'Ark1'!AR715</f>
        <v>216</v>
      </c>
      <c r="Q179" s="114">
        <f>+'Ark1'!AS715</f>
        <v>52.789844027841262</v>
      </c>
      <c r="R179" s="73"/>
      <c r="S179" s="1">
        <f>+IF(H179=0,"",'Ark1'!T715)</f>
        <v>15</v>
      </c>
      <c r="T179" s="11">
        <f>+IF(H179=0,"",'Ark1'!W715)</f>
        <v>100</v>
      </c>
      <c r="U179" s="11">
        <f>+IF(H179=0,"",'Ark1'!X715)</f>
        <v>100</v>
      </c>
      <c r="V179" s="305">
        <f>+IF(H179=0,"",'Ark1'!AG715)</f>
        <v>1438</v>
      </c>
      <c r="W179" s="11">
        <f>+IF(H179=0,"",'Ark1'!AH715)</f>
        <v>100</v>
      </c>
      <c r="X179" s="11">
        <f>+IF(H179=0,"",'Ark1'!AI715)</f>
        <v>100</v>
      </c>
      <c r="Y179" s="11">
        <f>+IF(H179=0,"",'Ark1'!Y715)</f>
        <v>0</v>
      </c>
      <c r="Z179" s="1">
        <f>+IF(H179=0,"",'Ark1'!AA715)</f>
        <v>0</v>
      </c>
      <c r="AA179" s="11">
        <f>+IF(H179=0,"",'Ark1'!AC715)</f>
        <v>0</v>
      </c>
      <c r="AB179" s="305">
        <f t="shared" si="79"/>
        <v>369.68011126564676</v>
      </c>
      <c r="AC179" s="115" t="e">
        <f t="shared" si="80"/>
        <v>#VALUE!</v>
      </c>
      <c r="AD179" s="67">
        <f t="shared" si="81"/>
        <v>44.300000000000004</v>
      </c>
      <c r="AE179" s="67">
        <f t="shared" si="82"/>
        <v>1</v>
      </c>
      <c r="AF179" s="43"/>
      <c r="AG179" s="4"/>
      <c r="AH179" s="56"/>
      <c r="AI179" s="56"/>
      <c r="AJ179" s="1"/>
      <c r="AK179" s="5"/>
      <c r="AL179"/>
      <c r="AP179"/>
    </row>
    <row r="180" spans="1:42">
      <c r="A180" s="43"/>
      <c r="B180" s="43">
        <f>+'Ark1'!C716</f>
        <v>2024</v>
      </c>
      <c r="C180">
        <f>+'Ark1'!L716</f>
        <v>12</v>
      </c>
      <c r="D180" s="3" t="s">
        <v>39</v>
      </c>
      <c r="E180" s="3">
        <f>+'Ark1'!D716</f>
        <v>3</v>
      </c>
      <c r="F180" s="3" t="str">
        <f t="shared" si="76"/>
        <v>Mar</v>
      </c>
      <c r="G180" t="str">
        <f>+IF(H180=0,"",'Ark1'!Q716)</f>
        <v/>
      </c>
      <c r="H180" s="471">
        <f>+'Ark1'!R716</f>
        <v>0</v>
      </c>
      <c r="I180" s="115" t="str">
        <f t="shared" si="77"/>
        <v/>
      </c>
      <c r="J180" s="67" t="str">
        <f>+IF(H180=0,"",'Ark1'!AE716)</f>
        <v/>
      </c>
      <c r="K180" s="67" t="str">
        <f>+IF(H180=0,"",'Ark1'!AF716)</f>
        <v/>
      </c>
      <c r="L180" s="65"/>
      <c r="M180" s="305" t="str">
        <f>+IF(H180=0,"",'Ark1'!U716)</f>
        <v/>
      </c>
      <c r="N180" s="115" t="str">
        <f t="shared" si="78"/>
        <v/>
      </c>
      <c r="O180" s="115"/>
      <c r="P180" s="376">
        <f>+'Ark1'!AR716</f>
        <v>0</v>
      </c>
      <c r="Q180" s="114">
        <f>+'Ark1'!AS716</f>
        <v>0</v>
      </c>
      <c r="R180" s="73"/>
      <c r="S180" s="1" t="str">
        <f>+IF(H180=0,"",'Ark1'!T716)</f>
        <v/>
      </c>
      <c r="T180" s="11" t="str">
        <f>+IF(H180=0,"",'Ark1'!W716)</f>
        <v/>
      </c>
      <c r="U180" s="11" t="str">
        <f>+IF(H180=0,"",'Ark1'!X716)</f>
        <v/>
      </c>
      <c r="V180" s="305" t="str">
        <f>+IF(H180=0,"",'Ark1'!AG716)</f>
        <v/>
      </c>
      <c r="W180" s="11" t="str">
        <f>+IF(H180=0,"",'Ark1'!AH716)</f>
        <v/>
      </c>
      <c r="X180" s="11" t="str">
        <f>+IF(H180=0,"",'Ark1'!AI716)</f>
        <v/>
      </c>
      <c r="Y180" s="11" t="str">
        <f>+IF(H180=0,"",'Ark1'!Y716)</f>
        <v/>
      </c>
      <c r="Z180" s="1" t="str">
        <f>+IF(H180=0,"",'Ark1'!AA716)</f>
        <v/>
      </c>
      <c r="AA180" s="11" t="str">
        <f>+IF(H180=0,"",'Ark1'!AC716)</f>
        <v/>
      </c>
      <c r="AB180" s="305" t="str">
        <f t="shared" si="79"/>
        <v/>
      </c>
      <c r="AC180" s="115" t="str">
        <f t="shared" si="80"/>
        <v/>
      </c>
      <c r="AD180" s="67" t="str">
        <f t="shared" si="81"/>
        <v/>
      </c>
      <c r="AE180" s="67" t="str">
        <f t="shared" si="82"/>
        <v/>
      </c>
      <c r="AF180" s="43"/>
      <c r="AG180" s="4"/>
      <c r="AH180" s="56"/>
      <c r="AI180" s="56"/>
      <c r="AJ180" s="1"/>
      <c r="AK180" s="5"/>
      <c r="AL180"/>
      <c r="AP180"/>
    </row>
    <row r="181" spans="1:42">
      <c r="A181" s="43"/>
      <c r="B181" s="43">
        <f>+'Ark1'!C717</f>
        <v>2024</v>
      </c>
      <c r="C181">
        <f>+'Ark1'!L717</f>
        <v>12</v>
      </c>
      <c r="D181" s="3" t="s">
        <v>39</v>
      </c>
      <c r="E181" s="3">
        <f>+'Ark1'!D717</f>
        <v>4</v>
      </c>
      <c r="F181" s="3" t="str">
        <f t="shared" si="76"/>
        <v>Apr</v>
      </c>
      <c r="G181" t="str">
        <f>+IF(H181=0,"",'Ark1'!Q717)</f>
        <v/>
      </c>
      <c r="H181" s="471">
        <f>+'Ark1'!R717</f>
        <v>0</v>
      </c>
      <c r="I181" s="115" t="str">
        <f t="shared" si="77"/>
        <v/>
      </c>
      <c r="J181" s="67" t="str">
        <f>+IF(H181=0,"",'Ark1'!AE717)</f>
        <v/>
      </c>
      <c r="K181" s="67" t="str">
        <f>+IF(H181=0,"",'Ark1'!AF717)</f>
        <v/>
      </c>
      <c r="L181" s="65"/>
      <c r="M181" s="305" t="str">
        <f>+IF(H181=0,"",'Ark1'!U717)</f>
        <v/>
      </c>
      <c r="N181" s="115" t="str">
        <f t="shared" si="78"/>
        <v/>
      </c>
      <c r="O181" s="115"/>
      <c r="P181" s="376">
        <f>+'Ark1'!AR717</f>
        <v>0</v>
      </c>
      <c r="Q181" s="114">
        <f>+'Ark1'!AS717</f>
        <v>0</v>
      </c>
      <c r="R181" s="73"/>
      <c r="S181" s="1" t="str">
        <f>+IF(H181=0,"",'Ark1'!T717)</f>
        <v/>
      </c>
      <c r="T181" s="11" t="str">
        <f>+IF(H181=0,"",'Ark1'!W717)</f>
        <v/>
      </c>
      <c r="U181" s="11" t="str">
        <f>+IF(H181=0,"",'Ark1'!X717)</f>
        <v/>
      </c>
      <c r="V181" s="305" t="str">
        <f>+IF(H181=0,"",'Ark1'!AG717)</f>
        <v/>
      </c>
      <c r="W181" s="11" t="str">
        <f>+IF(H181=0,"",'Ark1'!AH717)</f>
        <v/>
      </c>
      <c r="X181" s="11" t="str">
        <f>+IF(H181=0,"",'Ark1'!AI717)</f>
        <v/>
      </c>
      <c r="Y181" s="11" t="str">
        <f>+IF(H181=0,"",'Ark1'!Y717)</f>
        <v/>
      </c>
      <c r="Z181" s="1" t="str">
        <f>+IF(H181=0,"",'Ark1'!AA717)</f>
        <v/>
      </c>
      <c r="AA181" s="11" t="str">
        <f>+IF(H181=0,"",'Ark1'!AC717)</f>
        <v/>
      </c>
      <c r="AB181" s="305" t="str">
        <f t="shared" si="79"/>
        <v/>
      </c>
      <c r="AC181" s="115" t="str">
        <f t="shared" si="80"/>
        <v/>
      </c>
      <c r="AD181" s="67" t="str">
        <f t="shared" si="81"/>
        <v/>
      </c>
      <c r="AE181" s="67" t="str">
        <f t="shared" si="82"/>
        <v/>
      </c>
      <c r="AF181" s="43"/>
      <c r="AG181" s="4"/>
      <c r="AH181" s="56"/>
      <c r="AI181" s="56"/>
      <c r="AJ181" s="1"/>
      <c r="AK181" s="5"/>
      <c r="AL181"/>
      <c r="AP181"/>
    </row>
    <row r="182" spans="1:42">
      <c r="A182" s="43"/>
      <c r="B182" s="43">
        <f>+'Ark1'!C718</f>
        <v>2024</v>
      </c>
      <c r="C182">
        <f>+'Ark1'!L718</f>
        <v>12</v>
      </c>
      <c r="D182" s="3" t="s">
        <v>39</v>
      </c>
      <c r="E182" s="3">
        <f>+'Ark1'!D718</f>
        <v>5</v>
      </c>
      <c r="F182" s="3" t="str">
        <f t="shared" si="76"/>
        <v>Mai</v>
      </c>
      <c r="G182" t="str">
        <f>+IF(H182=0,"",'Ark1'!Q718)</f>
        <v/>
      </c>
      <c r="H182" s="471">
        <f>+'Ark1'!R718</f>
        <v>0</v>
      </c>
      <c r="I182" s="115" t="str">
        <f t="shared" si="77"/>
        <v/>
      </c>
      <c r="J182" s="67" t="str">
        <f>+IF(H182=0,"",'Ark1'!AE718)</f>
        <v/>
      </c>
      <c r="K182" s="67" t="str">
        <f>+IF(H182=0,"",'Ark1'!AF718)</f>
        <v/>
      </c>
      <c r="L182" s="65"/>
      <c r="M182" s="305" t="str">
        <f>+IF(H182=0,"",'Ark1'!U718)</f>
        <v/>
      </c>
      <c r="N182" s="115" t="str">
        <f t="shared" si="78"/>
        <v/>
      </c>
      <c r="O182" s="115"/>
      <c r="P182" s="422"/>
      <c r="Q182" s="115"/>
      <c r="R182" s="73"/>
      <c r="S182" s="1" t="str">
        <f>+IF(H182=0,"",'Ark1'!T718)</f>
        <v/>
      </c>
      <c r="T182" s="11" t="str">
        <f>+IF(H182=0,"",'Ark1'!W718)</f>
        <v/>
      </c>
      <c r="U182" s="11" t="str">
        <f>+IF(H182=0,"",'Ark1'!X718)</f>
        <v/>
      </c>
      <c r="V182" s="305" t="str">
        <f>+IF(H182=0,"",'Ark1'!AG718)</f>
        <v/>
      </c>
      <c r="W182" s="11" t="str">
        <f>+IF(H182=0,"",'Ark1'!AH718)</f>
        <v/>
      </c>
      <c r="X182" s="11" t="str">
        <f>+IF(H182=0,"",'Ark1'!AI718)</f>
        <v/>
      </c>
      <c r="Y182" s="11" t="str">
        <f>+IF(H182=0,"",'Ark1'!Y718)</f>
        <v/>
      </c>
      <c r="Z182" s="1" t="str">
        <f>+IF(H182=0,"",'Ark1'!AA718)</f>
        <v/>
      </c>
      <c r="AA182" s="11" t="str">
        <f>+IF(H182=0,"",'Ark1'!AC718)</f>
        <v/>
      </c>
      <c r="AB182" s="305" t="str">
        <f t="shared" si="79"/>
        <v/>
      </c>
      <c r="AC182" s="115" t="str">
        <f t="shared" si="80"/>
        <v/>
      </c>
      <c r="AD182" s="67" t="str">
        <f t="shared" si="81"/>
        <v/>
      </c>
      <c r="AE182" s="67" t="str">
        <f t="shared" si="82"/>
        <v/>
      </c>
      <c r="AF182" s="43"/>
      <c r="AG182" s="4"/>
      <c r="AH182" s="56"/>
      <c r="AI182" s="56"/>
      <c r="AJ182" s="1"/>
      <c r="AK182" s="5"/>
      <c r="AL182"/>
      <c r="AP182"/>
    </row>
    <row r="183" spans="1:42">
      <c r="A183" s="43"/>
      <c r="B183" s="43">
        <f>+'Ark1'!C719</f>
        <v>2024</v>
      </c>
      <c r="C183">
        <f>+'Ark1'!L719</f>
        <v>12</v>
      </c>
      <c r="D183" s="3" t="s">
        <v>39</v>
      </c>
      <c r="E183" s="3">
        <f>+'Ark1'!D719</f>
        <v>6</v>
      </c>
      <c r="F183" s="3" t="str">
        <f t="shared" si="76"/>
        <v>Jun</v>
      </c>
      <c r="G183" t="str">
        <f>+IF(H183=0,"",'Ark1'!Q719)</f>
        <v/>
      </c>
      <c r="H183" s="471">
        <f>+'Ark1'!R719</f>
        <v>0</v>
      </c>
      <c r="I183" s="115" t="str">
        <f t="shared" si="77"/>
        <v/>
      </c>
      <c r="J183" s="67" t="str">
        <f>+IF(H183=0,"",'Ark1'!AE719)</f>
        <v/>
      </c>
      <c r="K183" s="67" t="str">
        <f>+IF(H183=0,"",'Ark1'!AF719)</f>
        <v/>
      </c>
      <c r="L183" s="65"/>
      <c r="M183" s="305" t="str">
        <f>+IF(H183=0,"",'Ark1'!U719)</f>
        <v/>
      </c>
      <c r="N183" s="115" t="str">
        <f t="shared" si="78"/>
        <v/>
      </c>
      <c r="O183" s="115"/>
      <c r="P183" s="422"/>
      <c r="Q183" s="115"/>
      <c r="R183" s="73"/>
      <c r="S183" s="1" t="str">
        <f>+IF(H183=0,"",'Ark1'!T719)</f>
        <v/>
      </c>
      <c r="T183" s="11" t="str">
        <f>+IF(H183=0,"",'Ark1'!W719)</f>
        <v/>
      </c>
      <c r="U183" s="11" t="str">
        <f>+IF(H183=0,"",'Ark1'!X719)</f>
        <v/>
      </c>
      <c r="V183" s="305" t="str">
        <f>+IF(H183=0,"",'Ark1'!AG719)</f>
        <v/>
      </c>
      <c r="W183" s="11" t="str">
        <f>+IF(H183=0,"",'Ark1'!AH719)</f>
        <v/>
      </c>
      <c r="X183" s="11" t="str">
        <f>+IF(H183=0,"",'Ark1'!AI719)</f>
        <v/>
      </c>
      <c r="Y183" s="11" t="str">
        <f>+IF(H183=0,"",'Ark1'!Y719)</f>
        <v/>
      </c>
      <c r="Z183" s="1" t="str">
        <f>+IF(H183=0,"",'Ark1'!AA719)</f>
        <v/>
      </c>
      <c r="AA183" s="11" t="str">
        <f>+IF(H183=0,"",'Ark1'!AC719)</f>
        <v/>
      </c>
      <c r="AB183" s="305" t="str">
        <f t="shared" si="79"/>
        <v/>
      </c>
      <c r="AC183" s="115" t="str">
        <f t="shared" si="80"/>
        <v/>
      </c>
      <c r="AD183" s="67" t="str">
        <f t="shared" si="81"/>
        <v/>
      </c>
      <c r="AE183" s="67" t="str">
        <f t="shared" si="82"/>
        <v/>
      </c>
      <c r="AF183" s="43"/>
      <c r="AG183" s="4"/>
      <c r="AH183" s="56"/>
      <c r="AI183" s="56"/>
      <c r="AJ183" s="1"/>
      <c r="AK183" s="5"/>
      <c r="AL183"/>
      <c r="AP183"/>
    </row>
    <row r="184" spans="1:42">
      <c r="A184" s="43"/>
      <c r="B184" s="43">
        <f>+'Ark1'!C720</f>
        <v>2024</v>
      </c>
      <c r="C184">
        <f>+'Ark1'!L720</f>
        <v>12</v>
      </c>
      <c r="D184" s="3" t="s">
        <v>39</v>
      </c>
      <c r="E184" s="3">
        <f>+'Ark1'!D720</f>
        <v>7</v>
      </c>
      <c r="F184" s="3" t="str">
        <f t="shared" si="76"/>
        <v>Jul</v>
      </c>
      <c r="G184" t="str">
        <f>+IF(H184=0,"",'Ark1'!Q720)</f>
        <v/>
      </c>
      <c r="H184" s="471">
        <f>+'Ark1'!R720</f>
        <v>0</v>
      </c>
      <c r="I184" s="115" t="str">
        <f t="shared" si="77"/>
        <v/>
      </c>
      <c r="J184" s="67" t="str">
        <f>+IF(H184=0,"",'Ark1'!AE720)</f>
        <v/>
      </c>
      <c r="K184" s="67" t="str">
        <f>+IF(H184=0,"",'Ark1'!AF720)</f>
        <v/>
      </c>
      <c r="L184" s="65"/>
      <c r="M184" s="305" t="str">
        <f>+IF(H184=0,"",'Ark1'!U720)</f>
        <v/>
      </c>
      <c r="N184" s="115" t="str">
        <f t="shared" si="78"/>
        <v/>
      </c>
      <c r="O184" s="115"/>
      <c r="P184" s="422"/>
      <c r="Q184" s="115"/>
      <c r="R184" s="73"/>
      <c r="S184" s="1" t="str">
        <f>+IF(H184=0,"",'Ark1'!T720)</f>
        <v/>
      </c>
      <c r="T184" s="11" t="str">
        <f>+IF(H184=0,"",'Ark1'!W720)</f>
        <v/>
      </c>
      <c r="U184" s="11" t="str">
        <f>+IF(H184=0,"",'Ark1'!X720)</f>
        <v/>
      </c>
      <c r="V184" s="305" t="str">
        <f>+IF(H184=0,"",'Ark1'!AG720)</f>
        <v/>
      </c>
      <c r="W184" s="11" t="str">
        <f>+IF(H184=0,"",'Ark1'!AH720)</f>
        <v/>
      </c>
      <c r="X184" s="11" t="str">
        <f>+IF(H184=0,"",'Ark1'!AI720)</f>
        <v/>
      </c>
      <c r="Y184" s="11" t="str">
        <f>+IF(H184=0,"",'Ark1'!Y720)</f>
        <v/>
      </c>
      <c r="Z184" s="1" t="str">
        <f>+IF(H184=0,"",'Ark1'!AA720)</f>
        <v/>
      </c>
      <c r="AA184" s="11" t="str">
        <f>+IF(H184=0,"",'Ark1'!AC720)</f>
        <v/>
      </c>
      <c r="AB184" s="305" t="str">
        <f t="shared" si="79"/>
        <v/>
      </c>
      <c r="AC184" s="115" t="str">
        <f t="shared" si="80"/>
        <v/>
      </c>
      <c r="AD184" s="67" t="str">
        <f t="shared" si="81"/>
        <v/>
      </c>
      <c r="AE184" s="67" t="str">
        <f t="shared" si="82"/>
        <v/>
      </c>
      <c r="AF184" s="43"/>
      <c r="AG184" s="4"/>
      <c r="AH184" s="56"/>
      <c r="AI184" s="56"/>
      <c r="AJ184" s="1"/>
      <c r="AK184" s="5"/>
      <c r="AL184"/>
      <c r="AP184"/>
    </row>
    <row r="185" spans="1:42">
      <c r="A185" s="43"/>
      <c r="B185" s="43">
        <f>+'Ark1'!C721</f>
        <v>2024</v>
      </c>
      <c r="C185">
        <f>+'Ark1'!L721</f>
        <v>12</v>
      </c>
      <c r="D185" s="3" t="s">
        <v>39</v>
      </c>
      <c r="E185" s="3">
        <f>+'Ark1'!D721</f>
        <v>8</v>
      </c>
      <c r="F185" s="3" t="str">
        <f t="shared" si="76"/>
        <v>Aug</v>
      </c>
      <c r="G185" t="str">
        <f>+IF(H185=0,"",'Ark1'!Q721)</f>
        <v/>
      </c>
      <c r="H185" s="471">
        <f>+'Ark1'!R721</f>
        <v>0</v>
      </c>
      <c r="I185" s="115" t="str">
        <f t="shared" si="77"/>
        <v/>
      </c>
      <c r="J185" s="67" t="str">
        <f>+IF(H185=0,"",'Ark1'!AE721)</f>
        <v/>
      </c>
      <c r="K185" s="67" t="str">
        <f>+IF(H185=0,"",'Ark1'!AF721)</f>
        <v/>
      </c>
      <c r="L185" s="65"/>
      <c r="M185" s="305" t="str">
        <f>+IF(H185=0,"",'Ark1'!U721)</f>
        <v/>
      </c>
      <c r="N185" s="115" t="str">
        <f t="shared" si="78"/>
        <v/>
      </c>
      <c r="O185" s="115"/>
      <c r="P185" s="422"/>
      <c r="Q185" s="115"/>
      <c r="R185" s="73"/>
      <c r="S185" s="1" t="str">
        <f>+IF(H185=0,"",'Ark1'!T721)</f>
        <v/>
      </c>
      <c r="T185" s="11" t="str">
        <f>+IF(H185=0,"",'Ark1'!W721)</f>
        <v/>
      </c>
      <c r="U185" s="11" t="str">
        <f>+IF(H185=0,"",'Ark1'!X721)</f>
        <v/>
      </c>
      <c r="V185" s="305" t="str">
        <f>+IF(H185=0,"",'Ark1'!AG721)</f>
        <v/>
      </c>
      <c r="W185" s="11" t="str">
        <f>+IF(H185=0,"",'Ark1'!AH721)</f>
        <v/>
      </c>
      <c r="X185" s="11" t="str">
        <f>+IF(H185=0,"",'Ark1'!AI721)</f>
        <v/>
      </c>
      <c r="Y185" s="11" t="str">
        <f>+IF(H185=0,"",'Ark1'!Y721)</f>
        <v/>
      </c>
      <c r="Z185" s="1" t="str">
        <f>+IF(H185=0,"",'Ark1'!AA721)</f>
        <v/>
      </c>
      <c r="AA185" s="11" t="str">
        <f>+IF(H185=0,"",'Ark1'!AC721)</f>
        <v/>
      </c>
      <c r="AB185" s="305" t="str">
        <f t="shared" si="79"/>
        <v/>
      </c>
      <c r="AC185" s="115" t="str">
        <f t="shared" si="80"/>
        <v/>
      </c>
      <c r="AD185" s="67" t="str">
        <f t="shared" si="81"/>
        <v/>
      </c>
      <c r="AE185" s="67" t="str">
        <f t="shared" si="82"/>
        <v/>
      </c>
      <c r="AF185" s="43"/>
      <c r="AG185" s="4"/>
      <c r="AH185" s="56"/>
      <c r="AI185" s="56"/>
      <c r="AJ185" s="1"/>
      <c r="AK185" s="5"/>
      <c r="AL185"/>
      <c r="AP185"/>
    </row>
    <row r="186" spans="1:42">
      <c r="A186" s="43"/>
      <c r="B186" s="43">
        <f>+'Ark1'!C722</f>
        <v>2024</v>
      </c>
      <c r="C186">
        <f>+'Ark1'!L722</f>
        <v>12</v>
      </c>
      <c r="D186" s="3" t="s">
        <v>39</v>
      </c>
      <c r="E186" s="3">
        <f>+'Ark1'!D722</f>
        <v>9</v>
      </c>
      <c r="F186" s="3" t="str">
        <f t="shared" si="76"/>
        <v>Sep</v>
      </c>
      <c r="G186" t="str">
        <f>+IF(H186=0,"",'Ark1'!Q722)</f>
        <v/>
      </c>
      <c r="H186" s="471">
        <f>+'Ark1'!R722</f>
        <v>0</v>
      </c>
      <c r="I186" s="115" t="str">
        <f t="shared" si="77"/>
        <v/>
      </c>
      <c r="J186" s="67" t="str">
        <f>+IF(H186=0,"",'Ark1'!AE722)</f>
        <v/>
      </c>
      <c r="K186" s="67" t="str">
        <f>+IF(H186=0,"",'Ark1'!AF722)</f>
        <v/>
      </c>
      <c r="L186" s="65"/>
      <c r="M186" s="305" t="str">
        <f>+IF(H186=0,"",'Ark1'!U722)</f>
        <v/>
      </c>
      <c r="N186" s="115" t="str">
        <f t="shared" si="78"/>
        <v/>
      </c>
      <c r="O186" s="115"/>
      <c r="P186" s="422"/>
      <c r="Q186" s="115"/>
      <c r="R186" s="73"/>
      <c r="S186" s="1" t="str">
        <f>+IF(H186=0,"",'Ark1'!T722)</f>
        <v/>
      </c>
      <c r="T186" s="11" t="str">
        <f>+IF(H186=0,"",'Ark1'!W722)</f>
        <v/>
      </c>
      <c r="U186" s="11" t="str">
        <f>+IF(H186=0,"",'Ark1'!X722)</f>
        <v/>
      </c>
      <c r="V186" s="305" t="str">
        <f>+IF(H186=0,"",'Ark1'!AG722)</f>
        <v/>
      </c>
      <c r="W186" s="11" t="str">
        <f>+IF(H186=0,"",'Ark1'!AH722)</f>
        <v/>
      </c>
      <c r="X186" s="11" t="str">
        <f>+IF(H186=0,"",'Ark1'!AI722)</f>
        <v/>
      </c>
      <c r="Y186" s="11" t="str">
        <f>+IF(H186=0,"",'Ark1'!Y722)</f>
        <v/>
      </c>
      <c r="Z186" s="1" t="str">
        <f>+IF(H186=0,"",'Ark1'!AA722)</f>
        <v/>
      </c>
      <c r="AA186" s="11" t="str">
        <f>+IF(H186=0,"",'Ark1'!AC722)</f>
        <v/>
      </c>
      <c r="AB186" s="305" t="str">
        <f t="shared" si="79"/>
        <v/>
      </c>
      <c r="AC186" s="115" t="str">
        <f t="shared" si="80"/>
        <v/>
      </c>
      <c r="AD186" s="67" t="str">
        <f t="shared" si="81"/>
        <v/>
      </c>
      <c r="AE186" s="67" t="str">
        <f t="shared" si="82"/>
        <v/>
      </c>
      <c r="AF186" s="43"/>
      <c r="AG186" s="4"/>
      <c r="AH186" s="56"/>
      <c r="AI186" s="56"/>
      <c r="AJ186" s="1"/>
      <c r="AK186" s="5"/>
      <c r="AL186"/>
      <c r="AP186"/>
    </row>
    <row r="187" spans="1:42">
      <c r="A187" s="43"/>
      <c r="B187" s="43">
        <f>+'Ark1'!C723</f>
        <v>2024</v>
      </c>
      <c r="C187">
        <f>+'Ark1'!L723</f>
        <v>12</v>
      </c>
      <c r="D187" s="3" t="s">
        <v>39</v>
      </c>
      <c r="E187" s="3">
        <f>+'Ark1'!D723</f>
        <v>10</v>
      </c>
      <c r="F187" s="3" t="str">
        <f t="shared" si="76"/>
        <v>Okt</v>
      </c>
      <c r="G187" t="str">
        <f>+IF(H187=0,"",'Ark1'!Q723)</f>
        <v/>
      </c>
      <c r="H187" s="471">
        <f>+'Ark1'!R723</f>
        <v>0</v>
      </c>
      <c r="I187" s="115" t="str">
        <f t="shared" si="77"/>
        <v/>
      </c>
      <c r="J187" s="67" t="str">
        <f>+IF(H187=0,"",'Ark1'!AE723)</f>
        <v/>
      </c>
      <c r="K187" s="67" t="str">
        <f>+IF(H187=0,"",'Ark1'!AF723)</f>
        <v/>
      </c>
      <c r="L187" s="65"/>
      <c r="M187" s="305" t="str">
        <f>+IF(H187=0,"",'Ark1'!U723)</f>
        <v/>
      </c>
      <c r="N187" s="115" t="str">
        <f t="shared" si="78"/>
        <v/>
      </c>
      <c r="O187" s="115"/>
      <c r="P187" s="422"/>
      <c r="Q187" s="115"/>
      <c r="R187" s="73"/>
      <c r="S187" s="1" t="str">
        <f>+IF(H187=0,"",'Ark1'!T723)</f>
        <v/>
      </c>
      <c r="T187" s="11" t="str">
        <f>+IF(H187=0,"",'Ark1'!W723)</f>
        <v/>
      </c>
      <c r="U187" s="11" t="str">
        <f>+IF(H187=0,"",'Ark1'!X723)</f>
        <v/>
      </c>
      <c r="V187" s="305" t="str">
        <f>+IF(H187=0,"",'Ark1'!AG723)</f>
        <v/>
      </c>
      <c r="W187" s="11" t="str">
        <f>+IF(H187=0,"",'Ark1'!AH723)</f>
        <v/>
      </c>
      <c r="X187" s="11" t="str">
        <f>+IF(H187=0,"",'Ark1'!AI723)</f>
        <v/>
      </c>
      <c r="Y187" s="11" t="str">
        <f>+IF(H187=0,"",'Ark1'!Y723)</f>
        <v/>
      </c>
      <c r="Z187" s="1" t="str">
        <f>+IF(H187=0,"",'Ark1'!AA723)</f>
        <v/>
      </c>
      <c r="AA187" s="11" t="str">
        <f>+IF(H187=0,"",'Ark1'!AC723)</f>
        <v/>
      </c>
      <c r="AB187" s="305" t="str">
        <f t="shared" si="79"/>
        <v/>
      </c>
      <c r="AC187" s="115" t="str">
        <f t="shared" si="80"/>
        <v/>
      </c>
      <c r="AD187" s="67" t="str">
        <f t="shared" si="81"/>
        <v/>
      </c>
      <c r="AE187" s="67" t="str">
        <f t="shared" si="82"/>
        <v/>
      </c>
      <c r="AF187" s="43"/>
      <c r="AG187" s="4"/>
      <c r="AH187" s="56"/>
      <c r="AI187" s="56"/>
      <c r="AJ187" s="1"/>
      <c r="AK187" s="5"/>
      <c r="AL187"/>
      <c r="AP187"/>
    </row>
    <row r="188" spans="1:42">
      <c r="A188" s="43"/>
      <c r="B188" s="43">
        <f>+'Ark1'!C724</f>
        <v>2024</v>
      </c>
      <c r="C188">
        <f>+'Ark1'!L724</f>
        <v>12</v>
      </c>
      <c r="D188" s="3" t="s">
        <v>39</v>
      </c>
      <c r="E188" s="3">
        <f>+'Ark1'!D724</f>
        <v>11</v>
      </c>
      <c r="F188" s="3" t="str">
        <f t="shared" si="76"/>
        <v>Nov</v>
      </c>
      <c r="G188" t="str">
        <f>+IF(H188=0,"",'Ark1'!Q724)</f>
        <v/>
      </c>
      <c r="H188" s="471">
        <f>+'Ark1'!R724</f>
        <v>0</v>
      </c>
      <c r="I188" s="115" t="str">
        <f t="shared" si="77"/>
        <v/>
      </c>
      <c r="J188" s="67" t="str">
        <f>+IF(H188=0,"",'Ark1'!AE724)</f>
        <v/>
      </c>
      <c r="K188" s="67" t="str">
        <f>+IF(H188=0,"",'Ark1'!AF724)</f>
        <v/>
      </c>
      <c r="L188" s="65"/>
      <c r="M188" s="305" t="str">
        <f>+IF(H188=0,"",'Ark1'!U724)</f>
        <v/>
      </c>
      <c r="N188" s="115" t="str">
        <f t="shared" si="78"/>
        <v/>
      </c>
      <c r="O188" s="115"/>
      <c r="P188" s="422"/>
      <c r="Q188" s="115"/>
      <c r="R188" s="73"/>
      <c r="S188" s="1" t="str">
        <f>+IF(H188=0,"",'Ark1'!T724)</f>
        <v/>
      </c>
      <c r="T188" s="11" t="str">
        <f>+IF(H188=0,"",'Ark1'!W724)</f>
        <v/>
      </c>
      <c r="U188" s="11" t="str">
        <f>+IF(H188=0,"",'Ark1'!X724)</f>
        <v/>
      </c>
      <c r="V188" s="305" t="str">
        <f>+IF(H188=0,"",'Ark1'!AG724)</f>
        <v/>
      </c>
      <c r="W188" s="11" t="str">
        <f>+IF(H188=0,"",'Ark1'!AH724)</f>
        <v/>
      </c>
      <c r="X188" s="11" t="str">
        <f>+IF(H188=0,"",'Ark1'!AI724)</f>
        <v/>
      </c>
      <c r="Y188" s="11" t="str">
        <f>+IF(H188=0,"",'Ark1'!Y724)</f>
        <v/>
      </c>
      <c r="Z188" s="1" t="str">
        <f>+IF(H188=0,"",'Ark1'!AA724)</f>
        <v/>
      </c>
      <c r="AA188" s="11" t="str">
        <f>+IF(H188=0,"",'Ark1'!AC724)</f>
        <v/>
      </c>
      <c r="AB188" s="305" t="str">
        <f t="shared" si="79"/>
        <v/>
      </c>
      <c r="AC188" s="115" t="str">
        <f t="shared" si="80"/>
        <v/>
      </c>
      <c r="AD188" s="67" t="str">
        <f t="shared" si="81"/>
        <v/>
      </c>
      <c r="AE188" s="67" t="str">
        <f t="shared" si="82"/>
        <v/>
      </c>
      <c r="AF188" s="43"/>
      <c r="AG188" s="4"/>
      <c r="AH188" s="56"/>
      <c r="AI188" s="56"/>
      <c r="AJ188" s="1"/>
      <c r="AK188" s="5"/>
      <c r="AL188"/>
      <c r="AP188"/>
    </row>
    <row r="189" spans="1:42">
      <c r="A189" s="43"/>
      <c r="B189" s="43">
        <f>+'Ark1'!C725</f>
        <v>2024</v>
      </c>
      <c r="C189">
        <f>+'Ark1'!L725</f>
        <v>12</v>
      </c>
      <c r="D189" s="3" t="s">
        <v>39</v>
      </c>
      <c r="E189" s="3">
        <f>+'Ark1'!D725</f>
        <v>12</v>
      </c>
      <c r="F189" s="3" t="str">
        <f t="shared" si="76"/>
        <v>Des</v>
      </c>
      <c r="G189" t="str">
        <f>+IF(H189=0,"",'Ark1'!Q725)</f>
        <v/>
      </c>
      <c r="H189" s="471">
        <f>+'Ark1'!R725</f>
        <v>0</v>
      </c>
      <c r="I189" s="115" t="str">
        <f t="shared" si="77"/>
        <v/>
      </c>
      <c r="J189" s="67" t="str">
        <f>+IF(H189=0,"",'Ark1'!AE725)</f>
        <v/>
      </c>
      <c r="K189" s="67" t="str">
        <f>+IF(H189=0,"",'Ark1'!AF725)</f>
        <v/>
      </c>
      <c r="L189" s="65"/>
      <c r="M189" s="305" t="str">
        <f>+IF(H189=0,"",'Ark1'!U725)</f>
        <v/>
      </c>
      <c r="N189" s="115" t="str">
        <f t="shared" si="78"/>
        <v/>
      </c>
      <c r="O189" s="115"/>
      <c r="P189" s="422"/>
      <c r="Q189" s="115"/>
      <c r="R189" s="73"/>
      <c r="S189" s="1" t="str">
        <f>+IF(H189=0,"",'Ark1'!T725)</f>
        <v/>
      </c>
      <c r="T189" s="11" t="str">
        <f>+IF(H189=0,"",'Ark1'!W725)</f>
        <v/>
      </c>
      <c r="U189" s="11" t="str">
        <f>+IF(H189=0,"",'Ark1'!X725)</f>
        <v/>
      </c>
      <c r="V189" s="305" t="str">
        <f>+IF(H189=0,"",'Ark1'!AG725)</f>
        <v/>
      </c>
      <c r="W189" s="11" t="str">
        <f>+IF(H189=0,"",'Ark1'!AH725)</f>
        <v/>
      </c>
      <c r="X189" s="11" t="str">
        <f>+IF(H189=0,"",'Ark1'!AI725)</f>
        <v/>
      </c>
      <c r="Y189" s="11" t="str">
        <f>+IF(H189=0,"",'Ark1'!Y725)</f>
        <v/>
      </c>
      <c r="Z189" s="1" t="str">
        <f>+IF(H189=0,"",'Ark1'!AA725)</f>
        <v/>
      </c>
      <c r="AA189" s="11" t="str">
        <f>+IF(H189=0,"",'Ark1'!AC725)</f>
        <v/>
      </c>
      <c r="AB189" s="305" t="str">
        <f t="shared" si="79"/>
        <v/>
      </c>
      <c r="AC189" s="115" t="str">
        <f t="shared" si="80"/>
        <v/>
      </c>
      <c r="AD189" s="67" t="str">
        <f t="shared" si="81"/>
        <v/>
      </c>
      <c r="AE189" s="67" t="str">
        <f t="shared" si="82"/>
        <v/>
      </c>
      <c r="AF189" s="43"/>
      <c r="AG189" s="4"/>
      <c r="AH189" s="56"/>
      <c r="AI189" s="56"/>
      <c r="AJ189" s="1"/>
      <c r="AK189" s="5"/>
      <c r="AL189"/>
      <c r="AP189"/>
    </row>
    <row r="190" spans="1:42">
      <c r="A190" s="46"/>
      <c r="B190" s="43"/>
      <c r="C190" s="46"/>
      <c r="D190" s="46"/>
      <c r="E190" s="46"/>
      <c r="F190" s="46"/>
      <c r="G190" s="46"/>
      <c r="H190" s="512"/>
      <c r="I190" s="43"/>
      <c r="J190" s="95"/>
      <c r="K190" s="64"/>
      <c r="L190" s="65"/>
      <c r="M190" s="43"/>
      <c r="N190" s="43"/>
      <c r="O190" s="43"/>
      <c r="P190" s="74"/>
      <c r="Q190" s="74"/>
      <c r="R190" s="73"/>
      <c r="S190" s="43"/>
      <c r="T190" s="73"/>
      <c r="U190" s="73"/>
      <c r="V190" s="43"/>
      <c r="W190" s="73"/>
      <c r="X190" s="73"/>
      <c r="Y190" s="73"/>
      <c r="Z190" s="43"/>
      <c r="AA190" s="73"/>
      <c r="AB190" s="43"/>
      <c r="AC190" s="43"/>
      <c r="AD190" s="64"/>
      <c r="AE190" s="65"/>
      <c r="AF190" s="43"/>
      <c r="AG190" s="4"/>
      <c r="AH190" s="56"/>
      <c r="AI190" s="56"/>
      <c r="AJ190" s="1"/>
      <c r="AK190" s="5"/>
      <c r="AL190"/>
      <c r="AP190"/>
    </row>
    <row r="191" spans="1:42" ht="17.399999999999999">
      <c r="A191" s="244"/>
      <c r="B191" s="275" t="s">
        <v>0</v>
      </c>
      <c r="C191" s="275"/>
      <c r="D191" s="275" t="str">
        <f>+D193</f>
        <v>E-</v>
      </c>
      <c r="E191" s="275"/>
      <c r="F191" s="276" t="s">
        <v>596</v>
      </c>
      <c r="G191" s="276"/>
      <c r="H191" s="513">
        <f>SUM(H193:H204)</f>
        <v>0</v>
      </c>
      <c r="I191" s="49"/>
      <c r="J191" s="46"/>
      <c r="K191" s="95"/>
      <c r="L191" s="65"/>
      <c r="M191" s="336">
        <f>+Klasse!Q23</f>
        <v>0</v>
      </c>
      <c r="N191" s="49" t="s">
        <v>565</v>
      </c>
      <c r="O191" s="49"/>
      <c r="P191" s="74"/>
      <c r="Q191" s="74"/>
      <c r="R191" s="73"/>
      <c r="S191" s="64"/>
      <c r="T191" s="43"/>
      <c r="U191" s="73"/>
      <c r="V191" s="73"/>
      <c r="W191" s="43"/>
      <c r="X191" s="73"/>
      <c r="Y191" s="73"/>
      <c r="Z191" s="73"/>
      <c r="AA191" s="43"/>
      <c r="AB191" s="19" t="str">
        <f>+Klasse!AB23</f>
        <v/>
      </c>
      <c r="AC191" s="49" t="s">
        <v>626</v>
      </c>
      <c r="AD191" s="43"/>
      <c r="AE191" s="64"/>
      <c r="AF191" s="65"/>
      <c r="AG191" s="4"/>
      <c r="AH191" s="4"/>
      <c r="AI191" s="56"/>
      <c r="AJ191" s="56"/>
      <c r="AK191" s="1"/>
      <c r="AL191" s="5"/>
      <c r="AP191"/>
    </row>
    <row r="192" spans="1:42">
      <c r="A192" s="46"/>
      <c r="B192" s="43"/>
      <c r="C192" s="46"/>
      <c r="D192" s="46"/>
      <c r="E192" s="46"/>
      <c r="F192" s="46"/>
      <c r="G192" s="46"/>
      <c r="H192" s="512"/>
      <c r="I192" s="43"/>
      <c r="J192" s="95"/>
      <c r="K192" s="64"/>
      <c r="L192" s="65"/>
      <c r="M192" s="43"/>
      <c r="N192" s="43"/>
      <c r="O192" s="43"/>
      <c r="P192" s="74"/>
      <c r="Q192" s="74"/>
      <c r="R192" s="73"/>
      <c r="S192" s="43"/>
      <c r="T192" s="73"/>
      <c r="U192" s="73"/>
      <c r="V192" s="43"/>
      <c r="W192" s="73"/>
      <c r="X192" s="73"/>
      <c r="Y192" s="73"/>
      <c r="Z192" s="43"/>
      <c r="AA192" s="73"/>
      <c r="AB192" s="43"/>
      <c r="AC192" s="43"/>
      <c r="AD192" s="64"/>
      <c r="AE192" s="64"/>
      <c r="AF192" s="64"/>
      <c r="AG192" s="4"/>
      <c r="AH192" s="56"/>
      <c r="AI192" s="56"/>
      <c r="AJ192" s="1"/>
      <c r="AK192" s="5"/>
      <c r="AL192"/>
      <c r="AP192"/>
    </row>
    <row r="193" spans="1:42">
      <c r="A193" s="43"/>
      <c r="B193" s="43">
        <f>+'Ark1'!C726</f>
        <v>2024</v>
      </c>
      <c r="C193" s="51">
        <f>+'Ark1'!L726</f>
        <v>13</v>
      </c>
      <c r="D193" s="52" t="s">
        <v>40</v>
      </c>
      <c r="E193" s="52">
        <f>+'Ark1'!D726</f>
        <v>1</v>
      </c>
      <c r="F193" s="52" t="str">
        <f t="shared" ref="F193:F204" si="83">+F178</f>
        <v>Jan</v>
      </c>
      <c r="G193" s="51" t="str">
        <f>+IF(H193=0,"",'Ark1'!Q726)</f>
        <v/>
      </c>
      <c r="H193" s="471">
        <f>+'Ark1'!R726</f>
        <v>0</v>
      </c>
      <c r="I193" s="115" t="str">
        <f t="shared" ref="I193:I204" si="84">+IF(H193=0,"",H193-H420)</f>
        <v/>
      </c>
      <c r="J193" s="66" t="str">
        <f>+IF(H193=0,"",'Ark1'!AE726)</f>
        <v/>
      </c>
      <c r="K193" s="66" t="str">
        <f>+IF(H193=0,"",'Ark1'!AF726)</f>
        <v/>
      </c>
      <c r="L193" s="65"/>
      <c r="M193" s="305" t="str">
        <f>+IF(H193=0,"",'Ark1'!U726)</f>
        <v/>
      </c>
      <c r="N193" s="115" t="str">
        <f t="shared" ref="N193:N204" si="85">+IF(H193=0,"",M193-M420)</f>
        <v/>
      </c>
      <c r="O193" s="115"/>
      <c r="P193" s="376">
        <f>+'Ark1'!AR726</f>
        <v>0</v>
      </c>
      <c r="Q193" s="114">
        <f>+'Ark1'!AS726</f>
        <v>0</v>
      </c>
      <c r="R193" s="73"/>
      <c r="S193" s="53" t="str">
        <f>+IF(H193=0,"",'Ark1'!T726)</f>
        <v/>
      </c>
      <c r="T193" s="76" t="str">
        <f>+IF(H193=0,"",'Ark1'!W726)</f>
        <v/>
      </c>
      <c r="U193" s="76" t="str">
        <f>+IF(H193=0,"",'Ark1'!X726)</f>
        <v/>
      </c>
      <c r="V193" s="305" t="str">
        <f>+IF(H193=0,"",'Ark1'!AG726)</f>
        <v/>
      </c>
      <c r="W193" s="76" t="str">
        <f>+IF(H193=0,"",'Ark1'!AH726)</f>
        <v/>
      </c>
      <c r="X193" s="76" t="str">
        <f>+IF(H193=0,"",'Ark1'!AI726)</f>
        <v/>
      </c>
      <c r="Y193" s="76" t="str">
        <f>+IF(H193=0,"",'Ark1'!Y726)</f>
        <v/>
      </c>
      <c r="Z193" s="53" t="str">
        <f>+IF(H193=0,"",'Ark1'!AA726)</f>
        <v/>
      </c>
      <c r="AA193" s="76" t="str">
        <f>+IF(H193=0,"",'Ark1'!AC726)</f>
        <v/>
      </c>
      <c r="AB193" s="305" t="str">
        <f t="shared" ref="AB193:AB204" si="86">IF(H193=0,"",1000*M193/V193)</f>
        <v/>
      </c>
      <c r="AC193" s="115" t="str">
        <f t="shared" ref="AC193:AC204" si="87">+IF(H193=0,"",AB193-AB420)</f>
        <v/>
      </c>
      <c r="AD193" s="66" t="str">
        <f t="shared" ref="AD193:AD204" si="88">IF(H193=0,"",M193/C193)</f>
        <v/>
      </c>
      <c r="AE193" s="66" t="str">
        <f t="shared" ref="AE193:AE204" si="89">IF(H193=0,"",H193/G193)</f>
        <v/>
      </c>
      <c r="AF193" s="43"/>
      <c r="AG193" s="4"/>
      <c r="AH193" s="56"/>
      <c r="AI193" s="56"/>
      <c r="AJ193" s="1"/>
      <c r="AK193" s="5"/>
      <c r="AL193"/>
      <c r="AP193"/>
    </row>
    <row r="194" spans="1:42">
      <c r="A194" s="43"/>
      <c r="B194" s="43">
        <f>+'Ark1'!C727</f>
        <v>2024</v>
      </c>
      <c r="C194" s="51">
        <f>+'Ark1'!L727</f>
        <v>13</v>
      </c>
      <c r="D194" s="52" t="s">
        <v>40</v>
      </c>
      <c r="E194" s="52">
        <f>+'Ark1'!D727</f>
        <v>2</v>
      </c>
      <c r="F194" s="52" t="str">
        <f t="shared" si="83"/>
        <v>Feb</v>
      </c>
      <c r="G194" s="51" t="str">
        <f>+IF(H194=0,"",'Ark1'!Q727)</f>
        <v/>
      </c>
      <c r="H194" s="471">
        <f>+'Ark1'!R727</f>
        <v>0</v>
      </c>
      <c r="I194" s="115" t="str">
        <f t="shared" si="84"/>
        <v/>
      </c>
      <c r="J194" s="66" t="str">
        <f>+IF(H194=0,"",'Ark1'!AE727)</f>
        <v/>
      </c>
      <c r="K194" s="66" t="str">
        <f>+IF(H194=0,"",'Ark1'!AF727)</f>
        <v/>
      </c>
      <c r="L194" s="65"/>
      <c r="M194" s="305" t="str">
        <f>+IF(H194=0,"",'Ark1'!U727)</f>
        <v/>
      </c>
      <c r="N194" s="115" t="str">
        <f t="shared" si="85"/>
        <v/>
      </c>
      <c r="O194" s="115"/>
      <c r="P194" s="376">
        <f>+'Ark1'!AR727</f>
        <v>0</v>
      </c>
      <c r="Q194" s="114">
        <f>+'Ark1'!AS727</f>
        <v>0</v>
      </c>
      <c r="R194" s="73"/>
      <c r="S194" s="53" t="str">
        <f>+IF(H194=0,"",'Ark1'!T727)</f>
        <v/>
      </c>
      <c r="T194" s="76" t="str">
        <f>+IF(H194=0,"",'Ark1'!W727)</f>
        <v/>
      </c>
      <c r="U194" s="76" t="str">
        <f>+IF(H194=0,"",'Ark1'!X727)</f>
        <v/>
      </c>
      <c r="V194" s="305" t="str">
        <f>+IF(H194=0,"",'Ark1'!AG727)</f>
        <v/>
      </c>
      <c r="W194" s="76" t="str">
        <f>+IF(H194=0,"",'Ark1'!AH727)</f>
        <v/>
      </c>
      <c r="X194" s="76" t="str">
        <f>+IF(H194=0,"",'Ark1'!AI727)</f>
        <v/>
      </c>
      <c r="Y194" s="76" t="str">
        <f>+IF(H194=0,"",'Ark1'!Y727)</f>
        <v/>
      </c>
      <c r="Z194" s="53" t="str">
        <f>+IF(H194=0,"",'Ark1'!AA727)</f>
        <v/>
      </c>
      <c r="AA194" s="76" t="str">
        <f>+IF(H194=0,"",'Ark1'!AC727)</f>
        <v/>
      </c>
      <c r="AB194" s="305" t="str">
        <f t="shared" si="86"/>
        <v/>
      </c>
      <c r="AC194" s="115" t="str">
        <f t="shared" si="87"/>
        <v/>
      </c>
      <c r="AD194" s="66" t="str">
        <f t="shared" si="88"/>
        <v/>
      </c>
      <c r="AE194" s="66" t="str">
        <f t="shared" si="89"/>
        <v/>
      </c>
      <c r="AF194" s="43"/>
      <c r="AG194" s="13"/>
      <c r="AH194" s="56"/>
      <c r="AI194" s="56"/>
      <c r="AJ194" s="1"/>
      <c r="AK194"/>
      <c r="AL194"/>
      <c r="AP194"/>
    </row>
    <row r="195" spans="1:42">
      <c r="A195" s="43"/>
      <c r="B195" s="43">
        <f>+'Ark1'!C728</f>
        <v>2024</v>
      </c>
      <c r="C195" s="51">
        <f>+'Ark1'!L728</f>
        <v>13</v>
      </c>
      <c r="D195" s="52" t="s">
        <v>40</v>
      </c>
      <c r="E195" s="52">
        <f>+'Ark1'!D728</f>
        <v>3</v>
      </c>
      <c r="F195" s="52" t="str">
        <f t="shared" si="83"/>
        <v>Mar</v>
      </c>
      <c r="G195" s="51" t="str">
        <f>+IF(H195=0,"",'Ark1'!Q728)</f>
        <v/>
      </c>
      <c r="H195" s="471">
        <f>+'Ark1'!R728</f>
        <v>0</v>
      </c>
      <c r="I195" s="115" t="str">
        <f t="shared" si="84"/>
        <v/>
      </c>
      <c r="J195" s="66" t="str">
        <f>+IF(H195=0,"",'Ark1'!AE728)</f>
        <v/>
      </c>
      <c r="K195" s="66" t="str">
        <f>+IF(H195=0,"",'Ark1'!AF728)</f>
        <v/>
      </c>
      <c r="L195" s="65"/>
      <c r="M195" s="305" t="str">
        <f>+IF(H195=0,"",'Ark1'!U728)</f>
        <v/>
      </c>
      <c r="N195" s="115" t="str">
        <f t="shared" si="85"/>
        <v/>
      </c>
      <c r="O195" s="115"/>
      <c r="P195" s="376">
        <f>+'Ark1'!AR728</f>
        <v>0</v>
      </c>
      <c r="Q195" s="114">
        <f>+'Ark1'!AS728</f>
        <v>0</v>
      </c>
      <c r="R195" s="73"/>
      <c r="S195" s="53" t="str">
        <f>+IF(H195=0,"",'Ark1'!T728)</f>
        <v/>
      </c>
      <c r="T195" s="76" t="str">
        <f>+IF(H195=0,"",'Ark1'!W728)</f>
        <v/>
      </c>
      <c r="U195" s="76" t="str">
        <f>+IF(H195=0,"",'Ark1'!X728)</f>
        <v/>
      </c>
      <c r="V195" s="305" t="str">
        <f>+IF(H195=0,"",'Ark1'!AG728)</f>
        <v/>
      </c>
      <c r="W195" s="76" t="str">
        <f>+IF(H195=0,"",'Ark1'!AH728)</f>
        <v/>
      </c>
      <c r="X195" s="76" t="str">
        <f>+IF(H195=0,"",'Ark1'!AI728)</f>
        <v/>
      </c>
      <c r="Y195" s="76" t="str">
        <f>+IF(H195=0,"",'Ark1'!Y728)</f>
        <v/>
      </c>
      <c r="Z195" s="53" t="str">
        <f>+IF(H195=0,"",'Ark1'!AA728)</f>
        <v/>
      </c>
      <c r="AA195" s="76" t="str">
        <f>+IF(H195=0,"",'Ark1'!AC728)</f>
        <v/>
      </c>
      <c r="AB195" s="305" t="str">
        <f t="shared" si="86"/>
        <v/>
      </c>
      <c r="AC195" s="115" t="str">
        <f t="shared" si="87"/>
        <v/>
      </c>
      <c r="AD195" s="66" t="str">
        <f t="shared" si="88"/>
        <v/>
      </c>
      <c r="AE195" s="66" t="str">
        <f t="shared" si="89"/>
        <v/>
      </c>
      <c r="AF195" s="43"/>
      <c r="AG195" s="13"/>
      <c r="AH195" s="56"/>
      <c r="AI195" s="56"/>
      <c r="AJ195" s="1"/>
      <c r="AK195"/>
      <c r="AL195"/>
      <c r="AP195"/>
    </row>
    <row r="196" spans="1:42">
      <c r="A196" s="43"/>
      <c r="B196" s="43">
        <f>+'Ark1'!C729</f>
        <v>2024</v>
      </c>
      <c r="C196" s="51">
        <f>+'Ark1'!L729</f>
        <v>13</v>
      </c>
      <c r="D196" s="52" t="s">
        <v>40</v>
      </c>
      <c r="E196" s="52">
        <f>+'Ark1'!D729</f>
        <v>4</v>
      </c>
      <c r="F196" s="52" t="str">
        <f t="shared" si="83"/>
        <v>Apr</v>
      </c>
      <c r="G196" s="51" t="str">
        <f>+IF(H196=0,"",'Ark1'!Q729)</f>
        <v/>
      </c>
      <c r="H196" s="471">
        <f>+'Ark1'!R729</f>
        <v>0</v>
      </c>
      <c r="I196" s="115" t="str">
        <f t="shared" si="84"/>
        <v/>
      </c>
      <c r="J196" s="66" t="str">
        <f>+IF(H196=0,"",'Ark1'!AE729)</f>
        <v/>
      </c>
      <c r="K196" s="66" t="str">
        <f>+IF(H196=0,"",'Ark1'!AF729)</f>
        <v/>
      </c>
      <c r="L196" s="65"/>
      <c r="M196" s="305" t="str">
        <f>+IF(H196=0,"",'Ark1'!U729)</f>
        <v/>
      </c>
      <c r="N196" s="115" t="str">
        <f t="shared" si="85"/>
        <v/>
      </c>
      <c r="O196" s="115"/>
      <c r="P196" s="376">
        <f>+'Ark1'!AR729</f>
        <v>0</v>
      </c>
      <c r="Q196" s="114">
        <f>+'Ark1'!AS729</f>
        <v>0</v>
      </c>
      <c r="R196" s="73"/>
      <c r="S196" s="53" t="str">
        <f>+IF(H196=0,"",'Ark1'!T729)</f>
        <v/>
      </c>
      <c r="T196" s="76" t="str">
        <f>+IF(H196=0,"",'Ark1'!W729)</f>
        <v/>
      </c>
      <c r="U196" s="76" t="str">
        <f>+IF(H196=0,"",'Ark1'!X729)</f>
        <v/>
      </c>
      <c r="V196" s="305" t="str">
        <f>+IF(H196=0,"",'Ark1'!AG729)</f>
        <v/>
      </c>
      <c r="W196" s="76" t="str">
        <f>+IF(H196=0,"",'Ark1'!AH729)</f>
        <v/>
      </c>
      <c r="X196" s="76" t="str">
        <f>+IF(H196=0,"",'Ark1'!AI729)</f>
        <v/>
      </c>
      <c r="Y196" s="76" t="str">
        <f>+IF(H196=0,"",'Ark1'!Y729)</f>
        <v/>
      </c>
      <c r="Z196" s="53" t="str">
        <f>+IF(H196=0,"",'Ark1'!AA729)</f>
        <v/>
      </c>
      <c r="AA196" s="76" t="str">
        <f>+IF(H196=0,"",'Ark1'!AC729)</f>
        <v/>
      </c>
      <c r="AB196" s="305" t="str">
        <f t="shared" si="86"/>
        <v/>
      </c>
      <c r="AC196" s="115" t="str">
        <f t="shared" si="87"/>
        <v/>
      </c>
      <c r="AD196" s="66" t="str">
        <f t="shared" si="88"/>
        <v/>
      </c>
      <c r="AE196" s="66" t="str">
        <f t="shared" si="89"/>
        <v/>
      </c>
      <c r="AF196" s="43"/>
      <c r="AG196" s="13"/>
      <c r="AH196" s="56"/>
      <c r="AI196" s="56"/>
      <c r="AJ196" s="1"/>
      <c r="AK196"/>
      <c r="AL196"/>
      <c r="AP196"/>
    </row>
    <row r="197" spans="1:42">
      <c r="A197" s="43"/>
      <c r="B197" s="43">
        <f>+'Ark1'!C730</f>
        <v>2024</v>
      </c>
      <c r="C197" s="51">
        <f>+'Ark1'!L730</f>
        <v>13</v>
      </c>
      <c r="D197" s="52" t="s">
        <v>40</v>
      </c>
      <c r="E197" s="52">
        <f>+'Ark1'!D730</f>
        <v>5</v>
      </c>
      <c r="F197" s="52" t="str">
        <f t="shared" si="83"/>
        <v>Mai</v>
      </c>
      <c r="G197" s="51" t="str">
        <f>+IF(H197=0,"",'Ark1'!Q730)</f>
        <v/>
      </c>
      <c r="H197" s="471">
        <f>+'Ark1'!R730</f>
        <v>0</v>
      </c>
      <c r="I197" s="115" t="str">
        <f t="shared" si="84"/>
        <v/>
      </c>
      <c r="J197" s="66" t="str">
        <f>+IF(H197=0,"",'Ark1'!AE730)</f>
        <v/>
      </c>
      <c r="K197" s="66" t="str">
        <f>+IF(H197=0,"",'Ark1'!AF730)</f>
        <v/>
      </c>
      <c r="L197" s="65"/>
      <c r="M197" s="305" t="str">
        <f>+IF(H197=0,"",'Ark1'!U730)</f>
        <v/>
      </c>
      <c r="N197" s="115" t="str">
        <f t="shared" si="85"/>
        <v/>
      </c>
      <c r="O197" s="115"/>
      <c r="P197" s="422"/>
      <c r="Q197" s="115"/>
      <c r="R197" s="73"/>
      <c r="S197" s="53" t="str">
        <f>+IF(H197=0,"",'Ark1'!T730)</f>
        <v/>
      </c>
      <c r="T197" s="76" t="str">
        <f>+IF(H197=0,"",'Ark1'!W730)</f>
        <v/>
      </c>
      <c r="U197" s="76" t="str">
        <f>+IF(H197=0,"",'Ark1'!X730)</f>
        <v/>
      </c>
      <c r="V197" s="305" t="str">
        <f>+IF(H197=0,"",'Ark1'!AG730)</f>
        <v/>
      </c>
      <c r="W197" s="76" t="str">
        <f>+IF(H197=0,"",'Ark1'!AH730)</f>
        <v/>
      </c>
      <c r="X197" s="76" t="str">
        <f>+IF(H197=0,"",'Ark1'!AI730)</f>
        <v/>
      </c>
      <c r="Y197" s="76" t="str">
        <f>+IF(H197=0,"",'Ark1'!Y730)</f>
        <v/>
      </c>
      <c r="Z197" s="53" t="str">
        <f>+IF(H197=0,"",'Ark1'!AA730)</f>
        <v/>
      </c>
      <c r="AA197" s="76" t="str">
        <f>+IF(H197=0,"",'Ark1'!AC730)</f>
        <v/>
      </c>
      <c r="AB197" s="305" t="str">
        <f t="shared" si="86"/>
        <v/>
      </c>
      <c r="AC197" s="115" t="str">
        <f t="shared" si="87"/>
        <v/>
      </c>
      <c r="AD197" s="66" t="str">
        <f t="shared" si="88"/>
        <v/>
      </c>
      <c r="AE197" s="66" t="str">
        <f t="shared" si="89"/>
        <v/>
      </c>
      <c r="AF197" s="43"/>
      <c r="AG197" s="5"/>
      <c r="AH197" s="56"/>
      <c r="AI197" s="56"/>
      <c r="AJ197" s="1"/>
      <c r="AK197" s="5"/>
      <c r="AL197"/>
      <c r="AP197"/>
    </row>
    <row r="198" spans="1:42">
      <c r="A198" s="43"/>
      <c r="B198" s="43">
        <f>+'Ark1'!C731</f>
        <v>2024</v>
      </c>
      <c r="C198" s="51">
        <f>+'Ark1'!L731</f>
        <v>13</v>
      </c>
      <c r="D198" s="52" t="s">
        <v>40</v>
      </c>
      <c r="E198" s="52">
        <f>+'Ark1'!D731</f>
        <v>6</v>
      </c>
      <c r="F198" s="52" t="str">
        <f t="shared" si="83"/>
        <v>Jun</v>
      </c>
      <c r="G198" s="51" t="str">
        <f>+IF(H198=0,"",'Ark1'!Q731)</f>
        <v/>
      </c>
      <c r="H198" s="471">
        <f>+'Ark1'!R731</f>
        <v>0</v>
      </c>
      <c r="I198" s="115" t="str">
        <f t="shared" si="84"/>
        <v/>
      </c>
      <c r="J198" s="66" t="str">
        <f>+IF(H198=0,"",'Ark1'!AE731)</f>
        <v/>
      </c>
      <c r="K198" s="66" t="str">
        <f>+IF(H198=0,"",'Ark1'!AF731)</f>
        <v/>
      </c>
      <c r="L198" s="65"/>
      <c r="M198" s="305" t="str">
        <f>+IF(H198=0,"",'Ark1'!U731)</f>
        <v/>
      </c>
      <c r="N198" s="115" t="str">
        <f t="shared" si="85"/>
        <v/>
      </c>
      <c r="O198" s="115"/>
      <c r="P198" s="422"/>
      <c r="Q198" s="115"/>
      <c r="R198" s="73"/>
      <c r="S198" s="53" t="str">
        <f>+IF(H198=0,"",'Ark1'!T731)</f>
        <v/>
      </c>
      <c r="T198" s="76" t="str">
        <f>+IF(H198=0,"",'Ark1'!W731)</f>
        <v/>
      </c>
      <c r="U198" s="76" t="str">
        <f>+IF(H198=0,"",'Ark1'!X731)</f>
        <v/>
      </c>
      <c r="V198" s="305" t="str">
        <f>+IF(H198=0,"",'Ark1'!AG731)</f>
        <v/>
      </c>
      <c r="W198" s="76" t="str">
        <f>+IF(H198=0,"",'Ark1'!AH731)</f>
        <v/>
      </c>
      <c r="X198" s="76" t="str">
        <f>+IF(H198=0,"",'Ark1'!AI731)</f>
        <v/>
      </c>
      <c r="Y198" s="76" t="str">
        <f>+IF(H198=0,"",'Ark1'!Y731)</f>
        <v/>
      </c>
      <c r="Z198" s="53" t="str">
        <f>+IF(H198=0,"",'Ark1'!AA731)</f>
        <v/>
      </c>
      <c r="AA198" s="76" t="str">
        <f>+IF(H198=0,"",'Ark1'!AC731)</f>
        <v/>
      </c>
      <c r="AB198" s="305" t="str">
        <f t="shared" si="86"/>
        <v/>
      </c>
      <c r="AC198" s="115" t="str">
        <f t="shared" si="87"/>
        <v/>
      </c>
      <c r="AD198" s="66" t="str">
        <f t="shared" si="88"/>
        <v/>
      </c>
      <c r="AE198" s="66" t="str">
        <f t="shared" si="89"/>
        <v/>
      </c>
      <c r="AF198" s="43"/>
      <c r="AG198" s="5"/>
      <c r="AH198" s="56"/>
      <c r="AI198" s="56"/>
      <c r="AJ198" s="1"/>
      <c r="AK198" s="5"/>
      <c r="AL198"/>
      <c r="AP198"/>
    </row>
    <row r="199" spans="1:42">
      <c r="A199" s="43"/>
      <c r="B199" s="43">
        <f>+'Ark1'!C732</f>
        <v>2024</v>
      </c>
      <c r="C199" s="51">
        <f>+'Ark1'!L732</f>
        <v>13</v>
      </c>
      <c r="D199" s="52" t="s">
        <v>40</v>
      </c>
      <c r="E199" s="52">
        <f>+'Ark1'!D732</f>
        <v>7</v>
      </c>
      <c r="F199" s="52" t="str">
        <f t="shared" si="83"/>
        <v>Jul</v>
      </c>
      <c r="G199" s="51" t="str">
        <f>+IF(H199=0,"",'Ark1'!Q732)</f>
        <v/>
      </c>
      <c r="H199" s="471">
        <f>+'Ark1'!R732</f>
        <v>0</v>
      </c>
      <c r="I199" s="115" t="str">
        <f t="shared" si="84"/>
        <v/>
      </c>
      <c r="J199" s="66" t="str">
        <f>+IF(H199=0,"",'Ark1'!AE732)</f>
        <v/>
      </c>
      <c r="K199" s="66" t="str">
        <f>+IF(H199=0,"",'Ark1'!AF732)</f>
        <v/>
      </c>
      <c r="L199" s="65"/>
      <c r="M199" s="305" t="str">
        <f>+IF(H199=0,"",'Ark1'!U732)</f>
        <v/>
      </c>
      <c r="N199" s="115" t="str">
        <f t="shared" si="85"/>
        <v/>
      </c>
      <c r="O199" s="115"/>
      <c r="P199" s="422"/>
      <c r="Q199" s="115"/>
      <c r="R199" s="73"/>
      <c r="S199" s="53" t="str">
        <f>+IF(H199=0,"",'Ark1'!T732)</f>
        <v/>
      </c>
      <c r="T199" s="76" t="str">
        <f>+IF(H199=0,"",'Ark1'!W732)</f>
        <v/>
      </c>
      <c r="U199" s="76" t="str">
        <f>+IF(H199=0,"",'Ark1'!X732)</f>
        <v/>
      </c>
      <c r="V199" s="305" t="str">
        <f>+IF(H199=0,"",'Ark1'!AG732)</f>
        <v/>
      </c>
      <c r="W199" s="76" t="str">
        <f>+IF(H199=0,"",'Ark1'!AH732)</f>
        <v/>
      </c>
      <c r="X199" s="76" t="str">
        <f>+IF(H199=0,"",'Ark1'!AI732)</f>
        <v/>
      </c>
      <c r="Y199" s="76" t="str">
        <f>+IF(H199=0,"",'Ark1'!Y732)</f>
        <v/>
      </c>
      <c r="Z199" s="53" t="str">
        <f>+IF(H199=0,"",'Ark1'!AA732)</f>
        <v/>
      </c>
      <c r="AA199" s="76" t="str">
        <f>+IF(H199=0,"",'Ark1'!AC732)</f>
        <v/>
      </c>
      <c r="AB199" s="305" t="str">
        <f t="shared" si="86"/>
        <v/>
      </c>
      <c r="AC199" s="115" t="str">
        <f t="shared" si="87"/>
        <v/>
      </c>
      <c r="AD199" s="66" t="str">
        <f t="shared" si="88"/>
        <v/>
      </c>
      <c r="AE199" s="66" t="str">
        <f t="shared" si="89"/>
        <v/>
      </c>
      <c r="AF199" s="43"/>
      <c r="AG199" s="13"/>
      <c r="AH199" s="56"/>
      <c r="AI199" s="56"/>
      <c r="AJ199" s="1"/>
      <c r="AK199"/>
      <c r="AL199"/>
      <c r="AP199"/>
    </row>
    <row r="200" spans="1:42">
      <c r="A200" s="43"/>
      <c r="B200" s="43">
        <f>+'Ark1'!C733</f>
        <v>2024</v>
      </c>
      <c r="C200" s="51">
        <f>+'Ark1'!L733</f>
        <v>13</v>
      </c>
      <c r="D200" s="52" t="s">
        <v>40</v>
      </c>
      <c r="E200" s="52">
        <f>+'Ark1'!D733</f>
        <v>8</v>
      </c>
      <c r="F200" s="52" t="str">
        <f t="shared" si="83"/>
        <v>Aug</v>
      </c>
      <c r="G200" s="51" t="str">
        <f>+IF(H200=0,"",'Ark1'!Q733)</f>
        <v/>
      </c>
      <c r="H200" s="471">
        <f>+'Ark1'!R733</f>
        <v>0</v>
      </c>
      <c r="I200" s="115" t="str">
        <f t="shared" si="84"/>
        <v/>
      </c>
      <c r="J200" s="66" t="str">
        <f>+IF(H200=0,"",'Ark1'!AE733)</f>
        <v/>
      </c>
      <c r="K200" s="66" t="str">
        <f>+IF(H200=0,"",'Ark1'!AF733)</f>
        <v/>
      </c>
      <c r="L200" s="65"/>
      <c r="M200" s="305" t="str">
        <f>+IF(H200=0,"",'Ark1'!U733)</f>
        <v/>
      </c>
      <c r="N200" s="115" t="str">
        <f t="shared" si="85"/>
        <v/>
      </c>
      <c r="O200" s="115"/>
      <c r="P200" s="422"/>
      <c r="Q200" s="115"/>
      <c r="R200" s="73"/>
      <c r="S200" s="53" t="str">
        <f>+IF(H200=0,"",'Ark1'!T733)</f>
        <v/>
      </c>
      <c r="T200" s="76" t="str">
        <f>+IF(H200=0,"",'Ark1'!W733)</f>
        <v/>
      </c>
      <c r="U200" s="76" t="str">
        <f>+IF(H200=0,"",'Ark1'!X733)</f>
        <v/>
      </c>
      <c r="V200" s="305" t="str">
        <f>+IF(H200=0,"",'Ark1'!AG733)</f>
        <v/>
      </c>
      <c r="W200" s="76" t="str">
        <f>+IF(H200=0,"",'Ark1'!AH733)</f>
        <v/>
      </c>
      <c r="X200" s="76" t="str">
        <f>+IF(H200=0,"",'Ark1'!AI733)</f>
        <v/>
      </c>
      <c r="Y200" s="76" t="str">
        <f>+IF(H200=0,"",'Ark1'!Y733)</f>
        <v/>
      </c>
      <c r="Z200" s="53" t="str">
        <f>+IF(H200=0,"",'Ark1'!AA733)</f>
        <v/>
      </c>
      <c r="AA200" s="76" t="str">
        <f>+IF(H200=0,"",'Ark1'!AC733)</f>
        <v/>
      </c>
      <c r="AB200" s="305" t="str">
        <f t="shared" si="86"/>
        <v/>
      </c>
      <c r="AC200" s="115" t="str">
        <f t="shared" si="87"/>
        <v/>
      </c>
      <c r="AD200" s="66" t="str">
        <f t="shared" si="88"/>
        <v/>
      </c>
      <c r="AE200" s="66" t="str">
        <f t="shared" si="89"/>
        <v/>
      </c>
      <c r="AF200" s="43"/>
      <c r="AG200" s="13"/>
      <c r="AH200" s="56"/>
      <c r="AI200" s="56"/>
      <c r="AJ200" s="1"/>
      <c r="AK200"/>
      <c r="AL200"/>
      <c r="AP200"/>
    </row>
    <row r="201" spans="1:42">
      <c r="A201" s="43"/>
      <c r="B201" s="43">
        <f>+'Ark1'!C734</f>
        <v>2024</v>
      </c>
      <c r="C201" s="51">
        <f>+'Ark1'!L734</f>
        <v>13</v>
      </c>
      <c r="D201" s="52" t="s">
        <v>40</v>
      </c>
      <c r="E201" s="52">
        <f>+'Ark1'!D734</f>
        <v>9</v>
      </c>
      <c r="F201" s="52" t="str">
        <f t="shared" si="83"/>
        <v>Sep</v>
      </c>
      <c r="G201" s="51" t="str">
        <f>+IF(H201=0,"",'Ark1'!Q734)</f>
        <v/>
      </c>
      <c r="H201" s="471">
        <f>+'Ark1'!R734</f>
        <v>0</v>
      </c>
      <c r="I201" s="115" t="str">
        <f t="shared" si="84"/>
        <v/>
      </c>
      <c r="J201" s="66" t="str">
        <f>+IF(H201=0,"",'Ark1'!AE734)</f>
        <v/>
      </c>
      <c r="K201" s="66" t="str">
        <f>+IF(H201=0,"",'Ark1'!AF734)</f>
        <v/>
      </c>
      <c r="L201" s="65"/>
      <c r="M201" s="305" t="str">
        <f>+IF(H201=0,"",'Ark1'!U734)</f>
        <v/>
      </c>
      <c r="N201" s="115" t="str">
        <f t="shared" si="85"/>
        <v/>
      </c>
      <c r="O201" s="115"/>
      <c r="P201" s="422"/>
      <c r="Q201" s="115"/>
      <c r="R201" s="73"/>
      <c r="S201" s="53" t="str">
        <f>+IF(H201=0,"",'Ark1'!T734)</f>
        <v/>
      </c>
      <c r="T201" s="76" t="str">
        <f>+IF(H201=0,"",'Ark1'!W734)</f>
        <v/>
      </c>
      <c r="U201" s="76" t="str">
        <f>+IF(H201=0,"",'Ark1'!X734)</f>
        <v/>
      </c>
      <c r="V201" s="305" t="str">
        <f>+IF(H201=0,"",'Ark1'!AG734)</f>
        <v/>
      </c>
      <c r="W201" s="76" t="str">
        <f>+IF(H201=0,"",'Ark1'!AH734)</f>
        <v/>
      </c>
      <c r="X201" s="76" t="str">
        <f>+IF(H201=0,"",'Ark1'!AI734)</f>
        <v/>
      </c>
      <c r="Y201" s="76" t="str">
        <f>+IF(H201=0,"",'Ark1'!Y734)</f>
        <v/>
      </c>
      <c r="Z201" s="53" t="str">
        <f>+IF(H201=0,"",'Ark1'!AA734)</f>
        <v/>
      </c>
      <c r="AA201" s="76" t="str">
        <f>+IF(H201=0,"",'Ark1'!AC734)</f>
        <v/>
      </c>
      <c r="AB201" s="305" t="str">
        <f t="shared" si="86"/>
        <v/>
      </c>
      <c r="AC201" s="115" t="str">
        <f t="shared" si="87"/>
        <v/>
      </c>
      <c r="AD201" s="66" t="str">
        <f t="shared" si="88"/>
        <v/>
      </c>
      <c r="AE201" s="66" t="str">
        <f t="shared" si="89"/>
        <v/>
      </c>
      <c r="AF201" s="43"/>
      <c r="AG201" s="13"/>
      <c r="AH201" s="56"/>
      <c r="AI201" s="56"/>
      <c r="AJ201" s="1"/>
      <c r="AK201"/>
      <c r="AL201"/>
      <c r="AP201"/>
    </row>
    <row r="202" spans="1:42">
      <c r="A202" s="43"/>
      <c r="B202" s="43">
        <f>+'Ark1'!C735</f>
        <v>2024</v>
      </c>
      <c r="C202" s="51">
        <f>+'Ark1'!L735</f>
        <v>13</v>
      </c>
      <c r="D202" s="52" t="s">
        <v>40</v>
      </c>
      <c r="E202" s="52">
        <f>+'Ark1'!D735</f>
        <v>10</v>
      </c>
      <c r="F202" s="52" t="str">
        <f t="shared" si="83"/>
        <v>Okt</v>
      </c>
      <c r="G202" s="51" t="str">
        <f>+IF(H202=0,"",'Ark1'!Q735)</f>
        <v/>
      </c>
      <c r="H202" s="471">
        <f>+'Ark1'!R735</f>
        <v>0</v>
      </c>
      <c r="I202" s="115" t="str">
        <f t="shared" si="84"/>
        <v/>
      </c>
      <c r="J202" s="66" t="str">
        <f>+IF(H202=0,"",'Ark1'!AE735)</f>
        <v/>
      </c>
      <c r="K202" s="66" t="str">
        <f>+IF(H202=0,"",'Ark1'!AF735)</f>
        <v/>
      </c>
      <c r="L202" s="65"/>
      <c r="M202" s="305" t="str">
        <f>+IF(H202=0,"",'Ark1'!U735)</f>
        <v/>
      </c>
      <c r="N202" s="115" t="str">
        <f t="shared" si="85"/>
        <v/>
      </c>
      <c r="O202" s="115"/>
      <c r="P202" s="422"/>
      <c r="Q202" s="115"/>
      <c r="R202" s="73"/>
      <c r="S202" s="53" t="str">
        <f>+IF(H202=0,"",'Ark1'!T735)</f>
        <v/>
      </c>
      <c r="T202" s="76" t="str">
        <f>+IF(H202=0,"",'Ark1'!W735)</f>
        <v/>
      </c>
      <c r="U202" s="76" t="str">
        <f>+IF(H202=0,"",'Ark1'!X735)</f>
        <v/>
      </c>
      <c r="V202" s="305" t="str">
        <f>+IF(H202=0,"",'Ark1'!AG735)</f>
        <v/>
      </c>
      <c r="W202" s="76" t="str">
        <f>+IF(H202=0,"",'Ark1'!AH735)</f>
        <v/>
      </c>
      <c r="X202" s="76" t="str">
        <f>+IF(H202=0,"",'Ark1'!AI735)</f>
        <v/>
      </c>
      <c r="Y202" s="76" t="str">
        <f>+IF(H202=0,"",'Ark1'!Y735)</f>
        <v/>
      </c>
      <c r="Z202" s="53" t="str">
        <f>+IF(H202=0,"",'Ark1'!AA735)</f>
        <v/>
      </c>
      <c r="AA202" s="76" t="str">
        <f>+IF(H202=0,"",'Ark1'!AC735)</f>
        <v/>
      </c>
      <c r="AB202" s="305" t="str">
        <f t="shared" si="86"/>
        <v/>
      </c>
      <c r="AC202" s="115" t="str">
        <f t="shared" si="87"/>
        <v/>
      </c>
      <c r="AD202" s="66" t="str">
        <f t="shared" si="88"/>
        <v/>
      </c>
      <c r="AE202" s="66" t="str">
        <f t="shared" si="89"/>
        <v/>
      </c>
      <c r="AF202" s="43"/>
      <c r="AG202" s="13"/>
      <c r="AH202" s="56"/>
      <c r="AI202" s="56"/>
      <c r="AJ202" s="1"/>
      <c r="AK202"/>
      <c r="AL202"/>
      <c r="AP202"/>
    </row>
    <row r="203" spans="1:42">
      <c r="A203" s="43"/>
      <c r="B203" s="43">
        <f>+'Ark1'!C736</f>
        <v>2024</v>
      </c>
      <c r="C203" s="51">
        <f>+'Ark1'!L736</f>
        <v>13</v>
      </c>
      <c r="D203" s="52" t="s">
        <v>40</v>
      </c>
      <c r="E203" s="52">
        <f>+'Ark1'!D736</f>
        <v>11</v>
      </c>
      <c r="F203" s="52" t="str">
        <f t="shared" si="83"/>
        <v>Nov</v>
      </c>
      <c r="G203" s="51" t="str">
        <f>+IF(H203=0,"",'Ark1'!Q736)</f>
        <v/>
      </c>
      <c r="H203" s="471">
        <f>+'Ark1'!R736</f>
        <v>0</v>
      </c>
      <c r="I203" s="115" t="str">
        <f t="shared" si="84"/>
        <v/>
      </c>
      <c r="J203" s="66" t="str">
        <f>+IF(H203=0,"",'Ark1'!AE736)</f>
        <v/>
      </c>
      <c r="K203" s="66" t="str">
        <f>+IF(H203=0,"",'Ark1'!AF736)</f>
        <v/>
      </c>
      <c r="L203" s="65"/>
      <c r="M203" s="305" t="str">
        <f>+IF(H203=0,"",'Ark1'!U736)</f>
        <v/>
      </c>
      <c r="N203" s="115" t="str">
        <f t="shared" si="85"/>
        <v/>
      </c>
      <c r="O203" s="115"/>
      <c r="P203" s="422"/>
      <c r="Q203" s="115"/>
      <c r="R203" s="73"/>
      <c r="S203" s="53" t="str">
        <f>+IF(H203=0,"",'Ark1'!T736)</f>
        <v/>
      </c>
      <c r="T203" s="76" t="str">
        <f>+IF(H203=0,"",'Ark1'!W736)</f>
        <v/>
      </c>
      <c r="U203" s="76" t="str">
        <f>+IF(H203=0,"",'Ark1'!X736)</f>
        <v/>
      </c>
      <c r="V203" s="305" t="str">
        <f>+IF(H203=0,"",'Ark1'!AG736)</f>
        <v/>
      </c>
      <c r="W203" s="76" t="str">
        <f>+IF(H203=0,"",'Ark1'!AH736)</f>
        <v/>
      </c>
      <c r="X203" s="76" t="str">
        <f>+IF(H203=0,"",'Ark1'!AI736)</f>
        <v/>
      </c>
      <c r="Y203" s="76" t="str">
        <f>+IF(H203=0,"",'Ark1'!Y736)</f>
        <v/>
      </c>
      <c r="Z203" s="53" t="str">
        <f>+IF(H203=0,"",'Ark1'!AA736)</f>
        <v/>
      </c>
      <c r="AA203" s="76" t="str">
        <f>+IF(H203=0,"",'Ark1'!AC736)</f>
        <v/>
      </c>
      <c r="AB203" s="305" t="str">
        <f t="shared" si="86"/>
        <v/>
      </c>
      <c r="AC203" s="115" t="str">
        <f t="shared" si="87"/>
        <v/>
      </c>
      <c r="AD203" s="66" t="str">
        <f t="shared" si="88"/>
        <v/>
      </c>
      <c r="AE203" s="66" t="str">
        <f t="shared" si="89"/>
        <v/>
      </c>
      <c r="AF203" s="43"/>
      <c r="AG203" s="13"/>
      <c r="AH203" s="56"/>
      <c r="AI203" s="56"/>
      <c r="AJ203" s="1"/>
      <c r="AK203"/>
      <c r="AL203"/>
      <c r="AP203"/>
    </row>
    <row r="204" spans="1:42">
      <c r="A204" s="43"/>
      <c r="B204" s="43">
        <f>+'Ark1'!C737</f>
        <v>2024</v>
      </c>
      <c r="C204" s="51">
        <f>+'Ark1'!L737</f>
        <v>13</v>
      </c>
      <c r="D204" s="52" t="s">
        <v>40</v>
      </c>
      <c r="E204" s="52">
        <f>+'Ark1'!D737</f>
        <v>12</v>
      </c>
      <c r="F204" s="52" t="str">
        <f t="shared" si="83"/>
        <v>Des</v>
      </c>
      <c r="G204" s="51" t="str">
        <f>+IF(H204=0,"",'Ark1'!Q737)</f>
        <v/>
      </c>
      <c r="H204" s="471">
        <f>+'Ark1'!R737</f>
        <v>0</v>
      </c>
      <c r="I204" s="115" t="str">
        <f t="shared" si="84"/>
        <v/>
      </c>
      <c r="J204" s="66" t="str">
        <f>+IF(H204=0,"",'Ark1'!AE737)</f>
        <v/>
      </c>
      <c r="K204" s="66" t="str">
        <f>+IF(H204=0,"",'Ark1'!AF737)</f>
        <v/>
      </c>
      <c r="L204" s="65"/>
      <c r="M204" s="305" t="str">
        <f>+IF(H204=0,"",'Ark1'!U737)</f>
        <v/>
      </c>
      <c r="N204" s="115" t="str">
        <f t="shared" si="85"/>
        <v/>
      </c>
      <c r="O204" s="115"/>
      <c r="P204" s="422"/>
      <c r="Q204" s="115"/>
      <c r="R204" s="73"/>
      <c r="S204" s="53" t="str">
        <f>+IF(H204=0,"",'Ark1'!T737)</f>
        <v/>
      </c>
      <c r="T204" s="76" t="str">
        <f>+IF(H204=0,"",'Ark1'!W737)</f>
        <v/>
      </c>
      <c r="U204" s="76" t="str">
        <f>+IF(H204=0,"",'Ark1'!X737)</f>
        <v/>
      </c>
      <c r="V204" s="305" t="str">
        <f>+IF(H204=0,"",'Ark1'!AG737)</f>
        <v/>
      </c>
      <c r="W204" s="76" t="str">
        <f>+IF(H204=0,"",'Ark1'!AH737)</f>
        <v/>
      </c>
      <c r="X204" s="76" t="str">
        <f>+IF(H204=0,"",'Ark1'!AI737)</f>
        <v/>
      </c>
      <c r="Y204" s="76" t="str">
        <f>+IF(H204=0,"",'Ark1'!Y737)</f>
        <v/>
      </c>
      <c r="Z204" s="53" t="str">
        <f>+IF(H204=0,"",'Ark1'!AA737)</f>
        <v/>
      </c>
      <c r="AA204" s="76" t="str">
        <f>+IF(H204=0,"",'Ark1'!AC737)</f>
        <v/>
      </c>
      <c r="AB204" s="305" t="str">
        <f t="shared" si="86"/>
        <v/>
      </c>
      <c r="AC204" s="115" t="str">
        <f t="shared" si="87"/>
        <v/>
      </c>
      <c r="AD204" s="66" t="str">
        <f t="shared" si="88"/>
        <v/>
      </c>
      <c r="AE204" s="66" t="str">
        <f t="shared" si="89"/>
        <v/>
      </c>
      <c r="AF204" s="43"/>
      <c r="AG204" s="13"/>
      <c r="AH204" s="56"/>
      <c r="AI204" s="56"/>
      <c r="AJ204" s="1"/>
      <c r="AK204"/>
      <c r="AL204"/>
      <c r="AP204"/>
    </row>
    <row r="205" spans="1:42">
      <c r="A205" s="46"/>
      <c r="B205" s="43"/>
      <c r="C205" s="46"/>
      <c r="D205" s="46"/>
      <c r="E205" s="46"/>
      <c r="F205" s="46"/>
      <c r="G205" s="46"/>
      <c r="H205" s="512"/>
      <c r="I205" s="43"/>
      <c r="J205" s="95"/>
      <c r="K205" s="64"/>
      <c r="L205" s="65"/>
      <c r="M205" s="43"/>
      <c r="N205" s="43"/>
      <c r="O205" s="43"/>
      <c r="P205" s="74"/>
      <c r="Q205" s="74"/>
      <c r="R205" s="73"/>
      <c r="S205" s="43"/>
      <c r="T205" s="73"/>
      <c r="U205" s="73"/>
      <c r="V205" s="43"/>
      <c r="W205" s="73"/>
      <c r="X205" s="73"/>
      <c r="Y205" s="73"/>
      <c r="Z205" s="43"/>
      <c r="AA205" s="73"/>
      <c r="AB205" s="43"/>
      <c r="AC205" s="43"/>
      <c r="AD205" s="64"/>
      <c r="AE205" s="65"/>
      <c r="AF205" s="43"/>
      <c r="AG205" s="4"/>
      <c r="AH205" s="56"/>
      <c r="AI205" s="56"/>
      <c r="AJ205" s="1"/>
      <c r="AK205" s="5"/>
      <c r="AL205"/>
      <c r="AP205"/>
    </row>
    <row r="206" spans="1:42" ht="17.399999999999999">
      <c r="A206" s="244"/>
      <c r="B206" s="275" t="s">
        <v>0</v>
      </c>
      <c r="C206" s="275"/>
      <c r="D206" s="275" t="str">
        <f>+D208</f>
        <v>E</v>
      </c>
      <c r="E206" s="275"/>
      <c r="F206" s="276" t="s">
        <v>596</v>
      </c>
      <c r="G206" s="276"/>
      <c r="H206" s="483">
        <f>SUM(H208:H219)</f>
        <v>0</v>
      </c>
      <c r="I206" s="49"/>
      <c r="J206" s="46"/>
      <c r="K206" s="95"/>
      <c r="L206" s="65"/>
      <c r="M206" s="336">
        <f>+Klasse!Q24</f>
        <v>0</v>
      </c>
      <c r="N206" s="49" t="s">
        <v>565</v>
      </c>
      <c r="O206" s="49"/>
      <c r="P206" s="74"/>
      <c r="Q206" s="74"/>
      <c r="R206" s="73"/>
      <c r="S206" s="64"/>
      <c r="T206" s="43"/>
      <c r="U206" s="73"/>
      <c r="V206" s="73"/>
      <c r="W206" s="43"/>
      <c r="X206" s="73"/>
      <c r="Y206" s="73"/>
      <c r="Z206" s="73"/>
      <c r="AA206" s="43"/>
      <c r="AB206" s="19" t="str">
        <f>+Klasse!AB24</f>
        <v/>
      </c>
      <c r="AC206" s="49" t="s">
        <v>626</v>
      </c>
      <c r="AD206" s="43"/>
      <c r="AE206" s="64"/>
      <c r="AF206" s="65"/>
      <c r="AG206" s="4"/>
      <c r="AH206" s="4"/>
      <c r="AI206" s="56"/>
      <c r="AJ206" s="56"/>
      <c r="AK206" s="1"/>
      <c r="AL206" s="5"/>
      <c r="AP206"/>
    </row>
    <row r="207" spans="1:42">
      <c r="A207" s="46"/>
      <c r="B207" s="43"/>
      <c r="C207" s="46"/>
      <c r="D207" s="46"/>
      <c r="E207" s="46"/>
      <c r="F207" s="46"/>
      <c r="G207" s="46"/>
      <c r="H207" s="512"/>
      <c r="I207" s="43"/>
      <c r="J207" s="95"/>
      <c r="K207" s="64"/>
      <c r="L207" s="65"/>
      <c r="M207" s="43"/>
      <c r="N207" s="43"/>
      <c r="O207" s="43"/>
      <c r="P207" s="74"/>
      <c r="Q207" s="74"/>
      <c r="R207" s="73"/>
      <c r="S207" s="43"/>
      <c r="T207" s="73"/>
      <c r="U207" s="73"/>
      <c r="V207" s="43"/>
      <c r="W207" s="73"/>
      <c r="X207" s="73"/>
      <c r="Y207" s="73"/>
      <c r="Z207" s="43"/>
      <c r="AA207" s="73"/>
      <c r="AB207" s="43"/>
      <c r="AC207" s="43"/>
      <c r="AD207" s="64"/>
      <c r="AE207" s="65" t="s">
        <v>4</v>
      </c>
      <c r="AF207" s="43"/>
      <c r="AG207" s="4"/>
      <c r="AH207" s="56"/>
      <c r="AI207" s="56"/>
      <c r="AJ207" s="1"/>
      <c r="AK207" s="5"/>
      <c r="AL207"/>
      <c r="AP207"/>
    </row>
    <row r="208" spans="1:42">
      <c r="A208" s="43"/>
      <c r="B208" s="43">
        <f>+'Ark1'!C738</f>
        <v>2024</v>
      </c>
      <c r="C208">
        <f>+'Ark1'!L738</f>
        <v>14</v>
      </c>
      <c r="D208" s="3" t="s">
        <v>402</v>
      </c>
      <c r="E208" s="3">
        <f>+'Ark1'!D738</f>
        <v>1</v>
      </c>
      <c r="F208" s="3" t="str">
        <f t="shared" ref="F208:F219" si="90">+F193</f>
        <v>Jan</v>
      </c>
      <c r="G208" t="str">
        <f>+IF(H208=0,"",'Ark1'!Q738)</f>
        <v/>
      </c>
      <c r="H208" s="471">
        <f>+'Ark1'!R738</f>
        <v>0</v>
      </c>
      <c r="I208" s="115" t="str">
        <f t="shared" ref="I208:I219" si="91">+IF(H208=0,"",H208-H435)</f>
        <v/>
      </c>
      <c r="J208" s="67" t="str">
        <f>+IF(H208=0,"",'Ark1'!AE738)</f>
        <v/>
      </c>
      <c r="K208" s="67" t="str">
        <f>+IF(H208=0,"",'Ark1'!AF738)</f>
        <v/>
      </c>
      <c r="L208" s="65"/>
      <c r="M208" s="305" t="str">
        <f>+IF(H208=0,"",'Ark1'!U738)</f>
        <v/>
      </c>
      <c r="N208" s="115" t="str">
        <f t="shared" ref="N208:N219" si="92">+IF(H208=0,"",IF(H435=0,"",M208-M435))</f>
        <v/>
      </c>
      <c r="O208" s="115"/>
      <c r="P208" s="376">
        <f>+'Ark1'!AR815</f>
        <v>213.04656319290464</v>
      </c>
      <c r="Q208" s="114">
        <f>+'Ark1'!AS815</f>
        <v>29.838150619991687</v>
      </c>
      <c r="R208" s="73"/>
      <c r="S208" s="1" t="str">
        <f>+IF(H208=0,"",'Ark1'!T738)</f>
        <v/>
      </c>
      <c r="T208" s="11" t="str">
        <f>+IF(H208=0,"",'Ark1'!W738)</f>
        <v/>
      </c>
      <c r="U208" s="11" t="str">
        <f>+IF(H208=0,"",'Ark1'!X738)</f>
        <v/>
      </c>
      <c r="V208" s="305" t="str">
        <f>+IF(H208=0,"",'Ark1'!AG738)</f>
        <v/>
      </c>
      <c r="W208" s="11" t="str">
        <f>+IF(H208=0,"",'Ark1'!AH738)</f>
        <v/>
      </c>
      <c r="X208" s="11" t="str">
        <f>+IF(H208=0,"",'Ark1'!AI738)</f>
        <v/>
      </c>
      <c r="Y208" s="11" t="str">
        <f>+IF(H208=0,"",'Ark1'!Y738)</f>
        <v/>
      </c>
      <c r="Z208" s="1" t="str">
        <f>+IF(H208=0,"",'Ark1'!AA738)</f>
        <v/>
      </c>
      <c r="AA208" s="11" t="str">
        <f>+IF(H208=0,"",'Ark1'!AC738)</f>
        <v/>
      </c>
      <c r="AB208" s="305" t="str">
        <f t="shared" ref="AB208:AB219" si="93">IF(H208=0,"",1000*M208/V208)</f>
        <v/>
      </c>
      <c r="AC208" s="115" t="str">
        <f t="shared" ref="AC208:AC219" si="94">+IF(H208=0,"",IF(H435=0,"",AB208-AB435))</f>
        <v/>
      </c>
      <c r="AD208" s="67" t="str">
        <f t="shared" ref="AD208:AD219" si="95">IF(H208=0,"",M208/C208)</f>
        <v/>
      </c>
      <c r="AE208" s="67" t="str">
        <f t="shared" ref="AE208:AE219" si="96">IF(H208=0,"",H208/G208)</f>
        <v/>
      </c>
      <c r="AF208" s="43"/>
      <c r="AG208" s="13"/>
      <c r="AH208" s="56"/>
      <c r="AI208" s="56"/>
      <c r="AJ208" s="1"/>
      <c r="AK208"/>
      <c r="AL208"/>
      <c r="AP208"/>
    </row>
    <row r="209" spans="1:42">
      <c r="A209" s="43"/>
      <c r="B209" s="43">
        <f>+'Ark1'!C739</f>
        <v>2024</v>
      </c>
      <c r="C209">
        <f>+'Ark1'!L739</f>
        <v>14</v>
      </c>
      <c r="D209" s="3" t="s">
        <v>402</v>
      </c>
      <c r="E209" s="3">
        <f>+'Ark1'!D739</f>
        <v>2</v>
      </c>
      <c r="F209" s="3" t="str">
        <f t="shared" si="90"/>
        <v>Feb</v>
      </c>
      <c r="G209" t="str">
        <f>+IF(H209=0,"",'Ark1'!Q739)</f>
        <v/>
      </c>
      <c r="H209" s="471">
        <f>+'Ark1'!R739</f>
        <v>0</v>
      </c>
      <c r="I209" s="115" t="str">
        <f t="shared" si="91"/>
        <v/>
      </c>
      <c r="J209" s="67" t="str">
        <f>+IF(H209=0,"",'Ark1'!AE739)</f>
        <v/>
      </c>
      <c r="K209" s="67" t="str">
        <f>+IF(H209=0,"",'Ark1'!AF739)</f>
        <v/>
      </c>
      <c r="L209" s="65"/>
      <c r="M209" s="305" t="str">
        <f>+IF(H209=0,"",'Ark1'!U739)</f>
        <v/>
      </c>
      <c r="N209" s="115" t="str">
        <f t="shared" si="92"/>
        <v/>
      </c>
      <c r="O209" s="115"/>
      <c r="P209" s="376">
        <f>+'Ark1'!AR816</f>
        <v>213.71532846715328</v>
      </c>
      <c r="Q209" s="114">
        <f>+'Ark1'!AS816</f>
        <v>29.956659195665321</v>
      </c>
      <c r="R209" s="73"/>
      <c r="S209" s="1" t="str">
        <f>+IF(H209=0,"",'Ark1'!T739)</f>
        <v/>
      </c>
      <c r="T209" s="11" t="str">
        <f>+IF(H209=0,"",'Ark1'!W739)</f>
        <v/>
      </c>
      <c r="U209" s="11" t="str">
        <f>+IF(H209=0,"",'Ark1'!X739)</f>
        <v/>
      </c>
      <c r="V209" s="305" t="str">
        <f>+IF(H209=0,"",'Ark1'!AG739)</f>
        <v/>
      </c>
      <c r="W209" s="11" t="str">
        <f>+IF(H209=0,"",'Ark1'!AH739)</f>
        <v/>
      </c>
      <c r="X209" s="11" t="str">
        <f>+IF(H209=0,"",'Ark1'!AI739)</f>
        <v/>
      </c>
      <c r="Y209" s="11" t="str">
        <f>+IF(H209=0,"",'Ark1'!Y739)</f>
        <v/>
      </c>
      <c r="Z209" s="1" t="str">
        <f>+IF(H209=0,"",'Ark1'!AA739)</f>
        <v/>
      </c>
      <c r="AA209" s="11" t="str">
        <f>+IF(H209=0,"",'Ark1'!AC739)</f>
        <v/>
      </c>
      <c r="AB209" s="305" t="str">
        <f t="shared" si="93"/>
        <v/>
      </c>
      <c r="AC209" s="115" t="str">
        <f t="shared" si="94"/>
        <v/>
      </c>
      <c r="AD209" s="67" t="str">
        <f t="shared" si="95"/>
        <v/>
      </c>
      <c r="AE209" s="67" t="str">
        <f t="shared" si="96"/>
        <v/>
      </c>
      <c r="AF209" s="43"/>
      <c r="AG209" s="13"/>
      <c r="AH209" s="56"/>
      <c r="AI209" s="56"/>
      <c r="AJ209" s="1"/>
      <c r="AK209"/>
      <c r="AL209"/>
      <c r="AP209"/>
    </row>
    <row r="210" spans="1:42">
      <c r="A210" s="43"/>
      <c r="B210" s="43">
        <f>+'Ark1'!C740</f>
        <v>2024</v>
      </c>
      <c r="C210">
        <f>+'Ark1'!L740</f>
        <v>14</v>
      </c>
      <c r="D210" s="3" t="s">
        <v>402</v>
      </c>
      <c r="E210" s="3">
        <f>+'Ark1'!D740</f>
        <v>3</v>
      </c>
      <c r="F210" s="3" t="str">
        <f t="shared" si="90"/>
        <v>Mar</v>
      </c>
      <c r="G210" t="str">
        <f>+IF(H210=0,"",'Ark1'!Q740)</f>
        <v/>
      </c>
      <c r="H210" s="471">
        <f>+'Ark1'!R740</f>
        <v>0</v>
      </c>
      <c r="I210" s="115" t="str">
        <f t="shared" si="91"/>
        <v/>
      </c>
      <c r="J210" s="67" t="str">
        <f>+IF(H210=0,"",'Ark1'!AE740)</f>
        <v/>
      </c>
      <c r="K210" s="67" t="str">
        <f>+IF(H210=0,"",'Ark1'!AF740)</f>
        <v/>
      </c>
      <c r="L210" s="65"/>
      <c r="M210" s="305" t="str">
        <f>+IF(H210=0,"",'Ark1'!U740)</f>
        <v/>
      </c>
      <c r="N210" s="115" t="str">
        <f t="shared" si="92"/>
        <v/>
      </c>
      <c r="O210" s="115"/>
      <c r="P210" s="376">
        <f>+'Ark1'!AR817</f>
        <v>212.59604519774015</v>
      </c>
      <c r="Q210" s="114">
        <f>+'Ark1'!AS817</f>
        <v>29.769988250855029</v>
      </c>
      <c r="R210" s="73"/>
      <c r="S210" s="1" t="str">
        <f>+IF(H210=0,"",'Ark1'!T740)</f>
        <v/>
      </c>
      <c r="T210" s="11" t="str">
        <f>+IF(H210=0,"",'Ark1'!W740)</f>
        <v/>
      </c>
      <c r="U210" s="11" t="str">
        <f>+IF(H210=0,"",'Ark1'!X740)</f>
        <v/>
      </c>
      <c r="V210" s="305" t="str">
        <f>+IF(H210=0,"",'Ark1'!AG740)</f>
        <v/>
      </c>
      <c r="W210" s="11" t="str">
        <f>+IF(H210=0,"",'Ark1'!AH740)</f>
        <v/>
      </c>
      <c r="X210" s="11" t="str">
        <f>+IF(H210=0,"",'Ark1'!AI740)</f>
        <v/>
      </c>
      <c r="Y210" s="11" t="str">
        <f>+IF(H210=0,"",'Ark1'!Y740)</f>
        <v/>
      </c>
      <c r="Z210" s="1" t="str">
        <f>+IF(H210=0,"",'Ark1'!AA740)</f>
        <v/>
      </c>
      <c r="AA210" s="11" t="str">
        <f>+IF(H210=0,"",'Ark1'!AC740)</f>
        <v/>
      </c>
      <c r="AB210" s="305" t="str">
        <f t="shared" si="93"/>
        <v/>
      </c>
      <c r="AC210" s="115" t="str">
        <f t="shared" si="94"/>
        <v/>
      </c>
      <c r="AD210" s="67" t="str">
        <f t="shared" si="95"/>
        <v/>
      </c>
      <c r="AE210" s="67" t="str">
        <f t="shared" si="96"/>
        <v/>
      </c>
      <c r="AF210" s="43"/>
      <c r="AG210" s="13"/>
      <c r="AH210" s="56"/>
      <c r="AI210" s="56"/>
      <c r="AJ210" s="1"/>
      <c r="AK210"/>
      <c r="AL210"/>
      <c r="AP210"/>
    </row>
    <row r="211" spans="1:42">
      <c r="A211" s="43"/>
      <c r="B211" s="43">
        <f>+'Ark1'!C741</f>
        <v>2024</v>
      </c>
      <c r="C211">
        <f>+'Ark1'!L741</f>
        <v>14</v>
      </c>
      <c r="D211" s="3" t="s">
        <v>402</v>
      </c>
      <c r="E211" s="3">
        <f>+'Ark1'!D741</f>
        <v>4</v>
      </c>
      <c r="F211" s="3" t="str">
        <f t="shared" si="90"/>
        <v>Apr</v>
      </c>
      <c r="G211" t="str">
        <f>+IF(H211=0,"",'Ark1'!Q741)</f>
        <v/>
      </c>
      <c r="H211" s="471">
        <f>+'Ark1'!R741</f>
        <v>0</v>
      </c>
      <c r="I211" s="115" t="str">
        <f t="shared" si="91"/>
        <v/>
      </c>
      <c r="J211" s="67" t="str">
        <f>+IF(H211=0,"",'Ark1'!AE741)</f>
        <v/>
      </c>
      <c r="K211" s="67" t="str">
        <f>+IF(H211=0,"",'Ark1'!AF741)</f>
        <v/>
      </c>
      <c r="L211" s="65"/>
      <c r="M211" s="305" t="str">
        <f>+IF(H211=0,"",'Ark1'!U741)</f>
        <v/>
      </c>
      <c r="N211" s="115" t="str">
        <f t="shared" si="92"/>
        <v/>
      </c>
      <c r="O211" s="115"/>
      <c r="P211" s="376">
        <f>+'Ark1'!AR818</f>
        <v>213.79945054945057</v>
      </c>
      <c r="Q211" s="114">
        <f>+'Ark1'!AS818</f>
        <v>29.745568587093754</v>
      </c>
      <c r="R211" s="73"/>
      <c r="S211" s="1" t="str">
        <f>+IF(H211=0,"",'Ark1'!T741)</f>
        <v/>
      </c>
      <c r="T211" s="11" t="str">
        <f>+IF(H211=0,"",'Ark1'!W741)</f>
        <v/>
      </c>
      <c r="U211" s="11" t="str">
        <f>+IF(H211=0,"",'Ark1'!X741)</f>
        <v/>
      </c>
      <c r="V211" s="305" t="str">
        <f>+IF(H211=0,"",'Ark1'!AG741)</f>
        <v/>
      </c>
      <c r="W211" s="11" t="str">
        <f>+IF(H211=0,"",'Ark1'!AH741)</f>
        <v/>
      </c>
      <c r="X211" s="11" t="str">
        <f>+IF(H211=0,"",'Ark1'!AI741)</f>
        <v/>
      </c>
      <c r="Y211" s="11" t="str">
        <f>+IF(H211=0,"",'Ark1'!Y741)</f>
        <v/>
      </c>
      <c r="Z211" s="1" t="str">
        <f>+IF(H211=0,"",'Ark1'!AA741)</f>
        <v/>
      </c>
      <c r="AA211" s="11" t="str">
        <f>+IF(H211=0,"",'Ark1'!AC741)</f>
        <v/>
      </c>
      <c r="AB211" s="305" t="str">
        <f t="shared" si="93"/>
        <v/>
      </c>
      <c r="AC211" s="115" t="str">
        <f t="shared" si="94"/>
        <v/>
      </c>
      <c r="AD211" s="67" t="str">
        <f t="shared" si="95"/>
        <v/>
      </c>
      <c r="AE211" s="67" t="str">
        <f t="shared" si="96"/>
        <v/>
      </c>
      <c r="AF211" s="43"/>
      <c r="AG211" s="13"/>
      <c r="AH211" s="56"/>
      <c r="AI211" s="56"/>
      <c r="AJ211" s="1"/>
      <c r="AK211"/>
      <c r="AL211"/>
      <c r="AP211"/>
    </row>
    <row r="212" spans="1:42">
      <c r="A212" s="43"/>
      <c r="B212" s="43">
        <f>+'Ark1'!C742</f>
        <v>2024</v>
      </c>
      <c r="C212">
        <f>+'Ark1'!L742</f>
        <v>14</v>
      </c>
      <c r="D212" s="3" t="s">
        <v>402</v>
      </c>
      <c r="E212" s="3">
        <f>+'Ark1'!D742</f>
        <v>5</v>
      </c>
      <c r="F212" s="3" t="str">
        <f t="shared" si="90"/>
        <v>Mai</v>
      </c>
      <c r="G212" t="str">
        <f>+IF(H212=0,"",'Ark1'!Q742)</f>
        <v/>
      </c>
      <c r="H212" s="471">
        <f>+'Ark1'!R742</f>
        <v>0</v>
      </c>
      <c r="I212" s="115" t="str">
        <f t="shared" si="91"/>
        <v/>
      </c>
      <c r="J212" s="67" t="str">
        <f>+IF(H212=0,"",'Ark1'!AE742)</f>
        <v/>
      </c>
      <c r="K212" s="67" t="str">
        <f>+IF(H212=0,"",'Ark1'!AF742)</f>
        <v/>
      </c>
      <c r="L212" s="65"/>
      <c r="M212" s="305" t="str">
        <f>+IF(H212=0,"",'Ark1'!U742)</f>
        <v/>
      </c>
      <c r="N212" s="115" t="str">
        <f t="shared" si="92"/>
        <v/>
      </c>
      <c r="O212" s="115"/>
      <c r="P212" s="422"/>
      <c r="Q212" s="115"/>
      <c r="R212" s="73"/>
      <c r="S212" s="1" t="str">
        <f>+IF(H212=0,"",'Ark1'!T742)</f>
        <v/>
      </c>
      <c r="T212" s="11" t="str">
        <f>+IF(H212=0,"",'Ark1'!W742)</f>
        <v/>
      </c>
      <c r="U212" s="11" t="str">
        <f>+IF(H212=0,"",'Ark1'!X742)</f>
        <v/>
      </c>
      <c r="V212" s="305" t="str">
        <f>+IF(H212=0,"",'Ark1'!AG742)</f>
        <v/>
      </c>
      <c r="W212" s="11" t="str">
        <f>+IF(H212=0,"",'Ark1'!AH742)</f>
        <v/>
      </c>
      <c r="X212" s="11" t="str">
        <f>+IF(H212=0,"",'Ark1'!AI742)</f>
        <v/>
      </c>
      <c r="Y212" s="11" t="str">
        <f>+IF(H212=0,"",'Ark1'!Y742)</f>
        <v/>
      </c>
      <c r="Z212" s="1" t="str">
        <f>+IF(H212=0,"",'Ark1'!AA742)</f>
        <v/>
      </c>
      <c r="AA212" s="11" t="str">
        <f>+IF(H212=0,"",'Ark1'!AC742)</f>
        <v/>
      </c>
      <c r="AB212" s="305" t="str">
        <f t="shared" si="93"/>
        <v/>
      </c>
      <c r="AC212" s="115" t="str">
        <f t="shared" si="94"/>
        <v/>
      </c>
      <c r="AD212" s="67" t="str">
        <f t="shared" si="95"/>
        <v/>
      </c>
      <c r="AE212" s="67" t="str">
        <f t="shared" si="96"/>
        <v/>
      </c>
      <c r="AF212" s="43"/>
      <c r="AG212" s="13"/>
      <c r="AH212" s="56"/>
      <c r="AI212" s="56"/>
      <c r="AJ212" s="1"/>
      <c r="AK212"/>
      <c r="AL212"/>
      <c r="AP212"/>
    </row>
    <row r="213" spans="1:42">
      <c r="A213" s="43"/>
      <c r="B213" s="43">
        <f>+'Ark1'!C743</f>
        <v>2024</v>
      </c>
      <c r="C213">
        <f>+'Ark1'!L743</f>
        <v>14</v>
      </c>
      <c r="D213" s="3" t="s">
        <v>402</v>
      </c>
      <c r="E213" s="3">
        <f>+'Ark1'!D743</f>
        <v>6</v>
      </c>
      <c r="F213" s="3" t="str">
        <f t="shared" si="90"/>
        <v>Jun</v>
      </c>
      <c r="G213" t="str">
        <f>+IF(H213=0,"",'Ark1'!Q743)</f>
        <v/>
      </c>
      <c r="H213" s="471">
        <f>+'Ark1'!R743</f>
        <v>0</v>
      </c>
      <c r="I213" s="115" t="str">
        <f t="shared" si="91"/>
        <v/>
      </c>
      <c r="J213" s="67" t="str">
        <f>+IF(H213=0,"",'Ark1'!AE743)</f>
        <v/>
      </c>
      <c r="K213" s="67" t="str">
        <f>+IF(H213=0,"",'Ark1'!AF743)</f>
        <v/>
      </c>
      <c r="L213" s="65"/>
      <c r="M213" s="305" t="str">
        <f>+IF(H213=0,"",'Ark1'!U743)</f>
        <v/>
      </c>
      <c r="N213" s="115" t="str">
        <f t="shared" si="92"/>
        <v/>
      </c>
      <c r="O213" s="115"/>
      <c r="P213" s="422"/>
      <c r="Q213" s="115"/>
      <c r="R213" s="73"/>
      <c r="S213" s="1" t="str">
        <f>+IF(H213=0,"",'Ark1'!T743)</f>
        <v/>
      </c>
      <c r="T213" s="11" t="str">
        <f>+IF(H213=0,"",'Ark1'!W743)</f>
        <v/>
      </c>
      <c r="U213" s="11" t="str">
        <f>+IF(H213=0,"",'Ark1'!X743)</f>
        <v/>
      </c>
      <c r="V213" s="305" t="str">
        <f>+IF(H213=0,"",'Ark1'!AG743)</f>
        <v/>
      </c>
      <c r="W213" s="11" t="str">
        <f>+IF(H213=0,"",'Ark1'!AH743)</f>
        <v/>
      </c>
      <c r="X213" s="11" t="str">
        <f>+IF(H213=0,"",'Ark1'!AI743)</f>
        <v/>
      </c>
      <c r="Y213" s="11" t="str">
        <f>+IF(H213=0,"",'Ark1'!Y743)</f>
        <v/>
      </c>
      <c r="Z213" s="1" t="str">
        <f>+IF(H213=0,"",'Ark1'!AA743)</f>
        <v/>
      </c>
      <c r="AA213" s="11" t="str">
        <f>+IF(H213=0,"",'Ark1'!AC743)</f>
        <v/>
      </c>
      <c r="AB213" s="305" t="str">
        <f t="shared" si="93"/>
        <v/>
      </c>
      <c r="AC213" s="115" t="str">
        <f t="shared" si="94"/>
        <v/>
      </c>
      <c r="AD213" s="67" t="str">
        <f t="shared" si="95"/>
        <v/>
      </c>
      <c r="AE213" s="67" t="str">
        <f t="shared" si="96"/>
        <v/>
      </c>
      <c r="AF213" s="43"/>
      <c r="AG213" s="13"/>
      <c r="AH213" s="56"/>
      <c r="AI213" s="56"/>
      <c r="AJ213" s="1"/>
      <c r="AK213"/>
      <c r="AL213"/>
      <c r="AP213"/>
    </row>
    <row r="214" spans="1:42">
      <c r="A214" s="43"/>
      <c r="B214" s="43">
        <f>+'Ark1'!C744</f>
        <v>2024</v>
      </c>
      <c r="C214">
        <f>+'Ark1'!L744</f>
        <v>14</v>
      </c>
      <c r="D214" s="3" t="s">
        <v>402</v>
      </c>
      <c r="E214" s="3">
        <f>+'Ark1'!D744</f>
        <v>7</v>
      </c>
      <c r="F214" s="3" t="str">
        <f t="shared" si="90"/>
        <v>Jul</v>
      </c>
      <c r="G214" t="str">
        <f>+IF(H214=0,"",'Ark1'!Q744)</f>
        <v/>
      </c>
      <c r="H214" s="471">
        <f>+'Ark1'!R744</f>
        <v>0</v>
      </c>
      <c r="I214" s="115" t="str">
        <f t="shared" si="91"/>
        <v/>
      </c>
      <c r="J214" s="67" t="str">
        <f>+IF(H214=0,"",'Ark1'!AE744)</f>
        <v/>
      </c>
      <c r="K214" s="67" t="str">
        <f>+IF(H214=0,"",'Ark1'!AF744)</f>
        <v/>
      </c>
      <c r="L214" s="65"/>
      <c r="M214" s="305" t="str">
        <f>+IF(H214=0,"",'Ark1'!U744)</f>
        <v/>
      </c>
      <c r="N214" s="115" t="str">
        <f t="shared" si="92"/>
        <v/>
      </c>
      <c r="O214" s="115"/>
      <c r="P214" s="422"/>
      <c r="Q214" s="115"/>
      <c r="R214" s="73"/>
      <c r="S214" s="1" t="str">
        <f>+IF(H214=0,"",'Ark1'!T744)</f>
        <v/>
      </c>
      <c r="T214" s="11" t="str">
        <f>+IF(H214=0,"",'Ark1'!W744)</f>
        <v/>
      </c>
      <c r="U214" s="11" t="str">
        <f>+IF(H214=0,"",'Ark1'!X744)</f>
        <v/>
      </c>
      <c r="V214" s="305" t="str">
        <f>+IF(H214=0,"",'Ark1'!AG744)</f>
        <v/>
      </c>
      <c r="W214" s="11" t="str">
        <f>+IF(H214=0,"",'Ark1'!AH744)</f>
        <v/>
      </c>
      <c r="X214" s="11" t="str">
        <f>+IF(H214=0,"",'Ark1'!AI744)</f>
        <v/>
      </c>
      <c r="Y214" s="11" t="str">
        <f>+IF(H214=0,"",'Ark1'!Y744)</f>
        <v/>
      </c>
      <c r="Z214" s="1" t="str">
        <f>+IF(H214=0,"",'Ark1'!AA744)</f>
        <v/>
      </c>
      <c r="AA214" s="11" t="str">
        <f>+IF(H214=0,"",'Ark1'!AC744)</f>
        <v/>
      </c>
      <c r="AB214" s="305" t="str">
        <f t="shared" si="93"/>
        <v/>
      </c>
      <c r="AC214" s="115" t="str">
        <f t="shared" si="94"/>
        <v/>
      </c>
      <c r="AD214" s="67" t="str">
        <f t="shared" si="95"/>
        <v/>
      </c>
      <c r="AE214" s="67" t="str">
        <f t="shared" si="96"/>
        <v/>
      </c>
      <c r="AF214" s="43"/>
      <c r="AG214" s="13"/>
      <c r="AH214" s="56"/>
      <c r="AI214" s="56"/>
      <c r="AJ214" s="1"/>
      <c r="AK214"/>
      <c r="AL214"/>
      <c r="AP214"/>
    </row>
    <row r="215" spans="1:42">
      <c r="A215" s="43"/>
      <c r="B215" s="43">
        <f>+'Ark1'!C745</f>
        <v>2024</v>
      </c>
      <c r="C215">
        <f>+'Ark1'!L745</f>
        <v>14</v>
      </c>
      <c r="D215" s="3" t="s">
        <v>402</v>
      </c>
      <c r="E215" s="3">
        <f>+'Ark1'!D745</f>
        <v>8</v>
      </c>
      <c r="F215" s="3" t="str">
        <f t="shared" si="90"/>
        <v>Aug</v>
      </c>
      <c r="G215" t="str">
        <f>+IF(H215=0,"",'Ark1'!Q745)</f>
        <v/>
      </c>
      <c r="H215" s="471">
        <f>+'Ark1'!R745</f>
        <v>0</v>
      </c>
      <c r="I215" s="115" t="str">
        <f t="shared" si="91"/>
        <v/>
      </c>
      <c r="J215" s="67" t="str">
        <f>+IF(H215=0,"",'Ark1'!AE745)</f>
        <v/>
      </c>
      <c r="K215" s="67" t="str">
        <f>+IF(H215=0,"",'Ark1'!AF745)</f>
        <v/>
      </c>
      <c r="L215" s="65"/>
      <c r="M215" s="305" t="str">
        <f>+IF(H215=0,"",'Ark1'!U745)</f>
        <v/>
      </c>
      <c r="N215" s="115" t="str">
        <f t="shared" si="92"/>
        <v/>
      </c>
      <c r="O215" s="115"/>
      <c r="P215" s="422"/>
      <c r="Q215" s="115"/>
      <c r="R215" s="73"/>
      <c r="S215" s="1" t="str">
        <f>+IF(H215=0,"",'Ark1'!T745)</f>
        <v/>
      </c>
      <c r="T215" s="11" t="str">
        <f>+IF(H215=0,"",'Ark1'!W745)</f>
        <v/>
      </c>
      <c r="U215" s="11" t="str">
        <f>+IF(H215=0,"",'Ark1'!X745)</f>
        <v/>
      </c>
      <c r="V215" s="305" t="str">
        <f>+IF(H215=0,"",'Ark1'!AG745)</f>
        <v/>
      </c>
      <c r="W215" s="11" t="str">
        <f>+IF(H215=0,"",'Ark1'!AH745)</f>
        <v/>
      </c>
      <c r="X215" s="11" t="str">
        <f>+IF(H215=0,"",'Ark1'!AI745)</f>
        <v/>
      </c>
      <c r="Y215" s="11" t="str">
        <f>+IF(H215=0,"",'Ark1'!Y745)</f>
        <v/>
      </c>
      <c r="Z215" s="1" t="str">
        <f>+IF(H215=0,"",'Ark1'!AA745)</f>
        <v/>
      </c>
      <c r="AA215" s="11" t="str">
        <f>+IF(H215=0,"",'Ark1'!AC745)</f>
        <v/>
      </c>
      <c r="AB215" s="305" t="str">
        <f t="shared" si="93"/>
        <v/>
      </c>
      <c r="AC215" s="115" t="str">
        <f t="shared" si="94"/>
        <v/>
      </c>
      <c r="AD215" s="67" t="str">
        <f t="shared" si="95"/>
        <v/>
      </c>
      <c r="AE215" s="67" t="str">
        <f t="shared" si="96"/>
        <v/>
      </c>
      <c r="AF215" s="43"/>
      <c r="AG215" s="13"/>
      <c r="AH215" s="56"/>
      <c r="AI215" s="56"/>
      <c r="AJ215" s="1"/>
      <c r="AK215"/>
      <c r="AL215"/>
      <c r="AP215"/>
    </row>
    <row r="216" spans="1:42">
      <c r="A216" s="43"/>
      <c r="B216" s="43">
        <f>+'Ark1'!C746</f>
        <v>2024</v>
      </c>
      <c r="C216">
        <f>+'Ark1'!L746</f>
        <v>14</v>
      </c>
      <c r="D216" s="3" t="s">
        <v>402</v>
      </c>
      <c r="E216" s="3">
        <f>+'Ark1'!D746</f>
        <v>9</v>
      </c>
      <c r="F216" s="3" t="str">
        <f t="shared" si="90"/>
        <v>Sep</v>
      </c>
      <c r="G216" t="str">
        <f>+IF(H216=0,"",'Ark1'!Q746)</f>
        <v/>
      </c>
      <c r="H216" s="471">
        <f>+'Ark1'!R746</f>
        <v>0</v>
      </c>
      <c r="I216" s="115" t="str">
        <f t="shared" si="91"/>
        <v/>
      </c>
      <c r="J216" s="67" t="str">
        <f>+IF(H216=0,"",'Ark1'!AE746)</f>
        <v/>
      </c>
      <c r="K216" s="67" t="str">
        <f>+IF(H216=0,"",'Ark1'!AF746)</f>
        <v/>
      </c>
      <c r="L216" s="65"/>
      <c r="M216" s="305" t="str">
        <f>+IF(H216=0,"",'Ark1'!U746)</f>
        <v/>
      </c>
      <c r="N216" s="115" t="str">
        <f t="shared" si="92"/>
        <v/>
      </c>
      <c r="O216" s="115"/>
      <c r="P216" s="422"/>
      <c r="Q216" s="115"/>
      <c r="R216" s="73"/>
      <c r="S216" s="1" t="str">
        <f>+IF(H216=0,"",'Ark1'!T746)</f>
        <v/>
      </c>
      <c r="T216" s="11" t="str">
        <f>+IF(H216=0,"",'Ark1'!W746)</f>
        <v/>
      </c>
      <c r="U216" s="11" t="str">
        <f>+IF(H216=0,"",'Ark1'!X746)</f>
        <v/>
      </c>
      <c r="V216" s="305" t="str">
        <f>+IF(H216=0,"",'Ark1'!AG746)</f>
        <v/>
      </c>
      <c r="W216" s="11" t="str">
        <f>+IF(H216=0,"",'Ark1'!AH746)</f>
        <v/>
      </c>
      <c r="X216" s="11" t="str">
        <f>+IF(H216=0,"",'Ark1'!AI746)</f>
        <v/>
      </c>
      <c r="Y216" s="11" t="str">
        <f>+IF(H216=0,"",'Ark1'!Y746)</f>
        <v/>
      </c>
      <c r="Z216" s="1" t="str">
        <f>+IF(H216=0,"",'Ark1'!AA746)</f>
        <v/>
      </c>
      <c r="AA216" s="11" t="str">
        <f>+IF(H216=0,"",'Ark1'!AC746)</f>
        <v/>
      </c>
      <c r="AB216" s="305" t="str">
        <f t="shared" si="93"/>
        <v/>
      </c>
      <c r="AC216" s="115" t="str">
        <f t="shared" si="94"/>
        <v/>
      </c>
      <c r="AD216" s="67" t="str">
        <f t="shared" si="95"/>
        <v/>
      </c>
      <c r="AE216" s="67" t="str">
        <f t="shared" si="96"/>
        <v/>
      </c>
      <c r="AF216" s="43"/>
      <c r="AG216" s="13"/>
      <c r="AH216" s="56"/>
      <c r="AI216" s="56"/>
      <c r="AJ216" s="1"/>
      <c r="AK216"/>
      <c r="AL216"/>
      <c r="AP216"/>
    </row>
    <row r="217" spans="1:42">
      <c r="A217" s="43"/>
      <c r="B217" s="43">
        <f>+'Ark1'!C747</f>
        <v>2024</v>
      </c>
      <c r="C217">
        <f>+'Ark1'!L747</f>
        <v>14</v>
      </c>
      <c r="D217" s="3" t="s">
        <v>402</v>
      </c>
      <c r="E217" s="3">
        <f>+'Ark1'!D747</f>
        <v>10</v>
      </c>
      <c r="F217" s="3" t="str">
        <f t="shared" si="90"/>
        <v>Okt</v>
      </c>
      <c r="G217" t="str">
        <f>+IF(H217=0,"",'Ark1'!Q747)</f>
        <v/>
      </c>
      <c r="H217" s="471">
        <f>+'Ark1'!R747</f>
        <v>0</v>
      </c>
      <c r="I217" s="115" t="str">
        <f t="shared" si="91"/>
        <v/>
      </c>
      <c r="J217" s="67" t="str">
        <f>+IF(H217=0,"",'Ark1'!AE747)</f>
        <v/>
      </c>
      <c r="K217" s="67" t="str">
        <f>+IF(H217=0,"",'Ark1'!AF747)</f>
        <v/>
      </c>
      <c r="L217" s="65"/>
      <c r="M217" s="305" t="str">
        <f>+IF(H217=0,"",'Ark1'!U747)</f>
        <v/>
      </c>
      <c r="N217" s="115" t="str">
        <f t="shared" si="92"/>
        <v/>
      </c>
      <c r="O217" s="115"/>
      <c r="P217" s="422"/>
      <c r="Q217" s="115"/>
      <c r="R217" s="73"/>
      <c r="S217" s="1" t="str">
        <f>+IF(H217=0,"",'Ark1'!T747)</f>
        <v/>
      </c>
      <c r="T217" s="11" t="str">
        <f>+IF(H217=0,"",'Ark1'!W747)</f>
        <v/>
      </c>
      <c r="U217" s="11" t="str">
        <f>+IF(H217=0,"",'Ark1'!X747)</f>
        <v/>
      </c>
      <c r="V217" s="305" t="str">
        <f>+IF(H217=0,"",'Ark1'!AG747)</f>
        <v/>
      </c>
      <c r="W217" s="11" t="str">
        <f>+IF(H217=0,"",'Ark1'!AH747)</f>
        <v/>
      </c>
      <c r="X217" s="11" t="str">
        <f>+IF(H217=0,"",'Ark1'!AI747)</f>
        <v/>
      </c>
      <c r="Y217" s="11" t="str">
        <f>+IF(H217=0,"",'Ark1'!Y747)</f>
        <v/>
      </c>
      <c r="Z217" s="1" t="str">
        <f>+IF(H217=0,"",'Ark1'!AA747)</f>
        <v/>
      </c>
      <c r="AA217" s="11" t="str">
        <f>+IF(H217=0,"",'Ark1'!AC747)</f>
        <v/>
      </c>
      <c r="AB217" s="305" t="str">
        <f t="shared" si="93"/>
        <v/>
      </c>
      <c r="AC217" s="115" t="str">
        <f t="shared" si="94"/>
        <v/>
      </c>
      <c r="AD217" s="67" t="str">
        <f t="shared" si="95"/>
        <v/>
      </c>
      <c r="AE217" s="67" t="str">
        <f t="shared" si="96"/>
        <v/>
      </c>
      <c r="AF217" s="43"/>
      <c r="AG217" s="13"/>
      <c r="AH217" s="56"/>
      <c r="AI217" s="56"/>
      <c r="AJ217" s="1"/>
      <c r="AK217"/>
      <c r="AL217"/>
      <c r="AP217"/>
    </row>
    <row r="218" spans="1:42">
      <c r="A218" s="43"/>
      <c r="B218" s="43">
        <f>+'Ark1'!C748</f>
        <v>2024</v>
      </c>
      <c r="C218">
        <f>+'Ark1'!L748</f>
        <v>14</v>
      </c>
      <c r="D218" s="3" t="s">
        <v>402</v>
      </c>
      <c r="E218" s="3">
        <f>+'Ark1'!D748</f>
        <v>11</v>
      </c>
      <c r="F218" s="3" t="str">
        <f t="shared" si="90"/>
        <v>Nov</v>
      </c>
      <c r="G218" t="str">
        <f>+IF(H218=0,"",'Ark1'!Q748)</f>
        <v/>
      </c>
      <c r="H218" s="471">
        <f>+'Ark1'!R748</f>
        <v>0</v>
      </c>
      <c r="I218" s="115" t="str">
        <f t="shared" si="91"/>
        <v/>
      </c>
      <c r="J218" s="67" t="str">
        <f>+IF(H218=0,"",'Ark1'!AE748)</f>
        <v/>
      </c>
      <c r="K218" s="67" t="str">
        <f>+IF(H218=0,"",'Ark1'!AF748)</f>
        <v/>
      </c>
      <c r="L218" s="65"/>
      <c r="M218" s="305" t="str">
        <f>+IF(H218=0,"",'Ark1'!U748)</f>
        <v/>
      </c>
      <c r="N218" s="115" t="str">
        <f t="shared" si="92"/>
        <v/>
      </c>
      <c r="O218" s="115"/>
      <c r="P218" s="422"/>
      <c r="Q218" s="115"/>
      <c r="R218" s="73"/>
      <c r="S218" s="1" t="str">
        <f>+IF(H218=0,"",'Ark1'!T748)</f>
        <v/>
      </c>
      <c r="T218" s="11" t="str">
        <f>+IF(H218=0,"",'Ark1'!W748)</f>
        <v/>
      </c>
      <c r="U218" s="11" t="str">
        <f>+IF(H218=0,"",'Ark1'!X748)</f>
        <v/>
      </c>
      <c r="V218" s="305" t="str">
        <f>+IF(H218=0,"",'Ark1'!AG748)</f>
        <v/>
      </c>
      <c r="W218" s="11" t="str">
        <f>+IF(H218=0,"",'Ark1'!AH748)</f>
        <v/>
      </c>
      <c r="X218" s="11" t="str">
        <f>+IF(H218=0,"",'Ark1'!AI748)</f>
        <v/>
      </c>
      <c r="Y218" s="11" t="str">
        <f>+IF(H218=0,"",'Ark1'!Y748)</f>
        <v/>
      </c>
      <c r="Z218" s="1" t="str">
        <f>+IF(H218=0,"",'Ark1'!AA748)</f>
        <v/>
      </c>
      <c r="AA218" s="11" t="str">
        <f>+IF(H218=0,"",'Ark1'!AC748)</f>
        <v/>
      </c>
      <c r="AB218" s="305" t="str">
        <f t="shared" si="93"/>
        <v/>
      </c>
      <c r="AC218" s="115" t="str">
        <f t="shared" si="94"/>
        <v/>
      </c>
      <c r="AD218" s="67" t="str">
        <f t="shared" si="95"/>
        <v/>
      </c>
      <c r="AE218" s="67" t="str">
        <f t="shared" si="96"/>
        <v/>
      </c>
      <c r="AF218" s="43"/>
      <c r="AG218" s="13"/>
      <c r="AH218" s="56"/>
      <c r="AI218" s="56"/>
      <c r="AJ218" s="1"/>
      <c r="AK218"/>
      <c r="AL218"/>
      <c r="AP218"/>
    </row>
    <row r="219" spans="1:42">
      <c r="A219" s="43"/>
      <c r="B219" s="43">
        <f>+'Ark1'!C749</f>
        <v>2024</v>
      </c>
      <c r="C219">
        <f>+'Ark1'!L749</f>
        <v>14</v>
      </c>
      <c r="D219" s="3" t="s">
        <v>402</v>
      </c>
      <c r="E219" s="3">
        <f>+'Ark1'!D749</f>
        <v>12</v>
      </c>
      <c r="F219" s="3" t="str">
        <f t="shared" si="90"/>
        <v>Des</v>
      </c>
      <c r="G219" t="str">
        <f>+IF(H219=0,"",'Ark1'!Q749)</f>
        <v/>
      </c>
      <c r="H219" s="471">
        <f>+'Ark1'!R749</f>
        <v>0</v>
      </c>
      <c r="I219" s="115" t="str">
        <f t="shared" si="91"/>
        <v/>
      </c>
      <c r="J219" s="67" t="str">
        <f>+IF(H219=0,"",'Ark1'!AE749)</f>
        <v/>
      </c>
      <c r="K219" s="67" t="str">
        <f>+IF(H219=0,"",'Ark1'!AF749)</f>
        <v/>
      </c>
      <c r="L219" s="65"/>
      <c r="M219" s="305" t="str">
        <f>+IF(H219=0,"",'Ark1'!U749)</f>
        <v/>
      </c>
      <c r="N219" s="115" t="str">
        <f t="shared" si="92"/>
        <v/>
      </c>
      <c r="O219" s="115"/>
      <c r="P219" s="422"/>
      <c r="Q219" s="115"/>
      <c r="R219" s="73"/>
      <c r="S219" s="1" t="str">
        <f>+IF(H219=0,"",'Ark1'!T749)</f>
        <v/>
      </c>
      <c r="T219" s="11" t="str">
        <f>+IF(H219=0,"",'Ark1'!W749)</f>
        <v/>
      </c>
      <c r="U219" s="11" t="str">
        <f>+IF(H219=0,"",'Ark1'!X749)</f>
        <v/>
      </c>
      <c r="V219" s="305" t="str">
        <f>+IF(H219=0,"",'Ark1'!AG749)</f>
        <v/>
      </c>
      <c r="W219" s="11" t="str">
        <f>+IF(H219=0,"",'Ark1'!AH749)</f>
        <v/>
      </c>
      <c r="X219" s="11" t="str">
        <f>+IF(H219=0,"",'Ark1'!AI749)</f>
        <v/>
      </c>
      <c r="Y219" s="11" t="str">
        <f>+IF(H219=0,"",'Ark1'!Y749)</f>
        <v/>
      </c>
      <c r="Z219" s="1" t="str">
        <f>+IF(H219=0,"",'Ark1'!AA749)</f>
        <v/>
      </c>
      <c r="AA219" s="11" t="str">
        <f>+IF(H219=0,"",'Ark1'!AC749)</f>
        <v/>
      </c>
      <c r="AB219" s="305" t="str">
        <f t="shared" si="93"/>
        <v/>
      </c>
      <c r="AC219" s="115" t="str">
        <f t="shared" si="94"/>
        <v/>
      </c>
      <c r="AD219" s="67" t="str">
        <f t="shared" si="95"/>
        <v/>
      </c>
      <c r="AE219" s="67" t="str">
        <f t="shared" si="96"/>
        <v/>
      </c>
      <c r="AF219" s="43"/>
      <c r="AG219" s="13"/>
      <c r="AH219" s="56"/>
      <c r="AI219" s="56"/>
      <c r="AJ219" s="1"/>
      <c r="AK219"/>
      <c r="AL219"/>
      <c r="AP219"/>
    </row>
    <row r="220" spans="1:42">
      <c r="A220" s="46"/>
      <c r="B220" s="43"/>
      <c r="C220" s="46"/>
      <c r="D220" s="46"/>
      <c r="E220" s="46"/>
      <c r="F220" s="46"/>
      <c r="G220" s="46"/>
      <c r="H220" s="512"/>
      <c r="I220" s="43"/>
      <c r="J220" s="95"/>
      <c r="K220" s="64"/>
      <c r="L220" s="65"/>
      <c r="M220" s="43"/>
      <c r="N220" s="43"/>
      <c r="O220" s="43"/>
      <c r="P220" s="74"/>
      <c r="Q220" s="74"/>
      <c r="R220" s="73"/>
      <c r="S220" s="43"/>
      <c r="T220" s="73"/>
      <c r="U220" s="73"/>
      <c r="V220" s="43"/>
      <c r="W220" s="73"/>
      <c r="X220" s="73"/>
      <c r="Y220" s="73"/>
      <c r="Z220" s="43"/>
      <c r="AA220" s="73"/>
      <c r="AB220" s="43"/>
      <c r="AC220" s="43"/>
      <c r="AD220" s="64"/>
      <c r="AE220" s="65"/>
      <c r="AF220" s="43"/>
      <c r="AG220" s="4"/>
      <c r="AH220" s="56"/>
      <c r="AI220" s="56"/>
      <c r="AJ220" s="1"/>
      <c r="AK220" s="5"/>
      <c r="AL220"/>
      <c r="AP220"/>
    </row>
    <row r="221" spans="1:42" ht="17.399999999999999">
      <c r="A221" s="244"/>
      <c r="B221" s="275" t="s">
        <v>0</v>
      </c>
      <c r="C221" s="275"/>
      <c r="D221" s="275" t="str">
        <f>+D223</f>
        <v>E+</v>
      </c>
      <c r="E221" s="275"/>
      <c r="F221" s="276" t="s">
        <v>596</v>
      </c>
      <c r="G221" s="276"/>
      <c r="H221" s="483">
        <f>SUM(H223:H234)</f>
        <v>0</v>
      </c>
      <c r="I221" s="49"/>
      <c r="J221" s="46"/>
      <c r="K221" s="95"/>
      <c r="L221" s="65"/>
      <c r="M221" s="336">
        <f>+Klasse!Q27</f>
        <v>236.7464566929134</v>
      </c>
      <c r="N221" s="49" t="s">
        <v>565</v>
      </c>
      <c r="O221" s="49"/>
      <c r="P221" s="74"/>
      <c r="Q221" s="74"/>
      <c r="R221" s="73"/>
      <c r="S221" s="64"/>
      <c r="T221" s="43"/>
      <c r="U221" s="73"/>
      <c r="V221" s="73"/>
      <c r="W221" s="43"/>
      <c r="X221" s="73"/>
      <c r="Y221" s="73"/>
      <c r="Z221" s="73"/>
      <c r="AA221" s="43"/>
      <c r="AB221" s="19">
        <f>+IF(Klasse!F27=0,"",Klasse!AB27)</f>
        <v>209.78635208043073</v>
      </c>
      <c r="AC221" s="49" t="s">
        <v>626</v>
      </c>
      <c r="AD221" s="43"/>
      <c r="AE221" s="64"/>
      <c r="AF221" s="65"/>
      <c r="AG221" s="4"/>
      <c r="AH221" s="4"/>
      <c r="AI221" s="56"/>
      <c r="AJ221" s="56"/>
      <c r="AK221" s="1"/>
      <c r="AL221" s="5"/>
      <c r="AP221"/>
    </row>
    <row r="222" spans="1:42">
      <c r="A222" s="46"/>
      <c r="B222" s="43"/>
      <c r="C222" s="46"/>
      <c r="D222" s="46"/>
      <c r="E222" s="46"/>
      <c r="F222" s="46"/>
      <c r="G222" s="46"/>
      <c r="H222" s="512"/>
      <c r="I222" s="43"/>
      <c r="J222" s="95"/>
      <c r="K222" s="64"/>
      <c r="L222" s="65"/>
      <c r="M222" s="43"/>
      <c r="N222" s="43"/>
      <c r="O222" s="43"/>
      <c r="P222" s="74"/>
      <c r="Q222" s="74"/>
      <c r="R222" s="73"/>
      <c r="S222" s="43"/>
      <c r="T222" s="73"/>
      <c r="U222" s="73"/>
      <c r="V222" s="43"/>
      <c r="W222" s="73"/>
      <c r="X222" s="73"/>
      <c r="Y222" s="73"/>
      <c r="Z222" s="43"/>
      <c r="AA222" s="73"/>
      <c r="AB222" s="43"/>
      <c r="AC222" s="43"/>
      <c r="AD222" s="64"/>
      <c r="AE222" s="65"/>
      <c r="AF222" s="43"/>
      <c r="AG222" s="4"/>
      <c r="AH222" s="56"/>
      <c r="AI222" s="56"/>
      <c r="AJ222" s="1"/>
      <c r="AK222" s="5"/>
      <c r="AL222"/>
      <c r="AP222"/>
    </row>
    <row r="223" spans="1:42">
      <c r="A223" s="43"/>
      <c r="B223" s="43">
        <f>+'Ark1'!C750</f>
        <v>2024</v>
      </c>
      <c r="C223" s="51">
        <f>+'Ark1'!L750</f>
        <v>15</v>
      </c>
      <c r="D223" s="52" t="s">
        <v>41</v>
      </c>
      <c r="E223" s="52">
        <f>+'Ark1'!D750</f>
        <v>1</v>
      </c>
      <c r="F223" s="52" t="str">
        <f t="shared" ref="F223:F234" si="97">+F208</f>
        <v>Jan</v>
      </c>
      <c r="G223" s="51" t="str">
        <f>+IF(H223=0,"",'Ark1'!Q750)</f>
        <v/>
      </c>
      <c r="H223" s="471">
        <f>+'Ark1'!R750</f>
        <v>0</v>
      </c>
      <c r="I223" s="115" t="str">
        <f t="shared" ref="I223:I234" si="98">+IF(H223=0,"",H223-H450)</f>
        <v/>
      </c>
      <c r="J223" s="53" t="str">
        <f>+IF(H223=0,"",'Ark1'!AE750)</f>
        <v/>
      </c>
      <c r="K223" s="53" t="str">
        <f>+IF(H223=0,"",'Ark1'!AF750)</f>
        <v/>
      </c>
      <c r="L223" s="65"/>
      <c r="M223" s="305" t="str">
        <f>+IF(H223=0,"",'Ark1'!U750)</f>
        <v/>
      </c>
      <c r="N223" s="115" t="str">
        <f t="shared" ref="N223:N234" si="99">+IF(H223=0,"",M223-M450)</f>
        <v/>
      </c>
      <c r="O223" s="115"/>
      <c r="P223" s="376">
        <f>+'Ark1'!AR750</f>
        <v>0</v>
      </c>
      <c r="Q223" s="114">
        <f>+'Ark1'!AS750</f>
        <v>0</v>
      </c>
      <c r="R223" s="73"/>
      <c r="S223" s="53" t="str">
        <f>+IF(H223=0,"",'Ark1'!T750)</f>
        <v/>
      </c>
      <c r="T223" s="76" t="str">
        <f>+IF(H223=0,"",'Ark1'!W750)</f>
        <v/>
      </c>
      <c r="U223" s="76" t="str">
        <f>+IF(H223=0,"",'Ark1'!X750)</f>
        <v/>
      </c>
      <c r="V223" s="305" t="str">
        <f>+IF(H223=0,"",'Ark1'!AG750)</f>
        <v/>
      </c>
      <c r="W223" s="76" t="str">
        <f>+IF(H223=0,"",'Ark1'!AH750)</f>
        <v/>
      </c>
      <c r="X223" s="76" t="str">
        <f>+IF(H223=0,"",'Ark1'!AI750)</f>
        <v/>
      </c>
      <c r="Y223" s="76" t="str">
        <f>+IF(H223=0,"",'Ark1'!Y750)</f>
        <v/>
      </c>
      <c r="Z223" s="53" t="str">
        <f>+IF(H223=0,"",'Ark1'!AA750)</f>
        <v/>
      </c>
      <c r="AA223" s="76" t="str">
        <f>+IF(H223=0,"",'Ark1'!AC750)</f>
        <v/>
      </c>
      <c r="AB223" s="305" t="str">
        <f t="shared" ref="AB223:AB234" si="100">IF(H223=0,"",1000*M223/V223)</f>
        <v/>
      </c>
      <c r="AC223" s="115" t="str">
        <f t="shared" ref="AC223:AC234" si="101">+IF(H223=0,"",AB223-AB450)</f>
        <v/>
      </c>
      <c r="AD223" s="66" t="str">
        <f t="shared" ref="AD223:AD234" si="102">IF(H223=0,"",M223/C223)</f>
        <v/>
      </c>
      <c r="AE223" s="66" t="str">
        <f t="shared" ref="AE223:AE234" si="103">IF(H223=0,"",H223/G223)</f>
        <v/>
      </c>
      <c r="AF223" s="43"/>
      <c r="AG223" s="13"/>
      <c r="AH223" s="56"/>
      <c r="AI223" s="56"/>
      <c r="AJ223" s="1"/>
      <c r="AK223"/>
      <c r="AL223"/>
      <c r="AP223"/>
    </row>
    <row r="224" spans="1:42">
      <c r="A224" s="43"/>
      <c r="B224" s="43">
        <f>+'Ark1'!C751</f>
        <v>2024</v>
      </c>
      <c r="C224" s="51">
        <f>+'Ark1'!L751</f>
        <v>15</v>
      </c>
      <c r="D224" s="52" t="s">
        <v>41</v>
      </c>
      <c r="E224" s="52">
        <f>+'Ark1'!D751</f>
        <v>2</v>
      </c>
      <c r="F224" s="52" t="str">
        <f t="shared" si="97"/>
        <v>Feb</v>
      </c>
      <c r="G224" s="51" t="str">
        <f>+IF(H224=0,"",'Ark1'!Q751)</f>
        <v/>
      </c>
      <c r="H224" s="471">
        <f>+'Ark1'!R751</f>
        <v>0</v>
      </c>
      <c r="I224" s="115" t="str">
        <f t="shared" si="98"/>
        <v/>
      </c>
      <c r="J224" s="53" t="str">
        <f>+IF(H224=0,"",'Ark1'!AE751)</f>
        <v/>
      </c>
      <c r="K224" s="53" t="str">
        <f>+IF(H224=0,"",'Ark1'!AF751)</f>
        <v/>
      </c>
      <c r="L224" s="65"/>
      <c r="M224" s="305" t="str">
        <f>+IF(H224=0,"",'Ark1'!U751)</f>
        <v/>
      </c>
      <c r="N224" s="115" t="str">
        <f t="shared" si="99"/>
        <v/>
      </c>
      <c r="O224" s="115"/>
      <c r="P224" s="376">
        <f>+'Ark1'!AR751</f>
        <v>0</v>
      </c>
      <c r="Q224" s="114">
        <f>+'Ark1'!AS751</f>
        <v>0</v>
      </c>
      <c r="R224" s="73"/>
      <c r="S224" s="53" t="str">
        <f>+IF(H224=0,"",'Ark1'!T751)</f>
        <v/>
      </c>
      <c r="T224" s="76" t="str">
        <f>+IF(H224=0,"",'Ark1'!W751)</f>
        <v/>
      </c>
      <c r="U224" s="76" t="str">
        <f>+IF(H224=0,"",'Ark1'!X751)</f>
        <v/>
      </c>
      <c r="V224" s="305" t="str">
        <f>+IF(H224=0,"",'Ark1'!AG751)</f>
        <v/>
      </c>
      <c r="W224" s="76" t="str">
        <f>+IF(H224=0,"",'Ark1'!AH751)</f>
        <v/>
      </c>
      <c r="X224" s="76" t="str">
        <f>+IF(H224=0,"",'Ark1'!AI751)</f>
        <v/>
      </c>
      <c r="Y224" s="76" t="str">
        <f>+IF(H224=0,"",'Ark1'!Y751)</f>
        <v/>
      </c>
      <c r="Z224" s="53" t="str">
        <f>+IF(H224=0,"",'Ark1'!AA751)</f>
        <v/>
      </c>
      <c r="AA224" s="76" t="str">
        <f>+IF(H224=0,"",'Ark1'!AC751)</f>
        <v/>
      </c>
      <c r="AB224" s="305" t="str">
        <f t="shared" si="100"/>
        <v/>
      </c>
      <c r="AC224" s="115" t="str">
        <f t="shared" si="101"/>
        <v/>
      </c>
      <c r="AD224" s="66" t="str">
        <f t="shared" si="102"/>
        <v/>
      </c>
      <c r="AE224" s="66" t="str">
        <f t="shared" si="103"/>
        <v/>
      </c>
      <c r="AF224" s="43"/>
      <c r="AG224" s="13"/>
      <c r="AH224" s="56"/>
      <c r="AI224" s="56"/>
      <c r="AJ224" s="1"/>
      <c r="AK224"/>
      <c r="AL224"/>
      <c r="AP224"/>
    </row>
    <row r="225" spans="1:46">
      <c r="A225" s="43"/>
      <c r="B225" s="43">
        <f>+'Ark1'!C752</f>
        <v>2024</v>
      </c>
      <c r="C225" s="51">
        <f>+'Ark1'!L752</f>
        <v>15</v>
      </c>
      <c r="D225" s="52" t="s">
        <v>41</v>
      </c>
      <c r="E225" s="52">
        <f>+'Ark1'!D752</f>
        <v>3</v>
      </c>
      <c r="F225" s="52" t="str">
        <f t="shared" si="97"/>
        <v>Mar</v>
      </c>
      <c r="G225" s="51" t="str">
        <f>+IF(H225=0,"",'Ark1'!Q752)</f>
        <v/>
      </c>
      <c r="H225" s="471">
        <f>+'Ark1'!R752</f>
        <v>0</v>
      </c>
      <c r="I225" s="115" t="str">
        <f t="shared" si="98"/>
        <v/>
      </c>
      <c r="J225" s="53" t="str">
        <f>+IF(H225=0,"",'Ark1'!AE752)</f>
        <v/>
      </c>
      <c r="K225" s="53" t="str">
        <f>+IF(H225=0,"",'Ark1'!AF752)</f>
        <v/>
      </c>
      <c r="L225" s="65"/>
      <c r="M225" s="305" t="str">
        <f>+IF(H225=0,"",'Ark1'!U752)</f>
        <v/>
      </c>
      <c r="N225" s="115" t="str">
        <f t="shared" si="99"/>
        <v/>
      </c>
      <c r="O225" s="115"/>
      <c r="P225" s="376">
        <f>+'Ark1'!AR752</f>
        <v>0</v>
      </c>
      <c r="Q225" s="114">
        <f>+'Ark1'!AS752</f>
        <v>0</v>
      </c>
      <c r="R225" s="73"/>
      <c r="S225" s="53" t="str">
        <f>+IF(H225=0,"",'Ark1'!T752)</f>
        <v/>
      </c>
      <c r="T225" s="76" t="str">
        <f>+IF(H225=0,"",'Ark1'!W752)</f>
        <v/>
      </c>
      <c r="U225" s="76" t="str">
        <f>+IF(H225=0,"",'Ark1'!X752)</f>
        <v/>
      </c>
      <c r="V225" s="305" t="str">
        <f>+IF(H225=0,"",'Ark1'!AG752)</f>
        <v/>
      </c>
      <c r="W225" s="76" t="str">
        <f>+IF(H225=0,"",'Ark1'!AH752)</f>
        <v/>
      </c>
      <c r="X225" s="76" t="str">
        <f>+IF(H225=0,"",'Ark1'!AI752)</f>
        <v/>
      </c>
      <c r="Y225" s="76" t="str">
        <f>+IF(H225=0,"",'Ark1'!Y752)</f>
        <v/>
      </c>
      <c r="Z225" s="53" t="str">
        <f>+IF(H225=0,"",'Ark1'!AA752)</f>
        <v/>
      </c>
      <c r="AA225" s="76" t="str">
        <f>+IF(H225=0,"",'Ark1'!AC752)</f>
        <v/>
      </c>
      <c r="AB225" s="305" t="str">
        <f t="shared" si="100"/>
        <v/>
      </c>
      <c r="AC225" s="115" t="str">
        <f t="shared" si="101"/>
        <v/>
      </c>
      <c r="AD225" s="66" t="str">
        <f t="shared" si="102"/>
        <v/>
      </c>
      <c r="AE225" s="66" t="str">
        <f t="shared" si="103"/>
        <v/>
      </c>
      <c r="AF225" s="43"/>
      <c r="AG225" s="13"/>
      <c r="AH225" s="56"/>
      <c r="AI225" s="56"/>
      <c r="AJ225" s="1"/>
      <c r="AK225"/>
      <c r="AL225"/>
      <c r="AP225"/>
    </row>
    <row r="226" spans="1:46">
      <c r="A226" s="43"/>
      <c r="B226" s="43">
        <f>+'Ark1'!C753</f>
        <v>2024</v>
      </c>
      <c r="C226" s="51">
        <f>+'Ark1'!L753</f>
        <v>15</v>
      </c>
      <c r="D226" s="52" t="s">
        <v>41</v>
      </c>
      <c r="E226" s="52">
        <f>+'Ark1'!D753</f>
        <v>4</v>
      </c>
      <c r="F226" s="52" t="str">
        <f t="shared" si="97"/>
        <v>Apr</v>
      </c>
      <c r="G226" s="51" t="str">
        <f>+IF(H226=0,"",'Ark1'!Q753)</f>
        <v/>
      </c>
      <c r="H226" s="471">
        <f>+'Ark1'!R753</f>
        <v>0</v>
      </c>
      <c r="I226" s="115" t="str">
        <f t="shared" si="98"/>
        <v/>
      </c>
      <c r="J226" s="53" t="str">
        <f>+IF(H226=0,"",'Ark1'!AE753)</f>
        <v/>
      </c>
      <c r="K226" s="53" t="str">
        <f>+IF(H226=0,"",'Ark1'!AF753)</f>
        <v/>
      </c>
      <c r="L226" s="65"/>
      <c r="M226" s="305" t="str">
        <f>+IF(H226=0,"",'Ark1'!U753)</f>
        <v/>
      </c>
      <c r="N226" s="115" t="str">
        <f t="shared" si="99"/>
        <v/>
      </c>
      <c r="O226" s="115"/>
      <c r="P226" s="376">
        <f>+'Ark1'!AR753</f>
        <v>0</v>
      </c>
      <c r="Q226" s="114">
        <f>+'Ark1'!AS753</f>
        <v>0</v>
      </c>
      <c r="R226" s="73"/>
      <c r="S226" s="53" t="str">
        <f>+IF(H226=0,"",'Ark1'!T753)</f>
        <v/>
      </c>
      <c r="T226" s="76" t="str">
        <f>+IF(H226=0,"",'Ark1'!W753)</f>
        <v/>
      </c>
      <c r="U226" s="76" t="str">
        <f>+IF(H226=0,"",'Ark1'!X753)</f>
        <v/>
      </c>
      <c r="V226" s="305" t="str">
        <f>+IF(H226=0,"",'Ark1'!AG753)</f>
        <v/>
      </c>
      <c r="W226" s="76" t="str">
        <f>+IF(H226=0,"",'Ark1'!AH753)</f>
        <v/>
      </c>
      <c r="X226" s="76" t="str">
        <f>+IF(H226=0,"",'Ark1'!AI753)</f>
        <v/>
      </c>
      <c r="Y226" s="76" t="str">
        <f>+IF(H226=0,"",'Ark1'!Y753)</f>
        <v/>
      </c>
      <c r="Z226" s="53" t="str">
        <f>+IF(H226=0,"",'Ark1'!AA753)</f>
        <v/>
      </c>
      <c r="AA226" s="76" t="str">
        <f>+IF(H226=0,"",'Ark1'!AC753)</f>
        <v/>
      </c>
      <c r="AB226" s="305" t="str">
        <f t="shared" si="100"/>
        <v/>
      </c>
      <c r="AC226" s="115" t="str">
        <f t="shared" si="101"/>
        <v/>
      </c>
      <c r="AD226" s="66" t="str">
        <f t="shared" si="102"/>
        <v/>
      </c>
      <c r="AE226" s="66" t="str">
        <f t="shared" si="103"/>
        <v/>
      </c>
      <c r="AF226" s="43"/>
      <c r="AG226" s="13"/>
      <c r="AH226" s="56"/>
      <c r="AI226" s="56"/>
      <c r="AJ226" s="1"/>
      <c r="AK226"/>
      <c r="AL226"/>
      <c r="AP226"/>
    </row>
    <row r="227" spans="1:46">
      <c r="A227" s="43"/>
      <c r="B227" s="43">
        <f>+'Ark1'!C754</f>
        <v>2024</v>
      </c>
      <c r="C227" s="51">
        <f>+'Ark1'!L754</f>
        <v>15</v>
      </c>
      <c r="D227" s="52" t="s">
        <v>41</v>
      </c>
      <c r="E227" s="52">
        <f>+'Ark1'!D754</f>
        <v>5</v>
      </c>
      <c r="F227" s="52" t="str">
        <f t="shared" si="97"/>
        <v>Mai</v>
      </c>
      <c r="G227" s="51" t="str">
        <f>+IF(H227=0,"",'Ark1'!Q754)</f>
        <v/>
      </c>
      <c r="H227" s="471">
        <f>+'Ark1'!R754</f>
        <v>0</v>
      </c>
      <c r="I227" s="115" t="str">
        <f t="shared" si="98"/>
        <v/>
      </c>
      <c r="J227" s="53" t="str">
        <f>+IF(H227=0,"",'Ark1'!AE754)</f>
        <v/>
      </c>
      <c r="K227" s="53" t="str">
        <f>+IF(H227=0,"",'Ark1'!AF754)</f>
        <v/>
      </c>
      <c r="L227" s="65"/>
      <c r="M227" s="305" t="str">
        <f>+IF(H227=0,"",'Ark1'!U754)</f>
        <v/>
      </c>
      <c r="N227" s="115" t="str">
        <f t="shared" si="99"/>
        <v/>
      </c>
      <c r="O227" s="115"/>
      <c r="P227" s="422"/>
      <c r="Q227" s="115"/>
      <c r="R227" s="73"/>
      <c r="S227" s="53" t="str">
        <f>+IF(H227=0,"",'Ark1'!T754)</f>
        <v/>
      </c>
      <c r="T227" s="76" t="str">
        <f>+IF(H227=0,"",'Ark1'!W754)</f>
        <v/>
      </c>
      <c r="U227" s="76" t="str">
        <f>+IF(H227=0,"",'Ark1'!X754)</f>
        <v/>
      </c>
      <c r="V227" s="305" t="str">
        <f>+IF(H227=0,"",'Ark1'!AG754)</f>
        <v/>
      </c>
      <c r="W227" s="76" t="str">
        <f>+IF(H227=0,"",'Ark1'!AH754)</f>
        <v/>
      </c>
      <c r="X227" s="76" t="str">
        <f>+IF(H227=0,"",'Ark1'!AI754)</f>
        <v/>
      </c>
      <c r="Y227" s="76" t="str">
        <f>+IF(H227=0,"",'Ark1'!Y754)</f>
        <v/>
      </c>
      <c r="Z227" s="53" t="str">
        <f>+IF(H227=0,"",'Ark1'!AA754)</f>
        <v/>
      </c>
      <c r="AA227" s="76" t="str">
        <f>+IF(H227=0,"",'Ark1'!AC754)</f>
        <v/>
      </c>
      <c r="AB227" s="305" t="str">
        <f t="shared" si="100"/>
        <v/>
      </c>
      <c r="AC227" s="115" t="str">
        <f t="shared" si="101"/>
        <v/>
      </c>
      <c r="AD227" s="66" t="str">
        <f t="shared" si="102"/>
        <v/>
      </c>
      <c r="AE227" s="66" t="str">
        <f t="shared" si="103"/>
        <v/>
      </c>
      <c r="AF227" s="43"/>
      <c r="AG227" s="13"/>
      <c r="AH227" s="56"/>
      <c r="AI227" s="56"/>
      <c r="AJ227" s="1"/>
      <c r="AK227"/>
      <c r="AL227"/>
      <c r="AP227"/>
    </row>
    <row r="228" spans="1:46">
      <c r="A228" s="43"/>
      <c r="B228" s="43">
        <f>+'Ark1'!C755</f>
        <v>2024</v>
      </c>
      <c r="C228" s="51">
        <f>+'Ark1'!L755</f>
        <v>15</v>
      </c>
      <c r="D228" s="52" t="s">
        <v>41</v>
      </c>
      <c r="E228" s="52">
        <f>+'Ark1'!D755</f>
        <v>6</v>
      </c>
      <c r="F228" s="52" t="str">
        <f t="shared" si="97"/>
        <v>Jun</v>
      </c>
      <c r="G228" s="51" t="str">
        <f>+IF(H228=0,"",'Ark1'!Q755)</f>
        <v/>
      </c>
      <c r="H228" s="471">
        <f>+'Ark1'!R755</f>
        <v>0</v>
      </c>
      <c r="I228" s="115" t="str">
        <f t="shared" si="98"/>
        <v/>
      </c>
      <c r="J228" s="53" t="str">
        <f>+IF(H228=0,"",'Ark1'!AE755)</f>
        <v/>
      </c>
      <c r="K228" s="53" t="str">
        <f>+IF(H228=0,"",'Ark1'!AF755)</f>
        <v/>
      </c>
      <c r="L228" s="65"/>
      <c r="M228" s="305" t="str">
        <f>+IF(H228=0,"",'Ark1'!U755)</f>
        <v/>
      </c>
      <c r="N228" s="115" t="str">
        <f t="shared" si="99"/>
        <v/>
      </c>
      <c r="O228" s="115"/>
      <c r="P228" s="422"/>
      <c r="Q228" s="115"/>
      <c r="R228" s="73"/>
      <c r="S228" s="53" t="str">
        <f>+IF(H228=0,"",'Ark1'!T755)</f>
        <v/>
      </c>
      <c r="T228" s="76" t="str">
        <f>+IF(H228=0,"",'Ark1'!W755)</f>
        <v/>
      </c>
      <c r="U228" s="76" t="str">
        <f>+IF(H228=0,"",'Ark1'!X755)</f>
        <v/>
      </c>
      <c r="V228" s="305" t="str">
        <f>+IF(H228=0,"",'Ark1'!AG755)</f>
        <v/>
      </c>
      <c r="W228" s="76" t="str">
        <f>+IF(H228=0,"",'Ark1'!AH755)</f>
        <v/>
      </c>
      <c r="X228" s="76" t="str">
        <f>+IF(H228=0,"",'Ark1'!AI755)</f>
        <v/>
      </c>
      <c r="Y228" s="76" t="str">
        <f>+IF(H228=0,"",'Ark1'!Y755)</f>
        <v/>
      </c>
      <c r="Z228" s="53" t="str">
        <f>+IF(H228=0,"",'Ark1'!AA755)</f>
        <v/>
      </c>
      <c r="AA228" s="76" t="str">
        <f>+IF(H228=0,"",'Ark1'!AC755)</f>
        <v/>
      </c>
      <c r="AB228" s="305" t="str">
        <f t="shared" si="100"/>
        <v/>
      </c>
      <c r="AC228" s="115" t="str">
        <f t="shared" si="101"/>
        <v/>
      </c>
      <c r="AD228" s="66" t="str">
        <f t="shared" si="102"/>
        <v/>
      </c>
      <c r="AE228" s="66" t="str">
        <f t="shared" si="103"/>
        <v/>
      </c>
      <c r="AF228" s="43"/>
      <c r="AG228" s="13"/>
      <c r="AH228" s="56"/>
      <c r="AI228" s="56"/>
      <c r="AJ228" s="1"/>
      <c r="AK228"/>
      <c r="AL228"/>
      <c r="AP228"/>
    </row>
    <row r="229" spans="1:46">
      <c r="A229" s="43"/>
      <c r="B229" s="43">
        <f>+'Ark1'!C756</f>
        <v>2024</v>
      </c>
      <c r="C229" s="51">
        <f>+'Ark1'!L756</f>
        <v>15</v>
      </c>
      <c r="D229" s="52" t="s">
        <v>41</v>
      </c>
      <c r="E229" s="52">
        <f>+'Ark1'!D756</f>
        <v>7</v>
      </c>
      <c r="F229" s="52" t="str">
        <f t="shared" si="97"/>
        <v>Jul</v>
      </c>
      <c r="G229" s="51" t="str">
        <f>+IF(H229=0,"",'Ark1'!Q756)</f>
        <v/>
      </c>
      <c r="H229" s="471">
        <f>+'Ark1'!R756</f>
        <v>0</v>
      </c>
      <c r="I229" s="115" t="str">
        <f t="shared" si="98"/>
        <v/>
      </c>
      <c r="J229" s="53" t="str">
        <f>+IF(H229=0,"",'Ark1'!AE756)</f>
        <v/>
      </c>
      <c r="K229" s="53" t="str">
        <f>+IF(H229=0,"",'Ark1'!AF756)</f>
        <v/>
      </c>
      <c r="L229" s="65"/>
      <c r="M229" s="305" t="str">
        <f>+IF(H229=0,"",'Ark1'!U756)</f>
        <v/>
      </c>
      <c r="N229" s="115" t="str">
        <f t="shared" si="99"/>
        <v/>
      </c>
      <c r="O229" s="115"/>
      <c r="P229" s="422"/>
      <c r="Q229" s="115"/>
      <c r="R229" s="73"/>
      <c r="S229" s="53" t="str">
        <f>+IF(H229=0,"",'Ark1'!T756)</f>
        <v/>
      </c>
      <c r="T229" s="76" t="str">
        <f>+IF(H229=0,"",'Ark1'!W756)</f>
        <v/>
      </c>
      <c r="U229" s="76" t="str">
        <f>+IF(H229=0,"",'Ark1'!X756)</f>
        <v/>
      </c>
      <c r="V229" s="305" t="str">
        <f>+IF(H229=0,"",'Ark1'!AG756)</f>
        <v/>
      </c>
      <c r="W229" s="76" t="str">
        <f>+IF(H229=0,"",'Ark1'!AH756)</f>
        <v/>
      </c>
      <c r="X229" s="76" t="str">
        <f>+IF(H229=0,"",'Ark1'!AI756)</f>
        <v/>
      </c>
      <c r="Y229" s="76" t="str">
        <f>+IF(H229=0,"",'Ark1'!Y756)</f>
        <v/>
      </c>
      <c r="Z229" s="53" t="str">
        <f>+IF(H229=0,"",'Ark1'!AA756)</f>
        <v/>
      </c>
      <c r="AA229" s="76" t="str">
        <f>+IF(H229=0,"",'Ark1'!AC756)</f>
        <v/>
      </c>
      <c r="AB229" s="305" t="str">
        <f t="shared" si="100"/>
        <v/>
      </c>
      <c r="AC229" s="115" t="str">
        <f t="shared" si="101"/>
        <v/>
      </c>
      <c r="AD229" s="66" t="str">
        <f t="shared" si="102"/>
        <v/>
      </c>
      <c r="AE229" s="66" t="str">
        <f t="shared" si="103"/>
        <v/>
      </c>
      <c r="AF229" s="43"/>
      <c r="AG229" s="13"/>
      <c r="AH229" s="56"/>
      <c r="AI229" s="56"/>
      <c r="AJ229" s="1"/>
      <c r="AK229"/>
      <c r="AL229"/>
      <c r="AP229"/>
    </row>
    <row r="230" spans="1:46">
      <c r="A230" s="43"/>
      <c r="B230" s="43">
        <f>+'Ark1'!C757</f>
        <v>2024</v>
      </c>
      <c r="C230" s="51">
        <f>+'Ark1'!L757</f>
        <v>15</v>
      </c>
      <c r="D230" s="52" t="s">
        <v>41</v>
      </c>
      <c r="E230" s="52">
        <f>+'Ark1'!D757</f>
        <v>8</v>
      </c>
      <c r="F230" s="52" t="str">
        <f t="shared" si="97"/>
        <v>Aug</v>
      </c>
      <c r="G230" s="51" t="str">
        <f>+IF(H230=0,"",'Ark1'!Q757)</f>
        <v/>
      </c>
      <c r="H230" s="471">
        <f>+'Ark1'!R757</f>
        <v>0</v>
      </c>
      <c r="I230" s="115" t="str">
        <f t="shared" si="98"/>
        <v/>
      </c>
      <c r="J230" s="53" t="str">
        <f>+IF(H230=0,"",'Ark1'!AE757)</f>
        <v/>
      </c>
      <c r="K230" s="53" t="str">
        <f>+IF(H230=0,"",'Ark1'!AF757)</f>
        <v/>
      </c>
      <c r="L230" s="65"/>
      <c r="M230" s="305" t="str">
        <f>+IF(H230=0,"",'Ark1'!U757)</f>
        <v/>
      </c>
      <c r="N230" s="115" t="str">
        <f t="shared" si="99"/>
        <v/>
      </c>
      <c r="O230" s="115"/>
      <c r="P230" s="422"/>
      <c r="Q230" s="115"/>
      <c r="R230" s="73"/>
      <c r="S230" s="53" t="str">
        <f>+IF(H230=0,"",'Ark1'!T757)</f>
        <v/>
      </c>
      <c r="T230" s="76" t="str">
        <f>+IF(H230=0,"",'Ark1'!W757)</f>
        <v/>
      </c>
      <c r="U230" s="76" t="str">
        <f>+IF(H230=0,"",'Ark1'!X757)</f>
        <v/>
      </c>
      <c r="V230" s="305" t="str">
        <f>+IF(H230=0,"",'Ark1'!AG757)</f>
        <v/>
      </c>
      <c r="W230" s="76" t="str">
        <f>+IF(H230=0,"",'Ark1'!AH757)</f>
        <v/>
      </c>
      <c r="X230" s="76" t="str">
        <f>+IF(H230=0,"",'Ark1'!AI757)</f>
        <v/>
      </c>
      <c r="Y230" s="76" t="str">
        <f>+IF(H230=0,"",'Ark1'!Y757)</f>
        <v/>
      </c>
      <c r="Z230" s="53" t="str">
        <f>+IF(H230=0,"",'Ark1'!AA757)</f>
        <v/>
      </c>
      <c r="AA230" s="76" t="str">
        <f>+IF(H230=0,"",'Ark1'!AC757)</f>
        <v/>
      </c>
      <c r="AB230" s="305" t="str">
        <f t="shared" si="100"/>
        <v/>
      </c>
      <c r="AC230" s="115" t="str">
        <f t="shared" si="101"/>
        <v/>
      </c>
      <c r="AD230" s="66" t="str">
        <f t="shared" si="102"/>
        <v/>
      </c>
      <c r="AE230" s="66" t="str">
        <f t="shared" si="103"/>
        <v/>
      </c>
      <c r="AF230" s="43"/>
      <c r="AG230" s="13"/>
      <c r="AH230" s="56"/>
      <c r="AI230" s="56"/>
      <c r="AJ230" s="1"/>
      <c r="AK230"/>
      <c r="AL230"/>
      <c r="AP230"/>
    </row>
    <row r="231" spans="1:46">
      <c r="A231" s="43"/>
      <c r="B231" s="43">
        <f>+'Ark1'!C758</f>
        <v>2024</v>
      </c>
      <c r="C231" s="51">
        <f>+'Ark1'!L758</f>
        <v>15</v>
      </c>
      <c r="D231" s="52" t="s">
        <v>41</v>
      </c>
      <c r="E231" s="52">
        <f>+'Ark1'!D758</f>
        <v>9</v>
      </c>
      <c r="F231" s="52" t="str">
        <f t="shared" si="97"/>
        <v>Sep</v>
      </c>
      <c r="G231" s="51" t="str">
        <f>+IF(H231=0,"",'Ark1'!Q758)</f>
        <v/>
      </c>
      <c r="H231" s="471">
        <f>+'Ark1'!R758</f>
        <v>0</v>
      </c>
      <c r="I231" s="115" t="str">
        <f t="shared" si="98"/>
        <v/>
      </c>
      <c r="J231" s="53" t="str">
        <f>+IF(H231=0,"",'Ark1'!AE758)</f>
        <v/>
      </c>
      <c r="K231" s="53" t="str">
        <f>+IF(H231=0,"",'Ark1'!AF758)</f>
        <v/>
      </c>
      <c r="L231" s="65"/>
      <c r="M231" s="305" t="str">
        <f>+IF(H231=0,"",'Ark1'!U758)</f>
        <v/>
      </c>
      <c r="N231" s="115" t="str">
        <f t="shared" si="99"/>
        <v/>
      </c>
      <c r="O231" s="115"/>
      <c r="P231" s="422"/>
      <c r="Q231" s="115"/>
      <c r="R231" s="73"/>
      <c r="S231" s="53" t="str">
        <f>+IF(H231=0,"",'Ark1'!T758)</f>
        <v/>
      </c>
      <c r="T231" s="76" t="str">
        <f>+IF(H231=0,"",'Ark1'!W758)</f>
        <v/>
      </c>
      <c r="U231" s="76" t="str">
        <f>+IF(H231=0,"",'Ark1'!X758)</f>
        <v/>
      </c>
      <c r="V231" s="305" t="str">
        <f>+IF(H231=0,"",'Ark1'!AG758)</f>
        <v/>
      </c>
      <c r="W231" s="76" t="str">
        <f>+IF(H231=0,"",'Ark1'!AH758)</f>
        <v/>
      </c>
      <c r="X231" s="76" t="str">
        <f>+IF(H231=0,"",'Ark1'!AI758)</f>
        <v/>
      </c>
      <c r="Y231" s="76" t="str">
        <f>+IF(H231=0,"",'Ark1'!Y758)</f>
        <v/>
      </c>
      <c r="Z231" s="53" t="str">
        <f>+IF(H231=0,"",'Ark1'!AA758)</f>
        <v/>
      </c>
      <c r="AA231" s="76" t="str">
        <f>+IF(H231=0,"",'Ark1'!AC758)</f>
        <v/>
      </c>
      <c r="AB231" s="305" t="str">
        <f t="shared" si="100"/>
        <v/>
      </c>
      <c r="AC231" s="115" t="str">
        <f t="shared" si="101"/>
        <v/>
      </c>
      <c r="AD231" s="66" t="str">
        <f t="shared" si="102"/>
        <v/>
      </c>
      <c r="AE231" s="66" t="str">
        <f t="shared" si="103"/>
        <v/>
      </c>
      <c r="AF231" s="43"/>
      <c r="AG231" s="13"/>
      <c r="AH231" s="56"/>
      <c r="AI231" s="56"/>
      <c r="AJ231" s="1"/>
      <c r="AK231"/>
      <c r="AL231"/>
      <c r="AP231"/>
    </row>
    <row r="232" spans="1:46">
      <c r="A232" s="43"/>
      <c r="B232" s="43">
        <f>+'Ark1'!C759</f>
        <v>2024</v>
      </c>
      <c r="C232" s="51">
        <f>+'Ark1'!L759</f>
        <v>15</v>
      </c>
      <c r="D232" s="52" t="s">
        <v>41</v>
      </c>
      <c r="E232" s="52">
        <f>+'Ark1'!D759</f>
        <v>10</v>
      </c>
      <c r="F232" s="52" t="str">
        <f t="shared" si="97"/>
        <v>Okt</v>
      </c>
      <c r="G232" s="51" t="str">
        <f>+IF(H232=0,"",'Ark1'!Q759)</f>
        <v/>
      </c>
      <c r="H232" s="471">
        <f>+'Ark1'!R759</f>
        <v>0</v>
      </c>
      <c r="I232" s="115" t="str">
        <f t="shared" si="98"/>
        <v/>
      </c>
      <c r="J232" s="53" t="str">
        <f>+IF(H232=0,"",'Ark1'!AE759)</f>
        <v/>
      </c>
      <c r="K232" s="53" t="str">
        <f>+IF(H232=0,"",'Ark1'!AF759)</f>
        <v/>
      </c>
      <c r="L232" s="65"/>
      <c r="M232" s="305" t="str">
        <f>+IF(H232=0,"",'Ark1'!U759)</f>
        <v/>
      </c>
      <c r="N232" s="115" t="str">
        <f t="shared" si="99"/>
        <v/>
      </c>
      <c r="O232" s="115"/>
      <c r="P232" s="422"/>
      <c r="Q232" s="115"/>
      <c r="R232" s="73"/>
      <c r="S232" s="53" t="str">
        <f>+IF(H232=0,"",'Ark1'!T759)</f>
        <v/>
      </c>
      <c r="T232" s="76" t="str">
        <f>+IF(H232=0,"",'Ark1'!W759)</f>
        <v/>
      </c>
      <c r="U232" s="76" t="str">
        <f>+IF(H232=0,"",'Ark1'!X759)</f>
        <v/>
      </c>
      <c r="V232" s="305" t="str">
        <f>+IF(H232=0,"",'Ark1'!AG759)</f>
        <v/>
      </c>
      <c r="W232" s="76" t="str">
        <f>+IF(H232=0,"",'Ark1'!AH759)</f>
        <v/>
      </c>
      <c r="X232" s="76" t="str">
        <f>+IF(H232=0,"",'Ark1'!AI759)</f>
        <v/>
      </c>
      <c r="Y232" s="76" t="str">
        <f>+IF(H232=0,"",'Ark1'!Y759)</f>
        <v/>
      </c>
      <c r="Z232" s="53" t="str">
        <f>+IF(H232=0,"",'Ark1'!AA759)</f>
        <v/>
      </c>
      <c r="AA232" s="76" t="str">
        <f>+IF(H232=0,"",'Ark1'!AC759)</f>
        <v/>
      </c>
      <c r="AB232" s="305" t="str">
        <f t="shared" si="100"/>
        <v/>
      </c>
      <c r="AC232" s="115" t="str">
        <f t="shared" si="101"/>
        <v/>
      </c>
      <c r="AD232" s="66" t="str">
        <f t="shared" si="102"/>
        <v/>
      </c>
      <c r="AE232" s="66" t="str">
        <f t="shared" si="103"/>
        <v/>
      </c>
      <c r="AF232" s="43"/>
      <c r="AG232" s="13"/>
      <c r="AH232" s="56"/>
      <c r="AI232" s="56"/>
      <c r="AJ232" s="1"/>
      <c r="AK232"/>
      <c r="AL232"/>
      <c r="AP232"/>
    </row>
    <row r="233" spans="1:46">
      <c r="A233" s="43"/>
      <c r="B233" s="43">
        <f>+'Ark1'!C760</f>
        <v>2024</v>
      </c>
      <c r="C233" s="51">
        <f>+'Ark1'!L760</f>
        <v>15</v>
      </c>
      <c r="D233" s="52" t="s">
        <v>41</v>
      </c>
      <c r="E233" s="52">
        <f>+'Ark1'!D760</f>
        <v>11</v>
      </c>
      <c r="F233" s="52" t="str">
        <f t="shared" si="97"/>
        <v>Nov</v>
      </c>
      <c r="G233" s="51" t="str">
        <f>+IF(H233=0,"",'Ark1'!Q760)</f>
        <v/>
      </c>
      <c r="H233" s="471">
        <f>+'Ark1'!R760</f>
        <v>0</v>
      </c>
      <c r="I233" s="115" t="str">
        <f t="shared" si="98"/>
        <v/>
      </c>
      <c r="J233" s="53" t="str">
        <f>+IF(H233=0,"",'Ark1'!AE760)</f>
        <v/>
      </c>
      <c r="K233" s="53" t="str">
        <f>+IF(H233=0,"",'Ark1'!AF760)</f>
        <v/>
      </c>
      <c r="L233" s="65"/>
      <c r="M233" s="305" t="str">
        <f>+IF(H233=0,"",'Ark1'!U760)</f>
        <v/>
      </c>
      <c r="N233" s="115" t="str">
        <f t="shared" si="99"/>
        <v/>
      </c>
      <c r="O233" s="115"/>
      <c r="P233" s="422"/>
      <c r="Q233" s="115"/>
      <c r="R233" s="73"/>
      <c r="S233" s="53" t="str">
        <f>+IF(H233=0,"",'Ark1'!T760)</f>
        <v/>
      </c>
      <c r="T233" s="76" t="str">
        <f>+IF(H233=0,"",'Ark1'!W760)</f>
        <v/>
      </c>
      <c r="U233" s="76" t="str">
        <f>+IF(H233=0,"",'Ark1'!X760)</f>
        <v/>
      </c>
      <c r="V233" s="305" t="str">
        <f>+IF(H233=0,"",'Ark1'!AG760)</f>
        <v/>
      </c>
      <c r="W233" s="76" t="str">
        <f>+IF(H233=0,"",'Ark1'!AH760)</f>
        <v/>
      </c>
      <c r="X233" s="76" t="str">
        <f>+IF(H233=0,"",'Ark1'!AI760)</f>
        <v/>
      </c>
      <c r="Y233" s="76" t="str">
        <f>+IF(H233=0,"",'Ark1'!Y760)</f>
        <v/>
      </c>
      <c r="Z233" s="53" t="str">
        <f>+IF(H233=0,"",'Ark1'!AA760)</f>
        <v/>
      </c>
      <c r="AA233" s="76" t="str">
        <f>+IF(H233=0,"",'Ark1'!AC760)</f>
        <v/>
      </c>
      <c r="AB233" s="305" t="str">
        <f t="shared" si="100"/>
        <v/>
      </c>
      <c r="AC233" s="115" t="str">
        <f t="shared" si="101"/>
        <v/>
      </c>
      <c r="AD233" s="66" t="str">
        <f t="shared" si="102"/>
        <v/>
      </c>
      <c r="AE233" s="66" t="str">
        <f t="shared" si="103"/>
        <v/>
      </c>
      <c r="AF233" s="43"/>
      <c r="AG233" s="13"/>
      <c r="AH233" s="56"/>
      <c r="AI233" s="56"/>
      <c r="AJ233" s="1"/>
      <c r="AK233"/>
      <c r="AL233"/>
      <c r="AP233"/>
    </row>
    <row r="234" spans="1:46">
      <c r="A234" s="43"/>
      <c r="B234" s="43">
        <f>+'Ark1'!C761</f>
        <v>2024</v>
      </c>
      <c r="C234" s="51">
        <f>+'Ark1'!L761</f>
        <v>15</v>
      </c>
      <c r="D234" s="52" t="s">
        <v>41</v>
      </c>
      <c r="E234" s="52">
        <f>+'Ark1'!D761</f>
        <v>12</v>
      </c>
      <c r="F234" s="52" t="str">
        <f t="shared" si="97"/>
        <v>Des</v>
      </c>
      <c r="G234" s="51" t="str">
        <f>+IF(H234=0,"",'Ark1'!Q761)</f>
        <v/>
      </c>
      <c r="H234" s="471">
        <f>+'Ark1'!R761</f>
        <v>0</v>
      </c>
      <c r="I234" s="115" t="str">
        <f t="shared" si="98"/>
        <v/>
      </c>
      <c r="J234" s="53" t="str">
        <f>+IF(H234=0,"",'Ark1'!AE761)</f>
        <v/>
      </c>
      <c r="K234" s="53" t="str">
        <f>+IF(H234=0,"",'Ark1'!AF761)</f>
        <v/>
      </c>
      <c r="L234" s="65"/>
      <c r="M234" s="305" t="str">
        <f>+IF(H234=0,"",'Ark1'!U761)</f>
        <v/>
      </c>
      <c r="N234" s="115" t="str">
        <f t="shared" si="99"/>
        <v/>
      </c>
      <c r="O234" s="115"/>
      <c r="P234" s="422"/>
      <c r="Q234" s="115"/>
      <c r="R234" s="73"/>
      <c r="S234" s="53" t="str">
        <f>+IF(H234=0,"",'Ark1'!T761)</f>
        <v/>
      </c>
      <c r="T234" s="76" t="str">
        <f>+IF(H234=0,"",'Ark1'!W761)</f>
        <v/>
      </c>
      <c r="U234" s="76" t="str">
        <f>+IF(H234=0,"",'Ark1'!X761)</f>
        <v/>
      </c>
      <c r="V234" s="305" t="str">
        <f>+IF(H234=0,"",'Ark1'!AG761)</f>
        <v/>
      </c>
      <c r="W234" s="76" t="str">
        <f>+IF(H234=0,"",'Ark1'!AH761)</f>
        <v/>
      </c>
      <c r="X234" s="76" t="str">
        <f>+IF(H234=0,"",'Ark1'!AI761)</f>
        <v/>
      </c>
      <c r="Y234" s="76" t="str">
        <f>+IF(H234=0,"",'Ark1'!Y761)</f>
        <v/>
      </c>
      <c r="Z234" s="53" t="str">
        <f>+IF(H234=0,"",'Ark1'!AA761)</f>
        <v/>
      </c>
      <c r="AA234" s="76" t="str">
        <f>+IF(H234=0,"",'Ark1'!AC761)</f>
        <v/>
      </c>
      <c r="AB234" s="305" t="str">
        <f t="shared" si="100"/>
        <v/>
      </c>
      <c r="AC234" s="115" t="str">
        <f t="shared" si="101"/>
        <v/>
      </c>
      <c r="AD234" s="66" t="str">
        <f t="shared" si="102"/>
        <v/>
      </c>
      <c r="AE234" s="66" t="str">
        <f t="shared" si="103"/>
        <v/>
      </c>
      <c r="AF234" s="43"/>
      <c r="AG234" s="13"/>
      <c r="AH234" s="56"/>
      <c r="AI234" s="56"/>
      <c r="AJ234" s="1"/>
      <c r="AK234"/>
      <c r="AL234"/>
      <c r="AP234"/>
    </row>
    <row r="235" spans="1:46">
      <c r="A235" s="43"/>
      <c r="B235" s="43"/>
      <c r="C235" s="43"/>
      <c r="D235" s="43"/>
      <c r="E235" s="43"/>
      <c r="F235" s="43"/>
      <c r="G235" s="43"/>
      <c r="H235" s="464"/>
      <c r="I235" s="64"/>
      <c r="J235" s="64"/>
      <c r="K235" s="64"/>
      <c r="L235" s="65"/>
      <c r="M235" s="64"/>
      <c r="N235" s="64"/>
      <c r="O235" s="64"/>
      <c r="P235" s="74"/>
      <c r="Q235" s="74"/>
      <c r="R235" s="73"/>
      <c r="S235" s="43"/>
      <c r="T235" s="73"/>
      <c r="U235" s="73"/>
      <c r="V235" s="73"/>
      <c r="W235" s="73"/>
      <c r="X235" s="73"/>
      <c r="Y235" s="73"/>
      <c r="Z235" s="43"/>
      <c r="AA235" s="73"/>
      <c r="AB235" s="43"/>
      <c r="AC235" s="64"/>
      <c r="AD235" s="64"/>
      <c r="AE235" s="64"/>
      <c r="AF235" s="43"/>
      <c r="AG235" s="13"/>
      <c r="AH235" s="56"/>
      <c r="AI235" s="56"/>
      <c r="AJ235" s="1"/>
      <c r="AK235"/>
      <c r="AL235"/>
      <c r="AP235"/>
    </row>
    <row r="236" spans="1:46">
      <c r="A236" s="43"/>
      <c r="B236" s="43"/>
      <c r="C236" s="43"/>
      <c r="D236" s="43"/>
      <c r="E236" s="43"/>
      <c r="F236" s="43"/>
      <c r="G236" s="43"/>
      <c r="H236" s="464"/>
      <c r="I236" s="64"/>
      <c r="J236" s="64"/>
      <c r="K236" s="64"/>
      <c r="L236" s="64"/>
      <c r="M236" s="64"/>
      <c r="N236" s="64"/>
      <c r="O236" s="64"/>
      <c r="P236" s="74"/>
      <c r="Q236" s="74"/>
      <c r="R236" s="73"/>
      <c r="S236" s="43"/>
      <c r="T236" s="73"/>
      <c r="U236" s="73"/>
      <c r="V236" s="73"/>
      <c r="W236" s="73"/>
      <c r="X236" s="73"/>
      <c r="Y236" s="73"/>
      <c r="Z236" s="43"/>
      <c r="AA236" s="73"/>
      <c r="AB236" s="43"/>
      <c r="AC236" s="64"/>
      <c r="AD236" s="64"/>
      <c r="AE236" s="64"/>
      <c r="AF236" s="43"/>
      <c r="AG236" s="13"/>
      <c r="AH236" s="56"/>
      <c r="AI236" s="56"/>
      <c r="AJ236" s="1"/>
      <c r="AK236"/>
      <c r="AL236"/>
      <c r="AP236"/>
    </row>
    <row r="237" spans="1:46">
      <c r="A237" s="294"/>
      <c r="B237" s="294"/>
      <c r="C237" s="291"/>
      <c r="D237" s="291"/>
      <c r="E237" s="291"/>
      <c r="F237" s="291"/>
      <c r="G237" s="291"/>
      <c r="H237" s="514"/>
      <c r="I237" s="294"/>
      <c r="J237" s="292"/>
      <c r="K237" s="293"/>
      <c r="L237" s="293"/>
      <c r="M237" s="294"/>
      <c r="N237" s="294"/>
      <c r="O237" s="294"/>
      <c r="P237" s="299"/>
      <c r="Q237" s="299"/>
      <c r="R237" s="295"/>
      <c r="S237" s="294"/>
      <c r="T237" s="295"/>
      <c r="U237" s="295"/>
      <c r="V237" s="294"/>
      <c r="W237" s="295"/>
      <c r="X237" s="295"/>
      <c r="Y237" s="295"/>
      <c r="Z237" s="294"/>
      <c r="AA237" s="295"/>
      <c r="AB237" s="294"/>
      <c r="AC237" s="294"/>
      <c r="AD237" s="293"/>
      <c r="AE237" s="296"/>
      <c r="AF237" s="294"/>
      <c r="AG237" s="4"/>
      <c r="AH237" s="56"/>
      <c r="AI237" s="56"/>
      <c r="AJ237" s="1"/>
      <c r="AK237" s="5"/>
      <c r="AL237"/>
      <c r="AP237"/>
    </row>
    <row r="238" spans="1:46" ht="17.399999999999999">
      <c r="A238" s="294"/>
      <c r="B238" s="397" t="s">
        <v>0</v>
      </c>
      <c r="C238" s="397"/>
      <c r="D238" s="397" t="str">
        <f>+D240</f>
        <v>P-</v>
      </c>
      <c r="E238" s="291"/>
      <c r="F238" s="291"/>
      <c r="G238" s="291"/>
      <c r="H238" s="455">
        <f>SUM(H240:H242)</f>
        <v>386</v>
      </c>
      <c r="I238" s="294"/>
      <c r="J238" s="292"/>
      <c r="K238" s="293"/>
      <c r="L238" s="293"/>
      <c r="M238" s="294"/>
      <c r="N238" s="294"/>
      <c r="O238" s="294"/>
      <c r="P238" s="299"/>
      <c r="Q238" s="299"/>
      <c r="R238" s="294"/>
      <c r="S238" s="294"/>
      <c r="T238" s="295"/>
      <c r="U238" s="295"/>
      <c r="V238" s="294"/>
      <c r="W238" s="295"/>
      <c r="X238" s="295"/>
      <c r="Y238" s="295"/>
      <c r="Z238" s="294"/>
      <c r="AA238" s="295"/>
      <c r="AB238" s="294"/>
      <c r="AC238" s="294"/>
      <c r="AD238" s="293"/>
      <c r="AE238" s="293"/>
      <c r="AF238" s="294"/>
      <c r="AG238" s="4"/>
      <c r="AH238" s="56"/>
      <c r="AI238" s="56"/>
      <c r="AJ238" s="1"/>
      <c r="AK238" s="5"/>
      <c r="AL238"/>
      <c r="AP238"/>
    </row>
    <row r="239" spans="1:46" ht="17.399999999999999">
      <c r="A239" s="294"/>
      <c r="B239" s="397"/>
      <c r="C239" s="397"/>
      <c r="D239" s="397"/>
      <c r="E239" s="291"/>
      <c r="F239" s="291"/>
      <c r="G239" s="291"/>
      <c r="H239" s="514"/>
      <c r="I239" s="294"/>
      <c r="J239" s="292"/>
      <c r="K239" s="293"/>
      <c r="L239" s="293"/>
      <c r="M239" s="294"/>
      <c r="N239" s="294"/>
      <c r="O239" s="294"/>
      <c r="P239" s="299"/>
      <c r="Q239" s="299"/>
      <c r="R239" s="294"/>
      <c r="S239" s="294"/>
      <c r="T239" s="295"/>
      <c r="U239" s="295"/>
      <c r="V239" s="294"/>
      <c r="W239" s="295"/>
      <c r="X239" s="295"/>
      <c r="Y239" s="295"/>
      <c r="Z239" s="294"/>
      <c r="AA239" s="295"/>
      <c r="AB239" s="294"/>
      <c r="AC239" s="294"/>
      <c r="AD239" s="293"/>
      <c r="AE239" s="296"/>
      <c r="AF239" s="294"/>
      <c r="AG239" s="4"/>
      <c r="AH239" s="56"/>
      <c r="AI239" s="56"/>
      <c r="AJ239" s="1"/>
      <c r="AK239" s="5"/>
      <c r="AL239"/>
      <c r="AP239"/>
    </row>
    <row r="240" spans="1:46">
      <c r="A240" s="294"/>
      <c r="B240" s="294">
        <f>+'Ark1'!C762</f>
        <v>2023</v>
      </c>
      <c r="C240" s="51">
        <f>+'Ark1'!L762</f>
        <v>1</v>
      </c>
      <c r="D240" s="52" t="str">
        <f t="shared" ref="D240:D251" si="104">+D13</f>
        <v>P-</v>
      </c>
      <c r="E240" s="52">
        <f>+'Ark1'!D762</f>
        <v>1</v>
      </c>
      <c r="F240" s="52" t="str">
        <f t="shared" ref="F240:F251" si="105">+F223</f>
        <v>Jan</v>
      </c>
      <c r="G240" s="51">
        <f>+IF(H240=0,"",'Ark1'!Q762)</f>
        <v>121</v>
      </c>
      <c r="H240" s="470">
        <f>+'Ark1'!R762</f>
        <v>135</v>
      </c>
      <c r="I240" s="66"/>
      <c r="J240" s="53">
        <f>+IF(H240=0,"",'Ark1'!AE762)</f>
        <v>2.8037383177570097</v>
      </c>
      <c r="K240" s="53">
        <f>+IF(H240=0,"",'Ark1'!AF762)</f>
        <v>2.040434466844669</v>
      </c>
      <c r="L240" s="293"/>
      <c r="M240" s="114">
        <f>+IF(H240=0,"",'Ark1'!U762)</f>
        <v>193.46148148148151</v>
      </c>
      <c r="N240" s="66"/>
      <c r="O240" s="66"/>
      <c r="P240" s="376">
        <f>+'Ark1'!AR762</f>
        <v>217.07499999999999</v>
      </c>
      <c r="Q240" s="114">
        <f>+'Ark1'!AS762</f>
        <v>18.817511901762995</v>
      </c>
      <c r="R240" s="294"/>
      <c r="S240" s="53">
        <f>+IF(H240=0,"",'Ark1'!T762)</f>
        <v>3.8888888888888888</v>
      </c>
      <c r="T240" s="76">
        <f>+IF(H240=0,"",'Ark1'!W762)</f>
        <v>0.74074074074074081</v>
      </c>
      <c r="U240" s="76">
        <f>+IF(H240=0,"",'Ark1'!X762)</f>
        <v>0</v>
      </c>
      <c r="V240" s="76">
        <f>+IF(H240=0,"",'Ark1'!AG762)</f>
        <v>1138.6833333333336</v>
      </c>
      <c r="W240" s="76">
        <f>+IF(H240=0,"",'Ark1'!AH762)</f>
        <v>88.8888888888889</v>
      </c>
      <c r="X240" s="76">
        <f>+IF(H240=0,"",'Ark1'!AI762)</f>
        <v>0.74074074074074081</v>
      </c>
      <c r="Y240" s="76">
        <f>+IF(H240=0,"",'Ark1'!Y762)</f>
        <v>27.975648101413181</v>
      </c>
      <c r="Z240" s="53">
        <f>+IF(H240=0,"",'Ark1'!AA762)</f>
        <v>0.93227453170680175</v>
      </c>
      <c r="AA240" s="76">
        <f>+IF(H240=0,"",'Ark1'!AC762)</f>
        <v>28.447637566310405</v>
      </c>
      <c r="AB240" s="76">
        <f t="shared" ref="AB240:AB251" si="106">IF(H240=0,"",1000*M240/V240)</f>
        <v>169.89928263475196</v>
      </c>
      <c r="AC240" s="66"/>
      <c r="AD240" s="66">
        <f t="shared" ref="AD240:AD251" si="107">IF(H240=0,"",M240/C240)</f>
        <v>193.46148148148151</v>
      </c>
      <c r="AE240" s="66">
        <f t="shared" ref="AE240:AE251" si="108">IF(H240=0,"",H240/G240)</f>
        <v>1.115702479338843</v>
      </c>
      <c r="AF240" s="294"/>
      <c r="AH240" s="56"/>
      <c r="AI240" s="56"/>
      <c r="AJ240" s="1"/>
      <c r="AM240" s="1"/>
      <c r="AN240" s="1"/>
      <c r="AO240" s="1"/>
      <c r="AQ240" s="1"/>
      <c r="AR240" s="32"/>
      <c r="AS240" s="13"/>
      <c r="AT240" s="13"/>
    </row>
    <row r="241" spans="1:46">
      <c r="A241" s="294"/>
      <c r="B241" s="294">
        <f>+'Ark1'!C763</f>
        <v>2023</v>
      </c>
      <c r="C241" s="51">
        <f>+'Ark1'!L763</f>
        <v>1</v>
      </c>
      <c r="D241" s="52" t="str">
        <f t="shared" si="104"/>
        <v>P-</v>
      </c>
      <c r="E241" s="52">
        <f>+'Ark1'!D763</f>
        <v>2</v>
      </c>
      <c r="F241" s="52" t="str">
        <f t="shared" si="105"/>
        <v>Feb</v>
      </c>
      <c r="G241" s="51">
        <f>+IF(H241=0,"",'Ark1'!Q763)</f>
        <v>82</v>
      </c>
      <c r="H241" s="470">
        <f>+'Ark1'!R763</f>
        <v>92</v>
      </c>
      <c r="I241" s="66"/>
      <c r="J241" s="53">
        <f>+IF(H241=0,"",'Ark1'!AE763)</f>
        <v>2.8939918213274614</v>
      </c>
      <c r="K241" s="53">
        <f>+IF(H241=0,"",'Ark1'!AF763)</f>
        <v>2.0881784756379789</v>
      </c>
      <c r="L241" s="293"/>
      <c r="M241" s="114">
        <f>+IF(H241=0,"",'Ark1'!U763)</f>
        <v>189.49239130434788</v>
      </c>
      <c r="N241" s="66"/>
      <c r="O241" s="66"/>
      <c r="P241" s="376">
        <f>+'Ark1'!AR763</f>
        <v>215.55421686746985</v>
      </c>
      <c r="Q241" s="114">
        <f>+'Ark1'!AS763</f>
        <v>18.707989827871824</v>
      </c>
      <c r="R241" s="294"/>
      <c r="S241" s="53">
        <f>+IF(H241=0,"",'Ark1'!T763)</f>
        <v>3.8804347826086958</v>
      </c>
      <c r="T241" s="76">
        <f>+IF(H241=0,"",'Ark1'!W763)</f>
        <v>0</v>
      </c>
      <c r="U241" s="76">
        <f>+IF(H241=0,"",'Ark1'!X763)</f>
        <v>0</v>
      </c>
      <c r="V241" s="76">
        <f>+IF(H241=0,"",'Ark1'!AG763)</f>
        <v>1145.3614457831327</v>
      </c>
      <c r="W241" s="76">
        <f>+IF(H241=0,"",'Ark1'!AH763)</f>
        <v>90.217391304347828</v>
      </c>
      <c r="X241" s="76">
        <f>+IF(H241=0,"",'Ark1'!AI763)</f>
        <v>4.3478260869565215</v>
      </c>
      <c r="Y241" s="76">
        <f>+IF(H241=0,"",'Ark1'!Y763)</f>
        <v>28.286278105545311</v>
      </c>
      <c r="Z241" s="53">
        <f>+IF(H241=0,"",'Ark1'!AA763)</f>
        <v>1.0304324894489243</v>
      </c>
      <c r="AA241" s="76">
        <f>+IF(H241=0,"",'Ark1'!AC763)</f>
        <v>29.338301881844298</v>
      </c>
      <c r="AB241" s="76">
        <f t="shared" si="106"/>
        <v>165.44331224173851</v>
      </c>
      <c r="AC241" s="66"/>
      <c r="AD241" s="66">
        <f t="shared" si="107"/>
        <v>189.49239130434788</v>
      </c>
      <c r="AE241" s="66">
        <f t="shared" si="108"/>
        <v>1.1219512195121952</v>
      </c>
      <c r="AF241" s="294"/>
      <c r="AH241" s="56"/>
      <c r="AI241" s="56"/>
      <c r="AJ241" s="1"/>
      <c r="AM241" s="1"/>
      <c r="AN241" s="1"/>
      <c r="AO241" s="1"/>
      <c r="AQ241" s="1"/>
      <c r="AR241" s="32"/>
      <c r="AS241" s="13"/>
      <c r="AT241" s="13"/>
    </row>
    <row r="242" spans="1:46">
      <c r="A242" s="294"/>
      <c r="B242" s="294">
        <f>+'Ark1'!C764</f>
        <v>2023</v>
      </c>
      <c r="C242" s="51">
        <f>+'Ark1'!L764</f>
        <v>1</v>
      </c>
      <c r="D242" s="52" t="str">
        <f t="shared" si="104"/>
        <v>P-</v>
      </c>
      <c r="E242" s="52">
        <f>+'Ark1'!D764</f>
        <v>3</v>
      </c>
      <c r="F242" s="52" t="str">
        <f t="shared" si="105"/>
        <v>Mar</v>
      </c>
      <c r="G242" s="51">
        <f>+IF(H242=0,"",'Ark1'!Q764)</f>
        <v>145</v>
      </c>
      <c r="H242" s="470">
        <f>+'Ark1'!R764</f>
        <v>159</v>
      </c>
      <c r="I242" s="66"/>
      <c r="J242" s="53">
        <f>+IF(H242=0,"",'Ark1'!AE764)</f>
        <v>3.487606931344593</v>
      </c>
      <c r="K242" s="53">
        <f>+IF(H242=0,"",'Ark1'!AF764)</f>
        <v>2.5496652709532026</v>
      </c>
      <c r="L242" s="293"/>
      <c r="M242" s="114">
        <f>+IF(H242=0,"",'Ark1'!U764)</f>
        <v>193.34025157232713</v>
      </c>
      <c r="N242" s="66"/>
      <c r="O242" s="66"/>
      <c r="P242" s="376">
        <f>+'Ark1'!AR764</f>
        <v>216.58865248226951</v>
      </c>
      <c r="Q242" s="114">
        <f>+'Ark1'!AS764</f>
        <v>18.977701076014124</v>
      </c>
      <c r="R242" s="294"/>
      <c r="S242" s="53">
        <f>+IF(H242=0,"",'Ark1'!T764)</f>
        <v>4.2012578616352201</v>
      </c>
      <c r="T242" s="76">
        <f>+IF(H242=0,"",'Ark1'!W764)</f>
        <v>3.1446540880503129</v>
      </c>
      <c r="U242" s="76">
        <f>+IF(H242=0,"",'Ark1'!X764)</f>
        <v>0</v>
      </c>
      <c r="V242" s="76">
        <f>+IF(H242=0,"",'Ark1'!AG764)</f>
        <v>1182.1985815602836</v>
      </c>
      <c r="W242" s="76">
        <f>+IF(H242=0,"",'Ark1'!AH764)</f>
        <v>88.050314465408817</v>
      </c>
      <c r="X242" s="76">
        <f>+IF(H242=0,"",'Ark1'!AI764)</f>
        <v>1.886792452830188</v>
      </c>
      <c r="Y242" s="76">
        <f>+IF(H242=0,"",'Ark1'!Y764)</f>
        <v>28.499963851894879</v>
      </c>
      <c r="Z242" s="53">
        <f>+IF(H242=0,"",'Ark1'!AA764)</f>
        <v>1.2825871761112335</v>
      </c>
      <c r="AA242" s="76">
        <f>+IF(H242=0,"",'Ark1'!AC764)</f>
        <v>16.244081798144137</v>
      </c>
      <c r="AB242" s="76">
        <f t="shared" si="106"/>
        <v>163.54295681623449</v>
      </c>
      <c r="AC242" s="66"/>
      <c r="AD242" s="66">
        <f t="shared" si="107"/>
        <v>193.34025157232713</v>
      </c>
      <c r="AE242" s="66">
        <f t="shared" si="108"/>
        <v>1.096551724137931</v>
      </c>
      <c r="AF242" s="294"/>
      <c r="AH242" s="56"/>
      <c r="AI242" s="56"/>
      <c r="AJ242" s="1"/>
      <c r="AM242" s="1"/>
      <c r="AN242" s="1"/>
      <c r="AO242" s="1"/>
      <c r="AQ242" s="1"/>
      <c r="AR242" s="32"/>
      <c r="AS242" s="13"/>
      <c r="AT242" s="13"/>
    </row>
    <row r="243" spans="1:46">
      <c r="A243" s="294"/>
      <c r="B243" s="294">
        <f>+'Ark1'!C765</f>
        <v>2023</v>
      </c>
      <c r="C243" s="51">
        <f>+'Ark1'!L765</f>
        <v>1</v>
      </c>
      <c r="D243" s="52" t="str">
        <f t="shared" si="104"/>
        <v>P-</v>
      </c>
      <c r="E243" s="52">
        <f>+'Ark1'!D765</f>
        <v>4</v>
      </c>
      <c r="F243" s="52" t="str">
        <f t="shared" si="105"/>
        <v>Apr</v>
      </c>
      <c r="G243" s="51">
        <f>+IF(H243=0,"",'Ark1'!Q765)</f>
        <v>93</v>
      </c>
      <c r="H243" s="470">
        <f>+'Ark1'!R765</f>
        <v>104</v>
      </c>
      <c r="I243" s="66"/>
      <c r="J243" s="53">
        <f>+IF(H243=0,"",'Ark1'!AE765)</f>
        <v>3.3258714422769433</v>
      </c>
      <c r="K243" s="53">
        <f>+IF(H243=0,"",'Ark1'!AF765)</f>
        <v>2.3966048327356222</v>
      </c>
      <c r="L243" s="293"/>
      <c r="M243" s="114">
        <f>+IF(H243=0,"",'Ark1'!U765)</f>
        <v>192.74519230769235</v>
      </c>
      <c r="N243" s="66"/>
      <c r="O243" s="66"/>
      <c r="P243" s="376">
        <f>+'Ark1'!AR765</f>
        <v>214.72727272727272</v>
      </c>
      <c r="Q243" s="114">
        <f>+'Ark1'!AS765</f>
        <v>19.11206357556372</v>
      </c>
      <c r="R243" s="294"/>
      <c r="S243" s="53">
        <f>+IF(H243=0,"",'Ark1'!T765)</f>
        <v>4</v>
      </c>
      <c r="T243" s="76">
        <f>+IF(H243=0,"",'Ark1'!W765)</f>
        <v>0.96153846153846112</v>
      </c>
      <c r="U243" s="76">
        <f>+IF(H243=0,"",'Ark1'!X765)</f>
        <v>0</v>
      </c>
      <c r="V243" s="76">
        <f>+IF(H243=0,"",'Ark1'!AG765)</f>
        <v>1184.715909090909</v>
      </c>
      <c r="W243" s="76">
        <f>+IF(H243=0,"",'Ark1'!AH765)</f>
        <v>84.615384615384627</v>
      </c>
      <c r="X243" s="76">
        <f>+IF(H243=0,"",'Ark1'!AI765)</f>
        <v>9.6153846153846114</v>
      </c>
      <c r="Y243" s="76">
        <f>+IF(H243=0,"",'Ark1'!Y765)</f>
        <v>30.02215169288656</v>
      </c>
      <c r="Z243" s="53">
        <f>+IF(H243=0,"",'Ark1'!AA765)</f>
        <v>1.0095695960312836</v>
      </c>
      <c r="AA243" s="76">
        <f>+IF(H243=0,"",'Ark1'!AC765)</f>
        <v>-3.8354372656009073</v>
      </c>
      <c r="AB243" s="76">
        <f t="shared" si="106"/>
        <v>162.69317464943578</v>
      </c>
      <c r="AC243" s="66"/>
      <c r="AD243" s="66">
        <f t="shared" si="107"/>
        <v>192.74519230769235</v>
      </c>
      <c r="AE243" s="66">
        <f t="shared" si="108"/>
        <v>1.118279569892473</v>
      </c>
      <c r="AF243" s="294"/>
      <c r="AH243" s="56"/>
      <c r="AI243" s="56"/>
      <c r="AJ243" s="1"/>
      <c r="AM243" s="1"/>
      <c r="AN243" s="1"/>
      <c r="AO243" s="1"/>
      <c r="AQ243" s="1"/>
      <c r="AR243" s="32"/>
      <c r="AS243" s="13"/>
      <c r="AT243" s="13"/>
    </row>
    <row r="244" spans="1:46">
      <c r="A244" s="294"/>
      <c r="B244" s="294">
        <f>+'Ark1'!C766</f>
        <v>2023</v>
      </c>
      <c r="C244" s="51">
        <f>+'Ark1'!L766</f>
        <v>1</v>
      </c>
      <c r="D244" s="52" t="str">
        <f t="shared" si="104"/>
        <v>P-</v>
      </c>
      <c r="E244" s="52">
        <f>+'Ark1'!D766</f>
        <v>5</v>
      </c>
      <c r="F244" s="52" t="str">
        <f t="shared" si="105"/>
        <v>Mai</v>
      </c>
      <c r="G244" s="51">
        <f>+IF(H244=0,"",'Ark1'!Q766)</f>
        <v>119</v>
      </c>
      <c r="H244" s="470">
        <f>+'Ark1'!R766</f>
        <v>136</v>
      </c>
      <c r="I244" s="66"/>
      <c r="J244" s="53">
        <f>+IF(H244=0,"",'Ark1'!AE766)</f>
        <v>3.5060582624387737</v>
      </c>
      <c r="K244" s="53">
        <f>+IF(H244=0,"",'Ark1'!AF766)</f>
        <v>2.5538007598473338</v>
      </c>
      <c r="L244" s="293"/>
      <c r="M244" s="114">
        <f>+IF(H244=0,"",'Ark1'!U766)</f>
        <v>194.16838235294128</v>
      </c>
      <c r="N244" s="66"/>
      <c r="O244" s="66"/>
      <c r="P244" s="98"/>
      <c r="Q244" s="98"/>
      <c r="R244" s="294"/>
      <c r="S244" s="53">
        <f>+IF(H244=0,"",'Ark1'!T766)</f>
        <v>4.227941176470587</v>
      </c>
      <c r="T244" s="76">
        <f>+IF(H244=0,"",'Ark1'!W766)</f>
        <v>2.2058823529411762</v>
      </c>
      <c r="U244" s="76">
        <f>+IF(H244=0,"",'Ark1'!X766)</f>
        <v>0</v>
      </c>
      <c r="V244" s="76">
        <f>+IF(H244=0,"",'Ark1'!AG766)</f>
        <v>1171.2100840336132</v>
      </c>
      <c r="W244" s="76">
        <f>+IF(H244=0,"",'Ark1'!AH766)</f>
        <v>87.5</v>
      </c>
      <c r="X244" s="76">
        <f>+IF(H244=0,"",'Ark1'!AI766)</f>
        <v>2.9411764705882355</v>
      </c>
      <c r="Y244" s="76">
        <f>+IF(H244=0,"",'Ark1'!Y766)</f>
        <v>25.637064454687344</v>
      </c>
      <c r="Z244" s="53">
        <f>+IF(H244=0,"",'Ark1'!AA766)</f>
        <v>1.1438255713684085</v>
      </c>
      <c r="AA244" s="76">
        <f>+IF(H244=0,"",'Ark1'!AC766)</f>
        <v>17.985470586037206</v>
      </c>
      <c r="AB244" s="76">
        <f t="shared" si="106"/>
        <v>165.78441818416647</v>
      </c>
      <c r="AC244" s="66"/>
      <c r="AD244" s="66">
        <f t="shared" si="107"/>
        <v>194.16838235294128</v>
      </c>
      <c r="AE244" s="66">
        <f t="shared" si="108"/>
        <v>1.1428571428571428</v>
      </c>
      <c r="AF244" s="294"/>
      <c r="AH244" s="56"/>
      <c r="AI244" s="56"/>
      <c r="AJ244" s="1"/>
      <c r="AM244" s="1"/>
      <c r="AN244" s="1"/>
      <c r="AO244" s="1"/>
      <c r="AQ244" s="1"/>
      <c r="AR244" s="32"/>
      <c r="AS244" s="13"/>
      <c r="AT244" s="13"/>
    </row>
    <row r="245" spans="1:46">
      <c r="A245" s="294"/>
      <c r="B245" s="294">
        <f>+'Ark1'!C767</f>
        <v>2023</v>
      </c>
      <c r="C245" s="51">
        <f>+'Ark1'!L767</f>
        <v>1</v>
      </c>
      <c r="D245" s="52" t="str">
        <f t="shared" si="104"/>
        <v>P-</v>
      </c>
      <c r="E245" s="52">
        <f>+'Ark1'!D767</f>
        <v>6</v>
      </c>
      <c r="F245" s="52" t="str">
        <f t="shared" si="105"/>
        <v>Jun</v>
      </c>
      <c r="G245" s="51">
        <f>+IF(H245=0,"",'Ark1'!Q767)</f>
        <v>160</v>
      </c>
      <c r="H245" s="470">
        <f>+'Ark1'!R767</f>
        <v>186</v>
      </c>
      <c r="I245" s="66"/>
      <c r="J245" s="53">
        <f>+IF(H245=0,"",'Ark1'!AE767)</f>
        <v>4.6039603960396045</v>
      </c>
      <c r="K245" s="53">
        <f>+IF(H245=0,"",'Ark1'!AF767)</f>
        <v>3.3383292624601282</v>
      </c>
      <c r="L245" s="293"/>
      <c r="M245" s="114">
        <f>+IF(H245=0,"",'Ark1'!U767)</f>
        <v>190.78709677419349</v>
      </c>
      <c r="N245" s="66"/>
      <c r="O245" s="66"/>
      <c r="P245" s="98"/>
      <c r="Q245" s="98"/>
      <c r="R245" s="294"/>
      <c r="S245" s="53">
        <f>+IF(H245=0,"",'Ark1'!T767)</f>
        <v>4.096774193548387</v>
      </c>
      <c r="T245" s="76">
        <f>+IF(H245=0,"",'Ark1'!W767)</f>
        <v>3.7634408602150544</v>
      </c>
      <c r="U245" s="76">
        <f>+IF(H245=0,"",'Ark1'!X767)</f>
        <v>0</v>
      </c>
      <c r="V245" s="76">
        <f>+IF(H245=0,"",'Ark1'!AG767)</f>
        <v>1192.5212121212121</v>
      </c>
      <c r="W245" s="76">
        <f>+IF(H245=0,"",'Ark1'!AH767)</f>
        <v>88.709677419354847</v>
      </c>
      <c r="X245" s="76">
        <f>+IF(H245=0,"",'Ark1'!AI767)</f>
        <v>3.7634408602150544</v>
      </c>
      <c r="Y245" s="76">
        <f>+IF(H245=0,"",'Ark1'!Y767)</f>
        <v>29.685993677212902</v>
      </c>
      <c r="Z245" s="53">
        <f>+IF(H245=0,"",'Ark1'!AA767)</f>
        <v>1.1691787038278476</v>
      </c>
      <c r="AA245" s="76">
        <f>+IF(H245=0,"",'Ark1'!AC767)</f>
        <v>37.100867874265347</v>
      </c>
      <c r="AB245" s="76">
        <f t="shared" si="106"/>
        <v>159.98633385718023</v>
      </c>
      <c r="AC245" s="66"/>
      <c r="AD245" s="66">
        <f t="shared" si="107"/>
        <v>190.78709677419349</v>
      </c>
      <c r="AE245" s="66">
        <f t="shared" si="108"/>
        <v>1.1625000000000001</v>
      </c>
      <c r="AF245" s="294"/>
      <c r="AH245" s="56"/>
      <c r="AI245" s="56"/>
      <c r="AJ245" s="1"/>
      <c r="AM245" s="1"/>
      <c r="AN245" s="1"/>
      <c r="AO245" s="1"/>
      <c r="AQ245" s="1"/>
      <c r="AR245" s="32"/>
      <c r="AS245" s="13"/>
      <c r="AT245" s="13"/>
    </row>
    <row r="246" spans="1:46">
      <c r="A246" s="294"/>
      <c r="B246" s="294">
        <f>+'Ark1'!C768</f>
        <v>2023</v>
      </c>
      <c r="C246" s="51">
        <f>+'Ark1'!L768</f>
        <v>1</v>
      </c>
      <c r="D246" s="52" t="str">
        <f t="shared" si="104"/>
        <v>P-</v>
      </c>
      <c r="E246" s="52">
        <f>+'Ark1'!D768</f>
        <v>7</v>
      </c>
      <c r="F246" s="52" t="str">
        <f t="shared" si="105"/>
        <v>Jul</v>
      </c>
      <c r="G246" s="51">
        <f>+IF(H246=0,"",'Ark1'!Q768)</f>
        <v>108</v>
      </c>
      <c r="H246" s="470">
        <f>+'Ark1'!R768</f>
        <v>123</v>
      </c>
      <c r="I246" s="66"/>
      <c r="J246" s="53">
        <f>+IF(H246=0,"",'Ark1'!AE768)</f>
        <v>4.8406139315230243</v>
      </c>
      <c r="K246" s="53">
        <f>+IF(H246=0,"",'Ark1'!AF768)</f>
        <v>3.5264359352537014</v>
      </c>
      <c r="L246" s="293"/>
      <c r="M246" s="114">
        <f>+IF(H246=0,"",'Ark1'!U768)</f>
        <v>192.34715447154477</v>
      </c>
      <c r="N246" s="66"/>
      <c r="O246" s="66"/>
      <c r="P246" s="98"/>
      <c r="Q246" s="98"/>
      <c r="R246" s="294"/>
      <c r="S246" s="53">
        <f>+IF(H246=0,"",'Ark1'!T768)</f>
        <v>3.9512195121951224</v>
      </c>
      <c r="T246" s="76">
        <f>+IF(H246=0,"",'Ark1'!W768)</f>
        <v>4.8780487804878048</v>
      </c>
      <c r="U246" s="76">
        <f>+IF(H246=0,"",'Ark1'!X768)</f>
        <v>0</v>
      </c>
      <c r="V246" s="76">
        <f>+IF(H246=0,"",'Ark1'!AG768)</f>
        <v>1156.7946428571429</v>
      </c>
      <c r="W246" s="76">
        <f>+IF(H246=0,"",'Ark1'!AH768)</f>
        <v>90.243902439024382</v>
      </c>
      <c r="X246" s="76">
        <f>+IF(H246=0,"",'Ark1'!AI768)</f>
        <v>2.4390243902439024</v>
      </c>
      <c r="Y246" s="76">
        <f>+IF(H246=0,"",'Ark1'!Y768)</f>
        <v>26.478303206275541</v>
      </c>
      <c r="Z246" s="53">
        <f>+IF(H246=0,"",'Ark1'!AA768)</f>
        <v>1.1536697089474319</v>
      </c>
      <c r="AA246" s="76">
        <f>+IF(H246=0,"",'Ark1'!AC768)</f>
        <v>14.483321119840857</v>
      </c>
      <c r="AB246" s="76">
        <f t="shared" si="106"/>
        <v>166.27597271411162</v>
      </c>
      <c r="AC246" s="66"/>
      <c r="AD246" s="66">
        <f t="shared" si="107"/>
        <v>192.34715447154477</v>
      </c>
      <c r="AE246" s="66">
        <f t="shared" si="108"/>
        <v>1.1388888888888888</v>
      </c>
      <c r="AF246" s="294"/>
      <c r="AH246" s="56"/>
      <c r="AI246" s="56"/>
      <c r="AJ246" s="1"/>
      <c r="AM246" s="1"/>
      <c r="AN246" s="1"/>
      <c r="AO246" s="1"/>
      <c r="AQ246" s="1"/>
      <c r="AR246" s="32"/>
      <c r="AS246" s="13"/>
      <c r="AT246" s="13"/>
    </row>
    <row r="247" spans="1:46">
      <c r="A247" s="294"/>
      <c r="B247" s="294">
        <f>+'Ark1'!C769</f>
        <v>2023</v>
      </c>
      <c r="C247" s="51">
        <f>+'Ark1'!L769</f>
        <v>1</v>
      </c>
      <c r="D247" s="52" t="str">
        <f t="shared" si="104"/>
        <v>P-</v>
      </c>
      <c r="E247" s="52">
        <f>+'Ark1'!D769</f>
        <v>8</v>
      </c>
      <c r="F247" s="52" t="str">
        <f t="shared" si="105"/>
        <v>Aug</v>
      </c>
      <c r="G247" s="51">
        <f>+IF(H247=0,"",'Ark1'!Q769)</f>
        <v>130</v>
      </c>
      <c r="H247" s="470">
        <f>+'Ark1'!R769</f>
        <v>140</v>
      </c>
      <c r="I247" s="66"/>
      <c r="J247" s="53">
        <f>+IF(H247=0,"",'Ark1'!AE769)</f>
        <v>4.3791054113231151</v>
      </c>
      <c r="K247" s="53">
        <f>+IF(H247=0,"",'Ark1'!AF769)</f>
        <v>3.3287994613630407</v>
      </c>
      <c r="L247" s="293"/>
      <c r="M247" s="114">
        <f>+IF(H247=0,"",'Ark1'!U769)</f>
        <v>198.00857142857151</v>
      </c>
      <c r="N247" s="66"/>
      <c r="O247" s="66"/>
      <c r="P247" s="98"/>
      <c r="Q247" s="98"/>
      <c r="R247" s="294"/>
      <c r="S247" s="53">
        <f>+IF(H247=0,"",'Ark1'!T769)</f>
        <v>3.9785714285714282</v>
      </c>
      <c r="T247" s="76">
        <f>+IF(H247=0,"",'Ark1'!W769)</f>
        <v>1.4285714285714288</v>
      </c>
      <c r="U247" s="76">
        <f>+IF(H247=0,"",'Ark1'!X769)</f>
        <v>0</v>
      </c>
      <c r="V247" s="76">
        <f>+IF(H247=0,"",'Ark1'!AG769)</f>
        <v>1178.6355932203389</v>
      </c>
      <c r="W247" s="76">
        <f>+IF(H247=0,"",'Ark1'!AH769)</f>
        <v>84.285714285714306</v>
      </c>
      <c r="X247" s="76">
        <f>+IF(H247=0,"",'Ark1'!AI769)</f>
        <v>2.1428571428571423</v>
      </c>
      <c r="Y247" s="76">
        <f>+IF(H247=0,"",'Ark1'!Y769)</f>
        <v>25.939411508123086</v>
      </c>
      <c r="Z247" s="53">
        <f>+IF(H247=0,"",'Ark1'!AA769)</f>
        <v>0.98174667333902621</v>
      </c>
      <c r="AA247" s="76">
        <f>+IF(H247=0,"",'Ark1'!AC769)</f>
        <v>30.164270287340969</v>
      </c>
      <c r="AB247" s="76">
        <f t="shared" si="106"/>
        <v>167.99812645022928</v>
      </c>
      <c r="AC247" s="66"/>
      <c r="AD247" s="66">
        <f t="shared" si="107"/>
        <v>198.00857142857151</v>
      </c>
      <c r="AE247" s="66">
        <f t="shared" si="108"/>
        <v>1.0769230769230769</v>
      </c>
      <c r="AF247" s="294"/>
      <c r="AH247" s="56"/>
      <c r="AI247" s="56"/>
      <c r="AJ247" s="1"/>
      <c r="AM247" s="1"/>
      <c r="AN247" s="1"/>
      <c r="AO247" s="1"/>
      <c r="AQ247" s="1"/>
      <c r="AR247" s="32"/>
      <c r="AS247" s="13"/>
      <c r="AT247" s="13"/>
    </row>
    <row r="248" spans="1:46">
      <c r="A248" s="294"/>
      <c r="B248" s="294">
        <f>+'Ark1'!C770</f>
        <v>2023</v>
      </c>
      <c r="C248" s="51">
        <f>+'Ark1'!L770</f>
        <v>1</v>
      </c>
      <c r="D248" s="52" t="str">
        <f t="shared" si="104"/>
        <v>P-</v>
      </c>
      <c r="E248" s="52">
        <f>+'Ark1'!D770</f>
        <v>9</v>
      </c>
      <c r="F248" s="52" t="str">
        <f t="shared" si="105"/>
        <v>Sep</v>
      </c>
      <c r="G248" s="51">
        <f>+IF(H248=0,"",'Ark1'!Q770)</f>
        <v>114</v>
      </c>
      <c r="H248" s="470">
        <f>+'Ark1'!R770</f>
        <v>134</v>
      </c>
      <c r="I248" s="66"/>
      <c r="J248" s="53">
        <f>+IF(H248=0,"",'Ark1'!AE770)</f>
        <v>3.9621525724423408</v>
      </c>
      <c r="K248" s="53">
        <f>+IF(H248=0,"",'Ark1'!AF770)</f>
        <v>2.9045036183918969</v>
      </c>
      <c r="L248" s="293"/>
      <c r="M248" s="114">
        <f>+IF(H248=0,"",'Ark1'!U770)</f>
        <v>189.51940298507455</v>
      </c>
      <c r="N248" s="66"/>
      <c r="O248" s="66"/>
      <c r="P248" s="98"/>
      <c r="Q248" s="98"/>
      <c r="R248" s="294"/>
      <c r="S248" s="53">
        <f>+IF(H248=0,"",'Ark1'!T770)</f>
        <v>3.9179104477611935</v>
      </c>
      <c r="T248" s="76">
        <f>+IF(H248=0,"",'Ark1'!W770)</f>
        <v>0.74626865671641807</v>
      </c>
      <c r="U248" s="76">
        <f>+IF(H248=0,"",'Ark1'!X770)</f>
        <v>0</v>
      </c>
      <c r="V248" s="76">
        <f>+IF(H248=0,"",'Ark1'!AG770)</f>
        <v>1139.6016949152545</v>
      </c>
      <c r="W248" s="76">
        <f>+IF(H248=0,"",'Ark1'!AH770)</f>
        <v>88.059701492537286</v>
      </c>
      <c r="X248" s="76">
        <f>+IF(H248=0,"",'Ark1'!AI770)</f>
        <v>1.4925373134328361</v>
      </c>
      <c r="Y248" s="76">
        <f>+IF(H248=0,"",'Ark1'!Y770)</f>
        <v>31.139240679427974</v>
      </c>
      <c r="Z248" s="53">
        <f>+IF(H248=0,"",'Ark1'!AA770)</f>
        <v>1.0077943069469719</v>
      </c>
      <c r="AA248" s="76">
        <f>+IF(H248=0,"",'Ark1'!AC770)</f>
        <v>10.905913627175742</v>
      </c>
      <c r="AB248" s="76">
        <f t="shared" si="106"/>
        <v>166.30319508182902</v>
      </c>
      <c r="AC248" s="66"/>
      <c r="AD248" s="66">
        <f t="shared" si="107"/>
        <v>189.51940298507455</v>
      </c>
      <c r="AE248" s="66">
        <f t="shared" si="108"/>
        <v>1.1754385964912282</v>
      </c>
      <c r="AF248" s="294"/>
      <c r="AH248" s="56"/>
      <c r="AI248" s="56"/>
      <c r="AJ248" s="1"/>
      <c r="AM248" s="1"/>
      <c r="AN248" s="1"/>
      <c r="AO248" s="1"/>
      <c r="AQ248" s="1"/>
      <c r="AR248" s="32"/>
      <c r="AS248" s="13"/>
      <c r="AT248" s="13"/>
    </row>
    <row r="249" spans="1:46">
      <c r="A249" s="294"/>
      <c r="B249" s="294">
        <f>+'Ark1'!C771</f>
        <v>2023</v>
      </c>
      <c r="C249" s="51">
        <f>+'Ark1'!L771</f>
        <v>1</v>
      </c>
      <c r="D249" s="52" t="str">
        <f t="shared" si="104"/>
        <v>P-</v>
      </c>
      <c r="E249" s="52">
        <f>+'Ark1'!D771</f>
        <v>10</v>
      </c>
      <c r="F249" s="52" t="str">
        <f t="shared" si="105"/>
        <v>Okt</v>
      </c>
      <c r="G249" s="51">
        <f>+IF(H249=0,"",'Ark1'!Q771)</f>
        <v>234</v>
      </c>
      <c r="H249" s="470">
        <f>+'Ark1'!R771</f>
        <v>286</v>
      </c>
      <c r="I249" s="66"/>
      <c r="J249" s="53">
        <f>+IF(H249=0,"",'Ark1'!AE771)</f>
        <v>3.9794072631139534</v>
      </c>
      <c r="K249" s="53">
        <f>+IF(H249=0,"",'Ark1'!AF771)</f>
        <v>2.8806903495490808</v>
      </c>
      <c r="L249" s="293"/>
      <c r="M249" s="114">
        <f>+IF(H249=0,"",'Ark1'!U771)</f>
        <v>186.51188811188811</v>
      </c>
      <c r="N249" s="66"/>
      <c r="O249" s="66"/>
      <c r="P249" s="98"/>
      <c r="Q249" s="98"/>
      <c r="R249" s="294"/>
      <c r="S249" s="53">
        <f>+IF(H249=0,"",'Ark1'!T771)</f>
        <v>3.9755244755244754</v>
      </c>
      <c r="T249" s="76">
        <f>+IF(H249=0,"",'Ark1'!W771)</f>
        <v>2.0979020979020975</v>
      </c>
      <c r="U249" s="76">
        <f>+IF(H249=0,"",'Ark1'!X771)</f>
        <v>0</v>
      </c>
      <c r="V249" s="76">
        <f>+IF(H249=0,"",'Ark1'!AG771)</f>
        <v>1163.6654411764703</v>
      </c>
      <c r="W249" s="76">
        <f>+IF(H249=0,"",'Ark1'!AH771)</f>
        <v>94.755244755244775</v>
      </c>
      <c r="X249" s="76">
        <f>+IF(H249=0,"",'Ark1'!AI771)</f>
        <v>4.5454545454545459</v>
      </c>
      <c r="Y249" s="76">
        <f>+IF(H249=0,"",'Ark1'!Y771)</f>
        <v>29.306566221715354</v>
      </c>
      <c r="Z249" s="53">
        <f>+IF(H249=0,"",'Ark1'!AA771)</f>
        <v>1.0187553617837737</v>
      </c>
      <c r="AA249" s="76">
        <f>+IF(H249=0,"",'Ark1'!AC771)</f>
        <v>33.001792203352267</v>
      </c>
      <c r="AB249" s="76">
        <f t="shared" si="106"/>
        <v>160.27964869638464</v>
      </c>
      <c r="AC249" s="66"/>
      <c r="AD249" s="66">
        <f t="shared" si="107"/>
        <v>186.51188811188811</v>
      </c>
      <c r="AE249" s="66">
        <f t="shared" si="108"/>
        <v>1.2222222222222223</v>
      </c>
      <c r="AF249" s="294"/>
      <c r="AH249" s="56"/>
      <c r="AI249" s="56"/>
      <c r="AJ249" s="1"/>
      <c r="AM249" s="1"/>
      <c r="AN249" s="1"/>
      <c r="AO249" s="1"/>
      <c r="AQ249" s="1"/>
      <c r="AR249" s="32"/>
      <c r="AS249" s="13"/>
      <c r="AT249" s="13"/>
    </row>
    <row r="250" spans="1:46">
      <c r="A250" s="294"/>
      <c r="B250" s="294">
        <f>+'Ark1'!C772</f>
        <v>2023</v>
      </c>
      <c r="C250" s="51">
        <f>+'Ark1'!L772</f>
        <v>1</v>
      </c>
      <c r="D250" s="52" t="str">
        <f t="shared" si="104"/>
        <v>P-</v>
      </c>
      <c r="E250" s="52">
        <f>+'Ark1'!D772</f>
        <v>11</v>
      </c>
      <c r="F250" s="52" t="str">
        <f t="shared" si="105"/>
        <v>Nov</v>
      </c>
      <c r="G250" s="51">
        <f>+IF(H250=0,"",'Ark1'!Q772)</f>
        <v>150</v>
      </c>
      <c r="H250" s="470">
        <f>+'Ark1'!R772</f>
        <v>185</v>
      </c>
      <c r="I250" s="66"/>
      <c r="J250" s="53">
        <f>+IF(H250=0,"",'Ark1'!AE772)</f>
        <v>2.8811711571406322</v>
      </c>
      <c r="K250" s="53">
        <f>+IF(H250=0,"",'Ark1'!AF772)</f>
        <v>2.0286191264622686</v>
      </c>
      <c r="L250" s="293"/>
      <c r="M250" s="114">
        <f>+IF(H250=0,"",'Ark1'!U772)</f>
        <v>183.84378378378381</v>
      </c>
      <c r="N250" s="66"/>
      <c r="O250" s="66"/>
      <c r="P250" s="98"/>
      <c r="Q250" s="98"/>
      <c r="R250" s="294"/>
      <c r="S250" s="53">
        <f>+IF(H250=0,"",'Ark1'!T772)</f>
        <v>3.7945945945945936</v>
      </c>
      <c r="T250" s="76">
        <f>+IF(H250=0,"",'Ark1'!W772)</f>
        <v>2.1621621621621623</v>
      </c>
      <c r="U250" s="76">
        <f>+IF(H250=0,"",'Ark1'!X772)</f>
        <v>0</v>
      </c>
      <c r="V250" s="76">
        <f>+IF(H250=0,"",'Ark1'!AG772)</f>
        <v>1155.1314285714288</v>
      </c>
      <c r="W250" s="76">
        <f>+IF(H250=0,"",'Ark1'!AH772)</f>
        <v>94.594594594594625</v>
      </c>
      <c r="X250" s="76">
        <f>+IF(H250=0,"",'Ark1'!AI772)</f>
        <v>3.7837837837837847</v>
      </c>
      <c r="Y250" s="76">
        <f>+IF(H250=0,"",'Ark1'!Y772)</f>
        <v>28.764547938658744</v>
      </c>
      <c r="Z250" s="53">
        <f>+IF(H250=0,"",'Ark1'!AA772)</f>
        <v>1.0350469230637587</v>
      </c>
      <c r="AA250" s="76">
        <f>+IF(H250=0,"",'Ark1'!AC772)</f>
        <v>23.193125423190796</v>
      </c>
      <c r="AB250" s="76">
        <f t="shared" si="106"/>
        <v>159.15399688427371</v>
      </c>
      <c r="AC250" s="66"/>
      <c r="AD250" s="66">
        <f t="shared" si="107"/>
        <v>183.84378378378381</v>
      </c>
      <c r="AE250" s="66">
        <f t="shared" si="108"/>
        <v>1.2333333333333334</v>
      </c>
      <c r="AF250" s="294"/>
      <c r="AH250" s="56"/>
      <c r="AI250" s="56"/>
      <c r="AJ250" s="1"/>
      <c r="AM250" s="1"/>
      <c r="AN250" s="1"/>
      <c r="AO250" s="1"/>
      <c r="AQ250" s="1"/>
      <c r="AR250" s="32"/>
      <c r="AS250" s="13"/>
      <c r="AT250" s="13"/>
    </row>
    <row r="251" spans="1:46">
      <c r="A251" s="294"/>
      <c r="B251" s="294">
        <f>+'Ark1'!C773</f>
        <v>2023</v>
      </c>
      <c r="C251" s="51">
        <f>+'Ark1'!L773</f>
        <v>1</v>
      </c>
      <c r="D251" s="52" t="str">
        <f t="shared" si="104"/>
        <v>P-</v>
      </c>
      <c r="E251" s="52">
        <f>+'Ark1'!D773</f>
        <v>12</v>
      </c>
      <c r="F251" s="52" t="str">
        <f t="shared" si="105"/>
        <v>Des</v>
      </c>
      <c r="G251" s="51">
        <f>+IF(H251=0,"",'Ark1'!Q773)</f>
        <v>99</v>
      </c>
      <c r="H251" s="470">
        <f>+'Ark1'!R773</f>
        <v>121</v>
      </c>
      <c r="I251" s="66"/>
      <c r="J251" s="53">
        <f>+IF(H251=0,"",'Ark1'!AE773)</f>
        <v>2.8816384853536556</v>
      </c>
      <c r="K251" s="53">
        <f>+IF(H251=0,"",'Ark1'!AF773)</f>
        <v>2.0168703201059555</v>
      </c>
      <c r="L251" s="293"/>
      <c r="M251" s="114">
        <f>+IF(H251=0,"",'Ark1'!U773)</f>
        <v>183.37603305785123</v>
      </c>
      <c r="N251" s="66"/>
      <c r="O251" s="66"/>
      <c r="P251" s="98"/>
      <c r="Q251" s="98"/>
      <c r="R251" s="294"/>
      <c r="S251" s="53">
        <f>+IF(H251=0,"",'Ark1'!T773)</f>
        <v>4.1735537190082654</v>
      </c>
      <c r="T251" s="76">
        <f>+IF(H251=0,"",'Ark1'!W773)</f>
        <v>7.438016528925619</v>
      </c>
      <c r="U251" s="76">
        <f>+IF(H251=0,"",'Ark1'!X773)</f>
        <v>0</v>
      </c>
      <c r="V251" s="76">
        <f>+IF(H251=0,"",'Ark1'!AG773)</f>
        <v>1167.6491228070176</v>
      </c>
      <c r="W251" s="76">
        <f>+IF(H251=0,"",'Ark1'!AH773)</f>
        <v>94.21487603305782</v>
      </c>
      <c r="X251" s="76">
        <f>+IF(H251=0,"",'Ark1'!AI773)</f>
        <v>6.6115702479338863</v>
      </c>
      <c r="Y251" s="76">
        <f>+IF(H251=0,"",'Ark1'!Y773)</f>
        <v>30.553700252824203</v>
      </c>
      <c r="Z251" s="53">
        <f>+IF(H251=0,"",'Ark1'!AA773)</f>
        <v>1.3525469451556216</v>
      </c>
      <c r="AA251" s="76">
        <f>+IF(H251=0,"",'Ark1'!AC773)</f>
        <v>22.806410430701128</v>
      </c>
      <c r="AB251" s="76">
        <f t="shared" si="106"/>
        <v>157.04720662746436</v>
      </c>
      <c r="AC251" s="66"/>
      <c r="AD251" s="66">
        <f t="shared" si="107"/>
        <v>183.37603305785123</v>
      </c>
      <c r="AE251" s="66">
        <f t="shared" si="108"/>
        <v>1.2222222222222223</v>
      </c>
      <c r="AF251" s="294"/>
      <c r="AH251" s="56"/>
      <c r="AI251" s="56"/>
      <c r="AJ251" s="1"/>
      <c r="AM251" s="1"/>
      <c r="AN251" s="1"/>
      <c r="AO251" s="1"/>
      <c r="AQ251" s="1"/>
      <c r="AR251" s="32"/>
      <c r="AS251" s="13"/>
      <c r="AT251" s="13"/>
    </row>
    <row r="252" spans="1:46" ht="15" customHeight="1">
      <c r="A252" s="294"/>
      <c r="B252" s="294"/>
      <c r="C252" s="291"/>
      <c r="D252" s="291"/>
      <c r="E252" s="291"/>
      <c r="F252" s="291"/>
      <c r="G252" s="291"/>
      <c r="H252" s="514"/>
      <c r="I252" s="294"/>
      <c r="J252" s="292"/>
      <c r="K252" s="293"/>
      <c r="L252" s="293"/>
      <c r="M252" s="294"/>
      <c r="N252" s="294"/>
      <c r="O252" s="294"/>
      <c r="P252" s="299"/>
      <c r="Q252" s="299"/>
      <c r="R252" s="294"/>
      <c r="S252" s="294"/>
      <c r="T252" s="295"/>
      <c r="U252" s="295"/>
      <c r="V252" s="294"/>
      <c r="W252" s="295"/>
      <c r="X252" s="295"/>
      <c r="Y252" s="295"/>
      <c r="Z252" s="294"/>
      <c r="AA252" s="295"/>
      <c r="AB252" s="294"/>
      <c r="AC252" s="294"/>
      <c r="AD252" s="293"/>
      <c r="AE252" s="296"/>
      <c r="AF252" s="294"/>
      <c r="AG252" s="4"/>
      <c r="AH252" s="56"/>
      <c r="AI252" s="56"/>
      <c r="AJ252" s="1"/>
      <c r="AK252" s="5"/>
      <c r="AL252"/>
      <c r="AP252"/>
    </row>
    <row r="253" spans="1:46" ht="15" customHeight="1">
      <c r="A253" s="294"/>
      <c r="B253" s="494" t="str">
        <f>+B238</f>
        <v>Klasse</v>
      </c>
      <c r="C253" s="494"/>
      <c r="D253" s="397" t="str">
        <f>+D255</f>
        <v>P</v>
      </c>
      <c r="E253" s="297"/>
      <c r="F253" s="297"/>
      <c r="G253" s="297"/>
      <c r="H253" s="455">
        <f>SUM(H255:H257)</f>
        <v>2265</v>
      </c>
      <c r="I253" s="296"/>
      <c r="J253" s="296"/>
      <c r="K253" s="296"/>
      <c r="L253" s="293"/>
      <c r="M253" s="296"/>
      <c r="N253" s="296"/>
      <c r="O253" s="296"/>
      <c r="P253" s="299"/>
      <c r="Q253" s="299"/>
      <c r="R253" s="294"/>
      <c r="S253" s="297"/>
      <c r="T253" s="299"/>
      <c r="U253" s="299"/>
      <c r="V253" s="299"/>
      <c r="W253" s="299"/>
      <c r="X253" s="299"/>
      <c r="Y253" s="299"/>
      <c r="Z253" s="297"/>
      <c r="AA253" s="299"/>
      <c r="AB253" s="297"/>
      <c r="AC253" s="296"/>
      <c r="AD253" s="296"/>
      <c r="AE253" s="296"/>
      <c r="AF253" s="294"/>
      <c r="AG253" s="4"/>
      <c r="AH253" s="56"/>
      <c r="AI253" s="56"/>
      <c r="AJ253" s="1"/>
      <c r="AK253" s="5"/>
      <c r="AL253"/>
      <c r="AP253"/>
    </row>
    <row r="254" spans="1:46" ht="15" customHeight="1">
      <c r="A254" s="294"/>
      <c r="B254" s="294"/>
      <c r="C254" s="297"/>
      <c r="D254" s="297"/>
      <c r="E254" s="297"/>
      <c r="F254" s="297"/>
      <c r="G254" s="300"/>
      <c r="H254" s="515"/>
      <c r="I254" s="301"/>
      <c r="J254" s="301"/>
      <c r="K254" s="301"/>
      <c r="L254" s="293"/>
      <c r="M254" s="301"/>
      <c r="N254" s="301"/>
      <c r="O254" s="301"/>
      <c r="P254" s="302"/>
      <c r="Q254" s="302"/>
      <c r="R254" s="294"/>
      <c r="S254" s="300"/>
      <c r="T254" s="302"/>
      <c r="U254" s="302"/>
      <c r="V254" s="302"/>
      <c r="W254" s="302"/>
      <c r="X254" s="302"/>
      <c r="Y254" s="302"/>
      <c r="Z254" s="300"/>
      <c r="AA254" s="302"/>
      <c r="AB254" s="300"/>
      <c r="AC254" s="301"/>
      <c r="AD254" s="301"/>
      <c r="AE254" s="301"/>
      <c r="AF254" s="294"/>
      <c r="AG254" s="4"/>
      <c r="AH254" s="56"/>
      <c r="AI254" s="56"/>
      <c r="AJ254" s="1"/>
      <c r="AK254" s="5"/>
      <c r="AL254"/>
      <c r="AP254"/>
    </row>
    <row r="255" spans="1:46">
      <c r="A255" s="294"/>
      <c r="B255" s="294">
        <f>+'Ark1'!C774</f>
        <v>2023</v>
      </c>
      <c r="C255" s="51">
        <f>+'Ark1'!L774</f>
        <v>2</v>
      </c>
      <c r="D255" s="52" t="s">
        <v>30</v>
      </c>
      <c r="E255" s="52">
        <f>+'Ark1'!D774</f>
        <v>1</v>
      </c>
      <c r="F255" s="52" t="str">
        <f t="shared" ref="F255:F266" si="109">+F240</f>
        <v>Jan</v>
      </c>
      <c r="G255" s="51">
        <f>+IF(H255=0,"",'Ark1'!Q774)</f>
        <v>635</v>
      </c>
      <c r="H255" s="470">
        <f>+'Ark1'!R774</f>
        <v>863</v>
      </c>
      <c r="I255" s="66"/>
      <c r="J255" s="53">
        <f>+IF(H255=0,"",'Ark1'!AE774)</f>
        <v>17.923156801661477</v>
      </c>
      <c r="K255" s="53">
        <f>+IF(H255=0,"",'Ark1'!AF774)</f>
        <v>15.010611043610439</v>
      </c>
      <c r="L255" s="293"/>
      <c r="M255" s="114">
        <f>+IF(H255=0,"",'Ark1'!U774)</f>
        <v>222.63487833140215</v>
      </c>
      <c r="N255" s="66"/>
      <c r="O255" s="66"/>
      <c r="P255" s="376">
        <f>+'Ark1'!AR774</f>
        <v>216.81761006289304</v>
      </c>
      <c r="Q255" s="114">
        <f>+'Ark1'!AS774</f>
        <v>21.73492169803481</v>
      </c>
      <c r="R255" s="294"/>
      <c r="S255" s="53">
        <f>+IF(H255=0,"",'Ark1'!T774)</f>
        <v>5.491309385863266</v>
      </c>
      <c r="T255" s="76">
        <f>+IF(H255=0,"",'Ark1'!W774)</f>
        <v>20.857473928157596</v>
      </c>
      <c r="U255" s="76">
        <f>+IF(H255=0,"",'Ark1'!X774)</f>
        <v>0</v>
      </c>
      <c r="V255" s="76">
        <f>+IF(H255=0,"",'Ark1'!AG774)</f>
        <v>1122.0515723270437</v>
      </c>
      <c r="W255" s="76">
        <f>+IF(H255=0,"",'Ark1'!AH774)</f>
        <v>92.120509849362719</v>
      </c>
      <c r="X255" s="76">
        <f>+IF(H255=0,"",'Ark1'!AI774)</f>
        <v>4.4032444959443806</v>
      </c>
      <c r="Y255" s="76">
        <f>+IF(H255=0,"",'Ark1'!Y774)</f>
        <v>27.17624252500234</v>
      </c>
      <c r="Z255" s="53">
        <f>+IF(H255=0,"",'Ark1'!AA774)</f>
        <v>1.3023220283701664</v>
      </c>
      <c r="AA255" s="76">
        <f>+IF(H255=0,"",'Ark1'!AC774)</f>
        <v>36.689040223125367</v>
      </c>
      <c r="AB255" s="76">
        <f t="shared" ref="AB255:AB266" si="110">IF(H255=0,"",1000*M255/V255)</f>
        <v>198.41768758424848</v>
      </c>
      <c r="AC255" s="66"/>
      <c r="AD255" s="66">
        <f t="shared" ref="AD255:AD266" si="111">IF(H255=0,"",M255/C255)</f>
        <v>111.31743916570107</v>
      </c>
      <c r="AE255" s="66">
        <f t="shared" ref="AE255:AE266" si="112">IF(H255=0,"",H255/G255)</f>
        <v>1.3590551181102362</v>
      </c>
      <c r="AF255" s="294"/>
      <c r="AH255" s="56"/>
      <c r="AI255" s="56"/>
      <c r="AJ255" s="1"/>
      <c r="AM255" s="1"/>
      <c r="AN255" s="1"/>
      <c r="AO255" s="1"/>
      <c r="AQ255" s="1"/>
      <c r="AR255" s="32"/>
      <c r="AS255" s="13"/>
      <c r="AT255" s="13"/>
    </row>
    <row r="256" spans="1:46">
      <c r="A256" s="294"/>
      <c r="B256" s="294">
        <f>+'Ark1'!C775</f>
        <v>2023</v>
      </c>
      <c r="C256" s="51">
        <f>+'Ark1'!L775</f>
        <v>2</v>
      </c>
      <c r="D256" s="52" t="s">
        <v>30</v>
      </c>
      <c r="E256" s="52">
        <f>+'Ark1'!D775</f>
        <v>2</v>
      </c>
      <c r="F256" s="52" t="str">
        <f t="shared" si="109"/>
        <v>Feb</v>
      </c>
      <c r="G256" s="51">
        <f>+IF(H256=0,"",'Ark1'!Q775)</f>
        <v>475</v>
      </c>
      <c r="H256" s="470">
        <f>+'Ark1'!R775</f>
        <v>600</v>
      </c>
      <c r="I256" s="66"/>
      <c r="J256" s="53">
        <f>+IF(H256=0,"",'Ark1'!AE775)</f>
        <v>18.873859704309524</v>
      </c>
      <c r="K256" s="53">
        <f>+IF(H256=0,"",'Ark1'!AF775)</f>
        <v>15.962821408414012</v>
      </c>
      <c r="L256" s="293"/>
      <c r="M256" s="114">
        <f>+IF(H256=0,"",'Ark1'!U775)</f>
        <v>222.11116666666683</v>
      </c>
      <c r="N256" s="66"/>
      <c r="O256" s="66"/>
      <c r="P256" s="376">
        <f>+'Ark1'!AR775</f>
        <v>216.92691622103391</v>
      </c>
      <c r="Q256" s="114">
        <f>+'Ark1'!AS775</f>
        <v>21.707820491615777</v>
      </c>
      <c r="R256" s="294"/>
      <c r="S256" s="53">
        <f>+IF(H256=0,"",'Ark1'!T775)</f>
        <v>5.5316666666666645</v>
      </c>
      <c r="T256" s="76">
        <f>+IF(H256=0,"",'Ark1'!W775)</f>
        <v>23.333333333333329</v>
      </c>
      <c r="U256" s="76">
        <f>+IF(H256=0,"",'Ark1'!X775)</f>
        <v>0</v>
      </c>
      <c r="V256" s="76">
        <f>+IF(H256=0,"",'Ark1'!AG775)</f>
        <v>1119.7967914438498</v>
      </c>
      <c r="W256" s="76">
        <f>+IF(H256=0,"",'Ark1'!AH775)</f>
        <v>93.5</v>
      </c>
      <c r="X256" s="76">
        <f>+IF(H256=0,"",'Ark1'!AI775)</f>
        <v>3.8333333333333344</v>
      </c>
      <c r="Y256" s="76">
        <f>+IF(H256=0,"",'Ark1'!Y775)</f>
        <v>27.366858764549903</v>
      </c>
      <c r="Z256" s="53">
        <f>+IF(H256=0,"",'Ark1'!AA775)</f>
        <v>1.299614259010043</v>
      </c>
      <c r="AA256" s="76">
        <f>+IF(H256=0,"",'Ark1'!AC775)</f>
        <v>31.588078627654184</v>
      </c>
      <c r="AB256" s="76">
        <f t="shared" si="110"/>
        <v>198.34952945371447</v>
      </c>
      <c r="AC256" s="66"/>
      <c r="AD256" s="66">
        <f t="shared" si="111"/>
        <v>111.05558333333342</v>
      </c>
      <c r="AE256" s="66">
        <f t="shared" si="112"/>
        <v>1.263157894736842</v>
      </c>
      <c r="AF256" s="294"/>
      <c r="AH256" s="56"/>
      <c r="AI256" s="56"/>
      <c r="AJ256" s="1"/>
      <c r="AM256" s="1"/>
      <c r="AN256" s="1"/>
      <c r="AO256" s="1"/>
      <c r="AQ256" s="1"/>
      <c r="AR256" s="32"/>
      <c r="AS256" s="13"/>
      <c r="AT256" s="13"/>
    </row>
    <row r="257" spans="1:46">
      <c r="A257" s="294"/>
      <c r="B257" s="294">
        <f>+'Ark1'!C776</f>
        <v>2023</v>
      </c>
      <c r="C257" s="51">
        <f>+'Ark1'!L776</f>
        <v>2</v>
      </c>
      <c r="D257" s="52" t="s">
        <v>30</v>
      </c>
      <c r="E257" s="52">
        <f>+'Ark1'!D776</f>
        <v>3</v>
      </c>
      <c r="F257" s="52" t="str">
        <f t="shared" si="109"/>
        <v>Mar</v>
      </c>
      <c r="G257" s="51">
        <f>+IF(H257=0,"",'Ark1'!Q776)</f>
        <v>585</v>
      </c>
      <c r="H257" s="470">
        <f>+'Ark1'!R776</f>
        <v>802</v>
      </c>
      <c r="I257" s="66"/>
      <c r="J257" s="53">
        <f>+IF(H257=0,"",'Ark1'!AE776)</f>
        <v>17.591577100241278</v>
      </c>
      <c r="K257" s="53">
        <f>+IF(H257=0,"",'Ark1'!AF776)</f>
        <v>14.795931231502324</v>
      </c>
      <c r="L257" s="293"/>
      <c r="M257" s="114">
        <f>+IF(H257=0,"",'Ark1'!U776)</f>
        <v>222.43553615960121</v>
      </c>
      <c r="N257" s="66"/>
      <c r="O257" s="66"/>
      <c r="P257" s="376">
        <f>+'Ark1'!AR776</f>
        <v>216.81913499344688</v>
      </c>
      <c r="Q257" s="114">
        <f>+'Ark1'!AS776</f>
        <v>21.756254899381997</v>
      </c>
      <c r="R257" s="294"/>
      <c r="S257" s="53">
        <f>+IF(H257=0,"",'Ark1'!T776)</f>
        <v>5.5735660847880313</v>
      </c>
      <c r="T257" s="76">
        <f>+IF(H257=0,"",'Ark1'!W776)</f>
        <v>23.441396508728179</v>
      </c>
      <c r="U257" s="76">
        <f>+IF(H257=0,"",'Ark1'!X776)</f>
        <v>0</v>
      </c>
      <c r="V257" s="76">
        <f>+IF(H257=0,"",'Ark1'!AG776)</f>
        <v>1117.8571428571429</v>
      </c>
      <c r="W257" s="76">
        <f>+IF(H257=0,"",'Ark1'!AH776)</f>
        <v>95.012468827930178</v>
      </c>
      <c r="X257" s="76">
        <f>+IF(H257=0,"",'Ark1'!AI776)</f>
        <v>2.7431421446384046</v>
      </c>
      <c r="Y257" s="76">
        <f>+IF(H257=0,"",'Ark1'!Y776)</f>
        <v>27.281646320545882</v>
      </c>
      <c r="Z257" s="53">
        <f>+IF(H257=0,"",'Ark1'!AA776)</f>
        <v>1.290749555571826</v>
      </c>
      <c r="AA257" s="76">
        <f>+IF(H257=0,"",'Ark1'!AC776)</f>
        <v>36.030568071759411</v>
      </c>
      <c r="AB257" s="76">
        <f t="shared" si="110"/>
        <v>198.98386621306179</v>
      </c>
      <c r="AC257" s="66"/>
      <c r="AD257" s="66">
        <f t="shared" si="111"/>
        <v>111.21776807980061</v>
      </c>
      <c r="AE257" s="66">
        <f t="shared" si="112"/>
        <v>1.370940170940171</v>
      </c>
      <c r="AF257" s="294"/>
      <c r="AH257" s="56"/>
      <c r="AI257" s="56"/>
      <c r="AJ257" s="1"/>
      <c r="AM257" s="1"/>
      <c r="AN257" s="1"/>
      <c r="AO257" s="1"/>
      <c r="AQ257" s="1"/>
      <c r="AR257" s="32"/>
      <c r="AS257" s="13"/>
      <c r="AT257" s="13"/>
    </row>
    <row r="258" spans="1:46">
      <c r="A258" s="294"/>
      <c r="B258" s="294">
        <f>+'Ark1'!C777</f>
        <v>2023</v>
      </c>
      <c r="C258" s="51">
        <f>+'Ark1'!L777</f>
        <v>2</v>
      </c>
      <c r="D258" s="52" t="s">
        <v>30</v>
      </c>
      <c r="E258" s="52">
        <f>+'Ark1'!D777</f>
        <v>4</v>
      </c>
      <c r="F258" s="52" t="str">
        <f t="shared" si="109"/>
        <v>Apr</v>
      </c>
      <c r="G258" s="51">
        <f>+IF(H258=0,"",'Ark1'!Q777)</f>
        <v>403</v>
      </c>
      <c r="H258" s="470">
        <f>+'Ark1'!R777</f>
        <v>511</v>
      </c>
      <c r="I258" s="66"/>
      <c r="J258" s="53">
        <f>+IF(H258=0,"",'Ark1'!AE777)</f>
        <v>16.341541413495364</v>
      </c>
      <c r="K258" s="53">
        <f>+IF(H258=0,"",'Ark1'!AF777)</f>
        <v>13.57042291577695</v>
      </c>
      <c r="L258" s="293"/>
      <c r="M258" s="114">
        <f>+IF(H258=0,"",'Ark1'!U777)</f>
        <v>222.12270058708404</v>
      </c>
      <c r="N258" s="66"/>
      <c r="O258" s="66"/>
      <c r="P258" s="376">
        <f>+'Ark1'!AR777</f>
        <v>216.73434125269983</v>
      </c>
      <c r="Q258" s="114">
        <f>+'Ark1'!AS777</f>
        <v>21.804256829582016</v>
      </c>
      <c r="R258" s="294"/>
      <c r="S258" s="53">
        <f>+IF(H258=0,"",'Ark1'!T777)</f>
        <v>5.7142857142857153</v>
      </c>
      <c r="T258" s="76">
        <f>+IF(H258=0,"",'Ark1'!W777)</f>
        <v>25.244618395303323</v>
      </c>
      <c r="U258" s="76">
        <f>+IF(H258=0,"",'Ark1'!X777)</f>
        <v>0</v>
      </c>
      <c r="V258" s="76">
        <f>+IF(H258=0,"",'Ark1'!AG777)</f>
        <v>1119.6501079913603</v>
      </c>
      <c r="W258" s="76">
        <f>+IF(H258=0,"",'Ark1'!AH777)</f>
        <v>90.606653620352233</v>
      </c>
      <c r="X258" s="76">
        <f>+IF(H258=0,"",'Ark1'!AI777)</f>
        <v>2.9354207436399218</v>
      </c>
      <c r="Y258" s="76">
        <f>+IF(H258=0,"",'Ark1'!Y777)</f>
        <v>25.826546085886193</v>
      </c>
      <c r="Z258" s="53">
        <f>+IF(H258=0,"",'Ark1'!AA777)</f>
        <v>1.2838647275020461</v>
      </c>
      <c r="AA258" s="76">
        <f>+IF(H258=0,"",'Ark1'!AC777)</f>
        <v>28.378888495014792</v>
      </c>
      <c r="AB258" s="76">
        <f t="shared" si="110"/>
        <v>198.38581624894377</v>
      </c>
      <c r="AC258" s="66"/>
      <c r="AD258" s="66">
        <f t="shared" si="111"/>
        <v>111.06135029354202</v>
      </c>
      <c r="AE258" s="66">
        <f t="shared" si="112"/>
        <v>1.2679900744416874</v>
      </c>
      <c r="AF258" s="294"/>
      <c r="AH258" s="56"/>
      <c r="AI258" s="56"/>
      <c r="AJ258" s="1"/>
      <c r="AM258" s="1"/>
      <c r="AN258" s="1"/>
      <c r="AO258" s="1"/>
      <c r="AQ258" s="1"/>
      <c r="AR258" s="32"/>
      <c r="AS258" s="13"/>
      <c r="AT258" s="13"/>
    </row>
    <row r="259" spans="1:46">
      <c r="A259" s="294"/>
      <c r="B259" s="294">
        <f>+'Ark1'!C778</f>
        <v>2023</v>
      </c>
      <c r="C259" s="51">
        <f>+'Ark1'!L778</f>
        <v>2</v>
      </c>
      <c r="D259" s="52" t="s">
        <v>30</v>
      </c>
      <c r="E259" s="52">
        <f>+'Ark1'!D778</f>
        <v>5</v>
      </c>
      <c r="F259" s="52" t="str">
        <f t="shared" si="109"/>
        <v>Mai</v>
      </c>
      <c r="G259" s="51">
        <f>+IF(H259=0,"",'Ark1'!Q778)</f>
        <v>550</v>
      </c>
      <c r="H259" s="470">
        <f>+'Ark1'!R778</f>
        <v>730</v>
      </c>
      <c r="I259" s="66"/>
      <c r="J259" s="53">
        <f>+IF(H259=0,"",'Ark1'!AE778)</f>
        <v>18.819283320443422</v>
      </c>
      <c r="K259" s="53">
        <f>+IF(H259=0,"",'Ark1'!AF778)</f>
        <v>15.686074832922076</v>
      </c>
      <c r="L259" s="293"/>
      <c r="M259" s="114">
        <f>+IF(H259=0,"",'Ark1'!U778)</f>
        <v>222.18863013698632</v>
      </c>
      <c r="N259" s="66"/>
      <c r="O259" s="66"/>
      <c r="P259" s="98"/>
      <c r="Q259" s="98"/>
      <c r="R259" s="294"/>
      <c r="S259" s="53">
        <f>+IF(H259=0,"",'Ark1'!T778)</f>
        <v>5.6479452054794521</v>
      </c>
      <c r="T259" s="76">
        <f>+IF(H259=0,"",'Ark1'!W778)</f>
        <v>23.150684931506841</v>
      </c>
      <c r="U259" s="76">
        <f>+IF(H259=0,"",'Ark1'!X778)</f>
        <v>0</v>
      </c>
      <c r="V259" s="76">
        <f>+IF(H259=0,"",'Ark1'!AG778)</f>
        <v>1133.3026315789475</v>
      </c>
      <c r="W259" s="76">
        <f>+IF(H259=0,"",'Ark1'!AH778)</f>
        <v>93.561643835616422</v>
      </c>
      <c r="X259" s="76">
        <f>+IF(H259=0,"",'Ark1'!AI778)</f>
        <v>4.3835616438356162</v>
      </c>
      <c r="Y259" s="76">
        <f>+IF(H259=0,"",'Ark1'!Y778)</f>
        <v>26.344877998458099</v>
      </c>
      <c r="Z259" s="53">
        <f>+IF(H259=0,"",'Ark1'!AA778)</f>
        <v>1.2824003167264211</v>
      </c>
      <c r="AA259" s="76">
        <f>+IF(H259=0,"",'Ark1'!AC778)</f>
        <v>34.138347527830184</v>
      </c>
      <c r="AB259" s="76">
        <f t="shared" si="110"/>
        <v>196.05410236048527</v>
      </c>
      <c r="AC259" s="66"/>
      <c r="AD259" s="66">
        <f t="shared" si="111"/>
        <v>111.09431506849316</v>
      </c>
      <c r="AE259" s="66">
        <f t="shared" si="112"/>
        <v>1.3272727272727274</v>
      </c>
      <c r="AF259" s="294"/>
      <c r="AH259" s="56"/>
      <c r="AI259" s="56"/>
      <c r="AJ259" s="1"/>
      <c r="AM259" s="1"/>
      <c r="AN259" s="1"/>
      <c r="AO259" s="1"/>
      <c r="AQ259" s="1"/>
      <c r="AR259" s="32"/>
      <c r="AS259" s="13"/>
      <c r="AT259" s="13"/>
    </row>
    <row r="260" spans="1:46">
      <c r="A260" s="294"/>
      <c r="B260" s="294">
        <f>+'Ark1'!C779</f>
        <v>2023</v>
      </c>
      <c r="C260" s="51">
        <f>+'Ark1'!L779</f>
        <v>2</v>
      </c>
      <c r="D260" s="52" t="s">
        <v>30</v>
      </c>
      <c r="E260" s="52">
        <f>+'Ark1'!D779</f>
        <v>6</v>
      </c>
      <c r="F260" s="52" t="str">
        <f t="shared" si="109"/>
        <v>Jun</v>
      </c>
      <c r="G260" s="51">
        <f>+IF(H260=0,"",'Ark1'!Q779)</f>
        <v>620</v>
      </c>
      <c r="H260" s="470">
        <f>+'Ark1'!R779</f>
        <v>811</v>
      </c>
      <c r="I260" s="66"/>
      <c r="J260" s="53">
        <f>+IF(H260=0,"",'Ark1'!AE779)</f>
        <v>20.074257425742577</v>
      </c>
      <c r="K260" s="53">
        <f>+IF(H260=0,"",'Ark1'!AF779)</f>
        <v>16.959614629856588</v>
      </c>
      <c r="L260" s="293"/>
      <c r="M260" s="114">
        <f>+IF(H260=0,"",'Ark1'!U779)</f>
        <v>222.29408138101076</v>
      </c>
      <c r="N260" s="66"/>
      <c r="O260" s="66"/>
      <c r="P260" s="98"/>
      <c r="Q260" s="98"/>
      <c r="R260" s="294"/>
      <c r="S260" s="53">
        <f>+IF(H260=0,"",'Ark1'!T779)</f>
        <v>5.5585696670776841</v>
      </c>
      <c r="T260" s="76">
        <f>+IF(H260=0,"",'Ark1'!W779)</f>
        <v>24.044389642416775</v>
      </c>
      <c r="U260" s="76">
        <f>+IF(H260=0,"",'Ark1'!X779)</f>
        <v>0</v>
      </c>
      <c r="V260" s="76">
        <f>+IF(H260=0,"",'Ark1'!AG779)</f>
        <v>1140.1217277486912</v>
      </c>
      <c r="W260" s="76">
        <f>+IF(H260=0,"",'Ark1'!AH779)</f>
        <v>94.204685573366234</v>
      </c>
      <c r="X260" s="76">
        <f>+IF(H260=0,"",'Ark1'!AI779)</f>
        <v>3.8224414303329226</v>
      </c>
      <c r="Y260" s="76">
        <f>+IF(H260=0,"",'Ark1'!Y779)</f>
        <v>26.139759804785879</v>
      </c>
      <c r="Z260" s="53">
        <f>+IF(H260=0,"",'Ark1'!AA779)</f>
        <v>1.3213451749210203</v>
      </c>
      <c r="AA260" s="76">
        <f>+IF(H260=0,"",'Ark1'!AC779)</f>
        <v>31.328323583798323</v>
      </c>
      <c r="AB260" s="76">
        <f t="shared" si="110"/>
        <v>194.97398915461196</v>
      </c>
      <c r="AC260" s="66"/>
      <c r="AD260" s="66">
        <f t="shared" si="111"/>
        <v>111.14704069050538</v>
      </c>
      <c r="AE260" s="66">
        <f t="shared" si="112"/>
        <v>1.3080645161290323</v>
      </c>
      <c r="AF260" s="294"/>
      <c r="AH260" s="56"/>
      <c r="AI260" s="56"/>
      <c r="AJ260" s="1"/>
      <c r="AM260" s="1"/>
      <c r="AN260" s="1"/>
      <c r="AO260" s="1"/>
      <c r="AQ260" s="1"/>
      <c r="AR260" s="32"/>
      <c r="AS260" s="13"/>
      <c r="AT260" s="13"/>
    </row>
    <row r="261" spans="1:46">
      <c r="A261" s="294"/>
      <c r="B261" s="294">
        <f>+'Ark1'!C780</f>
        <v>2023</v>
      </c>
      <c r="C261" s="51">
        <f>+'Ark1'!L780</f>
        <v>2</v>
      </c>
      <c r="D261" s="52" t="s">
        <v>30</v>
      </c>
      <c r="E261" s="52">
        <f>+'Ark1'!D780</f>
        <v>7</v>
      </c>
      <c r="F261" s="52" t="str">
        <f t="shared" si="109"/>
        <v>Jul</v>
      </c>
      <c r="G261" s="51">
        <f>+IF(H261=0,"",'Ark1'!Q780)</f>
        <v>430</v>
      </c>
      <c r="H261" s="470">
        <f>+'Ark1'!R780</f>
        <v>570</v>
      </c>
      <c r="I261" s="66"/>
      <c r="J261" s="53">
        <f>+IF(H261=0,"",'Ark1'!AE780)</f>
        <v>22.432113341204243</v>
      </c>
      <c r="K261" s="53">
        <f>+IF(H261=0,"",'Ark1'!AF780)</f>
        <v>18.902645792079397</v>
      </c>
      <c r="L261" s="293"/>
      <c r="M261" s="114">
        <f>+IF(H261=0,"",'Ark1'!U780)</f>
        <v>222.48596491228088</v>
      </c>
      <c r="N261" s="66"/>
      <c r="O261" s="66"/>
      <c r="P261" s="98"/>
      <c r="Q261" s="98"/>
      <c r="R261" s="294"/>
      <c r="S261" s="53">
        <f>+IF(H261=0,"",'Ark1'!T780)</f>
        <v>5.4614035087719293</v>
      </c>
      <c r="T261" s="76">
        <f>+IF(H261=0,"",'Ark1'!W780)</f>
        <v>20</v>
      </c>
      <c r="U261" s="76">
        <f>+IF(H261=0,"",'Ark1'!X780)</f>
        <v>0</v>
      </c>
      <c r="V261" s="76">
        <f>+IF(H261=0,"",'Ark1'!AG780)</f>
        <v>1144.199233716475</v>
      </c>
      <c r="W261" s="76">
        <f>+IF(H261=0,"",'Ark1'!AH780)</f>
        <v>91.228070175438589</v>
      </c>
      <c r="X261" s="76">
        <f>+IF(H261=0,"",'Ark1'!AI780)</f>
        <v>3.1578947368421058</v>
      </c>
      <c r="Y261" s="76">
        <f>+IF(H261=0,"",'Ark1'!Y780)</f>
        <v>25.824135580013277</v>
      </c>
      <c r="Z261" s="53">
        <f>+IF(H261=0,"",'Ark1'!AA780)</f>
        <v>1.294828361715743</v>
      </c>
      <c r="AA261" s="76">
        <f>+IF(H261=0,"",'Ark1'!AC780)</f>
        <v>28.11340582737153</v>
      </c>
      <c r="AB261" s="76">
        <f t="shared" si="110"/>
        <v>194.44687459685142</v>
      </c>
      <c r="AC261" s="66"/>
      <c r="AD261" s="66">
        <f t="shared" si="111"/>
        <v>111.24298245614044</v>
      </c>
      <c r="AE261" s="66">
        <f t="shared" si="112"/>
        <v>1.3255813953488371</v>
      </c>
      <c r="AF261" s="294"/>
      <c r="AH261" s="56"/>
      <c r="AI261" s="56"/>
      <c r="AJ261" s="1"/>
      <c r="AM261" s="1"/>
      <c r="AN261" s="1"/>
      <c r="AO261" s="1"/>
      <c r="AQ261" s="1"/>
      <c r="AR261" s="32"/>
      <c r="AS261" s="13"/>
      <c r="AT261" s="13"/>
    </row>
    <row r="262" spans="1:46">
      <c r="A262" s="294"/>
      <c r="B262" s="294">
        <f>+'Ark1'!C781</f>
        <v>2023</v>
      </c>
      <c r="C262" s="51">
        <f>+'Ark1'!L781</f>
        <v>2</v>
      </c>
      <c r="D262" s="52" t="s">
        <v>30</v>
      </c>
      <c r="E262" s="52">
        <f>+'Ark1'!D781</f>
        <v>8</v>
      </c>
      <c r="F262" s="52" t="str">
        <f t="shared" si="109"/>
        <v>Aug</v>
      </c>
      <c r="G262" s="51">
        <f>+IF(H262=0,"",'Ark1'!Q781)</f>
        <v>511</v>
      </c>
      <c r="H262" s="470">
        <f>+'Ark1'!R781</f>
        <v>669</v>
      </c>
      <c r="I262" s="66"/>
      <c r="J262" s="53">
        <f>+IF(H262=0,"",'Ark1'!AE781)</f>
        <v>20.925868001251175</v>
      </c>
      <c r="K262" s="53">
        <f>+IF(H262=0,"",'Ark1'!AF781)</f>
        <v>17.804883877119781</v>
      </c>
      <c r="L262" s="293"/>
      <c r="M262" s="114">
        <f>+IF(H262=0,"",'Ark1'!U781)</f>
        <v>221.63452914798205</v>
      </c>
      <c r="N262" s="66"/>
      <c r="O262" s="66"/>
      <c r="P262" s="98"/>
      <c r="Q262" s="98"/>
      <c r="R262" s="294"/>
      <c r="S262" s="53">
        <f>+IF(H262=0,"",'Ark1'!T781)</f>
        <v>5.3587443946188333</v>
      </c>
      <c r="T262" s="76">
        <f>+IF(H262=0,"",'Ark1'!W781)</f>
        <v>20.478325859491775</v>
      </c>
      <c r="U262" s="76">
        <f>+IF(H262=0,"",'Ark1'!X781)</f>
        <v>0</v>
      </c>
      <c r="V262" s="76">
        <f>+IF(H262=0,"",'Ark1'!AG781)</f>
        <v>1124.4511784511787</v>
      </c>
      <c r="W262" s="76">
        <f>+IF(H262=0,"",'Ark1'!AH781)</f>
        <v>88.639760837070241</v>
      </c>
      <c r="X262" s="76">
        <f>+IF(H262=0,"",'Ark1'!AI781)</f>
        <v>3.28849028400598</v>
      </c>
      <c r="Y262" s="76">
        <f>+IF(H262=0,"",'Ark1'!Y781)</f>
        <v>28.613061406886956</v>
      </c>
      <c r="Z262" s="53">
        <f>+IF(H262=0,"",'Ark1'!AA781)</f>
        <v>1.3624811104086709</v>
      </c>
      <c r="AA262" s="76">
        <f>+IF(H262=0,"",'Ark1'!AC781)</f>
        <v>29.951583312974726</v>
      </c>
      <c r="AB262" s="76">
        <f t="shared" si="110"/>
        <v>197.1046261459407</v>
      </c>
      <c r="AC262" s="66"/>
      <c r="AD262" s="66">
        <f t="shared" si="111"/>
        <v>110.81726457399103</v>
      </c>
      <c r="AE262" s="66">
        <f t="shared" si="112"/>
        <v>1.3091976516634052</v>
      </c>
      <c r="AF262" s="294"/>
      <c r="AH262" s="56"/>
      <c r="AI262" s="56"/>
      <c r="AJ262" s="1"/>
      <c r="AM262" s="1"/>
      <c r="AN262" s="1"/>
      <c r="AO262" s="1"/>
      <c r="AQ262" s="1"/>
      <c r="AS262" s="13"/>
      <c r="AT262" s="13"/>
    </row>
    <row r="263" spans="1:46">
      <c r="A263" s="294"/>
      <c r="B263" s="294">
        <f>+'Ark1'!C782</f>
        <v>2023</v>
      </c>
      <c r="C263" s="51">
        <f>+'Ark1'!L782</f>
        <v>2</v>
      </c>
      <c r="D263" s="52" t="s">
        <v>30</v>
      </c>
      <c r="E263" s="52">
        <f>+'Ark1'!D782</f>
        <v>9</v>
      </c>
      <c r="F263" s="52" t="str">
        <f t="shared" si="109"/>
        <v>Sep</v>
      </c>
      <c r="G263" s="51">
        <f>+IF(H263=0,"",'Ark1'!Q782)</f>
        <v>540</v>
      </c>
      <c r="H263" s="470">
        <f>+'Ark1'!R782</f>
        <v>733</v>
      </c>
      <c r="I263" s="66"/>
      <c r="J263" s="53">
        <f>+IF(H263=0,"",'Ark1'!AE782)</f>
        <v>21.6735659373152</v>
      </c>
      <c r="K263" s="53">
        <f>+IF(H263=0,"",'Ark1'!AF782)</f>
        <v>18.740656657355036</v>
      </c>
      <c r="L263" s="293"/>
      <c r="M263" s="114">
        <f>+IF(H263=0,"",'Ark1'!U782)</f>
        <v>223.54624829467963</v>
      </c>
      <c r="N263" s="66"/>
      <c r="O263" s="66"/>
      <c r="P263" s="98"/>
      <c r="Q263" s="98"/>
      <c r="R263" s="294"/>
      <c r="S263" s="53">
        <f>+IF(H263=0,"",'Ark1'!T782)</f>
        <v>5.3369713506139158</v>
      </c>
      <c r="T263" s="76">
        <f>+IF(H263=0,"",'Ark1'!W782)</f>
        <v>17.598908594815825</v>
      </c>
      <c r="U263" s="76">
        <f>+IF(H263=0,"",'Ark1'!X782)</f>
        <v>0</v>
      </c>
      <c r="V263" s="76">
        <f>+IF(H263=0,"",'Ark1'!AG782)</f>
        <v>1145.0892086330937</v>
      </c>
      <c r="W263" s="76">
        <f>+IF(H263=0,"",'Ark1'!AH782)</f>
        <v>94.815825375170533</v>
      </c>
      <c r="X263" s="76">
        <f>+IF(H263=0,"",'Ark1'!AI782)</f>
        <v>3.0013642564802194</v>
      </c>
      <c r="Y263" s="76">
        <f>+IF(H263=0,"",'Ark1'!Y782)</f>
        <v>27.655690551759395</v>
      </c>
      <c r="Z263" s="53">
        <f>+IF(H263=0,"",'Ark1'!AA782)</f>
        <v>1.3151276795962916</v>
      </c>
      <c r="AA263" s="76">
        <f>+IF(H263=0,"",'Ark1'!AC782)</f>
        <v>24.887974060336944</v>
      </c>
      <c r="AB263" s="76">
        <f t="shared" si="110"/>
        <v>195.22168806527256</v>
      </c>
      <c r="AC263" s="66"/>
      <c r="AD263" s="66">
        <f t="shared" si="111"/>
        <v>111.77312414733981</v>
      </c>
      <c r="AE263" s="66">
        <f t="shared" si="112"/>
        <v>1.3574074074074074</v>
      </c>
      <c r="AF263" s="294"/>
      <c r="AH263" s="56"/>
      <c r="AI263" s="56"/>
      <c r="AJ263" s="1"/>
      <c r="AM263" s="1"/>
      <c r="AN263" s="1"/>
      <c r="AO263" s="1"/>
      <c r="AQ263" s="1"/>
      <c r="AS263" s="13"/>
      <c r="AT263" s="13"/>
    </row>
    <row r="264" spans="1:46">
      <c r="A264" s="294"/>
      <c r="B264" s="294">
        <f>+'Ark1'!C783</f>
        <v>2023</v>
      </c>
      <c r="C264" s="51">
        <f>+'Ark1'!L783</f>
        <v>2</v>
      </c>
      <c r="D264" s="52" t="s">
        <v>30</v>
      </c>
      <c r="E264" s="52">
        <f>+'Ark1'!D783</f>
        <v>10</v>
      </c>
      <c r="F264" s="52" t="str">
        <f t="shared" si="109"/>
        <v>Okt</v>
      </c>
      <c r="G264" s="51">
        <f>+IF(H264=0,"",'Ark1'!Q783)</f>
        <v>957</v>
      </c>
      <c r="H264" s="470">
        <f>+'Ark1'!R783</f>
        <v>1350</v>
      </c>
      <c r="I264" s="66"/>
      <c r="J264" s="53">
        <f>+IF(H264=0,"",'Ark1'!AE783)</f>
        <v>18.783915402810631</v>
      </c>
      <c r="K264" s="53">
        <f>+IF(H264=0,"",'Ark1'!AF783)</f>
        <v>15.969366473210791</v>
      </c>
      <c r="L264" s="293"/>
      <c r="M264" s="114">
        <f>+IF(H264=0,"",'Ark1'!U783)</f>
        <v>219.04325925925937</v>
      </c>
      <c r="N264" s="66"/>
      <c r="O264" s="66"/>
      <c r="P264" s="98"/>
      <c r="Q264" s="98"/>
      <c r="R264" s="294"/>
      <c r="S264" s="53">
        <f>+IF(H264=0,"",'Ark1'!T783)</f>
        <v>5.2081481481481484</v>
      </c>
      <c r="T264" s="76">
        <f>+IF(H264=0,"",'Ark1'!W783)</f>
        <v>14.888888888888889</v>
      </c>
      <c r="U264" s="76">
        <f>+IF(H264=0,"",'Ark1'!X783)</f>
        <v>0</v>
      </c>
      <c r="V264" s="76">
        <f>+IF(H264=0,"",'Ark1'!AG783)</f>
        <v>1136.7609531129899</v>
      </c>
      <c r="W264" s="76">
        <f>+IF(H264=0,"",'Ark1'!AH783)</f>
        <v>96.222222222222229</v>
      </c>
      <c r="X264" s="76">
        <f>+IF(H264=0,"",'Ark1'!AI783)</f>
        <v>6.2962962962962967</v>
      </c>
      <c r="Y264" s="76">
        <f>+IF(H264=0,"",'Ark1'!Y783)</f>
        <v>29.703622844998804</v>
      </c>
      <c r="Z264" s="53">
        <f>+IF(H264=0,"",'Ark1'!AA783)</f>
        <v>1.27090238293152</v>
      </c>
      <c r="AA264" s="76">
        <f>+IF(H264=0,"",'Ark1'!AC783)</f>
        <v>35.534068852687113</v>
      </c>
      <c r="AB264" s="76">
        <f t="shared" si="110"/>
        <v>192.69069601609309</v>
      </c>
      <c r="AC264" s="66"/>
      <c r="AD264" s="66">
        <f t="shared" si="111"/>
        <v>109.52162962962969</v>
      </c>
      <c r="AE264" s="66">
        <f t="shared" si="112"/>
        <v>1.4106583072100314</v>
      </c>
      <c r="AF264" s="294"/>
      <c r="AH264" s="56"/>
      <c r="AI264" s="56"/>
      <c r="AJ264" s="1"/>
      <c r="AM264" s="1"/>
      <c r="AN264" s="1"/>
      <c r="AO264" s="1"/>
      <c r="AQ264" s="1"/>
      <c r="AS264" s="13"/>
      <c r="AT264" s="13"/>
    </row>
    <row r="265" spans="1:46">
      <c r="A265" s="294"/>
      <c r="B265" s="294">
        <f>+'Ark1'!C784</f>
        <v>2023</v>
      </c>
      <c r="C265" s="51">
        <f>+'Ark1'!L784</f>
        <v>2</v>
      </c>
      <c r="D265" s="52" t="s">
        <v>30</v>
      </c>
      <c r="E265" s="52">
        <f>+'Ark1'!D784</f>
        <v>11</v>
      </c>
      <c r="F265" s="52" t="str">
        <f t="shared" si="109"/>
        <v>Nov</v>
      </c>
      <c r="G265" s="51">
        <f>+IF(H265=0,"",'Ark1'!Q784)</f>
        <v>704</v>
      </c>
      <c r="H265" s="470">
        <f>+'Ark1'!R784</f>
        <v>936</v>
      </c>
      <c r="I265" s="66"/>
      <c r="J265" s="53">
        <f>+IF(H265=0,"",'Ark1'!AE784)</f>
        <v>14.577168665316934</v>
      </c>
      <c r="K265" s="53">
        <f>+IF(H265=0,"",'Ark1'!AF784)</f>
        <v>12.033944899571695</v>
      </c>
      <c r="L265" s="293"/>
      <c r="M265" s="114">
        <f>+IF(H265=0,"",'Ark1'!U784)</f>
        <v>215.55213675213687</v>
      </c>
      <c r="N265" s="66"/>
      <c r="O265" s="66"/>
      <c r="P265" s="98"/>
      <c r="Q265" s="98"/>
      <c r="R265" s="294"/>
      <c r="S265" s="53">
        <f>+IF(H265=0,"",'Ark1'!T784)</f>
        <v>5.372863247863247</v>
      </c>
      <c r="T265" s="76">
        <f>+IF(H265=0,"",'Ark1'!W784)</f>
        <v>20.619658119658119</v>
      </c>
      <c r="U265" s="76">
        <f>+IF(H265=0,"",'Ark1'!X784)</f>
        <v>0</v>
      </c>
      <c r="V265" s="76">
        <f>+IF(H265=0,"",'Ark1'!AG784)</f>
        <v>1123.4234636871506</v>
      </c>
      <c r="W265" s="76">
        <f>+IF(H265=0,"",'Ark1'!AH784)</f>
        <v>95.619658119658112</v>
      </c>
      <c r="X265" s="76">
        <f>+IF(H265=0,"",'Ark1'!AI784)</f>
        <v>9.4017094017094021</v>
      </c>
      <c r="Y265" s="76">
        <f>+IF(H265=0,"",'Ark1'!Y784)</f>
        <v>32.114021881682447</v>
      </c>
      <c r="Z265" s="53">
        <f>+IF(H265=0,"",'Ark1'!AA784)</f>
        <v>1.3248410348504605</v>
      </c>
      <c r="AA265" s="76">
        <f>+IF(H265=0,"",'Ark1'!AC784)</f>
        <v>34.240748906363976</v>
      </c>
      <c r="AB265" s="76">
        <f t="shared" si="110"/>
        <v>191.87078044879036</v>
      </c>
      <c r="AC265" s="66"/>
      <c r="AD265" s="66">
        <f t="shared" si="111"/>
        <v>107.77606837606844</v>
      </c>
      <c r="AE265" s="66">
        <f t="shared" si="112"/>
        <v>1.3295454545454546</v>
      </c>
      <c r="AF265" s="294"/>
      <c r="AH265" s="56"/>
      <c r="AI265" s="56"/>
      <c r="AJ265" s="1"/>
      <c r="AM265" s="1"/>
      <c r="AN265" s="1"/>
      <c r="AO265" s="1"/>
      <c r="AQ265" s="1"/>
      <c r="AS265" s="13"/>
      <c r="AT265" s="13"/>
    </row>
    <row r="266" spans="1:46">
      <c r="A266" s="294"/>
      <c r="B266" s="294">
        <f>+'Ark1'!C785</f>
        <v>2023</v>
      </c>
      <c r="C266" s="51">
        <f>+'Ark1'!L785</f>
        <v>2</v>
      </c>
      <c r="D266" s="52" t="s">
        <v>30</v>
      </c>
      <c r="E266" s="52">
        <f>+'Ark1'!D785</f>
        <v>12</v>
      </c>
      <c r="F266" s="52" t="str">
        <f t="shared" si="109"/>
        <v>Des</v>
      </c>
      <c r="G266" s="51">
        <f>+IF(H266=0,"",'Ark1'!Q785)</f>
        <v>485</v>
      </c>
      <c r="H266" s="470">
        <f>+'Ark1'!R785</f>
        <v>658</v>
      </c>
      <c r="I266" s="66"/>
      <c r="J266" s="53">
        <f>+IF(H266=0,"",'Ark1'!AE785)</f>
        <v>15.670397713741369</v>
      </c>
      <c r="K266" s="53">
        <f>+IF(H266=0,"",'Ark1'!AF785)</f>
        <v>13.038607361883445</v>
      </c>
      <c r="L266" s="293"/>
      <c r="M266" s="114">
        <f>+IF(H266=0,"",'Ark1'!U785)</f>
        <v>217.9993920972644</v>
      </c>
      <c r="N266" s="66"/>
      <c r="O266" s="66"/>
      <c r="P266" s="98"/>
      <c r="Q266" s="98"/>
      <c r="R266" s="294"/>
      <c r="S266" s="53">
        <f>+IF(H266=0,"",'Ark1'!T785)</f>
        <v>5.6200607902735564</v>
      </c>
      <c r="T266" s="76">
        <f>+IF(H266=0,"",'Ark1'!W785)</f>
        <v>23.252279635258361</v>
      </c>
      <c r="U266" s="76">
        <f>+IF(H266=0,"",'Ark1'!X785)</f>
        <v>0</v>
      </c>
      <c r="V266" s="76">
        <f>+IF(H266=0,"",'Ark1'!AG785)</f>
        <v>1108.4193037974685</v>
      </c>
      <c r="W266" s="76">
        <f>+IF(H266=0,"",'Ark1'!AH785)</f>
        <v>96.048632218844986</v>
      </c>
      <c r="X266" s="76">
        <f>+IF(H266=0,"",'Ark1'!AI785)</f>
        <v>7.2948328267477214</v>
      </c>
      <c r="Y266" s="76">
        <f>+IF(H266=0,"",'Ark1'!Y785)</f>
        <v>30.413364917218622</v>
      </c>
      <c r="Z266" s="53">
        <f>+IF(H266=0,"",'Ark1'!AA785)</f>
        <v>1.317992854107257</v>
      </c>
      <c r="AA266" s="76">
        <f>+IF(H266=0,"",'Ark1'!AC785)</f>
        <v>27.800428756583184</v>
      </c>
      <c r="AB266" s="76">
        <f t="shared" si="110"/>
        <v>196.67592521205088</v>
      </c>
      <c r="AC266" s="66"/>
      <c r="AD266" s="66">
        <f t="shared" si="111"/>
        <v>108.9996960486322</v>
      </c>
      <c r="AE266" s="66">
        <f t="shared" si="112"/>
        <v>1.3567010309278351</v>
      </c>
      <c r="AF266" s="294"/>
      <c r="AH266" s="56"/>
      <c r="AI266" s="56"/>
      <c r="AJ266" s="1"/>
      <c r="AM266" s="1"/>
      <c r="AN266" s="1"/>
      <c r="AO266" s="1"/>
      <c r="AQ266" s="1"/>
      <c r="AS266" s="13"/>
      <c r="AT266" s="13"/>
    </row>
    <row r="267" spans="1:46">
      <c r="A267" s="294"/>
      <c r="B267" s="294"/>
      <c r="C267" s="291"/>
      <c r="D267" s="291"/>
      <c r="E267" s="291"/>
      <c r="F267" s="291"/>
      <c r="G267" s="291"/>
      <c r="H267" s="514"/>
      <c r="I267" s="294"/>
      <c r="J267" s="292"/>
      <c r="K267" s="293"/>
      <c r="L267" s="293"/>
      <c r="M267" s="294"/>
      <c r="N267" s="294"/>
      <c r="O267" s="294"/>
      <c r="P267" s="299"/>
      <c r="Q267" s="299"/>
      <c r="R267" s="294"/>
      <c r="S267" s="294"/>
      <c r="T267" s="295"/>
      <c r="U267" s="295"/>
      <c r="V267" s="294"/>
      <c r="W267" s="295"/>
      <c r="X267" s="295"/>
      <c r="Y267" s="295"/>
      <c r="Z267" s="294"/>
      <c r="AA267" s="295"/>
      <c r="AB267" s="294"/>
      <c r="AC267" s="294"/>
      <c r="AD267" s="293"/>
      <c r="AE267" s="296"/>
      <c r="AF267" s="294"/>
      <c r="AG267" s="4"/>
      <c r="AH267" s="56"/>
      <c r="AI267" s="56"/>
      <c r="AJ267" s="1"/>
      <c r="AK267" s="5"/>
      <c r="AL267"/>
      <c r="AP267"/>
    </row>
    <row r="268" spans="1:46">
      <c r="A268" s="294"/>
      <c r="B268" s="297" t="str">
        <f>+B253</f>
        <v>Klasse</v>
      </c>
      <c r="C268" s="297"/>
      <c r="D268" s="297" t="str">
        <f>+D270</f>
        <v>P+</v>
      </c>
      <c r="E268" s="291"/>
      <c r="F268" s="291"/>
      <c r="G268" s="291"/>
      <c r="H268" s="455">
        <f>SUM(H270:H272)</f>
        <v>3764</v>
      </c>
      <c r="I268" s="294"/>
      <c r="J268" s="292"/>
      <c r="K268" s="293"/>
      <c r="L268" s="293"/>
      <c r="M268" s="294"/>
      <c r="N268" s="294"/>
      <c r="O268" s="294"/>
      <c r="P268" s="299"/>
      <c r="Q268" s="299"/>
      <c r="R268" s="294"/>
      <c r="S268" s="294"/>
      <c r="T268" s="295"/>
      <c r="U268" s="295"/>
      <c r="V268" s="294"/>
      <c r="W268" s="295"/>
      <c r="X268" s="295"/>
      <c r="Y268" s="295"/>
      <c r="Z268" s="294"/>
      <c r="AA268" s="295"/>
      <c r="AB268" s="294"/>
      <c r="AC268" s="294"/>
      <c r="AD268" s="293"/>
      <c r="AE268" s="293"/>
      <c r="AF268" s="294"/>
      <c r="AG268" s="4"/>
      <c r="AH268" s="56"/>
      <c r="AI268" s="56"/>
      <c r="AJ268" s="1"/>
      <c r="AK268" s="5"/>
      <c r="AL268"/>
      <c r="AP268"/>
    </row>
    <row r="269" spans="1:46">
      <c r="A269" s="294"/>
      <c r="B269" s="294"/>
      <c r="C269" s="294"/>
      <c r="D269" s="294"/>
      <c r="E269" s="297"/>
      <c r="F269" s="297"/>
      <c r="G269" s="297"/>
      <c r="H269" s="516"/>
      <c r="I269" s="296"/>
      <c r="J269" s="296"/>
      <c r="K269" s="296"/>
      <c r="L269" s="293"/>
      <c r="M269" s="296"/>
      <c r="N269" s="296"/>
      <c r="O269" s="296"/>
      <c r="P269" s="299"/>
      <c r="Q269" s="299"/>
      <c r="R269" s="294"/>
      <c r="S269" s="297"/>
      <c r="T269" s="299"/>
      <c r="U269" s="299"/>
      <c r="V269" s="299"/>
      <c r="W269" s="299"/>
      <c r="X269" s="299"/>
      <c r="Y269" s="299"/>
      <c r="Z269" s="297"/>
      <c r="AA269" s="299"/>
      <c r="AB269" s="297"/>
      <c r="AC269" s="296"/>
      <c r="AD269" s="296"/>
      <c r="AE269" s="296"/>
      <c r="AF269" s="294"/>
      <c r="AG269" s="4"/>
      <c r="AH269" s="56"/>
      <c r="AI269" s="56"/>
      <c r="AJ269" s="1"/>
      <c r="AK269" s="5"/>
      <c r="AL269"/>
      <c r="AP269"/>
    </row>
    <row r="270" spans="1:46">
      <c r="A270" s="294"/>
      <c r="B270" s="294">
        <f>+'Ark1'!C786</f>
        <v>2023</v>
      </c>
      <c r="C270" s="51">
        <f>+'Ark1'!L786</f>
        <v>3</v>
      </c>
      <c r="D270" s="52" t="s">
        <v>31</v>
      </c>
      <c r="E270" s="52">
        <f>+'Ark1'!D786</f>
        <v>1</v>
      </c>
      <c r="F270" s="52" t="s">
        <v>584</v>
      </c>
      <c r="G270" s="51">
        <f>+IF(H270=0,"",'Ark1'!Q786)</f>
        <v>1008</v>
      </c>
      <c r="H270" s="470">
        <f>+'Ark1'!R786</f>
        <v>1442</v>
      </c>
      <c r="I270" s="66"/>
      <c r="J270" s="53">
        <f>+IF(H270=0,"",'Ark1'!AE786)</f>
        <v>29.948078920041542</v>
      </c>
      <c r="K270" s="53">
        <f>+IF(H270=0,"",'Ark1'!AF786)</f>
        <v>28.053561785617848</v>
      </c>
      <c r="L270" s="293"/>
      <c r="M270" s="114">
        <f>+IF(H270=0,"",'Ark1'!U786)</f>
        <v>249.01664355062408</v>
      </c>
      <c r="N270" s="66"/>
      <c r="O270" s="66"/>
      <c r="P270" s="376">
        <f>+'Ark1'!AR786</f>
        <v>217.04403948367505</v>
      </c>
      <c r="Q270" s="114">
        <f>+'Ark1'!AS786</f>
        <v>24.331613448953679</v>
      </c>
      <c r="R270" s="294"/>
      <c r="S270" s="53">
        <f>+IF(H270=0,"",'Ark1'!T786)</f>
        <v>6.9188626907073516</v>
      </c>
      <c r="T270" s="76">
        <f>+IF(H270=0,"",'Ark1'!W786)</f>
        <v>66.990291262135941</v>
      </c>
      <c r="U270" s="76">
        <f>+IF(H270=0,"",'Ark1'!X786)</f>
        <v>0.20804438280166432</v>
      </c>
      <c r="V270" s="76">
        <f>+IF(H270=0,"",'Ark1'!AG786)</f>
        <v>1082.3857251328777</v>
      </c>
      <c r="W270" s="76">
        <f>+IF(H270=0,"",'Ark1'!AH786)</f>
        <v>91.192787794729526</v>
      </c>
      <c r="X270" s="76">
        <f>+IF(H270=0,"",'Ark1'!AI786)</f>
        <v>6.0332871012482645</v>
      </c>
      <c r="Y270" s="76">
        <f>+IF(H270=0,"",'Ark1'!Y786)</f>
        <v>28.653194138966754</v>
      </c>
      <c r="Z270" s="53">
        <f>+IF(H270=0,"",'Ark1'!AA786)</f>
        <v>1.2802530238206522</v>
      </c>
      <c r="AA270" s="76">
        <f>+IF(H270=0,"",'Ark1'!AC786)</f>
        <v>37.875882618822601</v>
      </c>
      <c r="AB270" s="76">
        <f t="shared" ref="AB270:AB281" si="113">IF(H270=0,"",1000*M270/V270)</f>
        <v>230.06275652799641</v>
      </c>
      <c r="AC270" s="66"/>
      <c r="AD270" s="66">
        <f t="shared" ref="AD270:AD281" si="114">IF(H270=0,"",M270/C270)</f>
        <v>83.005547850208032</v>
      </c>
      <c r="AE270" s="66">
        <f t="shared" ref="AE270:AE281" si="115">IF(H270=0,"",H270/G270)</f>
        <v>1.4305555555555556</v>
      </c>
      <c r="AF270" s="294"/>
      <c r="AH270" s="56"/>
      <c r="AI270" s="56"/>
      <c r="AJ270" s="1"/>
      <c r="AM270" s="1"/>
      <c r="AN270" s="1"/>
      <c r="AO270" s="1"/>
      <c r="AQ270" s="1"/>
      <c r="AS270" s="13"/>
      <c r="AT270" s="13"/>
    </row>
    <row r="271" spans="1:46">
      <c r="A271" s="294"/>
      <c r="B271" s="294">
        <f>+'Ark1'!C787</f>
        <v>2023</v>
      </c>
      <c r="C271" s="51">
        <f>+'Ark1'!L787</f>
        <v>3</v>
      </c>
      <c r="D271" s="52" t="s">
        <v>31</v>
      </c>
      <c r="E271" s="52">
        <f>+'Ark1'!D787</f>
        <v>2</v>
      </c>
      <c r="F271" s="52" t="s">
        <v>585</v>
      </c>
      <c r="G271" s="51">
        <f>+IF(H271=0,"",'Ark1'!Q787)</f>
        <v>699</v>
      </c>
      <c r="H271" s="470">
        <f>+'Ark1'!R787</f>
        <v>971</v>
      </c>
      <c r="I271" s="66"/>
      <c r="J271" s="53">
        <f>+IF(H271=0,"",'Ark1'!AE787)</f>
        <v>30.54419628814092</v>
      </c>
      <c r="K271" s="53">
        <f>+IF(H271=0,"",'Ark1'!AF787)</f>
        <v>29.065415769506803</v>
      </c>
      <c r="L271" s="293"/>
      <c r="M271" s="114">
        <f>+IF(H271=0,"",'Ark1'!U787)</f>
        <v>249.90175077239945</v>
      </c>
      <c r="N271" s="66"/>
      <c r="O271" s="66"/>
      <c r="P271" s="376">
        <f>+'Ark1'!AR787</f>
        <v>216.89490790899248</v>
      </c>
      <c r="Q271" s="114">
        <f>+'Ark1'!AS787</f>
        <v>24.390096285047257</v>
      </c>
      <c r="R271" s="294"/>
      <c r="S271" s="53">
        <f>+IF(H271=0,"",'Ark1'!T787)</f>
        <v>7.1307929969104018</v>
      </c>
      <c r="T271" s="76">
        <f>+IF(H271=0,"",'Ark1'!W787)</f>
        <v>75.283213182286303</v>
      </c>
      <c r="U271" s="76">
        <f>+IF(H271=0,"",'Ark1'!X787)</f>
        <v>0.10298661174047376</v>
      </c>
      <c r="V271" s="76">
        <f>+IF(H271=0,"",'Ark1'!AG787)</f>
        <v>1083.14301191766</v>
      </c>
      <c r="W271" s="76">
        <f>+IF(H271=0,"",'Ark1'!AH787)</f>
        <v>95.056642636457255</v>
      </c>
      <c r="X271" s="76">
        <f>+IF(H271=0,"",'Ark1'!AI787)</f>
        <v>4.2224510813594236</v>
      </c>
      <c r="Y271" s="76">
        <f>+IF(H271=0,"",'Ark1'!Y787)</f>
        <v>30.784096282960501</v>
      </c>
      <c r="Z271" s="53">
        <f>+IF(H271=0,"",'Ark1'!AA787)</f>
        <v>1.2652323353447916</v>
      </c>
      <c r="AA271" s="76">
        <f>+IF(H271=0,"",'Ark1'!AC787)</f>
        <v>35.898341670500535</v>
      </c>
      <c r="AB271" s="76">
        <f t="shared" si="113"/>
        <v>230.71907220262511</v>
      </c>
      <c r="AC271" s="66"/>
      <c r="AD271" s="66">
        <f t="shared" si="114"/>
        <v>83.300583590799818</v>
      </c>
      <c r="AE271" s="66">
        <f t="shared" si="115"/>
        <v>1.3891273247496423</v>
      </c>
      <c r="AF271" s="294"/>
      <c r="AH271" s="56"/>
      <c r="AI271" s="56"/>
      <c r="AJ271" s="1"/>
      <c r="AM271" s="1"/>
      <c r="AN271" s="1"/>
      <c r="AO271" s="1"/>
      <c r="AQ271" s="1"/>
      <c r="AS271" s="13"/>
      <c r="AT271" s="13"/>
    </row>
    <row r="272" spans="1:46">
      <c r="A272" s="294"/>
      <c r="B272" s="294">
        <f>+'Ark1'!C788</f>
        <v>2023</v>
      </c>
      <c r="C272" s="51">
        <f>+'Ark1'!L788</f>
        <v>3</v>
      </c>
      <c r="D272" s="52" t="s">
        <v>31</v>
      </c>
      <c r="E272" s="52">
        <f>+'Ark1'!D788</f>
        <v>3</v>
      </c>
      <c r="F272" s="52" t="s">
        <v>586</v>
      </c>
      <c r="G272" s="51">
        <f>+IF(H272=0,"",'Ark1'!Q788)</f>
        <v>976</v>
      </c>
      <c r="H272" s="470">
        <f>+'Ark1'!R788</f>
        <v>1351</v>
      </c>
      <c r="I272" s="66"/>
      <c r="J272" s="53">
        <f>+IF(H272=0,"",'Ark1'!AE788)</f>
        <v>29.633691599034872</v>
      </c>
      <c r="K272" s="53">
        <f>+IF(H272=0,"",'Ark1'!AF788)</f>
        <v>27.734239833801631</v>
      </c>
      <c r="L272" s="293"/>
      <c r="M272" s="114">
        <f>+IF(H272=0,"",'Ark1'!U788)</f>
        <v>247.51250925240592</v>
      </c>
      <c r="N272" s="66"/>
      <c r="O272" s="66"/>
      <c r="P272" s="376">
        <f>+'Ark1'!AR788</f>
        <v>216.41089494163433</v>
      </c>
      <c r="Q272" s="114">
        <f>+'Ark1'!AS788</f>
        <v>24.372207035333521</v>
      </c>
      <c r="R272" s="294"/>
      <c r="S272" s="53">
        <f>+IF(H272=0,"",'Ark1'!T788)</f>
        <v>7.0347890451517392</v>
      </c>
      <c r="T272" s="76">
        <f>+IF(H272=0,"",'Ark1'!W788)</f>
        <v>71.354552183567748</v>
      </c>
      <c r="U272" s="76">
        <f>+IF(H272=0,"",'Ark1'!X788)</f>
        <v>7.4019245003700981E-2</v>
      </c>
      <c r="V272" s="76">
        <f>+IF(H272=0,"",'Ark1'!AG788)</f>
        <v>1081.6038910505831</v>
      </c>
      <c r="W272" s="76">
        <f>+IF(H272=0,"",'Ark1'!AH788)</f>
        <v>95.114729829755717</v>
      </c>
      <c r="X272" s="76">
        <f>+IF(H272=0,"",'Ark1'!AI788)</f>
        <v>5.1813471502590689</v>
      </c>
      <c r="Y272" s="76">
        <f>+IF(H272=0,"",'Ark1'!Y788)</f>
        <v>29.877934229246303</v>
      </c>
      <c r="Z272" s="53">
        <f>+IF(H272=0,"",'Ark1'!AA788)</f>
        <v>1.3192659160588212</v>
      </c>
      <c r="AA272" s="76">
        <f>+IF(H272=0,"",'Ark1'!AC788)</f>
        <v>32.661906692980843</v>
      </c>
      <c r="AB272" s="76">
        <f t="shared" si="113"/>
        <v>228.83840498390975</v>
      </c>
      <c r="AC272" s="66"/>
      <c r="AD272" s="66">
        <f t="shared" si="114"/>
        <v>82.504169750801978</v>
      </c>
      <c r="AE272" s="66">
        <f t="shared" si="115"/>
        <v>1.3842213114754098</v>
      </c>
      <c r="AF272" s="294"/>
      <c r="AH272" s="56"/>
      <c r="AI272" s="56"/>
      <c r="AJ272" s="1"/>
      <c r="AM272" s="1"/>
      <c r="AN272" s="1"/>
      <c r="AO272" s="1"/>
      <c r="AQ272" s="1"/>
      <c r="AS272" s="13"/>
      <c r="AT272" s="13"/>
    </row>
    <row r="273" spans="1:46">
      <c r="A273" s="294"/>
      <c r="B273" s="294">
        <f>+'Ark1'!C789</f>
        <v>2023</v>
      </c>
      <c r="C273" s="51">
        <f>+'Ark1'!L789</f>
        <v>3</v>
      </c>
      <c r="D273" s="52" t="s">
        <v>31</v>
      </c>
      <c r="E273" s="52">
        <f>+'Ark1'!D789</f>
        <v>4</v>
      </c>
      <c r="F273" s="52" t="s">
        <v>587</v>
      </c>
      <c r="G273" s="51">
        <f>+IF(H273=0,"",'Ark1'!Q789)</f>
        <v>667</v>
      </c>
      <c r="H273" s="470">
        <f>+'Ark1'!R789</f>
        <v>880</v>
      </c>
      <c r="I273" s="66"/>
      <c r="J273" s="53">
        <f>+IF(H273=0,"",'Ark1'!AE789)</f>
        <v>28.141989126958745</v>
      </c>
      <c r="K273" s="53">
        <f>+IF(H273=0,"",'Ark1'!AF789)</f>
        <v>26.178664974359528</v>
      </c>
      <c r="L273" s="293"/>
      <c r="M273" s="114">
        <f>+IF(H273=0,"",'Ark1'!U789)</f>
        <v>248.81999999999996</v>
      </c>
      <c r="N273" s="66"/>
      <c r="O273" s="66"/>
      <c r="P273" s="376">
        <f>+'Ark1'!AR789</f>
        <v>216.95843520782395</v>
      </c>
      <c r="Q273" s="114">
        <f>+'Ark1'!AS789</f>
        <v>24.394475154800713</v>
      </c>
      <c r="R273" s="294"/>
      <c r="S273" s="53">
        <f>+IF(H273=0,"",'Ark1'!T789)</f>
        <v>7.1727272727272728</v>
      </c>
      <c r="T273" s="76">
        <f>+IF(H273=0,"",'Ark1'!W789)</f>
        <v>71.136363636363654</v>
      </c>
      <c r="U273" s="76">
        <f>+IF(H273=0,"",'Ark1'!X789)</f>
        <v>0</v>
      </c>
      <c r="V273" s="76">
        <f>+IF(H273=0,"",'Ark1'!AG789)</f>
        <v>1090.4425427872861</v>
      </c>
      <c r="W273" s="76">
        <f>+IF(H273=0,"",'Ark1'!AH789)</f>
        <v>92.840909090909108</v>
      </c>
      <c r="X273" s="76">
        <f>+IF(H273=0,"",'Ark1'!AI789)</f>
        <v>3.5227272727272725</v>
      </c>
      <c r="Y273" s="76">
        <f>+IF(H273=0,"",'Ark1'!Y789)</f>
        <v>31.261995297806113</v>
      </c>
      <c r="Z273" s="53">
        <f>+IF(H273=0,"",'Ark1'!AA789)</f>
        <v>1.34829246159113</v>
      </c>
      <c r="AA273" s="76">
        <f>+IF(H273=0,"",'Ark1'!AC789)</f>
        <v>36.334951064179045</v>
      </c>
      <c r="AB273" s="76">
        <f t="shared" si="113"/>
        <v>228.18258664412505</v>
      </c>
      <c r="AC273" s="66"/>
      <c r="AD273" s="66">
        <f t="shared" si="114"/>
        <v>82.939999999999984</v>
      </c>
      <c r="AE273" s="66">
        <f t="shared" si="115"/>
        <v>1.3193403298350825</v>
      </c>
      <c r="AF273" s="294"/>
      <c r="AH273" s="56"/>
      <c r="AI273" s="56"/>
      <c r="AJ273" s="1"/>
      <c r="AM273" s="1"/>
      <c r="AN273" s="1"/>
      <c r="AO273" s="1"/>
      <c r="AQ273" s="1"/>
      <c r="AS273" s="13"/>
      <c r="AT273" s="13"/>
    </row>
    <row r="274" spans="1:46">
      <c r="A274" s="294"/>
      <c r="B274" s="294">
        <f>+'Ark1'!C790</f>
        <v>2023</v>
      </c>
      <c r="C274" s="51">
        <f>+'Ark1'!L790</f>
        <v>3</v>
      </c>
      <c r="D274" s="52" t="s">
        <v>31</v>
      </c>
      <c r="E274" s="52">
        <f>+'Ark1'!D790</f>
        <v>5</v>
      </c>
      <c r="F274" s="52" t="s">
        <v>443</v>
      </c>
      <c r="G274" s="51">
        <f>+IF(H274=0,"",'Ark1'!Q790)</f>
        <v>740</v>
      </c>
      <c r="H274" s="470">
        <f>+'Ark1'!R790</f>
        <v>1016</v>
      </c>
      <c r="I274" s="66"/>
      <c r="J274" s="53">
        <f>+IF(H274=0,"",'Ark1'!AE790)</f>
        <v>26.192317607630834</v>
      </c>
      <c r="K274" s="53">
        <f>+IF(H274=0,"",'Ark1'!AF790)</f>
        <v>24.200949011313561</v>
      </c>
      <c r="L274" s="293"/>
      <c r="M274" s="114">
        <f>+IF(H274=0,"",'Ark1'!U790)</f>
        <v>246.30265748031496</v>
      </c>
      <c r="N274" s="66"/>
      <c r="O274" s="66"/>
      <c r="P274" s="98"/>
      <c r="Q274" s="98"/>
      <c r="R274" s="294"/>
      <c r="S274" s="53">
        <f>+IF(H274=0,"",'Ark1'!T790)</f>
        <v>7.056102362204725</v>
      </c>
      <c r="T274" s="76">
        <f>+IF(H274=0,"",'Ark1'!W790)</f>
        <v>71.456692913385808</v>
      </c>
      <c r="U274" s="76">
        <f>+IF(H274=0,"",'Ark1'!X790)</f>
        <v>0</v>
      </c>
      <c r="V274" s="76">
        <f>+IF(H274=0,"",'Ark1'!AG790)</f>
        <v>1075.9781250000001</v>
      </c>
      <c r="W274" s="76">
        <f>+IF(H274=0,"",'Ark1'!AH790)</f>
        <v>94.488188976377955</v>
      </c>
      <c r="X274" s="76">
        <f>+IF(H274=0,"",'Ark1'!AI790)</f>
        <v>5.5118110236220472</v>
      </c>
      <c r="Y274" s="76">
        <f>+IF(H274=0,"",'Ark1'!Y790)</f>
        <v>33.504650382721799</v>
      </c>
      <c r="Z274" s="53">
        <f>+IF(H274=0,"",'Ark1'!AA790)</f>
        <v>1.3235459133696768</v>
      </c>
      <c r="AA274" s="76">
        <f>+IF(H274=0,"",'Ark1'!AC790)</f>
        <v>37.602820459887347</v>
      </c>
      <c r="AB274" s="76">
        <f t="shared" si="113"/>
        <v>228.9104692349716</v>
      </c>
      <c r="AC274" s="66"/>
      <c r="AD274" s="66">
        <f t="shared" si="114"/>
        <v>82.100885826771659</v>
      </c>
      <c r="AE274" s="66">
        <f t="shared" si="115"/>
        <v>1.3729729729729729</v>
      </c>
      <c r="AF274" s="294"/>
      <c r="AH274" s="56"/>
      <c r="AI274" s="56"/>
      <c r="AJ274" s="1"/>
      <c r="AM274" s="1"/>
      <c r="AN274" s="1"/>
      <c r="AO274" s="1"/>
      <c r="AQ274" s="1"/>
      <c r="AS274" s="13"/>
      <c r="AT274" s="13"/>
    </row>
    <row r="275" spans="1:46">
      <c r="A275" s="294"/>
      <c r="B275" s="294">
        <f>+'Ark1'!C791</f>
        <v>2023</v>
      </c>
      <c r="C275" s="51">
        <f>+'Ark1'!L791</f>
        <v>3</v>
      </c>
      <c r="D275" s="52" t="s">
        <v>31</v>
      </c>
      <c r="E275" s="52">
        <f>+'Ark1'!D791</f>
        <v>6</v>
      </c>
      <c r="F275" s="52" t="s">
        <v>588</v>
      </c>
      <c r="G275" s="51">
        <f>+IF(H275=0,"",'Ark1'!Q791)</f>
        <v>804</v>
      </c>
      <c r="H275" s="470">
        <f>+'Ark1'!R791</f>
        <v>1097</v>
      </c>
      <c r="I275" s="66"/>
      <c r="J275" s="53">
        <f>+IF(H275=0,"",'Ark1'!AE791)</f>
        <v>27.153465346534656</v>
      </c>
      <c r="K275" s="53">
        <f>+IF(H275=0,"",'Ark1'!AF791)</f>
        <v>25.588373194776882</v>
      </c>
      <c r="L275" s="293"/>
      <c r="M275" s="114">
        <f>+IF(H275=0,"",'Ark1'!U791)</f>
        <v>247.95268915223321</v>
      </c>
      <c r="N275" s="66"/>
      <c r="O275" s="66"/>
      <c r="P275" s="98"/>
      <c r="Q275" s="98"/>
      <c r="R275" s="294"/>
      <c r="S275" s="53">
        <f>+IF(H275=0,"",'Ark1'!T791)</f>
        <v>7.115770282588878</v>
      </c>
      <c r="T275" s="76">
        <f>+IF(H275=0,"",'Ark1'!W791)</f>
        <v>71.37648131267089</v>
      </c>
      <c r="U275" s="76">
        <f>+IF(H275=0,"",'Ark1'!X791)</f>
        <v>0.18231540565177751</v>
      </c>
      <c r="V275" s="76">
        <f>+IF(H275=0,"",'Ark1'!AG791)</f>
        <v>1114.7025738798857</v>
      </c>
      <c r="W275" s="76">
        <f>+IF(H275=0,"",'Ark1'!AH791)</f>
        <v>95.533272561531433</v>
      </c>
      <c r="X275" s="76">
        <f>+IF(H275=0,"",'Ark1'!AI791)</f>
        <v>6.4721969006381039</v>
      </c>
      <c r="Y275" s="76">
        <f>+IF(H275=0,"",'Ark1'!Y791)</f>
        <v>32.651005540070123</v>
      </c>
      <c r="Z275" s="53">
        <f>+IF(H275=0,"",'Ark1'!AA791)</f>
        <v>1.3863171616419179</v>
      </c>
      <c r="AA275" s="76">
        <f>+IF(H275=0,"",'Ark1'!AC791)</f>
        <v>39.662635050733854</v>
      </c>
      <c r="AB275" s="76">
        <f t="shared" si="113"/>
        <v>222.43842883505465</v>
      </c>
      <c r="AC275" s="66"/>
      <c r="AD275" s="66">
        <f t="shared" si="114"/>
        <v>82.65089638407774</v>
      </c>
      <c r="AE275" s="66">
        <f t="shared" si="115"/>
        <v>1.3644278606965174</v>
      </c>
      <c r="AF275" s="294"/>
      <c r="AH275" s="56"/>
      <c r="AI275" s="56"/>
      <c r="AJ275" s="1"/>
      <c r="AM275" s="1"/>
      <c r="AN275" s="1"/>
      <c r="AO275" s="1"/>
      <c r="AQ275" s="1"/>
      <c r="AS275" s="13"/>
      <c r="AT275" s="13"/>
    </row>
    <row r="276" spans="1:46">
      <c r="A276" s="294"/>
      <c r="B276" s="294">
        <f>+'Ark1'!C792</f>
        <v>2023</v>
      </c>
      <c r="C276" s="51">
        <f>+'Ark1'!L792</f>
        <v>3</v>
      </c>
      <c r="D276" s="52" t="s">
        <v>31</v>
      </c>
      <c r="E276" s="52">
        <f>+'Ark1'!D792</f>
        <v>7</v>
      </c>
      <c r="F276" s="52" t="s">
        <v>589</v>
      </c>
      <c r="G276" s="51">
        <f>+IF(H276=0,"",'Ark1'!Q792)</f>
        <v>516</v>
      </c>
      <c r="H276" s="470">
        <f>+'Ark1'!R792</f>
        <v>667</v>
      </c>
      <c r="I276" s="66"/>
      <c r="J276" s="53">
        <f>+IF(H276=0,"",'Ark1'!AE792)</f>
        <v>26.249508067689888</v>
      </c>
      <c r="K276" s="53">
        <f>+IF(H276=0,"",'Ark1'!AF792)</f>
        <v>24.878345435317421</v>
      </c>
      <c r="L276" s="293"/>
      <c r="M276" s="114">
        <f>+IF(H276=0,"",'Ark1'!U792)</f>
        <v>250.23643178410796</v>
      </c>
      <c r="N276" s="66"/>
      <c r="O276" s="66"/>
      <c r="P276" s="98"/>
      <c r="Q276" s="98"/>
      <c r="R276" s="294"/>
      <c r="S276" s="53">
        <f>+IF(H276=0,"",'Ark1'!T792)</f>
        <v>7.1304347826086936</v>
      </c>
      <c r="T276" s="76">
        <f>+IF(H276=0,"",'Ark1'!W792)</f>
        <v>71.814092953523243</v>
      </c>
      <c r="U276" s="76">
        <f>+IF(H276=0,"",'Ark1'!X792)</f>
        <v>0.1499250374812594</v>
      </c>
      <c r="V276" s="76">
        <f>+IF(H276=0,"",'Ark1'!AG792)</f>
        <v>1106.0382775119617</v>
      </c>
      <c r="W276" s="76">
        <f>+IF(H276=0,"",'Ark1'!AH792)</f>
        <v>94.002998500749612</v>
      </c>
      <c r="X276" s="76">
        <f>+IF(H276=0,"",'Ark1'!AI792)</f>
        <v>4.0479760119940043</v>
      </c>
      <c r="Y276" s="76">
        <f>+IF(H276=0,"",'Ark1'!Y792)</f>
        <v>28.89941312590781</v>
      </c>
      <c r="Z276" s="53">
        <f>+IF(H276=0,"",'Ark1'!AA792)</f>
        <v>1.3242361798937157</v>
      </c>
      <c r="AA276" s="76">
        <f>+IF(H276=0,"",'Ark1'!AC792)</f>
        <v>36.133286234397744</v>
      </c>
      <c r="AB276" s="76">
        <f t="shared" si="113"/>
        <v>226.24572482881513</v>
      </c>
      <c r="AC276" s="66"/>
      <c r="AD276" s="66">
        <f t="shared" si="114"/>
        <v>83.412143928035988</v>
      </c>
      <c r="AE276" s="66">
        <f t="shared" si="115"/>
        <v>1.2926356589147288</v>
      </c>
      <c r="AF276" s="294"/>
      <c r="AH276" s="56"/>
      <c r="AI276" s="56"/>
      <c r="AJ276" s="1"/>
      <c r="AM276" s="1"/>
      <c r="AN276" s="1"/>
      <c r="AO276" s="1"/>
      <c r="AQ276" s="1"/>
      <c r="AS276" s="13"/>
      <c r="AT276" s="13"/>
    </row>
    <row r="277" spans="1:46">
      <c r="A277" s="294"/>
      <c r="B277" s="294">
        <f>+'Ark1'!C793</f>
        <v>2023</v>
      </c>
      <c r="C277" s="51">
        <f>+'Ark1'!L793</f>
        <v>3</v>
      </c>
      <c r="D277" s="52" t="s">
        <v>31</v>
      </c>
      <c r="E277" s="52">
        <f>+'Ark1'!D793</f>
        <v>8</v>
      </c>
      <c r="F277" s="52" t="s">
        <v>590</v>
      </c>
      <c r="G277" s="51">
        <f>+IF(H277=0,"",'Ark1'!Q793)</f>
        <v>697</v>
      </c>
      <c r="H277" s="470">
        <f>+'Ark1'!R793</f>
        <v>937</v>
      </c>
      <c r="I277" s="66"/>
      <c r="J277" s="53">
        <f>+IF(H277=0,"",'Ark1'!AE793)</f>
        <v>29.308726931498281</v>
      </c>
      <c r="K277" s="53">
        <f>+IF(H277=0,"",'Ark1'!AF793)</f>
        <v>28.124976358981755</v>
      </c>
      <c r="L277" s="293"/>
      <c r="M277" s="114">
        <f>+IF(H277=0,"",'Ark1'!U793)</f>
        <v>249.96371398078944</v>
      </c>
      <c r="N277" s="66"/>
      <c r="O277" s="66"/>
      <c r="P277" s="98"/>
      <c r="Q277" s="98"/>
      <c r="R277" s="294"/>
      <c r="S277" s="53">
        <f>+IF(H277=0,"",'Ark1'!T793)</f>
        <v>6.942369263607258</v>
      </c>
      <c r="T277" s="76">
        <f>+IF(H277=0,"",'Ark1'!W793)</f>
        <v>66.275346851654191</v>
      </c>
      <c r="U277" s="76">
        <f>+IF(H277=0,"",'Ark1'!X793)</f>
        <v>0.10672358591248669</v>
      </c>
      <c r="V277" s="76">
        <f>+IF(H277=0,"",'Ark1'!AG793)</f>
        <v>1103.1762013729976</v>
      </c>
      <c r="W277" s="76">
        <f>+IF(H277=0,"",'Ark1'!AH793)</f>
        <v>93.169690501600869</v>
      </c>
      <c r="X277" s="76">
        <f>+IF(H277=0,"",'Ark1'!AI793)</f>
        <v>4.2689434364994652</v>
      </c>
      <c r="Y277" s="76">
        <f>+IF(H277=0,"",'Ark1'!Y793)</f>
        <v>31.78040693522609</v>
      </c>
      <c r="Z277" s="53">
        <f>+IF(H277=0,"",'Ark1'!AA793)</f>
        <v>1.4016638764158429</v>
      </c>
      <c r="AA277" s="76">
        <f>+IF(H277=0,"",'Ark1'!AC793)</f>
        <v>37.752961056757094</v>
      </c>
      <c r="AB277" s="76">
        <f t="shared" si="113"/>
        <v>226.58548441281465</v>
      </c>
      <c r="AC277" s="66"/>
      <c r="AD277" s="66">
        <f t="shared" si="114"/>
        <v>83.321237993596483</v>
      </c>
      <c r="AE277" s="66">
        <f t="shared" si="115"/>
        <v>1.3443328550932567</v>
      </c>
      <c r="AF277" s="294"/>
      <c r="AH277" s="56"/>
      <c r="AI277" s="56"/>
      <c r="AJ277" s="1"/>
      <c r="AM277" s="1"/>
      <c r="AN277" s="1"/>
      <c r="AO277" s="1"/>
      <c r="AQ277" s="1"/>
      <c r="AS277" s="13"/>
      <c r="AT277" s="13"/>
    </row>
    <row r="278" spans="1:46">
      <c r="A278" s="294"/>
      <c r="B278" s="294">
        <f>+'Ark1'!C794</f>
        <v>2023</v>
      </c>
      <c r="C278" s="51">
        <f>+'Ark1'!L794</f>
        <v>3</v>
      </c>
      <c r="D278" s="52" t="s">
        <v>31</v>
      </c>
      <c r="E278" s="52">
        <f>+'Ark1'!D794</f>
        <v>9</v>
      </c>
      <c r="F278" s="52" t="s">
        <v>591</v>
      </c>
      <c r="G278" s="51">
        <f>+IF(H278=0,"",'Ark1'!Q794)</f>
        <v>699</v>
      </c>
      <c r="H278" s="470">
        <f>+'Ark1'!R794</f>
        <v>1034</v>
      </c>
      <c r="I278" s="66"/>
      <c r="J278" s="53">
        <f>+IF(H278=0,"",'Ark1'!AE794)</f>
        <v>30.573625073920756</v>
      </c>
      <c r="K278" s="53">
        <f>+IF(H278=0,"",'Ark1'!AF794)</f>
        <v>29.327942677581401</v>
      </c>
      <c r="L278" s="293"/>
      <c r="M278" s="114">
        <f>+IF(H278=0,"",'Ark1'!U794)</f>
        <v>247.99767891682757</v>
      </c>
      <c r="N278" s="66"/>
      <c r="O278" s="66"/>
      <c r="P278" s="98"/>
      <c r="Q278" s="98"/>
      <c r="R278" s="294"/>
      <c r="S278" s="53">
        <f>+IF(H278=0,"",'Ark1'!T794)</f>
        <v>6.7756286266924564</v>
      </c>
      <c r="T278" s="76">
        <f>+IF(H278=0,"",'Ark1'!W794)</f>
        <v>63.539651837524175</v>
      </c>
      <c r="U278" s="76">
        <f>+IF(H278=0,"",'Ark1'!X794)</f>
        <v>0</v>
      </c>
      <c r="V278" s="76">
        <f>+IF(H278=0,"",'Ark1'!AG794)</f>
        <v>1106.1149193548388</v>
      </c>
      <c r="W278" s="76">
        <f>+IF(H278=0,"",'Ark1'!AH794)</f>
        <v>95.744680851063833</v>
      </c>
      <c r="X278" s="76">
        <f>+IF(H278=0,"",'Ark1'!AI794)</f>
        <v>6.9632495164410031</v>
      </c>
      <c r="Y278" s="76">
        <f>+IF(H278=0,"",'Ark1'!Y794)</f>
        <v>30.206894162772556</v>
      </c>
      <c r="Z278" s="53">
        <f>+IF(H278=0,"",'Ark1'!AA794)</f>
        <v>1.4032105496353653</v>
      </c>
      <c r="AA278" s="76">
        <f>+IF(H278=0,"",'Ark1'!AC794)</f>
        <v>34.080353070907542</v>
      </c>
      <c r="AB278" s="76">
        <f t="shared" si="113"/>
        <v>224.20606989143283</v>
      </c>
      <c r="AC278" s="66"/>
      <c r="AD278" s="66">
        <f t="shared" si="114"/>
        <v>82.665892972275856</v>
      </c>
      <c r="AE278" s="66">
        <f t="shared" si="115"/>
        <v>1.4792560801144492</v>
      </c>
      <c r="AF278" s="294"/>
      <c r="AH278" s="56"/>
      <c r="AI278" s="56"/>
      <c r="AJ278" s="1"/>
      <c r="AM278" s="1"/>
      <c r="AN278" s="1"/>
      <c r="AO278" s="1"/>
      <c r="AQ278" s="1"/>
      <c r="AS278" s="13"/>
      <c r="AT278" s="13"/>
    </row>
    <row r="279" spans="1:46">
      <c r="A279" s="294"/>
      <c r="B279" s="294">
        <f>+'Ark1'!C795</f>
        <v>2023</v>
      </c>
      <c r="C279" s="51">
        <f>+'Ark1'!L795</f>
        <v>3</v>
      </c>
      <c r="D279" s="52" t="s">
        <v>31</v>
      </c>
      <c r="E279" s="52">
        <f>+'Ark1'!D795</f>
        <v>10</v>
      </c>
      <c r="F279" s="52" t="s">
        <v>592</v>
      </c>
      <c r="G279" s="51">
        <f>+IF(H279=0,"",'Ark1'!Q795)</f>
        <v>1349</v>
      </c>
      <c r="H279" s="470">
        <f>+'Ark1'!R795</f>
        <v>1989</v>
      </c>
      <c r="I279" s="66"/>
      <c r="J279" s="53">
        <f>+IF(H279=0,"",'Ark1'!AE795)</f>
        <v>27.674968693474327</v>
      </c>
      <c r="K279" s="53">
        <f>+IF(H279=0,"",'Ark1'!AF795)</f>
        <v>26.064938013400266</v>
      </c>
      <c r="L279" s="293"/>
      <c r="M279" s="114">
        <f>+IF(H279=0,"",'Ark1'!U795)</f>
        <v>242.65982905982889</v>
      </c>
      <c r="N279" s="66"/>
      <c r="O279" s="66"/>
      <c r="P279" s="98"/>
      <c r="Q279" s="98"/>
      <c r="R279" s="294"/>
      <c r="S279" s="53">
        <f>+IF(H279=0,"",'Ark1'!T795)</f>
        <v>6.6023127199597758</v>
      </c>
      <c r="T279" s="76">
        <f>+IF(H279=0,"",'Ark1'!W795)</f>
        <v>56.561085972850655</v>
      </c>
      <c r="U279" s="76">
        <f>+IF(H279=0,"",'Ark1'!X795)</f>
        <v>0.10055304172951232</v>
      </c>
      <c r="V279" s="76">
        <f>+IF(H279=0,"",'Ark1'!AG795)</f>
        <v>1097.454022988506</v>
      </c>
      <c r="W279" s="76">
        <f>+IF(H279=0,"",'Ark1'!AH795)</f>
        <v>96.178984414278531</v>
      </c>
      <c r="X279" s="76">
        <f>+IF(H279=0,"",'Ark1'!AI795)</f>
        <v>13.826043237807948</v>
      </c>
      <c r="Y279" s="76">
        <f>+IF(H279=0,"",'Ark1'!Y795)</f>
        <v>34.522873701626445</v>
      </c>
      <c r="Z279" s="53">
        <f>+IF(H279=0,"",'Ark1'!AA795)</f>
        <v>1.4686996333887479</v>
      </c>
      <c r="AA279" s="76">
        <f>+IF(H279=0,"",'Ark1'!AC795)</f>
        <v>36.525459611128653</v>
      </c>
      <c r="AB279" s="76">
        <f t="shared" si="113"/>
        <v>221.11161285739834</v>
      </c>
      <c r="AC279" s="66"/>
      <c r="AD279" s="66">
        <f t="shared" si="114"/>
        <v>80.886609686609631</v>
      </c>
      <c r="AE279" s="66">
        <f t="shared" si="115"/>
        <v>1.474425500370645</v>
      </c>
      <c r="AF279" s="294"/>
      <c r="AH279" s="56"/>
      <c r="AI279" s="56"/>
      <c r="AJ279" s="1"/>
      <c r="AM279" s="1"/>
      <c r="AN279" s="1"/>
      <c r="AO279" s="1"/>
      <c r="AQ279" s="1"/>
      <c r="AS279" s="13"/>
      <c r="AT279" s="13"/>
    </row>
    <row r="280" spans="1:46">
      <c r="A280" s="294"/>
      <c r="B280" s="294">
        <f>+'Ark1'!C796</f>
        <v>2023</v>
      </c>
      <c r="C280" s="51">
        <f>+'Ark1'!L796</f>
        <v>3</v>
      </c>
      <c r="D280" s="52" t="s">
        <v>31</v>
      </c>
      <c r="E280" s="52">
        <f>+'Ark1'!D796</f>
        <v>11</v>
      </c>
      <c r="F280" s="52" t="s">
        <v>593</v>
      </c>
      <c r="G280" s="51">
        <f>+IF(H280=0,"",'Ark1'!Q796)</f>
        <v>1141</v>
      </c>
      <c r="H280" s="470">
        <f>+'Ark1'!R796</f>
        <v>1775</v>
      </c>
      <c r="I280" s="66"/>
      <c r="J280" s="53">
        <f>+IF(H280=0,"",'Ark1'!AE796)</f>
        <v>27.643669210403367</v>
      </c>
      <c r="K280" s="53">
        <f>+IF(H280=0,"",'Ark1'!AF796)</f>
        <v>25.477021725563631</v>
      </c>
      <c r="L280" s="293"/>
      <c r="M280" s="114">
        <f>+IF(H280=0,"",'Ark1'!U796)</f>
        <v>240.64146478873249</v>
      </c>
      <c r="N280" s="66"/>
      <c r="O280" s="66"/>
      <c r="P280" s="98"/>
      <c r="Q280" s="98"/>
      <c r="R280" s="294"/>
      <c r="S280" s="53">
        <f>+IF(H280=0,"",'Ark1'!T796)</f>
        <v>6.6591549295774639</v>
      </c>
      <c r="T280" s="76">
        <f>+IF(H280=0,"",'Ark1'!W796)</f>
        <v>58.70422535211268</v>
      </c>
      <c r="U280" s="76">
        <f>+IF(H280=0,"",'Ark1'!X796)</f>
        <v>0</v>
      </c>
      <c r="V280" s="76">
        <f>+IF(H280=0,"",'Ark1'!AG796)</f>
        <v>1087.301919720768</v>
      </c>
      <c r="W280" s="76">
        <f>+IF(H280=0,"",'Ark1'!AH796)</f>
        <v>96.845070422535215</v>
      </c>
      <c r="X280" s="76">
        <f>+IF(H280=0,"",'Ark1'!AI796)</f>
        <v>13.971830985915492</v>
      </c>
      <c r="Y280" s="76">
        <f>+IF(H280=0,"",'Ark1'!Y796)</f>
        <v>34.591789371739779</v>
      </c>
      <c r="Z280" s="53">
        <f>+IF(H280=0,"",'Ark1'!AA796)</f>
        <v>1.4215224396467909</v>
      </c>
      <c r="AA280" s="76">
        <f>+IF(H280=0,"",'Ark1'!AC796)</f>
        <v>43.167377155517102</v>
      </c>
      <c r="AB280" s="76">
        <f t="shared" si="113"/>
        <v>221.31981966014746</v>
      </c>
      <c r="AC280" s="66"/>
      <c r="AD280" s="66">
        <f t="shared" si="114"/>
        <v>80.213821596244159</v>
      </c>
      <c r="AE280" s="66">
        <f t="shared" si="115"/>
        <v>1.5556529360210343</v>
      </c>
      <c r="AF280" s="294"/>
      <c r="AH280" s="56"/>
      <c r="AI280" s="56"/>
      <c r="AJ280" s="1"/>
      <c r="AM280" s="1"/>
      <c r="AN280" s="1"/>
      <c r="AO280" s="1"/>
      <c r="AQ280" s="1"/>
      <c r="AS280" s="13"/>
      <c r="AT280" s="13"/>
    </row>
    <row r="281" spans="1:46">
      <c r="A281" s="294"/>
      <c r="B281" s="294">
        <f>+'Ark1'!C797</f>
        <v>2023</v>
      </c>
      <c r="C281" s="51">
        <f>+'Ark1'!L797</f>
        <v>3</v>
      </c>
      <c r="D281" s="52" t="s">
        <v>31</v>
      </c>
      <c r="E281" s="52">
        <f>+'Ark1'!D797</f>
        <v>12</v>
      </c>
      <c r="F281" s="52" t="s">
        <v>594</v>
      </c>
      <c r="G281" s="51">
        <f>+IF(H281=0,"",'Ark1'!Q797)</f>
        <v>863</v>
      </c>
      <c r="H281" s="470">
        <f>+'Ark1'!R797</f>
        <v>1231</v>
      </c>
      <c r="I281" s="66"/>
      <c r="J281" s="53">
        <f>+IF(H281=0,"",'Ark1'!AE797)</f>
        <v>29.316503929507022</v>
      </c>
      <c r="K281" s="53">
        <f>+IF(H281=0,"",'Ark1'!AF797)</f>
        <v>27.362781509457282</v>
      </c>
      <c r="L281" s="293"/>
      <c r="M281" s="114">
        <f>+IF(H281=0,"",'Ark1'!U797)</f>
        <v>244.54126726238871</v>
      </c>
      <c r="N281" s="66"/>
      <c r="O281" s="66"/>
      <c r="P281" s="98"/>
      <c r="Q281" s="98"/>
      <c r="R281" s="294"/>
      <c r="S281" s="53">
        <f>+IF(H281=0,"",'Ark1'!T797)</f>
        <v>6.9772542648253442</v>
      </c>
      <c r="T281" s="76">
        <f>+IF(H281=0,"",'Ark1'!W797)</f>
        <v>67.749796913078796</v>
      </c>
      <c r="U281" s="76">
        <f>+IF(H281=0,"",'Ark1'!X797)</f>
        <v>0</v>
      </c>
      <c r="V281" s="76">
        <f>+IF(H281=0,"",'Ark1'!AG797)</f>
        <v>1090.4330508474577</v>
      </c>
      <c r="W281" s="76">
        <f>+IF(H281=0,"",'Ark1'!AH797)</f>
        <v>95.69455727051178</v>
      </c>
      <c r="X281" s="76">
        <f>+IF(H281=0,"",'Ark1'!AI797)</f>
        <v>11.372867587327375</v>
      </c>
      <c r="Y281" s="76">
        <f>+IF(H281=0,"",'Ark1'!Y797)</f>
        <v>35.589463747460726</v>
      </c>
      <c r="Z281" s="53">
        <f>+IF(H281=0,"",'Ark1'!AA797)</f>
        <v>1.4191916325352003</v>
      </c>
      <c r="AA281" s="76">
        <f>+IF(H281=0,"",'Ark1'!AC797)</f>
        <v>42.218365388763885</v>
      </c>
      <c r="AB281" s="76">
        <f t="shared" si="113"/>
        <v>224.2606889733737</v>
      </c>
      <c r="AC281" s="66"/>
      <c r="AD281" s="66">
        <f t="shared" si="114"/>
        <v>81.513755754129576</v>
      </c>
      <c r="AE281" s="66">
        <f t="shared" si="115"/>
        <v>1.4264194669756662</v>
      </c>
      <c r="AF281" s="294"/>
      <c r="AH281" s="56"/>
      <c r="AI281" s="56"/>
      <c r="AJ281" s="1"/>
      <c r="AM281" s="1"/>
      <c r="AN281" s="1"/>
      <c r="AO281" s="1"/>
      <c r="AQ281" s="1"/>
      <c r="AS281" s="13"/>
      <c r="AT281" s="13"/>
    </row>
    <row r="282" spans="1:46">
      <c r="A282" s="294"/>
      <c r="B282" s="294"/>
      <c r="C282" s="291"/>
      <c r="D282" s="291"/>
      <c r="E282" s="291"/>
      <c r="F282" s="291"/>
      <c r="G282" s="291"/>
      <c r="H282" s="514"/>
      <c r="I282" s="294"/>
      <c r="J282" s="292"/>
      <c r="K282" s="293"/>
      <c r="L282" s="293"/>
      <c r="M282" s="294"/>
      <c r="N282" s="294"/>
      <c r="O282" s="294"/>
      <c r="P282" s="299"/>
      <c r="Q282" s="299"/>
      <c r="R282" s="294"/>
      <c r="S282" s="294"/>
      <c r="T282" s="295"/>
      <c r="U282" s="295"/>
      <c r="V282" s="294"/>
      <c r="W282" s="295"/>
      <c r="X282" s="295"/>
      <c r="Y282" s="295"/>
      <c r="Z282" s="294"/>
      <c r="AA282" s="295"/>
      <c r="AB282" s="294"/>
      <c r="AC282" s="294"/>
      <c r="AD282" s="293"/>
      <c r="AE282" s="296"/>
      <c r="AF282" s="294"/>
      <c r="AG282" s="4"/>
      <c r="AH282" s="56"/>
      <c r="AI282" s="56"/>
      <c r="AJ282" s="1"/>
      <c r="AK282" s="5"/>
      <c r="AL282"/>
      <c r="AP282"/>
    </row>
    <row r="283" spans="1:46">
      <c r="A283" s="294"/>
      <c r="B283" s="297" t="str">
        <f>+B268</f>
        <v>Klasse</v>
      </c>
      <c r="C283" s="297"/>
      <c r="D283" s="297" t="str">
        <f>+D285</f>
        <v>O-</v>
      </c>
      <c r="E283" s="291"/>
      <c r="F283" s="291"/>
      <c r="G283" s="291"/>
      <c r="H283" s="455">
        <f>SUM(H285:H287)</f>
        <v>2794</v>
      </c>
      <c r="I283" s="294"/>
      <c r="J283" s="292"/>
      <c r="K283" s="293"/>
      <c r="L283" s="293"/>
      <c r="M283" s="294"/>
      <c r="N283" s="294"/>
      <c r="O283" s="294"/>
      <c r="P283" s="299"/>
      <c r="Q283" s="299"/>
      <c r="R283" s="294"/>
      <c r="S283" s="294"/>
      <c r="T283" s="295"/>
      <c r="U283" s="295"/>
      <c r="V283" s="294"/>
      <c r="W283" s="295"/>
      <c r="X283" s="295"/>
      <c r="Y283" s="295"/>
      <c r="Z283" s="294"/>
      <c r="AA283" s="295"/>
      <c r="AB283" s="294"/>
      <c r="AC283" s="294"/>
      <c r="AD283" s="293"/>
      <c r="AE283" s="293"/>
      <c r="AF283" s="293"/>
      <c r="AG283" s="4"/>
      <c r="AH283" s="56"/>
      <c r="AI283" s="56"/>
      <c r="AJ283" s="1"/>
      <c r="AK283" s="5"/>
      <c r="AL283"/>
      <c r="AP283"/>
    </row>
    <row r="284" spans="1:46">
      <c r="A284" s="294"/>
      <c r="B284" s="294"/>
      <c r="C284" s="294"/>
      <c r="D284" s="294"/>
      <c r="E284" s="294"/>
      <c r="F284" s="294"/>
      <c r="G284" s="297"/>
      <c r="H284" s="517"/>
      <c r="I284" s="293"/>
      <c r="J284" s="293"/>
      <c r="K284" s="293"/>
      <c r="L284" s="293"/>
      <c r="M284" s="293"/>
      <c r="N284" s="293"/>
      <c r="O284" s="293"/>
      <c r="P284" s="299"/>
      <c r="Q284" s="299"/>
      <c r="R284" s="294"/>
      <c r="S284" s="297"/>
      <c r="T284" s="298"/>
      <c r="U284" s="298"/>
      <c r="V284" s="299"/>
      <c r="W284" s="298"/>
      <c r="X284" s="298"/>
      <c r="Y284" s="299"/>
      <c r="Z284" s="294"/>
      <c r="AA284" s="299"/>
      <c r="AB284" s="297"/>
      <c r="AC284" s="293"/>
      <c r="AD284" s="296"/>
      <c r="AE284" s="296"/>
      <c r="AF284" s="294"/>
      <c r="AG284" s="4"/>
      <c r="AH284" s="56"/>
      <c r="AI284" s="56"/>
      <c r="AJ284" s="1"/>
      <c r="AK284" s="5"/>
      <c r="AL284"/>
      <c r="AP284"/>
    </row>
    <row r="285" spans="1:46">
      <c r="A285" s="294"/>
      <c r="B285" s="294">
        <f>+'Ark1'!C798</f>
        <v>2023</v>
      </c>
      <c r="C285" s="51">
        <f>+'Ark1'!L798</f>
        <v>4</v>
      </c>
      <c r="D285" s="52" t="str">
        <f>+D58</f>
        <v>O-</v>
      </c>
      <c r="E285" s="52">
        <f>+'Ark1'!D798</f>
        <v>1</v>
      </c>
      <c r="F285" s="52" t="str">
        <f t="shared" ref="F285:F296" si="116">+F270</f>
        <v>Jan</v>
      </c>
      <c r="G285" s="51">
        <f>+IF(H285=0,"",'Ark1'!Q798)</f>
        <v>801</v>
      </c>
      <c r="H285" s="470">
        <f>+'Ark1'!R798</f>
        <v>1097</v>
      </c>
      <c r="I285" s="66"/>
      <c r="J285" s="53">
        <f>+IF(H285=0,"",'Ark1'!AE798)</f>
        <v>22.782969885773625</v>
      </c>
      <c r="K285" s="53">
        <f>+IF(H285=0,"",'Ark1'!AF798)</f>
        <v>23.488289570395683</v>
      </c>
      <c r="L285" s="293"/>
      <c r="M285" s="114">
        <f>+IF(H285=0,"",'Ark1'!U798)</f>
        <v>274.06298997265242</v>
      </c>
      <c r="N285" s="66"/>
      <c r="O285" s="66"/>
      <c r="P285" s="98"/>
      <c r="Q285" s="98"/>
      <c r="R285" s="294"/>
      <c r="S285" s="53">
        <f>+IF(H285=0,"",'Ark1'!T798)</f>
        <v>8.0692798541476733</v>
      </c>
      <c r="T285" s="76">
        <f>+IF(H285=0,"",'Ark1'!W798)</f>
        <v>89.243391066545115</v>
      </c>
      <c r="U285" s="76">
        <f>+IF(H285=0,"",'Ark1'!X798)</f>
        <v>1.0027347310847765</v>
      </c>
      <c r="V285" s="76">
        <f>+IF(H285=0,"",'Ark1'!AG798)</f>
        <v>1066.7719475277497</v>
      </c>
      <c r="W285" s="76">
        <f>+IF(H285=0,"",'Ark1'!AH798)</f>
        <v>90.337283500455783</v>
      </c>
      <c r="X285" s="76">
        <f>+IF(H285=0,"",'Ark1'!AI798)</f>
        <v>14.311759343664537</v>
      </c>
      <c r="Y285" s="76">
        <f>+IF(H285=0,"",'Ark1'!Y798)</f>
        <v>35.512570442430679</v>
      </c>
      <c r="Z285" s="53">
        <f>+IF(H285=0,"",'Ark1'!AA798)</f>
        <v>1.4488340426117812</v>
      </c>
      <c r="AA285" s="76">
        <f>+IF(H285=0,"",'Ark1'!AC798)</f>
        <v>45.12972695232569</v>
      </c>
      <c r="AB285" s="76">
        <f t="shared" ref="AB285:AB296" si="117">IF(H285=0,"",1000*M285/V285)</f>
        <v>256.90869600367256</v>
      </c>
      <c r="AC285" s="66"/>
      <c r="AD285" s="66">
        <f t="shared" ref="AD285:AD296" si="118">IF(H285=0,"",M285/C285)</f>
        <v>68.515747493163104</v>
      </c>
      <c r="AE285" s="66">
        <f t="shared" ref="AE285:AE296" si="119">IF(H285=0,"",H285/G285)</f>
        <v>1.369538077403246</v>
      </c>
      <c r="AF285" s="294"/>
      <c r="AH285" s="56"/>
      <c r="AI285" s="56"/>
      <c r="AJ285" s="1"/>
      <c r="AM285" s="1"/>
      <c r="AN285" s="1"/>
      <c r="AO285" s="1"/>
      <c r="AQ285" s="1"/>
      <c r="AS285" s="13"/>
      <c r="AT285" s="13"/>
    </row>
    <row r="286" spans="1:46">
      <c r="A286" s="294"/>
      <c r="B286" s="294">
        <f>+'Ark1'!C799</f>
        <v>2023</v>
      </c>
      <c r="C286" s="51">
        <f>+'Ark1'!L799</f>
        <v>4</v>
      </c>
      <c r="D286" s="52" t="str">
        <f>+D285</f>
        <v>O-</v>
      </c>
      <c r="E286" s="52">
        <f>+'Ark1'!D799</f>
        <v>2</v>
      </c>
      <c r="F286" s="52" t="str">
        <f t="shared" si="116"/>
        <v>Feb</v>
      </c>
      <c r="G286" s="51">
        <f>+IF(H286=0,"",'Ark1'!Q799)</f>
        <v>533</v>
      </c>
      <c r="H286" s="470">
        <f>+'Ark1'!R799</f>
        <v>707</v>
      </c>
      <c r="I286" s="66"/>
      <c r="J286" s="53">
        <f>+IF(H286=0,"",'Ark1'!AE799)</f>
        <v>22.239698018244724</v>
      </c>
      <c r="K286" s="53">
        <f>+IF(H286=0,"",'Ark1'!AF799)</f>
        <v>23.071154238667024</v>
      </c>
      <c r="L286" s="293"/>
      <c r="M286" s="114">
        <f>+IF(H286=0,"",'Ark1'!U799)</f>
        <v>272.43437057991497</v>
      </c>
      <c r="N286" s="66"/>
      <c r="O286" s="66"/>
      <c r="P286" s="98"/>
      <c r="Q286" s="98"/>
      <c r="R286" s="294"/>
      <c r="S286" s="53">
        <f>+IF(H286=0,"",'Ark1'!T799)</f>
        <v>8.2220650636492234</v>
      </c>
      <c r="T286" s="76">
        <f>+IF(H286=0,"",'Ark1'!W799)</f>
        <v>91.937765205091935</v>
      </c>
      <c r="U286" s="76">
        <f>+IF(H286=0,"",'Ark1'!X799)</f>
        <v>1.5558698727015556</v>
      </c>
      <c r="V286" s="76">
        <f>+IF(H286=0,"",'Ark1'!AG799)</f>
        <v>1034.1646706586826</v>
      </c>
      <c r="W286" s="76">
        <f>+IF(H286=0,"",'Ark1'!AH799)</f>
        <v>94.342291371994364</v>
      </c>
      <c r="X286" s="76">
        <f>+IF(H286=0,"",'Ark1'!AI799)</f>
        <v>11.032531824611032</v>
      </c>
      <c r="Y286" s="76">
        <f>+IF(H286=0,"",'Ark1'!Y799)</f>
        <v>36.65255335334399</v>
      </c>
      <c r="Z286" s="53">
        <f>+IF(H286=0,"",'Ark1'!AA799)</f>
        <v>1.4508134503166246</v>
      </c>
      <c r="AA286" s="76">
        <f>+IF(H286=0,"",'Ark1'!AC799)</f>
        <v>46.868454804428872</v>
      </c>
      <c r="AB286" s="76">
        <f t="shared" si="117"/>
        <v>263.43422697508652</v>
      </c>
      <c r="AC286" s="66"/>
      <c r="AD286" s="66">
        <f t="shared" si="118"/>
        <v>68.108592644978742</v>
      </c>
      <c r="AE286" s="66">
        <f t="shared" si="119"/>
        <v>1.326454033771107</v>
      </c>
      <c r="AF286" s="294"/>
      <c r="AH286" s="56"/>
      <c r="AI286" s="56"/>
      <c r="AJ286" s="1"/>
      <c r="AM286" s="1"/>
      <c r="AN286" s="1"/>
      <c r="AO286" s="1"/>
      <c r="AQ286" s="1"/>
      <c r="AS286" s="13"/>
      <c r="AT286" s="13"/>
    </row>
    <row r="287" spans="1:46">
      <c r="A287" s="294"/>
      <c r="B287" s="294">
        <f>+'Ark1'!C800</f>
        <v>2023</v>
      </c>
      <c r="C287" s="51">
        <f>+'Ark1'!L800</f>
        <v>4</v>
      </c>
      <c r="D287" s="52" t="str">
        <f t="shared" ref="D287:D296" si="120">+D286</f>
        <v>O-</v>
      </c>
      <c r="E287" s="52">
        <f>+'Ark1'!D800</f>
        <v>3</v>
      </c>
      <c r="F287" s="52" t="str">
        <f t="shared" si="116"/>
        <v>Mar</v>
      </c>
      <c r="G287" s="51">
        <f>+IF(H287=0,"",'Ark1'!Q800)</f>
        <v>763</v>
      </c>
      <c r="H287" s="470">
        <f>+'Ark1'!R800</f>
        <v>990</v>
      </c>
      <c r="I287" s="66"/>
      <c r="J287" s="53">
        <f>+IF(H287=0,"",'Ark1'!AE800)</f>
        <v>21.715288440447463</v>
      </c>
      <c r="K287" s="53">
        <f>+IF(H287=0,"",'Ark1'!AF800)</f>
        <v>22.426265555802154</v>
      </c>
      <c r="L287" s="293"/>
      <c r="M287" s="114">
        <f>+IF(H287=0,"",'Ark1'!U800)</f>
        <v>273.12282828282832</v>
      </c>
      <c r="N287" s="66"/>
      <c r="O287" s="66"/>
      <c r="P287" s="98"/>
      <c r="Q287" s="98"/>
      <c r="R287" s="294"/>
      <c r="S287" s="53">
        <f>+IF(H287=0,"",'Ark1'!T800)</f>
        <v>8.2292929292929315</v>
      </c>
      <c r="T287" s="76">
        <f>+IF(H287=0,"",'Ark1'!W800)</f>
        <v>91.111111111111114</v>
      </c>
      <c r="U287" s="76">
        <f>+IF(H287=0,"",'Ark1'!X800)</f>
        <v>1.2121212121212122</v>
      </c>
      <c r="V287" s="76">
        <f>+IF(H287=0,"",'Ark1'!AG800)</f>
        <v>1057.441860465116</v>
      </c>
      <c r="W287" s="76">
        <f>+IF(H287=0,"",'Ark1'!AH800)</f>
        <v>95.454545454545439</v>
      </c>
      <c r="X287" s="76">
        <f>+IF(H287=0,"",'Ark1'!AI800)</f>
        <v>12.222222222222221</v>
      </c>
      <c r="Y287" s="76">
        <f>+IF(H287=0,"",'Ark1'!Y800)</f>
        <v>35.516681300295886</v>
      </c>
      <c r="Z287" s="53">
        <f>+IF(H287=0,"",'Ark1'!AA800)</f>
        <v>1.3710390165489421</v>
      </c>
      <c r="AA287" s="76">
        <f>+IF(H287=0,"",'Ark1'!AC800)</f>
        <v>37.348136403612429</v>
      </c>
      <c r="AB287" s="76">
        <f t="shared" si="117"/>
        <v>258.28637818697212</v>
      </c>
      <c r="AC287" s="66"/>
      <c r="AD287" s="66">
        <f t="shared" si="118"/>
        <v>68.280707070707081</v>
      </c>
      <c r="AE287" s="66">
        <f t="shared" si="119"/>
        <v>1.2975098296199215</v>
      </c>
      <c r="AF287" s="294"/>
      <c r="AH287" s="56"/>
      <c r="AI287" s="56"/>
      <c r="AJ287" s="1"/>
      <c r="AM287" s="1"/>
      <c r="AN287" s="1"/>
      <c r="AO287" s="1"/>
      <c r="AQ287" s="1"/>
      <c r="AS287" s="13"/>
      <c r="AT287" s="13"/>
    </row>
    <row r="288" spans="1:46">
      <c r="A288" s="294"/>
      <c r="B288" s="294">
        <f>+'Ark1'!C801</f>
        <v>2023</v>
      </c>
      <c r="C288" s="51">
        <f>+'Ark1'!L801</f>
        <v>4</v>
      </c>
      <c r="D288" s="52" t="str">
        <f t="shared" si="120"/>
        <v>O-</v>
      </c>
      <c r="E288" s="52">
        <f>+'Ark1'!D801</f>
        <v>4</v>
      </c>
      <c r="F288" s="52" t="str">
        <f t="shared" si="116"/>
        <v>Apr</v>
      </c>
      <c r="G288" s="51">
        <f>+IF(H288=0,"",'Ark1'!Q801)</f>
        <v>513</v>
      </c>
      <c r="H288" s="470">
        <f>+'Ark1'!R801</f>
        <v>648</v>
      </c>
      <c r="I288" s="66"/>
      <c r="J288" s="53">
        <f>+IF(H288=0,"",'Ark1'!AE801)</f>
        <v>20.722737448033264</v>
      </c>
      <c r="K288" s="53">
        <f>+IF(H288=0,"",'Ark1'!AF801)</f>
        <v>21.252661964361128</v>
      </c>
      <c r="L288" s="293"/>
      <c r="M288" s="114">
        <f>+IF(H288=0,"",'Ark1'!U801)</f>
        <v>274.3208333333335</v>
      </c>
      <c r="N288" s="66"/>
      <c r="O288" s="66"/>
      <c r="P288" s="98"/>
      <c r="Q288" s="98"/>
      <c r="R288" s="294"/>
      <c r="S288" s="53">
        <f>+IF(H288=0,"",'Ark1'!T801)</f>
        <v>8.3626543209876552</v>
      </c>
      <c r="T288" s="76">
        <f>+IF(H288=0,"",'Ark1'!W801)</f>
        <v>90.277777777777771</v>
      </c>
      <c r="U288" s="76">
        <f>+IF(H288=0,"",'Ark1'!X801)</f>
        <v>1.2345679012345681</v>
      </c>
      <c r="V288" s="76">
        <f>+IF(H288=0,"",'Ark1'!AG801)</f>
        <v>1066.2491749174915</v>
      </c>
      <c r="W288" s="76">
        <f>+IF(H288=0,"",'Ark1'!AH801)</f>
        <v>93.364197530864175</v>
      </c>
      <c r="X288" s="76">
        <f>+IF(H288=0,"",'Ark1'!AI801)</f>
        <v>10.493827160493828</v>
      </c>
      <c r="Y288" s="76">
        <f>+IF(H288=0,"",'Ark1'!Y801)</f>
        <v>36.017189584999926</v>
      </c>
      <c r="Z288" s="53">
        <f>+IF(H288=0,"",'Ark1'!AA801)</f>
        <v>1.5623740613779091</v>
      </c>
      <c r="AA288" s="76">
        <f>+IF(H288=0,"",'Ark1'!AC801)</f>
        <v>35.882616434254025</v>
      </c>
      <c r="AB288" s="76">
        <f t="shared" si="117"/>
        <v>257.27647888174073</v>
      </c>
      <c r="AC288" s="66"/>
      <c r="AD288" s="66">
        <f t="shared" si="118"/>
        <v>68.580208333333374</v>
      </c>
      <c r="AE288" s="66">
        <f t="shared" si="119"/>
        <v>1.263157894736842</v>
      </c>
      <c r="AF288" s="294"/>
      <c r="AH288" s="56"/>
      <c r="AI288" s="56"/>
      <c r="AJ288" s="1"/>
      <c r="AM288" s="1"/>
      <c r="AN288" s="1"/>
      <c r="AO288" s="1"/>
      <c r="AQ288" s="1"/>
      <c r="AS288" s="13"/>
      <c r="AT288" s="13"/>
    </row>
    <row r="289" spans="1:46">
      <c r="A289" s="294"/>
      <c r="B289" s="294">
        <f>+'Ark1'!C802</f>
        <v>2023</v>
      </c>
      <c r="C289" s="51">
        <f>+'Ark1'!L802</f>
        <v>4</v>
      </c>
      <c r="D289" s="52" t="str">
        <f t="shared" si="120"/>
        <v>O-</v>
      </c>
      <c r="E289" s="52">
        <f>+'Ark1'!D802</f>
        <v>5</v>
      </c>
      <c r="F289" s="52" t="str">
        <f t="shared" si="116"/>
        <v>Mai</v>
      </c>
      <c r="G289" s="51">
        <f>+IF(H289=0,"",'Ark1'!Q802)</f>
        <v>584</v>
      </c>
      <c r="H289" s="470">
        <f>+'Ark1'!R802</f>
        <v>736</v>
      </c>
      <c r="I289" s="66"/>
      <c r="J289" s="53">
        <f>+IF(H289=0,"",'Ark1'!AE802)</f>
        <v>18.973962361433365</v>
      </c>
      <c r="K289" s="53">
        <f>+IF(H289=0,"",'Ark1'!AF802)</f>
        <v>19.494566612847777</v>
      </c>
      <c r="L289" s="293"/>
      <c r="M289" s="114">
        <f>+IF(H289=0,"",'Ark1'!U802)</f>
        <v>273.88369565217403</v>
      </c>
      <c r="N289" s="66"/>
      <c r="O289" s="66"/>
      <c r="P289" s="98"/>
      <c r="Q289" s="98"/>
      <c r="R289" s="294"/>
      <c r="S289" s="53">
        <f>+IF(H289=0,"",'Ark1'!T802)</f>
        <v>8.2486413043478262</v>
      </c>
      <c r="T289" s="76">
        <f>+IF(H289=0,"",'Ark1'!W802)</f>
        <v>89.945652173913061</v>
      </c>
      <c r="U289" s="76">
        <f>+IF(H289=0,"",'Ark1'!X802)</f>
        <v>2.5815217391304346</v>
      </c>
      <c r="V289" s="76">
        <f>+IF(H289=0,"",'Ark1'!AG802)</f>
        <v>1052.3046544428771</v>
      </c>
      <c r="W289" s="76">
        <f>+IF(H289=0,"",'Ark1'!AH802)</f>
        <v>96.331521739130437</v>
      </c>
      <c r="X289" s="76">
        <f>+IF(H289=0,"",'Ark1'!AI802)</f>
        <v>13.586956521739131</v>
      </c>
      <c r="Y289" s="76">
        <f>+IF(H289=0,"",'Ark1'!Y802)</f>
        <v>41.643728068328642</v>
      </c>
      <c r="Z289" s="53">
        <f>+IF(H289=0,"",'Ark1'!AA802)</f>
        <v>1.5592895893679743</v>
      </c>
      <c r="AA289" s="76">
        <f>+IF(H289=0,"",'Ark1'!AC802)</f>
        <v>47.016521462380624</v>
      </c>
      <c r="AB289" s="76">
        <f t="shared" si="117"/>
        <v>260.27034518551721</v>
      </c>
      <c r="AC289" s="66"/>
      <c r="AD289" s="66">
        <f t="shared" si="118"/>
        <v>68.470923913043507</v>
      </c>
      <c r="AE289" s="66">
        <f t="shared" si="119"/>
        <v>1.2602739726027397</v>
      </c>
      <c r="AF289" s="294"/>
      <c r="AH289" s="56"/>
      <c r="AI289" s="56"/>
      <c r="AJ289" s="1"/>
      <c r="AM289" s="1"/>
      <c r="AN289" s="1"/>
      <c r="AO289" s="1"/>
      <c r="AQ289" s="1"/>
      <c r="AS289" s="13"/>
      <c r="AT289" s="13"/>
    </row>
    <row r="290" spans="1:46">
      <c r="A290" s="294"/>
      <c r="B290" s="294">
        <f>+'Ark1'!C803</f>
        <v>2023</v>
      </c>
      <c r="C290" s="51">
        <f>+'Ark1'!L803</f>
        <v>4</v>
      </c>
      <c r="D290" s="52" t="str">
        <f t="shared" si="120"/>
        <v>O-</v>
      </c>
      <c r="E290" s="52">
        <f>+'Ark1'!D803</f>
        <v>6</v>
      </c>
      <c r="F290" s="52" t="str">
        <f t="shared" si="116"/>
        <v>Jun</v>
      </c>
      <c r="G290" s="51">
        <f>+IF(H290=0,"",'Ark1'!Q803)</f>
        <v>563</v>
      </c>
      <c r="H290" s="470">
        <f>+'Ark1'!R803</f>
        <v>706</v>
      </c>
      <c r="I290" s="66"/>
      <c r="J290" s="53">
        <f>+IF(H290=0,"",'Ark1'!AE803)</f>
        <v>17.475247524752476</v>
      </c>
      <c r="K290" s="53">
        <f>+IF(H290=0,"",'Ark1'!AF803)</f>
        <v>17.895956232499973</v>
      </c>
      <c r="L290" s="293"/>
      <c r="M290" s="114">
        <f>+IF(H290=0,"",'Ark1'!U803)</f>
        <v>269.45297450424914</v>
      </c>
      <c r="N290" s="66"/>
      <c r="O290" s="66"/>
      <c r="P290" s="98"/>
      <c r="Q290" s="98"/>
      <c r="R290" s="294"/>
      <c r="S290" s="53">
        <f>+IF(H290=0,"",'Ark1'!T803)</f>
        <v>8.1303116147308785</v>
      </c>
      <c r="T290" s="76">
        <f>+IF(H290=0,"",'Ark1'!W803)</f>
        <v>85.835694050991506</v>
      </c>
      <c r="U290" s="76">
        <f>+IF(H290=0,"",'Ark1'!X803)</f>
        <v>1.4164305949008498</v>
      </c>
      <c r="V290" s="76">
        <f>+IF(H290=0,"",'Ark1'!AG803)</f>
        <v>1062.4874074074071</v>
      </c>
      <c r="W290" s="76">
        <f>+IF(H290=0,"",'Ark1'!AH803)</f>
        <v>95.467422096317264</v>
      </c>
      <c r="X290" s="76">
        <f>+IF(H290=0,"",'Ark1'!AI803)</f>
        <v>18.980169971671387</v>
      </c>
      <c r="Y290" s="76">
        <f>+IF(H290=0,"",'Ark1'!Y803)</f>
        <v>41.911794244795793</v>
      </c>
      <c r="Z290" s="53">
        <f>+IF(H290=0,"",'Ark1'!AA803)</f>
        <v>1.7065161450514279</v>
      </c>
      <c r="AA290" s="76">
        <f>+IF(H290=0,"",'Ark1'!AC803)</f>
        <v>50.703536402623278</v>
      </c>
      <c r="AB290" s="76">
        <f t="shared" si="117"/>
        <v>253.60580523184345</v>
      </c>
      <c r="AC290" s="66"/>
      <c r="AD290" s="66">
        <f t="shared" si="118"/>
        <v>67.363243626062285</v>
      </c>
      <c r="AE290" s="66">
        <f t="shared" si="119"/>
        <v>1.2539964476021315</v>
      </c>
      <c r="AF290" s="294"/>
      <c r="AH290" s="56"/>
      <c r="AI290" s="56"/>
      <c r="AJ290" s="1"/>
      <c r="AM290" s="1"/>
      <c r="AN290" s="1"/>
      <c r="AO290" s="1"/>
      <c r="AQ290" s="1"/>
      <c r="AS290" s="13"/>
      <c r="AT290" s="13"/>
    </row>
    <row r="291" spans="1:46">
      <c r="A291" s="294"/>
      <c r="B291" s="294">
        <f>+'Ark1'!C804</f>
        <v>2023</v>
      </c>
      <c r="C291" s="51">
        <f>+'Ark1'!L804</f>
        <v>4</v>
      </c>
      <c r="D291" s="52" t="str">
        <f t="shared" si="120"/>
        <v>O-</v>
      </c>
      <c r="E291" s="52">
        <f>+'Ark1'!D804</f>
        <v>7</v>
      </c>
      <c r="F291" s="52" t="str">
        <f t="shared" si="116"/>
        <v>Jul</v>
      </c>
      <c r="G291" s="51">
        <f>+IF(H291=0,"",'Ark1'!Q804)</f>
        <v>365</v>
      </c>
      <c r="H291" s="470">
        <f>+'Ark1'!R804</f>
        <v>444</v>
      </c>
      <c r="I291" s="66"/>
      <c r="J291" s="53">
        <f>+IF(H291=0,"",'Ark1'!AE804)</f>
        <v>17.47343565525383</v>
      </c>
      <c r="K291" s="53">
        <f>+IF(H291=0,"",'Ark1'!AF804)</f>
        <v>18.131855110073023</v>
      </c>
      <c r="L291" s="293"/>
      <c r="M291" s="114">
        <f>+IF(H291=0,"",'Ark1'!U804)</f>
        <v>273.97702702702696</v>
      </c>
      <c r="N291" s="66"/>
      <c r="O291" s="66"/>
      <c r="P291" s="98"/>
      <c r="Q291" s="98"/>
      <c r="R291" s="294"/>
      <c r="S291" s="53">
        <f>+IF(H291=0,"",'Ark1'!T804)</f>
        <v>8.2229729729729737</v>
      </c>
      <c r="T291" s="76">
        <f>+IF(H291=0,"",'Ark1'!W804)</f>
        <v>87.837837837837824</v>
      </c>
      <c r="U291" s="76">
        <f>+IF(H291=0,"",'Ark1'!X804)</f>
        <v>1.8018018018018012</v>
      </c>
      <c r="V291" s="76">
        <f>+IF(H291=0,"",'Ark1'!AG804)</f>
        <v>1085.7274881516587</v>
      </c>
      <c r="W291" s="76">
        <f>+IF(H291=0,"",'Ark1'!AH804)</f>
        <v>95.045045045045029</v>
      </c>
      <c r="X291" s="76">
        <f>+IF(H291=0,"",'Ark1'!AI804)</f>
        <v>14.639639639639643</v>
      </c>
      <c r="Y291" s="76">
        <f>+IF(H291=0,"",'Ark1'!Y804)</f>
        <v>38.966758346394258</v>
      </c>
      <c r="Z291" s="53">
        <f>+IF(H291=0,"",'Ark1'!AA804)</f>
        <v>1.5617367870618653</v>
      </c>
      <c r="AA291" s="76">
        <f>+IF(H291=0,"",'Ark1'!AC804)</f>
        <v>45.281204798993585</v>
      </c>
      <c r="AB291" s="76">
        <f t="shared" si="117"/>
        <v>252.34419319478147</v>
      </c>
      <c r="AC291" s="66"/>
      <c r="AD291" s="66">
        <f t="shared" si="118"/>
        <v>68.494256756756741</v>
      </c>
      <c r="AE291" s="66">
        <f t="shared" si="119"/>
        <v>1.2164383561643837</v>
      </c>
      <c r="AF291" s="294"/>
      <c r="AH291" s="56"/>
      <c r="AI291" s="56"/>
      <c r="AJ291" s="1"/>
      <c r="AM291" s="1"/>
      <c r="AN291" s="1"/>
      <c r="AO291" s="1"/>
      <c r="AQ291" s="1"/>
      <c r="AS291" s="13"/>
      <c r="AT291" s="13"/>
    </row>
    <row r="292" spans="1:46">
      <c r="A292" s="294"/>
      <c r="B292" s="294">
        <f>+'Ark1'!C805</f>
        <v>2023</v>
      </c>
      <c r="C292" s="51">
        <f>+'Ark1'!L805</f>
        <v>4</v>
      </c>
      <c r="D292" s="52" t="str">
        <f t="shared" si="120"/>
        <v>O-</v>
      </c>
      <c r="E292" s="52">
        <f>+'Ark1'!D805</f>
        <v>8</v>
      </c>
      <c r="F292" s="52" t="str">
        <f t="shared" si="116"/>
        <v>Aug</v>
      </c>
      <c r="G292" s="51">
        <f>+IF(H292=0,"",'Ark1'!Q805)</f>
        <v>501</v>
      </c>
      <c r="H292" s="470">
        <f>+'Ark1'!R805</f>
        <v>647</v>
      </c>
      <c r="I292" s="66"/>
      <c r="J292" s="53">
        <f>+IF(H292=0,"",'Ark1'!AE805)</f>
        <v>20.237722865186111</v>
      </c>
      <c r="K292" s="53">
        <f>+IF(H292=0,"",'Ark1'!AF805)</f>
        <v>21.183348989941646</v>
      </c>
      <c r="L292" s="293"/>
      <c r="M292" s="114">
        <f>+IF(H292=0,"",'Ark1'!U805)</f>
        <v>272.65579598145302</v>
      </c>
      <c r="N292" s="66"/>
      <c r="O292" s="66"/>
      <c r="P292" s="98"/>
      <c r="Q292" s="98"/>
      <c r="R292" s="294"/>
      <c r="S292" s="53">
        <f>+IF(H292=0,"",'Ark1'!T805)</f>
        <v>8.1298299845440489</v>
      </c>
      <c r="T292" s="76">
        <f>+IF(H292=0,"",'Ark1'!W805)</f>
        <v>88.562596599690892</v>
      </c>
      <c r="U292" s="76">
        <f>+IF(H292=0,"",'Ark1'!X805)</f>
        <v>1.3910355486862445</v>
      </c>
      <c r="V292" s="76">
        <f>+IF(H292=0,"",'Ark1'!AG805)</f>
        <v>1053.5964052287579</v>
      </c>
      <c r="W292" s="76">
        <f>+IF(H292=0,"",'Ark1'!AH805)</f>
        <v>94.590417310664634</v>
      </c>
      <c r="X292" s="76">
        <f>+IF(H292=0,"",'Ark1'!AI805)</f>
        <v>14.064914992272023</v>
      </c>
      <c r="Y292" s="76">
        <f>+IF(H292=0,"",'Ark1'!Y805)</f>
        <v>37.690653234101717</v>
      </c>
      <c r="Z292" s="53">
        <f>+IF(H292=0,"",'Ark1'!AA805)</f>
        <v>1.5945687770353429</v>
      </c>
      <c r="AA292" s="76">
        <f>+IF(H292=0,"",'Ark1'!AC805)</f>
        <v>46.095539079852813</v>
      </c>
      <c r="AB292" s="76">
        <f t="shared" si="117"/>
        <v>258.78580700192663</v>
      </c>
      <c r="AC292" s="66"/>
      <c r="AD292" s="66">
        <f t="shared" si="118"/>
        <v>68.163948995363256</v>
      </c>
      <c r="AE292" s="66">
        <f t="shared" si="119"/>
        <v>1.2914171656686626</v>
      </c>
      <c r="AF292" s="294"/>
      <c r="AH292" s="56"/>
      <c r="AI292" s="56"/>
      <c r="AJ292" s="1"/>
      <c r="AM292" s="1"/>
      <c r="AN292" s="1"/>
      <c r="AO292" s="1"/>
      <c r="AQ292" s="1"/>
      <c r="AS292" s="13"/>
      <c r="AT292" s="13"/>
    </row>
    <row r="293" spans="1:46">
      <c r="A293" s="294"/>
      <c r="B293" s="294">
        <f>+'Ark1'!C806</f>
        <v>2023</v>
      </c>
      <c r="C293" s="51">
        <f>+'Ark1'!L806</f>
        <v>4</v>
      </c>
      <c r="D293" s="52" t="str">
        <f t="shared" si="120"/>
        <v>O-</v>
      </c>
      <c r="E293" s="52">
        <f>+'Ark1'!D806</f>
        <v>9</v>
      </c>
      <c r="F293" s="52" t="str">
        <f t="shared" si="116"/>
        <v>Sep</v>
      </c>
      <c r="G293" s="51">
        <f>+IF(H293=0,"",'Ark1'!Q806)</f>
        <v>526</v>
      </c>
      <c r="H293" s="470">
        <f>+'Ark1'!R806</f>
        <v>719</v>
      </c>
      <c r="I293" s="66"/>
      <c r="J293" s="53">
        <f>+IF(H293=0,"",'Ark1'!AE806)</f>
        <v>21.259609698403317</v>
      </c>
      <c r="K293" s="53">
        <f>+IF(H293=0,"",'Ark1'!AF806)</f>
        <v>22.374934594457027</v>
      </c>
      <c r="L293" s="293"/>
      <c r="M293" s="114">
        <f>+IF(H293=0,"",'Ark1'!U806)</f>
        <v>272.09429763560473</v>
      </c>
      <c r="N293" s="66"/>
      <c r="O293" s="66"/>
      <c r="P293" s="98"/>
      <c r="Q293" s="98"/>
      <c r="R293" s="294"/>
      <c r="S293" s="53">
        <f>+IF(H293=0,"",'Ark1'!T806)</f>
        <v>8.0764951321279543</v>
      </c>
      <c r="T293" s="76">
        <f>+IF(H293=0,"",'Ark1'!W806)</f>
        <v>84.840055632823365</v>
      </c>
      <c r="U293" s="76">
        <f>+IF(H293=0,"",'Ark1'!X806)</f>
        <v>2.2253129346314329</v>
      </c>
      <c r="V293" s="76">
        <f>+IF(H293=0,"",'Ark1'!AG806)</f>
        <v>1054.3181818181815</v>
      </c>
      <c r="W293" s="76">
        <f>+IF(H293=0,"",'Ark1'!AH806)</f>
        <v>94.71488178025038</v>
      </c>
      <c r="X293" s="76">
        <f>+IF(H293=0,"",'Ark1'!AI806)</f>
        <v>14.603616133518779</v>
      </c>
      <c r="Y293" s="76">
        <f>+IF(H293=0,"",'Ark1'!Y806)</f>
        <v>37.105548558475114</v>
      </c>
      <c r="Z293" s="53">
        <f>+IF(H293=0,"",'Ark1'!AA806)</f>
        <v>1.574657066991791</v>
      </c>
      <c r="AA293" s="76">
        <f>+IF(H293=0,"",'Ark1'!AC806)</f>
        <v>43.374838119924249</v>
      </c>
      <c r="AB293" s="76">
        <f t="shared" si="117"/>
        <v>258.07607449809467</v>
      </c>
      <c r="AC293" s="66"/>
      <c r="AD293" s="66">
        <f t="shared" si="118"/>
        <v>68.023574408901183</v>
      </c>
      <c r="AE293" s="66">
        <f t="shared" si="119"/>
        <v>1.3669201520912548</v>
      </c>
      <c r="AF293" s="294"/>
      <c r="AH293" s="56"/>
      <c r="AI293" s="56"/>
      <c r="AJ293" s="1"/>
      <c r="AM293" s="1"/>
      <c r="AN293" s="1"/>
      <c r="AO293" s="1"/>
      <c r="AQ293" s="1"/>
      <c r="AS293" s="13"/>
      <c r="AT293" s="13"/>
    </row>
    <row r="294" spans="1:46">
      <c r="A294" s="294"/>
      <c r="B294" s="294">
        <f>+'Ark1'!C807</f>
        <v>2023</v>
      </c>
      <c r="C294" s="51">
        <f>+'Ark1'!L807</f>
        <v>4</v>
      </c>
      <c r="D294" s="52" t="str">
        <f t="shared" si="120"/>
        <v>O-</v>
      </c>
      <c r="E294" s="52">
        <f>+'Ark1'!D807</f>
        <v>10</v>
      </c>
      <c r="F294" s="52" t="str">
        <f t="shared" si="116"/>
        <v>Okt</v>
      </c>
      <c r="G294" s="51">
        <f>+IF(H294=0,"",'Ark1'!Q807)</f>
        <v>1037</v>
      </c>
      <c r="H294" s="470">
        <f>+'Ark1'!R807</f>
        <v>1481</v>
      </c>
      <c r="I294" s="66"/>
      <c r="J294" s="53">
        <f>+IF(H294=0,"",'Ark1'!AE807)</f>
        <v>20.606650897453736</v>
      </c>
      <c r="K294" s="53">
        <f>+IF(H294=0,"",'Ark1'!AF807)</f>
        <v>21.085088977680659</v>
      </c>
      <c r="L294" s="293"/>
      <c r="M294" s="114">
        <f>+IF(H294=0,"",'Ark1'!U807)</f>
        <v>263.630925050641</v>
      </c>
      <c r="N294" s="66"/>
      <c r="O294" s="66"/>
      <c r="P294" s="98"/>
      <c r="Q294" s="98"/>
      <c r="R294" s="294"/>
      <c r="S294" s="53">
        <f>+IF(H294=0,"",'Ark1'!T807)</f>
        <v>7.6191762322754881</v>
      </c>
      <c r="T294" s="76">
        <f>+IF(H294=0,"",'Ark1'!W807)</f>
        <v>78.122889939230262</v>
      </c>
      <c r="U294" s="76">
        <f>+IF(H294=0,"",'Ark1'!X807)</f>
        <v>0.67521944632005393</v>
      </c>
      <c r="V294" s="76">
        <f>+IF(H294=0,"",'Ark1'!AG807)</f>
        <v>1055.4151724137928</v>
      </c>
      <c r="W294" s="76">
        <f>+IF(H294=0,"",'Ark1'!AH807)</f>
        <v>97.906819716407824</v>
      </c>
      <c r="X294" s="76">
        <f>+IF(H294=0,"",'Ark1'!AI807)</f>
        <v>31.465226198514522</v>
      </c>
      <c r="Y294" s="76">
        <f>+IF(H294=0,"",'Ark1'!Y807)</f>
        <v>39.068880321942331</v>
      </c>
      <c r="Z294" s="53">
        <f>+IF(H294=0,"",'Ark1'!AA807)</f>
        <v>1.8135984566380443</v>
      </c>
      <c r="AA294" s="76">
        <f>+IF(H294=0,"",'Ark1'!AC807)</f>
        <v>41.135623421420597</v>
      </c>
      <c r="AB294" s="76">
        <f t="shared" si="117"/>
        <v>249.78883376074887</v>
      </c>
      <c r="AC294" s="66"/>
      <c r="AD294" s="66">
        <f t="shared" si="118"/>
        <v>65.907731262660249</v>
      </c>
      <c r="AE294" s="66">
        <f t="shared" si="119"/>
        <v>1.4281581485053039</v>
      </c>
      <c r="AF294" s="294"/>
      <c r="AH294" s="56"/>
      <c r="AI294" s="56"/>
      <c r="AJ294" s="1"/>
      <c r="AM294" s="1"/>
      <c r="AN294" s="1"/>
      <c r="AO294" s="1"/>
      <c r="AQ294" s="1"/>
      <c r="AS294" s="13"/>
      <c r="AT294" s="13"/>
    </row>
    <row r="295" spans="1:46">
      <c r="A295" s="294"/>
      <c r="B295" s="294">
        <f>+'Ark1'!C808</f>
        <v>2023</v>
      </c>
      <c r="C295" s="51">
        <f>+'Ark1'!L808</f>
        <v>4</v>
      </c>
      <c r="D295" s="52" t="str">
        <f t="shared" si="120"/>
        <v>O-</v>
      </c>
      <c r="E295" s="52">
        <f>+'Ark1'!D808</f>
        <v>11</v>
      </c>
      <c r="F295" s="52" t="str">
        <f t="shared" si="116"/>
        <v>Nov</v>
      </c>
      <c r="G295" s="51">
        <f>+IF(H295=0,"",'Ark1'!Q808)</f>
        <v>970</v>
      </c>
      <c r="H295" s="470">
        <f>+'Ark1'!R808</f>
        <v>1389</v>
      </c>
      <c r="I295" s="66"/>
      <c r="J295" s="53">
        <f>+IF(H295=0,"",'Ark1'!AE808)</f>
        <v>21.632144525774805</v>
      </c>
      <c r="K295" s="53">
        <f>+IF(H295=0,"",'Ark1'!AF808)</f>
        <v>21.721489801672362</v>
      </c>
      <c r="L295" s="293"/>
      <c r="M295" s="114">
        <f>+IF(H295=0,"",'Ark1'!U808)</f>
        <v>262.1848092152627</v>
      </c>
      <c r="N295" s="66"/>
      <c r="O295" s="66"/>
      <c r="P295" s="98"/>
      <c r="Q295" s="98"/>
      <c r="R295" s="294"/>
      <c r="S295" s="53">
        <f>+IF(H295=0,"",'Ark1'!T808)</f>
        <v>7.6724262059035278</v>
      </c>
      <c r="T295" s="76">
        <f>+IF(H295=0,"",'Ark1'!W808)</f>
        <v>79.481641468682497</v>
      </c>
      <c r="U295" s="76">
        <f>+IF(H295=0,"",'Ark1'!X808)</f>
        <v>0.93592512598992128</v>
      </c>
      <c r="V295" s="76">
        <f>+IF(H295=0,"",'Ark1'!AG808)</f>
        <v>1050.3301329394387</v>
      </c>
      <c r="W295" s="76">
        <f>+IF(H295=0,"",'Ark1'!AH808)</f>
        <v>97.480201583873281</v>
      </c>
      <c r="X295" s="76">
        <f>+IF(H295=0,"",'Ark1'!AI808)</f>
        <v>31.101511879049674</v>
      </c>
      <c r="Y295" s="76">
        <f>+IF(H295=0,"",'Ark1'!Y808)</f>
        <v>42.33218432487525</v>
      </c>
      <c r="Z295" s="53">
        <f>+IF(H295=0,"",'Ark1'!AA808)</f>
        <v>1.7172218601510507</v>
      </c>
      <c r="AA295" s="76">
        <f>+IF(H295=0,"",'Ark1'!AC808)</f>
        <v>44.981438657273578</v>
      </c>
      <c r="AB295" s="76">
        <f t="shared" si="117"/>
        <v>249.62133427660129</v>
      </c>
      <c r="AC295" s="66"/>
      <c r="AD295" s="66">
        <f t="shared" si="118"/>
        <v>65.546202303815676</v>
      </c>
      <c r="AE295" s="66">
        <f t="shared" si="119"/>
        <v>1.431958762886598</v>
      </c>
      <c r="AF295" s="294"/>
      <c r="AH295" s="56"/>
      <c r="AI295" s="56"/>
      <c r="AJ295" s="1"/>
      <c r="AM295" s="1"/>
      <c r="AN295" s="1"/>
      <c r="AO295" s="1"/>
      <c r="AQ295" s="1"/>
      <c r="AS295" s="13"/>
      <c r="AT295" s="13"/>
    </row>
    <row r="296" spans="1:46">
      <c r="A296" s="294"/>
      <c r="B296" s="294">
        <f>+'Ark1'!C809</f>
        <v>2023</v>
      </c>
      <c r="C296" s="51">
        <f>+'Ark1'!L809</f>
        <v>4</v>
      </c>
      <c r="D296" s="52" t="str">
        <f t="shared" si="120"/>
        <v>O-</v>
      </c>
      <c r="E296" s="52">
        <f>+'Ark1'!D809</f>
        <v>12</v>
      </c>
      <c r="F296" s="52" t="str">
        <f t="shared" si="116"/>
        <v>Des</v>
      </c>
      <c r="G296" s="51">
        <f>+IF(H296=0,"",'Ark1'!Q809)</f>
        <v>680</v>
      </c>
      <c r="H296" s="470">
        <f>+'Ark1'!R809</f>
        <v>957</v>
      </c>
      <c r="I296" s="66"/>
      <c r="J296" s="53">
        <f>+IF(H296=0,"",'Ark1'!AE809)</f>
        <v>22.791140747797098</v>
      </c>
      <c r="K296" s="53">
        <f>+IF(H296=0,"",'Ark1'!AF809)</f>
        <v>23.349210935902871</v>
      </c>
      <c r="L296" s="293"/>
      <c r="M296" s="114">
        <f>+IF(H296=0,"",'Ark1'!U809)</f>
        <v>268.41713688610207</v>
      </c>
      <c r="N296" s="66"/>
      <c r="O296" s="66"/>
      <c r="P296" s="98"/>
      <c r="Q296" s="98"/>
      <c r="R296" s="294"/>
      <c r="S296" s="53">
        <f>+IF(H296=0,"",'Ark1'!T809)</f>
        <v>8.0752351097178661</v>
      </c>
      <c r="T296" s="76">
        <f>+IF(H296=0,"",'Ark1'!W809)</f>
        <v>86.311389759665616</v>
      </c>
      <c r="U296" s="76">
        <f>+IF(H296=0,"",'Ark1'!X809)</f>
        <v>2.0898641588296756</v>
      </c>
      <c r="V296" s="76">
        <f>+IF(H296=0,"",'Ark1'!AG809)</f>
        <v>1060.1383442265796</v>
      </c>
      <c r="W296" s="76">
        <f>+IF(H296=0,"",'Ark1'!AH809)</f>
        <v>95.924764890282106</v>
      </c>
      <c r="X296" s="76">
        <f>+IF(H296=0,"",'Ark1'!AI809)</f>
        <v>24.346917450365719</v>
      </c>
      <c r="Y296" s="76">
        <f>+IF(H296=0,"",'Ark1'!Y809)</f>
        <v>39.521079635877371</v>
      </c>
      <c r="Z296" s="53">
        <f>+IF(H296=0,"",'Ark1'!AA809)</f>
        <v>1.7027186670260619</v>
      </c>
      <c r="AA296" s="76">
        <f>+IF(H296=0,"",'Ark1'!AC809)</f>
        <v>52.833293516792594</v>
      </c>
      <c r="AB296" s="76">
        <f t="shared" si="117"/>
        <v>253.19066926300539</v>
      </c>
      <c r="AC296" s="66"/>
      <c r="AD296" s="66">
        <f t="shared" si="118"/>
        <v>67.104284221525518</v>
      </c>
      <c r="AE296" s="66">
        <f t="shared" si="119"/>
        <v>1.4073529411764707</v>
      </c>
      <c r="AF296" s="294"/>
      <c r="AH296" s="56"/>
      <c r="AI296" s="56"/>
      <c r="AJ296" s="1"/>
      <c r="AM296" s="1"/>
      <c r="AN296" s="1"/>
      <c r="AO296" s="1"/>
      <c r="AQ296" s="1"/>
    </row>
    <row r="297" spans="1:46">
      <c r="A297" s="294"/>
      <c r="B297" s="294"/>
      <c r="C297" s="291"/>
      <c r="D297" s="291"/>
      <c r="E297" s="291"/>
      <c r="F297" s="291"/>
      <c r="G297" s="291"/>
      <c r="H297" s="514"/>
      <c r="I297" s="294"/>
      <c r="J297" s="292"/>
      <c r="K297" s="293"/>
      <c r="L297" s="293"/>
      <c r="M297" s="294"/>
      <c r="N297" s="294"/>
      <c r="O297" s="294"/>
      <c r="P297" s="299"/>
      <c r="Q297" s="299"/>
      <c r="R297" s="294"/>
      <c r="S297" s="294"/>
      <c r="T297" s="295"/>
      <c r="U297" s="295"/>
      <c r="V297" s="294"/>
      <c r="W297" s="295"/>
      <c r="X297" s="295"/>
      <c r="Y297" s="295"/>
      <c r="Z297" s="294"/>
      <c r="AA297" s="295"/>
      <c r="AB297" s="294"/>
      <c r="AC297" s="294"/>
      <c r="AD297" s="293"/>
      <c r="AE297" s="296"/>
      <c r="AF297" s="294"/>
      <c r="AG297" s="4"/>
      <c r="AH297" s="56"/>
      <c r="AI297" s="56"/>
      <c r="AJ297" s="1"/>
      <c r="AK297" s="5"/>
      <c r="AL297"/>
      <c r="AP297"/>
    </row>
    <row r="298" spans="1:46">
      <c r="A298" s="294"/>
      <c r="B298" s="297">
        <f>+B285</f>
        <v>2023</v>
      </c>
      <c r="C298" s="297"/>
      <c r="D298" s="297" t="str">
        <f>+D300</f>
        <v>O</v>
      </c>
      <c r="E298" s="291"/>
      <c r="F298" s="297"/>
      <c r="G298" s="297"/>
      <c r="H298" s="455">
        <f>SUM(H300:H302)</f>
        <v>1641</v>
      </c>
      <c r="I298" s="297"/>
      <c r="J298" s="297"/>
      <c r="K298" s="297"/>
      <c r="L298" s="293"/>
      <c r="M298" s="297"/>
      <c r="N298" s="297"/>
      <c r="O298" s="297"/>
      <c r="P298" s="297"/>
      <c r="Q298" s="297"/>
      <c r="R298" s="294"/>
      <c r="S298" s="297"/>
      <c r="T298" s="297"/>
      <c r="U298" s="297"/>
      <c r="V298" s="297"/>
      <c r="W298" s="297"/>
      <c r="X298" s="297"/>
      <c r="Y298" s="297"/>
      <c r="Z298" s="297"/>
      <c r="AA298" s="297"/>
      <c r="AB298" s="297"/>
      <c r="AC298" s="297"/>
      <c r="AD298" s="297"/>
      <c r="AE298" s="297"/>
      <c r="AF298" s="294"/>
      <c r="AG298" s="4"/>
      <c r="AH298" s="56"/>
      <c r="AI298" s="56"/>
      <c r="AJ298" s="1"/>
      <c r="AK298" s="5"/>
      <c r="AL298"/>
      <c r="AP298"/>
    </row>
    <row r="299" spans="1:46">
      <c r="A299" s="294"/>
      <c r="B299" s="294"/>
      <c r="C299" s="297"/>
      <c r="D299" s="297"/>
      <c r="E299" s="297"/>
      <c r="F299" s="297"/>
      <c r="G299" s="300"/>
      <c r="H299" s="515"/>
      <c r="I299" s="301"/>
      <c r="J299" s="301"/>
      <c r="K299" s="301"/>
      <c r="L299" s="293"/>
      <c r="M299" s="301"/>
      <c r="N299" s="301"/>
      <c r="O299" s="301"/>
      <c r="P299" s="302"/>
      <c r="Q299" s="302"/>
      <c r="R299" s="294"/>
      <c r="S299" s="300"/>
      <c r="T299" s="302"/>
      <c r="U299" s="302"/>
      <c r="V299" s="302"/>
      <c r="W299" s="302"/>
      <c r="X299" s="302"/>
      <c r="Y299" s="302"/>
      <c r="Z299" s="300"/>
      <c r="AA299" s="302"/>
      <c r="AB299" s="300"/>
      <c r="AC299" s="301"/>
      <c r="AD299" s="301"/>
      <c r="AE299" s="301"/>
      <c r="AF299" s="294"/>
      <c r="AG299" s="4"/>
      <c r="AH299" s="56"/>
      <c r="AI299" s="56"/>
      <c r="AJ299" s="1"/>
      <c r="AK299" s="5"/>
      <c r="AL299"/>
      <c r="AP299"/>
    </row>
    <row r="300" spans="1:46">
      <c r="A300" s="294"/>
      <c r="B300" s="294">
        <f>+'Ark1'!C810</f>
        <v>2023</v>
      </c>
      <c r="C300" s="51">
        <f>+'Ark1'!L810</f>
        <v>5</v>
      </c>
      <c r="D300" s="52" t="str">
        <f>+D73</f>
        <v>O</v>
      </c>
      <c r="E300" s="52">
        <f>+'Ark1'!D810</f>
        <v>1</v>
      </c>
      <c r="F300" s="52" t="str">
        <f t="shared" ref="F300:F311" si="121">+F285</f>
        <v>Jan</v>
      </c>
      <c r="G300" s="51">
        <f>+IF(H300=0,"",'Ark1'!Q810)</f>
        <v>485</v>
      </c>
      <c r="H300" s="470">
        <f>+'Ark1'!R810</f>
        <v>623</v>
      </c>
      <c r="I300" s="66"/>
      <c r="J300" s="53">
        <f>+IF(H300=0,"",'Ark1'!AE810)</f>
        <v>12.938733125649019</v>
      </c>
      <c r="K300" s="53">
        <f>+IF(H300=0,"",'Ark1'!AF810)</f>
        <v>14.418480122301228</v>
      </c>
      <c r="L300" s="293"/>
      <c r="M300" s="66">
        <f>+IF(H300=0,"",'Ark1'!U810)</f>
        <v>296.23547351524905</v>
      </c>
      <c r="N300" s="66"/>
      <c r="O300" s="66"/>
      <c r="P300" s="98"/>
      <c r="Q300" s="98"/>
      <c r="R300" s="294"/>
      <c r="S300" s="53">
        <f>+IF(H300=0,"",'Ark1'!T810)</f>
        <v>8.8924558587479989</v>
      </c>
      <c r="T300" s="76">
        <f>+IF(H300=0,"",'Ark1'!W810)</f>
        <v>89.727126805778497</v>
      </c>
      <c r="U300" s="76">
        <f>+IF(H300=0,"",'Ark1'!X810)</f>
        <v>7.5441412520064191</v>
      </c>
      <c r="V300" s="76">
        <f>+IF(H300=0,"",'Ark1'!AG810)</f>
        <v>1019.3824561403512</v>
      </c>
      <c r="W300" s="76">
        <f>+IF(H300=0,"",'Ark1'!AH810)</f>
        <v>91.49277688603533</v>
      </c>
      <c r="X300" s="76">
        <f>+IF(H300=0,"",'Ark1'!AI810)</f>
        <v>28.571428571428577</v>
      </c>
      <c r="Y300" s="76">
        <f>+IF(H300=0,"",'Ark1'!Y810)</f>
        <v>37.994769979602395</v>
      </c>
      <c r="Z300" s="53">
        <f>+IF(H300=0,"",'Ark1'!AA810)</f>
        <v>1.7978918198949381</v>
      </c>
      <c r="AA300" s="76">
        <f>+IF(H300=0,"",'Ark1'!AC810)</f>
        <v>38.283269519331576</v>
      </c>
      <c r="AB300" s="76">
        <f t="shared" ref="AB300:AB311" si="122">IF(H300=0,"",1000*M300/V300)</f>
        <v>290.60287601659741</v>
      </c>
      <c r="AC300" s="66"/>
      <c r="AD300" s="66">
        <f t="shared" ref="AD300:AD311" si="123">IF(H300=0,"",M300/C300)</f>
        <v>59.247094703049811</v>
      </c>
      <c r="AE300" s="66">
        <f t="shared" ref="AE300:AE311" si="124">IF(H300=0,"",H300/G300)</f>
        <v>1.2845360824742269</v>
      </c>
      <c r="AF300" s="294"/>
      <c r="AH300" s="56"/>
      <c r="AI300" s="56"/>
      <c r="AJ300" s="1"/>
      <c r="AM300" s="1"/>
      <c r="AN300" s="1"/>
      <c r="AO300" s="1"/>
      <c r="AQ300" s="1"/>
    </row>
    <row r="301" spans="1:46">
      <c r="A301" s="294"/>
      <c r="B301" s="294">
        <f>+'Ark1'!C811</f>
        <v>2023</v>
      </c>
      <c r="C301" s="51">
        <f>+'Ark1'!L811</f>
        <v>5</v>
      </c>
      <c r="D301" s="52" t="str">
        <f>+D300</f>
        <v>O</v>
      </c>
      <c r="E301" s="52">
        <f>+'Ark1'!D811</f>
        <v>2</v>
      </c>
      <c r="F301" s="52" t="str">
        <f t="shared" si="121"/>
        <v>Feb</v>
      </c>
      <c r="G301" s="51">
        <f>+IF(H301=0,"",'Ark1'!Q811)</f>
        <v>348</v>
      </c>
      <c r="H301" s="470">
        <f>+'Ark1'!R811</f>
        <v>420</v>
      </c>
      <c r="I301" s="66"/>
      <c r="J301" s="53">
        <f>+IF(H301=0,"",'Ark1'!AE811)</f>
        <v>13.211701793016676</v>
      </c>
      <c r="K301" s="53">
        <f>+IF(H301=0,"",'Ark1'!AF811)</f>
        <v>15.090324472412503</v>
      </c>
      <c r="L301" s="293"/>
      <c r="M301" s="66">
        <f>+IF(H301=0,"",'Ark1'!U811)</f>
        <v>299.95857142857113</v>
      </c>
      <c r="N301" s="66"/>
      <c r="O301" s="66"/>
      <c r="P301" s="98"/>
      <c r="Q301" s="98"/>
      <c r="R301" s="294"/>
      <c r="S301" s="53">
        <f>+IF(H301=0,"",'Ark1'!T811)</f>
        <v>9.1285714285714246</v>
      </c>
      <c r="T301" s="76">
        <f>+IF(H301=0,"",'Ark1'!W811)</f>
        <v>90</v>
      </c>
      <c r="U301" s="76">
        <f>+IF(H301=0,"",'Ark1'!X811)</f>
        <v>10.476190476190476</v>
      </c>
      <c r="V301" s="76">
        <f>+IF(H301=0,"",'Ark1'!AG811)</f>
        <v>1003.2989690721648</v>
      </c>
      <c r="W301" s="76">
        <f>+IF(H301=0,"",'Ark1'!AH811)</f>
        <v>92.38095238095238</v>
      </c>
      <c r="X301" s="76">
        <f>+IF(H301=0,"",'Ark1'!AI811)</f>
        <v>18.571428571428577</v>
      </c>
      <c r="Y301" s="76">
        <f>+IF(H301=0,"",'Ark1'!Y811)</f>
        <v>38.709224295746502</v>
      </c>
      <c r="Z301" s="53">
        <f>+IF(H301=0,"",'Ark1'!AA811)</f>
        <v>1.8445912844862729</v>
      </c>
      <c r="AA301" s="76">
        <f>+IF(H301=0,"",'Ark1'!AC811)</f>
        <v>49.076234090330722</v>
      </c>
      <c r="AB301" s="76">
        <f t="shared" si="122"/>
        <v>298.97227115260381</v>
      </c>
      <c r="AC301" s="66"/>
      <c r="AD301" s="66">
        <f t="shared" si="123"/>
        <v>59.991714285714224</v>
      </c>
      <c r="AE301" s="66">
        <f t="shared" si="124"/>
        <v>1.2068965517241379</v>
      </c>
      <c r="AF301" s="294"/>
      <c r="AH301" s="56"/>
      <c r="AI301" s="56"/>
      <c r="AJ301" s="1"/>
      <c r="AM301" s="1"/>
      <c r="AN301" s="1"/>
      <c r="AO301" s="1"/>
      <c r="AQ301" s="1"/>
    </row>
    <row r="302" spans="1:46">
      <c r="A302" s="294"/>
      <c r="B302" s="294">
        <f>+'Ark1'!C812</f>
        <v>2023</v>
      </c>
      <c r="C302" s="51">
        <f>+'Ark1'!L812</f>
        <v>5</v>
      </c>
      <c r="D302" s="52" t="str">
        <f t="shared" ref="D302:D311" si="125">+D301</f>
        <v>O</v>
      </c>
      <c r="E302" s="52">
        <f>+'Ark1'!D812</f>
        <v>3</v>
      </c>
      <c r="F302" s="52" t="str">
        <f t="shared" si="121"/>
        <v>Mar</v>
      </c>
      <c r="G302" s="51">
        <f>+IF(H302=0,"",'Ark1'!Q812)</f>
        <v>476</v>
      </c>
      <c r="H302" s="470">
        <f>+'Ark1'!R812</f>
        <v>598</v>
      </c>
      <c r="I302" s="66"/>
      <c r="J302" s="53">
        <f>+IF(H302=0,"",'Ark1'!AE812)</f>
        <v>13.116911603421803</v>
      </c>
      <c r="K302" s="53">
        <f>+IF(H302=0,"",'Ark1'!AF812)</f>
        <v>14.543768904087919</v>
      </c>
      <c r="L302" s="293"/>
      <c r="M302" s="66">
        <f>+IF(H302=0,"",'Ark1'!U812)</f>
        <v>293.23244147157226</v>
      </c>
      <c r="N302" s="66"/>
      <c r="O302" s="66"/>
      <c r="P302" s="98"/>
      <c r="Q302" s="98"/>
      <c r="R302" s="294"/>
      <c r="S302" s="53">
        <f>+IF(H302=0,"",'Ark1'!T812)</f>
        <v>9.0585284280936449</v>
      </c>
      <c r="T302" s="76">
        <f>+IF(H302=0,"",'Ark1'!W812)</f>
        <v>90.802675585284305</v>
      </c>
      <c r="U302" s="76">
        <f>+IF(H302=0,"",'Ark1'!X812)</f>
        <v>7.3578595317725757</v>
      </c>
      <c r="V302" s="76">
        <f>+IF(H302=0,"",'Ark1'!AG812)</f>
        <v>1001.7401433691751</v>
      </c>
      <c r="W302" s="76">
        <f>+IF(H302=0,"",'Ark1'!AH812)</f>
        <v>93.311036789297631</v>
      </c>
      <c r="X302" s="76">
        <f>+IF(H302=0,"",'Ark1'!AI812)</f>
        <v>28.093645484949839</v>
      </c>
      <c r="Y302" s="76">
        <f>+IF(H302=0,"",'Ark1'!Y812)</f>
        <v>37.965947835426903</v>
      </c>
      <c r="Z302" s="53">
        <f>+IF(H302=0,"",'Ark1'!AA812)</f>
        <v>1.7922872221410422</v>
      </c>
      <c r="AA302" s="76">
        <f>+IF(H302=0,"",'Ark1'!AC812)</f>
        <v>46.298841742548497</v>
      </c>
      <c r="AB302" s="76">
        <f t="shared" si="122"/>
        <v>292.72306137731186</v>
      </c>
      <c r="AC302" s="66"/>
      <c r="AD302" s="66">
        <f t="shared" si="123"/>
        <v>58.646488294314452</v>
      </c>
      <c r="AE302" s="66">
        <f t="shared" si="124"/>
        <v>1.2563025210084033</v>
      </c>
      <c r="AF302" s="294"/>
      <c r="AH302" s="56"/>
      <c r="AI302" s="56"/>
      <c r="AJ302" s="1"/>
      <c r="AM302" s="1"/>
      <c r="AN302" s="1"/>
      <c r="AO302" s="1"/>
      <c r="AQ302" s="1"/>
    </row>
    <row r="303" spans="1:46">
      <c r="A303" s="294"/>
      <c r="B303" s="294">
        <f>+'Ark1'!C813</f>
        <v>2023</v>
      </c>
      <c r="C303" s="51">
        <f>+'Ark1'!L813</f>
        <v>5</v>
      </c>
      <c r="D303" s="52" t="str">
        <f t="shared" si="125"/>
        <v>O</v>
      </c>
      <c r="E303" s="52">
        <f>+'Ark1'!D813</f>
        <v>4</v>
      </c>
      <c r="F303" s="52" t="str">
        <f t="shared" si="121"/>
        <v>Apr</v>
      </c>
      <c r="G303" s="51">
        <f>+IF(H303=0,"",'Ark1'!Q813)</f>
        <v>360</v>
      </c>
      <c r="H303" s="470">
        <f>+'Ark1'!R813</f>
        <v>442</v>
      </c>
      <c r="I303" s="66"/>
      <c r="J303" s="53">
        <f>+IF(H303=0,"",'Ark1'!AE813)</f>
        <v>14.134953629677003</v>
      </c>
      <c r="K303" s="53">
        <f>+IF(H303=0,"",'Ark1'!AF813)</f>
        <v>15.615359121887723</v>
      </c>
      <c r="L303" s="293"/>
      <c r="M303" s="66">
        <f>+IF(H303=0,"",'Ark1'!U813)</f>
        <v>295.49502262443445</v>
      </c>
      <c r="N303" s="66"/>
      <c r="O303" s="66"/>
      <c r="P303" s="98"/>
      <c r="Q303" s="98"/>
      <c r="R303" s="294"/>
      <c r="S303" s="53">
        <f>+IF(H303=0,"",'Ark1'!T813)</f>
        <v>9.0927601809954748</v>
      </c>
      <c r="T303" s="76">
        <f>+IF(H303=0,"",'Ark1'!W813)</f>
        <v>89.36651583710406</v>
      </c>
      <c r="U303" s="76">
        <f>+IF(H303=0,"",'Ark1'!X813)</f>
        <v>9.5022624434389158</v>
      </c>
      <c r="V303" s="76">
        <f>+IF(H303=0,"",'Ark1'!AG813)</f>
        <v>1027.4951456310682</v>
      </c>
      <c r="W303" s="76">
        <f>+IF(H303=0,"",'Ark1'!AH813)</f>
        <v>93.212669683257943</v>
      </c>
      <c r="X303" s="76">
        <f>+IF(H303=0,"",'Ark1'!AI813)</f>
        <v>27.828054298642535</v>
      </c>
      <c r="Y303" s="76">
        <f>+IF(H303=0,"",'Ark1'!Y813)</f>
        <v>42.557996867776573</v>
      </c>
      <c r="Z303" s="53">
        <f>+IF(H303=0,"",'Ark1'!AA813)</f>
        <v>1.9618515775078689</v>
      </c>
      <c r="AA303" s="76">
        <f>+IF(H303=0,"",'Ark1'!AC813)</f>
        <v>47.732115932144808</v>
      </c>
      <c r="AB303" s="76">
        <f t="shared" si="122"/>
        <v>287.58775540778532</v>
      </c>
      <c r="AC303" s="66"/>
      <c r="AD303" s="66">
        <f t="shared" si="123"/>
        <v>59.099004524886894</v>
      </c>
      <c r="AE303" s="66">
        <f t="shared" si="124"/>
        <v>1.2277777777777779</v>
      </c>
      <c r="AF303" s="294"/>
      <c r="AH303" s="56"/>
      <c r="AI303" s="56"/>
      <c r="AJ303" s="1"/>
      <c r="AM303" s="1"/>
      <c r="AN303" s="1"/>
      <c r="AO303" s="1"/>
      <c r="AQ303" s="1"/>
    </row>
    <row r="304" spans="1:46">
      <c r="A304" s="294"/>
      <c r="B304" s="294">
        <f>+'Ark1'!C814</f>
        <v>2023</v>
      </c>
      <c r="C304" s="51">
        <f>+'Ark1'!L814</f>
        <v>5</v>
      </c>
      <c r="D304" s="52" t="str">
        <f t="shared" si="125"/>
        <v>O</v>
      </c>
      <c r="E304" s="52">
        <f>+'Ark1'!D814</f>
        <v>5</v>
      </c>
      <c r="F304" s="52" t="str">
        <f t="shared" si="121"/>
        <v>Mai</v>
      </c>
      <c r="G304" s="51">
        <f>+IF(H304=0,"",'Ark1'!Q814)</f>
        <v>416</v>
      </c>
      <c r="H304" s="470">
        <f>+'Ark1'!R814</f>
        <v>528</v>
      </c>
      <c r="I304" s="66"/>
      <c r="J304" s="53">
        <f>+IF(H304=0,"",'Ark1'!AE814)</f>
        <v>13.611755607115239</v>
      </c>
      <c r="K304" s="53">
        <f>+IF(H304=0,"",'Ark1'!AF814)</f>
        <v>14.900367351419002</v>
      </c>
      <c r="L304" s="293"/>
      <c r="M304" s="66">
        <f>+IF(H304=0,"",'Ark1'!U814)</f>
        <v>291.80549242424263</v>
      </c>
      <c r="N304" s="66"/>
      <c r="O304" s="66"/>
      <c r="P304" s="98"/>
      <c r="Q304" s="98"/>
      <c r="R304" s="294"/>
      <c r="S304" s="53">
        <f>+IF(H304=0,"",'Ark1'!T814)</f>
        <v>9.0700757575757578</v>
      </c>
      <c r="T304" s="76">
        <f>+IF(H304=0,"",'Ark1'!W814)</f>
        <v>89.962121212121218</v>
      </c>
      <c r="U304" s="76">
        <f>+IF(H304=0,"",'Ark1'!X814)</f>
        <v>8.1439393939393945</v>
      </c>
      <c r="V304" s="76">
        <f>+IF(H304=0,"",'Ark1'!AG814)</f>
        <v>999.0864440078584</v>
      </c>
      <c r="W304" s="76">
        <f>+IF(H304=0,"",'Ark1'!AH814)</f>
        <v>96.212121212121218</v>
      </c>
      <c r="X304" s="76">
        <f>+IF(H304=0,"",'Ark1'!AI814)</f>
        <v>31.439393939393945</v>
      </c>
      <c r="Y304" s="76">
        <f>+IF(H304=0,"",'Ark1'!Y814)</f>
        <v>41.421130652483448</v>
      </c>
      <c r="Z304" s="53">
        <f>+IF(H304=0,"",'Ark1'!AA814)</f>
        <v>1.8891672833721789</v>
      </c>
      <c r="AA304" s="76">
        <f>+IF(H304=0,"",'Ark1'!AC814)</f>
        <v>44.043616941613891</v>
      </c>
      <c r="AB304" s="76">
        <f t="shared" si="122"/>
        <v>292.07231683942996</v>
      </c>
      <c r="AC304" s="66"/>
      <c r="AD304" s="66">
        <f t="shared" si="123"/>
        <v>58.361098484848526</v>
      </c>
      <c r="AE304" s="66">
        <f t="shared" si="124"/>
        <v>1.2692307692307692</v>
      </c>
      <c r="AF304" s="294"/>
      <c r="AH304" s="56"/>
      <c r="AI304" s="56"/>
      <c r="AJ304" s="1"/>
      <c r="AM304" s="1"/>
      <c r="AN304" s="1"/>
      <c r="AO304" s="1"/>
      <c r="AQ304" s="1"/>
    </row>
    <row r="305" spans="1:43">
      <c r="A305" s="294"/>
      <c r="B305" s="294">
        <f>+'Ark1'!C815</f>
        <v>2023</v>
      </c>
      <c r="C305" s="51">
        <f>+'Ark1'!L815</f>
        <v>5</v>
      </c>
      <c r="D305" s="52" t="str">
        <f t="shared" si="125"/>
        <v>O</v>
      </c>
      <c r="E305" s="52">
        <f>+'Ark1'!D815</f>
        <v>6</v>
      </c>
      <c r="F305" s="52" t="str">
        <f t="shared" si="121"/>
        <v>Jun</v>
      </c>
      <c r="G305" s="51">
        <f>+IF(H305=0,"",'Ark1'!Q815)</f>
        <v>384</v>
      </c>
      <c r="H305" s="470">
        <f>+'Ark1'!R815</f>
        <v>473</v>
      </c>
      <c r="I305" s="66"/>
      <c r="J305" s="53">
        <f>+IF(H305=0,"",'Ark1'!AE815)</f>
        <v>11.707920792079211</v>
      </c>
      <c r="K305" s="53">
        <f>+IF(H305=0,"",'Ark1'!AF815)</f>
        <v>12.872008886557548</v>
      </c>
      <c r="L305" s="293"/>
      <c r="M305" s="66">
        <f>+IF(H305=0,"",'Ark1'!U815)</f>
        <v>289.2797040169134</v>
      </c>
      <c r="N305" s="66"/>
      <c r="O305" s="66"/>
      <c r="P305" s="98"/>
      <c r="Q305" s="98"/>
      <c r="R305" s="294"/>
      <c r="S305" s="53">
        <f>+IF(H305=0,"",'Ark1'!T815)</f>
        <v>8.8668076109936536</v>
      </c>
      <c r="T305" s="76">
        <f>+IF(H305=0,"",'Ark1'!W815)</f>
        <v>83.720930232558146</v>
      </c>
      <c r="U305" s="76">
        <f>+IF(H305=0,"",'Ark1'!X815)</f>
        <v>8.2452431289640611</v>
      </c>
      <c r="V305" s="76">
        <f>+IF(H305=0,"",'Ark1'!AG815)</f>
        <v>998.24833702882484</v>
      </c>
      <c r="W305" s="76">
        <f>+IF(H305=0,"",'Ark1'!AH815)</f>
        <v>95.348837209302374</v>
      </c>
      <c r="X305" s="76">
        <f>+IF(H305=0,"",'Ark1'!AI815)</f>
        <v>37.843551797040163</v>
      </c>
      <c r="Y305" s="76">
        <f>+IF(H305=0,"",'Ark1'!Y815)</f>
        <v>45.101975720203917</v>
      </c>
      <c r="Z305" s="53">
        <f>+IF(H305=0,"",'Ark1'!AA815)</f>
        <v>2.1113850646210577</v>
      </c>
      <c r="AA305" s="76">
        <f>+IF(H305=0,"",'Ark1'!AC815)</f>
        <v>49.608782062793843</v>
      </c>
      <c r="AB305" s="76">
        <f t="shared" si="122"/>
        <v>289.78731372387989</v>
      </c>
      <c r="AC305" s="66"/>
      <c r="AD305" s="66">
        <f t="shared" si="123"/>
        <v>57.85594080338268</v>
      </c>
      <c r="AE305" s="66">
        <f t="shared" si="124"/>
        <v>1.2317708333333333</v>
      </c>
      <c r="AF305" s="294"/>
      <c r="AH305" s="56"/>
      <c r="AI305" s="56"/>
      <c r="AJ305" s="1"/>
      <c r="AM305" s="1"/>
      <c r="AN305" s="1"/>
      <c r="AO305" s="1"/>
      <c r="AQ305" s="1"/>
    </row>
    <row r="306" spans="1:43">
      <c r="A306" s="294"/>
      <c r="B306" s="294">
        <f>+'Ark1'!C816</f>
        <v>2023</v>
      </c>
      <c r="C306" s="51">
        <f>+'Ark1'!L816</f>
        <v>5</v>
      </c>
      <c r="D306" s="52" t="str">
        <f t="shared" si="125"/>
        <v>O</v>
      </c>
      <c r="E306" s="52">
        <f>+'Ark1'!D816</f>
        <v>7</v>
      </c>
      <c r="F306" s="52" t="str">
        <f t="shared" si="121"/>
        <v>Jul</v>
      </c>
      <c r="G306" s="51">
        <f>+IF(H306=0,"",'Ark1'!Q816)</f>
        <v>230</v>
      </c>
      <c r="H306" s="470">
        <f>+'Ark1'!R816</f>
        <v>285</v>
      </c>
      <c r="I306" s="66"/>
      <c r="J306" s="53">
        <f>+IF(H306=0,"",'Ark1'!AE816)</f>
        <v>11.216056670602121</v>
      </c>
      <c r="K306" s="53">
        <f>+IF(H306=0,"",'Ark1'!AF816)</f>
        <v>12.48465670137897</v>
      </c>
      <c r="L306" s="293"/>
      <c r="M306" s="66">
        <f>+IF(H306=0,"",'Ark1'!U816)</f>
        <v>293.89122807017526</v>
      </c>
      <c r="N306" s="66"/>
      <c r="O306" s="66"/>
      <c r="P306" s="98"/>
      <c r="Q306" s="98"/>
      <c r="R306" s="294"/>
      <c r="S306" s="53">
        <f>+IF(H306=0,"",'Ark1'!T816)</f>
        <v>9.0350877192982431</v>
      </c>
      <c r="T306" s="76">
        <f>+IF(H306=0,"",'Ark1'!W816)</f>
        <v>90.175438596491233</v>
      </c>
      <c r="U306" s="76">
        <f>+IF(H306=0,"",'Ark1'!X816)</f>
        <v>8.070175438596495</v>
      </c>
      <c r="V306" s="76">
        <f>+IF(H306=0,"",'Ark1'!AG816)</f>
        <v>1000.5656934306564</v>
      </c>
      <c r="W306" s="76">
        <f>+IF(H306=0,"",'Ark1'!AH816)</f>
        <v>96.140350877192972</v>
      </c>
      <c r="X306" s="76">
        <f>+IF(H306=0,"",'Ark1'!AI816)</f>
        <v>31.92982456140351</v>
      </c>
      <c r="Y306" s="76">
        <f>+IF(H306=0,"",'Ark1'!Y816)</f>
        <v>43.411045084564599</v>
      </c>
      <c r="Z306" s="53">
        <f>+IF(H306=0,"",'Ark1'!AA816)</f>
        <v>1.8709685293770657</v>
      </c>
      <c r="AA306" s="76">
        <f>+IF(H306=0,"",'Ark1'!AC816)</f>
        <v>47.184790263541373</v>
      </c>
      <c r="AB306" s="76">
        <f t="shared" si="122"/>
        <v>293.72506972781116</v>
      </c>
      <c r="AC306" s="66"/>
      <c r="AD306" s="66">
        <f t="shared" si="123"/>
        <v>58.77824561403505</v>
      </c>
      <c r="AE306" s="66">
        <f t="shared" si="124"/>
        <v>1.2391304347826086</v>
      </c>
      <c r="AF306" s="294"/>
      <c r="AH306" s="56"/>
      <c r="AI306" s="56"/>
      <c r="AJ306" s="1"/>
      <c r="AM306" s="1"/>
      <c r="AN306" s="1"/>
      <c r="AO306" s="1"/>
      <c r="AQ306" s="1"/>
    </row>
    <row r="307" spans="1:43">
      <c r="A307" s="294"/>
      <c r="B307" s="294">
        <f>+'Ark1'!C817</f>
        <v>2023</v>
      </c>
      <c r="C307" s="51">
        <f>+'Ark1'!L817</f>
        <v>5</v>
      </c>
      <c r="D307" s="52" t="str">
        <f t="shared" si="125"/>
        <v>O</v>
      </c>
      <c r="E307" s="52">
        <f>+'Ark1'!D817</f>
        <v>8</v>
      </c>
      <c r="F307" s="52" t="str">
        <f t="shared" si="121"/>
        <v>Aug</v>
      </c>
      <c r="G307" s="51">
        <f>+IF(H307=0,"",'Ark1'!Q817)</f>
        <v>280</v>
      </c>
      <c r="H307" s="470">
        <f>+'Ark1'!R817</f>
        <v>369</v>
      </c>
      <c r="I307" s="66"/>
      <c r="J307" s="53">
        <f>+IF(H307=0,"",'Ark1'!AE817)</f>
        <v>11.54207069127307</v>
      </c>
      <c r="K307" s="53">
        <f>+IF(H307=0,"",'Ark1'!AF817)</f>
        <v>12.743406422455598</v>
      </c>
      <c r="L307" s="293"/>
      <c r="M307" s="66">
        <f>+IF(H307=0,"",'Ark1'!U817)</f>
        <v>287.59647696476958</v>
      </c>
      <c r="N307" s="66"/>
      <c r="O307" s="66"/>
      <c r="P307" s="98"/>
      <c r="Q307" s="98"/>
      <c r="R307" s="294"/>
      <c r="S307" s="53">
        <f>+IF(H307=0,"",'Ark1'!T817)</f>
        <v>8.9186991869918728</v>
      </c>
      <c r="T307" s="76">
        <f>+IF(H307=0,"",'Ark1'!W817)</f>
        <v>88.8888888888889</v>
      </c>
      <c r="U307" s="76">
        <f>+IF(H307=0,"",'Ark1'!X817)</f>
        <v>5.9620596205962064</v>
      </c>
      <c r="V307" s="76">
        <f>+IF(H307=0,"",'Ark1'!AG817)</f>
        <v>985.45480225988672</v>
      </c>
      <c r="W307" s="76">
        <f>+IF(H307=0,"",'Ark1'!AH817)</f>
        <v>95.934959349593527</v>
      </c>
      <c r="X307" s="76">
        <f>+IF(H307=0,"",'Ark1'!AI817)</f>
        <v>34.688346883468846</v>
      </c>
      <c r="Y307" s="76">
        <f>+IF(H307=0,"",'Ark1'!Y817)</f>
        <v>43.548313680836195</v>
      </c>
      <c r="Z307" s="53">
        <f>+IF(H307=0,"",'Ark1'!AA817)</f>
        <v>2.076818089201895</v>
      </c>
      <c r="AA307" s="76">
        <f>+IF(H307=0,"",'Ark1'!AC817)</f>
        <v>40.293548324437154</v>
      </c>
      <c r="AB307" s="76">
        <f t="shared" si="122"/>
        <v>291.84136736179192</v>
      </c>
      <c r="AC307" s="66"/>
      <c r="AD307" s="66">
        <f t="shared" si="123"/>
        <v>57.519295392953914</v>
      </c>
      <c r="AE307" s="66">
        <f t="shared" si="124"/>
        <v>1.3178571428571428</v>
      </c>
      <c r="AF307" s="294"/>
      <c r="AH307" s="56"/>
      <c r="AI307" s="56"/>
      <c r="AJ307" s="1"/>
      <c r="AM307" s="1"/>
      <c r="AN307" s="1"/>
      <c r="AO307" s="1"/>
      <c r="AQ307" s="1"/>
    </row>
    <row r="308" spans="1:43">
      <c r="A308" s="294"/>
      <c r="B308" s="294">
        <f>+'Ark1'!C818</f>
        <v>2023</v>
      </c>
      <c r="C308" s="51">
        <f>+'Ark1'!L818</f>
        <v>5</v>
      </c>
      <c r="D308" s="52" t="str">
        <f t="shared" si="125"/>
        <v>O</v>
      </c>
      <c r="E308" s="52">
        <f>+'Ark1'!D818</f>
        <v>9</v>
      </c>
      <c r="F308" s="52" t="str">
        <f t="shared" si="121"/>
        <v>Sep</v>
      </c>
      <c r="G308" s="51">
        <f>+IF(H308=0,"",'Ark1'!Q818)</f>
        <v>275</v>
      </c>
      <c r="H308" s="470">
        <f>+'Ark1'!R818</f>
        <v>375</v>
      </c>
      <c r="I308" s="66"/>
      <c r="J308" s="53">
        <f>+IF(H308=0,"",'Ark1'!AE818)</f>
        <v>11.088113542282672</v>
      </c>
      <c r="K308" s="53">
        <f>+IF(H308=0,"",'Ark1'!AF818)</f>
        <v>12.506248909907622</v>
      </c>
      <c r="L308" s="293"/>
      <c r="M308" s="66">
        <f>+IF(H308=0,"",'Ark1'!U818)</f>
        <v>291.59653333333318</v>
      </c>
      <c r="N308" s="66"/>
      <c r="O308" s="66"/>
      <c r="P308" s="98"/>
      <c r="Q308" s="98"/>
      <c r="R308" s="294"/>
      <c r="S308" s="53">
        <f>+IF(H308=0,"",'Ark1'!T818)</f>
        <v>8.5920000000000005</v>
      </c>
      <c r="T308" s="76">
        <f>+IF(H308=0,"",'Ark1'!W818)</f>
        <v>80.266666666666652</v>
      </c>
      <c r="U308" s="76">
        <f>+IF(H308=0,"",'Ark1'!X818)</f>
        <v>9.3333333333333357</v>
      </c>
      <c r="V308" s="76">
        <f>+IF(H308=0,"",'Ark1'!AG818)</f>
        <v>1012.1236263736264</v>
      </c>
      <c r="W308" s="76">
        <f>+IF(H308=0,"",'Ark1'!AH818)</f>
        <v>97.066666666666634</v>
      </c>
      <c r="X308" s="76">
        <f>+IF(H308=0,"",'Ark1'!AI818)</f>
        <v>34.933333333333323</v>
      </c>
      <c r="Y308" s="76">
        <f>+IF(H308=0,"",'Ark1'!Y818)</f>
        <v>45.174214636031586</v>
      </c>
      <c r="Z308" s="53">
        <f>+IF(H308=0,"",'Ark1'!AA818)</f>
        <v>2.2082125501560443</v>
      </c>
      <c r="AA308" s="76">
        <f>+IF(H308=0,"",'Ark1'!AC818)</f>
        <v>58.684124781292994</v>
      </c>
      <c r="AB308" s="76">
        <f t="shared" si="122"/>
        <v>288.10367205645099</v>
      </c>
      <c r="AC308" s="66"/>
      <c r="AD308" s="66">
        <f t="shared" si="123"/>
        <v>58.319306666666634</v>
      </c>
      <c r="AE308" s="66">
        <f t="shared" si="124"/>
        <v>1.3636363636363635</v>
      </c>
      <c r="AF308" s="294"/>
      <c r="AH308" s="56"/>
      <c r="AI308" s="56"/>
      <c r="AJ308" s="1"/>
      <c r="AM308" s="1"/>
      <c r="AN308" s="1"/>
      <c r="AO308" s="1"/>
      <c r="AQ308" s="1"/>
    </row>
    <row r="309" spans="1:43">
      <c r="A309" s="294"/>
      <c r="B309" s="294">
        <f>+'Ark1'!C819</f>
        <v>2023</v>
      </c>
      <c r="C309" s="51">
        <f>+'Ark1'!L819</f>
        <v>5</v>
      </c>
      <c r="D309" s="52" t="str">
        <f t="shared" si="125"/>
        <v>O</v>
      </c>
      <c r="E309" s="52">
        <f>+'Ark1'!D819</f>
        <v>10</v>
      </c>
      <c r="F309" s="52" t="str">
        <f t="shared" si="121"/>
        <v>Okt</v>
      </c>
      <c r="G309" s="51">
        <f>+IF(H309=0,"",'Ark1'!Q819)</f>
        <v>717</v>
      </c>
      <c r="H309" s="470">
        <f>+'Ark1'!R819</f>
        <v>999</v>
      </c>
      <c r="I309" s="66"/>
      <c r="J309" s="53">
        <f>+IF(H309=0,"",'Ark1'!AE819)</f>
        <v>13.900097398079868</v>
      </c>
      <c r="K309" s="53">
        <f>+IF(H309=0,"",'Ark1'!AF819)</f>
        <v>15.251364837112757</v>
      </c>
      <c r="L309" s="293"/>
      <c r="M309" s="66">
        <f>+IF(H309=0,"",'Ark1'!U819)</f>
        <v>282.69569569569541</v>
      </c>
      <c r="N309" s="66"/>
      <c r="O309" s="66"/>
      <c r="P309" s="98"/>
      <c r="Q309" s="98"/>
      <c r="R309" s="294"/>
      <c r="S309" s="53">
        <f>+IF(H309=0,"",'Ark1'!T819)</f>
        <v>8.256256256256254</v>
      </c>
      <c r="T309" s="76">
        <f>+IF(H309=0,"",'Ark1'!W819)</f>
        <v>78.578578578578558</v>
      </c>
      <c r="U309" s="76">
        <f>+IF(H309=0,"",'Ark1'!X819)</f>
        <v>4.4044044044044046</v>
      </c>
      <c r="V309" s="76">
        <f>+IF(H309=0,"",'Ark1'!AG819)</f>
        <v>1048.0856269113149</v>
      </c>
      <c r="W309" s="76">
        <f>+IF(H309=0,"",'Ark1'!AH819)</f>
        <v>98.198198198198227</v>
      </c>
      <c r="X309" s="76">
        <f>+IF(H309=0,"",'Ark1'!AI819)</f>
        <v>58.658658658658673</v>
      </c>
      <c r="Y309" s="76">
        <f>+IF(H309=0,"",'Ark1'!Y819)</f>
        <v>38.954040981655695</v>
      </c>
      <c r="Z309" s="53">
        <f>+IF(H309=0,"",'Ark1'!AA819)</f>
        <v>2.2175021339589556</v>
      </c>
      <c r="AA309" s="76">
        <f>+IF(H309=0,"",'Ark1'!AC819)</f>
        <v>39.480483076684173</v>
      </c>
      <c r="AB309" s="76">
        <f t="shared" si="122"/>
        <v>269.72576327450781</v>
      </c>
      <c r="AC309" s="66"/>
      <c r="AD309" s="66">
        <f t="shared" si="123"/>
        <v>56.539139139139081</v>
      </c>
      <c r="AE309" s="66">
        <f t="shared" si="124"/>
        <v>1.393305439330544</v>
      </c>
      <c r="AF309" s="294"/>
      <c r="AH309" s="56"/>
      <c r="AI309" s="56"/>
      <c r="AJ309" s="1"/>
      <c r="AM309" s="1"/>
      <c r="AN309" s="1"/>
      <c r="AO309" s="1"/>
      <c r="AQ309" s="1"/>
    </row>
    <row r="310" spans="1:43">
      <c r="A310" s="294"/>
      <c r="B310" s="294">
        <f>+'Ark1'!C820</f>
        <v>2023</v>
      </c>
      <c r="C310" s="51">
        <f>+'Ark1'!L820</f>
        <v>5</v>
      </c>
      <c r="D310" s="52" t="str">
        <f t="shared" si="125"/>
        <v>O</v>
      </c>
      <c r="E310" s="52">
        <f>+'Ark1'!D820</f>
        <v>11</v>
      </c>
      <c r="F310" s="52" t="str">
        <f t="shared" si="121"/>
        <v>Nov</v>
      </c>
      <c r="G310" s="51">
        <f>+IF(H310=0,"",'Ark1'!Q820)</f>
        <v>738</v>
      </c>
      <c r="H310" s="470">
        <f>+'Ark1'!R820</f>
        <v>1026</v>
      </c>
      <c r="I310" s="66"/>
      <c r="J310" s="53">
        <f>+IF(H310=0,"",'Ark1'!AE820)</f>
        <v>15.97881949852048</v>
      </c>
      <c r="K310" s="53">
        <f>+IF(H310=0,"",'Ark1'!AF820)</f>
        <v>17.289604375997278</v>
      </c>
      <c r="L310" s="293"/>
      <c r="M310" s="66">
        <f>+IF(H310=0,"",'Ark1'!U820)</f>
        <v>282.52563352826451</v>
      </c>
      <c r="N310" s="66"/>
      <c r="O310" s="66"/>
      <c r="P310" s="98"/>
      <c r="Q310" s="98"/>
      <c r="R310" s="294"/>
      <c r="S310" s="53">
        <f>+IF(H310=0,"",'Ark1'!T820)</f>
        <v>8.3801169590643276</v>
      </c>
      <c r="T310" s="76">
        <f>+IF(H310=0,"",'Ark1'!W820)</f>
        <v>80.799220272904492</v>
      </c>
      <c r="U310" s="76">
        <f>+IF(H310=0,"",'Ark1'!X820)</f>
        <v>5.4580896686159841</v>
      </c>
      <c r="V310" s="76">
        <f>+IF(H310=0,"",'Ark1'!AG820)</f>
        <v>1043.1932606541131</v>
      </c>
      <c r="W310" s="76">
        <f>+IF(H310=0,"",'Ark1'!AH820)</f>
        <v>98.148148148148167</v>
      </c>
      <c r="X310" s="76">
        <f>+IF(H310=0,"",'Ark1'!AI820)</f>
        <v>53.02144249512672</v>
      </c>
      <c r="Y310" s="76">
        <f>+IF(H310=0,"",'Ark1'!Y820)</f>
        <v>42.256421773845666</v>
      </c>
      <c r="Z310" s="53">
        <f>+IF(H310=0,"",'Ark1'!AA820)</f>
        <v>2.1039632113935789</v>
      </c>
      <c r="AA310" s="76">
        <f>+IF(H310=0,"",'Ark1'!AC820)</f>
        <v>43.077258057511592</v>
      </c>
      <c r="AB310" s="76">
        <f t="shared" si="122"/>
        <v>270.8277020032823</v>
      </c>
      <c r="AC310" s="66"/>
      <c r="AD310" s="66">
        <f t="shared" si="123"/>
        <v>56.505126705652899</v>
      </c>
      <c r="AE310" s="66">
        <f t="shared" si="124"/>
        <v>1.3902439024390243</v>
      </c>
      <c r="AF310" s="294"/>
      <c r="AH310" s="56"/>
      <c r="AI310" s="56"/>
      <c r="AJ310" s="1"/>
      <c r="AM310" s="1"/>
      <c r="AN310" s="1"/>
      <c r="AO310" s="1"/>
      <c r="AQ310" s="1"/>
    </row>
    <row r="311" spans="1:43">
      <c r="A311" s="294"/>
      <c r="B311" s="294">
        <f>+'Ark1'!C821</f>
        <v>2023</v>
      </c>
      <c r="C311" s="51">
        <f>+'Ark1'!L821</f>
        <v>5</v>
      </c>
      <c r="D311" s="52" t="str">
        <f t="shared" si="125"/>
        <v>O</v>
      </c>
      <c r="E311" s="52">
        <f>+'Ark1'!D821</f>
        <v>12</v>
      </c>
      <c r="F311" s="52" t="str">
        <f t="shared" si="121"/>
        <v>Des</v>
      </c>
      <c r="G311" s="51">
        <f>+IF(H311=0,"",'Ark1'!Q821)</f>
        <v>429</v>
      </c>
      <c r="H311" s="470">
        <f>+'Ark1'!R821</f>
        <v>586</v>
      </c>
      <c r="I311" s="66"/>
      <c r="J311" s="53">
        <f>+IF(H311=0,"",'Ark1'!AE821)</f>
        <v>13.95570373898547</v>
      </c>
      <c r="K311" s="53">
        <f>+IF(H311=0,"",'Ark1'!AF821)</f>
        <v>15.302663257782989</v>
      </c>
      <c r="L311" s="293"/>
      <c r="M311" s="66">
        <f>+IF(H311=0,"",'Ark1'!U821)</f>
        <v>287.28924914675775</v>
      </c>
      <c r="N311" s="66"/>
      <c r="O311" s="66"/>
      <c r="P311" s="98"/>
      <c r="Q311" s="98"/>
      <c r="R311" s="294"/>
      <c r="S311" s="53">
        <f>+IF(H311=0,"",'Ark1'!T821)</f>
        <v>8.6092150170648445</v>
      </c>
      <c r="T311" s="76">
        <f>+IF(H311=0,"",'Ark1'!W821)</f>
        <v>82.42320819112625</v>
      </c>
      <c r="U311" s="76">
        <f>+IF(H311=0,"",'Ark1'!X821)</f>
        <v>7.3378839590443699</v>
      </c>
      <c r="V311" s="76">
        <f>+IF(H311=0,"",'Ark1'!AG821)</f>
        <v>1029.2504472271912</v>
      </c>
      <c r="W311" s="76">
        <f>+IF(H311=0,"",'Ark1'!AH821)</f>
        <v>95.392491467576804</v>
      </c>
      <c r="X311" s="76">
        <f>+IF(H311=0,"",'Ark1'!AI821)</f>
        <v>39.931740614334473</v>
      </c>
      <c r="Y311" s="76">
        <f>+IF(H311=0,"",'Ark1'!Y821)</f>
        <v>44.742742509663593</v>
      </c>
      <c r="Z311" s="53">
        <f>+IF(H311=0,"",'Ark1'!AA821)</f>
        <v>2.329331532999912</v>
      </c>
      <c r="AA311" s="76">
        <f>+IF(H311=0,"",'Ark1'!AC821)</f>
        <v>59.026492428589336</v>
      </c>
      <c r="AB311" s="76">
        <f t="shared" si="122"/>
        <v>279.12472607684288</v>
      </c>
      <c r="AC311" s="66"/>
      <c r="AD311" s="66">
        <f t="shared" si="123"/>
        <v>57.457849829351552</v>
      </c>
      <c r="AE311" s="66">
        <f t="shared" si="124"/>
        <v>1.3659673659673659</v>
      </c>
      <c r="AF311" s="294"/>
      <c r="AH311" s="56"/>
      <c r="AI311" s="56"/>
      <c r="AJ311" s="1"/>
      <c r="AM311" s="1"/>
      <c r="AN311" s="1"/>
      <c r="AO311" s="1"/>
      <c r="AQ311" s="1"/>
    </row>
    <row r="312" spans="1:43">
      <c r="A312" s="294"/>
      <c r="B312" s="294"/>
      <c r="C312" s="291"/>
      <c r="D312" s="291"/>
      <c r="E312" s="291"/>
      <c r="F312" s="291"/>
      <c r="G312" s="291"/>
      <c r="H312" s="514"/>
      <c r="I312" s="294"/>
      <c r="J312" s="292"/>
      <c r="K312" s="293"/>
      <c r="L312" s="293"/>
      <c r="M312" s="294"/>
      <c r="N312" s="294"/>
      <c r="O312" s="294"/>
      <c r="P312" s="299"/>
      <c r="Q312" s="299"/>
      <c r="R312" s="294"/>
      <c r="S312" s="294"/>
      <c r="T312" s="295"/>
      <c r="U312" s="295"/>
      <c r="V312" s="294"/>
      <c r="W312" s="295"/>
      <c r="X312" s="295"/>
      <c r="Y312" s="295"/>
      <c r="Z312" s="294"/>
      <c r="AA312" s="295"/>
      <c r="AB312" s="294"/>
      <c r="AC312" s="294"/>
      <c r="AD312" s="293"/>
      <c r="AE312" s="296"/>
      <c r="AF312" s="294"/>
      <c r="AG312" s="4"/>
      <c r="AH312" s="56"/>
      <c r="AI312" s="56"/>
      <c r="AJ312" s="1"/>
      <c r="AK312" s="5"/>
      <c r="AL312"/>
      <c r="AP312"/>
    </row>
    <row r="313" spans="1:43">
      <c r="A313" s="294"/>
      <c r="B313" s="297">
        <f>+B302</f>
        <v>2023</v>
      </c>
      <c r="C313" s="297"/>
      <c r="D313" s="297" t="str">
        <f>+D315</f>
        <v>O+</v>
      </c>
      <c r="E313" s="291"/>
      <c r="F313" s="297"/>
      <c r="G313" s="297"/>
      <c r="H313" s="455">
        <f>SUM(H315:H317)</f>
        <v>876</v>
      </c>
      <c r="I313" s="296"/>
      <c r="J313" s="296"/>
      <c r="K313" s="296"/>
      <c r="L313" s="293"/>
      <c r="M313" s="296"/>
      <c r="N313" s="296"/>
      <c r="O313" s="296"/>
      <c r="P313" s="299"/>
      <c r="Q313" s="299"/>
      <c r="R313" s="294"/>
      <c r="S313" s="297"/>
      <c r="T313" s="299"/>
      <c r="U313" s="299"/>
      <c r="V313" s="299"/>
      <c r="W313" s="299"/>
      <c r="X313" s="299"/>
      <c r="Y313" s="299"/>
      <c r="Z313" s="297"/>
      <c r="AA313" s="299"/>
      <c r="AB313" s="297"/>
      <c r="AC313" s="296"/>
      <c r="AD313" s="296"/>
      <c r="AE313" s="296"/>
      <c r="AF313" s="294"/>
      <c r="AG313" s="4"/>
      <c r="AH313" s="56"/>
      <c r="AI313" s="56"/>
      <c r="AJ313" s="1"/>
      <c r="AK313" s="5"/>
      <c r="AL313"/>
      <c r="AP313"/>
    </row>
    <row r="314" spans="1:43">
      <c r="A314" s="294"/>
      <c r="B314" s="294"/>
      <c r="C314" s="297"/>
      <c r="D314" s="297"/>
      <c r="E314" s="297"/>
      <c r="F314" s="297"/>
      <c r="G314" s="300"/>
      <c r="H314" s="515"/>
      <c r="I314" s="301"/>
      <c r="J314" s="301"/>
      <c r="K314" s="301"/>
      <c r="L314" s="293"/>
      <c r="M314" s="301"/>
      <c r="N314" s="301"/>
      <c r="O314" s="301"/>
      <c r="P314" s="302"/>
      <c r="Q314" s="302"/>
      <c r="R314" s="294"/>
      <c r="S314" s="300"/>
      <c r="T314" s="302"/>
      <c r="U314" s="302"/>
      <c r="V314" s="302"/>
      <c r="W314" s="302"/>
      <c r="X314" s="302"/>
      <c r="Y314" s="302"/>
      <c r="Z314" s="300"/>
      <c r="AA314" s="302"/>
      <c r="AB314" s="300"/>
      <c r="AC314" s="301"/>
      <c r="AD314" s="301"/>
      <c r="AE314" s="301"/>
      <c r="AF314" s="294"/>
      <c r="AG314" s="4"/>
      <c r="AH314" s="56"/>
      <c r="AI314" s="56"/>
      <c r="AJ314" s="1"/>
      <c r="AK314" s="5"/>
      <c r="AL314"/>
      <c r="AP314"/>
    </row>
    <row r="315" spans="1:43">
      <c r="A315" s="294"/>
      <c r="B315" s="294">
        <f>+'Ark1'!C822</f>
        <v>2023</v>
      </c>
      <c r="C315" s="51">
        <f>+'Ark1'!L822</f>
        <v>6</v>
      </c>
      <c r="D315" s="52" t="str">
        <f>+D88</f>
        <v>O+</v>
      </c>
      <c r="E315" s="52">
        <f>+'Ark1'!D822</f>
        <v>1</v>
      </c>
      <c r="F315" s="52" t="str">
        <f t="shared" ref="F315:F326" si="126">+F300</f>
        <v>Jan</v>
      </c>
      <c r="G315" s="51">
        <f>+IF(H315=0,"",'Ark1'!Q822)</f>
        <v>279</v>
      </c>
      <c r="H315" s="470">
        <f>+'Ark1'!R822</f>
        <v>334</v>
      </c>
      <c r="I315" s="66"/>
      <c r="J315" s="66">
        <f>+IF(H315=0,"",'Ark1'!AE822)</f>
        <v>6.9366562824506772</v>
      </c>
      <c r="K315" s="66">
        <f>+IF(H315=0,"",'Ark1'!AF822)</f>
        <v>8.3097471599715931</v>
      </c>
      <c r="L315" s="293"/>
      <c r="M315" s="66">
        <f>+IF(H315=0,"",'Ark1'!U822)</f>
        <v>318.45419161676642</v>
      </c>
      <c r="N315" s="66"/>
      <c r="O315" s="66"/>
      <c r="P315" s="98"/>
      <c r="Q315" s="98"/>
      <c r="R315" s="294"/>
      <c r="S315" s="53">
        <f>+IF(H315=0,"",'Ark1'!T822)</f>
        <v>9.377245508982039</v>
      </c>
      <c r="T315" s="76">
        <f>+IF(H315=0,"",'Ark1'!W822)</f>
        <v>89.520958083832355</v>
      </c>
      <c r="U315" s="76">
        <f>+IF(H315=0,"",'Ark1'!X822)</f>
        <v>25.149700598802379</v>
      </c>
      <c r="V315" s="76">
        <f>+IF(H315=0,"",'Ark1'!AG822)</f>
        <v>1040.4491803278688</v>
      </c>
      <c r="W315" s="76">
        <f>+IF(H315=0,"",'Ark1'!AH822)</f>
        <v>91.31736526946105</v>
      </c>
      <c r="X315" s="76">
        <f>+IF(H315=0,"",'Ark1'!AI822)</f>
        <v>51.197604790419163</v>
      </c>
      <c r="Y315" s="76">
        <f>+IF(H315=0,"",'Ark1'!Y822)</f>
        <v>44.041040642490621</v>
      </c>
      <c r="Z315" s="53">
        <f>+IF(H315=0,"",'Ark1'!AA822)</f>
        <v>2.2984419780694263</v>
      </c>
      <c r="AA315" s="76">
        <f>+IF(H315=0,"",'Ark1'!AC822)</f>
        <v>38.825203099116493</v>
      </c>
      <c r="AB315" s="76">
        <f t="shared" ref="AB315:AB326" si="127">IF(H315=0,"",1000*M315/V315)</f>
        <v>306.0737589474715</v>
      </c>
      <c r="AC315" s="66"/>
      <c r="AD315" s="66">
        <f t="shared" ref="AD315:AD326" si="128">IF(H315=0,"",M315/C315)</f>
        <v>53.075698602794404</v>
      </c>
      <c r="AE315" s="66">
        <f t="shared" ref="AE315:AE326" si="129">IF(H315=0,"",H315/G315)</f>
        <v>1.1971326164874552</v>
      </c>
      <c r="AF315" s="294"/>
      <c r="AH315" s="56"/>
      <c r="AI315" s="56"/>
      <c r="AJ315" s="1"/>
      <c r="AM315" s="1"/>
      <c r="AN315" s="1"/>
      <c r="AO315" s="1"/>
      <c r="AQ315" s="1"/>
    </row>
    <row r="316" spans="1:43">
      <c r="A316" s="294"/>
      <c r="B316" s="294">
        <f>+'Ark1'!C823</f>
        <v>2023</v>
      </c>
      <c r="C316" s="51">
        <f>+'Ark1'!L823</f>
        <v>6</v>
      </c>
      <c r="D316" s="52" t="str">
        <f>+D315</f>
        <v>O+</v>
      </c>
      <c r="E316" s="52">
        <f>+'Ark1'!D823</f>
        <v>2</v>
      </c>
      <c r="F316" s="52" t="str">
        <f t="shared" si="126"/>
        <v>Feb</v>
      </c>
      <c r="G316" s="51">
        <f>+IF(H316=0,"",'Ark1'!Q823)</f>
        <v>177</v>
      </c>
      <c r="H316" s="470">
        <f>+'Ark1'!R823</f>
        <v>210</v>
      </c>
      <c r="I316" s="66"/>
      <c r="J316" s="66">
        <f>+IF(H316=0,"",'Ark1'!AE823)</f>
        <v>6.605850896508338</v>
      </c>
      <c r="K316" s="66">
        <f>+IF(H316=0,"",'Ark1'!AF823)</f>
        <v>8.0196747514064715</v>
      </c>
      <c r="L316" s="293"/>
      <c r="M316" s="66">
        <f>+IF(H316=0,"",'Ark1'!U823)</f>
        <v>318.8228571428574</v>
      </c>
      <c r="N316" s="66"/>
      <c r="O316" s="66"/>
      <c r="P316" s="98"/>
      <c r="Q316" s="98"/>
      <c r="R316" s="294"/>
      <c r="S316" s="53">
        <f>+IF(H316=0,"",'Ark1'!T823)</f>
        <v>9.8190476190476179</v>
      </c>
      <c r="T316" s="76">
        <f>+IF(H316=0,"",'Ark1'!W823)</f>
        <v>90.476190476190439</v>
      </c>
      <c r="U316" s="76">
        <f>+IF(H316=0,"",'Ark1'!X823)</f>
        <v>23.809523809523821</v>
      </c>
      <c r="V316" s="76">
        <f>+IF(H316=0,"",'Ark1'!AG823)</f>
        <v>980.0052083333336</v>
      </c>
      <c r="W316" s="76">
        <f>+IF(H316=0,"",'Ark1'!AH823)</f>
        <v>91.428571428571445</v>
      </c>
      <c r="X316" s="76">
        <f>+IF(H316=0,"",'Ark1'!AI823)</f>
        <v>37.142857142857153</v>
      </c>
      <c r="Y316" s="76">
        <f>+IF(H316=0,"",'Ark1'!Y823)</f>
        <v>43.240016204443158</v>
      </c>
      <c r="Z316" s="53">
        <f>+IF(H316=0,"",'Ark1'!AA823)</f>
        <v>2.3433023193000899</v>
      </c>
      <c r="AA316" s="76">
        <f>+IF(H316=0,"",'Ark1'!AC823)</f>
        <v>54.059583149031994</v>
      </c>
      <c r="AB316" s="76">
        <f t="shared" si="127"/>
        <v>325.32771706904515</v>
      </c>
      <c r="AC316" s="66"/>
      <c r="AD316" s="66">
        <f t="shared" si="128"/>
        <v>53.137142857142898</v>
      </c>
      <c r="AE316" s="66">
        <f t="shared" si="129"/>
        <v>1.1864406779661016</v>
      </c>
      <c r="AF316" s="294"/>
      <c r="AH316" s="56"/>
      <c r="AI316" s="56"/>
      <c r="AJ316" s="1"/>
      <c r="AM316" s="1"/>
      <c r="AN316" s="1"/>
      <c r="AO316" s="1"/>
      <c r="AQ316" s="1"/>
    </row>
    <row r="317" spans="1:43">
      <c r="A317" s="294"/>
      <c r="B317" s="294">
        <f>+'Ark1'!C824</f>
        <v>2023</v>
      </c>
      <c r="C317" s="51">
        <f>+'Ark1'!L824</f>
        <v>6</v>
      </c>
      <c r="D317" s="52" t="str">
        <f t="shared" ref="D317:D326" si="130">+D316</f>
        <v>O+</v>
      </c>
      <c r="E317" s="52">
        <f>+'Ark1'!D824</f>
        <v>3</v>
      </c>
      <c r="F317" s="52" t="str">
        <f t="shared" si="126"/>
        <v>Mar</v>
      </c>
      <c r="G317" s="51">
        <f>+IF(H317=0,"",'Ark1'!Q824)</f>
        <v>261</v>
      </c>
      <c r="H317" s="470">
        <f>+'Ark1'!R824</f>
        <v>332</v>
      </c>
      <c r="I317" s="66"/>
      <c r="J317" s="66">
        <f>+IF(H317=0,"",'Ark1'!AE824)</f>
        <v>7.2822987497258191</v>
      </c>
      <c r="K317" s="66">
        <f>+IF(H317=0,"",'Ark1'!AF824)</f>
        <v>8.5099124850832482</v>
      </c>
      <c r="L317" s="293"/>
      <c r="M317" s="66">
        <f>+IF(H317=0,"",'Ark1'!U824)</f>
        <v>309.04608433734938</v>
      </c>
      <c r="N317" s="66"/>
      <c r="O317" s="66"/>
      <c r="P317" s="98"/>
      <c r="Q317" s="98"/>
      <c r="R317" s="294"/>
      <c r="S317" s="53">
        <f>+IF(H317=0,"",'Ark1'!T824)</f>
        <v>9.5542168674698775</v>
      </c>
      <c r="T317" s="76">
        <f>+IF(H317=0,"",'Ark1'!W824)</f>
        <v>88.253012048192758</v>
      </c>
      <c r="U317" s="76">
        <f>+IF(H317=0,"",'Ark1'!X824)</f>
        <v>17.168674698795176</v>
      </c>
      <c r="V317" s="76">
        <f>+IF(H317=0,"",'Ark1'!AG824)</f>
        <v>994.43934426229521</v>
      </c>
      <c r="W317" s="76">
        <f>+IF(H317=0,"",'Ark1'!AH824)</f>
        <v>91.867469879518055</v>
      </c>
      <c r="X317" s="76">
        <f>+IF(H317=0,"",'Ark1'!AI824)</f>
        <v>50</v>
      </c>
      <c r="Y317" s="76">
        <f>+IF(H317=0,"",'Ark1'!Y824)</f>
        <v>46.506681243991217</v>
      </c>
      <c r="Z317" s="53">
        <f>+IF(H317=0,"",'Ark1'!AA824)</f>
        <v>2.2387766240171465</v>
      </c>
      <c r="AA317" s="76">
        <f>+IF(H317=0,"",'Ark1'!AC824)</f>
        <v>47.180624148158046</v>
      </c>
      <c r="AB317" s="76">
        <f t="shared" si="127"/>
        <v>310.7741926347544</v>
      </c>
      <c r="AC317" s="66"/>
      <c r="AD317" s="66">
        <f t="shared" si="128"/>
        <v>51.507680722891564</v>
      </c>
      <c r="AE317" s="66">
        <f t="shared" si="129"/>
        <v>1.2720306513409962</v>
      </c>
      <c r="AF317" s="294"/>
      <c r="AH317" s="56"/>
      <c r="AI317" s="56"/>
      <c r="AJ317" s="1"/>
      <c r="AM317" s="1"/>
      <c r="AN317" s="1"/>
      <c r="AO317" s="1"/>
      <c r="AQ317" s="1"/>
    </row>
    <row r="318" spans="1:43">
      <c r="A318" s="294"/>
      <c r="B318" s="294">
        <f>+'Ark1'!C825</f>
        <v>2023</v>
      </c>
      <c r="C318" s="51">
        <f>+'Ark1'!L825</f>
        <v>6</v>
      </c>
      <c r="D318" s="52" t="str">
        <f t="shared" si="130"/>
        <v>O+</v>
      </c>
      <c r="E318" s="52">
        <f>+'Ark1'!D825</f>
        <v>4</v>
      </c>
      <c r="F318" s="52" t="str">
        <f t="shared" si="126"/>
        <v>Apr</v>
      </c>
      <c r="G318" s="51">
        <f>+IF(H318=0,"",'Ark1'!Q825)</f>
        <v>209</v>
      </c>
      <c r="H318" s="470">
        <f>+'Ark1'!R825</f>
        <v>276</v>
      </c>
      <c r="I318" s="66"/>
      <c r="J318" s="53">
        <f>+IF(H318=0,"",'Ark1'!AE825)</f>
        <v>8.8263511352734252</v>
      </c>
      <c r="K318" s="53">
        <f>+IF(H318=0,"",'Ark1'!AF825)</f>
        <v>10.122948918500018</v>
      </c>
      <c r="L318" s="293"/>
      <c r="M318" s="66">
        <f>+IF(H318=0,"",'Ark1'!U825)</f>
        <v>306.7739130434785</v>
      </c>
      <c r="N318" s="66"/>
      <c r="O318" s="66"/>
      <c r="P318" s="98"/>
      <c r="Q318" s="98"/>
      <c r="R318" s="294"/>
      <c r="S318" s="53">
        <f>+IF(H318=0,"",'Ark1'!T825)</f>
        <v>9.2101449275362324</v>
      </c>
      <c r="T318" s="76">
        <f>+IF(H318=0,"",'Ark1'!W825)</f>
        <v>86.594202898550719</v>
      </c>
      <c r="U318" s="76">
        <f>+IF(H318=0,"",'Ark1'!X825)</f>
        <v>15.579710144927541</v>
      </c>
      <c r="V318" s="76">
        <f>+IF(H318=0,"",'Ark1'!AG825)</f>
        <v>978.79838709677426</v>
      </c>
      <c r="W318" s="76">
        <f>+IF(H318=0,"",'Ark1'!AH825)</f>
        <v>89.855072463768124</v>
      </c>
      <c r="X318" s="76">
        <f>+IF(H318=0,"",'Ark1'!AI825)</f>
        <v>56.521739130434781</v>
      </c>
      <c r="Y318" s="76">
        <f>+IF(H318=0,"",'Ark1'!Y825)</f>
        <v>41.232917946333039</v>
      </c>
      <c r="Z318" s="53">
        <f>+IF(H318=0,"",'Ark1'!AA825)</f>
        <v>2.2407714075146377</v>
      </c>
      <c r="AA318" s="76">
        <f>+IF(H318=0,"",'Ark1'!AC825)</f>
        <v>40.783376433231744</v>
      </c>
      <c r="AB318" s="76">
        <f t="shared" si="127"/>
        <v>313.41889922132412</v>
      </c>
      <c r="AC318" s="66"/>
      <c r="AD318" s="66">
        <f t="shared" si="128"/>
        <v>51.128985507246419</v>
      </c>
      <c r="AE318" s="66">
        <f t="shared" si="129"/>
        <v>1.3205741626794258</v>
      </c>
      <c r="AF318" s="294"/>
      <c r="AH318" s="56"/>
      <c r="AI318" s="56"/>
      <c r="AJ318" s="1"/>
      <c r="AM318" s="1"/>
      <c r="AN318" s="1"/>
      <c r="AO318" s="1"/>
      <c r="AQ318" s="1"/>
    </row>
    <row r="319" spans="1:43">
      <c r="A319" s="294"/>
      <c r="B319" s="294">
        <f>+'Ark1'!C826</f>
        <v>2023</v>
      </c>
      <c r="C319" s="51">
        <f>+'Ark1'!L826</f>
        <v>6</v>
      </c>
      <c r="D319" s="52" t="str">
        <f t="shared" si="130"/>
        <v>O+</v>
      </c>
      <c r="E319" s="52">
        <f>+'Ark1'!D826</f>
        <v>5</v>
      </c>
      <c r="F319" s="52" t="str">
        <f t="shared" si="126"/>
        <v>Mai</v>
      </c>
      <c r="G319" s="51">
        <f>+IF(H319=0,"",'Ark1'!Q826)</f>
        <v>251</v>
      </c>
      <c r="H319" s="470">
        <f>+'Ark1'!R826</f>
        <v>322</v>
      </c>
      <c r="I319" s="66"/>
      <c r="J319" s="53">
        <f>+IF(H319=0,"",'Ark1'!AE826)</f>
        <v>8.3011085331270937</v>
      </c>
      <c r="K319" s="53">
        <f>+IF(H319=0,"",'Ark1'!AF826)</f>
        <v>9.7292276239369766</v>
      </c>
      <c r="L319" s="293"/>
      <c r="M319" s="66">
        <f>+IF(H319=0,"",'Ark1'!U826)</f>
        <v>312.43012422360249</v>
      </c>
      <c r="N319" s="66"/>
      <c r="O319" s="66"/>
      <c r="P319" s="98"/>
      <c r="Q319" s="98"/>
      <c r="R319" s="294"/>
      <c r="S319" s="53">
        <f>+IF(H319=0,"",'Ark1'!T826)</f>
        <v>9.6614906832298111</v>
      </c>
      <c r="T319" s="76">
        <f>+IF(H319=0,"",'Ark1'!W826)</f>
        <v>90.062111801242224</v>
      </c>
      <c r="U319" s="76">
        <f>+IF(H319=0,"",'Ark1'!X826)</f>
        <v>17.391304347826086</v>
      </c>
      <c r="V319" s="76">
        <f>+IF(H319=0,"",'Ark1'!AG826)</f>
        <v>969.78360655737686</v>
      </c>
      <c r="W319" s="76">
        <f>+IF(H319=0,"",'Ark1'!AH826)</f>
        <v>94.720496894409933</v>
      </c>
      <c r="X319" s="76">
        <f>+IF(H319=0,"",'Ark1'!AI826)</f>
        <v>52.173913043478258</v>
      </c>
      <c r="Y319" s="76">
        <f>+IF(H319=0,"",'Ark1'!Y826)</f>
        <v>43.556911361043007</v>
      </c>
      <c r="Z319" s="53">
        <f>+IF(H319=0,"",'Ark1'!AA826)</f>
        <v>2.1855699005719034</v>
      </c>
      <c r="AA319" s="76">
        <f>+IF(H319=0,"",'Ark1'!AC826)</f>
        <v>47.472767022973592</v>
      </c>
      <c r="AB319" s="76">
        <f t="shared" si="127"/>
        <v>322.16478203080209</v>
      </c>
      <c r="AC319" s="66"/>
      <c r="AD319" s="66">
        <f t="shared" si="128"/>
        <v>52.071687370600415</v>
      </c>
      <c r="AE319" s="66">
        <f t="shared" si="129"/>
        <v>1.2828685258964143</v>
      </c>
      <c r="AF319" s="294"/>
      <c r="AH319" s="56"/>
      <c r="AI319" s="56"/>
      <c r="AJ319" s="1"/>
      <c r="AM319" s="1"/>
      <c r="AN319" s="1"/>
      <c r="AO319" s="1"/>
      <c r="AQ319" s="1"/>
    </row>
    <row r="320" spans="1:43">
      <c r="A320" s="294"/>
      <c r="B320" s="294">
        <f>+'Ark1'!C827</f>
        <v>2023</v>
      </c>
      <c r="C320" s="51">
        <f>+'Ark1'!L827</f>
        <v>6</v>
      </c>
      <c r="D320" s="52" t="str">
        <f t="shared" si="130"/>
        <v>O+</v>
      </c>
      <c r="E320" s="52">
        <f>+'Ark1'!D827</f>
        <v>6</v>
      </c>
      <c r="F320" s="52" t="str">
        <f t="shared" si="126"/>
        <v>Jun</v>
      </c>
      <c r="G320" s="51">
        <f>+IF(H320=0,"",'Ark1'!Q827)</f>
        <v>273</v>
      </c>
      <c r="H320" s="470">
        <f>+'Ark1'!R827</f>
        <v>339</v>
      </c>
      <c r="I320" s="66"/>
      <c r="J320" s="53">
        <f>+IF(H320=0,"",'Ark1'!AE827)</f>
        <v>8.3910891089108901</v>
      </c>
      <c r="K320" s="53">
        <f>+IF(H320=0,"",'Ark1'!AF827)</f>
        <v>9.8429462008800019</v>
      </c>
      <c r="L320" s="293"/>
      <c r="M320" s="66">
        <f>+IF(H320=0,"",'Ark1'!U827)</f>
        <v>308.64424778761054</v>
      </c>
      <c r="N320" s="66"/>
      <c r="O320" s="66"/>
      <c r="P320" s="98"/>
      <c r="Q320" s="98"/>
      <c r="R320" s="294"/>
      <c r="S320" s="53">
        <f>+IF(H320=0,"",'Ark1'!T827)</f>
        <v>9.3805309734513287</v>
      </c>
      <c r="T320" s="76">
        <f>+IF(H320=0,"",'Ark1'!W827)</f>
        <v>85.545722713864308</v>
      </c>
      <c r="U320" s="76">
        <f>+IF(H320=0,"",'Ark1'!X827)</f>
        <v>18.28908554572272</v>
      </c>
      <c r="V320" s="76">
        <f>+IF(H320=0,"",'Ark1'!AG827)</f>
        <v>978.30312500000002</v>
      </c>
      <c r="W320" s="76">
        <f>+IF(H320=0,"",'Ark1'!AH827)</f>
        <v>94.395280235988182</v>
      </c>
      <c r="X320" s="76">
        <f>+IF(H320=0,"",'Ark1'!AI827)</f>
        <v>53.982300884955755</v>
      </c>
      <c r="Y320" s="76">
        <f>+IF(H320=0,"",'Ark1'!Y827)</f>
        <v>45.343515350225992</v>
      </c>
      <c r="Z320" s="53">
        <f>+IF(H320=0,"",'Ark1'!AA827)</f>
        <v>2.4470266735522221</v>
      </c>
      <c r="AA320" s="76">
        <f>+IF(H320=0,"",'Ark1'!AC827)</f>
        <v>55.543139097474594</v>
      </c>
      <c r="AB320" s="76">
        <f t="shared" si="127"/>
        <v>315.48938146099709</v>
      </c>
      <c r="AC320" s="66"/>
      <c r="AD320" s="66">
        <f t="shared" si="128"/>
        <v>51.440707964601756</v>
      </c>
      <c r="AE320" s="66">
        <f t="shared" si="129"/>
        <v>1.2417582417582418</v>
      </c>
      <c r="AF320" s="294"/>
      <c r="AH320" s="56"/>
      <c r="AI320" s="56"/>
      <c r="AJ320" s="1"/>
      <c r="AM320" s="1"/>
      <c r="AN320" s="1"/>
      <c r="AO320" s="1"/>
      <c r="AQ320" s="1"/>
    </row>
    <row r="321" spans="1:44">
      <c r="A321" s="294"/>
      <c r="B321" s="294">
        <f>+'Ark1'!C828</f>
        <v>2023</v>
      </c>
      <c r="C321" s="51">
        <f>+'Ark1'!L828</f>
        <v>6</v>
      </c>
      <c r="D321" s="52" t="str">
        <f t="shared" si="130"/>
        <v>O+</v>
      </c>
      <c r="E321" s="52">
        <f>+'Ark1'!D828</f>
        <v>7</v>
      </c>
      <c r="F321" s="52" t="str">
        <f t="shared" si="126"/>
        <v>Jul</v>
      </c>
      <c r="G321" s="51">
        <f>+IF(H321=0,"",'Ark1'!Q828)</f>
        <v>139</v>
      </c>
      <c r="H321" s="470">
        <f>+'Ark1'!R828</f>
        <v>185</v>
      </c>
      <c r="I321" s="66"/>
      <c r="J321" s="53">
        <f>+IF(H321=0,"",'Ark1'!AE828)</f>
        <v>7.2805981896891012</v>
      </c>
      <c r="K321" s="53">
        <f>+IF(H321=0,"",'Ark1'!AF828)</f>
        <v>8.4370963883346999</v>
      </c>
      <c r="L321" s="293"/>
      <c r="M321" s="66">
        <f>+IF(H321=0,"",'Ark1'!U828)</f>
        <v>305.96810810810825</v>
      </c>
      <c r="N321" s="66"/>
      <c r="O321" s="66"/>
      <c r="P321" s="98"/>
      <c r="Q321" s="98"/>
      <c r="R321" s="294"/>
      <c r="S321" s="53">
        <f>+IF(H321=0,"",'Ark1'!T828)</f>
        <v>8.8054054054054074</v>
      </c>
      <c r="T321" s="76">
        <f>+IF(H321=0,"",'Ark1'!W828)</f>
        <v>80</v>
      </c>
      <c r="U321" s="76">
        <f>+IF(H321=0,"",'Ark1'!X828)</f>
        <v>12.432432432432435</v>
      </c>
      <c r="V321" s="76">
        <f>+IF(H321=0,"",'Ark1'!AG828)</f>
        <v>975.77966101694915</v>
      </c>
      <c r="W321" s="76">
        <f>+IF(H321=0,"",'Ark1'!AH828)</f>
        <v>95.135135135135116</v>
      </c>
      <c r="X321" s="76">
        <f>+IF(H321=0,"",'Ark1'!AI828)</f>
        <v>60.540540540540562</v>
      </c>
      <c r="Y321" s="76">
        <f>+IF(H321=0,"",'Ark1'!Y828)</f>
        <v>44.424937107004467</v>
      </c>
      <c r="Z321" s="53">
        <f>+IF(H321=0,"",'Ark1'!AA828)</f>
        <v>2.5008048375765841</v>
      </c>
      <c r="AA321" s="76">
        <f>+IF(H321=0,"",'Ark1'!AC828)</f>
        <v>41.890672253224345</v>
      </c>
      <c r="AB321" s="76">
        <f t="shared" si="127"/>
        <v>313.56270306887825</v>
      </c>
      <c r="AC321" s="66"/>
      <c r="AD321" s="66">
        <f t="shared" si="128"/>
        <v>50.994684684684707</v>
      </c>
      <c r="AE321" s="66">
        <f t="shared" si="129"/>
        <v>1.3309352517985611</v>
      </c>
      <c r="AF321" s="294"/>
      <c r="AH321" s="56"/>
      <c r="AI321" s="56"/>
      <c r="AJ321" s="1"/>
      <c r="AM321" s="1"/>
      <c r="AN321" s="1"/>
      <c r="AO321" s="1"/>
      <c r="AQ321" s="1"/>
    </row>
    <row r="322" spans="1:44">
      <c r="A322" s="294"/>
      <c r="B322" s="294">
        <f>+'Ark1'!C829</f>
        <v>2023</v>
      </c>
      <c r="C322" s="51">
        <f>+'Ark1'!L829</f>
        <v>6</v>
      </c>
      <c r="D322" s="52" t="str">
        <f t="shared" si="130"/>
        <v>O+</v>
      </c>
      <c r="E322" s="52">
        <f>+'Ark1'!D829</f>
        <v>8</v>
      </c>
      <c r="F322" s="52" t="str">
        <f t="shared" si="126"/>
        <v>Aug</v>
      </c>
      <c r="G322" s="51">
        <f>+IF(H322=0,"",'Ark1'!Q829)</f>
        <v>169</v>
      </c>
      <c r="H322" s="470">
        <f>+'Ark1'!R829</f>
        <v>194</v>
      </c>
      <c r="I322" s="66"/>
      <c r="J322" s="53">
        <f>+IF(H322=0,"",'Ark1'!AE829)</f>
        <v>6.0681889271191762</v>
      </c>
      <c r="K322" s="53">
        <f>+IF(H322=0,"",'Ark1'!AF829)</f>
        <v>7.2448448170542497</v>
      </c>
      <c r="L322" s="293"/>
      <c r="M322" s="66">
        <f>+IF(H322=0,"",'Ark1'!U829)</f>
        <v>310.99381443298995</v>
      </c>
      <c r="N322" s="66"/>
      <c r="O322" s="66"/>
      <c r="P322" s="98"/>
      <c r="Q322" s="98"/>
      <c r="R322" s="294"/>
      <c r="S322" s="53">
        <f>+IF(H322=0,"",'Ark1'!T829)</f>
        <v>9.5051546391752577</v>
      </c>
      <c r="T322" s="76">
        <f>+IF(H322=0,"",'Ark1'!W829)</f>
        <v>88.144329896907195</v>
      </c>
      <c r="U322" s="76">
        <f>+IF(H322=0,"",'Ark1'!X829)</f>
        <v>22.680412371134022</v>
      </c>
      <c r="V322" s="76">
        <f>+IF(H322=0,"",'Ark1'!AG829)</f>
        <v>982.07065217391278</v>
      </c>
      <c r="W322" s="76">
        <f>+IF(H322=0,"",'Ark1'!AH829)</f>
        <v>94.845360824742258</v>
      </c>
      <c r="X322" s="76">
        <f>+IF(H322=0,"",'Ark1'!AI829)</f>
        <v>58.24742268041237</v>
      </c>
      <c r="Y322" s="76">
        <f>+IF(H322=0,"",'Ark1'!Y829)</f>
        <v>46.291929590846003</v>
      </c>
      <c r="Z322" s="53">
        <f>+IF(H322=0,"",'Ark1'!AA829)</f>
        <v>2.2912820493546757</v>
      </c>
      <c r="AA322" s="76">
        <f>+IF(H322=0,"",'Ark1'!AC829)</f>
        <v>55.632082877087747</v>
      </c>
      <c r="AB322" s="76">
        <f t="shared" si="127"/>
        <v>316.67152841251658</v>
      </c>
      <c r="AC322" s="66"/>
      <c r="AD322" s="66">
        <f t="shared" si="128"/>
        <v>51.832302405498325</v>
      </c>
      <c r="AE322" s="66">
        <f t="shared" si="129"/>
        <v>1.1479289940828403</v>
      </c>
      <c r="AF322" s="294"/>
      <c r="AH322" s="56"/>
      <c r="AI322" s="56"/>
      <c r="AJ322" s="1"/>
      <c r="AM322" s="1"/>
      <c r="AN322" s="1"/>
      <c r="AO322" s="1"/>
      <c r="AQ322" s="1"/>
    </row>
    <row r="323" spans="1:44">
      <c r="A323" s="294"/>
      <c r="B323" s="294">
        <f>+'Ark1'!C830</f>
        <v>2023</v>
      </c>
      <c r="C323" s="51">
        <f>+'Ark1'!L830</f>
        <v>6</v>
      </c>
      <c r="D323" s="52" t="str">
        <f t="shared" si="130"/>
        <v>O+</v>
      </c>
      <c r="E323" s="52">
        <f>+'Ark1'!D830</f>
        <v>9</v>
      </c>
      <c r="F323" s="52" t="str">
        <f t="shared" si="126"/>
        <v>Sep</v>
      </c>
      <c r="G323" s="51">
        <f>+IF(H323=0,"",'Ark1'!Q830)</f>
        <v>152</v>
      </c>
      <c r="H323" s="470">
        <f>+'Ark1'!R830</f>
        <v>204</v>
      </c>
      <c r="I323" s="66"/>
      <c r="J323" s="53">
        <f>+IF(H323=0,"",'Ark1'!AE830)</f>
        <v>6.0319337670017745</v>
      </c>
      <c r="K323" s="53">
        <f>+IF(H323=0,"",'Ark1'!AF830)</f>
        <v>7.1631750352403687</v>
      </c>
      <c r="L323" s="293"/>
      <c r="M323" s="66">
        <f>+IF(H323=0,"",'Ark1'!U830)</f>
        <v>307.01666666666665</v>
      </c>
      <c r="N323" s="66"/>
      <c r="O323" s="66"/>
      <c r="P323" s="98"/>
      <c r="Q323" s="98"/>
      <c r="R323" s="294"/>
      <c r="S323" s="53">
        <f>+IF(H323=0,"",'Ark1'!T830)</f>
        <v>8.9852941176470598</v>
      </c>
      <c r="T323" s="76">
        <f>+IF(H323=0,"",'Ark1'!W830)</f>
        <v>82.84313725490199</v>
      </c>
      <c r="U323" s="76">
        <f>+IF(H323=0,"",'Ark1'!X830)</f>
        <v>16.666666666666671</v>
      </c>
      <c r="V323" s="76">
        <f>+IF(H323=0,"",'Ark1'!AG830)</f>
        <v>980.15384615384642</v>
      </c>
      <c r="W323" s="76">
        <f>+IF(H323=0,"",'Ark1'!AH830)</f>
        <v>95.588235294117638</v>
      </c>
      <c r="X323" s="76">
        <f>+IF(H323=0,"",'Ark1'!AI830)</f>
        <v>55.882352941176485</v>
      </c>
      <c r="Y323" s="76">
        <f>+IF(H323=0,"",'Ark1'!Y830)</f>
        <v>45.857905178063369</v>
      </c>
      <c r="Z323" s="53">
        <f>+IF(H323=0,"",'Ark1'!AA830)</f>
        <v>2.4584347426936226</v>
      </c>
      <c r="AA323" s="76">
        <f>+IF(H323=0,"",'Ark1'!AC830)</f>
        <v>47.817727413715609</v>
      </c>
      <c r="AB323" s="76">
        <f t="shared" si="127"/>
        <v>313.23313974781547</v>
      </c>
      <c r="AC323" s="66"/>
      <c r="AD323" s="66">
        <f t="shared" si="128"/>
        <v>51.169444444444444</v>
      </c>
      <c r="AE323" s="66">
        <f t="shared" si="129"/>
        <v>1.3421052631578947</v>
      </c>
      <c r="AF323" s="294"/>
      <c r="AH323" s="56"/>
      <c r="AI323" s="56"/>
      <c r="AJ323" s="1"/>
      <c r="AM323" s="1"/>
      <c r="AN323" s="1"/>
      <c r="AO323" s="1"/>
      <c r="AQ323" s="1"/>
    </row>
    <row r="324" spans="1:44">
      <c r="A324" s="294"/>
      <c r="B324" s="294">
        <f>+'Ark1'!C831</f>
        <v>2023</v>
      </c>
      <c r="C324" s="51">
        <f>+'Ark1'!L831</f>
        <v>6</v>
      </c>
      <c r="D324" s="52" t="str">
        <f t="shared" si="130"/>
        <v>O+</v>
      </c>
      <c r="E324" s="52">
        <f>+'Ark1'!D831</f>
        <v>10</v>
      </c>
      <c r="F324" s="52" t="str">
        <f t="shared" si="126"/>
        <v>Okt</v>
      </c>
      <c r="G324" s="51">
        <f>+IF(H324=0,"",'Ark1'!Q831)</f>
        <v>398</v>
      </c>
      <c r="H324" s="470">
        <f>+'Ark1'!R831</f>
        <v>613</v>
      </c>
      <c r="I324" s="66"/>
      <c r="J324" s="53">
        <f>+IF(H324=0,"",'Ark1'!AE831)</f>
        <v>8.5292889940169747</v>
      </c>
      <c r="K324" s="53">
        <f>+IF(H324=0,"",'Ark1'!AF831)</f>
        <v>10.108532443408928</v>
      </c>
      <c r="L324" s="293"/>
      <c r="M324" s="66">
        <f>+IF(H324=0,"",'Ark1'!U831)</f>
        <v>305.35399673735742</v>
      </c>
      <c r="N324" s="66"/>
      <c r="O324" s="66"/>
      <c r="P324" s="98"/>
      <c r="Q324" s="98"/>
      <c r="R324" s="294"/>
      <c r="S324" s="53">
        <f>+IF(H324=0,"",'Ark1'!T831)</f>
        <v>8.4600326264274042</v>
      </c>
      <c r="T324" s="76">
        <f>+IF(H324=0,"",'Ark1'!W831)</f>
        <v>76.182707993474708</v>
      </c>
      <c r="U324" s="76">
        <f>+IF(H324=0,"",'Ark1'!X831)</f>
        <v>12.234910277324632</v>
      </c>
      <c r="V324" s="76">
        <f>+IF(H324=0,"",'Ark1'!AG831)</f>
        <v>1069.2638655462188</v>
      </c>
      <c r="W324" s="76">
        <f>+IF(H324=0,"",'Ark1'!AH831)</f>
        <v>97.06362153344206</v>
      </c>
      <c r="X324" s="76">
        <f>+IF(H324=0,"",'Ark1'!AI831)</f>
        <v>80.097879282218614</v>
      </c>
      <c r="Y324" s="76">
        <f>+IF(H324=0,"",'Ark1'!Y831)</f>
        <v>41.172132648970901</v>
      </c>
      <c r="Z324" s="53">
        <f>+IF(H324=0,"",'Ark1'!AA831)</f>
        <v>2.5730028918523153</v>
      </c>
      <c r="AA324" s="76">
        <f>+IF(H324=0,"",'Ark1'!AC831)</f>
        <v>26.561283476715001</v>
      </c>
      <c r="AB324" s="76">
        <f t="shared" si="127"/>
        <v>285.57403516237923</v>
      </c>
      <c r="AC324" s="66"/>
      <c r="AD324" s="66">
        <f t="shared" si="128"/>
        <v>50.892332789559568</v>
      </c>
      <c r="AE324" s="66">
        <f t="shared" si="129"/>
        <v>1.5402010050251256</v>
      </c>
      <c r="AF324" s="294"/>
      <c r="AH324" s="56"/>
      <c r="AI324" s="56"/>
      <c r="AJ324" s="1"/>
      <c r="AM324" s="1"/>
      <c r="AN324" s="1"/>
      <c r="AO324" s="1"/>
      <c r="AQ324" s="1"/>
    </row>
    <row r="325" spans="1:44">
      <c r="A325" s="294"/>
      <c r="B325" s="294">
        <f>+'Ark1'!C832</f>
        <v>2023</v>
      </c>
      <c r="C325" s="51">
        <f>+'Ark1'!L832</f>
        <v>6</v>
      </c>
      <c r="D325" s="52" t="str">
        <f t="shared" si="130"/>
        <v>O+</v>
      </c>
      <c r="E325" s="52">
        <f>+'Ark1'!D832</f>
        <v>11</v>
      </c>
      <c r="F325" s="52" t="str">
        <f t="shared" si="126"/>
        <v>Nov</v>
      </c>
      <c r="G325" s="51">
        <f>+IF(H325=0,"",'Ark1'!Q832)</f>
        <v>465</v>
      </c>
      <c r="H325" s="470">
        <f>+'Ark1'!R832</f>
        <v>606</v>
      </c>
      <c r="I325" s="66"/>
      <c r="J325" s="53">
        <f>+IF(H325=0,"",'Ark1'!AE832)</f>
        <v>9.4377822769039117</v>
      </c>
      <c r="K325" s="53">
        <f>+IF(H325=0,"",'Ark1'!AF832)</f>
        <v>11.112638043484298</v>
      </c>
      <c r="L325" s="293"/>
      <c r="M325" s="66">
        <f>+IF(H325=0,"",'Ark1'!U832)</f>
        <v>307.44306930693085</v>
      </c>
      <c r="N325" s="66"/>
      <c r="O325" s="66"/>
      <c r="P325" s="98"/>
      <c r="Q325" s="98"/>
      <c r="R325" s="294"/>
      <c r="S325" s="53">
        <f>+IF(H325=0,"",'Ark1'!T832)</f>
        <v>8.7524752475247514</v>
      </c>
      <c r="T325" s="76">
        <f>+IF(H325=0,"",'Ark1'!W832)</f>
        <v>80.693069306930681</v>
      </c>
      <c r="U325" s="76">
        <f>+IF(H325=0,"",'Ark1'!X832)</f>
        <v>13.366336633663368</v>
      </c>
      <c r="V325" s="76">
        <f>+IF(H325=0,"",'Ark1'!AG832)</f>
        <v>1056.1751700680275</v>
      </c>
      <c r="W325" s="76">
        <f>+IF(H325=0,"",'Ark1'!AH832)</f>
        <v>97.029702970297024</v>
      </c>
      <c r="X325" s="76">
        <f>+IF(H325=0,"",'Ark1'!AI832)</f>
        <v>71.947194719471952</v>
      </c>
      <c r="Y325" s="76">
        <f>+IF(H325=0,"",'Ark1'!Y832)</f>
        <v>38.3669185466348</v>
      </c>
      <c r="Z325" s="53">
        <f>+IF(H325=0,"",'Ark1'!AA832)</f>
        <v>2.4625482813878325</v>
      </c>
      <c r="AA325" s="76">
        <f>+IF(H325=0,"",'Ark1'!AC832)</f>
        <v>40.40976953556811</v>
      </c>
      <c r="AB325" s="76">
        <f t="shared" si="127"/>
        <v>291.09098378740401</v>
      </c>
      <c r="AC325" s="66"/>
      <c r="AD325" s="66">
        <f t="shared" si="128"/>
        <v>51.240511551155144</v>
      </c>
      <c r="AE325" s="66">
        <f t="shared" si="129"/>
        <v>1.3032258064516129</v>
      </c>
      <c r="AF325" s="294"/>
      <c r="AH325" s="56"/>
      <c r="AI325" s="56"/>
      <c r="AJ325" s="1"/>
      <c r="AM325" s="1"/>
      <c r="AN325" s="1"/>
      <c r="AO325" s="1"/>
      <c r="AQ325" s="1"/>
    </row>
    <row r="326" spans="1:44" s="271" customFormat="1">
      <c r="A326" s="294"/>
      <c r="B326" s="294">
        <f>+'Ark1'!C833</f>
        <v>2023</v>
      </c>
      <c r="C326" s="51">
        <f>+'Ark1'!L833</f>
        <v>6</v>
      </c>
      <c r="D326" s="52" t="str">
        <f t="shared" si="130"/>
        <v>O+</v>
      </c>
      <c r="E326" s="52">
        <f>+'Ark1'!D833</f>
        <v>12</v>
      </c>
      <c r="F326" s="52" t="str">
        <f t="shared" si="126"/>
        <v>Des</v>
      </c>
      <c r="G326" s="51">
        <f>+IF(H326=0,"",'Ark1'!Q833)</f>
        <v>271</v>
      </c>
      <c r="H326" s="470">
        <f>+'Ark1'!R833</f>
        <v>365</v>
      </c>
      <c r="I326" s="66"/>
      <c r="J326" s="53">
        <f>+IF(H326=0,"",'Ark1'!AE833)</f>
        <v>8.692545844248631</v>
      </c>
      <c r="K326" s="53">
        <f>+IF(H326=0,"",'Ark1'!AF833)</f>
        <v>10.239422054418093</v>
      </c>
      <c r="L326" s="293"/>
      <c r="M326" s="66">
        <f>+IF(H326=0,"",'Ark1'!U833)</f>
        <v>308.62602739726026</v>
      </c>
      <c r="N326" s="66"/>
      <c r="O326" s="66"/>
      <c r="P326" s="98"/>
      <c r="Q326" s="98"/>
      <c r="R326" s="294"/>
      <c r="S326" s="53">
        <f>+IF(H326=0,"",'Ark1'!T833)</f>
        <v>8.7863013698630112</v>
      </c>
      <c r="T326" s="76">
        <f>+IF(H326=0,"",'Ark1'!W833)</f>
        <v>81.095890410958873</v>
      </c>
      <c r="U326" s="76">
        <f>+IF(H326=0,"",'Ark1'!X833)</f>
        <v>15.890410958904113</v>
      </c>
      <c r="V326" s="76">
        <f>+IF(H326=0,"",'Ark1'!AG833)</f>
        <v>1043.7796610169491</v>
      </c>
      <c r="W326" s="76">
        <f>+IF(H326=0,"",'Ark1'!AH833)</f>
        <v>96.712328767123282</v>
      </c>
      <c r="X326" s="76">
        <f>+IF(H326=0,"",'Ark1'!AI833)</f>
        <v>66.027397260273986</v>
      </c>
      <c r="Y326" s="76">
        <f>+IF(H326=0,"",'Ark1'!Y833)</f>
        <v>44.528936035934201</v>
      </c>
      <c r="Z326" s="53">
        <f>+IF(H326=0,"",'Ark1'!AA833)</f>
        <v>2.4923617598681247</v>
      </c>
      <c r="AA326" s="76">
        <f>+IF(H326=0,"",'Ark1'!AC833)</f>
        <v>51.597875298177485</v>
      </c>
      <c r="AB326" s="76">
        <f t="shared" si="127"/>
        <v>295.68120449536974</v>
      </c>
      <c r="AC326" s="66"/>
      <c r="AD326" s="66">
        <f t="shared" si="128"/>
        <v>51.43767123287671</v>
      </c>
      <c r="AE326" s="66">
        <f t="shared" si="129"/>
        <v>1.3468634686346863</v>
      </c>
      <c r="AF326" s="294"/>
      <c r="AG326" s="67"/>
      <c r="AH326" s="56"/>
      <c r="AI326" s="56"/>
      <c r="AJ326" s="1"/>
      <c r="AK326" s="67"/>
      <c r="AL326" s="67"/>
      <c r="AM326" s="1"/>
      <c r="AN326" s="1"/>
      <c r="AO326" s="1"/>
      <c r="AP326" s="67"/>
      <c r="AQ326" s="1"/>
      <c r="AR326"/>
    </row>
    <row r="327" spans="1:44">
      <c r="A327" s="294"/>
      <c r="B327" s="294"/>
      <c r="C327" s="291"/>
      <c r="D327" s="291"/>
      <c r="E327" s="291"/>
      <c r="F327" s="291"/>
      <c r="G327" s="291"/>
      <c r="H327" s="514"/>
      <c r="I327" s="294"/>
      <c r="J327" s="292"/>
      <c r="K327" s="293"/>
      <c r="L327" s="293"/>
      <c r="M327" s="294"/>
      <c r="N327" s="294"/>
      <c r="O327" s="294"/>
      <c r="P327" s="299"/>
      <c r="Q327" s="299"/>
      <c r="R327" s="294"/>
      <c r="S327" s="294"/>
      <c r="T327" s="295"/>
      <c r="U327" s="295"/>
      <c r="V327" s="294"/>
      <c r="W327" s="295"/>
      <c r="X327" s="295"/>
      <c r="Y327" s="295"/>
      <c r="Z327" s="294"/>
      <c r="AA327" s="295"/>
      <c r="AB327" s="294"/>
      <c r="AC327" s="294"/>
      <c r="AD327" s="293"/>
      <c r="AE327" s="296"/>
      <c r="AF327" s="294"/>
      <c r="AG327" s="4"/>
      <c r="AH327" s="56"/>
      <c r="AI327" s="56"/>
      <c r="AJ327" s="1"/>
      <c r="AK327" s="5"/>
      <c r="AL327"/>
      <c r="AP327"/>
    </row>
    <row r="328" spans="1:44">
      <c r="A328" s="294"/>
      <c r="B328" s="297">
        <f>+B319</f>
        <v>2023</v>
      </c>
      <c r="C328" s="297"/>
      <c r="D328" s="297" t="str">
        <f>+D330</f>
        <v>R-</v>
      </c>
      <c r="E328" s="291"/>
      <c r="F328" s="297"/>
      <c r="G328" s="297"/>
      <c r="H328" s="455">
        <f>SUM(H330:H332)</f>
        <v>437</v>
      </c>
      <c r="I328" s="296"/>
      <c r="J328" s="296"/>
      <c r="K328" s="296"/>
      <c r="L328" s="293"/>
      <c r="M328" s="296"/>
      <c r="N328" s="296"/>
      <c r="O328" s="296"/>
      <c r="P328" s="299"/>
      <c r="Q328" s="299"/>
      <c r="R328" s="294"/>
      <c r="S328" s="297"/>
      <c r="T328" s="299"/>
      <c r="U328" s="299"/>
      <c r="V328" s="299"/>
      <c r="W328" s="299"/>
      <c r="X328" s="299"/>
      <c r="Y328" s="299"/>
      <c r="Z328" s="297"/>
      <c r="AA328" s="299"/>
      <c r="AB328" s="297"/>
      <c r="AC328" s="296"/>
      <c r="AD328" s="296"/>
      <c r="AE328" s="296"/>
      <c r="AF328" s="294"/>
      <c r="AG328" s="4"/>
      <c r="AH328" s="56"/>
      <c r="AI328" s="56"/>
      <c r="AJ328" s="1"/>
      <c r="AK328" s="5"/>
      <c r="AL328"/>
      <c r="AP328"/>
    </row>
    <row r="329" spans="1:44">
      <c r="A329" s="294"/>
      <c r="B329" s="294"/>
      <c r="C329" s="297"/>
      <c r="D329" s="297"/>
      <c r="E329" s="297"/>
      <c r="F329" s="297"/>
      <c r="G329" s="300"/>
      <c r="H329" s="515"/>
      <c r="I329" s="301"/>
      <c r="J329" s="301"/>
      <c r="K329" s="301"/>
      <c r="L329" s="293"/>
      <c r="M329" s="301"/>
      <c r="N329" s="301"/>
      <c r="O329" s="301"/>
      <c r="P329" s="302"/>
      <c r="Q329" s="302"/>
      <c r="R329" s="294"/>
      <c r="S329" s="300"/>
      <c r="T329" s="302"/>
      <c r="U329" s="302"/>
      <c r="V329" s="302"/>
      <c r="W329" s="302"/>
      <c r="X329" s="302"/>
      <c r="Y329" s="302"/>
      <c r="Z329" s="300"/>
      <c r="AA329" s="302"/>
      <c r="AB329" s="300"/>
      <c r="AC329" s="301"/>
      <c r="AD329" s="301"/>
      <c r="AE329" s="301"/>
      <c r="AF329" s="294"/>
      <c r="AG329" s="4"/>
      <c r="AH329" s="56"/>
      <c r="AI329" s="56"/>
      <c r="AJ329" s="1"/>
      <c r="AK329" s="5"/>
      <c r="AL329"/>
      <c r="AP329"/>
    </row>
    <row r="330" spans="1:44" s="271" customFormat="1">
      <c r="A330" s="294"/>
      <c r="B330" s="294">
        <f>+'Ark1'!C834</f>
        <v>2023</v>
      </c>
      <c r="C330" s="51">
        <f>+'Ark1'!L834</f>
        <v>7</v>
      </c>
      <c r="D330" s="52" t="str">
        <f>+D103</f>
        <v>R-</v>
      </c>
      <c r="E330" s="52">
        <f>+'Ark1'!D834</f>
        <v>1</v>
      </c>
      <c r="F330" s="52" t="str">
        <f t="shared" ref="F330:F341" si="131">+F315</f>
        <v>Jan</v>
      </c>
      <c r="G330" s="51">
        <f>+IF(H330=0,"",'Ark1'!Q834)</f>
        <v>130</v>
      </c>
      <c r="H330" s="470">
        <f>+'Ark1'!R834</f>
        <v>171</v>
      </c>
      <c r="I330" s="66"/>
      <c r="J330" s="53">
        <f>+IF(H330=0,"",'Ark1'!AE834)</f>
        <v>3.551401869158878</v>
      </c>
      <c r="K330" s="53">
        <f>+IF(H330=0,"",'Ark1'!AF834)</f>
        <v>4.5027090895908941</v>
      </c>
      <c r="L330" s="293"/>
      <c r="M330" s="66">
        <f>+IF(H330=0,"",'Ark1'!U834)</f>
        <v>337.04152046783628</v>
      </c>
      <c r="N330" s="66"/>
      <c r="O330" s="66"/>
      <c r="P330" s="98"/>
      <c r="Q330" s="98"/>
      <c r="R330" s="294"/>
      <c r="S330" s="53">
        <f>+IF(H330=0,"",'Ark1'!T834)</f>
        <v>9.4853801169590621</v>
      </c>
      <c r="T330" s="76">
        <f>+IF(H330=0,"",'Ark1'!W834)</f>
        <v>87.719298245614013</v>
      </c>
      <c r="U330" s="76">
        <f>+IF(H330=0,"",'Ark1'!X834)</f>
        <v>36.84210526315789</v>
      </c>
      <c r="V330" s="76">
        <f>+IF(H330=0,"",'Ark1'!AG834)</f>
        <v>1034.2625</v>
      </c>
      <c r="W330" s="76">
        <f>+IF(H330=0,"",'Ark1'!AH834)</f>
        <v>93.567251461988306</v>
      </c>
      <c r="X330" s="76">
        <f>+IF(H330=0,"",'Ark1'!AI834)</f>
        <v>79.532163742690059</v>
      </c>
      <c r="Y330" s="76">
        <f>+IF(H330=0,"",'Ark1'!Y834)</f>
        <v>44.115604060976032</v>
      </c>
      <c r="Z330" s="53">
        <f>+IF(H330=0,"",'Ark1'!AA834)</f>
        <v>2.3899319159995858</v>
      </c>
      <c r="AA330" s="76">
        <f>+IF(H330=0,"",'Ark1'!AC834)</f>
        <v>30.289676347897242</v>
      </c>
      <c r="AB330" s="76">
        <f t="shared" ref="AB330:AB341" si="132">IF(H330=0,"",1000*M330/V330)</f>
        <v>325.87618759051622</v>
      </c>
      <c r="AC330" s="66"/>
      <c r="AD330" s="66">
        <f t="shared" ref="AD330:AD341" si="133">IF(H330=0,"",M330/C330)</f>
        <v>48.148788638262324</v>
      </c>
      <c r="AE330" s="66">
        <f t="shared" ref="AE330:AE341" si="134">IF(H330=0,"",H330/G330)</f>
        <v>1.3153846153846154</v>
      </c>
      <c r="AF330" s="294"/>
      <c r="AG330" s="67"/>
      <c r="AH330" s="56"/>
      <c r="AI330" s="56"/>
      <c r="AJ330" s="1"/>
      <c r="AK330" s="67"/>
      <c r="AL330" s="67"/>
      <c r="AM330" s="1"/>
      <c r="AN330" s="1"/>
      <c r="AO330" s="1"/>
      <c r="AP330" s="67"/>
      <c r="AQ330" s="1"/>
      <c r="AR330"/>
    </row>
    <row r="331" spans="1:44" s="271" customFormat="1">
      <c r="A331" s="294"/>
      <c r="B331" s="294">
        <f>+'Ark1'!C835</f>
        <v>2023</v>
      </c>
      <c r="C331" s="51">
        <f>+'Ark1'!L835</f>
        <v>7</v>
      </c>
      <c r="D331" s="52" t="str">
        <f>+D330</f>
        <v>R-</v>
      </c>
      <c r="E331" s="52">
        <f>+'Ark1'!D835</f>
        <v>2</v>
      </c>
      <c r="F331" s="52" t="str">
        <f t="shared" si="131"/>
        <v>Feb</v>
      </c>
      <c r="G331" s="51">
        <f>+IF(H331=0,"",'Ark1'!Q835)</f>
        <v>79</v>
      </c>
      <c r="H331" s="470">
        <f>+'Ark1'!R835</f>
        <v>89</v>
      </c>
      <c r="I331" s="66"/>
      <c r="J331" s="53">
        <f>+IF(H331=0,"",'Ark1'!AE835)</f>
        <v>2.7996225228059139</v>
      </c>
      <c r="K331" s="53">
        <f>+IF(H331=0,"",'Ark1'!AF835)</f>
        <v>3.4668700069281377</v>
      </c>
      <c r="L331" s="293"/>
      <c r="M331" s="66">
        <f>+IF(H331=0,"",'Ark1'!U835)</f>
        <v>325.20674157303392</v>
      </c>
      <c r="N331" s="66"/>
      <c r="O331" s="66"/>
      <c r="P331" s="98"/>
      <c r="Q331" s="98"/>
      <c r="R331" s="294"/>
      <c r="S331" s="53">
        <f>+IF(H331=0,"",'Ark1'!T835)</f>
        <v>9.3258426966292127</v>
      </c>
      <c r="T331" s="76">
        <f>+IF(H331=0,"",'Ark1'!W835)</f>
        <v>87.640449438202253</v>
      </c>
      <c r="U331" s="76">
        <f>+IF(H331=0,"",'Ark1'!X835)</f>
        <v>25.842696629213474</v>
      </c>
      <c r="V331" s="76">
        <f>+IF(H331=0,"",'Ark1'!AG835)</f>
        <v>998.3846153846157</v>
      </c>
      <c r="W331" s="76">
        <f>+IF(H331=0,"",'Ark1'!AH835)</f>
        <v>87.640449438202253</v>
      </c>
      <c r="X331" s="76">
        <f>+IF(H331=0,"",'Ark1'!AI835)</f>
        <v>70.786516853932554</v>
      </c>
      <c r="Y331" s="76">
        <f>+IF(H331=0,"",'Ark1'!Y835)</f>
        <v>45.886020974184085</v>
      </c>
      <c r="Z331" s="53">
        <f>+IF(H331=0,"",'Ark1'!AA835)</f>
        <v>2.5693757423920593</v>
      </c>
      <c r="AA331" s="76">
        <f>+IF(H331=0,"",'Ark1'!AC835)</f>
        <v>44.38218010851736</v>
      </c>
      <c r="AB331" s="76">
        <f t="shared" si="132"/>
        <v>325.73292552965864</v>
      </c>
      <c r="AC331" s="66"/>
      <c r="AD331" s="66">
        <f t="shared" si="133"/>
        <v>46.458105939004845</v>
      </c>
      <c r="AE331" s="66">
        <f t="shared" si="134"/>
        <v>1.1265822784810127</v>
      </c>
      <c r="AF331" s="294"/>
      <c r="AG331" s="67"/>
      <c r="AH331" s="56"/>
      <c r="AI331" s="56"/>
      <c r="AJ331" s="1"/>
      <c r="AK331" s="67"/>
      <c r="AL331" s="67"/>
      <c r="AM331" s="1"/>
      <c r="AN331" s="1"/>
      <c r="AO331" s="1"/>
      <c r="AP331" s="67"/>
      <c r="AQ331" s="1"/>
      <c r="AR331"/>
    </row>
    <row r="332" spans="1:44" s="271" customFormat="1">
      <c r="A332" s="294"/>
      <c r="B332" s="294">
        <f>+'Ark1'!C836</f>
        <v>2023</v>
      </c>
      <c r="C332" s="51">
        <f>+'Ark1'!L836</f>
        <v>7</v>
      </c>
      <c r="D332" s="52" t="str">
        <f t="shared" ref="D332:D341" si="135">+D331</f>
        <v>R-</v>
      </c>
      <c r="E332" s="52">
        <f>+'Ark1'!D836</f>
        <v>3</v>
      </c>
      <c r="F332" s="52" t="str">
        <f t="shared" si="131"/>
        <v>Mar</v>
      </c>
      <c r="G332" s="51">
        <f>+IF(H332=0,"",'Ark1'!Q836)</f>
        <v>146</v>
      </c>
      <c r="H332" s="470">
        <f>+'Ark1'!R836</f>
        <v>177</v>
      </c>
      <c r="I332" s="66"/>
      <c r="J332" s="53">
        <f>+IF(H332=0,"",'Ark1'!AE836)</f>
        <v>3.8824303575345458</v>
      </c>
      <c r="K332" s="53">
        <f>+IF(H332=0,"",'Ark1'!AF836)</f>
        <v>4.875757614965547</v>
      </c>
      <c r="L332" s="293"/>
      <c r="M332" s="66">
        <f>+IF(H332=0,"",'Ark1'!U836)</f>
        <v>332.12768361581902</v>
      </c>
      <c r="N332" s="66"/>
      <c r="O332" s="66"/>
      <c r="P332" s="98"/>
      <c r="Q332" s="98"/>
      <c r="R332" s="294"/>
      <c r="S332" s="53">
        <f>+IF(H332=0,"",'Ark1'!T836)</f>
        <v>9.5932203389830502</v>
      </c>
      <c r="T332" s="76">
        <f>+IF(H332=0,"",'Ark1'!W836)</f>
        <v>89.830508474576263</v>
      </c>
      <c r="U332" s="76">
        <f>+IF(H332=0,"",'Ark1'!X836)</f>
        <v>33.898305084745758</v>
      </c>
      <c r="V332" s="76">
        <f>+IF(H332=0,"",'Ark1'!AG836)</f>
        <v>1007.3072289156628</v>
      </c>
      <c r="W332" s="76">
        <f>+IF(H332=0,"",'Ark1'!AH836)</f>
        <v>93.785310734463266</v>
      </c>
      <c r="X332" s="76">
        <f>+IF(H332=0,"",'Ark1'!AI836)</f>
        <v>75.706214689265551</v>
      </c>
      <c r="Y332" s="76">
        <f>+IF(H332=0,"",'Ark1'!Y836)</f>
        <v>44.035602850004473</v>
      </c>
      <c r="Z332" s="53">
        <f>+IF(H332=0,"",'Ark1'!AA836)</f>
        <v>2.4341170447636542</v>
      </c>
      <c r="AA332" s="76">
        <f>+IF(H332=0,"",'Ark1'!AC836)</f>
        <v>49.093791396076909</v>
      </c>
      <c r="AB332" s="76">
        <f t="shared" si="132"/>
        <v>329.71835611002706</v>
      </c>
      <c r="AC332" s="66"/>
      <c r="AD332" s="66">
        <f t="shared" si="133"/>
        <v>47.446811945117005</v>
      </c>
      <c r="AE332" s="66">
        <f t="shared" si="134"/>
        <v>1.2123287671232876</v>
      </c>
      <c r="AF332" s="294"/>
      <c r="AG332" s="67"/>
      <c r="AH332" s="56"/>
      <c r="AI332" s="56"/>
      <c r="AJ332" s="1"/>
      <c r="AK332" s="67"/>
      <c r="AL332" s="67"/>
      <c r="AM332" s="1"/>
      <c r="AN332" s="1"/>
      <c r="AO332" s="1"/>
      <c r="AP332" s="67"/>
      <c r="AQ332" s="1"/>
      <c r="AR332"/>
    </row>
    <row r="333" spans="1:44" s="271" customFormat="1">
      <c r="A333" s="294"/>
      <c r="B333" s="294">
        <f>+'Ark1'!C837</f>
        <v>2023</v>
      </c>
      <c r="C333" s="51">
        <f>+'Ark1'!L837</f>
        <v>7</v>
      </c>
      <c r="D333" s="52" t="str">
        <f t="shared" si="135"/>
        <v>R-</v>
      </c>
      <c r="E333" s="52">
        <f>+'Ark1'!D837</f>
        <v>4</v>
      </c>
      <c r="F333" s="52" t="str">
        <f t="shared" si="131"/>
        <v>Apr</v>
      </c>
      <c r="G333" s="51">
        <f>+IF(H333=0,"",'Ark1'!Q837)</f>
        <v>122</v>
      </c>
      <c r="H333" s="470">
        <f>+'Ark1'!R837</f>
        <v>147</v>
      </c>
      <c r="I333" s="66"/>
      <c r="J333" s="53">
        <f>+IF(H333=0,"",'Ark1'!AE837)</f>
        <v>4.700991365526062</v>
      </c>
      <c r="K333" s="53">
        <f>+IF(H333=0,"",'Ark1'!AF837)</f>
        <v>5.7721047655438866</v>
      </c>
      <c r="L333" s="293"/>
      <c r="M333" s="66">
        <f>+IF(H333=0,"",'Ark1'!U837)</f>
        <v>328.42585034013598</v>
      </c>
      <c r="N333" s="66"/>
      <c r="O333" s="66"/>
      <c r="P333" s="98"/>
      <c r="Q333" s="98"/>
      <c r="R333" s="294"/>
      <c r="S333" s="53">
        <f>+IF(H333=0,"",'Ark1'!T837)</f>
        <v>9.8775510204081627</v>
      </c>
      <c r="T333" s="76">
        <f>+IF(H333=0,"",'Ark1'!W837)</f>
        <v>90.476190476190439</v>
      </c>
      <c r="U333" s="76">
        <f>+IF(H333=0,"",'Ark1'!X837)</f>
        <v>34.013605442176875</v>
      </c>
      <c r="V333" s="76">
        <f>+IF(H333=0,"",'Ark1'!AG837)</f>
        <v>975.27536231884062</v>
      </c>
      <c r="W333" s="76">
        <f>+IF(H333=0,"",'Ark1'!AH837)</f>
        <v>93.877551020408163</v>
      </c>
      <c r="X333" s="76">
        <f>+IF(H333=0,"",'Ark1'!AI837)</f>
        <v>76.870748299319743</v>
      </c>
      <c r="Y333" s="76">
        <f>+IF(H333=0,"",'Ark1'!Y837)</f>
        <v>41.039309326439742</v>
      </c>
      <c r="Z333" s="53">
        <f>+IF(H333=0,"",'Ark1'!AA837)</f>
        <v>2.3325497980369265</v>
      </c>
      <c r="AA333" s="76">
        <f>+IF(H333=0,"",'Ark1'!AC837)</f>
        <v>42.772666174873891</v>
      </c>
      <c r="AB333" s="76">
        <f t="shared" si="132"/>
        <v>336.75191953917704</v>
      </c>
      <c r="AC333" s="66"/>
      <c r="AD333" s="66">
        <f t="shared" si="133"/>
        <v>46.917978620019426</v>
      </c>
      <c r="AE333" s="66">
        <f t="shared" si="134"/>
        <v>1.2049180327868851</v>
      </c>
      <c r="AF333" s="294"/>
      <c r="AG333" s="67"/>
      <c r="AH333" s="56"/>
      <c r="AI333" s="56"/>
      <c r="AJ333" s="1"/>
      <c r="AK333" s="67"/>
      <c r="AL333" s="67"/>
      <c r="AM333"/>
      <c r="AN333"/>
      <c r="AO333"/>
      <c r="AP333" s="67"/>
      <c r="AQ333"/>
      <c r="AR333"/>
    </row>
    <row r="334" spans="1:44" s="271" customFormat="1">
      <c r="A334" s="294"/>
      <c r="B334" s="294">
        <f>+'Ark1'!C838</f>
        <v>2023</v>
      </c>
      <c r="C334" s="51">
        <f>+'Ark1'!L838</f>
        <v>7</v>
      </c>
      <c r="D334" s="52" t="str">
        <f t="shared" si="135"/>
        <v>R-</v>
      </c>
      <c r="E334" s="52">
        <f>+'Ark1'!D838</f>
        <v>5</v>
      </c>
      <c r="F334" s="52" t="str">
        <f t="shared" si="131"/>
        <v>Mai</v>
      </c>
      <c r="G334" s="51">
        <f>+IF(H334=0,"",'Ark1'!Q838)</f>
        <v>176</v>
      </c>
      <c r="H334" s="470">
        <f>+'Ark1'!R838</f>
        <v>222</v>
      </c>
      <c r="I334" s="66"/>
      <c r="J334" s="53">
        <f>+IF(H334=0,"",'Ark1'!AE838)</f>
        <v>5.7231245166279994</v>
      </c>
      <c r="K334" s="53">
        <f>+IF(H334=0,"",'Ark1'!AF838)</f>
        <v>7.129431777904462</v>
      </c>
      <c r="L334" s="293"/>
      <c r="M334" s="66">
        <f>+IF(H334=0,"",'Ark1'!U838)</f>
        <v>332.07207207207199</v>
      </c>
      <c r="N334" s="66"/>
      <c r="O334" s="66"/>
      <c r="P334" s="98"/>
      <c r="Q334" s="98"/>
      <c r="R334" s="294"/>
      <c r="S334" s="53">
        <f>+IF(H334=0,"",'Ark1'!T838)</f>
        <v>9.7657657657657637</v>
      </c>
      <c r="T334" s="76">
        <f>+IF(H334=0,"",'Ark1'!W838)</f>
        <v>86.936936936936902</v>
      </c>
      <c r="U334" s="76">
        <f>+IF(H334=0,"",'Ark1'!X838)</f>
        <v>36.036036036036023</v>
      </c>
      <c r="V334" s="76">
        <f>+IF(H334=0,"",'Ark1'!AG838)</f>
        <v>971.23923444976083</v>
      </c>
      <c r="W334" s="76">
        <f>+IF(H334=0,"",'Ark1'!AH838)</f>
        <v>94.144144144144164</v>
      </c>
      <c r="X334" s="76">
        <f>+IF(H334=0,"",'Ark1'!AI838)</f>
        <v>73.423423423423444</v>
      </c>
      <c r="Y334" s="76">
        <f>+IF(H334=0,"",'Ark1'!Y838)</f>
        <v>52.247385677380734</v>
      </c>
      <c r="Z334" s="53">
        <f>+IF(H334=0,"",'Ark1'!AA838)</f>
        <v>2.523600155915378</v>
      </c>
      <c r="AA334" s="76">
        <f>+IF(H334=0,"",'Ark1'!AC838)</f>
        <v>46.346661741788552</v>
      </c>
      <c r="AB334" s="76">
        <f t="shared" si="132"/>
        <v>341.90553706389534</v>
      </c>
      <c r="AC334" s="66"/>
      <c r="AD334" s="66">
        <f t="shared" si="133"/>
        <v>47.438867438867426</v>
      </c>
      <c r="AE334" s="66">
        <f t="shared" si="134"/>
        <v>1.2613636363636365</v>
      </c>
      <c r="AF334" s="294"/>
      <c r="AG334" s="67"/>
      <c r="AH334" s="56"/>
      <c r="AI334" s="56"/>
      <c r="AJ334" s="1"/>
      <c r="AK334" s="67"/>
      <c r="AL334" s="67"/>
      <c r="AM334"/>
      <c r="AN334"/>
      <c r="AO334"/>
      <c r="AP334" s="67"/>
      <c r="AQ334"/>
      <c r="AR334"/>
    </row>
    <row r="335" spans="1:44" s="271" customFormat="1">
      <c r="A335" s="294"/>
      <c r="B335" s="294">
        <f>+'Ark1'!C839</f>
        <v>2023</v>
      </c>
      <c r="C335" s="51">
        <f>+'Ark1'!L839</f>
        <v>7</v>
      </c>
      <c r="D335" s="52" t="str">
        <f t="shared" si="135"/>
        <v>R-</v>
      </c>
      <c r="E335" s="52">
        <f>+'Ark1'!D839</f>
        <v>6</v>
      </c>
      <c r="F335" s="52" t="str">
        <f t="shared" si="131"/>
        <v>Jun</v>
      </c>
      <c r="G335" s="51">
        <f>+IF(H335=0,"",'Ark1'!Q839)</f>
        <v>192</v>
      </c>
      <c r="H335" s="470">
        <f>+'Ark1'!R839</f>
        <v>234</v>
      </c>
      <c r="I335" s="66"/>
      <c r="J335" s="53">
        <f>+IF(H335=0,"",'Ark1'!AE839)</f>
        <v>5.7920792079207919</v>
      </c>
      <c r="K335" s="53">
        <f>+IF(H335=0,"",'Ark1'!AF839)</f>
        <v>7.178672261906601</v>
      </c>
      <c r="L335" s="293"/>
      <c r="M335" s="66">
        <f>+IF(H335=0,"",'Ark1'!U839)</f>
        <v>326.1076923076925</v>
      </c>
      <c r="N335" s="66"/>
      <c r="O335" s="66"/>
      <c r="P335" s="98"/>
      <c r="Q335" s="98"/>
      <c r="R335" s="294"/>
      <c r="S335" s="53">
        <f>+IF(H335=0,"",'Ark1'!T839)</f>
        <v>9.39316239316239</v>
      </c>
      <c r="T335" s="76">
        <f>+IF(H335=0,"",'Ark1'!W839)</f>
        <v>86.752136752136721</v>
      </c>
      <c r="U335" s="76">
        <f>+IF(H335=0,"",'Ark1'!X839)</f>
        <v>29.059829059829056</v>
      </c>
      <c r="V335" s="76">
        <f>+IF(H335=0,"",'Ark1'!AG839)</f>
        <v>963.18222222222221</v>
      </c>
      <c r="W335" s="76">
        <f>+IF(H335=0,"",'Ark1'!AH839)</f>
        <v>96.153846153846175</v>
      </c>
      <c r="X335" s="76">
        <f>+IF(H335=0,"",'Ark1'!AI839)</f>
        <v>80.341880341880355</v>
      </c>
      <c r="Y335" s="76">
        <f>+IF(H335=0,"",'Ark1'!Y839)</f>
        <v>41.315857872836439</v>
      </c>
      <c r="Z335" s="53">
        <f>+IF(H335=0,"",'Ark1'!AA839)</f>
        <v>2.4736466211055874</v>
      </c>
      <c r="AA335" s="76">
        <f>+IF(H335=0,"",'Ark1'!AC839)</f>
        <v>34.226193216599498</v>
      </c>
      <c r="AB335" s="76">
        <f t="shared" si="132"/>
        <v>338.57320534354091</v>
      </c>
      <c r="AC335" s="66"/>
      <c r="AD335" s="66">
        <f t="shared" si="133"/>
        <v>46.586813186813217</v>
      </c>
      <c r="AE335" s="66">
        <f t="shared" si="134"/>
        <v>1.21875</v>
      </c>
      <c r="AF335" s="294"/>
      <c r="AG335" s="67"/>
      <c r="AH335" s="56"/>
      <c r="AI335" s="56"/>
      <c r="AJ335" s="1"/>
      <c r="AK335" s="67"/>
      <c r="AL335" s="67"/>
      <c r="AM335"/>
      <c r="AN335"/>
      <c r="AO335"/>
      <c r="AP335" s="67"/>
      <c r="AQ335"/>
      <c r="AR335"/>
    </row>
    <row r="336" spans="1:44" s="271" customFormat="1">
      <c r="A336" s="294"/>
      <c r="B336" s="294">
        <f>+'Ark1'!C840</f>
        <v>2023</v>
      </c>
      <c r="C336" s="51">
        <f>+'Ark1'!L840</f>
        <v>7</v>
      </c>
      <c r="D336" s="52" t="str">
        <f t="shared" si="135"/>
        <v>R-</v>
      </c>
      <c r="E336" s="52">
        <f>+'Ark1'!D840</f>
        <v>7</v>
      </c>
      <c r="F336" s="52" t="str">
        <f t="shared" si="131"/>
        <v>Jul</v>
      </c>
      <c r="G336" s="51">
        <f>+IF(H336=0,"",'Ark1'!Q840)</f>
        <v>105</v>
      </c>
      <c r="H336" s="470">
        <f>+'Ark1'!R840</f>
        <v>144</v>
      </c>
      <c r="I336" s="66"/>
      <c r="J336" s="53">
        <f>+IF(H336=0,"",'Ark1'!AE840)</f>
        <v>5.667060212514758</v>
      </c>
      <c r="K336" s="53">
        <f>+IF(H336=0,"",'Ark1'!AF840)</f>
        <v>7.1206469561951122</v>
      </c>
      <c r="L336" s="293"/>
      <c r="M336" s="66">
        <f>+IF(H336=0,"",'Ark1'!U840)</f>
        <v>331.75069444444426</v>
      </c>
      <c r="N336" s="66"/>
      <c r="O336" s="66"/>
      <c r="P336" s="98"/>
      <c r="Q336" s="98"/>
      <c r="R336" s="294"/>
      <c r="S336" s="53">
        <f>+IF(H336=0,"",'Ark1'!T840)</f>
        <v>9.5138888888888875</v>
      </c>
      <c r="T336" s="76">
        <f>+IF(H336=0,"",'Ark1'!W840)</f>
        <v>89.583333333333314</v>
      </c>
      <c r="U336" s="76">
        <f>+IF(H336=0,"",'Ark1'!X840)</f>
        <v>31.25</v>
      </c>
      <c r="V336" s="76">
        <f>+IF(H336=0,"",'Ark1'!AG840)</f>
        <v>1017.4460431654676</v>
      </c>
      <c r="W336" s="76">
        <f>+IF(H336=0,"",'Ark1'!AH840)</f>
        <v>96.527777777777771</v>
      </c>
      <c r="X336" s="76">
        <f>+IF(H336=0,"",'Ark1'!AI840)</f>
        <v>80.555555555555557</v>
      </c>
      <c r="Y336" s="76">
        <f>+IF(H336=0,"",'Ark1'!Y840)</f>
        <v>49.141131782359295</v>
      </c>
      <c r="Z336" s="53">
        <f>+IF(H336=0,"",'Ark1'!AA840)</f>
        <v>2.4999614194553925</v>
      </c>
      <c r="AA336" s="76">
        <f>+IF(H336=0,"",'Ark1'!AC840)</f>
        <v>46.417753189383774</v>
      </c>
      <c r="AB336" s="76">
        <f t="shared" si="132"/>
        <v>326.06219924184376</v>
      </c>
      <c r="AC336" s="66"/>
      <c r="AD336" s="66">
        <f t="shared" si="133"/>
        <v>47.392956349206322</v>
      </c>
      <c r="AE336" s="66">
        <f t="shared" si="134"/>
        <v>1.3714285714285714</v>
      </c>
      <c r="AF336" s="294"/>
      <c r="AG336" s="67"/>
      <c r="AH336" s="56"/>
      <c r="AI336" s="56"/>
      <c r="AJ336" s="1"/>
      <c r="AK336" s="67"/>
      <c r="AL336" s="67"/>
      <c r="AM336"/>
      <c r="AN336"/>
      <c r="AO336"/>
      <c r="AP336" s="67"/>
      <c r="AQ336"/>
      <c r="AR336"/>
    </row>
    <row r="337" spans="1:44" s="271" customFormat="1">
      <c r="A337" s="294"/>
      <c r="B337" s="294">
        <f>+'Ark1'!C841</f>
        <v>2023</v>
      </c>
      <c r="C337" s="51">
        <f>+'Ark1'!L841</f>
        <v>7</v>
      </c>
      <c r="D337" s="52" t="str">
        <f t="shared" si="135"/>
        <v>R-</v>
      </c>
      <c r="E337" s="52">
        <f>+'Ark1'!D841</f>
        <v>8</v>
      </c>
      <c r="F337" s="52" t="str">
        <f t="shared" si="131"/>
        <v>Aug</v>
      </c>
      <c r="G337" s="51">
        <f>+IF(H337=0,"",'Ark1'!Q841)</f>
        <v>92</v>
      </c>
      <c r="H337" s="470">
        <f>+'Ark1'!R841</f>
        <v>130</v>
      </c>
      <c r="I337" s="66"/>
      <c r="J337" s="53">
        <f>+IF(H337=0,"",'Ark1'!AE841)</f>
        <v>4.0663121676571796</v>
      </c>
      <c r="K337" s="53">
        <f>+IF(H337=0,"",'Ark1'!AF841)</f>
        <v>5.1128842858767394</v>
      </c>
      <c r="L337" s="293"/>
      <c r="M337" s="66">
        <f>+IF(H337=0,"",'Ark1'!U841)</f>
        <v>327.52692307692314</v>
      </c>
      <c r="N337" s="66"/>
      <c r="O337" s="66"/>
      <c r="P337" s="98"/>
      <c r="Q337" s="98"/>
      <c r="R337" s="294"/>
      <c r="S337" s="53">
        <f>+IF(H337=0,"",'Ark1'!T841)</f>
        <v>9.1846153846153822</v>
      </c>
      <c r="T337" s="76">
        <f>+IF(H337=0,"",'Ark1'!W841)</f>
        <v>91.538461538461561</v>
      </c>
      <c r="U337" s="76">
        <f>+IF(H337=0,"",'Ark1'!X841)</f>
        <v>29.230769230769241</v>
      </c>
      <c r="V337" s="76">
        <f>+IF(H337=0,"",'Ark1'!AG841)</f>
        <v>1007.7698412698414</v>
      </c>
      <c r="W337" s="76">
        <f>+IF(H337=0,"",'Ark1'!AH841)</f>
        <v>96.923076923076891</v>
      </c>
      <c r="X337" s="76">
        <f>+IF(H337=0,"",'Ark1'!AI841)</f>
        <v>85.384615384615373</v>
      </c>
      <c r="Y337" s="76">
        <f>+IF(H337=0,"",'Ark1'!Y841)</f>
        <v>42.41949622241296</v>
      </c>
      <c r="Z337" s="53">
        <f>+IF(H337=0,"",'Ark1'!AA841)</f>
        <v>2.1439884305967114</v>
      </c>
      <c r="AA337" s="76">
        <f>+IF(H337=0,"",'Ark1'!AC841)</f>
        <v>44.559841783611347</v>
      </c>
      <c r="AB337" s="76">
        <f t="shared" si="132"/>
        <v>325.00171136717336</v>
      </c>
      <c r="AC337" s="66"/>
      <c r="AD337" s="66">
        <f t="shared" si="133"/>
        <v>46.789560439560447</v>
      </c>
      <c r="AE337" s="66">
        <f t="shared" si="134"/>
        <v>1.4130434782608696</v>
      </c>
      <c r="AF337" s="294"/>
      <c r="AG337" s="67"/>
      <c r="AH337" s="56"/>
      <c r="AI337" s="56"/>
      <c r="AJ337" s="1"/>
      <c r="AK337" s="67"/>
      <c r="AL337" s="67"/>
      <c r="AM337"/>
      <c r="AN337"/>
      <c r="AO337"/>
      <c r="AP337" s="67"/>
      <c r="AQ337"/>
      <c r="AR337"/>
    </row>
    <row r="338" spans="1:44" s="271" customFormat="1">
      <c r="A338" s="294"/>
      <c r="B338" s="294">
        <f>+'Ark1'!C842</f>
        <v>2023</v>
      </c>
      <c r="C338" s="51">
        <f>+'Ark1'!L842</f>
        <v>7</v>
      </c>
      <c r="D338" s="52" t="str">
        <f t="shared" si="135"/>
        <v>R-</v>
      </c>
      <c r="E338" s="52">
        <f>+'Ark1'!D842</f>
        <v>9</v>
      </c>
      <c r="F338" s="52" t="str">
        <f t="shared" si="131"/>
        <v>Sep</v>
      </c>
      <c r="G338" s="51">
        <f>+IF(H338=0,"",'Ark1'!Q842)</f>
        <v>81</v>
      </c>
      <c r="H338" s="470">
        <f>+'Ark1'!R842</f>
        <v>106</v>
      </c>
      <c r="I338" s="66"/>
      <c r="J338" s="53">
        <f>+IF(H338=0,"",'Ark1'!AE842)</f>
        <v>3.1342400946185696</v>
      </c>
      <c r="K338" s="53">
        <f>+IF(H338=0,"",'Ark1'!AF842)</f>
        <v>4.070143334639063</v>
      </c>
      <c r="L338" s="293"/>
      <c r="M338" s="66">
        <f>+IF(H338=0,"",'Ark1'!U842)</f>
        <v>335.73018867924526</v>
      </c>
      <c r="N338" s="66"/>
      <c r="O338" s="66"/>
      <c r="P338" s="98"/>
      <c r="Q338" s="98"/>
      <c r="R338" s="294"/>
      <c r="S338" s="53">
        <f>+IF(H338=0,"",'Ark1'!T842)</f>
        <v>9.7169811320754711</v>
      </c>
      <c r="T338" s="76">
        <f>+IF(H338=0,"",'Ark1'!W842)</f>
        <v>88.679245283018886</v>
      </c>
      <c r="U338" s="76">
        <f>+IF(H338=0,"",'Ark1'!X842)</f>
        <v>39.622641509433976</v>
      </c>
      <c r="V338" s="76">
        <f>+IF(H338=0,"",'Ark1'!AG842)</f>
        <v>1026.3592233009706</v>
      </c>
      <c r="W338" s="76">
        <f>+IF(H338=0,"",'Ark1'!AH842)</f>
        <v>97.169811320754704</v>
      </c>
      <c r="X338" s="76">
        <f>+IF(H338=0,"",'Ark1'!AI842)</f>
        <v>77.358490566037744</v>
      </c>
      <c r="Y338" s="76">
        <f>+IF(H338=0,"",'Ark1'!Y842)</f>
        <v>48.682667423955969</v>
      </c>
      <c r="Z338" s="53">
        <f>+IF(H338=0,"",'Ark1'!AA842)</f>
        <v>2.5615248884914248</v>
      </c>
      <c r="AA338" s="76">
        <f>+IF(H338=0,"",'Ark1'!AC842)</f>
        <v>56.007587900189314</v>
      </c>
      <c r="AB338" s="76">
        <f t="shared" si="132"/>
        <v>327.10787905181166</v>
      </c>
      <c r="AC338" s="66"/>
      <c r="AD338" s="66">
        <f t="shared" si="133"/>
        <v>47.961455525606468</v>
      </c>
      <c r="AE338" s="66">
        <f t="shared" si="134"/>
        <v>1.308641975308642</v>
      </c>
      <c r="AF338" s="294"/>
      <c r="AG338" s="67"/>
      <c r="AH338" s="56"/>
      <c r="AI338" s="56"/>
      <c r="AJ338" s="1"/>
      <c r="AK338" s="67"/>
      <c r="AL338" s="67"/>
      <c r="AM338"/>
      <c r="AN338"/>
      <c r="AO338"/>
      <c r="AP338" s="67"/>
      <c r="AQ338"/>
      <c r="AR338"/>
    </row>
    <row r="339" spans="1:44">
      <c r="A339" s="294"/>
      <c r="B339" s="294">
        <f>+'Ark1'!C843</f>
        <v>2023</v>
      </c>
      <c r="C339" s="51">
        <f>+'Ark1'!L843</f>
        <v>7</v>
      </c>
      <c r="D339" s="52" t="str">
        <f t="shared" si="135"/>
        <v>R-</v>
      </c>
      <c r="E339" s="52">
        <f>+'Ark1'!D843</f>
        <v>10</v>
      </c>
      <c r="F339" s="52" t="str">
        <f t="shared" si="131"/>
        <v>Okt</v>
      </c>
      <c r="G339" s="51">
        <f>+IF(H339=0,"",'Ark1'!Q843)</f>
        <v>222</v>
      </c>
      <c r="H339" s="470">
        <f>+'Ark1'!R843</f>
        <v>304</v>
      </c>
      <c r="I339" s="66"/>
      <c r="J339" s="53">
        <f>+IF(H339=0,"",'Ark1'!AE843)</f>
        <v>4.229859468484765</v>
      </c>
      <c r="K339" s="53">
        <f>+IF(H339=0,"",'Ark1'!AF843)</f>
        <v>5.4691339330055238</v>
      </c>
      <c r="L339" s="293"/>
      <c r="M339" s="66">
        <f>+IF(H339=0,"",'Ark1'!U843)</f>
        <v>333.13552631578926</v>
      </c>
      <c r="N339" s="66"/>
      <c r="O339" s="66"/>
      <c r="P339" s="98"/>
      <c r="Q339" s="98"/>
      <c r="R339" s="294"/>
      <c r="S339" s="53">
        <f>+IF(H339=0,"",'Ark1'!T843)</f>
        <v>9.0592105263157894</v>
      </c>
      <c r="T339" s="76">
        <f>+IF(H339=0,"",'Ark1'!W843)</f>
        <v>86.513157894736821</v>
      </c>
      <c r="U339" s="76">
        <f>+IF(H339=0,"",'Ark1'!X843)</f>
        <v>30.592105263157901</v>
      </c>
      <c r="V339" s="76">
        <f>+IF(H339=0,"",'Ark1'!AG843)</f>
        <v>1064.026936026936</v>
      </c>
      <c r="W339" s="76">
        <f>+IF(H339=0,"",'Ark1'!AH843)</f>
        <v>97.69736842105263</v>
      </c>
      <c r="X339" s="76">
        <f>+IF(H339=0,"",'Ark1'!AI843)</f>
        <v>91.44736842105263</v>
      </c>
      <c r="Y339" s="76">
        <f>+IF(H339=0,"",'Ark1'!Y843)</f>
        <v>38.892535658995754</v>
      </c>
      <c r="Z339" s="53">
        <f>+IF(H339=0,"",'Ark1'!AA843)</f>
        <v>2.4900685697374807</v>
      </c>
      <c r="AA339" s="76">
        <f>+IF(H339=0,"",'Ark1'!AC843)</f>
        <v>27.443316227480821</v>
      </c>
      <c r="AB339" s="76">
        <f t="shared" si="132"/>
        <v>313.08937305639404</v>
      </c>
      <c r="AC339" s="66"/>
      <c r="AD339" s="66">
        <f t="shared" si="133"/>
        <v>47.590789473684183</v>
      </c>
      <c r="AE339" s="66">
        <f t="shared" si="134"/>
        <v>1.3693693693693694</v>
      </c>
      <c r="AF339" s="294"/>
      <c r="AH339" s="56"/>
      <c r="AI339" s="56"/>
      <c r="AJ339" s="1"/>
    </row>
    <row r="340" spans="1:44">
      <c r="A340" s="294"/>
      <c r="B340" s="294">
        <f>+'Ark1'!C844</f>
        <v>2023</v>
      </c>
      <c r="C340" s="51">
        <f>+'Ark1'!L844</f>
        <v>7</v>
      </c>
      <c r="D340" s="52" t="str">
        <f t="shared" si="135"/>
        <v>R-</v>
      </c>
      <c r="E340" s="52">
        <f>+'Ark1'!D844</f>
        <v>11</v>
      </c>
      <c r="F340" s="52" t="str">
        <f t="shared" si="131"/>
        <v>Nov</v>
      </c>
      <c r="G340" s="51">
        <f>+IF(H340=0,"",'Ark1'!Q844)</f>
        <v>242</v>
      </c>
      <c r="H340" s="470">
        <f>+'Ark1'!R844</f>
        <v>327</v>
      </c>
      <c r="I340" s="66"/>
      <c r="J340" s="53">
        <f>+IF(H340=0,"",'Ark1'!AE844)</f>
        <v>5.0926646939728997</v>
      </c>
      <c r="K340" s="53">
        <f>+IF(H340=0,"",'Ark1'!AF844)</f>
        <v>6.5695847835463024</v>
      </c>
      <c r="L340" s="293"/>
      <c r="M340" s="66">
        <f>+IF(H340=0,"",'Ark1'!U844)</f>
        <v>336.82966360856267</v>
      </c>
      <c r="N340" s="66"/>
      <c r="O340" s="66"/>
      <c r="P340" s="98"/>
      <c r="Q340" s="98"/>
      <c r="R340" s="294"/>
      <c r="S340" s="53">
        <f>+IF(H340=0,"",'Ark1'!T844)</f>
        <v>9.425076452599388</v>
      </c>
      <c r="T340" s="76">
        <f>+IF(H340=0,"",'Ark1'!W844)</f>
        <v>89.296636085626943</v>
      </c>
      <c r="U340" s="76">
        <f>+IF(H340=0,"",'Ark1'!X844)</f>
        <v>38.532110091743114</v>
      </c>
      <c r="V340" s="76">
        <f>+IF(H340=0,"",'Ark1'!AG844)</f>
        <v>1084.1853035143768</v>
      </c>
      <c r="W340" s="76">
        <f>+IF(H340=0,"",'Ark1'!AH844)</f>
        <v>95.412844036697265</v>
      </c>
      <c r="X340" s="76">
        <f>+IF(H340=0,"",'Ark1'!AI844)</f>
        <v>84.403669724770623</v>
      </c>
      <c r="Y340" s="76">
        <f>+IF(H340=0,"",'Ark1'!Y844)</f>
        <v>39.2020626939292</v>
      </c>
      <c r="Z340" s="53">
        <f>+IF(H340=0,"",'Ark1'!AA844)</f>
        <v>2.5098669952020471</v>
      </c>
      <c r="AA340" s="76">
        <f>+IF(H340=0,"",'Ark1'!AC844)</f>
        <v>29.778782679296725</v>
      </c>
      <c r="AB340" s="76">
        <f t="shared" si="132"/>
        <v>310.6753638116403</v>
      </c>
      <c r="AC340" s="66"/>
      <c r="AD340" s="66">
        <f t="shared" si="133"/>
        <v>48.118523372651808</v>
      </c>
      <c r="AE340" s="66">
        <f t="shared" si="134"/>
        <v>1.3512396694214877</v>
      </c>
      <c r="AF340" s="294"/>
      <c r="AH340" s="56"/>
      <c r="AI340" s="56"/>
      <c r="AJ340" s="1"/>
    </row>
    <row r="341" spans="1:44">
      <c r="A341" s="294"/>
      <c r="B341" s="294">
        <f>+'Ark1'!C845</f>
        <v>2023</v>
      </c>
      <c r="C341" s="51">
        <f>+'Ark1'!L845</f>
        <v>7</v>
      </c>
      <c r="D341" s="52" t="str">
        <f t="shared" si="135"/>
        <v>R-</v>
      </c>
      <c r="E341" s="52">
        <f>+'Ark1'!D845</f>
        <v>12</v>
      </c>
      <c r="F341" s="52" t="str">
        <f t="shared" si="131"/>
        <v>Des</v>
      </c>
      <c r="G341" s="51">
        <f>+IF(H341=0,"",'Ark1'!Q845)</f>
        <v>132</v>
      </c>
      <c r="H341" s="470">
        <f>+'Ark1'!R845</f>
        <v>174</v>
      </c>
      <c r="I341" s="66"/>
      <c r="J341" s="53">
        <f>+IF(H341=0,"",'Ark1'!AE845)</f>
        <v>4.1438437723267443</v>
      </c>
      <c r="K341" s="53">
        <f>+IF(H341=0,"",'Ark1'!AF845)</f>
        <v>5.2282921589161289</v>
      </c>
      <c r="L341" s="293"/>
      <c r="M341" s="66">
        <f>+IF(H341=0,"",'Ark1'!U845)</f>
        <v>330.567816091954</v>
      </c>
      <c r="N341" s="66"/>
      <c r="O341" s="66"/>
      <c r="P341" s="98"/>
      <c r="Q341" s="98"/>
      <c r="R341" s="294"/>
      <c r="S341" s="53">
        <f>+IF(H341=0,"",'Ark1'!T845)</f>
        <v>8.9137931034482794</v>
      </c>
      <c r="T341" s="76">
        <f>+IF(H341=0,"",'Ark1'!W845)</f>
        <v>81.034482758620697</v>
      </c>
      <c r="U341" s="76">
        <f>+IF(H341=0,"",'Ark1'!X845)</f>
        <v>32.183908045977013</v>
      </c>
      <c r="V341" s="76">
        <f>+IF(H341=0,"",'Ark1'!AG845)</f>
        <v>1075.8511904761904</v>
      </c>
      <c r="W341" s="76">
        <f>+IF(H341=0,"",'Ark1'!AH845)</f>
        <v>96.551724137931018</v>
      </c>
      <c r="X341" s="76">
        <f>+IF(H341=0,"",'Ark1'!AI845)</f>
        <v>86.781609195402311</v>
      </c>
      <c r="Y341" s="76">
        <f>+IF(H341=0,"",'Ark1'!Y845)</f>
        <v>42.931529271333346</v>
      </c>
      <c r="Z341" s="53">
        <f>+IF(H341=0,"",'Ark1'!AA845)</f>
        <v>2.4725003591828525</v>
      </c>
      <c r="AA341" s="76">
        <f>+IF(H341=0,"",'Ark1'!AC845)</f>
        <v>46.992504969365839</v>
      </c>
      <c r="AB341" s="76">
        <f t="shared" si="132"/>
        <v>307.26165385906108</v>
      </c>
      <c r="AC341" s="66"/>
      <c r="AD341" s="66">
        <f t="shared" si="133"/>
        <v>47.223973727421999</v>
      </c>
      <c r="AE341" s="66">
        <f t="shared" si="134"/>
        <v>1.3181818181818181</v>
      </c>
      <c r="AF341" s="294"/>
      <c r="AH341" s="56"/>
      <c r="AI341" s="56"/>
      <c r="AJ341" s="1"/>
    </row>
    <row r="342" spans="1:44">
      <c r="A342" s="294"/>
      <c r="B342" s="294"/>
      <c r="C342" s="291"/>
      <c r="D342" s="291"/>
      <c r="E342" s="291"/>
      <c r="F342" s="291"/>
      <c r="G342" s="291"/>
      <c r="H342" s="514"/>
      <c r="I342" s="294"/>
      <c r="J342" s="292"/>
      <c r="K342" s="293"/>
      <c r="L342" s="293"/>
      <c r="M342" s="294"/>
      <c r="N342" s="294"/>
      <c r="O342" s="294"/>
      <c r="P342" s="299"/>
      <c r="Q342" s="299"/>
      <c r="R342" s="294"/>
      <c r="S342" s="294"/>
      <c r="T342" s="295"/>
      <c r="U342" s="295"/>
      <c r="V342" s="294"/>
      <c r="W342" s="295"/>
      <c r="X342" s="295"/>
      <c r="Y342" s="295"/>
      <c r="Z342" s="294"/>
      <c r="AA342" s="295"/>
      <c r="AB342" s="294"/>
      <c r="AC342" s="294"/>
      <c r="AD342" s="293"/>
      <c r="AE342" s="296"/>
      <c r="AF342" s="294"/>
      <c r="AG342" s="4"/>
      <c r="AH342" s="56"/>
      <c r="AI342" s="56"/>
      <c r="AJ342" s="1"/>
      <c r="AK342" s="5"/>
      <c r="AL342"/>
      <c r="AP342"/>
    </row>
    <row r="343" spans="1:44">
      <c r="A343" s="294"/>
      <c r="B343" s="297">
        <f>+B336</f>
        <v>2023</v>
      </c>
      <c r="C343" s="297"/>
      <c r="D343" s="297" t="str">
        <f>+D345</f>
        <v>R</v>
      </c>
      <c r="E343" s="291"/>
      <c r="F343" s="297"/>
      <c r="G343" s="297"/>
      <c r="H343" s="455">
        <f>SUM(H345:H347)</f>
        <v>237</v>
      </c>
      <c r="I343" s="296"/>
      <c r="J343" s="296"/>
      <c r="K343" s="296"/>
      <c r="L343" s="293"/>
      <c r="M343" s="296"/>
      <c r="N343" s="296"/>
      <c r="O343" s="296"/>
      <c r="P343" s="299"/>
      <c r="Q343" s="299"/>
      <c r="R343" s="294"/>
      <c r="S343" s="297"/>
      <c r="T343" s="299"/>
      <c r="U343" s="299"/>
      <c r="V343" s="299"/>
      <c r="W343" s="299"/>
      <c r="X343" s="299"/>
      <c r="Y343" s="299"/>
      <c r="Z343" s="297"/>
      <c r="AA343" s="299"/>
      <c r="AB343" s="297"/>
      <c r="AC343" s="296"/>
      <c r="AD343" s="296"/>
      <c r="AE343" s="296"/>
      <c r="AF343" s="294"/>
      <c r="AG343" s="4"/>
      <c r="AH343" s="56"/>
      <c r="AI343" s="56"/>
      <c r="AJ343" s="1"/>
      <c r="AK343" s="5"/>
      <c r="AL343"/>
      <c r="AP343"/>
    </row>
    <row r="344" spans="1:44">
      <c r="A344" s="294"/>
      <c r="B344" s="294"/>
      <c r="C344" s="297"/>
      <c r="D344" s="297"/>
      <c r="E344" s="297"/>
      <c r="F344" s="297"/>
      <c r="G344" s="300"/>
      <c r="H344" s="515"/>
      <c r="I344" s="301"/>
      <c r="J344" s="301"/>
      <c r="K344" s="301"/>
      <c r="L344" s="293"/>
      <c r="M344" s="301"/>
      <c r="N344" s="301"/>
      <c r="O344" s="301"/>
      <c r="P344" s="302"/>
      <c r="Q344" s="302"/>
      <c r="R344" s="294"/>
      <c r="S344" s="300"/>
      <c r="T344" s="302"/>
      <c r="U344" s="302"/>
      <c r="V344" s="302"/>
      <c r="W344" s="302"/>
      <c r="X344" s="302"/>
      <c r="Y344" s="302"/>
      <c r="Z344" s="300"/>
      <c r="AA344" s="302"/>
      <c r="AB344" s="300"/>
      <c r="AC344" s="301"/>
      <c r="AD344" s="301"/>
      <c r="AE344" s="301"/>
      <c r="AF344" s="294"/>
      <c r="AG344" s="4"/>
      <c r="AH344" s="56"/>
      <c r="AI344" s="56"/>
      <c r="AJ344" s="1"/>
      <c r="AK344" s="5"/>
      <c r="AL344"/>
      <c r="AP344"/>
    </row>
    <row r="345" spans="1:44">
      <c r="A345" s="294"/>
      <c r="B345" s="294">
        <f>+'Ark1'!C846</f>
        <v>2023</v>
      </c>
      <c r="C345" s="51">
        <f>+'Ark1'!L846</f>
        <v>8</v>
      </c>
      <c r="D345" s="52" t="str">
        <f>+D118</f>
        <v>R</v>
      </c>
      <c r="E345" s="52">
        <f>+'Ark1'!D846</f>
        <v>1</v>
      </c>
      <c r="F345" s="52" t="str">
        <f t="shared" ref="F345:F356" si="136">+F330</f>
        <v>Jan</v>
      </c>
      <c r="G345" s="51">
        <f>+IF(H345=0,"",'Ark1'!Q846)</f>
        <v>63</v>
      </c>
      <c r="H345" s="470">
        <f>+'Ark1'!R846</f>
        <v>87</v>
      </c>
      <c r="I345" s="66"/>
      <c r="J345" s="53">
        <f>+IF(H345=0,"",'Ark1'!AE846)</f>
        <v>1.8068535825545171</v>
      </c>
      <c r="K345" s="53">
        <f>+IF(H345=0,"",'Ark1'!AF846)</f>
        <v>2.4811263737637375</v>
      </c>
      <c r="L345" s="293"/>
      <c r="M345" s="66">
        <f>+IF(H345=0,"",'Ark1'!U846)</f>
        <v>365.03563218390798</v>
      </c>
      <c r="N345" s="66"/>
      <c r="O345" s="66"/>
      <c r="P345" s="98"/>
      <c r="Q345" s="98"/>
      <c r="R345" s="294"/>
      <c r="S345" s="53">
        <f>+IF(H345=0,"",'Ark1'!T846)</f>
        <v>10.08045977011494</v>
      </c>
      <c r="T345" s="76">
        <f>+IF(H345=0,"",'Ark1'!W846)</f>
        <v>98.850574712643706</v>
      </c>
      <c r="U345" s="76">
        <f>+IF(H345=0,"",'Ark1'!X846)</f>
        <v>62.068965517241359</v>
      </c>
      <c r="V345" s="76">
        <f>+IF(H345=0,"",'Ark1'!AG846)</f>
        <v>998.82926829268285</v>
      </c>
      <c r="W345" s="76">
        <f>+IF(H345=0,"",'Ark1'!AH846)</f>
        <v>94.252873563218387</v>
      </c>
      <c r="X345" s="76">
        <f>+IF(H345=0,"",'Ark1'!AI846)</f>
        <v>88.505747126436802</v>
      </c>
      <c r="Y345" s="76">
        <f>+IF(H345=0,"",'Ark1'!Y846)</f>
        <v>40.636023815044929</v>
      </c>
      <c r="Z345" s="53">
        <f>+IF(H345=0,"",'Ark1'!AA846)</f>
        <v>1.9071456122468995</v>
      </c>
      <c r="AA345" s="76">
        <f>+IF(H345=0,"",'Ark1'!AC846)</f>
        <v>36.475909452675538</v>
      </c>
      <c r="AB345" s="76">
        <f t="shared" ref="AB345:AB356" si="137">IF(H345=0,"",1000*M345/V345)</f>
        <v>365.46349188172076</v>
      </c>
      <c r="AC345" s="66"/>
      <c r="AD345" s="66">
        <f t="shared" ref="AD345:AD356" si="138">IF(H345=0,"",M345/C345)</f>
        <v>45.629454022988497</v>
      </c>
      <c r="AE345" s="66">
        <f t="shared" ref="AE345:AE356" si="139">IF(H345=0,"",H345/G345)</f>
        <v>1.3809523809523809</v>
      </c>
      <c r="AF345" s="294"/>
      <c r="AH345" s="56"/>
      <c r="AI345" s="56"/>
      <c r="AJ345" s="1"/>
    </row>
    <row r="346" spans="1:44">
      <c r="A346" s="294"/>
      <c r="B346" s="294">
        <f>+'Ark1'!C847</f>
        <v>2023</v>
      </c>
      <c r="C346" s="51">
        <f>+'Ark1'!L847</f>
        <v>8</v>
      </c>
      <c r="D346" s="52" t="str">
        <f>+D345</f>
        <v>R</v>
      </c>
      <c r="E346" s="52">
        <f>+'Ark1'!D847</f>
        <v>2</v>
      </c>
      <c r="F346" s="52" t="str">
        <f t="shared" si="136"/>
        <v>Feb</v>
      </c>
      <c r="G346" s="51">
        <f>+IF(H346=0,"",'Ark1'!Q847)</f>
        <v>37</v>
      </c>
      <c r="H346" s="470">
        <f>+'Ark1'!R847</f>
        <v>45</v>
      </c>
      <c r="I346" s="66"/>
      <c r="J346" s="53">
        <f>+IF(H346=0,"",'Ark1'!AE847)</f>
        <v>1.4155394778232151</v>
      </c>
      <c r="K346" s="53">
        <f>+IF(H346=0,"",'Ark1'!AF847)</f>
        <v>1.9094651921143844</v>
      </c>
      <c r="L346" s="293"/>
      <c r="M346" s="66">
        <f>+IF(H346=0,"",'Ark1'!U847)</f>
        <v>354.25111111111113</v>
      </c>
      <c r="N346" s="66"/>
      <c r="O346" s="66"/>
      <c r="P346" s="98"/>
      <c r="Q346" s="98"/>
      <c r="R346" s="294"/>
      <c r="S346" s="53">
        <f>+IF(H346=0,"",'Ark1'!T847)</f>
        <v>9.9333333333333353</v>
      </c>
      <c r="T346" s="76">
        <f>+IF(H346=0,"",'Ark1'!W847)</f>
        <v>93.333333333333314</v>
      </c>
      <c r="U346" s="76">
        <f>+IF(H346=0,"",'Ark1'!X847)</f>
        <v>51.111111111111114</v>
      </c>
      <c r="V346" s="76">
        <f>+IF(H346=0,"",'Ark1'!AG847)</f>
        <v>960.7</v>
      </c>
      <c r="W346" s="76">
        <f>+IF(H346=0,"",'Ark1'!AH847)</f>
        <v>88.8888888888889</v>
      </c>
      <c r="X346" s="76">
        <f>+IF(H346=0,"",'Ark1'!AI847)</f>
        <v>86.666666666666686</v>
      </c>
      <c r="Y346" s="76">
        <f>+IF(H346=0,"",'Ark1'!Y847)</f>
        <v>37.079162295597214</v>
      </c>
      <c r="Z346" s="53">
        <f>+IF(H346=0,"",'Ark1'!AA847)</f>
        <v>2.2449944320643658</v>
      </c>
      <c r="AA346" s="76">
        <f>+IF(H346=0,"",'Ark1'!AC847)</f>
        <v>8.2984662659280399</v>
      </c>
      <c r="AB346" s="76">
        <f t="shared" si="137"/>
        <v>368.74269918924858</v>
      </c>
      <c r="AC346" s="66"/>
      <c r="AD346" s="66">
        <f t="shared" si="138"/>
        <v>44.281388888888891</v>
      </c>
      <c r="AE346" s="66">
        <f t="shared" si="139"/>
        <v>1.2162162162162162</v>
      </c>
      <c r="AF346" s="294"/>
      <c r="AH346" s="56"/>
      <c r="AI346" s="56"/>
      <c r="AJ346" s="1"/>
    </row>
    <row r="347" spans="1:44">
      <c r="A347" s="294"/>
      <c r="B347" s="294">
        <f>+'Ark1'!C848</f>
        <v>2023</v>
      </c>
      <c r="C347" s="51">
        <f>+'Ark1'!L848</f>
        <v>8</v>
      </c>
      <c r="D347" s="52" t="str">
        <f t="shared" ref="D347:D356" si="140">+D346</f>
        <v>R</v>
      </c>
      <c r="E347" s="52">
        <f>+'Ark1'!D848</f>
        <v>3</v>
      </c>
      <c r="F347" s="52" t="str">
        <f t="shared" si="136"/>
        <v>Mar</v>
      </c>
      <c r="G347" s="51">
        <f>+IF(H347=0,"",'Ark1'!Q848)</f>
        <v>77</v>
      </c>
      <c r="H347" s="470">
        <f>+'Ark1'!R848</f>
        <v>105</v>
      </c>
      <c r="I347" s="66"/>
      <c r="J347" s="53">
        <f>+IF(H347=0,"",'Ark1'!AE848)</f>
        <v>2.303136652774731</v>
      </c>
      <c r="K347" s="53">
        <f>+IF(H347=0,"",'Ark1'!AF848)</f>
        <v>3.1497026271062998</v>
      </c>
      <c r="L347" s="293"/>
      <c r="M347" s="66">
        <f>+IF(H347=0,"",'Ark1'!U848)</f>
        <v>361.67333333333346</v>
      </c>
      <c r="N347" s="66"/>
      <c r="O347" s="66"/>
      <c r="P347" s="98"/>
      <c r="Q347" s="98"/>
      <c r="R347" s="294"/>
      <c r="S347" s="53">
        <f>+IF(H347=0,"",'Ark1'!T848)</f>
        <v>10.190476190476188</v>
      </c>
      <c r="T347" s="76">
        <f>+IF(H347=0,"",'Ark1'!W848)</f>
        <v>95.238095238095283</v>
      </c>
      <c r="U347" s="76">
        <f>+IF(H347=0,"",'Ark1'!X848)</f>
        <v>58.095238095238123</v>
      </c>
      <c r="V347" s="76">
        <f>+IF(H347=0,"",'Ark1'!AG848)</f>
        <v>1043.2989690721647</v>
      </c>
      <c r="W347" s="76">
        <f>+IF(H347=0,"",'Ark1'!AH848)</f>
        <v>92.38095238095238</v>
      </c>
      <c r="X347" s="76">
        <f>+IF(H347=0,"",'Ark1'!AI848)</f>
        <v>89.523809523809547</v>
      </c>
      <c r="Y347" s="76">
        <f>+IF(H347=0,"",'Ark1'!Y848)</f>
        <v>40.65001438918803</v>
      </c>
      <c r="Z347" s="53">
        <f>+IF(H347=0,"",'Ark1'!AA848)</f>
        <v>2.6080287688131287</v>
      </c>
      <c r="AA347" s="76">
        <f>+IF(H347=0,"",'Ark1'!AC848)</f>
        <v>35.834824753189075</v>
      </c>
      <c r="AB347" s="76">
        <f t="shared" si="137"/>
        <v>346.66317523056676</v>
      </c>
      <c r="AC347" s="66"/>
      <c r="AD347" s="66">
        <f t="shared" si="138"/>
        <v>45.209166666666682</v>
      </c>
      <c r="AE347" s="66">
        <f t="shared" si="139"/>
        <v>1.3636363636363635</v>
      </c>
      <c r="AF347" s="294"/>
      <c r="AH347" s="56"/>
      <c r="AI347" s="56"/>
      <c r="AJ347" s="1"/>
    </row>
    <row r="348" spans="1:44">
      <c r="A348" s="294"/>
      <c r="B348" s="294">
        <f>+'Ark1'!C849</f>
        <v>2023</v>
      </c>
      <c r="C348" s="51">
        <f>+'Ark1'!L849</f>
        <v>8</v>
      </c>
      <c r="D348" s="52" t="str">
        <f t="shared" si="140"/>
        <v>R</v>
      </c>
      <c r="E348" s="52">
        <f>+'Ark1'!D849</f>
        <v>4</v>
      </c>
      <c r="F348" s="52" t="str">
        <f t="shared" si="136"/>
        <v>Apr</v>
      </c>
      <c r="G348" s="51">
        <f>+IF(H348=0,"",'Ark1'!Q849)</f>
        <v>72</v>
      </c>
      <c r="H348" s="470">
        <f>+'Ark1'!R849</f>
        <v>89</v>
      </c>
      <c r="I348" s="66"/>
      <c r="J348" s="53">
        <f>+IF(H348=0,"",'Ark1'!AE849)</f>
        <v>2.8461784457946924</v>
      </c>
      <c r="K348" s="53">
        <f>+IF(H348=0,"",'Ark1'!AF849)</f>
        <v>3.8589456588639761</v>
      </c>
      <c r="L348" s="293"/>
      <c r="M348" s="66">
        <f>+IF(H348=0,"",'Ark1'!U849)</f>
        <v>362.65955056179774</v>
      </c>
      <c r="N348" s="66"/>
      <c r="O348" s="66"/>
      <c r="P348" s="98"/>
      <c r="Q348" s="98"/>
      <c r="R348" s="294"/>
      <c r="S348" s="53">
        <f>+IF(H348=0,"",'Ark1'!T849)</f>
        <v>10.52808988764045</v>
      </c>
      <c r="T348" s="76">
        <f>+IF(H348=0,"",'Ark1'!W849)</f>
        <v>94.382022471910119</v>
      </c>
      <c r="U348" s="76">
        <f>+IF(H348=0,"",'Ark1'!X849)</f>
        <v>56.17977528089888</v>
      </c>
      <c r="V348" s="76">
        <f>+IF(H348=0,"",'Ark1'!AG849)</f>
        <v>1017.1975308641976</v>
      </c>
      <c r="W348" s="76">
        <f>+IF(H348=0,"",'Ark1'!AH849)</f>
        <v>91.011235955056179</v>
      </c>
      <c r="X348" s="76">
        <f>+IF(H348=0,"",'Ark1'!AI849)</f>
        <v>83.146067415730357</v>
      </c>
      <c r="Y348" s="76">
        <f>+IF(H348=0,"",'Ark1'!Y849)</f>
        <v>46.355164601058881</v>
      </c>
      <c r="Z348" s="53">
        <f>+IF(H348=0,"",'Ark1'!AA849)</f>
        <v>2.4175848643201516</v>
      </c>
      <c r="AA348" s="76">
        <f>+IF(H348=0,"",'Ark1'!AC849)</f>
        <v>37.081380386394258</v>
      </c>
      <c r="AB348" s="76">
        <f t="shared" si="137"/>
        <v>356.52814675403999</v>
      </c>
      <c r="AC348" s="66"/>
      <c r="AD348" s="66">
        <f t="shared" si="138"/>
        <v>45.332443820224718</v>
      </c>
      <c r="AE348" s="66">
        <f t="shared" si="139"/>
        <v>1.2361111111111112</v>
      </c>
      <c r="AF348" s="294"/>
      <c r="AH348" s="56"/>
      <c r="AI348" s="56"/>
      <c r="AJ348" s="1"/>
    </row>
    <row r="349" spans="1:44">
      <c r="A349" s="294"/>
      <c r="B349" s="294">
        <f>+'Ark1'!C850</f>
        <v>2023</v>
      </c>
      <c r="C349" s="51">
        <f>+'Ark1'!L850</f>
        <v>8</v>
      </c>
      <c r="D349" s="52" t="str">
        <f t="shared" si="140"/>
        <v>R</v>
      </c>
      <c r="E349" s="52">
        <f>+'Ark1'!D850</f>
        <v>5</v>
      </c>
      <c r="F349" s="52" t="str">
        <f t="shared" si="136"/>
        <v>Mai</v>
      </c>
      <c r="G349" s="51">
        <f>+IF(H349=0,"",'Ark1'!Q850)</f>
        <v>96</v>
      </c>
      <c r="H349" s="470">
        <f>+'Ark1'!R850</f>
        <v>130</v>
      </c>
      <c r="I349" s="66"/>
      <c r="J349" s="53">
        <f>+IF(H349=0,"",'Ark1'!AE850)</f>
        <v>3.3513792214488274</v>
      </c>
      <c r="K349" s="53">
        <f>+IF(H349=0,"",'Ark1'!AF850)</f>
        <v>4.3449979618451611</v>
      </c>
      <c r="L349" s="293"/>
      <c r="M349" s="66">
        <f>+IF(H349=0,"",'Ark1'!U850)</f>
        <v>345.60230769230776</v>
      </c>
      <c r="N349" s="66"/>
      <c r="O349" s="66"/>
      <c r="P349" s="98"/>
      <c r="Q349" s="98"/>
      <c r="R349" s="294"/>
      <c r="S349" s="53">
        <f>+IF(H349=0,"",'Ark1'!T850)</f>
        <v>10.315384615384618</v>
      </c>
      <c r="T349" s="76">
        <f>+IF(H349=0,"",'Ark1'!W850)</f>
        <v>94.615384615384642</v>
      </c>
      <c r="U349" s="76">
        <f>+IF(H349=0,"",'Ark1'!X850)</f>
        <v>40.769230769230759</v>
      </c>
      <c r="V349" s="76">
        <f>+IF(H349=0,"",'Ark1'!AG850)</f>
        <v>935.86400000000003</v>
      </c>
      <c r="W349" s="76">
        <f>+IF(H349=0,"",'Ark1'!AH850)</f>
        <v>96.153846153846175</v>
      </c>
      <c r="X349" s="76">
        <f>+IF(H349=0,"",'Ark1'!AI850)</f>
        <v>90.769230769230788</v>
      </c>
      <c r="Y349" s="76">
        <f>+IF(H349=0,"",'Ark1'!Y850)</f>
        <v>45.828075817517117</v>
      </c>
      <c r="Z349" s="53">
        <f>+IF(H349=0,"",'Ark1'!AA850)</f>
        <v>2.4993371902431503</v>
      </c>
      <c r="AA349" s="76">
        <f>+IF(H349=0,"",'Ark1'!AC850)</f>
        <v>32.43753084278562</v>
      </c>
      <c r="AB349" s="76">
        <f t="shared" si="137"/>
        <v>369.28689178375032</v>
      </c>
      <c r="AC349" s="66"/>
      <c r="AD349" s="66">
        <f t="shared" si="138"/>
        <v>43.20028846153847</v>
      </c>
      <c r="AE349" s="66">
        <f t="shared" si="139"/>
        <v>1.3541666666666667</v>
      </c>
      <c r="AF349" s="294"/>
      <c r="AH349" s="56"/>
      <c r="AI349" s="56"/>
      <c r="AJ349" s="1"/>
    </row>
    <row r="350" spans="1:44">
      <c r="A350" s="294"/>
      <c r="B350" s="294">
        <f>+'Ark1'!C851</f>
        <v>2023</v>
      </c>
      <c r="C350" s="51">
        <f>+'Ark1'!L851</f>
        <v>8</v>
      </c>
      <c r="D350" s="52" t="str">
        <f t="shared" si="140"/>
        <v>R</v>
      </c>
      <c r="E350" s="52">
        <f>+'Ark1'!D851</f>
        <v>6</v>
      </c>
      <c r="F350" s="52" t="str">
        <f t="shared" si="136"/>
        <v>Jun</v>
      </c>
      <c r="G350" s="51">
        <f>+IF(H350=0,"",'Ark1'!Q851)</f>
        <v>91</v>
      </c>
      <c r="H350" s="470">
        <f>+'Ark1'!R851</f>
        <v>123</v>
      </c>
      <c r="I350" s="66"/>
      <c r="J350" s="53">
        <f>+IF(H350=0,"",'Ark1'!AE851)</f>
        <v>3.0445544554455446</v>
      </c>
      <c r="K350" s="53">
        <f>+IF(H350=0,"",'Ark1'!AF851)</f>
        <v>4.0153761227199869</v>
      </c>
      <c r="L350" s="293"/>
      <c r="M350" s="66">
        <f>+IF(H350=0,"",'Ark1'!U851)</f>
        <v>347.01951219512182</v>
      </c>
      <c r="N350" s="66"/>
      <c r="O350" s="66"/>
      <c r="P350" s="98"/>
      <c r="Q350" s="98"/>
      <c r="R350" s="294"/>
      <c r="S350" s="53">
        <f>+IF(H350=0,"",'Ark1'!T851)</f>
        <v>9.9918699186991873</v>
      </c>
      <c r="T350" s="76">
        <f>+IF(H350=0,"",'Ark1'!W851)</f>
        <v>95.934959349593527</v>
      </c>
      <c r="U350" s="76">
        <f>+IF(H350=0,"",'Ark1'!X851)</f>
        <v>45.528455284552841</v>
      </c>
      <c r="V350" s="76">
        <f>+IF(H350=0,"",'Ark1'!AG851)</f>
        <v>942.96721311475392</v>
      </c>
      <c r="W350" s="76">
        <f>+IF(H350=0,"",'Ark1'!AH851)</f>
        <v>99.186991869918714</v>
      </c>
      <c r="X350" s="76">
        <f>+IF(H350=0,"",'Ark1'!AI851)</f>
        <v>97.560975609756099</v>
      </c>
      <c r="Y350" s="76">
        <f>+IF(H350=0,"",'Ark1'!Y851)</f>
        <v>42.243996366708423</v>
      </c>
      <c r="Z350" s="53">
        <f>+IF(H350=0,"",'Ark1'!AA851)</f>
        <v>2.2863893321568831</v>
      </c>
      <c r="AA350" s="76">
        <f>+IF(H350=0,"",'Ark1'!AC851)</f>
        <v>42.187500446037149</v>
      </c>
      <c r="AB350" s="76">
        <f t="shared" si="137"/>
        <v>368.00803608947058</v>
      </c>
      <c r="AC350" s="66"/>
      <c r="AD350" s="66">
        <f t="shared" si="138"/>
        <v>43.377439024390227</v>
      </c>
      <c r="AE350" s="66">
        <f t="shared" si="139"/>
        <v>1.3516483516483517</v>
      </c>
      <c r="AF350" s="294"/>
      <c r="AH350" s="56"/>
      <c r="AI350" s="56"/>
      <c r="AJ350" s="1"/>
    </row>
    <row r="351" spans="1:44">
      <c r="A351" s="294"/>
      <c r="B351" s="294">
        <f>+'Ark1'!C852</f>
        <v>2023</v>
      </c>
      <c r="C351" s="51">
        <f>+'Ark1'!L852</f>
        <v>8</v>
      </c>
      <c r="D351" s="52" t="str">
        <f t="shared" si="140"/>
        <v>R</v>
      </c>
      <c r="E351" s="52">
        <f>+'Ark1'!D852</f>
        <v>7</v>
      </c>
      <c r="F351" s="52" t="str">
        <f t="shared" si="136"/>
        <v>Jul</v>
      </c>
      <c r="G351" s="51">
        <f>+IF(H351=0,"",'Ark1'!Q852)</f>
        <v>49</v>
      </c>
      <c r="H351" s="470">
        <f>+'Ark1'!R852</f>
        <v>76</v>
      </c>
      <c r="I351" s="66"/>
      <c r="J351" s="53">
        <f>+IF(H351=0,"",'Ark1'!AE852)</f>
        <v>2.9909484454938995</v>
      </c>
      <c r="K351" s="53">
        <f>+IF(H351=0,"",'Ark1'!AF852)</f>
        <v>3.9575313890166175</v>
      </c>
      <c r="L351" s="293"/>
      <c r="M351" s="66">
        <f>+IF(H351=0,"",'Ark1'!U852)</f>
        <v>349.3539473684209</v>
      </c>
      <c r="N351" s="66"/>
      <c r="O351" s="66"/>
      <c r="P351" s="98"/>
      <c r="Q351" s="98"/>
      <c r="R351" s="294"/>
      <c r="S351" s="53">
        <f>+IF(H351=0,"",'Ark1'!T852)</f>
        <v>9.6315789473684195</v>
      </c>
      <c r="T351" s="76">
        <f>+IF(H351=0,"",'Ark1'!W852)</f>
        <v>98.684210526315809</v>
      </c>
      <c r="U351" s="76">
        <f>+IF(H351=0,"",'Ark1'!X852)</f>
        <v>43.421052631578952</v>
      </c>
      <c r="V351" s="76">
        <f>+IF(H351=0,"",'Ark1'!AG852)</f>
        <v>986.84</v>
      </c>
      <c r="W351" s="76">
        <f>+IF(H351=0,"",'Ark1'!AH852)</f>
        <v>98.684210526315809</v>
      </c>
      <c r="X351" s="76">
        <f>+IF(H351=0,"",'Ark1'!AI852)</f>
        <v>93.421052631578945</v>
      </c>
      <c r="Y351" s="76">
        <f>+IF(H351=0,"",'Ark1'!Y852)</f>
        <v>40.686673237747442</v>
      </c>
      <c r="Z351" s="53">
        <f>+IF(H351=0,"",'Ark1'!AA852)</f>
        <v>1.9183470493271155</v>
      </c>
      <c r="AA351" s="76">
        <f>+IF(H351=0,"",'Ark1'!AC852)</f>
        <v>62.234999175687214</v>
      </c>
      <c r="AB351" s="76">
        <f t="shared" si="137"/>
        <v>354.01275522721096</v>
      </c>
      <c r="AC351" s="66"/>
      <c r="AD351" s="66">
        <f t="shared" si="138"/>
        <v>43.669243421052613</v>
      </c>
      <c r="AE351" s="66">
        <f t="shared" si="139"/>
        <v>1.5510204081632653</v>
      </c>
      <c r="AF351" s="294"/>
      <c r="AH351" s="56"/>
      <c r="AI351" s="56"/>
      <c r="AJ351" s="1"/>
    </row>
    <row r="352" spans="1:44">
      <c r="A352" s="294"/>
      <c r="B352" s="294">
        <f>+'Ark1'!C853</f>
        <v>2023</v>
      </c>
      <c r="C352" s="51">
        <f>+'Ark1'!L853</f>
        <v>8</v>
      </c>
      <c r="D352" s="52" t="str">
        <f t="shared" si="140"/>
        <v>R</v>
      </c>
      <c r="E352" s="52">
        <f>+'Ark1'!D853</f>
        <v>8</v>
      </c>
      <c r="F352" s="52" t="str">
        <f t="shared" si="136"/>
        <v>Aug</v>
      </c>
      <c r="G352" s="51">
        <f>+IF(H352=0,"",'Ark1'!Q853)</f>
        <v>42</v>
      </c>
      <c r="H352" s="470">
        <f>+'Ark1'!R853</f>
        <v>68</v>
      </c>
      <c r="I352" s="66"/>
      <c r="J352" s="53">
        <f>+IF(H352=0,"",'Ark1'!AE853)</f>
        <v>2.1269940569283694</v>
      </c>
      <c r="K352" s="53">
        <f>+IF(H352=0,"",'Ark1'!AF853)</f>
        <v>2.7633243180249214</v>
      </c>
      <c r="L352" s="293"/>
      <c r="M352" s="66">
        <f>+IF(H352=0,"",'Ark1'!U853)</f>
        <v>338.41323529411761</v>
      </c>
      <c r="N352" s="66"/>
      <c r="O352" s="66"/>
      <c r="P352" s="98"/>
      <c r="Q352" s="98"/>
      <c r="R352" s="294"/>
      <c r="S352" s="53">
        <f>+IF(H352=0,"",'Ark1'!T853)</f>
        <v>9.6617647058823515</v>
      </c>
      <c r="T352" s="76">
        <f>+IF(H352=0,"",'Ark1'!W853)</f>
        <v>92.647058823529406</v>
      </c>
      <c r="U352" s="76">
        <f>+IF(H352=0,"",'Ark1'!X853)</f>
        <v>39.705882352941174</v>
      </c>
      <c r="V352" s="76">
        <f>+IF(H352=0,"",'Ark1'!AG853)</f>
        <v>957.25757575757586</v>
      </c>
      <c r="W352" s="76">
        <f>+IF(H352=0,"",'Ark1'!AH853)</f>
        <v>95.588235294117638</v>
      </c>
      <c r="X352" s="76">
        <f>+IF(H352=0,"",'Ark1'!AI853)</f>
        <v>94.117647058823522</v>
      </c>
      <c r="Y352" s="76">
        <f>+IF(H352=0,"",'Ark1'!Y853)</f>
        <v>45.302694064843841</v>
      </c>
      <c r="Z352" s="53">
        <f>+IF(H352=0,"",'Ark1'!AA853)</f>
        <v>2.4471489660998844</v>
      </c>
      <c r="AA352" s="76">
        <f>+IF(H352=0,"",'Ark1'!AC853)</f>
        <v>42.379021624205805</v>
      </c>
      <c r="AB352" s="76">
        <f t="shared" si="137"/>
        <v>353.5236950475911</v>
      </c>
      <c r="AC352" s="66"/>
      <c r="AD352" s="66">
        <f t="shared" si="138"/>
        <v>42.301654411764702</v>
      </c>
      <c r="AE352" s="66">
        <f t="shared" si="139"/>
        <v>1.6190476190476191</v>
      </c>
      <c r="AF352" s="294"/>
      <c r="AH352" s="56"/>
      <c r="AI352" s="56"/>
      <c r="AJ352" s="1"/>
    </row>
    <row r="353" spans="1:42">
      <c r="A353" s="294"/>
      <c r="B353" s="294">
        <f>+'Ark1'!C854</f>
        <v>2023</v>
      </c>
      <c r="C353" s="51">
        <f>+'Ark1'!L854</f>
        <v>8</v>
      </c>
      <c r="D353" s="52" t="str">
        <f t="shared" si="140"/>
        <v>R</v>
      </c>
      <c r="E353" s="52">
        <f>+'Ark1'!D854</f>
        <v>9</v>
      </c>
      <c r="F353" s="52" t="str">
        <f t="shared" si="136"/>
        <v>Sep</v>
      </c>
      <c r="G353" s="51">
        <f>+IF(H353=0,"",'Ark1'!Q854)</f>
        <v>38</v>
      </c>
      <c r="H353" s="470">
        <f>+'Ark1'!R854</f>
        <v>50</v>
      </c>
      <c r="I353" s="66"/>
      <c r="J353" s="53">
        <f>+IF(H353=0,"",'Ark1'!AE854)</f>
        <v>1.4784151389710229</v>
      </c>
      <c r="K353" s="53">
        <f>+IF(H353=0,"",'Ark1'!AF854)</f>
        <v>1.9634072070475013</v>
      </c>
      <c r="L353" s="293"/>
      <c r="M353" s="66">
        <f>+IF(H353=0,"",'Ark1'!U854)</f>
        <v>343.34199999999998</v>
      </c>
      <c r="N353" s="66"/>
      <c r="O353" s="66"/>
      <c r="P353" s="98"/>
      <c r="Q353" s="98"/>
      <c r="R353" s="294"/>
      <c r="S353" s="53">
        <f>+IF(H353=0,"",'Ark1'!T854)</f>
        <v>9.1199999999999992</v>
      </c>
      <c r="T353" s="76">
        <f>+IF(H353=0,"",'Ark1'!W854)</f>
        <v>94</v>
      </c>
      <c r="U353" s="76">
        <f>+IF(H353=0,"",'Ark1'!X854)</f>
        <v>46</v>
      </c>
      <c r="V353" s="76">
        <f>+IF(H353=0,"",'Ark1'!AG854)</f>
        <v>949.04255319148933</v>
      </c>
      <c r="W353" s="76">
        <f>+IF(H353=0,"",'Ark1'!AH854)</f>
        <v>94</v>
      </c>
      <c r="X353" s="76">
        <f>+IF(H353=0,"",'Ark1'!AI854)</f>
        <v>92</v>
      </c>
      <c r="Y353" s="76">
        <f>+IF(H353=0,"",'Ark1'!Y854)</f>
        <v>52.780811248028193</v>
      </c>
      <c r="Z353" s="53">
        <f>+IF(H353=0,"",'Ark1'!AA854)</f>
        <v>1.9963967541548484</v>
      </c>
      <c r="AA353" s="76">
        <f>+IF(H353=0,"",'Ark1'!AC854)</f>
        <v>11.013382726544743</v>
      </c>
      <c r="AB353" s="76">
        <f t="shared" si="137"/>
        <v>361.77724470350859</v>
      </c>
      <c r="AC353" s="66"/>
      <c r="AD353" s="66">
        <f t="shared" si="138"/>
        <v>42.917749999999998</v>
      </c>
      <c r="AE353" s="66">
        <f t="shared" si="139"/>
        <v>1.3157894736842106</v>
      </c>
      <c r="AF353" s="294"/>
      <c r="AH353" s="56"/>
      <c r="AI353" s="56"/>
      <c r="AJ353" s="1"/>
    </row>
    <row r="354" spans="1:42">
      <c r="A354" s="294"/>
      <c r="B354" s="294">
        <f>+'Ark1'!C855</f>
        <v>2023</v>
      </c>
      <c r="C354" s="51">
        <f>+'Ark1'!L855</f>
        <v>8</v>
      </c>
      <c r="D354" s="52" t="str">
        <f t="shared" si="140"/>
        <v>R</v>
      </c>
      <c r="E354" s="52">
        <f>+'Ark1'!D855</f>
        <v>10</v>
      </c>
      <c r="F354" s="52" t="str">
        <f t="shared" si="136"/>
        <v>Okt</v>
      </c>
      <c r="G354" s="51">
        <f>+IF(H354=0,"",'Ark1'!Q855)</f>
        <v>96</v>
      </c>
      <c r="H354" s="470">
        <f>+'Ark1'!R855</f>
        <v>117</v>
      </c>
      <c r="I354" s="66"/>
      <c r="J354" s="53">
        <f>+IF(H354=0,"",'Ark1'!AE855)</f>
        <v>1.6279393349102544</v>
      </c>
      <c r="K354" s="53">
        <f>+IF(H354=0,"",'Ark1'!AF855)</f>
        <v>2.2731156088805529</v>
      </c>
      <c r="L354" s="293"/>
      <c r="M354" s="66">
        <f>+IF(H354=0,"",'Ark1'!U855)</f>
        <v>359.7589743589744</v>
      </c>
      <c r="N354" s="66"/>
      <c r="O354" s="66"/>
      <c r="P354" s="98"/>
      <c r="Q354" s="98"/>
      <c r="R354" s="294"/>
      <c r="S354" s="53">
        <f>+IF(H354=0,"",'Ark1'!T855)</f>
        <v>10.341880341880342</v>
      </c>
      <c r="T354" s="76">
        <f>+IF(H354=0,"",'Ark1'!W855)</f>
        <v>95.726495726495713</v>
      </c>
      <c r="U354" s="76">
        <f>+IF(H354=0,"",'Ark1'!X855)</f>
        <v>55.555555555555557</v>
      </c>
      <c r="V354" s="76">
        <f>+IF(H354=0,"",'Ark1'!AG855)</f>
        <v>1023.2222222222222</v>
      </c>
      <c r="W354" s="76">
        <f>+IF(H354=0,"",'Ark1'!AH855)</f>
        <v>100</v>
      </c>
      <c r="X354" s="76">
        <f>+IF(H354=0,"",'Ark1'!AI855)</f>
        <v>100</v>
      </c>
      <c r="Y354" s="76">
        <f>+IF(H354=0,"",'Ark1'!Y855)</f>
        <v>39.06477450971785</v>
      </c>
      <c r="Z354" s="53">
        <f>+IF(H354=0,"",'Ark1'!AA855)</f>
        <v>2.4325513079940997</v>
      </c>
      <c r="AA354" s="76">
        <f>+IF(H354=0,"",'Ark1'!AC855)</f>
        <v>38.590363211095799</v>
      </c>
      <c r="AB354" s="76">
        <f t="shared" si="137"/>
        <v>351.59417626569331</v>
      </c>
      <c r="AC354" s="66"/>
      <c r="AD354" s="66">
        <f t="shared" si="138"/>
        <v>44.9698717948718</v>
      </c>
      <c r="AE354" s="66">
        <f t="shared" si="139"/>
        <v>1.21875</v>
      </c>
      <c r="AF354" s="294"/>
      <c r="AH354" s="56"/>
      <c r="AI354" s="56"/>
      <c r="AJ354" s="1"/>
    </row>
    <row r="355" spans="1:42">
      <c r="A355" s="294"/>
      <c r="B355" s="294">
        <f>+'Ark1'!C856</f>
        <v>2023</v>
      </c>
      <c r="C355" s="51">
        <f>+'Ark1'!L856</f>
        <v>8</v>
      </c>
      <c r="D355" s="52" t="str">
        <f t="shared" si="140"/>
        <v>R</v>
      </c>
      <c r="E355" s="52">
        <f>+'Ark1'!D856</f>
        <v>11</v>
      </c>
      <c r="F355" s="52" t="str">
        <f t="shared" si="136"/>
        <v>Nov</v>
      </c>
      <c r="G355" s="51">
        <f>+IF(H355=0,"",'Ark1'!Q856)</f>
        <v>85</v>
      </c>
      <c r="H355" s="470">
        <f>+'Ark1'!R856</f>
        <v>113</v>
      </c>
      <c r="I355" s="66"/>
      <c r="J355" s="53">
        <f>+IF(H355=0,"",'Ark1'!AE856)</f>
        <v>1.759850490577791</v>
      </c>
      <c r="K355" s="53">
        <f>+IF(H355=0,"",'Ark1'!AF856)</f>
        <v>2.4601683884320327</v>
      </c>
      <c r="L355" s="293"/>
      <c r="M355" s="66">
        <f>+IF(H355=0,"",'Ark1'!U856)</f>
        <v>365.01150442477871</v>
      </c>
      <c r="N355" s="66"/>
      <c r="O355" s="66"/>
      <c r="P355" s="98"/>
      <c r="Q355" s="98"/>
      <c r="R355" s="294"/>
      <c r="S355" s="53">
        <f>+IF(H355=0,"",'Ark1'!T856)</f>
        <v>10.380530973451329</v>
      </c>
      <c r="T355" s="76">
        <f>+IF(H355=0,"",'Ark1'!W856)</f>
        <v>98.230088495575217</v>
      </c>
      <c r="U355" s="76">
        <f>+IF(H355=0,"",'Ark1'!X856)</f>
        <v>63.716814159292049</v>
      </c>
      <c r="V355" s="76">
        <f>+IF(H355=0,"",'Ark1'!AG856)</f>
        <v>1087.5221238938047</v>
      </c>
      <c r="W355" s="76">
        <f>+IF(H355=0,"",'Ark1'!AH856)</f>
        <v>100</v>
      </c>
      <c r="X355" s="76">
        <f>+IF(H355=0,"",'Ark1'!AI856)</f>
        <v>96.460176991150433</v>
      </c>
      <c r="Y355" s="76">
        <f>+IF(H355=0,"",'Ark1'!Y856)</f>
        <v>38.916911154958271</v>
      </c>
      <c r="Z355" s="53">
        <f>+IF(H355=0,"",'Ark1'!AA856)</f>
        <v>2.2667999512423158</v>
      </c>
      <c r="AA355" s="76">
        <f>+IF(H355=0,"",'Ark1'!AC856)</f>
        <v>19.612825041396896</v>
      </c>
      <c r="AB355" s="76">
        <f t="shared" si="137"/>
        <v>335.63593457563684</v>
      </c>
      <c r="AC355" s="66"/>
      <c r="AD355" s="66">
        <f t="shared" si="138"/>
        <v>45.626438053097338</v>
      </c>
      <c r="AE355" s="66">
        <f t="shared" si="139"/>
        <v>1.3294117647058823</v>
      </c>
      <c r="AF355" s="294"/>
      <c r="AH355" s="56"/>
      <c r="AI355" s="56"/>
      <c r="AJ355" s="1"/>
    </row>
    <row r="356" spans="1:42">
      <c r="A356" s="294"/>
      <c r="B356" s="294">
        <f>+'Ark1'!C857</f>
        <v>2023</v>
      </c>
      <c r="C356" s="51">
        <f>+'Ark1'!L857</f>
        <v>8</v>
      </c>
      <c r="D356" s="52" t="str">
        <f t="shared" si="140"/>
        <v>R</v>
      </c>
      <c r="E356" s="52">
        <f>+'Ark1'!D857</f>
        <v>12</v>
      </c>
      <c r="F356" s="52" t="str">
        <f t="shared" si="136"/>
        <v>Des</v>
      </c>
      <c r="G356" s="51">
        <f>+IF(H356=0,"",'Ark1'!Q857)</f>
        <v>55</v>
      </c>
      <c r="H356" s="470">
        <f>+'Ark1'!R857</f>
        <v>68</v>
      </c>
      <c r="I356" s="66"/>
      <c r="J356" s="53">
        <f>+IF(H356=0,"",'Ark1'!AE857)</f>
        <v>1.6194331983805663</v>
      </c>
      <c r="K356" s="53">
        <f>+IF(H356=0,"",'Ark1'!AF857)</f>
        <v>2.2476126103729399</v>
      </c>
      <c r="L356" s="293"/>
      <c r="M356" s="66">
        <f>+IF(H356=0,"",'Ark1'!U857)</f>
        <v>363.63235294117663</v>
      </c>
      <c r="N356" s="66"/>
      <c r="O356" s="66"/>
      <c r="P356" s="98"/>
      <c r="Q356" s="98"/>
      <c r="R356" s="294"/>
      <c r="S356" s="53">
        <f>+IF(H356=0,"",'Ark1'!T857)</f>
        <v>9.632352941176471</v>
      </c>
      <c r="T356" s="76">
        <f>+IF(H356=0,"",'Ark1'!W857)</f>
        <v>95.588235294117638</v>
      </c>
      <c r="U356" s="76">
        <f>+IF(H356=0,"",'Ark1'!X857)</f>
        <v>64.705882352941188</v>
      </c>
      <c r="V356" s="76">
        <f>+IF(H356=0,"",'Ark1'!AG857)</f>
        <v>1053.578125</v>
      </c>
      <c r="W356" s="76">
        <f>+IF(H356=0,"",'Ark1'!AH857)</f>
        <v>94.117647058823522</v>
      </c>
      <c r="X356" s="76">
        <f>+IF(H356=0,"",'Ark1'!AI857)</f>
        <v>94.117647058823522</v>
      </c>
      <c r="Y356" s="76">
        <f>+IF(H356=0,"",'Ark1'!Y857)</f>
        <v>47.336500160075538</v>
      </c>
      <c r="Z356" s="53">
        <f>+IF(H356=0,"",'Ark1'!AA857)</f>
        <v>2.1137116209665368</v>
      </c>
      <c r="AA356" s="76">
        <f>+IF(H356=0,"",'Ark1'!AC857)</f>
        <v>47.81025913678728</v>
      </c>
      <c r="AB356" s="76">
        <f t="shared" si="137"/>
        <v>345.14037859430368</v>
      </c>
      <c r="AC356" s="66"/>
      <c r="AD356" s="66">
        <f t="shared" si="138"/>
        <v>45.454044117647079</v>
      </c>
      <c r="AE356" s="66">
        <f t="shared" si="139"/>
        <v>1.2363636363636363</v>
      </c>
      <c r="AF356" s="294"/>
      <c r="AH356" s="56"/>
      <c r="AI356" s="56"/>
      <c r="AJ356" s="1"/>
    </row>
    <row r="357" spans="1:42">
      <c r="A357" s="294"/>
      <c r="B357" s="294"/>
      <c r="C357" s="291"/>
      <c r="D357" s="291"/>
      <c r="E357" s="291"/>
      <c r="F357" s="291"/>
      <c r="G357" s="291"/>
      <c r="H357" s="514"/>
      <c r="I357" s="294"/>
      <c r="J357" s="292"/>
      <c r="K357" s="293"/>
      <c r="L357" s="293"/>
      <c r="M357" s="294"/>
      <c r="N357" s="294"/>
      <c r="O357" s="294"/>
      <c r="P357" s="299"/>
      <c r="Q357" s="299"/>
      <c r="R357" s="294"/>
      <c r="S357" s="294"/>
      <c r="T357" s="295"/>
      <c r="U357" s="295"/>
      <c r="V357" s="294"/>
      <c r="W357" s="295"/>
      <c r="X357" s="295"/>
      <c r="Y357" s="295"/>
      <c r="Z357" s="294"/>
      <c r="AA357" s="295"/>
      <c r="AB357" s="294"/>
      <c r="AC357" s="294"/>
      <c r="AD357" s="293"/>
      <c r="AE357" s="296"/>
      <c r="AF357" s="294"/>
      <c r="AG357" s="4"/>
      <c r="AH357" s="56"/>
      <c r="AI357" s="56"/>
      <c r="AJ357" s="1"/>
      <c r="AK357" s="5"/>
      <c r="AL357"/>
      <c r="AP357"/>
    </row>
    <row r="358" spans="1:42">
      <c r="A358" s="294"/>
      <c r="B358" s="297">
        <f>+B351</f>
        <v>2023</v>
      </c>
      <c r="C358" s="297"/>
      <c r="D358" s="297" t="str">
        <f>+D360</f>
        <v>R+</v>
      </c>
      <c r="E358" s="291"/>
      <c r="F358" s="297"/>
      <c r="G358" s="297"/>
      <c r="H358" s="455">
        <f>SUM(H360:H362)</f>
        <v>75</v>
      </c>
      <c r="I358" s="296"/>
      <c r="J358" s="296"/>
      <c r="K358" s="296"/>
      <c r="L358" s="293"/>
      <c r="M358" s="296"/>
      <c r="N358" s="296"/>
      <c r="O358" s="296"/>
      <c r="P358" s="299"/>
      <c r="Q358" s="299"/>
      <c r="R358" s="294"/>
      <c r="S358" s="297"/>
      <c r="T358" s="299"/>
      <c r="U358" s="299"/>
      <c r="V358" s="299"/>
      <c r="W358" s="299"/>
      <c r="X358" s="299"/>
      <c r="Y358" s="299"/>
      <c r="Z358" s="297"/>
      <c r="AA358" s="299"/>
      <c r="AB358" s="297"/>
      <c r="AC358" s="296"/>
      <c r="AD358" s="296"/>
      <c r="AE358" s="296"/>
      <c r="AF358" s="294"/>
      <c r="AG358" s="4"/>
      <c r="AH358" s="56"/>
      <c r="AI358" s="56"/>
      <c r="AJ358" s="1"/>
      <c r="AK358" s="5"/>
      <c r="AL358"/>
      <c r="AP358"/>
    </row>
    <row r="359" spans="1:42">
      <c r="A359" s="294"/>
      <c r="B359" s="294"/>
      <c r="C359" s="297"/>
      <c r="D359" s="297"/>
      <c r="E359" s="297"/>
      <c r="F359" s="297"/>
      <c r="G359" s="300"/>
      <c r="H359" s="515"/>
      <c r="I359" s="301"/>
      <c r="J359" s="301"/>
      <c r="K359" s="301"/>
      <c r="L359" s="293"/>
      <c r="M359" s="301"/>
      <c r="N359" s="301"/>
      <c r="O359" s="301"/>
      <c r="P359" s="302"/>
      <c r="Q359" s="302"/>
      <c r="R359" s="294"/>
      <c r="S359" s="300"/>
      <c r="T359" s="302"/>
      <c r="U359" s="302"/>
      <c r="V359" s="302"/>
      <c r="W359" s="302"/>
      <c r="X359" s="302"/>
      <c r="Y359" s="302"/>
      <c r="Z359" s="300"/>
      <c r="AA359" s="302"/>
      <c r="AB359" s="300"/>
      <c r="AC359" s="301"/>
      <c r="AD359" s="301"/>
      <c r="AE359" s="301"/>
      <c r="AF359" s="294"/>
      <c r="AG359" s="4"/>
      <c r="AH359" s="56"/>
      <c r="AI359" s="56"/>
      <c r="AJ359" s="1"/>
      <c r="AK359" s="5"/>
      <c r="AL359"/>
      <c r="AP359"/>
    </row>
    <row r="360" spans="1:42">
      <c r="A360" s="294"/>
      <c r="B360" s="294">
        <f>+'Ark1'!C858</f>
        <v>2023</v>
      </c>
      <c r="C360" s="51">
        <f>+'Ark1'!L858</f>
        <v>9</v>
      </c>
      <c r="D360" s="52" t="s">
        <v>36</v>
      </c>
      <c r="E360" s="52">
        <f>+'Ark1'!D858</f>
        <v>1</v>
      </c>
      <c r="F360" s="52" t="str">
        <f t="shared" ref="F360:F371" si="141">+F133</f>
        <v>Jan</v>
      </c>
      <c r="G360" s="51">
        <f>+IF(H360=0,"",'Ark1'!Q858)</f>
        <v>29</v>
      </c>
      <c r="H360" s="470">
        <f>+'Ark1'!R858</f>
        <v>34</v>
      </c>
      <c r="I360" s="66"/>
      <c r="J360" s="53">
        <f>+IF(H360=0,"",'Ark1'!AE858)</f>
        <v>0.70612668743509865</v>
      </c>
      <c r="K360" s="53">
        <f>+IF(H360=0,"",'Ark1'!AF858)</f>
        <v>1.0450182626826268</v>
      </c>
      <c r="L360" s="293"/>
      <c r="M360" s="66">
        <f>+IF(H360=0,"",'Ark1'!U858)</f>
        <v>393.41470588235302</v>
      </c>
      <c r="N360" s="66"/>
      <c r="O360" s="66"/>
      <c r="P360" s="98"/>
      <c r="Q360" s="98"/>
      <c r="R360" s="294"/>
      <c r="S360" s="53">
        <f>+IF(H360=0,"",'Ark1'!T858)</f>
        <v>10.558823529411763</v>
      </c>
      <c r="T360" s="76">
        <f>+IF(H360=0,"",'Ark1'!W858)</f>
        <v>97.058823529411754</v>
      </c>
      <c r="U360" s="76">
        <f>+IF(H360=0,"",'Ark1'!X858)</f>
        <v>88.235294117647058</v>
      </c>
      <c r="V360" s="76">
        <f>+IF(H360=0,"",'Ark1'!AG858)</f>
        <v>1024.6774193548388</v>
      </c>
      <c r="W360" s="76">
        <f>+IF(H360=0,"",'Ark1'!AH858)</f>
        <v>91.17647058823529</v>
      </c>
      <c r="X360" s="76">
        <f>+IF(H360=0,"",'Ark1'!AI858)</f>
        <v>85.294117647058812</v>
      </c>
      <c r="Y360" s="76">
        <f>+IF(H360=0,"",'Ark1'!Y858)</f>
        <v>43.008208056225328</v>
      </c>
      <c r="Z360" s="53">
        <f>+IF(H360=0,"",'Ark1'!AA858)</f>
        <v>2.2254038162384648</v>
      </c>
      <c r="AA360" s="76">
        <f>+IF(H360=0,"",'Ark1'!AC858)</f>
        <v>47.229389831842809</v>
      </c>
      <c r="AB360" s="76">
        <f t="shared" ref="AB360:AB371" si="142">IF(H360=0,"",1000*M360/V360)</f>
        <v>383.94005611059163</v>
      </c>
      <c r="AC360" s="66"/>
      <c r="AD360" s="66">
        <f t="shared" ref="AD360:AD371" si="143">IF(H360=0,"",M360/C360)</f>
        <v>43.712745098039221</v>
      </c>
      <c r="AE360" s="66">
        <f t="shared" ref="AE360:AE371" si="144">IF(H360=0,"",H360/G360)</f>
        <v>1.1724137931034482</v>
      </c>
      <c r="AF360" s="294"/>
      <c r="AH360" s="56"/>
      <c r="AI360" s="56"/>
      <c r="AJ360" s="1"/>
    </row>
    <row r="361" spans="1:42">
      <c r="A361" s="294"/>
      <c r="B361" s="294">
        <f>+'Ark1'!C859</f>
        <v>2023</v>
      </c>
      <c r="C361" s="51">
        <f>+'Ark1'!L859</f>
        <v>9</v>
      </c>
      <c r="D361" s="52" t="str">
        <f>+D360</f>
        <v>R+</v>
      </c>
      <c r="E361" s="52">
        <f>+'Ark1'!D859</f>
        <v>2</v>
      </c>
      <c r="F361" s="52" t="str">
        <f t="shared" si="141"/>
        <v>Feb</v>
      </c>
      <c r="G361" s="51">
        <f>+IF(H361=0,"",'Ark1'!Q859)</f>
        <v>12</v>
      </c>
      <c r="H361" s="470">
        <f>+'Ark1'!R859</f>
        <v>15</v>
      </c>
      <c r="I361" s="66"/>
      <c r="J361" s="53">
        <f>+IF(H361=0,"",'Ark1'!AE859)</f>
        <v>0.47184649260773809</v>
      </c>
      <c r="K361" s="53">
        <f>+IF(H361=0,"",'Ark1'!AF859)</f>
        <v>0.6898548349848741</v>
      </c>
      <c r="L361" s="293"/>
      <c r="M361" s="66">
        <f>+IF(H361=0,"",'Ark1'!U859)</f>
        <v>383.95333333333326</v>
      </c>
      <c r="N361" s="66"/>
      <c r="O361" s="66"/>
      <c r="P361" s="98"/>
      <c r="Q361" s="98"/>
      <c r="R361" s="294"/>
      <c r="S361" s="53">
        <f>+IF(H361=0,"",'Ark1'!T859)</f>
        <v>10.333333333333336</v>
      </c>
      <c r="T361" s="76">
        <f>+IF(H361=0,"",'Ark1'!W859)</f>
        <v>80</v>
      </c>
      <c r="U361" s="76">
        <f>+IF(H361=0,"",'Ark1'!X859)</f>
        <v>86.666666666666686</v>
      </c>
      <c r="V361" s="76">
        <f>+IF(H361=0,"",'Ark1'!AG859)</f>
        <v>971.57142857142878</v>
      </c>
      <c r="W361" s="76">
        <f>+IF(H361=0,"",'Ark1'!AH859)</f>
        <v>93.333333333333314</v>
      </c>
      <c r="X361" s="76">
        <f>+IF(H361=0,"",'Ark1'!AI859)</f>
        <v>93.333333333333314</v>
      </c>
      <c r="Y361" s="76">
        <f>+IF(H361=0,"",'Ark1'!Y859)</f>
        <v>28.658073130544505</v>
      </c>
      <c r="Z361" s="53">
        <f>+IF(H361=0,"",'Ark1'!AA859)</f>
        <v>2.8205594401741561</v>
      </c>
      <c r="AA361" s="76">
        <f>+IF(H361=0,"",'Ark1'!AC859)</f>
        <v>-19.412052388278369</v>
      </c>
      <c r="AB361" s="76">
        <f t="shared" si="142"/>
        <v>395.18796255452611</v>
      </c>
      <c r="AC361" s="66"/>
      <c r="AD361" s="66">
        <f t="shared" si="143"/>
        <v>42.661481481481474</v>
      </c>
      <c r="AE361" s="66">
        <f t="shared" si="144"/>
        <v>1.25</v>
      </c>
      <c r="AF361" s="294"/>
      <c r="AH361" s="56"/>
      <c r="AI361" s="56"/>
      <c r="AJ361" s="1"/>
    </row>
    <row r="362" spans="1:42">
      <c r="A362" s="294"/>
      <c r="B362" s="294">
        <f>+'Ark1'!C860</f>
        <v>2023</v>
      </c>
      <c r="C362" s="51">
        <f>+'Ark1'!L860</f>
        <v>9</v>
      </c>
      <c r="D362" s="52" t="str">
        <f t="shared" ref="D362:D371" si="145">+D361</f>
        <v>R+</v>
      </c>
      <c r="E362" s="52">
        <f>+'Ark1'!D860</f>
        <v>3</v>
      </c>
      <c r="F362" s="52" t="str">
        <f t="shared" si="141"/>
        <v>Mar</v>
      </c>
      <c r="G362" s="51">
        <f>+IF(H362=0,"",'Ark1'!Q860)</f>
        <v>22</v>
      </c>
      <c r="H362" s="470">
        <f>+'Ark1'!R860</f>
        <v>26</v>
      </c>
      <c r="I362" s="66"/>
      <c r="J362" s="53">
        <f>+IF(H362=0,"",'Ark1'!AE860)</f>
        <v>0.57030050449660008</v>
      </c>
      <c r="K362" s="53">
        <f>+IF(H362=0,"",'Ark1'!AF860)</f>
        <v>0.85852800168799381</v>
      </c>
      <c r="L362" s="293"/>
      <c r="M362" s="66">
        <f>+IF(H362=0,"",'Ark1'!U860)</f>
        <v>398.12307692307695</v>
      </c>
      <c r="N362" s="66"/>
      <c r="O362" s="66"/>
      <c r="P362" s="98"/>
      <c r="Q362" s="98"/>
      <c r="R362" s="294"/>
      <c r="S362" s="53">
        <f>+IF(H362=0,"",'Ark1'!T860)</f>
        <v>11.42307692307692</v>
      </c>
      <c r="T362" s="76">
        <f>+IF(H362=0,"",'Ark1'!W860)</f>
        <v>100</v>
      </c>
      <c r="U362" s="76">
        <f>+IF(H362=0,"",'Ark1'!X860)</f>
        <v>88.461538461538439</v>
      </c>
      <c r="V362" s="76">
        <f>+IF(H362=0,"",'Ark1'!AG860)</f>
        <v>1147.3199999999997</v>
      </c>
      <c r="W362" s="76">
        <f>+IF(H362=0,"",'Ark1'!AH860)</f>
        <v>96.153846153846175</v>
      </c>
      <c r="X362" s="76">
        <f>+IF(H362=0,"",'Ark1'!AI860)</f>
        <v>96.153846153846175</v>
      </c>
      <c r="Y362" s="76">
        <f>+IF(H362=0,"",'Ark1'!Y860)</f>
        <v>42.111220025915095</v>
      </c>
      <c r="Z362" s="53">
        <f>+IF(H362=0,"",'Ark1'!AA860)</f>
        <v>1.8011337652258561</v>
      </c>
      <c r="AA362" s="76">
        <f>+IF(H362=0,"",'Ark1'!AC860)</f>
        <v>44.803516419386469</v>
      </c>
      <c r="AB362" s="76">
        <f t="shared" si="142"/>
        <v>347.0026469712696</v>
      </c>
      <c r="AC362" s="66"/>
      <c r="AD362" s="66">
        <f t="shared" si="143"/>
        <v>44.235897435897442</v>
      </c>
      <c r="AE362" s="66">
        <f t="shared" si="144"/>
        <v>1.1818181818181819</v>
      </c>
      <c r="AF362" s="294"/>
      <c r="AH362" s="56"/>
      <c r="AI362" s="56"/>
      <c r="AJ362" s="1"/>
    </row>
    <row r="363" spans="1:42">
      <c r="A363" s="294"/>
      <c r="B363" s="294">
        <f>+'Ark1'!C861</f>
        <v>2023</v>
      </c>
      <c r="C363" s="51">
        <f>+'Ark1'!L861</f>
        <v>9</v>
      </c>
      <c r="D363" s="52" t="str">
        <f t="shared" si="145"/>
        <v>R+</v>
      </c>
      <c r="E363" s="52">
        <f>+'Ark1'!D861</f>
        <v>4</v>
      </c>
      <c r="F363" s="52" t="str">
        <f t="shared" si="141"/>
        <v>Apr</v>
      </c>
      <c r="G363" s="51">
        <f>+IF(H363=0,"",'Ark1'!Q861)</f>
        <v>13</v>
      </c>
      <c r="H363" s="470">
        <f>+'Ark1'!R861</f>
        <v>14</v>
      </c>
      <c r="I363" s="66"/>
      <c r="J363" s="53">
        <f>+IF(H363=0,"",'Ark1'!AE861)</f>
        <v>0.44771346338343471</v>
      </c>
      <c r="K363" s="53">
        <f>+IF(H363=0,"",'Ark1'!AF861)</f>
        <v>0.61217409019761049</v>
      </c>
      <c r="L363" s="293"/>
      <c r="M363" s="66">
        <f>+IF(H363=0,"",'Ark1'!U861)</f>
        <v>365.7357142857141</v>
      </c>
      <c r="N363" s="66"/>
      <c r="O363" s="66"/>
      <c r="P363" s="98"/>
      <c r="Q363" s="98"/>
      <c r="R363" s="294"/>
      <c r="S363" s="53">
        <f>+IF(H363=0,"",'Ark1'!T861)</f>
        <v>10.357142857142859</v>
      </c>
      <c r="T363" s="76">
        <f>+IF(H363=0,"",'Ark1'!W861)</f>
        <v>92.857142857142875</v>
      </c>
      <c r="U363" s="76">
        <f>+IF(H363=0,"",'Ark1'!X861)</f>
        <v>50</v>
      </c>
      <c r="V363" s="76">
        <f>+IF(H363=0,"",'Ark1'!AG861)</f>
        <v>917.6153846153843</v>
      </c>
      <c r="W363" s="76">
        <f>+IF(H363=0,"",'Ark1'!AH861)</f>
        <v>92.857142857142875</v>
      </c>
      <c r="X363" s="76">
        <f>+IF(H363=0,"",'Ark1'!AI861)</f>
        <v>85.714285714285694</v>
      </c>
      <c r="Y363" s="76">
        <f>+IF(H363=0,"",'Ark1'!Y861)</f>
        <v>41.345143213526399</v>
      </c>
      <c r="Z363" s="53">
        <f>+IF(H363=0,"",'Ark1'!AA861)</f>
        <v>2.4085307571553352</v>
      </c>
      <c r="AA363" s="76">
        <f>+IF(H363=0,"",'Ark1'!AC861)</f>
        <v>64.4572892988311</v>
      </c>
      <c r="AB363" s="76">
        <f t="shared" si="142"/>
        <v>398.57190759613417</v>
      </c>
      <c r="AC363" s="66"/>
      <c r="AD363" s="66">
        <f t="shared" si="143"/>
        <v>40.637301587301565</v>
      </c>
      <c r="AE363" s="66">
        <f t="shared" si="144"/>
        <v>1.0769230769230769</v>
      </c>
      <c r="AF363" s="294"/>
      <c r="AH363" s="56"/>
      <c r="AI363" s="56"/>
      <c r="AJ363" s="1"/>
    </row>
    <row r="364" spans="1:42">
      <c r="A364" s="294"/>
      <c r="B364" s="294">
        <f>+'Ark1'!C862</f>
        <v>2023</v>
      </c>
      <c r="C364" s="51">
        <f>+'Ark1'!L862</f>
        <v>9</v>
      </c>
      <c r="D364" s="52" t="str">
        <f t="shared" si="145"/>
        <v>R+</v>
      </c>
      <c r="E364" s="52">
        <f>+'Ark1'!D862</f>
        <v>5</v>
      </c>
      <c r="F364" s="52" t="str">
        <f t="shared" si="141"/>
        <v>Mai</v>
      </c>
      <c r="G364" s="51">
        <f>+IF(H364=0,"",'Ark1'!Q862)</f>
        <v>32</v>
      </c>
      <c r="H364" s="470">
        <f>+'Ark1'!R862</f>
        <v>40</v>
      </c>
      <c r="I364" s="66"/>
      <c r="J364" s="53">
        <f>+IF(H364=0,"",'Ark1'!AE862)</f>
        <v>1.031193606599639</v>
      </c>
      <c r="K364" s="53">
        <f>+IF(H364=0,"",'Ark1'!AF862)</f>
        <v>1.4281880440821697</v>
      </c>
      <c r="L364" s="293"/>
      <c r="M364" s="66">
        <f>+IF(H364=0,"",'Ark1'!U862)</f>
        <v>369.19499999999999</v>
      </c>
      <c r="N364" s="66"/>
      <c r="O364" s="66"/>
      <c r="P364" s="98"/>
      <c r="Q364" s="98"/>
      <c r="R364" s="294"/>
      <c r="S364" s="53">
        <f>+IF(H364=0,"",'Ark1'!T862)</f>
        <v>10.5</v>
      </c>
      <c r="T364" s="76">
        <f>+IF(H364=0,"",'Ark1'!W862)</f>
        <v>100</v>
      </c>
      <c r="U364" s="76">
        <f>+IF(H364=0,"",'Ark1'!X862)</f>
        <v>55</v>
      </c>
      <c r="V364" s="76">
        <f>+IF(H364=0,"",'Ark1'!AG862)</f>
        <v>892.9</v>
      </c>
      <c r="W364" s="76">
        <f>+IF(H364=0,"",'Ark1'!AH862)</f>
        <v>97.5</v>
      </c>
      <c r="X364" s="76">
        <f>+IF(H364=0,"",'Ark1'!AI862)</f>
        <v>100</v>
      </c>
      <c r="Y364" s="76">
        <f>+IF(H364=0,"",'Ark1'!Y862)</f>
        <v>60.77349319399044</v>
      </c>
      <c r="Z364" s="53">
        <f>+IF(H364=0,"",'Ark1'!AA862)</f>
        <v>2.1679483388678795</v>
      </c>
      <c r="AA364" s="76">
        <f>+IF(H364=0,"",'Ark1'!AC862)</f>
        <v>38.480865414274248</v>
      </c>
      <c r="AB364" s="76">
        <f t="shared" si="142"/>
        <v>413.47855302945459</v>
      </c>
      <c r="AC364" s="66"/>
      <c r="AD364" s="66">
        <f t="shared" si="143"/>
        <v>41.021666666666668</v>
      </c>
      <c r="AE364" s="66">
        <f t="shared" si="144"/>
        <v>1.25</v>
      </c>
      <c r="AF364" s="294"/>
      <c r="AH364" s="56"/>
      <c r="AI364" s="56"/>
      <c r="AJ364" s="1"/>
    </row>
    <row r="365" spans="1:42">
      <c r="A365" s="294"/>
      <c r="B365" s="294">
        <f>+'Ark1'!C863</f>
        <v>2023</v>
      </c>
      <c r="C365" s="51">
        <f>+'Ark1'!L863</f>
        <v>9</v>
      </c>
      <c r="D365" s="52" t="str">
        <f t="shared" si="145"/>
        <v>R+</v>
      </c>
      <c r="E365" s="52">
        <f>+'Ark1'!D863</f>
        <v>6</v>
      </c>
      <c r="F365" s="52" t="str">
        <f t="shared" si="141"/>
        <v>Jun</v>
      </c>
      <c r="G365" s="51">
        <f>+IF(H365=0,"",'Ark1'!Q863)</f>
        <v>31</v>
      </c>
      <c r="H365" s="470">
        <f>+'Ark1'!R863</f>
        <v>48</v>
      </c>
      <c r="I365" s="66"/>
      <c r="J365" s="53">
        <f>+IF(H365=0,"",'Ark1'!AE863)</f>
        <v>1.1881188118811883</v>
      </c>
      <c r="K365" s="53">
        <f>+IF(H365=0,"",'Ark1'!AF863)</f>
        <v>1.7173114400505449</v>
      </c>
      <c r="L365" s="293"/>
      <c r="M365" s="66">
        <f>+IF(H365=0,"",'Ark1'!U863)</f>
        <v>380.31250000000006</v>
      </c>
      <c r="N365" s="66"/>
      <c r="O365" s="66"/>
      <c r="P365" s="98"/>
      <c r="Q365" s="98"/>
      <c r="R365" s="294"/>
      <c r="S365" s="53">
        <f>+IF(H365=0,"",'Ark1'!T863)</f>
        <v>10.5625</v>
      </c>
      <c r="T365" s="76">
        <f>+IF(H365=0,"",'Ark1'!W863)</f>
        <v>100</v>
      </c>
      <c r="U365" s="76">
        <f>+IF(H365=0,"",'Ark1'!X863)</f>
        <v>66.666666666666686</v>
      </c>
      <c r="V365" s="76">
        <f>+IF(H365=0,"",'Ark1'!AG863)</f>
        <v>977.6666666666664</v>
      </c>
      <c r="W365" s="76">
        <f>+IF(H365=0,"",'Ark1'!AH863)</f>
        <v>100</v>
      </c>
      <c r="X365" s="76">
        <f>+IF(H365=0,"",'Ark1'!AI863)</f>
        <v>97.916666666666686</v>
      </c>
      <c r="Y365" s="76">
        <f>+IF(H365=0,"",'Ark1'!Y863)</f>
        <v>56.646607816208153</v>
      </c>
      <c r="Z365" s="53">
        <f>+IF(H365=0,"",'Ark1'!AA863)</f>
        <v>2.207055447876197</v>
      </c>
      <c r="AA365" s="76">
        <f>+IF(H365=0,"",'Ark1'!AC863)</f>
        <v>43.858250902945727</v>
      </c>
      <c r="AB365" s="76">
        <f t="shared" si="142"/>
        <v>389.00017047391765</v>
      </c>
      <c r="AC365" s="66"/>
      <c r="AD365" s="66">
        <f t="shared" si="143"/>
        <v>42.25694444444445</v>
      </c>
      <c r="AE365" s="66">
        <f t="shared" si="144"/>
        <v>1.5483870967741935</v>
      </c>
      <c r="AF365" s="294"/>
      <c r="AH365" s="56"/>
      <c r="AI365" s="56"/>
      <c r="AJ365" s="1"/>
    </row>
    <row r="366" spans="1:42">
      <c r="A366" s="294"/>
      <c r="B366" s="294">
        <f>+'Ark1'!C864</f>
        <v>2023</v>
      </c>
      <c r="C366" s="51">
        <f>+'Ark1'!L864</f>
        <v>9</v>
      </c>
      <c r="D366" s="52" t="str">
        <f t="shared" si="145"/>
        <v>R+</v>
      </c>
      <c r="E366" s="52">
        <f>+'Ark1'!D864</f>
        <v>7</v>
      </c>
      <c r="F366" s="52" t="str">
        <f t="shared" si="141"/>
        <v>Jul</v>
      </c>
      <c r="G366" s="51">
        <f>+IF(H366=0,"",'Ark1'!Q864)</f>
        <v>17</v>
      </c>
      <c r="H366" s="470">
        <f>+'Ark1'!R864</f>
        <v>31</v>
      </c>
      <c r="I366" s="66"/>
      <c r="J366" s="53">
        <f>+IF(H366=0,"",'Ark1'!AE864)</f>
        <v>1.219992129083038</v>
      </c>
      <c r="K366" s="53">
        <f>+IF(H366=0,"",'Ark1'!AF864)</f>
        <v>1.7428794797401379</v>
      </c>
      <c r="L366" s="293"/>
      <c r="M366" s="66">
        <f>+IF(H366=0,"",'Ark1'!U864)</f>
        <v>377.1903225806451</v>
      </c>
      <c r="N366" s="66"/>
      <c r="O366" s="66"/>
      <c r="P366" s="98"/>
      <c r="Q366" s="98"/>
      <c r="R366" s="294"/>
      <c r="S366" s="53">
        <f>+IF(H366=0,"",'Ark1'!T864)</f>
        <v>10.161290322580644</v>
      </c>
      <c r="T366" s="76">
        <f>+IF(H366=0,"",'Ark1'!W864)</f>
        <v>100</v>
      </c>
      <c r="U366" s="76">
        <f>+IF(H366=0,"",'Ark1'!X864)</f>
        <v>51.612903225806441</v>
      </c>
      <c r="V366" s="76">
        <f>+IF(H366=0,"",'Ark1'!AG864)</f>
        <v>955.8</v>
      </c>
      <c r="W366" s="76">
        <f>+IF(H366=0,"",'Ark1'!AH864)</f>
        <v>96.774193548387117</v>
      </c>
      <c r="X366" s="76">
        <f>+IF(H366=0,"",'Ark1'!AI864)</f>
        <v>93.548387096774221</v>
      </c>
      <c r="Y366" s="76">
        <f>+IF(H366=0,"",'Ark1'!Y864)</f>
        <v>56.434954592840576</v>
      </c>
      <c r="Z366" s="53">
        <f>+IF(H366=0,"",'Ark1'!AA864)</f>
        <v>2.1417022803481021</v>
      </c>
      <c r="AA366" s="76">
        <f>+IF(H366=0,"",'Ark1'!AC864)</f>
        <v>59.234684163414386</v>
      </c>
      <c r="AB366" s="76">
        <f t="shared" si="142"/>
        <v>394.63310585964126</v>
      </c>
      <c r="AC366" s="66"/>
      <c r="AD366" s="66">
        <f t="shared" si="143"/>
        <v>41.910035842293901</v>
      </c>
      <c r="AE366" s="66">
        <f t="shared" si="144"/>
        <v>1.8235294117647058</v>
      </c>
      <c r="AF366" s="294"/>
      <c r="AH366" s="56"/>
      <c r="AI366" s="56"/>
      <c r="AJ366" s="1"/>
    </row>
    <row r="367" spans="1:42">
      <c r="A367" s="294"/>
      <c r="B367" s="294">
        <f>+'Ark1'!C865</f>
        <v>2023</v>
      </c>
      <c r="C367" s="51">
        <f>+'Ark1'!L865</f>
        <v>9</v>
      </c>
      <c r="D367" s="52" t="str">
        <f t="shared" si="145"/>
        <v>R+</v>
      </c>
      <c r="E367" s="52">
        <f>+'Ark1'!D865</f>
        <v>8</v>
      </c>
      <c r="F367" s="52" t="str">
        <f t="shared" si="141"/>
        <v>Aug</v>
      </c>
      <c r="G367" s="51">
        <f>+IF(H367=0,"",'Ark1'!Q865)</f>
        <v>22</v>
      </c>
      <c r="H367" s="470">
        <f>+'Ark1'!R865</f>
        <v>24</v>
      </c>
      <c r="I367" s="66"/>
      <c r="J367" s="53">
        <f>+IF(H367=0,"",'Ark1'!AE865)</f>
        <v>0.75070378479824851</v>
      </c>
      <c r="K367" s="53">
        <f>+IF(H367=0,"",'Ark1'!AF865)</f>
        <v>1.0664185625612488</v>
      </c>
      <c r="L367" s="293"/>
      <c r="M367" s="66">
        <f>+IF(H367=0,"",'Ark1'!U865)</f>
        <v>370.0333333333333</v>
      </c>
      <c r="N367" s="66"/>
      <c r="O367" s="66"/>
      <c r="P367" s="98"/>
      <c r="Q367" s="98"/>
      <c r="R367" s="294"/>
      <c r="S367" s="53">
        <f>+IF(H367=0,"",'Ark1'!T865)</f>
        <v>10.333333333333336</v>
      </c>
      <c r="T367" s="76">
        <f>+IF(H367=0,"",'Ark1'!W865)</f>
        <v>95.833333333333314</v>
      </c>
      <c r="U367" s="76">
        <f>+IF(H367=0,"",'Ark1'!X865)</f>
        <v>58.33333333333335</v>
      </c>
      <c r="V367" s="76">
        <f>+IF(H367=0,"",'Ark1'!AG865)</f>
        <v>939.125</v>
      </c>
      <c r="W367" s="76">
        <f>+IF(H367=0,"",'Ark1'!AH865)</f>
        <v>100</v>
      </c>
      <c r="X367" s="76">
        <f>+IF(H367=0,"",'Ark1'!AI865)</f>
        <v>100</v>
      </c>
      <c r="Y367" s="76">
        <f>+IF(H367=0,"",'Ark1'!Y865)</f>
        <v>53.355448539853114</v>
      </c>
      <c r="Z367" s="53">
        <f>+IF(H367=0,"",'Ark1'!AA865)</f>
        <v>2.2669117514559041</v>
      </c>
      <c r="AA367" s="76">
        <f>+IF(H367=0,"",'Ark1'!AC865)</f>
        <v>47.089350834687743</v>
      </c>
      <c r="AB367" s="76">
        <f t="shared" si="142"/>
        <v>394.01925551266692</v>
      </c>
      <c r="AC367" s="66"/>
      <c r="AD367" s="66">
        <f t="shared" si="143"/>
        <v>41.114814814814814</v>
      </c>
      <c r="AE367" s="66">
        <f t="shared" si="144"/>
        <v>1.0909090909090908</v>
      </c>
      <c r="AF367" s="294"/>
      <c r="AH367" s="56"/>
      <c r="AI367" s="56"/>
      <c r="AJ367" s="1"/>
    </row>
    <row r="368" spans="1:42">
      <c r="A368" s="294"/>
      <c r="B368" s="294">
        <f>+'Ark1'!C866</f>
        <v>2023</v>
      </c>
      <c r="C368" s="51">
        <f>+'Ark1'!L866</f>
        <v>9</v>
      </c>
      <c r="D368" s="52" t="str">
        <f t="shared" si="145"/>
        <v>R+</v>
      </c>
      <c r="E368" s="52">
        <f>+'Ark1'!D866</f>
        <v>9</v>
      </c>
      <c r="F368" s="52" t="str">
        <f t="shared" si="141"/>
        <v>Sep</v>
      </c>
      <c r="G368" s="51">
        <f>+IF(H368=0,"",'Ark1'!Q866)</f>
        <v>8</v>
      </c>
      <c r="H368" s="470">
        <f>+'Ark1'!R866</f>
        <v>10</v>
      </c>
      <c r="I368" s="66"/>
      <c r="J368" s="53">
        <f>+IF(H368=0,"",'Ark1'!AE866)</f>
        <v>0.29568302779420458</v>
      </c>
      <c r="K368" s="53">
        <f>+IF(H368=0,"",'Ark1'!AF866)</f>
        <v>0.44782853597376376</v>
      </c>
      <c r="L368" s="293"/>
      <c r="M368" s="66">
        <f>+IF(H368=0,"",'Ark1'!U866)</f>
        <v>391.56</v>
      </c>
      <c r="N368" s="66"/>
      <c r="O368" s="66"/>
      <c r="P368" s="98"/>
      <c r="Q368" s="98"/>
      <c r="R368" s="294"/>
      <c r="S368" s="53">
        <f>+IF(H368=0,"",'Ark1'!T866)</f>
        <v>11.5</v>
      </c>
      <c r="T368" s="76">
        <f>+IF(H368=0,"",'Ark1'!W866)</f>
        <v>100</v>
      </c>
      <c r="U368" s="76">
        <f>+IF(H368=0,"",'Ark1'!X866)</f>
        <v>70</v>
      </c>
      <c r="V368" s="76">
        <f>+IF(H368=0,"",'Ark1'!AG866)</f>
        <v>1137.1111111111111</v>
      </c>
      <c r="W368" s="76">
        <f>+IF(H368=0,"",'Ark1'!AH866)</f>
        <v>90</v>
      </c>
      <c r="X368" s="76">
        <f>+IF(H368=0,"",'Ark1'!AI866)</f>
        <v>90</v>
      </c>
      <c r="Y368" s="76">
        <f>+IF(H368=0,"",'Ark1'!Y866)</f>
        <v>44.945749520950159</v>
      </c>
      <c r="Z368" s="53">
        <f>+IF(H368=0,"",'Ark1'!AA866)</f>
        <v>2.1563858652847823</v>
      </c>
      <c r="AA368" s="76">
        <f>+IF(H368=0,"",'Ark1'!AC866)</f>
        <v>54.075314764662735</v>
      </c>
      <c r="AB368" s="76">
        <f t="shared" si="142"/>
        <v>344.34629665819818</v>
      </c>
      <c r="AC368" s="66"/>
      <c r="AD368" s="66">
        <f t="shared" si="143"/>
        <v>43.506666666666668</v>
      </c>
      <c r="AE368" s="66">
        <f t="shared" si="144"/>
        <v>1.25</v>
      </c>
      <c r="AF368" s="294"/>
      <c r="AH368" s="56"/>
      <c r="AI368" s="56"/>
      <c r="AJ368" s="1"/>
    </row>
    <row r="369" spans="1:42">
      <c r="A369" s="294"/>
      <c r="B369" s="294">
        <f>+'Ark1'!C867</f>
        <v>2023</v>
      </c>
      <c r="C369" s="51">
        <f>+'Ark1'!L867</f>
        <v>9</v>
      </c>
      <c r="D369" s="52" t="str">
        <f t="shared" si="145"/>
        <v>R+</v>
      </c>
      <c r="E369" s="52">
        <f>+'Ark1'!D867</f>
        <v>10</v>
      </c>
      <c r="F369" s="52" t="str">
        <f t="shared" si="141"/>
        <v>Okt</v>
      </c>
      <c r="G369" s="51">
        <f>+IF(H369=0,"",'Ark1'!Q867)</f>
        <v>22</v>
      </c>
      <c r="H369" s="470">
        <f>+'Ark1'!R867</f>
        <v>27</v>
      </c>
      <c r="I369" s="66"/>
      <c r="J369" s="53">
        <f>+IF(H369=0,"",'Ark1'!AE867)</f>
        <v>0.37567830805621266</v>
      </c>
      <c r="K369" s="53">
        <f>+IF(H369=0,"",'Ark1'!AF867)</f>
        <v>0.57998961831652107</v>
      </c>
      <c r="L369" s="293"/>
      <c r="M369" s="66">
        <f>+IF(H369=0,"",'Ark1'!U867)</f>
        <v>397.77037037037042</v>
      </c>
      <c r="N369" s="66"/>
      <c r="O369" s="66"/>
      <c r="P369" s="98"/>
      <c r="Q369" s="98"/>
      <c r="R369" s="294"/>
      <c r="S369" s="53">
        <f>+IF(H369=0,"",'Ark1'!T867)</f>
        <v>11.296296296296296</v>
      </c>
      <c r="T369" s="76">
        <f>+IF(H369=0,"",'Ark1'!W867)</f>
        <v>100</v>
      </c>
      <c r="U369" s="76">
        <f>+IF(H369=0,"",'Ark1'!X867)</f>
        <v>81.481481481481467</v>
      </c>
      <c r="V369" s="76">
        <f>+IF(H369=0,"",'Ark1'!AG867)</f>
        <v>1049.5769230769229</v>
      </c>
      <c r="W369" s="76">
        <f>+IF(H369=0,"",'Ark1'!AH867)</f>
        <v>96.296296296296291</v>
      </c>
      <c r="X369" s="76">
        <f>+IF(H369=0,"",'Ark1'!AI867)</f>
        <v>96.296296296296291</v>
      </c>
      <c r="Y369" s="76">
        <f>+IF(H369=0,"",'Ark1'!Y867)</f>
        <v>44.580396080314259</v>
      </c>
      <c r="Z369" s="53">
        <f>+IF(H369=0,"",'Ark1'!AA867)</f>
        <v>2.2903147901837522</v>
      </c>
      <c r="AA369" s="76">
        <f>+IF(H369=0,"",'Ark1'!AC867)</f>
        <v>19.770750272159813</v>
      </c>
      <c r="AB369" s="76">
        <f t="shared" si="142"/>
        <v>378.98162738208185</v>
      </c>
      <c r="AC369" s="66"/>
      <c r="AD369" s="66">
        <f t="shared" si="143"/>
        <v>44.196707818930044</v>
      </c>
      <c r="AE369" s="66">
        <f t="shared" si="144"/>
        <v>1.2272727272727273</v>
      </c>
      <c r="AF369" s="294"/>
      <c r="AH369" s="56"/>
      <c r="AI369" s="56"/>
      <c r="AJ369" s="1"/>
    </row>
    <row r="370" spans="1:42">
      <c r="A370" s="294"/>
      <c r="B370" s="294">
        <f>+'Ark1'!C868</f>
        <v>2023</v>
      </c>
      <c r="C370" s="51">
        <f>+'Ark1'!L868</f>
        <v>9</v>
      </c>
      <c r="D370" s="52" t="str">
        <f t="shared" si="145"/>
        <v>R+</v>
      </c>
      <c r="E370" s="52">
        <f>+'Ark1'!D868</f>
        <v>11</v>
      </c>
      <c r="F370" s="52" t="str">
        <f t="shared" si="141"/>
        <v>Nov</v>
      </c>
      <c r="G370" s="51">
        <f>+IF(H370=0,"",'Ark1'!Q868)</f>
        <v>35</v>
      </c>
      <c r="H370" s="470">
        <f>+'Ark1'!R868</f>
        <v>42</v>
      </c>
      <c r="I370" s="66"/>
      <c r="J370" s="53">
        <f>+IF(H370=0,"",'Ark1'!AE868)</f>
        <v>0.65410372216165691</v>
      </c>
      <c r="K370" s="53">
        <f>+IF(H370=0,"",'Ark1'!AF868)</f>
        <v>0.95500673072983022</v>
      </c>
      <c r="L370" s="293"/>
      <c r="M370" s="66">
        <f>+IF(H370=0,"",'Ark1'!U868)</f>
        <v>381.22142857142848</v>
      </c>
      <c r="N370" s="66"/>
      <c r="O370" s="66"/>
      <c r="P370" s="98"/>
      <c r="Q370" s="98"/>
      <c r="R370" s="294"/>
      <c r="S370" s="53">
        <f>+IF(H370=0,"",'Ark1'!T868)</f>
        <v>11.071428571428569</v>
      </c>
      <c r="T370" s="76">
        <f>+IF(H370=0,"",'Ark1'!W868)</f>
        <v>95.238095238095283</v>
      </c>
      <c r="U370" s="76">
        <f>+IF(H370=0,"",'Ark1'!X868)</f>
        <v>78.571428571428555</v>
      </c>
      <c r="V370" s="76">
        <f>+IF(H370=0,"",'Ark1'!AG868)</f>
        <v>1110.666666666667</v>
      </c>
      <c r="W370" s="76">
        <f>+IF(H370=0,"",'Ark1'!AH868)</f>
        <v>100</v>
      </c>
      <c r="X370" s="76">
        <f>+IF(H370=0,"",'Ark1'!AI868)</f>
        <v>95.238095238095283</v>
      </c>
      <c r="Y370" s="76">
        <f>+IF(H370=0,"",'Ark1'!Y868)</f>
        <v>44.969209231557137</v>
      </c>
      <c r="Z370" s="53">
        <f>+IF(H370=0,"",'Ark1'!AA868)</f>
        <v>2.6671980763024146</v>
      </c>
      <c r="AA370" s="76">
        <f>+IF(H370=0,"",'Ark1'!AC868)</f>
        <v>30.32097278647084</v>
      </c>
      <c r="AB370" s="76">
        <f t="shared" si="142"/>
        <v>343.23658034642409</v>
      </c>
      <c r="AC370" s="66"/>
      <c r="AD370" s="66">
        <f t="shared" si="143"/>
        <v>42.3579365079365</v>
      </c>
      <c r="AE370" s="66">
        <f t="shared" si="144"/>
        <v>1.2</v>
      </c>
      <c r="AF370" s="294"/>
      <c r="AH370" s="56"/>
      <c r="AI370" s="56"/>
      <c r="AJ370" s="1"/>
    </row>
    <row r="371" spans="1:42">
      <c r="A371" s="294"/>
      <c r="B371" s="294">
        <f>+'Ark1'!C869</f>
        <v>2023</v>
      </c>
      <c r="C371" s="51">
        <f>+'Ark1'!L869</f>
        <v>9</v>
      </c>
      <c r="D371" s="52" t="str">
        <f t="shared" si="145"/>
        <v>R+</v>
      </c>
      <c r="E371" s="52">
        <f>+'Ark1'!D869</f>
        <v>12</v>
      </c>
      <c r="F371" s="52" t="str">
        <f t="shared" si="141"/>
        <v>Des</v>
      </c>
      <c r="G371" s="51">
        <f>+IF(H371=0,"",'Ark1'!Q869)</f>
        <v>17</v>
      </c>
      <c r="H371" s="470">
        <f>+'Ark1'!R869</f>
        <v>24</v>
      </c>
      <c r="I371" s="66"/>
      <c r="J371" s="53">
        <f>+IF(H371=0,"",'Ark1'!AE869)</f>
        <v>0.5715646582519649</v>
      </c>
      <c r="K371" s="53">
        <f>+IF(H371=0,"",'Ark1'!AF869)</f>
        <v>0.82325504153952045</v>
      </c>
      <c r="L371" s="293"/>
      <c r="M371" s="66">
        <f>+IF(H371=0,"",'Ark1'!U869)</f>
        <v>377.37500000000006</v>
      </c>
      <c r="N371" s="66"/>
      <c r="O371" s="66"/>
      <c r="P371" s="98"/>
      <c r="Q371" s="98"/>
      <c r="R371" s="294"/>
      <c r="S371" s="53">
        <f>+IF(H371=0,"",'Ark1'!T869)</f>
        <v>10.75</v>
      </c>
      <c r="T371" s="76">
        <f>+IF(H371=0,"",'Ark1'!W869)</f>
        <v>100</v>
      </c>
      <c r="U371" s="76">
        <f>+IF(H371=0,"",'Ark1'!X869)</f>
        <v>70.833333333333314</v>
      </c>
      <c r="V371" s="76">
        <f>+IF(H371=0,"",'Ark1'!AG869)</f>
        <v>1053.0434782608695</v>
      </c>
      <c r="W371" s="76">
        <f>+IF(H371=0,"",'Ark1'!AH869)</f>
        <v>95.833333333333314</v>
      </c>
      <c r="X371" s="76">
        <f>+IF(H371=0,"",'Ark1'!AI869)</f>
        <v>95.833333333333314</v>
      </c>
      <c r="Y371" s="76">
        <f>+IF(H371=0,"",'Ark1'!Y869)</f>
        <v>46.569126485972888</v>
      </c>
      <c r="Z371" s="53">
        <f>+IF(H371=0,"",'Ark1'!AA869)</f>
        <v>2.3139072294858041</v>
      </c>
      <c r="AA371" s="76">
        <f>+IF(H371=0,"",'Ark1'!AC869)</f>
        <v>21.384993381535725</v>
      </c>
      <c r="AB371" s="76">
        <f t="shared" si="142"/>
        <v>358.36601981833201</v>
      </c>
      <c r="AC371" s="66"/>
      <c r="AD371" s="66">
        <f t="shared" si="143"/>
        <v>41.930555555555564</v>
      </c>
      <c r="AE371" s="66">
        <f t="shared" si="144"/>
        <v>1.411764705882353</v>
      </c>
      <c r="AF371" s="294"/>
      <c r="AH371" s="56"/>
      <c r="AI371" s="56"/>
      <c r="AJ371" s="1"/>
    </row>
    <row r="372" spans="1:42">
      <c r="A372" s="294"/>
      <c r="B372" s="294"/>
      <c r="C372" s="291"/>
      <c r="D372" s="291"/>
      <c r="E372" s="291"/>
      <c r="F372" s="291"/>
      <c r="G372" s="291"/>
      <c r="H372" s="514"/>
      <c r="I372" s="294"/>
      <c r="J372" s="292"/>
      <c r="K372" s="293"/>
      <c r="L372" s="293"/>
      <c r="M372" s="294"/>
      <c r="N372" s="294"/>
      <c r="O372" s="294"/>
      <c r="P372" s="299"/>
      <c r="Q372" s="299"/>
      <c r="R372" s="294"/>
      <c r="S372" s="294"/>
      <c r="T372" s="295"/>
      <c r="U372" s="295"/>
      <c r="V372" s="294"/>
      <c r="W372" s="295"/>
      <c r="X372" s="295"/>
      <c r="Y372" s="295"/>
      <c r="Z372" s="294"/>
      <c r="AA372" s="295"/>
      <c r="AB372" s="294"/>
      <c r="AC372" s="294"/>
      <c r="AD372" s="293"/>
      <c r="AE372" s="296"/>
      <c r="AF372" s="294"/>
      <c r="AG372" s="4"/>
      <c r="AH372" s="56"/>
      <c r="AI372" s="56"/>
      <c r="AJ372" s="1"/>
      <c r="AK372" s="5"/>
      <c r="AL372"/>
      <c r="AP372"/>
    </row>
    <row r="373" spans="1:42">
      <c r="A373" s="294"/>
      <c r="B373" s="297">
        <f>+B368</f>
        <v>2023</v>
      </c>
      <c r="C373" s="297"/>
      <c r="D373" s="297" t="str">
        <f>+D375</f>
        <v>U-</v>
      </c>
      <c r="E373" s="291"/>
      <c r="F373" s="297"/>
      <c r="G373" s="297"/>
      <c r="H373" s="455">
        <f>SUM(H375:H377)</f>
        <v>22</v>
      </c>
      <c r="I373" s="296"/>
      <c r="J373" s="296"/>
      <c r="K373" s="296"/>
      <c r="L373" s="293"/>
      <c r="M373" s="296"/>
      <c r="N373" s="296"/>
      <c r="O373" s="296"/>
      <c r="P373" s="299"/>
      <c r="Q373" s="299"/>
      <c r="R373" s="294"/>
      <c r="S373" s="297"/>
      <c r="T373" s="299"/>
      <c r="U373" s="299"/>
      <c r="V373" s="299"/>
      <c r="W373" s="299"/>
      <c r="X373" s="299"/>
      <c r="Y373" s="299"/>
      <c r="Z373" s="297"/>
      <c r="AA373" s="299"/>
      <c r="AB373" s="297"/>
      <c r="AC373" s="296"/>
      <c r="AD373" s="296"/>
      <c r="AE373" s="296"/>
      <c r="AF373" s="294"/>
      <c r="AG373" s="4"/>
      <c r="AH373" s="56"/>
      <c r="AI373" s="56"/>
      <c r="AJ373" s="1"/>
      <c r="AK373" s="5"/>
      <c r="AL373"/>
      <c r="AP373"/>
    </row>
    <row r="374" spans="1:42">
      <c r="A374" s="294"/>
      <c r="B374" s="294"/>
      <c r="C374" s="297"/>
      <c r="D374" s="297"/>
      <c r="E374" s="297"/>
      <c r="F374" s="297"/>
      <c r="G374" s="300"/>
      <c r="H374" s="515"/>
      <c r="I374" s="301"/>
      <c r="J374" s="301"/>
      <c r="K374" s="301"/>
      <c r="L374" s="293"/>
      <c r="M374" s="301"/>
      <c r="N374" s="301"/>
      <c r="O374" s="301"/>
      <c r="P374" s="302"/>
      <c r="Q374" s="302"/>
      <c r="R374" s="294"/>
      <c r="S374" s="300"/>
      <c r="T374" s="302"/>
      <c r="U374" s="302"/>
      <c r="V374" s="302"/>
      <c r="W374" s="302"/>
      <c r="X374" s="302"/>
      <c r="Y374" s="302"/>
      <c r="Z374" s="300"/>
      <c r="AA374" s="302"/>
      <c r="AB374" s="300"/>
      <c r="AC374" s="301"/>
      <c r="AD374" s="301"/>
      <c r="AE374" s="301"/>
      <c r="AF374" s="294"/>
      <c r="AG374" s="4"/>
      <c r="AH374" s="56"/>
      <c r="AI374" s="56"/>
      <c r="AJ374" s="1"/>
      <c r="AK374" s="5"/>
      <c r="AL374"/>
      <c r="AP374"/>
    </row>
    <row r="375" spans="1:42">
      <c r="A375" s="294"/>
      <c r="B375" s="294">
        <f>+'Ark1'!C870</f>
        <v>2023</v>
      </c>
      <c r="C375" s="51">
        <f>+'Ark1'!L870</f>
        <v>10</v>
      </c>
      <c r="D375" s="52" t="s">
        <v>37</v>
      </c>
      <c r="E375" s="52">
        <f>+'Ark1'!D870</f>
        <v>1</v>
      </c>
      <c r="F375" s="52" t="str">
        <f t="shared" ref="F375:F386" si="146">+F360</f>
        <v>Jan</v>
      </c>
      <c r="G375" s="51">
        <f>+IF(H375=0,"",'Ark1'!Q870)</f>
        <v>10</v>
      </c>
      <c r="H375" s="470">
        <f>+'Ark1'!R870</f>
        <v>11</v>
      </c>
      <c r="I375" s="66"/>
      <c r="J375" s="53">
        <f>+IF(H375=0,"",'Ark1'!AE870)</f>
        <v>0.22845275181723779</v>
      </c>
      <c r="K375" s="53">
        <f>+IF(H375=0,"",'Ark1'!AF870)</f>
        <v>0.35589418394183941</v>
      </c>
      <c r="L375" s="293"/>
      <c r="M375" s="66">
        <f>+IF(H375=0,"",'Ark1'!U870)</f>
        <v>414.12727272727273</v>
      </c>
      <c r="N375" s="66"/>
      <c r="O375" s="66"/>
      <c r="P375" s="98"/>
      <c r="Q375" s="98"/>
      <c r="R375" s="294"/>
      <c r="S375" s="53">
        <f>+IF(H375=0,"",'Ark1'!T870)</f>
        <v>12</v>
      </c>
      <c r="T375" s="76">
        <f>+IF(H375=0,"",'Ark1'!W870)</f>
        <v>100</v>
      </c>
      <c r="U375" s="76">
        <f>+IF(H375=0,"",'Ark1'!X870)</f>
        <v>81.818181818181813</v>
      </c>
      <c r="V375" s="76">
        <f>+IF(H375=0,"",'Ark1'!AG870)</f>
        <v>1064.75</v>
      </c>
      <c r="W375" s="76">
        <f>+IF(H375=0,"",'Ark1'!AH870)</f>
        <v>72.727272727272734</v>
      </c>
      <c r="X375" s="76">
        <f>+IF(H375=0,"",'Ark1'!AI870)</f>
        <v>63.636363636363633</v>
      </c>
      <c r="Y375" s="76">
        <f>+IF(H375=0,"",'Ark1'!Y870)</f>
        <v>59.770669166088858</v>
      </c>
      <c r="Z375" s="53">
        <f>+IF(H375=0,"",'Ark1'!AA870)</f>
        <v>1.9069251784911845</v>
      </c>
      <c r="AA375" s="76">
        <f>+IF(H375=0,"",'Ark1'!AC870)</f>
        <v>69.869824098691765</v>
      </c>
      <c r="AB375" s="76">
        <f t="shared" ref="AB375:AB386" si="147">IF(H375=0,"",1000*M375/V375)</f>
        <v>388.94320049520798</v>
      </c>
      <c r="AC375" s="66"/>
      <c r="AD375" s="66">
        <f t="shared" ref="AD375:AD386" si="148">IF(H375=0,"",M375/C375)</f>
        <v>41.412727272727274</v>
      </c>
      <c r="AE375" s="66">
        <f t="shared" ref="AE375:AE386" si="149">IF(H375=0,"",H375/G375)</f>
        <v>1.1000000000000001</v>
      </c>
      <c r="AF375" s="294"/>
      <c r="AH375" s="56"/>
      <c r="AI375" s="56"/>
      <c r="AJ375" s="1"/>
    </row>
    <row r="376" spans="1:42">
      <c r="A376" s="294"/>
      <c r="B376" s="294">
        <f>+'Ark1'!C871</f>
        <v>2023</v>
      </c>
      <c r="C376" s="51">
        <f>+'Ark1'!L871</f>
        <v>10</v>
      </c>
      <c r="D376" s="52" t="s">
        <v>37</v>
      </c>
      <c r="E376" s="52">
        <f>+'Ark1'!D871</f>
        <v>2</v>
      </c>
      <c r="F376" s="52" t="str">
        <f t="shared" si="146"/>
        <v>Feb</v>
      </c>
      <c r="G376" s="51">
        <f>+IF(H376=0,"",'Ark1'!Q871)</f>
        <v>2</v>
      </c>
      <c r="H376" s="470">
        <f>+'Ark1'!R871</f>
        <v>4</v>
      </c>
      <c r="I376" s="66"/>
      <c r="J376" s="53">
        <f>+IF(H376=0,"",'Ark1'!AE871)</f>
        <v>0.12582573136206357</v>
      </c>
      <c r="K376" s="53">
        <f>+IF(H376=0,"",'Ark1'!AF871)</f>
        <v>0.18398364845324375</v>
      </c>
      <c r="L376" s="293"/>
      <c r="M376" s="66">
        <f>+IF(H376=0,"",'Ark1'!U871)</f>
        <v>384</v>
      </c>
      <c r="N376" s="66"/>
      <c r="O376" s="66"/>
      <c r="P376" s="98"/>
      <c r="Q376" s="98"/>
      <c r="R376" s="294"/>
      <c r="S376" s="53">
        <f>+IF(H376=0,"",'Ark1'!T871)</f>
        <v>8.5</v>
      </c>
      <c r="T376" s="76">
        <f>+IF(H376=0,"",'Ark1'!W871)</f>
        <v>100</v>
      </c>
      <c r="U376" s="76">
        <f>+IF(H376=0,"",'Ark1'!X871)</f>
        <v>75</v>
      </c>
      <c r="V376" s="76">
        <f>+IF(H376=0,"",'Ark1'!AG871)</f>
        <v>756</v>
      </c>
      <c r="W376" s="76">
        <f>+IF(H376=0,"",'Ark1'!AH871)</f>
        <v>25</v>
      </c>
      <c r="X376" s="76">
        <f>+IF(H376=0,"",'Ark1'!AI871)</f>
        <v>25</v>
      </c>
      <c r="Y376" s="76">
        <f>+IF(H376=0,"",'Ark1'!Y871)</f>
        <v>53.616555279130118</v>
      </c>
      <c r="Z376" s="53">
        <f>+IF(H376=0,"",'Ark1'!AA871)</f>
        <v>0.5</v>
      </c>
      <c r="AA376" s="76">
        <f>+IF(H376=0,"",'Ark1'!AC871)</f>
        <v>52.502440437380642</v>
      </c>
      <c r="AB376" s="76">
        <f t="shared" si="147"/>
        <v>507.93650793650795</v>
      </c>
      <c r="AC376" s="66"/>
      <c r="AD376" s="66">
        <f t="shared" si="148"/>
        <v>38.4</v>
      </c>
      <c r="AE376" s="66">
        <f t="shared" si="149"/>
        <v>2</v>
      </c>
      <c r="AF376" s="294"/>
      <c r="AH376" s="56"/>
      <c r="AI376" s="56"/>
      <c r="AJ376" s="1"/>
    </row>
    <row r="377" spans="1:42">
      <c r="A377" s="294"/>
      <c r="B377" s="294">
        <f>+'Ark1'!C872</f>
        <v>2023</v>
      </c>
      <c r="C377" s="51">
        <f>+'Ark1'!L872</f>
        <v>10</v>
      </c>
      <c r="D377" s="52" t="s">
        <v>37</v>
      </c>
      <c r="E377" s="52">
        <f>+'Ark1'!D872</f>
        <v>3</v>
      </c>
      <c r="F377" s="52" t="str">
        <f t="shared" si="146"/>
        <v>Mar</v>
      </c>
      <c r="G377" s="51">
        <f>+IF(H377=0,"",'Ark1'!Q872)</f>
        <v>7</v>
      </c>
      <c r="H377" s="470">
        <f>+'Ark1'!R872</f>
        <v>7</v>
      </c>
      <c r="I377" s="66"/>
      <c r="J377" s="53">
        <f>+IF(H377=0,"",'Ark1'!AE872)</f>
        <v>0.15354244351831545</v>
      </c>
      <c r="K377" s="53">
        <f>+IF(H377=0,"",'Ark1'!AF872)</f>
        <v>0.24799044797193559</v>
      </c>
      <c r="L377" s="293"/>
      <c r="M377" s="66">
        <f>+IF(H377=0,"",'Ark1'!U872)</f>
        <v>427.14285714285694</v>
      </c>
      <c r="N377" s="66"/>
      <c r="O377" s="66"/>
      <c r="P377" s="98"/>
      <c r="Q377" s="98"/>
      <c r="R377" s="294"/>
      <c r="S377" s="53">
        <f>+IF(H377=0,"",'Ark1'!T872)</f>
        <v>13.428571428571423</v>
      </c>
      <c r="T377" s="76">
        <f>+IF(H377=0,"",'Ark1'!W872)</f>
        <v>100</v>
      </c>
      <c r="U377" s="76">
        <f>+IF(H377=0,"",'Ark1'!X872)</f>
        <v>100</v>
      </c>
      <c r="V377" s="76">
        <f>+IF(H377=0,"",'Ark1'!AG872)</f>
        <v>1046.4285714285711</v>
      </c>
      <c r="W377" s="76">
        <f>+IF(H377=0,"",'Ark1'!AH872)</f>
        <v>100</v>
      </c>
      <c r="X377" s="76">
        <f>+IF(H377=0,"",'Ark1'!AI872)</f>
        <v>100</v>
      </c>
      <c r="Y377" s="76">
        <f>+IF(H377=0,"",'Ark1'!Y872)</f>
        <v>43.784761117568657</v>
      </c>
      <c r="Z377" s="53">
        <f>+IF(H377=0,"",'Ark1'!AA872)</f>
        <v>2.0603150145508451</v>
      </c>
      <c r="AA377" s="76">
        <f>+IF(H377=0,"",'Ark1'!AC872)</f>
        <v>3.1785103660849514</v>
      </c>
      <c r="AB377" s="76">
        <f t="shared" si="147"/>
        <v>408.1911262798634</v>
      </c>
      <c r="AC377" s="66"/>
      <c r="AD377" s="66">
        <f t="shared" si="148"/>
        <v>42.714285714285694</v>
      </c>
      <c r="AE377" s="66">
        <f t="shared" si="149"/>
        <v>1</v>
      </c>
      <c r="AF377" s="294"/>
      <c r="AH377" s="56"/>
      <c r="AI377" s="56"/>
      <c r="AJ377" s="1"/>
    </row>
    <row r="378" spans="1:42">
      <c r="A378" s="294"/>
      <c r="B378" s="294">
        <f>+'Ark1'!C873</f>
        <v>2023</v>
      </c>
      <c r="C378" s="51">
        <f>+'Ark1'!L873</f>
        <v>10</v>
      </c>
      <c r="D378" s="52" t="s">
        <v>37</v>
      </c>
      <c r="E378" s="52">
        <f>+'Ark1'!D873</f>
        <v>4</v>
      </c>
      <c r="F378" s="52" t="str">
        <f t="shared" si="146"/>
        <v>Apr</v>
      </c>
      <c r="G378" s="51">
        <f>+IF(H378=0,"",'Ark1'!Q873)</f>
        <v>4</v>
      </c>
      <c r="H378" s="470">
        <f>+'Ark1'!R873</f>
        <v>4</v>
      </c>
      <c r="I378" s="66"/>
      <c r="J378" s="53">
        <f>+IF(H378=0,"",'Ark1'!AE873)</f>
        <v>0.12791813239526703</v>
      </c>
      <c r="K378" s="53">
        <f>+IF(H378=0,"",'Ark1'!AF873)</f>
        <v>0.21595806088001576</v>
      </c>
      <c r="L378" s="293"/>
      <c r="M378" s="66">
        <f>+IF(H378=0,"",'Ark1'!U873)</f>
        <v>451.57499999999999</v>
      </c>
      <c r="N378" s="66"/>
      <c r="O378" s="66"/>
      <c r="P378" s="98"/>
      <c r="Q378" s="98"/>
      <c r="R378" s="294"/>
      <c r="S378" s="53">
        <f>+IF(H378=0,"",'Ark1'!T873)</f>
        <v>12.25</v>
      </c>
      <c r="T378" s="76">
        <f>+IF(H378=0,"",'Ark1'!W873)</f>
        <v>100</v>
      </c>
      <c r="U378" s="76">
        <f>+IF(H378=0,"",'Ark1'!X873)</f>
        <v>100</v>
      </c>
      <c r="V378" s="76">
        <f>+IF(H378=0,"",'Ark1'!AG873)</f>
        <v>1135.5</v>
      </c>
      <c r="W378" s="76">
        <f>+IF(H378=0,"",'Ark1'!AH873)</f>
        <v>100</v>
      </c>
      <c r="X378" s="76">
        <f>+IF(H378=0,"",'Ark1'!AI873)</f>
        <v>100</v>
      </c>
      <c r="Y378" s="76">
        <f>+IF(H378=0,"",'Ark1'!Y873)</f>
        <v>53.636385737668277</v>
      </c>
      <c r="Z378" s="53">
        <f>+IF(H378=0,"",'Ark1'!AA873)</f>
        <v>1.6393596310755001</v>
      </c>
      <c r="AA378" s="76">
        <f>+IF(H378=0,"",'Ark1'!AC873)</f>
        <v>22.07028187910683</v>
      </c>
      <c r="AB378" s="76">
        <f t="shared" si="147"/>
        <v>397.68824306472919</v>
      </c>
      <c r="AC378" s="66"/>
      <c r="AD378" s="66">
        <f t="shared" si="148"/>
        <v>45.157499999999999</v>
      </c>
      <c r="AE378" s="66">
        <f t="shared" si="149"/>
        <v>1</v>
      </c>
      <c r="AF378" s="294"/>
      <c r="AH378" s="56"/>
      <c r="AI378" s="56"/>
      <c r="AJ378" s="1"/>
    </row>
    <row r="379" spans="1:42">
      <c r="A379" s="294"/>
      <c r="B379" s="294">
        <f>+'Ark1'!C874</f>
        <v>2023</v>
      </c>
      <c r="C379" s="51">
        <f>+'Ark1'!L874</f>
        <v>10</v>
      </c>
      <c r="D379" s="52" t="s">
        <v>37</v>
      </c>
      <c r="E379" s="52">
        <f>+'Ark1'!D874</f>
        <v>5</v>
      </c>
      <c r="F379" s="52" t="str">
        <f t="shared" si="146"/>
        <v>Mai</v>
      </c>
      <c r="G379" s="51">
        <f>+IF(H379=0,"",'Ark1'!Q874)</f>
        <v>5</v>
      </c>
      <c r="H379" s="470">
        <f>+'Ark1'!R874</f>
        <v>6</v>
      </c>
      <c r="I379" s="66"/>
      <c r="J379" s="53">
        <f>+IF(H379=0,"",'Ark1'!AE874)</f>
        <v>0.15467904098994589</v>
      </c>
      <c r="K379" s="53">
        <f>+IF(H379=0,"",'Ark1'!AF874)</f>
        <v>0.21719042168770825</v>
      </c>
      <c r="L379" s="293"/>
      <c r="M379" s="66">
        <f>+IF(H379=0,"",'Ark1'!U874)</f>
        <v>374.3</v>
      </c>
      <c r="N379" s="66"/>
      <c r="O379" s="66"/>
      <c r="P379" s="98"/>
      <c r="Q379" s="98"/>
      <c r="R379" s="294"/>
      <c r="S379" s="53">
        <f>+IF(H379=0,"",'Ark1'!T874)</f>
        <v>9.8333333333333357</v>
      </c>
      <c r="T379" s="76">
        <f>+IF(H379=0,"",'Ark1'!W874)</f>
        <v>100</v>
      </c>
      <c r="U379" s="76">
        <f>+IF(H379=0,"",'Ark1'!X874)</f>
        <v>66.666666666666686</v>
      </c>
      <c r="V379" s="76">
        <f>+IF(H379=0,"",'Ark1'!AG874)</f>
        <v>762.5</v>
      </c>
      <c r="W379" s="76">
        <f>+IF(H379=0,"",'Ark1'!AH874)</f>
        <v>100</v>
      </c>
      <c r="X379" s="76">
        <f>+IF(H379=0,"",'Ark1'!AI874)</f>
        <v>100</v>
      </c>
      <c r="Y379" s="76">
        <f>+IF(H379=0,"",'Ark1'!Y874)</f>
        <v>35.342656002814969</v>
      </c>
      <c r="Z379" s="53">
        <f>+IF(H379=0,"",'Ark1'!AA874)</f>
        <v>1.9507833184532679</v>
      </c>
      <c r="AA379" s="76">
        <f>+IF(H379=0,"",'Ark1'!AC874)</f>
        <v>19.556406429607087</v>
      </c>
      <c r="AB379" s="76">
        <f t="shared" si="147"/>
        <v>490.88524590163934</v>
      </c>
      <c r="AC379" s="66"/>
      <c r="AD379" s="66">
        <f t="shared" si="148"/>
        <v>37.43</v>
      </c>
      <c r="AE379" s="66">
        <f t="shared" si="149"/>
        <v>1.2</v>
      </c>
      <c r="AF379" s="294"/>
      <c r="AH379" s="56"/>
      <c r="AI379" s="56"/>
      <c r="AJ379" s="1"/>
    </row>
    <row r="380" spans="1:42">
      <c r="A380" s="294"/>
      <c r="B380" s="294">
        <f>+'Ark1'!C875</f>
        <v>2023</v>
      </c>
      <c r="C380" s="51">
        <f>+'Ark1'!L875</f>
        <v>10</v>
      </c>
      <c r="D380" s="52" t="s">
        <v>37</v>
      </c>
      <c r="E380" s="52">
        <f>+'Ark1'!D875</f>
        <v>6</v>
      </c>
      <c r="F380" s="52" t="str">
        <f t="shared" si="146"/>
        <v>Jun</v>
      </c>
      <c r="G380" s="51">
        <f>+IF(H380=0,"",'Ark1'!Q875)</f>
        <v>4</v>
      </c>
      <c r="H380" s="470">
        <f>+'Ark1'!R875</f>
        <v>5</v>
      </c>
      <c r="I380" s="66"/>
      <c r="J380" s="53">
        <f>+IF(H380=0,"",'Ark1'!AE875)</f>
        <v>0.12376237623762376</v>
      </c>
      <c r="K380" s="53">
        <f>+IF(H380=0,"",'Ark1'!AF875)</f>
        <v>0.19148657552576737</v>
      </c>
      <c r="L380" s="293"/>
      <c r="M380" s="66">
        <f>+IF(H380=0,"",'Ark1'!U875)</f>
        <v>407.1</v>
      </c>
      <c r="N380" s="66"/>
      <c r="O380" s="66"/>
      <c r="P380" s="98"/>
      <c r="Q380" s="98"/>
      <c r="R380" s="294"/>
      <c r="S380" s="53">
        <f>+IF(H380=0,"",'Ark1'!T875)</f>
        <v>10.8</v>
      </c>
      <c r="T380" s="76">
        <f>+IF(H380=0,"",'Ark1'!W875)</f>
        <v>100</v>
      </c>
      <c r="U380" s="76">
        <f>+IF(H380=0,"",'Ark1'!X875)</f>
        <v>80</v>
      </c>
      <c r="V380" s="76">
        <f>+IF(H380=0,"",'Ark1'!AG875)</f>
        <v>1022.4</v>
      </c>
      <c r="W380" s="76">
        <f>+IF(H380=0,"",'Ark1'!AH875)</f>
        <v>100</v>
      </c>
      <c r="X380" s="76">
        <f>+IF(H380=0,"",'Ark1'!AI875)</f>
        <v>100</v>
      </c>
      <c r="Y380" s="76">
        <f>+IF(H380=0,"",'Ark1'!Y875)</f>
        <v>60.836995323569106</v>
      </c>
      <c r="Z380" s="53">
        <f>+IF(H380=0,"",'Ark1'!AA875)</f>
        <v>1.5999999999999972</v>
      </c>
      <c r="AA380" s="76">
        <f>+IF(H380=0,"",'Ark1'!AC875)</f>
        <v>71.584731902642801</v>
      </c>
      <c r="AB380" s="76">
        <f t="shared" si="147"/>
        <v>398.18075117370893</v>
      </c>
      <c r="AC380" s="66"/>
      <c r="AD380" s="66">
        <f t="shared" si="148"/>
        <v>40.71</v>
      </c>
      <c r="AE380" s="66">
        <f t="shared" si="149"/>
        <v>1.25</v>
      </c>
      <c r="AF380" s="294"/>
      <c r="AH380" s="56"/>
      <c r="AI380" s="56"/>
      <c r="AJ380" s="1"/>
    </row>
    <row r="381" spans="1:42">
      <c r="A381" s="294"/>
      <c r="B381" s="294">
        <f>+'Ark1'!C876</f>
        <v>2023</v>
      </c>
      <c r="C381" s="51">
        <f>+'Ark1'!L876</f>
        <v>10</v>
      </c>
      <c r="D381" s="52" t="s">
        <v>37</v>
      </c>
      <c r="E381" s="52">
        <f>+'Ark1'!D876</f>
        <v>7</v>
      </c>
      <c r="F381" s="52" t="str">
        <f t="shared" si="146"/>
        <v>Jul</v>
      </c>
      <c r="G381" s="51">
        <f>+IF(H381=0,"",'Ark1'!Q876)</f>
        <v>7</v>
      </c>
      <c r="H381" s="470">
        <f>+'Ark1'!R876</f>
        <v>7</v>
      </c>
      <c r="I381" s="66"/>
      <c r="J381" s="53">
        <f>+IF(H381=0,"",'Ark1'!AE876)</f>
        <v>0.27548209366391191</v>
      </c>
      <c r="K381" s="53">
        <f>+IF(H381=0,"",'Ark1'!AF876)</f>
        <v>0.46174106101471823</v>
      </c>
      <c r="L381" s="293"/>
      <c r="M381" s="66">
        <f>+IF(H381=0,"",'Ark1'!U876)</f>
        <v>442.5428571428572</v>
      </c>
      <c r="N381" s="66"/>
      <c r="O381" s="66"/>
      <c r="P381" s="98"/>
      <c r="Q381" s="98"/>
      <c r="R381" s="294"/>
      <c r="S381" s="53">
        <f>+IF(H381=0,"",'Ark1'!T876)</f>
        <v>10.857142857142859</v>
      </c>
      <c r="T381" s="76">
        <f>+IF(H381=0,"",'Ark1'!W876)</f>
        <v>100</v>
      </c>
      <c r="U381" s="76">
        <f>+IF(H381=0,"",'Ark1'!X876)</f>
        <v>85.714285714285694</v>
      </c>
      <c r="V381" s="76">
        <f>+IF(H381=0,"",'Ark1'!AG876)</f>
        <v>992.71428571428555</v>
      </c>
      <c r="W381" s="76">
        <f>+IF(H381=0,"",'Ark1'!AH876)</f>
        <v>100</v>
      </c>
      <c r="X381" s="76">
        <f>+IF(H381=0,"",'Ark1'!AI876)</f>
        <v>100</v>
      </c>
      <c r="Y381" s="76">
        <f>+IF(H381=0,"",'Ark1'!Y876)</f>
        <v>63.167596963336003</v>
      </c>
      <c r="Z381" s="53">
        <f>+IF(H381=0,"",'Ark1'!AA876)</f>
        <v>1.7261494247992213</v>
      </c>
      <c r="AA381" s="76">
        <f>+IF(H381=0,"",'Ark1'!AC876)</f>
        <v>63.116731446182257</v>
      </c>
      <c r="AB381" s="76">
        <f t="shared" si="147"/>
        <v>445.79076126061318</v>
      </c>
      <c r="AC381" s="66"/>
      <c r="AD381" s="66">
        <f t="shared" si="148"/>
        <v>44.254285714285722</v>
      </c>
      <c r="AE381" s="66">
        <f t="shared" si="149"/>
        <v>1</v>
      </c>
      <c r="AF381" s="294"/>
      <c r="AH381" s="56"/>
      <c r="AI381" s="56"/>
      <c r="AJ381" s="1"/>
    </row>
    <row r="382" spans="1:42">
      <c r="A382" s="294"/>
      <c r="B382" s="294">
        <f>+'Ark1'!C877</f>
        <v>2023</v>
      </c>
      <c r="C382" s="51">
        <f>+'Ark1'!L877</f>
        <v>10</v>
      </c>
      <c r="D382" s="52" t="s">
        <v>37</v>
      </c>
      <c r="E382" s="52">
        <f>+'Ark1'!D877</f>
        <v>8</v>
      </c>
      <c r="F382" s="52" t="str">
        <f t="shared" si="146"/>
        <v>Aug</v>
      </c>
      <c r="G382" s="51">
        <f>+IF(H382=0,"",'Ark1'!Q877)</f>
        <v>2</v>
      </c>
      <c r="H382" s="470">
        <f>+'Ark1'!R877</f>
        <v>2</v>
      </c>
      <c r="I382" s="66"/>
      <c r="J382" s="53">
        <f>+IF(H382=0,"",'Ark1'!AE877)</f>
        <v>6.2558648733187394E-2</v>
      </c>
      <c r="K382" s="53">
        <f>+IF(H382=0,"",'Ark1'!AF877)</f>
        <v>0.10669229042830262</v>
      </c>
      <c r="L382" s="293"/>
      <c r="M382" s="66">
        <f>+IF(H382=0,"",'Ark1'!U877)</f>
        <v>444.25</v>
      </c>
      <c r="N382" s="66"/>
      <c r="O382" s="66"/>
      <c r="P382" s="98"/>
      <c r="Q382" s="98"/>
      <c r="R382" s="294"/>
      <c r="S382" s="53">
        <f>+IF(H382=0,"",'Ark1'!T877)</f>
        <v>13.5</v>
      </c>
      <c r="T382" s="76">
        <f>+IF(H382=0,"",'Ark1'!W877)</f>
        <v>100</v>
      </c>
      <c r="U382" s="76">
        <f>+IF(H382=0,"",'Ark1'!X877)</f>
        <v>100</v>
      </c>
      <c r="V382" s="76">
        <f>+IF(H382=0,"",'Ark1'!AG877)</f>
        <v>1106.5</v>
      </c>
      <c r="W382" s="76">
        <f>+IF(H382=0,"",'Ark1'!AH877)</f>
        <v>100</v>
      </c>
      <c r="X382" s="76">
        <f>+IF(H382=0,"",'Ark1'!AI877)</f>
        <v>100</v>
      </c>
      <c r="Y382" s="76">
        <f>+IF(H382=0,"",'Ark1'!Y877)</f>
        <v>6.3500000000007342</v>
      </c>
      <c r="Z382" s="53">
        <f>+IF(H382=0,"",'Ark1'!AA877)</f>
        <v>1.5</v>
      </c>
      <c r="AA382" s="76">
        <f>+IF(H382=0,"",'Ark1'!AC877)</f>
        <v>-99.999999999984638</v>
      </c>
      <c r="AB382" s="76">
        <f t="shared" si="147"/>
        <v>401.49118843199278</v>
      </c>
      <c r="AC382" s="66"/>
      <c r="AD382" s="66">
        <f t="shared" si="148"/>
        <v>44.424999999999997</v>
      </c>
      <c r="AE382" s="66">
        <f t="shared" si="149"/>
        <v>1</v>
      </c>
      <c r="AF382" s="294"/>
      <c r="AH382" s="56"/>
      <c r="AI382" s="56"/>
      <c r="AJ382" s="1"/>
    </row>
    <row r="383" spans="1:42">
      <c r="A383" s="294"/>
      <c r="B383" s="294">
        <f>+'Ark1'!C878</f>
        <v>2023</v>
      </c>
      <c r="C383" s="51">
        <f>+'Ark1'!L878</f>
        <v>10</v>
      </c>
      <c r="D383" s="52" t="s">
        <v>37</v>
      </c>
      <c r="E383" s="52">
        <f>+'Ark1'!D878</f>
        <v>9</v>
      </c>
      <c r="F383" s="52" t="str">
        <f t="shared" si="146"/>
        <v>Sep</v>
      </c>
      <c r="G383" s="51">
        <f>+IF(H383=0,"",'Ark1'!Q878)</f>
        <v>1</v>
      </c>
      <c r="H383" s="470">
        <f>+'Ark1'!R878</f>
        <v>1</v>
      </c>
      <c r="I383" s="66"/>
      <c r="J383" s="53">
        <f>+IF(H383=0,"",'Ark1'!AE878)</f>
        <v>2.956830277942046E-2</v>
      </c>
      <c r="K383" s="53">
        <f>+IF(H383=0,"",'Ark1'!AF878)</f>
        <v>6.0124492124171917E-2</v>
      </c>
      <c r="L383" s="293"/>
      <c r="M383" s="66">
        <f>+IF(H383=0,"",'Ark1'!U878)</f>
        <v>525.70000000000005</v>
      </c>
      <c r="N383" s="66"/>
      <c r="O383" s="66"/>
      <c r="P383" s="98"/>
      <c r="Q383" s="98"/>
      <c r="R383" s="294"/>
      <c r="S383" s="53">
        <f>+IF(H383=0,"",'Ark1'!T878)</f>
        <v>10</v>
      </c>
      <c r="T383" s="76">
        <f>+IF(H383=0,"",'Ark1'!W878)</f>
        <v>100</v>
      </c>
      <c r="U383" s="76">
        <f>+IF(H383=0,"",'Ark1'!X878)</f>
        <v>100</v>
      </c>
      <c r="V383" s="76">
        <f>+IF(H383=0,"",'Ark1'!AG878)</f>
        <v>1355</v>
      </c>
      <c r="W383" s="76">
        <f>+IF(H383=0,"",'Ark1'!AH878)</f>
        <v>100</v>
      </c>
      <c r="X383" s="76">
        <f>+IF(H383=0,"",'Ark1'!AI878)</f>
        <v>100</v>
      </c>
      <c r="Y383" s="76">
        <f>+IF(H383=0,"",'Ark1'!Y878)</f>
        <v>0</v>
      </c>
      <c r="Z383" s="53">
        <f>+IF(H383=0,"",'Ark1'!AA878)</f>
        <v>0</v>
      </c>
      <c r="AA383" s="76">
        <f>+IF(H383=0,"",'Ark1'!AC878)</f>
        <v>0</v>
      </c>
      <c r="AB383" s="76">
        <f t="shared" si="147"/>
        <v>387.97047970479707</v>
      </c>
      <c r="AC383" s="66"/>
      <c r="AD383" s="66">
        <f t="shared" si="148"/>
        <v>52.570000000000007</v>
      </c>
      <c r="AE383" s="66">
        <f t="shared" si="149"/>
        <v>1</v>
      </c>
      <c r="AF383" s="294"/>
      <c r="AH383" s="56"/>
      <c r="AI383" s="56"/>
      <c r="AJ383" s="1"/>
    </row>
    <row r="384" spans="1:42">
      <c r="A384" s="294"/>
      <c r="B384" s="294">
        <f>+'Ark1'!C879</f>
        <v>2023</v>
      </c>
      <c r="C384" s="51">
        <f>+'Ark1'!L879</f>
        <v>10</v>
      </c>
      <c r="D384" s="52" t="s">
        <v>37</v>
      </c>
      <c r="E384" s="52">
        <f>+'Ark1'!D879</f>
        <v>10</v>
      </c>
      <c r="F384" s="52" t="str">
        <f t="shared" si="146"/>
        <v>Okt</v>
      </c>
      <c r="G384" s="51">
        <f>+IF(H384=0,"",'Ark1'!Q879)</f>
        <v>4</v>
      </c>
      <c r="H384" s="470">
        <f>+'Ark1'!R879</f>
        <v>4</v>
      </c>
      <c r="I384" s="66"/>
      <c r="J384" s="53">
        <f>+IF(H384=0,"",'Ark1'!AE879)</f>
        <v>5.5656045637957424E-2</v>
      </c>
      <c r="K384" s="53">
        <f>+IF(H384=0,"",'Ark1'!AF879)</f>
        <v>8.5385350334294119E-2</v>
      </c>
      <c r="L384" s="293"/>
      <c r="M384" s="66">
        <f>+IF(H384=0,"",'Ark1'!U879)</f>
        <v>395.27500000000009</v>
      </c>
      <c r="N384" s="66"/>
      <c r="O384" s="66"/>
      <c r="P384" s="98"/>
      <c r="Q384" s="98"/>
      <c r="R384" s="294"/>
      <c r="S384" s="53">
        <f>+IF(H384=0,"",'Ark1'!T879)</f>
        <v>11</v>
      </c>
      <c r="T384" s="76">
        <f>+IF(H384=0,"",'Ark1'!W879)</f>
        <v>100</v>
      </c>
      <c r="U384" s="76">
        <f>+IF(H384=0,"",'Ark1'!X879)</f>
        <v>100</v>
      </c>
      <c r="V384" s="76">
        <f>+IF(H384=0,"",'Ark1'!AG879)</f>
        <v>1125.75</v>
      </c>
      <c r="W384" s="76">
        <f>+IF(H384=0,"",'Ark1'!AH879)</f>
        <v>100</v>
      </c>
      <c r="X384" s="76">
        <f>+IF(H384=0,"",'Ark1'!AI879)</f>
        <v>100</v>
      </c>
      <c r="Y384" s="76">
        <f>+IF(H384=0,"",'Ark1'!Y879)</f>
        <v>7.2973882314145246</v>
      </c>
      <c r="Z384" s="53">
        <f>+IF(H384=0,"",'Ark1'!AA879)</f>
        <v>0.70710678118654757</v>
      </c>
      <c r="AA384" s="76">
        <f>+IF(H384=0,"",'Ark1'!AC879)</f>
        <v>52.325249764968945</v>
      </c>
      <c r="AB384" s="76">
        <f t="shared" si="147"/>
        <v>351.12147457250734</v>
      </c>
      <c r="AC384" s="66"/>
      <c r="AD384" s="66">
        <f t="shared" si="148"/>
        <v>39.527500000000011</v>
      </c>
      <c r="AE384" s="66">
        <f t="shared" si="149"/>
        <v>1</v>
      </c>
      <c r="AF384" s="294"/>
      <c r="AH384" s="56"/>
      <c r="AI384" s="56"/>
      <c r="AJ384" s="1"/>
    </row>
    <row r="385" spans="1:42">
      <c r="A385" s="294"/>
      <c r="B385" s="294">
        <f>+'Ark1'!C880</f>
        <v>2023</v>
      </c>
      <c r="C385" s="51">
        <f>+'Ark1'!L880</f>
        <v>10</v>
      </c>
      <c r="D385" s="52" t="s">
        <v>37</v>
      </c>
      <c r="E385" s="52">
        <f>+'Ark1'!D880</f>
        <v>11</v>
      </c>
      <c r="F385" s="52" t="str">
        <f t="shared" si="146"/>
        <v>Nov</v>
      </c>
      <c r="G385" s="51">
        <f>+IF(H385=0,"",'Ark1'!Q880)</f>
        <v>4</v>
      </c>
      <c r="H385" s="470">
        <f>+'Ark1'!R880</f>
        <v>4</v>
      </c>
      <c r="I385" s="66"/>
      <c r="J385" s="53">
        <f>+IF(H385=0,"",'Ark1'!AE880)</f>
        <v>6.2295592586824489E-2</v>
      </c>
      <c r="K385" s="53">
        <f>+IF(H385=0,"",'Ark1'!AF880)</f>
        <v>0.11042226181510152</v>
      </c>
      <c r="L385" s="293"/>
      <c r="M385" s="66">
        <f>+IF(H385=0,"",'Ark1'!U880)</f>
        <v>462.82499999999999</v>
      </c>
      <c r="N385" s="66"/>
      <c r="O385" s="66"/>
      <c r="P385" s="98"/>
      <c r="Q385" s="98"/>
      <c r="R385" s="294"/>
      <c r="S385" s="53">
        <f>+IF(H385=0,"",'Ark1'!T880)</f>
        <v>12.25</v>
      </c>
      <c r="T385" s="76">
        <f>+IF(H385=0,"",'Ark1'!W880)</f>
        <v>100</v>
      </c>
      <c r="U385" s="76">
        <f>+IF(H385=0,"",'Ark1'!X880)</f>
        <v>100</v>
      </c>
      <c r="V385" s="76">
        <f>+IF(H385=0,"",'Ark1'!AG880)</f>
        <v>1190.75</v>
      </c>
      <c r="W385" s="76">
        <f>+IF(H385=0,"",'Ark1'!AH880)</f>
        <v>100</v>
      </c>
      <c r="X385" s="76">
        <f>+IF(H385=0,"",'Ark1'!AI880)</f>
        <v>75</v>
      </c>
      <c r="Y385" s="76">
        <f>+IF(H385=0,"",'Ark1'!Y880)</f>
        <v>55.393428084927535</v>
      </c>
      <c r="Z385" s="53">
        <f>+IF(H385=0,"",'Ark1'!AA880)</f>
        <v>2.7726341266023558</v>
      </c>
      <c r="AA385" s="76">
        <f>+IF(H385=0,"",'Ark1'!AC880)</f>
        <v>56.820879047053907</v>
      </c>
      <c r="AB385" s="76">
        <f t="shared" si="147"/>
        <v>388.68360277136259</v>
      </c>
      <c r="AC385" s="66"/>
      <c r="AD385" s="66">
        <f t="shared" si="148"/>
        <v>46.282499999999999</v>
      </c>
      <c r="AE385" s="66">
        <f t="shared" si="149"/>
        <v>1</v>
      </c>
      <c r="AF385" s="294"/>
      <c r="AH385" s="56"/>
      <c r="AI385" s="56"/>
      <c r="AJ385" s="1"/>
    </row>
    <row r="386" spans="1:42">
      <c r="A386" s="294"/>
      <c r="B386" s="294">
        <f>+'Ark1'!C881</f>
        <v>2023</v>
      </c>
      <c r="C386" s="51">
        <f>+'Ark1'!L881</f>
        <v>10</v>
      </c>
      <c r="D386" s="52" t="s">
        <v>37</v>
      </c>
      <c r="E386" s="52">
        <f>+'Ark1'!D881</f>
        <v>12</v>
      </c>
      <c r="F386" s="52" t="str">
        <f t="shared" si="146"/>
        <v>Des</v>
      </c>
      <c r="G386" s="51">
        <f>+IF(H386=0,"",'Ark1'!Q881)</f>
        <v>4</v>
      </c>
      <c r="H386" s="470">
        <f>+'Ark1'!R881</f>
        <v>4</v>
      </c>
      <c r="I386" s="66"/>
      <c r="J386" s="53">
        <f>+IF(H386=0,"",'Ark1'!AE881)</f>
        <v>9.5260776375327483E-2</v>
      </c>
      <c r="K386" s="53">
        <f>+IF(H386=0,"",'Ark1'!AF881)</f>
        <v>0.14403554585663284</v>
      </c>
      <c r="L386" s="293"/>
      <c r="M386" s="66">
        <f>+IF(H386=0,"",'Ark1'!U881)</f>
        <v>396.15</v>
      </c>
      <c r="N386" s="66"/>
      <c r="O386" s="66"/>
      <c r="P386" s="98"/>
      <c r="Q386" s="98"/>
      <c r="R386" s="294"/>
      <c r="S386" s="53">
        <f>+IF(H386=0,"",'Ark1'!T881)</f>
        <v>11</v>
      </c>
      <c r="T386" s="76">
        <f>+IF(H386=0,"",'Ark1'!W881)</f>
        <v>100</v>
      </c>
      <c r="U386" s="76">
        <f>+IF(H386=0,"",'Ark1'!X881)</f>
        <v>75</v>
      </c>
      <c r="V386" s="76">
        <f>+IF(H386=0,"",'Ark1'!AG881)</f>
        <v>1008</v>
      </c>
      <c r="W386" s="76">
        <f>+IF(H386=0,"",'Ark1'!AH881)</f>
        <v>100</v>
      </c>
      <c r="X386" s="76">
        <f>+IF(H386=0,"",'Ark1'!AI881)</f>
        <v>100</v>
      </c>
      <c r="Y386" s="76">
        <f>+IF(H386=0,"",'Ark1'!Y881)</f>
        <v>45.620472378089609</v>
      </c>
      <c r="Z386" s="53">
        <f>+IF(H386=0,"",'Ark1'!AA881)</f>
        <v>1.58113883008419</v>
      </c>
      <c r="AA386" s="76">
        <f>+IF(H386=0,"",'Ark1'!AC881)</f>
        <v>76.387415558179441</v>
      </c>
      <c r="AB386" s="76">
        <f t="shared" si="147"/>
        <v>393.00595238095241</v>
      </c>
      <c r="AC386" s="66"/>
      <c r="AD386" s="66">
        <f t="shared" si="148"/>
        <v>39.614999999999995</v>
      </c>
      <c r="AE386" s="66">
        <f t="shared" si="149"/>
        <v>1</v>
      </c>
      <c r="AF386" s="294"/>
      <c r="AH386" s="56"/>
      <c r="AI386" s="56"/>
      <c r="AJ386" s="1"/>
    </row>
    <row r="387" spans="1:42">
      <c r="A387" s="294"/>
      <c r="B387" s="294"/>
      <c r="C387" s="291"/>
      <c r="D387" s="291"/>
      <c r="E387" s="291"/>
      <c r="F387" s="291"/>
      <c r="G387" s="291"/>
      <c r="H387" s="514"/>
      <c r="I387" s="294"/>
      <c r="J387" s="292"/>
      <c r="K387" s="293"/>
      <c r="L387" s="293"/>
      <c r="M387" s="294"/>
      <c r="N387" s="294"/>
      <c r="O387" s="294"/>
      <c r="P387" s="299"/>
      <c r="Q387" s="299"/>
      <c r="R387" s="294"/>
      <c r="S387" s="294"/>
      <c r="T387" s="295"/>
      <c r="U387" s="295"/>
      <c r="V387" s="294"/>
      <c r="W387" s="295"/>
      <c r="X387" s="295"/>
      <c r="Y387" s="295"/>
      <c r="Z387" s="294"/>
      <c r="AA387" s="295"/>
      <c r="AB387" s="294"/>
      <c r="AC387" s="294"/>
      <c r="AD387" s="293"/>
      <c r="AE387" s="296"/>
      <c r="AF387" s="294"/>
      <c r="AG387" s="4"/>
      <c r="AH387" s="56"/>
      <c r="AI387" s="56"/>
      <c r="AJ387" s="1"/>
      <c r="AK387" s="5"/>
      <c r="AL387"/>
      <c r="AP387"/>
    </row>
    <row r="388" spans="1:42">
      <c r="A388" s="294"/>
      <c r="B388" s="297">
        <f>+B385</f>
        <v>2023</v>
      </c>
      <c r="C388" s="297"/>
      <c r="D388" s="297" t="str">
        <f>+D390</f>
        <v>U</v>
      </c>
      <c r="E388" s="291"/>
      <c r="F388" s="297"/>
      <c r="G388" s="297"/>
      <c r="H388" s="455">
        <f>SUM(H390:H392)</f>
        <v>2</v>
      </c>
      <c r="I388" s="296"/>
      <c r="J388" s="296"/>
      <c r="K388" s="296"/>
      <c r="L388" s="293"/>
      <c r="M388" s="296"/>
      <c r="N388" s="296"/>
      <c r="O388" s="296"/>
      <c r="P388" s="299"/>
      <c r="Q388" s="299"/>
      <c r="R388" s="294"/>
      <c r="S388" s="297"/>
      <c r="T388" s="299"/>
      <c r="U388" s="299"/>
      <c r="V388" s="299"/>
      <c r="W388" s="299"/>
      <c r="X388" s="299"/>
      <c r="Y388" s="299"/>
      <c r="Z388" s="297"/>
      <c r="AA388" s="299"/>
      <c r="AB388" s="297"/>
      <c r="AC388" s="296"/>
      <c r="AD388" s="296"/>
      <c r="AE388" s="296"/>
      <c r="AF388" s="294"/>
      <c r="AG388" s="4"/>
      <c r="AH388" s="56"/>
      <c r="AI388" s="56"/>
      <c r="AJ388" s="1"/>
      <c r="AK388" s="5"/>
      <c r="AL388"/>
      <c r="AP388"/>
    </row>
    <row r="389" spans="1:42">
      <c r="A389" s="294"/>
      <c r="B389" s="294"/>
      <c r="C389" s="297"/>
      <c r="D389" s="297"/>
      <c r="E389" s="297"/>
      <c r="F389" s="297"/>
      <c r="G389" s="300"/>
      <c r="H389" s="515"/>
      <c r="I389" s="301"/>
      <c r="J389" s="301"/>
      <c r="K389" s="301"/>
      <c r="L389" s="293"/>
      <c r="M389" s="301"/>
      <c r="N389" s="301"/>
      <c r="O389" s="301"/>
      <c r="P389" s="302"/>
      <c r="Q389" s="302"/>
      <c r="R389" s="294"/>
      <c r="S389" s="300"/>
      <c r="T389" s="302"/>
      <c r="U389" s="302"/>
      <c r="V389" s="302"/>
      <c r="W389" s="302"/>
      <c r="X389" s="302"/>
      <c r="Y389" s="302"/>
      <c r="Z389" s="300"/>
      <c r="AA389" s="302"/>
      <c r="AB389" s="300"/>
      <c r="AC389" s="301"/>
      <c r="AD389" s="301"/>
      <c r="AE389" s="301"/>
      <c r="AF389" s="294"/>
      <c r="AG389" s="4"/>
      <c r="AH389" s="56"/>
      <c r="AI389" s="56"/>
      <c r="AJ389" s="1"/>
      <c r="AK389" s="5"/>
      <c r="AL389"/>
      <c r="AP389"/>
    </row>
    <row r="390" spans="1:42">
      <c r="A390" s="294"/>
      <c r="B390" s="294">
        <f>+'Ark1'!C882</f>
        <v>2023</v>
      </c>
      <c r="C390" s="51">
        <f>+'Ark1'!L882</f>
        <v>11</v>
      </c>
      <c r="D390" s="52" t="str">
        <f t="shared" ref="D390:D401" si="150">+D163</f>
        <v>U</v>
      </c>
      <c r="E390" s="52">
        <f>+'Ark1'!D882</f>
        <v>1</v>
      </c>
      <c r="F390" s="52" t="str">
        <f t="shared" ref="F390:F401" si="151">+F375</f>
        <v>Jan</v>
      </c>
      <c r="G390" s="51" t="str">
        <f>+IF(H390=0,"",'Ark1'!Q882)</f>
        <v/>
      </c>
      <c r="H390" s="470">
        <f>+'Ark1'!R882</f>
        <v>0</v>
      </c>
      <c r="I390" s="66"/>
      <c r="J390" s="53" t="str">
        <f>+IF(H390=0,"",'Ark1'!AE882)</f>
        <v/>
      </c>
      <c r="K390" s="53" t="str">
        <f>+IF(H390=0,"",'Ark1'!AF882)</f>
        <v/>
      </c>
      <c r="L390" s="293"/>
      <c r="M390" s="76" t="str">
        <f>+IF(H390=0,"",'Ark1'!U882)</f>
        <v/>
      </c>
      <c r="N390" s="66"/>
      <c r="O390" s="66"/>
      <c r="P390" s="98"/>
      <c r="Q390" s="98"/>
      <c r="R390" s="294"/>
      <c r="S390" s="53" t="str">
        <f>+IF(H390=0,"",'Ark1'!T882)</f>
        <v/>
      </c>
      <c r="T390" s="76" t="str">
        <f>+IF(H390=0,"",'Ark1'!W882)</f>
        <v/>
      </c>
      <c r="U390" s="76" t="str">
        <f>+IF(H390=0,"",'Ark1'!X882)</f>
        <v/>
      </c>
      <c r="V390" s="76" t="str">
        <f>+IF(H390=0,"",'Ark1'!AG882)</f>
        <v/>
      </c>
      <c r="W390" s="76" t="str">
        <f>+IF(H390=0,"",'Ark1'!AH882)</f>
        <v/>
      </c>
      <c r="X390" s="76" t="str">
        <f>+IF(H390=0,"",'Ark1'!AI882)</f>
        <v/>
      </c>
      <c r="Y390" s="76" t="str">
        <f>+IF(H390=0,"",'Ark1'!Y882)</f>
        <v/>
      </c>
      <c r="Z390" s="53" t="str">
        <f>+IF(H390=0,"",'Ark1'!AA882)</f>
        <v/>
      </c>
      <c r="AA390" s="76" t="str">
        <f>+IF(H390=0,"",'Ark1'!AC882)</f>
        <v/>
      </c>
      <c r="AB390" s="76" t="str">
        <f t="shared" ref="AB390:AB401" si="152">IF(H390=0,"",1000*M390/V390)</f>
        <v/>
      </c>
      <c r="AC390" s="66"/>
      <c r="AD390" s="66" t="str">
        <f t="shared" ref="AD390:AD401" si="153">IF(H390=0,"",M390/C390)</f>
        <v/>
      </c>
      <c r="AE390" s="66" t="str">
        <f t="shared" ref="AE390:AE401" si="154">IF(H390=0,"",H390/G390)</f>
        <v/>
      </c>
      <c r="AF390" s="294"/>
      <c r="AH390" s="56"/>
      <c r="AI390" s="56"/>
      <c r="AJ390" s="1"/>
    </row>
    <row r="391" spans="1:42">
      <c r="A391" s="294"/>
      <c r="B391" s="294">
        <f>+'Ark1'!C883</f>
        <v>2023</v>
      </c>
      <c r="C391" s="51">
        <f>+'Ark1'!L883</f>
        <v>11</v>
      </c>
      <c r="D391" s="52" t="str">
        <f t="shared" si="150"/>
        <v>U</v>
      </c>
      <c r="E391" s="52">
        <f>+'Ark1'!D883</f>
        <v>2</v>
      </c>
      <c r="F391" s="52" t="str">
        <f t="shared" si="151"/>
        <v>Feb</v>
      </c>
      <c r="G391" s="51" t="str">
        <f>+IF(H391=0,"",'Ark1'!Q883)</f>
        <v/>
      </c>
      <c r="H391" s="470">
        <f>+'Ark1'!R883</f>
        <v>0</v>
      </c>
      <c r="I391" s="66"/>
      <c r="J391" s="53" t="str">
        <f>+IF(H391=0,"",'Ark1'!AE883)</f>
        <v/>
      </c>
      <c r="K391" s="53" t="str">
        <f>+IF(H391=0,"",'Ark1'!AF883)</f>
        <v/>
      </c>
      <c r="L391" s="293"/>
      <c r="M391" s="76" t="str">
        <f>+IF(H391=0,"",'Ark1'!U883)</f>
        <v/>
      </c>
      <c r="N391" s="66"/>
      <c r="O391" s="66"/>
      <c r="P391" s="98"/>
      <c r="Q391" s="98"/>
      <c r="R391" s="294"/>
      <c r="S391" s="53" t="str">
        <f>+IF(H391=0,"",'Ark1'!T883)</f>
        <v/>
      </c>
      <c r="T391" s="76" t="str">
        <f>+IF(H391=0,"",'Ark1'!W883)</f>
        <v/>
      </c>
      <c r="U391" s="76" t="str">
        <f>+IF(H391=0,"",'Ark1'!X883)</f>
        <v/>
      </c>
      <c r="V391" s="76" t="str">
        <f>+IF(H391=0,"",'Ark1'!AG883)</f>
        <v/>
      </c>
      <c r="W391" s="76" t="str">
        <f>+IF(H391=0,"",'Ark1'!AH883)</f>
        <v/>
      </c>
      <c r="X391" s="76" t="str">
        <f>+IF(H391=0,"",'Ark1'!AI883)</f>
        <v/>
      </c>
      <c r="Y391" s="76" t="str">
        <f>+IF(H391=0,"",'Ark1'!Y883)</f>
        <v/>
      </c>
      <c r="Z391" s="53" t="str">
        <f>+IF(H391=0,"",'Ark1'!AA883)</f>
        <v/>
      </c>
      <c r="AA391" s="76" t="str">
        <f>+IF(H391=0,"",'Ark1'!AC883)</f>
        <v/>
      </c>
      <c r="AB391" s="76" t="str">
        <f t="shared" si="152"/>
        <v/>
      </c>
      <c r="AC391" s="66"/>
      <c r="AD391" s="66" t="str">
        <f t="shared" si="153"/>
        <v/>
      </c>
      <c r="AE391" s="66" t="str">
        <f t="shared" si="154"/>
        <v/>
      </c>
      <c r="AF391" s="294"/>
      <c r="AH391" s="56"/>
      <c r="AI391" s="56"/>
      <c r="AJ391" s="1"/>
    </row>
    <row r="392" spans="1:42">
      <c r="A392" s="294"/>
      <c r="B392" s="294">
        <f>+'Ark1'!C884</f>
        <v>2023</v>
      </c>
      <c r="C392" s="51">
        <f>+'Ark1'!L884</f>
        <v>11</v>
      </c>
      <c r="D392" s="52" t="str">
        <f t="shared" si="150"/>
        <v>U</v>
      </c>
      <c r="E392" s="52">
        <f>+'Ark1'!D884</f>
        <v>3</v>
      </c>
      <c r="F392" s="52" t="str">
        <f t="shared" si="151"/>
        <v>Mar</v>
      </c>
      <c r="G392" s="51">
        <f>+IF(H392=0,"",'Ark1'!Q884)</f>
        <v>2</v>
      </c>
      <c r="H392" s="470">
        <f>+'Ark1'!R884</f>
        <v>2</v>
      </c>
      <c r="I392" s="66"/>
      <c r="J392" s="53">
        <f>+IF(H392=0,"",'Ark1'!AE884)</f>
        <v>4.3869269576661554E-2</v>
      </c>
      <c r="K392" s="53">
        <f>+IF(H392=0,"",'Ark1'!AF884)</f>
        <v>7.1071242430485515E-2</v>
      </c>
      <c r="L392" s="293"/>
      <c r="M392" s="76">
        <f>+IF(H392=0,"",'Ark1'!U884)</f>
        <v>428.45</v>
      </c>
      <c r="N392" s="66"/>
      <c r="O392" s="66"/>
      <c r="P392" s="98"/>
      <c r="Q392" s="98"/>
      <c r="R392" s="294"/>
      <c r="S392" s="53">
        <f>+IF(H392=0,"",'Ark1'!T884)</f>
        <v>11.5</v>
      </c>
      <c r="T392" s="76">
        <f>+IF(H392=0,"",'Ark1'!W884)</f>
        <v>100</v>
      </c>
      <c r="U392" s="76">
        <f>+IF(H392=0,"",'Ark1'!X884)</f>
        <v>100</v>
      </c>
      <c r="V392" s="76">
        <f>+IF(H392=0,"",'Ark1'!AG884)</f>
        <v>1092.5</v>
      </c>
      <c r="W392" s="76">
        <f>+IF(H392=0,"",'Ark1'!AH884)</f>
        <v>100</v>
      </c>
      <c r="X392" s="76">
        <f>+IF(H392=0,"",'Ark1'!AI884)</f>
        <v>100</v>
      </c>
      <c r="Y392" s="76">
        <f>+IF(H392=0,"",'Ark1'!Y884)</f>
        <v>46.849999999999838</v>
      </c>
      <c r="Z392" s="53">
        <f>+IF(H392=0,"",'Ark1'!AA884)</f>
        <v>1.5</v>
      </c>
      <c r="AA392" s="76">
        <f>+IF(H392=0,"",'Ark1'!AC884)</f>
        <v>100.00000000000109</v>
      </c>
      <c r="AB392" s="76">
        <f t="shared" si="152"/>
        <v>392.17391304347825</v>
      </c>
      <c r="AC392" s="66"/>
      <c r="AD392" s="66">
        <f t="shared" si="153"/>
        <v>38.949999999999996</v>
      </c>
      <c r="AE392" s="66">
        <f t="shared" si="154"/>
        <v>1</v>
      </c>
      <c r="AF392" s="294"/>
      <c r="AH392" s="56"/>
      <c r="AI392" s="56"/>
      <c r="AJ392" s="1"/>
    </row>
    <row r="393" spans="1:42">
      <c r="A393" s="294"/>
      <c r="B393" s="294">
        <f>+'Ark1'!C885</f>
        <v>2023</v>
      </c>
      <c r="C393" s="51">
        <f>+'Ark1'!L885</f>
        <v>11</v>
      </c>
      <c r="D393" s="52" t="str">
        <f t="shared" si="150"/>
        <v>U</v>
      </c>
      <c r="E393" s="52">
        <f>+'Ark1'!D885</f>
        <v>4</v>
      </c>
      <c r="F393" s="52" t="str">
        <f t="shared" si="151"/>
        <v>Apr</v>
      </c>
      <c r="G393" s="51">
        <f>+IF(H393=0,"",'Ark1'!Q885)</f>
        <v>1</v>
      </c>
      <c r="H393" s="470">
        <f>+'Ark1'!R885</f>
        <v>1</v>
      </c>
      <c r="I393" s="66"/>
      <c r="J393" s="53">
        <f>+IF(H393=0,"",'Ark1'!AE885)</f>
        <v>3.1979533098816758E-2</v>
      </c>
      <c r="K393" s="53">
        <f>+IF(H393=0,"",'Ark1'!AF885)</f>
        <v>5.8535717547946446E-2</v>
      </c>
      <c r="L393" s="293"/>
      <c r="M393" s="76">
        <f>+IF(H393=0,"",'Ark1'!U885)</f>
        <v>489.6</v>
      </c>
      <c r="N393" s="66"/>
      <c r="O393" s="66"/>
      <c r="P393" s="98"/>
      <c r="Q393" s="98"/>
      <c r="R393" s="294"/>
      <c r="S393" s="53">
        <f>+IF(H393=0,"",'Ark1'!T885)</f>
        <v>14</v>
      </c>
      <c r="T393" s="76">
        <f>+IF(H393=0,"",'Ark1'!W885)</f>
        <v>100</v>
      </c>
      <c r="U393" s="76">
        <f>+IF(H393=0,"",'Ark1'!X885)</f>
        <v>100</v>
      </c>
      <c r="V393" s="76">
        <f>+IF(H393=0,"",'Ark1'!AG885)</f>
        <v>997</v>
      </c>
      <c r="W393" s="76">
        <f>+IF(H393=0,"",'Ark1'!AH885)</f>
        <v>100</v>
      </c>
      <c r="X393" s="76">
        <f>+IF(H393=0,"",'Ark1'!AI885)</f>
        <v>100</v>
      </c>
      <c r="Y393" s="76">
        <f>+IF(H393=0,"",'Ark1'!Y885)</f>
        <v>0</v>
      </c>
      <c r="Z393" s="53">
        <f>+IF(H393=0,"",'Ark1'!AA885)</f>
        <v>0</v>
      </c>
      <c r="AA393" s="76">
        <f>+IF(H393=0,"",'Ark1'!AC885)</f>
        <v>0</v>
      </c>
      <c r="AB393" s="76">
        <f t="shared" si="152"/>
        <v>491.07321965897694</v>
      </c>
      <c r="AC393" s="66"/>
      <c r="AD393" s="66">
        <f t="shared" si="153"/>
        <v>44.509090909090908</v>
      </c>
      <c r="AE393" s="66">
        <f t="shared" si="154"/>
        <v>1</v>
      </c>
      <c r="AF393" s="294"/>
      <c r="AH393" s="56"/>
      <c r="AI393" s="56"/>
      <c r="AJ393" s="1"/>
    </row>
    <row r="394" spans="1:42">
      <c r="A394" s="294"/>
      <c r="B394" s="294">
        <f>+'Ark1'!C886</f>
        <v>2023</v>
      </c>
      <c r="C394" s="51">
        <f>+'Ark1'!L886</f>
        <v>11</v>
      </c>
      <c r="D394" s="52" t="str">
        <f t="shared" si="150"/>
        <v>U</v>
      </c>
      <c r="E394" s="52">
        <f>+'Ark1'!D886</f>
        <v>5</v>
      </c>
      <c r="F394" s="52" t="str">
        <f t="shared" si="151"/>
        <v>Mai</v>
      </c>
      <c r="G394" s="51">
        <f>+IF(H394=0,"",'Ark1'!Q886)</f>
        <v>1</v>
      </c>
      <c r="H394" s="470">
        <f>+'Ark1'!R886</f>
        <v>1</v>
      </c>
      <c r="I394" s="66"/>
      <c r="J394" s="53">
        <f>+IF(H394=0,"",'Ark1'!AE886)</f>
        <v>2.5779840164990978E-2</v>
      </c>
      <c r="K394" s="53">
        <f>+IF(H394=0,"",'Ark1'!AF886)</f>
        <v>4.6140150586519539E-2</v>
      </c>
      <c r="L394" s="293"/>
      <c r="M394" s="76">
        <f>+IF(H394=0,"",'Ark1'!U886)</f>
        <v>477.1</v>
      </c>
      <c r="N394" s="66"/>
      <c r="O394" s="66"/>
      <c r="P394" s="98"/>
      <c r="Q394" s="98"/>
      <c r="R394" s="294"/>
      <c r="S394" s="53">
        <f>+IF(H394=0,"",'Ark1'!T886)</f>
        <v>6</v>
      </c>
      <c r="T394" s="76">
        <f>+IF(H394=0,"",'Ark1'!W886)</f>
        <v>0</v>
      </c>
      <c r="U394" s="76">
        <f>+IF(H394=0,"",'Ark1'!X886)</f>
        <v>100</v>
      </c>
      <c r="V394" s="76">
        <f>+IF(H394=0,"",'Ark1'!AG886)</f>
        <v>751</v>
      </c>
      <c r="W394" s="76">
        <f>+IF(H394=0,"",'Ark1'!AH886)</f>
        <v>100</v>
      </c>
      <c r="X394" s="76">
        <f>+IF(H394=0,"",'Ark1'!AI886)</f>
        <v>100</v>
      </c>
      <c r="Y394" s="76">
        <f>+IF(H394=0,"",'Ark1'!Y886)</f>
        <v>0</v>
      </c>
      <c r="Z394" s="53">
        <f>+IF(H394=0,"",'Ark1'!AA886)</f>
        <v>0</v>
      </c>
      <c r="AA394" s="76">
        <f>+IF(H394=0,"",'Ark1'!AC886)</f>
        <v>0</v>
      </c>
      <c r="AB394" s="76">
        <f t="shared" si="152"/>
        <v>635.28628495339547</v>
      </c>
      <c r="AC394" s="66"/>
      <c r="AD394" s="66">
        <f t="shared" si="153"/>
        <v>43.372727272727275</v>
      </c>
      <c r="AE394" s="66">
        <f t="shared" si="154"/>
        <v>1</v>
      </c>
      <c r="AF394" s="294"/>
      <c r="AH394" s="56"/>
      <c r="AI394" s="56"/>
      <c r="AJ394" s="1"/>
    </row>
    <row r="395" spans="1:42">
      <c r="A395" s="294"/>
      <c r="B395" s="294">
        <f>+'Ark1'!C887</f>
        <v>2023</v>
      </c>
      <c r="C395" s="51">
        <f>+'Ark1'!L887</f>
        <v>11</v>
      </c>
      <c r="D395" s="52" t="str">
        <f t="shared" si="150"/>
        <v>U</v>
      </c>
      <c r="E395" s="52">
        <f>+'Ark1'!D887</f>
        <v>6</v>
      </c>
      <c r="F395" s="52" t="str">
        <f t="shared" si="151"/>
        <v>Jun</v>
      </c>
      <c r="G395" s="51">
        <f>+IF(H395=0,"",'Ark1'!Q887)</f>
        <v>1</v>
      </c>
      <c r="H395" s="470">
        <f>+'Ark1'!R887</f>
        <v>1</v>
      </c>
      <c r="I395" s="66"/>
      <c r="J395" s="53">
        <f>+IF(H395=0,"",'Ark1'!AE887)</f>
        <v>2.4752475247524754E-2</v>
      </c>
      <c r="K395" s="53">
        <f>+IF(H395=0,"",'Ark1'!AF887)</f>
        <v>5.2822260947049053E-2</v>
      </c>
      <c r="L395" s="293"/>
      <c r="M395" s="76">
        <f>+IF(H395=0,"",'Ark1'!U887)</f>
        <v>561.5</v>
      </c>
      <c r="N395" s="66"/>
      <c r="O395" s="66"/>
      <c r="P395" s="98"/>
      <c r="Q395" s="98"/>
      <c r="R395" s="294"/>
      <c r="S395" s="53">
        <f>+IF(H395=0,"",'Ark1'!T887)</f>
        <v>11</v>
      </c>
      <c r="T395" s="76">
        <f>+IF(H395=0,"",'Ark1'!W887)</f>
        <v>100</v>
      </c>
      <c r="U395" s="76">
        <f>+IF(H395=0,"",'Ark1'!X887)</f>
        <v>100</v>
      </c>
      <c r="V395" s="76">
        <f>+IF(H395=0,"",'Ark1'!AG887)</f>
        <v>1200</v>
      </c>
      <c r="W395" s="76">
        <f>+IF(H395=0,"",'Ark1'!AH887)</f>
        <v>100</v>
      </c>
      <c r="X395" s="76">
        <f>+IF(H395=0,"",'Ark1'!AI887)</f>
        <v>100</v>
      </c>
      <c r="Y395" s="76">
        <f>+IF(H395=0,"",'Ark1'!Y887)</f>
        <v>0</v>
      </c>
      <c r="Z395" s="53">
        <f>+IF(H395=0,"",'Ark1'!AA887)</f>
        <v>0</v>
      </c>
      <c r="AA395" s="76">
        <f>+IF(H395=0,"",'Ark1'!AC887)</f>
        <v>0</v>
      </c>
      <c r="AB395" s="76">
        <f t="shared" si="152"/>
        <v>467.91666666666669</v>
      </c>
      <c r="AC395" s="66"/>
      <c r="AD395" s="66">
        <f t="shared" si="153"/>
        <v>51.045454545454547</v>
      </c>
      <c r="AE395" s="66">
        <f t="shared" si="154"/>
        <v>1</v>
      </c>
      <c r="AF395" s="294"/>
      <c r="AH395" s="56"/>
      <c r="AI395" s="56"/>
      <c r="AJ395" s="1"/>
    </row>
    <row r="396" spans="1:42">
      <c r="A396" s="294"/>
      <c r="B396" s="294">
        <f>+'Ark1'!C888</f>
        <v>2023</v>
      </c>
      <c r="C396" s="51">
        <f>+'Ark1'!L888</f>
        <v>11</v>
      </c>
      <c r="D396" s="52" t="str">
        <f t="shared" si="150"/>
        <v>U</v>
      </c>
      <c r="E396" s="52">
        <f>+'Ark1'!D888</f>
        <v>7</v>
      </c>
      <c r="F396" s="52" t="str">
        <f t="shared" si="151"/>
        <v>Jul</v>
      </c>
      <c r="G396" s="51">
        <f>+IF(H396=0,"",'Ark1'!Q888)</f>
        <v>1</v>
      </c>
      <c r="H396" s="470">
        <f>+'Ark1'!R888</f>
        <v>1</v>
      </c>
      <c r="I396" s="66"/>
      <c r="J396" s="53">
        <f>+IF(H396=0,"",'Ark1'!AE888)</f>
        <v>3.9354584809130247E-2</v>
      </c>
      <c r="K396" s="53">
        <f>+IF(H396=0,"",'Ark1'!AF888)</f>
        <v>8.2069413194752389E-2</v>
      </c>
      <c r="L396" s="293"/>
      <c r="M396" s="76">
        <f>+IF(H396=0,"",'Ark1'!U888)</f>
        <v>550.6</v>
      </c>
      <c r="N396" s="66"/>
      <c r="O396" s="66"/>
      <c r="P396" s="98"/>
      <c r="Q396" s="98"/>
      <c r="R396" s="294"/>
      <c r="S396" s="53">
        <f>+IF(H396=0,"",'Ark1'!T888)</f>
        <v>13</v>
      </c>
      <c r="T396" s="76">
        <f>+IF(H396=0,"",'Ark1'!W888)</f>
        <v>100</v>
      </c>
      <c r="U396" s="76">
        <f>+IF(H396=0,"",'Ark1'!X888)</f>
        <v>100</v>
      </c>
      <c r="V396" s="76">
        <f>+IF(H396=0,"",'Ark1'!AG888)</f>
        <v>1238</v>
      </c>
      <c r="W396" s="76">
        <f>+IF(H396=0,"",'Ark1'!AH888)</f>
        <v>100</v>
      </c>
      <c r="X396" s="76">
        <f>+IF(H396=0,"",'Ark1'!AI888)</f>
        <v>100</v>
      </c>
      <c r="Y396" s="76">
        <f>+IF(H396=0,"",'Ark1'!Y888)</f>
        <v>0</v>
      </c>
      <c r="Z396" s="53">
        <f>+IF(H396=0,"",'Ark1'!AA888)</f>
        <v>0</v>
      </c>
      <c r="AA396" s="76">
        <f>+IF(H396=0,"",'Ark1'!AC888)</f>
        <v>0</v>
      </c>
      <c r="AB396" s="76">
        <f t="shared" si="152"/>
        <v>444.74959612277866</v>
      </c>
      <c r="AC396" s="66"/>
      <c r="AD396" s="66">
        <f t="shared" si="153"/>
        <v>50.054545454545455</v>
      </c>
      <c r="AE396" s="66">
        <f t="shared" si="154"/>
        <v>1</v>
      </c>
      <c r="AF396" s="294"/>
      <c r="AH396" s="56"/>
      <c r="AI396" s="56"/>
      <c r="AJ396" s="1"/>
    </row>
    <row r="397" spans="1:42">
      <c r="A397" s="294"/>
      <c r="B397" s="294">
        <f>+'Ark1'!C889</f>
        <v>2023</v>
      </c>
      <c r="C397" s="51">
        <f>+'Ark1'!L889</f>
        <v>11</v>
      </c>
      <c r="D397" s="52" t="str">
        <f t="shared" si="150"/>
        <v>U</v>
      </c>
      <c r="E397" s="52">
        <f>+'Ark1'!D889</f>
        <v>8</v>
      </c>
      <c r="F397" s="52" t="str">
        <f t="shared" si="151"/>
        <v>Aug</v>
      </c>
      <c r="G397" s="51" t="str">
        <f>+IF(H397=0,"",'Ark1'!Q889)</f>
        <v/>
      </c>
      <c r="H397" s="470">
        <f>+'Ark1'!R889</f>
        <v>0</v>
      </c>
      <c r="I397" s="66"/>
      <c r="J397" s="53" t="str">
        <f>+IF(H397=0,"",'Ark1'!AE889)</f>
        <v/>
      </c>
      <c r="K397" s="53" t="str">
        <f>+IF(H397=0,"",'Ark1'!AF889)</f>
        <v/>
      </c>
      <c r="L397" s="293"/>
      <c r="M397" s="76" t="str">
        <f>+IF(H397=0,"",'Ark1'!U889)</f>
        <v/>
      </c>
      <c r="N397" s="66"/>
      <c r="O397" s="66"/>
      <c r="P397" s="98"/>
      <c r="Q397" s="98"/>
      <c r="R397" s="294"/>
      <c r="S397" s="53" t="str">
        <f>+IF(H397=0,"",'Ark1'!T889)</f>
        <v/>
      </c>
      <c r="T397" s="76" t="str">
        <f>+IF(H397=0,"",'Ark1'!W889)</f>
        <v/>
      </c>
      <c r="U397" s="76" t="str">
        <f>+IF(H397=0,"",'Ark1'!X889)</f>
        <v/>
      </c>
      <c r="V397" s="76" t="str">
        <f>+IF(H397=0,"",'Ark1'!AG889)</f>
        <v/>
      </c>
      <c r="W397" s="76" t="str">
        <f>+IF(H397=0,"",'Ark1'!AH889)</f>
        <v/>
      </c>
      <c r="X397" s="76" t="str">
        <f>+IF(H397=0,"",'Ark1'!AI889)</f>
        <v/>
      </c>
      <c r="Y397" s="76" t="str">
        <f>+IF(H397=0,"",'Ark1'!Y889)</f>
        <v/>
      </c>
      <c r="Z397" s="53" t="str">
        <f>+IF(H397=0,"",'Ark1'!AA889)</f>
        <v/>
      </c>
      <c r="AA397" s="76" t="str">
        <f>+IF(H397=0,"",'Ark1'!AC889)</f>
        <v/>
      </c>
      <c r="AB397" s="76" t="str">
        <f t="shared" si="152"/>
        <v/>
      </c>
      <c r="AC397" s="66"/>
      <c r="AD397" s="66" t="str">
        <f t="shared" si="153"/>
        <v/>
      </c>
      <c r="AE397" s="66" t="str">
        <f t="shared" si="154"/>
        <v/>
      </c>
      <c r="AF397" s="294"/>
      <c r="AH397" s="56"/>
      <c r="AI397" s="56"/>
      <c r="AJ397" s="1"/>
    </row>
    <row r="398" spans="1:42">
      <c r="A398" s="294"/>
      <c r="B398" s="294">
        <f>+'Ark1'!C890</f>
        <v>2023</v>
      </c>
      <c r="C398" s="51">
        <f>+'Ark1'!L890</f>
        <v>11</v>
      </c>
      <c r="D398" s="52" t="str">
        <f t="shared" si="150"/>
        <v>U</v>
      </c>
      <c r="E398" s="52">
        <f>+'Ark1'!D890</f>
        <v>9</v>
      </c>
      <c r="F398" s="52" t="str">
        <f t="shared" si="151"/>
        <v>Sep</v>
      </c>
      <c r="G398" s="51" t="str">
        <f>+IF(H398=0,"",'Ark1'!Q890)</f>
        <v/>
      </c>
      <c r="H398" s="470">
        <f>+'Ark1'!R890</f>
        <v>0</v>
      </c>
      <c r="I398" s="66"/>
      <c r="J398" s="53" t="str">
        <f>+IF(H398=0,"",'Ark1'!AE890)</f>
        <v/>
      </c>
      <c r="K398" s="53" t="str">
        <f>+IF(H398=0,"",'Ark1'!AF890)</f>
        <v/>
      </c>
      <c r="L398" s="293"/>
      <c r="M398" s="76" t="str">
        <f>+IF(H398=0,"",'Ark1'!U890)</f>
        <v/>
      </c>
      <c r="N398" s="66"/>
      <c r="O398" s="66"/>
      <c r="P398" s="98"/>
      <c r="Q398" s="98"/>
      <c r="R398" s="294"/>
      <c r="S398" s="53" t="str">
        <f>+IF(H398=0,"",'Ark1'!T890)</f>
        <v/>
      </c>
      <c r="T398" s="76" t="str">
        <f>+IF(H398=0,"",'Ark1'!W890)</f>
        <v/>
      </c>
      <c r="U398" s="76" t="str">
        <f>+IF(H398=0,"",'Ark1'!X890)</f>
        <v/>
      </c>
      <c r="V398" s="76" t="str">
        <f>+IF(H398=0,"",'Ark1'!AG890)</f>
        <v/>
      </c>
      <c r="W398" s="76" t="str">
        <f>+IF(H398=0,"",'Ark1'!AH890)</f>
        <v/>
      </c>
      <c r="X398" s="76" t="str">
        <f>+IF(H398=0,"",'Ark1'!AI890)</f>
        <v/>
      </c>
      <c r="Y398" s="76" t="str">
        <f>+IF(H398=0,"",'Ark1'!Y890)</f>
        <v/>
      </c>
      <c r="Z398" s="53" t="str">
        <f>+IF(H398=0,"",'Ark1'!AA890)</f>
        <v/>
      </c>
      <c r="AA398" s="76" t="str">
        <f>+IF(H398=0,"",'Ark1'!AC890)</f>
        <v/>
      </c>
      <c r="AB398" s="76" t="str">
        <f t="shared" si="152"/>
        <v/>
      </c>
      <c r="AC398" s="66"/>
      <c r="AD398" s="66" t="str">
        <f t="shared" si="153"/>
        <v/>
      </c>
      <c r="AE398" s="66" t="str">
        <f t="shared" si="154"/>
        <v/>
      </c>
      <c r="AF398" s="294"/>
      <c r="AH398" s="56"/>
      <c r="AI398" s="56"/>
      <c r="AJ398" s="1"/>
    </row>
    <row r="399" spans="1:42">
      <c r="A399" s="294"/>
      <c r="B399" s="294">
        <f>+'Ark1'!C891</f>
        <v>2023</v>
      </c>
      <c r="C399" s="51">
        <f>+'Ark1'!L891</f>
        <v>11</v>
      </c>
      <c r="D399" s="52" t="str">
        <f t="shared" si="150"/>
        <v>U</v>
      </c>
      <c r="E399" s="52">
        <f>+'Ark1'!D891</f>
        <v>10</v>
      </c>
      <c r="F399" s="52" t="str">
        <f t="shared" si="151"/>
        <v>Okt</v>
      </c>
      <c r="G399" s="51" t="str">
        <f>+IF(H399=0,"",'Ark1'!Q891)</f>
        <v/>
      </c>
      <c r="H399" s="470">
        <f>+'Ark1'!R891</f>
        <v>0</v>
      </c>
      <c r="I399" s="66"/>
      <c r="J399" s="53" t="str">
        <f>+IF(H399=0,"",'Ark1'!AE891)</f>
        <v/>
      </c>
      <c r="K399" s="53" t="str">
        <f>+IF(H399=0,"",'Ark1'!AF891)</f>
        <v/>
      </c>
      <c r="L399" s="293"/>
      <c r="M399" s="76" t="str">
        <f>+IF(H399=0,"",'Ark1'!U891)</f>
        <v/>
      </c>
      <c r="N399" s="66"/>
      <c r="O399" s="66"/>
      <c r="P399" s="98"/>
      <c r="Q399" s="98"/>
      <c r="R399" s="294"/>
      <c r="S399" s="53" t="str">
        <f>+IF(H399=0,"",'Ark1'!T891)</f>
        <v/>
      </c>
      <c r="T399" s="76" t="str">
        <f>+IF(H399=0,"",'Ark1'!W891)</f>
        <v/>
      </c>
      <c r="U399" s="76" t="str">
        <f>+IF(H399=0,"",'Ark1'!X891)</f>
        <v/>
      </c>
      <c r="V399" s="76" t="str">
        <f>+IF(H399=0,"",'Ark1'!AG891)</f>
        <v/>
      </c>
      <c r="W399" s="76" t="str">
        <f>+IF(H399=0,"",'Ark1'!AH891)</f>
        <v/>
      </c>
      <c r="X399" s="76" t="str">
        <f>+IF(H399=0,"",'Ark1'!AI891)</f>
        <v/>
      </c>
      <c r="Y399" s="76" t="str">
        <f>+IF(H399=0,"",'Ark1'!Y891)</f>
        <v/>
      </c>
      <c r="Z399" s="53" t="str">
        <f>+IF(H399=0,"",'Ark1'!AA891)</f>
        <v/>
      </c>
      <c r="AA399" s="76" t="str">
        <f>+IF(H399=0,"",'Ark1'!AC891)</f>
        <v/>
      </c>
      <c r="AB399" s="76" t="str">
        <f t="shared" si="152"/>
        <v/>
      </c>
      <c r="AC399" s="66"/>
      <c r="AD399" s="66" t="str">
        <f t="shared" si="153"/>
        <v/>
      </c>
      <c r="AE399" s="66" t="str">
        <f t="shared" si="154"/>
        <v/>
      </c>
      <c r="AF399" s="294"/>
      <c r="AH399" s="56"/>
      <c r="AI399" s="56"/>
      <c r="AJ399" s="1"/>
    </row>
    <row r="400" spans="1:42">
      <c r="A400" s="294"/>
      <c r="B400" s="294">
        <f>+'Ark1'!C892</f>
        <v>2023</v>
      </c>
      <c r="C400" s="51">
        <f>+'Ark1'!L892</f>
        <v>11</v>
      </c>
      <c r="D400" s="52" t="str">
        <f t="shared" si="150"/>
        <v>U</v>
      </c>
      <c r="E400" s="52">
        <f>+'Ark1'!D892</f>
        <v>11</v>
      </c>
      <c r="F400" s="52" t="str">
        <f t="shared" si="151"/>
        <v>Nov</v>
      </c>
      <c r="G400" s="51" t="str">
        <f>+IF(H400=0,"",'Ark1'!Q892)</f>
        <v/>
      </c>
      <c r="H400" s="470">
        <f>+'Ark1'!R892</f>
        <v>0</v>
      </c>
      <c r="I400" s="66"/>
      <c r="J400" s="53" t="str">
        <f>+IF(H400=0,"",'Ark1'!AE892)</f>
        <v/>
      </c>
      <c r="K400" s="53" t="str">
        <f>+IF(H400=0,"",'Ark1'!AF892)</f>
        <v/>
      </c>
      <c r="L400" s="293"/>
      <c r="M400" s="76" t="str">
        <f>+IF(H400=0,"",'Ark1'!U892)</f>
        <v/>
      </c>
      <c r="N400" s="66"/>
      <c r="O400" s="66"/>
      <c r="P400" s="98"/>
      <c r="Q400" s="98"/>
      <c r="R400" s="294"/>
      <c r="S400" s="53" t="str">
        <f>+IF(H400=0,"",'Ark1'!T892)</f>
        <v/>
      </c>
      <c r="T400" s="76" t="str">
        <f>+IF(H400=0,"",'Ark1'!W892)</f>
        <v/>
      </c>
      <c r="U400" s="76" t="str">
        <f>+IF(H400=0,"",'Ark1'!X892)</f>
        <v/>
      </c>
      <c r="V400" s="76" t="str">
        <f>+IF(H400=0,"",'Ark1'!AG892)</f>
        <v/>
      </c>
      <c r="W400" s="76" t="str">
        <f>+IF(H400=0,"",'Ark1'!AH892)</f>
        <v/>
      </c>
      <c r="X400" s="76" t="str">
        <f>+IF(H400=0,"",'Ark1'!AI892)</f>
        <v/>
      </c>
      <c r="Y400" s="76" t="str">
        <f>+IF(H400=0,"",'Ark1'!Y892)</f>
        <v/>
      </c>
      <c r="Z400" s="53" t="str">
        <f>+IF(H400=0,"",'Ark1'!AA892)</f>
        <v/>
      </c>
      <c r="AA400" s="76" t="str">
        <f>+IF(H400=0,"",'Ark1'!AC892)</f>
        <v/>
      </c>
      <c r="AB400" s="76" t="str">
        <f t="shared" si="152"/>
        <v/>
      </c>
      <c r="AC400" s="66"/>
      <c r="AD400" s="66" t="str">
        <f t="shared" si="153"/>
        <v/>
      </c>
      <c r="AE400" s="66" t="str">
        <f t="shared" si="154"/>
        <v/>
      </c>
      <c r="AF400" s="294"/>
      <c r="AH400" s="56"/>
      <c r="AI400" s="56"/>
      <c r="AJ400" s="1"/>
    </row>
    <row r="401" spans="1:42">
      <c r="A401" s="294"/>
      <c r="B401" s="294">
        <f>+'Ark1'!C893</f>
        <v>2023</v>
      </c>
      <c r="C401" s="51">
        <f>+'Ark1'!L893</f>
        <v>11</v>
      </c>
      <c r="D401" s="52" t="str">
        <f t="shared" si="150"/>
        <v>U</v>
      </c>
      <c r="E401" s="52">
        <f>+'Ark1'!D893</f>
        <v>12</v>
      </c>
      <c r="F401" s="52" t="str">
        <f t="shared" si="151"/>
        <v>Des</v>
      </c>
      <c r="G401" s="51">
        <f>+IF(H401=0,"",'Ark1'!Q893)</f>
        <v>2</v>
      </c>
      <c r="H401" s="470">
        <f>+'Ark1'!R893</f>
        <v>2</v>
      </c>
      <c r="I401" s="66"/>
      <c r="J401" s="53">
        <f>+IF(H401=0,"",'Ark1'!AE893)</f>
        <v>4.7630388187663741E-2</v>
      </c>
      <c r="K401" s="53">
        <f>+IF(H401=0,"",'Ark1'!AF893)</f>
        <v>8.4652469933284236E-2</v>
      </c>
      <c r="L401" s="293"/>
      <c r="M401" s="76">
        <f>+IF(H401=0,"",'Ark1'!U893)</f>
        <v>465.65</v>
      </c>
      <c r="N401" s="66"/>
      <c r="O401" s="66"/>
      <c r="P401" s="98"/>
      <c r="Q401" s="98"/>
      <c r="R401" s="294"/>
      <c r="S401" s="53">
        <f>+IF(H401=0,"",'Ark1'!T893)</f>
        <v>13.5</v>
      </c>
      <c r="T401" s="76">
        <f>+IF(H401=0,"",'Ark1'!W893)</f>
        <v>100</v>
      </c>
      <c r="U401" s="76">
        <f>+IF(H401=0,"",'Ark1'!X893)</f>
        <v>100</v>
      </c>
      <c r="V401" s="76">
        <f>+IF(H401=0,"",'Ark1'!AG893)</f>
        <v>1382.5</v>
      </c>
      <c r="W401" s="76">
        <f>+IF(H401=0,"",'Ark1'!AH893)</f>
        <v>100</v>
      </c>
      <c r="X401" s="76">
        <f>+IF(H401=0,"",'Ark1'!AI893)</f>
        <v>100</v>
      </c>
      <c r="Y401" s="76">
        <f>+IF(H401=0,"",'Ark1'!Y893)</f>
        <v>61.149999999999821</v>
      </c>
      <c r="Z401" s="53">
        <f>+IF(H401=0,"",'Ark1'!AA893)</f>
        <v>1.5</v>
      </c>
      <c r="AA401" s="76">
        <f>+IF(H401=0,"",'Ark1'!AC893)</f>
        <v>100.00000000000064</v>
      </c>
      <c r="AB401" s="76">
        <f t="shared" si="152"/>
        <v>336.81735985533453</v>
      </c>
      <c r="AC401" s="66"/>
      <c r="AD401" s="66">
        <f t="shared" si="153"/>
        <v>42.331818181818178</v>
      </c>
      <c r="AE401" s="66">
        <f t="shared" si="154"/>
        <v>1</v>
      </c>
      <c r="AF401" s="294"/>
      <c r="AH401" s="56"/>
      <c r="AI401" s="56"/>
      <c r="AJ401" s="1"/>
    </row>
    <row r="402" spans="1:42">
      <c r="A402" s="294"/>
      <c r="B402" s="294"/>
      <c r="C402" s="291"/>
      <c r="D402" s="291"/>
      <c r="E402" s="291"/>
      <c r="F402" s="291"/>
      <c r="G402" s="291"/>
      <c r="H402" s="514"/>
      <c r="I402" s="294"/>
      <c r="J402" s="292"/>
      <c r="K402" s="293"/>
      <c r="L402" s="293"/>
      <c r="M402" s="294"/>
      <c r="N402" s="294"/>
      <c r="O402" s="294"/>
      <c r="P402" s="299"/>
      <c r="Q402" s="299"/>
      <c r="R402" s="294"/>
      <c r="S402" s="294"/>
      <c r="T402" s="295"/>
      <c r="U402" s="295"/>
      <c r="V402" s="294"/>
      <c r="W402" s="295"/>
      <c r="X402" s="295"/>
      <c r="Y402" s="295"/>
      <c r="Z402" s="294"/>
      <c r="AA402" s="295"/>
      <c r="AB402" s="294"/>
      <c r="AC402" s="294"/>
      <c r="AD402" s="293"/>
      <c r="AE402" s="296"/>
      <c r="AF402" s="294"/>
      <c r="AG402" s="4"/>
      <c r="AH402" s="56"/>
      <c r="AI402" s="56"/>
      <c r="AJ402" s="1"/>
      <c r="AK402" s="5"/>
      <c r="AL402"/>
      <c r="AP402"/>
    </row>
    <row r="403" spans="1:42">
      <c r="A403" s="294"/>
      <c r="B403" s="294"/>
      <c r="C403" s="291"/>
      <c r="D403" s="297" t="str">
        <f>+D405</f>
        <v>U+</v>
      </c>
      <c r="E403" s="291"/>
      <c r="F403" s="291"/>
      <c r="G403" s="291"/>
      <c r="H403" s="455">
        <f>SUM(H405:H407)</f>
        <v>0</v>
      </c>
      <c r="I403" s="294"/>
      <c r="J403" s="292"/>
      <c r="K403" s="293"/>
      <c r="L403" s="293"/>
      <c r="M403" s="294"/>
      <c r="N403" s="294"/>
      <c r="O403" s="294"/>
      <c r="P403" s="299"/>
      <c r="Q403" s="299"/>
      <c r="R403" s="294"/>
      <c r="S403" s="294"/>
      <c r="T403" s="295"/>
      <c r="U403" s="295"/>
      <c r="V403" s="294"/>
      <c r="W403" s="295"/>
      <c r="X403" s="295"/>
      <c r="Y403" s="295"/>
      <c r="Z403" s="294"/>
      <c r="AA403" s="295"/>
      <c r="AB403" s="294"/>
      <c r="AC403" s="294"/>
      <c r="AD403" s="293"/>
      <c r="AE403" s="293"/>
      <c r="AF403" s="294"/>
      <c r="AG403" s="4"/>
      <c r="AH403" s="56"/>
      <c r="AI403" s="56"/>
      <c r="AJ403" s="1"/>
      <c r="AK403" s="5"/>
      <c r="AL403"/>
      <c r="AP403"/>
    </row>
    <row r="404" spans="1:42">
      <c r="A404" s="294"/>
      <c r="B404" s="294"/>
      <c r="C404" s="294"/>
      <c r="D404" s="294"/>
      <c r="E404" s="294"/>
      <c r="F404" s="294"/>
      <c r="G404" s="297"/>
      <c r="H404" s="517"/>
      <c r="I404" s="293"/>
      <c r="J404" s="293"/>
      <c r="K404" s="293"/>
      <c r="L404" s="293"/>
      <c r="M404" s="293"/>
      <c r="N404" s="293"/>
      <c r="O404" s="293"/>
      <c r="P404" s="299"/>
      <c r="Q404" s="299"/>
      <c r="R404" s="294"/>
      <c r="S404" s="297"/>
      <c r="T404" s="298"/>
      <c r="U404" s="298"/>
      <c r="V404" s="299"/>
      <c r="W404" s="298"/>
      <c r="X404" s="298"/>
      <c r="Y404" s="299"/>
      <c r="Z404" s="294"/>
      <c r="AA404" s="299"/>
      <c r="AB404" s="297"/>
      <c r="AC404" s="293"/>
      <c r="AD404" s="296"/>
      <c r="AE404" s="296"/>
      <c r="AF404" s="294"/>
      <c r="AG404" s="4"/>
      <c r="AH404" s="56"/>
      <c r="AI404" s="56"/>
      <c r="AJ404" s="1"/>
      <c r="AK404" s="5"/>
      <c r="AL404"/>
      <c r="AP404"/>
    </row>
    <row r="405" spans="1:42">
      <c r="A405" s="294"/>
      <c r="B405" s="294">
        <f>+'Ark1'!C894</f>
        <v>2023</v>
      </c>
      <c r="C405" s="51">
        <f>+'Ark1'!L894</f>
        <v>12</v>
      </c>
      <c r="D405" s="52" t="s">
        <v>39</v>
      </c>
      <c r="E405" s="52">
        <f>+'Ark1'!D894</f>
        <v>1</v>
      </c>
      <c r="F405" s="52" t="str">
        <f t="shared" ref="F405:F416" si="155">+F390</f>
        <v>Jan</v>
      </c>
      <c r="G405" s="51" t="str">
        <f>+IF(H405=0,"",'Ark1'!Q894)</f>
        <v/>
      </c>
      <c r="H405" s="470">
        <f>+'Ark1'!R894</f>
        <v>0</v>
      </c>
      <c r="I405" s="66"/>
      <c r="J405" s="53" t="str">
        <f>+IF(H405=0,"",'Ark1'!AE894)</f>
        <v/>
      </c>
      <c r="K405" s="53" t="str">
        <f>+IF(H405=0,"",'Ark1'!AF894)</f>
        <v/>
      </c>
      <c r="L405" s="293"/>
      <c r="M405" s="115" t="str">
        <f>+IF(H405=0,"",'Ark1'!U894)</f>
        <v/>
      </c>
      <c r="N405" s="66"/>
      <c r="O405" s="66"/>
      <c r="P405" s="98"/>
      <c r="Q405" s="98"/>
      <c r="R405" s="294"/>
      <c r="S405" s="53" t="str">
        <f>+IF(H405=0,"",'Ark1'!T894)</f>
        <v/>
      </c>
      <c r="T405" s="76" t="str">
        <f>+IF(H405=0,"",'Ark1'!W894)</f>
        <v/>
      </c>
      <c r="U405" s="76" t="str">
        <f>+IF(H405=0,"",'Ark1'!X894)</f>
        <v/>
      </c>
      <c r="V405" s="76" t="str">
        <f>+IF(H405=0,"",'Ark1'!AG894)</f>
        <v/>
      </c>
      <c r="W405" s="76" t="str">
        <f>+IF(H405=0,"",'Ark1'!AH894)</f>
        <v/>
      </c>
      <c r="X405" s="76" t="str">
        <f>+IF(H405=0,"",'Ark1'!AI894)</f>
        <v/>
      </c>
      <c r="Y405" s="76" t="str">
        <f>+IF(H405=0,"",'Ark1'!Y894)</f>
        <v/>
      </c>
      <c r="Z405" s="53" t="str">
        <f>+IF(H405=0,"",'Ark1'!AA894)</f>
        <v/>
      </c>
      <c r="AA405" s="76" t="str">
        <f>+IF(H405=0,"",'Ark1'!AC894)</f>
        <v/>
      </c>
      <c r="AB405" s="76" t="str">
        <f t="shared" ref="AB405:AB416" si="156">IF(H405=0,"",1000*M405/V405)</f>
        <v/>
      </c>
      <c r="AC405" s="66"/>
      <c r="AD405" s="66" t="str">
        <f t="shared" ref="AD405:AD416" si="157">IF(H405=0,"",M405/C405)</f>
        <v/>
      </c>
      <c r="AE405" s="66" t="str">
        <f t="shared" ref="AE405:AE416" si="158">IF(H405=0,"",H405/G405)</f>
        <v/>
      </c>
      <c r="AF405" s="294"/>
      <c r="AH405" s="56"/>
      <c r="AI405" s="56"/>
      <c r="AJ405" s="1"/>
    </row>
    <row r="406" spans="1:42">
      <c r="A406" s="294"/>
      <c r="B406" s="294">
        <f>+'Ark1'!C895</f>
        <v>2023</v>
      </c>
      <c r="C406" s="51">
        <f>+'Ark1'!L895</f>
        <v>12</v>
      </c>
      <c r="D406" s="52" t="s">
        <v>39</v>
      </c>
      <c r="E406" s="52">
        <f>+'Ark1'!D895</f>
        <v>2</v>
      </c>
      <c r="F406" s="52" t="str">
        <f t="shared" si="155"/>
        <v>Feb</v>
      </c>
      <c r="G406" s="51" t="str">
        <f>+IF(H406=0,"",'Ark1'!Q895)</f>
        <v/>
      </c>
      <c r="H406" s="470">
        <f>+'Ark1'!R895</f>
        <v>0</v>
      </c>
      <c r="I406" s="66"/>
      <c r="J406" s="53" t="str">
        <f>+IF(H406=0,"",'Ark1'!AE895)</f>
        <v/>
      </c>
      <c r="K406" s="53" t="str">
        <f>+IF(H406=0,"",'Ark1'!AF895)</f>
        <v/>
      </c>
      <c r="L406" s="293"/>
      <c r="M406" s="115" t="str">
        <f>+IF(H406=0,"",'Ark1'!U895)</f>
        <v/>
      </c>
      <c r="N406" s="66"/>
      <c r="O406" s="66"/>
      <c r="P406" s="98"/>
      <c r="Q406" s="98"/>
      <c r="R406" s="294"/>
      <c r="S406" s="53" t="str">
        <f>+IF(H406=0,"",'Ark1'!T895)</f>
        <v/>
      </c>
      <c r="T406" s="76" t="str">
        <f>+IF(H406=0,"",'Ark1'!W895)</f>
        <v/>
      </c>
      <c r="U406" s="76" t="str">
        <f>+IF(H406=0,"",'Ark1'!X895)</f>
        <v/>
      </c>
      <c r="V406" s="76" t="str">
        <f>+IF(H406=0,"",'Ark1'!AG895)</f>
        <v/>
      </c>
      <c r="W406" s="76" t="str">
        <f>+IF(H406=0,"",'Ark1'!AH895)</f>
        <v/>
      </c>
      <c r="X406" s="76" t="str">
        <f>+IF(H406=0,"",'Ark1'!AI895)</f>
        <v/>
      </c>
      <c r="Y406" s="76" t="str">
        <f>+IF(H406=0,"",'Ark1'!Y895)</f>
        <v/>
      </c>
      <c r="Z406" s="53" t="str">
        <f>+IF(H406=0,"",'Ark1'!AA895)</f>
        <v/>
      </c>
      <c r="AA406" s="76" t="str">
        <f>+IF(H406=0,"",'Ark1'!AC895)</f>
        <v/>
      </c>
      <c r="AB406" s="76" t="str">
        <f t="shared" si="156"/>
        <v/>
      </c>
      <c r="AC406" s="66"/>
      <c r="AD406" s="66" t="str">
        <f t="shared" si="157"/>
        <v/>
      </c>
      <c r="AE406" s="66" t="str">
        <f t="shared" si="158"/>
        <v/>
      </c>
      <c r="AF406" s="294"/>
      <c r="AH406" s="56"/>
      <c r="AI406" s="56"/>
      <c r="AJ406" s="1"/>
    </row>
    <row r="407" spans="1:42">
      <c r="A407" s="294"/>
      <c r="B407" s="294">
        <f>+'Ark1'!C896</f>
        <v>2023</v>
      </c>
      <c r="C407" s="51">
        <f>+'Ark1'!L896</f>
        <v>12</v>
      </c>
      <c r="D407" s="52" t="s">
        <v>39</v>
      </c>
      <c r="E407" s="52">
        <f>+'Ark1'!D896</f>
        <v>3</v>
      </c>
      <c r="F407" s="52" t="str">
        <f t="shared" si="155"/>
        <v>Mar</v>
      </c>
      <c r="G407" s="51" t="str">
        <f>+IF(H407=0,"",'Ark1'!Q896)</f>
        <v/>
      </c>
      <c r="H407" s="470">
        <f>+'Ark1'!R896</f>
        <v>0</v>
      </c>
      <c r="I407" s="66"/>
      <c r="J407" s="53" t="str">
        <f>+IF(H407=0,"",'Ark1'!AE896)</f>
        <v/>
      </c>
      <c r="K407" s="53" t="str">
        <f>+IF(H407=0,"",'Ark1'!AF896)</f>
        <v/>
      </c>
      <c r="L407" s="293"/>
      <c r="M407" s="115" t="str">
        <f>+IF(H407=0,"",'Ark1'!U896)</f>
        <v/>
      </c>
      <c r="N407" s="66"/>
      <c r="O407" s="66"/>
      <c r="P407" s="98"/>
      <c r="Q407" s="98"/>
      <c r="R407" s="294"/>
      <c r="S407" s="53" t="str">
        <f>+IF(H407=0,"",'Ark1'!T896)</f>
        <v/>
      </c>
      <c r="T407" s="76" t="str">
        <f>+IF(H407=0,"",'Ark1'!W896)</f>
        <v/>
      </c>
      <c r="U407" s="76" t="str">
        <f>+IF(H407=0,"",'Ark1'!X896)</f>
        <v/>
      </c>
      <c r="V407" s="76" t="str">
        <f>+IF(H407=0,"",'Ark1'!AG896)</f>
        <v/>
      </c>
      <c r="W407" s="76" t="str">
        <f>+IF(H407=0,"",'Ark1'!AH896)</f>
        <v/>
      </c>
      <c r="X407" s="76" t="str">
        <f>+IF(H407=0,"",'Ark1'!AI896)</f>
        <v/>
      </c>
      <c r="Y407" s="76" t="str">
        <f>+IF(H407=0,"",'Ark1'!Y896)</f>
        <v/>
      </c>
      <c r="Z407" s="53" t="str">
        <f>+IF(H407=0,"",'Ark1'!AA896)</f>
        <v/>
      </c>
      <c r="AA407" s="76" t="str">
        <f>+IF(H407=0,"",'Ark1'!AC896)</f>
        <v/>
      </c>
      <c r="AB407" s="76" t="str">
        <f t="shared" si="156"/>
        <v/>
      </c>
      <c r="AC407" s="66"/>
      <c r="AD407" s="66" t="str">
        <f t="shared" si="157"/>
        <v/>
      </c>
      <c r="AE407" s="66" t="str">
        <f t="shared" si="158"/>
        <v/>
      </c>
      <c r="AF407" s="294"/>
      <c r="AH407" s="56"/>
      <c r="AI407" s="56"/>
      <c r="AJ407" s="1"/>
    </row>
    <row r="408" spans="1:42">
      <c r="A408" s="294"/>
      <c r="B408" s="294">
        <f>+'Ark1'!C897</f>
        <v>2023</v>
      </c>
      <c r="C408" s="51">
        <f>+'Ark1'!L897</f>
        <v>12</v>
      </c>
      <c r="D408" s="52" t="s">
        <v>39</v>
      </c>
      <c r="E408" s="52">
        <f>+'Ark1'!D897</f>
        <v>4</v>
      </c>
      <c r="F408" s="52" t="str">
        <f t="shared" si="155"/>
        <v>Apr</v>
      </c>
      <c r="G408" s="51" t="str">
        <f>+IF(H408=0,"",'Ark1'!Q897)</f>
        <v/>
      </c>
      <c r="H408" s="470">
        <f>+'Ark1'!R897</f>
        <v>0</v>
      </c>
      <c r="I408" s="66"/>
      <c r="J408" s="53" t="str">
        <f>+IF(H408=0,"",'Ark1'!AE897)</f>
        <v/>
      </c>
      <c r="K408" s="53" t="str">
        <f>+IF(H408=0,"",'Ark1'!AF897)</f>
        <v/>
      </c>
      <c r="L408" s="293"/>
      <c r="M408" s="115" t="str">
        <f>+IF(H408=0,"",'Ark1'!U897)</f>
        <v/>
      </c>
      <c r="N408" s="66"/>
      <c r="O408" s="66"/>
      <c r="P408" s="98"/>
      <c r="Q408" s="98"/>
      <c r="R408" s="294"/>
      <c r="S408" s="53" t="str">
        <f>+IF(H408=0,"",'Ark1'!T897)</f>
        <v/>
      </c>
      <c r="T408" s="76" t="str">
        <f>+IF(H408=0,"",'Ark1'!W897)</f>
        <v/>
      </c>
      <c r="U408" s="76" t="str">
        <f>+IF(H408=0,"",'Ark1'!X897)</f>
        <v/>
      </c>
      <c r="V408" s="76" t="str">
        <f>+IF(H408=0,"",'Ark1'!AG897)</f>
        <v/>
      </c>
      <c r="W408" s="76" t="str">
        <f>+IF(H408=0,"",'Ark1'!AH897)</f>
        <v/>
      </c>
      <c r="X408" s="76" t="str">
        <f>+IF(H408=0,"",'Ark1'!AI897)</f>
        <v/>
      </c>
      <c r="Y408" s="76" t="str">
        <f>+IF(H408=0,"",'Ark1'!Y897)</f>
        <v/>
      </c>
      <c r="Z408" s="53" t="str">
        <f>+IF(H408=0,"",'Ark1'!AA897)</f>
        <v/>
      </c>
      <c r="AA408" s="76" t="str">
        <f>+IF(H408=0,"",'Ark1'!AC897)</f>
        <v/>
      </c>
      <c r="AB408" s="76" t="str">
        <f t="shared" si="156"/>
        <v/>
      </c>
      <c r="AC408" s="66"/>
      <c r="AD408" s="66" t="str">
        <f t="shared" si="157"/>
        <v/>
      </c>
      <c r="AE408" s="66" t="str">
        <f t="shared" si="158"/>
        <v/>
      </c>
      <c r="AF408" s="294"/>
      <c r="AH408" s="56"/>
      <c r="AI408" s="56"/>
      <c r="AJ408" s="1"/>
    </row>
    <row r="409" spans="1:42">
      <c r="A409" s="294"/>
      <c r="B409" s="294">
        <f>+'Ark1'!C898</f>
        <v>2023</v>
      </c>
      <c r="C409" s="51">
        <f>+'Ark1'!L898</f>
        <v>12</v>
      </c>
      <c r="D409" s="52" t="s">
        <v>39</v>
      </c>
      <c r="E409" s="52">
        <f>+'Ark1'!D898</f>
        <v>5</v>
      </c>
      <c r="F409" s="52" t="str">
        <f t="shared" si="155"/>
        <v>Mai</v>
      </c>
      <c r="G409" s="51">
        <f>+IF(H409=0,"",'Ark1'!Q898)</f>
        <v>1</v>
      </c>
      <c r="H409" s="470">
        <f>+'Ark1'!R898</f>
        <v>1</v>
      </c>
      <c r="I409" s="66"/>
      <c r="J409" s="53">
        <f>+IF(H409=0,"",'Ark1'!AE898)</f>
        <v>2.5779840164990978E-2</v>
      </c>
      <c r="K409" s="53">
        <f>+IF(H409=0,"",'Ark1'!AF898)</f>
        <v>5.5385588431984371E-2</v>
      </c>
      <c r="L409" s="293"/>
      <c r="M409" s="115">
        <f>+IF(H409=0,"",'Ark1'!U898)</f>
        <v>572.70000000000005</v>
      </c>
      <c r="N409" s="66"/>
      <c r="O409" s="66"/>
      <c r="P409" s="98"/>
      <c r="Q409" s="98"/>
      <c r="R409" s="294"/>
      <c r="S409" s="53">
        <f>+IF(H409=0,"",'Ark1'!T898)</f>
        <v>13</v>
      </c>
      <c r="T409" s="76">
        <f>+IF(H409=0,"",'Ark1'!W898)</f>
        <v>100</v>
      </c>
      <c r="U409" s="76">
        <f>+IF(H409=0,"",'Ark1'!X898)</f>
        <v>100</v>
      </c>
      <c r="V409" s="76">
        <f>+IF(H409=0,"",'Ark1'!AG898)</f>
        <v>1069</v>
      </c>
      <c r="W409" s="76">
        <f>+IF(H409=0,"",'Ark1'!AH898)</f>
        <v>100</v>
      </c>
      <c r="X409" s="76">
        <f>+IF(H409=0,"",'Ark1'!AI898)</f>
        <v>100</v>
      </c>
      <c r="Y409" s="76">
        <f>+IF(H409=0,"",'Ark1'!Y898)</f>
        <v>0</v>
      </c>
      <c r="Z409" s="53">
        <f>+IF(H409=0,"",'Ark1'!AA898)</f>
        <v>0</v>
      </c>
      <c r="AA409" s="76">
        <f>+IF(H409=0,"",'Ark1'!AC898)</f>
        <v>0</v>
      </c>
      <c r="AB409" s="76">
        <f t="shared" si="156"/>
        <v>535.734331150608</v>
      </c>
      <c r="AC409" s="66"/>
      <c r="AD409" s="66">
        <f t="shared" si="157"/>
        <v>47.725000000000001</v>
      </c>
      <c r="AE409" s="66">
        <f t="shared" si="158"/>
        <v>1</v>
      </c>
      <c r="AF409" s="294"/>
      <c r="AH409" s="56"/>
      <c r="AI409" s="56"/>
      <c r="AJ409" s="1"/>
    </row>
    <row r="410" spans="1:42">
      <c r="A410" s="294"/>
      <c r="B410" s="294">
        <f>+'Ark1'!C899</f>
        <v>2023</v>
      </c>
      <c r="C410" s="51">
        <f>+'Ark1'!L899</f>
        <v>12</v>
      </c>
      <c r="D410" s="52" t="s">
        <v>39</v>
      </c>
      <c r="E410" s="52">
        <f>+'Ark1'!D899</f>
        <v>6</v>
      </c>
      <c r="F410" s="52" t="str">
        <f t="shared" si="155"/>
        <v>Jun</v>
      </c>
      <c r="G410" s="51" t="str">
        <f>+IF(H410=0,"",'Ark1'!Q899)</f>
        <v/>
      </c>
      <c r="H410" s="470">
        <f>+'Ark1'!R899</f>
        <v>0</v>
      </c>
      <c r="I410" s="66"/>
      <c r="J410" s="53" t="str">
        <f>+IF(H410=0,"",'Ark1'!AE899)</f>
        <v/>
      </c>
      <c r="K410" s="53" t="str">
        <f>+IF(H410=0,"",'Ark1'!AF899)</f>
        <v/>
      </c>
      <c r="L410" s="293"/>
      <c r="M410" s="115" t="str">
        <f>+IF(H410=0,"",'Ark1'!U899)</f>
        <v/>
      </c>
      <c r="N410" s="66"/>
      <c r="O410" s="66"/>
      <c r="P410" s="98"/>
      <c r="Q410" s="98"/>
      <c r="R410" s="294"/>
      <c r="S410" s="53" t="str">
        <f>+IF(H410=0,"",'Ark1'!T899)</f>
        <v/>
      </c>
      <c r="T410" s="76" t="str">
        <f>+IF(H410=0,"",'Ark1'!W899)</f>
        <v/>
      </c>
      <c r="U410" s="76" t="str">
        <f>+IF(H410=0,"",'Ark1'!X899)</f>
        <v/>
      </c>
      <c r="V410" s="76" t="str">
        <f>+IF(H410=0,"",'Ark1'!AG899)</f>
        <v/>
      </c>
      <c r="W410" s="76" t="str">
        <f>+IF(H410=0,"",'Ark1'!AH899)</f>
        <v/>
      </c>
      <c r="X410" s="76" t="str">
        <f>+IF(H410=0,"",'Ark1'!AI899)</f>
        <v/>
      </c>
      <c r="Y410" s="76" t="str">
        <f>+IF(H410=0,"",'Ark1'!Y899)</f>
        <v/>
      </c>
      <c r="Z410" s="53" t="str">
        <f>+IF(H410=0,"",'Ark1'!AA899)</f>
        <v/>
      </c>
      <c r="AA410" s="76" t="str">
        <f>+IF(H410=0,"",'Ark1'!AC899)</f>
        <v/>
      </c>
      <c r="AB410" s="76" t="str">
        <f t="shared" si="156"/>
        <v/>
      </c>
      <c r="AC410" s="66"/>
      <c r="AD410" s="66" t="str">
        <f t="shared" si="157"/>
        <v/>
      </c>
      <c r="AE410" s="66" t="str">
        <f t="shared" si="158"/>
        <v/>
      </c>
      <c r="AF410" s="294"/>
      <c r="AH410" s="56"/>
      <c r="AI410" s="56"/>
      <c r="AJ410" s="1"/>
    </row>
    <row r="411" spans="1:42">
      <c r="A411" s="294"/>
      <c r="B411" s="294">
        <f>+'Ark1'!C900</f>
        <v>2023</v>
      </c>
      <c r="C411" s="51">
        <f>+'Ark1'!L900</f>
        <v>12</v>
      </c>
      <c r="D411" s="52" t="s">
        <v>39</v>
      </c>
      <c r="E411" s="52">
        <f>+'Ark1'!D900</f>
        <v>7</v>
      </c>
      <c r="F411" s="52" t="str">
        <f t="shared" si="155"/>
        <v>Jul</v>
      </c>
      <c r="G411" s="51" t="str">
        <f>+IF(H411=0,"",'Ark1'!Q900)</f>
        <v/>
      </c>
      <c r="H411" s="470">
        <f>+'Ark1'!R900</f>
        <v>0</v>
      </c>
      <c r="I411" s="66"/>
      <c r="J411" s="53" t="str">
        <f>+IF(H411=0,"",'Ark1'!AE900)</f>
        <v/>
      </c>
      <c r="K411" s="53" t="str">
        <f>+IF(H411=0,"",'Ark1'!AF900)</f>
        <v/>
      </c>
      <c r="L411" s="293"/>
      <c r="M411" s="115" t="str">
        <f>+IF(H411=0,"",'Ark1'!U900)</f>
        <v/>
      </c>
      <c r="N411" s="66"/>
      <c r="O411" s="66"/>
      <c r="P411" s="98"/>
      <c r="Q411" s="98"/>
      <c r="R411" s="294"/>
      <c r="S411" s="53" t="str">
        <f>+IF(H411=0,"",'Ark1'!T900)</f>
        <v/>
      </c>
      <c r="T411" s="76" t="str">
        <f>+IF(H411=0,"",'Ark1'!W900)</f>
        <v/>
      </c>
      <c r="U411" s="76" t="str">
        <f>+IF(H411=0,"",'Ark1'!X900)</f>
        <v/>
      </c>
      <c r="V411" s="76" t="str">
        <f>+IF(H411=0,"",'Ark1'!AG900)</f>
        <v/>
      </c>
      <c r="W411" s="76" t="str">
        <f>+IF(H411=0,"",'Ark1'!AH900)</f>
        <v/>
      </c>
      <c r="X411" s="76" t="str">
        <f>+IF(H411=0,"",'Ark1'!AI900)</f>
        <v/>
      </c>
      <c r="Y411" s="76" t="str">
        <f>+IF(H411=0,"",'Ark1'!Y900)</f>
        <v/>
      </c>
      <c r="Z411" s="53" t="str">
        <f>+IF(H411=0,"",'Ark1'!AA900)</f>
        <v/>
      </c>
      <c r="AA411" s="76" t="str">
        <f>+IF(H411=0,"",'Ark1'!AC900)</f>
        <v/>
      </c>
      <c r="AB411" s="76" t="str">
        <f t="shared" si="156"/>
        <v/>
      </c>
      <c r="AC411" s="66"/>
      <c r="AD411" s="66" t="str">
        <f t="shared" si="157"/>
        <v/>
      </c>
      <c r="AE411" s="66" t="str">
        <f t="shared" si="158"/>
        <v/>
      </c>
      <c r="AF411" s="294"/>
      <c r="AH411" s="56"/>
      <c r="AI411" s="56"/>
      <c r="AJ411" s="1"/>
    </row>
    <row r="412" spans="1:42">
      <c r="A412" s="294"/>
      <c r="B412" s="294">
        <f>+'Ark1'!C901</f>
        <v>2023</v>
      </c>
      <c r="C412" s="51">
        <f>+'Ark1'!L901</f>
        <v>12</v>
      </c>
      <c r="D412" s="52" t="s">
        <v>39</v>
      </c>
      <c r="E412" s="52">
        <f>+'Ark1'!D901</f>
        <v>8</v>
      </c>
      <c r="F412" s="52" t="str">
        <f t="shared" si="155"/>
        <v>Aug</v>
      </c>
      <c r="G412" s="51" t="str">
        <f>+IF(H412=0,"",'Ark1'!Q901)</f>
        <v/>
      </c>
      <c r="H412" s="470">
        <f>+'Ark1'!R901</f>
        <v>0</v>
      </c>
      <c r="I412" s="66"/>
      <c r="J412" s="53" t="str">
        <f>+IF(H412=0,"",'Ark1'!AE901)</f>
        <v/>
      </c>
      <c r="K412" s="53" t="str">
        <f>+IF(H412=0,"",'Ark1'!AF901)</f>
        <v/>
      </c>
      <c r="L412" s="293"/>
      <c r="M412" s="115" t="str">
        <f>+IF(H412=0,"",'Ark1'!U901)</f>
        <v/>
      </c>
      <c r="N412" s="66"/>
      <c r="O412" s="66"/>
      <c r="P412" s="98"/>
      <c r="Q412" s="98"/>
      <c r="R412" s="294"/>
      <c r="S412" s="53" t="str">
        <f>+IF(H412=0,"",'Ark1'!T901)</f>
        <v/>
      </c>
      <c r="T412" s="76" t="str">
        <f>+IF(H412=0,"",'Ark1'!W901)</f>
        <v/>
      </c>
      <c r="U412" s="76" t="str">
        <f>+IF(H412=0,"",'Ark1'!X901)</f>
        <v/>
      </c>
      <c r="V412" s="76" t="str">
        <f>+IF(H412=0,"",'Ark1'!AG901)</f>
        <v/>
      </c>
      <c r="W412" s="76" t="str">
        <f>+IF(H412=0,"",'Ark1'!AH901)</f>
        <v/>
      </c>
      <c r="X412" s="76" t="str">
        <f>+IF(H412=0,"",'Ark1'!AI901)</f>
        <v/>
      </c>
      <c r="Y412" s="76" t="str">
        <f>+IF(H412=0,"",'Ark1'!Y901)</f>
        <v/>
      </c>
      <c r="Z412" s="53" t="str">
        <f>+IF(H412=0,"",'Ark1'!AA901)</f>
        <v/>
      </c>
      <c r="AA412" s="76" t="str">
        <f>+IF(H412=0,"",'Ark1'!AC901)</f>
        <v/>
      </c>
      <c r="AB412" s="76" t="str">
        <f t="shared" si="156"/>
        <v/>
      </c>
      <c r="AC412" s="66"/>
      <c r="AD412" s="66" t="str">
        <f t="shared" si="157"/>
        <v/>
      </c>
      <c r="AE412" s="66" t="str">
        <f t="shared" si="158"/>
        <v/>
      </c>
      <c r="AF412" s="294"/>
      <c r="AH412" s="56"/>
      <c r="AI412" s="56"/>
      <c r="AJ412" s="1"/>
    </row>
    <row r="413" spans="1:42">
      <c r="A413" s="294"/>
      <c r="B413" s="294">
        <f>+'Ark1'!C902</f>
        <v>2023</v>
      </c>
      <c r="C413" s="51">
        <f>+'Ark1'!L902</f>
        <v>12</v>
      </c>
      <c r="D413" s="52" t="s">
        <v>39</v>
      </c>
      <c r="E413" s="52">
        <f>+'Ark1'!D902</f>
        <v>9</v>
      </c>
      <c r="F413" s="52" t="str">
        <f t="shared" si="155"/>
        <v>Sep</v>
      </c>
      <c r="G413" s="51" t="str">
        <f>+IF(H413=0,"",'Ark1'!Q902)</f>
        <v/>
      </c>
      <c r="H413" s="470">
        <f>+'Ark1'!R902</f>
        <v>0</v>
      </c>
      <c r="I413" s="66"/>
      <c r="J413" s="53" t="str">
        <f>+IF(H413=0,"",'Ark1'!AE902)</f>
        <v/>
      </c>
      <c r="K413" s="53" t="str">
        <f>+IF(H413=0,"",'Ark1'!AF902)</f>
        <v/>
      </c>
      <c r="L413" s="293"/>
      <c r="M413" s="115" t="str">
        <f>+IF(H413=0,"",'Ark1'!U902)</f>
        <v/>
      </c>
      <c r="N413" s="66"/>
      <c r="O413" s="66"/>
      <c r="P413" s="98"/>
      <c r="Q413" s="98"/>
      <c r="R413" s="294"/>
      <c r="S413" s="53" t="str">
        <f>+IF(H413=0,"",'Ark1'!T902)</f>
        <v/>
      </c>
      <c r="T413" s="76" t="str">
        <f>+IF(H413=0,"",'Ark1'!W902)</f>
        <v/>
      </c>
      <c r="U413" s="76" t="str">
        <f>+IF(H413=0,"",'Ark1'!X902)</f>
        <v/>
      </c>
      <c r="V413" s="76" t="str">
        <f>+IF(H413=0,"",'Ark1'!AG902)</f>
        <v/>
      </c>
      <c r="W413" s="76" t="str">
        <f>+IF(H413=0,"",'Ark1'!AH902)</f>
        <v/>
      </c>
      <c r="X413" s="76" t="str">
        <f>+IF(H413=0,"",'Ark1'!AI902)</f>
        <v/>
      </c>
      <c r="Y413" s="76" t="str">
        <f>+IF(H413=0,"",'Ark1'!Y902)</f>
        <v/>
      </c>
      <c r="Z413" s="53" t="str">
        <f>+IF(H413=0,"",'Ark1'!AA902)</f>
        <v/>
      </c>
      <c r="AA413" s="76" t="str">
        <f>+IF(H413=0,"",'Ark1'!AC902)</f>
        <v/>
      </c>
      <c r="AB413" s="76" t="str">
        <f t="shared" si="156"/>
        <v/>
      </c>
      <c r="AC413" s="66"/>
      <c r="AD413" s="66" t="str">
        <f t="shared" si="157"/>
        <v/>
      </c>
      <c r="AE413" s="66" t="str">
        <f t="shared" si="158"/>
        <v/>
      </c>
      <c r="AF413" s="294"/>
      <c r="AH413" s="56"/>
      <c r="AI413" s="56"/>
      <c r="AJ413" s="1"/>
    </row>
    <row r="414" spans="1:42">
      <c r="A414" s="294"/>
      <c r="B414" s="294">
        <f>+'Ark1'!C903</f>
        <v>2023</v>
      </c>
      <c r="C414" s="51">
        <f>+'Ark1'!L903</f>
        <v>12</v>
      </c>
      <c r="D414" s="52" t="s">
        <v>39</v>
      </c>
      <c r="E414" s="52">
        <f>+'Ark1'!D903</f>
        <v>10</v>
      </c>
      <c r="F414" s="52" t="str">
        <f t="shared" si="155"/>
        <v>Okt</v>
      </c>
      <c r="G414" s="51">
        <f>+IF(H414=0,"",'Ark1'!Q903)</f>
        <v>2</v>
      </c>
      <c r="H414" s="470">
        <f>+'Ark1'!R903</f>
        <v>2</v>
      </c>
      <c r="I414" s="66"/>
      <c r="J414" s="53">
        <f>+IF(H414=0,"",'Ark1'!AE903)</f>
        <v>2.7828022818978712E-2</v>
      </c>
      <c r="K414" s="53">
        <f>+IF(H414=0,"",'Ark1'!AF903)</f>
        <v>5.0201898469900592E-2</v>
      </c>
      <c r="L414" s="293"/>
      <c r="M414" s="115">
        <f>+IF(H414=0,"",'Ark1'!U903)</f>
        <v>464.8</v>
      </c>
      <c r="N414" s="66"/>
      <c r="O414" s="66"/>
      <c r="P414" s="98"/>
      <c r="Q414" s="98"/>
      <c r="R414" s="294"/>
      <c r="S414" s="53">
        <f>+IF(H414=0,"",'Ark1'!T903)</f>
        <v>14</v>
      </c>
      <c r="T414" s="76">
        <f>+IF(H414=0,"",'Ark1'!W903)</f>
        <v>100</v>
      </c>
      <c r="U414" s="76">
        <f>+IF(H414=0,"",'Ark1'!X903)</f>
        <v>100</v>
      </c>
      <c r="V414" s="76">
        <f>+IF(H414=0,"",'Ark1'!AG903)</f>
        <v>837</v>
      </c>
      <c r="W414" s="76">
        <f>+IF(H414=0,"",'Ark1'!AH903)</f>
        <v>100</v>
      </c>
      <c r="X414" s="76">
        <f>+IF(H414=0,"",'Ark1'!AI903)</f>
        <v>100</v>
      </c>
      <c r="Y414" s="76">
        <f>+IF(H414=0,"",'Ark1'!Y903)</f>
        <v>82.799999999999983</v>
      </c>
      <c r="Z414" s="53">
        <f>+IF(H414=0,"",'Ark1'!AA903)</f>
        <v>1</v>
      </c>
      <c r="AA414" s="76">
        <f>+IF(H414=0,"",'Ark1'!AC903)</f>
        <v>100.00000000000024</v>
      </c>
      <c r="AB414" s="76">
        <f t="shared" si="156"/>
        <v>555.31660692951016</v>
      </c>
      <c r="AC414" s="66"/>
      <c r="AD414" s="66">
        <f t="shared" si="157"/>
        <v>38.733333333333334</v>
      </c>
      <c r="AE414" s="66">
        <f t="shared" si="158"/>
        <v>1</v>
      </c>
      <c r="AF414" s="294"/>
      <c r="AH414" s="56"/>
      <c r="AI414" s="56"/>
      <c r="AJ414" s="1"/>
    </row>
    <row r="415" spans="1:42">
      <c r="A415" s="294"/>
      <c r="B415" s="294">
        <f>+'Ark1'!C904</f>
        <v>2023</v>
      </c>
      <c r="C415" s="51">
        <f>+'Ark1'!L904</f>
        <v>12</v>
      </c>
      <c r="D415" s="52" t="s">
        <v>39</v>
      </c>
      <c r="E415" s="52">
        <f>+'Ark1'!D904</f>
        <v>11</v>
      </c>
      <c r="F415" s="52" t="str">
        <f t="shared" si="155"/>
        <v>Nov</v>
      </c>
      <c r="G415" s="51" t="str">
        <f>+IF(H415=0,"",'Ark1'!Q904)</f>
        <v/>
      </c>
      <c r="H415" s="470">
        <f>+'Ark1'!R904</f>
        <v>0</v>
      </c>
      <c r="I415" s="66"/>
      <c r="J415" s="53" t="str">
        <f>+IF(H415=0,"",'Ark1'!AE904)</f>
        <v/>
      </c>
      <c r="K415" s="53" t="str">
        <f>+IF(H415=0,"",'Ark1'!AF904)</f>
        <v/>
      </c>
      <c r="L415" s="293"/>
      <c r="M415" s="115" t="str">
        <f>+IF(H415=0,"",'Ark1'!U904)</f>
        <v/>
      </c>
      <c r="N415" s="66"/>
      <c r="O415" s="66"/>
      <c r="P415" s="98"/>
      <c r="Q415" s="98"/>
      <c r="R415" s="294"/>
      <c r="S415" s="53" t="str">
        <f>+IF(H415=0,"",'Ark1'!T904)</f>
        <v/>
      </c>
      <c r="T415" s="76" t="str">
        <f>+IF(H415=0,"",'Ark1'!W904)</f>
        <v/>
      </c>
      <c r="U415" s="76" t="str">
        <f>+IF(H415=0,"",'Ark1'!X904)</f>
        <v/>
      </c>
      <c r="V415" s="76" t="str">
        <f>+IF(H415=0,"",'Ark1'!AG904)</f>
        <v/>
      </c>
      <c r="W415" s="76" t="str">
        <f>+IF(H415=0,"",'Ark1'!AH904)</f>
        <v/>
      </c>
      <c r="X415" s="76" t="str">
        <f>+IF(H415=0,"",'Ark1'!AI904)</f>
        <v/>
      </c>
      <c r="Y415" s="76" t="str">
        <f>+IF(H415=0,"",'Ark1'!Y904)</f>
        <v/>
      </c>
      <c r="Z415" s="53" t="str">
        <f>+IF(H415=0,"",'Ark1'!AA904)</f>
        <v/>
      </c>
      <c r="AA415" s="76" t="str">
        <f>+IF(H415=0,"",'Ark1'!AC904)</f>
        <v/>
      </c>
      <c r="AB415" s="76" t="str">
        <f t="shared" si="156"/>
        <v/>
      </c>
      <c r="AC415" s="66"/>
      <c r="AD415" s="66" t="str">
        <f t="shared" si="157"/>
        <v/>
      </c>
      <c r="AE415" s="66" t="str">
        <f t="shared" si="158"/>
        <v/>
      </c>
      <c r="AF415" s="294"/>
      <c r="AH415" s="56"/>
      <c r="AI415" s="56"/>
      <c r="AJ415" s="1"/>
    </row>
    <row r="416" spans="1:42">
      <c r="A416" s="294"/>
      <c r="B416" s="294">
        <f>+'Ark1'!C905</f>
        <v>2023</v>
      </c>
      <c r="C416" s="51">
        <f>+'Ark1'!L905</f>
        <v>12</v>
      </c>
      <c r="D416" s="52" t="s">
        <v>39</v>
      </c>
      <c r="E416" s="52">
        <f>+'Ark1'!D905</f>
        <v>12</v>
      </c>
      <c r="F416" s="52" t="str">
        <f t="shared" si="155"/>
        <v>Des</v>
      </c>
      <c r="G416" s="51" t="str">
        <f>+IF(H416=0,"",'Ark1'!Q905)</f>
        <v/>
      </c>
      <c r="H416" s="470">
        <f>+'Ark1'!R905</f>
        <v>0</v>
      </c>
      <c r="I416" s="66"/>
      <c r="J416" s="53" t="str">
        <f>+IF(H416=0,"",'Ark1'!AE905)</f>
        <v/>
      </c>
      <c r="K416" s="53" t="str">
        <f>+IF(H416=0,"",'Ark1'!AF905)</f>
        <v/>
      </c>
      <c r="L416" s="293"/>
      <c r="M416" s="115" t="str">
        <f>+IF(H416=0,"",'Ark1'!U905)</f>
        <v/>
      </c>
      <c r="N416" s="66"/>
      <c r="O416" s="66"/>
      <c r="P416" s="98"/>
      <c r="Q416" s="98"/>
      <c r="R416" s="294"/>
      <c r="S416" s="53" t="str">
        <f>+IF(H416=0,"",'Ark1'!T905)</f>
        <v/>
      </c>
      <c r="T416" s="76" t="str">
        <f>+IF(H416=0,"",'Ark1'!W905)</f>
        <v/>
      </c>
      <c r="U416" s="76" t="str">
        <f>+IF(H416=0,"",'Ark1'!X905)</f>
        <v/>
      </c>
      <c r="V416" s="76" t="str">
        <f>+IF(H416=0,"",'Ark1'!AG905)</f>
        <v/>
      </c>
      <c r="W416" s="76" t="str">
        <f>+IF(H416=0,"",'Ark1'!AH905)</f>
        <v/>
      </c>
      <c r="X416" s="76" t="str">
        <f>+IF(H416=0,"",'Ark1'!AI905)</f>
        <v/>
      </c>
      <c r="Y416" s="76" t="str">
        <f>+IF(H416=0,"",'Ark1'!Y905)</f>
        <v/>
      </c>
      <c r="Z416" s="53" t="str">
        <f>+IF(H416=0,"",'Ark1'!AA905)</f>
        <v/>
      </c>
      <c r="AA416" s="76" t="str">
        <f>+IF(H416=0,"",'Ark1'!AC905)</f>
        <v/>
      </c>
      <c r="AB416" s="76" t="str">
        <f t="shared" si="156"/>
        <v/>
      </c>
      <c r="AC416" s="66"/>
      <c r="AD416" s="66" t="str">
        <f t="shared" si="157"/>
        <v/>
      </c>
      <c r="AE416" s="66" t="str">
        <f t="shared" si="158"/>
        <v/>
      </c>
      <c r="AF416" s="294"/>
      <c r="AH416" s="56"/>
      <c r="AI416" s="56"/>
      <c r="AJ416" s="1"/>
    </row>
    <row r="417" spans="1:42">
      <c r="A417" s="294"/>
      <c r="B417" s="294"/>
      <c r="C417" s="291"/>
      <c r="D417" s="291"/>
      <c r="E417" s="291"/>
      <c r="F417" s="291"/>
      <c r="G417" s="291"/>
      <c r="H417" s="514"/>
      <c r="I417" s="294"/>
      <c r="J417" s="292"/>
      <c r="K417" s="293"/>
      <c r="L417" s="293"/>
      <c r="M417" s="294"/>
      <c r="N417" s="294"/>
      <c r="O417" s="294"/>
      <c r="P417" s="299"/>
      <c r="Q417" s="299"/>
      <c r="R417" s="294"/>
      <c r="S417" s="294"/>
      <c r="T417" s="295"/>
      <c r="U417" s="295"/>
      <c r="V417" s="294"/>
      <c r="W417" s="295"/>
      <c r="X417" s="295"/>
      <c r="Y417" s="295"/>
      <c r="Z417" s="294"/>
      <c r="AA417" s="295"/>
      <c r="AB417" s="294"/>
      <c r="AC417" s="294"/>
      <c r="AD417" s="293"/>
      <c r="AE417" s="296"/>
      <c r="AF417" s="294"/>
      <c r="AG417" s="4"/>
      <c r="AH417" s="56"/>
      <c r="AI417" s="56"/>
      <c r="AJ417" s="1"/>
      <c r="AK417" s="5"/>
      <c r="AL417"/>
      <c r="AP417"/>
    </row>
    <row r="418" spans="1:42">
      <c r="A418" s="294"/>
      <c r="B418" s="294"/>
      <c r="C418" s="291"/>
      <c r="D418" s="297" t="str">
        <f>+D420</f>
        <v>E-</v>
      </c>
      <c r="E418" s="291"/>
      <c r="F418" s="291"/>
      <c r="G418" s="291"/>
      <c r="H418" s="487">
        <f>SUM(H420:H424)</f>
        <v>0</v>
      </c>
      <c r="I418" s="294"/>
      <c r="J418" s="292"/>
      <c r="K418" s="293"/>
      <c r="L418" s="293"/>
      <c r="M418" s="294"/>
      <c r="N418" s="294"/>
      <c r="O418" s="294"/>
      <c r="P418" s="299"/>
      <c r="Q418" s="299"/>
      <c r="R418" s="294"/>
      <c r="S418" s="294"/>
      <c r="T418" s="295"/>
      <c r="U418" s="295"/>
      <c r="V418" s="294"/>
      <c r="W418" s="295"/>
      <c r="X418" s="295"/>
      <c r="Y418" s="295"/>
      <c r="Z418" s="294"/>
      <c r="AA418" s="295"/>
      <c r="AB418" s="294"/>
      <c r="AC418" s="294"/>
      <c r="AD418" s="293"/>
      <c r="AE418" s="293"/>
      <c r="AF418" s="294"/>
      <c r="AG418" s="4"/>
      <c r="AH418" s="56"/>
      <c r="AI418" s="56"/>
      <c r="AJ418" s="1"/>
      <c r="AK418" s="5"/>
      <c r="AL418"/>
      <c r="AP418"/>
    </row>
    <row r="419" spans="1:42">
      <c r="A419" s="294"/>
      <c r="B419" s="294"/>
      <c r="C419" s="294"/>
      <c r="D419" s="294"/>
      <c r="E419" s="294"/>
      <c r="F419" s="294"/>
      <c r="G419" s="297"/>
      <c r="H419" s="517"/>
      <c r="I419" s="293"/>
      <c r="J419" s="293"/>
      <c r="K419" s="293"/>
      <c r="L419" s="293"/>
      <c r="M419" s="293"/>
      <c r="N419" s="293"/>
      <c r="O419" s="293"/>
      <c r="P419" s="299"/>
      <c r="Q419" s="299"/>
      <c r="R419" s="294"/>
      <c r="S419" s="297"/>
      <c r="T419" s="298"/>
      <c r="U419" s="298"/>
      <c r="V419" s="299"/>
      <c r="W419" s="298"/>
      <c r="X419" s="298"/>
      <c r="Y419" s="299"/>
      <c r="Z419" s="294"/>
      <c r="AA419" s="299"/>
      <c r="AB419" s="297"/>
      <c r="AC419" s="293"/>
      <c r="AD419" s="296"/>
      <c r="AE419" s="296"/>
      <c r="AF419" s="294"/>
      <c r="AG419" s="4"/>
      <c r="AH419" s="56"/>
      <c r="AI419" s="56"/>
      <c r="AJ419" s="1"/>
      <c r="AK419" s="5"/>
      <c r="AL419"/>
      <c r="AP419"/>
    </row>
    <row r="420" spans="1:42">
      <c r="A420" s="294"/>
      <c r="B420" s="294">
        <f>+'Ark1'!C906</f>
        <v>2023</v>
      </c>
      <c r="C420" s="51">
        <f>+'Ark1'!L906</f>
        <v>13</v>
      </c>
      <c r="D420" s="52" t="s">
        <v>40</v>
      </c>
      <c r="E420" s="52">
        <f>+'Ark1'!D906</f>
        <v>1</v>
      </c>
      <c r="F420" s="52" t="str">
        <f t="shared" ref="F420:F431" si="159">+F405</f>
        <v>Jan</v>
      </c>
      <c r="G420" s="51" t="str">
        <f>+IF(H420=0,"",'Ark1'!Q906)</f>
        <v/>
      </c>
      <c r="H420" s="470">
        <f>+'Ark1'!R906</f>
        <v>0</v>
      </c>
      <c r="I420" s="66"/>
      <c r="J420" s="53" t="str">
        <f>+IF(H420=0,"",'Ark1'!AE906)</f>
        <v/>
      </c>
      <c r="K420" s="53" t="str">
        <f>+IF(H420=0,"",'Ark1'!AF906)</f>
        <v/>
      </c>
      <c r="L420" s="293"/>
      <c r="M420" s="115" t="str">
        <f>+IF(H420=0,"",'Ark1'!U906)</f>
        <v/>
      </c>
      <c r="N420" s="66"/>
      <c r="O420" s="66"/>
      <c r="P420" s="98"/>
      <c r="Q420" s="98"/>
      <c r="R420" s="294"/>
      <c r="S420" s="53" t="str">
        <f>+IF(H420=0,"",'Ark1'!T906)</f>
        <v/>
      </c>
      <c r="T420" s="76" t="str">
        <f>+IF(H420=0,"",'Ark1'!W906)</f>
        <v/>
      </c>
      <c r="U420" s="76" t="str">
        <f>+IF(H420=0,"",'Ark1'!X906)</f>
        <v/>
      </c>
      <c r="V420" s="76" t="str">
        <f>+IF(H420=0,"",'Ark1'!AG906)</f>
        <v/>
      </c>
      <c r="W420" s="76" t="str">
        <f>+IF(H420=0,"",'Ark1'!AH906)</f>
        <v/>
      </c>
      <c r="X420" s="76" t="str">
        <f>+IF(H420=0,"",'Ark1'!AI906)</f>
        <v/>
      </c>
      <c r="Y420" s="76" t="str">
        <f>+IF(H420=0,"",'Ark1'!Y906)</f>
        <v/>
      </c>
      <c r="Z420" s="53" t="str">
        <f>+IF(H420=0,"",'Ark1'!AA906)</f>
        <v/>
      </c>
      <c r="AA420" s="76" t="str">
        <f>+IF(H420=0,"",'Ark1'!AC906)</f>
        <v/>
      </c>
      <c r="AB420" s="76" t="str">
        <f t="shared" ref="AB420:AB431" si="160">IF(H420=0,"",1000*M420/V420)</f>
        <v/>
      </c>
      <c r="AC420" s="66"/>
      <c r="AD420" s="66" t="str">
        <f t="shared" ref="AD420:AD431" si="161">IF(H420=0,"",M420/C420)</f>
        <v/>
      </c>
      <c r="AE420" s="66" t="str">
        <f t="shared" ref="AE420:AE431" si="162">IF(H420=0,"",H420/G420)</f>
        <v/>
      </c>
      <c r="AF420" s="294"/>
      <c r="AH420" s="56"/>
      <c r="AI420" s="56"/>
      <c r="AJ420" s="1"/>
    </row>
    <row r="421" spans="1:42">
      <c r="A421" s="294"/>
      <c r="B421" s="294">
        <f>+'Ark1'!C907</f>
        <v>2023</v>
      </c>
      <c r="C421" s="51">
        <f>+'Ark1'!L907</f>
        <v>13</v>
      </c>
      <c r="D421" s="52" t="s">
        <v>40</v>
      </c>
      <c r="E421" s="52">
        <f>+'Ark1'!D907</f>
        <v>2</v>
      </c>
      <c r="F421" s="52" t="str">
        <f t="shared" si="159"/>
        <v>Feb</v>
      </c>
      <c r="G421" s="51" t="str">
        <f>+IF(H421=0,"",'Ark1'!Q907)</f>
        <v/>
      </c>
      <c r="H421" s="470">
        <f>+'Ark1'!R907</f>
        <v>0</v>
      </c>
      <c r="I421" s="66"/>
      <c r="J421" s="53" t="str">
        <f>+IF(H421=0,"",'Ark1'!AE907)</f>
        <v/>
      </c>
      <c r="K421" s="53" t="str">
        <f>+IF(H421=0,"",'Ark1'!AF907)</f>
        <v/>
      </c>
      <c r="L421" s="293"/>
      <c r="M421" s="115" t="str">
        <f>+IF(H421=0,"",'Ark1'!U907)</f>
        <v/>
      </c>
      <c r="N421" s="66"/>
      <c r="O421" s="66"/>
      <c r="P421" s="98"/>
      <c r="Q421" s="98"/>
      <c r="R421" s="294"/>
      <c r="S421" s="53" t="str">
        <f>+IF(H421=0,"",'Ark1'!T907)</f>
        <v/>
      </c>
      <c r="T421" s="76" t="str">
        <f>+IF(H421=0,"",'Ark1'!W907)</f>
        <v/>
      </c>
      <c r="U421" s="76" t="str">
        <f>+IF(H421=0,"",'Ark1'!X907)</f>
        <v/>
      </c>
      <c r="V421" s="76" t="str">
        <f>+IF(H421=0,"",'Ark1'!AG907)</f>
        <v/>
      </c>
      <c r="W421" s="76" t="str">
        <f>+IF(H421=0,"",'Ark1'!AH907)</f>
        <v/>
      </c>
      <c r="X421" s="76" t="str">
        <f>+IF(H421=0,"",'Ark1'!AI907)</f>
        <v/>
      </c>
      <c r="Y421" s="76" t="str">
        <f>+IF(H421=0,"",'Ark1'!Y907)</f>
        <v/>
      </c>
      <c r="Z421" s="53" t="str">
        <f>+IF(H421=0,"",'Ark1'!AA907)</f>
        <v/>
      </c>
      <c r="AA421" s="76" t="str">
        <f>+IF(H421=0,"",'Ark1'!AC907)</f>
        <v/>
      </c>
      <c r="AB421" s="76" t="str">
        <f t="shared" si="160"/>
        <v/>
      </c>
      <c r="AC421" s="66"/>
      <c r="AD421" s="66" t="str">
        <f t="shared" si="161"/>
        <v/>
      </c>
      <c r="AE421" s="66" t="str">
        <f t="shared" si="162"/>
        <v/>
      </c>
      <c r="AF421" s="294"/>
      <c r="AH421" s="56"/>
      <c r="AI421" s="56"/>
      <c r="AJ421" s="1"/>
    </row>
    <row r="422" spans="1:42">
      <c r="A422" s="294"/>
      <c r="B422" s="294">
        <f>+'Ark1'!C908</f>
        <v>2023</v>
      </c>
      <c r="C422" s="51">
        <f>+'Ark1'!L908</f>
        <v>13</v>
      </c>
      <c r="D422" s="52" t="s">
        <v>40</v>
      </c>
      <c r="E422" s="52">
        <f>+'Ark1'!D908</f>
        <v>3</v>
      </c>
      <c r="F422" s="52" t="str">
        <f t="shared" si="159"/>
        <v>Mar</v>
      </c>
      <c r="G422" s="51" t="str">
        <f>+IF(H422=0,"",'Ark1'!Q908)</f>
        <v/>
      </c>
      <c r="H422" s="470">
        <f>+'Ark1'!R908</f>
        <v>0</v>
      </c>
      <c r="I422" s="66"/>
      <c r="J422" s="53" t="str">
        <f>+IF(H422=0,"",'Ark1'!AE908)</f>
        <v/>
      </c>
      <c r="K422" s="53" t="str">
        <f>+IF(H422=0,"",'Ark1'!AF908)</f>
        <v/>
      </c>
      <c r="L422" s="293"/>
      <c r="M422" s="115" t="str">
        <f>+IF(H422=0,"",'Ark1'!U908)</f>
        <v/>
      </c>
      <c r="N422" s="66"/>
      <c r="O422" s="66"/>
      <c r="P422" s="98"/>
      <c r="Q422" s="98"/>
      <c r="R422" s="294"/>
      <c r="S422" s="53" t="str">
        <f>+IF(H422=0,"",'Ark1'!T908)</f>
        <v/>
      </c>
      <c r="T422" s="76" t="str">
        <f>+IF(H422=0,"",'Ark1'!W908)</f>
        <v/>
      </c>
      <c r="U422" s="76" t="str">
        <f>+IF(H422=0,"",'Ark1'!X908)</f>
        <v/>
      </c>
      <c r="V422" s="76" t="str">
        <f>+IF(H422=0,"",'Ark1'!AG908)</f>
        <v/>
      </c>
      <c r="W422" s="76" t="str">
        <f>+IF(H422=0,"",'Ark1'!AH908)</f>
        <v/>
      </c>
      <c r="X422" s="76" t="str">
        <f>+IF(H422=0,"",'Ark1'!AI908)</f>
        <v/>
      </c>
      <c r="Y422" s="76" t="str">
        <f>+IF(H422=0,"",'Ark1'!Y908)</f>
        <v/>
      </c>
      <c r="Z422" s="53" t="str">
        <f>+IF(H422=0,"",'Ark1'!AA908)</f>
        <v/>
      </c>
      <c r="AA422" s="76" t="str">
        <f>+IF(H422=0,"",'Ark1'!AC908)</f>
        <v/>
      </c>
      <c r="AB422" s="76" t="str">
        <f t="shared" si="160"/>
        <v/>
      </c>
      <c r="AC422" s="66"/>
      <c r="AD422" s="66" t="str">
        <f t="shared" si="161"/>
        <v/>
      </c>
      <c r="AE422" s="66" t="str">
        <f t="shared" si="162"/>
        <v/>
      </c>
      <c r="AF422" s="294"/>
      <c r="AH422" s="56"/>
      <c r="AI422" s="56"/>
      <c r="AJ422" s="1"/>
    </row>
    <row r="423" spans="1:42">
      <c r="A423" s="294"/>
      <c r="B423" s="294">
        <f>+'Ark1'!C909</f>
        <v>2023</v>
      </c>
      <c r="C423" s="51">
        <f>+'Ark1'!L909</f>
        <v>13</v>
      </c>
      <c r="D423" s="52" t="s">
        <v>40</v>
      </c>
      <c r="E423" s="52">
        <f>+'Ark1'!D909</f>
        <v>4</v>
      </c>
      <c r="F423" s="52" t="str">
        <f t="shared" si="159"/>
        <v>Apr</v>
      </c>
      <c r="G423" s="51" t="str">
        <f>+IF(H423=0,"",'Ark1'!Q909)</f>
        <v/>
      </c>
      <c r="H423" s="470">
        <f>+'Ark1'!R909</f>
        <v>0</v>
      </c>
      <c r="I423" s="66"/>
      <c r="J423" s="53" t="str">
        <f>+IF(H423=0,"",'Ark1'!AE909)</f>
        <v/>
      </c>
      <c r="K423" s="53" t="str">
        <f>+IF(H423=0,"",'Ark1'!AF909)</f>
        <v/>
      </c>
      <c r="L423" s="293"/>
      <c r="M423" s="115" t="str">
        <f>+IF(H423=0,"",'Ark1'!U909)</f>
        <v/>
      </c>
      <c r="N423" s="66"/>
      <c r="O423" s="66"/>
      <c r="P423" s="98"/>
      <c r="Q423" s="98"/>
      <c r="R423" s="294"/>
      <c r="S423" s="53" t="str">
        <f>+IF(H423=0,"",'Ark1'!T909)</f>
        <v/>
      </c>
      <c r="T423" s="76" t="str">
        <f>+IF(H423=0,"",'Ark1'!W909)</f>
        <v/>
      </c>
      <c r="U423" s="76" t="str">
        <f>+IF(H423=0,"",'Ark1'!X909)</f>
        <v/>
      </c>
      <c r="V423" s="76" t="str">
        <f>+IF(H423=0,"",'Ark1'!AG909)</f>
        <v/>
      </c>
      <c r="W423" s="76" t="str">
        <f>+IF(H423=0,"",'Ark1'!AH909)</f>
        <v/>
      </c>
      <c r="X423" s="76" t="str">
        <f>+IF(H423=0,"",'Ark1'!AI909)</f>
        <v/>
      </c>
      <c r="Y423" s="76" t="str">
        <f>+IF(H423=0,"",'Ark1'!Y909)</f>
        <v/>
      </c>
      <c r="Z423" s="53" t="str">
        <f>+IF(H423=0,"",'Ark1'!AA909)</f>
        <v/>
      </c>
      <c r="AA423" s="76" t="str">
        <f>+IF(H423=0,"",'Ark1'!AC909)</f>
        <v/>
      </c>
      <c r="AB423" s="76" t="str">
        <f t="shared" si="160"/>
        <v/>
      </c>
      <c r="AC423" s="66"/>
      <c r="AD423" s="66" t="str">
        <f t="shared" si="161"/>
        <v/>
      </c>
      <c r="AE423" s="66" t="str">
        <f t="shared" si="162"/>
        <v/>
      </c>
      <c r="AF423" s="294"/>
      <c r="AH423" s="56"/>
      <c r="AI423" s="56"/>
      <c r="AJ423" s="1"/>
    </row>
    <row r="424" spans="1:42">
      <c r="A424" s="294"/>
      <c r="B424" s="294">
        <f>+'Ark1'!C910</f>
        <v>2023</v>
      </c>
      <c r="C424" s="51">
        <f>+'Ark1'!L910</f>
        <v>13</v>
      </c>
      <c r="D424" s="52" t="s">
        <v>40</v>
      </c>
      <c r="E424" s="52">
        <f>+'Ark1'!D910</f>
        <v>5</v>
      </c>
      <c r="F424" s="52" t="str">
        <f t="shared" si="159"/>
        <v>Mai</v>
      </c>
      <c r="G424" s="51" t="str">
        <f>+IF(H424=0,"",'Ark1'!Q910)</f>
        <v/>
      </c>
      <c r="H424" s="470">
        <f>+'Ark1'!R910</f>
        <v>0</v>
      </c>
      <c r="I424" s="66"/>
      <c r="J424" s="53" t="str">
        <f>+IF(H424=0,"",'Ark1'!AE910)</f>
        <v/>
      </c>
      <c r="K424" s="53" t="str">
        <f>+IF(H424=0,"",'Ark1'!AF910)</f>
        <v/>
      </c>
      <c r="L424" s="293"/>
      <c r="M424" s="115" t="str">
        <f>+IF(H424=0,"",'Ark1'!U910)</f>
        <v/>
      </c>
      <c r="N424" s="66"/>
      <c r="O424" s="66"/>
      <c r="P424" s="98"/>
      <c r="Q424" s="98"/>
      <c r="R424" s="294"/>
      <c r="S424" s="53" t="str">
        <f>+IF(H424=0,"",'Ark1'!T910)</f>
        <v/>
      </c>
      <c r="T424" s="76" t="str">
        <f>+IF(H424=0,"",'Ark1'!W910)</f>
        <v/>
      </c>
      <c r="U424" s="76" t="str">
        <f>+IF(H424=0,"",'Ark1'!X910)</f>
        <v/>
      </c>
      <c r="V424" s="76" t="str">
        <f>+IF(H424=0,"",'Ark1'!AG910)</f>
        <v/>
      </c>
      <c r="W424" s="76" t="str">
        <f>+IF(H424=0,"",'Ark1'!AH910)</f>
        <v/>
      </c>
      <c r="X424" s="76" t="str">
        <f>+IF(H424=0,"",'Ark1'!AI910)</f>
        <v/>
      </c>
      <c r="Y424" s="76" t="str">
        <f>+IF(H424=0,"",'Ark1'!Y910)</f>
        <v/>
      </c>
      <c r="Z424" s="53" t="str">
        <f>+IF(H424=0,"",'Ark1'!AA910)</f>
        <v/>
      </c>
      <c r="AA424" s="76" t="str">
        <f>+IF(H424=0,"",'Ark1'!AC910)</f>
        <v/>
      </c>
      <c r="AB424" s="76" t="str">
        <f t="shared" si="160"/>
        <v/>
      </c>
      <c r="AC424" s="66"/>
      <c r="AD424" s="66" t="str">
        <f t="shared" si="161"/>
        <v/>
      </c>
      <c r="AE424" s="66" t="str">
        <f t="shared" si="162"/>
        <v/>
      </c>
      <c r="AF424" s="294"/>
      <c r="AH424" s="56"/>
      <c r="AI424" s="56"/>
      <c r="AJ424" s="1"/>
    </row>
    <row r="425" spans="1:42">
      <c r="A425" s="294"/>
      <c r="B425" s="294">
        <f>+'Ark1'!C911</f>
        <v>2023</v>
      </c>
      <c r="C425" s="51">
        <f>+'Ark1'!L911</f>
        <v>13</v>
      </c>
      <c r="D425" s="52" t="s">
        <v>40</v>
      </c>
      <c r="E425" s="52">
        <f>+'Ark1'!D911</f>
        <v>6</v>
      </c>
      <c r="F425" s="52" t="str">
        <f t="shared" si="159"/>
        <v>Jun</v>
      </c>
      <c r="G425" s="51" t="str">
        <f>+IF(H425=0,"",'Ark1'!Q911)</f>
        <v/>
      </c>
      <c r="H425" s="470">
        <f>+'Ark1'!R911</f>
        <v>0</v>
      </c>
      <c r="I425" s="66"/>
      <c r="J425" s="53" t="str">
        <f>+IF(H425=0,"",'Ark1'!AE911)</f>
        <v/>
      </c>
      <c r="K425" s="53" t="str">
        <f>+IF(H425=0,"",'Ark1'!AF911)</f>
        <v/>
      </c>
      <c r="L425" s="293"/>
      <c r="M425" s="115" t="str">
        <f>+IF(H425=0,"",'Ark1'!U911)</f>
        <v/>
      </c>
      <c r="N425" s="66"/>
      <c r="O425" s="66"/>
      <c r="P425" s="98"/>
      <c r="Q425" s="98"/>
      <c r="R425" s="294"/>
      <c r="S425" s="53" t="str">
        <f>+IF(H425=0,"",'Ark1'!T911)</f>
        <v/>
      </c>
      <c r="T425" s="76" t="str">
        <f>+IF(H425=0,"",'Ark1'!W911)</f>
        <v/>
      </c>
      <c r="U425" s="76" t="str">
        <f>+IF(H425=0,"",'Ark1'!X911)</f>
        <v/>
      </c>
      <c r="V425" s="76" t="str">
        <f>+IF(H425=0,"",'Ark1'!AG911)</f>
        <v/>
      </c>
      <c r="W425" s="76" t="str">
        <f>+IF(H425=0,"",'Ark1'!AH911)</f>
        <v/>
      </c>
      <c r="X425" s="76" t="str">
        <f>+IF(H425=0,"",'Ark1'!AI911)</f>
        <v/>
      </c>
      <c r="Y425" s="76" t="str">
        <f>+IF(H425=0,"",'Ark1'!Y911)</f>
        <v/>
      </c>
      <c r="Z425" s="53" t="str">
        <f>+IF(H425=0,"",'Ark1'!AA911)</f>
        <v/>
      </c>
      <c r="AA425" s="76" t="str">
        <f>+IF(H425=0,"",'Ark1'!AC911)</f>
        <v/>
      </c>
      <c r="AB425" s="76" t="str">
        <f t="shared" si="160"/>
        <v/>
      </c>
      <c r="AC425" s="66"/>
      <c r="AD425" s="66" t="str">
        <f t="shared" si="161"/>
        <v/>
      </c>
      <c r="AE425" s="66" t="str">
        <f t="shared" si="162"/>
        <v/>
      </c>
      <c r="AF425" s="294"/>
      <c r="AH425" s="56"/>
      <c r="AI425" s="56"/>
      <c r="AJ425" s="1"/>
    </row>
    <row r="426" spans="1:42">
      <c r="A426" s="294"/>
      <c r="B426" s="294">
        <f>+'Ark1'!C912</f>
        <v>2023</v>
      </c>
      <c r="C426" s="51">
        <f>+'Ark1'!L912</f>
        <v>13</v>
      </c>
      <c r="D426" s="52" t="s">
        <v>40</v>
      </c>
      <c r="E426" s="52">
        <f>+'Ark1'!D912</f>
        <v>7</v>
      </c>
      <c r="F426" s="52" t="str">
        <f t="shared" si="159"/>
        <v>Jul</v>
      </c>
      <c r="G426" s="51" t="str">
        <f>+IF(H426=0,"",'Ark1'!Q912)</f>
        <v/>
      </c>
      <c r="H426" s="470">
        <f>+'Ark1'!R912</f>
        <v>0</v>
      </c>
      <c r="I426" s="66"/>
      <c r="J426" s="53" t="str">
        <f>+IF(H426=0,"",'Ark1'!AE912)</f>
        <v/>
      </c>
      <c r="K426" s="53" t="str">
        <f>+IF(H426=0,"",'Ark1'!AF912)</f>
        <v/>
      </c>
      <c r="L426" s="293"/>
      <c r="M426" s="115" t="str">
        <f>+IF(H426=0,"",'Ark1'!U912)</f>
        <v/>
      </c>
      <c r="N426" s="66"/>
      <c r="O426" s="66"/>
      <c r="P426" s="98"/>
      <c r="Q426" s="98"/>
      <c r="R426" s="294"/>
      <c r="S426" s="53" t="str">
        <f>+IF(H426=0,"",'Ark1'!T912)</f>
        <v/>
      </c>
      <c r="T426" s="76" t="str">
        <f>+IF(H426=0,"",'Ark1'!W912)</f>
        <v/>
      </c>
      <c r="U426" s="76" t="str">
        <f>+IF(H426=0,"",'Ark1'!X912)</f>
        <v/>
      </c>
      <c r="V426" s="76" t="str">
        <f>+IF(H426=0,"",'Ark1'!AG912)</f>
        <v/>
      </c>
      <c r="W426" s="76" t="str">
        <f>+IF(H426=0,"",'Ark1'!AH912)</f>
        <v/>
      </c>
      <c r="X426" s="76" t="str">
        <f>+IF(H426=0,"",'Ark1'!AI912)</f>
        <v/>
      </c>
      <c r="Y426" s="76" t="str">
        <f>+IF(H426=0,"",'Ark1'!Y912)</f>
        <v/>
      </c>
      <c r="Z426" s="53" t="str">
        <f>+IF(H426=0,"",'Ark1'!AA912)</f>
        <v/>
      </c>
      <c r="AA426" s="76" t="str">
        <f>+IF(H426=0,"",'Ark1'!AC912)</f>
        <v/>
      </c>
      <c r="AB426" s="76" t="str">
        <f t="shared" si="160"/>
        <v/>
      </c>
      <c r="AC426" s="66"/>
      <c r="AD426" s="66" t="str">
        <f t="shared" si="161"/>
        <v/>
      </c>
      <c r="AE426" s="66" t="str">
        <f t="shared" si="162"/>
        <v/>
      </c>
      <c r="AF426" s="294"/>
      <c r="AH426" s="56"/>
      <c r="AI426" s="56"/>
      <c r="AJ426" s="1"/>
    </row>
    <row r="427" spans="1:42">
      <c r="A427" s="294"/>
      <c r="B427" s="294">
        <f>+'Ark1'!C913</f>
        <v>2023</v>
      </c>
      <c r="C427" s="51">
        <f>+'Ark1'!L913</f>
        <v>13</v>
      </c>
      <c r="D427" s="52" t="s">
        <v>40</v>
      </c>
      <c r="E427" s="52">
        <f>+'Ark1'!D913</f>
        <v>8</v>
      </c>
      <c r="F427" s="52" t="str">
        <f t="shared" si="159"/>
        <v>Aug</v>
      </c>
      <c r="G427" s="51" t="str">
        <f>+IF(H427=0,"",'Ark1'!Q913)</f>
        <v/>
      </c>
      <c r="H427" s="470">
        <f>+'Ark1'!R913</f>
        <v>0</v>
      </c>
      <c r="I427" s="66"/>
      <c r="J427" s="53" t="str">
        <f>+IF(H427=0,"",'Ark1'!AE913)</f>
        <v/>
      </c>
      <c r="K427" s="53" t="str">
        <f>+IF(H427=0,"",'Ark1'!AF913)</f>
        <v/>
      </c>
      <c r="L427" s="293"/>
      <c r="M427" s="115" t="str">
        <f>+IF(H427=0,"",'Ark1'!U913)</f>
        <v/>
      </c>
      <c r="N427" s="66"/>
      <c r="O427" s="66"/>
      <c r="P427" s="98"/>
      <c r="Q427" s="98"/>
      <c r="R427" s="294"/>
      <c r="S427" s="53" t="str">
        <f>+IF(H427=0,"",'Ark1'!T913)</f>
        <v/>
      </c>
      <c r="T427" s="76" t="str">
        <f>+IF(H427=0,"",'Ark1'!W913)</f>
        <v/>
      </c>
      <c r="U427" s="76" t="str">
        <f>+IF(H427=0,"",'Ark1'!X913)</f>
        <v/>
      </c>
      <c r="V427" s="76" t="str">
        <f>+IF(H427=0,"",'Ark1'!AG913)</f>
        <v/>
      </c>
      <c r="W427" s="76" t="str">
        <f>+IF(H427=0,"",'Ark1'!AH913)</f>
        <v/>
      </c>
      <c r="X427" s="76" t="str">
        <f>+IF(H427=0,"",'Ark1'!AI913)</f>
        <v/>
      </c>
      <c r="Y427" s="76" t="str">
        <f>+IF(H427=0,"",'Ark1'!Y913)</f>
        <v/>
      </c>
      <c r="Z427" s="53" t="str">
        <f>+IF(H427=0,"",'Ark1'!AA913)</f>
        <v/>
      </c>
      <c r="AA427" s="76" t="str">
        <f>+IF(H427=0,"",'Ark1'!AC913)</f>
        <v/>
      </c>
      <c r="AB427" s="76" t="str">
        <f t="shared" si="160"/>
        <v/>
      </c>
      <c r="AC427" s="66"/>
      <c r="AD427" s="66" t="str">
        <f t="shared" si="161"/>
        <v/>
      </c>
      <c r="AE427" s="66" t="str">
        <f t="shared" si="162"/>
        <v/>
      </c>
      <c r="AF427" s="294"/>
      <c r="AH427" s="56"/>
      <c r="AI427" s="56"/>
      <c r="AJ427" s="1"/>
    </row>
    <row r="428" spans="1:42">
      <c r="A428" s="294"/>
      <c r="B428" s="294">
        <f>+'Ark1'!C914</f>
        <v>2023</v>
      </c>
      <c r="C428" s="51">
        <f>+'Ark1'!L914</f>
        <v>13</v>
      </c>
      <c r="D428" s="52" t="s">
        <v>40</v>
      </c>
      <c r="E428" s="52">
        <f>+'Ark1'!D914</f>
        <v>9</v>
      </c>
      <c r="F428" s="52" t="str">
        <f t="shared" si="159"/>
        <v>Sep</v>
      </c>
      <c r="G428" s="51" t="str">
        <f>+IF(H428=0,"",'Ark1'!Q914)</f>
        <v/>
      </c>
      <c r="H428" s="470">
        <f>+'Ark1'!R914</f>
        <v>0</v>
      </c>
      <c r="I428" s="66"/>
      <c r="J428" s="53" t="str">
        <f>+IF(H428=0,"",'Ark1'!AE914)</f>
        <v/>
      </c>
      <c r="K428" s="53" t="str">
        <f>+IF(H428=0,"",'Ark1'!AF914)</f>
        <v/>
      </c>
      <c r="L428" s="293"/>
      <c r="M428" s="115" t="str">
        <f>+IF(H428=0,"",'Ark1'!U914)</f>
        <v/>
      </c>
      <c r="N428" s="66"/>
      <c r="O428" s="66"/>
      <c r="P428" s="98"/>
      <c r="Q428" s="98"/>
      <c r="R428" s="294"/>
      <c r="S428" s="53" t="str">
        <f>+IF(H428=0,"",'Ark1'!T914)</f>
        <v/>
      </c>
      <c r="T428" s="76" t="str">
        <f>+IF(H428=0,"",'Ark1'!W914)</f>
        <v/>
      </c>
      <c r="U428" s="76" t="str">
        <f>+IF(H428=0,"",'Ark1'!X914)</f>
        <v/>
      </c>
      <c r="V428" s="76" t="str">
        <f>+IF(H428=0,"",'Ark1'!AG914)</f>
        <v/>
      </c>
      <c r="W428" s="76" t="str">
        <f>+IF(H428=0,"",'Ark1'!AH914)</f>
        <v/>
      </c>
      <c r="X428" s="76" t="str">
        <f>+IF(H428=0,"",'Ark1'!AI914)</f>
        <v/>
      </c>
      <c r="Y428" s="76" t="str">
        <f>+IF(H428=0,"",'Ark1'!Y914)</f>
        <v/>
      </c>
      <c r="Z428" s="53" t="str">
        <f>+IF(H428=0,"",'Ark1'!AA914)</f>
        <v/>
      </c>
      <c r="AA428" s="76" t="str">
        <f>+IF(H428=0,"",'Ark1'!AC914)</f>
        <v/>
      </c>
      <c r="AB428" s="76" t="str">
        <f t="shared" si="160"/>
        <v/>
      </c>
      <c r="AC428" s="66"/>
      <c r="AD428" s="66" t="str">
        <f t="shared" si="161"/>
        <v/>
      </c>
      <c r="AE428" s="66" t="str">
        <f t="shared" si="162"/>
        <v/>
      </c>
      <c r="AF428" s="294"/>
      <c r="AH428" s="56"/>
      <c r="AI428" s="56"/>
      <c r="AJ428" s="1"/>
    </row>
    <row r="429" spans="1:42">
      <c r="A429" s="294"/>
      <c r="B429" s="294">
        <f>+'Ark1'!C915</f>
        <v>2023</v>
      </c>
      <c r="C429" s="51">
        <f>+'Ark1'!L915</f>
        <v>13</v>
      </c>
      <c r="D429" s="52" t="s">
        <v>40</v>
      </c>
      <c r="E429" s="52">
        <f>+'Ark1'!D915</f>
        <v>10</v>
      </c>
      <c r="F429" s="52" t="str">
        <f t="shared" si="159"/>
        <v>Okt</v>
      </c>
      <c r="G429" s="51" t="str">
        <f>+IF(H429=0,"",'Ark1'!Q915)</f>
        <v/>
      </c>
      <c r="H429" s="470">
        <f>+'Ark1'!R915</f>
        <v>0</v>
      </c>
      <c r="I429" s="66"/>
      <c r="J429" s="53" t="str">
        <f>+IF(H429=0,"",'Ark1'!AE915)</f>
        <v/>
      </c>
      <c r="K429" s="53" t="str">
        <f>+IF(H429=0,"",'Ark1'!AF915)</f>
        <v/>
      </c>
      <c r="L429" s="293"/>
      <c r="M429" s="115" t="str">
        <f>+IF(H429=0,"",'Ark1'!U915)</f>
        <v/>
      </c>
      <c r="N429" s="66"/>
      <c r="O429" s="66"/>
      <c r="P429" s="98"/>
      <c r="Q429" s="98"/>
      <c r="R429" s="294"/>
      <c r="S429" s="53" t="str">
        <f>+IF(H429=0,"",'Ark1'!T915)</f>
        <v/>
      </c>
      <c r="T429" s="76" t="str">
        <f>+IF(H429=0,"",'Ark1'!W915)</f>
        <v/>
      </c>
      <c r="U429" s="76" t="str">
        <f>+IF(H429=0,"",'Ark1'!X915)</f>
        <v/>
      </c>
      <c r="V429" s="76" t="str">
        <f>+IF(H429=0,"",'Ark1'!AG915)</f>
        <v/>
      </c>
      <c r="W429" s="76" t="str">
        <f>+IF(H429=0,"",'Ark1'!AH915)</f>
        <v/>
      </c>
      <c r="X429" s="76" t="str">
        <f>+IF(H429=0,"",'Ark1'!AI915)</f>
        <v/>
      </c>
      <c r="Y429" s="76" t="str">
        <f>+IF(H429=0,"",'Ark1'!Y915)</f>
        <v/>
      </c>
      <c r="Z429" s="53" t="str">
        <f>+IF(H429=0,"",'Ark1'!AA915)</f>
        <v/>
      </c>
      <c r="AA429" s="76" t="str">
        <f>+IF(H429=0,"",'Ark1'!AC915)</f>
        <v/>
      </c>
      <c r="AB429" s="76" t="str">
        <f t="shared" si="160"/>
        <v/>
      </c>
      <c r="AC429" s="66"/>
      <c r="AD429" s="66" t="str">
        <f t="shared" si="161"/>
        <v/>
      </c>
      <c r="AE429" s="66" t="str">
        <f t="shared" si="162"/>
        <v/>
      </c>
      <c r="AF429" s="294"/>
      <c r="AH429" s="56"/>
      <c r="AI429" s="56"/>
      <c r="AJ429" s="1"/>
    </row>
    <row r="430" spans="1:42">
      <c r="A430" s="294"/>
      <c r="B430" s="294">
        <f>+'Ark1'!C916</f>
        <v>2023</v>
      </c>
      <c r="C430" s="51">
        <f>+'Ark1'!L916</f>
        <v>13</v>
      </c>
      <c r="D430" s="52" t="s">
        <v>40</v>
      </c>
      <c r="E430" s="52">
        <f>+'Ark1'!D916</f>
        <v>11</v>
      </c>
      <c r="F430" s="52" t="str">
        <f t="shared" si="159"/>
        <v>Nov</v>
      </c>
      <c r="G430" s="51" t="str">
        <f>+IF(H430=0,"",'Ark1'!Q916)</f>
        <v/>
      </c>
      <c r="H430" s="470">
        <f>+'Ark1'!R916</f>
        <v>0</v>
      </c>
      <c r="I430" s="66"/>
      <c r="J430" s="53" t="str">
        <f>+IF(H430=0,"",'Ark1'!AE916)</f>
        <v/>
      </c>
      <c r="K430" s="53" t="str">
        <f>+IF(H430=0,"",'Ark1'!AF916)</f>
        <v/>
      </c>
      <c r="L430" s="293"/>
      <c r="M430" s="115" t="str">
        <f>+IF(H430=0,"",'Ark1'!U916)</f>
        <v/>
      </c>
      <c r="N430" s="66"/>
      <c r="O430" s="66"/>
      <c r="P430" s="98"/>
      <c r="Q430" s="98"/>
      <c r="R430" s="294"/>
      <c r="S430" s="53" t="str">
        <f>+IF(H430=0,"",'Ark1'!T916)</f>
        <v/>
      </c>
      <c r="T430" s="76" t="str">
        <f>+IF(H430=0,"",'Ark1'!W916)</f>
        <v/>
      </c>
      <c r="U430" s="76" t="str">
        <f>+IF(H430=0,"",'Ark1'!X916)</f>
        <v/>
      </c>
      <c r="V430" s="76" t="str">
        <f>+IF(H430=0,"",'Ark1'!AG916)</f>
        <v/>
      </c>
      <c r="W430" s="76" t="str">
        <f>+IF(H430=0,"",'Ark1'!AH916)</f>
        <v/>
      </c>
      <c r="X430" s="76" t="str">
        <f>+IF(H430=0,"",'Ark1'!AI916)</f>
        <v/>
      </c>
      <c r="Y430" s="76" t="str">
        <f>+IF(H430=0,"",'Ark1'!Y916)</f>
        <v/>
      </c>
      <c r="Z430" s="53" t="str">
        <f>+IF(H430=0,"",'Ark1'!AA916)</f>
        <v/>
      </c>
      <c r="AA430" s="76" t="str">
        <f>+IF(H430=0,"",'Ark1'!AC916)</f>
        <v/>
      </c>
      <c r="AB430" s="76" t="str">
        <f t="shared" si="160"/>
        <v/>
      </c>
      <c r="AC430" s="66"/>
      <c r="AD430" s="66" t="str">
        <f t="shared" si="161"/>
        <v/>
      </c>
      <c r="AE430" s="66" t="str">
        <f t="shared" si="162"/>
        <v/>
      </c>
      <c r="AF430" s="294"/>
      <c r="AH430" s="56"/>
      <c r="AI430" s="56"/>
      <c r="AJ430" s="1"/>
    </row>
    <row r="431" spans="1:42">
      <c r="A431" s="294"/>
      <c r="B431" s="294">
        <f>+'Ark1'!C917</f>
        <v>2023</v>
      </c>
      <c r="C431" s="51">
        <f>+'Ark1'!L917</f>
        <v>13</v>
      </c>
      <c r="D431" s="52" t="s">
        <v>40</v>
      </c>
      <c r="E431" s="52">
        <f>+'Ark1'!D917</f>
        <v>12</v>
      </c>
      <c r="F431" s="52" t="str">
        <f t="shared" si="159"/>
        <v>Des</v>
      </c>
      <c r="G431" s="51" t="str">
        <f>+IF(H431=0,"",'Ark1'!Q917)</f>
        <v/>
      </c>
      <c r="H431" s="470">
        <f>+'Ark1'!R917</f>
        <v>0</v>
      </c>
      <c r="I431" s="66"/>
      <c r="J431" s="53" t="str">
        <f>+IF(H431=0,"",'Ark1'!AE917)</f>
        <v/>
      </c>
      <c r="K431" s="53" t="str">
        <f>+IF(H431=0,"",'Ark1'!AF917)</f>
        <v/>
      </c>
      <c r="L431" s="293"/>
      <c r="M431" s="115" t="str">
        <f>+IF(H431=0,"",'Ark1'!U917)</f>
        <v/>
      </c>
      <c r="N431" s="66"/>
      <c r="O431" s="66"/>
      <c r="P431" s="98"/>
      <c r="Q431" s="98"/>
      <c r="R431" s="294"/>
      <c r="S431" s="53" t="str">
        <f>+IF(H431=0,"",'Ark1'!T917)</f>
        <v/>
      </c>
      <c r="T431" s="76" t="str">
        <f>+IF(H431=0,"",'Ark1'!W917)</f>
        <v/>
      </c>
      <c r="U431" s="76" t="str">
        <f>+IF(H431=0,"",'Ark1'!X917)</f>
        <v/>
      </c>
      <c r="V431" s="76" t="str">
        <f>+IF(H431=0,"",'Ark1'!AG917)</f>
        <v/>
      </c>
      <c r="W431" s="76" t="str">
        <f>+IF(H431=0,"",'Ark1'!AH917)</f>
        <v/>
      </c>
      <c r="X431" s="76" t="str">
        <f>+IF(H431=0,"",'Ark1'!AI917)</f>
        <v/>
      </c>
      <c r="Y431" s="76" t="str">
        <f>+IF(H431=0,"",'Ark1'!Y917)</f>
        <v/>
      </c>
      <c r="Z431" s="53" t="str">
        <f>+IF(H431=0,"",'Ark1'!AA917)</f>
        <v/>
      </c>
      <c r="AA431" s="76" t="str">
        <f>+IF(H431=0,"",'Ark1'!AC917)</f>
        <v/>
      </c>
      <c r="AB431" s="76" t="str">
        <f t="shared" si="160"/>
        <v/>
      </c>
      <c r="AC431" s="66"/>
      <c r="AD431" s="66" t="str">
        <f t="shared" si="161"/>
        <v/>
      </c>
      <c r="AE431" s="66" t="str">
        <f t="shared" si="162"/>
        <v/>
      </c>
      <c r="AF431" s="294"/>
      <c r="AH431" s="56"/>
      <c r="AI431" s="56"/>
      <c r="AJ431" s="1"/>
    </row>
    <row r="432" spans="1:42">
      <c r="A432" s="294"/>
      <c r="B432" s="294"/>
      <c r="C432" s="291"/>
      <c r="D432" s="291"/>
      <c r="E432" s="291"/>
      <c r="F432" s="291"/>
      <c r="G432" s="291"/>
      <c r="H432" s="514"/>
      <c r="I432" s="294"/>
      <c r="J432" s="292"/>
      <c r="K432" s="293"/>
      <c r="L432" s="293"/>
      <c r="M432" s="294"/>
      <c r="N432" s="294"/>
      <c r="O432" s="294"/>
      <c r="P432" s="299"/>
      <c r="Q432" s="299"/>
      <c r="R432" s="294"/>
      <c r="S432" s="294"/>
      <c r="T432" s="295"/>
      <c r="U432" s="295"/>
      <c r="V432" s="294"/>
      <c r="W432" s="295"/>
      <c r="X432" s="295"/>
      <c r="Y432" s="295"/>
      <c r="Z432" s="294"/>
      <c r="AA432" s="295"/>
      <c r="AB432" s="294"/>
      <c r="AC432" s="294"/>
      <c r="AD432" s="293"/>
      <c r="AE432" s="296"/>
      <c r="AF432" s="294"/>
      <c r="AG432" s="4"/>
      <c r="AH432" s="56"/>
      <c r="AI432" s="56"/>
      <c r="AJ432" s="1"/>
      <c r="AK432" s="5"/>
      <c r="AL432"/>
      <c r="AP432"/>
    </row>
    <row r="433" spans="1:42">
      <c r="A433" s="294"/>
      <c r="B433" s="294"/>
      <c r="C433" s="291"/>
      <c r="D433" s="297" t="str">
        <f>+D435</f>
        <v>E</v>
      </c>
      <c r="E433" s="291"/>
      <c r="F433" s="291"/>
      <c r="G433" s="291"/>
      <c r="H433" s="487">
        <f>SUM(H435:H444)</f>
        <v>0</v>
      </c>
      <c r="I433" s="294"/>
      <c r="J433" s="292"/>
      <c r="K433" s="293"/>
      <c r="L433" s="293"/>
      <c r="M433" s="294"/>
      <c r="N433" s="294"/>
      <c r="O433" s="294"/>
      <c r="P433" s="299"/>
      <c r="Q433" s="299"/>
      <c r="R433" s="294"/>
      <c r="S433" s="294"/>
      <c r="T433" s="295"/>
      <c r="U433" s="295"/>
      <c r="V433" s="294"/>
      <c r="W433" s="295"/>
      <c r="X433" s="295"/>
      <c r="Y433" s="295"/>
      <c r="Z433" s="294"/>
      <c r="AA433" s="295"/>
      <c r="AB433" s="294"/>
      <c r="AC433" s="294"/>
      <c r="AD433" s="293"/>
      <c r="AE433" s="293"/>
      <c r="AF433" s="294"/>
      <c r="AG433" s="4"/>
      <c r="AH433" s="56"/>
      <c r="AI433" s="56"/>
      <c r="AJ433" s="1"/>
      <c r="AK433" s="5"/>
      <c r="AL433"/>
      <c r="AP433"/>
    </row>
    <row r="434" spans="1:42">
      <c r="A434" s="294"/>
      <c r="B434" s="294"/>
      <c r="C434" s="294"/>
      <c r="D434" s="294"/>
      <c r="E434" s="294"/>
      <c r="F434" s="294"/>
      <c r="G434" s="297"/>
      <c r="H434" s="517"/>
      <c r="I434" s="293"/>
      <c r="J434" s="293"/>
      <c r="K434" s="293"/>
      <c r="L434" s="293"/>
      <c r="M434" s="293"/>
      <c r="N434" s="293"/>
      <c r="O434" s="293"/>
      <c r="P434" s="299"/>
      <c r="Q434" s="299"/>
      <c r="R434" s="294"/>
      <c r="S434" s="297"/>
      <c r="T434" s="298"/>
      <c r="U434" s="298"/>
      <c r="V434" s="299"/>
      <c r="W434" s="298"/>
      <c r="X434" s="298"/>
      <c r="Y434" s="299"/>
      <c r="Z434" s="294"/>
      <c r="AA434" s="299"/>
      <c r="AB434" s="297"/>
      <c r="AC434" s="293"/>
      <c r="AD434" s="296"/>
      <c r="AE434" s="296"/>
      <c r="AF434" s="294"/>
      <c r="AG434" s="4"/>
      <c r="AH434" s="56"/>
      <c r="AI434" s="56"/>
      <c r="AJ434" s="1"/>
      <c r="AK434" s="5"/>
      <c r="AL434"/>
      <c r="AP434"/>
    </row>
    <row r="435" spans="1:42">
      <c r="A435" s="294"/>
      <c r="B435" s="294">
        <f>+'Ark1'!C918</f>
        <v>2023</v>
      </c>
      <c r="C435" s="51">
        <f>+'Ark1'!L918</f>
        <v>14</v>
      </c>
      <c r="D435" s="52" t="s">
        <v>402</v>
      </c>
      <c r="E435" s="52">
        <f>+'Ark1'!D918</f>
        <v>1</v>
      </c>
      <c r="F435" s="52" t="str">
        <f t="shared" ref="F435:F446" si="163">+F420</f>
        <v>Jan</v>
      </c>
      <c r="G435" s="51" t="str">
        <f>+IF(H435=0,"",'Ark1'!Q918)</f>
        <v/>
      </c>
      <c r="H435" s="470">
        <f>+'Ark1'!R918</f>
        <v>0</v>
      </c>
      <c r="I435" s="66"/>
      <c r="J435" s="53" t="str">
        <f>+IF(H435=0,"",'Ark1'!AE918)</f>
        <v/>
      </c>
      <c r="K435" s="53" t="str">
        <f>+IF(H435=0,"",'Ark1'!AF918)</f>
        <v/>
      </c>
      <c r="L435" s="293"/>
      <c r="M435" s="66" t="str">
        <f>+IF(H435=0,"",'Ark1'!U918)</f>
        <v/>
      </c>
      <c r="N435" s="66"/>
      <c r="O435" s="66"/>
      <c r="P435" s="98"/>
      <c r="Q435" s="98"/>
      <c r="R435" s="294"/>
      <c r="S435" s="53" t="str">
        <f>+IF(H435=0,"",'Ark1'!T918)</f>
        <v/>
      </c>
      <c r="T435" s="76" t="str">
        <f>+IF(H435=0,"",'Ark1'!W918)</f>
        <v/>
      </c>
      <c r="U435" s="76" t="str">
        <f>+IF(H435=0,"",'Ark1'!X918)</f>
        <v/>
      </c>
      <c r="V435" s="76" t="str">
        <f>+IF(H435=0,"",'Ark1'!AG918)</f>
        <v/>
      </c>
      <c r="W435" s="76" t="str">
        <f>+IF(H435=0,"",'Ark1'!AH918)</f>
        <v/>
      </c>
      <c r="X435" s="76" t="str">
        <f>+IF(H435=0,"",'Ark1'!AI918)</f>
        <v/>
      </c>
      <c r="Y435" s="76" t="str">
        <f>+IF(H435=0,"",'Ark1'!Y918)</f>
        <v/>
      </c>
      <c r="Z435" s="53" t="str">
        <f>+IF(H435=0,"",'Ark1'!AA918)</f>
        <v/>
      </c>
      <c r="AA435" s="76" t="str">
        <f>+IF(H435=0,"",'Ark1'!AC918)</f>
        <v/>
      </c>
      <c r="AB435" s="76" t="str">
        <f t="shared" ref="AB435:AB446" si="164">IF(H435=0,"",1000*M435/V435)</f>
        <v/>
      </c>
      <c r="AC435" s="66"/>
      <c r="AD435" s="66" t="str">
        <f t="shared" ref="AD435:AD446" si="165">IF(H435=0,"",M435/C435)</f>
        <v/>
      </c>
      <c r="AE435" s="66" t="str">
        <f t="shared" ref="AE435:AE446" si="166">IF(H435=0,"",H435/G435)</f>
        <v/>
      </c>
      <c r="AF435" s="294"/>
      <c r="AH435" s="56"/>
      <c r="AI435" s="56"/>
      <c r="AJ435" s="1"/>
    </row>
    <row r="436" spans="1:42">
      <c r="A436" s="294"/>
      <c r="B436" s="294">
        <f>+'Ark1'!C919</f>
        <v>2023</v>
      </c>
      <c r="C436" s="51">
        <f>+'Ark1'!L919</f>
        <v>14</v>
      </c>
      <c r="D436" s="52" t="s">
        <v>402</v>
      </c>
      <c r="E436" s="52">
        <f>+'Ark1'!D919</f>
        <v>2</v>
      </c>
      <c r="F436" s="52" t="str">
        <f t="shared" si="163"/>
        <v>Feb</v>
      </c>
      <c r="G436" s="51" t="str">
        <f>+IF(H436=0,"",'Ark1'!Q919)</f>
        <v/>
      </c>
      <c r="H436" s="470">
        <f>+'Ark1'!R919</f>
        <v>0</v>
      </c>
      <c r="I436" s="66"/>
      <c r="J436" s="53" t="str">
        <f>+IF(H436=0,"",'Ark1'!AE919)</f>
        <v/>
      </c>
      <c r="K436" s="53" t="str">
        <f>+IF(H436=0,"",'Ark1'!AF919)</f>
        <v/>
      </c>
      <c r="L436" s="293"/>
      <c r="M436" s="66" t="str">
        <f>+IF(H436=0,"",'Ark1'!U919)</f>
        <v/>
      </c>
      <c r="N436" s="66"/>
      <c r="O436" s="66"/>
      <c r="P436" s="98"/>
      <c r="Q436" s="98"/>
      <c r="R436" s="294"/>
      <c r="S436" s="53" t="str">
        <f>+IF(H436=0,"",'Ark1'!T919)</f>
        <v/>
      </c>
      <c r="T436" s="76" t="str">
        <f>+IF(H436=0,"",'Ark1'!W919)</f>
        <v/>
      </c>
      <c r="U436" s="76" t="str">
        <f>+IF(H436=0,"",'Ark1'!X919)</f>
        <v/>
      </c>
      <c r="V436" s="76" t="str">
        <f>+IF(H436=0,"",'Ark1'!AG919)</f>
        <v/>
      </c>
      <c r="W436" s="76" t="str">
        <f>+IF(H436=0,"",'Ark1'!AH919)</f>
        <v/>
      </c>
      <c r="X436" s="76" t="str">
        <f>+IF(H436=0,"",'Ark1'!AI919)</f>
        <v/>
      </c>
      <c r="Y436" s="76" t="str">
        <f>+IF(H436=0,"",'Ark1'!Y919)</f>
        <v/>
      </c>
      <c r="Z436" s="53" t="str">
        <f>+IF(H436=0,"",'Ark1'!AA919)</f>
        <v/>
      </c>
      <c r="AA436" s="76" t="str">
        <f>+IF(H436=0,"",'Ark1'!AC919)</f>
        <v/>
      </c>
      <c r="AB436" s="76" t="str">
        <f t="shared" si="164"/>
        <v/>
      </c>
      <c r="AC436" s="66"/>
      <c r="AD436" s="66" t="str">
        <f t="shared" si="165"/>
        <v/>
      </c>
      <c r="AE436" s="66" t="str">
        <f t="shared" si="166"/>
        <v/>
      </c>
      <c r="AF436" s="294"/>
      <c r="AH436" s="56"/>
      <c r="AI436" s="56"/>
      <c r="AJ436" s="1"/>
    </row>
    <row r="437" spans="1:42">
      <c r="A437" s="294"/>
      <c r="B437" s="294">
        <f>+'Ark1'!C920</f>
        <v>2023</v>
      </c>
      <c r="C437" s="51">
        <f>+'Ark1'!L920</f>
        <v>14</v>
      </c>
      <c r="D437" s="52" t="s">
        <v>402</v>
      </c>
      <c r="E437" s="52">
        <f>+'Ark1'!D920</f>
        <v>3</v>
      </c>
      <c r="F437" s="52" t="str">
        <f t="shared" si="163"/>
        <v>Mar</v>
      </c>
      <c r="G437" s="51" t="str">
        <f>+IF(H437=0,"",'Ark1'!Q920)</f>
        <v/>
      </c>
      <c r="H437" s="470">
        <f>+'Ark1'!R920</f>
        <v>0</v>
      </c>
      <c r="I437" s="66"/>
      <c r="J437" s="53" t="str">
        <f>+IF(H437=0,"",'Ark1'!AE920)</f>
        <v/>
      </c>
      <c r="K437" s="53" t="str">
        <f>+IF(H437=0,"",'Ark1'!AF920)</f>
        <v/>
      </c>
      <c r="L437" s="293"/>
      <c r="M437" s="66" t="str">
        <f>+IF(H437=0,"",'Ark1'!U920)</f>
        <v/>
      </c>
      <c r="N437" s="66"/>
      <c r="O437" s="66"/>
      <c r="P437" s="98"/>
      <c r="Q437" s="98"/>
      <c r="R437" s="294"/>
      <c r="S437" s="53" t="str">
        <f>+IF(H437=0,"",'Ark1'!T920)</f>
        <v/>
      </c>
      <c r="T437" s="76" t="str">
        <f>+IF(H437=0,"",'Ark1'!W920)</f>
        <v/>
      </c>
      <c r="U437" s="76" t="str">
        <f>+IF(H437=0,"",'Ark1'!X920)</f>
        <v/>
      </c>
      <c r="V437" s="76" t="str">
        <f>+IF(H437=0,"",'Ark1'!AG920)</f>
        <v/>
      </c>
      <c r="W437" s="76" t="str">
        <f>+IF(H437=0,"",'Ark1'!AH920)</f>
        <v/>
      </c>
      <c r="X437" s="76" t="str">
        <f>+IF(H437=0,"",'Ark1'!AI920)</f>
        <v/>
      </c>
      <c r="Y437" s="76" t="str">
        <f>+IF(H437=0,"",'Ark1'!Y920)</f>
        <v/>
      </c>
      <c r="Z437" s="53" t="str">
        <f>+IF(H437=0,"",'Ark1'!AA920)</f>
        <v/>
      </c>
      <c r="AA437" s="76" t="str">
        <f>+IF(H437=0,"",'Ark1'!AC920)</f>
        <v/>
      </c>
      <c r="AB437" s="76" t="str">
        <f t="shared" si="164"/>
        <v/>
      </c>
      <c r="AC437" s="66"/>
      <c r="AD437" s="66" t="str">
        <f t="shared" si="165"/>
        <v/>
      </c>
      <c r="AE437" s="66" t="str">
        <f t="shared" si="166"/>
        <v/>
      </c>
      <c r="AF437" s="294"/>
      <c r="AH437" s="56"/>
      <c r="AI437" s="56"/>
      <c r="AJ437" s="1"/>
    </row>
    <row r="438" spans="1:42">
      <c r="A438" s="294"/>
      <c r="B438" s="294">
        <f>+'Ark1'!C921</f>
        <v>2023</v>
      </c>
      <c r="C438" s="51">
        <f>+'Ark1'!L921</f>
        <v>14</v>
      </c>
      <c r="D438" s="52" t="s">
        <v>402</v>
      </c>
      <c r="E438" s="52">
        <f>+'Ark1'!D921</f>
        <v>4</v>
      </c>
      <c r="F438" s="52" t="str">
        <f t="shared" si="163"/>
        <v>Apr</v>
      </c>
      <c r="G438" s="51" t="str">
        <f>+IF(H438=0,"",'Ark1'!Q921)</f>
        <v/>
      </c>
      <c r="H438" s="470">
        <f>+'Ark1'!R921</f>
        <v>0</v>
      </c>
      <c r="I438" s="66"/>
      <c r="J438" s="53" t="str">
        <f>+IF(H438=0,"",'Ark1'!AE921)</f>
        <v/>
      </c>
      <c r="K438" s="53" t="str">
        <f>+IF(H438=0,"",'Ark1'!AF921)</f>
        <v/>
      </c>
      <c r="L438" s="293"/>
      <c r="M438" s="66" t="str">
        <f>+IF(H438=0,"",'Ark1'!U921)</f>
        <v/>
      </c>
      <c r="N438" s="66"/>
      <c r="O438" s="66"/>
      <c r="P438" s="98"/>
      <c r="Q438" s="98"/>
      <c r="R438" s="294"/>
      <c r="S438" s="53" t="str">
        <f>+IF(H438=0,"",'Ark1'!T921)</f>
        <v/>
      </c>
      <c r="T438" s="76" t="str">
        <f>+IF(H438=0,"",'Ark1'!W921)</f>
        <v/>
      </c>
      <c r="U438" s="76" t="str">
        <f>+IF(H438=0,"",'Ark1'!X921)</f>
        <v/>
      </c>
      <c r="V438" s="76" t="str">
        <f>+IF(H438=0,"",'Ark1'!AG921)</f>
        <v/>
      </c>
      <c r="W438" s="76" t="str">
        <f>+IF(H438=0,"",'Ark1'!AH921)</f>
        <v/>
      </c>
      <c r="X438" s="76" t="str">
        <f>+IF(H438=0,"",'Ark1'!AI921)</f>
        <v/>
      </c>
      <c r="Y438" s="76" t="str">
        <f>+IF(H438=0,"",'Ark1'!Y921)</f>
        <v/>
      </c>
      <c r="Z438" s="53" t="str">
        <f>+IF(H438=0,"",'Ark1'!AA921)</f>
        <v/>
      </c>
      <c r="AA438" s="76" t="str">
        <f>+IF(H438=0,"",'Ark1'!AC921)</f>
        <v/>
      </c>
      <c r="AB438" s="76" t="str">
        <f t="shared" si="164"/>
        <v/>
      </c>
      <c r="AC438" s="66"/>
      <c r="AD438" s="66" t="str">
        <f t="shared" si="165"/>
        <v/>
      </c>
      <c r="AE438" s="66" t="str">
        <f t="shared" si="166"/>
        <v/>
      </c>
      <c r="AF438" s="294"/>
      <c r="AH438" s="56"/>
      <c r="AI438" s="56"/>
      <c r="AJ438" s="1"/>
    </row>
    <row r="439" spans="1:42">
      <c r="A439" s="294"/>
      <c r="B439" s="294">
        <f>+'Ark1'!C922</f>
        <v>2023</v>
      </c>
      <c r="C439" s="51">
        <f>+'Ark1'!L922</f>
        <v>14</v>
      </c>
      <c r="D439" s="52" t="s">
        <v>402</v>
      </c>
      <c r="E439" s="52">
        <f>+'Ark1'!D922</f>
        <v>5</v>
      </c>
      <c r="F439" s="52" t="str">
        <f t="shared" si="163"/>
        <v>Mai</v>
      </c>
      <c r="G439" s="51" t="str">
        <f>+IF(H439=0,"",'Ark1'!Q922)</f>
        <v/>
      </c>
      <c r="H439" s="470">
        <f>+'Ark1'!R922</f>
        <v>0</v>
      </c>
      <c r="I439" s="66"/>
      <c r="J439" s="53" t="str">
        <f>+IF(H439=0,"",'Ark1'!AE922)</f>
        <v/>
      </c>
      <c r="K439" s="53" t="str">
        <f>+IF(H439=0,"",'Ark1'!AF922)</f>
        <v/>
      </c>
      <c r="L439" s="293"/>
      <c r="M439" s="66" t="str">
        <f>+IF(H439=0,"",'Ark1'!U922)</f>
        <v/>
      </c>
      <c r="N439" s="66"/>
      <c r="O439" s="66"/>
      <c r="P439" s="98"/>
      <c r="Q439" s="98"/>
      <c r="R439" s="294"/>
      <c r="S439" s="53" t="str">
        <f>+IF(H439=0,"",'Ark1'!T922)</f>
        <v/>
      </c>
      <c r="T439" s="76" t="str">
        <f>+IF(H439=0,"",'Ark1'!W922)</f>
        <v/>
      </c>
      <c r="U439" s="76" t="str">
        <f>+IF(H439=0,"",'Ark1'!X922)</f>
        <v/>
      </c>
      <c r="V439" s="76" t="str">
        <f>+IF(H439=0,"",'Ark1'!AG922)</f>
        <v/>
      </c>
      <c r="W439" s="76" t="str">
        <f>+IF(H439=0,"",'Ark1'!AH922)</f>
        <v/>
      </c>
      <c r="X439" s="76" t="str">
        <f>+IF(H439=0,"",'Ark1'!AI922)</f>
        <v/>
      </c>
      <c r="Y439" s="76" t="str">
        <f>+IF(H439=0,"",'Ark1'!Y922)</f>
        <v/>
      </c>
      <c r="Z439" s="53" t="str">
        <f>+IF(H439=0,"",'Ark1'!AA922)</f>
        <v/>
      </c>
      <c r="AA439" s="76" t="str">
        <f>+IF(H439=0,"",'Ark1'!AC922)</f>
        <v/>
      </c>
      <c r="AB439" s="76" t="str">
        <f t="shared" si="164"/>
        <v/>
      </c>
      <c r="AC439" s="66"/>
      <c r="AD439" s="66" t="str">
        <f t="shared" si="165"/>
        <v/>
      </c>
      <c r="AE439" s="66" t="str">
        <f t="shared" si="166"/>
        <v/>
      </c>
      <c r="AF439" s="294"/>
      <c r="AH439" s="56"/>
      <c r="AI439" s="56"/>
      <c r="AJ439" s="1"/>
    </row>
    <row r="440" spans="1:42">
      <c r="A440" s="294"/>
      <c r="B440" s="294">
        <f>+'Ark1'!C923</f>
        <v>2023</v>
      </c>
      <c r="C440" s="51">
        <f>+'Ark1'!L923</f>
        <v>14</v>
      </c>
      <c r="D440" s="52" t="s">
        <v>402</v>
      </c>
      <c r="E440" s="52">
        <f>+'Ark1'!D923</f>
        <v>6</v>
      </c>
      <c r="F440" s="52" t="str">
        <f t="shared" si="163"/>
        <v>Jun</v>
      </c>
      <c r="G440" s="51" t="str">
        <f>+IF(H440=0,"",'Ark1'!Q923)</f>
        <v/>
      </c>
      <c r="H440" s="470">
        <f>+'Ark1'!R923</f>
        <v>0</v>
      </c>
      <c r="I440" s="66"/>
      <c r="J440" s="53" t="str">
        <f>+IF(H440=0,"",'Ark1'!AE923)</f>
        <v/>
      </c>
      <c r="K440" s="53" t="str">
        <f>+IF(H440=0,"",'Ark1'!AF923)</f>
        <v/>
      </c>
      <c r="L440" s="293"/>
      <c r="M440" s="66" t="str">
        <f>+IF(H440=0,"",'Ark1'!U923)</f>
        <v/>
      </c>
      <c r="N440" s="66"/>
      <c r="O440" s="66"/>
      <c r="P440" s="98"/>
      <c r="Q440" s="98"/>
      <c r="R440" s="294"/>
      <c r="S440" s="53" t="str">
        <f>+IF(H440=0,"",'Ark1'!T923)</f>
        <v/>
      </c>
      <c r="T440" s="76" t="str">
        <f>+IF(H440=0,"",'Ark1'!W923)</f>
        <v/>
      </c>
      <c r="U440" s="76" t="str">
        <f>+IF(H440=0,"",'Ark1'!X923)</f>
        <v/>
      </c>
      <c r="V440" s="76" t="str">
        <f>+IF(H440=0,"",'Ark1'!AG923)</f>
        <v/>
      </c>
      <c r="W440" s="76" t="str">
        <f>+IF(H440=0,"",'Ark1'!AH923)</f>
        <v/>
      </c>
      <c r="X440" s="76" t="str">
        <f>+IF(H440=0,"",'Ark1'!AI923)</f>
        <v/>
      </c>
      <c r="Y440" s="76" t="str">
        <f>+IF(H440=0,"",'Ark1'!Y923)</f>
        <v/>
      </c>
      <c r="Z440" s="53" t="str">
        <f>+IF(H440=0,"",'Ark1'!AA923)</f>
        <v/>
      </c>
      <c r="AA440" s="76" t="str">
        <f>+IF(H440=0,"",'Ark1'!AC923)</f>
        <v/>
      </c>
      <c r="AB440" s="76" t="str">
        <f t="shared" si="164"/>
        <v/>
      </c>
      <c r="AC440" s="66"/>
      <c r="AD440" s="66" t="str">
        <f t="shared" si="165"/>
        <v/>
      </c>
      <c r="AE440" s="66" t="str">
        <f t="shared" si="166"/>
        <v/>
      </c>
      <c r="AF440" s="294"/>
      <c r="AH440" s="56"/>
      <c r="AI440" s="56"/>
      <c r="AJ440" s="1"/>
    </row>
    <row r="441" spans="1:42">
      <c r="A441" s="294"/>
      <c r="B441" s="294">
        <f>+'Ark1'!C924</f>
        <v>2023</v>
      </c>
      <c r="C441" s="51">
        <f>+'Ark1'!L924</f>
        <v>14</v>
      </c>
      <c r="D441" s="52" t="s">
        <v>402</v>
      </c>
      <c r="E441" s="52">
        <f>+'Ark1'!D924</f>
        <v>7</v>
      </c>
      <c r="F441" s="52" t="str">
        <f t="shared" si="163"/>
        <v>Jul</v>
      </c>
      <c r="G441" s="51" t="str">
        <f>+IF(H441=0,"",'Ark1'!Q924)</f>
        <v/>
      </c>
      <c r="H441" s="470">
        <f>+'Ark1'!R924</f>
        <v>0</v>
      </c>
      <c r="I441" s="66"/>
      <c r="J441" s="53" t="str">
        <f>+IF(H441=0,"",'Ark1'!AE924)</f>
        <v/>
      </c>
      <c r="K441" s="53" t="str">
        <f>+IF(H441=0,"",'Ark1'!AF924)</f>
        <v/>
      </c>
      <c r="L441" s="293"/>
      <c r="M441" s="66" t="str">
        <f>+IF(H441=0,"",'Ark1'!U924)</f>
        <v/>
      </c>
      <c r="N441" s="66"/>
      <c r="O441" s="66"/>
      <c r="P441" s="98"/>
      <c r="Q441" s="98"/>
      <c r="R441" s="294"/>
      <c r="S441" s="53" t="str">
        <f>+IF(H441=0,"",'Ark1'!T924)</f>
        <v/>
      </c>
      <c r="T441" s="76" t="str">
        <f>+IF(H441=0,"",'Ark1'!W924)</f>
        <v/>
      </c>
      <c r="U441" s="76" t="str">
        <f>+IF(H441=0,"",'Ark1'!X924)</f>
        <v/>
      </c>
      <c r="V441" s="76" t="str">
        <f>+IF(H441=0,"",'Ark1'!AG924)</f>
        <v/>
      </c>
      <c r="W441" s="76" t="str">
        <f>+IF(H441=0,"",'Ark1'!AH924)</f>
        <v/>
      </c>
      <c r="X441" s="76" t="str">
        <f>+IF(H441=0,"",'Ark1'!AI924)</f>
        <v/>
      </c>
      <c r="Y441" s="76" t="str">
        <f>+IF(H441=0,"",'Ark1'!Y924)</f>
        <v/>
      </c>
      <c r="Z441" s="53" t="str">
        <f>+IF(H441=0,"",'Ark1'!AA924)</f>
        <v/>
      </c>
      <c r="AA441" s="76" t="str">
        <f>+IF(H441=0,"",'Ark1'!AC924)</f>
        <v/>
      </c>
      <c r="AB441" s="76" t="str">
        <f t="shared" si="164"/>
        <v/>
      </c>
      <c r="AC441" s="66"/>
      <c r="AD441" s="66" t="str">
        <f t="shared" si="165"/>
        <v/>
      </c>
      <c r="AE441" s="66" t="str">
        <f t="shared" si="166"/>
        <v/>
      </c>
      <c r="AF441" s="294"/>
      <c r="AH441" s="56"/>
      <c r="AI441" s="56"/>
      <c r="AJ441" s="1"/>
    </row>
    <row r="442" spans="1:42">
      <c r="A442" s="294"/>
      <c r="B442" s="294">
        <f>+'Ark1'!C925</f>
        <v>2023</v>
      </c>
      <c r="C442" s="51">
        <f>+'Ark1'!L925</f>
        <v>14</v>
      </c>
      <c r="D442" s="52" t="s">
        <v>402</v>
      </c>
      <c r="E442" s="52">
        <f>+'Ark1'!D925</f>
        <v>8</v>
      </c>
      <c r="F442" s="52" t="str">
        <f t="shared" si="163"/>
        <v>Aug</v>
      </c>
      <c r="G442" s="51" t="str">
        <f>+IF(H442=0,"",'Ark1'!Q925)</f>
        <v/>
      </c>
      <c r="H442" s="470">
        <f>+'Ark1'!R925</f>
        <v>0</v>
      </c>
      <c r="I442" s="66"/>
      <c r="J442" s="53" t="str">
        <f>+IF(H442=0,"",'Ark1'!AE925)</f>
        <v/>
      </c>
      <c r="K442" s="53" t="str">
        <f>+IF(H442=0,"",'Ark1'!AF925)</f>
        <v/>
      </c>
      <c r="L442" s="293"/>
      <c r="M442" s="66" t="str">
        <f>+IF(H442=0,"",'Ark1'!U925)</f>
        <v/>
      </c>
      <c r="N442" s="66"/>
      <c r="O442" s="66"/>
      <c r="P442" s="98"/>
      <c r="Q442" s="98"/>
      <c r="R442" s="294"/>
      <c r="S442" s="53" t="str">
        <f>+IF(H442=0,"",'Ark1'!T925)</f>
        <v/>
      </c>
      <c r="T442" s="76" t="str">
        <f>+IF(H442=0,"",'Ark1'!W925)</f>
        <v/>
      </c>
      <c r="U442" s="76" t="str">
        <f>+IF(H442=0,"",'Ark1'!X925)</f>
        <v/>
      </c>
      <c r="V442" s="76" t="str">
        <f>+IF(H442=0,"",'Ark1'!AG925)</f>
        <v/>
      </c>
      <c r="W442" s="76" t="str">
        <f>+IF(H442=0,"",'Ark1'!AH925)</f>
        <v/>
      </c>
      <c r="X442" s="76" t="str">
        <f>+IF(H442=0,"",'Ark1'!AI925)</f>
        <v/>
      </c>
      <c r="Y442" s="76" t="str">
        <f>+IF(H442=0,"",'Ark1'!Y925)</f>
        <v/>
      </c>
      <c r="Z442" s="53" t="str">
        <f>+IF(H442=0,"",'Ark1'!AA925)</f>
        <v/>
      </c>
      <c r="AA442" s="76" t="str">
        <f>+IF(H442=0,"",'Ark1'!AC925)</f>
        <v/>
      </c>
      <c r="AB442" s="76" t="str">
        <f t="shared" si="164"/>
        <v/>
      </c>
      <c r="AC442" s="66"/>
      <c r="AD442" s="66" t="str">
        <f t="shared" si="165"/>
        <v/>
      </c>
      <c r="AE442" s="66" t="str">
        <f t="shared" si="166"/>
        <v/>
      </c>
      <c r="AF442" s="294"/>
      <c r="AH442" s="56"/>
      <c r="AI442" s="56"/>
      <c r="AJ442" s="1"/>
    </row>
    <row r="443" spans="1:42">
      <c r="A443" s="294"/>
      <c r="B443" s="294">
        <f>+'Ark1'!C926</f>
        <v>2023</v>
      </c>
      <c r="C443" s="51">
        <f>+'Ark1'!L926</f>
        <v>14</v>
      </c>
      <c r="D443" s="52" t="s">
        <v>402</v>
      </c>
      <c r="E443" s="52">
        <f>+'Ark1'!D926</f>
        <v>9</v>
      </c>
      <c r="F443" s="52" t="str">
        <f t="shared" si="163"/>
        <v>Sep</v>
      </c>
      <c r="G443" s="51" t="str">
        <f>+IF(H443=0,"",'Ark1'!Q926)</f>
        <v/>
      </c>
      <c r="H443" s="470">
        <f>+'Ark1'!R926</f>
        <v>0</v>
      </c>
      <c r="I443" s="66"/>
      <c r="J443" s="53" t="str">
        <f>+IF(H443=0,"",'Ark1'!AE926)</f>
        <v/>
      </c>
      <c r="K443" s="53" t="str">
        <f>+IF(H443=0,"",'Ark1'!AF926)</f>
        <v/>
      </c>
      <c r="L443" s="293"/>
      <c r="M443" s="66" t="str">
        <f>+IF(H443=0,"",'Ark1'!U926)</f>
        <v/>
      </c>
      <c r="N443" s="66"/>
      <c r="O443" s="66"/>
      <c r="P443" s="98"/>
      <c r="Q443" s="98"/>
      <c r="R443" s="294"/>
      <c r="S443" s="53" t="str">
        <f>+IF(H443=0,"",'Ark1'!T926)</f>
        <v/>
      </c>
      <c r="T443" s="76" t="str">
        <f>+IF(H443=0,"",'Ark1'!W926)</f>
        <v/>
      </c>
      <c r="U443" s="76" t="str">
        <f>+IF(H443=0,"",'Ark1'!X926)</f>
        <v/>
      </c>
      <c r="V443" s="76" t="str">
        <f>+IF(H443=0,"",'Ark1'!AG926)</f>
        <v/>
      </c>
      <c r="W443" s="76" t="str">
        <f>+IF(H443=0,"",'Ark1'!AH926)</f>
        <v/>
      </c>
      <c r="X443" s="76" t="str">
        <f>+IF(H443=0,"",'Ark1'!AI926)</f>
        <v/>
      </c>
      <c r="Y443" s="76" t="str">
        <f>+IF(H443=0,"",'Ark1'!Y926)</f>
        <v/>
      </c>
      <c r="Z443" s="53" t="str">
        <f>+IF(H443=0,"",'Ark1'!AA926)</f>
        <v/>
      </c>
      <c r="AA443" s="76" t="str">
        <f>+IF(H443=0,"",'Ark1'!AC926)</f>
        <v/>
      </c>
      <c r="AB443" s="76" t="str">
        <f t="shared" si="164"/>
        <v/>
      </c>
      <c r="AC443" s="66"/>
      <c r="AD443" s="66" t="str">
        <f t="shared" si="165"/>
        <v/>
      </c>
      <c r="AE443" s="66" t="str">
        <f t="shared" si="166"/>
        <v/>
      </c>
      <c r="AF443" s="294"/>
      <c r="AH443" s="56"/>
      <c r="AI443" s="56"/>
      <c r="AJ443" s="1"/>
    </row>
    <row r="444" spans="1:42">
      <c r="A444" s="294"/>
      <c r="B444" s="294">
        <f>+'Ark1'!C927</f>
        <v>2023</v>
      </c>
      <c r="C444" s="51">
        <f>+'Ark1'!L927</f>
        <v>14</v>
      </c>
      <c r="D444" s="52" t="s">
        <v>402</v>
      </c>
      <c r="E444" s="52">
        <f>+'Ark1'!D927</f>
        <v>10</v>
      </c>
      <c r="F444" s="52" t="str">
        <f t="shared" si="163"/>
        <v>Okt</v>
      </c>
      <c r="G444" s="51" t="str">
        <f>+IF(H444=0,"",'Ark1'!Q927)</f>
        <v/>
      </c>
      <c r="H444" s="470">
        <f>+'Ark1'!R927</f>
        <v>0</v>
      </c>
      <c r="I444" s="66"/>
      <c r="J444" s="53" t="str">
        <f>+IF(H444=0,"",'Ark1'!AE927)</f>
        <v/>
      </c>
      <c r="K444" s="53" t="str">
        <f>+IF(H444=0,"",'Ark1'!AF927)</f>
        <v/>
      </c>
      <c r="L444" s="293"/>
      <c r="M444" s="66" t="str">
        <f>+IF(H444=0,"",'Ark1'!U927)</f>
        <v/>
      </c>
      <c r="N444" s="66"/>
      <c r="O444" s="66"/>
      <c r="P444" s="98"/>
      <c r="Q444" s="98"/>
      <c r="R444" s="294"/>
      <c r="S444" s="53" t="str">
        <f>+IF(H444=0,"",'Ark1'!T927)</f>
        <v/>
      </c>
      <c r="T444" s="76" t="str">
        <f>+IF(H444=0,"",'Ark1'!W927)</f>
        <v/>
      </c>
      <c r="U444" s="76" t="str">
        <f>+IF(H444=0,"",'Ark1'!X927)</f>
        <v/>
      </c>
      <c r="V444" s="76" t="str">
        <f>+IF(H444=0,"",'Ark1'!AG927)</f>
        <v/>
      </c>
      <c r="W444" s="76" t="str">
        <f>+IF(H444=0,"",'Ark1'!AH927)</f>
        <v/>
      </c>
      <c r="X444" s="76" t="str">
        <f>+IF(H444=0,"",'Ark1'!AI927)</f>
        <v/>
      </c>
      <c r="Y444" s="76" t="str">
        <f>+IF(H444=0,"",'Ark1'!Y927)</f>
        <v/>
      </c>
      <c r="Z444" s="53" t="str">
        <f>+IF(H444=0,"",'Ark1'!AA927)</f>
        <v/>
      </c>
      <c r="AA444" s="76" t="str">
        <f>+IF(H444=0,"",'Ark1'!AC927)</f>
        <v/>
      </c>
      <c r="AB444" s="76" t="str">
        <f t="shared" si="164"/>
        <v/>
      </c>
      <c r="AC444" s="66"/>
      <c r="AD444" s="66" t="str">
        <f t="shared" si="165"/>
        <v/>
      </c>
      <c r="AE444" s="66" t="str">
        <f t="shared" si="166"/>
        <v/>
      </c>
      <c r="AF444" s="294"/>
      <c r="AH444" s="56"/>
      <c r="AI444" s="56"/>
      <c r="AJ444" s="1"/>
    </row>
    <row r="445" spans="1:42">
      <c r="A445" s="294"/>
      <c r="B445" s="294">
        <f>+'Ark1'!C928</f>
        <v>2023</v>
      </c>
      <c r="C445" s="51">
        <f>+'Ark1'!L928</f>
        <v>14</v>
      </c>
      <c r="D445" s="52" t="s">
        <v>402</v>
      </c>
      <c r="E445" s="52">
        <f>+'Ark1'!D928</f>
        <v>11</v>
      </c>
      <c r="F445" s="52" t="str">
        <f t="shared" si="163"/>
        <v>Nov</v>
      </c>
      <c r="G445" s="51" t="str">
        <f>+IF(H445=0,"",'Ark1'!Q928)</f>
        <v/>
      </c>
      <c r="H445" s="470">
        <f>+'Ark1'!R928</f>
        <v>0</v>
      </c>
      <c r="I445" s="66"/>
      <c r="J445" s="53" t="str">
        <f>+IF(H445=0,"",'Ark1'!AE928)</f>
        <v/>
      </c>
      <c r="K445" s="53" t="str">
        <f>+IF(H445=0,"",'Ark1'!AF928)</f>
        <v/>
      </c>
      <c r="L445" s="293"/>
      <c r="M445" s="66" t="str">
        <f>+IF(H445=0,"",'Ark1'!U928)</f>
        <v/>
      </c>
      <c r="N445" s="66"/>
      <c r="O445" s="66"/>
      <c r="P445" s="98"/>
      <c r="Q445" s="98"/>
      <c r="R445" s="294"/>
      <c r="S445" s="53" t="str">
        <f>+IF(H445=0,"",'Ark1'!T928)</f>
        <v/>
      </c>
      <c r="T445" s="76" t="str">
        <f>+IF(H445=0,"",'Ark1'!W928)</f>
        <v/>
      </c>
      <c r="U445" s="76" t="str">
        <f>+IF(H445=0,"",'Ark1'!X928)</f>
        <v/>
      </c>
      <c r="V445" s="76" t="str">
        <f>+IF(H445=0,"",'Ark1'!AG928)</f>
        <v/>
      </c>
      <c r="W445" s="76" t="str">
        <f>+IF(H445=0,"",'Ark1'!AH928)</f>
        <v/>
      </c>
      <c r="X445" s="76" t="str">
        <f>+IF(H445=0,"",'Ark1'!AI928)</f>
        <v/>
      </c>
      <c r="Y445" s="76" t="str">
        <f>+IF(H445=0,"",'Ark1'!Y928)</f>
        <v/>
      </c>
      <c r="Z445" s="53" t="str">
        <f>+IF(H445=0,"",'Ark1'!AA928)</f>
        <v/>
      </c>
      <c r="AA445" s="76" t="str">
        <f>+IF(H445=0,"",'Ark1'!AC928)</f>
        <v/>
      </c>
      <c r="AB445" s="76" t="str">
        <f t="shared" si="164"/>
        <v/>
      </c>
      <c r="AC445" s="66"/>
      <c r="AD445" s="66" t="str">
        <f t="shared" si="165"/>
        <v/>
      </c>
      <c r="AE445" s="66" t="str">
        <f t="shared" si="166"/>
        <v/>
      </c>
      <c r="AF445" s="294"/>
      <c r="AH445" s="56"/>
      <c r="AI445" s="56"/>
      <c r="AJ445" s="1"/>
    </row>
    <row r="446" spans="1:42">
      <c r="A446" s="294"/>
      <c r="B446" s="294">
        <f>+'Ark1'!C929</f>
        <v>2023</v>
      </c>
      <c r="C446" s="51">
        <f>+'Ark1'!L929</f>
        <v>14</v>
      </c>
      <c r="D446" s="52" t="s">
        <v>402</v>
      </c>
      <c r="E446" s="52">
        <f>+'Ark1'!D929</f>
        <v>12</v>
      </c>
      <c r="F446" s="52" t="str">
        <f t="shared" si="163"/>
        <v>Des</v>
      </c>
      <c r="G446" s="51" t="str">
        <f>+IF(H446=0,"",'Ark1'!Q929)</f>
        <v/>
      </c>
      <c r="H446" s="470">
        <f>+'Ark1'!R929</f>
        <v>0</v>
      </c>
      <c r="I446" s="66"/>
      <c r="J446" s="53" t="str">
        <f>+IF(H446=0,"",'Ark1'!AE929)</f>
        <v/>
      </c>
      <c r="K446" s="53" t="str">
        <f>+IF(H446=0,"",'Ark1'!AF929)</f>
        <v/>
      </c>
      <c r="L446" s="293"/>
      <c r="M446" s="66" t="str">
        <f>+IF(H446=0,"",'Ark1'!U929)</f>
        <v/>
      </c>
      <c r="N446" s="66"/>
      <c r="O446" s="66"/>
      <c r="P446" s="98"/>
      <c r="Q446" s="98"/>
      <c r="R446" s="294"/>
      <c r="S446" s="53" t="str">
        <f>+IF(H446=0,"",'Ark1'!T929)</f>
        <v/>
      </c>
      <c r="T446" s="76" t="str">
        <f>+IF(H446=0,"",'Ark1'!W929)</f>
        <v/>
      </c>
      <c r="U446" s="76" t="str">
        <f>+IF(H446=0,"",'Ark1'!X929)</f>
        <v/>
      </c>
      <c r="V446" s="76" t="str">
        <f>+IF(H446=0,"",'Ark1'!AG929)</f>
        <v/>
      </c>
      <c r="W446" s="76" t="str">
        <f>+IF(H446=0,"",'Ark1'!AH929)</f>
        <v/>
      </c>
      <c r="X446" s="76" t="str">
        <f>+IF(H446=0,"",'Ark1'!AI929)</f>
        <v/>
      </c>
      <c r="Y446" s="76" t="str">
        <f>+IF(H446=0,"",'Ark1'!Y929)</f>
        <v/>
      </c>
      <c r="Z446" s="53" t="str">
        <f>+IF(H446=0,"",'Ark1'!AA929)</f>
        <v/>
      </c>
      <c r="AA446" s="76" t="str">
        <f>+IF(H446=0,"",'Ark1'!AC929)</f>
        <v/>
      </c>
      <c r="AB446" s="76" t="str">
        <f t="shared" si="164"/>
        <v/>
      </c>
      <c r="AC446" s="66"/>
      <c r="AD446" s="66" t="str">
        <f t="shared" si="165"/>
        <v/>
      </c>
      <c r="AE446" s="66" t="str">
        <f t="shared" si="166"/>
        <v/>
      </c>
      <c r="AF446" s="294"/>
      <c r="AH446" s="56"/>
      <c r="AI446" s="56"/>
      <c r="AJ446" s="1"/>
    </row>
    <row r="447" spans="1:42">
      <c r="A447" s="294"/>
      <c r="B447" s="294"/>
      <c r="C447" s="291"/>
      <c r="D447" s="291"/>
      <c r="E447" s="291"/>
      <c r="F447" s="291"/>
      <c r="G447" s="291"/>
      <c r="H447" s="514"/>
      <c r="I447" s="294"/>
      <c r="J447" s="292"/>
      <c r="K447" s="293"/>
      <c r="L447" s="293"/>
      <c r="M447" s="294"/>
      <c r="N447" s="294"/>
      <c r="O447" s="294"/>
      <c r="P447" s="299"/>
      <c r="Q447" s="299"/>
      <c r="R447" s="294"/>
      <c r="S447" s="294"/>
      <c r="T447" s="295"/>
      <c r="U447" s="295"/>
      <c r="V447" s="294"/>
      <c r="W447" s="295"/>
      <c r="X447" s="295"/>
      <c r="Y447" s="295"/>
      <c r="Z447" s="294"/>
      <c r="AA447" s="295"/>
      <c r="AB447" s="294"/>
      <c r="AC447" s="294"/>
      <c r="AD447" s="293"/>
      <c r="AE447" s="296"/>
      <c r="AF447" s="294"/>
      <c r="AG447" s="4"/>
      <c r="AH447" s="56"/>
      <c r="AI447" s="56"/>
      <c r="AJ447" s="1"/>
      <c r="AK447" s="5"/>
      <c r="AL447"/>
      <c r="AP447"/>
    </row>
    <row r="448" spans="1:42">
      <c r="A448" s="294"/>
      <c r="B448" s="294"/>
      <c r="C448" s="291"/>
      <c r="D448" s="297" t="str">
        <f>+D450</f>
        <v>E+</v>
      </c>
      <c r="E448" s="291"/>
      <c r="F448" s="291"/>
      <c r="G448" s="291"/>
      <c r="H448" s="487">
        <f>SUM(H450:H461)</f>
        <v>0</v>
      </c>
      <c r="I448" s="294"/>
      <c r="J448" s="292"/>
      <c r="K448" s="293"/>
      <c r="L448" s="293"/>
      <c r="M448" s="294"/>
      <c r="N448" s="294"/>
      <c r="O448" s="294"/>
      <c r="P448" s="299"/>
      <c r="Q448" s="299"/>
      <c r="R448" s="294"/>
      <c r="S448" s="294"/>
      <c r="T448" s="295"/>
      <c r="U448" s="295"/>
      <c r="V448" s="294"/>
      <c r="W448" s="295"/>
      <c r="X448" s="295"/>
      <c r="Y448" s="295"/>
      <c r="Z448" s="294"/>
      <c r="AA448" s="295"/>
      <c r="AB448" s="294"/>
      <c r="AC448" s="294"/>
      <c r="AD448" s="293"/>
      <c r="AE448" s="293"/>
      <c r="AF448" s="294"/>
      <c r="AG448" s="4"/>
      <c r="AH448" s="56"/>
      <c r="AI448" s="56"/>
      <c r="AJ448" s="1"/>
      <c r="AK448" s="5"/>
      <c r="AL448"/>
      <c r="AP448"/>
    </row>
    <row r="449" spans="1:42">
      <c r="A449" s="294"/>
      <c r="B449" s="294"/>
      <c r="C449" s="294"/>
      <c r="D449" s="294"/>
      <c r="E449" s="294"/>
      <c r="F449" s="294"/>
      <c r="G449" s="297"/>
      <c r="H449" s="517"/>
      <c r="I449" s="293"/>
      <c r="J449" s="293"/>
      <c r="K449" s="293"/>
      <c r="L449" s="293"/>
      <c r="M449" s="293"/>
      <c r="N449" s="293"/>
      <c r="O449" s="293"/>
      <c r="P449" s="299"/>
      <c r="Q449" s="299"/>
      <c r="R449" s="294"/>
      <c r="S449" s="297"/>
      <c r="T449" s="298"/>
      <c r="U449" s="298"/>
      <c r="V449" s="299"/>
      <c r="W449" s="298"/>
      <c r="X449" s="298"/>
      <c r="Y449" s="299"/>
      <c r="Z449" s="294"/>
      <c r="AA449" s="299"/>
      <c r="AB449" s="297"/>
      <c r="AC449" s="293"/>
      <c r="AD449" s="296"/>
      <c r="AE449" s="296"/>
      <c r="AF449" s="294"/>
      <c r="AG449" s="4"/>
      <c r="AH449" s="56"/>
      <c r="AI449" s="56"/>
      <c r="AJ449" s="1"/>
      <c r="AK449" s="5"/>
      <c r="AL449"/>
      <c r="AP449"/>
    </row>
    <row r="450" spans="1:42">
      <c r="A450" s="294"/>
      <c r="B450" s="294">
        <f>+'Ark1'!C930</f>
        <v>2023</v>
      </c>
      <c r="C450" s="51">
        <f>+'Ark1'!L930</f>
        <v>15</v>
      </c>
      <c r="D450" s="52" t="s">
        <v>41</v>
      </c>
      <c r="E450" s="52">
        <f>+'Ark1'!D930</f>
        <v>1</v>
      </c>
      <c r="F450" s="52" t="str">
        <f>+F435</f>
        <v>Jan</v>
      </c>
      <c r="G450" s="51" t="str">
        <f>+IF(H450=0,"",'Ark1'!Q930)</f>
        <v/>
      </c>
      <c r="H450" s="470">
        <f>+'Ark1'!R930</f>
        <v>0</v>
      </c>
      <c r="I450" s="66"/>
      <c r="J450" s="53" t="str">
        <f>+IF(H450=0,"",'Ark1'!AE930)</f>
        <v/>
      </c>
      <c r="K450" s="53" t="str">
        <f>+IF(H450=0,"",'Ark1'!AF930)</f>
        <v/>
      </c>
      <c r="L450" s="293"/>
      <c r="M450" s="66" t="str">
        <f>+IF(H450=0,"",'Ark1'!U930)</f>
        <v/>
      </c>
      <c r="N450" s="66"/>
      <c r="O450" s="66"/>
      <c r="P450" s="98"/>
      <c r="Q450" s="98"/>
      <c r="R450" s="294"/>
      <c r="S450" s="53" t="str">
        <f>+IF(H450=0,"",'Ark1'!T930)</f>
        <v/>
      </c>
      <c r="T450" s="76" t="str">
        <f>+IF(H450=0,"",'Ark1'!W930)</f>
        <v/>
      </c>
      <c r="U450" s="76" t="str">
        <f>+IF(H450=0,"",'Ark1'!X930)</f>
        <v/>
      </c>
      <c r="V450" s="76" t="str">
        <f>+IF(H450=0,"",'Ark1'!AG930)</f>
        <v/>
      </c>
      <c r="W450" s="76" t="str">
        <f>+IF(H450=0,"",'Ark1'!AH930)</f>
        <v/>
      </c>
      <c r="X450" s="76" t="str">
        <f>+IF(H450=0,"",'Ark1'!AI930)</f>
        <v/>
      </c>
      <c r="Y450" s="76" t="str">
        <f>+IF(H450=0,"",'Ark1'!Y930)</f>
        <v/>
      </c>
      <c r="Z450" s="53" t="str">
        <f>+IF(H450=0,"",'Ark1'!AA930)</f>
        <v/>
      </c>
      <c r="AA450" s="76" t="str">
        <f>+IF(H450=0,"",'Ark1'!AC930)</f>
        <v/>
      </c>
      <c r="AB450" s="76" t="str">
        <f t="shared" ref="AB450:AB461" si="167">IF(H450=0,"",1000*M450/V450)</f>
        <v/>
      </c>
      <c r="AC450" s="66"/>
      <c r="AD450" s="66" t="str">
        <f t="shared" ref="AD450:AD461" si="168">IF(H450=0,"",M450/C450)</f>
        <v/>
      </c>
      <c r="AE450" s="66" t="str">
        <f t="shared" ref="AE450:AE461" si="169">IF(H450=0,"",H450/G450)</f>
        <v/>
      </c>
      <c r="AF450" s="294"/>
      <c r="AH450" s="56"/>
      <c r="AI450" s="56"/>
      <c r="AJ450" s="1"/>
    </row>
    <row r="451" spans="1:42">
      <c r="A451" s="294"/>
      <c r="B451" s="294">
        <f>+'Ark1'!C931</f>
        <v>2023</v>
      </c>
      <c r="C451" s="51">
        <f>+'Ark1'!L931</f>
        <v>15</v>
      </c>
      <c r="D451" s="52" t="s">
        <v>41</v>
      </c>
      <c r="E451" s="52">
        <f>+'Ark1'!D931</f>
        <v>2</v>
      </c>
      <c r="F451" s="52" t="str">
        <f t="shared" ref="F451:F461" si="170">+F436</f>
        <v>Feb</v>
      </c>
      <c r="G451" s="51" t="str">
        <f>+IF(H451=0,"",'Ark1'!Q931)</f>
        <v/>
      </c>
      <c r="H451" s="470">
        <f>+'Ark1'!R931</f>
        <v>0</v>
      </c>
      <c r="I451" s="66"/>
      <c r="J451" s="53" t="str">
        <f>+IF(H451=0,"",'Ark1'!AE931)</f>
        <v/>
      </c>
      <c r="K451" s="53" t="str">
        <f>+IF(H451=0,"",'Ark1'!AF931)</f>
        <v/>
      </c>
      <c r="L451" s="293"/>
      <c r="M451" s="66" t="str">
        <f>+IF(H451=0,"",'Ark1'!U931)</f>
        <v/>
      </c>
      <c r="N451" s="66"/>
      <c r="O451" s="66"/>
      <c r="P451" s="98"/>
      <c r="Q451" s="98"/>
      <c r="R451" s="294"/>
      <c r="S451" s="53" t="str">
        <f>+IF(H451=0,"",'Ark1'!T931)</f>
        <v/>
      </c>
      <c r="T451" s="76" t="str">
        <f>+IF(H451=0,"",'Ark1'!W931)</f>
        <v/>
      </c>
      <c r="U451" s="76" t="str">
        <f>+IF(H451=0,"",'Ark1'!X931)</f>
        <v/>
      </c>
      <c r="V451" s="76" t="str">
        <f>+IF(H451=0,"",'Ark1'!AG931)</f>
        <v/>
      </c>
      <c r="W451" s="76" t="str">
        <f>+IF(H451=0,"",'Ark1'!AH931)</f>
        <v/>
      </c>
      <c r="X451" s="76" t="str">
        <f>+IF(H451=0,"",'Ark1'!AI931)</f>
        <v/>
      </c>
      <c r="Y451" s="76" t="str">
        <f>+IF(H451=0,"",'Ark1'!Y931)</f>
        <v/>
      </c>
      <c r="Z451" s="53" t="str">
        <f>+IF(H451=0,"",'Ark1'!AA931)</f>
        <v/>
      </c>
      <c r="AA451" s="76" t="str">
        <f>+IF(H451=0,"",'Ark1'!AC931)</f>
        <v/>
      </c>
      <c r="AB451" s="76" t="str">
        <f t="shared" si="167"/>
        <v/>
      </c>
      <c r="AC451" s="66"/>
      <c r="AD451" s="66" t="str">
        <f t="shared" si="168"/>
        <v/>
      </c>
      <c r="AE451" s="66" t="str">
        <f t="shared" si="169"/>
        <v/>
      </c>
      <c r="AF451" s="294"/>
      <c r="AH451" s="56"/>
      <c r="AI451" s="56"/>
      <c r="AJ451" s="1"/>
    </row>
    <row r="452" spans="1:42">
      <c r="A452" s="294"/>
      <c r="B452" s="294">
        <f>+'Ark1'!C932</f>
        <v>2023</v>
      </c>
      <c r="C452" s="51">
        <f>+'Ark1'!L932</f>
        <v>15</v>
      </c>
      <c r="D452" s="52" t="s">
        <v>41</v>
      </c>
      <c r="E452" s="52">
        <f>+'Ark1'!D932</f>
        <v>3</v>
      </c>
      <c r="F452" s="52" t="str">
        <f t="shared" si="170"/>
        <v>Mar</v>
      </c>
      <c r="G452" s="51" t="str">
        <f>+IF(H452=0,"",'Ark1'!Q932)</f>
        <v/>
      </c>
      <c r="H452" s="470">
        <f>+'Ark1'!R932</f>
        <v>0</v>
      </c>
      <c r="I452" s="66"/>
      <c r="J452" s="53" t="str">
        <f>+IF(H452=0,"",'Ark1'!AE932)</f>
        <v/>
      </c>
      <c r="K452" s="53" t="str">
        <f>+IF(H452=0,"",'Ark1'!AF932)</f>
        <v/>
      </c>
      <c r="L452" s="293"/>
      <c r="M452" s="66" t="str">
        <f>+IF(H452=0,"",'Ark1'!U932)</f>
        <v/>
      </c>
      <c r="N452" s="66"/>
      <c r="O452" s="66"/>
      <c r="P452" s="98"/>
      <c r="Q452" s="98"/>
      <c r="R452" s="294"/>
      <c r="S452" s="53" t="str">
        <f>+IF(H452=0,"",'Ark1'!T932)</f>
        <v/>
      </c>
      <c r="T452" s="76" t="str">
        <f>+IF(H452=0,"",'Ark1'!W932)</f>
        <v/>
      </c>
      <c r="U452" s="76" t="str">
        <f>+IF(H452=0,"",'Ark1'!X932)</f>
        <v/>
      </c>
      <c r="V452" s="76" t="str">
        <f>+IF(H452=0,"",'Ark1'!AG932)</f>
        <v/>
      </c>
      <c r="W452" s="76" t="str">
        <f>+IF(H452=0,"",'Ark1'!AH932)</f>
        <v/>
      </c>
      <c r="X452" s="76" t="str">
        <f>+IF(H452=0,"",'Ark1'!AI932)</f>
        <v/>
      </c>
      <c r="Y452" s="76" t="str">
        <f>+IF(H452=0,"",'Ark1'!Y932)</f>
        <v/>
      </c>
      <c r="Z452" s="53" t="str">
        <f>+IF(H452=0,"",'Ark1'!AA932)</f>
        <v/>
      </c>
      <c r="AA452" s="76" t="str">
        <f>+IF(H452=0,"",'Ark1'!AC932)</f>
        <v/>
      </c>
      <c r="AB452" s="76" t="str">
        <f t="shared" si="167"/>
        <v/>
      </c>
      <c r="AC452" s="66"/>
      <c r="AD452" s="66" t="str">
        <f t="shared" si="168"/>
        <v/>
      </c>
      <c r="AE452" s="66" t="str">
        <f t="shared" si="169"/>
        <v/>
      </c>
      <c r="AF452" s="294"/>
      <c r="AH452" s="56"/>
      <c r="AI452" s="56"/>
      <c r="AJ452" s="1"/>
    </row>
    <row r="453" spans="1:42">
      <c r="A453" s="294"/>
      <c r="B453" s="294">
        <f>+'Ark1'!C933</f>
        <v>2023</v>
      </c>
      <c r="C453" s="51">
        <f>+'Ark1'!L933</f>
        <v>15</v>
      </c>
      <c r="D453" s="52" t="s">
        <v>41</v>
      </c>
      <c r="E453" s="52">
        <f>+'Ark1'!D933</f>
        <v>4</v>
      </c>
      <c r="F453" s="52" t="str">
        <f t="shared" si="170"/>
        <v>Apr</v>
      </c>
      <c r="G453" s="51" t="str">
        <f>+IF(H453=0,"",'Ark1'!Q933)</f>
        <v/>
      </c>
      <c r="H453" s="470">
        <f>+'Ark1'!R933</f>
        <v>0</v>
      </c>
      <c r="I453" s="66"/>
      <c r="J453" s="53" t="str">
        <f>+IF(H453=0,"",'Ark1'!AE933)</f>
        <v/>
      </c>
      <c r="K453" s="53" t="str">
        <f>+IF(H453=0,"",'Ark1'!AF933)</f>
        <v/>
      </c>
      <c r="L453" s="293"/>
      <c r="M453" s="66" t="str">
        <f>+IF(H453=0,"",'Ark1'!U933)</f>
        <v/>
      </c>
      <c r="N453" s="66"/>
      <c r="O453" s="66"/>
      <c r="P453" s="98"/>
      <c r="Q453" s="98"/>
      <c r="R453" s="294"/>
      <c r="S453" s="53" t="str">
        <f>+IF(H453=0,"",'Ark1'!T933)</f>
        <v/>
      </c>
      <c r="T453" s="76" t="str">
        <f>+IF(H453=0,"",'Ark1'!W933)</f>
        <v/>
      </c>
      <c r="U453" s="76" t="str">
        <f>+IF(H453=0,"",'Ark1'!X933)</f>
        <v/>
      </c>
      <c r="V453" s="76" t="str">
        <f>+IF(H453=0,"",'Ark1'!AG933)</f>
        <v/>
      </c>
      <c r="W453" s="76" t="str">
        <f>+IF(H453=0,"",'Ark1'!AH933)</f>
        <v/>
      </c>
      <c r="X453" s="76" t="str">
        <f>+IF(H453=0,"",'Ark1'!AI933)</f>
        <v/>
      </c>
      <c r="Y453" s="76" t="str">
        <f>+IF(H453=0,"",'Ark1'!Y933)</f>
        <v/>
      </c>
      <c r="Z453" s="53" t="str">
        <f>+IF(H453=0,"",'Ark1'!AA933)</f>
        <v/>
      </c>
      <c r="AA453" s="76" t="str">
        <f>+IF(H453=0,"",'Ark1'!AC933)</f>
        <v/>
      </c>
      <c r="AB453" s="76" t="str">
        <f t="shared" si="167"/>
        <v/>
      </c>
      <c r="AC453" s="66"/>
      <c r="AD453" s="66" t="str">
        <f t="shared" si="168"/>
        <v/>
      </c>
      <c r="AE453" s="66" t="str">
        <f t="shared" si="169"/>
        <v/>
      </c>
      <c r="AF453" s="294"/>
      <c r="AH453" s="56"/>
      <c r="AI453" s="56"/>
      <c r="AJ453" s="1"/>
    </row>
    <row r="454" spans="1:42">
      <c r="A454" s="294"/>
      <c r="B454" s="294">
        <f>+'Ark1'!C934</f>
        <v>2023</v>
      </c>
      <c r="C454" s="51">
        <f>+'Ark1'!L934</f>
        <v>15</v>
      </c>
      <c r="D454" s="52" t="s">
        <v>41</v>
      </c>
      <c r="E454" s="52">
        <f>+'Ark1'!D934</f>
        <v>5</v>
      </c>
      <c r="F454" s="52" t="str">
        <f t="shared" si="170"/>
        <v>Mai</v>
      </c>
      <c r="G454" s="51" t="str">
        <f>+IF(H454=0,"",'Ark1'!Q934)</f>
        <v/>
      </c>
      <c r="H454" s="470">
        <f>+'Ark1'!R934</f>
        <v>0</v>
      </c>
      <c r="I454" s="66"/>
      <c r="J454" s="53" t="str">
        <f>+IF(H454=0,"",'Ark1'!AE934)</f>
        <v/>
      </c>
      <c r="K454" s="53" t="str">
        <f>+IF(H454=0,"",'Ark1'!AF934)</f>
        <v/>
      </c>
      <c r="L454" s="293"/>
      <c r="M454" s="66" t="str">
        <f>+IF(H454=0,"",'Ark1'!U934)</f>
        <v/>
      </c>
      <c r="N454" s="66"/>
      <c r="O454" s="66"/>
      <c r="P454" s="98"/>
      <c r="Q454" s="98"/>
      <c r="R454" s="294"/>
      <c r="S454" s="53" t="str">
        <f>+IF(H454=0,"",'Ark1'!T934)</f>
        <v/>
      </c>
      <c r="T454" s="76" t="str">
        <f>+IF(H454=0,"",'Ark1'!W934)</f>
        <v/>
      </c>
      <c r="U454" s="76" t="str">
        <f>+IF(H454=0,"",'Ark1'!X934)</f>
        <v/>
      </c>
      <c r="V454" s="76" t="str">
        <f>+IF(H454=0,"",'Ark1'!AG934)</f>
        <v/>
      </c>
      <c r="W454" s="76" t="str">
        <f>+IF(H454=0,"",'Ark1'!AH934)</f>
        <v/>
      </c>
      <c r="X454" s="76" t="str">
        <f>+IF(H454=0,"",'Ark1'!AI934)</f>
        <v/>
      </c>
      <c r="Y454" s="76" t="str">
        <f>+IF(H454=0,"",'Ark1'!Y934)</f>
        <v/>
      </c>
      <c r="Z454" s="53" t="str">
        <f>+IF(H454=0,"",'Ark1'!AA934)</f>
        <v/>
      </c>
      <c r="AA454" s="76" t="str">
        <f>+IF(H454=0,"",'Ark1'!AC934)</f>
        <v/>
      </c>
      <c r="AB454" s="76" t="str">
        <f t="shared" si="167"/>
        <v/>
      </c>
      <c r="AC454" s="66"/>
      <c r="AD454" s="66" t="str">
        <f t="shared" si="168"/>
        <v/>
      </c>
      <c r="AE454" s="66" t="str">
        <f t="shared" si="169"/>
        <v/>
      </c>
      <c r="AF454" s="294"/>
      <c r="AH454" s="56"/>
      <c r="AI454" s="56"/>
      <c r="AJ454" s="1"/>
    </row>
    <row r="455" spans="1:42">
      <c r="A455" s="294"/>
      <c r="B455" s="294">
        <f>+'Ark1'!C935</f>
        <v>2023</v>
      </c>
      <c r="C455" s="51">
        <f>+'Ark1'!L935</f>
        <v>15</v>
      </c>
      <c r="D455" s="52" t="s">
        <v>41</v>
      </c>
      <c r="E455" s="52">
        <f>+'Ark1'!D935</f>
        <v>6</v>
      </c>
      <c r="F455" s="52" t="str">
        <f t="shared" si="170"/>
        <v>Jun</v>
      </c>
      <c r="G455" s="51" t="str">
        <f>+IF(H455=0,"",'Ark1'!Q935)</f>
        <v/>
      </c>
      <c r="H455" s="470">
        <f>+'Ark1'!R935</f>
        <v>0</v>
      </c>
      <c r="I455" s="66"/>
      <c r="J455" s="53" t="str">
        <f>+IF(H455=0,"",'Ark1'!AE935)</f>
        <v/>
      </c>
      <c r="K455" s="53" t="str">
        <f>+IF(H455=0,"",'Ark1'!AF935)</f>
        <v/>
      </c>
      <c r="L455" s="293"/>
      <c r="M455" s="66" t="str">
        <f>+IF(H455=0,"",'Ark1'!U935)</f>
        <v/>
      </c>
      <c r="N455" s="66"/>
      <c r="O455" s="66"/>
      <c r="P455" s="98"/>
      <c r="Q455" s="98"/>
      <c r="R455" s="294"/>
      <c r="S455" s="53" t="str">
        <f>+IF(H455=0,"",'Ark1'!T935)</f>
        <v/>
      </c>
      <c r="T455" s="76" t="str">
        <f>+IF(H455=0,"",'Ark1'!W935)</f>
        <v/>
      </c>
      <c r="U455" s="76" t="str">
        <f>+IF(H455=0,"",'Ark1'!X935)</f>
        <v/>
      </c>
      <c r="V455" s="76" t="str">
        <f>+IF(H455=0,"",'Ark1'!AG935)</f>
        <v/>
      </c>
      <c r="W455" s="76" t="str">
        <f>+IF(H455=0,"",'Ark1'!AH935)</f>
        <v/>
      </c>
      <c r="X455" s="76" t="str">
        <f>+IF(H455=0,"",'Ark1'!AI935)</f>
        <v/>
      </c>
      <c r="Y455" s="76" t="str">
        <f>+IF(H455=0,"",'Ark1'!Y935)</f>
        <v/>
      </c>
      <c r="Z455" s="53" t="str">
        <f>+IF(H455=0,"",'Ark1'!AA935)</f>
        <v/>
      </c>
      <c r="AA455" s="76" t="str">
        <f>+IF(H455=0,"",'Ark1'!AC935)</f>
        <v/>
      </c>
      <c r="AB455" s="76" t="str">
        <f t="shared" si="167"/>
        <v/>
      </c>
      <c r="AC455" s="66"/>
      <c r="AD455" s="66" t="str">
        <f t="shared" si="168"/>
        <v/>
      </c>
      <c r="AE455" s="66" t="str">
        <f t="shared" si="169"/>
        <v/>
      </c>
      <c r="AF455" s="294"/>
      <c r="AH455" s="56"/>
      <c r="AI455" s="56"/>
      <c r="AJ455" s="1"/>
    </row>
    <row r="456" spans="1:42">
      <c r="A456" s="294"/>
      <c r="B456" s="294">
        <f>+'Ark1'!C936</f>
        <v>2023</v>
      </c>
      <c r="C456" s="51">
        <f>+'Ark1'!L936</f>
        <v>15</v>
      </c>
      <c r="D456" s="52" t="s">
        <v>41</v>
      </c>
      <c r="E456" s="52">
        <f>+'Ark1'!D936</f>
        <v>7</v>
      </c>
      <c r="F456" s="52" t="str">
        <f t="shared" si="170"/>
        <v>Jul</v>
      </c>
      <c r="G456" s="51" t="str">
        <f>+IF(H456=0,"",'Ark1'!Q936)</f>
        <v/>
      </c>
      <c r="H456" s="470">
        <f>+'Ark1'!R936</f>
        <v>0</v>
      </c>
      <c r="I456" s="66"/>
      <c r="J456" s="53" t="str">
        <f>+IF(H456=0,"",'Ark1'!AE936)</f>
        <v/>
      </c>
      <c r="K456" s="53" t="str">
        <f>+IF(H456=0,"",'Ark1'!AF936)</f>
        <v/>
      </c>
      <c r="L456" s="293"/>
      <c r="M456" s="66" t="str">
        <f>+IF(H456=0,"",'Ark1'!U936)</f>
        <v/>
      </c>
      <c r="N456" s="66"/>
      <c r="O456" s="66"/>
      <c r="P456" s="98"/>
      <c r="Q456" s="98"/>
      <c r="R456" s="294"/>
      <c r="S456" s="53" t="str">
        <f>+IF(H456=0,"",'Ark1'!T936)</f>
        <v/>
      </c>
      <c r="T456" s="76" t="str">
        <f>+IF(H456=0,"",'Ark1'!W936)</f>
        <v/>
      </c>
      <c r="U456" s="76" t="str">
        <f>+IF(H456=0,"",'Ark1'!X936)</f>
        <v/>
      </c>
      <c r="V456" s="76" t="str">
        <f>+IF(H456=0,"",'Ark1'!AG936)</f>
        <v/>
      </c>
      <c r="W456" s="76" t="str">
        <f>+IF(H456=0,"",'Ark1'!AH936)</f>
        <v/>
      </c>
      <c r="X456" s="76" t="str">
        <f>+IF(H456=0,"",'Ark1'!AI936)</f>
        <v/>
      </c>
      <c r="Y456" s="76" t="str">
        <f>+IF(H456=0,"",'Ark1'!Y936)</f>
        <v/>
      </c>
      <c r="Z456" s="53" t="str">
        <f>+IF(H456=0,"",'Ark1'!AA936)</f>
        <v/>
      </c>
      <c r="AA456" s="76" t="str">
        <f>+IF(H456=0,"",'Ark1'!AC936)</f>
        <v/>
      </c>
      <c r="AB456" s="76" t="str">
        <f t="shared" si="167"/>
        <v/>
      </c>
      <c r="AC456" s="66"/>
      <c r="AD456" s="66" t="str">
        <f t="shared" si="168"/>
        <v/>
      </c>
      <c r="AE456" s="66" t="str">
        <f t="shared" si="169"/>
        <v/>
      </c>
      <c r="AF456" s="294"/>
      <c r="AH456" s="56"/>
      <c r="AI456" s="56"/>
      <c r="AJ456" s="1"/>
    </row>
    <row r="457" spans="1:42">
      <c r="A457" s="294"/>
      <c r="B457" s="294">
        <f>+'Ark1'!C937</f>
        <v>2023</v>
      </c>
      <c r="C457" s="51">
        <f>+'Ark1'!L937</f>
        <v>15</v>
      </c>
      <c r="D457" s="52" t="s">
        <v>41</v>
      </c>
      <c r="E457" s="52">
        <f>+'Ark1'!D937</f>
        <v>8</v>
      </c>
      <c r="F457" s="52" t="str">
        <f t="shared" si="170"/>
        <v>Aug</v>
      </c>
      <c r="G457" s="51" t="str">
        <f>+IF(H457=0,"",'Ark1'!Q937)</f>
        <v/>
      </c>
      <c r="H457" s="470">
        <f>+'Ark1'!R937</f>
        <v>0</v>
      </c>
      <c r="I457" s="66"/>
      <c r="J457" s="53" t="str">
        <f>+IF(H457=0,"",'Ark1'!AE937)</f>
        <v/>
      </c>
      <c r="K457" s="53" t="str">
        <f>+IF(H457=0,"",'Ark1'!AF937)</f>
        <v/>
      </c>
      <c r="L457" s="293"/>
      <c r="M457" s="66" t="str">
        <f>+IF(H457=0,"",'Ark1'!U937)</f>
        <v/>
      </c>
      <c r="N457" s="66"/>
      <c r="O457" s="66"/>
      <c r="P457" s="98"/>
      <c r="Q457" s="98"/>
      <c r="R457" s="294"/>
      <c r="S457" s="53" t="str">
        <f>+IF(H457=0,"",'Ark1'!T937)</f>
        <v/>
      </c>
      <c r="T457" s="76" t="str">
        <f>+IF(H457=0,"",'Ark1'!W937)</f>
        <v/>
      </c>
      <c r="U457" s="76" t="str">
        <f>+IF(H457=0,"",'Ark1'!X937)</f>
        <v/>
      </c>
      <c r="V457" s="76" t="str">
        <f>+IF(H457=0,"",'Ark1'!AG937)</f>
        <v/>
      </c>
      <c r="W457" s="76" t="str">
        <f>+IF(H457=0,"",'Ark1'!AH937)</f>
        <v/>
      </c>
      <c r="X457" s="76" t="str">
        <f>+IF(H457=0,"",'Ark1'!AI937)</f>
        <v/>
      </c>
      <c r="Y457" s="76" t="str">
        <f>+IF(H457=0,"",'Ark1'!Y937)</f>
        <v/>
      </c>
      <c r="Z457" s="53" t="str">
        <f>+IF(H457=0,"",'Ark1'!AA937)</f>
        <v/>
      </c>
      <c r="AA457" s="76" t="str">
        <f>+IF(H457=0,"",'Ark1'!AC937)</f>
        <v/>
      </c>
      <c r="AB457" s="76" t="str">
        <f t="shared" si="167"/>
        <v/>
      </c>
      <c r="AC457" s="66"/>
      <c r="AD457" s="66" t="str">
        <f t="shared" si="168"/>
        <v/>
      </c>
      <c r="AE457" s="66" t="str">
        <f t="shared" si="169"/>
        <v/>
      </c>
      <c r="AF457" s="294"/>
      <c r="AH457" s="56"/>
      <c r="AI457" s="56"/>
      <c r="AJ457" s="1"/>
    </row>
    <row r="458" spans="1:42">
      <c r="A458" s="294"/>
      <c r="B458" s="294">
        <f>+'Ark1'!C938</f>
        <v>2023</v>
      </c>
      <c r="C458" s="51">
        <f>+'Ark1'!L938</f>
        <v>15</v>
      </c>
      <c r="D458" s="52" t="s">
        <v>41</v>
      </c>
      <c r="E458" s="52">
        <f>+'Ark1'!D938</f>
        <v>9</v>
      </c>
      <c r="F458" s="52" t="str">
        <f t="shared" si="170"/>
        <v>Sep</v>
      </c>
      <c r="G458" s="51" t="str">
        <f>+IF(H458=0,"",'Ark1'!Q938)</f>
        <v/>
      </c>
      <c r="H458" s="470">
        <f>+'Ark1'!R938</f>
        <v>0</v>
      </c>
      <c r="I458" s="66"/>
      <c r="J458" s="53" t="str">
        <f>+IF(H458=0,"",'Ark1'!AE938)</f>
        <v/>
      </c>
      <c r="K458" s="53" t="str">
        <f>+IF(H458=0,"",'Ark1'!AF938)</f>
        <v/>
      </c>
      <c r="L458" s="293"/>
      <c r="M458" s="66" t="str">
        <f>+IF(H458=0,"",'Ark1'!U938)</f>
        <v/>
      </c>
      <c r="N458" s="66"/>
      <c r="O458" s="66"/>
      <c r="P458" s="98"/>
      <c r="Q458" s="98"/>
      <c r="R458" s="294"/>
      <c r="S458" s="53" t="str">
        <f>+IF(H458=0,"",'Ark1'!T938)</f>
        <v/>
      </c>
      <c r="T458" s="76" t="str">
        <f>+IF(H458=0,"",'Ark1'!W938)</f>
        <v/>
      </c>
      <c r="U458" s="76" t="str">
        <f>+IF(H458=0,"",'Ark1'!X938)</f>
        <v/>
      </c>
      <c r="V458" s="76" t="str">
        <f>+IF(H458=0,"",'Ark1'!AG938)</f>
        <v/>
      </c>
      <c r="W458" s="76" t="str">
        <f>+IF(H458=0,"",'Ark1'!AH938)</f>
        <v/>
      </c>
      <c r="X458" s="76" t="str">
        <f>+IF(H458=0,"",'Ark1'!AI938)</f>
        <v/>
      </c>
      <c r="Y458" s="76" t="str">
        <f>+IF(H458=0,"",'Ark1'!Y938)</f>
        <v/>
      </c>
      <c r="Z458" s="53" t="str">
        <f>+IF(H458=0,"",'Ark1'!AA938)</f>
        <v/>
      </c>
      <c r="AA458" s="76" t="str">
        <f>+IF(H458=0,"",'Ark1'!AC938)</f>
        <v/>
      </c>
      <c r="AB458" s="76" t="str">
        <f t="shared" si="167"/>
        <v/>
      </c>
      <c r="AC458" s="66"/>
      <c r="AD458" s="66" t="str">
        <f t="shared" si="168"/>
        <v/>
      </c>
      <c r="AE458" s="66" t="str">
        <f t="shared" si="169"/>
        <v/>
      </c>
      <c r="AF458" s="294"/>
      <c r="AH458" s="56"/>
      <c r="AI458" s="56"/>
      <c r="AJ458" s="1"/>
    </row>
    <row r="459" spans="1:42">
      <c r="A459" s="294"/>
      <c r="B459" s="294">
        <f>+'Ark1'!C939</f>
        <v>2023</v>
      </c>
      <c r="C459" s="51">
        <f>+'Ark1'!L939</f>
        <v>15</v>
      </c>
      <c r="D459" s="52" t="s">
        <v>41</v>
      </c>
      <c r="E459" s="52">
        <f>+'Ark1'!D939</f>
        <v>10</v>
      </c>
      <c r="F459" s="52" t="str">
        <f t="shared" si="170"/>
        <v>Okt</v>
      </c>
      <c r="G459" s="51" t="str">
        <f>+IF(H459=0,"",'Ark1'!Q939)</f>
        <v/>
      </c>
      <c r="H459" s="470">
        <f>+'Ark1'!R939</f>
        <v>0</v>
      </c>
      <c r="I459" s="66"/>
      <c r="J459" s="53" t="str">
        <f>+IF(H459=0,"",'Ark1'!AE939)</f>
        <v/>
      </c>
      <c r="K459" s="53" t="str">
        <f>+IF(H459=0,"",'Ark1'!AF939)</f>
        <v/>
      </c>
      <c r="L459" s="293"/>
      <c r="M459" s="66" t="str">
        <f>+IF(H459=0,"",'Ark1'!U939)</f>
        <v/>
      </c>
      <c r="N459" s="66"/>
      <c r="O459" s="66"/>
      <c r="P459" s="98"/>
      <c r="Q459" s="98"/>
      <c r="R459" s="294"/>
      <c r="S459" s="53" t="str">
        <f>+IF(H459=0,"",'Ark1'!T939)</f>
        <v/>
      </c>
      <c r="T459" s="76" t="str">
        <f>+IF(H459=0,"",'Ark1'!W939)</f>
        <v/>
      </c>
      <c r="U459" s="76" t="str">
        <f>+IF(H459=0,"",'Ark1'!X939)</f>
        <v/>
      </c>
      <c r="V459" s="76" t="str">
        <f>+IF(H459=0,"",'Ark1'!AG939)</f>
        <v/>
      </c>
      <c r="W459" s="76" t="str">
        <f>+IF(H459=0,"",'Ark1'!AH939)</f>
        <v/>
      </c>
      <c r="X459" s="76" t="str">
        <f>+IF(H459=0,"",'Ark1'!AI939)</f>
        <v/>
      </c>
      <c r="Y459" s="76" t="str">
        <f>+IF(H459=0,"",'Ark1'!Y939)</f>
        <v/>
      </c>
      <c r="Z459" s="53" t="str">
        <f>+IF(H459=0,"",'Ark1'!AA939)</f>
        <v/>
      </c>
      <c r="AA459" s="76" t="str">
        <f>+IF(H459=0,"",'Ark1'!AC939)</f>
        <v/>
      </c>
      <c r="AB459" s="76" t="str">
        <f t="shared" si="167"/>
        <v/>
      </c>
      <c r="AC459" s="66"/>
      <c r="AD459" s="66" t="str">
        <f t="shared" si="168"/>
        <v/>
      </c>
      <c r="AE459" s="66" t="str">
        <f t="shared" si="169"/>
        <v/>
      </c>
      <c r="AF459" s="294"/>
      <c r="AH459" s="56"/>
      <c r="AI459" s="56"/>
      <c r="AJ459" s="1"/>
    </row>
    <row r="460" spans="1:42">
      <c r="A460" s="294"/>
      <c r="B460" s="294">
        <f>+'Ark1'!C940</f>
        <v>2023</v>
      </c>
      <c r="C460" s="51">
        <f>+'Ark1'!L940</f>
        <v>15</v>
      </c>
      <c r="D460" s="52" t="s">
        <v>41</v>
      </c>
      <c r="E460" s="52">
        <f>+'Ark1'!D940</f>
        <v>11</v>
      </c>
      <c r="F460" s="52" t="str">
        <f t="shared" si="170"/>
        <v>Nov</v>
      </c>
      <c r="G460" s="51" t="str">
        <f>+IF(H460=0,"",'Ark1'!Q940)</f>
        <v/>
      </c>
      <c r="H460" s="470">
        <f>+'Ark1'!R940</f>
        <v>0</v>
      </c>
      <c r="I460" s="66"/>
      <c r="J460" s="53" t="str">
        <f>+IF(H460=0,"",'Ark1'!AE940)</f>
        <v/>
      </c>
      <c r="K460" s="53" t="str">
        <f>+IF(H460=0,"",'Ark1'!AF940)</f>
        <v/>
      </c>
      <c r="L460" s="293"/>
      <c r="M460" s="66" t="str">
        <f>+IF(H460=0,"",'Ark1'!U940)</f>
        <v/>
      </c>
      <c r="N460" s="66"/>
      <c r="O460" s="66"/>
      <c r="P460" s="98"/>
      <c r="Q460" s="98"/>
      <c r="R460" s="294"/>
      <c r="S460" s="53" t="str">
        <f>+IF(H460=0,"",'Ark1'!T940)</f>
        <v/>
      </c>
      <c r="T460" s="76" t="str">
        <f>+IF(H460=0,"",'Ark1'!W940)</f>
        <v/>
      </c>
      <c r="U460" s="76" t="str">
        <f>+IF(H460=0,"",'Ark1'!X940)</f>
        <v/>
      </c>
      <c r="V460" s="76" t="str">
        <f>+IF(H460=0,"",'Ark1'!AG940)</f>
        <v/>
      </c>
      <c r="W460" s="76" t="str">
        <f>+IF(H460=0,"",'Ark1'!AH940)</f>
        <v/>
      </c>
      <c r="X460" s="76" t="str">
        <f>+IF(H460=0,"",'Ark1'!AI940)</f>
        <v/>
      </c>
      <c r="Y460" s="76" t="str">
        <f>+IF(H460=0,"",'Ark1'!Y940)</f>
        <v/>
      </c>
      <c r="Z460" s="53" t="str">
        <f>+IF(H460=0,"",'Ark1'!AA940)</f>
        <v/>
      </c>
      <c r="AA460" s="76" t="str">
        <f>+IF(H460=0,"",'Ark1'!AC940)</f>
        <v/>
      </c>
      <c r="AB460" s="76" t="str">
        <f t="shared" si="167"/>
        <v/>
      </c>
      <c r="AC460" s="66"/>
      <c r="AD460" s="66" t="str">
        <f t="shared" si="168"/>
        <v/>
      </c>
      <c r="AE460" s="66" t="str">
        <f t="shared" si="169"/>
        <v/>
      </c>
      <c r="AF460" s="294"/>
      <c r="AH460" s="56"/>
      <c r="AI460" s="56"/>
      <c r="AJ460" s="1"/>
    </row>
    <row r="461" spans="1:42">
      <c r="A461" s="294"/>
      <c r="B461" s="294">
        <f>+'Ark1'!C941</f>
        <v>2023</v>
      </c>
      <c r="C461" s="51">
        <f>+'Ark1'!L941</f>
        <v>15</v>
      </c>
      <c r="D461" s="52" t="s">
        <v>41</v>
      </c>
      <c r="E461" s="52">
        <f>+'Ark1'!D941</f>
        <v>12</v>
      </c>
      <c r="F461" s="52" t="str">
        <f t="shared" si="170"/>
        <v>Des</v>
      </c>
      <c r="G461" s="51" t="str">
        <f>+IF(H461=0,"",'Ark1'!Q941)</f>
        <v/>
      </c>
      <c r="H461" s="470">
        <f>+'Ark1'!R941</f>
        <v>0</v>
      </c>
      <c r="I461" s="66"/>
      <c r="J461" s="53" t="str">
        <f>+IF(H461=0,"",'Ark1'!AE941)</f>
        <v/>
      </c>
      <c r="K461" s="53" t="str">
        <f>+IF(H461=0,"",'Ark1'!AF941)</f>
        <v/>
      </c>
      <c r="L461" s="293"/>
      <c r="M461" s="66" t="str">
        <f>+IF(H461=0,"",'Ark1'!U941)</f>
        <v/>
      </c>
      <c r="N461" s="66"/>
      <c r="O461" s="66"/>
      <c r="P461" s="98"/>
      <c r="Q461" s="98"/>
      <c r="R461" s="294"/>
      <c r="S461" s="53" t="str">
        <f>+IF(H461=0,"",'Ark1'!T941)</f>
        <v/>
      </c>
      <c r="T461" s="76" t="str">
        <f>+IF(H461=0,"",'Ark1'!W941)</f>
        <v/>
      </c>
      <c r="U461" s="76" t="str">
        <f>+IF(H461=0,"",'Ark1'!X941)</f>
        <v/>
      </c>
      <c r="V461" s="76" t="str">
        <f>+IF(H461=0,"",'Ark1'!AG941)</f>
        <v/>
      </c>
      <c r="W461" s="76" t="str">
        <f>+IF(H461=0,"",'Ark1'!AH941)</f>
        <v/>
      </c>
      <c r="X461" s="76" t="str">
        <f>+IF(H461=0,"",'Ark1'!AI941)</f>
        <v/>
      </c>
      <c r="Y461" s="76" t="str">
        <f>+IF(H461=0,"",'Ark1'!Y941)</f>
        <v/>
      </c>
      <c r="Z461" s="53" t="str">
        <f>+IF(H461=0,"",'Ark1'!AA941)</f>
        <v/>
      </c>
      <c r="AA461" s="76" t="str">
        <f>+IF(H461=0,"",'Ark1'!AC941)</f>
        <v/>
      </c>
      <c r="AB461" s="76" t="str">
        <f t="shared" si="167"/>
        <v/>
      </c>
      <c r="AC461" s="66"/>
      <c r="AD461" s="66" t="str">
        <f t="shared" si="168"/>
        <v/>
      </c>
      <c r="AE461" s="66" t="str">
        <f t="shared" si="169"/>
        <v/>
      </c>
      <c r="AF461" s="294"/>
      <c r="AH461" s="56"/>
      <c r="AI461" s="56"/>
      <c r="AJ461" s="1"/>
    </row>
    <row r="462" spans="1:42">
      <c r="A462" s="294"/>
      <c r="B462" s="294"/>
      <c r="C462" s="294"/>
      <c r="D462" s="294"/>
      <c r="E462" s="294"/>
      <c r="F462" s="294"/>
      <c r="G462" s="294"/>
      <c r="H462" s="517"/>
      <c r="I462" s="294"/>
      <c r="J462" s="294"/>
      <c r="K462" s="294"/>
      <c r="L462" s="293"/>
      <c r="M462" s="294"/>
      <c r="N462" s="294"/>
      <c r="O462" s="294"/>
      <c r="P462" s="297"/>
      <c r="Q462" s="297"/>
      <c r="R462" s="294"/>
      <c r="S462" s="294"/>
      <c r="T462" s="294"/>
      <c r="U462" s="294"/>
      <c r="V462" s="294"/>
      <c r="W462" s="294"/>
      <c r="X462" s="294"/>
      <c r="Y462" s="294"/>
      <c r="Z462" s="294"/>
      <c r="AA462" s="294"/>
      <c r="AB462" s="294"/>
      <c r="AC462" s="294"/>
      <c r="AD462" s="293"/>
      <c r="AE462" s="294"/>
      <c r="AF462" s="294"/>
      <c r="AH462" s="56"/>
      <c r="AI462" s="56"/>
      <c r="AJ462" s="1"/>
    </row>
    <row r="463" spans="1:42">
      <c r="A463" s="294"/>
      <c r="B463" s="294"/>
      <c r="C463" s="294"/>
      <c r="D463" s="294"/>
      <c r="E463" s="294"/>
      <c r="F463" s="294"/>
      <c r="G463" s="294"/>
      <c r="H463" s="517"/>
      <c r="I463" s="294"/>
      <c r="J463" s="294"/>
      <c r="K463" s="294"/>
      <c r="L463" s="294"/>
      <c r="M463" s="294"/>
      <c r="N463" s="294"/>
      <c r="O463" s="294"/>
      <c r="P463" s="297"/>
      <c r="Q463" s="297"/>
      <c r="R463" s="294"/>
      <c r="S463" s="294"/>
      <c r="T463" s="294"/>
      <c r="U463" s="294"/>
      <c r="V463" s="294"/>
      <c r="W463" s="294"/>
      <c r="X463" s="294"/>
      <c r="Y463" s="294"/>
      <c r="Z463" s="294"/>
      <c r="AA463" s="294"/>
      <c r="AB463" s="294"/>
      <c r="AC463" s="294"/>
      <c r="AD463" s="293"/>
      <c r="AE463" s="294"/>
      <c r="AF463" s="294"/>
      <c r="AH463" s="56"/>
      <c r="AI463" s="56"/>
      <c r="AJ463" s="1"/>
    </row>
    <row r="464" spans="1:42">
      <c r="A464" s="34"/>
      <c r="B464" s="34"/>
      <c r="C464" s="34"/>
      <c r="D464" s="34"/>
      <c r="E464" s="34"/>
      <c r="F464" s="34"/>
      <c r="G464" s="34"/>
      <c r="H464" s="477"/>
      <c r="I464" s="34"/>
      <c r="J464" s="72"/>
      <c r="K464" s="72"/>
      <c r="L464" s="72"/>
      <c r="M464" s="34"/>
      <c r="N464" s="34"/>
      <c r="O464" s="34"/>
      <c r="S464" s="34"/>
      <c r="AC464" s="34"/>
      <c r="AH464" s="56"/>
      <c r="AI464" s="56"/>
      <c r="AJ464" s="1"/>
    </row>
    <row r="465" spans="1:36">
      <c r="A465" s="34"/>
      <c r="B465" s="34"/>
      <c r="C465" s="34"/>
      <c r="D465" s="34"/>
      <c r="E465" s="34"/>
      <c r="F465" s="34"/>
      <c r="G465" s="34"/>
      <c r="H465" s="477"/>
      <c r="I465" s="34"/>
      <c r="J465" s="72"/>
      <c r="K465" s="72"/>
      <c r="L465" s="72"/>
      <c r="M465" s="34"/>
      <c r="N465" s="34"/>
      <c r="O465" s="34"/>
      <c r="S465" s="34"/>
      <c r="AC465" s="34"/>
      <c r="AH465" s="56"/>
      <c r="AI465" s="56"/>
      <c r="AJ465" s="1"/>
    </row>
    <row r="466" spans="1:36">
      <c r="A466" s="34"/>
      <c r="B466" s="34"/>
      <c r="C466" s="34"/>
      <c r="D466" s="34"/>
      <c r="E466" s="34"/>
      <c r="F466" s="34"/>
      <c r="G466" s="34"/>
      <c r="H466" s="477"/>
      <c r="I466" s="34"/>
      <c r="J466" s="72"/>
      <c r="K466" s="72"/>
      <c r="L466" s="72"/>
      <c r="M466" s="34"/>
      <c r="N466" s="34"/>
      <c r="O466" s="34"/>
      <c r="S466" s="34"/>
      <c r="AC466" s="34"/>
      <c r="AH466" s="56"/>
      <c r="AI466" s="56"/>
      <c r="AJ466" s="1"/>
    </row>
    <row r="467" spans="1:36">
      <c r="A467" s="34"/>
      <c r="B467" s="34"/>
      <c r="C467" s="34"/>
      <c r="D467" s="34"/>
      <c r="E467" s="34"/>
      <c r="F467" s="34"/>
      <c r="G467" s="34"/>
      <c r="H467" s="477"/>
      <c r="I467" s="34"/>
      <c r="J467" s="72"/>
      <c r="K467" s="72"/>
      <c r="L467" s="72"/>
      <c r="M467" s="34"/>
      <c r="N467" s="34"/>
      <c r="O467" s="34"/>
      <c r="S467" s="34"/>
      <c r="AC467" s="34"/>
      <c r="AH467" s="56"/>
      <c r="AI467" s="56"/>
      <c r="AJ467" s="1"/>
    </row>
    <row r="468" spans="1:36">
      <c r="A468" s="34"/>
      <c r="B468" s="34"/>
      <c r="C468" s="34"/>
      <c r="D468" s="34"/>
      <c r="E468" s="34"/>
      <c r="F468" s="34"/>
      <c r="G468" s="34"/>
      <c r="H468" s="477"/>
      <c r="I468" s="34"/>
      <c r="J468" s="72"/>
      <c r="K468" s="72"/>
      <c r="L468" s="72"/>
      <c r="M468" s="34"/>
      <c r="N468" s="34"/>
      <c r="O468" s="34"/>
      <c r="S468" s="34"/>
      <c r="AC468" s="34"/>
      <c r="AH468" s="56"/>
      <c r="AI468" s="56"/>
      <c r="AJ468" s="1"/>
    </row>
    <row r="469" spans="1:36">
      <c r="A469" s="34"/>
      <c r="B469" s="34"/>
      <c r="C469" s="34"/>
      <c r="D469" s="34"/>
      <c r="E469" s="34"/>
      <c r="F469" s="34"/>
      <c r="G469" s="34"/>
      <c r="H469" s="477"/>
      <c r="I469" s="34"/>
      <c r="J469" s="72"/>
      <c r="K469" s="72"/>
      <c r="L469" s="72"/>
      <c r="M469" s="34"/>
      <c r="N469" s="34"/>
      <c r="O469" s="34"/>
      <c r="S469" s="34"/>
      <c r="AC469" s="34"/>
      <c r="AH469" s="56"/>
      <c r="AI469" s="56"/>
      <c r="AJ469" s="1"/>
    </row>
    <row r="470" spans="1:36">
      <c r="A470" s="34"/>
      <c r="B470" s="34"/>
      <c r="C470" s="34"/>
      <c r="D470" s="34"/>
      <c r="E470" s="34"/>
      <c r="F470" s="34"/>
      <c r="G470" s="34"/>
      <c r="H470" s="477"/>
      <c r="I470" s="34"/>
      <c r="J470" s="72"/>
      <c r="K470" s="72"/>
      <c r="L470" s="72"/>
      <c r="M470" s="34"/>
      <c r="N470" s="34"/>
      <c r="O470" s="34"/>
      <c r="S470" s="34"/>
      <c r="AC470" s="34"/>
      <c r="AH470" s="56"/>
      <c r="AI470" s="56"/>
      <c r="AJ470" s="1"/>
    </row>
    <row r="471" spans="1:36">
      <c r="A471" s="34"/>
      <c r="B471" s="34"/>
      <c r="C471" s="34"/>
      <c r="D471" s="34"/>
      <c r="E471" s="34"/>
      <c r="F471" s="34"/>
      <c r="G471" s="34"/>
      <c r="H471" s="477"/>
      <c r="I471" s="34"/>
      <c r="J471" s="72"/>
      <c r="K471" s="72"/>
      <c r="L471" s="72"/>
      <c r="M471" s="34"/>
      <c r="N471" s="34"/>
      <c r="O471" s="34"/>
      <c r="S471" s="34"/>
      <c r="AC471" s="34"/>
      <c r="AH471" s="56"/>
      <c r="AI471" s="56"/>
      <c r="AJ471" s="1"/>
    </row>
    <row r="472" spans="1:36">
      <c r="A472" s="34"/>
      <c r="B472" s="34"/>
      <c r="C472" s="34"/>
      <c r="D472" s="34"/>
      <c r="E472" s="34"/>
      <c r="F472" s="34"/>
      <c r="G472" s="34"/>
      <c r="H472" s="477"/>
      <c r="I472" s="34"/>
      <c r="J472" s="72"/>
      <c r="K472" s="72"/>
      <c r="L472" s="72"/>
      <c r="M472" s="34"/>
      <c r="N472" s="34"/>
      <c r="O472" s="34"/>
      <c r="S472" s="34"/>
      <c r="AC472" s="34"/>
      <c r="AH472" s="56"/>
      <c r="AI472" s="56"/>
      <c r="AJ472" s="1"/>
    </row>
    <row r="473" spans="1:36">
      <c r="A473" s="34"/>
      <c r="B473" s="34"/>
      <c r="C473" s="34"/>
      <c r="D473" s="34"/>
      <c r="E473" s="34"/>
      <c r="F473" s="34"/>
      <c r="G473" s="34"/>
      <c r="H473" s="477"/>
      <c r="I473" s="34"/>
      <c r="J473" s="72"/>
      <c r="K473" s="72"/>
      <c r="L473" s="72"/>
      <c r="M473" s="34"/>
      <c r="N473" s="34"/>
      <c r="O473" s="34"/>
      <c r="S473" s="34"/>
      <c r="AC473" s="34"/>
      <c r="AH473" s="56"/>
      <c r="AI473" s="56"/>
      <c r="AJ473" s="1"/>
    </row>
    <row r="474" spans="1:36">
      <c r="A474" s="34"/>
      <c r="B474" s="34"/>
      <c r="C474" s="34"/>
      <c r="D474" s="34"/>
      <c r="E474" s="34"/>
      <c r="F474" s="34"/>
      <c r="G474" s="34"/>
      <c r="H474" s="477"/>
      <c r="I474" s="34"/>
      <c r="J474" s="72"/>
      <c r="K474" s="72"/>
      <c r="L474" s="72"/>
      <c r="M474" s="34"/>
      <c r="N474" s="34"/>
      <c r="O474" s="34"/>
      <c r="S474" s="34"/>
      <c r="AC474" s="34"/>
      <c r="AH474" s="56"/>
      <c r="AI474" s="56"/>
      <c r="AJ474" s="1"/>
    </row>
    <row r="475" spans="1:36">
      <c r="A475" s="34"/>
      <c r="B475" s="34"/>
      <c r="C475" s="34"/>
      <c r="D475" s="34"/>
      <c r="E475" s="34"/>
      <c r="F475" s="34"/>
      <c r="G475" s="34"/>
      <c r="H475" s="477"/>
      <c r="I475" s="34"/>
      <c r="J475" s="72"/>
      <c r="K475" s="72"/>
      <c r="L475" s="72"/>
      <c r="M475" s="34"/>
      <c r="N475" s="34"/>
      <c r="O475" s="34"/>
      <c r="S475" s="34"/>
      <c r="AC475" s="34"/>
      <c r="AH475" s="56"/>
      <c r="AI475" s="56"/>
      <c r="AJ475" s="1"/>
    </row>
    <row r="476" spans="1:36">
      <c r="A476" s="34"/>
      <c r="B476" s="34"/>
      <c r="C476" s="34"/>
      <c r="D476" s="34"/>
      <c r="E476" s="34"/>
      <c r="F476" s="34"/>
      <c r="G476" s="34"/>
      <c r="H476" s="477"/>
      <c r="I476" s="34"/>
      <c r="J476" s="72"/>
      <c r="K476" s="72"/>
      <c r="L476" s="72"/>
      <c r="M476" s="34"/>
      <c r="N476" s="34"/>
      <c r="O476" s="34"/>
      <c r="S476" s="34"/>
      <c r="AC476" s="34"/>
      <c r="AH476" s="56"/>
      <c r="AI476" s="56"/>
      <c r="AJ476" s="1"/>
    </row>
    <row r="477" spans="1:36">
      <c r="A477" s="34"/>
      <c r="B477" s="34"/>
      <c r="C477" s="34"/>
      <c r="D477" s="34"/>
      <c r="E477" s="34"/>
      <c r="F477" s="34"/>
      <c r="G477" s="34"/>
      <c r="H477" s="477"/>
      <c r="I477" s="34"/>
      <c r="J477" s="72"/>
      <c r="K477" s="72"/>
      <c r="L477" s="72"/>
      <c r="M477" s="34"/>
      <c r="N477" s="34"/>
      <c r="O477" s="34"/>
      <c r="S477" s="34"/>
      <c r="AC477" s="34"/>
      <c r="AH477" s="56"/>
      <c r="AI477" s="56"/>
      <c r="AJ477" s="1"/>
    </row>
    <row r="478" spans="1:36">
      <c r="A478" s="34"/>
      <c r="B478" s="34"/>
      <c r="C478" s="34"/>
      <c r="D478" s="34"/>
      <c r="E478" s="34"/>
      <c r="F478" s="34"/>
      <c r="G478" s="34"/>
      <c r="H478" s="477"/>
      <c r="I478" s="34"/>
      <c r="J478" s="72"/>
      <c r="K478" s="72"/>
      <c r="L478" s="72"/>
      <c r="M478" s="34"/>
      <c r="N478" s="34"/>
      <c r="O478" s="34"/>
      <c r="S478" s="34"/>
      <c r="AC478" s="34"/>
    </row>
    <row r="479" spans="1:36">
      <c r="A479" s="34"/>
      <c r="B479" s="34"/>
      <c r="C479" s="34"/>
      <c r="D479" s="34"/>
      <c r="E479" s="34"/>
      <c r="F479" s="34"/>
      <c r="G479" s="34"/>
      <c r="H479" s="477"/>
      <c r="I479" s="34"/>
      <c r="J479" s="72"/>
      <c r="K479" s="72"/>
      <c r="L479" s="72"/>
      <c r="M479" s="34"/>
      <c r="N479" s="34"/>
      <c r="O479" s="34"/>
      <c r="S479" s="34"/>
      <c r="AC479" s="34"/>
    </row>
    <row r="480" spans="1:36">
      <c r="A480" s="34"/>
      <c r="B480" s="34"/>
      <c r="C480" s="34"/>
      <c r="D480" s="34"/>
      <c r="E480" s="34"/>
      <c r="F480" s="34"/>
      <c r="G480" s="34"/>
      <c r="H480" s="477"/>
      <c r="I480" s="34"/>
      <c r="J480" s="72"/>
      <c r="K480" s="72"/>
      <c r="L480" s="72"/>
      <c r="M480" s="34"/>
      <c r="N480" s="34"/>
      <c r="O480" s="34"/>
      <c r="S480" s="34"/>
      <c r="AC480" s="34"/>
    </row>
    <row r="481" spans="1:29">
      <c r="A481" s="34"/>
      <c r="B481" s="34"/>
      <c r="C481" s="34"/>
      <c r="D481" s="34"/>
      <c r="E481" s="34"/>
      <c r="F481" s="34"/>
      <c r="G481" s="34"/>
      <c r="H481" s="477"/>
      <c r="I481" s="34"/>
      <c r="J481" s="72"/>
      <c r="K481" s="72"/>
      <c r="L481" s="72"/>
      <c r="M481" s="34"/>
      <c r="N481" s="34"/>
      <c r="O481" s="34"/>
      <c r="S481" s="34"/>
      <c r="AC481" s="34"/>
    </row>
    <row r="482" spans="1:29">
      <c r="A482" s="34"/>
      <c r="B482" s="34"/>
      <c r="C482" s="34"/>
      <c r="D482" s="34"/>
      <c r="E482" s="34"/>
      <c r="F482" s="34"/>
      <c r="G482" s="34"/>
      <c r="H482" s="477"/>
      <c r="I482" s="34"/>
      <c r="J482" s="72"/>
      <c r="K482" s="72"/>
      <c r="L482" s="72"/>
      <c r="M482" s="34"/>
      <c r="N482" s="34"/>
      <c r="O482" s="34"/>
      <c r="S482" s="34"/>
      <c r="AC482" s="34"/>
    </row>
    <row r="483" spans="1:29">
      <c r="A483" s="34"/>
      <c r="B483" s="34"/>
      <c r="C483" s="34"/>
      <c r="D483" s="34"/>
      <c r="E483" s="34"/>
      <c r="F483" s="34"/>
      <c r="G483" s="34"/>
      <c r="H483" s="477"/>
      <c r="I483" s="34"/>
      <c r="J483" s="72"/>
      <c r="K483" s="72"/>
      <c r="L483" s="72"/>
      <c r="M483" s="34"/>
      <c r="N483" s="34"/>
      <c r="O483" s="34"/>
      <c r="S483" s="34"/>
      <c r="AC483" s="34"/>
    </row>
    <row r="484" spans="1:29">
      <c r="A484" s="34"/>
      <c r="B484" s="34"/>
      <c r="C484" s="34"/>
      <c r="D484" s="34"/>
      <c r="E484" s="34"/>
      <c r="F484" s="34"/>
      <c r="G484" s="34"/>
      <c r="H484" s="477"/>
      <c r="I484" s="34"/>
      <c r="J484" s="72"/>
      <c r="K484" s="72"/>
      <c r="L484" s="72"/>
      <c r="M484" s="34"/>
      <c r="N484" s="34"/>
      <c r="O484" s="34"/>
      <c r="S484" s="34"/>
      <c r="AC484" s="34"/>
    </row>
    <row r="485" spans="1:29">
      <c r="A485" s="34"/>
      <c r="B485" s="34"/>
      <c r="C485" s="34"/>
      <c r="D485" s="34"/>
      <c r="E485" s="34"/>
      <c r="F485" s="34"/>
      <c r="G485" s="34"/>
      <c r="H485" s="477"/>
      <c r="I485" s="34"/>
      <c r="J485" s="72"/>
      <c r="K485" s="72"/>
      <c r="L485" s="72"/>
      <c r="M485" s="34"/>
      <c r="N485" s="34"/>
      <c r="O485" s="34"/>
      <c r="S485" s="34"/>
      <c r="AC485" s="34"/>
    </row>
    <row r="486" spans="1:29">
      <c r="A486" s="34"/>
      <c r="B486" s="34"/>
      <c r="C486" s="34"/>
      <c r="D486" s="34"/>
      <c r="E486" s="34"/>
      <c r="F486" s="34"/>
      <c r="G486" s="34"/>
      <c r="H486" s="477"/>
      <c r="I486" s="34"/>
      <c r="J486" s="72"/>
      <c r="K486" s="72"/>
      <c r="L486" s="72"/>
      <c r="M486" s="34"/>
      <c r="N486" s="34"/>
      <c r="O486" s="34"/>
      <c r="S486" s="34"/>
      <c r="AC486" s="34"/>
    </row>
    <row r="487" spans="1:29">
      <c r="A487" s="34"/>
      <c r="B487" s="34"/>
      <c r="C487" s="34"/>
      <c r="D487" s="34"/>
      <c r="E487" s="34"/>
      <c r="F487" s="34"/>
      <c r="G487" s="34"/>
      <c r="H487" s="477"/>
      <c r="I487" s="34"/>
      <c r="J487" s="72"/>
      <c r="K487" s="72"/>
      <c r="L487" s="72"/>
      <c r="M487" s="34"/>
      <c r="N487" s="34"/>
      <c r="O487" s="34"/>
      <c r="S487" s="34"/>
      <c r="AC487" s="34"/>
    </row>
    <row r="488" spans="1:29">
      <c r="A488" s="34"/>
      <c r="B488" s="34"/>
      <c r="C488" s="34"/>
      <c r="D488" s="34"/>
      <c r="E488" s="34"/>
      <c r="F488" s="34"/>
      <c r="G488" s="34"/>
      <c r="H488" s="477"/>
      <c r="I488" s="34"/>
      <c r="J488" s="72"/>
      <c r="K488" s="72"/>
      <c r="L488" s="72"/>
      <c r="M488" s="34"/>
      <c r="N488" s="34"/>
      <c r="O488" s="34"/>
      <c r="S488" s="34"/>
      <c r="AC488" s="34"/>
    </row>
    <row r="489" spans="1:29">
      <c r="A489" s="34"/>
      <c r="B489" s="34"/>
      <c r="C489" s="34"/>
      <c r="D489" s="34"/>
      <c r="E489" s="34"/>
      <c r="F489" s="34"/>
      <c r="G489" s="34"/>
      <c r="H489" s="477"/>
      <c r="I489" s="34"/>
      <c r="J489" s="72"/>
      <c r="K489" s="72"/>
      <c r="L489" s="72"/>
      <c r="M489" s="34"/>
      <c r="N489" s="34"/>
      <c r="O489" s="34"/>
      <c r="S489" s="34"/>
      <c r="AC489" s="34"/>
    </row>
    <row r="490" spans="1:29">
      <c r="A490" s="34"/>
      <c r="B490" s="34"/>
      <c r="C490" s="34"/>
      <c r="D490" s="34"/>
      <c r="E490" s="34"/>
      <c r="F490" s="34"/>
      <c r="G490" s="34"/>
      <c r="H490" s="477"/>
      <c r="I490" s="34"/>
      <c r="J490" s="72"/>
      <c r="K490" s="72"/>
      <c r="L490" s="72"/>
      <c r="M490" s="34"/>
      <c r="N490" s="34"/>
      <c r="O490" s="34"/>
      <c r="S490" s="34"/>
      <c r="AC490" s="34"/>
    </row>
    <row r="491" spans="1:29">
      <c r="A491" s="34"/>
      <c r="B491" s="34"/>
      <c r="C491" s="34"/>
      <c r="D491" s="34"/>
      <c r="E491" s="34"/>
      <c r="F491" s="34"/>
      <c r="G491" s="34"/>
      <c r="H491" s="477"/>
      <c r="I491" s="34"/>
      <c r="J491" s="72"/>
      <c r="K491" s="72"/>
      <c r="L491" s="72"/>
      <c r="M491" s="34"/>
      <c r="N491" s="34"/>
      <c r="O491" s="34"/>
      <c r="S491" s="34"/>
      <c r="AC491" s="34"/>
    </row>
    <row r="492" spans="1:29">
      <c r="A492" s="34"/>
      <c r="B492" s="34"/>
      <c r="C492" s="34"/>
      <c r="D492" s="34"/>
      <c r="E492" s="34"/>
      <c r="F492" s="34"/>
      <c r="G492" s="34"/>
      <c r="H492" s="477"/>
      <c r="I492" s="34"/>
      <c r="J492" s="72"/>
      <c r="K492" s="72"/>
      <c r="L492" s="72"/>
      <c r="M492" s="34"/>
      <c r="N492" s="34"/>
      <c r="O492" s="34"/>
      <c r="S492" s="34"/>
      <c r="AC492" s="34"/>
    </row>
    <row r="493" spans="1:29">
      <c r="A493" s="34"/>
      <c r="B493" s="34"/>
      <c r="C493" s="34"/>
      <c r="D493" s="34"/>
      <c r="E493" s="34"/>
      <c r="F493" s="34"/>
      <c r="G493" s="34"/>
      <c r="H493" s="477"/>
      <c r="I493" s="34"/>
      <c r="J493" s="72"/>
      <c r="K493" s="72"/>
      <c r="L493" s="72"/>
      <c r="M493" s="34"/>
      <c r="N493" s="34"/>
      <c r="O493" s="34"/>
      <c r="S493" s="34"/>
      <c r="AC493" s="34"/>
    </row>
    <row r="494" spans="1:29">
      <c r="A494" s="34"/>
      <c r="B494" s="34"/>
      <c r="C494" s="34"/>
      <c r="D494" s="34"/>
      <c r="E494" s="34"/>
      <c r="F494" s="34"/>
      <c r="G494" s="34"/>
      <c r="H494" s="477"/>
      <c r="I494" s="34"/>
      <c r="J494" s="72"/>
      <c r="K494" s="72"/>
      <c r="L494" s="72"/>
      <c r="M494" s="34"/>
      <c r="N494" s="34"/>
      <c r="O494" s="34"/>
      <c r="S494" s="34"/>
      <c r="AC494" s="34"/>
    </row>
    <row r="495" spans="1:29">
      <c r="A495" s="34"/>
      <c r="B495" s="34"/>
      <c r="C495" s="34"/>
      <c r="D495" s="34"/>
      <c r="E495" s="34"/>
      <c r="F495" s="34"/>
      <c r="G495" s="34"/>
      <c r="H495" s="477"/>
      <c r="I495" s="34"/>
      <c r="J495" s="72"/>
      <c r="K495" s="72"/>
      <c r="L495" s="72"/>
      <c r="M495" s="34"/>
      <c r="N495" s="34"/>
      <c r="O495" s="34"/>
      <c r="S495" s="34"/>
      <c r="AC495" s="34"/>
    </row>
    <row r="496" spans="1:29">
      <c r="A496" s="34"/>
      <c r="B496" s="34"/>
      <c r="C496" s="34"/>
      <c r="D496" s="34"/>
      <c r="E496" s="34"/>
      <c r="F496" s="34"/>
      <c r="G496" s="34"/>
      <c r="H496" s="477"/>
      <c r="I496" s="34"/>
      <c r="J496" s="72"/>
      <c r="K496" s="72"/>
      <c r="L496" s="72"/>
      <c r="M496" s="34"/>
      <c r="N496" s="34"/>
      <c r="O496" s="34"/>
      <c r="S496" s="34"/>
      <c r="AC496" s="34"/>
    </row>
    <row r="497" spans="1:29">
      <c r="A497" s="34"/>
      <c r="B497" s="34"/>
      <c r="C497" s="34"/>
      <c r="D497" s="34"/>
      <c r="E497" s="34"/>
      <c r="F497" s="34"/>
      <c r="G497" s="34"/>
      <c r="H497" s="477"/>
      <c r="I497" s="34"/>
      <c r="J497" s="72"/>
      <c r="K497" s="72"/>
      <c r="L497" s="72"/>
      <c r="M497" s="34"/>
      <c r="N497" s="34"/>
      <c r="O497" s="34"/>
      <c r="S497" s="34"/>
      <c r="AC497" s="34"/>
    </row>
    <row r="498" spans="1:29">
      <c r="A498" s="34"/>
      <c r="B498" s="34"/>
      <c r="C498" s="34"/>
      <c r="D498" s="34"/>
      <c r="E498" s="34"/>
      <c r="F498" s="34"/>
      <c r="G498" s="34"/>
      <c r="H498" s="477"/>
      <c r="I498" s="34"/>
      <c r="J498" s="72"/>
      <c r="K498" s="72"/>
      <c r="L498" s="72"/>
      <c r="M498" s="34"/>
      <c r="N498" s="34"/>
      <c r="O498" s="34"/>
      <c r="S498" s="34"/>
      <c r="AC498" s="34"/>
    </row>
  </sheetData>
  <mergeCells count="1">
    <mergeCell ref="X4:Y4"/>
  </mergeCells>
  <conditionalFormatting sqref="N88:N99">
    <cfRule type="cellIs" dxfId="190" priority="100" operator="greaterThan">
      <formula>0</formula>
    </cfRule>
  </conditionalFormatting>
  <conditionalFormatting sqref="N103:N114 N13:N24 I13:I24 AC13:AC24">
    <cfRule type="cellIs" dxfId="189" priority="2" operator="lessThan">
      <formula>0</formula>
    </cfRule>
    <cfRule type="cellIs" dxfId="188" priority="99" operator="greaterThan">
      <formula>0</formula>
    </cfRule>
  </conditionalFormatting>
  <conditionalFormatting sqref="N133:N144">
    <cfRule type="cellIs" dxfId="187" priority="95" operator="lessThan">
      <formula>0</formula>
    </cfRule>
    <cfRule type="cellIs" dxfId="186" priority="98" operator="greaterThan">
      <formula>0</formula>
    </cfRule>
  </conditionalFormatting>
  <conditionalFormatting sqref="N118:N129">
    <cfRule type="cellIs" dxfId="185" priority="96" operator="lessThan">
      <formula>0</formula>
    </cfRule>
    <cfRule type="cellIs" dxfId="184" priority="97" operator="greaterThan">
      <formula>0</formula>
    </cfRule>
  </conditionalFormatting>
  <conditionalFormatting sqref="N73:N84">
    <cfRule type="cellIs" dxfId="183" priority="94" operator="greaterThan">
      <formula>0</formula>
    </cfRule>
  </conditionalFormatting>
  <conditionalFormatting sqref="N148:N159">
    <cfRule type="cellIs" dxfId="182" priority="90" operator="lessThan">
      <formula>0</formula>
    </cfRule>
    <cfRule type="cellIs" dxfId="181" priority="91" operator="greaterThan">
      <formula>0</formula>
    </cfRule>
  </conditionalFormatting>
  <conditionalFormatting sqref="N58:N69">
    <cfRule type="cellIs" dxfId="180" priority="1" operator="lessThan">
      <formula>0</formula>
    </cfRule>
    <cfRule type="cellIs" dxfId="179" priority="89" operator="greaterThan">
      <formula>0</formula>
    </cfRule>
  </conditionalFormatting>
  <conditionalFormatting sqref="N43:N54">
    <cfRule type="cellIs" dxfId="178" priority="87" operator="lessThan">
      <formula>0</formula>
    </cfRule>
    <cfRule type="cellIs" dxfId="177" priority="88" operator="greaterThan">
      <formula>0</formula>
    </cfRule>
  </conditionalFormatting>
  <conditionalFormatting sqref="N28:N39">
    <cfRule type="cellIs" dxfId="176" priority="85" operator="lessThan">
      <formula>0</formula>
    </cfRule>
    <cfRule type="cellIs" dxfId="175" priority="86" operator="greaterThan">
      <formula>0</formula>
    </cfRule>
  </conditionalFormatting>
  <conditionalFormatting sqref="N163:N174">
    <cfRule type="cellIs" dxfId="174" priority="81" operator="lessThan">
      <formula>0</formula>
    </cfRule>
    <cfRule type="cellIs" dxfId="173" priority="82" operator="greaterThan">
      <formula>0</formula>
    </cfRule>
  </conditionalFormatting>
  <conditionalFormatting sqref="N178:O189">
    <cfRule type="cellIs" dxfId="172" priority="79" operator="lessThan">
      <formula>0</formula>
    </cfRule>
    <cfRule type="cellIs" dxfId="171" priority="80" operator="greaterThan">
      <formula>0</formula>
    </cfRule>
  </conditionalFormatting>
  <conditionalFormatting sqref="N193:O204">
    <cfRule type="cellIs" dxfId="170" priority="77" operator="lessThan">
      <formula>0</formula>
    </cfRule>
    <cfRule type="cellIs" dxfId="169" priority="78" operator="greaterThan">
      <formula>0</formula>
    </cfRule>
  </conditionalFormatting>
  <conditionalFormatting sqref="N208:O219">
    <cfRule type="cellIs" dxfId="168" priority="75" operator="lessThan">
      <formula>0</formula>
    </cfRule>
    <cfRule type="cellIs" dxfId="167" priority="76" operator="greaterThan">
      <formula>0</formula>
    </cfRule>
  </conditionalFormatting>
  <conditionalFormatting sqref="N223:O234">
    <cfRule type="cellIs" dxfId="166" priority="73" operator="lessThan">
      <formula>0</formula>
    </cfRule>
    <cfRule type="cellIs" dxfId="165" priority="74" operator="greaterThan">
      <formula>0</formula>
    </cfRule>
  </conditionalFormatting>
  <conditionalFormatting sqref="I88:I99">
    <cfRule type="cellIs" dxfId="164" priority="45" operator="lessThan">
      <formula>0</formula>
    </cfRule>
    <cfRule type="cellIs" dxfId="163" priority="72" operator="greaterThan">
      <formula>0</formula>
    </cfRule>
  </conditionalFormatting>
  <conditionalFormatting sqref="I103:I114">
    <cfRule type="cellIs" dxfId="162" priority="46" operator="lessThan">
      <formula>0</formula>
    </cfRule>
    <cfRule type="cellIs" dxfId="161" priority="71" operator="greaterThan">
      <formula>0</formula>
    </cfRule>
  </conditionalFormatting>
  <conditionalFormatting sqref="I133:I144">
    <cfRule type="cellIs" dxfId="160" priority="67" operator="lessThan">
      <formula>0</formula>
    </cfRule>
    <cfRule type="cellIs" dxfId="159" priority="70" operator="greaterThan">
      <formula>0</formula>
    </cfRule>
  </conditionalFormatting>
  <conditionalFormatting sqref="I118:I129">
    <cfRule type="cellIs" dxfId="158" priority="68" operator="lessThan">
      <formula>0</formula>
    </cfRule>
    <cfRule type="cellIs" dxfId="157" priority="69" operator="greaterThan">
      <formula>0</formula>
    </cfRule>
  </conditionalFormatting>
  <conditionalFormatting sqref="I73:I84">
    <cfRule type="cellIs" dxfId="156" priority="44" operator="lessThan">
      <formula>0</formula>
    </cfRule>
    <cfRule type="cellIs" dxfId="155" priority="66" operator="greaterThan">
      <formula>0</formula>
    </cfRule>
  </conditionalFormatting>
  <conditionalFormatting sqref="I148:I159">
    <cfRule type="cellIs" dxfId="154" priority="64" operator="lessThan">
      <formula>0</formula>
    </cfRule>
    <cfRule type="cellIs" dxfId="153" priority="65" operator="greaterThan">
      <formula>0</formula>
    </cfRule>
  </conditionalFormatting>
  <conditionalFormatting sqref="I58:I69">
    <cfRule type="cellIs" dxfId="152" priority="43" operator="lessThan">
      <formula>0</formula>
    </cfRule>
    <cfRule type="cellIs" dxfId="151" priority="63" operator="greaterThan">
      <formula>0</formula>
    </cfRule>
  </conditionalFormatting>
  <conditionalFormatting sqref="I43:I54">
    <cfRule type="cellIs" dxfId="150" priority="61" operator="lessThan">
      <formula>0</formula>
    </cfRule>
    <cfRule type="cellIs" dxfId="149" priority="62" operator="greaterThan">
      <formula>0</formula>
    </cfRule>
  </conditionalFormatting>
  <conditionalFormatting sqref="I28:I39">
    <cfRule type="cellIs" dxfId="148" priority="59" operator="lessThan">
      <formula>0</formula>
    </cfRule>
    <cfRule type="cellIs" dxfId="147" priority="60" operator="greaterThan">
      <formula>0</formula>
    </cfRule>
  </conditionalFormatting>
  <conditionalFormatting sqref="I163:I174">
    <cfRule type="cellIs" dxfId="146" priority="55" operator="lessThan">
      <formula>0</formula>
    </cfRule>
    <cfRule type="cellIs" dxfId="145" priority="56" operator="greaterThan">
      <formula>0</formula>
    </cfRule>
  </conditionalFormatting>
  <conditionalFormatting sqref="I178:I189">
    <cfRule type="cellIs" dxfId="144" priority="53" operator="lessThan">
      <formula>0</formula>
    </cfRule>
    <cfRule type="cellIs" dxfId="143" priority="54" operator="greaterThan">
      <formula>0</formula>
    </cfRule>
  </conditionalFormatting>
  <conditionalFormatting sqref="I193:I204">
    <cfRule type="cellIs" dxfId="142" priority="51" operator="lessThan">
      <formula>0</formula>
    </cfRule>
    <cfRule type="cellIs" dxfId="141" priority="52" operator="greaterThan">
      <formula>0</formula>
    </cfRule>
  </conditionalFormatting>
  <conditionalFormatting sqref="I208:I219">
    <cfRule type="cellIs" dxfId="140" priority="49" operator="lessThan">
      <formula>0</formula>
    </cfRule>
    <cfRule type="cellIs" dxfId="139" priority="50" operator="greaterThan">
      <formula>0</formula>
    </cfRule>
  </conditionalFormatting>
  <conditionalFormatting sqref="I223:I234">
    <cfRule type="cellIs" dxfId="138" priority="47" operator="lessThan">
      <formula>0</formula>
    </cfRule>
    <cfRule type="cellIs" dxfId="137" priority="48" operator="greaterThan">
      <formula>0</formula>
    </cfRule>
  </conditionalFormatting>
  <conditionalFormatting sqref="AC88:AC99">
    <cfRule type="cellIs" dxfId="136" priority="4" operator="lessThan">
      <formula>0</formula>
    </cfRule>
    <cfRule type="cellIs" dxfId="135" priority="32" operator="greaterThan">
      <formula>0</formula>
    </cfRule>
  </conditionalFormatting>
  <conditionalFormatting sqref="AC103:AC114">
    <cfRule type="cellIs" dxfId="134" priority="3" operator="lessThan">
      <formula>0</formula>
    </cfRule>
    <cfRule type="cellIs" dxfId="133" priority="31" operator="greaterThan">
      <formula>0</formula>
    </cfRule>
  </conditionalFormatting>
  <conditionalFormatting sqref="AC133:AC144">
    <cfRule type="cellIs" dxfId="132" priority="27" operator="lessThan">
      <formula>0</formula>
    </cfRule>
    <cfRule type="cellIs" dxfId="131" priority="30" operator="greaterThan">
      <formula>0</formula>
    </cfRule>
  </conditionalFormatting>
  <conditionalFormatting sqref="AC118:AC129">
    <cfRule type="cellIs" dxfId="130" priority="28" operator="lessThan">
      <formula>0</formula>
    </cfRule>
    <cfRule type="cellIs" dxfId="129" priority="29" operator="greaterThan">
      <formula>0</formula>
    </cfRule>
  </conditionalFormatting>
  <conditionalFormatting sqref="AC73:AC84">
    <cfRule type="cellIs" dxfId="128" priority="6" operator="lessThan">
      <formula>0</formula>
    </cfRule>
    <cfRule type="cellIs" dxfId="127" priority="26" operator="greaterThan">
      <formula>0</formula>
    </cfRule>
  </conditionalFormatting>
  <conditionalFormatting sqref="AC148:AC159">
    <cfRule type="cellIs" dxfId="126" priority="24" operator="lessThan">
      <formula>0</formula>
    </cfRule>
    <cfRule type="cellIs" dxfId="125" priority="25" operator="greaterThan">
      <formula>0</formula>
    </cfRule>
  </conditionalFormatting>
  <conditionalFormatting sqref="AC58:AC69">
    <cfRule type="cellIs" dxfId="124" priority="5" operator="lessThan">
      <formula>0</formula>
    </cfRule>
    <cfRule type="cellIs" dxfId="123" priority="23" operator="greaterThan">
      <formula>0</formula>
    </cfRule>
  </conditionalFormatting>
  <conditionalFormatting sqref="AC43:AC54">
    <cfRule type="cellIs" dxfId="122" priority="21" operator="lessThan">
      <formula>0</formula>
    </cfRule>
    <cfRule type="cellIs" dxfId="121" priority="22" operator="greaterThan">
      <formula>0</formula>
    </cfRule>
  </conditionalFormatting>
  <conditionalFormatting sqref="AC28:AC39">
    <cfRule type="cellIs" dxfId="120" priority="19" operator="lessThan">
      <formula>0</formula>
    </cfRule>
    <cfRule type="cellIs" dxfId="119" priority="20" operator="greaterThan">
      <formula>0</formula>
    </cfRule>
  </conditionalFormatting>
  <conditionalFormatting sqref="AC163:AC174">
    <cfRule type="cellIs" dxfId="118" priority="15" operator="lessThan">
      <formula>0</formula>
    </cfRule>
    <cfRule type="cellIs" dxfId="117" priority="16" operator="greaterThan">
      <formula>0</formula>
    </cfRule>
  </conditionalFormatting>
  <conditionalFormatting sqref="AC178:AC189">
    <cfRule type="cellIs" dxfId="116" priority="13" operator="lessThan">
      <formula>0</formula>
    </cfRule>
    <cfRule type="cellIs" dxfId="115" priority="14" operator="greaterThan">
      <formula>0</formula>
    </cfRule>
  </conditionalFormatting>
  <conditionalFormatting sqref="AC193:AC204">
    <cfRule type="cellIs" dxfId="114" priority="11" operator="lessThan">
      <formula>0</formula>
    </cfRule>
    <cfRule type="cellIs" dxfId="113" priority="12" operator="greaterThan">
      <formula>0</formula>
    </cfRule>
  </conditionalFormatting>
  <conditionalFormatting sqref="AC208:AC219">
    <cfRule type="cellIs" dxfId="112" priority="9" operator="lessThan">
      <formula>0</formula>
    </cfRule>
    <cfRule type="cellIs" dxfId="111" priority="10" operator="greaterThan">
      <formula>0</formula>
    </cfRule>
  </conditionalFormatting>
  <conditionalFormatting sqref="AC223:AC234">
    <cfRule type="cellIs" dxfId="110" priority="7" operator="lessThan">
      <formula>0</formula>
    </cfRule>
    <cfRule type="cellIs" dxfId="109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12DD5-1FBC-4487-86F1-6B85B693DAD0}">
  <dimension ref="A1"/>
  <sheetViews>
    <sheetView topLeftCell="A129" workbookViewId="0">
      <selection activeCell="O147" sqref="O14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D5C6-AA6F-420B-9887-969288606BE9}">
  <dimension ref="G4:H21"/>
  <sheetViews>
    <sheetView zoomScale="89" zoomScaleNormal="89" workbookViewId="0">
      <selection activeCell="H25" sqref="H25"/>
    </sheetView>
  </sheetViews>
  <sheetFormatPr baseColWidth="10" defaultRowHeight="15"/>
  <sheetData>
    <row r="4" spans="7:8">
      <c r="G4" s="67">
        <v>2</v>
      </c>
      <c r="H4" s="387" t="s">
        <v>93</v>
      </c>
    </row>
    <row r="5" spans="7:8">
      <c r="G5" s="67">
        <v>3</v>
      </c>
      <c r="H5" s="3" t="s">
        <v>94</v>
      </c>
    </row>
    <row r="6" spans="7:8">
      <c r="G6" s="67">
        <v>4</v>
      </c>
      <c r="H6" s="3" t="s">
        <v>95</v>
      </c>
    </row>
    <row r="18" spans="7:8">
      <c r="G18" s="67">
        <v>2</v>
      </c>
      <c r="H18" s="387" t="s">
        <v>93</v>
      </c>
    </row>
    <row r="19" spans="7:8">
      <c r="G19" s="67">
        <v>3</v>
      </c>
      <c r="H19" s="3" t="s">
        <v>94</v>
      </c>
    </row>
    <row r="20" spans="7:8">
      <c r="G20" s="67">
        <v>4</v>
      </c>
      <c r="H20" s="3" t="s">
        <v>95</v>
      </c>
    </row>
    <row r="21" spans="7:8">
      <c r="G21" s="67">
        <v>5</v>
      </c>
      <c r="H21" s="387" t="s">
        <v>96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W1149"/>
  <sheetViews>
    <sheetView zoomScale="84" zoomScaleNormal="84" workbookViewId="0">
      <pane ySplit="9" topLeftCell="A112" activePane="bottomLeft" state="frozen"/>
      <selection pane="bottomLeft" activeCell="AC130" sqref="AC130"/>
    </sheetView>
  </sheetViews>
  <sheetFormatPr baseColWidth="10" defaultColWidth="11.54296875" defaultRowHeight="15.6"/>
  <cols>
    <col min="1" max="1" width="1.453125" style="86" customWidth="1"/>
    <col min="2" max="2" width="6.453125" style="86" customWidth="1"/>
    <col min="3" max="3" width="3.453125" style="86" customWidth="1"/>
    <col min="4" max="4" width="4.453125" style="86" customWidth="1"/>
    <col min="5" max="5" width="3.81640625" style="86" customWidth="1"/>
    <col min="6" max="6" width="15.81640625" style="86" customWidth="1"/>
    <col min="7" max="7" width="6.6328125" style="86" customWidth="1"/>
    <col min="8" max="8" width="7" style="86" customWidth="1"/>
    <col min="9" max="9" width="6.36328125" style="28" customWidth="1"/>
    <col min="10" max="10" width="4.54296875" style="86" customWidth="1"/>
    <col min="11" max="11" width="6.36328125" style="28" customWidth="1"/>
    <col min="12" max="12" width="2.08984375" style="28" customWidth="1"/>
    <col min="13" max="13" width="5.81640625" style="270" customWidth="1"/>
    <col min="14" max="14" width="6.90625" style="270" customWidth="1"/>
    <col min="15" max="15" width="1.453125" style="33" customWidth="1"/>
    <col min="16" max="16" width="7.54296875" style="86" customWidth="1"/>
    <col min="17" max="17" width="5.453125" style="86" customWidth="1"/>
    <col min="18" max="18" width="3.81640625" style="86" customWidth="1"/>
    <col min="19" max="19" width="5.08984375" style="33" customWidth="1"/>
    <col min="20" max="20" width="6.54296875" style="33" customWidth="1"/>
    <col min="21" max="21" width="7.36328125" style="86" customWidth="1"/>
    <col min="22" max="22" width="5.81640625" style="33" customWidth="1"/>
    <col min="23" max="23" width="5.453125" style="33" customWidth="1"/>
    <col min="24" max="24" width="9.1796875" style="27" customWidth="1"/>
    <col min="25" max="25" width="7.6328125" style="28" customWidth="1"/>
    <col min="26" max="26" width="8.08984375" style="33" customWidth="1"/>
    <col min="27" max="27" width="5.90625" style="28" customWidth="1"/>
    <col min="28" max="28" width="9.453125" style="28" customWidth="1"/>
    <col min="29" max="29" width="8.90625" style="28" customWidth="1"/>
    <col min="30" max="30" width="11.54296875" style="28"/>
    <col min="31" max="31" width="9.81640625" style="33" customWidth="1"/>
    <col min="32" max="32" width="9.1796875" style="28" customWidth="1"/>
    <col min="33" max="33" width="6.81640625" style="28" customWidth="1"/>
    <col min="34" max="34" width="9.90625" style="28" customWidth="1"/>
    <col min="35" max="35" width="10" style="86" customWidth="1"/>
    <col min="36" max="36" width="13.08984375" style="86" customWidth="1"/>
    <col min="37" max="37" width="9.36328125" style="86" customWidth="1"/>
    <col min="38" max="38" width="9.81640625" style="28" customWidth="1"/>
    <col min="39" max="39" width="9.81640625" style="86" customWidth="1"/>
    <col min="40" max="40" width="11.54296875" style="86"/>
    <col min="41" max="41" width="14" style="86" customWidth="1"/>
    <col min="42" max="42" width="12.54296875" style="86" customWidth="1"/>
    <col min="43" max="43" width="10.90625" style="86" customWidth="1"/>
    <col min="44" max="16384" width="11.54296875" style="86"/>
  </cols>
  <sheetData>
    <row r="1" spans="1:75">
      <c r="A1" s="244"/>
      <c r="B1" s="244"/>
      <c r="C1" s="244"/>
      <c r="D1" s="244"/>
      <c r="E1" s="244"/>
      <c r="F1" s="244"/>
      <c r="G1" s="244"/>
      <c r="H1" s="244"/>
      <c r="I1" s="245"/>
      <c r="J1" s="244"/>
      <c r="K1" s="245"/>
      <c r="L1" s="245"/>
      <c r="M1" s="263"/>
      <c r="N1" s="263"/>
      <c r="O1" s="246"/>
      <c r="P1" s="244"/>
      <c r="Q1" s="244"/>
      <c r="R1" s="244"/>
      <c r="S1" s="246"/>
      <c r="T1" s="246"/>
      <c r="U1" s="244"/>
      <c r="V1" s="246"/>
      <c r="W1" s="246"/>
      <c r="X1" s="244"/>
      <c r="Y1" s="244"/>
      <c r="Z1" s="246"/>
      <c r="AA1" s="245"/>
      <c r="AB1" s="244"/>
      <c r="AC1" s="247"/>
      <c r="AE1" s="28"/>
      <c r="AF1" s="27"/>
      <c r="AG1" s="248"/>
      <c r="AH1" s="86"/>
      <c r="AL1" s="86"/>
    </row>
    <row r="2" spans="1:75" s="253" customFormat="1" ht="31.8">
      <c r="A2" s="249"/>
      <c r="B2" s="249"/>
      <c r="C2" s="249"/>
      <c r="D2" s="250" t="s">
        <v>598</v>
      </c>
      <c r="E2" s="249"/>
      <c r="F2" s="249"/>
      <c r="G2" s="249"/>
      <c r="H2" s="249"/>
      <c r="I2" s="251"/>
      <c r="J2" s="249"/>
      <c r="K2" s="251"/>
      <c r="L2" s="251"/>
      <c r="M2" s="463"/>
      <c r="N2" s="463"/>
      <c r="O2" s="252"/>
      <c r="P2" s="249"/>
      <c r="Q2" s="249"/>
      <c r="R2" s="249"/>
      <c r="S2" s="252"/>
      <c r="T2" s="463" t="str">
        <f>+År!B2</f>
        <v>UNG KU</v>
      </c>
      <c r="U2" s="249"/>
      <c r="V2" s="252"/>
      <c r="W2" s="252"/>
      <c r="X2" s="249"/>
      <c r="Y2" s="249"/>
      <c r="Z2" s="252"/>
      <c r="AA2" s="251"/>
      <c r="AB2" s="249"/>
      <c r="AC2" s="247"/>
      <c r="AD2" s="28"/>
      <c r="AE2" s="28"/>
      <c r="AF2" s="27"/>
      <c r="AG2" s="248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BD2" s="260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</row>
    <row r="3" spans="1:75" ht="19.8">
      <c r="A3" s="244"/>
      <c r="B3" s="244"/>
      <c r="C3" s="244"/>
      <c r="D3" s="244"/>
      <c r="E3" s="244"/>
      <c r="F3" s="244"/>
      <c r="G3" s="244"/>
      <c r="H3" s="244"/>
      <c r="I3" s="245"/>
      <c r="J3" s="244"/>
      <c r="K3" s="245"/>
      <c r="L3" s="245"/>
      <c r="M3" s="263"/>
      <c r="N3" s="263"/>
      <c r="O3" s="246"/>
      <c r="P3" s="244"/>
      <c r="Q3" s="244"/>
      <c r="R3" s="244"/>
      <c r="S3" s="246"/>
      <c r="T3" s="246"/>
      <c r="U3" s="244"/>
      <c r="V3" s="246"/>
      <c r="W3" s="246"/>
      <c r="X3" s="244"/>
      <c r="Y3" s="244"/>
      <c r="Z3" s="246"/>
      <c r="AA3" s="245"/>
      <c r="AB3" s="244"/>
      <c r="AC3" s="247"/>
      <c r="AE3" s="28"/>
      <c r="AF3" s="27"/>
      <c r="AG3" s="248"/>
      <c r="AH3" s="86"/>
      <c r="AL3" s="86"/>
      <c r="BD3" s="260"/>
    </row>
    <row r="4" spans="1:75" s="260" customFormat="1" ht="19.8">
      <c r="A4" s="254"/>
      <c r="B4" s="254"/>
      <c r="C4" s="254"/>
      <c r="D4" s="254"/>
      <c r="E4" s="254"/>
      <c r="F4" s="255" t="s">
        <v>7</v>
      </c>
      <c r="G4" s="255"/>
      <c r="H4" s="256">
        <f>+År!P2</f>
        <v>52</v>
      </c>
      <c r="I4" s="257"/>
      <c r="J4" s="254"/>
      <c r="K4" s="257"/>
      <c r="L4" s="257"/>
      <c r="M4" s="505"/>
      <c r="N4" s="505"/>
      <c r="O4" s="258"/>
      <c r="P4" s="255" t="s">
        <v>422</v>
      </c>
      <c r="Q4" s="254"/>
      <c r="R4" s="254"/>
      <c r="S4" s="258"/>
      <c r="T4" s="258"/>
      <c r="U4" s="258"/>
      <c r="V4" s="258"/>
      <c r="W4" s="581">
        <f>+H11+H49+H87+H125+H163+H201+H239+H277+H315+H353+H391+H429+H467+H505</f>
        <v>41735</v>
      </c>
      <c r="X4" s="579"/>
      <c r="Y4" s="579"/>
      <c r="Z4" s="246"/>
      <c r="AA4" s="246"/>
      <c r="AB4" s="254"/>
      <c r="AC4" s="247"/>
      <c r="AD4" s="28"/>
      <c r="AE4" s="28"/>
      <c r="AF4" s="27"/>
      <c r="AG4" s="247"/>
      <c r="AH4" s="247"/>
      <c r="AI4" s="28"/>
      <c r="AJ4" s="28"/>
      <c r="AK4" s="27"/>
      <c r="AL4" s="247"/>
      <c r="AM4" s="28"/>
      <c r="AN4" s="28"/>
      <c r="AO4" s="27"/>
      <c r="AP4" s="248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259"/>
      <c r="BF4" s="259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</row>
    <row r="5" spans="1:75" ht="19.8">
      <c r="A5" s="244"/>
      <c r="B5" s="244"/>
      <c r="C5" s="244"/>
      <c r="D5" s="244"/>
      <c r="E5" s="244"/>
      <c r="F5" s="244"/>
      <c r="G5" s="244"/>
      <c r="H5" s="244"/>
      <c r="I5" s="245" t="s">
        <v>456</v>
      </c>
      <c r="J5" s="244"/>
      <c r="K5" s="245"/>
      <c r="L5" s="245"/>
      <c r="M5" s="263"/>
      <c r="N5" s="263"/>
      <c r="O5" s="246"/>
      <c r="P5" s="244"/>
      <c r="Q5" s="244"/>
      <c r="R5" s="244"/>
      <c r="S5" s="246"/>
      <c r="T5" s="246"/>
      <c r="U5" s="244"/>
      <c r="V5" s="246"/>
      <c r="W5" s="246"/>
      <c r="X5" s="244"/>
      <c r="Y5" s="244"/>
      <c r="Z5" s="246"/>
      <c r="AA5" s="245"/>
      <c r="AB5" s="244"/>
      <c r="AC5" s="247"/>
      <c r="AE5" s="28"/>
      <c r="AF5" s="27"/>
      <c r="AG5" s="248"/>
      <c r="AH5" s="86"/>
      <c r="AL5" s="86"/>
      <c r="BD5" s="260"/>
    </row>
    <row r="6" spans="1:75" ht="15" customHeight="1">
      <c r="A6" s="244"/>
      <c r="B6" s="244"/>
      <c r="C6" s="244"/>
      <c r="D6" s="244"/>
      <c r="E6" s="244"/>
      <c r="F6" s="244"/>
      <c r="G6" s="244"/>
      <c r="H6" s="244"/>
      <c r="I6" s="245"/>
      <c r="J6" s="244"/>
      <c r="K6" s="245"/>
      <c r="L6" s="245"/>
      <c r="M6" s="263"/>
      <c r="N6" s="263"/>
      <c r="O6" s="261"/>
      <c r="P6" s="244"/>
      <c r="Q6" s="244"/>
      <c r="R6" s="244"/>
      <c r="S6" s="246"/>
      <c r="T6" s="246"/>
      <c r="U6" s="244"/>
      <c r="V6" s="246"/>
      <c r="W6" s="246"/>
      <c r="X6" s="244"/>
      <c r="Y6" s="262" t="s">
        <v>477</v>
      </c>
      <c r="Z6" s="263" t="s">
        <v>80</v>
      </c>
      <c r="AA6" s="261" t="s">
        <v>4</v>
      </c>
      <c r="AB6" s="244"/>
      <c r="AC6" s="247"/>
      <c r="AE6" s="28"/>
      <c r="AF6" s="27"/>
      <c r="AG6" s="248"/>
      <c r="AH6" s="86"/>
      <c r="AL6" s="86"/>
      <c r="BD6" s="260"/>
    </row>
    <row r="7" spans="1:75" ht="15" customHeight="1">
      <c r="A7" s="244"/>
      <c r="B7" s="244"/>
      <c r="C7" s="244"/>
      <c r="D7" s="262"/>
      <c r="E7" s="244"/>
      <c r="F7" s="244"/>
      <c r="G7" s="262" t="s">
        <v>4</v>
      </c>
      <c r="H7" s="244"/>
      <c r="I7" s="245"/>
      <c r="J7" s="245"/>
      <c r="K7" s="245"/>
      <c r="L7" s="245"/>
      <c r="M7" s="263"/>
      <c r="N7" s="263"/>
      <c r="O7" s="261"/>
      <c r="P7" s="262" t="s">
        <v>24</v>
      </c>
      <c r="Q7" s="245"/>
      <c r="R7" s="245"/>
      <c r="S7" s="246" t="s">
        <v>403</v>
      </c>
      <c r="T7" s="246" t="s">
        <v>403</v>
      </c>
      <c r="U7" s="263" t="s">
        <v>531</v>
      </c>
      <c r="V7" s="246" t="s">
        <v>403</v>
      </c>
      <c r="W7" s="263" t="s">
        <v>423</v>
      </c>
      <c r="X7" s="244"/>
      <c r="Y7" s="262" t="s">
        <v>570</v>
      </c>
      <c r="Z7" s="263" t="s">
        <v>44</v>
      </c>
      <c r="AA7" s="261" t="s">
        <v>10</v>
      </c>
      <c r="AB7" s="244"/>
      <c r="AC7" s="247"/>
      <c r="AE7" s="28"/>
      <c r="AF7" s="27"/>
      <c r="AG7" s="248"/>
      <c r="AH7" s="86"/>
      <c r="AL7" s="86"/>
      <c r="BD7" s="260"/>
    </row>
    <row r="8" spans="1:75" ht="15" customHeight="1">
      <c r="A8" s="262"/>
      <c r="B8" s="262"/>
      <c r="C8" s="244"/>
      <c r="D8" s="244"/>
      <c r="E8" s="262"/>
      <c r="F8" s="262"/>
      <c r="G8" s="262" t="s">
        <v>475</v>
      </c>
      <c r="H8" s="262" t="s">
        <v>4</v>
      </c>
      <c r="I8" s="261" t="s">
        <v>4</v>
      </c>
      <c r="J8" s="261"/>
      <c r="K8" s="261" t="s">
        <v>1</v>
      </c>
      <c r="L8" s="261"/>
      <c r="M8" s="421" t="s">
        <v>24</v>
      </c>
      <c r="N8" s="421" t="s">
        <v>24</v>
      </c>
      <c r="O8" s="261"/>
      <c r="P8" s="262" t="s">
        <v>481</v>
      </c>
      <c r="Q8" s="261" t="s">
        <v>24</v>
      </c>
      <c r="R8" s="261"/>
      <c r="S8" s="263" t="s">
        <v>572</v>
      </c>
      <c r="T8" s="263" t="s">
        <v>487</v>
      </c>
      <c r="U8" s="263" t="s">
        <v>550</v>
      </c>
      <c r="V8" s="263" t="s">
        <v>489</v>
      </c>
      <c r="W8" s="263"/>
      <c r="X8" s="262" t="s">
        <v>414</v>
      </c>
      <c r="Y8" s="262" t="s">
        <v>70</v>
      </c>
      <c r="Z8" s="263" t="s">
        <v>535</v>
      </c>
      <c r="AA8" s="261" t="s">
        <v>70</v>
      </c>
      <c r="AB8" s="244"/>
      <c r="AC8" s="247"/>
      <c r="AE8" s="28"/>
      <c r="AF8" s="27"/>
      <c r="AG8" s="248"/>
      <c r="AH8" s="86"/>
      <c r="AL8" s="86"/>
      <c r="BD8" s="260"/>
    </row>
    <row r="9" spans="1:75" ht="15" customHeight="1">
      <c r="A9" s="244"/>
      <c r="B9" s="244"/>
      <c r="C9" s="262" t="s">
        <v>0</v>
      </c>
      <c r="D9" s="262"/>
      <c r="E9" s="262" t="s">
        <v>599</v>
      </c>
      <c r="F9" s="262"/>
      <c r="G9" s="50" t="s">
        <v>476</v>
      </c>
      <c r="H9" s="50" t="s">
        <v>10</v>
      </c>
      <c r="I9" s="87" t="s">
        <v>403</v>
      </c>
      <c r="J9" s="87"/>
      <c r="K9" s="87" t="s">
        <v>403</v>
      </c>
      <c r="L9" s="261"/>
      <c r="M9" s="421" t="s">
        <v>717</v>
      </c>
      <c r="N9" s="421" t="s">
        <v>718</v>
      </c>
      <c r="O9" s="261"/>
      <c r="P9" s="50" t="s">
        <v>415</v>
      </c>
      <c r="Q9" s="87" t="s">
        <v>45</v>
      </c>
      <c r="R9" s="87"/>
      <c r="S9" s="75" t="s">
        <v>548</v>
      </c>
      <c r="T9" s="75" t="s">
        <v>440</v>
      </c>
      <c r="U9" s="75" t="s">
        <v>483</v>
      </c>
      <c r="V9" s="75" t="s">
        <v>470</v>
      </c>
      <c r="W9" s="75" t="s">
        <v>1</v>
      </c>
      <c r="X9" s="50" t="s">
        <v>415</v>
      </c>
      <c r="Y9" s="50" t="s">
        <v>486</v>
      </c>
      <c r="Z9" s="75" t="s">
        <v>45</v>
      </c>
      <c r="AA9" s="87" t="s">
        <v>553</v>
      </c>
      <c r="AB9" s="244"/>
      <c r="AC9" s="247"/>
      <c r="AE9" s="28"/>
      <c r="AF9" s="27"/>
      <c r="AG9" s="248"/>
      <c r="AH9" s="86"/>
      <c r="AL9" s="86"/>
      <c r="BD9" s="260"/>
    </row>
    <row r="10" spans="1:75" ht="15" customHeight="1">
      <c r="A10" s="244"/>
      <c r="B10" s="244"/>
      <c r="C10" s="262"/>
      <c r="D10" s="244"/>
      <c r="E10" s="244"/>
      <c r="F10" s="244"/>
      <c r="G10" s="244"/>
      <c r="H10" s="244"/>
      <c r="I10" s="245"/>
      <c r="J10" s="244"/>
      <c r="K10" s="245"/>
      <c r="L10" s="245"/>
      <c r="M10" s="263"/>
      <c r="N10" s="263"/>
      <c r="O10" s="246"/>
      <c r="P10" s="244"/>
      <c r="Q10" s="244"/>
      <c r="R10" s="244"/>
      <c r="S10" s="246"/>
      <c r="T10" s="246"/>
      <c r="U10" s="244"/>
      <c r="V10" s="246"/>
      <c r="W10" s="246"/>
      <c r="X10" s="244"/>
      <c r="Y10" s="244"/>
      <c r="Z10" s="246"/>
      <c r="AA10" s="245"/>
      <c r="AB10" s="244"/>
      <c r="AC10" s="247"/>
      <c r="AE10" s="28"/>
      <c r="AF10" s="27"/>
      <c r="AG10" s="248"/>
      <c r="AH10" s="86"/>
      <c r="AL10" s="86"/>
      <c r="BD10" s="260"/>
    </row>
    <row r="11" spans="1:75" ht="22.8">
      <c r="A11" s="244"/>
      <c r="B11" s="244"/>
      <c r="C11" s="262"/>
      <c r="D11" s="344" t="str">
        <f>+D13</f>
        <v>P-</v>
      </c>
      <c r="E11" s="244"/>
      <c r="F11" s="262" t="s">
        <v>600</v>
      </c>
      <c r="G11" s="244"/>
      <c r="H11" s="277">
        <f>SUM(H13:H47)</f>
        <v>1287</v>
      </c>
      <c r="I11" s="245"/>
      <c r="J11" s="244"/>
      <c r="K11" s="245"/>
      <c r="L11" s="245"/>
      <c r="M11" s="263"/>
      <c r="N11" s="263"/>
      <c r="O11" s="246"/>
      <c r="P11" s="244"/>
      <c r="Q11" s="343">
        <f>+Klasse!Q11</f>
        <v>188.69214437367279</v>
      </c>
      <c r="R11" s="244" t="s">
        <v>565</v>
      </c>
      <c r="S11" s="246"/>
      <c r="T11" s="246"/>
      <c r="U11" s="244"/>
      <c r="V11" s="246"/>
      <c r="W11" s="246"/>
      <c r="X11" s="244"/>
      <c r="Y11" s="343">
        <f>+Klasse!AB11</f>
        <v>164.093087256616</v>
      </c>
      <c r="Z11" s="246" t="s">
        <v>626</v>
      </c>
      <c r="AA11" s="245"/>
      <c r="AB11" s="244"/>
      <c r="AC11" s="247"/>
      <c r="AE11" s="28"/>
      <c r="AF11" s="27"/>
      <c r="AG11" s="248"/>
      <c r="AH11" s="86"/>
      <c r="AL11" s="86"/>
      <c r="BD11" s="260"/>
    </row>
    <row r="12" spans="1:75" ht="15" customHeight="1">
      <c r="A12" s="244"/>
      <c r="B12" s="244"/>
      <c r="C12" s="262"/>
      <c r="D12" s="504" t="s">
        <v>901</v>
      </c>
      <c r="E12" s="244"/>
      <c r="F12" s="262"/>
      <c r="G12" s="262"/>
      <c r="H12" s="262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45"/>
      <c r="AB12" s="244"/>
      <c r="AC12" s="247"/>
      <c r="AE12" s="28"/>
      <c r="AF12" s="27"/>
      <c r="AG12" s="248"/>
      <c r="AH12" s="86"/>
      <c r="AL12" s="86"/>
      <c r="BD12" s="260"/>
    </row>
    <row r="13" spans="1:75" ht="15" customHeight="1">
      <c r="A13" s="244"/>
      <c r="B13" s="264">
        <f>+'Ark1'!C1596</f>
        <v>2024</v>
      </c>
      <c r="C13" s="264">
        <f>+'Ark1'!L1596</f>
        <v>1</v>
      </c>
      <c r="D13" s="264" t="s">
        <v>29</v>
      </c>
      <c r="E13" s="264">
        <f>+'Ark1'!AP1596</f>
        <v>1</v>
      </c>
      <c r="F13" s="272" t="str">
        <f>VLOOKUP(E13,RNR!$E$1:$F$41,2)</f>
        <v>NRF</v>
      </c>
      <c r="G13" s="264">
        <f>+IF(H13=0,"",'Ark1'!Q1596)</f>
        <v>688</v>
      </c>
      <c r="H13" s="360">
        <f>+'Ark1'!R1596</f>
        <v>827</v>
      </c>
      <c r="I13" s="265">
        <f>+IF(H13=0,"",'Ark1'!AE1596)</f>
        <v>2.9248452696728564</v>
      </c>
      <c r="J13" s="265"/>
      <c r="K13" s="265">
        <f>+IF(H13=0,"",'Ark1'!AF1596)</f>
        <v>2.1430255437791215</v>
      </c>
      <c r="L13" s="261"/>
      <c r="M13" s="376">
        <f>+IF(H13=0,"",'Ark1'!AR1596)</f>
        <v>215.88875453446195</v>
      </c>
      <c r="N13" s="114">
        <f>+IF(H13=0,"",'Ark1'!AS1596)</f>
        <v>19.163964846367687</v>
      </c>
      <c r="O13" s="261"/>
      <c r="P13" s="266">
        <f>+IF(H13=0,"",'Ark1'!T1596)</f>
        <v>4.085852478839179</v>
      </c>
      <c r="Q13" s="303">
        <f>+IF(H13=0,"",'Ark1'!U1596)</f>
        <v>193.52394195888752</v>
      </c>
      <c r="R13" s="87"/>
      <c r="S13" s="267">
        <f>+IF(H13=0,"",'Ark1'!W1596)</f>
        <v>2.7811366384522369</v>
      </c>
      <c r="T13" s="267">
        <f>+IF(H13=0,"",'Ark1'!X1596)</f>
        <v>0</v>
      </c>
      <c r="U13" s="267">
        <f>+IF(H13=0,"",'Ark1'!AG1596)</f>
        <v>1160.0399032648129</v>
      </c>
      <c r="V13" s="267">
        <f>+IF(H13=0,"",'Ark1'!AH1596)</f>
        <v>100</v>
      </c>
      <c r="W13" s="267">
        <f>+IF(H13=0,"",'Ark1'!Y1596)</f>
        <v>23.230498080132392</v>
      </c>
      <c r="X13" s="266">
        <f>+IF(H13=0,"",'Ark1'!AA1596)</f>
        <v>1.0801632697148762</v>
      </c>
      <c r="Y13" s="303">
        <f t="shared" ref="Y13" si="0">IF(H13=0,"",1000*Q13/U13)</f>
        <v>166.82524576459338</v>
      </c>
      <c r="Z13" s="267">
        <f t="shared" ref="Z13" si="1">IF(H13=0,"",Q13/C13)</f>
        <v>193.52394195888752</v>
      </c>
      <c r="AA13" s="265">
        <f t="shared" ref="AA13" si="2">IF(H13=0,"",H13/G13)</f>
        <v>1.2020348837209303</v>
      </c>
      <c r="AB13" s="244"/>
      <c r="AC13" s="247"/>
      <c r="AE13" s="28"/>
      <c r="AF13" s="27"/>
      <c r="AG13" s="248"/>
      <c r="AH13" s="86"/>
      <c r="AL13" s="86"/>
      <c r="BD13" s="260"/>
    </row>
    <row r="14" spans="1:75" ht="15" customHeight="1">
      <c r="A14" s="244"/>
      <c r="B14" s="264">
        <f>+'Ark1'!C1597</f>
        <v>2024</v>
      </c>
      <c r="C14" s="264">
        <f>+'Ark1'!L1597</f>
        <v>1</v>
      </c>
      <c r="D14" s="264" t="s">
        <v>29</v>
      </c>
      <c r="E14" s="264">
        <f>+'Ark1'!AP1597</f>
        <v>2</v>
      </c>
      <c r="F14" s="272" t="str">
        <f>VLOOKUP(E14,RNR!$E$1:$F$41,2)</f>
        <v>Jersey</v>
      </c>
      <c r="G14" s="264">
        <f>+IF(H14=0,"",'Ark1'!Q1597)</f>
        <v>126</v>
      </c>
      <c r="H14" s="360">
        <f>+'Ark1'!R1597</f>
        <v>216</v>
      </c>
      <c r="I14" s="265">
        <f>+IF(H14=0,"",'Ark1'!AE1597)</f>
        <v>30.989956958393101</v>
      </c>
      <c r="J14" s="265"/>
      <c r="K14" s="265">
        <f>+IF(H14=0,"",'Ark1'!AF1597)</f>
        <v>25.461082717008505</v>
      </c>
      <c r="L14" s="261"/>
      <c r="M14" s="376">
        <f>+IF(H14=0,"",'Ark1'!AR1597)</f>
        <v>205.04166666666663</v>
      </c>
      <c r="N14" s="114">
        <f>+IF(H14=0,"",'Ark1'!AS1597)</f>
        <v>18.482093905952272</v>
      </c>
      <c r="O14" s="261"/>
      <c r="P14" s="266">
        <f>+IF(H14=0,"",'Ark1'!T1597)</f>
        <v>4.5092592592592595</v>
      </c>
      <c r="Q14" s="303">
        <f>+IF(H14=0,"",'Ark1'!U1597)</f>
        <v>159.92129629629628</v>
      </c>
      <c r="R14" s="87"/>
      <c r="S14" s="267">
        <f>+IF(H14=0,"",'Ark1'!W1597)</f>
        <v>10.648148148148149</v>
      </c>
      <c r="T14" s="267">
        <f>+IF(H14=0,"",'Ark1'!X1597)</f>
        <v>0</v>
      </c>
      <c r="U14" s="267">
        <f>+IF(H14=0,"",'Ark1'!AG1597)</f>
        <v>1138.3055555555557</v>
      </c>
      <c r="V14" s="267">
        <f>+IF(H14=0,"",'Ark1'!AH1597)</f>
        <v>100</v>
      </c>
      <c r="W14" s="267">
        <f>+IF(H14=0,"",'Ark1'!Y1597)</f>
        <v>21.677339469311956</v>
      </c>
      <c r="X14" s="266">
        <f>+IF(H14=0,"",'Ark1'!AA1597)</f>
        <v>1.4272180292986087</v>
      </c>
      <c r="Y14" s="303">
        <f t="shared" ref="Y14:Y47" si="3">IF(H14=0,"",1000*Q14/U14)</f>
        <v>140.49065781660522</v>
      </c>
      <c r="Z14" s="267">
        <f t="shared" ref="Z14:Z47" si="4">IF(H14=0,"",Q14/C14)</f>
        <v>159.92129629629628</v>
      </c>
      <c r="AA14" s="265">
        <f t="shared" ref="AA14:AA47" si="5">IF(H14=0,"",H14/G14)</f>
        <v>1.7142857142857142</v>
      </c>
      <c r="AB14" s="244"/>
      <c r="AC14" s="247"/>
      <c r="AE14" s="28"/>
      <c r="AF14" s="27"/>
      <c r="AG14" s="248"/>
      <c r="AH14" s="86"/>
      <c r="AL14" s="86"/>
      <c r="BD14" s="260"/>
    </row>
    <row r="15" spans="1:75" ht="15" customHeight="1">
      <c r="A15" s="244"/>
      <c r="B15" s="264">
        <f>+'Ark1'!C1598</f>
        <v>2024</v>
      </c>
      <c r="C15" s="264">
        <f>+'Ark1'!L1598</f>
        <v>1</v>
      </c>
      <c r="D15" s="264" t="s">
        <v>29</v>
      </c>
      <c r="E15" s="264">
        <f>+'Ark1'!AP1598</f>
        <v>3</v>
      </c>
      <c r="F15" s="272" t="str">
        <f>VLOOKUP(E15,RNR!$E$1:$F$41,2)</f>
        <v>Sidet Trønder</v>
      </c>
      <c r="G15" s="264">
        <f>+IF(H15=0,"",'Ark1'!Q1598)</f>
        <v>7</v>
      </c>
      <c r="H15" s="360">
        <f>+'Ark1'!R1598</f>
        <v>11</v>
      </c>
      <c r="I15" s="265">
        <f>+IF(H15=0,"",'Ark1'!AE1598)</f>
        <v>4.8888888888888884</v>
      </c>
      <c r="J15" s="265"/>
      <c r="K15" s="265">
        <f>+IF(H15=0,"",'Ark1'!AF1598)</f>
        <v>3.224144106670364</v>
      </c>
      <c r="L15" s="261"/>
      <c r="M15" s="376">
        <f>+IF(H15=0,"",'Ark1'!AR1598)</f>
        <v>188.63636363636363</v>
      </c>
      <c r="N15" s="114">
        <f>+IF(H15=0,"",'Ark1'!AS1598)</f>
        <v>18.737769771998725</v>
      </c>
      <c r="O15" s="261"/>
      <c r="P15" s="266">
        <f>+IF(H15=0,"",'Ark1'!T1598)</f>
        <v>3.454545454545455</v>
      </c>
      <c r="Q15" s="303">
        <f>+IF(H15=0,"",'Ark1'!U1598)</f>
        <v>126.8363636363636</v>
      </c>
      <c r="R15" s="87"/>
      <c r="S15" s="267">
        <f>+IF(H15=0,"",'Ark1'!W1598)</f>
        <v>9.0909090909090917</v>
      </c>
      <c r="T15" s="267">
        <f>+IF(H15=0,"",'Ark1'!X1598)</f>
        <v>0</v>
      </c>
      <c r="U15" s="267">
        <f>+IF(H15=0,"",'Ark1'!AG1598)</f>
        <v>1180.5454545454545</v>
      </c>
      <c r="V15" s="267">
        <f>+IF(H15=0,"",'Ark1'!AH1598)</f>
        <v>100</v>
      </c>
      <c r="W15" s="267">
        <f>+IF(H15=0,"",'Ark1'!Y1598)</f>
        <v>21.346759291082336</v>
      </c>
      <c r="X15" s="266">
        <f>+IF(H15=0,"",'Ark1'!AA1598)</f>
        <v>1.7248787237282071</v>
      </c>
      <c r="Y15" s="303">
        <f t="shared" si="3"/>
        <v>107.43878022485751</v>
      </c>
      <c r="Z15" s="267">
        <f t="shared" si="4"/>
        <v>126.8363636363636</v>
      </c>
      <c r="AA15" s="265">
        <f t="shared" si="5"/>
        <v>1.5714285714285714</v>
      </c>
      <c r="AB15" s="244"/>
      <c r="AC15" s="247"/>
      <c r="AE15" s="28"/>
      <c r="AF15" s="27"/>
      <c r="AG15" s="248"/>
      <c r="AH15" s="86"/>
      <c r="AL15" s="86"/>
      <c r="BD15" s="260"/>
    </row>
    <row r="16" spans="1:75" ht="15" customHeight="1">
      <c r="A16" s="244"/>
      <c r="B16" s="264">
        <f>+'Ark1'!C1599</f>
        <v>2024</v>
      </c>
      <c r="C16" s="264">
        <f>+'Ark1'!L1599</f>
        <v>1</v>
      </c>
      <c r="D16" s="264" t="s">
        <v>29</v>
      </c>
      <c r="E16" s="264">
        <f>+'Ark1'!AP1599</f>
        <v>4</v>
      </c>
      <c r="F16" s="272" t="str">
        <f>VLOOKUP(E16,RNR!$E$1:$F$41,2)</f>
        <v>Telemark</v>
      </c>
      <c r="G16" s="264">
        <f>+IF(H16=0,"",'Ark1'!Q1599)</f>
        <v>1</v>
      </c>
      <c r="H16" s="360">
        <f>+'Ark1'!R1599</f>
        <v>2</v>
      </c>
      <c r="I16" s="265">
        <f>+IF(H16=0,"",'Ark1'!AE1599)</f>
        <v>2.6666666666666661</v>
      </c>
      <c r="J16" s="265"/>
      <c r="K16" s="265">
        <f>+IF(H16=0,"",'Ark1'!AF1599)</f>
        <v>2.0406207473757521</v>
      </c>
      <c r="L16" s="261"/>
      <c r="M16" s="376">
        <f>+IF(H16=0,"",'Ark1'!AR1599)</f>
        <v>200.5</v>
      </c>
      <c r="N16" s="114">
        <f>+IF(H16=0,"",'Ark1'!AS1599)</f>
        <v>19.685427513758217</v>
      </c>
      <c r="O16" s="261"/>
      <c r="P16" s="266">
        <f>+IF(H16=0,"",'Ark1'!T1599)</f>
        <v>5</v>
      </c>
      <c r="Q16" s="303">
        <f>+IF(H16=0,"",'Ark1'!U1599)</f>
        <v>159.69999999999999</v>
      </c>
      <c r="R16" s="87"/>
      <c r="S16" s="267">
        <f>+IF(H16=0,"",'Ark1'!W1599)</f>
        <v>0</v>
      </c>
      <c r="T16" s="267">
        <f>+IF(H16=0,"",'Ark1'!X1599)</f>
        <v>0</v>
      </c>
      <c r="U16" s="267">
        <f>+IF(H16=0,"",'Ark1'!AG1599)</f>
        <v>1208</v>
      </c>
      <c r="V16" s="267">
        <f>+IF(H16=0,"",'Ark1'!AH1599)</f>
        <v>100</v>
      </c>
      <c r="W16" s="267">
        <f>+IF(H16=0,"",'Ark1'!Y1599)</f>
        <v>19.400000000000119</v>
      </c>
      <c r="X16" s="266">
        <f>+IF(H16=0,"",'Ark1'!AA1599)</f>
        <v>1</v>
      </c>
      <c r="Y16" s="303">
        <f t="shared" si="3"/>
        <v>132.2019867549669</v>
      </c>
      <c r="Z16" s="267">
        <f t="shared" si="4"/>
        <v>159.69999999999999</v>
      </c>
      <c r="AA16" s="265">
        <f t="shared" si="5"/>
        <v>2</v>
      </c>
      <c r="AB16" s="244"/>
      <c r="AC16" s="247"/>
      <c r="AE16" s="28"/>
      <c r="AF16" s="27"/>
      <c r="AG16" s="248"/>
      <c r="AH16" s="86"/>
      <c r="AL16" s="86"/>
      <c r="BD16" s="260"/>
    </row>
    <row r="17" spans="1:56" ht="15" customHeight="1">
      <c r="A17" s="244"/>
      <c r="B17" s="264">
        <f>+'Ark1'!C1600</f>
        <v>2024</v>
      </c>
      <c r="C17" s="264">
        <f>+'Ark1'!L1600</f>
        <v>1</v>
      </c>
      <c r="D17" s="264" t="s">
        <v>29</v>
      </c>
      <c r="E17" s="264">
        <f>+'Ark1'!AP1600</f>
        <v>5</v>
      </c>
      <c r="F17" s="272" t="str">
        <f>VLOOKUP(E17,RNR!$E$1:$F$41,2)</f>
        <v>Dølafe</v>
      </c>
      <c r="G17" s="264">
        <f>+IF(H17=0,"",'Ark1'!Q1600)</f>
        <v>3</v>
      </c>
      <c r="H17" s="360">
        <f>+'Ark1'!R1600</f>
        <v>4</v>
      </c>
      <c r="I17" s="265">
        <f>+IF(H17=0,"",'Ark1'!AE1600)</f>
        <v>10</v>
      </c>
      <c r="J17" s="265"/>
      <c r="K17" s="265">
        <f>+IF(H17=0,"",'Ark1'!AF1600)</f>
        <v>6.9581051953521804</v>
      </c>
      <c r="L17" s="261"/>
      <c r="M17" s="376">
        <f>+IF(H17=0,"",'Ark1'!AR1600)</f>
        <v>190.75</v>
      </c>
      <c r="N17" s="114">
        <f>+IF(H17=0,"",'Ark1'!AS1600)</f>
        <v>19.889786334810253</v>
      </c>
      <c r="O17" s="261"/>
      <c r="P17" s="266">
        <f>+IF(H17=0,"",'Ark1'!T1600)</f>
        <v>4.25</v>
      </c>
      <c r="Q17" s="303">
        <f>+IF(H17=0,"",'Ark1'!U1600)</f>
        <v>140.42500000000001</v>
      </c>
      <c r="R17" s="87"/>
      <c r="S17" s="267">
        <f>+IF(H17=0,"",'Ark1'!W1600)</f>
        <v>0</v>
      </c>
      <c r="T17" s="267">
        <f>+IF(H17=0,"",'Ark1'!X1600)</f>
        <v>0</v>
      </c>
      <c r="U17" s="267">
        <f>+IF(H17=0,"",'Ark1'!AG1600)</f>
        <v>1194.25</v>
      </c>
      <c r="V17" s="267">
        <f>+IF(H17=0,"",'Ark1'!AH1600)</f>
        <v>100</v>
      </c>
      <c r="W17" s="267">
        <f>+IF(H17=0,"",'Ark1'!Y1600)</f>
        <v>30.052152585130997</v>
      </c>
      <c r="X17" s="266">
        <f>+IF(H17=0,"",'Ark1'!AA1600)</f>
        <v>1.0897247358851685</v>
      </c>
      <c r="Y17" s="303">
        <f t="shared" si="3"/>
        <v>117.58425790244924</v>
      </c>
      <c r="Z17" s="267">
        <f t="shared" si="4"/>
        <v>140.42500000000001</v>
      </c>
      <c r="AA17" s="265">
        <f t="shared" si="5"/>
        <v>1.3333333333333333</v>
      </c>
      <c r="AB17" s="244"/>
      <c r="AC17" s="247"/>
      <c r="AE17" s="28"/>
      <c r="AF17" s="27"/>
      <c r="AG17" s="248"/>
      <c r="AH17" s="86"/>
      <c r="AL17" s="86"/>
      <c r="BD17" s="260"/>
    </row>
    <row r="18" spans="1:56" ht="15" customHeight="1">
      <c r="A18" s="244"/>
      <c r="B18" s="264">
        <f>+'Ark1'!C1601</f>
        <v>2024</v>
      </c>
      <c r="C18" s="264">
        <f>+'Ark1'!L1601</f>
        <v>1</v>
      </c>
      <c r="D18" s="264" t="s">
        <v>29</v>
      </c>
      <c r="E18" s="264">
        <f>+'Ark1'!AP1601</f>
        <v>6</v>
      </c>
      <c r="F18" s="272" t="str">
        <f>VLOOKUP(E18,RNR!$E$1:$F$41,2)</f>
        <v>Raukolle</v>
      </c>
      <c r="G18" s="264">
        <f>+IF(H18=0,"",'Ark1'!Q1601)</f>
        <v>1</v>
      </c>
      <c r="H18" s="360">
        <f>+'Ark1'!R1601</f>
        <v>1</v>
      </c>
      <c r="I18" s="265">
        <f>+IF(H18=0,"",'Ark1'!AE1601)</f>
        <v>3.2258064516129026</v>
      </c>
      <c r="J18" s="265"/>
      <c r="K18" s="265">
        <f>+IF(H18=0,"",'Ark1'!AF1601)</f>
        <v>2.521388033994973</v>
      </c>
      <c r="L18" s="261"/>
      <c r="M18" s="376">
        <f>+IF(H18=0,"",'Ark1'!AR1601)</f>
        <v>211</v>
      </c>
      <c r="N18" s="114">
        <f>+IF(H18=0,"",'Ark1'!AS1601)</f>
        <v>19.054855736113037</v>
      </c>
      <c r="O18" s="261"/>
      <c r="P18" s="266">
        <f>+IF(H18=0,"",'Ark1'!T1601)</f>
        <v>5</v>
      </c>
      <c r="Q18" s="303">
        <f>+IF(H18=0,"",'Ark1'!U1601)</f>
        <v>178.6</v>
      </c>
      <c r="R18" s="87"/>
      <c r="S18" s="267">
        <f>+IF(H18=0,"",'Ark1'!W1601)</f>
        <v>0</v>
      </c>
      <c r="T18" s="267">
        <f>+IF(H18=0,"",'Ark1'!X1601)</f>
        <v>0</v>
      </c>
      <c r="U18" s="267">
        <f>+IF(H18=0,"",'Ark1'!AG1601)</f>
        <v>925</v>
      </c>
      <c r="V18" s="267">
        <f>+IF(H18=0,"",'Ark1'!AH1601)</f>
        <v>100</v>
      </c>
      <c r="W18" s="267">
        <f>+IF(H18=0,"",'Ark1'!Y1601)</f>
        <v>0</v>
      </c>
      <c r="X18" s="266">
        <f>+IF(H18=0,"",'Ark1'!AA1601)</f>
        <v>0</v>
      </c>
      <c r="Y18" s="303">
        <f t="shared" si="3"/>
        <v>193.08108108108109</v>
      </c>
      <c r="Z18" s="267">
        <f t="shared" si="4"/>
        <v>178.6</v>
      </c>
      <c r="AA18" s="265">
        <f t="shared" si="5"/>
        <v>1</v>
      </c>
      <c r="AB18" s="244"/>
      <c r="AC18" s="247"/>
      <c r="AE18" s="28"/>
      <c r="AF18" s="27"/>
      <c r="AG18" s="248"/>
      <c r="AH18" s="86"/>
      <c r="AL18" s="86"/>
      <c r="BD18" s="260"/>
    </row>
    <row r="19" spans="1:56" ht="15" customHeight="1">
      <c r="A19" s="244"/>
      <c r="B19" s="264">
        <f>+'Ark1'!C1602</f>
        <v>2024</v>
      </c>
      <c r="C19" s="264">
        <f>+'Ark1'!L1602</f>
        <v>1</v>
      </c>
      <c r="D19" s="264" t="s">
        <v>29</v>
      </c>
      <c r="E19" s="264">
        <f>+'Ark1'!AP1602</f>
        <v>7</v>
      </c>
      <c r="F19" s="272" t="str">
        <f>VLOOKUP(E19,RNR!$E$1:$F$41,2)</f>
        <v>Sør- og Vestlands</v>
      </c>
      <c r="G19" s="264">
        <f>+IF(H19=0,"",'Ark1'!Q1602)</f>
        <v>1</v>
      </c>
      <c r="H19" s="360">
        <f>+'Ark1'!R1602</f>
        <v>1</v>
      </c>
      <c r="I19" s="265">
        <f>+IF(H19=0,"",'Ark1'!AE1602)</f>
        <v>3.125</v>
      </c>
      <c r="J19" s="265"/>
      <c r="K19" s="265">
        <f>+IF(H19=0,"",'Ark1'!AF1602)</f>
        <v>1.4498081136320196</v>
      </c>
      <c r="L19" s="261"/>
      <c r="M19" s="376">
        <f>+IF(H19=0,"",'Ark1'!AR1602)</f>
        <v>175</v>
      </c>
      <c r="N19" s="114">
        <f>+IF(H19=0,"",'Ark1'!AS1602)</f>
        <v>18.472303206997086</v>
      </c>
      <c r="O19" s="261"/>
      <c r="P19" s="266">
        <f>+IF(H19=0,"",'Ark1'!T1602)</f>
        <v>3</v>
      </c>
      <c r="Q19" s="303">
        <f>+IF(H19=0,"",'Ark1'!U1602)</f>
        <v>98.600000000000023</v>
      </c>
      <c r="R19" s="87"/>
      <c r="S19" s="267">
        <f>+IF(H19=0,"",'Ark1'!W1602)</f>
        <v>0</v>
      </c>
      <c r="T19" s="267">
        <f>+IF(H19=0,"",'Ark1'!X1602)</f>
        <v>0</v>
      </c>
      <c r="U19" s="267">
        <f>+IF(H19=0,"",'Ark1'!AG1602)</f>
        <v>1049</v>
      </c>
      <c r="V19" s="267">
        <f>+IF(H19=0,"",'Ark1'!AH1602)</f>
        <v>100</v>
      </c>
      <c r="W19" s="267">
        <f>+IF(H19=0,"",'Ark1'!Y1602)</f>
        <v>0</v>
      </c>
      <c r="X19" s="266">
        <f>+IF(H19=0,"",'Ark1'!AA1602)</f>
        <v>0</v>
      </c>
      <c r="Y19" s="303">
        <f t="shared" si="3"/>
        <v>93.99428026692091</v>
      </c>
      <c r="Z19" s="267">
        <f t="shared" si="4"/>
        <v>98.600000000000023</v>
      </c>
      <c r="AA19" s="265">
        <f t="shared" si="5"/>
        <v>1</v>
      </c>
      <c r="AB19" s="244"/>
      <c r="AC19" s="247"/>
      <c r="AE19" s="28"/>
      <c r="AF19" s="27"/>
      <c r="AG19" s="248"/>
      <c r="AH19" s="86"/>
      <c r="AL19" s="86"/>
      <c r="BD19" s="260"/>
    </row>
    <row r="20" spans="1:56" ht="15" customHeight="1">
      <c r="A20" s="244"/>
      <c r="B20" s="264">
        <f>+'Ark1'!C1603</f>
        <v>2024</v>
      </c>
      <c r="C20" s="264">
        <f>+'Ark1'!L1603</f>
        <v>1</v>
      </c>
      <c r="D20" s="264" t="s">
        <v>29</v>
      </c>
      <c r="E20" s="264">
        <f>+'Ark1'!AP1603</f>
        <v>8</v>
      </c>
      <c r="F20" s="272" t="str">
        <f>VLOOKUP(E20,RNR!$E$1:$F$41,2)</f>
        <v>Vestlandsfe</v>
      </c>
      <c r="G20" s="264">
        <f>+IF(H20=0,"",'Ark1'!Q1603)</f>
        <v>9</v>
      </c>
      <c r="H20" s="360">
        <f>+'Ark1'!R1603</f>
        <v>12</v>
      </c>
      <c r="I20" s="265">
        <f>+IF(H20=0,"",'Ark1'!AE1603)</f>
        <v>8.7591240875912444</v>
      </c>
      <c r="J20" s="265"/>
      <c r="K20" s="265">
        <f>+IF(H20=0,"",'Ark1'!AF1603)</f>
        <v>6.1226578894527766</v>
      </c>
      <c r="L20" s="261"/>
      <c r="M20" s="376">
        <f>+IF(H20=0,"",'Ark1'!AR1603)</f>
        <v>189.5</v>
      </c>
      <c r="N20" s="114">
        <f>+IF(H20=0,"",'Ark1'!AS1603)</f>
        <v>18.918097702408694</v>
      </c>
      <c r="O20" s="261"/>
      <c r="P20" s="266">
        <f>+IF(H20=0,"",'Ark1'!T1603)</f>
        <v>3.8333333333333344</v>
      </c>
      <c r="Q20" s="303">
        <f>+IF(H20=0,"",'Ark1'!U1603)</f>
        <v>129.5916666666667</v>
      </c>
      <c r="R20" s="87"/>
      <c r="S20" s="267">
        <f>+IF(H20=0,"",'Ark1'!W1603)</f>
        <v>0</v>
      </c>
      <c r="T20" s="267">
        <f>+IF(H20=0,"",'Ark1'!X1603)</f>
        <v>0</v>
      </c>
      <c r="U20" s="267">
        <f>+IF(H20=0,"",'Ark1'!AG1603)</f>
        <v>1123.583333333333</v>
      </c>
      <c r="V20" s="267">
        <f>+IF(H20=0,"",'Ark1'!AH1603)</f>
        <v>91.666666666666686</v>
      </c>
      <c r="W20" s="267">
        <f>+IF(H20=0,"",'Ark1'!Y1603)</f>
        <v>17.025787222784999</v>
      </c>
      <c r="X20" s="266">
        <f>+IF(H20=0,"",'Ark1'!AA1603)</f>
        <v>0.79930525388545137</v>
      </c>
      <c r="Y20" s="303">
        <f t="shared" si="3"/>
        <v>115.33783282652234</v>
      </c>
      <c r="Z20" s="267">
        <f t="shared" si="4"/>
        <v>129.5916666666667</v>
      </c>
      <c r="AA20" s="265">
        <f t="shared" si="5"/>
        <v>1.3333333333333333</v>
      </c>
      <c r="AB20" s="244"/>
      <c r="AC20" s="247"/>
      <c r="AE20" s="28"/>
      <c r="AF20" s="27"/>
      <c r="AG20" s="248"/>
      <c r="AH20" s="86"/>
      <c r="AL20" s="86"/>
      <c r="BD20" s="260"/>
    </row>
    <row r="21" spans="1:56" ht="15" customHeight="1">
      <c r="A21" s="244"/>
      <c r="B21" s="264">
        <f>+'Ark1'!C1604</f>
        <v>2024</v>
      </c>
      <c r="C21" s="264">
        <f>+'Ark1'!L1604</f>
        <v>1</v>
      </c>
      <c r="D21" s="264" t="s">
        <v>29</v>
      </c>
      <c r="E21" s="264">
        <f>+'Ark1'!AP1604</f>
        <v>9</v>
      </c>
      <c r="F21" s="272" t="str">
        <f>VLOOKUP(E21,RNR!$E$1:$F$41,2)</f>
        <v>Holstein</v>
      </c>
      <c r="G21" s="264">
        <f>+IF(H21=0,"",'Ark1'!Q1604)</f>
        <v>100</v>
      </c>
      <c r="H21" s="360">
        <f>+'Ark1'!R1604</f>
        <v>135</v>
      </c>
      <c r="I21" s="265">
        <f>+IF(H21=0,"",'Ark1'!AE1604)</f>
        <v>10.014836795252226</v>
      </c>
      <c r="J21" s="265"/>
      <c r="K21" s="265">
        <f>+IF(H21=0,"",'Ark1'!AF1604)</f>
        <v>7.8460055503510642</v>
      </c>
      <c r="L21" s="261"/>
      <c r="M21" s="376">
        <f>+IF(H21=0,"",'Ark1'!AR1604)</f>
        <v>224.46666666666661</v>
      </c>
      <c r="N21" s="114">
        <f>+IF(H21=0,"",'Ark1'!AS1604)</f>
        <v>18.849526775082275</v>
      </c>
      <c r="O21" s="261"/>
      <c r="P21" s="266">
        <f>+IF(H21=0,"",'Ark1'!T1604)</f>
        <v>3.9037037037037039</v>
      </c>
      <c r="Q21" s="303">
        <f>+IF(H21=0,"",'Ark1'!U1604)</f>
        <v>214.34444444444435</v>
      </c>
      <c r="R21" s="87"/>
      <c r="S21" s="267">
        <f>+IF(H21=0,"",'Ark1'!W1604)</f>
        <v>3.7037037037037042</v>
      </c>
      <c r="T21" s="267">
        <f>+IF(H21=0,"",'Ark1'!X1604)</f>
        <v>0</v>
      </c>
      <c r="U21" s="267">
        <f>+IF(H21=0,"",'Ark1'!AG1604)</f>
        <v>1115.8814814814814</v>
      </c>
      <c r="V21" s="267">
        <f>+IF(H21=0,"",'Ark1'!AH1604)</f>
        <v>100</v>
      </c>
      <c r="W21" s="267">
        <f>+IF(H21=0,"",'Ark1'!Y1604)</f>
        <v>28.859921374259756</v>
      </c>
      <c r="X21" s="266">
        <f>+IF(H21=0,"",'Ark1'!AA1604)</f>
        <v>1.2758385714331779</v>
      </c>
      <c r="Y21" s="303">
        <f t="shared" si="3"/>
        <v>192.08531371976309</v>
      </c>
      <c r="Z21" s="267">
        <f t="shared" si="4"/>
        <v>214.34444444444435</v>
      </c>
      <c r="AA21" s="265">
        <f t="shared" si="5"/>
        <v>1.35</v>
      </c>
      <c r="AB21" s="244"/>
      <c r="AC21" s="247"/>
      <c r="AE21" s="28"/>
      <c r="AF21" s="27"/>
      <c r="AG21" s="248"/>
      <c r="AH21" s="86"/>
      <c r="AL21" s="86"/>
      <c r="BD21" s="260"/>
    </row>
    <row r="22" spans="1:56" ht="15" customHeight="1">
      <c r="A22" s="244"/>
      <c r="B22" s="264">
        <f>+'Ark1'!C1605</f>
        <v>2024</v>
      </c>
      <c r="C22" s="264">
        <f>+'Ark1'!L1605</f>
        <v>1</v>
      </c>
      <c r="D22" s="264" t="s">
        <v>29</v>
      </c>
      <c r="E22" s="264">
        <f>+'Ark1'!AP1605</f>
        <v>10</v>
      </c>
      <c r="F22" s="272" t="str">
        <f>VLOOKUP(E22,RNR!$E$1:$F$41,2)</f>
        <v>Rødt Dansk</v>
      </c>
      <c r="G22" s="264" t="str">
        <f>+IF(H22=0,"",'Ark1'!Q1605)</f>
        <v/>
      </c>
      <c r="H22" s="360">
        <f>+'Ark1'!R1605</f>
        <v>0</v>
      </c>
      <c r="I22" s="265" t="str">
        <f>+IF(H22=0,"",'Ark1'!AE1605)</f>
        <v/>
      </c>
      <c r="J22" s="265"/>
      <c r="K22" s="265" t="str">
        <f>+IF(H22=0,"",'Ark1'!AF1605)</f>
        <v/>
      </c>
      <c r="L22" s="261"/>
      <c r="M22" s="376" t="str">
        <f>+IF(H22=0,"",'Ark1'!AR1605)</f>
        <v/>
      </c>
      <c r="N22" s="114" t="str">
        <f>+IF(H22=0,"",'Ark1'!AS1605)</f>
        <v/>
      </c>
      <c r="O22" s="261"/>
      <c r="P22" s="266" t="str">
        <f>+IF(H22=0,"",'Ark1'!T1605)</f>
        <v/>
      </c>
      <c r="Q22" s="303" t="str">
        <f>+IF(H22=0,"",'Ark1'!U1605)</f>
        <v/>
      </c>
      <c r="R22" s="87"/>
      <c r="S22" s="267" t="str">
        <f>+IF(H22=0,"",'Ark1'!W1605)</f>
        <v/>
      </c>
      <c r="T22" s="267" t="str">
        <f>+IF(H22=0,"",'Ark1'!X1605)</f>
        <v/>
      </c>
      <c r="U22" s="267" t="str">
        <f>+IF(H22=0,"",'Ark1'!AG1605)</f>
        <v/>
      </c>
      <c r="V22" s="267" t="str">
        <f>+IF(H22=0,"",'Ark1'!AH1605)</f>
        <v/>
      </c>
      <c r="W22" s="267" t="str">
        <f>+IF(H22=0,"",'Ark1'!Y1605)</f>
        <v/>
      </c>
      <c r="X22" s="266" t="str">
        <f>+IF(H22=0,"",'Ark1'!AA1605)</f>
        <v/>
      </c>
      <c r="Y22" s="303" t="str">
        <f t="shared" si="3"/>
        <v/>
      </c>
      <c r="Z22" s="267" t="str">
        <f t="shared" si="4"/>
        <v/>
      </c>
      <c r="AA22" s="265" t="str">
        <f t="shared" si="5"/>
        <v/>
      </c>
      <c r="AB22" s="244"/>
      <c r="AC22" s="247"/>
      <c r="AE22" s="28"/>
      <c r="AF22" s="27"/>
      <c r="AG22" s="248"/>
      <c r="AH22" s="86"/>
      <c r="AL22" s="86"/>
      <c r="BD22" s="260"/>
    </row>
    <row r="23" spans="1:56" ht="15" customHeight="1">
      <c r="A23" s="244"/>
      <c r="B23" s="264">
        <f>+'Ark1'!C1606</f>
        <v>2024</v>
      </c>
      <c r="C23" s="264">
        <f>+'Ark1'!L1606</f>
        <v>1</v>
      </c>
      <c r="D23" s="264" t="s">
        <v>29</v>
      </c>
      <c r="E23" s="264">
        <f>+'Ark1'!AP1606</f>
        <v>11</v>
      </c>
      <c r="F23" s="272" t="str">
        <f>VLOOKUP(E23,RNR!$E$1:$F$41,2)</f>
        <v>Brown Swiss</v>
      </c>
      <c r="G23" s="264">
        <f>+IF(H23=0,"",'Ark1'!Q1606)</f>
        <v>6</v>
      </c>
      <c r="H23" s="360">
        <f>+'Ark1'!R1606</f>
        <v>8</v>
      </c>
      <c r="I23" s="265">
        <f>+IF(H23=0,"",'Ark1'!AE1606)</f>
        <v>6.4516129032258052</v>
      </c>
      <c r="J23" s="265"/>
      <c r="K23" s="265">
        <f>+IF(H23=0,"",'Ark1'!AF1606)</f>
        <v>5.1372936791663504</v>
      </c>
      <c r="L23" s="261"/>
      <c r="M23" s="376">
        <f>+IF(H23=0,"",'Ark1'!AR1606)</f>
        <v>221.25</v>
      </c>
      <c r="N23" s="114">
        <f>+IF(H23=0,"",'Ark1'!AS1606)</f>
        <v>19.334457858247404</v>
      </c>
      <c r="O23" s="261"/>
      <c r="P23" s="266">
        <f>+IF(H23=0,"",'Ark1'!T1606)</f>
        <v>4.25</v>
      </c>
      <c r="Q23" s="303">
        <f>+IF(H23=0,"",'Ark1'!U1606)</f>
        <v>211.0625</v>
      </c>
      <c r="R23" s="87"/>
      <c r="S23" s="267">
        <f>+IF(H23=0,"",'Ark1'!W1606)</f>
        <v>0</v>
      </c>
      <c r="T23" s="267">
        <f>+IF(H23=0,"",'Ark1'!X1606)</f>
        <v>0</v>
      </c>
      <c r="U23" s="267">
        <f>+IF(H23=0,"",'Ark1'!AG1606)</f>
        <v>1227.875</v>
      </c>
      <c r="V23" s="267">
        <f>+IF(H23=0,"",'Ark1'!AH1606)</f>
        <v>100</v>
      </c>
      <c r="W23" s="267">
        <f>+IF(H23=0,"",'Ark1'!Y1606)</f>
        <v>31.177112498594241</v>
      </c>
      <c r="X23" s="266">
        <f>+IF(H23=0,"",'Ark1'!AA1606)</f>
        <v>1.0897247358851685</v>
      </c>
      <c r="Y23" s="303">
        <f t="shared" si="3"/>
        <v>171.89249720044793</v>
      </c>
      <c r="Z23" s="267">
        <f t="shared" si="4"/>
        <v>211.0625</v>
      </c>
      <c r="AA23" s="265">
        <f t="shared" si="5"/>
        <v>1.3333333333333333</v>
      </c>
      <c r="AB23" s="244"/>
      <c r="AC23" s="247"/>
      <c r="AE23" s="28"/>
      <c r="AF23" s="27"/>
      <c r="AG23" s="248"/>
      <c r="AH23" s="86"/>
      <c r="AL23" s="86"/>
      <c r="BD23" s="260"/>
    </row>
    <row r="24" spans="1:56" ht="15" customHeight="1">
      <c r="A24" s="244"/>
      <c r="B24" s="264">
        <f>+'Ark1'!C1607</f>
        <v>2024</v>
      </c>
      <c r="C24" s="264">
        <f>+'Ark1'!L1607</f>
        <v>1</v>
      </c>
      <c r="D24" s="264" t="s">
        <v>29</v>
      </c>
      <c r="E24" s="264">
        <f>+'Ark1'!AP1607</f>
        <v>12</v>
      </c>
      <c r="F24" s="272" t="str">
        <f>VLOOKUP(E24,RNR!$E$1:$F$41,2)</f>
        <v>Jarlsberg</v>
      </c>
      <c r="G24" s="264" t="str">
        <f>+IF(H24=0,"",'Ark1'!Q1607)</f>
        <v/>
      </c>
      <c r="H24" s="360">
        <f>+'Ark1'!R1607</f>
        <v>0</v>
      </c>
      <c r="I24" s="265" t="str">
        <f>+IF(H24=0,"",'Ark1'!AE1607)</f>
        <v/>
      </c>
      <c r="J24" s="265"/>
      <c r="K24" s="265" t="str">
        <f>+IF(H24=0,"",'Ark1'!AF1607)</f>
        <v/>
      </c>
      <c r="L24" s="261"/>
      <c r="M24" s="376" t="str">
        <f>+IF(H24=0,"",'Ark1'!AR1607)</f>
        <v/>
      </c>
      <c r="N24" s="114" t="str">
        <f>+IF(H24=0,"",'Ark1'!AS1607)</f>
        <v/>
      </c>
      <c r="O24" s="261"/>
      <c r="P24" s="266" t="str">
        <f>+IF(H24=0,"",'Ark1'!T1607)</f>
        <v/>
      </c>
      <c r="Q24" s="303" t="str">
        <f>+IF(H24=0,"",'Ark1'!U1607)</f>
        <v/>
      </c>
      <c r="R24" s="87"/>
      <c r="S24" s="267" t="str">
        <f>+IF(H24=0,"",'Ark1'!W1607)</f>
        <v/>
      </c>
      <c r="T24" s="267" t="str">
        <f>+IF(H24=0,"",'Ark1'!X1607)</f>
        <v/>
      </c>
      <c r="U24" s="267" t="str">
        <f>+IF(H24=0,"",'Ark1'!AG1607)</f>
        <v/>
      </c>
      <c r="V24" s="267" t="str">
        <f>+IF(H24=0,"",'Ark1'!AH1607)</f>
        <v/>
      </c>
      <c r="W24" s="267" t="str">
        <f>+IF(H24=0,"",'Ark1'!Y1607)</f>
        <v/>
      </c>
      <c r="X24" s="266" t="str">
        <f>+IF(H24=0,"",'Ark1'!AA1607)</f>
        <v/>
      </c>
      <c r="Y24" s="303" t="str">
        <f t="shared" si="3"/>
        <v/>
      </c>
      <c r="Z24" s="267" t="str">
        <f t="shared" si="4"/>
        <v/>
      </c>
      <c r="AA24" s="265" t="str">
        <f t="shared" si="5"/>
        <v/>
      </c>
      <c r="AB24" s="244"/>
      <c r="AC24" s="247"/>
      <c r="AE24" s="28"/>
      <c r="AF24" s="27"/>
      <c r="AG24" s="248"/>
      <c r="AH24" s="86"/>
      <c r="AL24" s="86"/>
      <c r="BD24" s="260"/>
    </row>
    <row r="25" spans="1:56" ht="15" customHeight="1">
      <c r="A25" s="244"/>
      <c r="B25" s="264">
        <f>+'Ark1'!C1608</f>
        <v>2024</v>
      </c>
      <c r="C25" s="264">
        <f>+'Ark1'!L1608</f>
        <v>1</v>
      </c>
      <c r="D25" s="264" t="s">
        <v>29</v>
      </c>
      <c r="E25" s="264">
        <f>+'Ark1'!AP1608</f>
        <v>13</v>
      </c>
      <c r="F25" s="272" t="str">
        <f>VLOOKUP(E25,RNR!$E$1:$F$41,2)</f>
        <v>Fleckvieh</v>
      </c>
      <c r="G25" s="264">
        <f>+IF(H25=0,"",'Ark1'!Q1608)</f>
        <v>3</v>
      </c>
      <c r="H25" s="360">
        <f>+'Ark1'!R1608</f>
        <v>3</v>
      </c>
      <c r="I25" s="265">
        <f>+IF(H25=0,"",'Ark1'!AE1608)</f>
        <v>1.0489510489510487</v>
      </c>
      <c r="J25" s="265"/>
      <c r="K25" s="265">
        <f>+IF(H25=0,"",'Ark1'!AF1608)</f>
        <v>0.6903661050859452</v>
      </c>
      <c r="L25" s="261"/>
      <c r="M25" s="376">
        <f>+IF(H25=0,"",'Ark1'!AR1608)</f>
        <v>220</v>
      </c>
      <c r="N25" s="114">
        <f>+IF(H25=0,"",'Ark1'!AS1608)</f>
        <v>17.651000310186223</v>
      </c>
      <c r="O25" s="261"/>
      <c r="P25" s="266">
        <f>+IF(H25=0,"",'Ark1'!T1608)</f>
        <v>4</v>
      </c>
      <c r="Q25" s="303">
        <f>+IF(H25=0,"",'Ark1'!U1608)</f>
        <v>188.63333333333335</v>
      </c>
      <c r="R25" s="87"/>
      <c r="S25" s="267">
        <f>+IF(H25=0,"",'Ark1'!W1608)</f>
        <v>0</v>
      </c>
      <c r="T25" s="267">
        <f>+IF(H25=0,"",'Ark1'!X1608)</f>
        <v>0</v>
      </c>
      <c r="U25" s="267">
        <f>+IF(H25=0,"",'Ark1'!AG1608)</f>
        <v>1049.333333333333</v>
      </c>
      <c r="V25" s="267">
        <f>+IF(H25=0,"",'Ark1'!AH1608)</f>
        <v>100</v>
      </c>
      <c r="W25" s="267">
        <f>+IF(H25=0,"",'Ark1'!Y1608)</f>
        <v>23.386938424874756</v>
      </c>
      <c r="X25" s="266">
        <f>+IF(H25=0,"",'Ark1'!AA1608)</f>
        <v>1.4142135623730951</v>
      </c>
      <c r="Y25" s="303">
        <f t="shared" si="3"/>
        <v>179.76493011435838</v>
      </c>
      <c r="Z25" s="267">
        <f t="shared" si="4"/>
        <v>188.63333333333335</v>
      </c>
      <c r="AA25" s="265">
        <f t="shared" si="5"/>
        <v>1</v>
      </c>
      <c r="AB25" s="244"/>
      <c r="AC25" s="247"/>
      <c r="AE25" s="28"/>
      <c r="AF25" s="27"/>
      <c r="AG25" s="248"/>
      <c r="AH25" s="86"/>
      <c r="AL25" s="86"/>
      <c r="BD25" s="260"/>
    </row>
    <row r="26" spans="1:56" ht="15" customHeight="1">
      <c r="A26" s="244"/>
      <c r="B26" s="264">
        <f>+'Ark1'!C1609</f>
        <v>2024</v>
      </c>
      <c r="C26" s="264">
        <f>+'Ark1'!L1609</f>
        <v>1</v>
      </c>
      <c r="D26" s="264" t="s">
        <v>29</v>
      </c>
      <c r="E26" s="264">
        <f>+'Ark1'!AP1609</f>
        <v>14</v>
      </c>
      <c r="F26" s="272" t="str">
        <f>VLOOKUP(E26,RNR!$E$1:$F$41,2)</f>
        <v>Canadisk Ayrshire</v>
      </c>
      <c r="G26" s="264" t="str">
        <f>+IF(H26=0,"",'Ark1'!Q1609)</f>
        <v/>
      </c>
      <c r="H26" s="360">
        <f>+'Ark1'!R1609</f>
        <v>0</v>
      </c>
      <c r="I26" s="265" t="str">
        <f>+IF(H26=0,"",'Ark1'!AE1609)</f>
        <v/>
      </c>
      <c r="J26" s="265"/>
      <c r="K26" s="265" t="str">
        <f>+IF(H26=0,"",'Ark1'!AF1609)</f>
        <v/>
      </c>
      <c r="L26" s="261"/>
      <c r="M26" s="376" t="str">
        <f>+IF(H26=0,"",'Ark1'!AR1609)</f>
        <v/>
      </c>
      <c r="N26" s="114" t="str">
        <f>+IF(H26=0,"",'Ark1'!AS1609)</f>
        <v/>
      </c>
      <c r="O26" s="261"/>
      <c r="P26" s="266" t="str">
        <f>+IF(H26=0,"",'Ark1'!T1609)</f>
        <v/>
      </c>
      <c r="Q26" s="303" t="str">
        <f>+IF(H26=0,"",'Ark1'!U1609)</f>
        <v/>
      </c>
      <c r="R26" s="87"/>
      <c r="S26" s="267" t="str">
        <f>+IF(H26=0,"",'Ark1'!W1609)</f>
        <v/>
      </c>
      <c r="T26" s="267" t="str">
        <f>+IF(H26=0,"",'Ark1'!X1609)</f>
        <v/>
      </c>
      <c r="U26" s="267" t="str">
        <f>+IF(H26=0,"",'Ark1'!AG1609)</f>
        <v/>
      </c>
      <c r="V26" s="267" t="str">
        <f>+IF(H26=0,"",'Ark1'!AH1609)</f>
        <v/>
      </c>
      <c r="W26" s="267" t="str">
        <f>+IF(H26=0,"",'Ark1'!Y1609)</f>
        <v/>
      </c>
      <c r="X26" s="266" t="str">
        <f>+IF(H26=0,"",'Ark1'!AA1609)</f>
        <v/>
      </c>
      <c r="Y26" s="303" t="str">
        <f t="shared" si="3"/>
        <v/>
      </c>
      <c r="Z26" s="267" t="str">
        <f t="shared" si="4"/>
        <v/>
      </c>
      <c r="AA26" s="265" t="str">
        <f t="shared" si="5"/>
        <v/>
      </c>
      <c r="AB26" s="244"/>
      <c r="AC26" s="247"/>
      <c r="AE26" s="28"/>
      <c r="AF26" s="27"/>
      <c r="AG26" s="248"/>
      <c r="AH26" s="86"/>
      <c r="AL26" s="86"/>
      <c r="BD26" s="260"/>
    </row>
    <row r="27" spans="1:56" ht="15" customHeight="1">
      <c r="A27" s="244"/>
      <c r="B27" s="264">
        <f>+'Ark1'!C1610</f>
        <v>2024</v>
      </c>
      <c r="C27" s="264">
        <f>+'Ark1'!L1610</f>
        <v>1</v>
      </c>
      <c r="D27" s="264" t="s">
        <v>29</v>
      </c>
      <c r="E27" s="264">
        <f>+'Ark1'!AP1610</f>
        <v>15</v>
      </c>
      <c r="F27" s="272" t="str">
        <f>VLOOKUP(E27,RNR!$E$1:$F$41,2)</f>
        <v>Montbéliard</v>
      </c>
      <c r="G27" s="264" t="str">
        <f>+IF(H27=0,"",'Ark1'!Q1610)</f>
        <v/>
      </c>
      <c r="H27" s="360">
        <f>+'Ark1'!R1610</f>
        <v>0</v>
      </c>
      <c r="I27" s="265" t="str">
        <f>+IF(H27=0,"",'Ark1'!AE1610)</f>
        <v/>
      </c>
      <c r="J27" s="265"/>
      <c r="K27" s="265" t="str">
        <f>+IF(H27=0,"",'Ark1'!AF1610)</f>
        <v/>
      </c>
      <c r="L27" s="261"/>
      <c r="M27" s="376" t="str">
        <f>+IF(H27=0,"",'Ark1'!AR1610)</f>
        <v/>
      </c>
      <c r="N27" s="114" t="str">
        <f>+IF(H27=0,"",'Ark1'!AS1610)</f>
        <v/>
      </c>
      <c r="O27" s="261"/>
      <c r="P27" s="266" t="str">
        <f>+IF(H27=0,"",'Ark1'!T1610)</f>
        <v/>
      </c>
      <c r="Q27" s="303" t="str">
        <f>+IF(H27=0,"",'Ark1'!U1610)</f>
        <v/>
      </c>
      <c r="R27" s="87"/>
      <c r="S27" s="267" t="str">
        <f>+IF(H27=0,"",'Ark1'!W1610)</f>
        <v/>
      </c>
      <c r="T27" s="267" t="str">
        <f>+IF(H27=0,"",'Ark1'!X1610)</f>
        <v/>
      </c>
      <c r="U27" s="267" t="str">
        <f>+IF(H27=0,"",'Ark1'!AG1610)</f>
        <v/>
      </c>
      <c r="V27" s="267" t="str">
        <f>+IF(H27=0,"",'Ark1'!AH1610)</f>
        <v/>
      </c>
      <c r="W27" s="267" t="str">
        <f>+IF(H27=0,"",'Ark1'!Y1610)</f>
        <v/>
      </c>
      <c r="X27" s="266" t="str">
        <f>+IF(H27=0,"",'Ark1'!AA1610)</f>
        <v/>
      </c>
      <c r="Y27" s="303" t="str">
        <f t="shared" si="3"/>
        <v/>
      </c>
      <c r="Z27" s="267" t="str">
        <f t="shared" si="4"/>
        <v/>
      </c>
      <c r="AA27" s="265" t="str">
        <f t="shared" si="5"/>
        <v/>
      </c>
      <c r="AB27" s="244"/>
      <c r="AC27" s="247"/>
      <c r="AE27" s="28"/>
      <c r="AF27" s="27"/>
      <c r="AG27" s="248"/>
      <c r="AH27" s="86"/>
      <c r="AL27" s="86"/>
      <c r="BD27" s="260"/>
    </row>
    <row r="28" spans="1:56" ht="15" customHeight="1">
      <c r="A28" s="244"/>
      <c r="B28" s="264">
        <f>+'Ark1'!C1611</f>
        <v>2024</v>
      </c>
      <c r="C28" s="264">
        <f>+'Ark1'!L1611</f>
        <v>1</v>
      </c>
      <c r="D28" s="264" t="s">
        <v>29</v>
      </c>
      <c r="E28" s="264">
        <f>+'Ark1'!AP1611</f>
        <v>16</v>
      </c>
      <c r="F28" s="272" t="str">
        <f>VLOOKUP(E28,RNR!$E$1:$F$41,2)</f>
        <v>Mørefe</v>
      </c>
      <c r="G28" s="264" t="str">
        <f>+IF(H28=0,"",'Ark1'!Q1611)</f>
        <v/>
      </c>
      <c r="H28" s="360">
        <f>+'Ark1'!R1611</f>
        <v>0</v>
      </c>
      <c r="I28" s="265" t="str">
        <f>+IF(H28=0,"",'Ark1'!AE1611)</f>
        <v/>
      </c>
      <c r="J28" s="265"/>
      <c r="K28" s="265" t="str">
        <f>+IF(H28=0,"",'Ark1'!AF1611)</f>
        <v/>
      </c>
      <c r="L28" s="261"/>
      <c r="M28" s="376" t="str">
        <f>+IF(H28=0,"",'Ark1'!AR1611)</f>
        <v/>
      </c>
      <c r="N28" s="114" t="str">
        <f>+IF(H28=0,"",'Ark1'!AS1611)</f>
        <v/>
      </c>
      <c r="O28" s="261"/>
      <c r="P28" s="266" t="str">
        <f>+IF(H28=0,"",'Ark1'!T1611)</f>
        <v/>
      </c>
      <c r="Q28" s="303" t="str">
        <f>+IF(H28=0,"",'Ark1'!U1611)</f>
        <v/>
      </c>
      <c r="R28" s="87"/>
      <c r="S28" s="267" t="str">
        <f>+IF(H28=0,"",'Ark1'!W1611)</f>
        <v/>
      </c>
      <c r="T28" s="267" t="str">
        <f>+IF(H28=0,"",'Ark1'!X1611)</f>
        <v/>
      </c>
      <c r="U28" s="267" t="str">
        <f>+IF(H28=0,"",'Ark1'!AG1611)</f>
        <v/>
      </c>
      <c r="V28" s="267" t="str">
        <f>+IF(H28=0,"",'Ark1'!AH1611)</f>
        <v/>
      </c>
      <c r="W28" s="267" t="str">
        <f>+IF(H28=0,"",'Ark1'!Y1611)</f>
        <v/>
      </c>
      <c r="X28" s="266" t="str">
        <f>+IF(H28=0,"",'Ark1'!AA1611)</f>
        <v/>
      </c>
      <c r="Y28" s="303" t="str">
        <f t="shared" si="3"/>
        <v/>
      </c>
      <c r="Z28" s="267" t="str">
        <f t="shared" si="4"/>
        <v/>
      </c>
      <c r="AA28" s="265" t="str">
        <f t="shared" si="5"/>
        <v/>
      </c>
      <c r="AB28" s="244"/>
      <c r="AC28" s="247"/>
      <c r="AE28" s="28"/>
      <c r="AF28" s="27"/>
      <c r="AG28" s="248"/>
      <c r="AH28" s="86"/>
      <c r="AL28" s="86"/>
      <c r="BD28" s="260"/>
    </row>
    <row r="29" spans="1:56" ht="15" customHeight="1">
      <c r="A29" s="244"/>
      <c r="B29" s="264">
        <f>+'Ark1'!C1612</f>
        <v>2024</v>
      </c>
      <c r="C29" s="264">
        <f>+'Ark1'!L1612</f>
        <v>1</v>
      </c>
      <c r="D29" s="264" t="s">
        <v>29</v>
      </c>
      <c r="E29" s="264">
        <f>+'Ark1'!AP1612</f>
        <v>17</v>
      </c>
      <c r="F29" s="272" t="str">
        <f>VLOOKUP(E29,RNR!$E$1:$F$41,2)</f>
        <v>Normande</v>
      </c>
      <c r="G29" s="264" t="str">
        <f>+IF(H29=0,"",'Ark1'!Q1612)</f>
        <v/>
      </c>
      <c r="H29" s="360">
        <f>+'Ark1'!R1612</f>
        <v>0</v>
      </c>
      <c r="I29" s="265" t="str">
        <f>+IF(H29=0,"",'Ark1'!AE1612)</f>
        <v/>
      </c>
      <c r="J29" s="265"/>
      <c r="K29" s="265" t="str">
        <f>+IF(H29=0,"",'Ark1'!AF1612)</f>
        <v/>
      </c>
      <c r="L29" s="261"/>
      <c r="M29" s="376" t="str">
        <f>+IF(H29=0,"",'Ark1'!AR1612)</f>
        <v/>
      </c>
      <c r="N29" s="114" t="str">
        <f>+IF(H29=0,"",'Ark1'!AS1612)</f>
        <v/>
      </c>
      <c r="O29" s="261"/>
      <c r="P29" s="266" t="str">
        <f>+IF(H29=0,"",'Ark1'!T1612)</f>
        <v/>
      </c>
      <c r="Q29" s="303" t="str">
        <f>+IF(H29=0,"",'Ark1'!U1612)</f>
        <v/>
      </c>
      <c r="R29" s="87"/>
      <c r="S29" s="267" t="str">
        <f>+IF(H29=0,"",'Ark1'!W1612)</f>
        <v/>
      </c>
      <c r="T29" s="267" t="str">
        <f>+IF(H29=0,"",'Ark1'!X1612)</f>
        <v/>
      </c>
      <c r="U29" s="267" t="str">
        <f>+IF(H29=0,"",'Ark1'!AG1612)</f>
        <v/>
      </c>
      <c r="V29" s="267" t="str">
        <f>+IF(H29=0,"",'Ark1'!AH1612)</f>
        <v/>
      </c>
      <c r="W29" s="267" t="str">
        <f>+IF(H29=0,"",'Ark1'!Y1612)</f>
        <v/>
      </c>
      <c r="X29" s="266" t="str">
        <f>+IF(H29=0,"",'Ark1'!AA1612)</f>
        <v/>
      </c>
      <c r="Y29" s="303" t="str">
        <f t="shared" si="3"/>
        <v/>
      </c>
      <c r="Z29" s="267" t="str">
        <f t="shared" si="4"/>
        <v/>
      </c>
      <c r="AA29" s="265" t="str">
        <f t="shared" si="5"/>
        <v/>
      </c>
      <c r="AB29" s="244"/>
      <c r="AC29" s="247"/>
      <c r="AE29" s="28"/>
      <c r="AF29" s="27"/>
      <c r="AG29" s="248"/>
      <c r="AH29" s="86"/>
      <c r="AL29" s="86"/>
      <c r="BD29" s="260"/>
    </row>
    <row r="30" spans="1:56" ht="15" customHeight="1">
      <c r="A30" s="244"/>
      <c r="B30" s="264">
        <f>+'Ark1'!C1613</f>
        <v>2024</v>
      </c>
      <c r="C30" s="264">
        <f>+'Ark1'!L1613</f>
        <v>1</v>
      </c>
      <c r="D30" s="264" t="s">
        <v>29</v>
      </c>
      <c r="E30" s="264">
        <f>+'Ark1'!AP1613</f>
        <v>21</v>
      </c>
      <c r="F30" s="272" t="str">
        <f>VLOOKUP(E30,RNR!$E$1:$F$41,2)</f>
        <v>Hereford</v>
      </c>
      <c r="G30" s="264" t="str">
        <f>+IF(H30=0,"",'Ark1'!Q1613)</f>
        <v/>
      </c>
      <c r="H30" s="360">
        <f>+'Ark1'!R1613</f>
        <v>0</v>
      </c>
      <c r="I30" s="265" t="str">
        <f>+IF(H30=0,"",'Ark1'!AE1613)</f>
        <v/>
      </c>
      <c r="J30" s="265"/>
      <c r="K30" s="265" t="str">
        <f>+IF(H30=0,"",'Ark1'!AF1613)</f>
        <v/>
      </c>
      <c r="L30" s="261"/>
      <c r="M30" s="376" t="str">
        <f>+IF(H30=0,"",'Ark1'!AR1613)</f>
        <v/>
      </c>
      <c r="N30" s="114" t="str">
        <f>+IF(H30=0,"",'Ark1'!AS1613)</f>
        <v/>
      </c>
      <c r="O30" s="261"/>
      <c r="P30" s="266" t="str">
        <f>+IF(H30=0,"",'Ark1'!T1613)</f>
        <v/>
      </c>
      <c r="Q30" s="303" t="str">
        <f>+IF(H30=0,"",'Ark1'!U1613)</f>
        <v/>
      </c>
      <c r="R30" s="87"/>
      <c r="S30" s="267" t="str">
        <f>+IF(H30=0,"",'Ark1'!W1613)</f>
        <v/>
      </c>
      <c r="T30" s="267" t="str">
        <f>+IF(H30=0,"",'Ark1'!X1613)</f>
        <v/>
      </c>
      <c r="U30" s="267" t="str">
        <f>+IF(H30=0,"",'Ark1'!AG1613)</f>
        <v/>
      </c>
      <c r="V30" s="267" t="str">
        <f>+IF(H30=0,"",'Ark1'!AH1613)</f>
        <v/>
      </c>
      <c r="W30" s="267" t="str">
        <f>+IF(H30=0,"",'Ark1'!Y1613)</f>
        <v/>
      </c>
      <c r="X30" s="266" t="str">
        <f>+IF(H30=0,"",'Ark1'!AA1613)</f>
        <v/>
      </c>
      <c r="Y30" s="303" t="str">
        <f t="shared" si="3"/>
        <v/>
      </c>
      <c r="Z30" s="267" t="str">
        <f t="shared" si="4"/>
        <v/>
      </c>
      <c r="AA30" s="265" t="str">
        <f t="shared" si="5"/>
        <v/>
      </c>
      <c r="AB30" s="244"/>
      <c r="AC30" s="247"/>
      <c r="AE30" s="28"/>
      <c r="AF30" s="27"/>
      <c r="AG30" s="248"/>
      <c r="AH30" s="86"/>
      <c r="AL30" s="86"/>
      <c r="BD30" s="260"/>
    </row>
    <row r="31" spans="1:56" ht="15" customHeight="1">
      <c r="A31" s="244"/>
      <c r="B31" s="264">
        <f>+'Ark1'!C1614</f>
        <v>2024</v>
      </c>
      <c r="C31" s="264">
        <f>+'Ark1'!L1614</f>
        <v>1</v>
      </c>
      <c r="D31" s="264" t="s">
        <v>29</v>
      </c>
      <c r="E31" s="264">
        <f>+'Ark1'!AP1614</f>
        <v>22</v>
      </c>
      <c r="F31" s="272" t="str">
        <f>VLOOKUP(E31,RNR!$E$1:$F$41,2)</f>
        <v>Charolais</v>
      </c>
      <c r="G31" s="264" t="str">
        <f>+IF(H31=0,"",'Ark1'!Q1614)</f>
        <v/>
      </c>
      <c r="H31" s="360">
        <f>+'Ark1'!R1614</f>
        <v>0</v>
      </c>
      <c r="I31" s="265" t="str">
        <f>+IF(H31=0,"",'Ark1'!AE1614)</f>
        <v/>
      </c>
      <c r="J31" s="265"/>
      <c r="K31" s="265" t="str">
        <f>+IF(H31=0,"",'Ark1'!AF1614)</f>
        <v/>
      </c>
      <c r="L31" s="261"/>
      <c r="M31" s="376" t="str">
        <f>+IF(H31=0,"",'Ark1'!AR1614)</f>
        <v/>
      </c>
      <c r="N31" s="114" t="str">
        <f>+IF(H31=0,"",'Ark1'!AS1614)</f>
        <v/>
      </c>
      <c r="O31" s="261"/>
      <c r="P31" s="266" t="str">
        <f>+IF(H31=0,"",'Ark1'!T1614)</f>
        <v/>
      </c>
      <c r="Q31" s="303" t="str">
        <f>+IF(H31=0,"",'Ark1'!U1614)</f>
        <v/>
      </c>
      <c r="R31" s="87"/>
      <c r="S31" s="267" t="str">
        <f>+IF(H31=0,"",'Ark1'!W1614)</f>
        <v/>
      </c>
      <c r="T31" s="267" t="str">
        <f>+IF(H31=0,"",'Ark1'!X1614)</f>
        <v/>
      </c>
      <c r="U31" s="267" t="str">
        <f>+IF(H31=0,"",'Ark1'!AG1614)</f>
        <v/>
      </c>
      <c r="V31" s="267" t="str">
        <f>+IF(H31=0,"",'Ark1'!AH1614)</f>
        <v/>
      </c>
      <c r="W31" s="267" t="str">
        <f>+IF(H31=0,"",'Ark1'!Y1614)</f>
        <v/>
      </c>
      <c r="X31" s="266" t="str">
        <f>+IF(H31=0,"",'Ark1'!AA1614)</f>
        <v/>
      </c>
      <c r="Y31" s="303" t="str">
        <f t="shared" si="3"/>
        <v/>
      </c>
      <c r="Z31" s="267" t="str">
        <f t="shared" si="4"/>
        <v/>
      </c>
      <c r="AA31" s="265" t="str">
        <f t="shared" si="5"/>
        <v/>
      </c>
      <c r="AB31" s="244"/>
      <c r="AC31" s="247"/>
      <c r="AE31" s="28"/>
      <c r="AF31" s="27"/>
      <c r="AG31" s="248"/>
      <c r="AH31" s="86"/>
      <c r="AL31" s="86"/>
      <c r="BD31" s="260"/>
    </row>
    <row r="32" spans="1:56" ht="15" customHeight="1">
      <c r="A32" s="244"/>
      <c r="B32" s="264">
        <f>+'Ark1'!C1615</f>
        <v>2024</v>
      </c>
      <c r="C32" s="264">
        <f>+'Ark1'!L1615</f>
        <v>1</v>
      </c>
      <c r="D32" s="264" t="s">
        <v>29</v>
      </c>
      <c r="E32" s="264">
        <f>+'Ark1'!AP1615</f>
        <v>23</v>
      </c>
      <c r="F32" s="272" t="str">
        <f>VLOOKUP(E32,RNR!$E$1:$F$41,2)</f>
        <v>Aberdeen Angus</v>
      </c>
      <c r="G32" s="264">
        <f>+IF(H32=0,"",'Ark1'!Q1615)</f>
        <v>7</v>
      </c>
      <c r="H32" s="360">
        <f>+'Ark1'!R1615</f>
        <v>7</v>
      </c>
      <c r="I32" s="265">
        <f>+IF(H32=0,"",'Ark1'!AE1615)</f>
        <v>0.38867295946696279</v>
      </c>
      <c r="J32" s="265"/>
      <c r="K32" s="265">
        <f>+IF(H32=0,"",'Ark1'!AF1615)</f>
        <v>0.24338640554525437</v>
      </c>
      <c r="L32" s="261"/>
      <c r="M32" s="376">
        <f>+IF(H32=0,"",'Ark1'!AR1615)</f>
        <v>211.57142857142861</v>
      </c>
      <c r="N32" s="114">
        <f>+IF(H32=0,"",'Ark1'!AS1615)</f>
        <v>17.880375637185825</v>
      </c>
      <c r="O32" s="261"/>
      <c r="P32" s="266">
        <f>+IF(H32=0,"",'Ark1'!T1615)</f>
        <v>3.4285714285714279</v>
      </c>
      <c r="Q32" s="303">
        <f>+IF(H32=0,"",'Ark1'!U1615)</f>
        <v>170.17142857142852</v>
      </c>
      <c r="R32" s="87"/>
      <c r="S32" s="267">
        <f>+IF(H32=0,"",'Ark1'!W1615)</f>
        <v>0</v>
      </c>
      <c r="T32" s="267">
        <f>+IF(H32=0,"",'Ark1'!X1615)</f>
        <v>0</v>
      </c>
      <c r="U32" s="267">
        <f>+IF(H32=0,"",'Ark1'!AG1615)</f>
        <v>1141.5714285714289</v>
      </c>
      <c r="V32" s="267">
        <f>+IF(H32=0,"",'Ark1'!AH1615)</f>
        <v>100</v>
      </c>
      <c r="W32" s="267">
        <f>+IF(H32=0,"",'Ark1'!Y1615)</f>
        <v>26.814373239829955</v>
      </c>
      <c r="X32" s="266">
        <f>+IF(H32=0,"",'Ark1'!AA1615)</f>
        <v>1.1780301787479035</v>
      </c>
      <c r="Y32" s="303">
        <f t="shared" si="3"/>
        <v>149.0677011638092</v>
      </c>
      <c r="Z32" s="267">
        <f t="shared" si="4"/>
        <v>170.17142857142852</v>
      </c>
      <c r="AA32" s="265">
        <f t="shared" si="5"/>
        <v>1</v>
      </c>
      <c r="AB32" s="244"/>
      <c r="AC32" s="247"/>
      <c r="AE32" s="28"/>
      <c r="AF32" s="27"/>
      <c r="AG32" s="248"/>
      <c r="AH32" s="86"/>
      <c r="AL32" s="86"/>
      <c r="BD32" s="260"/>
    </row>
    <row r="33" spans="1:56" ht="15" customHeight="1">
      <c r="A33" s="244"/>
      <c r="B33" s="264">
        <f>+'Ark1'!C1616</f>
        <v>2024</v>
      </c>
      <c r="C33" s="264">
        <f>+'Ark1'!L1616</f>
        <v>1</v>
      </c>
      <c r="D33" s="264" t="s">
        <v>29</v>
      </c>
      <c r="E33" s="264">
        <f>+'Ark1'!AP1616</f>
        <v>24</v>
      </c>
      <c r="F33" s="272" t="str">
        <f>VLOOKUP(E33,RNR!$E$1:$F$41,2)</f>
        <v>Limousine</v>
      </c>
      <c r="G33" s="264" t="str">
        <f>+IF(H33=0,"",'Ark1'!Q1616)</f>
        <v/>
      </c>
      <c r="H33" s="360">
        <f>+'Ark1'!R1616</f>
        <v>0</v>
      </c>
      <c r="I33" s="265" t="str">
        <f>+IF(H33=0,"",'Ark1'!AE1616)</f>
        <v/>
      </c>
      <c r="J33" s="265"/>
      <c r="K33" s="265" t="str">
        <f>+IF(H33=0,"",'Ark1'!AF1616)</f>
        <v/>
      </c>
      <c r="L33" s="261"/>
      <c r="M33" s="376" t="str">
        <f>+IF(H33=0,"",'Ark1'!AR1616)</f>
        <v/>
      </c>
      <c r="N33" s="114" t="str">
        <f>+IF(H33=0,"",'Ark1'!AS1616)</f>
        <v/>
      </c>
      <c r="O33" s="261"/>
      <c r="P33" s="266" t="str">
        <f>+IF(H33=0,"",'Ark1'!T1616)</f>
        <v/>
      </c>
      <c r="Q33" s="303" t="str">
        <f>+IF(H33=0,"",'Ark1'!U1616)</f>
        <v/>
      </c>
      <c r="R33" s="87"/>
      <c r="S33" s="267" t="str">
        <f>+IF(H33=0,"",'Ark1'!W1616)</f>
        <v/>
      </c>
      <c r="T33" s="267" t="str">
        <f>+IF(H33=0,"",'Ark1'!X1616)</f>
        <v/>
      </c>
      <c r="U33" s="267" t="str">
        <f>+IF(H33=0,"",'Ark1'!AG1616)</f>
        <v/>
      </c>
      <c r="V33" s="267" t="str">
        <f>+IF(H33=0,"",'Ark1'!AH1616)</f>
        <v/>
      </c>
      <c r="W33" s="267" t="str">
        <f>+IF(H33=0,"",'Ark1'!Y1616)</f>
        <v/>
      </c>
      <c r="X33" s="266" t="str">
        <f>+IF(H33=0,"",'Ark1'!AA1616)</f>
        <v/>
      </c>
      <c r="Y33" s="303" t="str">
        <f t="shared" si="3"/>
        <v/>
      </c>
      <c r="Z33" s="267" t="str">
        <f t="shared" si="4"/>
        <v/>
      </c>
      <c r="AA33" s="265" t="str">
        <f t="shared" si="5"/>
        <v/>
      </c>
      <c r="AB33" s="244"/>
      <c r="AC33" s="247"/>
      <c r="AE33" s="28"/>
      <c r="AF33" s="27"/>
      <c r="AG33" s="248"/>
      <c r="AH33" s="86"/>
      <c r="AL33" s="86"/>
      <c r="BD33" s="260"/>
    </row>
    <row r="34" spans="1:56" ht="15" customHeight="1">
      <c r="A34" s="244"/>
      <c r="B34" s="264">
        <f>+'Ark1'!C1617</f>
        <v>2024</v>
      </c>
      <c r="C34" s="264">
        <f>+'Ark1'!L1617</f>
        <v>1</v>
      </c>
      <c r="D34" s="264" t="s">
        <v>29</v>
      </c>
      <c r="E34" s="264">
        <f>+'Ark1'!AP1617</f>
        <v>25</v>
      </c>
      <c r="F34" s="272" t="str">
        <f>VLOOKUP(E34,RNR!$E$1:$F$41,2)</f>
        <v>Simmental Kjøtt</v>
      </c>
      <c r="G34" s="264">
        <f>+IF(H34=0,"",'Ark1'!Q1617)</f>
        <v>2</v>
      </c>
      <c r="H34" s="360">
        <f>+'Ark1'!R1617</f>
        <v>2</v>
      </c>
      <c r="I34" s="265">
        <f>+IF(H34=0,"",'Ark1'!AE1617)</f>
        <v>0.27027027027027034</v>
      </c>
      <c r="J34" s="265"/>
      <c r="K34" s="265">
        <f>+IF(H34=0,"",'Ark1'!AF1617)</f>
        <v>0.153520071310073</v>
      </c>
      <c r="L34" s="261"/>
      <c r="M34" s="376">
        <f>+IF(H34=0,"",'Ark1'!AR1617)</f>
        <v>212</v>
      </c>
      <c r="N34" s="114">
        <f>+IF(H34=0,"",'Ark1'!AS1617)</f>
        <v>16.853765638514059</v>
      </c>
      <c r="O34" s="261"/>
      <c r="P34" s="266">
        <f>+IF(H34=0,"",'Ark1'!T1617)</f>
        <v>3.5</v>
      </c>
      <c r="Q34" s="303">
        <f>+IF(H34=0,"",'Ark1'!U1617)</f>
        <v>160</v>
      </c>
      <c r="R34" s="87"/>
      <c r="S34" s="267">
        <f>+IF(H34=0,"",'Ark1'!W1617)</f>
        <v>0</v>
      </c>
      <c r="T34" s="267">
        <f>+IF(H34=0,"",'Ark1'!X1617)</f>
        <v>0</v>
      </c>
      <c r="U34" s="267">
        <f>+IF(H34=0,"",'Ark1'!AG1617)</f>
        <v>1314.5</v>
      </c>
      <c r="V34" s="267">
        <f>+IF(H34=0,"",'Ark1'!AH1617)</f>
        <v>100</v>
      </c>
      <c r="W34" s="267">
        <f>+IF(H34=0,"",'Ark1'!Y1617)</f>
        <v>9.3000000000002814</v>
      </c>
      <c r="X34" s="266">
        <f>+IF(H34=0,"",'Ark1'!AA1617)</f>
        <v>0.5</v>
      </c>
      <c r="Y34" s="303">
        <f t="shared" si="3"/>
        <v>121.71928489920121</v>
      </c>
      <c r="Z34" s="267">
        <f t="shared" si="4"/>
        <v>160</v>
      </c>
      <c r="AA34" s="265">
        <f t="shared" si="5"/>
        <v>1</v>
      </c>
      <c r="AB34" s="244"/>
      <c r="AC34" s="247"/>
      <c r="AE34" s="28"/>
      <c r="AF34" s="27"/>
      <c r="AG34" s="248"/>
      <c r="AH34" s="86"/>
      <c r="AL34" s="86"/>
      <c r="BD34" s="260"/>
    </row>
    <row r="35" spans="1:56" ht="15" customHeight="1">
      <c r="A35" s="244"/>
      <c r="B35" s="264">
        <f>+'Ark1'!C1618</f>
        <v>2024</v>
      </c>
      <c r="C35" s="264">
        <f>+'Ark1'!L1618</f>
        <v>1</v>
      </c>
      <c r="D35" s="264" t="s">
        <v>29</v>
      </c>
      <c r="E35" s="264">
        <f>+'Ark1'!AP1618</f>
        <v>26</v>
      </c>
      <c r="F35" s="272" t="str">
        <f>VLOOKUP(E35,RNR!$E$1:$F$41,2)</f>
        <v>Blonde D'aquitaine</v>
      </c>
      <c r="G35" s="264" t="str">
        <f>+IF(H35=0,"",'Ark1'!Q1618)</f>
        <v/>
      </c>
      <c r="H35" s="360">
        <f>+'Ark1'!R1618</f>
        <v>0</v>
      </c>
      <c r="I35" s="265" t="str">
        <f>+IF(H35=0,"",'Ark1'!AE1618)</f>
        <v/>
      </c>
      <c r="J35" s="265"/>
      <c r="K35" s="265" t="str">
        <f>+IF(H35=0,"",'Ark1'!AF1618)</f>
        <v/>
      </c>
      <c r="L35" s="261"/>
      <c r="M35" s="376" t="str">
        <f>+IF(H35=0,"",'Ark1'!AR1618)</f>
        <v/>
      </c>
      <c r="N35" s="114" t="str">
        <f>+IF(H35=0,"",'Ark1'!AS1618)</f>
        <v/>
      </c>
      <c r="O35" s="261"/>
      <c r="P35" s="266" t="str">
        <f>+IF(H35=0,"",'Ark1'!T1618)</f>
        <v/>
      </c>
      <c r="Q35" s="303" t="str">
        <f>+IF(H35=0,"",'Ark1'!U1618)</f>
        <v/>
      </c>
      <c r="R35" s="87"/>
      <c r="S35" s="267" t="str">
        <f>+IF(H35=0,"",'Ark1'!W1618)</f>
        <v/>
      </c>
      <c r="T35" s="267" t="str">
        <f>+IF(H35=0,"",'Ark1'!X1618)</f>
        <v/>
      </c>
      <c r="U35" s="267" t="str">
        <f>+IF(H35=0,"",'Ark1'!AG1618)</f>
        <v/>
      </c>
      <c r="V35" s="267" t="str">
        <f>+IF(H35=0,"",'Ark1'!AH1618)</f>
        <v/>
      </c>
      <c r="W35" s="267" t="str">
        <f>+IF(H35=0,"",'Ark1'!Y1618)</f>
        <v/>
      </c>
      <c r="X35" s="266" t="str">
        <f>+IF(H35=0,"",'Ark1'!AA1618)</f>
        <v/>
      </c>
      <c r="Y35" s="303" t="str">
        <f t="shared" si="3"/>
        <v/>
      </c>
      <c r="Z35" s="267" t="str">
        <f t="shared" si="4"/>
        <v/>
      </c>
      <c r="AA35" s="265" t="str">
        <f t="shared" si="5"/>
        <v/>
      </c>
      <c r="AB35" s="244"/>
      <c r="AC35" s="247"/>
      <c r="AE35" s="28"/>
      <c r="AF35" s="27"/>
      <c r="AG35" s="248"/>
      <c r="AH35" s="86"/>
      <c r="AL35" s="86"/>
      <c r="BD35" s="260"/>
    </row>
    <row r="36" spans="1:56" ht="15" customHeight="1">
      <c r="A36" s="244"/>
      <c r="B36" s="264">
        <f>+'Ark1'!C1619</f>
        <v>2024</v>
      </c>
      <c r="C36" s="264">
        <f>+'Ark1'!L1619</f>
        <v>1</v>
      </c>
      <c r="D36" s="264" t="s">
        <v>29</v>
      </c>
      <c r="E36" s="264">
        <f>+'Ark1'!AP1619</f>
        <v>27</v>
      </c>
      <c r="F36" s="272" t="str">
        <f>VLOOKUP(E36,RNR!$E$1:$F$41,2)</f>
        <v>Scottish Highland</v>
      </c>
      <c r="G36" s="264" t="str">
        <f>+IF(H36=0,"",'Ark1'!Q1619)</f>
        <v/>
      </c>
      <c r="H36" s="360">
        <f>+'Ark1'!R1619</f>
        <v>0</v>
      </c>
      <c r="I36" s="265" t="str">
        <f>+IF(H36=0,"",'Ark1'!AE1619)</f>
        <v/>
      </c>
      <c r="J36" s="265"/>
      <c r="K36" s="265" t="str">
        <f>+IF(H36=0,"",'Ark1'!AF1619)</f>
        <v/>
      </c>
      <c r="L36" s="261"/>
      <c r="M36" s="376" t="str">
        <f>+IF(H36=0,"",'Ark1'!AR1619)</f>
        <v/>
      </c>
      <c r="N36" s="114" t="str">
        <f>+IF(H36=0,"",'Ark1'!AS1619)</f>
        <v/>
      </c>
      <c r="O36" s="261"/>
      <c r="P36" s="266" t="str">
        <f>+IF(H36=0,"",'Ark1'!T1619)</f>
        <v/>
      </c>
      <c r="Q36" s="303" t="str">
        <f>+IF(H36=0,"",'Ark1'!U1619)</f>
        <v/>
      </c>
      <c r="R36" s="87"/>
      <c r="S36" s="267" t="str">
        <f>+IF(H36=0,"",'Ark1'!W1619)</f>
        <v/>
      </c>
      <c r="T36" s="267" t="str">
        <f>+IF(H36=0,"",'Ark1'!X1619)</f>
        <v/>
      </c>
      <c r="U36" s="267" t="str">
        <f>+IF(H36=0,"",'Ark1'!AG1619)</f>
        <v/>
      </c>
      <c r="V36" s="267" t="str">
        <f>+IF(H36=0,"",'Ark1'!AH1619)</f>
        <v/>
      </c>
      <c r="W36" s="267" t="str">
        <f>+IF(H36=0,"",'Ark1'!Y1619)</f>
        <v/>
      </c>
      <c r="X36" s="266" t="str">
        <f>+IF(H36=0,"",'Ark1'!AA1619)</f>
        <v/>
      </c>
      <c r="Y36" s="303" t="str">
        <f t="shared" si="3"/>
        <v/>
      </c>
      <c r="Z36" s="267" t="str">
        <f t="shared" si="4"/>
        <v/>
      </c>
      <c r="AA36" s="265" t="str">
        <f t="shared" si="5"/>
        <v/>
      </c>
      <c r="AB36" s="244"/>
      <c r="AC36" s="247"/>
      <c r="AE36" s="28"/>
      <c r="AF36" s="27"/>
      <c r="AG36" s="248"/>
      <c r="AH36" s="86"/>
      <c r="AL36" s="86"/>
      <c r="BD36" s="260"/>
    </row>
    <row r="37" spans="1:56" ht="15" customHeight="1">
      <c r="A37" s="244"/>
      <c r="B37" s="264">
        <f>+'Ark1'!C1620</f>
        <v>2024</v>
      </c>
      <c r="C37" s="264">
        <f>+'Ark1'!L1620</f>
        <v>1</v>
      </c>
      <c r="D37" s="264" t="s">
        <v>29</v>
      </c>
      <c r="E37" s="264">
        <f>+'Ark1'!AP1620</f>
        <v>28</v>
      </c>
      <c r="F37" s="272" t="str">
        <f>VLOOKUP(E37,RNR!$E$1:$F$41,2)</f>
        <v>Tiroler Grauvieh</v>
      </c>
      <c r="G37" s="264" t="str">
        <f>+IF(H37=0,"",'Ark1'!Q1620)</f>
        <v/>
      </c>
      <c r="H37" s="360">
        <f>+'Ark1'!R1620</f>
        <v>0</v>
      </c>
      <c r="I37" s="265" t="str">
        <f>+IF(H37=0,"",'Ark1'!AE1620)</f>
        <v/>
      </c>
      <c r="J37" s="265"/>
      <c r="K37" s="265" t="str">
        <f>+IF(H37=0,"",'Ark1'!AF1620)</f>
        <v/>
      </c>
      <c r="L37" s="261"/>
      <c r="M37" s="376" t="str">
        <f>+IF(H37=0,"",'Ark1'!AR1620)</f>
        <v/>
      </c>
      <c r="N37" s="114" t="str">
        <f>+IF(H37=0,"",'Ark1'!AS1620)</f>
        <v/>
      </c>
      <c r="O37" s="261"/>
      <c r="P37" s="266" t="str">
        <f>+IF(H37=0,"",'Ark1'!T1620)</f>
        <v/>
      </c>
      <c r="Q37" s="303" t="str">
        <f>+IF(H37=0,"",'Ark1'!U1620)</f>
        <v/>
      </c>
      <c r="R37" s="87"/>
      <c r="S37" s="267" t="str">
        <f>+IF(H37=0,"",'Ark1'!W1620)</f>
        <v/>
      </c>
      <c r="T37" s="267" t="str">
        <f>+IF(H37=0,"",'Ark1'!X1620)</f>
        <v/>
      </c>
      <c r="U37" s="267" t="str">
        <f>+IF(H37=0,"",'Ark1'!AG1620)</f>
        <v/>
      </c>
      <c r="V37" s="267" t="str">
        <f>+IF(H37=0,"",'Ark1'!AH1620)</f>
        <v/>
      </c>
      <c r="W37" s="267" t="str">
        <f>+IF(H37=0,"",'Ark1'!Y1620)</f>
        <v/>
      </c>
      <c r="X37" s="266" t="str">
        <f>+IF(H37=0,"",'Ark1'!AA1620)</f>
        <v/>
      </c>
      <c r="Y37" s="303" t="str">
        <f t="shared" si="3"/>
        <v/>
      </c>
      <c r="Z37" s="267" t="str">
        <f t="shared" si="4"/>
        <v/>
      </c>
      <c r="AA37" s="265" t="str">
        <f t="shared" si="5"/>
        <v/>
      </c>
      <c r="AB37" s="244"/>
      <c r="AC37" s="247"/>
      <c r="AE37" s="28"/>
      <c r="AF37" s="27"/>
      <c r="AG37" s="248"/>
      <c r="AH37" s="86"/>
      <c r="AI37" s="211"/>
      <c r="AJ37" s="211"/>
      <c r="AK37" s="211"/>
      <c r="AL37" s="86"/>
      <c r="BD37" s="260"/>
    </row>
    <row r="38" spans="1:56" ht="15" customHeight="1">
      <c r="A38" s="244"/>
      <c r="B38" s="264">
        <f>+'Ark1'!C1621</f>
        <v>2024</v>
      </c>
      <c r="C38" s="264">
        <f>+'Ark1'!L1621</f>
        <v>1</v>
      </c>
      <c r="D38" s="264" t="s">
        <v>29</v>
      </c>
      <c r="E38" s="264">
        <f>+'Ark1'!AP1621</f>
        <v>29</v>
      </c>
      <c r="F38" s="272" t="str">
        <f>VLOOKUP(E38,RNR!$E$1:$F$41,2)</f>
        <v xml:space="preserve">Dexter </v>
      </c>
      <c r="G38" s="264">
        <f>+IF(H38=0,"",'Ark1'!Q1621)</f>
        <v>1</v>
      </c>
      <c r="H38" s="360">
        <f>+'Ark1'!R1621</f>
        <v>1</v>
      </c>
      <c r="I38" s="265">
        <f>+IF(H38=0,"",'Ark1'!AE1621)</f>
        <v>0.92592592592592604</v>
      </c>
      <c r="J38" s="265"/>
      <c r="K38" s="265">
        <f>+IF(H38=0,"",'Ark1'!AF1621)</f>
        <v>0.79466869469383028</v>
      </c>
      <c r="L38" s="261"/>
      <c r="M38" s="376">
        <f>+IF(H38=0,"",'Ark1'!AR1621)</f>
        <v>222</v>
      </c>
      <c r="N38" s="114">
        <f>+IF(H38=0,"",'Ark1'!AS1621)</f>
        <v>11.242067487502112</v>
      </c>
      <c r="O38" s="261"/>
      <c r="P38" s="266">
        <f>+IF(H38=0,"",'Ark1'!T1621)</f>
        <v>9</v>
      </c>
      <c r="Q38" s="303">
        <f>+IF(H38=0,"",'Ark1'!U1621)</f>
        <v>123.3</v>
      </c>
      <c r="R38" s="87"/>
      <c r="S38" s="267">
        <f>+IF(H38=0,"",'Ark1'!W1621)</f>
        <v>100</v>
      </c>
      <c r="T38" s="267">
        <f>+IF(H38=0,"",'Ark1'!X1621)</f>
        <v>0</v>
      </c>
      <c r="U38" s="267">
        <f>+IF(H38=0,"",'Ark1'!AG1621)</f>
        <v>987</v>
      </c>
      <c r="V38" s="267">
        <f>+IF(H38=0,"",'Ark1'!AH1621)</f>
        <v>100</v>
      </c>
      <c r="W38" s="267">
        <f>+IF(H38=0,"",'Ark1'!Y1621)</f>
        <v>0</v>
      </c>
      <c r="X38" s="266">
        <f>+IF(H38=0,"",'Ark1'!AA1621)</f>
        <v>0</v>
      </c>
      <c r="Y38" s="303">
        <f t="shared" si="3"/>
        <v>124.92401215805471</v>
      </c>
      <c r="Z38" s="267">
        <f t="shared" si="4"/>
        <v>123.3</v>
      </c>
      <c r="AA38" s="265">
        <f t="shared" si="5"/>
        <v>1</v>
      </c>
      <c r="AB38" s="244"/>
      <c r="AC38" s="247"/>
      <c r="AE38" s="28"/>
      <c r="AF38" s="27"/>
      <c r="AG38" s="248"/>
      <c r="AH38" s="86"/>
      <c r="AI38" s="211"/>
      <c r="AJ38" s="211"/>
      <c r="AK38" s="211"/>
      <c r="AL38" s="86"/>
      <c r="BD38" s="260"/>
    </row>
    <row r="39" spans="1:56" ht="15" customHeight="1">
      <c r="A39" s="244"/>
      <c r="B39" s="264">
        <f>+'Ark1'!C1622</f>
        <v>2024</v>
      </c>
      <c r="C39" s="264">
        <f>+'Ark1'!L1622</f>
        <v>1</v>
      </c>
      <c r="D39" s="264" t="s">
        <v>29</v>
      </c>
      <c r="E39" s="264">
        <f>+'Ark1'!AP1622</f>
        <v>30</v>
      </c>
      <c r="F39" s="272" t="str">
        <f>VLOOKUP(E39,RNR!$E$1:$F$41,2)</f>
        <v>Piemontese</v>
      </c>
      <c r="G39" s="264" t="str">
        <f>+IF(H39=0,"",'Ark1'!Q1622)</f>
        <v/>
      </c>
      <c r="H39" s="360">
        <f>+'Ark1'!R1622</f>
        <v>0</v>
      </c>
      <c r="I39" s="265" t="str">
        <f>+IF(H39=0,"",'Ark1'!AE1622)</f>
        <v/>
      </c>
      <c r="J39" s="265"/>
      <c r="K39" s="265" t="str">
        <f>+IF(H39=0,"",'Ark1'!AF1622)</f>
        <v/>
      </c>
      <c r="L39" s="261"/>
      <c r="M39" s="376" t="str">
        <f>+IF(H39=0,"",'Ark1'!AR1622)</f>
        <v/>
      </c>
      <c r="N39" s="114" t="str">
        <f>+IF(H39=0,"",'Ark1'!AS1622)</f>
        <v/>
      </c>
      <c r="O39" s="261"/>
      <c r="P39" s="266" t="str">
        <f>+IF(H39=0,"",'Ark1'!T1622)</f>
        <v/>
      </c>
      <c r="Q39" s="303" t="str">
        <f>+IF(H39=0,"",'Ark1'!U1622)</f>
        <v/>
      </c>
      <c r="R39" s="87"/>
      <c r="S39" s="267" t="str">
        <f>+IF(H39=0,"",'Ark1'!W1622)</f>
        <v/>
      </c>
      <c r="T39" s="267" t="str">
        <f>+IF(H39=0,"",'Ark1'!X1622)</f>
        <v/>
      </c>
      <c r="U39" s="267" t="str">
        <f>+IF(H39=0,"",'Ark1'!AG1622)</f>
        <v/>
      </c>
      <c r="V39" s="267" t="str">
        <f>+IF(H39=0,"",'Ark1'!AH1622)</f>
        <v/>
      </c>
      <c r="W39" s="267" t="str">
        <f>+IF(H39=0,"",'Ark1'!Y1622)</f>
        <v/>
      </c>
      <c r="X39" s="266" t="str">
        <f>+IF(H39=0,"",'Ark1'!AA1622)</f>
        <v/>
      </c>
      <c r="Y39" s="303" t="str">
        <f t="shared" si="3"/>
        <v/>
      </c>
      <c r="Z39" s="267" t="str">
        <f t="shared" si="4"/>
        <v/>
      </c>
      <c r="AA39" s="265" t="str">
        <f t="shared" si="5"/>
        <v/>
      </c>
      <c r="AB39" s="244"/>
      <c r="AC39" s="247"/>
      <c r="AE39" s="28"/>
      <c r="AF39" s="27"/>
      <c r="AG39" s="248"/>
      <c r="AH39" s="86"/>
      <c r="AI39" s="211"/>
      <c r="AJ39" s="211"/>
      <c r="AK39" s="211"/>
      <c r="AL39" s="86"/>
      <c r="BD39" s="260"/>
    </row>
    <row r="40" spans="1:56" ht="15" customHeight="1">
      <c r="A40" s="244"/>
      <c r="B40" s="264">
        <f>+'Ark1'!C1623</f>
        <v>2024</v>
      </c>
      <c r="C40" s="264">
        <f>+'Ark1'!L1623</f>
        <v>1</v>
      </c>
      <c r="D40" s="264" t="s">
        <v>29</v>
      </c>
      <c r="E40" s="264">
        <f>+'Ark1'!AP1623</f>
        <v>31</v>
      </c>
      <c r="F40" s="272" t="str">
        <f>VLOOKUP(E40,RNR!$E$1:$F$41,2)</f>
        <v>Galloway</v>
      </c>
      <c r="G40" s="264" t="str">
        <f>+IF(H40=0,"",'Ark1'!Q1623)</f>
        <v/>
      </c>
      <c r="H40" s="360">
        <f>+'Ark1'!R1623</f>
        <v>0</v>
      </c>
      <c r="I40" s="265" t="str">
        <f>+IF(H40=0,"",'Ark1'!AE1623)</f>
        <v/>
      </c>
      <c r="J40" s="265"/>
      <c r="K40" s="265" t="str">
        <f>+IF(H40=0,"",'Ark1'!AF1623)</f>
        <v/>
      </c>
      <c r="L40" s="261"/>
      <c r="M40" s="376" t="str">
        <f>+IF(H40=0,"",'Ark1'!AR1623)</f>
        <v/>
      </c>
      <c r="N40" s="114" t="str">
        <f>+IF(H40=0,"",'Ark1'!AS1623)</f>
        <v/>
      </c>
      <c r="O40" s="261"/>
      <c r="P40" s="266" t="str">
        <f>+IF(H40=0,"",'Ark1'!T1623)</f>
        <v/>
      </c>
      <c r="Q40" s="303" t="str">
        <f>+IF(H40=0,"",'Ark1'!U1623)</f>
        <v/>
      </c>
      <c r="R40" s="87"/>
      <c r="S40" s="267" t="str">
        <f>+IF(H40=0,"",'Ark1'!W1623)</f>
        <v/>
      </c>
      <c r="T40" s="267" t="str">
        <f>+IF(H40=0,"",'Ark1'!X1623)</f>
        <v/>
      </c>
      <c r="U40" s="267" t="str">
        <f>+IF(H40=0,"",'Ark1'!AG1623)</f>
        <v/>
      </c>
      <c r="V40" s="267" t="str">
        <f>+IF(H40=0,"",'Ark1'!AH1623)</f>
        <v/>
      </c>
      <c r="W40" s="267" t="str">
        <f>+IF(H40=0,"",'Ark1'!Y1623)</f>
        <v/>
      </c>
      <c r="X40" s="266" t="str">
        <f>+IF(H40=0,"",'Ark1'!AA1623)</f>
        <v/>
      </c>
      <c r="Y40" s="303" t="str">
        <f t="shared" si="3"/>
        <v/>
      </c>
      <c r="Z40" s="267" t="str">
        <f t="shared" si="4"/>
        <v/>
      </c>
      <c r="AA40" s="265" t="str">
        <f t="shared" si="5"/>
        <v/>
      </c>
      <c r="AB40" s="244"/>
      <c r="AC40" s="247"/>
      <c r="AE40" s="28"/>
      <c r="AF40" s="27"/>
      <c r="AG40" s="248"/>
      <c r="AH40" s="86"/>
      <c r="AI40" s="211"/>
      <c r="AJ40" s="211"/>
      <c r="AK40" s="211"/>
      <c r="AL40" s="86"/>
      <c r="BD40" s="260"/>
    </row>
    <row r="41" spans="1:56" ht="15" customHeight="1">
      <c r="A41" s="244"/>
      <c r="B41" s="264">
        <f>+'Ark1'!C1624</f>
        <v>2024</v>
      </c>
      <c r="C41" s="264">
        <f>+'Ark1'!L1624</f>
        <v>1</v>
      </c>
      <c r="D41" s="264" t="s">
        <v>29</v>
      </c>
      <c r="E41" s="264">
        <f>+'Ark1'!AP1624</f>
        <v>32</v>
      </c>
      <c r="F41" s="272" t="str">
        <f>VLOOKUP(E41,RNR!$E$1:$F$41,2)</f>
        <v>Salers</v>
      </c>
      <c r="G41" s="264" t="str">
        <f>+IF(H41=0,"",'Ark1'!Q1624)</f>
        <v/>
      </c>
      <c r="H41" s="360">
        <f>+'Ark1'!R1624</f>
        <v>0</v>
      </c>
      <c r="I41" s="265" t="str">
        <f>+IF(H41=0,"",'Ark1'!AE1624)</f>
        <v/>
      </c>
      <c r="J41" s="265"/>
      <c r="K41" s="265" t="str">
        <f>+IF(H41=0,"",'Ark1'!AF1624)</f>
        <v/>
      </c>
      <c r="L41" s="261"/>
      <c r="M41" s="376" t="str">
        <f>+IF(H41=0,"",'Ark1'!AR1624)</f>
        <v/>
      </c>
      <c r="N41" s="114" t="str">
        <f>+IF(H41=0,"",'Ark1'!AS1624)</f>
        <v/>
      </c>
      <c r="O41" s="261"/>
      <c r="P41" s="266" t="str">
        <f>+IF(H41=0,"",'Ark1'!T1624)</f>
        <v/>
      </c>
      <c r="Q41" s="303" t="str">
        <f>+IF(H41=0,"",'Ark1'!U1624)</f>
        <v/>
      </c>
      <c r="R41" s="87"/>
      <c r="S41" s="267" t="str">
        <f>+IF(H41=0,"",'Ark1'!W1624)</f>
        <v/>
      </c>
      <c r="T41" s="267" t="str">
        <f>+IF(H41=0,"",'Ark1'!X1624)</f>
        <v/>
      </c>
      <c r="U41" s="267" t="str">
        <f>+IF(H41=0,"",'Ark1'!AG1624)</f>
        <v/>
      </c>
      <c r="V41" s="267" t="str">
        <f>+IF(H41=0,"",'Ark1'!AH1624)</f>
        <v/>
      </c>
      <c r="W41" s="267" t="str">
        <f>+IF(H41=0,"",'Ark1'!Y1624)</f>
        <v/>
      </c>
      <c r="X41" s="266" t="str">
        <f>+IF(H41=0,"",'Ark1'!AA1624)</f>
        <v/>
      </c>
      <c r="Y41" s="303" t="str">
        <f t="shared" si="3"/>
        <v/>
      </c>
      <c r="Z41" s="267" t="str">
        <f t="shared" si="4"/>
        <v/>
      </c>
      <c r="AA41" s="265" t="str">
        <f t="shared" si="5"/>
        <v/>
      </c>
      <c r="AB41" s="244"/>
      <c r="AC41" s="247"/>
      <c r="AE41" s="28"/>
      <c r="AF41" s="27"/>
      <c r="AG41" s="248"/>
      <c r="AH41" s="86"/>
      <c r="AI41" s="211"/>
      <c r="AJ41" s="211"/>
      <c r="AK41" s="211"/>
      <c r="AL41" s="86"/>
      <c r="BD41" s="260"/>
    </row>
    <row r="42" spans="1:56" ht="15" customHeight="1">
      <c r="A42" s="244"/>
      <c r="B42" s="264">
        <f>+'Ark1'!C1625</f>
        <v>2024</v>
      </c>
      <c r="C42" s="264">
        <f>+'Ark1'!L1625</f>
        <v>1</v>
      </c>
      <c r="D42" s="264" t="s">
        <v>29</v>
      </c>
      <c r="E42" s="264">
        <f>+'Ark1'!AP1625</f>
        <v>33</v>
      </c>
      <c r="F42" s="272" t="str">
        <f>VLOOKUP(E42,RNR!$E$1:$F$41,2)</f>
        <v>Chianina</v>
      </c>
      <c r="G42" s="264" t="str">
        <f>+IF(H42=0,"",'Ark1'!Q1625)</f>
        <v/>
      </c>
      <c r="H42" s="360">
        <f>+'Ark1'!R1625</f>
        <v>0</v>
      </c>
      <c r="I42" s="265" t="str">
        <f>+IF(H42=0,"",'Ark1'!AE1625)</f>
        <v/>
      </c>
      <c r="J42" s="265"/>
      <c r="K42" s="265" t="str">
        <f>+IF(H42=0,"",'Ark1'!AF1625)</f>
        <v/>
      </c>
      <c r="L42" s="261"/>
      <c r="M42" s="376" t="str">
        <f>+IF(H42=0,"",'Ark1'!AR1625)</f>
        <v/>
      </c>
      <c r="N42" s="114" t="str">
        <f>+IF(H42=0,"",'Ark1'!AS1625)</f>
        <v/>
      </c>
      <c r="O42" s="261"/>
      <c r="P42" s="266" t="str">
        <f>+IF(H42=0,"",'Ark1'!T1625)</f>
        <v/>
      </c>
      <c r="Q42" s="303" t="str">
        <f>+IF(H42=0,"",'Ark1'!U1625)</f>
        <v/>
      </c>
      <c r="R42" s="87"/>
      <c r="S42" s="267" t="str">
        <f>+IF(H42=0,"",'Ark1'!W1625)</f>
        <v/>
      </c>
      <c r="T42" s="267" t="str">
        <f>+IF(H42=0,"",'Ark1'!X1625)</f>
        <v/>
      </c>
      <c r="U42" s="267" t="str">
        <f>+IF(H42=0,"",'Ark1'!AG1625)</f>
        <v/>
      </c>
      <c r="V42" s="267" t="str">
        <f>+IF(H42=0,"",'Ark1'!AH1625)</f>
        <v/>
      </c>
      <c r="W42" s="267" t="str">
        <f>+IF(H42=0,"",'Ark1'!Y1625)</f>
        <v/>
      </c>
      <c r="X42" s="266" t="str">
        <f>+IF(H42=0,"",'Ark1'!AA1625)</f>
        <v/>
      </c>
      <c r="Y42" s="303" t="str">
        <f t="shared" si="3"/>
        <v/>
      </c>
      <c r="Z42" s="267" t="str">
        <f t="shared" si="4"/>
        <v/>
      </c>
      <c r="AA42" s="265" t="str">
        <f t="shared" si="5"/>
        <v/>
      </c>
      <c r="AB42" s="244"/>
      <c r="AC42" s="247"/>
      <c r="AE42" s="28"/>
      <c r="AF42" s="27"/>
      <c r="AG42" s="248"/>
      <c r="AH42" s="86"/>
      <c r="AI42" s="211"/>
      <c r="AJ42" s="211"/>
      <c r="AK42" s="211"/>
      <c r="AL42" s="86"/>
      <c r="BD42" s="260"/>
    </row>
    <row r="43" spans="1:56" ht="15" customHeight="1">
      <c r="A43" s="244"/>
      <c r="B43" s="264">
        <f>+'Ark1'!C1626</f>
        <v>2024</v>
      </c>
      <c r="C43" s="264">
        <f>+'Ark1'!L1626</f>
        <v>1</v>
      </c>
      <c r="D43" s="264" t="s">
        <v>29</v>
      </c>
      <c r="E43" s="264">
        <f>+'Ark1'!AP1626</f>
        <v>34</v>
      </c>
      <c r="F43" s="272" t="str">
        <f>VLOOKUP(E43,RNR!$E$1:$F$41,2)</f>
        <v>Belgisk blå</v>
      </c>
      <c r="G43" s="264" t="str">
        <f>+IF(H43=0,"",'Ark1'!Q1626)</f>
        <v/>
      </c>
      <c r="H43" s="360">
        <f>+'Ark1'!R1626</f>
        <v>0</v>
      </c>
      <c r="I43" s="265" t="str">
        <f>+IF(H43=0,"",'Ark1'!AE1626)</f>
        <v/>
      </c>
      <c r="J43" s="265"/>
      <c r="K43" s="265" t="str">
        <f>+IF(H43=0,"",'Ark1'!AF1626)</f>
        <v/>
      </c>
      <c r="L43" s="261"/>
      <c r="M43" s="376" t="str">
        <f>+IF(H43=0,"",'Ark1'!AR1626)</f>
        <v/>
      </c>
      <c r="N43" s="114" t="str">
        <f>+IF(H43=0,"",'Ark1'!AS1626)</f>
        <v/>
      </c>
      <c r="O43" s="261"/>
      <c r="P43" s="266" t="str">
        <f>+IF(H43=0,"",'Ark1'!T1626)</f>
        <v/>
      </c>
      <c r="Q43" s="303" t="str">
        <f>+IF(H43=0,"",'Ark1'!U1626)</f>
        <v/>
      </c>
      <c r="R43" s="87"/>
      <c r="S43" s="267" t="str">
        <f>+IF(H43=0,"",'Ark1'!W1626)</f>
        <v/>
      </c>
      <c r="T43" s="267" t="str">
        <f>+IF(H43=0,"",'Ark1'!X1626)</f>
        <v/>
      </c>
      <c r="U43" s="267" t="str">
        <f>+IF(H43=0,"",'Ark1'!AG1626)</f>
        <v/>
      </c>
      <c r="V43" s="267" t="str">
        <f>+IF(H43=0,"",'Ark1'!AH1626)</f>
        <v/>
      </c>
      <c r="W43" s="267" t="str">
        <f>+IF(H43=0,"",'Ark1'!Y1626)</f>
        <v/>
      </c>
      <c r="X43" s="266" t="str">
        <f>+IF(H43=0,"",'Ark1'!AA1626)</f>
        <v/>
      </c>
      <c r="Y43" s="303" t="str">
        <f t="shared" si="3"/>
        <v/>
      </c>
      <c r="Z43" s="267" t="str">
        <f t="shared" si="4"/>
        <v/>
      </c>
      <c r="AA43" s="265" t="str">
        <f t="shared" si="5"/>
        <v/>
      </c>
      <c r="AB43" s="244"/>
      <c r="AC43" s="247"/>
      <c r="AE43" s="28"/>
      <c r="AF43" s="27"/>
      <c r="AG43" s="248"/>
      <c r="AH43" s="86"/>
      <c r="AI43" s="211"/>
      <c r="AJ43" s="211"/>
      <c r="AK43" s="211"/>
      <c r="AL43" s="86"/>
      <c r="BD43" s="260"/>
    </row>
    <row r="44" spans="1:56" ht="15" customHeight="1">
      <c r="A44" s="244"/>
      <c r="B44" s="264">
        <f>+'Ark1'!C1627</f>
        <v>2024</v>
      </c>
      <c r="C44" s="264">
        <f>+'Ark1'!L1627</f>
        <v>1</v>
      </c>
      <c r="D44" s="264" t="s">
        <v>29</v>
      </c>
      <c r="E44" s="264">
        <f>+'Ark1'!AP1627</f>
        <v>39</v>
      </c>
      <c r="F44" s="272" t="str">
        <f>VLOOKUP(E44,RNR!$E$1:$F$41,2)</f>
        <v xml:space="preserve">Wagyu </v>
      </c>
      <c r="G44" s="264" t="str">
        <f>+IF(H44=0,"",'Ark1'!Q1627)</f>
        <v/>
      </c>
      <c r="H44" s="360">
        <f>+'Ark1'!R1627</f>
        <v>0</v>
      </c>
      <c r="I44" s="265" t="str">
        <f>+IF(H44=0,"",'Ark1'!AE1627)</f>
        <v/>
      </c>
      <c r="J44" s="265"/>
      <c r="K44" s="265" t="str">
        <f>+IF(H44=0,"",'Ark1'!AF1627)</f>
        <v/>
      </c>
      <c r="L44" s="261"/>
      <c r="M44" s="376" t="str">
        <f>+IF(H44=0,"",'Ark1'!AR1627)</f>
        <v/>
      </c>
      <c r="N44" s="114" t="str">
        <f>+IF(H44=0,"",'Ark1'!AS1627)</f>
        <v/>
      </c>
      <c r="O44" s="261"/>
      <c r="P44" s="266" t="str">
        <f>+IF(H44=0,"",'Ark1'!T1627)</f>
        <v/>
      </c>
      <c r="Q44" s="303" t="str">
        <f>+IF(H44=0,"",'Ark1'!U1627)</f>
        <v/>
      </c>
      <c r="R44" s="87"/>
      <c r="S44" s="267" t="str">
        <f>+IF(H44=0,"",'Ark1'!W1627)</f>
        <v/>
      </c>
      <c r="T44" s="267" t="str">
        <f>+IF(H44=0,"",'Ark1'!X1627)</f>
        <v/>
      </c>
      <c r="U44" s="267" t="str">
        <f>+IF(H44=0,"",'Ark1'!AG1627)</f>
        <v/>
      </c>
      <c r="V44" s="267" t="str">
        <f>+IF(H44=0,"",'Ark1'!AH1627)</f>
        <v/>
      </c>
      <c r="W44" s="267" t="str">
        <f>+IF(H44=0,"",'Ark1'!Y1627)</f>
        <v/>
      </c>
      <c r="X44" s="266" t="str">
        <f>+IF(H44=0,"",'Ark1'!AA1627)</f>
        <v/>
      </c>
      <c r="Y44" s="303" t="str">
        <f t="shared" si="3"/>
        <v/>
      </c>
      <c r="Z44" s="267" t="str">
        <f t="shared" si="4"/>
        <v/>
      </c>
      <c r="AA44" s="265" t="str">
        <f t="shared" si="5"/>
        <v/>
      </c>
      <c r="AB44" s="244"/>
      <c r="AC44" s="247"/>
      <c r="AE44" s="28"/>
      <c r="AF44" s="27"/>
      <c r="AG44" s="248"/>
      <c r="AH44" s="86"/>
      <c r="AI44" s="211"/>
      <c r="AJ44" s="211"/>
      <c r="AK44" s="211"/>
      <c r="AL44" s="86"/>
      <c r="BD44" s="260"/>
    </row>
    <row r="45" spans="1:56" ht="15" customHeight="1">
      <c r="A45" s="244"/>
      <c r="B45" s="264">
        <f>+'Ark1'!C1628</f>
        <v>2024</v>
      </c>
      <c r="C45" s="264">
        <f>+'Ark1'!L1628</f>
        <v>1</v>
      </c>
      <c r="D45" s="264" t="s">
        <v>29</v>
      </c>
      <c r="E45" s="264">
        <f>+'Ark1'!AP1628</f>
        <v>40</v>
      </c>
      <c r="F45" s="272" t="str">
        <f>VLOOKUP(E45,RNR!$E$1:$F$41,2)</f>
        <v>Jak (Bos Grunniens)</v>
      </c>
      <c r="G45" s="264" t="str">
        <f>+IF(H45=0,"",'Ark1'!Q1628)</f>
        <v/>
      </c>
      <c r="H45" s="360">
        <f>+'Ark1'!R1628</f>
        <v>0</v>
      </c>
      <c r="I45" s="265" t="str">
        <f>+IF(H45=0,"",'Ark1'!AE1628)</f>
        <v/>
      </c>
      <c r="J45" s="265"/>
      <c r="K45" s="265" t="str">
        <f>+IF(H45=0,"",'Ark1'!AF1628)</f>
        <v/>
      </c>
      <c r="L45" s="261"/>
      <c r="M45" s="376" t="str">
        <f>+IF(H45=0,"",'Ark1'!AR1628)</f>
        <v/>
      </c>
      <c r="N45" s="114" t="str">
        <f>+IF(H45=0,"",'Ark1'!AS1628)</f>
        <v/>
      </c>
      <c r="O45" s="261"/>
      <c r="P45" s="266" t="str">
        <f>+IF(H45=0,"",'Ark1'!T1628)</f>
        <v/>
      </c>
      <c r="Q45" s="303" t="str">
        <f>+IF(H45=0,"",'Ark1'!U1628)</f>
        <v/>
      </c>
      <c r="R45" s="87"/>
      <c r="S45" s="267" t="str">
        <f>+IF(H45=0,"",'Ark1'!W1628)</f>
        <v/>
      </c>
      <c r="T45" s="267" t="str">
        <f>+IF(H45=0,"",'Ark1'!X1628)</f>
        <v/>
      </c>
      <c r="U45" s="267" t="str">
        <f>+IF(H45=0,"",'Ark1'!AG1628)</f>
        <v/>
      </c>
      <c r="V45" s="267" t="str">
        <f>+IF(H45=0,"",'Ark1'!AH1628)</f>
        <v/>
      </c>
      <c r="W45" s="267" t="str">
        <f>+IF(H45=0,"",'Ark1'!Y1628)</f>
        <v/>
      </c>
      <c r="X45" s="266" t="str">
        <f>+IF(H45=0,"",'Ark1'!AA1628)</f>
        <v/>
      </c>
      <c r="Y45" s="303" t="str">
        <f t="shared" si="3"/>
        <v/>
      </c>
      <c r="Z45" s="267" t="str">
        <f t="shared" si="4"/>
        <v/>
      </c>
      <c r="AA45" s="265" t="str">
        <f t="shared" si="5"/>
        <v/>
      </c>
      <c r="AB45" s="244"/>
      <c r="AC45" s="247"/>
      <c r="AE45" s="28"/>
      <c r="AF45" s="27"/>
      <c r="AG45" s="248"/>
      <c r="AH45" s="86"/>
      <c r="AI45" s="211"/>
      <c r="AJ45" s="211"/>
      <c r="AK45" s="211"/>
      <c r="AL45" s="86"/>
      <c r="BD45" s="260"/>
    </row>
    <row r="46" spans="1:56" ht="15" customHeight="1">
      <c r="A46" s="244"/>
      <c r="B46" s="264">
        <f>+'Ark1'!C1629</f>
        <v>2024</v>
      </c>
      <c r="C46" s="264">
        <f>+'Ark1'!L1629</f>
        <v>1</v>
      </c>
      <c r="D46" s="264" t="s">
        <v>29</v>
      </c>
      <c r="E46" s="264">
        <f>+'Ark1'!AP1629</f>
        <v>98</v>
      </c>
      <c r="F46" s="272" t="str">
        <f>VLOOKUP(E46,RNR!$E$1:$F$41,2)</f>
        <v>Krysninger</v>
      </c>
      <c r="G46" s="264">
        <f>+IF(H46=0,"",'Ark1'!Q1629)</f>
        <v>49</v>
      </c>
      <c r="H46" s="360">
        <f>+'Ark1'!R1629</f>
        <v>53</v>
      </c>
      <c r="I46" s="265">
        <f>+IF(H46=0,"",'Ark1'!AE1629)</f>
        <v>2.7027027027027031</v>
      </c>
      <c r="J46" s="265"/>
      <c r="K46" s="265">
        <f>+IF(H46=0,"",'Ark1'!AF1629)</f>
        <v>1.8629768716291319</v>
      </c>
      <c r="L46" s="261"/>
      <c r="M46" s="376">
        <f>+IF(H46=0,"",'Ark1'!AR1629)</f>
        <v>213.73584905660377</v>
      </c>
      <c r="N46" s="114">
        <f>+IF(H46=0,"",'Ark1'!AS1629)</f>
        <v>18.747374939614328</v>
      </c>
      <c r="O46" s="261"/>
      <c r="P46" s="266">
        <f>+IF(H46=0,"",'Ark1'!T1629)</f>
        <v>4.3396226415094361</v>
      </c>
      <c r="Q46" s="303">
        <f>+IF(H46=0,"",'Ark1'!U1629)</f>
        <v>183.73018867924529</v>
      </c>
      <c r="R46" s="87"/>
      <c r="S46" s="267">
        <f>+IF(H46=0,"",'Ark1'!W1629)</f>
        <v>1.886792452830188</v>
      </c>
      <c r="T46" s="267">
        <f>+IF(H46=0,"",'Ark1'!X1629)</f>
        <v>0</v>
      </c>
      <c r="U46" s="267">
        <f>+IF(H46=0,"",'Ark1'!AG1629)</f>
        <v>1117.6037735849061</v>
      </c>
      <c r="V46" s="267">
        <f>+IF(H46=0,"",'Ark1'!AH1629)</f>
        <v>100</v>
      </c>
      <c r="W46" s="267">
        <f>+IF(H46=0,"",'Ark1'!Y1629)</f>
        <v>27.728383284768992</v>
      </c>
      <c r="X46" s="266">
        <f>+IF(H46=0,"",'Ark1'!AA1629)</f>
        <v>1.180716063936754</v>
      </c>
      <c r="Y46" s="303">
        <f t="shared" si="3"/>
        <v>164.39653571488861</v>
      </c>
      <c r="Z46" s="267">
        <f t="shared" si="4"/>
        <v>183.73018867924529</v>
      </c>
      <c r="AA46" s="265">
        <f t="shared" si="5"/>
        <v>1.0816326530612246</v>
      </c>
      <c r="AB46" s="244"/>
      <c r="AC46" s="247"/>
      <c r="AE46" s="28"/>
      <c r="AF46" s="27"/>
      <c r="AG46" s="248"/>
      <c r="AH46" s="86"/>
      <c r="AI46" s="211"/>
      <c r="AJ46" s="211"/>
      <c r="AK46" s="211"/>
      <c r="AL46" s="86"/>
      <c r="BD46" s="260"/>
    </row>
    <row r="47" spans="1:56" ht="15" customHeight="1">
      <c r="A47" s="244"/>
      <c r="B47" s="264">
        <f>+'Ark1'!C1630</f>
        <v>2024</v>
      </c>
      <c r="C47" s="264">
        <f>+'Ark1'!L1630</f>
        <v>1</v>
      </c>
      <c r="D47" s="264" t="s">
        <v>29</v>
      </c>
      <c r="E47" s="264">
        <f>+'Ark1'!AP1630</f>
        <v>99</v>
      </c>
      <c r="F47" s="272" t="str">
        <f>VLOOKUP(E47,RNR!$E$1:$F$41,2)</f>
        <v>Ukjent</v>
      </c>
      <c r="G47" s="264">
        <f>+IF(H47=0,"",'Ark1'!Q1630)</f>
        <v>4</v>
      </c>
      <c r="H47" s="360">
        <f>+'Ark1'!R1630</f>
        <v>4</v>
      </c>
      <c r="I47" s="265">
        <f>+IF(H47=0,"",'Ark1'!AE1630)</f>
        <v>2.8169014084507031</v>
      </c>
      <c r="J47" s="265"/>
      <c r="K47" s="265">
        <f>+IF(H47=0,"",'Ark1'!AF1630)</f>
        <v>2.0949029672059578</v>
      </c>
      <c r="L47" s="261"/>
      <c r="M47" s="376">
        <f>+IF(H47=0,"",'Ark1'!AR1630)</f>
        <v>219</v>
      </c>
      <c r="N47" s="114">
        <f>+IF(H47=0,"",'Ark1'!AS1630)</f>
        <v>18.870864940153766</v>
      </c>
      <c r="O47" s="261"/>
      <c r="P47" s="266">
        <f>+IF(H47=0,"",'Ark1'!T1630)</f>
        <v>3.5</v>
      </c>
      <c r="Q47" s="303">
        <f>+IF(H47=0,"",'Ark1'!U1630)</f>
        <v>197.95000000000005</v>
      </c>
      <c r="R47" s="87"/>
      <c r="S47" s="267">
        <f>+IF(H47=0,"",'Ark1'!W1630)</f>
        <v>0</v>
      </c>
      <c r="T47" s="267">
        <f>+IF(H47=0,"",'Ark1'!X1630)</f>
        <v>0</v>
      </c>
      <c r="U47" s="267">
        <f>+IF(H47=0,"",'Ark1'!AG1630)</f>
        <v>1159</v>
      </c>
      <c r="V47" s="267">
        <f>+IF(H47=0,"",'Ark1'!AH1630)</f>
        <v>100</v>
      </c>
      <c r="W47" s="267">
        <f>+IF(H47=0,"",'Ark1'!Y1630)</f>
        <v>20.112993312781516</v>
      </c>
      <c r="X47" s="266">
        <f>+IF(H47=0,"",'Ark1'!AA1630)</f>
        <v>1.6583123951777001</v>
      </c>
      <c r="Y47" s="303">
        <f t="shared" si="3"/>
        <v>170.79378774805872</v>
      </c>
      <c r="Z47" s="267">
        <f t="shared" si="4"/>
        <v>197.95000000000005</v>
      </c>
      <c r="AA47" s="265">
        <f t="shared" si="5"/>
        <v>1</v>
      </c>
      <c r="AB47" s="244"/>
      <c r="AC47" s="247"/>
      <c r="AE47" s="28"/>
      <c r="AF47" s="27"/>
      <c r="AG47" s="248"/>
      <c r="AH47" s="86"/>
      <c r="AI47" s="211"/>
      <c r="AJ47" s="211"/>
      <c r="AK47" s="211"/>
      <c r="AL47" s="86"/>
      <c r="BD47" s="260"/>
    </row>
    <row r="48" spans="1:56" ht="19.8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61"/>
      <c r="M48" s="262"/>
      <c r="N48" s="262"/>
      <c r="O48" s="261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7"/>
      <c r="AE48" s="28"/>
      <c r="AF48" s="27"/>
      <c r="AG48" s="248"/>
      <c r="AH48" s="86"/>
      <c r="AI48" s="211"/>
      <c r="AJ48" s="211"/>
      <c r="AK48" s="211"/>
      <c r="AL48" s="86"/>
      <c r="BD48" s="260"/>
    </row>
    <row r="49" spans="1:56" ht="22.8">
      <c r="A49" s="244"/>
      <c r="B49" s="244"/>
      <c r="C49" s="262"/>
      <c r="D49" s="344" t="str">
        <f>+D51</f>
        <v>P</v>
      </c>
      <c r="E49" s="244"/>
      <c r="F49" s="244"/>
      <c r="G49" s="244"/>
      <c r="H49" s="277">
        <f>SUM(H51:H85)</f>
        <v>7101</v>
      </c>
      <c r="I49" s="245"/>
      <c r="J49" s="244"/>
      <c r="K49" s="245"/>
      <c r="L49" s="261"/>
      <c r="M49" s="263"/>
      <c r="N49" s="263"/>
      <c r="O49" s="261"/>
      <c r="P49" s="244"/>
      <c r="Q49" s="343">
        <f>+Klasse!Q12</f>
        <v>221.14716981132111</v>
      </c>
      <c r="R49" s="244" t="s">
        <v>565</v>
      </c>
      <c r="S49" s="246"/>
      <c r="T49" s="246"/>
      <c r="U49" s="244"/>
      <c r="V49" s="246"/>
      <c r="W49" s="246"/>
      <c r="X49" s="244"/>
      <c r="Y49" s="343">
        <f>+Klasse!AB12</f>
        <v>197.03627553127311</v>
      </c>
      <c r="Z49" s="246" t="s">
        <v>626</v>
      </c>
      <c r="AA49" s="245"/>
      <c r="AB49" s="244"/>
      <c r="AC49" s="247"/>
      <c r="AE49" s="28"/>
      <c r="AF49" s="27"/>
      <c r="AG49" s="248"/>
      <c r="AH49" s="86"/>
      <c r="AL49" s="86"/>
      <c r="BD49" s="260"/>
    </row>
    <row r="50" spans="1:56" ht="19.8">
      <c r="A50" s="244"/>
      <c r="B50" s="244"/>
      <c r="C50" s="244"/>
      <c r="D50" s="244"/>
      <c r="E50" s="244"/>
      <c r="F50" s="244"/>
      <c r="G50" s="244"/>
      <c r="H50" s="244"/>
      <c r="I50" s="245"/>
      <c r="J50" s="244"/>
      <c r="K50" s="245"/>
      <c r="L50" s="261"/>
      <c r="M50" s="263"/>
      <c r="N50" s="263"/>
      <c r="O50" s="261"/>
      <c r="P50" s="244"/>
      <c r="Q50" s="244"/>
      <c r="R50" s="244"/>
      <c r="S50" s="246"/>
      <c r="T50" s="246"/>
      <c r="U50" s="244"/>
      <c r="V50" s="246"/>
      <c r="W50" s="246"/>
      <c r="X50" s="244"/>
      <c r="Y50" s="262"/>
      <c r="Z50" s="263"/>
      <c r="AA50" s="261"/>
      <c r="AB50" s="244"/>
      <c r="AC50" s="247"/>
      <c r="AE50" s="28"/>
      <c r="AF50" s="27"/>
      <c r="AG50" s="248"/>
      <c r="AH50" s="86"/>
      <c r="AL50" s="86"/>
      <c r="BD50" s="260"/>
    </row>
    <row r="51" spans="1:56">
      <c r="A51" s="244"/>
      <c r="B51" s="304">
        <f>+'Ark1'!C1631</f>
        <v>2024</v>
      </c>
      <c r="C51" s="86">
        <f>+'Ark1'!L1631</f>
        <v>2</v>
      </c>
      <c r="D51" s="86" t="s">
        <v>30</v>
      </c>
      <c r="E51" s="86">
        <f>+'Ark1'!AP1631</f>
        <v>1</v>
      </c>
      <c r="F51" s="272" t="str">
        <f>VLOOKUP(E51,RNR!$E$1:$F$41,2)</f>
        <v>NRF</v>
      </c>
      <c r="G51" s="86">
        <f>+IF(H51=0,"",'Ark1'!Q1631)</f>
        <v>3060</v>
      </c>
      <c r="H51" s="360">
        <f>+'Ark1'!R1631</f>
        <v>5909</v>
      </c>
      <c r="I51" s="28">
        <f>+IF(H51=0,"",'Ark1'!AE1631)</f>
        <v>20.898320070733863</v>
      </c>
      <c r="J51" s="28"/>
      <c r="K51" s="28">
        <f>+IF(H51=0,"",'Ark1'!AF1631)</f>
        <v>17.680980065323052</v>
      </c>
      <c r="L51" s="261"/>
      <c r="M51" s="376">
        <f>+IF(H51=0,"",'Ark1'!AR1631)</f>
        <v>217.12421729565071</v>
      </c>
      <c r="N51" s="114">
        <f>+IF(H51=0,"",'Ark1'!AS1631)</f>
        <v>21.771444021082313</v>
      </c>
      <c r="O51" s="261"/>
      <c r="P51" s="27">
        <f>+IF(H51=0,"",'Ark1'!T1631)</f>
        <v>5.4878998138432911</v>
      </c>
      <c r="Q51" s="303">
        <f>+IF(H51=0,"",'Ark1'!U1631)</f>
        <v>223.46278558131735</v>
      </c>
      <c r="R51" s="28"/>
      <c r="S51" s="33">
        <f>+IF(H51=0,"",'Ark1'!W1631)</f>
        <v>21.797258419360297</v>
      </c>
      <c r="T51" s="33">
        <f>+IF(H51=0,"",'Ark1'!X1631)</f>
        <v>0</v>
      </c>
      <c r="U51" s="33">
        <f>+IF(H51=0,"",'Ark1'!AG1631)</f>
        <v>1127.7319343374511</v>
      </c>
      <c r="V51" s="33">
        <f>+IF(H51=0,"",'Ark1'!AH1631)</f>
        <v>99.932306650871553</v>
      </c>
      <c r="W51" s="33">
        <f>+IF(H51=0,"",'Ark1'!Y1631)</f>
        <v>24.211631462559776</v>
      </c>
      <c r="X51" s="27">
        <f>+IF(H51=0,"",'Ark1'!AA1631)</f>
        <v>1.303781087386348</v>
      </c>
      <c r="Y51" s="303">
        <f t="shared" ref="Y51:Y85" si="6">IF(H51=0,"",1000*Q51/U51)</f>
        <v>198.15239666206935</v>
      </c>
      <c r="Z51" s="33">
        <f t="shared" ref="Z51:Z85" si="7">IF(H51=0,"",Q51/C51)</f>
        <v>111.73139279065867</v>
      </c>
      <c r="AA51" s="28">
        <f t="shared" ref="AA51:AA85" si="8">IF(H51=0,"",H51/G51)</f>
        <v>1.931045751633987</v>
      </c>
      <c r="AB51" s="244"/>
      <c r="AC51" s="247"/>
      <c r="AE51" s="28"/>
      <c r="AF51" s="27"/>
      <c r="AG51" s="248"/>
      <c r="AH51" s="86"/>
      <c r="AL51" s="86"/>
    </row>
    <row r="52" spans="1:56">
      <c r="A52" s="244"/>
      <c r="B52" s="304">
        <f>+'Ark1'!C1632</f>
        <v>2024</v>
      </c>
      <c r="C52" s="86">
        <f>+'Ark1'!L1632</f>
        <v>2</v>
      </c>
      <c r="D52" s="86" t="s">
        <v>30</v>
      </c>
      <c r="E52" s="86">
        <f>+'Ark1'!AP1632</f>
        <v>2</v>
      </c>
      <c r="F52" s="272" t="str">
        <f>VLOOKUP(E52,RNR!$E$1:$F$41,2)</f>
        <v>Jersey</v>
      </c>
      <c r="G52" s="86">
        <f>+IF(H52=0,"",'Ark1'!Q1632)</f>
        <v>136</v>
      </c>
      <c r="H52" s="360">
        <f>+'Ark1'!R1632</f>
        <v>233</v>
      </c>
      <c r="I52" s="28">
        <f>+IF(H52=0,"",'Ark1'!AE1632)</f>
        <v>33.428981348637002</v>
      </c>
      <c r="J52" s="28"/>
      <c r="K52" s="28">
        <f>+IF(H52=0,"",'Ark1'!AF1632)</f>
        <v>32.191172980280037</v>
      </c>
      <c r="L52" s="261"/>
      <c r="M52" s="376">
        <f>+IF(H52=0,"",'Ark1'!AR1632)</f>
        <v>204.77682403433477</v>
      </c>
      <c r="N52" s="114">
        <f>+IF(H52=0,"",'Ark1'!AS1632)</f>
        <v>21.736519940433173</v>
      </c>
      <c r="O52" s="261"/>
      <c r="P52" s="27">
        <f>+IF(H52=0,"",'Ark1'!T1632)</f>
        <v>6.4549356223175982</v>
      </c>
      <c r="Q52" s="303">
        <f>+IF(H52=0,"",'Ark1'!U1632)</f>
        <v>187.44077253218873</v>
      </c>
      <c r="R52" s="28"/>
      <c r="S52" s="33">
        <f>+IF(H52=0,"",'Ark1'!W1632)</f>
        <v>50.643776824034333</v>
      </c>
      <c r="T52" s="33">
        <f>+IF(H52=0,"",'Ark1'!X1632)</f>
        <v>0</v>
      </c>
      <c r="U52" s="33">
        <f>+IF(H52=0,"",'Ark1'!AG1632)</f>
        <v>1101.8412017167382</v>
      </c>
      <c r="V52" s="33">
        <f>+IF(H52=0,"",'Ark1'!AH1632)</f>
        <v>100</v>
      </c>
      <c r="W52" s="33">
        <f>+IF(H52=0,"",'Ark1'!Y1632)</f>
        <v>24.006662403312621</v>
      </c>
      <c r="X52" s="27">
        <f>+IF(H52=0,"",'Ark1'!AA1632)</f>
        <v>1.3675842929891444</v>
      </c>
      <c r="Y52" s="303">
        <f t="shared" si="6"/>
        <v>170.11595885155154</v>
      </c>
      <c r="Z52" s="33">
        <f t="shared" si="7"/>
        <v>93.720386266094366</v>
      </c>
      <c r="AA52" s="28">
        <f t="shared" si="8"/>
        <v>1.713235294117647</v>
      </c>
      <c r="AB52" s="244"/>
      <c r="AC52" s="247"/>
      <c r="AE52" s="28"/>
      <c r="AF52" s="27"/>
      <c r="AG52" s="248"/>
      <c r="AH52" s="86"/>
      <c r="AL52" s="86"/>
    </row>
    <row r="53" spans="1:56">
      <c r="A53" s="244"/>
      <c r="B53" s="304">
        <f>+'Ark1'!C1633</f>
        <v>2024</v>
      </c>
      <c r="C53" s="86">
        <f>+'Ark1'!L1633</f>
        <v>2</v>
      </c>
      <c r="D53" s="86" t="s">
        <v>30</v>
      </c>
      <c r="E53" s="86">
        <f>+'Ark1'!AP1633</f>
        <v>3</v>
      </c>
      <c r="F53" s="272" t="str">
        <f>VLOOKUP(E53,RNR!$E$1:$F$41,2)</f>
        <v>Sidet Trønder</v>
      </c>
      <c r="G53" s="86">
        <f>+IF(H53=0,"",'Ark1'!Q1633)</f>
        <v>40</v>
      </c>
      <c r="H53" s="360">
        <f>+'Ark1'!R1633</f>
        <v>48</v>
      </c>
      <c r="I53" s="28">
        <f>+IF(H53=0,"",'Ark1'!AE1633)</f>
        <v>21.333333333333329</v>
      </c>
      <c r="J53" s="28"/>
      <c r="K53" s="28">
        <f>+IF(H53=0,"",'Ark1'!AF1633)</f>
        <v>17.357967347221745</v>
      </c>
      <c r="L53" s="261"/>
      <c r="M53" s="376">
        <f>+IF(H53=0,"",'Ark1'!AR1633)</f>
        <v>191.75</v>
      </c>
      <c r="N53" s="114">
        <f>+IF(H53=0,"",'Ark1'!AS1633)</f>
        <v>21.901811024503299</v>
      </c>
      <c r="O53" s="261"/>
      <c r="P53" s="27">
        <f>+IF(H53=0,"",'Ark1'!T1633)</f>
        <v>6.145833333333333</v>
      </c>
      <c r="Q53" s="303">
        <f>+IF(H53=0,"",'Ark1'!U1633)</f>
        <v>156.48750000000004</v>
      </c>
      <c r="R53" s="28"/>
      <c r="S53" s="33">
        <f>+IF(H53=0,"",'Ark1'!W1633)</f>
        <v>43.75</v>
      </c>
      <c r="T53" s="33">
        <f>+IF(H53=0,"",'Ark1'!X1633)</f>
        <v>0</v>
      </c>
      <c r="U53" s="33">
        <f>+IF(H53=0,"",'Ark1'!AG1633)</f>
        <v>1070.6875</v>
      </c>
      <c r="V53" s="33">
        <f>+IF(H53=0,"",'Ark1'!AH1633)</f>
        <v>100</v>
      </c>
      <c r="W53" s="33">
        <f>+IF(H53=0,"",'Ark1'!Y1633)</f>
        <v>31.09066462916676</v>
      </c>
      <c r="X53" s="27">
        <f>+IF(H53=0,"",'Ark1'!AA1633)</f>
        <v>1.54096267710228</v>
      </c>
      <c r="Y53" s="303">
        <f t="shared" si="6"/>
        <v>146.1560912964801</v>
      </c>
      <c r="Z53" s="33">
        <f t="shared" si="7"/>
        <v>78.24375000000002</v>
      </c>
      <c r="AA53" s="28">
        <f t="shared" si="8"/>
        <v>1.2</v>
      </c>
      <c r="AB53" s="244"/>
      <c r="AC53" s="247"/>
      <c r="AE53" s="28"/>
      <c r="AF53" s="27"/>
      <c r="AG53" s="248"/>
      <c r="AH53" s="86"/>
      <c r="AL53" s="86"/>
    </row>
    <row r="54" spans="1:56">
      <c r="A54" s="244"/>
      <c r="B54" s="304">
        <f>+'Ark1'!C1634</f>
        <v>2024</v>
      </c>
      <c r="C54" s="86">
        <f>+'Ark1'!L1634</f>
        <v>2</v>
      </c>
      <c r="D54" s="86" t="s">
        <v>30</v>
      </c>
      <c r="E54" s="86">
        <f>+'Ark1'!AP1634</f>
        <v>4</v>
      </c>
      <c r="F54" s="272" t="str">
        <f>VLOOKUP(E54,RNR!$E$1:$F$41,2)</f>
        <v>Telemark</v>
      </c>
      <c r="G54" s="86">
        <f>+IF(H54=0,"",'Ark1'!Q1634)</f>
        <v>13</v>
      </c>
      <c r="H54" s="360">
        <f>+'Ark1'!R1634</f>
        <v>13</v>
      </c>
      <c r="I54" s="28">
        <f>+IF(H54=0,"",'Ark1'!AE1634)</f>
        <v>17.333333333333329</v>
      </c>
      <c r="J54" s="28"/>
      <c r="K54" s="28">
        <f>+IF(H54=0,"",'Ark1'!AF1634)</f>
        <v>13.839676465138863</v>
      </c>
      <c r="L54" s="261"/>
      <c r="M54" s="376">
        <f>+IF(H54=0,"",'Ark1'!AR1634)</f>
        <v>195.92307692307688</v>
      </c>
      <c r="N54" s="114">
        <f>+IF(H54=0,"",'Ark1'!AS1634)</f>
        <v>21.893707780211113</v>
      </c>
      <c r="O54" s="261"/>
      <c r="P54" s="27">
        <f>+IF(H54=0,"",'Ark1'!T1634)</f>
        <v>5.6923076923076943</v>
      </c>
      <c r="Q54" s="303">
        <f>+IF(H54=0,"",'Ark1'!U1634)</f>
        <v>166.63076923076923</v>
      </c>
      <c r="R54" s="28"/>
      <c r="S54" s="33">
        <f>+IF(H54=0,"",'Ark1'!W1634)</f>
        <v>15.38461538461538</v>
      </c>
      <c r="T54" s="33">
        <f>+IF(H54=0,"",'Ark1'!X1634)</f>
        <v>0</v>
      </c>
      <c r="U54" s="33">
        <f>+IF(H54=0,"",'Ark1'!AG1634)</f>
        <v>1097.6923076923083</v>
      </c>
      <c r="V54" s="33">
        <f>+IF(H54=0,"",'Ark1'!AH1634)</f>
        <v>100</v>
      </c>
      <c r="W54" s="33">
        <f>+IF(H54=0,"",'Ark1'!Y1634)</f>
        <v>30.280722088112725</v>
      </c>
      <c r="X54" s="27">
        <f>+IF(H54=0,"",'Ark1'!AA1634)</f>
        <v>1.2015768732164069</v>
      </c>
      <c r="Y54" s="303">
        <f t="shared" si="6"/>
        <v>151.80098107918701</v>
      </c>
      <c r="Z54" s="33">
        <f t="shared" si="7"/>
        <v>83.315384615384616</v>
      </c>
      <c r="AA54" s="28">
        <f t="shared" si="8"/>
        <v>1</v>
      </c>
      <c r="AB54" s="244"/>
      <c r="AC54" s="247"/>
      <c r="AE54" s="28"/>
      <c r="AF54" s="27"/>
      <c r="AG54" s="248"/>
      <c r="AH54" s="86"/>
      <c r="AL54" s="86"/>
    </row>
    <row r="55" spans="1:56">
      <c r="A55" s="244"/>
      <c r="B55" s="304">
        <f>+'Ark1'!C1635</f>
        <v>2024</v>
      </c>
      <c r="C55" s="86">
        <f>+'Ark1'!L1635</f>
        <v>2</v>
      </c>
      <c r="D55" s="86" t="s">
        <v>30</v>
      </c>
      <c r="E55" s="86">
        <f>+'Ark1'!AP1635</f>
        <v>5</v>
      </c>
      <c r="F55" s="272" t="str">
        <f>VLOOKUP(E55,RNR!$E$1:$F$41,2)</f>
        <v>Dølafe</v>
      </c>
      <c r="G55" s="86">
        <f>+IF(H55=0,"",'Ark1'!Q1635)</f>
        <v>5</v>
      </c>
      <c r="H55" s="360">
        <f>+'Ark1'!R1635</f>
        <v>8</v>
      </c>
      <c r="I55" s="28">
        <f>+IF(H55=0,"",'Ark1'!AE1635)</f>
        <v>20</v>
      </c>
      <c r="J55" s="28"/>
      <c r="K55" s="28">
        <f>+IF(H55=0,"",'Ark1'!AF1635)</f>
        <v>15.747095111859869</v>
      </c>
      <c r="L55" s="261"/>
      <c r="M55" s="376">
        <f>+IF(H55=0,"",'Ark1'!AR1635)</f>
        <v>193.375</v>
      </c>
      <c r="N55" s="114">
        <f>+IF(H55=0,"",'Ark1'!AS1635)</f>
        <v>21.881082751215889</v>
      </c>
      <c r="O55" s="261"/>
      <c r="P55" s="27">
        <f>+IF(H55=0,"",'Ark1'!T1635)</f>
        <v>5.875</v>
      </c>
      <c r="Q55" s="303">
        <f>+IF(H55=0,"",'Ark1'!U1635)</f>
        <v>158.9</v>
      </c>
      <c r="R55" s="28"/>
      <c r="S55" s="33">
        <f>+IF(H55=0,"",'Ark1'!W1635)</f>
        <v>37.5</v>
      </c>
      <c r="T55" s="33">
        <f>+IF(H55=0,"",'Ark1'!X1635)</f>
        <v>0</v>
      </c>
      <c r="U55" s="33">
        <f>+IF(H55=0,"",'Ark1'!AG1635)</f>
        <v>1136</v>
      </c>
      <c r="V55" s="33">
        <f>+IF(H55=0,"",'Ark1'!AH1635)</f>
        <v>100</v>
      </c>
      <c r="W55" s="33">
        <f>+IF(H55=0,"",'Ark1'!Y1635)</f>
        <v>18.909918032609212</v>
      </c>
      <c r="X55" s="27">
        <f>+IF(H55=0,"",'Ark1'!AA1635)</f>
        <v>1.7633419974582347</v>
      </c>
      <c r="Y55" s="303">
        <f t="shared" si="6"/>
        <v>139.87676056338029</v>
      </c>
      <c r="Z55" s="33">
        <f t="shared" si="7"/>
        <v>79.45</v>
      </c>
      <c r="AA55" s="28">
        <f t="shared" si="8"/>
        <v>1.6</v>
      </c>
      <c r="AB55" s="244"/>
      <c r="AC55" s="247"/>
      <c r="AE55" s="28"/>
      <c r="AF55" s="27"/>
      <c r="AG55" s="248"/>
      <c r="AH55" s="86"/>
      <c r="AL55" s="86"/>
    </row>
    <row r="56" spans="1:56">
      <c r="A56" s="244"/>
      <c r="B56" s="304">
        <f>+'Ark1'!C1636</f>
        <v>2024</v>
      </c>
      <c r="C56" s="86">
        <f>+'Ark1'!L1636</f>
        <v>2</v>
      </c>
      <c r="D56" s="86" t="s">
        <v>30</v>
      </c>
      <c r="E56" s="86">
        <f>+'Ark1'!AP1636</f>
        <v>6</v>
      </c>
      <c r="F56" s="272" t="str">
        <f>VLOOKUP(E56,RNR!$E$1:$F$41,2)</f>
        <v>Raukolle</v>
      </c>
      <c r="G56" s="86">
        <f>+IF(H56=0,"",'Ark1'!Q1636)</f>
        <v>4</v>
      </c>
      <c r="H56" s="360">
        <f>+'Ark1'!R1636</f>
        <v>5</v>
      </c>
      <c r="I56" s="28">
        <f>+IF(H56=0,"",'Ark1'!AE1636)</f>
        <v>16.129032258064512</v>
      </c>
      <c r="J56" s="28"/>
      <c r="K56" s="28">
        <f>+IF(H56=0,"",'Ark1'!AF1636)</f>
        <v>12.801761865770676</v>
      </c>
      <c r="L56" s="261"/>
      <c r="M56" s="376">
        <f>+IF(H56=0,"",'Ark1'!AR1636)</f>
        <v>200</v>
      </c>
      <c r="N56" s="114">
        <f>+IF(H56=0,"",'Ark1'!AS1636)</f>
        <v>22.616109435488621</v>
      </c>
      <c r="O56" s="261"/>
      <c r="P56" s="27">
        <f>+IF(H56=0,"",'Ark1'!T1636)</f>
        <v>5.4</v>
      </c>
      <c r="Q56" s="303">
        <f>+IF(H56=0,"",'Ark1'!U1636)</f>
        <v>181.36</v>
      </c>
      <c r="R56" s="28"/>
      <c r="S56" s="33">
        <f>+IF(H56=0,"",'Ark1'!W1636)</f>
        <v>0</v>
      </c>
      <c r="T56" s="33">
        <f>+IF(H56=0,"",'Ark1'!X1636)</f>
        <v>0</v>
      </c>
      <c r="U56" s="33">
        <f>+IF(H56=0,"",'Ark1'!AG1636)</f>
        <v>1118.2</v>
      </c>
      <c r="V56" s="33">
        <f>+IF(H56=0,"",'Ark1'!AH1636)</f>
        <v>100</v>
      </c>
      <c r="W56" s="33">
        <f>+IF(H56=0,"",'Ark1'!Y1636)</f>
        <v>18.406803090162366</v>
      </c>
      <c r="X56" s="27">
        <f>+IF(H56=0,"",'Ark1'!AA1636)</f>
        <v>0.48989794855663321</v>
      </c>
      <c r="Y56" s="303">
        <f t="shared" si="6"/>
        <v>162.18923269540332</v>
      </c>
      <c r="Z56" s="33">
        <f t="shared" si="7"/>
        <v>90.68</v>
      </c>
      <c r="AA56" s="28">
        <f t="shared" si="8"/>
        <v>1.25</v>
      </c>
      <c r="AB56" s="244"/>
      <c r="AC56" s="247"/>
      <c r="AE56" s="28"/>
      <c r="AF56" s="27"/>
      <c r="AG56" s="248"/>
      <c r="AH56" s="86"/>
      <c r="AL56" s="86"/>
    </row>
    <row r="57" spans="1:56">
      <c r="A57" s="244"/>
      <c r="B57" s="304">
        <f>+'Ark1'!C1637</f>
        <v>2024</v>
      </c>
      <c r="C57" s="86">
        <f>+'Ark1'!L1637</f>
        <v>2</v>
      </c>
      <c r="D57" s="86" t="s">
        <v>30</v>
      </c>
      <c r="E57" s="86">
        <f>+'Ark1'!AP1637</f>
        <v>7</v>
      </c>
      <c r="F57" s="272" t="str">
        <f>VLOOKUP(E57,RNR!$E$1:$F$41,2)</f>
        <v>Sør- og Vestlands</v>
      </c>
      <c r="G57" s="86">
        <f>+IF(H57=0,"",'Ark1'!Q1637)</f>
        <v>5</v>
      </c>
      <c r="H57" s="360">
        <f>+'Ark1'!R1637</f>
        <v>6</v>
      </c>
      <c r="I57" s="28">
        <f>+IF(H57=0,"",'Ark1'!AE1637)</f>
        <v>18.75</v>
      </c>
      <c r="J57" s="28"/>
      <c r="K57" s="28">
        <f>+IF(H57=0,"",'Ark1'!AF1637)</f>
        <v>14.277522092664205</v>
      </c>
      <c r="L57" s="261"/>
      <c r="M57" s="376">
        <f>+IF(H57=0,"",'Ark1'!AR1637)</f>
        <v>193.66666666666663</v>
      </c>
      <c r="N57" s="114">
        <f>+IF(H57=0,"",'Ark1'!AS1637)</f>
        <v>22.228718320080034</v>
      </c>
      <c r="O57" s="261"/>
      <c r="P57" s="27">
        <f>+IF(H57=0,"",'Ark1'!T1637)</f>
        <v>6.166666666666667</v>
      </c>
      <c r="Q57" s="303">
        <f>+IF(H57=0,"",'Ark1'!U1637)</f>
        <v>161.83333333333337</v>
      </c>
      <c r="R57" s="28"/>
      <c r="S57" s="33">
        <f>+IF(H57=0,"",'Ark1'!W1637)</f>
        <v>50</v>
      </c>
      <c r="T57" s="33">
        <f>+IF(H57=0,"",'Ark1'!X1637)</f>
        <v>0</v>
      </c>
      <c r="U57" s="33">
        <f>+IF(H57=0,"",'Ark1'!AG1637)</f>
        <v>991</v>
      </c>
      <c r="V57" s="33">
        <f>+IF(H57=0,"",'Ark1'!AH1637)</f>
        <v>100</v>
      </c>
      <c r="W57" s="33">
        <f>+IF(H57=0,"",'Ark1'!Y1637)</f>
        <v>16.483897866975596</v>
      </c>
      <c r="X57" s="27">
        <f>+IF(H57=0,"",'Ark1'!AA1637)</f>
        <v>1.7716909687891078</v>
      </c>
      <c r="Y57" s="303">
        <f t="shared" si="6"/>
        <v>163.30306088126474</v>
      </c>
      <c r="Z57" s="33">
        <f t="shared" si="7"/>
        <v>80.916666666666686</v>
      </c>
      <c r="AA57" s="28">
        <f t="shared" si="8"/>
        <v>1.2</v>
      </c>
      <c r="AB57" s="244"/>
      <c r="AC57" s="247"/>
      <c r="AE57" s="28"/>
      <c r="AF57" s="27"/>
      <c r="AG57" s="248"/>
      <c r="AH57" s="86"/>
      <c r="AL57" s="86"/>
    </row>
    <row r="58" spans="1:56">
      <c r="A58" s="244"/>
      <c r="B58" s="304">
        <f>+'Ark1'!C1638</f>
        <v>2024</v>
      </c>
      <c r="C58" s="86">
        <f>+'Ark1'!L1638</f>
        <v>2</v>
      </c>
      <c r="D58" s="86" t="s">
        <v>30</v>
      </c>
      <c r="E58" s="86">
        <f>+'Ark1'!AP1638</f>
        <v>8</v>
      </c>
      <c r="F58" s="272" t="str">
        <f>VLOOKUP(E58,RNR!$E$1:$F$41,2)</f>
        <v>Vestlandsfe</v>
      </c>
      <c r="G58" s="86">
        <f>+IF(H58=0,"",'Ark1'!Q1638)</f>
        <v>23</v>
      </c>
      <c r="H58" s="360">
        <f>+'Ark1'!R1638</f>
        <v>26</v>
      </c>
      <c r="I58" s="28">
        <f>+IF(H58=0,"",'Ark1'!AE1638)</f>
        <v>18.978102189781023</v>
      </c>
      <c r="J58" s="28"/>
      <c r="K58" s="28">
        <f>+IF(H58=0,"",'Ark1'!AF1638)</f>
        <v>15.815521022398437</v>
      </c>
      <c r="L58" s="261"/>
      <c r="M58" s="376">
        <f>+IF(H58=0,"",'Ark1'!AR1638)</f>
        <v>190.46153846153845</v>
      </c>
      <c r="N58" s="114">
        <f>+IF(H58=0,"",'Ark1'!AS1638)</f>
        <v>22.158855162735254</v>
      </c>
      <c r="O58" s="261"/>
      <c r="P58" s="27">
        <f>+IF(H58=0,"",'Ark1'!T1638)</f>
        <v>6.1153846153846141</v>
      </c>
      <c r="Q58" s="303">
        <f>+IF(H58=0,"",'Ark1'!U1638)</f>
        <v>154.50000000000003</v>
      </c>
      <c r="R58" s="28"/>
      <c r="S58" s="33">
        <f>+IF(H58=0,"",'Ark1'!W1638)</f>
        <v>46.15384615384616</v>
      </c>
      <c r="T58" s="33">
        <f>+IF(H58=0,"",'Ark1'!X1638)</f>
        <v>0</v>
      </c>
      <c r="U58" s="33">
        <f>+IF(H58=0,"",'Ark1'!AG1638)</f>
        <v>1197.7307692307695</v>
      </c>
      <c r="V58" s="33">
        <f>+IF(H58=0,"",'Ark1'!AH1638)</f>
        <v>100</v>
      </c>
      <c r="W58" s="33">
        <f>+IF(H58=0,"",'Ark1'!Y1638)</f>
        <v>25.657027827148479</v>
      </c>
      <c r="X58" s="27">
        <f>+IF(H58=0,"",'Ark1'!AA1638)</f>
        <v>1.7170395604269044</v>
      </c>
      <c r="Y58" s="303">
        <f t="shared" si="6"/>
        <v>128.99393083073761</v>
      </c>
      <c r="Z58" s="33">
        <f t="shared" si="7"/>
        <v>77.250000000000014</v>
      </c>
      <c r="AA58" s="28">
        <f t="shared" si="8"/>
        <v>1.1304347826086956</v>
      </c>
      <c r="AB58" s="244"/>
      <c r="AC58" s="247"/>
      <c r="AE58" s="28"/>
      <c r="AF58" s="27"/>
      <c r="AG58" s="248"/>
      <c r="AH58" s="86"/>
      <c r="AL58" s="86"/>
    </row>
    <row r="59" spans="1:56">
      <c r="A59" s="244"/>
      <c r="B59" s="304">
        <f>+'Ark1'!C1639</f>
        <v>2024</v>
      </c>
      <c r="C59" s="86">
        <f>+'Ark1'!L1639</f>
        <v>2</v>
      </c>
      <c r="D59" s="86" t="s">
        <v>30</v>
      </c>
      <c r="E59" s="86">
        <f>+'Ark1'!AP1639</f>
        <v>9</v>
      </c>
      <c r="F59" s="272" t="str">
        <f>VLOOKUP(E59,RNR!$E$1:$F$41,2)</f>
        <v>Holstein</v>
      </c>
      <c r="G59" s="86">
        <f>+IF(H59=0,"",'Ark1'!Q1639)</f>
        <v>218</v>
      </c>
      <c r="H59" s="360">
        <f>+'Ark1'!R1639</f>
        <v>429</v>
      </c>
      <c r="I59" s="28">
        <f>+IF(H59=0,"",'Ark1'!AE1639)</f>
        <v>31.824925816023732</v>
      </c>
      <c r="J59" s="28"/>
      <c r="K59" s="28">
        <f>+IF(H59=0,"",'Ark1'!AF1639)</f>
        <v>28.522920618049355</v>
      </c>
      <c r="L59" s="261"/>
      <c r="M59" s="376">
        <f>+IF(H59=0,"",'Ark1'!AR1639)</f>
        <v>224.76223776223779</v>
      </c>
      <c r="N59" s="114">
        <f>+IF(H59=0,"",'Ark1'!AS1639)</f>
        <v>21.53301013501741</v>
      </c>
      <c r="O59" s="261"/>
      <c r="P59" s="27">
        <f>+IF(H59=0,"",'Ark1'!T1639)</f>
        <v>5.524475524475525</v>
      </c>
      <c r="Q59" s="303">
        <f>+IF(H59=0,"",'Ark1'!U1639)</f>
        <v>245.20769230769221</v>
      </c>
      <c r="R59" s="28"/>
      <c r="S59" s="33">
        <f>+IF(H59=0,"",'Ark1'!W1639)</f>
        <v>22.843822843822846</v>
      </c>
      <c r="T59" s="33">
        <f>+IF(H59=0,"",'Ark1'!X1639)</f>
        <v>0</v>
      </c>
      <c r="U59" s="33">
        <f>+IF(H59=0,"",'Ark1'!AG1639)</f>
        <v>1085.0023310023309</v>
      </c>
      <c r="V59" s="33">
        <f>+IF(H59=0,"",'Ark1'!AH1639)</f>
        <v>100</v>
      </c>
      <c r="W59" s="33">
        <f>+IF(H59=0,"",'Ark1'!Y1639)</f>
        <v>27.683433763371525</v>
      </c>
      <c r="X59" s="27">
        <f>+IF(H59=0,"",'Ark1'!AA1639)</f>
        <v>1.3527085898748599</v>
      </c>
      <c r="Y59" s="303">
        <f t="shared" si="6"/>
        <v>225.99738756429034</v>
      </c>
      <c r="Z59" s="33">
        <f t="shared" si="7"/>
        <v>122.60384615384611</v>
      </c>
      <c r="AA59" s="28">
        <f t="shared" si="8"/>
        <v>1.9678899082568808</v>
      </c>
      <c r="AB59" s="244"/>
      <c r="AC59" s="247"/>
      <c r="AE59" s="28"/>
      <c r="AF59" s="27"/>
      <c r="AG59" s="248"/>
      <c r="AH59" s="86"/>
      <c r="AL59" s="86"/>
    </row>
    <row r="60" spans="1:56">
      <c r="A60" s="244"/>
      <c r="B60" s="304">
        <f>+'Ark1'!C1640</f>
        <v>2024</v>
      </c>
      <c r="C60" s="86">
        <f>+'Ark1'!L1640</f>
        <v>2</v>
      </c>
      <c r="D60" s="86" t="s">
        <v>30</v>
      </c>
      <c r="E60" s="86">
        <f>+'Ark1'!AP1640</f>
        <v>10</v>
      </c>
      <c r="F60" s="272" t="str">
        <f>VLOOKUP(E60,RNR!$E$1:$F$41,2)</f>
        <v>Rødt Dansk</v>
      </c>
      <c r="G60" s="86" t="str">
        <f>+IF(H60=0,"",'Ark1'!Q1640)</f>
        <v/>
      </c>
      <c r="H60" s="360">
        <f>+'Ark1'!R1640</f>
        <v>0</v>
      </c>
      <c r="I60" s="28" t="str">
        <f>+IF(H60=0,"",'Ark1'!AE1640)</f>
        <v/>
      </c>
      <c r="J60" s="28"/>
      <c r="K60" s="28" t="str">
        <f>+IF(H60=0,"",'Ark1'!AF1640)</f>
        <v/>
      </c>
      <c r="L60" s="261"/>
      <c r="M60" s="376" t="str">
        <f>+IF(H60=0,"",'Ark1'!AR1640)</f>
        <v/>
      </c>
      <c r="N60" s="114" t="str">
        <f>+IF(H60=0,"",'Ark1'!AS1640)</f>
        <v/>
      </c>
      <c r="O60" s="261"/>
      <c r="P60" s="27" t="str">
        <f>+IF(H60=0,"",'Ark1'!T1640)</f>
        <v/>
      </c>
      <c r="Q60" s="303" t="str">
        <f>+IF(H60=0,"",'Ark1'!U1640)</f>
        <v/>
      </c>
      <c r="R60" s="28"/>
      <c r="S60" s="33" t="str">
        <f>+IF(H60=0,"",'Ark1'!W1640)</f>
        <v/>
      </c>
      <c r="T60" s="33" t="str">
        <f>+IF(H60=0,"",'Ark1'!X1640)</f>
        <v/>
      </c>
      <c r="U60" s="33" t="str">
        <f>+IF(H60=0,"",'Ark1'!AG1640)</f>
        <v/>
      </c>
      <c r="V60" s="33" t="str">
        <f>+IF(H60=0,"",'Ark1'!AH1640)</f>
        <v/>
      </c>
      <c r="W60" s="33" t="str">
        <f>+IF(H60=0,"",'Ark1'!Y1640)</f>
        <v/>
      </c>
      <c r="X60" s="27" t="str">
        <f>+IF(H60=0,"",'Ark1'!AA1640)</f>
        <v/>
      </c>
      <c r="Y60" s="303" t="str">
        <f t="shared" si="6"/>
        <v/>
      </c>
      <c r="Z60" s="33" t="str">
        <f t="shared" si="7"/>
        <v/>
      </c>
      <c r="AA60" s="28" t="str">
        <f t="shared" si="8"/>
        <v/>
      </c>
      <c r="AB60" s="244"/>
      <c r="AC60" s="247"/>
      <c r="AE60" s="28"/>
      <c r="AF60" s="27"/>
      <c r="AG60" s="248"/>
      <c r="AH60" s="86"/>
      <c r="AL60" s="86"/>
    </row>
    <row r="61" spans="1:56">
      <c r="A61" s="244"/>
      <c r="B61" s="304">
        <f>+'Ark1'!C1641</f>
        <v>2024</v>
      </c>
      <c r="C61" s="86">
        <f>+'Ark1'!L1641</f>
        <v>2</v>
      </c>
      <c r="D61" s="86" t="s">
        <v>30</v>
      </c>
      <c r="E61" s="86">
        <f>+'Ark1'!AP1641</f>
        <v>11</v>
      </c>
      <c r="F61" s="272" t="str">
        <f>VLOOKUP(E61,RNR!$E$1:$F$41,2)</f>
        <v>Brown Swiss</v>
      </c>
      <c r="G61" s="86">
        <f>+IF(H61=0,"",'Ark1'!Q1641)</f>
        <v>19</v>
      </c>
      <c r="H61" s="360">
        <f>+'Ark1'!R1641</f>
        <v>25</v>
      </c>
      <c r="I61" s="28">
        <f>+IF(H61=0,"",'Ark1'!AE1641)</f>
        <v>20.161290322580641</v>
      </c>
      <c r="J61" s="28"/>
      <c r="K61" s="28">
        <f>+IF(H61=0,"",'Ark1'!AF1641)</f>
        <v>17.689815166958237</v>
      </c>
      <c r="L61" s="261"/>
      <c r="M61" s="376">
        <f>+IF(H61=0,"",'Ark1'!AR1641)</f>
        <v>220.8</v>
      </c>
      <c r="N61" s="114">
        <f>+IF(H61=0,"",'Ark1'!AS1641)</f>
        <v>21.562392816194887</v>
      </c>
      <c r="O61" s="261"/>
      <c r="P61" s="27">
        <f>+IF(H61=0,"",'Ark1'!T1641)</f>
        <v>5.44</v>
      </c>
      <c r="Q61" s="303">
        <f>+IF(H61=0,"",'Ark1'!U1641)</f>
        <v>232.56799999999996</v>
      </c>
      <c r="R61" s="28"/>
      <c r="S61" s="33">
        <f>+IF(H61=0,"",'Ark1'!W1641)</f>
        <v>20</v>
      </c>
      <c r="T61" s="33">
        <f>+IF(H61=0,"",'Ark1'!X1641)</f>
        <v>0</v>
      </c>
      <c r="U61" s="33">
        <f>+IF(H61=0,"",'Ark1'!AG1641)</f>
        <v>1106.04</v>
      </c>
      <c r="V61" s="33">
        <f>+IF(H61=0,"",'Ark1'!AH1641)</f>
        <v>100</v>
      </c>
      <c r="W61" s="33">
        <f>+IF(H61=0,"",'Ark1'!Y1641)</f>
        <v>24.697493314100559</v>
      </c>
      <c r="X61" s="27">
        <f>+IF(H61=0,"",'Ark1'!AA1641)</f>
        <v>1.5768322675541599</v>
      </c>
      <c r="Y61" s="303">
        <f t="shared" si="6"/>
        <v>210.27087627933886</v>
      </c>
      <c r="Z61" s="33">
        <f t="shared" si="7"/>
        <v>116.28399999999998</v>
      </c>
      <c r="AA61" s="28">
        <f t="shared" si="8"/>
        <v>1.3157894736842106</v>
      </c>
      <c r="AB61" s="244"/>
      <c r="AC61" s="247"/>
      <c r="AE61" s="28"/>
      <c r="AF61" s="27"/>
      <c r="AG61" s="248"/>
      <c r="AH61" s="86"/>
      <c r="AL61" s="86"/>
    </row>
    <row r="62" spans="1:56">
      <c r="A62" s="244"/>
      <c r="B62" s="304">
        <f>+'Ark1'!C1642</f>
        <v>2024</v>
      </c>
      <c r="C62" s="86">
        <f>+'Ark1'!L1642</f>
        <v>2</v>
      </c>
      <c r="D62" s="86" t="s">
        <v>30</v>
      </c>
      <c r="E62" s="86">
        <f>+'Ark1'!AP1642</f>
        <v>12</v>
      </c>
      <c r="F62" s="272" t="str">
        <f>VLOOKUP(E62,RNR!$E$1:$F$41,2)</f>
        <v>Jarlsberg</v>
      </c>
      <c r="G62" s="86">
        <f>+IF(H62=0,"",'Ark1'!Q1642)</f>
        <v>2</v>
      </c>
      <c r="H62" s="360">
        <f>+'Ark1'!R1642</f>
        <v>2</v>
      </c>
      <c r="I62" s="28">
        <f>+IF(H62=0,"",'Ark1'!AE1642)</f>
        <v>20</v>
      </c>
      <c r="J62" s="28"/>
      <c r="K62" s="28">
        <f>+IF(H62=0,"",'Ark1'!AF1642)</f>
        <v>14.10959436860732</v>
      </c>
      <c r="L62" s="261"/>
      <c r="M62" s="376">
        <f>+IF(H62=0,"",'Ark1'!AR1642)</f>
        <v>200</v>
      </c>
      <c r="N62" s="114">
        <f>+IF(H62=0,"",'Ark1'!AS1642)</f>
        <v>22.681555425721999</v>
      </c>
      <c r="O62" s="261"/>
      <c r="P62" s="27">
        <f>+IF(H62=0,"",'Ark1'!T1642)</f>
        <v>5</v>
      </c>
      <c r="Q62" s="303">
        <f>+IF(H62=0,"",'Ark1'!U1642)</f>
        <v>181.4</v>
      </c>
      <c r="R62" s="28"/>
      <c r="S62" s="33">
        <f>+IF(H62=0,"",'Ark1'!W1642)</f>
        <v>0</v>
      </c>
      <c r="T62" s="33">
        <f>+IF(H62=0,"",'Ark1'!X1642)</f>
        <v>0</v>
      </c>
      <c r="U62" s="33">
        <f>+IF(H62=0,"",'Ark1'!AG1642)</f>
        <v>1063.5</v>
      </c>
      <c r="V62" s="33">
        <f>+IF(H62=0,"",'Ark1'!AH1642)</f>
        <v>100</v>
      </c>
      <c r="W62" s="33">
        <f>+IF(H62=0,"",'Ark1'!Y1642)</f>
        <v>6.2000000000001858</v>
      </c>
      <c r="X62" s="27">
        <f>+IF(H62=0,"",'Ark1'!AA1642)</f>
        <v>0</v>
      </c>
      <c r="Y62" s="303">
        <f t="shared" si="6"/>
        <v>170.56887635166902</v>
      </c>
      <c r="Z62" s="33">
        <f t="shared" si="7"/>
        <v>90.7</v>
      </c>
      <c r="AA62" s="28">
        <f t="shared" si="8"/>
        <v>1</v>
      </c>
      <c r="AB62" s="244"/>
      <c r="AC62" s="247"/>
      <c r="AE62" s="28"/>
      <c r="AF62" s="27"/>
      <c r="AG62" s="248"/>
      <c r="AH62" s="86"/>
      <c r="AL62" s="86"/>
    </row>
    <row r="63" spans="1:56">
      <c r="A63" s="244"/>
      <c r="B63" s="304">
        <f>+'Ark1'!C1643</f>
        <v>2024</v>
      </c>
      <c r="C63" s="86">
        <f>+'Ark1'!L1643</f>
        <v>2</v>
      </c>
      <c r="D63" s="86" t="s">
        <v>30</v>
      </c>
      <c r="E63" s="86">
        <f>+'Ark1'!AP1643</f>
        <v>13</v>
      </c>
      <c r="F63" s="272" t="str">
        <f>VLOOKUP(E63,RNR!$E$1:$F$41,2)</f>
        <v>Fleckvieh</v>
      </c>
      <c r="G63" s="86">
        <f>+IF(H63=0,"",'Ark1'!Q1643)</f>
        <v>13</v>
      </c>
      <c r="H63" s="360">
        <f>+'Ark1'!R1643</f>
        <v>14</v>
      </c>
      <c r="I63" s="28">
        <f>+IF(H63=0,"",'Ark1'!AE1643)</f>
        <v>4.895104895104895</v>
      </c>
      <c r="J63" s="28"/>
      <c r="K63" s="28">
        <f>+IF(H63=0,"",'Ark1'!AF1643)</f>
        <v>3.6520232765246257</v>
      </c>
      <c r="L63" s="261"/>
      <c r="M63" s="376">
        <f>+IF(H63=0,"",'Ark1'!AR1643)</f>
        <v>216.3571428571428</v>
      </c>
      <c r="N63" s="114">
        <f>+IF(H63=0,"",'Ark1'!AS1643)</f>
        <v>21.007427010266312</v>
      </c>
      <c r="O63" s="261"/>
      <c r="P63" s="27">
        <f>+IF(H63=0,"",'Ark1'!T1643)</f>
        <v>3.7142857142857153</v>
      </c>
      <c r="Q63" s="303">
        <f>+IF(H63=0,"",'Ark1'!U1643)</f>
        <v>213.82857142857151</v>
      </c>
      <c r="R63" s="28"/>
      <c r="S63" s="33">
        <f>+IF(H63=0,"",'Ark1'!W1643)</f>
        <v>7.1428571428571441</v>
      </c>
      <c r="T63" s="33">
        <f>+IF(H63=0,"",'Ark1'!X1643)</f>
        <v>0</v>
      </c>
      <c r="U63" s="33">
        <f>+IF(H63=0,"",'Ark1'!AG1643)</f>
        <v>1163.4285714285711</v>
      </c>
      <c r="V63" s="33">
        <f>+IF(H63=0,"",'Ark1'!AH1643)</f>
        <v>100</v>
      </c>
      <c r="W63" s="33">
        <f>+IF(H63=0,"",'Ark1'!Y1643)</f>
        <v>26.58937565944661</v>
      </c>
      <c r="X63" s="27">
        <f>+IF(H63=0,"",'Ark1'!AA1643)</f>
        <v>1.4356965173029848</v>
      </c>
      <c r="Y63" s="303">
        <f t="shared" si="6"/>
        <v>183.79174852652272</v>
      </c>
      <c r="Z63" s="33">
        <f t="shared" si="7"/>
        <v>106.91428571428575</v>
      </c>
      <c r="AA63" s="28">
        <f t="shared" si="8"/>
        <v>1.0769230769230769</v>
      </c>
      <c r="AB63" s="244"/>
      <c r="AC63" s="247"/>
      <c r="AE63" s="28"/>
      <c r="AF63" s="27"/>
      <c r="AG63" s="248"/>
      <c r="AH63" s="86"/>
      <c r="AL63" s="86"/>
    </row>
    <row r="64" spans="1:56">
      <c r="A64" s="244"/>
      <c r="B64" s="304">
        <f>+'Ark1'!C1644</f>
        <v>2024</v>
      </c>
      <c r="C64" s="86">
        <f>+'Ark1'!L1644</f>
        <v>2</v>
      </c>
      <c r="D64" s="86" t="s">
        <v>30</v>
      </c>
      <c r="E64" s="86">
        <f>+'Ark1'!AP1644</f>
        <v>14</v>
      </c>
      <c r="F64" s="272" t="str">
        <f>VLOOKUP(E64,RNR!$E$1:$F$41,2)</f>
        <v>Canadisk Ayrshire</v>
      </c>
      <c r="G64" s="86">
        <f>+IF(H64=0,"",'Ark1'!Q1644)</f>
        <v>2</v>
      </c>
      <c r="H64" s="360">
        <f>+'Ark1'!R1644</f>
        <v>2</v>
      </c>
      <c r="I64" s="28">
        <f>+IF(H64=0,"",'Ark1'!AE1644)</f>
        <v>25</v>
      </c>
      <c r="J64" s="28"/>
      <c r="K64" s="28">
        <f>+IF(H64=0,"",'Ark1'!AF1644)</f>
        <v>19.404630650496141</v>
      </c>
      <c r="L64" s="261"/>
      <c r="M64" s="376">
        <f>+IF(H64=0,"",'Ark1'!AR1644)</f>
        <v>213.5</v>
      </c>
      <c r="N64" s="114">
        <f>+IF(H64=0,"",'Ark1'!AS1644)</f>
        <v>21.716430339411847</v>
      </c>
      <c r="O64" s="261"/>
      <c r="P64" s="27">
        <f>+IF(H64=0,"",'Ark1'!T1644)</f>
        <v>7.5</v>
      </c>
      <c r="Q64" s="303">
        <f>+IF(H64=0,"",'Ark1'!U1644)</f>
        <v>211.2</v>
      </c>
      <c r="R64" s="28"/>
      <c r="S64" s="33">
        <f>+IF(H64=0,"",'Ark1'!W1644)</f>
        <v>100</v>
      </c>
      <c r="T64" s="33">
        <f>+IF(H64=0,"",'Ark1'!X1644)</f>
        <v>0</v>
      </c>
      <c r="U64" s="33">
        <f>+IF(H64=0,"",'Ark1'!AG1644)</f>
        <v>902.5</v>
      </c>
      <c r="V64" s="33">
        <f>+IF(H64=0,"",'Ark1'!AH1644)</f>
        <v>100</v>
      </c>
      <c r="W64" s="33">
        <f>+IF(H64=0,"",'Ark1'!Y1644)</f>
        <v>9.7000000000001947</v>
      </c>
      <c r="X64" s="27">
        <f>+IF(H64=0,"",'Ark1'!AA1644)</f>
        <v>0.5</v>
      </c>
      <c r="Y64" s="303">
        <f t="shared" si="6"/>
        <v>234.01662049861497</v>
      </c>
      <c r="Z64" s="33">
        <f t="shared" si="7"/>
        <v>105.6</v>
      </c>
      <c r="AA64" s="28">
        <f t="shared" si="8"/>
        <v>1</v>
      </c>
      <c r="AB64" s="244"/>
      <c r="AC64" s="247"/>
      <c r="AE64" s="28"/>
      <c r="AF64" s="27"/>
      <c r="AG64" s="248"/>
      <c r="AH64" s="86"/>
      <c r="AL64" s="86"/>
    </row>
    <row r="65" spans="1:38">
      <c r="A65" s="244"/>
      <c r="B65" s="304">
        <f>+'Ark1'!C1645</f>
        <v>2024</v>
      </c>
      <c r="C65" s="86">
        <f>+'Ark1'!L1645</f>
        <v>2</v>
      </c>
      <c r="D65" s="86" t="s">
        <v>30</v>
      </c>
      <c r="E65" s="86">
        <f>+'Ark1'!AP1645</f>
        <v>15</v>
      </c>
      <c r="F65" s="272" t="str">
        <f>VLOOKUP(E65,RNR!$E$1:$F$41,2)</f>
        <v>Montbéliard</v>
      </c>
      <c r="G65" s="86" t="str">
        <f>+IF(H65=0,"",'Ark1'!Q1645)</f>
        <v/>
      </c>
      <c r="H65" s="360">
        <f>+'Ark1'!R1645</f>
        <v>0</v>
      </c>
      <c r="I65" s="28" t="str">
        <f>+IF(H65=0,"",'Ark1'!AE1645)</f>
        <v/>
      </c>
      <c r="J65" s="28"/>
      <c r="K65" s="28" t="str">
        <f>+IF(H65=0,"",'Ark1'!AF1645)</f>
        <v/>
      </c>
      <c r="L65" s="261"/>
      <c r="M65" s="376" t="str">
        <f>+IF(H65=0,"",'Ark1'!AR1645)</f>
        <v/>
      </c>
      <c r="N65" s="114" t="str">
        <f>+IF(H65=0,"",'Ark1'!AS1645)</f>
        <v/>
      </c>
      <c r="O65" s="261"/>
      <c r="P65" s="27" t="str">
        <f>+IF(H65=0,"",'Ark1'!T1645)</f>
        <v/>
      </c>
      <c r="Q65" s="303" t="str">
        <f>+IF(H65=0,"",'Ark1'!U1645)</f>
        <v/>
      </c>
      <c r="R65" s="28"/>
      <c r="S65" s="33" t="str">
        <f>+IF(H65=0,"",'Ark1'!W1645)</f>
        <v/>
      </c>
      <c r="T65" s="33" t="str">
        <f>+IF(H65=0,"",'Ark1'!X1645)</f>
        <v/>
      </c>
      <c r="U65" s="33" t="str">
        <f>+IF(H65=0,"",'Ark1'!AG1645)</f>
        <v/>
      </c>
      <c r="V65" s="33" t="str">
        <f>+IF(H65=0,"",'Ark1'!AH1645)</f>
        <v/>
      </c>
      <c r="W65" s="33" t="str">
        <f>+IF(H65=0,"",'Ark1'!Y1645)</f>
        <v/>
      </c>
      <c r="X65" s="27" t="str">
        <f>+IF(H65=0,"",'Ark1'!AA1645)</f>
        <v/>
      </c>
      <c r="Y65" s="303" t="str">
        <f t="shared" si="6"/>
        <v/>
      </c>
      <c r="Z65" s="33" t="str">
        <f t="shared" si="7"/>
        <v/>
      </c>
      <c r="AA65" s="28" t="str">
        <f t="shared" si="8"/>
        <v/>
      </c>
      <c r="AB65" s="244"/>
      <c r="AC65" s="247"/>
      <c r="AE65" s="28"/>
      <c r="AF65" s="27"/>
      <c r="AG65" s="248"/>
      <c r="AH65" s="86"/>
      <c r="AL65" s="86"/>
    </row>
    <row r="66" spans="1:38">
      <c r="A66" s="244"/>
      <c r="B66" s="304">
        <f>+'Ark1'!C1646</f>
        <v>2024</v>
      </c>
      <c r="C66" s="86">
        <f>+'Ark1'!L1646</f>
        <v>2</v>
      </c>
      <c r="D66" s="86" t="s">
        <v>30</v>
      </c>
      <c r="E66" s="86">
        <f>+'Ark1'!AP1646</f>
        <v>16</v>
      </c>
      <c r="F66" s="272" t="str">
        <f>VLOOKUP(E66,RNR!$E$1:$F$41,2)</f>
        <v>Mørefe</v>
      </c>
      <c r="G66" s="86" t="str">
        <f>+IF(H66=0,"",'Ark1'!Q1646)</f>
        <v/>
      </c>
      <c r="H66" s="360">
        <f>+'Ark1'!R1646</f>
        <v>0</v>
      </c>
      <c r="I66" s="28" t="str">
        <f>+IF(H66=0,"",'Ark1'!AE1646)</f>
        <v/>
      </c>
      <c r="J66" s="28"/>
      <c r="K66" s="28" t="str">
        <f>+IF(H66=0,"",'Ark1'!AF1646)</f>
        <v/>
      </c>
      <c r="L66" s="261"/>
      <c r="M66" s="376" t="str">
        <f>+IF(H66=0,"",'Ark1'!AR1646)</f>
        <v/>
      </c>
      <c r="N66" s="114" t="str">
        <f>+IF(H66=0,"",'Ark1'!AS1646)</f>
        <v/>
      </c>
      <c r="O66" s="261"/>
      <c r="P66" s="27" t="str">
        <f>+IF(H66=0,"",'Ark1'!T1646)</f>
        <v/>
      </c>
      <c r="Q66" s="303" t="str">
        <f>+IF(H66=0,"",'Ark1'!U1646)</f>
        <v/>
      </c>
      <c r="R66" s="28"/>
      <c r="S66" s="33" t="str">
        <f>+IF(H66=0,"",'Ark1'!W1646)</f>
        <v/>
      </c>
      <c r="T66" s="33" t="str">
        <f>+IF(H66=0,"",'Ark1'!X1646)</f>
        <v/>
      </c>
      <c r="U66" s="33" t="str">
        <f>+IF(H66=0,"",'Ark1'!AG1646)</f>
        <v/>
      </c>
      <c r="V66" s="33" t="str">
        <f>+IF(H66=0,"",'Ark1'!AH1646)</f>
        <v/>
      </c>
      <c r="W66" s="33" t="str">
        <f>+IF(H66=0,"",'Ark1'!Y1646)</f>
        <v/>
      </c>
      <c r="X66" s="27" t="str">
        <f>+IF(H66=0,"",'Ark1'!AA1646)</f>
        <v/>
      </c>
      <c r="Y66" s="303" t="str">
        <f t="shared" si="6"/>
        <v/>
      </c>
      <c r="Z66" s="33" t="str">
        <f t="shared" si="7"/>
        <v/>
      </c>
      <c r="AA66" s="28" t="str">
        <f t="shared" si="8"/>
        <v/>
      </c>
      <c r="AB66" s="244"/>
      <c r="AC66" s="247"/>
      <c r="AE66" s="28"/>
      <c r="AF66" s="27"/>
      <c r="AG66" s="248"/>
      <c r="AH66" s="86"/>
      <c r="AL66" s="86"/>
    </row>
    <row r="67" spans="1:38">
      <c r="A67" s="244"/>
      <c r="B67" s="304">
        <f>+'Ark1'!C1647</f>
        <v>2024</v>
      </c>
      <c r="C67" s="86">
        <f>+'Ark1'!L1647</f>
        <v>2</v>
      </c>
      <c r="D67" s="86" t="s">
        <v>30</v>
      </c>
      <c r="E67" s="86">
        <f>+'Ark1'!AP1647</f>
        <v>17</v>
      </c>
      <c r="F67" s="272" t="str">
        <f>VLOOKUP(E67,RNR!$E$1:$F$41,2)</f>
        <v>Normande</v>
      </c>
      <c r="G67" s="86" t="str">
        <f>+IF(H67=0,"",'Ark1'!Q1647)</f>
        <v/>
      </c>
      <c r="H67" s="360">
        <f>+'Ark1'!R1647</f>
        <v>0</v>
      </c>
      <c r="I67" s="28" t="str">
        <f>+IF(H67=0,"",'Ark1'!AE1647)</f>
        <v/>
      </c>
      <c r="J67" s="28"/>
      <c r="K67" s="28" t="str">
        <f>+IF(H67=0,"",'Ark1'!AF1647)</f>
        <v/>
      </c>
      <c r="L67" s="261"/>
      <c r="M67" s="376" t="str">
        <f>+IF(H67=0,"",'Ark1'!AR1647)</f>
        <v/>
      </c>
      <c r="N67" s="114" t="str">
        <f>+IF(H67=0,"",'Ark1'!AS1647)</f>
        <v/>
      </c>
      <c r="O67" s="261"/>
      <c r="P67" s="27" t="str">
        <f>+IF(H67=0,"",'Ark1'!T1647)</f>
        <v/>
      </c>
      <c r="Q67" s="303" t="str">
        <f>+IF(H67=0,"",'Ark1'!U1647)</f>
        <v/>
      </c>
      <c r="R67" s="28"/>
      <c r="S67" s="33" t="str">
        <f>+IF(H67=0,"",'Ark1'!W1647)</f>
        <v/>
      </c>
      <c r="T67" s="33" t="str">
        <f>+IF(H67=0,"",'Ark1'!X1647)</f>
        <v/>
      </c>
      <c r="U67" s="33" t="str">
        <f>+IF(H67=0,"",'Ark1'!AG1647)</f>
        <v/>
      </c>
      <c r="V67" s="33" t="str">
        <f>+IF(H67=0,"",'Ark1'!AH1647)</f>
        <v/>
      </c>
      <c r="W67" s="33" t="str">
        <f>+IF(H67=0,"",'Ark1'!Y1647)</f>
        <v/>
      </c>
      <c r="X67" s="27" t="str">
        <f>+IF(H67=0,"",'Ark1'!AA1647)</f>
        <v/>
      </c>
      <c r="Y67" s="303" t="str">
        <f t="shared" si="6"/>
        <v/>
      </c>
      <c r="Z67" s="33" t="str">
        <f t="shared" si="7"/>
        <v/>
      </c>
      <c r="AA67" s="28" t="str">
        <f t="shared" si="8"/>
        <v/>
      </c>
      <c r="AB67" s="244"/>
      <c r="AC67" s="247"/>
      <c r="AE67" s="28"/>
      <c r="AF67" s="27"/>
      <c r="AG67" s="248"/>
      <c r="AH67" s="86"/>
      <c r="AL67" s="86"/>
    </row>
    <row r="68" spans="1:38">
      <c r="A68" s="244"/>
      <c r="B68" s="304">
        <f>+'Ark1'!C1648</f>
        <v>2024</v>
      </c>
      <c r="C68" s="86">
        <f>+'Ark1'!L1648</f>
        <v>2</v>
      </c>
      <c r="D68" s="86" t="s">
        <v>30</v>
      </c>
      <c r="E68" s="86">
        <f>+'Ark1'!AP1648</f>
        <v>21</v>
      </c>
      <c r="F68" s="272" t="str">
        <f>VLOOKUP(E68,RNR!$E$1:$F$41,2)</f>
        <v>Hereford</v>
      </c>
      <c r="G68" s="86">
        <f>+IF(H68=0,"",'Ark1'!Q1648)</f>
        <v>29</v>
      </c>
      <c r="H68" s="360">
        <f>+'Ark1'!R1648</f>
        <v>35</v>
      </c>
      <c r="I68" s="28">
        <f>+IF(H68=0,"",'Ark1'!AE1648)</f>
        <v>3.0303030303030303</v>
      </c>
      <c r="J68" s="28"/>
      <c r="K68" s="28">
        <f>+IF(H68=0,"",'Ark1'!AF1648)</f>
        <v>2.0864172171827278</v>
      </c>
      <c r="L68" s="261"/>
      <c r="M68" s="376">
        <f>+IF(H68=0,"",'Ark1'!AR1648)</f>
        <v>204.37142857142859</v>
      </c>
      <c r="N68" s="114">
        <f>+IF(H68=0,"",'Ark1'!AS1648)</f>
        <v>21.003577129172527</v>
      </c>
      <c r="O68" s="261"/>
      <c r="P68" s="27">
        <f>+IF(H68=0,"",'Ark1'!T1648)</f>
        <v>4.3714285714285692</v>
      </c>
      <c r="Q68" s="303">
        <f>+IF(H68=0,"",'Ark1'!U1648)</f>
        <v>179.93142857142851</v>
      </c>
      <c r="R68" s="28"/>
      <c r="S68" s="33">
        <f>+IF(H68=0,"",'Ark1'!W1648)</f>
        <v>8.5714285714285694</v>
      </c>
      <c r="T68" s="33">
        <f>+IF(H68=0,"",'Ark1'!X1648)</f>
        <v>0</v>
      </c>
      <c r="U68" s="33">
        <f>+IF(H68=0,"",'Ark1'!AG1648)</f>
        <v>1102.285714285714</v>
      </c>
      <c r="V68" s="33">
        <f>+IF(H68=0,"",'Ark1'!AH1648)</f>
        <v>100</v>
      </c>
      <c r="W68" s="33">
        <f>+IF(H68=0,"",'Ark1'!Y1648)</f>
        <v>20.511094857293795</v>
      </c>
      <c r="X68" s="27">
        <f>+IF(H68=0,"",'Ark1'!AA1648)</f>
        <v>1.2209063210983728</v>
      </c>
      <c r="Y68" s="303">
        <f t="shared" si="6"/>
        <v>163.23483670295491</v>
      </c>
      <c r="Z68" s="33">
        <f t="shared" si="7"/>
        <v>89.965714285714256</v>
      </c>
      <c r="AA68" s="28">
        <f t="shared" si="8"/>
        <v>1.2068965517241379</v>
      </c>
      <c r="AB68" s="244"/>
      <c r="AC68" s="247"/>
      <c r="AE68" s="28"/>
      <c r="AF68" s="27"/>
      <c r="AG68" s="248"/>
      <c r="AH68" s="86"/>
      <c r="AL68" s="86"/>
    </row>
    <row r="69" spans="1:38">
      <c r="A69" s="244"/>
      <c r="B69" s="304">
        <f>+'Ark1'!C1649</f>
        <v>2024</v>
      </c>
      <c r="C69" s="86">
        <f>+'Ark1'!L1649</f>
        <v>2</v>
      </c>
      <c r="D69" s="86" t="s">
        <v>30</v>
      </c>
      <c r="E69" s="86">
        <f>+'Ark1'!AP1649</f>
        <v>22</v>
      </c>
      <c r="F69" s="272" t="str">
        <f>VLOOKUP(E69,RNR!$E$1:$F$41,2)</f>
        <v>Charolais</v>
      </c>
      <c r="G69" s="86">
        <f>+IF(H69=0,"",'Ark1'!Q1649)</f>
        <v>14</v>
      </c>
      <c r="H69" s="360">
        <f>+'Ark1'!R1649</f>
        <v>17</v>
      </c>
      <c r="I69" s="28">
        <f>+IF(H69=0,"",'Ark1'!AE1649)</f>
        <v>0.70686070686070679</v>
      </c>
      <c r="J69" s="28"/>
      <c r="K69" s="28">
        <f>+IF(H69=0,"",'Ark1'!AF1649)</f>
        <v>0.41376166440259615</v>
      </c>
      <c r="L69" s="261"/>
      <c r="M69" s="376">
        <f>+IF(H69=0,"",'Ark1'!AR1649)</f>
        <v>203.52941176470588</v>
      </c>
      <c r="N69" s="114">
        <f>+IF(H69=0,"",'Ark1'!AS1649)</f>
        <v>20.657833170095575</v>
      </c>
      <c r="O69" s="261"/>
      <c r="P69" s="27">
        <f>+IF(H69=0,"",'Ark1'!T1649)</f>
        <v>3.1764705882352939</v>
      </c>
      <c r="Q69" s="303">
        <f>+IF(H69=0,"",'Ark1'!U1649)</f>
        <v>175.4411764705882</v>
      </c>
      <c r="R69" s="28"/>
      <c r="S69" s="33">
        <f>+IF(H69=0,"",'Ark1'!W1649)</f>
        <v>0</v>
      </c>
      <c r="T69" s="33">
        <f>+IF(H69=0,"",'Ark1'!X1649)</f>
        <v>0</v>
      </c>
      <c r="U69" s="33">
        <f>+IF(H69=0,"",'Ark1'!AG1649)</f>
        <v>1049.0588235294117</v>
      </c>
      <c r="V69" s="33">
        <f>+IF(H69=0,"",'Ark1'!AH1649)</f>
        <v>100</v>
      </c>
      <c r="W69" s="33">
        <f>+IF(H69=0,"",'Ark1'!Y1649)</f>
        <v>27.806602238096197</v>
      </c>
      <c r="X69" s="27">
        <f>+IF(H69=0,"",'Ark1'!AA1649)</f>
        <v>0.92261100831518428</v>
      </c>
      <c r="Y69" s="303">
        <f t="shared" si="6"/>
        <v>167.23673881350226</v>
      </c>
      <c r="Z69" s="33">
        <f t="shared" si="7"/>
        <v>87.720588235294102</v>
      </c>
      <c r="AA69" s="28">
        <f t="shared" si="8"/>
        <v>1.2142857142857142</v>
      </c>
      <c r="AB69" s="244"/>
      <c r="AC69" s="247"/>
      <c r="AE69" s="28"/>
      <c r="AF69" s="27"/>
      <c r="AG69" s="248"/>
      <c r="AH69" s="86"/>
      <c r="AL69" s="86"/>
    </row>
    <row r="70" spans="1:38">
      <c r="A70" s="244"/>
      <c r="B70" s="304">
        <f>+'Ark1'!C1650</f>
        <v>2024</v>
      </c>
      <c r="C70" s="86">
        <f>+'Ark1'!L1650</f>
        <v>2</v>
      </c>
      <c r="D70" s="86" t="s">
        <v>30</v>
      </c>
      <c r="E70" s="86">
        <f>+'Ark1'!AP1650</f>
        <v>23</v>
      </c>
      <c r="F70" s="272" t="str">
        <f>VLOOKUP(E70,RNR!$E$1:$F$41,2)</f>
        <v>Aberdeen Angus</v>
      </c>
      <c r="G70" s="86">
        <f>+IF(H70=0,"",'Ark1'!Q1650)</f>
        <v>35</v>
      </c>
      <c r="H70" s="360">
        <f>+'Ark1'!R1650</f>
        <v>45</v>
      </c>
      <c r="I70" s="28">
        <f>+IF(H70=0,"",'Ark1'!AE1650)</f>
        <v>2.4986118822876175</v>
      </c>
      <c r="J70" s="28"/>
      <c r="K70" s="28">
        <f>+IF(H70=0,"",'Ark1'!AF1650)</f>
        <v>1.5713665456068575</v>
      </c>
      <c r="L70" s="261"/>
      <c r="M70" s="376">
        <f>+IF(H70=0,"",'Ark1'!AR1650)</f>
        <v>201.35555555555555</v>
      </c>
      <c r="N70" s="114">
        <f>+IF(H70=0,"",'Ark1'!AS1650)</f>
        <v>20.726700215125849</v>
      </c>
      <c r="O70" s="261"/>
      <c r="P70" s="27">
        <f>+IF(H70=0,"",'Ark1'!T1650)</f>
        <v>4.1111111111111116</v>
      </c>
      <c r="Q70" s="303">
        <f>+IF(H70=0,"",'Ark1'!U1650)</f>
        <v>170.90444444444444</v>
      </c>
      <c r="R70" s="28"/>
      <c r="S70" s="33">
        <f>+IF(H70=0,"",'Ark1'!W1650)</f>
        <v>0</v>
      </c>
      <c r="T70" s="33">
        <f>+IF(H70=0,"",'Ark1'!X1650)</f>
        <v>0</v>
      </c>
      <c r="U70" s="33">
        <f>+IF(H70=0,"",'Ark1'!AG1650)</f>
        <v>1055.4888888888888</v>
      </c>
      <c r="V70" s="33">
        <f>+IF(H70=0,"",'Ark1'!AH1650)</f>
        <v>100</v>
      </c>
      <c r="W70" s="33">
        <f>+IF(H70=0,"",'Ark1'!Y1650)</f>
        <v>28.630286648586743</v>
      </c>
      <c r="X70" s="27">
        <f>+IF(H70=0,"",'Ark1'!AA1650)</f>
        <v>1.0587670444063657</v>
      </c>
      <c r="Y70" s="303">
        <f t="shared" si="6"/>
        <v>161.91970019159106</v>
      </c>
      <c r="Z70" s="33">
        <f t="shared" si="7"/>
        <v>85.452222222222218</v>
      </c>
      <c r="AA70" s="28">
        <f t="shared" si="8"/>
        <v>1.2857142857142858</v>
      </c>
      <c r="AB70" s="244"/>
      <c r="AC70" s="247"/>
      <c r="AE70" s="28"/>
      <c r="AF70" s="27"/>
      <c r="AG70" s="248"/>
      <c r="AH70" s="86"/>
      <c r="AL70" s="86"/>
    </row>
    <row r="71" spans="1:38">
      <c r="A71" s="244"/>
      <c r="B71" s="304">
        <f>+'Ark1'!C1651</f>
        <v>2024</v>
      </c>
      <c r="C71" s="86">
        <f>+'Ark1'!L1651</f>
        <v>2</v>
      </c>
      <c r="D71" s="86" t="s">
        <v>30</v>
      </c>
      <c r="E71" s="86">
        <f>+'Ark1'!AP1651</f>
        <v>24</v>
      </c>
      <c r="F71" s="272" t="str">
        <f>VLOOKUP(E71,RNR!$E$1:$F$41,2)</f>
        <v>Limousine</v>
      </c>
      <c r="G71" s="86">
        <f>+IF(H71=0,"",'Ark1'!Q1651)</f>
        <v>5</v>
      </c>
      <c r="H71" s="360">
        <f>+'Ark1'!R1651</f>
        <v>5</v>
      </c>
      <c r="I71" s="28">
        <f>+IF(H71=0,"",'Ark1'!AE1651)</f>
        <v>0.29832935560859181</v>
      </c>
      <c r="J71" s="28"/>
      <c r="K71" s="28">
        <f>+IF(H71=0,"",'Ark1'!AF1651)</f>
        <v>0.17457419130389804</v>
      </c>
      <c r="L71" s="261"/>
      <c r="M71" s="376">
        <f>+IF(H71=0,"",'Ark1'!AR1651)</f>
        <v>202.2</v>
      </c>
      <c r="N71" s="114">
        <f>+IF(H71=0,"",'Ark1'!AS1651)</f>
        <v>20.831603807066156</v>
      </c>
      <c r="O71" s="261"/>
      <c r="P71" s="27">
        <f>+IF(H71=0,"",'Ark1'!T1651)</f>
        <v>3</v>
      </c>
      <c r="Q71" s="303">
        <f>+IF(H71=0,"",'Ark1'!U1651)</f>
        <v>172.82000000000005</v>
      </c>
      <c r="R71" s="28"/>
      <c r="S71" s="33">
        <f>+IF(H71=0,"",'Ark1'!W1651)</f>
        <v>0</v>
      </c>
      <c r="T71" s="33">
        <f>+IF(H71=0,"",'Ark1'!X1651)</f>
        <v>0</v>
      </c>
      <c r="U71" s="33">
        <f>+IF(H71=0,"",'Ark1'!AG1651)</f>
        <v>994.4</v>
      </c>
      <c r="V71" s="33">
        <f>+IF(H71=0,"",'Ark1'!AH1651)</f>
        <v>100</v>
      </c>
      <c r="W71" s="33">
        <f>+IF(H71=0,"",'Ark1'!Y1651)</f>
        <v>17.810828167157013</v>
      </c>
      <c r="X71" s="27">
        <f>+IF(H71=0,"",'Ark1'!AA1651)</f>
        <v>0.63245553203367599</v>
      </c>
      <c r="Y71" s="303">
        <f t="shared" si="6"/>
        <v>173.79324215607409</v>
      </c>
      <c r="Z71" s="33">
        <f t="shared" si="7"/>
        <v>86.410000000000025</v>
      </c>
      <c r="AA71" s="28">
        <f t="shared" si="8"/>
        <v>1</v>
      </c>
      <c r="AB71" s="244"/>
      <c r="AC71" s="247"/>
      <c r="AE71" s="28"/>
      <c r="AF71" s="27"/>
      <c r="AG71" s="248"/>
      <c r="AH71" s="86"/>
      <c r="AL71" s="86"/>
    </row>
    <row r="72" spans="1:38">
      <c r="A72" s="244"/>
      <c r="B72" s="304">
        <f>+'Ark1'!C1652</f>
        <v>2024</v>
      </c>
      <c r="C72" s="86">
        <f>+'Ark1'!L1652</f>
        <v>2</v>
      </c>
      <c r="D72" s="86" t="s">
        <v>30</v>
      </c>
      <c r="E72" s="86">
        <f>+'Ark1'!AP1652</f>
        <v>25</v>
      </c>
      <c r="F72" s="272" t="str">
        <f>VLOOKUP(E72,RNR!$E$1:$F$41,2)</f>
        <v>Simmental Kjøtt</v>
      </c>
      <c r="G72" s="86">
        <f>+IF(H72=0,"",'Ark1'!Q1652)</f>
        <v>12</v>
      </c>
      <c r="H72" s="360">
        <f>+'Ark1'!R1652</f>
        <v>14</v>
      </c>
      <c r="I72" s="28">
        <f>+IF(H72=0,"",'Ark1'!AE1652)</f>
        <v>1.8918918918918923</v>
      </c>
      <c r="J72" s="28"/>
      <c r="K72" s="28">
        <f>+IF(H72=0,"",'Ark1'!AF1652)</f>
        <v>1.2728732912496437</v>
      </c>
      <c r="L72" s="261"/>
      <c r="M72" s="376">
        <f>+IF(H72=0,"",'Ark1'!AR1652)</f>
        <v>208.21428571428575</v>
      </c>
      <c r="N72" s="114">
        <f>+IF(H72=0,"",'Ark1'!AS1652)</f>
        <v>20.914806437830336</v>
      </c>
      <c r="O72" s="261"/>
      <c r="P72" s="27">
        <f>+IF(H72=0,"",'Ark1'!T1652)</f>
        <v>3.6428571428571441</v>
      </c>
      <c r="Q72" s="303">
        <f>+IF(H72=0,"",'Ark1'!U1652)</f>
        <v>189.51428571428576</v>
      </c>
      <c r="R72" s="28"/>
      <c r="S72" s="33">
        <f>+IF(H72=0,"",'Ark1'!W1652)</f>
        <v>0</v>
      </c>
      <c r="T72" s="33">
        <f>+IF(H72=0,"",'Ark1'!X1652)</f>
        <v>0</v>
      </c>
      <c r="U72" s="33">
        <f>+IF(H72=0,"",'Ark1'!AG1652)</f>
        <v>1147.5</v>
      </c>
      <c r="V72" s="33">
        <f>+IF(H72=0,"",'Ark1'!AH1652)</f>
        <v>100</v>
      </c>
      <c r="W72" s="33">
        <f>+IF(H72=0,"",'Ark1'!Y1652)</f>
        <v>21.378923437510821</v>
      </c>
      <c r="X72" s="27">
        <f>+IF(H72=0,"",'Ark1'!AA1652)</f>
        <v>0.61028598180839555</v>
      </c>
      <c r="Y72" s="303">
        <f t="shared" si="6"/>
        <v>165.1540616246499</v>
      </c>
      <c r="Z72" s="33">
        <f t="shared" si="7"/>
        <v>94.757142857142881</v>
      </c>
      <c r="AA72" s="28">
        <f t="shared" si="8"/>
        <v>1.1666666666666667</v>
      </c>
      <c r="AB72" s="244"/>
      <c r="AC72" s="247"/>
      <c r="AE72" s="28"/>
      <c r="AF72" s="27"/>
      <c r="AG72" s="248"/>
      <c r="AH72" s="86"/>
      <c r="AL72" s="86"/>
    </row>
    <row r="73" spans="1:38">
      <c r="A73" s="244"/>
      <c r="B73" s="304">
        <f>+'Ark1'!C1653</f>
        <v>2024</v>
      </c>
      <c r="C73" s="86">
        <f>+'Ark1'!L1653</f>
        <v>2</v>
      </c>
      <c r="D73" s="86" t="s">
        <v>30</v>
      </c>
      <c r="E73" s="86">
        <f>+'Ark1'!AP1653</f>
        <v>26</v>
      </c>
      <c r="F73" s="272" t="str">
        <f>VLOOKUP(E73,RNR!$E$1:$F$41,2)</f>
        <v>Blonde D'aquitaine</v>
      </c>
      <c r="G73" s="86">
        <f>+IF(H73=0,"",'Ark1'!Q1653)</f>
        <v>1</v>
      </c>
      <c r="H73" s="360">
        <f>+'Ark1'!R1653</f>
        <v>1</v>
      </c>
      <c r="I73" s="28">
        <f>+IF(H73=0,"",'Ark1'!AE1653)</f>
        <v>0.86956521739130432</v>
      </c>
      <c r="J73" s="28"/>
      <c r="K73" s="28">
        <f>+IF(H73=0,"",'Ark1'!AF1653)</f>
        <v>0.5415835225578568</v>
      </c>
      <c r="L73" s="261"/>
      <c r="M73" s="376">
        <f>+IF(H73=0,"",'Ark1'!AR1653)</f>
        <v>208</v>
      </c>
      <c r="N73" s="114">
        <f>+IF(H73=0,"",'Ark1'!AS1653)</f>
        <v>21.00253897360037</v>
      </c>
      <c r="O73" s="261"/>
      <c r="P73" s="27">
        <f>+IF(H73=0,"",'Ark1'!T1653)</f>
        <v>4</v>
      </c>
      <c r="Q73" s="303">
        <f>+IF(H73=0,"",'Ark1'!U1653)</f>
        <v>188.9</v>
      </c>
      <c r="R73" s="28"/>
      <c r="S73" s="33">
        <f>+IF(H73=0,"",'Ark1'!W1653)</f>
        <v>0</v>
      </c>
      <c r="T73" s="33">
        <f>+IF(H73=0,"",'Ark1'!X1653)</f>
        <v>0</v>
      </c>
      <c r="U73" s="33">
        <f>+IF(H73=0,"",'Ark1'!AG1653)</f>
        <v>1263</v>
      </c>
      <c r="V73" s="33">
        <f>+IF(H73=0,"",'Ark1'!AH1653)</f>
        <v>100</v>
      </c>
      <c r="W73" s="33">
        <f>+IF(H73=0,"",'Ark1'!Y1653)</f>
        <v>0</v>
      </c>
      <c r="X73" s="27">
        <f>+IF(H73=0,"",'Ark1'!AA1653)</f>
        <v>0</v>
      </c>
      <c r="Y73" s="303">
        <f t="shared" si="6"/>
        <v>149.56452889944578</v>
      </c>
      <c r="Z73" s="33">
        <f t="shared" si="7"/>
        <v>94.45</v>
      </c>
      <c r="AA73" s="28">
        <f t="shared" si="8"/>
        <v>1</v>
      </c>
      <c r="AB73" s="244"/>
      <c r="AC73" s="247"/>
      <c r="AE73" s="28"/>
      <c r="AF73" s="27"/>
      <c r="AG73" s="248"/>
      <c r="AH73" s="86"/>
      <c r="AL73" s="86"/>
    </row>
    <row r="74" spans="1:38">
      <c r="A74" s="244"/>
      <c r="B74" s="304">
        <f>+'Ark1'!C1654</f>
        <v>2024</v>
      </c>
      <c r="C74" s="86">
        <f>+'Ark1'!L1654</f>
        <v>2</v>
      </c>
      <c r="D74" s="86" t="s">
        <v>30</v>
      </c>
      <c r="E74" s="86">
        <f>+'Ark1'!AP1654</f>
        <v>27</v>
      </c>
      <c r="F74" s="272" t="str">
        <f>VLOOKUP(E74,RNR!$E$1:$F$41,2)</f>
        <v>Scottish Highland</v>
      </c>
      <c r="G74" s="86">
        <f>+IF(H74=0,"",'Ark1'!Q1654)</f>
        <v>3</v>
      </c>
      <c r="H74" s="360">
        <f>+'Ark1'!R1654</f>
        <v>5</v>
      </c>
      <c r="I74" s="28">
        <f>+IF(H74=0,"",'Ark1'!AE1654)</f>
        <v>3.52112676056338</v>
      </c>
      <c r="J74" s="28"/>
      <c r="K74" s="28">
        <f>+IF(H74=0,"",'Ark1'!AF1654)</f>
        <v>1.9580744685347196</v>
      </c>
      <c r="L74" s="261"/>
      <c r="M74" s="376">
        <f>+IF(H74=0,"",'Ark1'!AR1654)</f>
        <v>165.4</v>
      </c>
      <c r="N74" s="114">
        <f>+IF(H74=0,"",'Ark1'!AS1654)</f>
        <v>19.088926928746488</v>
      </c>
      <c r="O74" s="261"/>
      <c r="P74" s="27">
        <f>+IF(H74=0,"",'Ark1'!T1654)</f>
        <v>3.8</v>
      </c>
      <c r="Q74" s="303">
        <f>+IF(H74=0,"",'Ark1'!U1654)</f>
        <v>92.66</v>
      </c>
      <c r="R74" s="28"/>
      <c r="S74" s="33">
        <f>+IF(H74=0,"",'Ark1'!W1654)</f>
        <v>0</v>
      </c>
      <c r="T74" s="33">
        <f>+IF(H74=0,"",'Ark1'!X1654)</f>
        <v>0</v>
      </c>
      <c r="U74" s="33">
        <f>+IF(H74=0,"",'Ark1'!AG1654)</f>
        <v>1119.5999999999999</v>
      </c>
      <c r="V74" s="33">
        <f>+IF(H74=0,"",'Ark1'!AH1654)</f>
        <v>100</v>
      </c>
      <c r="W74" s="33">
        <f>+IF(H74=0,"",'Ark1'!Y1654)</f>
        <v>41.043908195979611</v>
      </c>
      <c r="X74" s="27">
        <f>+IF(H74=0,"",'Ark1'!AA1654)</f>
        <v>0.3999999999999993</v>
      </c>
      <c r="Y74" s="303">
        <f t="shared" si="6"/>
        <v>82.761700607359785</v>
      </c>
      <c r="Z74" s="33">
        <f t="shared" si="7"/>
        <v>46.33</v>
      </c>
      <c r="AA74" s="28">
        <f t="shared" si="8"/>
        <v>1.6666666666666667</v>
      </c>
      <c r="AB74" s="244"/>
      <c r="AC74" s="247"/>
      <c r="AE74" s="28"/>
      <c r="AF74" s="27"/>
      <c r="AG74" s="248"/>
      <c r="AH74" s="86"/>
      <c r="AL74" s="86"/>
    </row>
    <row r="75" spans="1:38">
      <c r="A75" s="244"/>
      <c r="B75" s="304">
        <f>+'Ark1'!C1655</f>
        <v>2024</v>
      </c>
      <c r="C75" s="86">
        <f>+'Ark1'!L1655</f>
        <v>2</v>
      </c>
      <c r="D75" s="86" t="s">
        <v>30</v>
      </c>
      <c r="E75" s="86">
        <f>+'Ark1'!AP1655</f>
        <v>28</v>
      </c>
      <c r="F75" s="272" t="str">
        <f>VLOOKUP(E75,RNR!$E$1:$F$41,2)</f>
        <v>Tiroler Grauvieh</v>
      </c>
      <c r="G75" s="86">
        <f>+IF(H75=0,"",'Ark1'!Q1655)</f>
        <v>3</v>
      </c>
      <c r="H75" s="360">
        <f>+'Ark1'!R1655</f>
        <v>4</v>
      </c>
      <c r="I75" s="28">
        <f>+IF(H75=0,"",'Ark1'!AE1655)</f>
        <v>2.5</v>
      </c>
      <c r="J75" s="28"/>
      <c r="K75" s="28">
        <f>+IF(H75=0,"",'Ark1'!AF1655)</f>
        <v>1.7769454955151931</v>
      </c>
      <c r="L75" s="261"/>
      <c r="M75" s="376">
        <f>+IF(H75=0,"",'Ark1'!AR1655)</f>
        <v>202.25</v>
      </c>
      <c r="N75" s="114">
        <f>+IF(H75=0,"",'Ark1'!AS1655)</f>
        <v>20.871028910624847</v>
      </c>
      <c r="O75" s="261"/>
      <c r="P75" s="27">
        <f>+IF(H75=0,"",'Ark1'!T1655)</f>
        <v>3</v>
      </c>
      <c r="Q75" s="303">
        <f>+IF(H75=0,"",'Ark1'!U1655)</f>
        <v>172.7</v>
      </c>
      <c r="R75" s="28"/>
      <c r="S75" s="33">
        <f>+IF(H75=0,"",'Ark1'!W1655)</f>
        <v>0</v>
      </c>
      <c r="T75" s="33">
        <f>+IF(H75=0,"",'Ark1'!X1655)</f>
        <v>0</v>
      </c>
      <c r="U75" s="33">
        <f>+IF(H75=0,"",'Ark1'!AG1655)</f>
        <v>1349.75</v>
      </c>
      <c r="V75" s="33">
        <f>+IF(H75=0,"",'Ark1'!AH1655)</f>
        <v>100</v>
      </c>
      <c r="W75" s="33">
        <f>+IF(H75=0,"",'Ark1'!Y1655)</f>
        <v>9.8333615818804976</v>
      </c>
      <c r="X75" s="27">
        <f>+IF(H75=0,"",'Ark1'!AA1655)</f>
        <v>0</v>
      </c>
      <c r="Y75" s="303">
        <f t="shared" si="6"/>
        <v>127.94962030005557</v>
      </c>
      <c r="Z75" s="33">
        <f t="shared" si="7"/>
        <v>86.35</v>
      </c>
      <c r="AA75" s="28">
        <f t="shared" si="8"/>
        <v>1.3333333333333333</v>
      </c>
      <c r="AB75" s="244"/>
      <c r="AC75" s="247"/>
      <c r="AE75" s="28"/>
      <c r="AF75" s="27"/>
      <c r="AG75" s="248"/>
      <c r="AH75" s="86"/>
      <c r="AL75" s="86"/>
    </row>
    <row r="76" spans="1:38">
      <c r="A76" s="244"/>
      <c r="B76" s="304">
        <f>+'Ark1'!C1656</f>
        <v>2024</v>
      </c>
      <c r="C76" s="86">
        <f>+'Ark1'!L1656</f>
        <v>2</v>
      </c>
      <c r="D76" s="86" t="s">
        <v>30</v>
      </c>
      <c r="E76" s="86">
        <f>+'Ark1'!AP1656</f>
        <v>29</v>
      </c>
      <c r="F76" s="272" t="str">
        <f>VLOOKUP(E76,RNR!$E$1:$F$41,2)</f>
        <v xml:space="preserve">Dexter </v>
      </c>
      <c r="G76" s="86">
        <f>+IF(H76=0,"",'Ark1'!Q1656)</f>
        <v>6</v>
      </c>
      <c r="H76" s="360">
        <f>+'Ark1'!R1656</f>
        <v>7</v>
      </c>
      <c r="I76" s="28">
        <f>+IF(H76=0,"",'Ark1'!AE1656)</f>
        <v>6.4814814814814827</v>
      </c>
      <c r="J76" s="28"/>
      <c r="K76" s="28">
        <f>+IF(H76=0,"",'Ark1'!AF1656)</f>
        <v>5.5020978480139755</v>
      </c>
      <c r="L76" s="261"/>
      <c r="M76" s="376">
        <f>+IF(H76=0,"",'Ark1'!AR1656)</f>
        <v>179.71428571428575</v>
      </c>
      <c r="N76" s="114">
        <f>+IF(H76=0,"",'Ark1'!AS1656)</f>
        <v>20.57452988493764</v>
      </c>
      <c r="O76" s="261"/>
      <c r="P76" s="27">
        <f>+IF(H76=0,"",'Ark1'!T1656)</f>
        <v>5.2857142857142847</v>
      </c>
      <c r="Q76" s="303">
        <f>+IF(H76=0,"",'Ark1'!U1656)</f>
        <v>121.95714285714288</v>
      </c>
      <c r="R76" s="28"/>
      <c r="S76" s="33">
        <f>+IF(H76=0,"",'Ark1'!W1656)</f>
        <v>28.571428571428577</v>
      </c>
      <c r="T76" s="33">
        <f>+IF(H76=0,"",'Ark1'!X1656)</f>
        <v>0</v>
      </c>
      <c r="U76" s="33">
        <f>+IF(H76=0,"",'Ark1'!AG1656)</f>
        <v>1111.1428571428571</v>
      </c>
      <c r="V76" s="33">
        <f>+IF(H76=0,"",'Ark1'!AH1656)</f>
        <v>100</v>
      </c>
      <c r="W76" s="33">
        <f>+IF(H76=0,"",'Ark1'!Y1656)</f>
        <v>29.97212310239804</v>
      </c>
      <c r="X76" s="27">
        <f>+IF(H76=0,"",'Ark1'!AA1656)</f>
        <v>1.3850513878332378</v>
      </c>
      <c r="Y76" s="303">
        <f t="shared" si="6"/>
        <v>109.75829262021088</v>
      </c>
      <c r="Z76" s="33">
        <f t="shared" si="7"/>
        <v>60.978571428571442</v>
      </c>
      <c r="AA76" s="28">
        <f t="shared" si="8"/>
        <v>1.1666666666666667</v>
      </c>
      <c r="AB76" s="244"/>
      <c r="AC76" s="247"/>
      <c r="AE76" s="28"/>
      <c r="AF76" s="27"/>
      <c r="AG76" s="248"/>
      <c r="AH76" s="86"/>
      <c r="AL76" s="86"/>
    </row>
    <row r="77" spans="1:38">
      <c r="A77" s="244"/>
      <c r="B77" s="304">
        <f>+'Ark1'!C1657</f>
        <v>2024</v>
      </c>
      <c r="C77" s="86">
        <f>+'Ark1'!L1657</f>
        <v>2</v>
      </c>
      <c r="D77" s="86" t="s">
        <v>30</v>
      </c>
      <c r="E77" s="86">
        <f>+'Ark1'!AP1657</f>
        <v>30</v>
      </c>
      <c r="F77" s="272" t="str">
        <f>VLOOKUP(E77,RNR!$E$1:$F$41,2)</f>
        <v>Piemontese</v>
      </c>
      <c r="G77" s="86" t="str">
        <f>+IF(H77=0,"",'Ark1'!Q1657)</f>
        <v/>
      </c>
      <c r="H77" s="360">
        <f>+'Ark1'!R1657</f>
        <v>0</v>
      </c>
      <c r="I77" s="28" t="str">
        <f>+IF(H77=0,"",'Ark1'!AE1657)</f>
        <v/>
      </c>
      <c r="J77" s="28"/>
      <c r="K77" s="28" t="str">
        <f>+IF(H77=0,"",'Ark1'!AF1657)</f>
        <v/>
      </c>
      <c r="L77" s="261"/>
      <c r="M77" s="376" t="str">
        <f>+IF(H77=0,"",'Ark1'!AR1657)</f>
        <v/>
      </c>
      <c r="N77" s="114" t="str">
        <f>+IF(H77=0,"",'Ark1'!AS1657)</f>
        <v/>
      </c>
      <c r="O77" s="261"/>
      <c r="P77" s="27" t="str">
        <f>+IF(H77=0,"",'Ark1'!T1657)</f>
        <v/>
      </c>
      <c r="Q77" s="303" t="str">
        <f>+IF(H77=0,"",'Ark1'!U1657)</f>
        <v/>
      </c>
      <c r="R77" s="28"/>
      <c r="S77" s="33" t="str">
        <f>+IF(H77=0,"",'Ark1'!W1657)</f>
        <v/>
      </c>
      <c r="T77" s="33" t="str">
        <f>+IF(H77=0,"",'Ark1'!X1657)</f>
        <v/>
      </c>
      <c r="U77" s="33" t="str">
        <f>+IF(H77=0,"",'Ark1'!AG1657)</f>
        <v/>
      </c>
      <c r="V77" s="33" t="str">
        <f>+IF(H77=0,"",'Ark1'!AH1657)</f>
        <v/>
      </c>
      <c r="W77" s="33" t="str">
        <f>+IF(H77=0,"",'Ark1'!Y1657)</f>
        <v/>
      </c>
      <c r="X77" s="27" t="str">
        <f>+IF(H77=0,"",'Ark1'!AA1657)</f>
        <v/>
      </c>
      <c r="Y77" s="303" t="str">
        <f t="shared" si="6"/>
        <v/>
      </c>
      <c r="Z77" s="33" t="str">
        <f t="shared" si="7"/>
        <v/>
      </c>
      <c r="AA77" s="28" t="str">
        <f t="shared" si="8"/>
        <v/>
      </c>
      <c r="AB77" s="244"/>
      <c r="AC77" s="247"/>
      <c r="AE77" s="28"/>
      <c r="AF77" s="27"/>
      <c r="AG77" s="248"/>
      <c r="AH77" s="86"/>
      <c r="AL77" s="86"/>
    </row>
    <row r="78" spans="1:38">
      <c r="A78" s="244"/>
      <c r="B78" s="304">
        <f>+'Ark1'!C1658</f>
        <v>2024</v>
      </c>
      <c r="C78" s="86">
        <f>+'Ark1'!L1658</f>
        <v>2</v>
      </c>
      <c r="D78" s="86" t="s">
        <v>30</v>
      </c>
      <c r="E78" s="86">
        <f>+'Ark1'!AP1658</f>
        <v>31</v>
      </c>
      <c r="F78" s="272" t="str">
        <f>VLOOKUP(E78,RNR!$E$1:$F$41,2)</f>
        <v>Galloway</v>
      </c>
      <c r="G78" s="86" t="str">
        <f>+IF(H78=0,"",'Ark1'!Q1658)</f>
        <v/>
      </c>
      <c r="H78" s="360">
        <f>+'Ark1'!R1658</f>
        <v>0</v>
      </c>
      <c r="I78" s="28" t="str">
        <f>+IF(H78=0,"",'Ark1'!AE1658)</f>
        <v/>
      </c>
      <c r="J78" s="28"/>
      <c r="K78" s="28" t="str">
        <f>+IF(H78=0,"",'Ark1'!AF1658)</f>
        <v/>
      </c>
      <c r="L78" s="261"/>
      <c r="M78" s="376" t="str">
        <f>+IF(H78=0,"",'Ark1'!AR1658)</f>
        <v/>
      </c>
      <c r="N78" s="114" t="str">
        <f>+IF(H78=0,"",'Ark1'!AS1658)</f>
        <v/>
      </c>
      <c r="O78" s="261"/>
      <c r="P78" s="27" t="str">
        <f>+IF(H78=0,"",'Ark1'!T1658)</f>
        <v/>
      </c>
      <c r="Q78" s="303" t="str">
        <f>+IF(H78=0,"",'Ark1'!U1658)</f>
        <v/>
      </c>
      <c r="R78" s="28"/>
      <c r="S78" s="33" t="str">
        <f>+IF(H78=0,"",'Ark1'!W1658)</f>
        <v/>
      </c>
      <c r="T78" s="33" t="str">
        <f>+IF(H78=0,"",'Ark1'!X1658)</f>
        <v/>
      </c>
      <c r="U78" s="33" t="str">
        <f>+IF(H78=0,"",'Ark1'!AG1658)</f>
        <v/>
      </c>
      <c r="V78" s="33" t="str">
        <f>+IF(H78=0,"",'Ark1'!AH1658)</f>
        <v/>
      </c>
      <c r="W78" s="33" t="str">
        <f>+IF(H78=0,"",'Ark1'!Y1658)</f>
        <v/>
      </c>
      <c r="X78" s="27" t="str">
        <f>+IF(H78=0,"",'Ark1'!AA1658)</f>
        <v/>
      </c>
      <c r="Y78" s="303" t="str">
        <f t="shared" si="6"/>
        <v/>
      </c>
      <c r="Z78" s="33" t="str">
        <f t="shared" si="7"/>
        <v/>
      </c>
      <c r="AA78" s="28" t="str">
        <f t="shared" si="8"/>
        <v/>
      </c>
      <c r="AB78" s="244"/>
      <c r="AC78" s="247"/>
      <c r="AE78" s="28"/>
      <c r="AF78" s="27"/>
      <c r="AG78" s="248"/>
      <c r="AH78" s="86"/>
      <c r="AI78" s="211"/>
      <c r="AJ78" s="211"/>
      <c r="AK78" s="211"/>
      <c r="AL78" s="86"/>
    </row>
    <row r="79" spans="1:38">
      <c r="A79" s="244"/>
      <c r="B79" s="304">
        <f>+'Ark1'!C1659</f>
        <v>2024</v>
      </c>
      <c r="C79" s="86">
        <f>+'Ark1'!L1659</f>
        <v>2</v>
      </c>
      <c r="D79" s="86" t="s">
        <v>30</v>
      </c>
      <c r="E79" s="86">
        <f>+'Ark1'!AP1659</f>
        <v>32</v>
      </c>
      <c r="F79" s="272" t="str">
        <f>VLOOKUP(E79,RNR!$E$1:$F$41,2)</f>
        <v>Salers</v>
      </c>
      <c r="G79" s="86" t="str">
        <f>+IF(H79=0,"",'Ark1'!Q1659)</f>
        <v/>
      </c>
      <c r="H79" s="360">
        <f>+'Ark1'!R1659</f>
        <v>0</v>
      </c>
      <c r="I79" s="28" t="str">
        <f>+IF(H79=0,"",'Ark1'!AE1659)</f>
        <v/>
      </c>
      <c r="J79" s="28"/>
      <c r="K79" s="28" t="str">
        <f>+IF(H79=0,"",'Ark1'!AF1659)</f>
        <v/>
      </c>
      <c r="L79" s="261"/>
      <c r="M79" s="376" t="str">
        <f>+IF(H79=0,"",'Ark1'!AR1659)</f>
        <v/>
      </c>
      <c r="N79" s="114" t="str">
        <f>+IF(H79=0,"",'Ark1'!AS1659)</f>
        <v/>
      </c>
      <c r="O79" s="261"/>
      <c r="P79" s="27" t="str">
        <f>+IF(H79=0,"",'Ark1'!T1659)</f>
        <v/>
      </c>
      <c r="Q79" s="303" t="str">
        <f>+IF(H79=0,"",'Ark1'!U1659)</f>
        <v/>
      </c>
      <c r="R79" s="28"/>
      <c r="S79" s="33" t="str">
        <f>+IF(H79=0,"",'Ark1'!W1659)</f>
        <v/>
      </c>
      <c r="T79" s="33" t="str">
        <f>+IF(H79=0,"",'Ark1'!X1659)</f>
        <v/>
      </c>
      <c r="U79" s="33" t="str">
        <f>+IF(H79=0,"",'Ark1'!AG1659)</f>
        <v/>
      </c>
      <c r="V79" s="33" t="str">
        <f>+IF(H79=0,"",'Ark1'!AH1659)</f>
        <v/>
      </c>
      <c r="W79" s="33" t="str">
        <f>+IF(H79=0,"",'Ark1'!Y1659)</f>
        <v/>
      </c>
      <c r="X79" s="27" t="str">
        <f>+IF(H79=0,"",'Ark1'!AA1659)</f>
        <v/>
      </c>
      <c r="Y79" s="303" t="str">
        <f t="shared" si="6"/>
        <v/>
      </c>
      <c r="Z79" s="33" t="str">
        <f t="shared" si="7"/>
        <v/>
      </c>
      <c r="AA79" s="28" t="str">
        <f t="shared" si="8"/>
        <v/>
      </c>
      <c r="AB79" s="244"/>
      <c r="AC79" s="247"/>
      <c r="AE79" s="28"/>
      <c r="AF79" s="27"/>
      <c r="AG79" s="248"/>
      <c r="AH79" s="86"/>
      <c r="AI79" s="211"/>
      <c r="AJ79" s="211"/>
      <c r="AK79" s="211"/>
      <c r="AL79" s="86"/>
    </row>
    <row r="80" spans="1:38">
      <c r="A80" s="244"/>
      <c r="B80" s="304">
        <f>+'Ark1'!C1660</f>
        <v>2024</v>
      </c>
      <c r="C80" s="86">
        <f>+'Ark1'!L1660</f>
        <v>2</v>
      </c>
      <c r="D80" s="86" t="s">
        <v>30</v>
      </c>
      <c r="E80" s="86">
        <f>+'Ark1'!AP1660</f>
        <v>33</v>
      </c>
      <c r="F80" s="272" t="str">
        <f>VLOOKUP(E80,RNR!$E$1:$F$41,2)</f>
        <v>Chianina</v>
      </c>
      <c r="G80" s="86" t="str">
        <f>+IF(H80=0,"",'Ark1'!Q1660)</f>
        <v/>
      </c>
      <c r="H80" s="360">
        <f>+'Ark1'!R1660</f>
        <v>0</v>
      </c>
      <c r="I80" s="28" t="str">
        <f>+IF(H80=0,"",'Ark1'!AE1660)</f>
        <v/>
      </c>
      <c r="J80" s="28"/>
      <c r="K80" s="28" t="str">
        <f>+IF(H80=0,"",'Ark1'!AF1660)</f>
        <v/>
      </c>
      <c r="L80" s="261"/>
      <c r="M80" s="376" t="str">
        <f>+IF(H80=0,"",'Ark1'!AR1660)</f>
        <v/>
      </c>
      <c r="N80" s="114" t="str">
        <f>+IF(H80=0,"",'Ark1'!AS1660)</f>
        <v/>
      </c>
      <c r="O80" s="261"/>
      <c r="P80" s="27" t="str">
        <f>+IF(H80=0,"",'Ark1'!T1660)</f>
        <v/>
      </c>
      <c r="Q80" s="303" t="str">
        <f>+IF(H80=0,"",'Ark1'!U1660)</f>
        <v/>
      </c>
      <c r="R80" s="28"/>
      <c r="S80" s="33" t="str">
        <f>+IF(H80=0,"",'Ark1'!W1660)</f>
        <v/>
      </c>
      <c r="T80" s="33" t="str">
        <f>+IF(H80=0,"",'Ark1'!X1660)</f>
        <v/>
      </c>
      <c r="U80" s="33" t="str">
        <f>+IF(H80=0,"",'Ark1'!AG1660)</f>
        <v/>
      </c>
      <c r="V80" s="33" t="str">
        <f>+IF(H80=0,"",'Ark1'!AH1660)</f>
        <v/>
      </c>
      <c r="W80" s="33" t="str">
        <f>+IF(H80=0,"",'Ark1'!Y1660)</f>
        <v/>
      </c>
      <c r="X80" s="27" t="str">
        <f>+IF(H80=0,"",'Ark1'!AA1660)</f>
        <v/>
      </c>
      <c r="Y80" s="303" t="str">
        <f t="shared" si="6"/>
        <v/>
      </c>
      <c r="Z80" s="33" t="str">
        <f t="shared" si="7"/>
        <v/>
      </c>
      <c r="AA80" s="28" t="str">
        <f t="shared" si="8"/>
        <v/>
      </c>
      <c r="AB80" s="244"/>
      <c r="AC80" s="247"/>
      <c r="AE80" s="28"/>
      <c r="AF80" s="27"/>
      <c r="AG80" s="248"/>
      <c r="AH80" s="86"/>
      <c r="AI80" s="211"/>
      <c r="AJ80" s="211"/>
      <c r="AK80" s="211"/>
      <c r="AL80" s="86"/>
    </row>
    <row r="81" spans="1:56">
      <c r="A81" s="244"/>
      <c r="B81" s="304">
        <f>+'Ark1'!C1661</f>
        <v>2024</v>
      </c>
      <c r="C81" s="86">
        <f>+'Ark1'!L1661</f>
        <v>2</v>
      </c>
      <c r="D81" s="86" t="s">
        <v>30</v>
      </c>
      <c r="E81" s="86">
        <f>+'Ark1'!AP1661</f>
        <v>34</v>
      </c>
      <c r="F81" s="272" t="str">
        <f>VLOOKUP(E81,RNR!$E$1:$F$41,2)</f>
        <v>Belgisk blå</v>
      </c>
      <c r="G81" s="86" t="str">
        <f>+IF(H81=0,"",'Ark1'!Q1661)</f>
        <v/>
      </c>
      <c r="H81" s="360">
        <f>+'Ark1'!R1661</f>
        <v>0</v>
      </c>
      <c r="I81" s="28" t="str">
        <f>+IF(H81=0,"",'Ark1'!AE1661)</f>
        <v/>
      </c>
      <c r="J81" s="28"/>
      <c r="K81" s="28" t="str">
        <f>+IF(H81=0,"",'Ark1'!AF1661)</f>
        <v/>
      </c>
      <c r="L81" s="261"/>
      <c r="M81" s="376" t="str">
        <f>+IF(H81=0,"",'Ark1'!AR1661)</f>
        <v/>
      </c>
      <c r="N81" s="114" t="str">
        <f>+IF(H81=0,"",'Ark1'!AS1661)</f>
        <v/>
      </c>
      <c r="O81" s="261"/>
      <c r="P81" s="27" t="str">
        <f>+IF(H81=0,"",'Ark1'!T1661)</f>
        <v/>
      </c>
      <c r="Q81" s="303" t="str">
        <f>+IF(H81=0,"",'Ark1'!U1661)</f>
        <v/>
      </c>
      <c r="R81" s="28"/>
      <c r="S81" s="33" t="str">
        <f>+IF(H81=0,"",'Ark1'!W1661)</f>
        <v/>
      </c>
      <c r="T81" s="33" t="str">
        <f>+IF(H81=0,"",'Ark1'!X1661)</f>
        <v/>
      </c>
      <c r="U81" s="33" t="str">
        <f>+IF(H81=0,"",'Ark1'!AG1661)</f>
        <v/>
      </c>
      <c r="V81" s="33" t="str">
        <f>+IF(H81=0,"",'Ark1'!AH1661)</f>
        <v/>
      </c>
      <c r="W81" s="33" t="str">
        <f>+IF(H81=0,"",'Ark1'!Y1661)</f>
        <v/>
      </c>
      <c r="X81" s="27" t="str">
        <f>+IF(H81=0,"",'Ark1'!AA1661)</f>
        <v/>
      </c>
      <c r="Y81" s="303" t="str">
        <f t="shared" si="6"/>
        <v/>
      </c>
      <c r="Z81" s="33" t="str">
        <f t="shared" si="7"/>
        <v/>
      </c>
      <c r="AA81" s="28" t="str">
        <f t="shared" si="8"/>
        <v/>
      </c>
      <c r="AB81" s="244"/>
      <c r="AC81" s="247"/>
      <c r="AE81" s="28"/>
      <c r="AF81" s="27"/>
      <c r="AG81" s="248"/>
      <c r="AH81" s="86"/>
      <c r="AI81" s="211"/>
      <c r="AJ81" s="211"/>
      <c r="AK81" s="211"/>
      <c r="AL81" s="86"/>
    </row>
    <row r="82" spans="1:56">
      <c r="A82" s="244"/>
      <c r="B82" s="304">
        <f>+'Ark1'!C1662</f>
        <v>2024</v>
      </c>
      <c r="C82" s="86">
        <f>+'Ark1'!L1662</f>
        <v>2</v>
      </c>
      <c r="D82" s="86" t="s">
        <v>30</v>
      </c>
      <c r="E82" s="86">
        <f>+'Ark1'!AP1662</f>
        <v>39</v>
      </c>
      <c r="F82" s="272" t="str">
        <f>VLOOKUP(E82,RNR!$E$1:$F$41,2)</f>
        <v xml:space="preserve">Wagyu </v>
      </c>
      <c r="G82" s="86" t="str">
        <f>+IF(H82=0,"",'Ark1'!Q1662)</f>
        <v/>
      </c>
      <c r="H82" s="360">
        <f>+'Ark1'!R1662</f>
        <v>0</v>
      </c>
      <c r="I82" s="28" t="str">
        <f>+IF(H82=0,"",'Ark1'!AE1662)</f>
        <v/>
      </c>
      <c r="J82" s="28"/>
      <c r="K82" s="28" t="str">
        <f>+IF(H82=0,"",'Ark1'!AF1662)</f>
        <v/>
      </c>
      <c r="L82" s="261"/>
      <c r="M82" s="376" t="str">
        <f>+IF(H82=0,"",'Ark1'!AR1662)</f>
        <v/>
      </c>
      <c r="N82" s="114" t="str">
        <f>+IF(H82=0,"",'Ark1'!AS1662)</f>
        <v/>
      </c>
      <c r="O82" s="261"/>
      <c r="P82" s="27" t="str">
        <f>+IF(H82=0,"",'Ark1'!T1662)</f>
        <v/>
      </c>
      <c r="Q82" s="303" t="str">
        <f>+IF(H82=0,"",'Ark1'!U1662)</f>
        <v/>
      </c>
      <c r="R82" s="28"/>
      <c r="S82" s="33" t="str">
        <f>+IF(H82=0,"",'Ark1'!W1662)</f>
        <v/>
      </c>
      <c r="T82" s="33" t="str">
        <f>+IF(H82=0,"",'Ark1'!X1662)</f>
        <v/>
      </c>
      <c r="U82" s="33" t="str">
        <f>+IF(H82=0,"",'Ark1'!AG1662)</f>
        <v/>
      </c>
      <c r="V82" s="33" t="str">
        <f>+IF(H82=0,"",'Ark1'!AH1662)</f>
        <v/>
      </c>
      <c r="W82" s="33" t="str">
        <f>+IF(H82=0,"",'Ark1'!Y1662)</f>
        <v/>
      </c>
      <c r="X82" s="27" t="str">
        <f>+IF(H82=0,"",'Ark1'!AA1662)</f>
        <v/>
      </c>
      <c r="Y82" s="303" t="str">
        <f t="shared" si="6"/>
        <v/>
      </c>
      <c r="Z82" s="33" t="str">
        <f t="shared" si="7"/>
        <v/>
      </c>
      <c r="AA82" s="28" t="str">
        <f t="shared" si="8"/>
        <v/>
      </c>
      <c r="AB82" s="244"/>
      <c r="AC82" s="247"/>
      <c r="AE82" s="28"/>
      <c r="AF82" s="27"/>
      <c r="AG82" s="248"/>
      <c r="AH82" s="86"/>
      <c r="AI82" s="211"/>
      <c r="AJ82" s="211"/>
      <c r="AK82" s="211"/>
      <c r="AL82" s="86"/>
    </row>
    <row r="83" spans="1:56">
      <c r="A83" s="244"/>
      <c r="B83" s="304">
        <f>+'Ark1'!C1663</f>
        <v>2024</v>
      </c>
      <c r="C83" s="86">
        <f>+'Ark1'!L1663</f>
        <v>2</v>
      </c>
      <c r="D83" s="86" t="s">
        <v>30</v>
      </c>
      <c r="E83" s="86">
        <f>+'Ark1'!AP1663</f>
        <v>40</v>
      </c>
      <c r="F83" s="272" t="str">
        <f>VLOOKUP(E83,RNR!$E$1:$F$41,2)</f>
        <v>Jak (Bos Grunniens)</v>
      </c>
      <c r="G83" s="86" t="str">
        <f>+IF(H83=0,"",'Ark1'!Q1663)</f>
        <v/>
      </c>
      <c r="H83" s="360">
        <f>+'Ark1'!R1663</f>
        <v>0</v>
      </c>
      <c r="I83" s="28" t="str">
        <f>+IF(H83=0,"",'Ark1'!AE1663)</f>
        <v/>
      </c>
      <c r="J83" s="28"/>
      <c r="K83" s="28" t="str">
        <f>+IF(H83=0,"",'Ark1'!AF1663)</f>
        <v/>
      </c>
      <c r="L83" s="261"/>
      <c r="M83" s="376" t="str">
        <f>+IF(H83=0,"",'Ark1'!AR1663)</f>
        <v/>
      </c>
      <c r="N83" s="114" t="str">
        <f>+IF(H83=0,"",'Ark1'!AS1663)</f>
        <v/>
      </c>
      <c r="O83" s="261"/>
      <c r="P83" s="27" t="str">
        <f>+IF(H83=0,"",'Ark1'!T1663)</f>
        <v/>
      </c>
      <c r="Q83" s="303" t="str">
        <f>+IF(H83=0,"",'Ark1'!U1663)</f>
        <v/>
      </c>
      <c r="R83" s="28"/>
      <c r="S83" s="33" t="str">
        <f>+IF(H83=0,"",'Ark1'!W1663)</f>
        <v/>
      </c>
      <c r="T83" s="33" t="str">
        <f>+IF(H83=0,"",'Ark1'!X1663)</f>
        <v/>
      </c>
      <c r="U83" s="33" t="str">
        <f>+IF(H83=0,"",'Ark1'!AG1663)</f>
        <v/>
      </c>
      <c r="V83" s="33" t="str">
        <f>+IF(H83=0,"",'Ark1'!AH1663)</f>
        <v/>
      </c>
      <c r="W83" s="33" t="str">
        <f>+IF(H83=0,"",'Ark1'!Y1663)</f>
        <v/>
      </c>
      <c r="X83" s="27" t="str">
        <f>+IF(H83=0,"",'Ark1'!AA1663)</f>
        <v/>
      </c>
      <c r="Y83" s="303" t="str">
        <f t="shared" si="6"/>
        <v/>
      </c>
      <c r="Z83" s="33" t="str">
        <f t="shared" si="7"/>
        <v/>
      </c>
      <c r="AA83" s="28" t="str">
        <f t="shared" si="8"/>
        <v/>
      </c>
      <c r="AB83" s="244"/>
      <c r="AC83" s="247"/>
      <c r="AE83" s="28"/>
      <c r="AF83" s="27"/>
      <c r="AG83" s="248"/>
      <c r="AH83" s="86"/>
      <c r="AI83" s="211"/>
      <c r="AJ83" s="211"/>
      <c r="AK83" s="247"/>
      <c r="AL83" s="247"/>
      <c r="AM83" s="247"/>
    </row>
    <row r="84" spans="1:56">
      <c r="A84" s="244"/>
      <c r="B84" s="304">
        <f>+'Ark1'!C1664</f>
        <v>2024</v>
      </c>
      <c r="C84" s="86">
        <f>+'Ark1'!L1664</f>
        <v>2</v>
      </c>
      <c r="D84" s="86" t="s">
        <v>30</v>
      </c>
      <c r="E84" s="86">
        <f>+'Ark1'!AP1664</f>
        <v>98</v>
      </c>
      <c r="F84" s="272" t="str">
        <f>VLOOKUP(E84,RNR!$E$1:$F$41,2)</f>
        <v>Krysninger</v>
      </c>
      <c r="G84" s="86">
        <f>+IF(H84=0,"",'Ark1'!Q1664)</f>
        <v>143</v>
      </c>
      <c r="H84" s="360">
        <f>+'Ark1'!R1664</f>
        <v>224</v>
      </c>
      <c r="I84" s="28">
        <f>+IF(H84=0,"",'Ark1'!AE1664)</f>
        <v>11.422743498215196</v>
      </c>
      <c r="J84" s="28"/>
      <c r="K84" s="28">
        <f>+IF(H84=0,"",'Ark1'!AF1664)</f>
        <v>8.9888246641401501</v>
      </c>
      <c r="L84" s="261"/>
      <c r="M84" s="376">
        <f>+IF(H84=0,"",'Ark1'!AR1664)</f>
        <v>212.7633928571428</v>
      </c>
      <c r="N84" s="114">
        <f>+IF(H84=0,"",'Ark1'!AS1664)</f>
        <v>21.534647735945281</v>
      </c>
      <c r="O84" s="261"/>
      <c r="P84" s="27">
        <f>+IF(H84=0,"",'Ark1'!T1664)</f>
        <v>5.2232142857142847</v>
      </c>
      <c r="Q84" s="303">
        <f>+IF(H84=0,"",'Ark1'!U1664)</f>
        <v>209.75089285714296</v>
      </c>
      <c r="R84" s="28"/>
      <c r="S84" s="33">
        <f>+IF(H84=0,"",'Ark1'!W1664)</f>
        <v>16.071428571428577</v>
      </c>
      <c r="T84" s="33">
        <f>+IF(H84=0,"",'Ark1'!X1664)</f>
        <v>0</v>
      </c>
      <c r="U84" s="33">
        <f>+IF(H84=0,"",'Ark1'!AG1664)</f>
        <v>1097.566964285714</v>
      </c>
      <c r="V84" s="33">
        <f>+IF(H84=0,"",'Ark1'!AH1664)</f>
        <v>99.553571428571445</v>
      </c>
      <c r="W84" s="33">
        <f>+IF(H84=0,"",'Ark1'!Y1664)</f>
        <v>37.39910115310132</v>
      </c>
      <c r="X84" s="27">
        <f>+IF(H84=0,"",'Ark1'!AA1664)</f>
        <v>1.3175316574440823</v>
      </c>
      <c r="Y84" s="303">
        <f t="shared" si="6"/>
        <v>191.10532631022366</v>
      </c>
      <c r="Z84" s="33">
        <f t="shared" si="7"/>
        <v>104.87544642857148</v>
      </c>
      <c r="AA84" s="28">
        <f t="shared" si="8"/>
        <v>1.5664335664335665</v>
      </c>
      <c r="AB84" s="244"/>
      <c r="AC84" s="247"/>
      <c r="AE84" s="28"/>
      <c r="AF84" s="27"/>
      <c r="AG84" s="248"/>
      <c r="AH84" s="86"/>
      <c r="AI84" s="27"/>
      <c r="AJ84" s="27"/>
      <c r="AK84" s="33"/>
      <c r="AL84" s="33"/>
      <c r="AM84" s="33"/>
    </row>
    <row r="85" spans="1:56">
      <c r="A85" s="244"/>
      <c r="B85" s="304">
        <f>+'Ark1'!C1665</f>
        <v>2024</v>
      </c>
      <c r="C85" s="86">
        <f>+'Ark1'!L1665</f>
        <v>2</v>
      </c>
      <c r="D85" s="86" t="s">
        <v>30</v>
      </c>
      <c r="E85" s="86">
        <f>+'Ark1'!AP1665</f>
        <v>99</v>
      </c>
      <c r="F85" s="272" t="str">
        <f>VLOOKUP(E85,RNR!$E$1:$F$41,2)</f>
        <v>Ukjent</v>
      </c>
      <c r="G85" s="86">
        <f>+IF(H85=0,"",'Ark1'!Q1665)</f>
        <v>18</v>
      </c>
      <c r="H85" s="360">
        <f>+'Ark1'!R1665</f>
        <v>24</v>
      </c>
      <c r="I85" s="28">
        <f>+IF(H85=0,"",'Ark1'!AE1665)</f>
        <v>16.901408450704221</v>
      </c>
      <c r="J85" s="28"/>
      <c r="K85" s="28">
        <f>+IF(H85=0,"",'Ark1'!AF1665)</f>
        <v>13.990448851084093</v>
      </c>
      <c r="L85" s="261"/>
      <c r="M85" s="376">
        <f>+IF(H85=0,"",'Ark1'!AR1665)</f>
        <v>216.125</v>
      </c>
      <c r="N85" s="114">
        <f>+IF(H85=0,"",'Ark1'!AS1665)</f>
        <v>21.718537017702126</v>
      </c>
      <c r="O85" s="261"/>
      <c r="P85" s="27">
        <f>+IF(H85=0,"",'Ark1'!T1665)</f>
        <v>5.5</v>
      </c>
      <c r="Q85" s="303">
        <f>+IF(H85=0,"",'Ark1'!U1665)</f>
        <v>220.32916666666659</v>
      </c>
      <c r="R85" s="28"/>
      <c r="S85" s="33">
        <f>+IF(H85=0,"",'Ark1'!W1665)</f>
        <v>25</v>
      </c>
      <c r="T85" s="33">
        <f>+IF(H85=0,"",'Ark1'!X1665)</f>
        <v>0</v>
      </c>
      <c r="U85" s="33">
        <f>+IF(H85=0,"",'Ark1'!AG1665)</f>
        <v>1117.666666666667</v>
      </c>
      <c r="V85" s="33">
        <f>+IF(H85=0,"",'Ark1'!AH1665)</f>
        <v>100</v>
      </c>
      <c r="W85" s="33">
        <f>+IF(H85=0,"",'Ark1'!Y1665)</f>
        <v>29.141901092851903</v>
      </c>
      <c r="X85" s="27">
        <f>+IF(H85=0,"",'Ark1'!AA1665)</f>
        <v>1.258305739211792</v>
      </c>
      <c r="Y85" s="303">
        <f t="shared" si="6"/>
        <v>197.13316433045023</v>
      </c>
      <c r="Z85" s="33">
        <f t="shared" si="7"/>
        <v>110.1645833333333</v>
      </c>
      <c r="AA85" s="28">
        <f t="shared" si="8"/>
        <v>1.3333333333333333</v>
      </c>
      <c r="AB85" s="244"/>
      <c r="AC85" s="247"/>
      <c r="AE85" s="28"/>
      <c r="AF85" s="27"/>
      <c r="AG85" s="248"/>
      <c r="AH85" s="86"/>
      <c r="AI85" s="27"/>
      <c r="AJ85" s="27"/>
      <c r="AK85" s="33"/>
      <c r="AL85" s="33"/>
      <c r="AM85" s="33"/>
    </row>
    <row r="86" spans="1:56" ht="19.8">
      <c r="A86" s="244"/>
      <c r="B86" s="244"/>
      <c r="C86" s="244"/>
      <c r="D86" s="244"/>
      <c r="E86" s="244"/>
      <c r="F86" s="244"/>
      <c r="G86" s="244"/>
      <c r="H86" s="244"/>
      <c r="I86" s="244"/>
      <c r="J86" s="244"/>
      <c r="K86" s="244"/>
      <c r="L86" s="261"/>
      <c r="M86" s="262"/>
      <c r="N86" s="262"/>
      <c r="O86" s="261"/>
      <c r="P86" s="244"/>
      <c r="Q86" s="244"/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44"/>
      <c r="AC86" s="247"/>
      <c r="AE86" s="28"/>
      <c r="AF86" s="27"/>
      <c r="AG86" s="248"/>
      <c r="AH86" s="86"/>
      <c r="AI86" s="211"/>
      <c r="AJ86" s="211"/>
      <c r="AK86" s="211"/>
      <c r="AL86" s="86"/>
      <c r="BD86" s="260"/>
    </row>
    <row r="87" spans="1:56" ht="22.8">
      <c r="A87" s="244"/>
      <c r="B87" s="244"/>
      <c r="C87" s="262"/>
      <c r="D87" s="344" t="str">
        <f>+D89</f>
        <v>P+</v>
      </c>
      <c r="E87" s="244"/>
      <c r="F87" s="244"/>
      <c r="G87" s="244"/>
      <c r="H87" s="277">
        <f>SUM(H89:H123)</f>
        <v>11718</v>
      </c>
      <c r="I87" s="245"/>
      <c r="J87" s="244"/>
      <c r="K87" s="245"/>
      <c r="L87" s="261"/>
      <c r="M87" s="263"/>
      <c r="N87" s="263"/>
      <c r="O87" s="261"/>
      <c r="P87" s="244"/>
      <c r="Q87" s="343">
        <f>+Klasse!Q13</f>
        <v>247.25322413104345</v>
      </c>
      <c r="R87" s="244" t="s">
        <v>565</v>
      </c>
      <c r="S87" s="246"/>
      <c r="T87" s="246"/>
      <c r="U87" s="244"/>
      <c r="V87" s="246"/>
      <c r="W87" s="246"/>
      <c r="X87" s="244"/>
      <c r="Y87" s="343">
        <f>+Klasse!AB13</f>
        <v>226.23832135232112</v>
      </c>
      <c r="Z87" s="246" t="s">
        <v>626</v>
      </c>
      <c r="AA87" s="245"/>
      <c r="AB87" s="244"/>
      <c r="AC87" s="247"/>
      <c r="AE87" s="28"/>
      <c r="AF87" s="27"/>
      <c r="AG87" s="248"/>
      <c r="AH87" s="86"/>
      <c r="AL87" s="86"/>
      <c r="BD87" s="260"/>
    </row>
    <row r="88" spans="1:56" ht="19.8">
      <c r="A88" s="244"/>
      <c r="B88" s="244"/>
      <c r="C88" s="244"/>
      <c r="D88" s="244"/>
      <c r="E88" s="244"/>
      <c r="F88" s="244"/>
      <c r="G88" s="244"/>
      <c r="H88" s="244"/>
      <c r="I88" s="245"/>
      <c r="J88" s="244"/>
      <c r="K88" s="245"/>
      <c r="L88" s="261"/>
      <c r="M88" s="263"/>
      <c r="N88" s="263"/>
      <c r="O88" s="261"/>
      <c r="P88" s="244"/>
      <c r="Q88" s="244"/>
      <c r="R88" s="244"/>
      <c r="S88" s="246"/>
      <c r="T88" s="246"/>
      <c r="U88" s="244"/>
      <c r="V88" s="246"/>
      <c r="W88" s="246"/>
      <c r="X88" s="244"/>
      <c r="Y88" s="262"/>
      <c r="Z88" s="263"/>
      <c r="AA88" s="261"/>
      <c r="AB88" s="244"/>
      <c r="AC88" s="247"/>
      <c r="AE88" s="28"/>
      <c r="AF88" s="27"/>
      <c r="AG88" s="248"/>
      <c r="AH88" s="86"/>
      <c r="AL88" s="86"/>
      <c r="BD88" s="260"/>
    </row>
    <row r="89" spans="1:56">
      <c r="A89" s="244"/>
      <c r="B89" s="304">
        <f>+'Ark1'!C1666</f>
        <v>2024</v>
      </c>
      <c r="C89" s="264">
        <f>+'Ark1'!L1666</f>
        <v>3</v>
      </c>
      <c r="D89" s="264" t="s">
        <v>31</v>
      </c>
      <c r="E89" s="264">
        <f>+'Ark1'!AP1666</f>
        <v>1</v>
      </c>
      <c r="F89" s="272" t="str">
        <f>VLOOKUP(E89,RNR!$E$1:$F$41,2)</f>
        <v>NRF</v>
      </c>
      <c r="G89" s="264">
        <f>+IF(H89=0,"",'Ark1'!Q1666)</f>
        <v>4002</v>
      </c>
      <c r="H89" s="360">
        <f>+'Ark1'!R1666</f>
        <v>9931</v>
      </c>
      <c r="I89" s="265">
        <f>+IF(H89=0,"",'Ark1'!AE1666)</f>
        <v>35.122900088417346</v>
      </c>
      <c r="J89" s="31" t="e">
        <f>+IF(H89=0,"",I89-#REF!)</f>
        <v>#REF!</v>
      </c>
      <c r="K89" s="265">
        <f>+IF(H89=0,"",'Ark1'!AF1666)</f>
        <v>33.545050284293445</v>
      </c>
      <c r="L89" s="261"/>
      <c r="M89" s="376">
        <f>+IF(H89=0,"",'Ark1'!AR1666)</f>
        <v>217.78833954284565</v>
      </c>
      <c r="N89" s="114">
        <f>+IF(H89=0,"",'Ark1'!AS1666)</f>
        <v>24.359573799401367</v>
      </c>
      <c r="O89" s="261"/>
      <c r="P89" s="266">
        <f>+IF(H89=0,"",'Ark1'!T1666)</f>
        <v>7.0081562783204099</v>
      </c>
      <c r="Q89" s="303">
        <f>+IF(H89=0,"",'Ark1'!U1666)</f>
        <v>252.25996374987483</v>
      </c>
      <c r="R89" s="35" t="e">
        <f>+IF(H89=0,"",Q89-#REF!)</f>
        <v>#REF!</v>
      </c>
      <c r="S89" s="267">
        <f>+IF(H89=0,"",'Ark1'!W1666)</f>
        <v>67.767596415265317</v>
      </c>
      <c r="T89" s="267">
        <f>+IF(H89=0,"",'Ark1'!X1666)</f>
        <v>2.0138958815829226E-2</v>
      </c>
      <c r="U89" s="267">
        <f>+IF(H89=0,"",'Ark1'!AG1666)</f>
        <v>1096.9652602960432</v>
      </c>
      <c r="V89" s="267">
        <f>+IF(H89=0,"",'Ark1'!AH1666)</f>
        <v>99.939583123552495</v>
      </c>
      <c r="W89" s="267">
        <f>+IF(H89=0,"",'Ark1'!Y1666)</f>
        <v>26.550959814686735</v>
      </c>
      <c r="X89" s="266">
        <f>+IF(H89=0,"",'Ark1'!AA1666)</f>
        <v>1.2803692504611843</v>
      </c>
      <c r="Y89" s="303">
        <f t="shared" ref="Y89:Y123" si="9">IF(H89=0,"",1000*Q89/U89)</f>
        <v>229.96167051069258</v>
      </c>
      <c r="Z89" s="267">
        <f t="shared" ref="Z89:Z123" si="10">IF(H89=0,"",Q89/C89)</f>
        <v>84.086654583291605</v>
      </c>
      <c r="AA89" s="265">
        <f t="shared" ref="AA89:AA123" si="11">IF(H89=0,"",H89/G89)</f>
        <v>2.4815092453773113</v>
      </c>
      <c r="AB89" s="244"/>
      <c r="AC89" s="247"/>
      <c r="AE89" s="28"/>
      <c r="AF89" s="27"/>
      <c r="AG89" s="248"/>
      <c r="AH89" s="86"/>
      <c r="AI89" s="27"/>
      <c r="AJ89" s="27"/>
      <c r="AK89" s="33"/>
      <c r="AL89" s="33"/>
      <c r="AM89" s="33"/>
    </row>
    <row r="90" spans="1:56">
      <c r="A90" s="244"/>
      <c r="B90" s="304">
        <f>+'Ark1'!C1667</f>
        <v>2024</v>
      </c>
      <c r="C90" s="264">
        <f>+'Ark1'!L1667</f>
        <v>3</v>
      </c>
      <c r="D90" s="264" t="s">
        <v>31</v>
      </c>
      <c r="E90" s="264">
        <f>+'Ark1'!AP1667</f>
        <v>2</v>
      </c>
      <c r="F90" s="272" t="str">
        <f>VLOOKUP(E90,RNR!$E$1:$F$41,2)</f>
        <v>Jersey</v>
      </c>
      <c r="G90" s="264">
        <f>+IF(H90=0,"",'Ark1'!Q1667)</f>
        <v>96</v>
      </c>
      <c r="H90" s="360">
        <f>+'Ark1'!R1667</f>
        <v>155</v>
      </c>
      <c r="I90" s="265">
        <f>+IF(H90=0,"",'Ark1'!AE1667)</f>
        <v>22.238163558106173</v>
      </c>
      <c r="J90" s="31" t="e">
        <f>+IF(H90=0,"",I90-#REF!)</f>
        <v>#REF!</v>
      </c>
      <c r="K90" s="265">
        <f>+IF(H90=0,"",'Ark1'!AF1667)</f>
        <v>24.539212116476936</v>
      </c>
      <c r="L90" s="261"/>
      <c r="M90" s="376">
        <f>+IF(H90=0,"",'Ark1'!AR1667)</f>
        <v>205.63225806451609</v>
      </c>
      <c r="N90" s="114">
        <f>+IF(H90=0,"",'Ark1'!AS1667)</f>
        <v>24.578219658028843</v>
      </c>
      <c r="O90" s="261"/>
      <c r="P90" s="266">
        <f>+IF(H90=0,"",'Ark1'!T1667)</f>
        <v>7.8516129032258064</v>
      </c>
      <c r="Q90" s="303">
        <f>+IF(H90=0,"",'Ark1'!U1667)</f>
        <v>214.78903225806465</v>
      </c>
      <c r="R90" s="35" t="e">
        <f>+IF(H90=0,"",Q90-#REF!)</f>
        <v>#REF!</v>
      </c>
      <c r="S90" s="267">
        <f>+IF(H90=0,"",'Ark1'!W1667)</f>
        <v>90.322580645161281</v>
      </c>
      <c r="T90" s="267">
        <f>+IF(H90=0,"",'Ark1'!X1667)</f>
        <v>0</v>
      </c>
      <c r="U90" s="267">
        <f>+IF(H90=0,"",'Ark1'!AG1667)</f>
        <v>1030.6064516129029</v>
      </c>
      <c r="V90" s="267">
        <f>+IF(H90=0,"",'Ark1'!AH1667)</f>
        <v>100</v>
      </c>
      <c r="W90" s="267">
        <f>+IF(H90=0,"",'Ark1'!Y1667)</f>
        <v>28.696023255432777</v>
      </c>
      <c r="X90" s="266">
        <f>+IF(H90=0,"",'Ark1'!AA1667)</f>
        <v>1.1233219650896462</v>
      </c>
      <c r="Y90" s="303">
        <f t="shared" si="9"/>
        <v>208.41033153044893</v>
      </c>
      <c r="Z90" s="267">
        <f t="shared" si="10"/>
        <v>71.596344086021546</v>
      </c>
      <c r="AA90" s="265">
        <f t="shared" si="11"/>
        <v>1.6145833333333333</v>
      </c>
      <c r="AB90" s="244"/>
      <c r="AC90" s="247"/>
      <c r="AE90" s="28"/>
      <c r="AF90" s="27"/>
      <c r="AG90" s="248"/>
      <c r="AH90" s="86"/>
      <c r="AI90" s="27"/>
      <c r="AJ90" s="27"/>
      <c r="AK90" s="33"/>
      <c r="AL90" s="33"/>
      <c r="AM90" s="33"/>
    </row>
    <row r="91" spans="1:56">
      <c r="A91" s="244"/>
      <c r="B91" s="304">
        <f>+'Ark1'!C1668</f>
        <v>2024</v>
      </c>
      <c r="C91" s="264">
        <f>+'Ark1'!L1668</f>
        <v>3</v>
      </c>
      <c r="D91" s="264" t="s">
        <v>31</v>
      </c>
      <c r="E91" s="264">
        <f>+'Ark1'!AP1668</f>
        <v>3</v>
      </c>
      <c r="F91" s="272" t="str">
        <f>VLOOKUP(E91,RNR!$E$1:$F$41,2)</f>
        <v>Sidet Trønder</v>
      </c>
      <c r="G91" s="264">
        <f>+IF(H91=0,"",'Ark1'!Q1668)</f>
        <v>49</v>
      </c>
      <c r="H91" s="360">
        <f>+'Ark1'!R1668</f>
        <v>68</v>
      </c>
      <c r="I91" s="265">
        <f>+IF(H91=0,"",'Ark1'!AE1668)</f>
        <v>30.222222222222221</v>
      </c>
      <c r="J91" s="31" t="e">
        <f>+IF(H91=0,"",I91-#REF!)</f>
        <v>#REF!</v>
      </c>
      <c r="K91" s="265">
        <f>+IF(H91=0,"",'Ark1'!AF1668)</f>
        <v>28.402602054375077</v>
      </c>
      <c r="L91" s="261"/>
      <c r="M91" s="376">
        <f>+IF(H91=0,"",'Ark1'!AR1668)</f>
        <v>192.86764705882351</v>
      </c>
      <c r="N91" s="114">
        <f>+IF(H91=0,"",'Ark1'!AS1668)</f>
        <v>25.064739774202607</v>
      </c>
      <c r="O91" s="261"/>
      <c r="P91" s="266">
        <f>+IF(H91=0,"",'Ark1'!T1668)</f>
        <v>7.6323529411764701</v>
      </c>
      <c r="Q91" s="303">
        <f>+IF(H91=0,"",'Ark1'!U1668)</f>
        <v>180.74705882352939</v>
      </c>
      <c r="R91" s="35" t="e">
        <f>+IF(H91=0,"",Q91-#REF!)</f>
        <v>#REF!</v>
      </c>
      <c r="S91" s="267">
        <f>+IF(H91=0,"",'Ark1'!W1668)</f>
        <v>73.529411764705884</v>
      </c>
      <c r="T91" s="267">
        <f>+IF(H91=0,"",'Ark1'!X1668)</f>
        <v>0</v>
      </c>
      <c r="U91" s="267">
        <f>+IF(H91=0,"",'Ark1'!AG1668)</f>
        <v>1077.0735294117644</v>
      </c>
      <c r="V91" s="267">
        <f>+IF(H91=0,"",'Ark1'!AH1668)</f>
        <v>100</v>
      </c>
      <c r="W91" s="267">
        <f>+IF(H91=0,"",'Ark1'!Y1668)</f>
        <v>23.772905181345642</v>
      </c>
      <c r="X91" s="266">
        <f>+IF(H91=0,"",'Ark1'!AA1668)</f>
        <v>1.6707202723297803</v>
      </c>
      <c r="Y91" s="303">
        <f t="shared" si="9"/>
        <v>167.81311014322583</v>
      </c>
      <c r="Z91" s="267">
        <f t="shared" si="10"/>
        <v>60.249019607843131</v>
      </c>
      <c r="AA91" s="265">
        <f t="shared" si="11"/>
        <v>1.3877551020408163</v>
      </c>
      <c r="AB91" s="244"/>
      <c r="AC91" s="247"/>
      <c r="AE91" s="28"/>
      <c r="AF91" s="27"/>
      <c r="AG91" s="248"/>
      <c r="AH91" s="86"/>
      <c r="AI91" s="27"/>
      <c r="AJ91" s="27"/>
      <c r="AK91" s="33"/>
      <c r="AL91" s="33"/>
      <c r="AM91" s="33"/>
    </row>
    <row r="92" spans="1:56">
      <c r="A92" s="244"/>
      <c r="B92" s="304">
        <f>+'Ark1'!C1669</f>
        <v>2024</v>
      </c>
      <c r="C92" s="264">
        <f>+'Ark1'!L1669</f>
        <v>3</v>
      </c>
      <c r="D92" s="264" t="s">
        <v>31</v>
      </c>
      <c r="E92" s="264">
        <f>+'Ark1'!AP1669</f>
        <v>4</v>
      </c>
      <c r="F92" s="272" t="str">
        <f>VLOOKUP(E92,RNR!$E$1:$F$41,2)</f>
        <v>Telemark</v>
      </c>
      <c r="G92" s="264">
        <f>+IF(H92=0,"",'Ark1'!Q1669)</f>
        <v>11</v>
      </c>
      <c r="H92" s="360">
        <f>+'Ark1'!R1669</f>
        <v>15</v>
      </c>
      <c r="I92" s="265">
        <f>+IF(H92=0,"",'Ark1'!AE1669)</f>
        <v>20</v>
      </c>
      <c r="J92" s="31" t="e">
        <f>+IF(H92=0,"",I92-#REF!)</f>
        <v>#REF!</v>
      </c>
      <c r="K92" s="265">
        <f>+IF(H92=0,"",'Ark1'!AF1669)</f>
        <v>19.025562065154197</v>
      </c>
      <c r="L92" s="261"/>
      <c r="M92" s="376">
        <f>+IF(H92=0,"",'Ark1'!AR1669)</f>
        <v>197.26666666666671</v>
      </c>
      <c r="N92" s="114">
        <f>+IF(H92=0,"",'Ark1'!AS1669)</f>
        <v>25.634845050309455</v>
      </c>
      <c r="O92" s="261"/>
      <c r="P92" s="266">
        <f>+IF(H92=0,"",'Ark1'!T1669)</f>
        <v>8.1333333333333311</v>
      </c>
      <c r="Q92" s="303">
        <f>+IF(H92=0,"",'Ark1'!U1669)</f>
        <v>198.52666666666673</v>
      </c>
      <c r="R92" s="35" t="e">
        <f>+IF(H92=0,"",Q92-#REF!)</f>
        <v>#REF!</v>
      </c>
      <c r="S92" s="267">
        <f>+IF(H92=0,"",'Ark1'!W1669)</f>
        <v>86.666666666666686</v>
      </c>
      <c r="T92" s="267">
        <f>+IF(H92=0,"",'Ark1'!X1669)</f>
        <v>0</v>
      </c>
      <c r="U92" s="267">
        <f>+IF(H92=0,"",'Ark1'!AG1669)</f>
        <v>1024.7333333333336</v>
      </c>
      <c r="V92" s="267">
        <f>+IF(H92=0,"",'Ark1'!AH1669)</f>
        <v>100</v>
      </c>
      <c r="W92" s="267">
        <f>+IF(H92=0,"",'Ark1'!Y1669)</f>
        <v>31.335059526919022</v>
      </c>
      <c r="X92" s="266">
        <f>+IF(H92=0,"",'Ark1'!AA1669)</f>
        <v>1.4544949486180956</v>
      </c>
      <c r="Y92" s="303">
        <f t="shared" si="9"/>
        <v>193.73495543556047</v>
      </c>
      <c r="Z92" s="267">
        <f t="shared" si="10"/>
        <v>66.175555555555576</v>
      </c>
      <c r="AA92" s="265">
        <f t="shared" si="11"/>
        <v>1.3636363636363635</v>
      </c>
      <c r="AB92" s="244"/>
      <c r="AC92" s="247"/>
      <c r="AE92" s="28"/>
      <c r="AF92" s="27"/>
      <c r="AG92" s="248"/>
      <c r="AH92" s="86"/>
      <c r="AI92" s="27"/>
      <c r="AJ92" s="27"/>
      <c r="AK92" s="33"/>
      <c r="AL92" s="33"/>
      <c r="AM92" s="33"/>
    </row>
    <row r="93" spans="1:56">
      <c r="A93" s="244"/>
      <c r="B93" s="304">
        <f>+'Ark1'!C1670</f>
        <v>2024</v>
      </c>
      <c r="C93" s="264">
        <f>+'Ark1'!L1670</f>
        <v>3</v>
      </c>
      <c r="D93" s="264" t="s">
        <v>31</v>
      </c>
      <c r="E93" s="264">
        <f>+'Ark1'!AP1670</f>
        <v>5</v>
      </c>
      <c r="F93" s="272" t="str">
        <f>VLOOKUP(E93,RNR!$E$1:$F$41,2)</f>
        <v>Dølafe</v>
      </c>
      <c r="G93" s="264">
        <f>+IF(H93=0,"",'Ark1'!Q1670)</f>
        <v>10</v>
      </c>
      <c r="H93" s="360">
        <f>+'Ark1'!R1670</f>
        <v>12</v>
      </c>
      <c r="I93" s="265">
        <f>+IF(H93=0,"",'Ark1'!AE1670)</f>
        <v>30</v>
      </c>
      <c r="J93" s="31" t="e">
        <f>+IF(H93=0,"",I93-#REF!)</f>
        <v>#REF!</v>
      </c>
      <c r="K93" s="265">
        <f>+IF(H93=0,"",'Ark1'!AF1670)</f>
        <v>29.399449991328694</v>
      </c>
      <c r="L93" s="261"/>
      <c r="M93" s="376">
        <f>+IF(H93=0,"",'Ark1'!AR1670)</f>
        <v>199</v>
      </c>
      <c r="N93" s="114">
        <f>+IF(H93=0,"",'Ark1'!AS1670)</f>
        <v>24.858218664332433</v>
      </c>
      <c r="O93" s="261"/>
      <c r="P93" s="266">
        <f>+IF(H93=0,"",'Ark1'!T1670)</f>
        <v>7.5</v>
      </c>
      <c r="Q93" s="303">
        <f>+IF(H93=0,"",'Ark1'!U1670)</f>
        <v>197.77500000000001</v>
      </c>
      <c r="R93" s="35" t="e">
        <f>+IF(H93=0,"",Q93-#REF!)</f>
        <v>#REF!</v>
      </c>
      <c r="S93" s="267">
        <f>+IF(H93=0,"",'Ark1'!W1670)</f>
        <v>66.666666666666686</v>
      </c>
      <c r="T93" s="267">
        <f>+IF(H93=0,"",'Ark1'!X1670)</f>
        <v>0</v>
      </c>
      <c r="U93" s="267">
        <f>+IF(H93=0,"",'Ark1'!AG1670)</f>
        <v>1074.5</v>
      </c>
      <c r="V93" s="267">
        <f>+IF(H93=0,"",'Ark1'!AH1670)</f>
        <v>100</v>
      </c>
      <c r="W93" s="267">
        <f>+IF(H93=0,"",'Ark1'!Y1670)</f>
        <v>31.827899841700724</v>
      </c>
      <c r="X93" s="266">
        <f>+IF(H93=0,"",'Ark1'!AA1670)</f>
        <v>1.5</v>
      </c>
      <c r="Y93" s="303">
        <f t="shared" si="9"/>
        <v>184.06235458352722</v>
      </c>
      <c r="Z93" s="267">
        <f t="shared" si="10"/>
        <v>65.924999999999997</v>
      </c>
      <c r="AA93" s="265">
        <f t="shared" si="11"/>
        <v>1.2</v>
      </c>
      <c r="AB93" s="244"/>
      <c r="AC93" s="247"/>
      <c r="AE93" s="28"/>
      <c r="AF93" s="27"/>
      <c r="AG93" s="248"/>
      <c r="AH93" s="86"/>
      <c r="AI93" s="27"/>
      <c r="AJ93" s="27"/>
      <c r="AK93" s="33"/>
      <c r="AL93" s="33"/>
      <c r="AM93" s="33"/>
    </row>
    <row r="94" spans="1:56">
      <c r="A94" s="244"/>
      <c r="B94" s="304">
        <f>+'Ark1'!C1671</f>
        <v>2024</v>
      </c>
      <c r="C94" s="264">
        <f>+'Ark1'!L1671</f>
        <v>3</v>
      </c>
      <c r="D94" s="264" t="s">
        <v>31</v>
      </c>
      <c r="E94" s="264">
        <f>+'Ark1'!AP1671</f>
        <v>6</v>
      </c>
      <c r="F94" s="272" t="str">
        <f>VLOOKUP(E94,RNR!$E$1:$F$41,2)</f>
        <v>Raukolle</v>
      </c>
      <c r="G94" s="264">
        <f>+IF(H94=0,"",'Ark1'!Q1671)</f>
        <v>6</v>
      </c>
      <c r="H94" s="360">
        <f>+'Ark1'!R1671</f>
        <v>10</v>
      </c>
      <c r="I94" s="265">
        <f>+IF(H94=0,"",'Ark1'!AE1671)</f>
        <v>32.258064516129025</v>
      </c>
      <c r="J94" s="31" t="e">
        <f>+IF(H94=0,"",I94-#REF!)</f>
        <v>#REF!</v>
      </c>
      <c r="K94" s="265">
        <f>+IF(H94=0,"",'Ark1'!AF1671)</f>
        <v>31.833582742750643</v>
      </c>
      <c r="L94" s="261"/>
      <c r="M94" s="376">
        <f>+IF(H94=0,"",'Ark1'!AR1671)</f>
        <v>205.8</v>
      </c>
      <c r="N94" s="114">
        <f>+IF(H94=0,"",'Ark1'!AS1671)</f>
        <v>25.736895645510195</v>
      </c>
      <c r="O94" s="261"/>
      <c r="P94" s="266">
        <f>+IF(H94=0,"",'Ark1'!T1671)</f>
        <v>7.9</v>
      </c>
      <c r="Q94" s="303">
        <f>+IF(H94=0,"",'Ark1'!U1671)</f>
        <v>225.49</v>
      </c>
      <c r="R94" s="35" t="e">
        <f>+IF(H94=0,"",Q94-#REF!)</f>
        <v>#REF!</v>
      </c>
      <c r="S94" s="267">
        <f>+IF(H94=0,"",'Ark1'!W1671)</f>
        <v>100</v>
      </c>
      <c r="T94" s="267">
        <f>+IF(H94=0,"",'Ark1'!X1671)</f>
        <v>0</v>
      </c>
      <c r="U94" s="267">
        <f>+IF(H94=0,"",'Ark1'!AG1671)</f>
        <v>1241.8</v>
      </c>
      <c r="V94" s="267">
        <f>+IF(H94=0,"",'Ark1'!AH1671)</f>
        <v>100</v>
      </c>
      <c r="W94" s="267">
        <f>+IF(H94=0,"",'Ark1'!Y1671)</f>
        <v>26.014628577014225</v>
      </c>
      <c r="X94" s="266">
        <f>+IF(H94=0,"",'Ark1'!AA1671)</f>
        <v>0.94339811320565925</v>
      </c>
      <c r="Y94" s="303">
        <f t="shared" si="9"/>
        <v>181.58318569818007</v>
      </c>
      <c r="Z94" s="267">
        <f t="shared" si="10"/>
        <v>75.163333333333341</v>
      </c>
      <c r="AA94" s="265">
        <f t="shared" si="11"/>
        <v>1.6666666666666667</v>
      </c>
      <c r="AB94" s="244"/>
      <c r="AC94" s="247"/>
      <c r="AE94" s="28"/>
      <c r="AF94" s="27"/>
      <c r="AG94" s="248"/>
      <c r="AH94" s="86"/>
      <c r="AI94" s="27"/>
      <c r="AJ94" s="27"/>
      <c r="AK94" s="33"/>
      <c r="AL94" s="33"/>
      <c r="AM94" s="33"/>
    </row>
    <row r="95" spans="1:56">
      <c r="A95" s="244"/>
      <c r="B95" s="304">
        <f>+'Ark1'!C1672</f>
        <v>2024</v>
      </c>
      <c r="C95" s="264">
        <f>+'Ark1'!L1672</f>
        <v>3</v>
      </c>
      <c r="D95" s="264" t="s">
        <v>31</v>
      </c>
      <c r="E95" s="264">
        <f>+'Ark1'!AP1672</f>
        <v>7</v>
      </c>
      <c r="F95" s="272" t="str">
        <f>VLOOKUP(E95,RNR!$E$1:$F$41,2)</f>
        <v>Sør- og Vestlands</v>
      </c>
      <c r="G95" s="264">
        <f>+IF(H95=0,"",'Ark1'!Q1672)</f>
        <v>8</v>
      </c>
      <c r="H95" s="360">
        <f>+'Ark1'!R1672</f>
        <v>9</v>
      </c>
      <c r="I95" s="265">
        <f>+IF(H95=0,"",'Ark1'!AE1672)</f>
        <v>28.125</v>
      </c>
      <c r="J95" s="31" t="e">
        <f>+IF(H95=0,"",I95-#REF!)</f>
        <v>#REF!</v>
      </c>
      <c r="K95" s="265">
        <f>+IF(H95=0,"",'Ark1'!AF1672)</f>
        <v>26.669999558881912</v>
      </c>
      <c r="L95" s="261"/>
      <c r="M95" s="376">
        <f>+IF(H95=0,"",'Ark1'!AR1672)</f>
        <v>198.22222222222223</v>
      </c>
      <c r="N95" s="114">
        <f>+IF(H95=0,"",'Ark1'!AS1672)</f>
        <v>25.593412550389257</v>
      </c>
      <c r="O95" s="261"/>
      <c r="P95" s="266">
        <f>+IF(H95=0,"",'Ark1'!T1672)</f>
        <v>7.7777777777777777</v>
      </c>
      <c r="Q95" s="303">
        <f>+IF(H95=0,"",'Ark1'!U1672)</f>
        <v>201.53333333333327</v>
      </c>
      <c r="R95" s="35" t="e">
        <f>+IF(H95=0,"",Q95-#REF!)</f>
        <v>#REF!</v>
      </c>
      <c r="S95" s="267">
        <f>+IF(H95=0,"",'Ark1'!W1672)</f>
        <v>100</v>
      </c>
      <c r="T95" s="267">
        <f>+IF(H95=0,"",'Ark1'!X1672)</f>
        <v>0</v>
      </c>
      <c r="U95" s="267">
        <f>+IF(H95=0,"",'Ark1'!AG1672)</f>
        <v>1128.8888888888889</v>
      </c>
      <c r="V95" s="267">
        <f>+IF(H95=0,"",'Ark1'!AH1672)</f>
        <v>100</v>
      </c>
      <c r="W95" s="267">
        <f>+IF(H95=0,"",'Ark1'!Y1672)</f>
        <v>37.933421206693858</v>
      </c>
      <c r="X95" s="266">
        <f>+IF(H95=0,"",'Ark1'!AA1672)</f>
        <v>0.78567420131839349</v>
      </c>
      <c r="Y95" s="303">
        <f t="shared" si="9"/>
        <v>178.52362204724406</v>
      </c>
      <c r="Z95" s="267">
        <f t="shared" si="10"/>
        <v>67.177777777777763</v>
      </c>
      <c r="AA95" s="265">
        <f t="shared" si="11"/>
        <v>1.125</v>
      </c>
      <c r="AB95" s="244"/>
      <c r="AC95" s="247"/>
      <c r="AE95" s="28"/>
      <c r="AF95" s="27"/>
      <c r="AG95" s="248"/>
      <c r="AH95" s="86"/>
      <c r="AI95" s="27"/>
      <c r="AJ95" s="27"/>
      <c r="AK95" s="33"/>
      <c r="AL95" s="33"/>
      <c r="AM95" s="33"/>
    </row>
    <row r="96" spans="1:56">
      <c r="A96" s="244"/>
      <c r="B96" s="304">
        <f>+'Ark1'!C1673</f>
        <v>2024</v>
      </c>
      <c r="C96" s="264">
        <f>+'Ark1'!L1673</f>
        <v>3</v>
      </c>
      <c r="D96" s="264" t="s">
        <v>31</v>
      </c>
      <c r="E96" s="264">
        <f>+'Ark1'!AP1673</f>
        <v>8</v>
      </c>
      <c r="F96" s="272" t="str">
        <f>VLOOKUP(E96,RNR!$E$1:$F$41,2)</f>
        <v>Vestlandsfe</v>
      </c>
      <c r="G96" s="264">
        <f>+IF(H96=0,"",'Ark1'!Q1673)</f>
        <v>34</v>
      </c>
      <c r="H96" s="360">
        <f>+'Ark1'!R1673</f>
        <v>42</v>
      </c>
      <c r="I96" s="265">
        <f>+IF(H96=0,"",'Ark1'!AE1673)</f>
        <v>30.656934306569337</v>
      </c>
      <c r="J96" s="31" t="e">
        <f>+IF(H96=0,"",I96-#REF!)</f>
        <v>#REF!</v>
      </c>
      <c r="K96" s="265">
        <f>+IF(H96=0,"",'Ark1'!AF1673)</f>
        <v>29.477422428353751</v>
      </c>
      <c r="L96" s="261"/>
      <c r="M96" s="376">
        <f>+IF(H96=0,"",'Ark1'!AR1673)</f>
        <v>191</v>
      </c>
      <c r="N96" s="114">
        <f>+IF(H96=0,"",'Ark1'!AS1673)</f>
        <v>25.429275605519457</v>
      </c>
      <c r="O96" s="261"/>
      <c r="P96" s="266">
        <f>+IF(H96=0,"",'Ark1'!T1673)</f>
        <v>7.5238095238095219</v>
      </c>
      <c r="Q96" s="303">
        <f>+IF(H96=0,"",'Ark1'!U1673)</f>
        <v>178.26190476190476</v>
      </c>
      <c r="R96" s="35" t="e">
        <f>+IF(H96=0,"",Q96-#REF!)</f>
        <v>#REF!</v>
      </c>
      <c r="S96" s="267">
        <f>+IF(H96=0,"",'Ark1'!W1673)</f>
        <v>76.190476190476218</v>
      </c>
      <c r="T96" s="267">
        <f>+IF(H96=0,"",'Ark1'!X1673)</f>
        <v>0</v>
      </c>
      <c r="U96" s="267">
        <f>+IF(H96=0,"",'Ark1'!AG1673)</f>
        <v>1144.5714285714289</v>
      </c>
      <c r="V96" s="267">
        <f>+IF(H96=0,"",'Ark1'!AH1673)</f>
        <v>100</v>
      </c>
      <c r="W96" s="267">
        <f>+IF(H96=0,"",'Ark1'!Y1673)</f>
        <v>24.907695811889312</v>
      </c>
      <c r="X96" s="266">
        <f>+IF(H96=0,"",'Ark1'!AA1673)</f>
        <v>1.3493930776480749</v>
      </c>
      <c r="Y96" s="303">
        <f t="shared" si="9"/>
        <v>155.74554834415039</v>
      </c>
      <c r="Z96" s="267">
        <f t="shared" si="10"/>
        <v>59.420634920634917</v>
      </c>
      <c r="AA96" s="265">
        <f t="shared" si="11"/>
        <v>1.2352941176470589</v>
      </c>
      <c r="AB96" s="244"/>
      <c r="AC96" s="247"/>
      <c r="AE96" s="28"/>
      <c r="AF96" s="27"/>
      <c r="AG96" s="248"/>
      <c r="AH96" s="86"/>
      <c r="AI96" s="27"/>
      <c r="AJ96" s="27"/>
      <c r="AK96" s="33"/>
      <c r="AL96" s="33"/>
      <c r="AM96" s="33"/>
    </row>
    <row r="97" spans="1:39">
      <c r="A97" s="244"/>
      <c r="B97" s="304">
        <f>+'Ark1'!C1674</f>
        <v>2024</v>
      </c>
      <c r="C97" s="264">
        <f>+'Ark1'!L1674</f>
        <v>3</v>
      </c>
      <c r="D97" s="264" t="s">
        <v>31</v>
      </c>
      <c r="E97" s="264">
        <f>+'Ark1'!AP1674</f>
        <v>9</v>
      </c>
      <c r="F97" s="272" t="str">
        <f>VLOOKUP(E97,RNR!$E$1:$F$41,2)</f>
        <v>Holstein</v>
      </c>
      <c r="G97" s="264">
        <f>+IF(H97=0,"",'Ark1'!Q1674)</f>
        <v>217</v>
      </c>
      <c r="H97" s="360">
        <f>+'Ark1'!R1674</f>
        <v>394</v>
      </c>
      <c r="I97" s="265">
        <f>+IF(H97=0,"",'Ark1'!AE1674)</f>
        <v>29.228486646884274</v>
      </c>
      <c r="J97" s="31" t="e">
        <f>+IF(H97=0,"",I97-#REF!)</f>
        <v>#REF!</v>
      </c>
      <c r="K97" s="265">
        <f>+IF(H97=0,"",'Ark1'!AF1674)</f>
        <v>29.384485860433205</v>
      </c>
      <c r="L97" s="261"/>
      <c r="M97" s="376">
        <f>+IF(H97=0,"",'Ark1'!AR1674)</f>
        <v>224.87055837563457</v>
      </c>
      <c r="N97" s="114">
        <f>+IF(H97=0,"",'Ark1'!AS1674)</f>
        <v>24.120161837728904</v>
      </c>
      <c r="O97" s="261"/>
      <c r="P97" s="266">
        <f>+IF(H97=0,"",'Ark1'!T1674)</f>
        <v>7.4213197969543154</v>
      </c>
      <c r="Q97" s="303">
        <f>+IF(H97=0,"",'Ark1'!U1674)</f>
        <v>275.05482233502522</v>
      </c>
      <c r="R97" s="35" t="e">
        <f>+IF(H97=0,"",Q97-#REF!)</f>
        <v>#REF!</v>
      </c>
      <c r="S97" s="267">
        <f>+IF(H97=0,"",'Ark1'!W1674)</f>
        <v>78.426395939086305</v>
      </c>
      <c r="T97" s="267">
        <f>+IF(H97=0,"",'Ark1'!X1674)</f>
        <v>0.76142131979695427</v>
      </c>
      <c r="U97" s="267">
        <f>+IF(H97=0,"",'Ark1'!AG1674)</f>
        <v>1057.040609137056</v>
      </c>
      <c r="V97" s="267">
        <f>+IF(H97=0,"",'Ark1'!AH1674)</f>
        <v>100</v>
      </c>
      <c r="W97" s="267">
        <f>+IF(H97=0,"",'Ark1'!Y1674)</f>
        <v>30.470336571086087</v>
      </c>
      <c r="X97" s="266">
        <f>+IF(H97=0,"",'Ark1'!AA1674)</f>
        <v>1.3079810785293611</v>
      </c>
      <c r="Y97" s="303">
        <f t="shared" si="9"/>
        <v>260.21216210375661</v>
      </c>
      <c r="Z97" s="267">
        <f t="shared" si="10"/>
        <v>91.68494077834174</v>
      </c>
      <c r="AA97" s="265">
        <f t="shared" si="11"/>
        <v>1.8156682027649769</v>
      </c>
      <c r="AB97" s="244"/>
      <c r="AC97" s="247"/>
      <c r="AE97" s="28"/>
      <c r="AF97" s="27"/>
      <c r="AG97" s="248"/>
      <c r="AH97" s="86"/>
      <c r="AI97" s="27"/>
      <c r="AJ97" s="27"/>
      <c r="AK97" s="33"/>
      <c r="AL97" s="33"/>
      <c r="AM97" s="33"/>
    </row>
    <row r="98" spans="1:39">
      <c r="A98" s="244"/>
      <c r="B98" s="304">
        <f>+'Ark1'!C1675</f>
        <v>2024</v>
      </c>
      <c r="C98" s="264">
        <f>+'Ark1'!L1675</f>
        <v>3</v>
      </c>
      <c r="D98" s="264" t="s">
        <v>31</v>
      </c>
      <c r="E98" s="264">
        <f>+'Ark1'!AP1675</f>
        <v>10</v>
      </c>
      <c r="F98" s="272" t="str">
        <f>VLOOKUP(E98,RNR!$E$1:$F$41,2)</f>
        <v>Rødt Dansk</v>
      </c>
      <c r="G98" s="264" t="str">
        <f>+IF(H98=0,"",'Ark1'!Q1675)</f>
        <v/>
      </c>
      <c r="H98" s="360">
        <f>+'Ark1'!R1675</f>
        <v>0</v>
      </c>
      <c r="I98" s="265" t="str">
        <f>+IF(H98=0,"",'Ark1'!AE1675)</f>
        <v/>
      </c>
      <c r="J98" s="31" t="str">
        <f>+IF(H98=0,"",I98-#REF!)</f>
        <v/>
      </c>
      <c r="K98" s="265" t="str">
        <f>+IF(H98=0,"",'Ark1'!AF1675)</f>
        <v/>
      </c>
      <c r="L98" s="261"/>
      <c r="M98" s="376" t="str">
        <f>+IF(H98=0,"",'Ark1'!AR1675)</f>
        <v/>
      </c>
      <c r="N98" s="114" t="str">
        <f>+IF(H98=0,"",'Ark1'!AS1675)</f>
        <v/>
      </c>
      <c r="O98" s="261"/>
      <c r="P98" s="266" t="str">
        <f>+IF(H98=0,"",'Ark1'!T1675)</f>
        <v/>
      </c>
      <c r="Q98" s="303" t="str">
        <f>+IF(H98=0,"",'Ark1'!U1675)</f>
        <v/>
      </c>
      <c r="R98" s="35" t="str">
        <f>+IF(H98=0,"",Q98-#REF!)</f>
        <v/>
      </c>
      <c r="S98" s="267" t="str">
        <f>+IF(H98=0,"",'Ark1'!W1675)</f>
        <v/>
      </c>
      <c r="T98" s="267" t="str">
        <f>+IF(H98=0,"",'Ark1'!X1675)</f>
        <v/>
      </c>
      <c r="U98" s="267" t="str">
        <f>+IF(H98=0,"",'Ark1'!AG1675)</f>
        <v/>
      </c>
      <c r="V98" s="267" t="str">
        <f>+IF(H98=0,"",'Ark1'!AH1675)</f>
        <v/>
      </c>
      <c r="W98" s="267" t="str">
        <f>+IF(H98=0,"",'Ark1'!Y1675)</f>
        <v/>
      </c>
      <c r="X98" s="266" t="str">
        <f>+IF(H98=0,"",'Ark1'!AA1675)</f>
        <v/>
      </c>
      <c r="Y98" s="303" t="str">
        <f t="shared" si="9"/>
        <v/>
      </c>
      <c r="Z98" s="267" t="str">
        <f t="shared" si="10"/>
        <v/>
      </c>
      <c r="AA98" s="265" t="str">
        <f t="shared" si="11"/>
        <v/>
      </c>
      <c r="AB98" s="244"/>
      <c r="AC98" s="247"/>
      <c r="AE98" s="28"/>
      <c r="AF98" s="27"/>
      <c r="AG98" s="248"/>
      <c r="AH98" s="86"/>
      <c r="AI98" s="27"/>
      <c r="AJ98" s="27"/>
      <c r="AK98" s="33"/>
      <c r="AL98" s="33"/>
      <c r="AM98" s="33"/>
    </row>
    <row r="99" spans="1:39">
      <c r="A99" s="244"/>
      <c r="B99" s="304">
        <f>+'Ark1'!C1676</f>
        <v>2024</v>
      </c>
      <c r="C99" s="264">
        <f>+'Ark1'!L1676</f>
        <v>3</v>
      </c>
      <c r="D99" s="264" t="s">
        <v>31</v>
      </c>
      <c r="E99" s="264">
        <f>+'Ark1'!AP1676</f>
        <v>11</v>
      </c>
      <c r="F99" s="272" t="str">
        <f>VLOOKUP(E99,RNR!$E$1:$F$41,2)</f>
        <v>Brown Swiss</v>
      </c>
      <c r="G99" s="264">
        <f>+IF(H99=0,"",'Ark1'!Q1676)</f>
        <v>42</v>
      </c>
      <c r="H99" s="360">
        <f>+'Ark1'!R1676</f>
        <v>51</v>
      </c>
      <c r="I99" s="265">
        <f>+IF(H99=0,"",'Ark1'!AE1676)</f>
        <v>41.129032258064512</v>
      </c>
      <c r="J99" s="31" t="e">
        <f>+IF(H99=0,"",I99-#REF!)</f>
        <v>#REF!</v>
      </c>
      <c r="K99" s="265">
        <f>+IF(H99=0,"",'Ark1'!AF1676)</f>
        <v>41.102608960219072</v>
      </c>
      <c r="L99" s="261"/>
      <c r="M99" s="376">
        <f>+IF(H99=0,"",'Ark1'!AR1676)</f>
        <v>222.17647058823528</v>
      </c>
      <c r="N99" s="114">
        <f>+IF(H99=0,"",'Ark1'!AS1676)</f>
        <v>24.082529067968888</v>
      </c>
      <c r="O99" s="261"/>
      <c r="P99" s="266">
        <f>+IF(H99=0,"",'Ark1'!T1676)</f>
        <v>7.2745098039215694</v>
      </c>
      <c r="Q99" s="303">
        <f>+IF(H99=0,"",'Ark1'!U1676)</f>
        <v>264.89019607843142</v>
      </c>
      <c r="R99" s="35" t="e">
        <f>+IF(H99=0,"",Q99-#REF!)</f>
        <v>#REF!</v>
      </c>
      <c r="S99" s="267">
        <f>+IF(H99=0,"",'Ark1'!W1676)</f>
        <v>76.470588235294116</v>
      </c>
      <c r="T99" s="267">
        <f>+IF(H99=0,"",'Ark1'!X1676)</f>
        <v>1.9607843137254899</v>
      </c>
      <c r="U99" s="267">
        <f>+IF(H99=0,"",'Ark1'!AG1676)</f>
        <v>1097.9215686274511</v>
      </c>
      <c r="V99" s="267">
        <f>+IF(H99=0,"",'Ark1'!AH1676)</f>
        <v>100</v>
      </c>
      <c r="W99" s="267">
        <f>+IF(H99=0,"",'Ark1'!Y1676)</f>
        <v>30.279866182662342</v>
      </c>
      <c r="X99" s="266">
        <f>+IF(H99=0,"",'Ark1'!AA1676)</f>
        <v>1.3587542069859171</v>
      </c>
      <c r="Y99" s="303">
        <f t="shared" si="9"/>
        <v>241.26513555023757</v>
      </c>
      <c r="Z99" s="267">
        <f t="shared" si="10"/>
        <v>88.2967320261438</v>
      </c>
      <c r="AA99" s="265">
        <f t="shared" si="11"/>
        <v>1.2142857142857142</v>
      </c>
      <c r="AB99" s="244"/>
      <c r="AC99" s="247"/>
      <c r="AE99" s="28"/>
      <c r="AF99" s="27"/>
      <c r="AG99" s="248"/>
      <c r="AH99" s="86"/>
      <c r="AI99" s="27"/>
      <c r="AJ99" s="27"/>
      <c r="AK99" s="33"/>
      <c r="AL99" s="33"/>
      <c r="AM99" s="33"/>
    </row>
    <row r="100" spans="1:39">
      <c r="A100" s="244"/>
      <c r="B100" s="304">
        <f>+'Ark1'!C1677</f>
        <v>2024</v>
      </c>
      <c r="C100" s="264">
        <f>+'Ark1'!L1677</f>
        <v>3</v>
      </c>
      <c r="D100" s="264" t="s">
        <v>31</v>
      </c>
      <c r="E100" s="264">
        <f>+'Ark1'!AP1677</f>
        <v>12</v>
      </c>
      <c r="F100" s="272" t="str">
        <f>VLOOKUP(E100,RNR!$E$1:$F$41,2)</f>
        <v>Jarlsberg</v>
      </c>
      <c r="G100" s="264">
        <f>+IF(H100=0,"",'Ark1'!Q1677)</f>
        <v>1</v>
      </c>
      <c r="H100" s="360">
        <f>+'Ark1'!R1677</f>
        <v>1</v>
      </c>
      <c r="I100" s="265">
        <f>+IF(H100=0,"",'Ark1'!AE1677)</f>
        <v>10</v>
      </c>
      <c r="J100" s="31" t="e">
        <f>+IF(H100=0,"",I100-#REF!)</f>
        <v>#REF!</v>
      </c>
      <c r="K100" s="265">
        <f>+IF(H100=0,"",'Ark1'!AF1677)</f>
        <v>8.6376541049274689</v>
      </c>
      <c r="L100" s="261"/>
      <c r="M100" s="376">
        <f>+IF(H100=0,"",'Ark1'!AR1677)</f>
        <v>209</v>
      </c>
      <c r="N100" s="114">
        <f>+IF(H100=0,"",'Ark1'!AS1677)</f>
        <v>24.317230762523725</v>
      </c>
      <c r="O100" s="261"/>
      <c r="P100" s="266">
        <f>+IF(H100=0,"",'Ark1'!T1677)</f>
        <v>13</v>
      </c>
      <c r="Q100" s="303">
        <f>+IF(H100=0,"",'Ark1'!U1677)</f>
        <v>222.1</v>
      </c>
      <c r="R100" s="35" t="e">
        <f>+IF(H100=0,"",Q100-#REF!)</f>
        <v>#REF!</v>
      </c>
      <c r="S100" s="267">
        <f>+IF(H100=0,"",'Ark1'!W1677)</f>
        <v>100</v>
      </c>
      <c r="T100" s="267">
        <f>+IF(H100=0,"",'Ark1'!X1677)</f>
        <v>0</v>
      </c>
      <c r="U100" s="267">
        <f>+IF(H100=0,"",'Ark1'!AG1677)</f>
        <v>1173</v>
      </c>
      <c r="V100" s="267">
        <f>+IF(H100=0,"",'Ark1'!AH1677)</f>
        <v>100</v>
      </c>
      <c r="W100" s="267">
        <f>+IF(H100=0,"",'Ark1'!Y1677)</f>
        <v>0</v>
      </c>
      <c r="X100" s="266">
        <f>+IF(H100=0,"",'Ark1'!AA1677)</f>
        <v>0</v>
      </c>
      <c r="Y100" s="303">
        <f t="shared" si="9"/>
        <v>189.34356351236147</v>
      </c>
      <c r="Z100" s="267">
        <f t="shared" si="10"/>
        <v>74.033333333333331</v>
      </c>
      <c r="AA100" s="265">
        <f t="shared" si="11"/>
        <v>1</v>
      </c>
      <c r="AB100" s="244"/>
      <c r="AC100" s="247"/>
      <c r="AE100" s="28"/>
      <c r="AF100" s="27"/>
      <c r="AG100" s="248"/>
      <c r="AH100" s="86"/>
      <c r="AI100" s="27"/>
      <c r="AJ100" s="27"/>
      <c r="AK100" s="33"/>
      <c r="AL100" s="33"/>
      <c r="AM100" s="33"/>
    </row>
    <row r="101" spans="1:39">
      <c r="A101" s="244"/>
      <c r="B101" s="304">
        <f>+'Ark1'!C1678</f>
        <v>2024</v>
      </c>
      <c r="C101" s="264">
        <f>+'Ark1'!L1678</f>
        <v>3</v>
      </c>
      <c r="D101" s="264" t="s">
        <v>31</v>
      </c>
      <c r="E101" s="264">
        <f>+'Ark1'!AP1678</f>
        <v>13</v>
      </c>
      <c r="F101" s="272" t="str">
        <f>VLOOKUP(E101,RNR!$E$1:$F$41,2)</f>
        <v>Fleckvieh</v>
      </c>
      <c r="G101" s="264">
        <f>+IF(H101=0,"",'Ark1'!Q1678)</f>
        <v>54</v>
      </c>
      <c r="H101" s="360">
        <f>+'Ark1'!R1678</f>
        <v>69</v>
      </c>
      <c r="I101" s="265">
        <f>+IF(H101=0,"",'Ark1'!AE1678)</f>
        <v>24.125874125874127</v>
      </c>
      <c r="J101" s="31" t="e">
        <f>+IF(H101=0,"",I101-#REF!)</f>
        <v>#REF!</v>
      </c>
      <c r="K101" s="265">
        <f>+IF(H101=0,"",'Ark1'!AF1678)</f>
        <v>21.222627514608845</v>
      </c>
      <c r="L101" s="261"/>
      <c r="M101" s="376">
        <f>+IF(H101=0,"",'Ark1'!AR1678)</f>
        <v>219.44927536231876</v>
      </c>
      <c r="N101" s="114">
        <f>+IF(H101=0,"",'Ark1'!AS1678)</f>
        <v>23.786834508884738</v>
      </c>
      <c r="O101" s="261"/>
      <c r="P101" s="266">
        <f>+IF(H101=0,"",'Ark1'!T1678)</f>
        <v>5.5072463768115938</v>
      </c>
      <c r="Q101" s="303">
        <f>+IF(H101=0,"",'Ark1'!U1678)</f>
        <v>252.12173913043495</v>
      </c>
      <c r="R101" s="35" t="e">
        <f>+IF(H101=0,"",Q101-#REF!)</f>
        <v>#REF!</v>
      </c>
      <c r="S101" s="267">
        <f>+IF(H101=0,"",'Ark1'!W1678)</f>
        <v>27.536231884057976</v>
      </c>
      <c r="T101" s="267">
        <f>+IF(H101=0,"",'Ark1'!X1678)</f>
        <v>0</v>
      </c>
      <c r="U101" s="267">
        <f>+IF(H101=0,"",'Ark1'!AG1678)</f>
        <v>1137.159420289855</v>
      </c>
      <c r="V101" s="267">
        <f>+IF(H101=0,"",'Ark1'!AH1678)</f>
        <v>100</v>
      </c>
      <c r="W101" s="267">
        <f>+IF(H101=0,"",'Ark1'!Y1678)</f>
        <v>28.885741277475891</v>
      </c>
      <c r="X101" s="266">
        <f>+IF(H101=0,"",'Ark1'!AA1678)</f>
        <v>1.4805324972895237</v>
      </c>
      <c r="Y101" s="303">
        <f t="shared" si="9"/>
        <v>221.71186786296917</v>
      </c>
      <c r="Z101" s="267">
        <f t="shared" si="10"/>
        <v>84.040579710144982</v>
      </c>
      <c r="AA101" s="265">
        <f t="shared" si="11"/>
        <v>1.2777777777777777</v>
      </c>
      <c r="AB101" s="244"/>
      <c r="AC101" s="247"/>
      <c r="AE101" s="28"/>
      <c r="AF101" s="27"/>
      <c r="AG101" s="248"/>
      <c r="AH101" s="86"/>
      <c r="AI101" s="27"/>
      <c r="AJ101" s="27"/>
      <c r="AK101" s="33"/>
      <c r="AL101" s="33"/>
      <c r="AM101" s="33"/>
    </row>
    <row r="102" spans="1:39">
      <c r="A102" s="244"/>
      <c r="B102" s="304">
        <f>+'Ark1'!C1679</f>
        <v>2024</v>
      </c>
      <c r="C102" s="264">
        <f>+'Ark1'!L1679</f>
        <v>3</v>
      </c>
      <c r="D102" s="264" t="s">
        <v>31</v>
      </c>
      <c r="E102" s="264">
        <f>+'Ark1'!AP1679</f>
        <v>14</v>
      </c>
      <c r="F102" s="272" t="str">
        <f>VLOOKUP(E102,RNR!$E$1:$F$41,2)</f>
        <v>Canadisk Ayrshire</v>
      </c>
      <c r="G102" s="264">
        <f>+IF(H102=0,"",'Ark1'!Q1679)</f>
        <v>3</v>
      </c>
      <c r="H102" s="360">
        <f>+'Ark1'!R1679</f>
        <v>3</v>
      </c>
      <c r="I102" s="265">
        <f>+IF(H102=0,"",'Ark1'!AE1679)</f>
        <v>37.5</v>
      </c>
      <c r="J102" s="31" t="e">
        <f>+IF(H102=0,"",I102-#REF!)</f>
        <v>#REF!</v>
      </c>
      <c r="K102" s="265">
        <f>+IF(H102=0,"",'Ark1'!AF1679)</f>
        <v>35.331679529584719</v>
      </c>
      <c r="L102" s="261"/>
      <c r="M102" s="376">
        <f>+IF(H102=0,"",'Ark1'!AR1679)</f>
        <v>219</v>
      </c>
      <c r="N102" s="114">
        <f>+IF(H102=0,"",'Ark1'!AS1679)</f>
        <v>24.439340055110826</v>
      </c>
      <c r="O102" s="261"/>
      <c r="P102" s="266">
        <f>+IF(H102=0,"",'Ark1'!T1679)</f>
        <v>7.3333333333333313</v>
      </c>
      <c r="Q102" s="303">
        <f>+IF(H102=0,"",'Ark1'!U1679)</f>
        <v>256.36666666666673</v>
      </c>
      <c r="R102" s="35" t="e">
        <f>+IF(H102=0,"",Q102-#REF!)</f>
        <v>#REF!</v>
      </c>
      <c r="S102" s="267">
        <f>+IF(H102=0,"",'Ark1'!W1679)</f>
        <v>66.666666666666686</v>
      </c>
      <c r="T102" s="267">
        <f>+IF(H102=0,"",'Ark1'!X1679)</f>
        <v>0</v>
      </c>
      <c r="U102" s="267">
        <f>+IF(H102=0,"",'Ark1'!AG1679)</f>
        <v>1061.333333333333</v>
      </c>
      <c r="V102" s="267">
        <f>+IF(H102=0,"",'Ark1'!AH1679)</f>
        <v>100</v>
      </c>
      <c r="W102" s="267">
        <f>+IF(H102=0,"",'Ark1'!Y1679)</f>
        <v>9.3299994045492376</v>
      </c>
      <c r="X102" s="266">
        <f>+IF(H102=0,"",'Ark1'!AA1679)</f>
        <v>0.94280904158206635</v>
      </c>
      <c r="Y102" s="303">
        <f t="shared" si="9"/>
        <v>241.55150753768859</v>
      </c>
      <c r="Z102" s="267">
        <f t="shared" si="10"/>
        <v>85.455555555555577</v>
      </c>
      <c r="AA102" s="265">
        <f t="shared" si="11"/>
        <v>1</v>
      </c>
      <c r="AB102" s="244"/>
      <c r="AC102" s="247"/>
      <c r="AE102" s="28"/>
      <c r="AF102" s="27"/>
      <c r="AG102" s="248"/>
      <c r="AH102" s="86"/>
      <c r="AI102" s="27"/>
      <c r="AJ102" s="27"/>
      <c r="AK102" s="33"/>
      <c r="AL102" s="33"/>
      <c r="AM102" s="33"/>
    </row>
    <row r="103" spans="1:39">
      <c r="A103" s="244"/>
      <c r="B103" s="304">
        <f>+'Ark1'!C1680</f>
        <v>2024</v>
      </c>
      <c r="C103" s="264">
        <f>+'Ark1'!L1680</f>
        <v>3</v>
      </c>
      <c r="D103" s="264" t="s">
        <v>31</v>
      </c>
      <c r="E103" s="264">
        <f>+'Ark1'!AP1680</f>
        <v>15</v>
      </c>
      <c r="F103" s="272" t="str">
        <f>VLOOKUP(E103,RNR!$E$1:$F$41,2)</f>
        <v>Montbéliard</v>
      </c>
      <c r="G103" s="264">
        <f>+IF(H103=0,"",'Ark1'!Q1680)</f>
        <v>2</v>
      </c>
      <c r="H103" s="360">
        <f>+'Ark1'!R1680</f>
        <v>2</v>
      </c>
      <c r="I103" s="265">
        <f>+IF(H103=0,"",'Ark1'!AE1680)</f>
        <v>22.222222222222225</v>
      </c>
      <c r="J103" s="31" t="e">
        <f>+IF(H103=0,"",I103-#REF!)</f>
        <v>#REF!</v>
      </c>
      <c r="K103" s="265">
        <f>+IF(H103=0,"",'Ark1'!AF1680)</f>
        <v>17.115907854162884</v>
      </c>
      <c r="L103" s="261"/>
      <c r="M103" s="376">
        <f>+IF(H103=0,"",'Ark1'!AR1680)</f>
        <v>213.5</v>
      </c>
      <c r="N103" s="114">
        <f>+IF(H103=0,"",'Ark1'!AS1680)</f>
        <v>24.223379695438421</v>
      </c>
      <c r="O103" s="261"/>
      <c r="P103" s="266">
        <f>+IF(H103=0,"",'Ark1'!T1680)</f>
        <v>5.5</v>
      </c>
      <c r="Q103" s="303">
        <f>+IF(H103=0,"",'Ark1'!U1680)</f>
        <v>235.9</v>
      </c>
      <c r="R103" s="35" t="e">
        <f>+IF(H103=0,"",Q103-#REF!)</f>
        <v>#REF!</v>
      </c>
      <c r="S103" s="267">
        <f>+IF(H103=0,"",'Ark1'!W1680)</f>
        <v>50</v>
      </c>
      <c r="T103" s="267">
        <f>+IF(H103=0,"",'Ark1'!X1680)</f>
        <v>0</v>
      </c>
      <c r="U103" s="267">
        <f>+IF(H103=0,"",'Ark1'!AG1680)</f>
        <v>921.5</v>
      </c>
      <c r="V103" s="267">
        <f>+IF(H103=0,"",'Ark1'!AH1680)</f>
        <v>100</v>
      </c>
      <c r="W103" s="267">
        <f>+IF(H103=0,"",'Ark1'!Y1680)</f>
        <v>13.399999999999904</v>
      </c>
      <c r="X103" s="266">
        <f>+IF(H103=0,"",'Ark1'!AA1680)</f>
        <v>1.5</v>
      </c>
      <c r="Y103" s="303">
        <f t="shared" si="9"/>
        <v>255.99565925122084</v>
      </c>
      <c r="Z103" s="267">
        <f t="shared" si="10"/>
        <v>78.63333333333334</v>
      </c>
      <c r="AA103" s="265">
        <f t="shared" si="11"/>
        <v>1</v>
      </c>
      <c r="AB103" s="244"/>
      <c r="AC103" s="247"/>
      <c r="AE103" s="28"/>
      <c r="AF103" s="27"/>
      <c r="AG103" s="248"/>
      <c r="AH103" s="86"/>
      <c r="AI103" s="27"/>
      <c r="AJ103" s="27"/>
      <c r="AK103" s="33"/>
      <c r="AL103" s="33"/>
      <c r="AM103" s="33"/>
    </row>
    <row r="104" spans="1:39">
      <c r="A104" s="244"/>
      <c r="B104" s="304">
        <f>+'Ark1'!C1681</f>
        <v>2024</v>
      </c>
      <c r="C104" s="264">
        <f>+'Ark1'!L1681</f>
        <v>3</v>
      </c>
      <c r="D104" s="264" t="s">
        <v>31</v>
      </c>
      <c r="E104" s="264">
        <f>+'Ark1'!AP1681</f>
        <v>16</v>
      </c>
      <c r="F104" s="272" t="str">
        <f>VLOOKUP(E104,RNR!$E$1:$F$41,2)</f>
        <v>Mørefe</v>
      </c>
      <c r="G104" s="264" t="str">
        <f>+IF(H104=0,"",'Ark1'!Q1681)</f>
        <v/>
      </c>
      <c r="H104" s="360">
        <f>+'Ark1'!R1681</f>
        <v>0</v>
      </c>
      <c r="I104" s="265" t="str">
        <f>+IF(H104=0,"",'Ark1'!AE1681)</f>
        <v/>
      </c>
      <c r="J104" s="31" t="str">
        <f>+IF(H104=0,"",I104-#REF!)</f>
        <v/>
      </c>
      <c r="K104" s="265" t="str">
        <f>+IF(H104=0,"",'Ark1'!AF1681)</f>
        <v/>
      </c>
      <c r="L104" s="261"/>
      <c r="M104" s="376" t="str">
        <f>+IF(H104=0,"",'Ark1'!AR1681)</f>
        <v/>
      </c>
      <c r="N104" s="114" t="str">
        <f>+IF(H104=0,"",'Ark1'!AS1681)</f>
        <v/>
      </c>
      <c r="O104" s="261"/>
      <c r="P104" s="266" t="str">
        <f>+IF(H104=0,"",'Ark1'!T1681)</f>
        <v/>
      </c>
      <c r="Q104" s="303" t="str">
        <f>+IF(H104=0,"",'Ark1'!U1681)</f>
        <v/>
      </c>
      <c r="R104" s="35" t="str">
        <f>+IF(H104=0,"",Q104-#REF!)</f>
        <v/>
      </c>
      <c r="S104" s="267" t="str">
        <f>+IF(H104=0,"",'Ark1'!W1681)</f>
        <v/>
      </c>
      <c r="T104" s="267" t="str">
        <f>+IF(H104=0,"",'Ark1'!X1681)</f>
        <v/>
      </c>
      <c r="U104" s="267" t="str">
        <f>+IF(H104=0,"",'Ark1'!AG1681)</f>
        <v/>
      </c>
      <c r="V104" s="267" t="str">
        <f>+IF(H104=0,"",'Ark1'!AH1681)</f>
        <v/>
      </c>
      <c r="W104" s="267" t="str">
        <f>+IF(H104=0,"",'Ark1'!Y1681)</f>
        <v/>
      </c>
      <c r="X104" s="266" t="str">
        <f>+IF(H104=0,"",'Ark1'!AA1681)</f>
        <v/>
      </c>
      <c r="Y104" s="303" t="str">
        <f t="shared" si="9"/>
        <v/>
      </c>
      <c r="Z104" s="267" t="str">
        <f t="shared" si="10"/>
        <v/>
      </c>
      <c r="AA104" s="265" t="str">
        <f t="shared" si="11"/>
        <v/>
      </c>
      <c r="AB104" s="244"/>
      <c r="AC104" s="247"/>
      <c r="AE104" s="28"/>
      <c r="AF104" s="27"/>
      <c r="AG104" s="248"/>
      <c r="AH104" s="86"/>
      <c r="AI104" s="27"/>
      <c r="AJ104" s="27"/>
      <c r="AK104" s="33"/>
      <c r="AL104" s="33"/>
      <c r="AM104" s="33"/>
    </row>
    <row r="105" spans="1:39">
      <c r="A105" s="244"/>
      <c r="B105" s="304">
        <f>+'Ark1'!C1682</f>
        <v>2024</v>
      </c>
      <c r="C105" s="264">
        <f>+'Ark1'!L1682</f>
        <v>3</v>
      </c>
      <c r="D105" s="264" t="s">
        <v>31</v>
      </c>
      <c r="E105" s="264">
        <f>+'Ark1'!AP1682</f>
        <v>17</v>
      </c>
      <c r="F105" s="272" t="str">
        <f>VLOOKUP(E105,RNR!$E$1:$F$41,2)</f>
        <v>Normande</v>
      </c>
      <c r="G105" s="264" t="str">
        <f>+IF(H105=0,"",'Ark1'!Q1682)</f>
        <v/>
      </c>
      <c r="H105" s="360">
        <f>+'Ark1'!R1682</f>
        <v>0</v>
      </c>
      <c r="I105" s="265" t="str">
        <f>+IF(H105=0,"",'Ark1'!AE1682)</f>
        <v/>
      </c>
      <c r="J105" s="31" t="str">
        <f>+IF(H105=0,"",I105-#REF!)</f>
        <v/>
      </c>
      <c r="K105" s="265" t="str">
        <f>+IF(H105=0,"",'Ark1'!AF1682)</f>
        <v/>
      </c>
      <c r="L105" s="261"/>
      <c r="M105" s="376" t="str">
        <f>+IF(H105=0,"",'Ark1'!AR1682)</f>
        <v/>
      </c>
      <c r="N105" s="114" t="str">
        <f>+IF(H105=0,"",'Ark1'!AS1682)</f>
        <v/>
      </c>
      <c r="O105" s="261"/>
      <c r="P105" s="266" t="str">
        <f>+IF(H105=0,"",'Ark1'!T1682)</f>
        <v/>
      </c>
      <c r="Q105" s="303" t="str">
        <f>+IF(H105=0,"",'Ark1'!U1682)</f>
        <v/>
      </c>
      <c r="R105" s="35" t="str">
        <f>+IF(H105=0,"",Q105-#REF!)</f>
        <v/>
      </c>
      <c r="S105" s="267" t="str">
        <f>+IF(H105=0,"",'Ark1'!W1682)</f>
        <v/>
      </c>
      <c r="T105" s="267" t="str">
        <f>+IF(H105=0,"",'Ark1'!X1682)</f>
        <v/>
      </c>
      <c r="U105" s="267" t="str">
        <f>+IF(H105=0,"",'Ark1'!AG1682)</f>
        <v/>
      </c>
      <c r="V105" s="267" t="str">
        <f>+IF(H105=0,"",'Ark1'!AH1682)</f>
        <v/>
      </c>
      <c r="W105" s="267" t="str">
        <f>+IF(H105=0,"",'Ark1'!Y1682)</f>
        <v/>
      </c>
      <c r="X105" s="266" t="str">
        <f>+IF(H105=0,"",'Ark1'!AA1682)</f>
        <v/>
      </c>
      <c r="Y105" s="303" t="str">
        <f t="shared" si="9"/>
        <v/>
      </c>
      <c r="Z105" s="267" t="str">
        <f t="shared" si="10"/>
        <v/>
      </c>
      <c r="AA105" s="265" t="str">
        <f t="shared" si="11"/>
        <v/>
      </c>
      <c r="AB105" s="244"/>
      <c r="AC105" s="247"/>
      <c r="AE105" s="28"/>
      <c r="AF105" s="27"/>
      <c r="AG105" s="248"/>
      <c r="AH105" s="86"/>
      <c r="AI105" s="27"/>
      <c r="AJ105" s="27"/>
      <c r="AK105" s="33"/>
      <c r="AL105" s="33"/>
      <c r="AM105" s="33"/>
    </row>
    <row r="106" spans="1:39">
      <c r="A106" s="244"/>
      <c r="B106" s="304">
        <f>+'Ark1'!C1683</f>
        <v>2024</v>
      </c>
      <c r="C106" s="264">
        <f>+'Ark1'!L1683</f>
        <v>3</v>
      </c>
      <c r="D106" s="264" t="s">
        <v>31</v>
      </c>
      <c r="E106" s="264">
        <f>+'Ark1'!AP1683</f>
        <v>21</v>
      </c>
      <c r="F106" s="272" t="str">
        <f>VLOOKUP(E106,RNR!$E$1:$F$41,2)</f>
        <v>Hereford</v>
      </c>
      <c r="G106" s="264">
        <f>+IF(H106=0,"",'Ark1'!Q1683)</f>
        <v>110</v>
      </c>
      <c r="H106" s="360">
        <f>+'Ark1'!R1683</f>
        <v>155</v>
      </c>
      <c r="I106" s="265">
        <f>+IF(H106=0,"",'Ark1'!AE1683)</f>
        <v>13.419913419913424</v>
      </c>
      <c r="J106" s="31" t="e">
        <f>+IF(H106=0,"",I106-#REF!)</f>
        <v>#REF!</v>
      </c>
      <c r="K106" s="265">
        <f>+IF(H106=0,"",'Ark1'!AF1683)</f>
        <v>10.265606053578406</v>
      </c>
      <c r="L106" s="261"/>
      <c r="M106" s="376">
        <f>+IF(H106=0,"",'Ark1'!AR1683)</f>
        <v>202.55483870967743</v>
      </c>
      <c r="N106" s="114">
        <f>+IF(H106=0,"",'Ark1'!AS1683)</f>
        <v>23.855028083012179</v>
      </c>
      <c r="O106" s="261"/>
      <c r="P106" s="266">
        <f>+IF(H106=0,"",'Ark1'!T1683)</f>
        <v>5.4258064516129023</v>
      </c>
      <c r="Q106" s="303">
        <f>+IF(H106=0,"",'Ark1'!U1683)</f>
        <v>199.90645161290317</v>
      </c>
      <c r="R106" s="35" t="e">
        <f>+IF(H106=0,"",Q106-#REF!)</f>
        <v>#REF!</v>
      </c>
      <c r="S106" s="267">
        <f>+IF(H106=0,"",'Ark1'!W1683)</f>
        <v>24.516129032258061</v>
      </c>
      <c r="T106" s="267">
        <f>+IF(H106=0,"",'Ark1'!X1683)</f>
        <v>0</v>
      </c>
      <c r="U106" s="267">
        <f>+IF(H106=0,"",'Ark1'!AG1683)</f>
        <v>1095.1612903225805</v>
      </c>
      <c r="V106" s="267">
        <f>+IF(H106=0,"",'Ark1'!AH1683)</f>
        <v>100</v>
      </c>
      <c r="W106" s="267">
        <f>+IF(H106=0,"",'Ark1'!Y1683)</f>
        <v>32.129820692489844</v>
      </c>
      <c r="X106" s="266">
        <f>+IF(H106=0,"",'Ark1'!AA1683)</f>
        <v>1.4094079612549022</v>
      </c>
      <c r="Y106" s="303">
        <f t="shared" si="9"/>
        <v>182.53608247422676</v>
      </c>
      <c r="Z106" s="267">
        <f t="shared" si="10"/>
        <v>66.635483870967718</v>
      </c>
      <c r="AA106" s="265">
        <f t="shared" si="11"/>
        <v>1.4090909090909092</v>
      </c>
      <c r="AB106" s="244"/>
      <c r="AC106" s="247"/>
      <c r="AE106" s="28"/>
      <c r="AF106" s="27"/>
      <c r="AG106" s="248"/>
      <c r="AH106" s="86"/>
      <c r="AI106" s="27"/>
      <c r="AJ106" s="27"/>
      <c r="AK106" s="33"/>
      <c r="AL106" s="33"/>
      <c r="AM106" s="33"/>
    </row>
    <row r="107" spans="1:39">
      <c r="A107" s="244"/>
      <c r="B107" s="304">
        <f>+'Ark1'!C1684</f>
        <v>2024</v>
      </c>
      <c r="C107" s="264">
        <f>+'Ark1'!L1684</f>
        <v>3</v>
      </c>
      <c r="D107" s="264" t="s">
        <v>31</v>
      </c>
      <c r="E107" s="264">
        <f>+'Ark1'!AP1684</f>
        <v>22</v>
      </c>
      <c r="F107" s="272" t="str">
        <f>VLOOKUP(E107,RNR!$E$1:$F$41,2)</f>
        <v>Charolais</v>
      </c>
      <c r="G107" s="264">
        <f>+IF(H107=0,"",'Ark1'!Q1684)</f>
        <v>60</v>
      </c>
      <c r="H107" s="360">
        <f>+'Ark1'!R1684</f>
        <v>88</v>
      </c>
      <c r="I107" s="265">
        <f>+IF(H107=0,"",'Ark1'!AE1684)</f>
        <v>3.6590436590436592</v>
      </c>
      <c r="J107" s="31" t="e">
        <f>+IF(H107=0,"",I107-#REF!)</f>
        <v>#REF!</v>
      </c>
      <c r="K107" s="265">
        <f>+IF(H107=0,"",'Ark1'!AF1684)</f>
        <v>2.449080609789664</v>
      </c>
      <c r="L107" s="261"/>
      <c r="M107" s="376">
        <f>+IF(H107=0,"",'Ark1'!AR1684)</f>
        <v>205.6363636363636</v>
      </c>
      <c r="N107" s="114">
        <f>+IF(H107=0,"",'Ark1'!AS1684)</f>
        <v>22.890926853511157</v>
      </c>
      <c r="O107" s="261"/>
      <c r="P107" s="266">
        <f>+IF(H107=0,"",'Ark1'!T1684)</f>
        <v>3.8068181818181808</v>
      </c>
      <c r="Q107" s="303">
        <f>+IF(H107=0,"",'Ark1'!U1684)</f>
        <v>200.60909090909095</v>
      </c>
      <c r="R107" s="35" t="e">
        <f>+IF(H107=0,"",Q107-#REF!)</f>
        <v>#REF!</v>
      </c>
      <c r="S107" s="267">
        <f>+IF(H107=0,"",'Ark1'!W1684)</f>
        <v>2.2727272727272729</v>
      </c>
      <c r="T107" s="267">
        <f>+IF(H107=0,"",'Ark1'!X1684)</f>
        <v>0</v>
      </c>
      <c r="U107" s="267">
        <f>+IF(H107=0,"",'Ark1'!AG1684)</f>
        <v>1101.7045454545455</v>
      </c>
      <c r="V107" s="267">
        <f>+IF(H107=0,"",'Ark1'!AH1684)</f>
        <v>100</v>
      </c>
      <c r="W107" s="267">
        <f>+IF(H107=0,"",'Ark1'!Y1684)</f>
        <v>30.908974264485622</v>
      </c>
      <c r="X107" s="266">
        <f>+IF(H107=0,"",'Ark1'!AA1684)</f>
        <v>1.0960461435360889</v>
      </c>
      <c r="Y107" s="303">
        <f t="shared" si="9"/>
        <v>182.08973697782363</v>
      </c>
      <c r="Z107" s="267">
        <f t="shared" si="10"/>
        <v>66.869696969696989</v>
      </c>
      <c r="AA107" s="265">
        <f t="shared" si="11"/>
        <v>1.4666666666666666</v>
      </c>
      <c r="AB107" s="244"/>
      <c r="AC107" s="247"/>
      <c r="AE107" s="28"/>
      <c r="AF107" s="27"/>
      <c r="AG107" s="248"/>
      <c r="AH107" s="86"/>
      <c r="AI107" s="27"/>
      <c r="AJ107" s="27"/>
      <c r="AK107" s="33"/>
      <c r="AL107" s="33"/>
      <c r="AM107" s="33"/>
    </row>
    <row r="108" spans="1:39">
      <c r="A108" s="244"/>
      <c r="B108" s="304">
        <f>+'Ark1'!C1685</f>
        <v>2024</v>
      </c>
      <c r="C108" s="264">
        <f>+'Ark1'!L1685</f>
        <v>3</v>
      </c>
      <c r="D108" s="264" t="s">
        <v>31</v>
      </c>
      <c r="E108" s="264">
        <f>+'Ark1'!AP1685</f>
        <v>23</v>
      </c>
      <c r="F108" s="272" t="str">
        <f>VLOOKUP(E108,RNR!$E$1:$F$41,2)</f>
        <v>Aberdeen Angus</v>
      </c>
      <c r="G108" s="264">
        <f>+IF(H108=0,"",'Ark1'!Q1685)</f>
        <v>102</v>
      </c>
      <c r="H108" s="360">
        <f>+'Ark1'!R1685</f>
        <v>151</v>
      </c>
      <c r="I108" s="265">
        <f>+IF(H108=0,"",'Ark1'!AE1685)</f>
        <v>8.3842309827873418</v>
      </c>
      <c r="J108" s="31" t="e">
        <f>+IF(H108=0,"",I108-#REF!)</f>
        <v>#REF!</v>
      </c>
      <c r="K108" s="265">
        <f>+IF(H108=0,"",'Ark1'!AF1685)</f>
        <v>5.9770446082412594</v>
      </c>
      <c r="L108" s="261"/>
      <c r="M108" s="376">
        <f>+IF(H108=0,"",'Ark1'!AR1685)</f>
        <v>201.93377483443712</v>
      </c>
      <c r="N108" s="114">
        <f>+IF(H108=0,"",'Ark1'!AS1685)</f>
        <v>23.297185855398329</v>
      </c>
      <c r="O108" s="261"/>
      <c r="P108" s="266">
        <f>+IF(H108=0,"",'Ark1'!T1685)</f>
        <v>5.2384105960264886</v>
      </c>
      <c r="Q108" s="303">
        <f>+IF(H108=0,"",'Ark1'!U1685)</f>
        <v>193.73046357615888</v>
      </c>
      <c r="R108" s="35" t="e">
        <f>+IF(H108=0,"",Q108-#REF!)</f>
        <v>#REF!</v>
      </c>
      <c r="S108" s="267">
        <f>+IF(H108=0,"",'Ark1'!W1685)</f>
        <v>25.827814569536422</v>
      </c>
      <c r="T108" s="267">
        <f>+IF(H108=0,"",'Ark1'!X1685)</f>
        <v>0</v>
      </c>
      <c r="U108" s="267">
        <f>+IF(H108=0,"",'Ark1'!AG1685)</f>
        <v>1034.635761589404</v>
      </c>
      <c r="V108" s="267">
        <f>+IF(H108=0,"",'Ark1'!AH1685)</f>
        <v>100</v>
      </c>
      <c r="W108" s="267">
        <f>+IF(H108=0,"",'Ark1'!Y1685)</f>
        <v>32.421761135838409</v>
      </c>
      <c r="X108" s="266">
        <f>+IF(H108=0,"",'Ark1'!AA1685)</f>
        <v>1.6017730625758693</v>
      </c>
      <c r="Y108" s="303">
        <f t="shared" si="9"/>
        <v>187.24508737118347</v>
      </c>
      <c r="Z108" s="267">
        <f t="shared" si="10"/>
        <v>64.576821192052961</v>
      </c>
      <c r="AA108" s="265">
        <f t="shared" si="11"/>
        <v>1.4803921568627452</v>
      </c>
      <c r="AB108" s="244"/>
      <c r="AC108" s="247"/>
      <c r="AE108" s="28"/>
      <c r="AF108" s="27"/>
      <c r="AG108" s="248"/>
      <c r="AH108" s="86"/>
      <c r="AI108" s="27"/>
      <c r="AJ108" s="27"/>
      <c r="AK108" s="33"/>
      <c r="AL108" s="33"/>
      <c r="AM108" s="33"/>
    </row>
    <row r="109" spans="1:39">
      <c r="A109" s="244"/>
      <c r="B109" s="304">
        <f>+'Ark1'!C1686</f>
        <v>2024</v>
      </c>
      <c r="C109" s="264">
        <f>+'Ark1'!L1686</f>
        <v>3</v>
      </c>
      <c r="D109" s="264" t="s">
        <v>31</v>
      </c>
      <c r="E109" s="264">
        <f>+'Ark1'!AP1686</f>
        <v>24</v>
      </c>
      <c r="F109" s="272" t="str">
        <f>VLOOKUP(E109,RNR!$E$1:$F$41,2)</f>
        <v>Limousine</v>
      </c>
      <c r="G109" s="264">
        <f>+IF(H109=0,"",'Ark1'!Q1686)</f>
        <v>18</v>
      </c>
      <c r="H109" s="360">
        <f>+'Ark1'!R1686</f>
        <v>26</v>
      </c>
      <c r="I109" s="265">
        <f>+IF(H109=0,"",'Ark1'!AE1686)</f>
        <v>1.551312649164678</v>
      </c>
      <c r="J109" s="31" t="e">
        <f>+IF(H109=0,"",I109-#REF!)</f>
        <v>#REF!</v>
      </c>
      <c r="K109" s="265">
        <f>+IF(H109=0,"",'Ark1'!AF1686)</f>
        <v>1.0685370880758207</v>
      </c>
      <c r="L109" s="261"/>
      <c r="M109" s="376">
        <f>+IF(H109=0,"",'Ark1'!AR1686)</f>
        <v>207.73076923076928</v>
      </c>
      <c r="N109" s="114">
        <f>+IF(H109=0,"",'Ark1'!AS1686)</f>
        <v>22.554370167007203</v>
      </c>
      <c r="O109" s="261"/>
      <c r="P109" s="266">
        <f>+IF(H109=0,"",'Ark1'!T1686)</f>
        <v>3.9615384615384626</v>
      </c>
      <c r="Q109" s="303">
        <f>+IF(H109=0,"",'Ark1'!U1686)</f>
        <v>203.42307692307688</v>
      </c>
      <c r="R109" s="35" t="e">
        <f>+IF(H109=0,"",Q109-#REF!)</f>
        <v>#REF!</v>
      </c>
      <c r="S109" s="267">
        <f>+IF(H109=0,"",'Ark1'!W1686)</f>
        <v>3.8461538461538449</v>
      </c>
      <c r="T109" s="267">
        <f>+IF(H109=0,"",'Ark1'!X1686)</f>
        <v>0</v>
      </c>
      <c r="U109" s="267">
        <f>+IF(H109=0,"",'Ark1'!AG1686)</f>
        <v>1136.153846153846</v>
      </c>
      <c r="V109" s="267">
        <f>+IF(H109=0,"",'Ark1'!AH1686)</f>
        <v>100</v>
      </c>
      <c r="W109" s="267">
        <f>+IF(H109=0,"",'Ark1'!Y1686)</f>
        <v>28.72916378997143</v>
      </c>
      <c r="X109" s="266">
        <f>+IF(H109=0,"",'Ark1'!AA1686)</f>
        <v>1.2551668363139017</v>
      </c>
      <c r="Y109" s="303">
        <f t="shared" si="9"/>
        <v>179.04536222071766</v>
      </c>
      <c r="Z109" s="267">
        <f t="shared" si="10"/>
        <v>67.807692307692292</v>
      </c>
      <c r="AA109" s="265">
        <f t="shared" si="11"/>
        <v>1.4444444444444444</v>
      </c>
      <c r="AB109" s="244"/>
      <c r="AC109" s="247"/>
      <c r="AE109" s="28"/>
      <c r="AF109" s="27"/>
      <c r="AG109" s="248"/>
      <c r="AH109" s="86"/>
      <c r="AI109" s="27"/>
      <c r="AJ109" s="27"/>
      <c r="AK109" s="33"/>
      <c r="AL109" s="33"/>
      <c r="AM109" s="33"/>
    </row>
    <row r="110" spans="1:39">
      <c r="A110" s="244"/>
      <c r="B110" s="304">
        <f>+'Ark1'!C1687</f>
        <v>2024</v>
      </c>
      <c r="C110" s="264">
        <f>+'Ark1'!L1687</f>
        <v>3</v>
      </c>
      <c r="D110" s="264" t="s">
        <v>31</v>
      </c>
      <c r="E110" s="264">
        <f>+'Ark1'!AP1687</f>
        <v>25</v>
      </c>
      <c r="F110" s="272" t="str">
        <f>VLOOKUP(E110,RNR!$E$1:$F$41,2)</f>
        <v>Simmental Kjøtt</v>
      </c>
      <c r="G110" s="264">
        <f>+IF(H110=0,"",'Ark1'!Q1687)</f>
        <v>58</v>
      </c>
      <c r="H110" s="360">
        <f>+'Ark1'!R1687</f>
        <v>82</v>
      </c>
      <c r="I110" s="265">
        <f>+IF(H110=0,"",'Ark1'!AE1687)</f>
        <v>11.081081081081082</v>
      </c>
      <c r="J110" s="31" t="e">
        <f>+IF(H110=0,"",I110-#REF!)</f>
        <v>#REF!</v>
      </c>
      <c r="K110" s="265">
        <f>+IF(H110=0,"",'Ark1'!AF1687)</f>
        <v>8.2762670443260404</v>
      </c>
      <c r="L110" s="261"/>
      <c r="M110" s="376">
        <f>+IF(H110=0,"",'Ark1'!AR1687)</f>
        <v>207.76829268292687</v>
      </c>
      <c r="N110" s="114">
        <f>+IF(H110=0,"",'Ark1'!AS1687)</f>
        <v>23.393468486993843</v>
      </c>
      <c r="O110" s="261"/>
      <c r="P110" s="266">
        <f>+IF(H110=0,"",'Ark1'!T1687)</f>
        <v>3.9512195121951224</v>
      </c>
      <c r="Q110" s="303">
        <f>+IF(H110=0,"",'Ark1'!U1687)</f>
        <v>210.38048780487813</v>
      </c>
      <c r="R110" s="35" t="e">
        <f>+IF(H110=0,"",Q110-#REF!)</f>
        <v>#REF!</v>
      </c>
      <c r="S110" s="267">
        <f>+IF(H110=0,"",'Ark1'!W1687)</f>
        <v>2.4390243902439024</v>
      </c>
      <c r="T110" s="267">
        <f>+IF(H110=0,"",'Ark1'!X1687)</f>
        <v>0</v>
      </c>
      <c r="U110" s="267">
        <f>+IF(H110=0,"",'Ark1'!AG1687)</f>
        <v>1066.0609756097563</v>
      </c>
      <c r="V110" s="267">
        <f>+IF(H110=0,"",'Ark1'!AH1687)</f>
        <v>100</v>
      </c>
      <c r="W110" s="267">
        <f>+IF(H110=0,"",'Ark1'!Y1687)</f>
        <v>24.305286181145235</v>
      </c>
      <c r="X110" s="266">
        <f>+IF(H110=0,"",'Ark1'!AA1687)</f>
        <v>1.0465091684353625</v>
      </c>
      <c r="Y110" s="303">
        <f t="shared" si="9"/>
        <v>197.34376608668799</v>
      </c>
      <c r="Z110" s="267">
        <f t="shared" si="10"/>
        <v>70.12682926829271</v>
      </c>
      <c r="AA110" s="265">
        <f t="shared" si="11"/>
        <v>1.4137931034482758</v>
      </c>
      <c r="AB110" s="244"/>
      <c r="AC110" s="247"/>
      <c r="AE110" s="28"/>
      <c r="AF110" s="27"/>
      <c r="AG110" s="248"/>
      <c r="AH110" s="86"/>
      <c r="AI110" s="27"/>
      <c r="AJ110" s="27"/>
      <c r="AK110" s="33"/>
      <c r="AL110" s="33"/>
      <c r="AM110" s="33"/>
    </row>
    <row r="111" spans="1:39">
      <c r="A111" s="244"/>
      <c r="B111" s="304">
        <f>+'Ark1'!C1688</f>
        <v>2024</v>
      </c>
      <c r="C111" s="264">
        <f>+'Ark1'!L1688</f>
        <v>3</v>
      </c>
      <c r="D111" s="264" t="s">
        <v>31</v>
      </c>
      <c r="E111" s="264">
        <f>+'Ark1'!AP1688</f>
        <v>26</v>
      </c>
      <c r="F111" s="272" t="str">
        <f>VLOOKUP(E111,RNR!$E$1:$F$41,2)</f>
        <v>Blonde D'aquitaine</v>
      </c>
      <c r="G111" s="264">
        <f>+IF(H111=0,"",'Ark1'!Q1688)</f>
        <v>3</v>
      </c>
      <c r="H111" s="360">
        <f>+'Ark1'!R1688</f>
        <v>3</v>
      </c>
      <c r="I111" s="265">
        <f>+IF(H111=0,"",'Ark1'!AE1688)</f>
        <v>2.6086956521739126</v>
      </c>
      <c r="J111" s="31" t="e">
        <f>+IF(H111=0,"",I111-#REF!)</f>
        <v>#REF!</v>
      </c>
      <c r="K111" s="265">
        <f>+IF(H111=0,"",'Ark1'!AF1688)</f>
        <v>1.7597880685336815</v>
      </c>
      <c r="L111" s="261"/>
      <c r="M111" s="376">
        <f>+IF(H111=0,"",'Ark1'!AR1688)</f>
        <v>208.66666666666663</v>
      </c>
      <c r="N111" s="114">
        <f>+IF(H111=0,"",'Ark1'!AS1688)</f>
        <v>22.557012611792111</v>
      </c>
      <c r="O111" s="261"/>
      <c r="P111" s="266">
        <f>+IF(H111=0,"",'Ark1'!T1688)</f>
        <v>3</v>
      </c>
      <c r="Q111" s="303">
        <f>+IF(H111=0,"",'Ark1'!U1688)</f>
        <v>204.6</v>
      </c>
      <c r="R111" s="35" t="e">
        <f>+IF(H111=0,"",Q111-#REF!)</f>
        <v>#REF!</v>
      </c>
      <c r="S111" s="267">
        <f>+IF(H111=0,"",'Ark1'!W1688)</f>
        <v>0</v>
      </c>
      <c r="T111" s="267">
        <f>+IF(H111=0,"",'Ark1'!X1688)</f>
        <v>0</v>
      </c>
      <c r="U111" s="267">
        <f>+IF(H111=0,"",'Ark1'!AG1688)</f>
        <v>930</v>
      </c>
      <c r="V111" s="267">
        <f>+IF(H111=0,"",'Ark1'!AH1688)</f>
        <v>100</v>
      </c>
      <c r="W111" s="267">
        <f>+IF(H111=0,"",'Ark1'!Y1688)</f>
        <v>3.4322004603473459</v>
      </c>
      <c r="X111" s="266">
        <f>+IF(H111=0,"",'Ark1'!AA1688)</f>
        <v>0</v>
      </c>
      <c r="Y111" s="303">
        <f t="shared" si="9"/>
        <v>220</v>
      </c>
      <c r="Z111" s="267">
        <f t="shared" si="10"/>
        <v>68.2</v>
      </c>
      <c r="AA111" s="265">
        <f t="shared" si="11"/>
        <v>1</v>
      </c>
      <c r="AB111" s="244"/>
      <c r="AC111" s="247"/>
      <c r="AE111" s="28"/>
      <c r="AF111" s="27"/>
      <c r="AG111" s="248"/>
      <c r="AH111" s="86"/>
      <c r="AI111" s="27"/>
      <c r="AJ111" s="27"/>
      <c r="AK111" s="33"/>
      <c r="AL111" s="33"/>
      <c r="AM111" s="33"/>
    </row>
    <row r="112" spans="1:39">
      <c r="A112" s="244"/>
      <c r="B112" s="304">
        <f>+'Ark1'!C1689</f>
        <v>2024</v>
      </c>
      <c r="C112" s="264">
        <f>+'Ark1'!L1689</f>
        <v>3</v>
      </c>
      <c r="D112" s="264" t="s">
        <v>31</v>
      </c>
      <c r="E112" s="264">
        <f>+'Ark1'!AP1689</f>
        <v>27</v>
      </c>
      <c r="F112" s="272" t="str">
        <f>VLOOKUP(E112,RNR!$E$1:$F$41,2)</f>
        <v>Scottish Highland</v>
      </c>
      <c r="G112" s="264">
        <f>+IF(H112=0,"",'Ark1'!Q1689)</f>
        <v>18</v>
      </c>
      <c r="H112" s="360">
        <f>+'Ark1'!R1689</f>
        <v>33</v>
      </c>
      <c r="I112" s="265">
        <f>+IF(H112=0,"",'Ark1'!AE1689)</f>
        <v>23.239436619718305</v>
      </c>
      <c r="J112" s="31" t="e">
        <f>+IF(H112=0,"",I112-#REF!)</f>
        <v>#REF!</v>
      </c>
      <c r="K112" s="265">
        <f>+IF(H112=0,"",'Ark1'!AF1689)</f>
        <v>16.014961328768859</v>
      </c>
      <c r="L112" s="261"/>
      <c r="M112" s="376">
        <f>+IF(H112=0,"",'Ark1'!AR1689)</f>
        <v>170.51515151515153</v>
      </c>
      <c r="N112" s="114">
        <f>+IF(H112=0,"",'Ark1'!AS1689)</f>
        <v>22.608251026958243</v>
      </c>
      <c r="O112" s="261"/>
      <c r="P112" s="266">
        <f>+IF(H112=0,"",'Ark1'!T1689)</f>
        <v>4.6363636363636367</v>
      </c>
      <c r="Q112" s="303">
        <f>+IF(H112=0,"",'Ark1'!U1689)</f>
        <v>114.82727272727276</v>
      </c>
      <c r="R112" s="35" t="e">
        <f>+IF(H112=0,"",Q112-#REF!)</f>
        <v>#REF!</v>
      </c>
      <c r="S112" s="267">
        <f>+IF(H112=0,"",'Ark1'!W1689)</f>
        <v>3.0303030303030303</v>
      </c>
      <c r="T112" s="267">
        <f>+IF(H112=0,"",'Ark1'!X1689)</f>
        <v>0</v>
      </c>
      <c r="U112" s="267">
        <f>+IF(H112=0,"",'Ark1'!AG1689)</f>
        <v>1025.1515151515152</v>
      </c>
      <c r="V112" s="267">
        <f>+IF(H112=0,"",'Ark1'!AH1689)</f>
        <v>100</v>
      </c>
      <c r="W112" s="267">
        <f>+IF(H112=0,"",'Ark1'!Y1689)</f>
        <v>30.233999251567724</v>
      </c>
      <c r="X112" s="266">
        <f>+IF(H112=0,"",'Ark1'!AA1689)</f>
        <v>0.97912087402445314</v>
      </c>
      <c r="Y112" s="303">
        <f t="shared" si="9"/>
        <v>112.01005025125629</v>
      </c>
      <c r="Z112" s="267">
        <f t="shared" si="10"/>
        <v>38.275757575757588</v>
      </c>
      <c r="AA112" s="265">
        <f t="shared" si="11"/>
        <v>1.8333333333333333</v>
      </c>
      <c r="AB112" s="244"/>
      <c r="AC112" s="247"/>
      <c r="AE112" s="28"/>
      <c r="AF112" s="27"/>
      <c r="AG112" s="248"/>
      <c r="AH112" s="86"/>
      <c r="AI112" s="27"/>
      <c r="AJ112" s="27"/>
      <c r="AK112" s="33"/>
      <c r="AL112" s="33"/>
      <c r="AM112" s="33"/>
    </row>
    <row r="113" spans="1:56">
      <c r="A113" s="244"/>
      <c r="B113" s="304">
        <f>+'Ark1'!C1690</f>
        <v>2024</v>
      </c>
      <c r="C113" s="264">
        <f>+'Ark1'!L1690</f>
        <v>3</v>
      </c>
      <c r="D113" s="264" t="s">
        <v>31</v>
      </c>
      <c r="E113" s="264">
        <f>+'Ark1'!AP1690</f>
        <v>28</v>
      </c>
      <c r="F113" s="272" t="str">
        <f>VLOOKUP(E113,RNR!$E$1:$F$41,2)</f>
        <v>Tiroler Grauvieh</v>
      </c>
      <c r="G113" s="264">
        <f>+IF(H113=0,"",'Ark1'!Q1690)</f>
        <v>22</v>
      </c>
      <c r="H113" s="360">
        <f>+'Ark1'!R1690</f>
        <v>30</v>
      </c>
      <c r="I113" s="265">
        <f>+IF(H113=0,"",'Ark1'!AE1690)</f>
        <v>18.75</v>
      </c>
      <c r="J113" s="31" t="e">
        <f>+IF(H113=0,"",I113-#REF!)</f>
        <v>#REF!</v>
      </c>
      <c r="K113" s="265">
        <f>+IF(H113=0,"",'Ark1'!AF1690)</f>
        <v>14.694526400810778</v>
      </c>
      <c r="L113" s="261"/>
      <c r="M113" s="376">
        <f>+IF(H113=0,"",'Ark1'!AR1690)</f>
        <v>199.36666666666673</v>
      </c>
      <c r="N113" s="114">
        <f>+IF(H113=0,"",'Ark1'!AS1690)</f>
        <v>23.935803929963619</v>
      </c>
      <c r="O113" s="261"/>
      <c r="P113" s="266">
        <f>+IF(H113=0,"",'Ark1'!T1690)</f>
        <v>4.5333333333333323</v>
      </c>
      <c r="Q113" s="303">
        <f>+IF(H113=0,"",'Ark1'!U1690)</f>
        <v>190.41999999999996</v>
      </c>
      <c r="R113" s="35" t="e">
        <f>+IF(H113=0,"",Q113-#REF!)</f>
        <v>#REF!</v>
      </c>
      <c r="S113" s="267">
        <f>+IF(H113=0,"",'Ark1'!W1690)</f>
        <v>13.333333333333337</v>
      </c>
      <c r="T113" s="267">
        <f>+IF(H113=0,"",'Ark1'!X1690)</f>
        <v>0</v>
      </c>
      <c r="U113" s="267">
        <f>+IF(H113=0,"",'Ark1'!AG1690)</f>
        <v>1140.9333333333336</v>
      </c>
      <c r="V113" s="267">
        <f>+IF(H113=0,"",'Ark1'!AH1690)</f>
        <v>100</v>
      </c>
      <c r="W113" s="267">
        <f>+IF(H113=0,"",'Ark1'!Y1690)</f>
        <v>22.220147014215435</v>
      </c>
      <c r="X113" s="266">
        <f>+IF(H113=0,"",'Ark1'!AA1690)</f>
        <v>1.4996295838935996</v>
      </c>
      <c r="Y113" s="303">
        <f t="shared" si="9"/>
        <v>166.89844571695681</v>
      </c>
      <c r="Z113" s="267">
        <f t="shared" si="10"/>
        <v>63.473333333333322</v>
      </c>
      <c r="AA113" s="265">
        <f t="shared" si="11"/>
        <v>1.3636363636363635</v>
      </c>
      <c r="AB113" s="244"/>
      <c r="AC113" s="247"/>
      <c r="AE113" s="28"/>
      <c r="AF113" s="27"/>
      <c r="AG113" s="248"/>
      <c r="AH113" s="86"/>
      <c r="AI113" s="27"/>
      <c r="AJ113" s="27"/>
      <c r="AK113" s="33"/>
      <c r="AL113" s="33"/>
      <c r="AM113" s="33"/>
    </row>
    <row r="114" spans="1:56">
      <c r="A114" s="244"/>
      <c r="B114" s="304">
        <f>+'Ark1'!C1691</f>
        <v>2024</v>
      </c>
      <c r="C114" s="264">
        <f>+'Ark1'!L1691</f>
        <v>3</v>
      </c>
      <c r="D114" s="264" t="s">
        <v>31</v>
      </c>
      <c r="E114" s="264">
        <f>+'Ark1'!AP1691</f>
        <v>29</v>
      </c>
      <c r="F114" s="272" t="str">
        <f>VLOOKUP(E114,RNR!$E$1:$F$41,2)</f>
        <v xml:space="preserve">Dexter </v>
      </c>
      <c r="G114" s="264">
        <f>+IF(H114=0,"",'Ark1'!Q1691)</f>
        <v>16</v>
      </c>
      <c r="H114" s="360">
        <f>+'Ark1'!R1691</f>
        <v>21</v>
      </c>
      <c r="I114" s="265">
        <f>+IF(H114=0,"",'Ark1'!AE1691)</f>
        <v>19.444444444444443</v>
      </c>
      <c r="J114" s="31" t="e">
        <f>+IF(H114=0,"",I114-#REF!)</f>
        <v>#REF!</v>
      </c>
      <c r="K114" s="265">
        <f>+IF(H114=0,"",'Ark1'!AF1691)</f>
        <v>16.838211125361731</v>
      </c>
      <c r="L114" s="261"/>
      <c r="M114" s="376">
        <f>+IF(H114=0,"",'Ark1'!AR1691)</f>
        <v>173.61904761904762</v>
      </c>
      <c r="N114" s="114">
        <f>+IF(H114=0,"",'Ark1'!AS1691)</f>
        <v>23.607243304819459</v>
      </c>
      <c r="O114" s="261"/>
      <c r="P114" s="266">
        <f>+IF(H114=0,"",'Ark1'!T1691)</f>
        <v>6</v>
      </c>
      <c r="Q114" s="303">
        <f>+IF(H114=0,"",'Ark1'!U1691)</f>
        <v>124.40952380952383</v>
      </c>
      <c r="R114" s="35" t="e">
        <f>+IF(H114=0,"",Q114-#REF!)</f>
        <v>#REF!</v>
      </c>
      <c r="S114" s="267">
        <f>+IF(H114=0,"",'Ark1'!W1691)</f>
        <v>38.095238095238109</v>
      </c>
      <c r="T114" s="267">
        <f>+IF(H114=0,"",'Ark1'!X1691)</f>
        <v>0</v>
      </c>
      <c r="U114" s="267">
        <f>+IF(H114=0,"",'Ark1'!AG1691)</f>
        <v>1202.4761904761904</v>
      </c>
      <c r="V114" s="267">
        <f>+IF(H114=0,"",'Ark1'!AH1691)</f>
        <v>100</v>
      </c>
      <c r="W114" s="267">
        <f>+IF(H114=0,"",'Ark1'!Y1691)</f>
        <v>20.218000107445437</v>
      </c>
      <c r="X114" s="266">
        <f>+IF(H114=0,"",'Ark1'!AA1691)</f>
        <v>1.2344267996967353</v>
      </c>
      <c r="Y114" s="303">
        <f t="shared" si="9"/>
        <v>103.46111199112944</v>
      </c>
      <c r="Z114" s="267">
        <f t="shared" si="10"/>
        <v>41.469841269841275</v>
      </c>
      <c r="AA114" s="265">
        <f t="shared" si="11"/>
        <v>1.3125</v>
      </c>
      <c r="AB114" s="244"/>
      <c r="AC114" s="247"/>
      <c r="AE114" s="28"/>
      <c r="AF114" s="27"/>
      <c r="AG114" s="248"/>
      <c r="AH114" s="86"/>
      <c r="AI114" s="27"/>
      <c r="AJ114" s="27"/>
      <c r="AK114" s="33"/>
      <c r="AL114" s="33"/>
      <c r="AM114" s="33"/>
    </row>
    <row r="115" spans="1:56">
      <c r="A115" s="244"/>
      <c r="B115" s="304">
        <f>+'Ark1'!C1692</f>
        <v>2024</v>
      </c>
      <c r="C115" s="264">
        <f>+'Ark1'!L1692</f>
        <v>3</v>
      </c>
      <c r="D115" s="264" t="s">
        <v>31</v>
      </c>
      <c r="E115" s="264">
        <f>+'Ark1'!AP1692</f>
        <v>30</v>
      </c>
      <c r="F115" s="272" t="str">
        <f>VLOOKUP(E115,RNR!$E$1:$F$41,2)</f>
        <v>Piemontese</v>
      </c>
      <c r="G115" s="264" t="str">
        <f>+IF(H115=0,"",'Ark1'!Q1692)</f>
        <v/>
      </c>
      <c r="H115" s="360">
        <f>+'Ark1'!R1692</f>
        <v>0</v>
      </c>
      <c r="I115" s="265" t="str">
        <f>+IF(H115=0,"",'Ark1'!AE1692)</f>
        <v/>
      </c>
      <c r="J115" s="31" t="str">
        <f>+IF(H115=0,"",I115-#REF!)</f>
        <v/>
      </c>
      <c r="K115" s="265" t="str">
        <f>+IF(H115=0,"",'Ark1'!AF1692)</f>
        <v/>
      </c>
      <c r="L115" s="261"/>
      <c r="M115" s="376" t="str">
        <f>+IF(H115=0,"",'Ark1'!AR1692)</f>
        <v/>
      </c>
      <c r="N115" s="114" t="str">
        <f>+IF(H115=0,"",'Ark1'!AS1692)</f>
        <v/>
      </c>
      <c r="O115" s="261"/>
      <c r="P115" s="266" t="str">
        <f>+IF(H115=0,"",'Ark1'!T1692)</f>
        <v/>
      </c>
      <c r="Q115" s="303" t="str">
        <f>+IF(H115=0,"",'Ark1'!U1692)</f>
        <v/>
      </c>
      <c r="R115" s="35" t="str">
        <f>+IF(H115=0,"",Q115-#REF!)</f>
        <v/>
      </c>
      <c r="S115" s="267" t="str">
        <f>+IF(H115=0,"",'Ark1'!W1692)</f>
        <v/>
      </c>
      <c r="T115" s="267" t="str">
        <f>+IF(H115=0,"",'Ark1'!X1692)</f>
        <v/>
      </c>
      <c r="U115" s="267" t="str">
        <f>+IF(H115=0,"",'Ark1'!AG1692)</f>
        <v/>
      </c>
      <c r="V115" s="267" t="str">
        <f>+IF(H115=0,"",'Ark1'!AH1692)</f>
        <v/>
      </c>
      <c r="W115" s="267" t="str">
        <f>+IF(H115=0,"",'Ark1'!Y1692)</f>
        <v/>
      </c>
      <c r="X115" s="266" t="str">
        <f>+IF(H115=0,"",'Ark1'!AA1692)</f>
        <v/>
      </c>
      <c r="Y115" s="303" t="str">
        <f t="shared" si="9"/>
        <v/>
      </c>
      <c r="Z115" s="267" t="str">
        <f t="shared" si="10"/>
        <v/>
      </c>
      <c r="AA115" s="265" t="str">
        <f t="shared" si="11"/>
        <v/>
      </c>
      <c r="AB115" s="244"/>
      <c r="AC115" s="247"/>
      <c r="AE115" s="28"/>
      <c r="AF115" s="27"/>
      <c r="AG115" s="248"/>
      <c r="AH115" s="86"/>
      <c r="AI115" s="27"/>
      <c r="AJ115" s="27"/>
      <c r="AK115" s="33"/>
      <c r="AL115" s="33"/>
      <c r="AM115" s="33"/>
    </row>
    <row r="116" spans="1:56">
      <c r="A116" s="244"/>
      <c r="B116" s="304">
        <f>+'Ark1'!C1693</f>
        <v>2024</v>
      </c>
      <c r="C116" s="264">
        <f>+'Ark1'!L1693</f>
        <v>3</v>
      </c>
      <c r="D116" s="264" t="s">
        <v>31</v>
      </c>
      <c r="E116" s="264">
        <f>+'Ark1'!AP1693</f>
        <v>31</v>
      </c>
      <c r="F116" s="272" t="str">
        <f>VLOOKUP(E116,RNR!$E$1:$F$41,2)</f>
        <v>Galloway</v>
      </c>
      <c r="G116" s="264">
        <f>+IF(H116=0,"",'Ark1'!Q1693)</f>
        <v>8</v>
      </c>
      <c r="H116" s="360">
        <f>+'Ark1'!R1693</f>
        <v>9</v>
      </c>
      <c r="I116" s="265">
        <f>+IF(H116=0,"",'Ark1'!AE1693)</f>
        <v>18</v>
      </c>
      <c r="J116" s="31" t="e">
        <f>+IF(H116=0,"",I116-#REF!)</f>
        <v>#REF!</v>
      </c>
      <c r="K116" s="265">
        <f>+IF(H116=0,"",'Ark1'!AF1693)</f>
        <v>13.49149189104762</v>
      </c>
      <c r="L116" s="261"/>
      <c r="M116" s="376">
        <f>+IF(H116=0,"",'Ark1'!AR1693)</f>
        <v>193.33333333333337</v>
      </c>
      <c r="N116" s="114">
        <f>+IF(H116=0,"",'Ark1'!AS1693)</f>
        <v>23.666477902189783</v>
      </c>
      <c r="O116" s="261"/>
      <c r="P116" s="266">
        <f>+IF(H116=0,"",'Ark1'!T1693)</f>
        <v>5.2222222222222223</v>
      </c>
      <c r="Q116" s="303">
        <f>+IF(H116=0,"",'Ark1'!U1693)</f>
        <v>172.75555555555556</v>
      </c>
      <c r="R116" s="35" t="e">
        <f>+IF(H116=0,"",Q116-#REF!)</f>
        <v>#REF!</v>
      </c>
      <c r="S116" s="267">
        <f>+IF(H116=0,"",'Ark1'!W1693)</f>
        <v>22.222222222222225</v>
      </c>
      <c r="T116" s="267">
        <f>+IF(H116=0,"",'Ark1'!X1693)</f>
        <v>0</v>
      </c>
      <c r="U116" s="267">
        <f>+IF(H116=0,"",'Ark1'!AG1693)</f>
        <v>1128.7777777777778</v>
      </c>
      <c r="V116" s="267">
        <f>+IF(H116=0,"",'Ark1'!AH1693)</f>
        <v>100</v>
      </c>
      <c r="W116" s="267">
        <f>+IF(H116=0,"",'Ark1'!Y1693)</f>
        <v>31.009429071784151</v>
      </c>
      <c r="X116" s="266">
        <f>+IF(H116=0,"",'Ark1'!AA1693)</f>
        <v>1.0304020550550788</v>
      </c>
      <c r="Y116" s="303">
        <f t="shared" si="9"/>
        <v>153.04655970075794</v>
      </c>
      <c r="Z116" s="267">
        <f t="shared" si="10"/>
        <v>57.585185185185189</v>
      </c>
      <c r="AA116" s="265">
        <f t="shared" si="11"/>
        <v>1.125</v>
      </c>
      <c r="AB116" s="244"/>
      <c r="AC116" s="247"/>
      <c r="AE116" s="28"/>
      <c r="AF116" s="27"/>
      <c r="AG116" s="248"/>
      <c r="AH116" s="86"/>
      <c r="AI116" s="27"/>
      <c r="AJ116" s="27"/>
      <c r="AK116" s="33"/>
      <c r="AL116" s="33"/>
      <c r="AM116" s="33"/>
    </row>
    <row r="117" spans="1:56">
      <c r="A117" s="244"/>
      <c r="B117" s="304">
        <f>+'Ark1'!C1694</f>
        <v>2024</v>
      </c>
      <c r="C117" s="264">
        <f>+'Ark1'!L1694</f>
        <v>3</v>
      </c>
      <c r="D117" s="264" t="s">
        <v>31</v>
      </c>
      <c r="E117" s="264">
        <f>+'Ark1'!AP1694</f>
        <v>32</v>
      </c>
      <c r="F117" s="272" t="str">
        <f>VLOOKUP(E117,RNR!$E$1:$F$41,2)</f>
        <v>Salers</v>
      </c>
      <c r="G117" s="264" t="str">
        <f>+IF(H117=0,"",'Ark1'!Q1694)</f>
        <v/>
      </c>
      <c r="H117" s="360">
        <f>+'Ark1'!R1694</f>
        <v>0</v>
      </c>
      <c r="I117" s="265" t="str">
        <f>+IF(H117=0,"",'Ark1'!AE1694)</f>
        <v/>
      </c>
      <c r="J117" s="31" t="str">
        <f>+IF(H117=0,"",I117-#REF!)</f>
        <v/>
      </c>
      <c r="K117" s="265" t="str">
        <f>+IF(H117=0,"",'Ark1'!AF1694)</f>
        <v/>
      </c>
      <c r="L117" s="261"/>
      <c r="M117" s="376" t="str">
        <f>+IF(H117=0,"",'Ark1'!AR1694)</f>
        <v/>
      </c>
      <c r="N117" s="114" t="str">
        <f>+IF(H117=0,"",'Ark1'!AS1694)</f>
        <v/>
      </c>
      <c r="O117" s="261"/>
      <c r="P117" s="266" t="str">
        <f>+IF(H117=0,"",'Ark1'!T1694)</f>
        <v/>
      </c>
      <c r="Q117" s="303" t="str">
        <f>+IF(H117=0,"",'Ark1'!U1694)</f>
        <v/>
      </c>
      <c r="R117" s="35" t="str">
        <f>+IF(H117=0,"",Q117-#REF!)</f>
        <v/>
      </c>
      <c r="S117" s="267" t="str">
        <f>+IF(H117=0,"",'Ark1'!W1694)</f>
        <v/>
      </c>
      <c r="T117" s="267" t="str">
        <f>+IF(H117=0,"",'Ark1'!X1694)</f>
        <v/>
      </c>
      <c r="U117" s="267" t="str">
        <f>+IF(H117=0,"",'Ark1'!AG1694)</f>
        <v/>
      </c>
      <c r="V117" s="267" t="str">
        <f>+IF(H117=0,"",'Ark1'!AH1694)</f>
        <v/>
      </c>
      <c r="W117" s="267" t="str">
        <f>+IF(H117=0,"",'Ark1'!Y1694)</f>
        <v/>
      </c>
      <c r="X117" s="266" t="str">
        <f>+IF(H117=0,"",'Ark1'!AA1694)</f>
        <v/>
      </c>
      <c r="Y117" s="303" t="str">
        <f t="shared" si="9"/>
        <v/>
      </c>
      <c r="Z117" s="267" t="str">
        <f t="shared" si="10"/>
        <v/>
      </c>
      <c r="AA117" s="265" t="str">
        <f t="shared" si="11"/>
        <v/>
      </c>
      <c r="AB117" s="244"/>
      <c r="AC117" s="247"/>
      <c r="AE117" s="28"/>
      <c r="AF117" s="27"/>
      <c r="AG117" s="248"/>
      <c r="AH117" s="86"/>
      <c r="AI117" s="27"/>
      <c r="AJ117" s="27"/>
      <c r="AK117" s="33"/>
      <c r="AL117" s="33"/>
      <c r="AM117" s="33"/>
    </row>
    <row r="118" spans="1:56">
      <c r="A118" s="244"/>
      <c r="B118" s="304">
        <f>+'Ark1'!C1695</f>
        <v>2024</v>
      </c>
      <c r="C118" s="264">
        <f>+'Ark1'!L1695</f>
        <v>3</v>
      </c>
      <c r="D118" s="264" t="s">
        <v>31</v>
      </c>
      <c r="E118" s="264">
        <f>+'Ark1'!AP1695</f>
        <v>33</v>
      </c>
      <c r="F118" s="272" t="str">
        <f>VLOOKUP(E118,RNR!$E$1:$F$41,2)</f>
        <v>Chianina</v>
      </c>
      <c r="G118" s="264" t="str">
        <f>+IF(H118=0,"",'Ark1'!Q1695)</f>
        <v/>
      </c>
      <c r="H118" s="360">
        <f>+'Ark1'!R1695</f>
        <v>0</v>
      </c>
      <c r="I118" s="265" t="str">
        <f>+IF(H118=0,"",'Ark1'!AE1695)</f>
        <v/>
      </c>
      <c r="J118" s="31" t="str">
        <f>+IF(H118=0,"",I118-#REF!)</f>
        <v/>
      </c>
      <c r="K118" s="265" t="str">
        <f>+IF(H118=0,"",'Ark1'!AF1695)</f>
        <v/>
      </c>
      <c r="L118" s="261"/>
      <c r="M118" s="376" t="str">
        <f>+IF(H118=0,"",'Ark1'!AR1695)</f>
        <v/>
      </c>
      <c r="N118" s="114" t="str">
        <f>+IF(H118=0,"",'Ark1'!AS1695)</f>
        <v/>
      </c>
      <c r="O118" s="261"/>
      <c r="P118" s="266" t="str">
        <f>+IF(H118=0,"",'Ark1'!T1695)</f>
        <v/>
      </c>
      <c r="Q118" s="303" t="str">
        <f>+IF(H118=0,"",'Ark1'!U1695)</f>
        <v/>
      </c>
      <c r="R118" s="35" t="str">
        <f>+IF(H118=0,"",Q118-#REF!)</f>
        <v/>
      </c>
      <c r="S118" s="267" t="str">
        <f>+IF(H118=0,"",'Ark1'!W1695)</f>
        <v/>
      </c>
      <c r="T118" s="267" t="str">
        <f>+IF(H118=0,"",'Ark1'!X1695)</f>
        <v/>
      </c>
      <c r="U118" s="267" t="str">
        <f>+IF(H118=0,"",'Ark1'!AG1695)</f>
        <v/>
      </c>
      <c r="V118" s="267" t="str">
        <f>+IF(H118=0,"",'Ark1'!AH1695)</f>
        <v/>
      </c>
      <c r="W118" s="267" t="str">
        <f>+IF(H118=0,"",'Ark1'!Y1695)</f>
        <v/>
      </c>
      <c r="X118" s="266" t="str">
        <f>+IF(H118=0,"",'Ark1'!AA1695)</f>
        <v/>
      </c>
      <c r="Y118" s="303" t="str">
        <f t="shared" si="9"/>
        <v/>
      </c>
      <c r="Z118" s="267" t="str">
        <f t="shared" si="10"/>
        <v/>
      </c>
      <c r="AA118" s="265" t="str">
        <f t="shared" si="11"/>
        <v/>
      </c>
      <c r="AB118" s="244"/>
      <c r="AC118" s="247"/>
      <c r="AE118" s="28"/>
      <c r="AF118" s="27"/>
      <c r="AG118" s="248"/>
      <c r="AH118" s="86"/>
      <c r="AI118" s="27"/>
      <c r="AJ118" s="27"/>
      <c r="AK118" s="33"/>
      <c r="AL118" s="33"/>
      <c r="AM118" s="33"/>
    </row>
    <row r="119" spans="1:56">
      <c r="A119" s="244"/>
      <c r="B119" s="304">
        <f>+'Ark1'!C1696</f>
        <v>2024</v>
      </c>
      <c r="C119" s="264">
        <f>+'Ark1'!L1696</f>
        <v>3</v>
      </c>
      <c r="D119" s="264" t="s">
        <v>31</v>
      </c>
      <c r="E119" s="264">
        <f>+'Ark1'!AP1696</f>
        <v>34</v>
      </c>
      <c r="F119" s="272" t="str">
        <f>VLOOKUP(E119,RNR!$E$1:$F$41,2)</f>
        <v>Belgisk blå</v>
      </c>
      <c r="G119" s="264" t="str">
        <f>+IF(H119=0,"",'Ark1'!Q1696)</f>
        <v/>
      </c>
      <c r="H119" s="360">
        <f>+'Ark1'!R1696</f>
        <v>0</v>
      </c>
      <c r="I119" s="265" t="str">
        <f>+IF(H119=0,"",'Ark1'!AE1696)</f>
        <v/>
      </c>
      <c r="J119" s="31" t="str">
        <f>+IF(H119=0,"",I119-#REF!)</f>
        <v/>
      </c>
      <c r="K119" s="265" t="str">
        <f>+IF(H119=0,"",'Ark1'!AF1696)</f>
        <v/>
      </c>
      <c r="L119" s="261"/>
      <c r="M119" s="376" t="str">
        <f>+IF(H119=0,"",'Ark1'!AR1696)</f>
        <v/>
      </c>
      <c r="N119" s="114" t="str">
        <f>+IF(H119=0,"",'Ark1'!AS1696)</f>
        <v/>
      </c>
      <c r="O119" s="261"/>
      <c r="P119" s="266" t="str">
        <f>+IF(H119=0,"",'Ark1'!T1696)</f>
        <v/>
      </c>
      <c r="Q119" s="303" t="str">
        <f>+IF(H119=0,"",'Ark1'!U1696)</f>
        <v/>
      </c>
      <c r="R119" s="35" t="str">
        <f>+IF(H119=0,"",Q119-#REF!)</f>
        <v/>
      </c>
      <c r="S119" s="267" t="str">
        <f>+IF(H119=0,"",'Ark1'!W1696)</f>
        <v/>
      </c>
      <c r="T119" s="267" t="str">
        <f>+IF(H119=0,"",'Ark1'!X1696)</f>
        <v/>
      </c>
      <c r="U119" s="267" t="str">
        <f>+IF(H119=0,"",'Ark1'!AG1696)</f>
        <v/>
      </c>
      <c r="V119" s="267" t="str">
        <f>+IF(H119=0,"",'Ark1'!AH1696)</f>
        <v/>
      </c>
      <c r="W119" s="267" t="str">
        <f>+IF(H119=0,"",'Ark1'!Y1696)</f>
        <v/>
      </c>
      <c r="X119" s="266" t="str">
        <f>+IF(H119=0,"",'Ark1'!AA1696)</f>
        <v/>
      </c>
      <c r="Y119" s="303" t="str">
        <f t="shared" si="9"/>
        <v/>
      </c>
      <c r="Z119" s="267" t="str">
        <f t="shared" si="10"/>
        <v/>
      </c>
      <c r="AA119" s="265" t="str">
        <f t="shared" si="11"/>
        <v/>
      </c>
      <c r="AB119" s="244"/>
      <c r="AC119" s="247"/>
      <c r="AE119" s="28"/>
      <c r="AF119" s="27"/>
      <c r="AG119" s="248"/>
      <c r="AH119" s="86"/>
      <c r="AI119" s="27"/>
      <c r="AJ119" s="27"/>
      <c r="AK119" s="33"/>
      <c r="AL119" s="33"/>
      <c r="AM119" s="33"/>
    </row>
    <row r="120" spans="1:56">
      <c r="A120" s="244"/>
      <c r="B120" s="304">
        <f>+'Ark1'!C1697</f>
        <v>2024</v>
      </c>
      <c r="C120" s="264">
        <f>+'Ark1'!L1697</f>
        <v>3</v>
      </c>
      <c r="D120" s="264" t="s">
        <v>31</v>
      </c>
      <c r="E120" s="264">
        <f>+'Ark1'!AP1697</f>
        <v>39</v>
      </c>
      <c r="F120" s="272" t="str">
        <f>VLOOKUP(E120,RNR!$E$1:$F$41,2)</f>
        <v xml:space="preserve">Wagyu </v>
      </c>
      <c r="G120" s="264" t="str">
        <f>+IF(H120=0,"",'Ark1'!Q1697)</f>
        <v/>
      </c>
      <c r="H120" s="360">
        <f>+'Ark1'!R1697</f>
        <v>0</v>
      </c>
      <c r="I120" s="265" t="str">
        <f>+IF(H120=0,"",'Ark1'!AE1697)</f>
        <v/>
      </c>
      <c r="J120" s="31" t="str">
        <f>+IF(H120=0,"",I120-#REF!)</f>
        <v/>
      </c>
      <c r="K120" s="265" t="str">
        <f>+IF(H120=0,"",'Ark1'!AF1697)</f>
        <v/>
      </c>
      <c r="L120" s="261"/>
      <c r="M120" s="376" t="str">
        <f>+IF(H120=0,"",'Ark1'!AR1697)</f>
        <v/>
      </c>
      <c r="N120" s="114" t="str">
        <f>+IF(H120=0,"",'Ark1'!AS1697)</f>
        <v/>
      </c>
      <c r="O120" s="261"/>
      <c r="P120" s="266" t="str">
        <f>+IF(H120=0,"",'Ark1'!T1697)</f>
        <v/>
      </c>
      <c r="Q120" s="303" t="str">
        <f>+IF(H120=0,"",'Ark1'!U1697)</f>
        <v/>
      </c>
      <c r="R120" s="35" t="str">
        <f>+IF(H120=0,"",Q120-#REF!)</f>
        <v/>
      </c>
      <c r="S120" s="267" t="str">
        <f>+IF(H120=0,"",'Ark1'!W1697)</f>
        <v/>
      </c>
      <c r="T120" s="267" t="str">
        <f>+IF(H120=0,"",'Ark1'!X1697)</f>
        <v/>
      </c>
      <c r="U120" s="267" t="str">
        <f>+IF(H120=0,"",'Ark1'!AG1697)</f>
        <v/>
      </c>
      <c r="V120" s="267" t="str">
        <f>+IF(H120=0,"",'Ark1'!AH1697)</f>
        <v/>
      </c>
      <c r="W120" s="267" t="str">
        <f>+IF(H120=0,"",'Ark1'!Y1697)</f>
        <v/>
      </c>
      <c r="X120" s="266" t="str">
        <f>+IF(H120=0,"",'Ark1'!AA1697)</f>
        <v/>
      </c>
      <c r="Y120" s="303" t="str">
        <f t="shared" si="9"/>
        <v/>
      </c>
      <c r="Z120" s="267" t="str">
        <f t="shared" si="10"/>
        <v/>
      </c>
      <c r="AA120" s="265" t="str">
        <f t="shared" si="11"/>
        <v/>
      </c>
      <c r="AB120" s="244"/>
      <c r="AC120" s="247"/>
      <c r="AE120" s="28"/>
      <c r="AF120" s="27"/>
      <c r="AG120" s="248"/>
      <c r="AH120" s="86"/>
      <c r="AI120" s="27"/>
      <c r="AJ120" s="27"/>
      <c r="AK120" s="33"/>
      <c r="AL120" s="33"/>
      <c r="AM120" s="33"/>
    </row>
    <row r="121" spans="1:56">
      <c r="A121" s="244"/>
      <c r="B121" s="304">
        <f>+'Ark1'!C1698</f>
        <v>2024</v>
      </c>
      <c r="C121" s="264">
        <f>+'Ark1'!L1698</f>
        <v>3</v>
      </c>
      <c r="D121" s="264" t="s">
        <v>31</v>
      </c>
      <c r="E121" s="264">
        <f>+'Ark1'!AP1698</f>
        <v>40</v>
      </c>
      <c r="F121" s="272" t="str">
        <f>VLOOKUP(E121,RNR!$E$1:$F$41,2)</f>
        <v>Jak (Bos Grunniens)</v>
      </c>
      <c r="G121" s="264" t="str">
        <f>+IF(H121=0,"",'Ark1'!Q1698)</f>
        <v/>
      </c>
      <c r="H121" s="360">
        <f>+'Ark1'!R1698</f>
        <v>0</v>
      </c>
      <c r="I121" s="265" t="str">
        <f>+IF(H121=0,"",'Ark1'!AE1698)</f>
        <v/>
      </c>
      <c r="J121" s="31" t="str">
        <f>+IF(H121=0,"",I121-#REF!)</f>
        <v/>
      </c>
      <c r="K121" s="265" t="str">
        <f>+IF(H121=0,"",'Ark1'!AF1698)</f>
        <v/>
      </c>
      <c r="L121" s="261"/>
      <c r="M121" s="376" t="str">
        <f>+IF(H121=0,"",'Ark1'!AR1698)</f>
        <v/>
      </c>
      <c r="N121" s="114" t="str">
        <f>+IF(H121=0,"",'Ark1'!AS1698)</f>
        <v/>
      </c>
      <c r="O121" s="261"/>
      <c r="P121" s="266" t="str">
        <f>+IF(H121=0,"",'Ark1'!T1698)</f>
        <v/>
      </c>
      <c r="Q121" s="303" t="str">
        <f>+IF(H121=0,"",'Ark1'!U1698)</f>
        <v/>
      </c>
      <c r="R121" s="35" t="str">
        <f>+IF(H121=0,"",Q121-#REF!)</f>
        <v/>
      </c>
      <c r="S121" s="267" t="str">
        <f>+IF(H121=0,"",'Ark1'!W1698)</f>
        <v/>
      </c>
      <c r="T121" s="267" t="str">
        <f>+IF(H121=0,"",'Ark1'!X1698)</f>
        <v/>
      </c>
      <c r="U121" s="267" t="str">
        <f>+IF(H121=0,"",'Ark1'!AG1698)</f>
        <v/>
      </c>
      <c r="V121" s="267" t="str">
        <f>+IF(H121=0,"",'Ark1'!AH1698)</f>
        <v/>
      </c>
      <c r="W121" s="267" t="str">
        <f>+IF(H121=0,"",'Ark1'!Y1698)</f>
        <v/>
      </c>
      <c r="X121" s="266" t="str">
        <f>+IF(H121=0,"",'Ark1'!AA1698)</f>
        <v/>
      </c>
      <c r="Y121" s="303" t="str">
        <f t="shared" si="9"/>
        <v/>
      </c>
      <c r="Z121" s="267" t="str">
        <f t="shared" si="10"/>
        <v/>
      </c>
      <c r="AA121" s="265" t="str">
        <f t="shared" si="11"/>
        <v/>
      </c>
      <c r="AB121" s="244"/>
      <c r="AC121" s="247"/>
      <c r="AE121" s="28"/>
      <c r="AF121" s="27"/>
      <c r="AG121" s="248"/>
      <c r="AH121" s="86"/>
      <c r="AI121" s="27"/>
      <c r="AJ121" s="27"/>
      <c r="AK121" s="33"/>
      <c r="AL121" s="33"/>
      <c r="AM121" s="33"/>
    </row>
    <row r="122" spans="1:56">
      <c r="A122" s="244"/>
      <c r="B122" s="304">
        <f>+'Ark1'!C1699</f>
        <v>2024</v>
      </c>
      <c r="C122" s="264">
        <f>+'Ark1'!L1699</f>
        <v>3</v>
      </c>
      <c r="D122" s="264" t="s">
        <v>31</v>
      </c>
      <c r="E122" s="264">
        <f>+'Ark1'!AP1699</f>
        <v>98</v>
      </c>
      <c r="F122" s="272" t="str">
        <f>VLOOKUP(E122,RNR!$E$1:$F$41,2)</f>
        <v>Krysninger</v>
      </c>
      <c r="G122" s="264">
        <f>+IF(H122=0,"",'Ark1'!Q1699)</f>
        <v>198</v>
      </c>
      <c r="H122" s="360">
        <f>+'Ark1'!R1699</f>
        <v>323</v>
      </c>
      <c r="I122" s="265">
        <f>+IF(H122=0,"",'Ark1'!AE1699)</f>
        <v>16.471188169301382</v>
      </c>
      <c r="J122" s="31" t="e">
        <f>+IF(H122=0,"",I122-#REF!)</f>
        <v>#REF!</v>
      </c>
      <c r="K122" s="265">
        <f>+IF(H122=0,"",'Ark1'!AF1699)</f>
        <v>14.121026823063584</v>
      </c>
      <c r="L122" s="261"/>
      <c r="M122" s="376">
        <f>+IF(H122=0,"",'Ark1'!AR1699)</f>
        <v>211.30340557275537</v>
      </c>
      <c r="N122" s="114">
        <f>+IF(H122=0,"",'Ark1'!AS1699)</f>
        <v>23.965073985490555</v>
      </c>
      <c r="O122" s="261"/>
      <c r="P122" s="266">
        <f>+IF(H122=0,"",'Ark1'!T1699)</f>
        <v>6.1919504643962879</v>
      </c>
      <c r="Q122" s="303">
        <f>+IF(H122=0,"",'Ark1'!U1699)</f>
        <v>228.51393188854487</v>
      </c>
      <c r="R122" s="35" t="e">
        <f>+IF(H122=0,"",Q122-#REF!)</f>
        <v>#REF!</v>
      </c>
      <c r="S122" s="267">
        <f>+IF(H122=0,"",'Ark1'!W1699)</f>
        <v>45.820433436532511</v>
      </c>
      <c r="T122" s="267">
        <f>+IF(H122=0,"",'Ark1'!X1699)</f>
        <v>0</v>
      </c>
      <c r="U122" s="267">
        <f>+IF(H122=0,"",'Ark1'!AG1699)</f>
        <v>1055.3343653250777</v>
      </c>
      <c r="V122" s="267">
        <f>+IF(H122=0,"",'Ark1'!AH1699)</f>
        <v>100</v>
      </c>
      <c r="W122" s="267">
        <f>+IF(H122=0,"",'Ark1'!Y1699)</f>
        <v>41.11694065708847</v>
      </c>
      <c r="X122" s="266">
        <f>+IF(H122=0,"",'Ark1'!AA1699)</f>
        <v>1.7771329322384772</v>
      </c>
      <c r="Y122" s="303">
        <f t="shared" si="9"/>
        <v>216.53225688159512</v>
      </c>
      <c r="Z122" s="267">
        <f t="shared" si="10"/>
        <v>76.171310629514963</v>
      </c>
      <c r="AA122" s="265">
        <f t="shared" si="11"/>
        <v>1.6313131313131313</v>
      </c>
      <c r="AB122" s="244"/>
      <c r="AC122" s="247"/>
      <c r="AE122" s="28"/>
      <c r="AF122" s="27"/>
      <c r="AG122" s="248"/>
      <c r="AH122" s="86"/>
      <c r="AI122" s="27"/>
      <c r="AJ122" s="27"/>
      <c r="AK122" s="33"/>
      <c r="AL122" s="33"/>
      <c r="AM122" s="33"/>
    </row>
    <row r="123" spans="1:56">
      <c r="A123" s="244"/>
      <c r="B123" s="304">
        <f>+'Ark1'!C1700</f>
        <v>2024</v>
      </c>
      <c r="C123" s="264">
        <f>+'Ark1'!L1700</f>
        <v>3</v>
      </c>
      <c r="D123" s="264" t="s">
        <v>31</v>
      </c>
      <c r="E123" s="264">
        <f>+'Ark1'!AP1700</f>
        <v>99</v>
      </c>
      <c r="F123" s="272" t="str">
        <f>VLOOKUP(E123,RNR!$E$1:$F$41,2)</f>
        <v>Ukjent</v>
      </c>
      <c r="G123" s="264">
        <f>+IF(H123=0,"",'Ark1'!Q1700)</f>
        <v>20</v>
      </c>
      <c r="H123" s="360">
        <f>+'Ark1'!R1700</f>
        <v>35</v>
      </c>
      <c r="I123" s="265">
        <f>+IF(H123=0,"",'Ark1'!AE1700)</f>
        <v>24.647887323943657</v>
      </c>
      <c r="J123" s="31" t="e">
        <f>+IF(H123=0,"",I123-#REF!)</f>
        <v>#REF!</v>
      </c>
      <c r="K123" s="265">
        <f>+IF(H123=0,"",'Ark1'!AF1700)</f>
        <v>21.952826319897341</v>
      </c>
      <c r="L123" s="261"/>
      <c r="M123" s="376">
        <f>+IF(H123=0,"",'Ark1'!AR1700)</f>
        <v>211.88571428571424</v>
      </c>
      <c r="N123" s="114">
        <f>+IF(H123=0,"",'Ark1'!AS1700)</f>
        <v>24.472107003465759</v>
      </c>
      <c r="O123" s="261"/>
      <c r="P123" s="266">
        <f>+IF(H123=0,"",'Ark1'!T1700)</f>
        <v>7.4285714285714306</v>
      </c>
      <c r="Q123" s="303">
        <f>+IF(H123=0,"",'Ark1'!U1700)</f>
        <v>237.06857142857152</v>
      </c>
      <c r="R123" s="35" t="e">
        <f>+IF(H123=0,"",Q123-#REF!)</f>
        <v>#REF!</v>
      </c>
      <c r="S123" s="267">
        <f>+IF(H123=0,"",'Ark1'!W1700)</f>
        <v>80</v>
      </c>
      <c r="T123" s="267">
        <f>+IF(H123=0,"",'Ark1'!X1700)</f>
        <v>0</v>
      </c>
      <c r="U123" s="267">
        <f>+IF(H123=0,"",'Ark1'!AG1700)</f>
        <v>1083.2571428571423</v>
      </c>
      <c r="V123" s="267">
        <f>+IF(H123=0,"",'Ark1'!AH1700)</f>
        <v>100</v>
      </c>
      <c r="W123" s="267">
        <f>+IF(H123=0,"",'Ark1'!Y1700)</f>
        <v>48.602491243783291</v>
      </c>
      <c r="X123" s="266">
        <f>+IF(H123=0,"",'Ark1'!AA1700)</f>
        <v>1.3997084244475291</v>
      </c>
      <c r="Y123" s="303">
        <f t="shared" si="9"/>
        <v>218.84791897452146</v>
      </c>
      <c r="Z123" s="267">
        <f t="shared" si="10"/>
        <v>79.022857142857177</v>
      </c>
      <c r="AA123" s="265">
        <f t="shared" si="11"/>
        <v>1.75</v>
      </c>
      <c r="AB123" s="244"/>
      <c r="AC123" s="247"/>
      <c r="AE123" s="28"/>
      <c r="AF123" s="27"/>
      <c r="AG123" s="248"/>
      <c r="AH123" s="86"/>
      <c r="AI123" s="27"/>
      <c r="AJ123" s="27"/>
      <c r="AK123" s="33"/>
      <c r="AL123" s="33"/>
      <c r="AM123" s="33"/>
    </row>
    <row r="124" spans="1:56" ht="19.8">
      <c r="A124" s="244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61"/>
      <c r="M124" s="262"/>
      <c r="N124" s="262"/>
      <c r="O124" s="261"/>
      <c r="P124" s="244"/>
      <c r="Q124" s="244"/>
      <c r="R124" s="244"/>
      <c r="S124" s="244"/>
      <c r="T124" s="244"/>
      <c r="U124" s="244"/>
      <c r="V124" s="244"/>
      <c r="W124" s="244"/>
      <c r="X124" s="244"/>
      <c r="Y124" s="244"/>
      <c r="Z124" s="244"/>
      <c r="AA124" s="244"/>
      <c r="AB124" s="244"/>
      <c r="AC124" s="247"/>
      <c r="AE124" s="28"/>
      <c r="AF124" s="27"/>
      <c r="AG124" s="248"/>
      <c r="AH124" s="86"/>
      <c r="AI124" s="211"/>
      <c r="AJ124" s="211"/>
      <c r="AK124" s="211"/>
      <c r="AL124" s="86"/>
      <c r="BD124" s="260"/>
    </row>
    <row r="125" spans="1:56" ht="22.2">
      <c r="A125" s="244"/>
      <c r="B125" s="244"/>
      <c r="C125" s="262"/>
      <c r="D125" s="359" t="str">
        <f>+D127</f>
        <v>O-</v>
      </c>
      <c r="E125" s="244"/>
      <c r="F125" s="244"/>
      <c r="G125" s="244"/>
      <c r="H125" s="277">
        <f>SUM(H127:H161)</f>
        <v>9059</v>
      </c>
      <c r="I125" s="245"/>
      <c r="J125" s="244"/>
      <c r="K125" s="245"/>
      <c r="L125" s="261"/>
      <c r="M125" s="263"/>
      <c r="N125" s="263"/>
      <c r="O125" s="261"/>
      <c r="P125" s="244"/>
      <c r="Q125" s="343">
        <f>+Klasse!Q14</f>
        <v>271.34805899825921</v>
      </c>
      <c r="R125" s="244" t="s">
        <v>565</v>
      </c>
      <c r="S125" s="246"/>
      <c r="T125" s="246"/>
      <c r="U125" s="244"/>
      <c r="V125" s="246"/>
      <c r="W125" s="246"/>
      <c r="X125" s="244"/>
      <c r="Y125" s="343">
        <f>+Klasse!AB14</f>
        <v>254.17637232912122</v>
      </c>
      <c r="Z125" s="246" t="s">
        <v>626</v>
      </c>
      <c r="AA125" s="245"/>
      <c r="AB125" s="244"/>
      <c r="AC125" s="247"/>
      <c r="AE125" s="28"/>
      <c r="AF125" s="27"/>
      <c r="AG125" s="248"/>
      <c r="AH125" s="86"/>
      <c r="AL125" s="86"/>
      <c r="BD125" s="260"/>
    </row>
    <row r="126" spans="1:56" ht="15" customHeight="1">
      <c r="A126" s="244"/>
      <c r="B126" s="244"/>
      <c r="C126" s="244"/>
      <c r="D126" s="244"/>
      <c r="E126" s="244"/>
      <c r="F126" s="244"/>
      <c r="G126" s="244"/>
      <c r="H126" s="244"/>
      <c r="I126" s="245"/>
      <c r="J126" s="244"/>
      <c r="K126" s="245"/>
      <c r="L126" s="261"/>
      <c r="M126" s="263"/>
      <c r="N126" s="263"/>
      <c r="O126" s="261"/>
      <c r="P126" s="244"/>
      <c r="Q126" s="244"/>
      <c r="R126" s="244"/>
      <c r="S126" s="246"/>
      <c r="T126" s="246"/>
      <c r="U126" s="244"/>
      <c r="V126" s="246"/>
      <c r="W126" s="246"/>
      <c r="X126" s="244"/>
      <c r="Y126" s="262"/>
      <c r="Z126" s="263"/>
      <c r="AA126" s="261"/>
      <c r="AB126" s="244"/>
      <c r="AC126" s="247"/>
      <c r="AE126" s="28"/>
      <c r="AF126" s="27"/>
      <c r="AG126" s="248"/>
      <c r="AH126" s="86"/>
      <c r="AL126" s="86"/>
      <c r="BD126" s="260"/>
    </row>
    <row r="127" spans="1:56" ht="15" customHeight="1">
      <c r="A127" s="244"/>
      <c r="B127" s="304">
        <f>+'Ark1'!C1701</f>
        <v>2024</v>
      </c>
      <c r="C127" s="264">
        <f>+'Ark1'!L1701</f>
        <v>4</v>
      </c>
      <c r="D127" s="264" t="s">
        <v>32</v>
      </c>
      <c r="E127" s="86">
        <f>+'Ark1'!AP1701</f>
        <v>1</v>
      </c>
      <c r="F127" s="272" t="str">
        <f>VLOOKUP(E127,RNR!$E$1:$F$41,2)</f>
        <v>NRF</v>
      </c>
      <c r="G127" s="86">
        <f>+IF(H127=0,"",'Ark1'!Q1701)</f>
        <v>3309</v>
      </c>
      <c r="H127" s="360">
        <f>+'Ark1'!R1701</f>
        <v>6733</v>
      </c>
      <c r="I127" s="28">
        <f>+IF(H127=0,"",'Ark1'!AE1701)</f>
        <v>23.812555260831125</v>
      </c>
      <c r="J127" s="35" t="e">
        <f>+IF(H127=0,"",IF(#REF!=0,"",I127-#REF!))</f>
        <v>#REF!</v>
      </c>
      <c r="K127" s="28">
        <f>+IF(H127=0,"",'Ark1'!AF1701)</f>
        <v>25.518171702857817</v>
      </c>
      <c r="L127" s="261"/>
      <c r="M127" s="376">
        <f>+IF(H127=0,"",'Ark1'!AR1701)</f>
        <v>218.08228130105451</v>
      </c>
      <c r="N127" s="114">
        <f>+IF(H127=0,"",'Ark1'!AS1701)</f>
        <v>27.223671606874927</v>
      </c>
      <c r="O127" s="261"/>
      <c r="P127" s="27">
        <f>+IF(H127=0,"",'Ark1'!T1701)</f>
        <v>8.3926927075597781</v>
      </c>
      <c r="Q127" s="303">
        <f>+IF(H127=0,"",'Ark1'!U1701)</f>
        <v>283.043903163523</v>
      </c>
      <c r="R127" s="35" t="e">
        <f>+IF(H127=0,"",IF(#REF!=0,"",Q127-#REF!))</f>
        <v>#REF!</v>
      </c>
      <c r="S127" s="33">
        <f>+IF(H127=0,"",'Ark1'!W1701)</f>
        <v>95.351255012624378</v>
      </c>
      <c r="T127" s="33">
        <f>+IF(H127=0,"",'Ark1'!X1701)</f>
        <v>1.5891875835437397</v>
      </c>
      <c r="U127" s="33">
        <f>+IF(H127=0,"",'Ark1'!AG1701)</f>
        <v>1069.2596168127138</v>
      </c>
      <c r="V127" s="33">
        <f>+IF(H127=0,"",'Ark1'!AH1701)</f>
        <v>99.940591118372183</v>
      </c>
      <c r="W127" s="33">
        <f>+IF(H127=0,"",'Ark1'!Y1701)</f>
        <v>30.224208913212895</v>
      </c>
      <c r="X127" s="27">
        <f>+IF(H127=0,"",'Ark1'!AA1701)</f>
        <v>1.1959211138042871</v>
      </c>
      <c r="Y127" s="303">
        <f t="shared" ref="Y127:Y161" si="12">IF(H127=0,"",1000*Q127/U127)</f>
        <v>264.71017769026957</v>
      </c>
      <c r="Z127" s="33">
        <f t="shared" ref="Z127:Z161" si="13">IF(H127=0,"",Q127/C127)</f>
        <v>70.76097579088075</v>
      </c>
      <c r="AA127" s="28">
        <f t="shared" ref="AA127:AA161" si="14">IF(H127=0,"",H127/G127)</f>
        <v>2.0347537020247808</v>
      </c>
      <c r="AB127" s="244"/>
      <c r="AC127" s="247"/>
      <c r="AE127" s="28"/>
      <c r="AF127" s="27"/>
      <c r="AG127" s="248"/>
      <c r="AH127" s="86"/>
      <c r="AI127" s="27"/>
      <c r="AJ127" s="27"/>
      <c r="AK127" s="33"/>
      <c r="AL127" s="33"/>
      <c r="AM127" s="33"/>
    </row>
    <row r="128" spans="1:56" ht="15" customHeight="1">
      <c r="A128" s="244"/>
      <c r="B128" s="304">
        <f>+'Ark1'!C1702</f>
        <v>2024</v>
      </c>
      <c r="C128" s="264">
        <f>+'Ark1'!L1702</f>
        <v>4</v>
      </c>
      <c r="D128" s="264" t="s">
        <v>32</v>
      </c>
      <c r="E128" s="86">
        <f>+'Ark1'!AP1702</f>
        <v>2</v>
      </c>
      <c r="F128" s="272" t="str">
        <f>VLOOKUP(E128,RNR!$E$1:$F$41,2)</f>
        <v>Jersey</v>
      </c>
      <c r="G128" s="86">
        <f>+IF(H128=0,"",'Ark1'!Q1702)</f>
        <v>50</v>
      </c>
      <c r="H128" s="360">
        <f>+'Ark1'!R1702</f>
        <v>60</v>
      </c>
      <c r="I128" s="28">
        <f>+IF(H128=0,"",'Ark1'!AE1702)</f>
        <v>8.6083213773314213</v>
      </c>
      <c r="J128" s="35" t="e">
        <f>+IF(H128=0,"",IF(#REF!=0,"",I128-#REF!))</f>
        <v>#REF!</v>
      </c>
      <c r="K128" s="28">
        <f>+IF(H128=0,"",'Ark1'!AF1702)</f>
        <v>10.882967322130648</v>
      </c>
      <c r="L128" s="261"/>
      <c r="M128" s="376">
        <f>+IF(H128=0,"",'Ark1'!AR1702)</f>
        <v>206.51666666666671</v>
      </c>
      <c r="N128" s="114">
        <f>+IF(H128=0,"",'Ark1'!AS1702)</f>
        <v>27.870632898007479</v>
      </c>
      <c r="O128" s="261"/>
      <c r="P128" s="27">
        <f>+IF(H128=0,"",'Ark1'!T1702)</f>
        <v>9.0833333333333357</v>
      </c>
      <c r="Q128" s="303">
        <f>+IF(H128=0,"",'Ark1'!U1702)</f>
        <v>246.08166666666659</v>
      </c>
      <c r="R128" s="35" t="e">
        <f>+IF(H128=0,"",IF(#REF!=0,"",Q128-#REF!))</f>
        <v>#REF!</v>
      </c>
      <c r="S128" s="33">
        <f>+IF(H128=0,"",'Ark1'!W1702)</f>
        <v>100</v>
      </c>
      <c r="T128" s="33">
        <f>+IF(H128=0,"",'Ark1'!X1702)</f>
        <v>0</v>
      </c>
      <c r="U128" s="33">
        <f>+IF(H128=0,"",'Ark1'!AG1702)</f>
        <v>1014.6666666666664</v>
      </c>
      <c r="V128" s="33">
        <f>+IF(H128=0,"",'Ark1'!AH1702)</f>
        <v>100</v>
      </c>
      <c r="W128" s="33">
        <f>+IF(H128=0,"",'Ark1'!Y1702)</f>
        <v>27.772057249849095</v>
      </c>
      <c r="X128" s="27">
        <f>+IF(H128=0,"",'Ark1'!AA1702)</f>
        <v>1.1149240133549618</v>
      </c>
      <c r="Y128" s="303">
        <f t="shared" si="12"/>
        <v>242.52463863337712</v>
      </c>
      <c r="Z128" s="33">
        <f t="shared" si="13"/>
        <v>61.520416666666648</v>
      </c>
      <c r="AA128" s="28">
        <f t="shared" si="14"/>
        <v>1.2</v>
      </c>
      <c r="AB128" s="244"/>
      <c r="AC128" s="247"/>
      <c r="AE128" s="28"/>
      <c r="AF128" s="27"/>
      <c r="AG128" s="248"/>
      <c r="AH128" s="86"/>
      <c r="AI128" s="27"/>
      <c r="AJ128" s="27"/>
      <c r="AK128" s="33"/>
      <c r="AL128" s="33"/>
      <c r="AM128" s="33"/>
    </row>
    <row r="129" spans="1:39" ht="15" customHeight="1">
      <c r="A129" s="244"/>
      <c r="B129" s="304">
        <f>+'Ark1'!C1703</f>
        <v>2024</v>
      </c>
      <c r="C129" s="264">
        <f>+'Ark1'!L1703</f>
        <v>4</v>
      </c>
      <c r="D129" s="264" t="s">
        <v>32</v>
      </c>
      <c r="E129" s="86">
        <f>+'Ark1'!AP1703</f>
        <v>3</v>
      </c>
      <c r="F129" s="272" t="str">
        <f>VLOOKUP(E129,RNR!$E$1:$F$41,2)</f>
        <v>Sidet Trønder</v>
      </c>
      <c r="G129" s="86">
        <f>+IF(H129=0,"",'Ark1'!Q1703)</f>
        <v>49</v>
      </c>
      <c r="H129" s="360">
        <f>+'Ark1'!R1703</f>
        <v>59</v>
      </c>
      <c r="I129" s="28">
        <f>+IF(H129=0,"",'Ark1'!AE1703)</f>
        <v>26.222222222222221</v>
      </c>
      <c r="J129" s="35" t="e">
        <f>+IF(H129=0,"",IF(#REF!=0,"",I129-#REF!))</f>
        <v>#REF!</v>
      </c>
      <c r="K129" s="28">
        <f>+IF(H129=0,"",'Ark1'!AF1703)</f>
        <v>28.940344552670791</v>
      </c>
      <c r="L129" s="261"/>
      <c r="M129" s="376">
        <f>+IF(H129=0,"",'Ark1'!AR1703)</f>
        <v>194.28813559322035</v>
      </c>
      <c r="N129" s="114">
        <f>+IF(H129=0,"",'Ark1'!AS1703)</f>
        <v>28.851809063247689</v>
      </c>
      <c r="O129" s="261"/>
      <c r="P129" s="27">
        <f>+IF(H129=0,"",'Ark1'!T1703)</f>
        <v>9.7288135593220346</v>
      </c>
      <c r="Q129" s="303">
        <f>+IF(H129=0,"",'Ark1'!U1703)</f>
        <v>212.26271186440675</v>
      </c>
      <c r="R129" s="35" t="e">
        <f>+IF(H129=0,"",IF(#REF!=0,"",Q129-#REF!))</f>
        <v>#REF!</v>
      </c>
      <c r="S129" s="33">
        <f>+IF(H129=0,"",'Ark1'!W1703)</f>
        <v>100</v>
      </c>
      <c r="T129" s="33">
        <f>+IF(H129=0,"",'Ark1'!X1703)</f>
        <v>0</v>
      </c>
      <c r="U129" s="33">
        <f>+IF(H129=0,"",'Ark1'!AG1703)</f>
        <v>1047.4915254237287</v>
      </c>
      <c r="V129" s="33">
        <f>+IF(H129=0,"",'Ark1'!AH1703)</f>
        <v>100</v>
      </c>
      <c r="W129" s="33">
        <f>+IF(H129=0,"",'Ark1'!Y1703)</f>
        <v>22.095807550073072</v>
      </c>
      <c r="X129" s="27">
        <f>+IF(H129=0,"",'Ark1'!AA1703)</f>
        <v>1.3633272916739052</v>
      </c>
      <c r="Y129" s="303">
        <f t="shared" si="12"/>
        <v>202.63907316915311</v>
      </c>
      <c r="Z129" s="33">
        <f t="shared" si="13"/>
        <v>53.065677966101688</v>
      </c>
      <c r="AA129" s="28">
        <f t="shared" si="14"/>
        <v>1.2040816326530612</v>
      </c>
      <c r="AB129" s="244"/>
      <c r="AC129" s="247"/>
      <c r="AE129" s="28"/>
      <c r="AF129" s="27"/>
      <c r="AG129" s="248"/>
      <c r="AH129" s="86"/>
      <c r="AI129" s="27"/>
      <c r="AJ129" s="27"/>
      <c r="AK129" s="33"/>
      <c r="AL129" s="33"/>
      <c r="AM129" s="33"/>
    </row>
    <row r="130" spans="1:39" ht="15" customHeight="1">
      <c r="A130" s="244"/>
      <c r="B130" s="304">
        <f>+'Ark1'!C1704</f>
        <v>2024</v>
      </c>
      <c r="C130" s="264">
        <f>+'Ark1'!L1704</f>
        <v>4</v>
      </c>
      <c r="D130" s="264" t="s">
        <v>32</v>
      </c>
      <c r="E130" s="86">
        <f>+'Ark1'!AP1704</f>
        <v>4</v>
      </c>
      <c r="F130" s="272" t="str">
        <f>VLOOKUP(E130,RNR!$E$1:$F$41,2)</f>
        <v>Telemark</v>
      </c>
      <c r="G130" s="86">
        <f>+IF(H130=0,"",'Ark1'!Q1704)</f>
        <v>27</v>
      </c>
      <c r="H130" s="360">
        <f>+'Ark1'!R1704</f>
        <v>33</v>
      </c>
      <c r="I130" s="28">
        <f>+IF(H130=0,"",'Ark1'!AE1704)</f>
        <v>44</v>
      </c>
      <c r="J130" s="35" t="e">
        <f>+IF(H130=0,"",IF(#REF!=0,"",I130-#REF!))</f>
        <v>#REF!</v>
      </c>
      <c r="K130" s="28">
        <f>+IF(H130=0,"",'Ark1'!AF1704)</f>
        <v>44.725627871020514</v>
      </c>
      <c r="L130" s="261"/>
      <c r="M130" s="376">
        <f>+IF(H130=0,"",'Ark1'!AR1704)</f>
        <v>194.90909090909088</v>
      </c>
      <c r="N130" s="114">
        <f>+IF(H130=0,"",'Ark1'!AS1704)</f>
        <v>28.554433973776302</v>
      </c>
      <c r="O130" s="261"/>
      <c r="P130" s="27">
        <f>+IF(H130=0,"",'Ark1'!T1704)</f>
        <v>8.5151515151515138</v>
      </c>
      <c r="Q130" s="303">
        <f>+IF(H130=0,"",'Ark1'!U1704)</f>
        <v>212.13636363636368</v>
      </c>
      <c r="R130" s="35" t="e">
        <f>+IF(H130=0,"",IF(#REF!=0,"",Q130-#REF!))</f>
        <v>#REF!</v>
      </c>
      <c r="S130" s="33">
        <f>+IF(H130=0,"",'Ark1'!W1704)</f>
        <v>100</v>
      </c>
      <c r="T130" s="33">
        <f>+IF(H130=0,"",'Ark1'!X1704)</f>
        <v>0</v>
      </c>
      <c r="U130" s="33">
        <f>+IF(H130=0,"",'Ark1'!AG1704)</f>
        <v>1020.2424242424242</v>
      </c>
      <c r="V130" s="33">
        <f>+IF(H130=0,"",'Ark1'!AH1704)</f>
        <v>100</v>
      </c>
      <c r="W130" s="33">
        <f>+IF(H130=0,"",'Ark1'!Y1704)</f>
        <v>23.481234521541595</v>
      </c>
      <c r="X130" s="27">
        <f>+IF(H130=0,"",'Ark1'!AA1704)</f>
        <v>1.2090871117127249</v>
      </c>
      <c r="Y130" s="303">
        <f t="shared" si="12"/>
        <v>207.9274088154925</v>
      </c>
      <c r="Z130" s="33">
        <f t="shared" si="13"/>
        <v>53.034090909090921</v>
      </c>
      <c r="AA130" s="28">
        <f t="shared" si="14"/>
        <v>1.2222222222222223</v>
      </c>
      <c r="AB130" s="244"/>
      <c r="AC130" s="247"/>
      <c r="AE130" s="28"/>
      <c r="AF130" s="27"/>
      <c r="AG130" s="248"/>
      <c r="AH130" s="86"/>
      <c r="AI130" s="27"/>
      <c r="AJ130" s="27"/>
      <c r="AK130" s="33"/>
      <c r="AL130" s="33"/>
      <c r="AM130" s="33"/>
    </row>
    <row r="131" spans="1:39" ht="15" customHeight="1">
      <c r="A131" s="244"/>
      <c r="B131" s="304">
        <f>+'Ark1'!C1705</f>
        <v>2024</v>
      </c>
      <c r="C131" s="264">
        <f>+'Ark1'!L1705</f>
        <v>4</v>
      </c>
      <c r="D131" s="264" t="s">
        <v>32</v>
      </c>
      <c r="E131" s="86">
        <f>+'Ark1'!AP1705</f>
        <v>5</v>
      </c>
      <c r="F131" s="272" t="str">
        <f>VLOOKUP(E131,RNR!$E$1:$F$41,2)</f>
        <v>Dølafe</v>
      </c>
      <c r="G131" s="86">
        <f>+IF(H131=0,"",'Ark1'!Q1705)</f>
        <v>11</v>
      </c>
      <c r="H131" s="360">
        <f>+'Ark1'!R1705</f>
        <v>11</v>
      </c>
      <c r="I131" s="28">
        <f>+IF(H131=0,"",'Ark1'!AE1705)</f>
        <v>27.5</v>
      </c>
      <c r="J131" s="35" t="e">
        <f>+IF(H131=0,"",IF(#REF!=0,"",I131-#REF!))</f>
        <v>#REF!</v>
      </c>
      <c r="K131" s="28">
        <f>+IF(H131=0,"",'Ark1'!AF1705)</f>
        <v>30.707578723087977</v>
      </c>
      <c r="L131" s="261"/>
      <c r="M131" s="376">
        <f>+IF(H131=0,"",'Ark1'!AR1705)</f>
        <v>198.72727272727272</v>
      </c>
      <c r="N131" s="114">
        <f>+IF(H131=0,"",'Ark1'!AS1705)</f>
        <v>28.668734307739943</v>
      </c>
      <c r="O131" s="261"/>
      <c r="P131" s="27">
        <f>+IF(H131=0,"",'Ark1'!T1705)</f>
        <v>9.2727272727272734</v>
      </c>
      <c r="Q131" s="303">
        <f>+IF(H131=0,"",'Ark1'!U1705)</f>
        <v>225.35454545454539</v>
      </c>
      <c r="R131" s="35" t="e">
        <f>+IF(H131=0,"",IF(#REF!=0,"",Q131-#REF!))</f>
        <v>#REF!</v>
      </c>
      <c r="S131" s="33">
        <f>+IF(H131=0,"",'Ark1'!W1705)</f>
        <v>100</v>
      </c>
      <c r="T131" s="33">
        <f>+IF(H131=0,"",'Ark1'!X1705)</f>
        <v>0</v>
      </c>
      <c r="U131" s="33">
        <f>+IF(H131=0,"",'Ark1'!AG1705)</f>
        <v>966.72727272727275</v>
      </c>
      <c r="V131" s="33">
        <f>+IF(H131=0,"",'Ark1'!AH1705)</f>
        <v>100</v>
      </c>
      <c r="W131" s="33">
        <f>+IF(H131=0,"",'Ark1'!Y1705)</f>
        <v>19.867761169399849</v>
      </c>
      <c r="X131" s="27">
        <f>+IF(H131=0,"",'Ark1'!AA1705)</f>
        <v>1.2128785512842062</v>
      </c>
      <c r="Y131" s="303">
        <f t="shared" si="12"/>
        <v>233.11077675380847</v>
      </c>
      <c r="Z131" s="33">
        <f t="shared" si="13"/>
        <v>56.338636363636347</v>
      </c>
      <c r="AA131" s="28">
        <f t="shared" si="14"/>
        <v>1</v>
      </c>
      <c r="AB131" s="244"/>
      <c r="AC131" s="247"/>
      <c r="AE131" s="28"/>
      <c r="AF131" s="27"/>
      <c r="AG131" s="248"/>
      <c r="AH131" s="86"/>
      <c r="AI131" s="27"/>
      <c r="AJ131" s="27"/>
      <c r="AK131" s="33"/>
      <c r="AL131" s="33"/>
      <c r="AM131" s="33"/>
    </row>
    <row r="132" spans="1:39" ht="15" customHeight="1">
      <c r="A132" s="244"/>
      <c r="B132" s="304">
        <f>+'Ark1'!C1706</f>
        <v>2024</v>
      </c>
      <c r="C132" s="264">
        <f>+'Ark1'!L1706</f>
        <v>4</v>
      </c>
      <c r="D132" s="264" t="s">
        <v>32</v>
      </c>
      <c r="E132" s="86">
        <f>+'Ark1'!AP1706</f>
        <v>6</v>
      </c>
      <c r="F132" s="272" t="str">
        <f>VLOOKUP(E132,RNR!$E$1:$F$41,2)</f>
        <v>Raukolle</v>
      </c>
      <c r="G132" s="86">
        <f>+IF(H132=0,"",'Ark1'!Q1706)</f>
        <v>9</v>
      </c>
      <c r="H132" s="360">
        <f>+'Ark1'!R1706</f>
        <v>10</v>
      </c>
      <c r="I132" s="28">
        <f>+IF(H132=0,"",'Ark1'!AE1706)</f>
        <v>32.258064516129025</v>
      </c>
      <c r="J132" s="35" t="e">
        <f>+IF(H132=0,"",IF(#REF!=0,"",I132-#REF!))</f>
        <v>#REF!</v>
      </c>
      <c r="K132" s="28">
        <f>+IF(H132=0,"",'Ark1'!AF1706)</f>
        <v>32.994042409012621</v>
      </c>
      <c r="L132" s="261"/>
      <c r="M132" s="376">
        <f>+IF(H132=0,"",'Ark1'!AR1706)</f>
        <v>202.6</v>
      </c>
      <c r="N132" s="114">
        <f>+IF(H132=0,"",'Ark1'!AS1706)</f>
        <v>27.823416264859031</v>
      </c>
      <c r="O132" s="261"/>
      <c r="P132" s="27">
        <f>+IF(H132=0,"",'Ark1'!T1706)</f>
        <v>8.6999999999999993</v>
      </c>
      <c r="Q132" s="303">
        <f>+IF(H132=0,"",'Ark1'!U1706)</f>
        <v>233.71000000000004</v>
      </c>
      <c r="R132" s="35" t="e">
        <f>+IF(H132=0,"",IF(#REF!=0,"",Q132-#REF!))</f>
        <v>#REF!</v>
      </c>
      <c r="S132" s="33">
        <f>+IF(H132=0,"",'Ark1'!W1706)</f>
        <v>90</v>
      </c>
      <c r="T132" s="33">
        <f>+IF(H132=0,"",'Ark1'!X1706)</f>
        <v>0</v>
      </c>
      <c r="U132" s="33">
        <f>+IF(H132=0,"",'Ark1'!AG1706)</f>
        <v>1087.5999999999999</v>
      </c>
      <c r="V132" s="33">
        <f>+IF(H132=0,"",'Ark1'!AH1706)</f>
        <v>100</v>
      </c>
      <c r="W132" s="33">
        <f>+IF(H132=0,"",'Ark1'!Y1706)</f>
        <v>39.112873839696306</v>
      </c>
      <c r="X132" s="27">
        <f>+IF(H132=0,"",'Ark1'!AA1706)</f>
        <v>1.2688577540449573</v>
      </c>
      <c r="Y132" s="303">
        <f t="shared" si="12"/>
        <v>214.88598749540276</v>
      </c>
      <c r="Z132" s="33">
        <f t="shared" si="13"/>
        <v>58.427500000000009</v>
      </c>
      <c r="AA132" s="28">
        <f t="shared" si="14"/>
        <v>1.1111111111111112</v>
      </c>
      <c r="AB132" s="244"/>
      <c r="AC132" s="247"/>
      <c r="AE132" s="28"/>
      <c r="AF132" s="27"/>
      <c r="AG132" s="248"/>
      <c r="AH132" s="86"/>
      <c r="AI132" s="27"/>
      <c r="AJ132" s="27"/>
      <c r="AK132" s="33"/>
      <c r="AL132" s="33"/>
      <c r="AM132" s="33"/>
    </row>
    <row r="133" spans="1:39" ht="15" customHeight="1">
      <c r="A133" s="244"/>
      <c r="B133" s="304">
        <f>+'Ark1'!C1707</f>
        <v>2024</v>
      </c>
      <c r="C133" s="264">
        <f>+'Ark1'!L1707</f>
        <v>4</v>
      </c>
      <c r="D133" s="264" t="s">
        <v>32</v>
      </c>
      <c r="E133" s="86">
        <f>+'Ark1'!AP1707</f>
        <v>7</v>
      </c>
      <c r="F133" s="272" t="str">
        <f>VLOOKUP(E133,RNR!$E$1:$F$41,2)</f>
        <v>Sør- og Vestlands</v>
      </c>
      <c r="G133" s="86">
        <f>+IF(H133=0,"",'Ark1'!Q1707)</f>
        <v>5</v>
      </c>
      <c r="H133" s="360">
        <f>+'Ark1'!R1707</f>
        <v>5</v>
      </c>
      <c r="I133" s="28">
        <f>+IF(H133=0,"",'Ark1'!AE1707)</f>
        <v>15.625</v>
      </c>
      <c r="J133" s="35" t="e">
        <f>+IF(H133=0,"",IF(#REF!=0,"",I133-#REF!))</f>
        <v>#REF!</v>
      </c>
      <c r="K133" s="28">
        <f>+IF(H133=0,"",'Ark1'!AF1707)</f>
        <v>16.952168095399141</v>
      </c>
      <c r="L133" s="261"/>
      <c r="M133" s="376">
        <f>+IF(H133=0,"",'Ark1'!AR1707)</f>
        <v>198.8</v>
      </c>
      <c r="N133" s="114">
        <f>+IF(H133=0,"",'Ark1'!AS1707)</f>
        <v>29.271192477094079</v>
      </c>
      <c r="O133" s="261"/>
      <c r="P133" s="27">
        <f>+IF(H133=0,"",'Ark1'!T1707)</f>
        <v>9.8000000000000007</v>
      </c>
      <c r="Q133" s="303">
        <f>+IF(H133=0,"",'Ark1'!U1707)</f>
        <v>230.58</v>
      </c>
      <c r="R133" s="35" t="e">
        <f>+IF(H133=0,"",IF(#REF!=0,"",Q133-#REF!))</f>
        <v>#REF!</v>
      </c>
      <c r="S133" s="33">
        <f>+IF(H133=0,"",'Ark1'!W1707)</f>
        <v>100</v>
      </c>
      <c r="T133" s="33">
        <f>+IF(H133=0,"",'Ark1'!X1707)</f>
        <v>0</v>
      </c>
      <c r="U133" s="33">
        <f>+IF(H133=0,"",'Ark1'!AG1707)</f>
        <v>1233.8</v>
      </c>
      <c r="V133" s="33">
        <f>+IF(H133=0,"",'Ark1'!AH1707)</f>
        <v>100</v>
      </c>
      <c r="W133" s="33">
        <f>+IF(H133=0,"",'Ark1'!Y1707)</f>
        <v>29.324488060322647</v>
      </c>
      <c r="X133" s="27">
        <f>+IF(H133=0,"",'Ark1'!AA1707)</f>
        <v>0.97979589711326065</v>
      </c>
      <c r="Y133" s="303">
        <f t="shared" si="12"/>
        <v>186.88604311881991</v>
      </c>
      <c r="Z133" s="33">
        <f t="shared" si="13"/>
        <v>57.645000000000003</v>
      </c>
      <c r="AA133" s="28">
        <f t="shared" si="14"/>
        <v>1</v>
      </c>
      <c r="AB133" s="244"/>
      <c r="AC133" s="247"/>
      <c r="AE133" s="28"/>
      <c r="AF133" s="27"/>
      <c r="AG133" s="248"/>
      <c r="AH133" s="86"/>
      <c r="AI133" s="27"/>
      <c r="AJ133" s="27"/>
      <c r="AK133" s="33"/>
      <c r="AL133" s="33"/>
      <c r="AM133" s="33"/>
    </row>
    <row r="134" spans="1:39" ht="15" customHeight="1">
      <c r="A134" s="244"/>
      <c r="B134" s="304">
        <f>+'Ark1'!C1708</f>
        <v>2024</v>
      </c>
      <c r="C134" s="264">
        <f>+'Ark1'!L1708</f>
        <v>4</v>
      </c>
      <c r="D134" s="264" t="s">
        <v>32</v>
      </c>
      <c r="E134" s="86">
        <f>+'Ark1'!AP1708</f>
        <v>8</v>
      </c>
      <c r="F134" s="272" t="str">
        <f>VLOOKUP(E134,RNR!$E$1:$F$41,2)</f>
        <v>Vestlandsfe</v>
      </c>
      <c r="G134" s="86">
        <f>+IF(H134=0,"",'Ark1'!Q1708)</f>
        <v>30</v>
      </c>
      <c r="H134" s="360">
        <f>+'Ark1'!R1708</f>
        <v>34</v>
      </c>
      <c r="I134" s="28">
        <f>+IF(H134=0,"",'Ark1'!AE1708)</f>
        <v>24.81751824817519</v>
      </c>
      <c r="J134" s="35" t="e">
        <f>+IF(H134=0,"",IF(#REF!=0,"",I134-#REF!))</f>
        <v>#REF!</v>
      </c>
      <c r="K134" s="28">
        <f>+IF(H134=0,"",'Ark1'!AF1708)</f>
        <v>26.635195735281961</v>
      </c>
      <c r="L134" s="261"/>
      <c r="M134" s="376">
        <f>+IF(H134=0,"",'Ark1'!AR1708)</f>
        <v>191</v>
      </c>
      <c r="N134" s="114">
        <f>+IF(H134=0,"",'Ark1'!AS1708)</f>
        <v>28.380412302403396</v>
      </c>
      <c r="O134" s="261"/>
      <c r="P134" s="27">
        <f>+IF(H134=0,"",'Ark1'!T1708)</f>
        <v>9.2352941176470598</v>
      </c>
      <c r="Q134" s="303">
        <f>+IF(H134=0,"",'Ark1'!U1708)</f>
        <v>198.97352941176464</v>
      </c>
      <c r="R134" s="35" t="e">
        <f>+IF(H134=0,"",IF(#REF!=0,"",Q134-#REF!))</f>
        <v>#REF!</v>
      </c>
      <c r="S134" s="33">
        <f>+IF(H134=0,"",'Ark1'!W1708)</f>
        <v>100</v>
      </c>
      <c r="T134" s="33">
        <f>+IF(H134=0,"",'Ark1'!X1708)</f>
        <v>0</v>
      </c>
      <c r="U134" s="33">
        <f>+IF(H134=0,"",'Ark1'!AG1708)</f>
        <v>983.73529411764707</v>
      </c>
      <c r="V134" s="33">
        <f>+IF(H134=0,"",'Ark1'!AH1708)</f>
        <v>100</v>
      </c>
      <c r="W134" s="33">
        <f>+IF(H134=0,"",'Ark1'!Y1708)</f>
        <v>27.493638930867913</v>
      </c>
      <c r="X134" s="27">
        <f>+IF(H134=0,"",'Ark1'!AA1708)</f>
        <v>1.5914999127610292</v>
      </c>
      <c r="Y134" s="303">
        <f t="shared" si="12"/>
        <v>202.26328220767178</v>
      </c>
      <c r="Z134" s="33">
        <f t="shared" si="13"/>
        <v>49.743382352941161</v>
      </c>
      <c r="AA134" s="28">
        <f t="shared" si="14"/>
        <v>1.1333333333333333</v>
      </c>
      <c r="AB134" s="244"/>
      <c r="AC134" s="247"/>
      <c r="AE134" s="28"/>
      <c r="AF134" s="27"/>
      <c r="AG134" s="248"/>
      <c r="AH134" s="86"/>
      <c r="AI134" s="27"/>
      <c r="AJ134" s="27"/>
      <c r="AK134" s="33"/>
      <c r="AL134" s="33"/>
      <c r="AM134" s="33"/>
    </row>
    <row r="135" spans="1:39" ht="15" customHeight="1">
      <c r="A135" s="244"/>
      <c r="B135" s="304">
        <f>+'Ark1'!C1709</f>
        <v>2024</v>
      </c>
      <c r="C135" s="264">
        <f>+'Ark1'!L1709</f>
        <v>4</v>
      </c>
      <c r="D135" s="264" t="s">
        <v>32</v>
      </c>
      <c r="E135" s="86">
        <f>+'Ark1'!AP1709</f>
        <v>9</v>
      </c>
      <c r="F135" s="272" t="str">
        <f>VLOOKUP(E135,RNR!$E$1:$F$41,2)</f>
        <v>Holstein</v>
      </c>
      <c r="G135" s="86">
        <f>+IF(H135=0,"",'Ark1'!Q1709)</f>
        <v>158</v>
      </c>
      <c r="H135" s="360">
        <f>+'Ark1'!R1709</f>
        <v>238</v>
      </c>
      <c r="I135" s="28">
        <f>+IF(H135=0,"",'Ark1'!AE1709)</f>
        <v>17.655786350148361</v>
      </c>
      <c r="J135" s="35" t="e">
        <f>+IF(H135=0,"",IF(#REF!=0,"",I135-#REF!))</f>
        <v>#REF!</v>
      </c>
      <c r="K135" s="28">
        <f>+IF(H135=0,"",'Ark1'!AF1709)</f>
        <v>19.848375363165683</v>
      </c>
      <c r="L135" s="261"/>
      <c r="M135" s="376">
        <f>+IF(H135=0,"",'Ark1'!AR1709)</f>
        <v>224.76050420168065</v>
      </c>
      <c r="N135" s="114">
        <f>+IF(H135=0,"",'Ark1'!AS1709)</f>
        <v>27.004583865795954</v>
      </c>
      <c r="O135" s="261"/>
      <c r="P135" s="27">
        <f>+IF(H135=0,"",'Ark1'!T1709)</f>
        <v>8.9159663865546257</v>
      </c>
      <c r="Q135" s="303">
        <f>+IF(H135=0,"",'Ark1'!U1709)</f>
        <v>307.5710084033613</v>
      </c>
      <c r="R135" s="35" t="e">
        <f>+IF(H135=0,"",IF(#REF!=0,"",Q135-#REF!))</f>
        <v>#REF!</v>
      </c>
      <c r="S135" s="33">
        <f>+IF(H135=0,"",'Ark1'!W1709)</f>
        <v>97.058823529411754</v>
      </c>
      <c r="T135" s="33">
        <f>+IF(H135=0,"",'Ark1'!X1709)</f>
        <v>13.865546218487397</v>
      </c>
      <c r="U135" s="33">
        <f>+IF(H135=0,"",'Ark1'!AG1709)</f>
        <v>1015.0126050420168</v>
      </c>
      <c r="V135" s="33">
        <f>+IF(H135=0,"",'Ark1'!AH1709)</f>
        <v>100</v>
      </c>
      <c r="W135" s="33">
        <f>+IF(H135=0,"",'Ark1'!Y1709)</f>
        <v>34.194915217239753</v>
      </c>
      <c r="X135" s="27">
        <f>+IF(H135=0,"",'Ark1'!AA1709)</f>
        <v>1.3257617561855737</v>
      </c>
      <c r="Y135" s="303">
        <f t="shared" si="12"/>
        <v>303.02186088677126</v>
      </c>
      <c r="Z135" s="33">
        <f t="shared" si="13"/>
        <v>76.892752100840326</v>
      </c>
      <c r="AA135" s="28">
        <f t="shared" si="14"/>
        <v>1.5063291139240507</v>
      </c>
      <c r="AB135" s="244"/>
      <c r="AC135" s="247"/>
      <c r="AE135" s="28"/>
      <c r="AF135" s="27"/>
      <c r="AG135" s="248"/>
      <c r="AH135" s="86"/>
      <c r="AI135" s="27"/>
      <c r="AJ135" s="27"/>
      <c r="AK135" s="33"/>
      <c r="AL135" s="33"/>
      <c r="AM135" s="33"/>
    </row>
    <row r="136" spans="1:39" ht="15" customHeight="1">
      <c r="A136" s="244"/>
      <c r="B136" s="304">
        <f>+'Ark1'!C1710</f>
        <v>2024</v>
      </c>
      <c r="C136" s="264">
        <f>+'Ark1'!L1710</f>
        <v>4</v>
      </c>
      <c r="D136" s="264" t="s">
        <v>32</v>
      </c>
      <c r="E136" s="86">
        <f>+'Ark1'!AP1710</f>
        <v>10</v>
      </c>
      <c r="F136" s="272" t="str">
        <f>VLOOKUP(E136,RNR!$E$1:$F$41,2)</f>
        <v>Rødt Dansk</v>
      </c>
      <c r="G136" s="86" t="str">
        <f>+IF(H136=0,"",'Ark1'!Q1710)</f>
        <v/>
      </c>
      <c r="H136" s="360">
        <f>+'Ark1'!R1710</f>
        <v>0</v>
      </c>
      <c r="I136" s="28" t="str">
        <f>+IF(H136=0,"",'Ark1'!AE1710)</f>
        <v/>
      </c>
      <c r="J136" s="35" t="str">
        <f>+IF(H136=0,"",IF(#REF!=0,"",I136-#REF!))</f>
        <v/>
      </c>
      <c r="K136" s="28" t="str">
        <f>+IF(H136=0,"",'Ark1'!AF1710)</f>
        <v/>
      </c>
      <c r="L136" s="261"/>
      <c r="M136" s="376" t="str">
        <f>+IF(H136=0,"",'Ark1'!AR1710)</f>
        <v/>
      </c>
      <c r="N136" s="114" t="str">
        <f>+IF(H136=0,"",'Ark1'!AS1710)</f>
        <v/>
      </c>
      <c r="O136" s="261"/>
      <c r="P136" s="27" t="str">
        <f>+IF(H136=0,"",'Ark1'!T1710)</f>
        <v/>
      </c>
      <c r="Q136" s="303" t="str">
        <f>+IF(H136=0,"",'Ark1'!U1710)</f>
        <v/>
      </c>
      <c r="R136" s="35" t="str">
        <f>+IF(H136=0,"",IF(#REF!=0,"",Q136-#REF!))</f>
        <v/>
      </c>
      <c r="S136" s="33" t="str">
        <f>+IF(H136=0,"",'Ark1'!W1710)</f>
        <v/>
      </c>
      <c r="T136" s="33" t="str">
        <f>+IF(H136=0,"",'Ark1'!X1710)</f>
        <v/>
      </c>
      <c r="U136" s="33" t="str">
        <f>+IF(H136=0,"",'Ark1'!AG1710)</f>
        <v/>
      </c>
      <c r="V136" s="33" t="str">
        <f>+IF(H136=0,"",'Ark1'!AH1710)</f>
        <v/>
      </c>
      <c r="W136" s="33" t="str">
        <f>+IF(H136=0,"",'Ark1'!Y1710)</f>
        <v/>
      </c>
      <c r="X136" s="27" t="str">
        <f>+IF(H136=0,"",'Ark1'!AA1710)</f>
        <v/>
      </c>
      <c r="Y136" s="303" t="str">
        <f t="shared" si="12"/>
        <v/>
      </c>
      <c r="Z136" s="33" t="str">
        <f t="shared" si="13"/>
        <v/>
      </c>
      <c r="AA136" s="28" t="str">
        <f t="shared" si="14"/>
        <v/>
      </c>
      <c r="AB136" s="244"/>
      <c r="AC136" s="247"/>
      <c r="AE136" s="28"/>
      <c r="AF136" s="27"/>
      <c r="AG136" s="248"/>
      <c r="AH136" s="86"/>
      <c r="AI136" s="27"/>
      <c r="AJ136" s="27"/>
      <c r="AK136" s="33"/>
      <c r="AL136" s="33"/>
      <c r="AM136" s="33"/>
    </row>
    <row r="137" spans="1:39" ht="15" customHeight="1">
      <c r="A137" s="244"/>
      <c r="B137" s="304">
        <f>+'Ark1'!C1711</f>
        <v>2024</v>
      </c>
      <c r="C137" s="264">
        <f>+'Ark1'!L1711</f>
        <v>4</v>
      </c>
      <c r="D137" s="264" t="s">
        <v>32</v>
      </c>
      <c r="E137" s="86">
        <f>+'Ark1'!AP1711</f>
        <v>11</v>
      </c>
      <c r="F137" s="272" t="str">
        <f>VLOOKUP(E137,RNR!$E$1:$F$41,2)</f>
        <v>Brown Swiss</v>
      </c>
      <c r="G137" s="86">
        <f>+IF(H137=0,"",'Ark1'!Q1711)</f>
        <v>22</v>
      </c>
      <c r="H137" s="360">
        <f>+'Ark1'!R1711</f>
        <v>27</v>
      </c>
      <c r="I137" s="28">
        <f>+IF(H137=0,"",'Ark1'!AE1711)</f>
        <v>21.7741935483871</v>
      </c>
      <c r="J137" s="35" t="e">
        <f>+IF(H137=0,"",IF(#REF!=0,"",I137-#REF!))</f>
        <v>#REF!</v>
      </c>
      <c r="K137" s="28">
        <f>+IF(H137=0,"",'Ark1'!AF1711)</f>
        <v>23.070510382596797</v>
      </c>
      <c r="L137" s="261"/>
      <c r="M137" s="376">
        <f>+IF(H137=0,"",'Ark1'!AR1711)</f>
        <v>218.74074074074073</v>
      </c>
      <c r="N137" s="114">
        <f>+IF(H137=0,"",'Ark1'!AS1711)</f>
        <v>26.735097443260443</v>
      </c>
      <c r="O137" s="261"/>
      <c r="P137" s="27">
        <f>+IF(H137=0,"",'Ark1'!T1711)</f>
        <v>8.629629629629628</v>
      </c>
      <c r="Q137" s="303">
        <f>+IF(H137=0,"",'Ark1'!U1711)</f>
        <v>280.84074074074078</v>
      </c>
      <c r="R137" s="35" t="e">
        <f>+IF(H137=0,"",IF(#REF!=0,"",Q137-#REF!))</f>
        <v>#REF!</v>
      </c>
      <c r="S137" s="33">
        <f>+IF(H137=0,"",'Ark1'!W1711)</f>
        <v>100</v>
      </c>
      <c r="T137" s="33">
        <f>+IF(H137=0,"",'Ark1'!X1711)</f>
        <v>0</v>
      </c>
      <c r="U137" s="33">
        <f>+IF(H137=0,"",'Ark1'!AG1711)</f>
        <v>949.2962962962963</v>
      </c>
      <c r="V137" s="33">
        <f>+IF(H137=0,"",'Ark1'!AH1711)</f>
        <v>100</v>
      </c>
      <c r="W137" s="33">
        <f>+IF(H137=0,"",'Ark1'!Y1711)</f>
        <v>32.612838408836723</v>
      </c>
      <c r="X137" s="27">
        <f>+IF(H137=0,"",'Ark1'!AA1711)</f>
        <v>0.90872919602854085</v>
      </c>
      <c r="Y137" s="303">
        <f t="shared" si="12"/>
        <v>295.84097382076396</v>
      </c>
      <c r="Z137" s="33">
        <f t="shared" si="13"/>
        <v>70.210185185185196</v>
      </c>
      <c r="AA137" s="28">
        <f t="shared" si="14"/>
        <v>1.2272727272727273</v>
      </c>
      <c r="AB137" s="244"/>
      <c r="AC137" s="247"/>
      <c r="AE137" s="28"/>
      <c r="AF137" s="27"/>
      <c r="AG137" s="248"/>
      <c r="AH137" s="86"/>
      <c r="AI137" s="27"/>
      <c r="AJ137" s="27"/>
      <c r="AK137" s="33"/>
      <c r="AL137" s="33"/>
      <c r="AM137" s="33"/>
    </row>
    <row r="138" spans="1:39" ht="15" customHeight="1">
      <c r="A138" s="244"/>
      <c r="B138" s="304">
        <f>+'Ark1'!C1712</f>
        <v>2024</v>
      </c>
      <c r="C138" s="264">
        <f>+'Ark1'!L1712</f>
        <v>4</v>
      </c>
      <c r="D138" s="264" t="s">
        <v>32</v>
      </c>
      <c r="E138" s="86">
        <f>+'Ark1'!AP1712</f>
        <v>12</v>
      </c>
      <c r="F138" s="272" t="str">
        <f>VLOOKUP(E138,RNR!$E$1:$F$41,2)</f>
        <v>Jarlsberg</v>
      </c>
      <c r="G138" s="86">
        <f>+IF(H138=0,"",'Ark1'!Q1712)</f>
        <v>2</v>
      </c>
      <c r="H138" s="360">
        <f>+'Ark1'!R1712</f>
        <v>3</v>
      </c>
      <c r="I138" s="28">
        <f>+IF(H138=0,"",'Ark1'!AE1712)</f>
        <v>30</v>
      </c>
      <c r="J138" s="35" t="e">
        <f>+IF(H138=0,"",IF(#REF!=0,"",I138-#REF!))</f>
        <v>#REF!</v>
      </c>
      <c r="K138" s="28">
        <f>+IF(H138=0,"",'Ark1'!AF1712)</f>
        <v>29.358690156730056</v>
      </c>
      <c r="L138" s="261"/>
      <c r="M138" s="376">
        <f>+IF(H138=0,"",'Ark1'!AR1712)</f>
        <v>207.33333333333337</v>
      </c>
      <c r="N138" s="114">
        <f>+IF(H138=0,"",'Ark1'!AS1712)</f>
        <v>28.075583985541968</v>
      </c>
      <c r="O138" s="261"/>
      <c r="P138" s="27">
        <f>+IF(H138=0,"",'Ark1'!T1712)</f>
        <v>9.3333333333333357</v>
      </c>
      <c r="Q138" s="303">
        <f>+IF(H138=0,"",'Ark1'!U1712)</f>
        <v>251.63333333333341</v>
      </c>
      <c r="R138" s="35" t="e">
        <f>+IF(H138=0,"",IF(#REF!=0,"",Q138-#REF!))</f>
        <v>#REF!</v>
      </c>
      <c r="S138" s="33">
        <f>+IF(H138=0,"",'Ark1'!W1712)</f>
        <v>100</v>
      </c>
      <c r="T138" s="33">
        <f>+IF(H138=0,"",'Ark1'!X1712)</f>
        <v>0</v>
      </c>
      <c r="U138" s="33">
        <f>+IF(H138=0,"",'Ark1'!AG1712)</f>
        <v>1257.666666666667</v>
      </c>
      <c r="V138" s="33">
        <f>+IF(H138=0,"",'Ark1'!AH1712)</f>
        <v>100</v>
      </c>
      <c r="W138" s="33">
        <f>+IF(H138=0,"",'Ark1'!Y1712)</f>
        <v>35.111853016071713</v>
      </c>
      <c r="X138" s="27">
        <f>+IF(H138=0,"",'Ark1'!AA1712)</f>
        <v>1.2472191289246417</v>
      </c>
      <c r="Y138" s="303">
        <f t="shared" si="12"/>
        <v>200.0795123244103</v>
      </c>
      <c r="Z138" s="33">
        <f t="shared" si="13"/>
        <v>62.908333333333353</v>
      </c>
      <c r="AA138" s="28">
        <f t="shared" si="14"/>
        <v>1.5</v>
      </c>
      <c r="AB138" s="244"/>
      <c r="AC138" s="247"/>
      <c r="AE138" s="28"/>
      <c r="AF138" s="27"/>
      <c r="AG138" s="248"/>
      <c r="AH138" s="86"/>
      <c r="AI138" s="27"/>
      <c r="AJ138" s="27"/>
      <c r="AK138" s="33"/>
      <c r="AL138" s="33"/>
      <c r="AM138" s="33"/>
    </row>
    <row r="139" spans="1:39" ht="15" customHeight="1">
      <c r="A139" s="244"/>
      <c r="B139" s="304">
        <f>+'Ark1'!C1713</f>
        <v>2024</v>
      </c>
      <c r="C139" s="264">
        <f>+'Ark1'!L1713</f>
        <v>4</v>
      </c>
      <c r="D139" s="264" t="s">
        <v>32</v>
      </c>
      <c r="E139" s="86">
        <f>+'Ark1'!AP1713</f>
        <v>13</v>
      </c>
      <c r="F139" s="272" t="str">
        <f>VLOOKUP(E139,RNR!$E$1:$F$41,2)</f>
        <v>Fleckvieh</v>
      </c>
      <c r="G139" s="86">
        <f>+IF(H139=0,"",'Ark1'!Q1713)</f>
        <v>70</v>
      </c>
      <c r="H139" s="360">
        <f>+'Ark1'!R1713</f>
        <v>90</v>
      </c>
      <c r="I139" s="28">
        <f>+IF(H139=0,"",'Ark1'!AE1713)</f>
        <v>31.468531468531467</v>
      </c>
      <c r="J139" s="35" t="e">
        <f>+IF(H139=0,"",IF(#REF!=0,"",I139-#REF!))</f>
        <v>#REF!</v>
      </c>
      <c r="K139" s="28">
        <f>+IF(H139=0,"",'Ark1'!AF1713)</f>
        <v>30.321333154408265</v>
      </c>
      <c r="L139" s="261"/>
      <c r="M139" s="376">
        <f>+IF(H139=0,"",'Ark1'!AR1713)</f>
        <v>218.32222222222225</v>
      </c>
      <c r="N139" s="114">
        <f>+IF(H139=0,"",'Ark1'!AS1713)</f>
        <v>26.490122785546141</v>
      </c>
      <c r="O139" s="261"/>
      <c r="P139" s="27">
        <f>+IF(H139=0,"",'Ark1'!T1713)</f>
        <v>6.8333333333333313</v>
      </c>
      <c r="Q139" s="303">
        <f>+IF(H139=0,"",'Ark1'!U1713)</f>
        <v>276.16333333333318</v>
      </c>
      <c r="R139" s="35" t="e">
        <f>+IF(H139=0,"",IF(#REF!=0,"",Q139-#REF!))</f>
        <v>#REF!</v>
      </c>
      <c r="S139" s="33">
        <f>+IF(H139=0,"",'Ark1'!W1713)</f>
        <v>60</v>
      </c>
      <c r="T139" s="33">
        <f>+IF(H139=0,"",'Ark1'!X1713)</f>
        <v>0</v>
      </c>
      <c r="U139" s="33">
        <f>+IF(H139=0,"",'Ark1'!AG1713)</f>
        <v>1091.0777777777778</v>
      </c>
      <c r="V139" s="33">
        <f>+IF(H139=0,"",'Ark1'!AH1713)</f>
        <v>100</v>
      </c>
      <c r="W139" s="33">
        <f>+IF(H139=0,"",'Ark1'!Y1713)</f>
        <v>28.199855988601243</v>
      </c>
      <c r="X139" s="27">
        <f>+IF(H139=0,"",'Ark1'!AA1713)</f>
        <v>1.6210421887717099</v>
      </c>
      <c r="Y139" s="303">
        <f t="shared" si="12"/>
        <v>253.11058382638967</v>
      </c>
      <c r="Z139" s="33">
        <f t="shared" si="13"/>
        <v>69.040833333333296</v>
      </c>
      <c r="AA139" s="28">
        <f t="shared" si="14"/>
        <v>1.2857142857142858</v>
      </c>
      <c r="AB139" s="244"/>
      <c r="AC139" s="247"/>
      <c r="AE139" s="28"/>
      <c r="AF139" s="27"/>
      <c r="AG139" s="248"/>
      <c r="AH139" s="86"/>
      <c r="AI139" s="27"/>
      <c r="AJ139" s="27"/>
      <c r="AK139" s="33"/>
      <c r="AL139" s="33"/>
      <c r="AM139" s="33"/>
    </row>
    <row r="140" spans="1:39" ht="15" customHeight="1">
      <c r="A140" s="244"/>
      <c r="B140" s="304">
        <f>+'Ark1'!C1714</f>
        <v>2024</v>
      </c>
      <c r="C140" s="264">
        <f>+'Ark1'!L1714</f>
        <v>4</v>
      </c>
      <c r="D140" s="264" t="s">
        <v>32</v>
      </c>
      <c r="E140" s="86">
        <f>+'Ark1'!AP1714</f>
        <v>14</v>
      </c>
      <c r="F140" s="272" t="str">
        <f>VLOOKUP(E140,RNR!$E$1:$F$41,2)</f>
        <v>Canadisk Ayrshire</v>
      </c>
      <c r="G140" s="86" t="str">
        <f>+IF(H140=0,"",'Ark1'!Q1714)</f>
        <v/>
      </c>
      <c r="H140" s="360">
        <f>+'Ark1'!R1714</f>
        <v>0</v>
      </c>
      <c r="I140" s="28" t="str">
        <f>+IF(H140=0,"",'Ark1'!AE1714)</f>
        <v/>
      </c>
      <c r="J140" s="35" t="str">
        <f>+IF(H140=0,"",IF(#REF!=0,"",I140-#REF!))</f>
        <v/>
      </c>
      <c r="K140" s="28" t="str">
        <f>+IF(H140=0,"",'Ark1'!AF1714)</f>
        <v/>
      </c>
      <c r="L140" s="261"/>
      <c r="M140" s="376" t="str">
        <f>+IF(H140=0,"",'Ark1'!AR1714)</f>
        <v/>
      </c>
      <c r="N140" s="114" t="str">
        <f>+IF(H140=0,"",'Ark1'!AS1714)</f>
        <v/>
      </c>
      <c r="O140" s="261"/>
      <c r="P140" s="27" t="str">
        <f>+IF(H140=0,"",'Ark1'!T1714)</f>
        <v/>
      </c>
      <c r="Q140" s="303" t="str">
        <f>+IF(H140=0,"",'Ark1'!U1714)</f>
        <v/>
      </c>
      <c r="R140" s="35" t="str">
        <f>+IF(H140=0,"",IF(#REF!=0,"",Q140-#REF!))</f>
        <v/>
      </c>
      <c r="S140" s="33" t="str">
        <f>+IF(H140=0,"",'Ark1'!W1714)</f>
        <v/>
      </c>
      <c r="T140" s="33" t="str">
        <f>+IF(H140=0,"",'Ark1'!X1714)</f>
        <v/>
      </c>
      <c r="U140" s="33" t="str">
        <f>+IF(H140=0,"",'Ark1'!AG1714)</f>
        <v/>
      </c>
      <c r="V140" s="33" t="str">
        <f>+IF(H140=0,"",'Ark1'!AH1714)</f>
        <v/>
      </c>
      <c r="W140" s="33" t="str">
        <f>+IF(H140=0,"",'Ark1'!Y1714)</f>
        <v/>
      </c>
      <c r="X140" s="27" t="str">
        <f>+IF(H140=0,"",'Ark1'!AA1714)</f>
        <v/>
      </c>
      <c r="Y140" s="303" t="str">
        <f t="shared" si="12"/>
        <v/>
      </c>
      <c r="Z140" s="33" t="str">
        <f t="shared" si="13"/>
        <v/>
      </c>
      <c r="AA140" s="28" t="str">
        <f t="shared" si="14"/>
        <v/>
      </c>
      <c r="AB140" s="244"/>
      <c r="AC140" s="247"/>
      <c r="AE140" s="28"/>
      <c r="AF140" s="27"/>
      <c r="AG140" s="248"/>
      <c r="AH140" s="86"/>
      <c r="AI140" s="27"/>
      <c r="AJ140" s="27"/>
      <c r="AK140" s="33"/>
      <c r="AL140" s="33"/>
      <c r="AM140" s="33"/>
    </row>
    <row r="141" spans="1:39" ht="15" customHeight="1">
      <c r="A141" s="244"/>
      <c r="B141" s="304">
        <f>+'Ark1'!C1715</f>
        <v>2024</v>
      </c>
      <c r="C141" s="264">
        <f>+'Ark1'!L1715</f>
        <v>4</v>
      </c>
      <c r="D141" s="264" t="s">
        <v>32</v>
      </c>
      <c r="E141" s="86">
        <f>+'Ark1'!AP1715</f>
        <v>15</v>
      </c>
      <c r="F141" s="272" t="str">
        <f>VLOOKUP(E141,RNR!$E$1:$F$41,2)</f>
        <v>Montbéliard</v>
      </c>
      <c r="G141" s="86">
        <f>+IF(H141=0,"",'Ark1'!Q1715)</f>
        <v>1</v>
      </c>
      <c r="H141" s="360">
        <f>+'Ark1'!R1715</f>
        <v>2</v>
      </c>
      <c r="I141" s="28">
        <f>+IF(H141=0,"",'Ark1'!AE1715)</f>
        <v>22.222222222222225</v>
      </c>
      <c r="J141" s="35" t="e">
        <f>+IF(H141=0,"",IF(#REF!=0,"",I141-#REF!))</f>
        <v>#REF!</v>
      </c>
      <c r="K141" s="28">
        <f>+IF(H141=0,"",'Ark1'!AF1715)</f>
        <v>20.990386359513877</v>
      </c>
      <c r="L141" s="261"/>
      <c r="M141" s="376">
        <f>+IF(H141=0,"",'Ark1'!AR1715)</f>
        <v>222.5</v>
      </c>
      <c r="N141" s="114">
        <f>+IF(H141=0,"",'Ark1'!AS1715)</f>
        <v>26.348152113509407</v>
      </c>
      <c r="O141" s="261"/>
      <c r="P141" s="27">
        <f>+IF(H141=0,"",'Ark1'!T1715)</f>
        <v>7</v>
      </c>
      <c r="Q141" s="303">
        <f>+IF(H141=0,"",'Ark1'!U1715)</f>
        <v>289.3</v>
      </c>
      <c r="R141" s="35" t="e">
        <f>+IF(H141=0,"",IF(#REF!=0,"",Q141-#REF!))</f>
        <v>#REF!</v>
      </c>
      <c r="S141" s="33">
        <f>+IF(H141=0,"",'Ark1'!W1715)</f>
        <v>100</v>
      </c>
      <c r="T141" s="33">
        <f>+IF(H141=0,"",'Ark1'!X1715)</f>
        <v>0</v>
      </c>
      <c r="U141" s="33">
        <f>+IF(H141=0,"",'Ark1'!AG1715)</f>
        <v>896</v>
      </c>
      <c r="V141" s="33">
        <f>+IF(H141=0,"",'Ark1'!AH1715)</f>
        <v>100</v>
      </c>
      <c r="W141" s="33">
        <f>+IF(H141=0,"",'Ark1'!Y1715)</f>
        <v>4.7000000000011752</v>
      </c>
      <c r="X141" s="27">
        <f>+IF(H141=0,"",'Ark1'!AA1715)</f>
        <v>0</v>
      </c>
      <c r="Y141" s="303">
        <f t="shared" si="12"/>
        <v>322.87946428571428</v>
      </c>
      <c r="Z141" s="33">
        <f t="shared" si="13"/>
        <v>72.325000000000003</v>
      </c>
      <c r="AA141" s="28">
        <f t="shared" si="14"/>
        <v>2</v>
      </c>
      <c r="AB141" s="244"/>
      <c r="AC141" s="247"/>
      <c r="AE141" s="28"/>
      <c r="AF141" s="27"/>
      <c r="AG141" s="248"/>
      <c r="AH141" s="86"/>
      <c r="AI141" s="27"/>
      <c r="AJ141" s="27"/>
      <c r="AK141" s="33"/>
      <c r="AL141" s="33"/>
      <c r="AM141" s="33"/>
    </row>
    <row r="142" spans="1:39" ht="15" customHeight="1">
      <c r="A142" s="244"/>
      <c r="B142" s="304">
        <f>+'Ark1'!C1716</f>
        <v>2024</v>
      </c>
      <c r="C142" s="264">
        <f>+'Ark1'!L1716</f>
        <v>4</v>
      </c>
      <c r="D142" s="264" t="s">
        <v>32</v>
      </c>
      <c r="E142" s="86">
        <f>+'Ark1'!AP1716</f>
        <v>16</v>
      </c>
      <c r="F142" s="272" t="str">
        <f>VLOOKUP(E142,RNR!$E$1:$F$41,2)</f>
        <v>Mørefe</v>
      </c>
      <c r="G142" s="86" t="str">
        <f>+IF(H142=0,"",'Ark1'!Q1716)</f>
        <v/>
      </c>
      <c r="H142" s="360">
        <f>+'Ark1'!R1716</f>
        <v>0</v>
      </c>
      <c r="I142" s="28" t="str">
        <f>+IF(H142=0,"",'Ark1'!AE1716)</f>
        <v/>
      </c>
      <c r="J142" s="35" t="str">
        <f>+IF(H142=0,"",IF(#REF!=0,"",I142-#REF!))</f>
        <v/>
      </c>
      <c r="K142" s="28" t="str">
        <f>+IF(H142=0,"",'Ark1'!AF1716)</f>
        <v/>
      </c>
      <c r="L142" s="261"/>
      <c r="M142" s="376" t="str">
        <f>+IF(H142=0,"",'Ark1'!AR1716)</f>
        <v/>
      </c>
      <c r="N142" s="114" t="str">
        <f>+IF(H142=0,"",'Ark1'!AS1716)</f>
        <v/>
      </c>
      <c r="O142" s="261"/>
      <c r="P142" s="27" t="str">
        <f>+IF(H142=0,"",'Ark1'!T1716)</f>
        <v/>
      </c>
      <c r="Q142" s="303" t="str">
        <f>+IF(H142=0,"",'Ark1'!U1716)</f>
        <v/>
      </c>
      <c r="R142" s="35" t="str">
        <f>+IF(H142=0,"",IF(#REF!=0,"",Q142-#REF!))</f>
        <v/>
      </c>
      <c r="S142" s="33" t="str">
        <f>+IF(H142=0,"",'Ark1'!W1716)</f>
        <v/>
      </c>
      <c r="T142" s="33" t="str">
        <f>+IF(H142=0,"",'Ark1'!X1716)</f>
        <v/>
      </c>
      <c r="U142" s="33" t="str">
        <f>+IF(H142=0,"",'Ark1'!AG1716)</f>
        <v/>
      </c>
      <c r="V142" s="33" t="str">
        <f>+IF(H142=0,"",'Ark1'!AH1716)</f>
        <v/>
      </c>
      <c r="W142" s="33" t="str">
        <f>+IF(H142=0,"",'Ark1'!Y1716)</f>
        <v/>
      </c>
      <c r="X142" s="27" t="str">
        <f>+IF(H142=0,"",'Ark1'!AA1716)</f>
        <v/>
      </c>
      <c r="Y142" s="303" t="str">
        <f t="shared" si="12"/>
        <v/>
      </c>
      <c r="Z142" s="33" t="str">
        <f t="shared" si="13"/>
        <v/>
      </c>
      <c r="AA142" s="28" t="str">
        <f t="shared" si="14"/>
        <v/>
      </c>
      <c r="AB142" s="244"/>
      <c r="AC142" s="247"/>
      <c r="AE142" s="28"/>
      <c r="AF142" s="27"/>
      <c r="AG142" s="248"/>
      <c r="AH142" s="86"/>
      <c r="AI142" s="27"/>
      <c r="AJ142" s="27"/>
      <c r="AK142" s="33"/>
      <c r="AL142" s="33"/>
      <c r="AM142" s="33"/>
    </row>
    <row r="143" spans="1:39" ht="15" customHeight="1">
      <c r="A143" s="244"/>
      <c r="B143" s="304">
        <f>+'Ark1'!C1717</f>
        <v>2024</v>
      </c>
      <c r="C143" s="264">
        <f>+'Ark1'!L1717</f>
        <v>4</v>
      </c>
      <c r="D143" s="264" t="s">
        <v>32</v>
      </c>
      <c r="E143" s="86">
        <f>+'Ark1'!AP1717</f>
        <v>17</v>
      </c>
      <c r="F143" s="272" t="str">
        <f>VLOOKUP(E143,RNR!$E$1:$F$41,2)</f>
        <v>Normande</v>
      </c>
      <c r="G143" s="86" t="str">
        <f>+IF(H143=0,"",'Ark1'!Q1717)</f>
        <v/>
      </c>
      <c r="H143" s="360">
        <f>+'Ark1'!R1717</f>
        <v>0</v>
      </c>
      <c r="I143" s="28" t="str">
        <f>+IF(H143=0,"",'Ark1'!AE1717)</f>
        <v/>
      </c>
      <c r="J143" s="35" t="str">
        <f>+IF(H143=0,"",IF(#REF!=0,"",I143-#REF!))</f>
        <v/>
      </c>
      <c r="K143" s="28" t="str">
        <f>+IF(H143=0,"",'Ark1'!AF1717)</f>
        <v/>
      </c>
      <c r="L143" s="261"/>
      <c r="M143" s="376" t="str">
        <f>+IF(H143=0,"",'Ark1'!AR1717)</f>
        <v/>
      </c>
      <c r="N143" s="114" t="str">
        <f>+IF(H143=0,"",'Ark1'!AS1717)</f>
        <v/>
      </c>
      <c r="O143" s="261"/>
      <c r="P143" s="27" t="str">
        <f>+IF(H143=0,"",'Ark1'!T1717)</f>
        <v/>
      </c>
      <c r="Q143" s="303" t="str">
        <f>+IF(H143=0,"",'Ark1'!U1717)</f>
        <v/>
      </c>
      <c r="R143" s="35" t="str">
        <f>+IF(H143=0,"",IF(#REF!=0,"",Q143-#REF!))</f>
        <v/>
      </c>
      <c r="S143" s="33" t="str">
        <f>+IF(H143=0,"",'Ark1'!W1717)</f>
        <v/>
      </c>
      <c r="T143" s="33" t="str">
        <f>+IF(H143=0,"",'Ark1'!X1717)</f>
        <v/>
      </c>
      <c r="U143" s="33" t="str">
        <f>+IF(H143=0,"",'Ark1'!AG1717)</f>
        <v/>
      </c>
      <c r="V143" s="33" t="str">
        <f>+IF(H143=0,"",'Ark1'!AH1717)</f>
        <v/>
      </c>
      <c r="W143" s="33" t="str">
        <f>+IF(H143=0,"",'Ark1'!Y1717)</f>
        <v/>
      </c>
      <c r="X143" s="27" t="str">
        <f>+IF(H143=0,"",'Ark1'!AA1717)</f>
        <v/>
      </c>
      <c r="Y143" s="303" t="str">
        <f t="shared" si="12"/>
        <v/>
      </c>
      <c r="Z143" s="33" t="str">
        <f t="shared" si="13"/>
        <v/>
      </c>
      <c r="AA143" s="28" t="str">
        <f t="shared" si="14"/>
        <v/>
      </c>
      <c r="AB143" s="244"/>
      <c r="AC143" s="247"/>
      <c r="AE143" s="28"/>
      <c r="AF143" s="27"/>
      <c r="AG143" s="248"/>
      <c r="AH143" s="86"/>
      <c r="AI143" s="27"/>
      <c r="AJ143" s="27"/>
      <c r="AK143" s="33"/>
      <c r="AL143" s="33"/>
      <c r="AM143" s="33"/>
    </row>
    <row r="144" spans="1:39" ht="15" customHeight="1">
      <c r="A144" s="244"/>
      <c r="B144" s="304">
        <f>+'Ark1'!C1718</f>
        <v>2024</v>
      </c>
      <c r="C144" s="264">
        <f>+'Ark1'!L1718</f>
        <v>4</v>
      </c>
      <c r="D144" s="264" t="s">
        <v>32</v>
      </c>
      <c r="E144" s="86">
        <f>+'Ark1'!AP1718</f>
        <v>21</v>
      </c>
      <c r="F144" s="272" t="str">
        <f>VLOOKUP(E144,RNR!$E$1:$F$41,2)</f>
        <v>Hereford</v>
      </c>
      <c r="G144" s="86">
        <f>+IF(H144=0,"",'Ark1'!Q1718)</f>
        <v>217</v>
      </c>
      <c r="H144" s="360">
        <f>+'Ark1'!R1718</f>
        <v>320</v>
      </c>
      <c r="I144" s="28">
        <f>+IF(H144=0,"",'Ark1'!AE1718)</f>
        <v>27.705627705627705</v>
      </c>
      <c r="J144" s="35" t="e">
        <f>+IF(H144=0,"",IF(#REF!=0,"",I144-#REF!))</f>
        <v>#REF!</v>
      </c>
      <c r="K144" s="28">
        <f>+IF(H144=0,"",'Ark1'!AF1718)</f>
        <v>24.565164094646804</v>
      </c>
      <c r="L144" s="261"/>
      <c r="M144" s="376">
        <f>+IF(H144=0,"",'Ark1'!AR1718)</f>
        <v>204.96875</v>
      </c>
      <c r="N144" s="114">
        <f>+IF(H144=0,"",'Ark1'!AS1718)</f>
        <v>26.738516134536983</v>
      </c>
      <c r="O144" s="261"/>
      <c r="P144" s="27">
        <f>+IF(H144=0,"",'Ark1'!T1718)</f>
        <v>6.8</v>
      </c>
      <c r="Q144" s="303">
        <f>+IF(H144=0,"",'Ark1'!U1718)</f>
        <v>231.70937500000005</v>
      </c>
      <c r="R144" s="35" t="e">
        <f>+IF(H144=0,"",IF(#REF!=0,"",Q144-#REF!))</f>
        <v>#REF!</v>
      </c>
      <c r="S144" s="33">
        <f>+IF(H144=0,"",'Ark1'!W1718)</f>
        <v>61.25</v>
      </c>
      <c r="T144" s="33">
        <f>+IF(H144=0,"",'Ark1'!X1718)</f>
        <v>0</v>
      </c>
      <c r="U144" s="33">
        <f>+IF(H144=0,"",'Ark1'!AG1718)</f>
        <v>1061.875</v>
      </c>
      <c r="V144" s="33">
        <f>+IF(H144=0,"",'Ark1'!AH1718)</f>
        <v>100</v>
      </c>
      <c r="W144" s="33">
        <f>+IF(H144=0,"",'Ark1'!Y1718)</f>
        <v>32.86124008021207</v>
      </c>
      <c r="X144" s="27">
        <f>+IF(H144=0,"",'Ark1'!AA1718)</f>
        <v>1.4309088021254197</v>
      </c>
      <c r="Y144" s="303">
        <f t="shared" si="12"/>
        <v>218.20776927604479</v>
      </c>
      <c r="Z144" s="33">
        <f t="shared" si="13"/>
        <v>57.927343750000013</v>
      </c>
      <c r="AA144" s="28">
        <f t="shared" si="14"/>
        <v>1.4746543778801844</v>
      </c>
      <c r="AB144" s="244"/>
      <c r="AC144" s="247"/>
      <c r="AE144" s="28"/>
      <c r="AF144" s="27"/>
      <c r="AG144" s="248"/>
      <c r="AH144" s="86"/>
      <c r="AI144" s="27"/>
      <c r="AJ144" s="27"/>
      <c r="AK144" s="33"/>
      <c r="AL144" s="33"/>
      <c r="AM144" s="33"/>
    </row>
    <row r="145" spans="1:39" ht="15" customHeight="1">
      <c r="A145" s="244"/>
      <c r="B145" s="304">
        <f>+'Ark1'!C1719</f>
        <v>2024</v>
      </c>
      <c r="C145" s="264">
        <f>+'Ark1'!L1719</f>
        <v>4</v>
      </c>
      <c r="D145" s="264" t="s">
        <v>32</v>
      </c>
      <c r="E145" s="86">
        <f>+'Ark1'!AP1719</f>
        <v>22</v>
      </c>
      <c r="F145" s="272" t="str">
        <f>VLOOKUP(E145,RNR!$E$1:$F$41,2)</f>
        <v>Charolais</v>
      </c>
      <c r="G145" s="86">
        <f>+IF(H145=0,"",'Ark1'!Q1719)</f>
        <v>174</v>
      </c>
      <c r="H145" s="360">
        <f>+'Ark1'!R1719</f>
        <v>269</v>
      </c>
      <c r="I145" s="28">
        <f>+IF(H145=0,"",'Ark1'!AE1719)</f>
        <v>11.185031185031182</v>
      </c>
      <c r="J145" s="35" t="e">
        <f>+IF(H145=0,"",IF(#REF!=0,"",I145-#REF!))</f>
        <v>#REF!</v>
      </c>
      <c r="K145" s="28">
        <f>+IF(H145=0,"",'Ark1'!AF1719)</f>
        <v>8.8226056344280792</v>
      </c>
      <c r="L145" s="261"/>
      <c r="M145" s="376">
        <f>+IF(H145=0,"",'Ark1'!AR1719)</f>
        <v>209.22304832713749</v>
      </c>
      <c r="N145" s="114">
        <f>+IF(H145=0,"",'Ark1'!AS1719)</f>
        <v>25.635825376341483</v>
      </c>
      <c r="O145" s="261"/>
      <c r="P145" s="27">
        <f>+IF(H145=0,"",'Ark1'!T1719)</f>
        <v>4.6468401486988844</v>
      </c>
      <c r="Q145" s="303">
        <f>+IF(H145=0,"",'Ark1'!U1719)</f>
        <v>236.41486988847581</v>
      </c>
      <c r="R145" s="35" t="e">
        <f>+IF(H145=0,"",IF(#REF!=0,"",Q145-#REF!))</f>
        <v>#REF!</v>
      </c>
      <c r="S145" s="33">
        <f>+IF(H145=0,"",'Ark1'!W1719)</f>
        <v>11.524163568773233</v>
      </c>
      <c r="T145" s="33">
        <f>+IF(H145=0,"",'Ark1'!X1719)</f>
        <v>0</v>
      </c>
      <c r="U145" s="33">
        <f>+IF(H145=0,"",'Ark1'!AG1719)</f>
        <v>1091.9591078066917</v>
      </c>
      <c r="V145" s="33">
        <f>+IF(H145=0,"",'Ark1'!AH1719)</f>
        <v>100</v>
      </c>
      <c r="W145" s="33">
        <f>+IF(H145=0,"",'Ark1'!Y1719)</f>
        <v>33.27849370387252</v>
      </c>
      <c r="X145" s="27">
        <f>+IF(H145=0,"",'Ark1'!AA1719)</f>
        <v>1.3626044029116378</v>
      </c>
      <c r="Y145" s="303">
        <f t="shared" si="12"/>
        <v>216.50524108300957</v>
      </c>
      <c r="Z145" s="33">
        <f t="shared" si="13"/>
        <v>59.103717472118952</v>
      </c>
      <c r="AA145" s="28">
        <f t="shared" si="14"/>
        <v>1.5459770114942528</v>
      </c>
      <c r="AB145" s="244"/>
      <c r="AC145" s="247"/>
      <c r="AE145" s="28"/>
      <c r="AF145" s="27"/>
      <c r="AG145" s="248"/>
      <c r="AH145" s="86"/>
      <c r="AI145" s="27"/>
      <c r="AJ145" s="27"/>
      <c r="AK145" s="33"/>
      <c r="AL145" s="33"/>
      <c r="AM145" s="33"/>
    </row>
    <row r="146" spans="1:39" ht="15" customHeight="1">
      <c r="A146" s="244"/>
      <c r="B146" s="304">
        <f>+'Ark1'!C1720</f>
        <v>2024</v>
      </c>
      <c r="C146" s="264">
        <f>+'Ark1'!L1720</f>
        <v>4</v>
      </c>
      <c r="D146" s="264" t="s">
        <v>32</v>
      </c>
      <c r="E146" s="86">
        <f>+'Ark1'!AP1720</f>
        <v>23</v>
      </c>
      <c r="F146" s="272" t="str">
        <f>VLOOKUP(E146,RNR!$E$1:$F$41,2)</f>
        <v>Aberdeen Angus</v>
      </c>
      <c r="G146" s="86">
        <f>+IF(H146=0,"",'Ark1'!Q1720)</f>
        <v>226</v>
      </c>
      <c r="H146" s="360">
        <f>+'Ark1'!R1720</f>
        <v>335</v>
      </c>
      <c r="I146" s="28">
        <f>+IF(H146=0,"",'Ark1'!AE1720)</f>
        <v>18.600777345918939</v>
      </c>
      <c r="J146" s="35" t="e">
        <f>+IF(H146=0,"",IF(#REF!=0,"",I146-#REF!))</f>
        <v>#REF!</v>
      </c>
      <c r="K146" s="28">
        <f>+IF(H146=0,"",'Ark1'!AF1720)</f>
        <v>15.603312032936438</v>
      </c>
      <c r="L146" s="261"/>
      <c r="M146" s="376">
        <f>+IF(H146=0,"",'Ark1'!AR1720)</f>
        <v>204.91343283582088</v>
      </c>
      <c r="N146" s="114">
        <f>+IF(H146=0,"",'Ark1'!AS1720)</f>
        <v>26.302881324613399</v>
      </c>
      <c r="O146" s="261"/>
      <c r="P146" s="27">
        <f>+IF(H146=0,"",'Ark1'!T1720)</f>
        <v>6.9820895522388069</v>
      </c>
      <c r="Q146" s="303">
        <f>+IF(H146=0,"",'Ark1'!U1720)</f>
        <v>227.96089552238809</v>
      </c>
      <c r="R146" s="35" t="e">
        <f>+IF(H146=0,"",IF(#REF!=0,"",Q146-#REF!))</f>
        <v>#REF!</v>
      </c>
      <c r="S146" s="33">
        <f>+IF(H146=0,"",'Ark1'!W1720)</f>
        <v>63.880597014925392</v>
      </c>
      <c r="T146" s="33">
        <f>+IF(H146=0,"",'Ark1'!X1720)</f>
        <v>0</v>
      </c>
      <c r="U146" s="33">
        <f>+IF(H146=0,"",'Ark1'!AG1720)</f>
        <v>1050.7253731343283</v>
      </c>
      <c r="V146" s="33">
        <f>+IF(H146=0,"",'Ark1'!AH1720)</f>
        <v>100</v>
      </c>
      <c r="W146" s="33">
        <f>+IF(H146=0,"",'Ark1'!Y1720)</f>
        <v>35.284236797218838</v>
      </c>
      <c r="X146" s="27">
        <f>+IF(H146=0,"",'Ark1'!AA1720)</f>
        <v>1.5890413305478723</v>
      </c>
      <c r="Y146" s="303">
        <f t="shared" si="12"/>
        <v>216.955734915183</v>
      </c>
      <c r="Z146" s="33">
        <f t="shared" si="13"/>
        <v>56.990223880597021</v>
      </c>
      <c r="AA146" s="28">
        <f t="shared" si="14"/>
        <v>1.4823008849557522</v>
      </c>
      <c r="AB146" s="244"/>
      <c r="AC146" s="247"/>
      <c r="AE146" s="28"/>
      <c r="AF146" s="27"/>
      <c r="AG146" s="248"/>
      <c r="AH146" s="86"/>
      <c r="AI146" s="27"/>
      <c r="AJ146" s="27"/>
      <c r="AK146" s="33"/>
      <c r="AL146" s="33"/>
      <c r="AM146" s="33"/>
    </row>
    <row r="147" spans="1:39" ht="15" customHeight="1">
      <c r="A147" s="244"/>
      <c r="B147" s="304">
        <f>+'Ark1'!C1721</f>
        <v>2024</v>
      </c>
      <c r="C147" s="264">
        <f>+'Ark1'!L1721</f>
        <v>4</v>
      </c>
      <c r="D147" s="264" t="s">
        <v>32</v>
      </c>
      <c r="E147" s="86">
        <f>+'Ark1'!AP1721</f>
        <v>24</v>
      </c>
      <c r="F147" s="272" t="str">
        <f>VLOOKUP(E147,RNR!$E$1:$F$41,2)</f>
        <v>Limousine</v>
      </c>
      <c r="G147" s="86">
        <f>+IF(H147=0,"",'Ark1'!Q1721)</f>
        <v>73</v>
      </c>
      <c r="H147" s="360">
        <f>+'Ark1'!R1721</f>
        <v>102</v>
      </c>
      <c r="I147" s="28">
        <f>+IF(H147=0,"",'Ark1'!AE1721)</f>
        <v>6.0859188544152731</v>
      </c>
      <c r="J147" s="35" t="e">
        <f>+IF(H147=0,"",IF(#REF!=0,"",I147-#REF!))</f>
        <v>#REF!</v>
      </c>
      <c r="K147" s="28">
        <f>+IF(H147=0,"",'Ark1'!AF1721)</f>
        <v>4.6422067503098132</v>
      </c>
      <c r="L147" s="261"/>
      <c r="M147" s="376">
        <f>+IF(H147=0,"",'Ark1'!AR1721)</f>
        <v>207.43137254901956</v>
      </c>
      <c r="N147" s="114">
        <f>+IF(H147=0,"",'Ark1'!AS1721)</f>
        <v>25.08261782896469</v>
      </c>
      <c r="O147" s="261"/>
      <c r="P147" s="27">
        <f>+IF(H147=0,"",'Ark1'!T1721)</f>
        <v>4.9019607843137267</v>
      </c>
      <c r="Q147" s="303">
        <f>+IF(H147=0,"",'Ark1'!U1721)</f>
        <v>225.27254901960785</v>
      </c>
      <c r="R147" s="35" t="e">
        <f>+IF(H147=0,"",IF(#REF!=0,"",Q147-#REF!))</f>
        <v>#REF!</v>
      </c>
      <c r="S147" s="33">
        <f>+IF(H147=0,"",'Ark1'!W1721)</f>
        <v>19.607843137254903</v>
      </c>
      <c r="T147" s="33">
        <f>+IF(H147=0,"",'Ark1'!X1721)</f>
        <v>0</v>
      </c>
      <c r="U147" s="33">
        <f>+IF(H147=0,"",'Ark1'!AG1721)</f>
        <v>1110.8921568627452</v>
      </c>
      <c r="V147" s="33">
        <f>+IF(H147=0,"",'Ark1'!AH1721)</f>
        <v>100</v>
      </c>
      <c r="W147" s="33">
        <f>+IF(H147=0,"",'Ark1'!Y1721)</f>
        <v>32.463267799892968</v>
      </c>
      <c r="X147" s="27">
        <f>+IF(H147=0,"",'Ark1'!AA1721)</f>
        <v>1.7795670542081037</v>
      </c>
      <c r="Y147" s="303">
        <f t="shared" si="12"/>
        <v>202.7852547413755</v>
      </c>
      <c r="Z147" s="33">
        <f t="shared" si="13"/>
        <v>56.318137254901963</v>
      </c>
      <c r="AA147" s="28">
        <f t="shared" si="14"/>
        <v>1.3972602739726028</v>
      </c>
      <c r="AB147" s="244"/>
      <c r="AC147" s="247"/>
      <c r="AE147" s="28"/>
      <c r="AF147" s="27"/>
      <c r="AG147" s="248"/>
      <c r="AH147" s="86"/>
      <c r="AI147" s="27"/>
      <c r="AJ147" s="27"/>
      <c r="AK147" s="33"/>
      <c r="AL147" s="33"/>
      <c r="AM147" s="33"/>
    </row>
    <row r="148" spans="1:39" ht="15" customHeight="1">
      <c r="A148" s="244"/>
      <c r="B148" s="304">
        <f>+'Ark1'!C1722</f>
        <v>2024</v>
      </c>
      <c r="C148" s="264">
        <f>+'Ark1'!L1722</f>
        <v>4</v>
      </c>
      <c r="D148" s="264" t="s">
        <v>32</v>
      </c>
      <c r="E148" s="86">
        <f>+'Ark1'!AP1722</f>
        <v>25</v>
      </c>
      <c r="F148" s="272" t="str">
        <f>VLOOKUP(E148,RNR!$E$1:$F$41,2)</f>
        <v>Simmental Kjøtt</v>
      </c>
      <c r="G148" s="86">
        <f>+IF(H148=0,"",'Ark1'!Q1722)</f>
        <v>113</v>
      </c>
      <c r="H148" s="360">
        <f>+'Ark1'!R1722</f>
        <v>165</v>
      </c>
      <c r="I148" s="28">
        <f>+IF(H148=0,"",'Ark1'!AE1722)</f>
        <v>22.297297297297295</v>
      </c>
      <c r="J148" s="35" t="e">
        <f>+IF(H148=0,"",IF(#REF!=0,"",I148-#REF!))</f>
        <v>#REF!</v>
      </c>
      <c r="K148" s="28">
        <f>+IF(H148=0,"",'Ark1'!AF1722)</f>
        <v>19.35518691548431</v>
      </c>
      <c r="L148" s="261"/>
      <c r="M148" s="376">
        <f>+IF(H148=0,"",'Ark1'!AR1722)</f>
        <v>210.58787878787876</v>
      </c>
      <c r="N148" s="114">
        <f>+IF(H148=0,"",'Ark1'!AS1722)</f>
        <v>26.087577019713457</v>
      </c>
      <c r="O148" s="261"/>
      <c r="P148" s="27">
        <f>+IF(H148=0,"",'Ark1'!T1722)</f>
        <v>4.8484848484848486</v>
      </c>
      <c r="Q148" s="303">
        <f>+IF(H148=0,"",'Ark1'!U1722)</f>
        <v>244.51090909090911</v>
      </c>
      <c r="R148" s="35" t="e">
        <f>+IF(H148=0,"",IF(#REF!=0,"",Q148-#REF!))</f>
        <v>#REF!</v>
      </c>
      <c r="S148" s="33">
        <f>+IF(H148=0,"",'Ark1'!W1722)</f>
        <v>11.515151515151516</v>
      </c>
      <c r="T148" s="33">
        <f>+IF(H148=0,"",'Ark1'!X1722)</f>
        <v>0</v>
      </c>
      <c r="U148" s="33">
        <f>+IF(H148=0,"",'Ark1'!AG1722)</f>
        <v>1099.0666666666664</v>
      </c>
      <c r="V148" s="33">
        <f>+IF(H148=0,"",'Ark1'!AH1722)</f>
        <v>100</v>
      </c>
      <c r="W148" s="33">
        <f>+IF(H148=0,"",'Ark1'!Y1722)</f>
        <v>27.620038878654483</v>
      </c>
      <c r="X148" s="27">
        <f>+IF(H148=0,"",'Ark1'!AA1722)</f>
        <v>1.4795824988768123</v>
      </c>
      <c r="Y148" s="303">
        <f t="shared" si="12"/>
        <v>222.47140824721811</v>
      </c>
      <c r="Z148" s="33">
        <f t="shared" si="13"/>
        <v>61.127727272727277</v>
      </c>
      <c r="AA148" s="28">
        <f t="shared" si="14"/>
        <v>1.4601769911504425</v>
      </c>
      <c r="AB148" s="244"/>
      <c r="AC148" s="247"/>
      <c r="AE148" s="28"/>
      <c r="AF148" s="27"/>
      <c r="AG148" s="248"/>
      <c r="AH148" s="86"/>
      <c r="AI148" s="27"/>
      <c r="AJ148" s="27"/>
      <c r="AK148" s="33"/>
      <c r="AL148" s="33"/>
      <c r="AM148" s="33"/>
    </row>
    <row r="149" spans="1:39" ht="15" customHeight="1">
      <c r="A149" s="244"/>
      <c r="B149" s="304">
        <f>+'Ark1'!C1723</f>
        <v>2024</v>
      </c>
      <c r="C149" s="264">
        <f>+'Ark1'!L1723</f>
        <v>4</v>
      </c>
      <c r="D149" s="264" t="s">
        <v>32</v>
      </c>
      <c r="E149" s="86">
        <f>+'Ark1'!AP1723</f>
        <v>26</v>
      </c>
      <c r="F149" s="272" t="str">
        <f>VLOOKUP(E149,RNR!$E$1:$F$41,2)</f>
        <v>Blonde D'aquitaine</v>
      </c>
      <c r="G149" s="86">
        <f>+IF(H149=0,"",'Ark1'!Q1723)</f>
        <v>9</v>
      </c>
      <c r="H149" s="360">
        <f>+'Ark1'!R1723</f>
        <v>12</v>
      </c>
      <c r="I149" s="28">
        <f>+IF(H149=0,"",'Ark1'!AE1723)</f>
        <v>10.434782608695652</v>
      </c>
      <c r="J149" s="35" t="e">
        <f>+IF(H149=0,"",IF(#REF!=0,"",I149-#REF!))</f>
        <v>#REF!</v>
      </c>
      <c r="K149" s="28">
        <f>+IF(H149=0,"",'Ark1'!AF1723)</f>
        <v>8.0844744145507903</v>
      </c>
      <c r="L149" s="261"/>
      <c r="M149" s="376">
        <f>+IF(H149=0,"",'Ark1'!AR1723)</f>
        <v>208</v>
      </c>
      <c r="N149" s="114">
        <f>+IF(H149=0,"",'Ark1'!AS1723)</f>
        <v>25.998903514485225</v>
      </c>
      <c r="O149" s="261"/>
      <c r="P149" s="27">
        <f>+IF(H149=0,"",'Ark1'!T1723)</f>
        <v>5.6666666666666679</v>
      </c>
      <c r="Q149" s="303">
        <f>+IF(H149=0,"",'Ark1'!U1723)</f>
        <v>234.98333333333323</v>
      </c>
      <c r="R149" s="35" t="e">
        <f>+IF(H149=0,"",IF(#REF!=0,"",Q149-#REF!))</f>
        <v>#REF!</v>
      </c>
      <c r="S149" s="33">
        <f>+IF(H149=0,"",'Ark1'!W1723)</f>
        <v>25</v>
      </c>
      <c r="T149" s="33">
        <f>+IF(H149=0,"",'Ark1'!X1723)</f>
        <v>0</v>
      </c>
      <c r="U149" s="33">
        <f>+IF(H149=0,"",'Ark1'!AG1723)</f>
        <v>957</v>
      </c>
      <c r="V149" s="33">
        <f>+IF(H149=0,"",'Ark1'!AH1723)</f>
        <v>100</v>
      </c>
      <c r="W149" s="33">
        <f>+IF(H149=0,"",'Ark1'!Y1723)</f>
        <v>27.449281512556968</v>
      </c>
      <c r="X149" s="27">
        <f>+IF(H149=0,"",'Ark1'!AA1723)</f>
        <v>1.4337208778404371</v>
      </c>
      <c r="Y149" s="303">
        <f t="shared" si="12"/>
        <v>245.54162312782992</v>
      </c>
      <c r="Z149" s="33">
        <f t="shared" si="13"/>
        <v>58.745833333333309</v>
      </c>
      <c r="AA149" s="28">
        <f t="shared" si="14"/>
        <v>1.3333333333333333</v>
      </c>
      <c r="AB149" s="244"/>
      <c r="AC149" s="247"/>
      <c r="AE149" s="28"/>
      <c r="AF149" s="27"/>
      <c r="AG149" s="248"/>
      <c r="AH149" s="86"/>
      <c r="AI149" s="27"/>
      <c r="AJ149" s="27"/>
      <c r="AK149" s="33"/>
      <c r="AL149" s="33"/>
      <c r="AM149" s="33"/>
    </row>
    <row r="150" spans="1:39" ht="15" customHeight="1">
      <c r="A150" s="244"/>
      <c r="B150" s="304">
        <f>+'Ark1'!C1724</f>
        <v>2024</v>
      </c>
      <c r="C150" s="264">
        <f>+'Ark1'!L1724</f>
        <v>4</v>
      </c>
      <c r="D150" s="264" t="s">
        <v>32</v>
      </c>
      <c r="E150" s="86">
        <f>+'Ark1'!AP1724</f>
        <v>27</v>
      </c>
      <c r="F150" s="272" t="str">
        <f>VLOOKUP(E150,RNR!$E$1:$F$41,2)</f>
        <v>Scottish Highland</v>
      </c>
      <c r="G150" s="86">
        <f>+IF(H150=0,"",'Ark1'!Q1724)</f>
        <v>35</v>
      </c>
      <c r="H150" s="360">
        <f>+'Ark1'!R1724</f>
        <v>46</v>
      </c>
      <c r="I150" s="28">
        <f>+IF(H150=0,"",'Ark1'!AE1724)</f>
        <v>32.394366197183096</v>
      </c>
      <c r="J150" s="35" t="e">
        <f>+IF(H150=0,"",IF(#REF!=0,"",I150-#REF!))</f>
        <v>#REF!</v>
      </c>
      <c r="K150" s="28">
        <f>+IF(H150=0,"",'Ark1'!AF1724)</f>
        <v>31.415831959765004</v>
      </c>
      <c r="L150" s="261"/>
      <c r="M150" s="376">
        <f>+IF(H150=0,"",'Ark1'!AR1724)</f>
        <v>181.13043478260872</v>
      </c>
      <c r="N150" s="114">
        <f>+IF(H150=0,"",'Ark1'!AS1724)</f>
        <v>26.922136763832341</v>
      </c>
      <c r="O150" s="261"/>
      <c r="P150" s="27">
        <f>+IF(H150=0,"",'Ark1'!T1724)</f>
        <v>6.6304347826086936</v>
      </c>
      <c r="Q150" s="303">
        <f>+IF(H150=0,"",'Ark1'!U1724)</f>
        <v>161.59347826086963</v>
      </c>
      <c r="R150" s="35" t="e">
        <f>+IF(H150=0,"",IF(#REF!=0,"",Q150-#REF!))</f>
        <v>#REF!</v>
      </c>
      <c r="S150" s="33">
        <f>+IF(H150=0,"",'Ark1'!W1724)</f>
        <v>56.521739130434781</v>
      </c>
      <c r="T150" s="33">
        <f>+IF(H150=0,"",'Ark1'!X1724)</f>
        <v>0</v>
      </c>
      <c r="U150" s="33">
        <f>+IF(H150=0,"",'Ark1'!AG1724)</f>
        <v>1002.9347826086956</v>
      </c>
      <c r="V150" s="33">
        <f>+IF(H150=0,"",'Ark1'!AH1724)</f>
        <v>100</v>
      </c>
      <c r="W150" s="33">
        <f>+IF(H150=0,"",'Ark1'!Y1724)</f>
        <v>28.612185015827713</v>
      </c>
      <c r="X150" s="27">
        <f>+IF(H150=0,"",'Ark1'!AA1724)</f>
        <v>1.2573038035583712</v>
      </c>
      <c r="Y150" s="303">
        <f t="shared" si="12"/>
        <v>161.12062425490416</v>
      </c>
      <c r="Z150" s="33">
        <f t="shared" si="13"/>
        <v>40.398369565217408</v>
      </c>
      <c r="AA150" s="28">
        <f t="shared" si="14"/>
        <v>1.3142857142857143</v>
      </c>
      <c r="AB150" s="244"/>
      <c r="AC150" s="247"/>
      <c r="AE150" s="28"/>
      <c r="AF150" s="27"/>
      <c r="AG150" s="248"/>
      <c r="AH150" s="86"/>
      <c r="AI150" s="27"/>
      <c r="AJ150" s="27"/>
      <c r="AK150" s="33"/>
      <c r="AL150" s="33"/>
      <c r="AM150" s="33"/>
    </row>
    <row r="151" spans="1:39" ht="15" customHeight="1">
      <c r="A151" s="244"/>
      <c r="B151" s="304">
        <f>+'Ark1'!C1725</f>
        <v>2024</v>
      </c>
      <c r="C151" s="264">
        <f>+'Ark1'!L1725</f>
        <v>4</v>
      </c>
      <c r="D151" s="264" t="s">
        <v>32</v>
      </c>
      <c r="E151" s="86">
        <f>+'Ark1'!AP1725</f>
        <v>28</v>
      </c>
      <c r="F151" s="272" t="str">
        <f>VLOOKUP(E151,RNR!$E$1:$F$41,2)</f>
        <v>Tiroler Grauvieh</v>
      </c>
      <c r="G151" s="86">
        <f>+IF(H151=0,"",'Ark1'!Q1725)</f>
        <v>32</v>
      </c>
      <c r="H151" s="360">
        <f>+'Ark1'!R1725</f>
        <v>39</v>
      </c>
      <c r="I151" s="28">
        <f>+IF(H151=0,"",'Ark1'!AE1725)</f>
        <v>24.375</v>
      </c>
      <c r="J151" s="35" t="e">
        <f>+IF(H151=0,"",IF(#REF!=0,"",I151-#REF!))</f>
        <v>#REF!</v>
      </c>
      <c r="K151" s="28">
        <f>+IF(H151=0,"",'Ark1'!AF1725)</f>
        <v>22.167575117618465</v>
      </c>
      <c r="L151" s="261"/>
      <c r="M151" s="376">
        <f>+IF(H151=0,"",'Ark1'!AR1725)</f>
        <v>201.64102564102564</v>
      </c>
      <c r="N151" s="114">
        <f>+IF(H151=0,"",'Ark1'!AS1725)</f>
        <v>26.769399902419476</v>
      </c>
      <c r="O151" s="261"/>
      <c r="P151" s="27">
        <f>+IF(H151=0,"",'Ark1'!T1725)</f>
        <v>5.9230769230769242</v>
      </c>
      <c r="Q151" s="303">
        <f>+IF(H151=0,"",'Ark1'!U1725)</f>
        <v>220.96923076923079</v>
      </c>
      <c r="R151" s="35" t="e">
        <f>+IF(H151=0,"",IF(#REF!=0,"",Q151-#REF!))</f>
        <v>#REF!</v>
      </c>
      <c r="S151" s="33">
        <f>+IF(H151=0,"",'Ark1'!W1725)</f>
        <v>48.717948717948723</v>
      </c>
      <c r="T151" s="33">
        <f>+IF(H151=0,"",'Ark1'!X1725)</f>
        <v>0</v>
      </c>
      <c r="U151" s="33">
        <f>+IF(H151=0,"",'Ark1'!AG1725)</f>
        <v>1071.4871794871797</v>
      </c>
      <c r="V151" s="33">
        <f>+IF(H151=0,"",'Ark1'!AH1725)</f>
        <v>100</v>
      </c>
      <c r="W151" s="33">
        <f>+IF(H151=0,"",'Ark1'!Y1725)</f>
        <v>33.832507155602926</v>
      </c>
      <c r="X151" s="27">
        <f>+IF(H151=0,"",'Ark1'!AA1725)</f>
        <v>1.7597292242844602</v>
      </c>
      <c r="Y151" s="303">
        <f t="shared" si="12"/>
        <v>206.22666794295012</v>
      </c>
      <c r="Z151" s="33">
        <f t="shared" si="13"/>
        <v>55.242307692307698</v>
      </c>
      <c r="AA151" s="28">
        <f t="shared" si="14"/>
        <v>1.21875</v>
      </c>
      <c r="AB151" s="244"/>
      <c r="AC151" s="247"/>
      <c r="AE151" s="28"/>
      <c r="AF151" s="27"/>
      <c r="AG151" s="248"/>
      <c r="AH151" s="86"/>
      <c r="AI151" s="27"/>
      <c r="AJ151" s="27"/>
      <c r="AK151" s="33"/>
      <c r="AL151" s="33"/>
      <c r="AM151" s="33"/>
    </row>
    <row r="152" spans="1:39" ht="15" customHeight="1">
      <c r="A152" s="244"/>
      <c r="B152" s="304">
        <f>+'Ark1'!C1726</f>
        <v>2024</v>
      </c>
      <c r="C152" s="264">
        <f>+'Ark1'!L1726</f>
        <v>4</v>
      </c>
      <c r="D152" s="264" t="s">
        <v>32</v>
      </c>
      <c r="E152" s="86">
        <f>+'Ark1'!AP1726</f>
        <v>29</v>
      </c>
      <c r="F152" s="272" t="str">
        <f>VLOOKUP(E152,RNR!$E$1:$F$41,2)</f>
        <v xml:space="preserve">Dexter </v>
      </c>
      <c r="G152" s="86">
        <f>+IF(H152=0,"",'Ark1'!Q1726)</f>
        <v>17</v>
      </c>
      <c r="H152" s="360">
        <f>+'Ark1'!R1726</f>
        <v>23</v>
      </c>
      <c r="I152" s="28">
        <f>+IF(H152=0,"",'Ark1'!AE1726)</f>
        <v>21.296296296296298</v>
      </c>
      <c r="J152" s="35" t="e">
        <f>+IF(H152=0,"",IF(#REF!=0,"",I152-#REF!))</f>
        <v>#REF!</v>
      </c>
      <c r="K152" s="28">
        <f>+IF(H152=0,"",'Ark1'!AF1726)</f>
        <v>19.647587313658899</v>
      </c>
      <c r="L152" s="261"/>
      <c r="M152" s="376">
        <f>+IF(H152=0,"",'Ark1'!AR1726)</f>
        <v>167.7391304347826</v>
      </c>
      <c r="N152" s="114">
        <f>+IF(H152=0,"",'Ark1'!AS1726)</f>
        <v>27.746176753085518</v>
      </c>
      <c r="O152" s="261"/>
      <c r="P152" s="27">
        <f>+IF(H152=0,"",'Ark1'!T1726)</f>
        <v>7.5217391304347823</v>
      </c>
      <c r="Q152" s="303">
        <f>+IF(H152=0,"",'Ark1'!U1726)</f>
        <v>132.54347826086956</v>
      </c>
      <c r="R152" s="35" t="e">
        <f>+IF(H152=0,"",IF(#REF!=0,"",Q152-#REF!))</f>
        <v>#REF!</v>
      </c>
      <c r="S152" s="33">
        <f>+IF(H152=0,"",'Ark1'!W1726)</f>
        <v>56.521739130434781</v>
      </c>
      <c r="T152" s="33">
        <f>+IF(H152=0,"",'Ark1'!X1726)</f>
        <v>0</v>
      </c>
      <c r="U152" s="33">
        <f>+IF(H152=0,"",'Ark1'!AG1726)</f>
        <v>1083.1739130434783</v>
      </c>
      <c r="V152" s="33">
        <f>+IF(H152=0,"",'Ark1'!AH1726)</f>
        <v>100</v>
      </c>
      <c r="W152" s="33">
        <f>+IF(H152=0,"",'Ark1'!Y1726)</f>
        <v>27.71828506657906</v>
      </c>
      <c r="X152" s="27">
        <f>+IF(H152=0,"",'Ark1'!AA1726)</f>
        <v>1.6647121494849271</v>
      </c>
      <c r="Y152" s="303">
        <f t="shared" si="12"/>
        <v>122.36583309918517</v>
      </c>
      <c r="Z152" s="33">
        <f t="shared" si="13"/>
        <v>33.135869565217391</v>
      </c>
      <c r="AA152" s="28">
        <f t="shared" si="14"/>
        <v>1.3529411764705883</v>
      </c>
      <c r="AB152" s="244"/>
      <c r="AC152" s="247"/>
      <c r="AE152" s="28"/>
      <c r="AF152" s="27"/>
      <c r="AG152" s="248"/>
      <c r="AH152" s="86"/>
      <c r="AI152" s="27"/>
      <c r="AJ152" s="27"/>
      <c r="AK152" s="33"/>
      <c r="AL152" s="33"/>
      <c r="AM152" s="33"/>
    </row>
    <row r="153" spans="1:39" ht="15" customHeight="1">
      <c r="A153" s="244"/>
      <c r="B153" s="304">
        <f>+'Ark1'!C1727</f>
        <v>2024</v>
      </c>
      <c r="C153" s="264">
        <f>+'Ark1'!L1727</f>
        <v>4</v>
      </c>
      <c r="D153" s="264" t="s">
        <v>32</v>
      </c>
      <c r="E153" s="86">
        <f>+'Ark1'!AP1727</f>
        <v>30</v>
      </c>
      <c r="F153" s="272" t="str">
        <f>VLOOKUP(E153,RNR!$E$1:$F$41,2)</f>
        <v>Piemontese</v>
      </c>
      <c r="G153" s="86" t="str">
        <f>+IF(H153=0,"",'Ark1'!Q1727)</f>
        <v/>
      </c>
      <c r="H153" s="360">
        <f>+'Ark1'!R1727</f>
        <v>0</v>
      </c>
      <c r="I153" s="28" t="str">
        <f>+IF(H153=0,"",'Ark1'!AE1727)</f>
        <v/>
      </c>
      <c r="J153" s="35" t="str">
        <f>+IF(H153=0,"",IF(#REF!=0,"",I153-#REF!))</f>
        <v/>
      </c>
      <c r="K153" s="28" t="str">
        <f>+IF(H153=0,"",'Ark1'!AF1727)</f>
        <v/>
      </c>
      <c r="L153" s="261"/>
      <c r="M153" s="376" t="str">
        <f>+IF(H153=0,"",'Ark1'!AR1727)</f>
        <v/>
      </c>
      <c r="N153" s="114" t="str">
        <f>+IF(H153=0,"",'Ark1'!AS1727)</f>
        <v/>
      </c>
      <c r="O153" s="261"/>
      <c r="P153" s="27" t="str">
        <f>+IF(H153=0,"",'Ark1'!T1727)</f>
        <v/>
      </c>
      <c r="Q153" s="303" t="str">
        <f>+IF(H153=0,"",'Ark1'!U1727)</f>
        <v/>
      </c>
      <c r="R153" s="35" t="str">
        <f>+IF(H153=0,"",IF(#REF!=0,"",Q153-#REF!))</f>
        <v/>
      </c>
      <c r="S153" s="33" t="str">
        <f>+IF(H153=0,"",'Ark1'!W1727)</f>
        <v/>
      </c>
      <c r="T153" s="33" t="str">
        <f>+IF(H153=0,"",'Ark1'!X1727)</f>
        <v/>
      </c>
      <c r="U153" s="33" t="str">
        <f>+IF(H153=0,"",'Ark1'!AG1727)</f>
        <v/>
      </c>
      <c r="V153" s="33" t="str">
        <f>+IF(H153=0,"",'Ark1'!AH1727)</f>
        <v/>
      </c>
      <c r="W153" s="33" t="str">
        <f>+IF(H153=0,"",'Ark1'!Y1727)</f>
        <v/>
      </c>
      <c r="X153" s="27" t="str">
        <f>+IF(H153=0,"",'Ark1'!AA1727)</f>
        <v/>
      </c>
      <c r="Y153" s="303" t="str">
        <f t="shared" si="12"/>
        <v/>
      </c>
      <c r="Z153" s="33" t="str">
        <f t="shared" si="13"/>
        <v/>
      </c>
      <c r="AA153" s="28" t="str">
        <f t="shared" si="14"/>
        <v/>
      </c>
      <c r="AB153" s="244"/>
      <c r="AC153" s="86"/>
      <c r="AE153" s="28"/>
      <c r="AF153" s="27"/>
      <c r="AG153" s="86"/>
      <c r="AH153" s="86"/>
      <c r="AI153" s="27"/>
      <c r="AJ153" s="27"/>
      <c r="AK153" s="33"/>
      <c r="AL153" s="33"/>
      <c r="AM153" s="33"/>
    </row>
    <row r="154" spans="1:39" ht="15" customHeight="1">
      <c r="A154" s="244"/>
      <c r="B154" s="304">
        <f>+'Ark1'!C1728</f>
        <v>2024</v>
      </c>
      <c r="C154" s="264">
        <f>+'Ark1'!L1728</f>
        <v>4</v>
      </c>
      <c r="D154" s="264" t="s">
        <v>32</v>
      </c>
      <c r="E154" s="86">
        <f>+'Ark1'!AP1728</f>
        <v>31</v>
      </c>
      <c r="F154" s="272" t="str">
        <f>VLOOKUP(E154,RNR!$E$1:$F$41,2)</f>
        <v>Galloway</v>
      </c>
      <c r="G154" s="86">
        <f>+IF(H154=0,"",'Ark1'!Q1728)</f>
        <v>8</v>
      </c>
      <c r="H154" s="360">
        <f>+'Ark1'!R1728</f>
        <v>8</v>
      </c>
      <c r="I154" s="28">
        <f>+IF(H154=0,"",'Ark1'!AE1728)</f>
        <v>16</v>
      </c>
      <c r="J154" s="35" t="e">
        <f>+IF(H154=0,"",IF(#REF!=0,"",I154-#REF!))</f>
        <v>#REF!</v>
      </c>
      <c r="K154" s="28">
        <f>+IF(H154=0,"",'Ark1'!AF1728)</f>
        <v>13.81775899620801</v>
      </c>
      <c r="L154" s="261"/>
      <c r="M154" s="376">
        <f>+IF(H154=0,"",'Ark1'!AR1728)</f>
        <v>192.375</v>
      </c>
      <c r="N154" s="114">
        <f>+IF(H154=0,"",'Ark1'!AS1728)</f>
        <v>27.813541096656127</v>
      </c>
      <c r="O154" s="261"/>
      <c r="P154" s="27">
        <f>+IF(H154=0,"",'Ark1'!T1728)</f>
        <v>7.625</v>
      </c>
      <c r="Q154" s="303">
        <f>+IF(H154=0,"",'Ark1'!U1728)</f>
        <v>199.05</v>
      </c>
      <c r="R154" s="35" t="e">
        <f>+IF(H154=0,"",IF(#REF!=0,"",Q154-#REF!))</f>
        <v>#REF!</v>
      </c>
      <c r="S154" s="33">
        <f>+IF(H154=0,"",'Ark1'!W1728)</f>
        <v>87.5</v>
      </c>
      <c r="T154" s="33">
        <f>+IF(H154=0,"",'Ark1'!X1728)</f>
        <v>0</v>
      </c>
      <c r="U154" s="33">
        <f>+IF(H154=0,"",'Ark1'!AG1728)</f>
        <v>1169.5</v>
      </c>
      <c r="V154" s="33">
        <f>+IF(H154=0,"",'Ark1'!AH1728)</f>
        <v>100</v>
      </c>
      <c r="W154" s="33">
        <f>+IF(H154=0,"",'Ark1'!Y1728)</f>
        <v>24.309360337121159</v>
      </c>
      <c r="X154" s="27">
        <f>+IF(H154=0,"",'Ark1'!AA1728)</f>
        <v>0.99215674164922163</v>
      </c>
      <c r="Y154" s="303">
        <f t="shared" si="12"/>
        <v>170.20094057289441</v>
      </c>
      <c r="Z154" s="33">
        <f t="shared" si="13"/>
        <v>49.762500000000003</v>
      </c>
      <c r="AA154" s="28">
        <f t="shared" si="14"/>
        <v>1</v>
      </c>
      <c r="AB154" s="244"/>
      <c r="AC154" s="211"/>
      <c r="AE154" s="28"/>
      <c r="AF154" s="27"/>
      <c r="AG154" s="248"/>
      <c r="AH154" s="86"/>
      <c r="AI154" s="27"/>
      <c r="AJ154" s="27"/>
      <c r="AK154" s="33"/>
      <c r="AL154" s="33"/>
      <c r="AM154" s="33"/>
    </row>
    <row r="155" spans="1:39" ht="15" customHeight="1">
      <c r="A155" s="244"/>
      <c r="B155" s="304">
        <f>+'Ark1'!C1729</f>
        <v>2024</v>
      </c>
      <c r="C155" s="264">
        <f>+'Ark1'!L1729</f>
        <v>4</v>
      </c>
      <c r="D155" s="264" t="s">
        <v>32</v>
      </c>
      <c r="E155" s="86">
        <f>+'Ark1'!AP1729</f>
        <v>32</v>
      </c>
      <c r="F155" s="272" t="str">
        <f>VLOOKUP(E155,RNR!$E$1:$F$41,2)</f>
        <v>Salers</v>
      </c>
      <c r="G155" s="86" t="str">
        <f>+IF(H155=0,"",'Ark1'!Q1729)</f>
        <v/>
      </c>
      <c r="H155" s="360">
        <f>+'Ark1'!R1729</f>
        <v>0</v>
      </c>
      <c r="I155" s="28" t="str">
        <f>+IF(H155=0,"",'Ark1'!AE1729)</f>
        <v/>
      </c>
      <c r="J155" s="35" t="str">
        <f>+IF(H155=0,"",IF(#REF!=0,"",I155-#REF!))</f>
        <v/>
      </c>
      <c r="K155" s="28" t="str">
        <f>+IF(H155=0,"",'Ark1'!AF1729)</f>
        <v/>
      </c>
      <c r="L155" s="261"/>
      <c r="M155" s="376" t="str">
        <f>+IF(H155=0,"",'Ark1'!AR1729)</f>
        <v/>
      </c>
      <c r="N155" s="114" t="str">
        <f>+IF(H155=0,"",'Ark1'!AS1729)</f>
        <v/>
      </c>
      <c r="O155" s="261"/>
      <c r="P155" s="27" t="str">
        <f>+IF(H155=0,"",'Ark1'!T1729)</f>
        <v/>
      </c>
      <c r="Q155" s="303" t="str">
        <f>+IF(H155=0,"",'Ark1'!U1729)</f>
        <v/>
      </c>
      <c r="R155" s="35" t="str">
        <f>+IF(H155=0,"",IF(#REF!=0,"",Q155-#REF!))</f>
        <v/>
      </c>
      <c r="S155" s="33" t="str">
        <f>+IF(H155=0,"",'Ark1'!W1729)</f>
        <v/>
      </c>
      <c r="T155" s="33" t="str">
        <f>+IF(H155=0,"",'Ark1'!X1729)</f>
        <v/>
      </c>
      <c r="U155" s="33" t="str">
        <f>+IF(H155=0,"",'Ark1'!AG1729)</f>
        <v/>
      </c>
      <c r="V155" s="33" t="str">
        <f>+IF(H155=0,"",'Ark1'!AH1729)</f>
        <v/>
      </c>
      <c r="W155" s="33" t="str">
        <f>+IF(H155=0,"",'Ark1'!Y1729)</f>
        <v/>
      </c>
      <c r="X155" s="27" t="str">
        <f>+IF(H155=0,"",'Ark1'!AA1729)</f>
        <v/>
      </c>
      <c r="Y155" s="303" t="str">
        <f t="shared" si="12"/>
        <v/>
      </c>
      <c r="Z155" s="33" t="str">
        <f t="shared" si="13"/>
        <v/>
      </c>
      <c r="AA155" s="28" t="str">
        <f t="shared" si="14"/>
        <v/>
      </c>
      <c r="AB155" s="244"/>
      <c r="AC155" s="211"/>
      <c r="AE155" s="28"/>
      <c r="AF155" s="27"/>
      <c r="AG155" s="86"/>
      <c r="AH155" s="86"/>
      <c r="AI155" s="27"/>
      <c r="AJ155" s="27"/>
      <c r="AK155" s="33"/>
      <c r="AL155" s="33"/>
      <c r="AM155" s="33"/>
    </row>
    <row r="156" spans="1:39" ht="15" customHeight="1">
      <c r="A156" s="244"/>
      <c r="B156" s="304">
        <f>+'Ark1'!C1730</f>
        <v>2024</v>
      </c>
      <c r="C156" s="264">
        <f>+'Ark1'!L1730</f>
        <v>4</v>
      </c>
      <c r="D156" s="264" t="s">
        <v>32</v>
      </c>
      <c r="E156" s="86">
        <f>+'Ark1'!AP1730</f>
        <v>33</v>
      </c>
      <c r="F156" s="272" t="str">
        <f>VLOOKUP(E156,RNR!$E$1:$F$41,2)</f>
        <v>Chianina</v>
      </c>
      <c r="G156" s="86" t="str">
        <f>+IF(H156=0,"",'Ark1'!Q1730)</f>
        <v/>
      </c>
      <c r="H156" s="360">
        <f>+'Ark1'!R1730</f>
        <v>0</v>
      </c>
      <c r="I156" s="28" t="str">
        <f>+IF(H156=0,"",'Ark1'!AE1730)</f>
        <v/>
      </c>
      <c r="J156" s="35" t="str">
        <f>+IF(H156=0,"",IF(#REF!=0,"",I156-#REF!))</f>
        <v/>
      </c>
      <c r="K156" s="28" t="str">
        <f>+IF(H156=0,"",'Ark1'!AF1730)</f>
        <v/>
      </c>
      <c r="L156" s="261"/>
      <c r="M156" s="376" t="str">
        <f>+IF(H156=0,"",'Ark1'!AR1730)</f>
        <v/>
      </c>
      <c r="N156" s="114" t="str">
        <f>+IF(H156=0,"",'Ark1'!AS1730)</f>
        <v/>
      </c>
      <c r="O156" s="261"/>
      <c r="P156" s="27" t="str">
        <f>+IF(H156=0,"",'Ark1'!T1730)</f>
        <v/>
      </c>
      <c r="Q156" s="303" t="str">
        <f>+IF(H156=0,"",'Ark1'!U1730)</f>
        <v/>
      </c>
      <c r="R156" s="35" t="str">
        <f>+IF(H156=0,"",IF(#REF!=0,"",Q156-#REF!))</f>
        <v/>
      </c>
      <c r="S156" s="33" t="str">
        <f>+IF(H156=0,"",'Ark1'!W1730)</f>
        <v/>
      </c>
      <c r="T156" s="33" t="str">
        <f>+IF(H156=0,"",'Ark1'!X1730)</f>
        <v/>
      </c>
      <c r="U156" s="33" t="str">
        <f>+IF(H156=0,"",'Ark1'!AG1730)</f>
        <v/>
      </c>
      <c r="V156" s="33" t="str">
        <f>+IF(H156=0,"",'Ark1'!AH1730)</f>
        <v/>
      </c>
      <c r="W156" s="33" t="str">
        <f>+IF(H156=0,"",'Ark1'!Y1730)</f>
        <v/>
      </c>
      <c r="X156" s="27" t="str">
        <f>+IF(H156=0,"",'Ark1'!AA1730)</f>
        <v/>
      </c>
      <c r="Y156" s="303" t="str">
        <f t="shared" si="12"/>
        <v/>
      </c>
      <c r="Z156" s="33" t="str">
        <f t="shared" si="13"/>
        <v/>
      </c>
      <c r="AA156" s="28" t="str">
        <f t="shared" si="14"/>
        <v/>
      </c>
      <c r="AB156" s="244"/>
      <c r="AC156" s="268"/>
      <c r="AE156" s="28"/>
      <c r="AF156" s="27"/>
      <c r="AG156" s="86"/>
      <c r="AH156" s="86"/>
      <c r="AI156" s="27"/>
      <c r="AJ156" s="27"/>
      <c r="AK156" s="33"/>
      <c r="AL156" s="33"/>
      <c r="AM156" s="33"/>
    </row>
    <row r="157" spans="1:39" ht="15" customHeight="1">
      <c r="A157" s="244"/>
      <c r="B157" s="304">
        <f>+'Ark1'!C1731</f>
        <v>2024</v>
      </c>
      <c r="C157" s="264">
        <f>+'Ark1'!L1731</f>
        <v>4</v>
      </c>
      <c r="D157" s="264" t="s">
        <v>32</v>
      </c>
      <c r="E157" s="86">
        <f>+'Ark1'!AP1731</f>
        <v>34</v>
      </c>
      <c r="F157" s="272" t="str">
        <f>VLOOKUP(E157,RNR!$E$1:$F$41,2)</f>
        <v>Belgisk blå</v>
      </c>
      <c r="G157" s="86" t="str">
        <f>+IF(H157=0,"",'Ark1'!Q1731)</f>
        <v/>
      </c>
      <c r="H157" s="360">
        <f>+'Ark1'!R1731</f>
        <v>0</v>
      </c>
      <c r="I157" s="28" t="str">
        <f>+IF(H157=0,"",'Ark1'!AE1731)</f>
        <v/>
      </c>
      <c r="J157" s="35" t="str">
        <f>+IF(H157=0,"",IF(#REF!=0,"",I157-#REF!))</f>
        <v/>
      </c>
      <c r="K157" s="28" t="str">
        <f>+IF(H157=0,"",'Ark1'!AF1731)</f>
        <v/>
      </c>
      <c r="L157" s="261"/>
      <c r="M157" s="376" t="str">
        <f>+IF(H157=0,"",'Ark1'!AR1731)</f>
        <v/>
      </c>
      <c r="N157" s="114" t="str">
        <f>+IF(H157=0,"",'Ark1'!AS1731)</f>
        <v/>
      </c>
      <c r="O157" s="261"/>
      <c r="P157" s="27" t="str">
        <f>+IF(H157=0,"",'Ark1'!T1731)</f>
        <v/>
      </c>
      <c r="Q157" s="303" t="str">
        <f>+IF(H157=0,"",'Ark1'!U1731)</f>
        <v/>
      </c>
      <c r="R157" s="35" t="str">
        <f>+IF(H157=0,"",IF(#REF!=0,"",Q157-#REF!))</f>
        <v/>
      </c>
      <c r="S157" s="33" t="str">
        <f>+IF(H157=0,"",'Ark1'!W1731)</f>
        <v/>
      </c>
      <c r="T157" s="33" t="str">
        <f>+IF(H157=0,"",'Ark1'!X1731)</f>
        <v/>
      </c>
      <c r="U157" s="33" t="str">
        <f>+IF(H157=0,"",'Ark1'!AG1731)</f>
        <v/>
      </c>
      <c r="V157" s="33" t="str">
        <f>+IF(H157=0,"",'Ark1'!AH1731)</f>
        <v/>
      </c>
      <c r="W157" s="33" t="str">
        <f>+IF(H157=0,"",'Ark1'!Y1731)</f>
        <v/>
      </c>
      <c r="X157" s="27" t="str">
        <f>+IF(H157=0,"",'Ark1'!AA1731)</f>
        <v/>
      </c>
      <c r="Y157" s="303" t="str">
        <f t="shared" si="12"/>
        <v/>
      </c>
      <c r="Z157" s="33" t="str">
        <f t="shared" si="13"/>
        <v/>
      </c>
      <c r="AA157" s="28" t="str">
        <f t="shared" si="14"/>
        <v/>
      </c>
      <c r="AB157" s="244"/>
      <c r="AC157" s="211"/>
      <c r="AE157" s="28"/>
      <c r="AF157" s="27"/>
      <c r="AG157" s="86"/>
      <c r="AH157" s="86"/>
      <c r="AI157" s="269"/>
      <c r="AJ157" s="269"/>
      <c r="AK157" s="33"/>
      <c r="AL157" s="33"/>
      <c r="AM157" s="33"/>
    </row>
    <row r="158" spans="1:39" ht="15" customHeight="1">
      <c r="A158" s="244"/>
      <c r="B158" s="304">
        <f>+'Ark1'!C1732</f>
        <v>2024</v>
      </c>
      <c r="C158" s="264">
        <f>+'Ark1'!L1732</f>
        <v>4</v>
      </c>
      <c r="D158" s="264" t="s">
        <v>32</v>
      </c>
      <c r="E158" s="86">
        <f>+'Ark1'!AP1732</f>
        <v>39</v>
      </c>
      <c r="F158" s="272" t="str">
        <f>VLOOKUP(E158,RNR!$E$1:$F$41,2)</f>
        <v xml:space="preserve">Wagyu </v>
      </c>
      <c r="G158" s="86">
        <f>+IF(H158=0,"",'Ark1'!Q1732)</f>
        <v>7</v>
      </c>
      <c r="H158" s="360">
        <f>+'Ark1'!R1732</f>
        <v>7</v>
      </c>
      <c r="I158" s="28">
        <f>+IF(H158=0,"",'Ark1'!AE1732)</f>
        <v>46.666666666666657</v>
      </c>
      <c r="J158" s="35" t="e">
        <f>+IF(H158=0,"",IF(#REF!=0,"",I158-#REF!))</f>
        <v>#REF!</v>
      </c>
      <c r="K158" s="28">
        <f>+IF(H158=0,"",'Ark1'!AF1732)</f>
        <v>40.55891054008459</v>
      </c>
      <c r="L158" s="261"/>
      <c r="M158" s="376">
        <f>+IF(H158=0,"",'Ark1'!AR1732)</f>
        <v>206.57142857142861</v>
      </c>
      <c r="N158" s="114">
        <f>+IF(H158=0,"",'Ark1'!AS1732)</f>
        <v>26.880561120184517</v>
      </c>
      <c r="O158" s="261"/>
      <c r="P158" s="27">
        <f>+IF(H158=0,"",'Ark1'!T1732)</f>
        <v>8.2857142857142883</v>
      </c>
      <c r="Q158" s="303">
        <f>+IF(H158=0,"",'Ark1'!U1732)</f>
        <v>236.98571428571441</v>
      </c>
      <c r="R158" s="35" t="e">
        <f>+IF(H158=0,"",IF(#REF!=0,"",Q158-#REF!))</f>
        <v>#REF!</v>
      </c>
      <c r="S158" s="33">
        <f>+IF(H158=0,"",'Ark1'!W1732)</f>
        <v>85.714285714285694</v>
      </c>
      <c r="T158" s="33">
        <f>+IF(H158=0,"",'Ark1'!X1732)</f>
        <v>0</v>
      </c>
      <c r="U158" s="33">
        <f>+IF(H158=0,"",'Ark1'!AG1732)</f>
        <v>934.857142857143</v>
      </c>
      <c r="V158" s="33">
        <f>+IF(H158=0,"",'Ark1'!AH1732)</f>
        <v>100</v>
      </c>
      <c r="W158" s="33">
        <f>+IF(H158=0,"",'Ark1'!Y1732)</f>
        <v>18.930808493143775</v>
      </c>
      <c r="X158" s="27">
        <f>+IF(H158=0,"",'Ark1'!AA1732)</f>
        <v>1.9059520091609032</v>
      </c>
      <c r="Y158" s="303">
        <f t="shared" si="12"/>
        <v>253.49938875305634</v>
      </c>
      <c r="Z158" s="33">
        <f t="shared" si="13"/>
        <v>59.246428571428602</v>
      </c>
      <c r="AA158" s="28">
        <f t="shared" si="14"/>
        <v>1</v>
      </c>
      <c r="AB158" s="244"/>
      <c r="AC158" s="247"/>
      <c r="AE158" s="28"/>
      <c r="AF158" s="27"/>
      <c r="AG158" s="247"/>
      <c r="AH158" s="86"/>
      <c r="AL158" s="86"/>
    </row>
    <row r="159" spans="1:39" ht="15" customHeight="1">
      <c r="A159" s="244"/>
      <c r="B159" s="304">
        <f>+'Ark1'!C1733</f>
        <v>2024</v>
      </c>
      <c r="C159" s="264">
        <f>+'Ark1'!L1733</f>
        <v>4</v>
      </c>
      <c r="D159" s="264" t="s">
        <v>32</v>
      </c>
      <c r="E159" s="86">
        <f>+'Ark1'!AP1733</f>
        <v>40</v>
      </c>
      <c r="F159" s="272" t="str">
        <f>VLOOKUP(E159,RNR!$E$1:$F$41,2)</f>
        <v>Jak (Bos Grunniens)</v>
      </c>
      <c r="G159" s="86" t="str">
        <f>+IF(H159=0,"",'Ark1'!Q1733)</f>
        <v/>
      </c>
      <c r="H159" s="360">
        <f>+'Ark1'!R1733</f>
        <v>0</v>
      </c>
      <c r="I159" s="28" t="str">
        <f>+IF(H159=0,"",'Ark1'!AE1733)</f>
        <v/>
      </c>
      <c r="J159" s="35" t="str">
        <f>+IF(H159=0,"",IF(#REF!=0,"",I159-#REF!))</f>
        <v/>
      </c>
      <c r="K159" s="28" t="str">
        <f>+IF(H159=0,"",'Ark1'!AF1733)</f>
        <v/>
      </c>
      <c r="L159" s="261"/>
      <c r="M159" s="376" t="str">
        <f>+IF(H159=0,"",'Ark1'!AR1733)</f>
        <v/>
      </c>
      <c r="N159" s="114" t="str">
        <f>+IF(H159=0,"",'Ark1'!AS1733)</f>
        <v/>
      </c>
      <c r="O159" s="261"/>
      <c r="P159" s="27" t="str">
        <f>+IF(H159=0,"",'Ark1'!T1733)</f>
        <v/>
      </c>
      <c r="Q159" s="303" t="str">
        <f>+IF(H159=0,"",'Ark1'!U1733)</f>
        <v/>
      </c>
      <c r="R159" s="35" t="str">
        <f>+IF(H159=0,"",IF(#REF!=0,"",Q159-#REF!))</f>
        <v/>
      </c>
      <c r="S159" s="33" t="str">
        <f>+IF(H159=0,"",'Ark1'!W1733)</f>
        <v/>
      </c>
      <c r="T159" s="33" t="str">
        <f>+IF(H159=0,"",'Ark1'!X1733)</f>
        <v/>
      </c>
      <c r="U159" s="33" t="str">
        <f>+IF(H159=0,"",'Ark1'!AG1733)</f>
        <v/>
      </c>
      <c r="V159" s="33" t="str">
        <f>+IF(H159=0,"",'Ark1'!AH1733)</f>
        <v/>
      </c>
      <c r="W159" s="33" t="str">
        <f>+IF(H159=0,"",'Ark1'!Y1733)</f>
        <v/>
      </c>
      <c r="X159" s="27" t="str">
        <f>+IF(H159=0,"",'Ark1'!AA1733)</f>
        <v/>
      </c>
      <c r="Y159" s="303" t="str">
        <f t="shared" si="12"/>
        <v/>
      </c>
      <c r="Z159" s="33" t="str">
        <f t="shared" si="13"/>
        <v/>
      </c>
      <c r="AA159" s="28" t="str">
        <f t="shared" si="14"/>
        <v/>
      </c>
      <c r="AB159" s="244"/>
      <c r="AC159" s="247"/>
      <c r="AE159" s="28"/>
      <c r="AF159" s="27"/>
      <c r="AG159" s="270"/>
      <c r="AH159" s="86"/>
      <c r="AI159" s="27"/>
      <c r="AJ159" s="248"/>
      <c r="AL159" s="86"/>
    </row>
    <row r="160" spans="1:39" ht="15" customHeight="1">
      <c r="A160" s="244"/>
      <c r="B160" s="304">
        <f>+'Ark1'!C1734</f>
        <v>2024</v>
      </c>
      <c r="C160" s="264">
        <f>+'Ark1'!L1734</f>
        <v>4</v>
      </c>
      <c r="D160" s="264" t="s">
        <v>32</v>
      </c>
      <c r="E160" s="86">
        <f>+'Ark1'!AP1734</f>
        <v>98</v>
      </c>
      <c r="F160" s="272" t="str">
        <f>VLOOKUP(E160,RNR!$E$1:$F$41,2)</f>
        <v>Krysninger</v>
      </c>
      <c r="G160" s="86">
        <f>+IF(H160=0,"",'Ark1'!Q1734)</f>
        <v>247</v>
      </c>
      <c r="H160" s="360">
        <f>+'Ark1'!R1734</f>
        <v>393</v>
      </c>
      <c r="I160" s="28">
        <f>+IF(H160=0,"",'Ark1'!AE1734)</f>
        <v>20.040795512493627</v>
      </c>
      <c r="J160" s="35" t="e">
        <f>+IF(H160=0,"",IF(#REF!=0,"",I160-#REF!))</f>
        <v>#REF!</v>
      </c>
      <c r="K160" s="28">
        <f>+IF(H160=0,"",'Ark1'!AF1734)</f>
        <v>18.887031211467797</v>
      </c>
      <c r="L160" s="261"/>
      <c r="M160" s="376">
        <f>+IF(H160=0,"",'Ark1'!AR1734)</f>
        <v>210.71501272264629</v>
      </c>
      <c r="N160" s="114">
        <f>+IF(H160=0,"",'Ark1'!AS1734)</f>
        <v>26.617121649874043</v>
      </c>
      <c r="O160" s="261"/>
      <c r="P160" s="27">
        <f>+IF(H160=0,"",'Ark1'!T1734)</f>
        <v>6.89058524173028</v>
      </c>
      <c r="Q160" s="303">
        <f>+IF(H160=0,"",'Ark1'!U1734)</f>
        <v>251.20025445292649</v>
      </c>
      <c r="R160" s="35" t="e">
        <f>+IF(H160=0,"",IF(#REF!=0,"",Q160-#REF!))</f>
        <v>#REF!</v>
      </c>
      <c r="S160" s="33">
        <f>+IF(H160=0,"",'Ark1'!W1734)</f>
        <v>58.015267175572504</v>
      </c>
      <c r="T160" s="33">
        <f>+IF(H160=0,"",'Ark1'!X1734)</f>
        <v>1.0178117048346056</v>
      </c>
      <c r="U160" s="33">
        <f>+IF(H160=0,"",'Ark1'!AG1734)</f>
        <v>1066.6234096692112</v>
      </c>
      <c r="V160" s="33">
        <f>+IF(H160=0,"",'Ark1'!AH1734)</f>
        <v>100</v>
      </c>
      <c r="W160" s="33">
        <f>+IF(H160=0,"",'Ark1'!Y1734)</f>
        <v>42.509729165527389</v>
      </c>
      <c r="X160" s="27">
        <f>+IF(H160=0,"",'Ark1'!AA1734)</f>
        <v>1.9694196232400685</v>
      </c>
      <c r="Y160" s="303">
        <f t="shared" si="12"/>
        <v>235.509789280577</v>
      </c>
      <c r="Z160" s="33">
        <f t="shared" si="13"/>
        <v>62.800063613231622</v>
      </c>
      <c r="AA160" s="28">
        <f t="shared" si="14"/>
        <v>1.5910931174089069</v>
      </c>
      <c r="AB160" s="244"/>
      <c r="AC160" s="247"/>
      <c r="AE160" s="28"/>
      <c r="AF160" s="27"/>
      <c r="AG160" s="270"/>
      <c r="AH160" s="86"/>
      <c r="AL160" s="86"/>
    </row>
    <row r="161" spans="1:56" ht="15" customHeight="1">
      <c r="A161" s="244"/>
      <c r="B161" s="304">
        <f>+'Ark1'!C1735</f>
        <v>2024</v>
      </c>
      <c r="C161" s="264">
        <f>+'Ark1'!L1735</f>
        <v>4</v>
      </c>
      <c r="D161" s="264" t="s">
        <v>32</v>
      </c>
      <c r="E161" s="86">
        <f>+'Ark1'!AP1735</f>
        <v>99</v>
      </c>
      <c r="F161" s="272" t="str">
        <f>VLOOKUP(E161,RNR!$E$1:$F$41,2)</f>
        <v>Ukjent</v>
      </c>
      <c r="G161" s="86">
        <f>+IF(H161=0,"",'Ark1'!Q1735)</f>
        <v>27</v>
      </c>
      <c r="H161" s="360">
        <f>+'Ark1'!R1735</f>
        <v>35</v>
      </c>
      <c r="I161" s="28">
        <f>+IF(H161=0,"",'Ark1'!AE1735)</f>
        <v>24.647887323943657</v>
      </c>
      <c r="J161" s="35" t="e">
        <f>+IF(H161=0,"",IF(#REF!=0,"",I161-#REF!))</f>
        <v>#REF!</v>
      </c>
      <c r="K161" s="28">
        <f>+IF(H161=0,"",'Ark1'!AF1735)</f>
        <v>24.499358406201633</v>
      </c>
      <c r="L161" s="261"/>
      <c r="M161" s="376">
        <f>+IF(H161=0,"",'Ark1'!AR1735)</f>
        <v>211.71428571428575</v>
      </c>
      <c r="N161" s="114">
        <f>+IF(H161=0,"",'Ark1'!AS1735)</f>
        <v>27.530291743846433</v>
      </c>
      <c r="O161" s="261"/>
      <c r="P161" s="27">
        <f>+IF(H161=0,"",'Ark1'!T1735)</f>
        <v>8</v>
      </c>
      <c r="Q161" s="303">
        <f>+IF(H161=0,"",'Ark1'!U1735)</f>
        <v>264.56857142857154</v>
      </c>
      <c r="R161" s="35" t="e">
        <f>+IF(H161=0,"",IF(#REF!=0,"",Q161-#REF!))</f>
        <v>#REF!</v>
      </c>
      <c r="S161" s="33">
        <f>+IF(H161=0,"",'Ark1'!W1735)</f>
        <v>85.714285714285694</v>
      </c>
      <c r="T161" s="33">
        <f>+IF(H161=0,"",'Ark1'!X1735)</f>
        <v>2.8571428571428577</v>
      </c>
      <c r="U161" s="33">
        <f>+IF(H161=0,"",'Ark1'!AG1735)</f>
        <v>1069.3428571428576</v>
      </c>
      <c r="V161" s="33">
        <f>+IF(H161=0,"",'Ark1'!AH1735)</f>
        <v>100</v>
      </c>
      <c r="W161" s="33">
        <f>+IF(H161=0,"",'Ark1'!Y1735)</f>
        <v>52.59407229732556</v>
      </c>
      <c r="X161" s="27">
        <f>+IF(H161=0,"",'Ark1'!AA1735)</f>
        <v>1.4735767952260139</v>
      </c>
      <c r="Y161" s="303">
        <f t="shared" si="12"/>
        <v>247.41229593608892</v>
      </c>
      <c r="Z161" s="33">
        <f t="shared" si="13"/>
        <v>66.142142857142886</v>
      </c>
      <c r="AA161" s="28">
        <f t="shared" si="14"/>
        <v>1.2962962962962963</v>
      </c>
      <c r="AB161" s="244"/>
      <c r="AC161" s="247"/>
      <c r="AE161" s="28"/>
      <c r="AF161" s="27"/>
      <c r="AG161" s="270"/>
      <c r="AH161" s="86"/>
      <c r="AL161" s="86"/>
    </row>
    <row r="162" spans="1:56" ht="19.8">
      <c r="A162" s="244"/>
      <c r="B162" s="244"/>
      <c r="C162" s="244"/>
      <c r="D162" s="244"/>
      <c r="E162" s="244"/>
      <c r="F162" s="244"/>
      <c r="G162" s="244"/>
      <c r="H162" s="244"/>
      <c r="I162" s="244"/>
      <c r="J162" s="244"/>
      <c r="K162" s="244"/>
      <c r="L162" s="261"/>
      <c r="M162" s="262"/>
      <c r="N162" s="262"/>
      <c r="O162" s="261"/>
      <c r="P162" s="244"/>
      <c r="Q162" s="244"/>
      <c r="R162" s="244"/>
      <c r="S162" s="244"/>
      <c r="T162" s="244"/>
      <c r="U162" s="244"/>
      <c r="V162" s="244"/>
      <c r="W162" s="244"/>
      <c r="X162" s="244"/>
      <c r="Y162" s="244"/>
      <c r="Z162" s="244"/>
      <c r="AA162" s="244"/>
      <c r="AB162" s="244"/>
      <c r="AC162" s="247"/>
      <c r="AE162" s="28"/>
      <c r="AF162" s="27"/>
      <c r="AG162" s="248"/>
      <c r="AH162" s="86"/>
      <c r="AI162" s="211"/>
      <c r="AJ162" s="211"/>
      <c r="AK162" s="211"/>
      <c r="AL162" s="86"/>
      <c r="BD162" s="260"/>
    </row>
    <row r="163" spans="1:56" ht="22.8">
      <c r="A163" s="244"/>
      <c r="B163" s="244"/>
      <c r="C163" s="262"/>
      <c r="D163" s="344" t="str">
        <f>+D165</f>
        <v>O</v>
      </c>
      <c r="E163" s="244"/>
      <c r="F163" s="244"/>
      <c r="G163" s="262" t="s">
        <v>596</v>
      </c>
      <c r="H163" s="277">
        <f>SUM(H165:H199)</f>
        <v>5947</v>
      </c>
      <c r="I163" s="245"/>
      <c r="J163" s="244"/>
      <c r="K163" s="245"/>
      <c r="L163" s="261"/>
      <c r="M163" s="263"/>
      <c r="N163" s="263"/>
      <c r="O163" s="261"/>
      <c r="P163" s="244"/>
      <c r="Q163" s="343">
        <f>+Klasse!Q15</f>
        <v>290.11637010676174</v>
      </c>
      <c r="R163" s="244" t="s">
        <v>565</v>
      </c>
      <c r="S163" s="246"/>
      <c r="T163" s="246"/>
      <c r="U163" s="244"/>
      <c r="V163" s="246"/>
      <c r="W163" s="246"/>
      <c r="X163" s="244"/>
      <c r="Y163" s="343">
        <f>+Klasse!AB15</f>
        <v>281.92556292810048</v>
      </c>
      <c r="Z163" s="246" t="s">
        <v>626</v>
      </c>
      <c r="AA163" s="245"/>
      <c r="AB163" s="244"/>
      <c r="AC163" s="247"/>
      <c r="AE163" s="28"/>
      <c r="AF163" s="27"/>
      <c r="AG163" s="248"/>
      <c r="AH163" s="86"/>
      <c r="AL163" s="86"/>
      <c r="BD163" s="260"/>
    </row>
    <row r="164" spans="1:56" ht="15" customHeight="1">
      <c r="A164" s="244"/>
      <c r="B164" s="244"/>
      <c r="C164" s="244"/>
      <c r="D164" s="244"/>
      <c r="E164" s="244"/>
      <c r="F164" s="244"/>
      <c r="G164" s="244"/>
      <c r="H164" s="244"/>
      <c r="I164" s="245"/>
      <c r="J164" s="244"/>
      <c r="K164" s="245"/>
      <c r="L164" s="261"/>
      <c r="M164" s="263"/>
      <c r="N164" s="263"/>
      <c r="O164" s="261"/>
      <c r="P164" s="244"/>
      <c r="Q164" s="244"/>
      <c r="R164" s="244"/>
      <c r="S164" s="246"/>
      <c r="T164" s="246"/>
      <c r="U164" s="244"/>
      <c r="V164" s="246"/>
      <c r="W164" s="246"/>
      <c r="X164" s="244"/>
      <c r="Y164" s="262"/>
      <c r="Z164" s="263"/>
      <c r="AA164" s="261"/>
      <c r="AB164" s="244"/>
      <c r="AC164" s="247"/>
      <c r="AE164" s="28"/>
      <c r="AF164" s="27"/>
      <c r="AG164" s="248"/>
      <c r="AH164" s="86"/>
      <c r="AL164" s="86"/>
      <c r="BD164" s="260"/>
    </row>
    <row r="165" spans="1:56" ht="15" customHeight="1">
      <c r="A165" s="244"/>
      <c r="B165" s="264">
        <f>+'Ark1'!C1736</f>
        <v>2024</v>
      </c>
      <c r="C165" s="264">
        <f>+'Ark1'!L1736</f>
        <v>5</v>
      </c>
      <c r="D165" s="264" t="s">
        <v>401</v>
      </c>
      <c r="E165" s="272">
        <f>+'Ark1'!AP1736</f>
        <v>1</v>
      </c>
      <c r="F165" s="272" t="str">
        <f>VLOOKUP(E165,RNR!$E$1:$F$41,2)</f>
        <v>NRF</v>
      </c>
      <c r="G165" s="264">
        <f>+IF(H165=0,"",'Ark1'!Q1736)</f>
        <v>2053</v>
      </c>
      <c r="H165" s="360">
        <f>+'Ark1'!R1736</f>
        <v>3352</v>
      </c>
      <c r="I165" s="265">
        <f>+'Ark1'!AE1736</f>
        <v>11.854995579133512</v>
      </c>
      <c r="J165" s="35" t="e">
        <f>+IF(D165=0,"",IF(#REF!=0,"",I165-#REF!))</f>
        <v>#REF!</v>
      </c>
      <c r="K165" s="265">
        <f>+IF(H165=0,"",'Ark1'!AF1736)</f>
        <v>13.973243778232479</v>
      </c>
      <c r="L165" s="261"/>
      <c r="M165" s="376">
        <f>+IF(H165=0,"",'Ark1'!AR1736)</f>
        <v>217.30727923627688</v>
      </c>
      <c r="N165" s="114">
        <f>+IF(H165=0,"",'Ark1'!AS1736)</f>
        <v>30.26555302969086</v>
      </c>
      <c r="O165" s="261"/>
      <c r="P165" s="266">
        <f>+IF(H165=0,"",'Ark1'!T1736)</f>
        <v>9.6977923627684941</v>
      </c>
      <c r="Q165" s="303">
        <f>+IF(H165=0,"",'Ark1'!U1736)</f>
        <v>311.31933174224378</v>
      </c>
      <c r="R165" s="35" t="e">
        <f>+IF(H165=0,"",Q165-#REF!)</f>
        <v>#REF!</v>
      </c>
      <c r="S165" s="267">
        <f>+IF(H165=0,"",'Ark1'!W1736)</f>
        <v>99.463007159904507</v>
      </c>
      <c r="T165" s="267">
        <f>+IF(H165=0,"",'Ark1'!X1736)</f>
        <v>12.14200477326969</v>
      </c>
      <c r="U165" s="267">
        <f>+IF(H165=0,"",'Ark1'!AG1736)</f>
        <v>1014.2142004773272</v>
      </c>
      <c r="V165" s="267">
        <f>+IF(H165=0,"",'Ark1'!AH1736)</f>
        <v>99.970167064439167</v>
      </c>
      <c r="W165" s="267">
        <f>+IF(H165=0,"",'Ark1'!Y1736)</f>
        <v>33.143198235701014</v>
      </c>
      <c r="X165" s="266">
        <f>+IF(H165=0,"",'Ark1'!AA1736)</f>
        <v>1.2255805286901591</v>
      </c>
      <c r="Y165" s="303">
        <f t="shared" ref="Y165:Y199" si="15">IF(H165=0,"",1000*Q165/U165)</f>
        <v>306.95619485087593</v>
      </c>
      <c r="Z165" s="267">
        <f t="shared" ref="Z165:Z199" si="16">IF(H165=0,"",Q165/C165)</f>
        <v>62.263866348448758</v>
      </c>
      <c r="AA165" s="265">
        <f t="shared" ref="AA165:AA199" si="17">IF(H165=0,"",H165/G165)</f>
        <v>1.6327325864588407</v>
      </c>
      <c r="AB165" s="244"/>
      <c r="AC165" s="247"/>
      <c r="AE165" s="28"/>
      <c r="AF165" s="27"/>
      <c r="AG165" s="270"/>
      <c r="AH165" s="86"/>
      <c r="AL165" s="86"/>
    </row>
    <row r="166" spans="1:56" ht="15" customHeight="1">
      <c r="A166" s="244"/>
      <c r="B166" s="264">
        <f>+'Ark1'!C1737</f>
        <v>2024</v>
      </c>
      <c r="C166" s="264">
        <f>+'Ark1'!L1737</f>
        <v>5</v>
      </c>
      <c r="D166" s="264" t="s">
        <v>401</v>
      </c>
      <c r="E166" s="272">
        <f>+'Ark1'!AP1737</f>
        <v>2</v>
      </c>
      <c r="F166" s="272" t="str">
        <f>VLOOKUP(E166,RNR!$E$1:$F$41,2)</f>
        <v>Jersey</v>
      </c>
      <c r="G166" s="264">
        <f>+IF(H166=0,"",'Ark1'!Q1737)</f>
        <v>18</v>
      </c>
      <c r="H166" s="360">
        <f>+'Ark1'!R1737</f>
        <v>25</v>
      </c>
      <c r="I166" s="265">
        <f>+'Ark1'!AE1737</f>
        <v>3.5868005738880928</v>
      </c>
      <c r="J166" s="35" t="e">
        <f>+IF(D166=0,"",IF(#REF!=0,"",I166-#REF!))</f>
        <v>#REF!</v>
      </c>
      <c r="K166" s="265">
        <f>+IF(H166=0,"",'Ark1'!AF1737)</f>
        <v>5.0235940496706002</v>
      </c>
      <c r="L166" s="261"/>
      <c r="M166" s="376">
        <f>+IF(H166=0,"",'Ark1'!AR1737)</f>
        <v>207.24</v>
      </c>
      <c r="N166" s="114">
        <f>+IF(H166=0,"",'Ark1'!AS1737)</f>
        <v>30.538298244304695</v>
      </c>
      <c r="O166" s="261"/>
      <c r="P166" s="266">
        <f>+IF(H166=0,"",'Ark1'!T1737)</f>
        <v>10.24</v>
      </c>
      <c r="Q166" s="303">
        <f>+IF(H166=0,"",'Ark1'!U1737)</f>
        <v>272.62</v>
      </c>
      <c r="R166" s="35" t="e">
        <f>+IF(H166=0,"",Q166-#REF!)</f>
        <v>#REF!</v>
      </c>
      <c r="S166" s="267">
        <f>+IF(H166=0,"",'Ark1'!W1737)</f>
        <v>100</v>
      </c>
      <c r="T166" s="267">
        <f>+IF(H166=0,"",'Ark1'!X1737)</f>
        <v>0</v>
      </c>
      <c r="U166" s="267">
        <f>+IF(H166=0,"",'Ark1'!AG1737)</f>
        <v>982.88</v>
      </c>
      <c r="V166" s="267">
        <f>+IF(H166=0,"",'Ark1'!AH1737)</f>
        <v>100</v>
      </c>
      <c r="W166" s="267">
        <f>+IF(H166=0,"",'Ark1'!Y1737)</f>
        <v>28.411546948379755</v>
      </c>
      <c r="X166" s="266">
        <f>+IF(H166=0,"",'Ark1'!AA1737)</f>
        <v>1.175755076535925</v>
      </c>
      <c r="Y166" s="303">
        <f t="shared" si="15"/>
        <v>277.3685495686147</v>
      </c>
      <c r="Z166" s="267">
        <f t="shared" si="16"/>
        <v>54.524000000000001</v>
      </c>
      <c r="AA166" s="265">
        <f t="shared" si="17"/>
        <v>1.3888888888888888</v>
      </c>
      <c r="AB166" s="244"/>
      <c r="AC166" s="247"/>
      <c r="AE166" s="28"/>
      <c r="AF166" s="27"/>
      <c r="AG166" s="270"/>
      <c r="AH166" s="86"/>
      <c r="AL166" s="86"/>
    </row>
    <row r="167" spans="1:56" ht="15" customHeight="1">
      <c r="A167" s="244"/>
      <c r="B167" s="264">
        <f>+'Ark1'!C1738</f>
        <v>2024</v>
      </c>
      <c r="C167" s="264">
        <f>+'Ark1'!L1738</f>
        <v>5</v>
      </c>
      <c r="D167" s="264" t="s">
        <v>401</v>
      </c>
      <c r="E167" s="272">
        <f>+'Ark1'!AP1738</f>
        <v>3</v>
      </c>
      <c r="F167" s="272" t="str">
        <f>VLOOKUP(E167,RNR!$E$1:$F$41,2)</f>
        <v>Sidet Trønder</v>
      </c>
      <c r="G167" s="264">
        <f>+IF(H167=0,"",'Ark1'!Q1738)</f>
        <v>23</v>
      </c>
      <c r="H167" s="360">
        <f>+'Ark1'!R1738</f>
        <v>26</v>
      </c>
      <c r="I167" s="265">
        <f>+'Ark1'!AE1738</f>
        <v>11.555555555555555</v>
      </c>
      <c r="J167" s="35" t="e">
        <f>+IF(D167=0,"",IF(#REF!=0,"",I167-#REF!))</f>
        <v>#REF!</v>
      </c>
      <c r="K167" s="265">
        <f>+IF(H167=0,"",'Ark1'!AF1738)</f>
        <v>14.169179752042249</v>
      </c>
      <c r="L167" s="261"/>
      <c r="M167" s="376">
        <f>+IF(H167=0,"",'Ark1'!AR1738)</f>
        <v>194</v>
      </c>
      <c r="N167" s="114">
        <f>+IF(H167=0,"",'Ark1'!AS1738)</f>
        <v>32.148982779938315</v>
      </c>
      <c r="O167" s="261"/>
      <c r="P167" s="266">
        <f>+IF(H167=0,"",'Ark1'!T1738)</f>
        <v>10.730769230769228</v>
      </c>
      <c r="Q167" s="303">
        <f>+IF(H167=0,"",'Ark1'!U1738)</f>
        <v>235.82692307692312</v>
      </c>
      <c r="R167" s="35" t="e">
        <f>+IF(H167=0,"",Q167-#REF!)</f>
        <v>#REF!</v>
      </c>
      <c r="S167" s="267">
        <f>+IF(H167=0,"",'Ark1'!W1738)</f>
        <v>100</v>
      </c>
      <c r="T167" s="267">
        <f>+IF(H167=0,"",'Ark1'!X1738)</f>
        <v>0</v>
      </c>
      <c r="U167" s="267">
        <f>+IF(H167=0,"",'Ark1'!AG1738)</f>
        <v>1029.1538461538464</v>
      </c>
      <c r="V167" s="267">
        <f>+IF(H167=0,"",'Ark1'!AH1738)</f>
        <v>100</v>
      </c>
      <c r="W167" s="267">
        <f>+IF(H167=0,"",'Ark1'!Y1738)</f>
        <v>30.049709555645805</v>
      </c>
      <c r="X167" s="266">
        <f>+IF(H167=0,"",'Ark1'!AA1738)</f>
        <v>1.162149609979866</v>
      </c>
      <c r="Y167" s="303">
        <f t="shared" si="15"/>
        <v>229.14642349951416</v>
      </c>
      <c r="Z167" s="267">
        <f t="shared" si="16"/>
        <v>47.165384615384625</v>
      </c>
      <c r="AA167" s="265">
        <f t="shared" si="17"/>
        <v>1.1304347826086956</v>
      </c>
      <c r="AB167" s="244"/>
      <c r="AC167" s="247"/>
      <c r="AE167" s="28"/>
      <c r="AF167" s="27"/>
      <c r="AG167" s="270"/>
      <c r="AH167" s="86"/>
      <c r="AL167" s="86"/>
    </row>
    <row r="168" spans="1:56" ht="15" customHeight="1">
      <c r="A168" s="244"/>
      <c r="B168" s="264">
        <f>+'Ark1'!C1739</f>
        <v>2024</v>
      </c>
      <c r="C168" s="264">
        <f>+'Ark1'!L1739</f>
        <v>5</v>
      </c>
      <c r="D168" s="264" t="s">
        <v>401</v>
      </c>
      <c r="E168" s="272">
        <f>+'Ark1'!AP1739</f>
        <v>4</v>
      </c>
      <c r="F168" s="272" t="str">
        <f>VLOOKUP(E168,RNR!$E$1:$F$41,2)</f>
        <v>Telemark</v>
      </c>
      <c r="G168" s="264">
        <f>+IF(H168=0,"",'Ark1'!Q1739)</f>
        <v>10</v>
      </c>
      <c r="H168" s="360">
        <f>+'Ark1'!R1739</f>
        <v>11</v>
      </c>
      <c r="I168" s="265">
        <f>+'Ark1'!AE1739</f>
        <v>14.666666666666663</v>
      </c>
      <c r="J168" s="35" t="e">
        <f>+IF(D168=0,"",IF(#REF!=0,"",I168-#REF!))</f>
        <v>#REF!</v>
      </c>
      <c r="K168" s="265">
        <f>+IF(H168=0,"",'Ark1'!AF1739)</f>
        <v>18.350892212546565</v>
      </c>
      <c r="L168" s="261"/>
      <c r="M168" s="376">
        <f>+IF(H168=0,"",'Ark1'!AR1739)</f>
        <v>202</v>
      </c>
      <c r="N168" s="114">
        <f>+IF(H168=0,"",'Ark1'!AS1739)</f>
        <v>31.579025560135463</v>
      </c>
      <c r="O168" s="261"/>
      <c r="P168" s="266">
        <f>+IF(H168=0,"",'Ark1'!T1739)</f>
        <v>10</v>
      </c>
      <c r="Q168" s="303">
        <f>+IF(H168=0,"",'Ark1'!U1739)</f>
        <v>261.11818181818182</v>
      </c>
      <c r="R168" s="35" t="e">
        <f>+IF(H168=0,"",Q168-#REF!)</f>
        <v>#REF!</v>
      </c>
      <c r="S168" s="267">
        <f>+IF(H168=0,"",'Ark1'!W1739)</f>
        <v>100</v>
      </c>
      <c r="T168" s="267">
        <f>+IF(H168=0,"",'Ark1'!X1739)</f>
        <v>0</v>
      </c>
      <c r="U168" s="267">
        <f>+IF(H168=0,"",'Ark1'!AG1739)</f>
        <v>1116.6363636363637</v>
      </c>
      <c r="V168" s="267">
        <f>+IF(H168=0,"",'Ark1'!AH1739)</f>
        <v>100</v>
      </c>
      <c r="W168" s="267">
        <f>+IF(H168=0,"",'Ark1'!Y1739)</f>
        <v>32.026801792527777</v>
      </c>
      <c r="X168" s="266">
        <f>+IF(H168=0,"",'Ark1'!AA1739)</f>
        <v>1.5954480704349316</v>
      </c>
      <c r="Y168" s="303">
        <f t="shared" si="15"/>
        <v>233.84352356916062</v>
      </c>
      <c r="Z168" s="267">
        <f t="shared" si="16"/>
        <v>52.223636363636366</v>
      </c>
      <c r="AA168" s="265">
        <f t="shared" si="17"/>
        <v>1.1000000000000001</v>
      </c>
      <c r="AB168" s="244"/>
      <c r="AC168" s="247"/>
      <c r="AE168" s="28"/>
      <c r="AF168" s="27"/>
      <c r="AG168" s="270"/>
      <c r="AH168" s="86"/>
      <c r="AL168" s="86"/>
    </row>
    <row r="169" spans="1:56" ht="15" customHeight="1">
      <c r="A169" s="244"/>
      <c r="B169" s="264">
        <f>+'Ark1'!C1740</f>
        <v>2024</v>
      </c>
      <c r="C169" s="264">
        <f>+'Ark1'!L1740</f>
        <v>5</v>
      </c>
      <c r="D169" s="264" t="s">
        <v>401</v>
      </c>
      <c r="E169" s="272">
        <f>+'Ark1'!AP1740</f>
        <v>5</v>
      </c>
      <c r="F169" s="272" t="str">
        <f>VLOOKUP(E169,RNR!$E$1:$F$41,2)</f>
        <v>Dølafe</v>
      </c>
      <c r="G169" s="264">
        <f>+IF(H169=0,"",'Ark1'!Q1740)</f>
        <v>2</v>
      </c>
      <c r="H169" s="360">
        <f>+'Ark1'!R1740</f>
        <v>2</v>
      </c>
      <c r="I169" s="265">
        <f>+'Ark1'!AE1740</f>
        <v>5</v>
      </c>
      <c r="J169" s="35" t="e">
        <f>+IF(D169=0,"",IF(#REF!=0,"",I169-#REF!))</f>
        <v>#REF!</v>
      </c>
      <c r="K169" s="265">
        <f>+IF(H169=0,"",'Ark1'!AF1740)</f>
        <v>6.9395238213215089</v>
      </c>
      <c r="L169" s="261"/>
      <c r="M169" s="376">
        <f>+IF(H169=0,"",'Ark1'!AR1740)</f>
        <v>206.5</v>
      </c>
      <c r="N169" s="114">
        <f>+IF(H169=0,"",'Ark1'!AS1740)</f>
        <v>31.863488240253556</v>
      </c>
      <c r="O169" s="261"/>
      <c r="P169" s="266">
        <f>+IF(H169=0,"",'Ark1'!T1740)</f>
        <v>10</v>
      </c>
      <c r="Q169" s="303">
        <f>+IF(H169=0,"",'Ark1'!U1740)</f>
        <v>280.10000000000002</v>
      </c>
      <c r="R169" s="35" t="e">
        <f>+IF(H169=0,"",Q169-#REF!)</f>
        <v>#REF!</v>
      </c>
      <c r="S169" s="267">
        <f>+IF(H169=0,"",'Ark1'!W1740)</f>
        <v>100</v>
      </c>
      <c r="T169" s="267">
        <f>+IF(H169=0,"",'Ark1'!X1740)</f>
        <v>0</v>
      </c>
      <c r="U169" s="267">
        <f>+IF(H169=0,"",'Ark1'!AG1740)</f>
        <v>1090.5</v>
      </c>
      <c r="V169" s="267">
        <f>+IF(H169=0,"",'Ark1'!AH1740)</f>
        <v>100</v>
      </c>
      <c r="W169" s="267">
        <f>+IF(H169=0,"",'Ark1'!Y1740)</f>
        <v>0.59999999998835851</v>
      </c>
      <c r="X169" s="266">
        <f>+IF(H169=0,"",'Ark1'!AA1740)</f>
        <v>0</v>
      </c>
      <c r="Y169" s="303">
        <f t="shared" si="15"/>
        <v>256.85465382851902</v>
      </c>
      <c r="Z169" s="267">
        <f t="shared" si="16"/>
        <v>56.02</v>
      </c>
      <c r="AA169" s="265">
        <f t="shared" si="17"/>
        <v>1</v>
      </c>
      <c r="AB169" s="244"/>
      <c r="AC169" s="247"/>
      <c r="AE169" s="28"/>
      <c r="AF169" s="27"/>
      <c r="AG169" s="270"/>
      <c r="AH169" s="86"/>
      <c r="AL169" s="86"/>
    </row>
    <row r="170" spans="1:56" ht="15" customHeight="1">
      <c r="A170" s="244"/>
      <c r="B170" s="264">
        <f>+'Ark1'!C1741</f>
        <v>2024</v>
      </c>
      <c r="C170" s="264">
        <f>+'Ark1'!L1741</f>
        <v>5</v>
      </c>
      <c r="D170" s="264" t="s">
        <v>401</v>
      </c>
      <c r="E170" s="272">
        <f>+'Ark1'!AP1741</f>
        <v>6</v>
      </c>
      <c r="F170" s="272" t="str">
        <f>VLOOKUP(E170,RNR!$E$1:$F$41,2)</f>
        <v>Raukolle</v>
      </c>
      <c r="G170" s="264">
        <f>+IF(H170=0,"",'Ark1'!Q1741)</f>
        <v>4</v>
      </c>
      <c r="H170" s="360">
        <f>+'Ark1'!R1741</f>
        <v>4</v>
      </c>
      <c r="I170" s="265">
        <f>+'Ark1'!AE1741</f>
        <v>12.90322580645161</v>
      </c>
      <c r="J170" s="35" t="e">
        <f>+IF(D170=0,"",IF(#REF!=0,"",I170-#REF!))</f>
        <v>#REF!</v>
      </c>
      <c r="K170" s="265">
        <f>+IF(H170=0,"",'Ark1'!AF1741)</f>
        <v>15.57161814947624</v>
      </c>
      <c r="L170" s="261"/>
      <c r="M170" s="376">
        <f>+IF(H170=0,"",'Ark1'!AR1741)</f>
        <v>205.5</v>
      </c>
      <c r="N170" s="114">
        <f>+IF(H170=0,"",'Ark1'!AS1741)</f>
        <v>31.821937234566157</v>
      </c>
      <c r="O170" s="261"/>
      <c r="P170" s="266">
        <f>+IF(H170=0,"",'Ark1'!T1741)</f>
        <v>8.75</v>
      </c>
      <c r="Q170" s="303">
        <f>+IF(H170=0,"",'Ark1'!U1741)</f>
        <v>275.75</v>
      </c>
      <c r="R170" s="35" t="e">
        <f>+IF(H170=0,"",Q170-#REF!)</f>
        <v>#REF!</v>
      </c>
      <c r="S170" s="267">
        <f>+IF(H170=0,"",'Ark1'!W1741)</f>
        <v>75</v>
      </c>
      <c r="T170" s="267">
        <f>+IF(H170=0,"",'Ark1'!X1741)</f>
        <v>0</v>
      </c>
      <c r="U170" s="267">
        <f>+IF(H170=0,"",'Ark1'!AG1741)</f>
        <v>970</v>
      </c>
      <c r="V170" s="267">
        <f>+IF(H170=0,"",'Ark1'!AH1741)</f>
        <v>100</v>
      </c>
      <c r="W170" s="267">
        <f>+IF(H170=0,"",'Ark1'!Y1741)</f>
        <v>19.135634298345074</v>
      </c>
      <c r="X170" s="266">
        <f>+IF(H170=0,"",'Ark1'!AA1741)</f>
        <v>1.7853571071357124</v>
      </c>
      <c r="Y170" s="303">
        <f t="shared" si="15"/>
        <v>284.2783505154639</v>
      </c>
      <c r="Z170" s="267">
        <f t="shared" si="16"/>
        <v>55.15</v>
      </c>
      <c r="AA170" s="265">
        <f t="shared" si="17"/>
        <v>1</v>
      </c>
      <c r="AB170" s="244"/>
      <c r="AC170" s="247"/>
      <c r="AE170" s="28"/>
      <c r="AF170" s="27"/>
      <c r="AG170" s="270"/>
      <c r="AH170" s="86"/>
      <c r="AL170" s="86"/>
    </row>
    <row r="171" spans="1:56" ht="15" customHeight="1">
      <c r="A171" s="244"/>
      <c r="B171" s="264">
        <f>+'Ark1'!C1742</f>
        <v>2024</v>
      </c>
      <c r="C171" s="264">
        <f>+'Ark1'!L1742</f>
        <v>5</v>
      </c>
      <c r="D171" s="264" t="s">
        <v>401</v>
      </c>
      <c r="E171" s="272">
        <f>+'Ark1'!AP1742</f>
        <v>7</v>
      </c>
      <c r="F171" s="272" t="str">
        <f>VLOOKUP(E171,RNR!$E$1:$F$41,2)</f>
        <v>Sør- og Vestlands</v>
      </c>
      <c r="G171" s="264">
        <f>+IF(H171=0,"",'Ark1'!Q1742)</f>
        <v>5</v>
      </c>
      <c r="H171" s="360">
        <f>+'Ark1'!R1742</f>
        <v>5</v>
      </c>
      <c r="I171" s="265">
        <f>+'Ark1'!AE1742</f>
        <v>15.625</v>
      </c>
      <c r="J171" s="35" t="e">
        <f>+IF(D171=0,"",IF(#REF!=0,"",I171-#REF!))</f>
        <v>#REF!</v>
      </c>
      <c r="K171" s="265">
        <f>+IF(H171=0,"",'Ark1'!AF1742)</f>
        <v>16.552221029569612</v>
      </c>
      <c r="L171" s="261"/>
      <c r="M171" s="376">
        <f>+IF(H171=0,"",'Ark1'!AR1742)</f>
        <v>193.8</v>
      </c>
      <c r="N171" s="114">
        <f>+IF(H171=0,"",'Ark1'!AS1742)</f>
        <v>30.685014809652511</v>
      </c>
      <c r="O171" s="261"/>
      <c r="P171" s="266">
        <f>+IF(H171=0,"",'Ark1'!T1742)</f>
        <v>9.4</v>
      </c>
      <c r="Q171" s="303">
        <f>+IF(H171=0,"",'Ark1'!U1742)</f>
        <v>225.14</v>
      </c>
      <c r="R171" s="35" t="e">
        <f>+IF(H171=0,"",Q171-#REF!)</f>
        <v>#REF!</v>
      </c>
      <c r="S171" s="267">
        <f>+IF(H171=0,"",'Ark1'!W1742)</f>
        <v>100</v>
      </c>
      <c r="T171" s="267">
        <f>+IF(H171=0,"",'Ark1'!X1742)</f>
        <v>0</v>
      </c>
      <c r="U171" s="267">
        <f>+IF(H171=0,"",'Ark1'!AG1742)</f>
        <v>964</v>
      </c>
      <c r="V171" s="267">
        <f>+IF(H171=0,"",'Ark1'!AH1742)</f>
        <v>100</v>
      </c>
      <c r="W171" s="267">
        <f>+IF(H171=0,"",'Ark1'!Y1742)</f>
        <v>35.712944431956288</v>
      </c>
      <c r="X171" s="266">
        <f>+IF(H171=0,"",'Ark1'!AA1742)</f>
        <v>1.0198039027185499</v>
      </c>
      <c r="Y171" s="303">
        <f t="shared" si="15"/>
        <v>233.54771784232366</v>
      </c>
      <c r="Z171" s="267">
        <f t="shared" si="16"/>
        <v>45.027999999999999</v>
      </c>
      <c r="AA171" s="265">
        <f t="shared" si="17"/>
        <v>1</v>
      </c>
      <c r="AB171" s="244"/>
      <c r="AC171" s="247"/>
      <c r="AE171" s="28"/>
      <c r="AF171" s="27"/>
      <c r="AG171" s="270"/>
      <c r="AH171" s="86"/>
      <c r="AL171" s="86"/>
    </row>
    <row r="172" spans="1:56" ht="15" customHeight="1">
      <c r="A172" s="244"/>
      <c r="B172" s="264">
        <f>+'Ark1'!C1743</f>
        <v>2024</v>
      </c>
      <c r="C172" s="264">
        <f>+'Ark1'!L1743</f>
        <v>5</v>
      </c>
      <c r="D172" s="264" t="s">
        <v>401</v>
      </c>
      <c r="E172" s="272">
        <f>+'Ark1'!AP1743</f>
        <v>8</v>
      </c>
      <c r="F172" s="272" t="str">
        <f>VLOOKUP(E172,RNR!$E$1:$F$41,2)</f>
        <v>Vestlandsfe</v>
      </c>
      <c r="G172" s="264">
        <f>+IF(H172=0,"",'Ark1'!Q1743)</f>
        <v>14</v>
      </c>
      <c r="H172" s="360">
        <f>+'Ark1'!R1743</f>
        <v>16</v>
      </c>
      <c r="I172" s="265">
        <f>+'Ark1'!AE1743</f>
        <v>11.678832116788328</v>
      </c>
      <c r="J172" s="35" t="e">
        <f>+IF(D172=0,"",IF(#REF!=0,"",I172-#REF!))</f>
        <v>#REF!</v>
      </c>
      <c r="K172" s="265">
        <f>+IF(H172=0,"",'Ark1'!AF1743)</f>
        <v>14.741860932080272</v>
      </c>
      <c r="L172" s="261"/>
      <c r="M172" s="376">
        <f>+IF(H172=0,"",'Ark1'!AR1743)</f>
        <v>193.6875</v>
      </c>
      <c r="N172" s="114">
        <f>+IF(H172=0,"",'Ark1'!AS1743)</f>
        <v>32.063191621097161</v>
      </c>
      <c r="O172" s="261"/>
      <c r="P172" s="266">
        <f>+IF(H172=0,"",'Ark1'!T1743)</f>
        <v>9.875</v>
      </c>
      <c r="Q172" s="303">
        <f>+IF(H172=0,"",'Ark1'!U1743)</f>
        <v>234.01874999999995</v>
      </c>
      <c r="R172" s="35" t="e">
        <f>+IF(H172=0,"",Q172-#REF!)</f>
        <v>#REF!</v>
      </c>
      <c r="S172" s="267">
        <f>+IF(H172=0,"",'Ark1'!W1743)</f>
        <v>100</v>
      </c>
      <c r="T172" s="267">
        <f>+IF(H172=0,"",'Ark1'!X1743)</f>
        <v>0</v>
      </c>
      <c r="U172" s="267">
        <f>+IF(H172=0,"",'Ark1'!AG1743)</f>
        <v>1058.5625</v>
      </c>
      <c r="V172" s="267">
        <f>+IF(H172=0,"",'Ark1'!AH1743)</f>
        <v>100</v>
      </c>
      <c r="W172" s="267">
        <f>+IF(H172=0,"",'Ark1'!Y1743)</f>
        <v>26.973649612863341</v>
      </c>
      <c r="X172" s="266">
        <f>+IF(H172=0,"",'Ark1'!AA1743)</f>
        <v>1.165922381636102</v>
      </c>
      <c r="Y172" s="303">
        <f t="shared" si="15"/>
        <v>221.07220877369068</v>
      </c>
      <c r="Z172" s="267">
        <f t="shared" si="16"/>
        <v>46.803749999999994</v>
      </c>
      <c r="AA172" s="265">
        <f t="shared" si="17"/>
        <v>1.1428571428571428</v>
      </c>
      <c r="AB172" s="244"/>
      <c r="AC172" s="247"/>
      <c r="AE172" s="28"/>
      <c r="AF172" s="27"/>
      <c r="AG172" s="270"/>
      <c r="AH172" s="86"/>
      <c r="AL172" s="86"/>
    </row>
    <row r="173" spans="1:56" ht="15" customHeight="1">
      <c r="A173" s="244"/>
      <c r="B173" s="264">
        <f>+'Ark1'!C1744</f>
        <v>2024</v>
      </c>
      <c r="C173" s="264">
        <f>+'Ark1'!L1744</f>
        <v>5</v>
      </c>
      <c r="D173" s="264" t="s">
        <v>401</v>
      </c>
      <c r="E173" s="272">
        <f>+'Ark1'!AP1744</f>
        <v>9</v>
      </c>
      <c r="F173" s="272" t="str">
        <f>VLOOKUP(E173,RNR!$E$1:$F$41,2)</f>
        <v>Holstein</v>
      </c>
      <c r="G173" s="264">
        <f>+IF(H173=0,"",'Ark1'!Q1744)</f>
        <v>71</v>
      </c>
      <c r="H173" s="360">
        <f>+'Ark1'!R1744</f>
        <v>100</v>
      </c>
      <c r="I173" s="265">
        <f>+'Ark1'!AE1744</f>
        <v>7.4183976261127613</v>
      </c>
      <c r="J173" s="35" t="e">
        <f>+IF(D173=0,"",IF(#REF!=0,"",I173-#REF!))</f>
        <v>#REF!</v>
      </c>
      <c r="K173" s="265">
        <f>+IF(H173=0,"",'Ark1'!AF1744)</f>
        <v>9.1924062954592607</v>
      </c>
      <c r="L173" s="261"/>
      <c r="M173" s="376">
        <f>+IF(H173=0,"",'Ark1'!AR1744)</f>
        <v>223.87</v>
      </c>
      <c r="N173" s="114">
        <f>+IF(H173=0,"",'Ark1'!AS1744)</f>
        <v>30.141836180477593</v>
      </c>
      <c r="O173" s="261"/>
      <c r="P173" s="266">
        <f>+IF(H173=0,"",'Ark1'!T1744)</f>
        <v>10.26</v>
      </c>
      <c r="Q173" s="303">
        <f>+IF(H173=0,"",'Ark1'!U1744)</f>
        <v>339.0209999999999</v>
      </c>
      <c r="R173" s="35" t="e">
        <f>+IF(H173=0,"",Q173-#REF!)</f>
        <v>#REF!</v>
      </c>
      <c r="S173" s="267">
        <f>+IF(H173=0,"",'Ark1'!W1744)</f>
        <v>99</v>
      </c>
      <c r="T173" s="267">
        <f>+IF(H173=0,"",'Ark1'!X1744)</f>
        <v>33</v>
      </c>
      <c r="U173" s="267">
        <f>+IF(H173=0,"",'Ark1'!AG1744)</f>
        <v>993.79</v>
      </c>
      <c r="V173" s="267">
        <f>+IF(H173=0,"",'Ark1'!AH1744)</f>
        <v>100</v>
      </c>
      <c r="W173" s="267">
        <f>+IF(H173=0,"",'Ark1'!Y1744)</f>
        <v>36.366210401965994</v>
      </c>
      <c r="X173" s="266">
        <f>+IF(H173=0,"",'Ark1'!AA1744)</f>
        <v>1.3901079094804103</v>
      </c>
      <c r="Y173" s="303">
        <f t="shared" si="15"/>
        <v>341.13947614687197</v>
      </c>
      <c r="Z173" s="267">
        <f t="shared" si="16"/>
        <v>67.80419999999998</v>
      </c>
      <c r="AA173" s="265">
        <f t="shared" si="17"/>
        <v>1.408450704225352</v>
      </c>
      <c r="AB173" s="244"/>
      <c r="AC173" s="247"/>
      <c r="AE173" s="28"/>
      <c r="AF173" s="27"/>
      <c r="AG173" s="270"/>
      <c r="AH173" s="86"/>
      <c r="AL173" s="86"/>
    </row>
    <row r="174" spans="1:56" ht="15" customHeight="1">
      <c r="A174" s="244"/>
      <c r="B174" s="264">
        <f>+'Ark1'!C1745</f>
        <v>2024</v>
      </c>
      <c r="C174" s="264">
        <f>+'Ark1'!L1745</f>
        <v>5</v>
      </c>
      <c r="D174" s="264" t="s">
        <v>401</v>
      </c>
      <c r="E174" s="272">
        <f>+'Ark1'!AP1745</f>
        <v>10</v>
      </c>
      <c r="F174" s="272" t="str">
        <f>VLOOKUP(E174,RNR!$E$1:$F$41,2)</f>
        <v>Rødt Dansk</v>
      </c>
      <c r="G174" s="264" t="str">
        <f>+IF(H174=0,"",'Ark1'!Q1745)</f>
        <v/>
      </c>
      <c r="H174" s="360">
        <f>+'Ark1'!R1745</f>
        <v>0</v>
      </c>
      <c r="I174" s="265">
        <f>+'Ark1'!AE1745</f>
        <v>0</v>
      </c>
      <c r="J174" s="35" t="e">
        <f>+IF(D174=0,"",IF(#REF!=0,"",I174-#REF!))</f>
        <v>#REF!</v>
      </c>
      <c r="K174" s="265" t="str">
        <f>+IF(H174=0,"",'Ark1'!AF1745)</f>
        <v/>
      </c>
      <c r="L174" s="261"/>
      <c r="M174" s="376" t="str">
        <f>+IF(H174=0,"",'Ark1'!AR1745)</f>
        <v/>
      </c>
      <c r="N174" s="114" t="str">
        <f>+IF(H174=0,"",'Ark1'!AS1745)</f>
        <v/>
      </c>
      <c r="O174" s="261"/>
      <c r="P174" s="266" t="str">
        <f>+IF(H174=0,"",'Ark1'!T1745)</f>
        <v/>
      </c>
      <c r="Q174" s="303" t="str">
        <f>+IF(H174=0,"",'Ark1'!U1745)</f>
        <v/>
      </c>
      <c r="R174" s="35" t="str">
        <f>+IF(H174=0,"",Q174-#REF!)</f>
        <v/>
      </c>
      <c r="S174" s="267" t="str">
        <f>+IF(H174=0,"",'Ark1'!W1745)</f>
        <v/>
      </c>
      <c r="T174" s="267" t="str">
        <f>+IF(H174=0,"",'Ark1'!X1745)</f>
        <v/>
      </c>
      <c r="U174" s="267" t="str">
        <f>+IF(H174=0,"",'Ark1'!AG1745)</f>
        <v/>
      </c>
      <c r="V174" s="267" t="str">
        <f>+IF(H174=0,"",'Ark1'!AH1745)</f>
        <v/>
      </c>
      <c r="W174" s="267" t="str">
        <f>+IF(H174=0,"",'Ark1'!Y1745)</f>
        <v/>
      </c>
      <c r="X174" s="266" t="str">
        <f>+IF(H174=0,"",'Ark1'!AA1745)</f>
        <v/>
      </c>
      <c r="Y174" s="303" t="str">
        <f t="shared" si="15"/>
        <v/>
      </c>
      <c r="Z174" s="267" t="str">
        <f t="shared" si="16"/>
        <v/>
      </c>
      <c r="AA174" s="265" t="str">
        <f t="shared" si="17"/>
        <v/>
      </c>
      <c r="AB174" s="244"/>
      <c r="AC174" s="247"/>
      <c r="AE174" s="28"/>
      <c r="AF174" s="27"/>
      <c r="AG174" s="270"/>
      <c r="AH174" s="86"/>
      <c r="AL174" s="86"/>
    </row>
    <row r="175" spans="1:56" ht="15" customHeight="1">
      <c r="A175" s="244"/>
      <c r="B175" s="264">
        <f>+'Ark1'!C1746</f>
        <v>2024</v>
      </c>
      <c r="C175" s="264">
        <f>+'Ark1'!L1746</f>
        <v>5</v>
      </c>
      <c r="D175" s="264" t="s">
        <v>401</v>
      </c>
      <c r="E175" s="272">
        <f>+'Ark1'!AP1746</f>
        <v>11</v>
      </c>
      <c r="F175" s="272" t="str">
        <f>VLOOKUP(E175,RNR!$E$1:$F$41,2)</f>
        <v>Brown Swiss</v>
      </c>
      <c r="G175" s="264">
        <f>+IF(H175=0,"",'Ark1'!Q1746)</f>
        <v>8</v>
      </c>
      <c r="H175" s="360">
        <f>+'Ark1'!R1746</f>
        <v>8</v>
      </c>
      <c r="I175" s="265">
        <f>+'Ark1'!AE1746</f>
        <v>6.4516129032258052</v>
      </c>
      <c r="J175" s="35" t="e">
        <f>+IF(D175=0,"",IF(#REF!=0,"",I175-#REF!))</f>
        <v>#REF!</v>
      </c>
      <c r="K175" s="265">
        <f>+IF(H175=0,"",'Ark1'!AF1746)</f>
        <v>7.5904769148855218</v>
      </c>
      <c r="L175" s="261"/>
      <c r="M175" s="376">
        <f>+IF(H175=0,"",'Ark1'!AR1746)</f>
        <v>217.375</v>
      </c>
      <c r="N175" s="114">
        <f>+IF(H175=0,"",'Ark1'!AS1746)</f>
        <v>30.361599786460264</v>
      </c>
      <c r="O175" s="261"/>
      <c r="P175" s="266">
        <f>+IF(H175=0,"",'Ark1'!T1746)</f>
        <v>9.75</v>
      </c>
      <c r="Q175" s="303">
        <f>+IF(H175=0,"",'Ark1'!U1746)</f>
        <v>311.84999999999991</v>
      </c>
      <c r="R175" s="35" t="e">
        <f>+IF(H175=0,"",Q175-#REF!)</f>
        <v>#REF!</v>
      </c>
      <c r="S175" s="267">
        <f>+IF(H175=0,"",'Ark1'!W1746)</f>
        <v>100</v>
      </c>
      <c r="T175" s="267">
        <f>+IF(H175=0,"",'Ark1'!X1746)</f>
        <v>0</v>
      </c>
      <c r="U175" s="267">
        <f>+IF(H175=0,"",'Ark1'!AG1746)</f>
        <v>940.375</v>
      </c>
      <c r="V175" s="267">
        <f>+IF(H175=0,"",'Ark1'!AH1746)</f>
        <v>100</v>
      </c>
      <c r="W175" s="267">
        <f>+IF(H175=0,"",'Ark1'!Y1746)</f>
        <v>22.422644803858965</v>
      </c>
      <c r="X175" s="266">
        <f>+IF(H175=0,"",'Ark1'!AA1746)</f>
        <v>0.82915619758885006</v>
      </c>
      <c r="Y175" s="303">
        <f t="shared" si="15"/>
        <v>331.62302273029366</v>
      </c>
      <c r="Z175" s="267">
        <f t="shared" si="16"/>
        <v>62.369999999999983</v>
      </c>
      <c r="AA175" s="265">
        <f t="shared" si="17"/>
        <v>1</v>
      </c>
      <c r="AB175" s="244"/>
      <c r="AC175" s="247"/>
      <c r="AE175" s="28"/>
      <c r="AF175" s="27"/>
      <c r="AG175" s="270"/>
      <c r="AH175" s="86"/>
      <c r="AL175" s="86"/>
    </row>
    <row r="176" spans="1:56" ht="15" customHeight="1">
      <c r="A176" s="244"/>
      <c r="B176" s="264">
        <f>+'Ark1'!C1747</f>
        <v>2024</v>
      </c>
      <c r="C176" s="264">
        <f>+'Ark1'!L1747</f>
        <v>5</v>
      </c>
      <c r="D176" s="264" t="s">
        <v>401</v>
      </c>
      <c r="E176" s="272">
        <f>+'Ark1'!AP1747</f>
        <v>12</v>
      </c>
      <c r="F176" s="272" t="str">
        <f>VLOOKUP(E176,RNR!$E$1:$F$41,2)</f>
        <v>Jarlsberg</v>
      </c>
      <c r="G176" s="264">
        <f>+IF(H176=0,"",'Ark1'!Q1747)</f>
        <v>1</v>
      </c>
      <c r="H176" s="360">
        <f>+'Ark1'!R1747</f>
        <v>1</v>
      </c>
      <c r="I176" s="265">
        <f>+'Ark1'!AE1747</f>
        <v>10</v>
      </c>
      <c r="J176" s="35" t="e">
        <f>+IF(D176=0,"",IF(#REF!=0,"",I176-#REF!))</f>
        <v>#REF!</v>
      </c>
      <c r="K176" s="265">
        <f>+IF(H176=0,"",'Ark1'!AF1747)</f>
        <v>12.402286781005715</v>
      </c>
      <c r="L176" s="261"/>
      <c r="M176" s="376">
        <f>+IF(H176=0,"",'Ark1'!AR1747)</f>
        <v>217</v>
      </c>
      <c r="N176" s="114">
        <f>+IF(H176=0,"",'Ark1'!AS1747)</f>
        <v>31.218460424925325</v>
      </c>
      <c r="O176" s="261"/>
      <c r="P176" s="266">
        <f>+IF(H176=0,"",'Ark1'!T1747)</f>
        <v>11</v>
      </c>
      <c r="Q176" s="303">
        <f>+IF(H176=0,"",'Ark1'!U1747)</f>
        <v>318.90000000000009</v>
      </c>
      <c r="R176" s="35" t="e">
        <f>+IF(H176=0,"",Q176-#REF!)</f>
        <v>#REF!</v>
      </c>
      <c r="S176" s="267">
        <f>+IF(H176=0,"",'Ark1'!W1747)</f>
        <v>100</v>
      </c>
      <c r="T176" s="267">
        <f>+IF(H176=0,"",'Ark1'!X1747)</f>
        <v>0</v>
      </c>
      <c r="U176" s="267">
        <f>+IF(H176=0,"",'Ark1'!AG1747)</f>
        <v>1440</v>
      </c>
      <c r="V176" s="267">
        <f>+IF(H176=0,"",'Ark1'!AH1747)</f>
        <v>100</v>
      </c>
      <c r="W176" s="267">
        <f>+IF(H176=0,"",'Ark1'!Y1747)</f>
        <v>0</v>
      </c>
      <c r="X176" s="266">
        <f>+IF(H176=0,"",'Ark1'!AA1747)</f>
        <v>0</v>
      </c>
      <c r="Y176" s="303">
        <f t="shared" si="15"/>
        <v>221.45833333333343</v>
      </c>
      <c r="Z176" s="267">
        <f t="shared" si="16"/>
        <v>63.780000000000015</v>
      </c>
      <c r="AA176" s="265">
        <f t="shared" si="17"/>
        <v>1</v>
      </c>
      <c r="AB176" s="244"/>
      <c r="AC176" s="247"/>
      <c r="AE176" s="28"/>
      <c r="AF176" s="27"/>
      <c r="AG176" s="270"/>
      <c r="AH176" s="86"/>
      <c r="AL176" s="86"/>
    </row>
    <row r="177" spans="1:38" ht="15" customHeight="1">
      <c r="A177" s="244"/>
      <c r="B177" s="264">
        <f>+'Ark1'!C1748</f>
        <v>2024</v>
      </c>
      <c r="C177" s="264">
        <f>+'Ark1'!L1748</f>
        <v>5</v>
      </c>
      <c r="D177" s="264" t="s">
        <v>401</v>
      </c>
      <c r="E177" s="272">
        <f>+'Ark1'!AP1748</f>
        <v>13</v>
      </c>
      <c r="F177" s="272" t="str">
        <f>VLOOKUP(E177,RNR!$E$1:$F$41,2)</f>
        <v>Fleckvieh</v>
      </c>
      <c r="G177" s="264">
        <f>+IF(H177=0,"",'Ark1'!Q1748)</f>
        <v>46</v>
      </c>
      <c r="H177" s="360">
        <f>+'Ark1'!R1748</f>
        <v>56</v>
      </c>
      <c r="I177" s="265">
        <f>+'Ark1'!AE1748</f>
        <v>19.58041958041958</v>
      </c>
      <c r="J177" s="35" t="e">
        <f>+IF(D177=0,"",IF(#REF!=0,"",I177-#REF!))</f>
        <v>#REF!</v>
      </c>
      <c r="K177" s="265">
        <f>+IF(H177=0,"",'Ark1'!AF1748)</f>
        <v>20.664747288675265</v>
      </c>
      <c r="L177" s="261"/>
      <c r="M177" s="376">
        <f>+IF(H177=0,"",'Ark1'!AR1748)</f>
        <v>217.67857142857139</v>
      </c>
      <c r="N177" s="114">
        <f>+IF(H177=0,"",'Ark1'!AS1748)</f>
        <v>29.261600798292402</v>
      </c>
      <c r="O177" s="261"/>
      <c r="P177" s="266">
        <f>+IF(H177=0,"",'Ark1'!T1748)</f>
        <v>7.8928571428571441</v>
      </c>
      <c r="Q177" s="303">
        <f>+IF(H177=0,"",'Ark1'!U1748)</f>
        <v>302.48392857142846</v>
      </c>
      <c r="R177" s="35" t="e">
        <f>+IF(H177=0,"",Q177-#REF!)</f>
        <v>#REF!</v>
      </c>
      <c r="S177" s="267">
        <f>+IF(H177=0,"",'Ark1'!W1748)</f>
        <v>80.357142857142875</v>
      </c>
      <c r="T177" s="267">
        <f>+IF(H177=0,"",'Ark1'!X1748)</f>
        <v>5.3571428571428559</v>
      </c>
      <c r="U177" s="267">
        <f>+IF(H177=0,"",'Ark1'!AG1748)</f>
        <v>1031.9464285714289</v>
      </c>
      <c r="V177" s="267">
        <f>+IF(H177=0,"",'Ark1'!AH1748)</f>
        <v>100</v>
      </c>
      <c r="W177" s="267">
        <f>+IF(H177=0,"",'Ark1'!Y1748)</f>
        <v>30.645232539882457</v>
      </c>
      <c r="X177" s="266">
        <f>+IF(H177=0,"",'Ark1'!AA1748)</f>
        <v>1.6440213266405563</v>
      </c>
      <c r="Y177" s="303">
        <f t="shared" si="15"/>
        <v>293.11979788541055</v>
      </c>
      <c r="Z177" s="267">
        <f t="shared" si="16"/>
        <v>60.496785714285693</v>
      </c>
      <c r="AA177" s="265">
        <f t="shared" si="17"/>
        <v>1.2173913043478262</v>
      </c>
      <c r="AB177" s="244"/>
      <c r="AC177" s="247"/>
      <c r="AE177" s="28"/>
      <c r="AF177" s="27"/>
      <c r="AG177" s="270"/>
      <c r="AH177" s="86"/>
      <c r="AL177" s="86"/>
    </row>
    <row r="178" spans="1:38" ht="15" customHeight="1">
      <c r="A178" s="244"/>
      <c r="B178" s="264">
        <f>+'Ark1'!C1749</f>
        <v>2024</v>
      </c>
      <c r="C178" s="264">
        <f>+'Ark1'!L1749</f>
        <v>5</v>
      </c>
      <c r="D178" s="264" t="s">
        <v>401</v>
      </c>
      <c r="E178" s="272">
        <f>+'Ark1'!AP1749</f>
        <v>14</v>
      </c>
      <c r="F178" s="272" t="str">
        <f>VLOOKUP(E178,RNR!$E$1:$F$41,2)</f>
        <v>Canadisk Ayrshire</v>
      </c>
      <c r="G178" s="264">
        <f>+IF(H178=0,"",'Ark1'!Q1749)</f>
        <v>2</v>
      </c>
      <c r="H178" s="360">
        <f>+'Ark1'!R1749</f>
        <v>2</v>
      </c>
      <c r="I178" s="265">
        <f>+'Ark1'!AE1749</f>
        <v>25</v>
      </c>
      <c r="J178" s="35" t="e">
        <f>+IF(D178=0,"",IF(#REF!=0,"",I178-#REF!))</f>
        <v>#REF!</v>
      </c>
      <c r="K178" s="265">
        <f>+IF(H178=0,"",'Ark1'!AF1749)</f>
        <v>28.606210951855928</v>
      </c>
      <c r="L178" s="261"/>
      <c r="M178" s="376">
        <f>+IF(H178=0,"",'Ark1'!AR1749)</f>
        <v>219.5</v>
      </c>
      <c r="N178" s="114">
        <f>+IF(H178=0,"",'Ark1'!AS1749)</f>
        <v>29.450343063258345</v>
      </c>
      <c r="O178" s="261"/>
      <c r="P178" s="266">
        <f>+IF(H178=0,"",'Ark1'!T1749)</f>
        <v>10</v>
      </c>
      <c r="Q178" s="303">
        <f>+IF(H178=0,"",'Ark1'!U1749)</f>
        <v>311.35000000000002</v>
      </c>
      <c r="R178" s="35" t="e">
        <f>+IF(H178=0,"",Q178-#REF!)</f>
        <v>#REF!</v>
      </c>
      <c r="S178" s="267">
        <f>+IF(H178=0,"",'Ark1'!W1749)</f>
        <v>100</v>
      </c>
      <c r="T178" s="267">
        <f>+IF(H178=0,"",'Ark1'!X1749)</f>
        <v>0</v>
      </c>
      <c r="U178" s="267">
        <f>+IF(H178=0,"",'Ark1'!AG1749)</f>
        <v>838.5</v>
      </c>
      <c r="V178" s="267">
        <f>+IF(H178=0,"",'Ark1'!AH1749)</f>
        <v>100</v>
      </c>
      <c r="W178" s="267">
        <f>+IF(H178=0,"",'Ark1'!Y1749)</f>
        <v>6.1499999999983892</v>
      </c>
      <c r="X178" s="266">
        <f>+IF(H178=0,"",'Ark1'!AA1749)</f>
        <v>0</v>
      </c>
      <c r="Y178" s="303">
        <f t="shared" si="15"/>
        <v>371.31782945736433</v>
      </c>
      <c r="Z178" s="267">
        <f t="shared" si="16"/>
        <v>62.27</v>
      </c>
      <c r="AA178" s="265">
        <f t="shared" si="17"/>
        <v>1</v>
      </c>
      <c r="AB178" s="244"/>
      <c r="AC178" s="247"/>
      <c r="AE178" s="28"/>
      <c r="AF178" s="27"/>
      <c r="AG178" s="270"/>
      <c r="AH178" s="86"/>
      <c r="AL178" s="86"/>
    </row>
    <row r="179" spans="1:38" ht="15" customHeight="1">
      <c r="A179" s="244"/>
      <c r="B179" s="264">
        <f>+'Ark1'!C1750</f>
        <v>2024</v>
      </c>
      <c r="C179" s="264">
        <f>+'Ark1'!L1750</f>
        <v>5</v>
      </c>
      <c r="D179" s="264" t="s">
        <v>401</v>
      </c>
      <c r="E179" s="272">
        <f>+'Ark1'!AP1750</f>
        <v>15</v>
      </c>
      <c r="F179" s="272" t="str">
        <f>VLOOKUP(E179,RNR!$E$1:$F$41,2)</f>
        <v>Montbéliard</v>
      </c>
      <c r="G179" s="264">
        <f>+IF(H179=0,"",'Ark1'!Q1750)</f>
        <v>3</v>
      </c>
      <c r="H179" s="360">
        <f>+'Ark1'!R1750</f>
        <v>5</v>
      </c>
      <c r="I179" s="265">
        <f>+'Ark1'!AE1750</f>
        <v>55.555555555555557</v>
      </c>
      <c r="J179" s="35" t="e">
        <f>+IF(D179=0,"",IF(#REF!=0,"",I179-#REF!))</f>
        <v>#REF!</v>
      </c>
      <c r="K179" s="265">
        <f>+IF(H179=0,"",'Ark1'!AF1750)</f>
        <v>61.893705786323245</v>
      </c>
      <c r="L179" s="261"/>
      <c r="M179" s="376">
        <f>+IF(H179=0,"",'Ark1'!AR1750)</f>
        <v>224</v>
      </c>
      <c r="N179" s="114">
        <f>+IF(H179=0,"",'Ark1'!AS1750)</f>
        <v>30.282903288193804</v>
      </c>
      <c r="O179" s="261"/>
      <c r="P179" s="266">
        <f>+IF(H179=0,"",'Ark1'!T1750)</f>
        <v>9.8000000000000007</v>
      </c>
      <c r="Q179" s="303">
        <f>+IF(H179=0,"",'Ark1'!U1750)</f>
        <v>341.22</v>
      </c>
      <c r="R179" s="35" t="e">
        <f>+IF(H179=0,"",Q179-#REF!)</f>
        <v>#REF!</v>
      </c>
      <c r="S179" s="267">
        <f>+IF(H179=0,"",'Ark1'!W1750)</f>
        <v>100</v>
      </c>
      <c r="T179" s="267">
        <f>+IF(H179=0,"",'Ark1'!X1750)</f>
        <v>40</v>
      </c>
      <c r="U179" s="267">
        <f>+IF(H179=0,"",'Ark1'!AG1750)</f>
        <v>921</v>
      </c>
      <c r="V179" s="267">
        <f>+IF(H179=0,"",'Ark1'!AH1750)</f>
        <v>100</v>
      </c>
      <c r="W179" s="267">
        <f>+IF(H179=0,"",'Ark1'!Y1750)</f>
        <v>31.228025874204288</v>
      </c>
      <c r="X179" s="266">
        <f>+IF(H179=0,"",'Ark1'!AA1750)</f>
        <v>1.1661903789690511</v>
      </c>
      <c r="Y179" s="303">
        <f t="shared" si="15"/>
        <v>370.48859934853419</v>
      </c>
      <c r="Z179" s="267">
        <f t="shared" si="16"/>
        <v>68.244</v>
      </c>
      <c r="AA179" s="265">
        <f t="shared" si="17"/>
        <v>1.6666666666666667</v>
      </c>
      <c r="AB179" s="244"/>
      <c r="AC179" s="247"/>
      <c r="AE179" s="28"/>
      <c r="AF179" s="27"/>
      <c r="AG179" s="270"/>
      <c r="AH179" s="86"/>
      <c r="AL179" s="86"/>
    </row>
    <row r="180" spans="1:38" ht="15" customHeight="1">
      <c r="A180" s="244"/>
      <c r="B180" s="264">
        <f>+'Ark1'!C1751</f>
        <v>2024</v>
      </c>
      <c r="C180" s="264">
        <f>+'Ark1'!L1751</f>
        <v>5</v>
      </c>
      <c r="D180" s="264" t="s">
        <v>401</v>
      </c>
      <c r="E180" s="272">
        <f>+'Ark1'!AP1751</f>
        <v>16</v>
      </c>
      <c r="F180" s="272" t="str">
        <f>VLOOKUP(E180,RNR!$E$1:$F$41,2)</f>
        <v>Mørefe</v>
      </c>
      <c r="G180" s="264" t="str">
        <f>+IF(H180=0,"",'Ark1'!Q1751)</f>
        <v/>
      </c>
      <c r="H180" s="360">
        <f>+'Ark1'!R1751</f>
        <v>0</v>
      </c>
      <c r="I180" s="265">
        <f>+'Ark1'!AE1751</f>
        <v>0</v>
      </c>
      <c r="J180" s="35" t="e">
        <f>+IF(D180=0,"",IF(#REF!=0,"",I180-#REF!))</f>
        <v>#REF!</v>
      </c>
      <c r="K180" s="265" t="str">
        <f>+IF(H180=0,"",'Ark1'!AF1751)</f>
        <v/>
      </c>
      <c r="L180" s="261"/>
      <c r="M180" s="376" t="str">
        <f>+IF(H180=0,"",'Ark1'!AR1751)</f>
        <v/>
      </c>
      <c r="N180" s="114" t="str">
        <f>+IF(H180=0,"",'Ark1'!AS1751)</f>
        <v/>
      </c>
      <c r="O180" s="261"/>
      <c r="P180" s="266" t="str">
        <f>+IF(H180=0,"",'Ark1'!T1751)</f>
        <v/>
      </c>
      <c r="Q180" s="303" t="str">
        <f>+IF(H180=0,"",'Ark1'!U1751)</f>
        <v/>
      </c>
      <c r="R180" s="35" t="str">
        <f>+IF(H180=0,"",Q180-#REF!)</f>
        <v/>
      </c>
      <c r="S180" s="267" t="str">
        <f>+IF(H180=0,"",'Ark1'!W1751)</f>
        <v/>
      </c>
      <c r="T180" s="267" t="str">
        <f>+IF(H180=0,"",'Ark1'!X1751)</f>
        <v/>
      </c>
      <c r="U180" s="267" t="str">
        <f>+IF(H180=0,"",'Ark1'!AG1751)</f>
        <v/>
      </c>
      <c r="V180" s="267" t="str">
        <f>+IF(H180=0,"",'Ark1'!AH1751)</f>
        <v/>
      </c>
      <c r="W180" s="267" t="str">
        <f>+IF(H180=0,"",'Ark1'!Y1751)</f>
        <v/>
      </c>
      <c r="X180" s="266" t="str">
        <f>+IF(H180=0,"",'Ark1'!AA1751)</f>
        <v/>
      </c>
      <c r="Y180" s="303" t="str">
        <f t="shared" si="15"/>
        <v/>
      </c>
      <c r="Z180" s="267" t="str">
        <f t="shared" si="16"/>
        <v/>
      </c>
      <c r="AA180" s="265" t="str">
        <f t="shared" si="17"/>
        <v/>
      </c>
      <c r="AB180" s="244"/>
      <c r="AC180" s="247"/>
      <c r="AE180" s="28"/>
      <c r="AF180" s="27"/>
      <c r="AG180" s="270"/>
      <c r="AH180" s="86"/>
      <c r="AL180" s="86"/>
    </row>
    <row r="181" spans="1:38" ht="15" customHeight="1">
      <c r="A181" s="244"/>
      <c r="B181" s="264">
        <f>+'Ark1'!C1752</f>
        <v>2024</v>
      </c>
      <c r="C181" s="264">
        <f>+'Ark1'!L1752</f>
        <v>5</v>
      </c>
      <c r="D181" s="264" t="s">
        <v>401</v>
      </c>
      <c r="E181" s="272">
        <f>+'Ark1'!AP1752</f>
        <v>17</v>
      </c>
      <c r="F181" s="272" t="str">
        <f>VLOOKUP(E181,RNR!$E$1:$F$41,2)</f>
        <v>Normande</v>
      </c>
      <c r="G181" s="264" t="str">
        <f>+IF(H181=0,"",'Ark1'!Q1752)</f>
        <v/>
      </c>
      <c r="H181" s="360">
        <f>+'Ark1'!R1752</f>
        <v>0</v>
      </c>
      <c r="I181" s="265">
        <f>+'Ark1'!AE1752</f>
        <v>0</v>
      </c>
      <c r="J181" s="35" t="e">
        <f>+IF(D181=0,"",IF(#REF!=0,"",I181-#REF!))</f>
        <v>#REF!</v>
      </c>
      <c r="K181" s="265" t="str">
        <f>+IF(H181=0,"",'Ark1'!AF1752)</f>
        <v/>
      </c>
      <c r="L181" s="261"/>
      <c r="M181" s="376" t="str">
        <f>+IF(H181=0,"",'Ark1'!AR1752)</f>
        <v/>
      </c>
      <c r="N181" s="114" t="str">
        <f>+IF(H181=0,"",'Ark1'!AS1752)</f>
        <v/>
      </c>
      <c r="O181" s="261"/>
      <c r="P181" s="266" t="str">
        <f>+IF(H181=0,"",'Ark1'!T1752)</f>
        <v/>
      </c>
      <c r="Q181" s="303" t="str">
        <f>+IF(H181=0,"",'Ark1'!U1752)</f>
        <v/>
      </c>
      <c r="R181" s="35" t="str">
        <f>+IF(H181=0,"",Q181-#REF!)</f>
        <v/>
      </c>
      <c r="S181" s="267" t="str">
        <f>+IF(H181=0,"",'Ark1'!W1752)</f>
        <v/>
      </c>
      <c r="T181" s="267" t="str">
        <f>+IF(H181=0,"",'Ark1'!X1752)</f>
        <v/>
      </c>
      <c r="U181" s="267" t="str">
        <f>+IF(H181=0,"",'Ark1'!AG1752)</f>
        <v/>
      </c>
      <c r="V181" s="267" t="str">
        <f>+IF(H181=0,"",'Ark1'!AH1752)</f>
        <v/>
      </c>
      <c r="W181" s="267" t="str">
        <f>+IF(H181=0,"",'Ark1'!Y1752)</f>
        <v/>
      </c>
      <c r="X181" s="266" t="str">
        <f>+IF(H181=0,"",'Ark1'!AA1752)</f>
        <v/>
      </c>
      <c r="Y181" s="303" t="str">
        <f t="shared" si="15"/>
        <v/>
      </c>
      <c r="Z181" s="267" t="str">
        <f t="shared" si="16"/>
        <v/>
      </c>
      <c r="AA181" s="265" t="str">
        <f t="shared" si="17"/>
        <v/>
      </c>
      <c r="AB181" s="244"/>
      <c r="AC181" s="247"/>
      <c r="AE181" s="28"/>
      <c r="AF181" s="27"/>
      <c r="AG181" s="270"/>
      <c r="AH181" s="86"/>
      <c r="AL181" s="86"/>
    </row>
    <row r="182" spans="1:38" ht="15" customHeight="1">
      <c r="A182" s="244"/>
      <c r="B182" s="264">
        <f>+'Ark1'!C1753</f>
        <v>2024</v>
      </c>
      <c r="C182" s="264">
        <f>+'Ark1'!L1753</f>
        <v>5</v>
      </c>
      <c r="D182" s="264" t="s">
        <v>401</v>
      </c>
      <c r="E182" s="272">
        <f>+'Ark1'!AP1753</f>
        <v>21</v>
      </c>
      <c r="F182" s="272" t="str">
        <f>VLOOKUP(E182,RNR!$E$1:$F$41,2)</f>
        <v>Hereford</v>
      </c>
      <c r="G182" s="264">
        <f>+IF(H182=0,"",'Ark1'!Q1753)</f>
        <v>215</v>
      </c>
      <c r="H182" s="360">
        <f>+'Ark1'!R1753</f>
        <v>301</v>
      </c>
      <c r="I182" s="265">
        <f>+'Ark1'!AE1753</f>
        <v>26.060606060606059</v>
      </c>
      <c r="J182" s="35" t="e">
        <f>+IF(D182=0,"",IF(#REF!=0,"",I182-#REF!))</f>
        <v>#REF!</v>
      </c>
      <c r="K182" s="265">
        <f>+IF(H182=0,"",'Ark1'!AF1753)</f>
        <v>26.474731478475192</v>
      </c>
      <c r="L182" s="261"/>
      <c r="M182" s="376">
        <f>+IF(H182=0,"",'Ark1'!AR1753)</f>
        <v>207.03322259136215</v>
      </c>
      <c r="N182" s="114">
        <f>+IF(H182=0,"",'Ark1'!AS1753)</f>
        <v>29.780550843391321</v>
      </c>
      <c r="O182" s="261"/>
      <c r="P182" s="266">
        <f>+IF(H182=0,"",'Ark1'!T1753)</f>
        <v>8.7209302325581373</v>
      </c>
      <c r="Q182" s="303">
        <f>+IF(H182=0,"",'Ark1'!U1753)</f>
        <v>265.48438538205954</v>
      </c>
      <c r="R182" s="35" t="e">
        <f>+IF(H182=0,"",Q182-#REF!)</f>
        <v>#REF!</v>
      </c>
      <c r="S182" s="267">
        <f>+IF(H182=0,"",'Ark1'!W1753)</f>
        <v>93.023255813953469</v>
      </c>
      <c r="T182" s="267">
        <f>+IF(H182=0,"",'Ark1'!X1753)</f>
        <v>0</v>
      </c>
      <c r="U182" s="267">
        <f>+IF(H182=0,"",'Ark1'!AG1753)</f>
        <v>1064.8139534883726</v>
      </c>
      <c r="V182" s="267">
        <f>+IF(H182=0,"",'Ark1'!AH1753)</f>
        <v>100</v>
      </c>
      <c r="W182" s="267">
        <f>+IF(H182=0,"",'Ark1'!Y1753)</f>
        <v>33.387906210195254</v>
      </c>
      <c r="X182" s="266">
        <f>+IF(H182=0,"",'Ark1'!AA1753)</f>
        <v>1.5748839956592589</v>
      </c>
      <c r="Y182" s="303">
        <f t="shared" si="15"/>
        <v>249.32466795004163</v>
      </c>
      <c r="Z182" s="267">
        <f t="shared" si="16"/>
        <v>53.096877076411907</v>
      </c>
      <c r="AA182" s="265">
        <f t="shared" si="17"/>
        <v>1.4</v>
      </c>
      <c r="AB182" s="244"/>
      <c r="AC182" s="247"/>
      <c r="AE182" s="28"/>
      <c r="AF182" s="27"/>
      <c r="AG182" s="270"/>
      <c r="AH182" s="86"/>
      <c r="AL182" s="86"/>
    </row>
    <row r="183" spans="1:38" ht="15" customHeight="1">
      <c r="A183" s="244"/>
      <c r="B183" s="264">
        <f>+'Ark1'!C1754</f>
        <v>2024</v>
      </c>
      <c r="C183" s="264">
        <f>+'Ark1'!L1754</f>
        <v>5</v>
      </c>
      <c r="D183" s="264" t="s">
        <v>401</v>
      </c>
      <c r="E183" s="272">
        <f>+'Ark1'!AP1754</f>
        <v>22</v>
      </c>
      <c r="F183" s="272" t="str">
        <f>VLOOKUP(E183,RNR!$E$1:$F$41,2)</f>
        <v>Charolais</v>
      </c>
      <c r="G183" s="264">
        <f>+IF(H183=0,"",'Ark1'!Q1754)</f>
        <v>338</v>
      </c>
      <c r="H183" s="360">
        <f>+'Ark1'!R1754</f>
        <v>555</v>
      </c>
      <c r="I183" s="265">
        <f>+'Ark1'!AE1754</f>
        <v>23.07692307692308</v>
      </c>
      <c r="J183" s="35" t="e">
        <f>+IF(D183=0,"",IF(#REF!=0,"",I183-#REF!))</f>
        <v>#REF!</v>
      </c>
      <c r="K183" s="265">
        <f>+IF(H183=0,"",'Ark1'!AF1754)</f>
        <v>20.614847752355065</v>
      </c>
      <c r="L183" s="261"/>
      <c r="M183" s="376">
        <f>+IF(H183=0,"",'Ark1'!AR1754)</f>
        <v>211.17477477477485</v>
      </c>
      <c r="N183" s="114">
        <f>+IF(H183=0,"",'Ark1'!AS1754)</f>
        <v>28.279581534318478</v>
      </c>
      <c r="O183" s="261"/>
      <c r="P183" s="266">
        <f>+IF(H183=0,"",'Ark1'!T1754)</f>
        <v>5.6234234234234242</v>
      </c>
      <c r="Q183" s="303">
        <f>+IF(H183=0,"",'Ark1'!U1754)</f>
        <v>267.74252252252222</v>
      </c>
      <c r="R183" s="35" t="e">
        <f>+IF(H183=0,"",Q183-#REF!)</f>
        <v>#REF!</v>
      </c>
      <c r="S183" s="267">
        <f>+IF(H183=0,"",'Ark1'!W1754)</f>
        <v>28.828828828828819</v>
      </c>
      <c r="T183" s="267">
        <f>+IF(H183=0,"",'Ark1'!X1754)</f>
        <v>1.0810810810810811</v>
      </c>
      <c r="U183" s="267">
        <f>+IF(H183=0,"",'Ark1'!AG1754)</f>
        <v>1063.8936936936939</v>
      </c>
      <c r="V183" s="267">
        <f>+IF(H183=0,"",'Ark1'!AH1754)</f>
        <v>99.819819819819827</v>
      </c>
      <c r="W183" s="267">
        <f>+IF(H183=0,"",'Ark1'!Y1754)</f>
        <v>36.506559116164063</v>
      </c>
      <c r="X183" s="266">
        <f>+IF(H183=0,"",'Ark1'!AA1754)</f>
        <v>1.5758855628500121</v>
      </c>
      <c r="Y183" s="303">
        <f t="shared" si="15"/>
        <v>251.66285326211178</v>
      </c>
      <c r="Z183" s="267">
        <f t="shared" si="16"/>
        <v>53.548504504504443</v>
      </c>
      <c r="AA183" s="265">
        <f t="shared" si="17"/>
        <v>1.6420118343195267</v>
      </c>
      <c r="AB183" s="244"/>
      <c r="AC183" s="247"/>
      <c r="AE183" s="28"/>
      <c r="AF183" s="27"/>
      <c r="AG183" s="270"/>
      <c r="AH183" s="86"/>
      <c r="AL183" s="86"/>
    </row>
    <row r="184" spans="1:38" ht="15" customHeight="1">
      <c r="A184" s="244"/>
      <c r="B184" s="264">
        <f>+'Ark1'!C1755</f>
        <v>2024</v>
      </c>
      <c r="C184" s="264">
        <f>+'Ark1'!L1755</f>
        <v>5</v>
      </c>
      <c r="D184" s="264" t="s">
        <v>401</v>
      </c>
      <c r="E184" s="272">
        <f>+'Ark1'!AP1755</f>
        <v>23</v>
      </c>
      <c r="F184" s="272" t="str">
        <f>VLOOKUP(E184,RNR!$E$1:$F$41,2)</f>
        <v>Aberdeen Angus</v>
      </c>
      <c r="G184" s="264">
        <f>+IF(H184=0,"",'Ark1'!Q1755)</f>
        <v>274</v>
      </c>
      <c r="H184" s="360">
        <f>+'Ark1'!R1755</f>
        <v>421</v>
      </c>
      <c r="I184" s="265">
        <f>+'Ark1'!AE1755</f>
        <v>23.375902276513045</v>
      </c>
      <c r="J184" s="35" t="e">
        <f>+IF(D184=0,"",IF(#REF!=0,"",I184-#REF!))</f>
        <v>#REF!</v>
      </c>
      <c r="K184" s="265">
        <f>+IF(H184=0,"",'Ark1'!AF1755)</f>
        <v>22.224108780156403</v>
      </c>
      <c r="L184" s="261"/>
      <c r="M184" s="376">
        <f>+IF(H184=0,"",'Ark1'!AR1755)</f>
        <v>205.89073634204271</v>
      </c>
      <c r="N184" s="114">
        <f>+IF(H184=0,"",'Ark1'!AS1755)</f>
        <v>29.464986438789335</v>
      </c>
      <c r="O184" s="261"/>
      <c r="P184" s="266">
        <f>+IF(H184=0,"",'Ark1'!T1755)</f>
        <v>8.5771971496437054</v>
      </c>
      <c r="Q184" s="303">
        <f>+IF(H184=0,"",'Ark1'!U1755)</f>
        <v>258.36318289786232</v>
      </c>
      <c r="R184" s="35" t="e">
        <f>+IF(H184=0,"",Q184-#REF!)</f>
        <v>#REF!</v>
      </c>
      <c r="S184" s="267">
        <f>+IF(H184=0,"",'Ark1'!W1755)</f>
        <v>91.448931116389574</v>
      </c>
      <c r="T184" s="267">
        <f>+IF(H184=0,"",'Ark1'!X1755)</f>
        <v>1.1876484560570071</v>
      </c>
      <c r="U184" s="267">
        <f>+IF(H184=0,"",'Ark1'!AG1755)</f>
        <v>1035.0831353919241</v>
      </c>
      <c r="V184" s="267">
        <f>+IF(H184=0,"",'Ark1'!AH1755)</f>
        <v>100</v>
      </c>
      <c r="W184" s="267">
        <f>+IF(H184=0,"",'Ark1'!Y1755)</f>
        <v>33.468816958984007</v>
      </c>
      <c r="X184" s="266">
        <f>+IF(H184=0,"",'Ark1'!AA1755)</f>
        <v>1.6022112782446627</v>
      </c>
      <c r="Y184" s="303">
        <f t="shared" si="15"/>
        <v>249.60621428735348</v>
      </c>
      <c r="Z184" s="267">
        <f t="shared" si="16"/>
        <v>51.672636579572462</v>
      </c>
      <c r="AA184" s="265">
        <f t="shared" si="17"/>
        <v>1.5364963503649636</v>
      </c>
      <c r="AB184" s="244"/>
      <c r="AC184" s="247"/>
      <c r="AE184" s="28"/>
      <c r="AF184" s="27"/>
      <c r="AG184" s="270"/>
      <c r="AH184" s="86"/>
      <c r="AL184" s="86"/>
    </row>
    <row r="185" spans="1:38" ht="15" customHeight="1">
      <c r="A185" s="244"/>
      <c r="B185" s="264">
        <f>+'Ark1'!C1756</f>
        <v>2024</v>
      </c>
      <c r="C185" s="264">
        <f>+'Ark1'!L1756</f>
        <v>5</v>
      </c>
      <c r="D185" s="264" t="s">
        <v>401</v>
      </c>
      <c r="E185" s="272">
        <f>+'Ark1'!AP1756</f>
        <v>24</v>
      </c>
      <c r="F185" s="272" t="str">
        <f>VLOOKUP(E185,RNR!$E$1:$F$41,2)</f>
        <v>Limousine</v>
      </c>
      <c r="G185" s="264">
        <f>+IF(H185=0,"",'Ark1'!Q1756)</f>
        <v>170</v>
      </c>
      <c r="H185" s="360">
        <f>+'Ark1'!R1756</f>
        <v>249</v>
      </c>
      <c r="I185" s="265">
        <f>+'Ark1'!AE1756</f>
        <v>14.856801909307876</v>
      </c>
      <c r="J185" s="35" t="e">
        <f>+IF(D185=0,"",IF(#REF!=0,"",I185-#REF!))</f>
        <v>#REF!</v>
      </c>
      <c r="K185" s="265">
        <f>+IF(H185=0,"",'Ark1'!AF1756)</f>
        <v>12.311510987001798</v>
      </c>
      <c r="L185" s="261"/>
      <c r="M185" s="376">
        <f>+IF(H185=0,"",'Ark1'!AR1756)</f>
        <v>205.63052208835339</v>
      </c>
      <c r="N185" s="114">
        <f>+IF(H185=0,"",'Ark1'!AS1756)</f>
        <v>27.986721481478405</v>
      </c>
      <c r="O185" s="261"/>
      <c r="P185" s="266">
        <f>+IF(H185=0,"",'Ark1'!T1756)</f>
        <v>5.4698795180722888</v>
      </c>
      <c r="Q185" s="303">
        <f>+IF(H185=0,"",'Ark1'!U1756)</f>
        <v>244.73493975903631</v>
      </c>
      <c r="R185" s="35" t="e">
        <f>+IF(H185=0,"",Q185-#REF!)</f>
        <v>#REF!</v>
      </c>
      <c r="S185" s="267">
        <f>+IF(H185=0,"",'Ark1'!W1756)</f>
        <v>32.128514056224901</v>
      </c>
      <c r="T185" s="267">
        <f>+IF(H185=0,"",'Ark1'!X1756)</f>
        <v>0.4016064257028113</v>
      </c>
      <c r="U185" s="267">
        <f>+IF(H185=0,"",'Ark1'!AG1756)</f>
        <v>1064.1927710843377</v>
      </c>
      <c r="V185" s="267">
        <f>+IF(H185=0,"",'Ark1'!AH1756)</f>
        <v>99.196787148594382</v>
      </c>
      <c r="W185" s="267">
        <f>+IF(H185=0,"",'Ark1'!Y1756)</f>
        <v>33.945556813902954</v>
      </c>
      <c r="X185" s="266">
        <f>+IF(H185=0,"",'Ark1'!AA1756)</f>
        <v>1.8519761467510076</v>
      </c>
      <c r="Y185" s="303">
        <f t="shared" si="15"/>
        <v>229.97237569060783</v>
      </c>
      <c r="Z185" s="267">
        <f t="shared" si="16"/>
        <v>48.946987951807259</v>
      </c>
      <c r="AA185" s="265">
        <f t="shared" si="17"/>
        <v>1.4647058823529411</v>
      </c>
      <c r="AB185" s="244"/>
      <c r="AC185" s="247"/>
      <c r="AE185" s="28"/>
      <c r="AF185" s="27"/>
      <c r="AG185" s="270"/>
      <c r="AH185" s="86"/>
      <c r="AL185" s="86"/>
    </row>
    <row r="186" spans="1:38" ht="15" customHeight="1">
      <c r="A186" s="244"/>
      <c r="B186" s="264">
        <f>+'Ark1'!C1757</f>
        <v>2024</v>
      </c>
      <c r="C186" s="264">
        <f>+'Ark1'!L1757</f>
        <v>5</v>
      </c>
      <c r="D186" s="264" t="s">
        <v>401</v>
      </c>
      <c r="E186" s="272">
        <f>+'Ark1'!AP1757</f>
        <v>25</v>
      </c>
      <c r="F186" s="272" t="str">
        <f>VLOOKUP(E186,RNR!$E$1:$F$41,2)</f>
        <v>Simmental Kjøtt</v>
      </c>
      <c r="G186" s="264">
        <f>+IF(H186=0,"",'Ark1'!Q1757)</f>
        <v>128</v>
      </c>
      <c r="H186" s="360">
        <f>+'Ark1'!R1757</f>
        <v>210</v>
      </c>
      <c r="I186" s="265">
        <f>+'Ark1'!AE1757</f>
        <v>28.378378378378379</v>
      </c>
      <c r="J186" s="35" t="e">
        <f>+IF(D186=0,"",IF(#REF!=0,"",I186-#REF!))</f>
        <v>#REF!</v>
      </c>
      <c r="K186" s="265">
        <f>+IF(H186=0,"",'Ark1'!AF1757)</f>
        <v>28.098202951615281</v>
      </c>
      <c r="L186" s="261"/>
      <c r="M186" s="376">
        <f>+IF(H186=0,"",'Ark1'!AR1757)</f>
        <v>212.58571428571435</v>
      </c>
      <c r="N186" s="114">
        <f>+IF(H186=0,"",'Ark1'!AS1757)</f>
        <v>28.907934338010158</v>
      </c>
      <c r="O186" s="261"/>
      <c r="P186" s="266">
        <f>+IF(H186=0,"",'Ark1'!T1757)</f>
        <v>6.2761904761904752</v>
      </c>
      <c r="Q186" s="303">
        <f>+IF(H186=0,"",'Ark1'!U1757)</f>
        <v>278.89714285714302</v>
      </c>
      <c r="R186" s="35" t="e">
        <f>+IF(H186=0,"",Q186-#REF!)</f>
        <v>#REF!</v>
      </c>
      <c r="S186" s="267">
        <f>+IF(H186=0,"",'Ark1'!W1757)</f>
        <v>44.761904761904773</v>
      </c>
      <c r="T186" s="267">
        <f>+IF(H186=0,"",'Ark1'!X1757)</f>
        <v>1.4285714285714288</v>
      </c>
      <c r="U186" s="267">
        <f>+IF(H186=0,"",'Ark1'!AG1757)</f>
        <v>1072.7428571428577</v>
      </c>
      <c r="V186" s="267">
        <f>+IF(H186=0,"",'Ark1'!AH1757)</f>
        <v>100</v>
      </c>
      <c r="W186" s="267">
        <f>+IF(H186=0,"",'Ark1'!Y1757)</f>
        <v>34.183493530239254</v>
      </c>
      <c r="X186" s="266">
        <f>+IF(H186=0,"",'Ark1'!AA1757)</f>
        <v>1.5946054182490723</v>
      </c>
      <c r="Y186" s="303">
        <f t="shared" si="15"/>
        <v>259.98508496244608</v>
      </c>
      <c r="Z186" s="267">
        <f t="shared" si="16"/>
        <v>55.779428571428603</v>
      </c>
      <c r="AA186" s="265">
        <f t="shared" si="17"/>
        <v>1.640625</v>
      </c>
      <c r="AB186" s="244"/>
      <c r="AC186" s="247"/>
      <c r="AE186" s="28"/>
      <c r="AF186" s="27"/>
      <c r="AG186" s="270"/>
      <c r="AH186" s="86"/>
      <c r="AL186" s="86"/>
    </row>
    <row r="187" spans="1:38" ht="15" customHeight="1">
      <c r="A187" s="244"/>
      <c r="B187" s="264">
        <f>+'Ark1'!C1758</f>
        <v>2024</v>
      </c>
      <c r="C187" s="264">
        <f>+'Ark1'!L1758</f>
        <v>5</v>
      </c>
      <c r="D187" s="264" t="s">
        <v>401</v>
      </c>
      <c r="E187" s="272">
        <f>+'Ark1'!AP1758</f>
        <v>26</v>
      </c>
      <c r="F187" s="272" t="str">
        <f>VLOOKUP(E187,RNR!$E$1:$F$41,2)</f>
        <v>Blonde D'aquitaine</v>
      </c>
      <c r="G187" s="264">
        <f>+IF(H187=0,"",'Ark1'!Q1758)</f>
        <v>20</v>
      </c>
      <c r="H187" s="360">
        <f>+'Ark1'!R1758</f>
        <v>27</v>
      </c>
      <c r="I187" s="265">
        <f>+'Ark1'!AE1758</f>
        <v>23.478260869565219</v>
      </c>
      <c r="J187" s="35" t="e">
        <f>+IF(D187=0,"",IF(#REF!=0,"",I187-#REF!))</f>
        <v>#REF!</v>
      </c>
      <c r="K187" s="265">
        <f>+IF(H187=0,"",'Ark1'!AF1758)</f>
        <v>21.216369641505537</v>
      </c>
      <c r="L187" s="261"/>
      <c r="M187" s="376">
        <f>+IF(H187=0,"",'Ark1'!AR1758)</f>
        <v>213</v>
      </c>
      <c r="N187" s="114">
        <f>+IF(H187=0,"",'Ark1'!AS1758)</f>
        <v>28.264551171069339</v>
      </c>
      <c r="O187" s="261"/>
      <c r="P187" s="266">
        <f>+IF(H187=0,"",'Ark1'!T1758)</f>
        <v>5.8518518518518512</v>
      </c>
      <c r="Q187" s="303">
        <f>+IF(H187=0,"",'Ark1'!U1758)</f>
        <v>274.07777777777778</v>
      </c>
      <c r="R187" s="35" t="e">
        <f>+IF(H187=0,"",Q187-#REF!)</f>
        <v>#REF!</v>
      </c>
      <c r="S187" s="267">
        <f>+IF(H187=0,"",'Ark1'!W1758)</f>
        <v>44.44444444444445</v>
      </c>
      <c r="T187" s="267">
        <f>+IF(H187=0,"",'Ark1'!X1758)</f>
        <v>0</v>
      </c>
      <c r="U187" s="267">
        <f>+IF(H187=0,"",'Ark1'!AG1758)</f>
        <v>1007.1481481481482</v>
      </c>
      <c r="V187" s="267">
        <f>+IF(H187=0,"",'Ark1'!AH1758)</f>
        <v>100</v>
      </c>
      <c r="W187" s="267">
        <f>+IF(H187=0,"",'Ark1'!Y1758)</f>
        <v>32.088677284620509</v>
      </c>
      <c r="X187" s="266">
        <f>+IF(H187=0,"",'Ark1'!AA1758)</f>
        <v>2.0674497388078303</v>
      </c>
      <c r="Y187" s="303">
        <f t="shared" si="15"/>
        <v>272.13253410804253</v>
      </c>
      <c r="Z187" s="267">
        <f t="shared" si="16"/>
        <v>54.815555555555555</v>
      </c>
      <c r="AA187" s="265">
        <f t="shared" si="17"/>
        <v>1.35</v>
      </c>
      <c r="AB187" s="244"/>
      <c r="AC187" s="247"/>
      <c r="AE187" s="28"/>
      <c r="AF187" s="27"/>
      <c r="AG187" s="270"/>
      <c r="AH187" s="86"/>
      <c r="AL187" s="86"/>
    </row>
    <row r="188" spans="1:38" ht="15" customHeight="1">
      <c r="A188" s="244"/>
      <c r="B188" s="264">
        <f>+'Ark1'!C1759</f>
        <v>2024</v>
      </c>
      <c r="C188" s="264">
        <f>+'Ark1'!L1759</f>
        <v>5</v>
      </c>
      <c r="D188" s="264" t="s">
        <v>401</v>
      </c>
      <c r="E188" s="272">
        <f>+'Ark1'!AP1759</f>
        <v>27</v>
      </c>
      <c r="F188" s="272" t="str">
        <f>VLOOKUP(E188,RNR!$E$1:$F$41,2)</f>
        <v>Scottish Highland</v>
      </c>
      <c r="G188" s="264">
        <f>+IF(H188=0,"",'Ark1'!Q1759)</f>
        <v>26</v>
      </c>
      <c r="H188" s="360">
        <f>+'Ark1'!R1759</f>
        <v>38</v>
      </c>
      <c r="I188" s="265">
        <f>+'Ark1'!AE1759</f>
        <v>26.760563380281695</v>
      </c>
      <c r="J188" s="35" t="e">
        <f>+IF(D188=0,"",IF(#REF!=0,"",I188-#REF!))</f>
        <v>#REF!</v>
      </c>
      <c r="K188" s="265">
        <f>+IF(H188=0,"",'Ark1'!AF1759)</f>
        <v>31.252271670681715</v>
      </c>
      <c r="L188" s="261"/>
      <c r="M188" s="376">
        <f>+IF(H188=0,"",'Ark1'!AR1759)</f>
        <v>185.76315789473688</v>
      </c>
      <c r="N188" s="114">
        <f>+IF(H188=0,"",'Ark1'!AS1759)</f>
        <v>30.129262475931679</v>
      </c>
      <c r="O188" s="261"/>
      <c r="P188" s="266">
        <f>+IF(H188=0,"",'Ark1'!T1759)</f>
        <v>8.1052631578947363</v>
      </c>
      <c r="Q188" s="303">
        <f>+IF(H188=0,"",'Ark1'!U1759)</f>
        <v>194.59473684210536</v>
      </c>
      <c r="R188" s="35" t="e">
        <f>+IF(H188=0,"",Q188-#REF!)</f>
        <v>#REF!</v>
      </c>
      <c r="S188" s="267">
        <f>+IF(H188=0,"",'Ark1'!W1759)</f>
        <v>86.842105263157904</v>
      </c>
      <c r="T188" s="267">
        <f>+IF(H188=0,"",'Ark1'!X1759)</f>
        <v>0</v>
      </c>
      <c r="U188" s="267">
        <f>+IF(H188=0,"",'Ark1'!AG1759)</f>
        <v>1006.8684210526312</v>
      </c>
      <c r="V188" s="267">
        <f>+IF(H188=0,"",'Ark1'!AH1759)</f>
        <v>100</v>
      </c>
      <c r="W188" s="267">
        <f>+IF(H188=0,"",'Ark1'!Y1759)</f>
        <v>30.819175057851783</v>
      </c>
      <c r="X188" s="266">
        <f>+IF(H188=0,"",'Ark1'!AA1759)</f>
        <v>1.5353633837699829</v>
      </c>
      <c r="Y188" s="303">
        <f t="shared" si="15"/>
        <v>193.26729567967399</v>
      </c>
      <c r="Z188" s="267">
        <f t="shared" si="16"/>
        <v>38.918947368421072</v>
      </c>
      <c r="AA188" s="265">
        <f t="shared" si="17"/>
        <v>1.4615384615384615</v>
      </c>
      <c r="AB188" s="244"/>
      <c r="AC188" s="247"/>
      <c r="AE188" s="28"/>
      <c r="AF188" s="27"/>
      <c r="AG188" s="270"/>
      <c r="AH188" s="86"/>
      <c r="AL188" s="86"/>
    </row>
    <row r="189" spans="1:38" ht="15" customHeight="1">
      <c r="A189" s="244"/>
      <c r="B189" s="264">
        <f>+'Ark1'!C1760</f>
        <v>2024</v>
      </c>
      <c r="C189" s="264">
        <f>+'Ark1'!L1760</f>
        <v>5</v>
      </c>
      <c r="D189" s="264" t="s">
        <v>401</v>
      </c>
      <c r="E189" s="272">
        <f>+'Ark1'!AP1760</f>
        <v>28</v>
      </c>
      <c r="F189" s="272" t="str">
        <f>VLOOKUP(E189,RNR!$E$1:$F$41,2)</f>
        <v>Tiroler Grauvieh</v>
      </c>
      <c r="G189" s="264">
        <f>+IF(H189=0,"",'Ark1'!Q1760)</f>
        <v>37</v>
      </c>
      <c r="H189" s="360">
        <f>+'Ark1'!R1760</f>
        <v>43</v>
      </c>
      <c r="I189" s="265">
        <f>+'Ark1'!AE1760</f>
        <v>26.875</v>
      </c>
      <c r="J189" s="35" t="e">
        <f>+IF(D189=0,"",IF(#REF!=0,"",I189-#REF!))</f>
        <v>#REF!</v>
      </c>
      <c r="K189" s="265">
        <f>+IF(H189=0,"",'Ark1'!AF1760)</f>
        <v>27.683617272486405</v>
      </c>
      <c r="L189" s="261"/>
      <c r="M189" s="376">
        <f>+IF(H189=0,"",'Ark1'!AR1760)</f>
        <v>203.41860465116275</v>
      </c>
      <c r="N189" s="114">
        <f>+IF(H189=0,"",'Ark1'!AS1760)</f>
        <v>29.611006826851305</v>
      </c>
      <c r="O189" s="261"/>
      <c r="P189" s="266">
        <f>+IF(H189=0,"",'Ark1'!T1760)</f>
        <v>7.3255813953488351</v>
      </c>
      <c r="Q189" s="303">
        <f>+IF(H189=0,"",'Ark1'!U1760)</f>
        <v>250.28372093023248</v>
      </c>
      <c r="R189" s="35" t="e">
        <f>+IF(H189=0,"",Q189-#REF!)</f>
        <v>#REF!</v>
      </c>
      <c r="S189" s="267">
        <f>+IF(H189=0,"",'Ark1'!W1760)</f>
        <v>67.441860465116264</v>
      </c>
      <c r="T189" s="267">
        <f>+IF(H189=0,"",'Ark1'!X1760)</f>
        <v>0</v>
      </c>
      <c r="U189" s="267">
        <f>+IF(H189=0,"",'Ark1'!AG1760)</f>
        <v>1107.4651162790697</v>
      </c>
      <c r="V189" s="267">
        <f>+IF(H189=0,"",'Ark1'!AH1760)</f>
        <v>100</v>
      </c>
      <c r="W189" s="267">
        <f>+IF(H189=0,"",'Ark1'!Y1760)</f>
        <v>30.623550218992257</v>
      </c>
      <c r="X189" s="266">
        <f>+IF(H189=0,"",'Ark1'!AA1760)</f>
        <v>1.985071379802168</v>
      </c>
      <c r="Y189" s="303">
        <f t="shared" si="15"/>
        <v>225.99693412570079</v>
      </c>
      <c r="Z189" s="267">
        <f t="shared" si="16"/>
        <v>50.056744186046494</v>
      </c>
      <c r="AA189" s="265">
        <f t="shared" si="17"/>
        <v>1.1621621621621621</v>
      </c>
      <c r="AB189" s="244"/>
      <c r="AC189" s="247"/>
      <c r="AE189" s="28"/>
      <c r="AF189" s="27"/>
      <c r="AG189" s="270"/>
      <c r="AH189" s="86"/>
      <c r="AL189" s="86"/>
    </row>
    <row r="190" spans="1:38" ht="15" customHeight="1">
      <c r="A190" s="244"/>
      <c r="B190" s="264">
        <f>+'Ark1'!C1761</f>
        <v>2024</v>
      </c>
      <c r="C190" s="264">
        <f>+'Ark1'!L1761</f>
        <v>5</v>
      </c>
      <c r="D190" s="264" t="s">
        <v>401</v>
      </c>
      <c r="E190" s="272">
        <f>+'Ark1'!AP1761</f>
        <v>29</v>
      </c>
      <c r="F190" s="272" t="str">
        <f>VLOOKUP(E190,RNR!$E$1:$F$41,2)</f>
        <v xml:space="preserve">Dexter </v>
      </c>
      <c r="G190" s="264">
        <f>+IF(H190=0,"",'Ark1'!Q1761)</f>
        <v>23</v>
      </c>
      <c r="H190" s="360">
        <f>+'Ark1'!R1761</f>
        <v>43</v>
      </c>
      <c r="I190" s="265">
        <f>+'Ark1'!AE1761</f>
        <v>39.814814814814817</v>
      </c>
      <c r="J190" s="35" t="e">
        <f>+IF(D190=0,"",IF(#REF!=0,"",I190-#REF!))</f>
        <v>#REF!</v>
      </c>
      <c r="K190" s="265">
        <f>+IF(H190=0,"",'Ark1'!AF1761)</f>
        <v>42.374596381776122</v>
      </c>
      <c r="L190" s="261"/>
      <c r="M190" s="376">
        <f>+IF(H190=0,"",'Ark1'!AR1761)</f>
        <v>169.60465116279067</v>
      </c>
      <c r="N190" s="114">
        <f>+IF(H190=0,"",'Ark1'!AS1761)</f>
        <v>31.241018035832756</v>
      </c>
      <c r="O190" s="261"/>
      <c r="P190" s="266">
        <f>+IF(H190=0,"",'Ark1'!T1761)</f>
        <v>8.8837209302325562</v>
      </c>
      <c r="Q190" s="303">
        <f>+IF(H190=0,"",'Ark1'!U1761)</f>
        <v>152.90232558139525</v>
      </c>
      <c r="R190" s="35" t="e">
        <f>+IF(H190=0,"",Q190-#REF!)</f>
        <v>#REF!</v>
      </c>
      <c r="S190" s="267">
        <f>+IF(H190=0,"",'Ark1'!W1761)</f>
        <v>95.348837209302374</v>
      </c>
      <c r="T190" s="267">
        <f>+IF(H190=0,"",'Ark1'!X1761)</f>
        <v>0</v>
      </c>
      <c r="U190" s="267">
        <f>+IF(H190=0,"",'Ark1'!AG1761)</f>
        <v>972.20930232558112</v>
      </c>
      <c r="V190" s="267">
        <f>+IF(H190=0,"",'Ark1'!AH1761)</f>
        <v>100</v>
      </c>
      <c r="W190" s="267">
        <f>+IF(H190=0,"",'Ark1'!Y1761)</f>
        <v>17.304811649353184</v>
      </c>
      <c r="X190" s="266">
        <f>+IF(H190=0,"",'Ark1'!AA1761)</f>
        <v>1.2239718480875164</v>
      </c>
      <c r="Y190" s="303">
        <f t="shared" si="15"/>
        <v>157.27305346250441</v>
      </c>
      <c r="Z190" s="267">
        <f t="shared" si="16"/>
        <v>30.580465116279051</v>
      </c>
      <c r="AA190" s="265">
        <f t="shared" si="17"/>
        <v>1.8695652173913044</v>
      </c>
      <c r="AB190" s="244"/>
      <c r="AC190" s="247"/>
      <c r="AE190" s="28"/>
      <c r="AF190" s="27"/>
      <c r="AG190" s="270"/>
      <c r="AH190" s="86"/>
      <c r="AL190" s="86"/>
    </row>
    <row r="191" spans="1:38" ht="15" customHeight="1">
      <c r="A191" s="244"/>
      <c r="B191" s="264">
        <f>+'Ark1'!C1762</f>
        <v>2024</v>
      </c>
      <c r="C191" s="264">
        <f>+'Ark1'!L1762</f>
        <v>5</v>
      </c>
      <c r="D191" s="264" t="s">
        <v>401</v>
      </c>
      <c r="E191" s="272">
        <f>+'Ark1'!AP1762</f>
        <v>30</v>
      </c>
      <c r="F191" s="272" t="str">
        <f>VLOOKUP(E191,RNR!$E$1:$F$41,2)</f>
        <v>Piemontese</v>
      </c>
      <c r="G191" s="264">
        <f>+IF(H191=0,"",'Ark1'!Q1762)</f>
        <v>1</v>
      </c>
      <c r="H191" s="360">
        <f>+'Ark1'!R1762</f>
        <v>3</v>
      </c>
      <c r="I191" s="265">
        <f>+'Ark1'!AE1762</f>
        <v>37.5</v>
      </c>
      <c r="J191" s="35" t="e">
        <f>+IF(D191=0,"",IF(#REF!=0,"",I191-#REF!))</f>
        <v>#REF!</v>
      </c>
      <c r="K191" s="265">
        <f>+IF(H191=0,"",'Ark1'!AF1762)</f>
        <v>33.336516424751721</v>
      </c>
      <c r="L191" s="261"/>
      <c r="M191" s="376">
        <f>+IF(H191=0,"",'Ark1'!AR1762)</f>
        <v>201.66666666666663</v>
      </c>
      <c r="N191" s="114">
        <f>+IF(H191=0,"",'Ark1'!AS1762)</f>
        <v>28.290648555743257</v>
      </c>
      <c r="O191" s="261"/>
      <c r="P191" s="266">
        <f>+IF(H191=0,"",'Ark1'!T1762)</f>
        <v>5</v>
      </c>
      <c r="Q191" s="303">
        <f>+IF(H191=0,"",'Ark1'!U1762)</f>
        <v>232.73333333333341</v>
      </c>
      <c r="R191" s="35" t="e">
        <f>+IF(H191=0,"",Q191-#REF!)</f>
        <v>#REF!</v>
      </c>
      <c r="S191" s="267">
        <f>+IF(H191=0,"",'Ark1'!W1762)</f>
        <v>0</v>
      </c>
      <c r="T191" s="267">
        <f>+IF(H191=0,"",'Ark1'!X1762)</f>
        <v>0</v>
      </c>
      <c r="U191" s="267">
        <f>+IF(H191=0,"",'Ark1'!AG1762)</f>
        <v>984.3333333333336</v>
      </c>
      <c r="V191" s="267">
        <f>+IF(H191=0,"",'Ark1'!AH1762)</f>
        <v>100</v>
      </c>
      <c r="W191" s="267">
        <f>+IF(H191=0,"",'Ark1'!Y1762)</f>
        <v>25.628282987529403</v>
      </c>
      <c r="X191" s="266">
        <f>+IF(H191=0,"",'Ark1'!AA1762)</f>
        <v>0.81649658092772603</v>
      </c>
      <c r="Y191" s="303">
        <f t="shared" si="15"/>
        <v>236.43752116491703</v>
      </c>
      <c r="Z191" s="267">
        <f t="shared" si="16"/>
        <v>46.546666666666681</v>
      </c>
      <c r="AA191" s="265">
        <f t="shared" si="17"/>
        <v>3</v>
      </c>
      <c r="AB191" s="244"/>
      <c r="AC191" s="247"/>
      <c r="AE191" s="28"/>
      <c r="AF191" s="27"/>
      <c r="AG191" s="270"/>
      <c r="AH191" s="86"/>
      <c r="AL191" s="86"/>
    </row>
    <row r="192" spans="1:38" ht="15" customHeight="1">
      <c r="A192" s="244"/>
      <c r="B192" s="264">
        <f>+'Ark1'!C1763</f>
        <v>2024</v>
      </c>
      <c r="C192" s="264">
        <f>+'Ark1'!L1763</f>
        <v>5</v>
      </c>
      <c r="D192" s="264" t="s">
        <v>401</v>
      </c>
      <c r="E192" s="272">
        <f>+'Ark1'!AP1763</f>
        <v>31</v>
      </c>
      <c r="F192" s="272" t="str">
        <f>VLOOKUP(E192,RNR!$E$1:$F$41,2)</f>
        <v>Galloway</v>
      </c>
      <c r="G192" s="264">
        <f>+IF(H192=0,"",'Ark1'!Q1763)</f>
        <v>10</v>
      </c>
      <c r="H192" s="360">
        <f>+'Ark1'!R1763</f>
        <v>13</v>
      </c>
      <c r="I192" s="265">
        <f>+'Ark1'!AE1763</f>
        <v>26</v>
      </c>
      <c r="J192" s="35" t="e">
        <f>+IF(D192=0,"",IF(#REF!=0,"",I192-#REF!))</f>
        <v>#REF!</v>
      </c>
      <c r="K192" s="265">
        <f>+IF(H192=0,"",'Ark1'!AF1763)</f>
        <v>26.146490459290369</v>
      </c>
      <c r="L192" s="261"/>
      <c r="M192" s="376">
        <f>+IF(H192=0,"",'Ark1'!AR1763)</f>
        <v>196.46153846153845</v>
      </c>
      <c r="N192" s="114">
        <f>+IF(H192=0,"",'Ark1'!AS1763)</f>
        <v>30.428850463177863</v>
      </c>
      <c r="O192" s="261"/>
      <c r="P192" s="266">
        <f>+IF(H192=0,"",'Ark1'!T1763)</f>
        <v>8.6153846153846114</v>
      </c>
      <c r="Q192" s="303">
        <f>+IF(H192=0,"",'Ark1'!U1763)</f>
        <v>231.78461538461528</v>
      </c>
      <c r="R192" s="35" t="e">
        <f>+IF(H192=0,"",Q192-#REF!)</f>
        <v>#REF!</v>
      </c>
      <c r="S192" s="267">
        <f>+IF(H192=0,"",'Ark1'!W1763)</f>
        <v>100</v>
      </c>
      <c r="T192" s="267">
        <f>+IF(H192=0,"",'Ark1'!X1763)</f>
        <v>0</v>
      </c>
      <c r="U192" s="267">
        <f>+IF(H192=0,"",'Ark1'!AG1763)</f>
        <v>1057.846153846154</v>
      </c>
      <c r="V192" s="267">
        <f>+IF(H192=0,"",'Ark1'!AH1763)</f>
        <v>100</v>
      </c>
      <c r="W192" s="267">
        <f>+IF(H192=0,"",'Ark1'!Y1763)</f>
        <v>32.16966670050099</v>
      </c>
      <c r="X192" s="266">
        <f>+IF(H192=0,"",'Ark1'!AA1763)</f>
        <v>1.2113858267710484</v>
      </c>
      <c r="Y192" s="303">
        <f t="shared" si="15"/>
        <v>219.10994764397893</v>
      </c>
      <c r="Z192" s="267">
        <f t="shared" si="16"/>
        <v>46.356923076923053</v>
      </c>
      <c r="AA192" s="265">
        <f t="shared" si="17"/>
        <v>1.3</v>
      </c>
      <c r="AB192" s="244"/>
      <c r="AC192" s="247"/>
      <c r="AE192" s="28"/>
      <c r="AF192" s="27"/>
      <c r="AG192" s="270"/>
      <c r="AH192" s="86"/>
      <c r="AL192" s="86"/>
    </row>
    <row r="193" spans="1:56" ht="15" customHeight="1">
      <c r="A193" s="244"/>
      <c r="B193" s="264">
        <f>+'Ark1'!C1764</f>
        <v>2024</v>
      </c>
      <c r="C193" s="264">
        <f>+'Ark1'!L1764</f>
        <v>5</v>
      </c>
      <c r="D193" s="264" t="s">
        <v>401</v>
      </c>
      <c r="E193" s="272">
        <f>+'Ark1'!AP1764</f>
        <v>32</v>
      </c>
      <c r="F193" s="272" t="str">
        <f>VLOOKUP(E193,RNR!$E$1:$F$41,2)</f>
        <v>Salers</v>
      </c>
      <c r="G193" s="264" t="str">
        <f>+IF(H193=0,"",'Ark1'!Q1764)</f>
        <v/>
      </c>
      <c r="H193" s="360">
        <f>+'Ark1'!R1764</f>
        <v>0</v>
      </c>
      <c r="I193" s="265">
        <f>+'Ark1'!AE1764</f>
        <v>0</v>
      </c>
      <c r="J193" s="35" t="e">
        <f>+IF(D193=0,"",IF(#REF!=0,"",I193-#REF!))</f>
        <v>#REF!</v>
      </c>
      <c r="K193" s="265" t="str">
        <f>+IF(H193=0,"",'Ark1'!AF1764)</f>
        <v/>
      </c>
      <c r="L193" s="261"/>
      <c r="M193" s="376" t="str">
        <f>+IF(H193=0,"",'Ark1'!AR1764)</f>
        <v/>
      </c>
      <c r="N193" s="114" t="str">
        <f>+IF(H193=0,"",'Ark1'!AS1764)</f>
        <v/>
      </c>
      <c r="O193" s="261"/>
      <c r="P193" s="266" t="str">
        <f>+IF(H193=0,"",'Ark1'!T1764)</f>
        <v/>
      </c>
      <c r="Q193" s="303" t="str">
        <f>+IF(H193=0,"",'Ark1'!U1764)</f>
        <v/>
      </c>
      <c r="R193" s="35" t="str">
        <f>+IF(H193=0,"",Q193-#REF!)</f>
        <v/>
      </c>
      <c r="S193" s="267" t="str">
        <f>+IF(H193=0,"",'Ark1'!W1764)</f>
        <v/>
      </c>
      <c r="T193" s="267" t="str">
        <f>+IF(H193=0,"",'Ark1'!X1764)</f>
        <v/>
      </c>
      <c r="U193" s="267" t="str">
        <f>+IF(H193=0,"",'Ark1'!AG1764)</f>
        <v/>
      </c>
      <c r="V193" s="267" t="str">
        <f>+IF(H193=0,"",'Ark1'!AH1764)</f>
        <v/>
      </c>
      <c r="W193" s="267" t="str">
        <f>+IF(H193=0,"",'Ark1'!Y1764)</f>
        <v/>
      </c>
      <c r="X193" s="266" t="str">
        <f>+IF(H193=0,"",'Ark1'!AA1764)</f>
        <v/>
      </c>
      <c r="Y193" s="303" t="str">
        <f t="shared" si="15"/>
        <v/>
      </c>
      <c r="Z193" s="267" t="str">
        <f t="shared" si="16"/>
        <v/>
      </c>
      <c r="AA193" s="265" t="str">
        <f t="shared" si="17"/>
        <v/>
      </c>
      <c r="AB193" s="244"/>
      <c r="AC193" s="247"/>
      <c r="AE193" s="28"/>
      <c r="AF193" s="27"/>
      <c r="AG193" s="270"/>
      <c r="AH193" s="86"/>
      <c r="AL193" s="86"/>
    </row>
    <row r="194" spans="1:56" ht="15" customHeight="1">
      <c r="A194" s="244"/>
      <c r="B194" s="264">
        <f>+'Ark1'!C1765</f>
        <v>2024</v>
      </c>
      <c r="C194" s="264">
        <f>+'Ark1'!L1765</f>
        <v>5</v>
      </c>
      <c r="D194" s="264" t="s">
        <v>401</v>
      </c>
      <c r="E194" s="272">
        <f>+'Ark1'!AP1765</f>
        <v>33</v>
      </c>
      <c r="F194" s="272" t="str">
        <f>VLOOKUP(E194,RNR!$E$1:$F$41,2)</f>
        <v>Chianina</v>
      </c>
      <c r="G194" s="264" t="str">
        <f>+IF(H194=0,"",'Ark1'!Q1765)</f>
        <v/>
      </c>
      <c r="H194" s="360">
        <f>+'Ark1'!R1765</f>
        <v>0</v>
      </c>
      <c r="I194" s="265">
        <f>+'Ark1'!AE1765</f>
        <v>0</v>
      </c>
      <c r="J194" s="35" t="e">
        <f>+IF(D194=0,"",IF(#REF!=0,"",I194-#REF!))</f>
        <v>#REF!</v>
      </c>
      <c r="K194" s="265" t="str">
        <f>+IF(H194=0,"",'Ark1'!AF1765)</f>
        <v/>
      </c>
      <c r="L194" s="261"/>
      <c r="M194" s="376" t="str">
        <f>+IF(H194=0,"",'Ark1'!AR1765)</f>
        <v/>
      </c>
      <c r="N194" s="114" t="str">
        <f>+IF(H194=0,"",'Ark1'!AS1765)</f>
        <v/>
      </c>
      <c r="O194" s="261"/>
      <c r="P194" s="266" t="str">
        <f>+IF(H194=0,"",'Ark1'!T1765)</f>
        <v/>
      </c>
      <c r="Q194" s="303" t="str">
        <f>+IF(H194=0,"",'Ark1'!U1765)</f>
        <v/>
      </c>
      <c r="R194" s="35" t="str">
        <f>+IF(H194=0,"",Q194-#REF!)</f>
        <v/>
      </c>
      <c r="S194" s="267" t="str">
        <f>+IF(H194=0,"",'Ark1'!W1765)</f>
        <v/>
      </c>
      <c r="T194" s="267" t="str">
        <f>+IF(H194=0,"",'Ark1'!X1765)</f>
        <v/>
      </c>
      <c r="U194" s="267" t="str">
        <f>+IF(H194=0,"",'Ark1'!AG1765)</f>
        <v/>
      </c>
      <c r="V194" s="267" t="str">
        <f>+IF(H194=0,"",'Ark1'!AH1765)</f>
        <v/>
      </c>
      <c r="W194" s="267" t="str">
        <f>+IF(H194=0,"",'Ark1'!Y1765)</f>
        <v/>
      </c>
      <c r="X194" s="266" t="str">
        <f>+IF(H194=0,"",'Ark1'!AA1765)</f>
        <v/>
      </c>
      <c r="Y194" s="303" t="str">
        <f t="shared" si="15"/>
        <v/>
      </c>
      <c r="Z194" s="267" t="str">
        <f t="shared" si="16"/>
        <v/>
      </c>
      <c r="AA194" s="265" t="str">
        <f t="shared" si="17"/>
        <v/>
      </c>
      <c r="AB194" s="244"/>
      <c r="AC194" s="247"/>
      <c r="AE194" s="28"/>
      <c r="AF194" s="27"/>
      <c r="AG194" s="270"/>
      <c r="AH194" s="86"/>
      <c r="AL194" s="86"/>
    </row>
    <row r="195" spans="1:56" ht="15" customHeight="1">
      <c r="A195" s="244"/>
      <c r="B195" s="264">
        <f>+'Ark1'!C1766</f>
        <v>2024</v>
      </c>
      <c r="C195" s="264">
        <f>+'Ark1'!L1766</f>
        <v>5</v>
      </c>
      <c r="D195" s="264" t="s">
        <v>401</v>
      </c>
      <c r="E195" s="272">
        <f>+'Ark1'!AP1766</f>
        <v>34</v>
      </c>
      <c r="F195" s="272" t="str">
        <f>VLOOKUP(E195,RNR!$E$1:$F$41,2)</f>
        <v>Belgisk blå</v>
      </c>
      <c r="G195" s="264" t="str">
        <f>+IF(H195=0,"",'Ark1'!Q1766)</f>
        <v/>
      </c>
      <c r="H195" s="360">
        <f>+'Ark1'!R1766</f>
        <v>0</v>
      </c>
      <c r="I195" s="265">
        <f>+'Ark1'!AE1766</f>
        <v>0</v>
      </c>
      <c r="J195" s="35" t="e">
        <f>+IF(D195=0,"",IF(#REF!=0,"",I195-#REF!))</f>
        <v>#REF!</v>
      </c>
      <c r="K195" s="265" t="str">
        <f>+IF(H195=0,"",'Ark1'!AF1766)</f>
        <v/>
      </c>
      <c r="L195" s="261"/>
      <c r="M195" s="376" t="str">
        <f>+IF(H195=0,"",'Ark1'!AR1766)</f>
        <v/>
      </c>
      <c r="N195" s="114" t="str">
        <f>+IF(H195=0,"",'Ark1'!AS1766)</f>
        <v/>
      </c>
      <c r="O195" s="261"/>
      <c r="P195" s="266" t="str">
        <f>+IF(H195=0,"",'Ark1'!T1766)</f>
        <v/>
      </c>
      <c r="Q195" s="303" t="str">
        <f>+IF(H195=0,"",'Ark1'!U1766)</f>
        <v/>
      </c>
      <c r="R195" s="35" t="str">
        <f>+IF(H195=0,"",Q195-#REF!)</f>
        <v/>
      </c>
      <c r="S195" s="267" t="str">
        <f>+IF(H195=0,"",'Ark1'!W1766)</f>
        <v/>
      </c>
      <c r="T195" s="267" t="str">
        <f>+IF(H195=0,"",'Ark1'!X1766)</f>
        <v/>
      </c>
      <c r="U195" s="267" t="str">
        <f>+IF(H195=0,"",'Ark1'!AG1766)</f>
        <v/>
      </c>
      <c r="V195" s="267" t="str">
        <f>+IF(H195=0,"",'Ark1'!AH1766)</f>
        <v/>
      </c>
      <c r="W195" s="267" t="str">
        <f>+IF(H195=0,"",'Ark1'!Y1766)</f>
        <v/>
      </c>
      <c r="X195" s="266" t="str">
        <f>+IF(H195=0,"",'Ark1'!AA1766)</f>
        <v/>
      </c>
      <c r="Y195" s="303" t="str">
        <f t="shared" si="15"/>
        <v/>
      </c>
      <c r="Z195" s="267" t="str">
        <f t="shared" si="16"/>
        <v/>
      </c>
      <c r="AA195" s="265" t="str">
        <f t="shared" si="17"/>
        <v/>
      </c>
      <c r="AB195" s="244"/>
      <c r="AC195" s="247"/>
      <c r="AE195" s="28"/>
      <c r="AF195" s="27"/>
      <c r="AG195" s="270"/>
      <c r="AH195" s="86"/>
      <c r="AL195" s="86"/>
    </row>
    <row r="196" spans="1:56" ht="15" customHeight="1">
      <c r="A196" s="244"/>
      <c r="B196" s="264">
        <f>+'Ark1'!C1767</f>
        <v>2024</v>
      </c>
      <c r="C196" s="264">
        <f>+'Ark1'!L1767</f>
        <v>5</v>
      </c>
      <c r="D196" s="264" t="s">
        <v>401</v>
      </c>
      <c r="E196" s="272">
        <f>+'Ark1'!AP1767</f>
        <v>39</v>
      </c>
      <c r="F196" s="272" t="str">
        <f>VLOOKUP(E196,RNR!$E$1:$F$41,2)</f>
        <v xml:space="preserve">Wagyu </v>
      </c>
      <c r="G196" s="264">
        <f>+IF(H196=0,"",'Ark1'!Q1767)</f>
        <v>1</v>
      </c>
      <c r="H196" s="360">
        <f>+'Ark1'!R1767</f>
        <v>1</v>
      </c>
      <c r="I196" s="265">
        <f>+'Ark1'!AE1767</f>
        <v>6.6666666666666687</v>
      </c>
      <c r="J196" s="35" t="e">
        <f>+IF(D196=0,"",IF(#REF!=0,"",I196-#REF!))</f>
        <v>#REF!</v>
      </c>
      <c r="K196" s="265">
        <f>+IF(H196=0,"",'Ark1'!AF1767)</f>
        <v>8.0853768856507191</v>
      </c>
      <c r="L196" s="261"/>
      <c r="M196" s="376">
        <f>+IF(H196=0,"",'Ark1'!AR1767)</f>
        <v>222</v>
      </c>
      <c r="N196" s="114">
        <f>+IF(H196=0,"",'Ark1'!AS1767)</f>
        <v>30.253043401326824</v>
      </c>
      <c r="O196" s="261"/>
      <c r="P196" s="266">
        <f>+IF(H196=0,"",'Ark1'!T1767)</f>
        <v>11</v>
      </c>
      <c r="Q196" s="303">
        <f>+IF(H196=0,"",'Ark1'!U1767)</f>
        <v>330.7</v>
      </c>
      <c r="R196" s="35" t="e">
        <f>+IF(H196=0,"",Q196-#REF!)</f>
        <v>#REF!</v>
      </c>
      <c r="S196" s="267">
        <f>+IF(H196=0,"",'Ark1'!W1767)</f>
        <v>100</v>
      </c>
      <c r="T196" s="267">
        <f>+IF(H196=0,"",'Ark1'!X1767)</f>
        <v>0</v>
      </c>
      <c r="U196" s="267">
        <f>+IF(H196=0,"",'Ark1'!AG1767)</f>
        <v>988</v>
      </c>
      <c r="V196" s="267">
        <f>+IF(H196=0,"",'Ark1'!AH1767)</f>
        <v>100</v>
      </c>
      <c r="W196" s="267">
        <f>+IF(H196=0,"",'Ark1'!Y1767)</f>
        <v>0</v>
      </c>
      <c r="X196" s="266">
        <f>+IF(H196=0,"",'Ark1'!AA1767)</f>
        <v>0</v>
      </c>
      <c r="Y196" s="303">
        <f t="shared" si="15"/>
        <v>334.71659919028338</v>
      </c>
      <c r="Z196" s="267">
        <f t="shared" si="16"/>
        <v>66.14</v>
      </c>
      <c r="AA196" s="265">
        <f t="shared" si="17"/>
        <v>1</v>
      </c>
      <c r="AB196" s="244"/>
      <c r="AC196" s="247"/>
      <c r="AE196" s="28"/>
      <c r="AF196" s="27"/>
      <c r="AG196" s="270"/>
      <c r="AH196" s="86"/>
      <c r="AL196" s="86"/>
    </row>
    <row r="197" spans="1:56" ht="15" customHeight="1">
      <c r="A197" s="244"/>
      <c r="B197" s="264">
        <f>+'Ark1'!C1768</f>
        <v>2024</v>
      </c>
      <c r="C197" s="264">
        <f>+'Ark1'!L1768</f>
        <v>5</v>
      </c>
      <c r="D197" s="264" t="s">
        <v>401</v>
      </c>
      <c r="E197" s="272">
        <f>+'Ark1'!AP1768</f>
        <v>40</v>
      </c>
      <c r="F197" s="272" t="str">
        <f>VLOOKUP(E197,RNR!$E$1:$F$41,2)</f>
        <v>Jak (Bos Grunniens)</v>
      </c>
      <c r="G197" s="264" t="str">
        <f>+IF(H197=0,"",'Ark1'!Q1768)</f>
        <v/>
      </c>
      <c r="H197" s="360">
        <f>+'Ark1'!R1768</f>
        <v>0</v>
      </c>
      <c r="I197" s="265">
        <f>+'Ark1'!AE1768</f>
        <v>0</v>
      </c>
      <c r="J197" s="35" t="e">
        <f>+IF(D197=0,"",IF(#REF!=0,"",I197-#REF!))</f>
        <v>#REF!</v>
      </c>
      <c r="K197" s="265" t="str">
        <f>+IF(H197=0,"",'Ark1'!AF1768)</f>
        <v/>
      </c>
      <c r="L197" s="261"/>
      <c r="M197" s="376" t="str">
        <f>+IF(H197=0,"",'Ark1'!AR1768)</f>
        <v/>
      </c>
      <c r="N197" s="114" t="str">
        <f>+IF(H197=0,"",'Ark1'!AS1768)</f>
        <v/>
      </c>
      <c r="O197" s="261"/>
      <c r="P197" s="266" t="str">
        <f>+IF(H197=0,"",'Ark1'!T1768)</f>
        <v/>
      </c>
      <c r="Q197" s="303" t="str">
        <f>+IF(H197=0,"",'Ark1'!U1768)</f>
        <v/>
      </c>
      <c r="R197" s="35" t="str">
        <f>+IF(H197=0,"",Q197-#REF!)</f>
        <v/>
      </c>
      <c r="S197" s="267" t="str">
        <f>+IF(H197=0,"",'Ark1'!W1768)</f>
        <v/>
      </c>
      <c r="T197" s="267" t="str">
        <f>+IF(H197=0,"",'Ark1'!X1768)</f>
        <v/>
      </c>
      <c r="U197" s="267" t="str">
        <f>+IF(H197=0,"",'Ark1'!AG1768)</f>
        <v/>
      </c>
      <c r="V197" s="267" t="str">
        <f>+IF(H197=0,"",'Ark1'!AH1768)</f>
        <v/>
      </c>
      <c r="W197" s="267" t="str">
        <f>+IF(H197=0,"",'Ark1'!Y1768)</f>
        <v/>
      </c>
      <c r="X197" s="266" t="str">
        <f>+IF(H197=0,"",'Ark1'!AA1768)</f>
        <v/>
      </c>
      <c r="Y197" s="303" t="str">
        <f t="shared" si="15"/>
        <v/>
      </c>
      <c r="Z197" s="267" t="str">
        <f t="shared" si="16"/>
        <v/>
      </c>
      <c r="AA197" s="265" t="str">
        <f t="shared" si="17"/>
        <v/>
      </c>
      <c r="AB197" s="244"/>
      <c r="AC197" s="247"/>
      <c r="AE197" s="28"/>
      <c r="AF197" s="27"/>
      <c r="AG197" s="270"/>
      <c r="AH197" s="86"/>
      <c r="AL197" s="86"/>
    </row>
    <row r="198" spans="1:56" ht="15" customHeight="1">
      <c r="A198" s="244"/>
      <c r="B198" s="264">
        <f>+'Ark1'!C1769</f>
        <v>2024</v>
      </c>
      <c r="C198" s="264">
        <f>+'Ark1'!L1769</f>
        <v>5</v>
      </c>
      <c r="D198" s="264" t="s">
        <v>401</v>
      </c>
      <c r="E198" s="272">
        <f>+'Ark1'!AP1769</f>
        <v>98</v>
      </c>
      <c r="F198" s="272" t="str">
        <f>VLOOKUP(E198,RNR!$E$1:$F$41,2)</f>
        <v>Krysninger</v>
      </c>
      <c r="G198" s="264">
        <f>+IF(H198=0,"",'Ark1'!Q1769)</f>
        <v>275</v>
      </c>
      <c r="H198" s="360">
        <f>+'Ark1'!R1769</f>
        <v>407</v>
      </c>
      <c r="I198" s="265">
        <f>+'Ark1'!AE1769</f>
        <v>20.754716981132077</v>
      </c>
      <c r="J198" s="35" t="e">
        <f>+IF(D198=0,"",IF(#REF!=0,"",I198-#REF!))</f>
        <v>#REF!</v>
      </c>
      <c r="K198" s="265">
        <f>+IF(H198=0,"",'Ark1'!AF1769)</f>
        <v>21.597537534745356</v>
      </c>
      <c r="L198" s="261"/>
      <c r="M198" s="376">
        <f>+IF(H198=0,"",'Ark1'!AR1769)</f>
        <v>210.8869778869778</v>
      </c>
      <c r="N198" s="114">
        <f>+IF(H198=0,"",'Ark1'!AS1769)</f>
        <v>29.416181971689095</v>
      </c>
      <c r="O198" s="261"/>
      <c r="P198" s="266">
        <f>+IF(H198=0,"",'Ark1'!T1769)</f>
        <v>7.8968058968058976</v>
      </c>
      <c r="Q198" s="303">
        <f>+IF(H198=0,"",'Ark1'!U1769)</f>
        <v>277.36953316953321</v>
      </c>
      <c r="R198" s="35" t="e">
        <f>+IF(H198=0,"",Q198-#REF!)</f>
        <v>#REF!</v>
      </c>
      <c r="S198" s="267">
        <f>+IF(H198=0,"",'Ark1'!W1769)</f>
        <v>73.464373464373466</v>
      </c>
      <c r="T198" s="267">
        <f>+IF(H198=0,"",'Ark1'!X1769)</f>
        <v>3.6855036855036865</v>
      </c>
      <c r="U198" s="267">
        <f>+IF(H198=0,"",'Ark1'!AG1769)</f>
        <v>1002.5945945945948</v>
      </c>
      <c r="V198" s="267">
        <f>+IF(H198=0,"",'Ark1'!AH1769)</f>
        <v>100</v>
      </c>
      <c r="W198" s="267">
        <f>+IF(H198=0,"",'Ark1'!Y1769)</f>
        <v>38.716005686825262</v>
      </c>
      <c r="X198" s="266">
        <f>+IF(H198=0,"",'Ark1'!AA1769)</f>
        <v>2.2462996312996677</v>
      </c>
      <c r="Y198" s="303">
        <f t="shared" si="15"/>
        <v>276.65173407571507</v>
      </c>
      <c r="Z198" s="267">
        <f t="shared" si="16"/>
        <v>55.473906633906644</v>
      </c>
      <c r="AA198" s="265">
        <f t="shared" si="17"/>
        <v>1.48</v>
      </c>
      <c r="AB198" s="244"/>
      <c r="AC198" s="247"/>
      <c r="AE198" s="28"/>
      <c r="AF198" s="27"/>
      <c r="AG198" s="270"/>
      <c r="AH198" s="86"/>
      <c r="AL198" s="86"/>
    </row>
    <row r="199" spans="1:56" ht="15" customHeight="1">
      <c r="A199" s="244"/>
      <c r="B199" s="264">
        <f>+'Ark1'!C1770</f>
        <v>2024</v>
      </c>
      <c r="C199" s="264">
        <f>+'Ark1'!L1770</f>
        <v>5</v>
      </c>
      <c r="D199" s="264" t="s">
        <v>401</v>
      </c>
      <c r="E199" s="272">
        <f>+'Ark1'!AP1770</f>
        <v>99</v>
      </c>
      <c r="F199" s="272" t="str">
        <f>VLOOKUP(E199,RNR!$E$1:$F$41,2)</f>
        <v>Ukjent</v>
      </c>
      <c r="G199" s="264">
        <f>+IF(H199=0,"",'Ark1'!Q1770)</f>
        <v>19</v>
      </c>
      <c r="H199" s="360">
        <f>+'Ark1'!R1770</f>
        <v>23</v>
      </c>
      <c r="I199" s="265">
        <f>+'Ark1'!AE1770</f>
        <v>16.197183098591548</v>
      </c>
      <c r="J199" s="35" t="e">
        <f>+IF(D199=0,"",IF(#REF!=0,"",I199-#REF!))</f>
        <v>#REF!</v>
      </c>
      <c r="K199" s="265">
        <f>+IF(H199=0,"",'Ark1'!AF1770)</f>
        <v>18.509914939213942</v>
      </c>
      <c r="L199" s="261"/>
      <c r="M199" s="376">
        <f>+IF(H199=0,"",'Ark1'!AR1770)</f>
        <v>215.43478260869563</v>
      </c>
      <c r="N199" s="114">
        <f>+IF(H199=0,"",'Ark1'!AS1770)</f>
        <v>30.275843215245096</v>
      </c>
      <c r="O199" s="261"/>
      <c r="P199" s="266">
        <f>+IF(H199=0,"",'Ark1'!T1770)</f>
        <v>9.8695652173913047</v>
      </c>
      <c r="Q199" s="303">
        <f>+IF(H199=0,"",'Ark1'!U1770)</f>
        <v>304.17826086956529</v>
      </c>
      <c r="R199" s="35" t="e">
        <f>+IF(H199=0,"",Q199-#REF!)</f>
        <v>#REF!</v>
      </c>
      <c r="S199" s="267">
        <f>+IF(H199=0,"",'Ark1'!W1770)</f>
        <v>95.652173913043484</v>
      </c>
      <c r="T199" s="267">
        <f>+IF(H199=0,"",'Ark1'!X1770)</f>
        <v>13.043478260869565</v>
      </c>
      <c r="U199" s="267">
        <f>+IF(H199=0,"",'Ark1'!AG1770)</f>
        <v>1042.391304347826</v>
      </c>
      <c r="V199" s="267">
        <f>+IF(H199=0,"",'Ark1'!AH1770)</f>
        <v>100</v>
      </c>
      <c r="W199" s="267">
        <f>+IF(H199=0,"",'Ark1'!Y1770)</f>
        <v>40.226207729287005</v>
      </c>
      <c r="X199" s="266">
        <f>+IF(H199=0,"",'Ark1'!AA1770)</f>
        <v>1.4833671399332164</v>
      </c>
      <c r="Y199" s="303">
        <f t="shared" si="15"/>
        <v>291.80813347236716</v>
      </c>
      <c r="Z199" s="267">
        <f t="shared" si="16"/>
        <v>60.835652173913061</v>
      </c>
      <c r="AA199" s="265">
        <f t="shared" si="17"/>
        <v>1.2105263157894737</v>
      </c>
      <c r="AB199" s="244"/>
      <c r="AC199" s="247"/>
      <c r="AE199" s="28"/>
      <c r="AF199" s="27"/>
      <c r="AG199" s="270"/>
      <c r="AH199" s="86"/>
      <c r="AL199" s="86"/>
    </row>
    <row r="200" spans="1:56" ht="15" customHeight="1">
      <c r="A200" s="244"/>
      <c r="B200" s="244"/>
      <c r="C200" s="244"/>
      <c r="D200" s="244"/>
      <c r="E200" s="244"/>
      <c r="F200" s="244"/>
      <c r="G200" s="244"/>
      <c r="H200" s="244"/>
      <c r="I200" s="245"/>
      <c r="J200" s="244"/>
      <c r="K200" s="245"/>
      <c r="L200" s="261"/>
      <c r="M200" s="263"/>
      <c r="N200" s="263"/>
      <c r="O200" s="261"/>
      <c r="P200" s="244"/>
      <c r="Q200" s="244"/>
      <c r="R200" s="244"/>
      <c r="S200" s="246"/>
      <c r="T200" s="246"/>
      <c r="U200" s="244"/>
      <c r="V200" s="246"/>
      <c r="W200" s="246"/>
      <c r="X200" s="244"/>
      <c r="Y200" s="244"/>
      <c r="Z200" s="246"/>
      <c r="AA200" s="261"/>
      <c r="AB200" s="244"/>
      <c r="AC200" s="247"/>
      <c r="AE200" s="28"/>
      <c r="AF200" s="27"/>
      <c r="AG200" s="248"/>
      <c r="AH200" s="86"/>
      <c r="AL200" s="86"/>
      <c r="BD200" s="260"/>
    </row>
    <row r="201" spans="1:56" ht="19.8">
      <c r="A201" s="244"/>
      <c r="B201" s="244"/>
      <c r="C201" s="274" t="s">
        <v>0</v>
      </c>
      <c r="D201" s="275"/>
      <c r="E201" s="275" t="s">
        <v>601</v>
      </c>
      <c r="F201" s="244"/>
      <c r="G201" s="276" t="s">
        <v>596</v>
      </c>
      <c r="H201" s="277">
        <f>SUM(H203:H237)</f>
        <v>3459</v>
      </c>
      <c r="I201" s="245"/>
      <c r="J201" s="244"/>
      <c r="K201" s="245"/>
      <c r="L201" s="261"/>
      <c r="M201" s="263"/>
      <c r="N201" s="263"/>
      <c r="O201" s="261"/>
      <c r="P201" s="244"/>
      <c r="Q201" s="343">
        <f>+Klasse!Q16</f>
        <v>312.39031413612554</v>
      </c>
      <c r="R201" s="244" t="s">
        <v>565</v>
      </c>
      <c r="S201" s="246"/>
      <c r="T201" s="246"/>
      <c r="U201" s="244"/>
      <c r="V201" s="246"/>
      <c r="W201" s="246"/>
      <c r="X201" s="244"/>
      <c r="Y201" s="343">
        <f>+Klasse!AB16</f>
        <v>306.68509180230518</v>
      </c>
      <c r="Z201" s="244" t="s">
        <v>626</v>
      </c>
      <c r="AA201" s="261"/>
      <c r="AB201" s="244"/>
      <c r="AC201" s="247"/>
      <c r="AE201" s="28"/>
      <c r="AF201" s="27"/>
      <c r="AG201" s="248"/>
      <c r="AH201" s="86"/>
      <c r="AL201" s="86"/>
      <c r="BD201" s="260"/>
    </row>
    <row r="202" spans="1:56" ht="15" customHeight="1">
      <c r="A202" s="244"/>
      <c r="B202" s="244"/>
      <c r="C202" s="244"/>
      <c r="D202" s="244"/>
      <c r="E202" s="244"/>
      <c r="F202" s="244"/>
      <c r="G202" s="244"/>
      <c r="H202" s="244"/>
      <c r="I202" s="245"/>
      <c r="J202" s="244"/>
      <c r="K202" s="245"/>
      <c r="L202" s="261"/>
      <c r="M202" s="263"/>
      <c r="N202" s="263"/>
      <c r="O202" s="261"/>
      <c r="P202" s="244"/>
      <c r="Q202" s="244"/>
      <c r="R202" s="244"/>
      <c r="S202" s="246"/>
      <c r="T202" s="246"/>
      <c r="U202" s="244"/>
      <c r="V202" s="246"/>
      <c r="W202" s="246"/>
      <c r="X202" s="244"/>
      <c r="Y202" s="244"/>
      <c r="Z202" s="246"/>
      <c r="AA202" s="261"/>
      <c r="AB202" s="244"/>
      <c r="AC202" s="247"/>
      <c r="AE202" s="28"/>
      <c r="AF202" s="27"/>
      <c r="AG202" s="248"/>
      <c r="AH202" s="86"/>
      <c r="AL202" s="86"/>
      <c r="BD202" s="260"/>
    </row>
    <row r="203" spans="1:56" ht="15" customHeight="1">
      <c r="A203" s="244"/>
      <c r="B203" s="328">
        <f>+'Ark1'!C1771</f>
        <v>2024</v>
      </c>
      <c r="C203" s="264">
        <f>+'Ark1'!L1771</f>
        <v>6</v>
      </c>
      <c r="D203" s="264" t="s">
        <v>33</v>
      </c>
      <c r="E203" s="273">
        <f>+'Ark1'!AP1771</f>
        <v>1</v>
      </c>
      <c r="F203" s="272" t="str">
        <f>VLOOKUP(E203,RNR!$E$1:$F$41,2)</f>
        <v>NRF</v>
      </c>
      <c r="G203" s="86">
        <f>+IF(H203=0,"",'Ark1'!Q1771)</f>
        <v>876</v>
      </c>
      <c r="H203" s="360">
        <f>+'Ark1'!R1771</f>
        <v>1197</v>
      </c>
      <c r="I203" s="28">
        <f>+IF(H203=0,"",'Ark1'!AE1771)</f>
        <v>4.2334217506631289</v>
      </c>
      <c r="J203" s="31" t="e">
        <f>+IF(H203=0,"",IF(#REF!=0,"",I203-#REF!))</f>
        <v>#REF!</v>
      </c>
      <c r="K203" s="28">
        <f>+IF(H203=0,"",'Ark1'!AF1771)</f>
        <v>5.5152314822507931</v>
      </c>
      <c r="L203" s="261"/>
      <c r="M203" s="376">
        <f>+IF(H203=0,"",'Ark1'!AR1771)</f>
        <v>217.26566416040097</v>
      </c>
      <c r="N203" s="114">
        <f>+IF(H203=0,"",'Ark1'!AS1771)</f>
        <v>33.480568307608841</v>
      </c>
      <c r="O203" s="261"/>
      <c r="P203" s="27">
        <f>+IF(H203=0,"",'Ark1'!T1771)</f>
        <v>10.996658312447789</v>
      </c>
      <c r="Q203" s="303">
        <f>+IF(H203=0,"",'Ark1'!U1771)</f>
        <v>344.09824561403514</v>
      </c>
      <c r="R203" s="35" t="e">
        <f>+IF(H203=0,"",IF(#REF!=0,"",Q203-#REF!))</f>
        <v>#REF!</v>
      </c>
      <c r="S203" s="33">
        <f>+IF(H203=0,"",'Ark1'!W1771)</f>
        <v>99.832915622389294</v>
      </c>
      <c r="T203" s="33">
        <f>+IF(H203=0,"",'Ark1'!X1771)</f>
        <v>40.935672514619881</v>
      </c>
      <c r="U203" s="33">
        <f>+IF(H203=0,"",'Ark1'!AG1771)</f>
        <v>974.2614870509608</v>
      </c>
      <c r="V203" s="33">
        <f>+IF(H203=0,"",'Ark1'!AH1771)</f>
        <v>100</v>
      </c>
      <c r="W203" s="33">
        <f>+IF(H203=0,"",'Ark1'!Y1771)</f>
        <v>34.555228230927881</v>
      </c>
      <c r="X203" s="27">
        <f>+IF(H203=0,"",'Ark1'!AA1771)</f>
        <v>1.2452035405312316</v>
      </c>
      <c r="Y203" s="303">
        <f t="shared" ref="Y203:Y237" si="18">IF(H203=0,"",1000*Q203/U203)</f>
        <v>353.18880011936295</v>
      </c>
      <c r="Z203" s="33">
        <f t="shared" ref="Z203:Z237" si="19">IF(H203=0,"",Q203/C203)</f>
        <v>57.349707602339187</v>
      </c>
      <c r="AA203" s="28">
        <f t="shared" ref="AA203:AA237" si="20">IF(H203=0,"",H203/G203)</f>
        <v>1.3664383561643836</v>
      </c>
      <c r="AB203" s="244"/>
      <c r="AC203" s="247"/>
      <c r="AE203" s="28"/>
      <c r="AF203" s="27"/>
      <c r="AG203" s="270"/>
      <c r="AH203" s="86"/>
      <c r="AL203" s="86"/>
    </row>
    <row r="204" spans="1:56" ht="15" customHeight="1">
      <c r="A204" s="244"/>
      <c r="B204" s="328">
        <f>+'Ark1'!C1772</f>
        <v>2024</v>
      </c>
      <c r="C204" s="264">
        <f>+'Ark1'!L1772</f>
        <v>6</v>
      </c>
      <c r="D204" s="264" t="s">
        <v>33</v>
      </c>
      <c r="E204" s="273">
        <f>+'Ark1'!AP1772</f>
        <v>2</v>
      </c>
      <c r="F204" s="272" t="str">
        <f>VLOOKUP(E204,RNR!$E$1:$F$41,2)</f>
        <v>Jersey</v>
      </c>
      <c r="G204" s="86">
        <f>+IF(H204=0,"",'Ark1'!Q1772)</f>
        <v>7</v>
      </c>
      <c r="H204" s="360">
        <f>+'Ark1'!R1772</f>
        <v>8</v>
      </c>
      <c r="I204" s="28">
        <f>+IF(H204=0,"",'Ark1'!AE1772)</f>
        <v>1.1477761836441898</v>
      </c>
      <c r="J204" s="31" t="e">
        <f>+IF(H204=0,"",IF(#REF!=0,"",I204-#REF!))</f>
        <v>#REF!</v>
      </c>
      <c r="K204" s="28">
        <f>+IF(H204=0,"",'Ark1'!AF1772)</f>
        <v>1.9019708144332788</v>
      </c>
      <c r="L204" s="261"/>
      <c r="M204" s="376">
        <f>+IF(H204=0,"",'Ark1'!AR1772)</f>
        <v>210.25</v>
      </c>
      <c r="N204" s="114">
        <f>+IF(H204=0,"",'Ark1'!AS1772)</f>
        <v>34.516174959653711</v>
      </c>
      <c r="O204" s="261"/>
      <c r="P204" s="27">
        <f>+IF(H204=0,"",'Ark1'!T1772)</f>
        <v>11.75</v>
      </c>
      <c r="Q204" s="303">
        <f>+IF(H204=0,"",'Ark1'!U1772)</f>
        <v>322.55</v>
      </c>
      <c r="R204" s="35" t="e">
        <f>+IF(H204=0,"",IF(#REF!=0,"",Q204-#REF!))</f>
        <v>#REF!</v>
      </c>
      <c r="S204" s="33">
        <f>+IF(H204=0,"",'Ark1'!W1772)</f>
        <v>100</v>
      </c>
      <c r="T204" s="33">
        <f>+IF(H204=0,"",'Ark1'!X1772)</f>
        <v>12.5</v>
      </c>
      <c r="U204" s="33">
        <f>+IF(H204=0,"",'Ark1'!AG1772)</f>
        <v>1021.375</v>
      </c>
      <c r="V204" s="33">
        <f>+IF(H204=0,"",'Ark1'!AH1772)</f>
        <v>100</v>
      </c>
      <c r="W204" s="33">
        <f>+IF(H204=0,"",'Ark1'!Y1772)</f>
        <v>39.646374361346155</v>
      </c>
      <c r="X204" s="27">
        <f>+IF(H204=0,"",'Ark1'!AA1772)</f>
        <v>0.82915619758885006</v>
      </c>
      <c r="Y204" s="303">
        <f t="shared" si="18"/>
        <v>315.79977970872596</v>
      </c>
      <c r="Z204" s="33">
        <f t="shared" si="19"/>
        <v>53.758333333333333</v>
      </c>
      <c r="AA204" s="28">
        <f t="shared" si="20"/>
        <v>1.1428571428571428</v>
      </c>
      <c r="AB204" s="244"/>
      <c r="AC204" s="247"/>
      <c r="AE204" s="28"/>
      <c r="AF204" s="27"/>
      <c r="AG204" s="270"/>
      <c r="AH204" s="86"/>
      <c r="AL204" s="86"/>
    </row>
    <row r="205" spans="1:56" ht="15" customHeight="1">
      <c r="A205" s="244"/>
      <c r="B205" s="328">
        <f>+'Ark1'!C1773</f>
        <v>2024</v>
      </c>
      <c r="C205" s="264">
        <f>+'Ark1'!L1773</f>
        <v>6</v>
      </c>
      <c r="D205" s="264" t="s">
        <v>33</v>
      </c>
      <c r="E205" s="273">
        <f>+'Ark1'!AP1773</f>
        <v>3</v>
      </c>
      <c r="F205" s="272" t="str">
        <f>VLOOKUP(E205,RNR!$E$1:$F$41,2)</f>
        <v>Sidet Trønder</v>
      </c>
      <c r="G205" s="86">
        <f>+IF(H205=0,"",'Ark1'!Q1773)</f>
        <v>8</v>
      </c>
      <c r="H205" s="360">
        <f>+'Ark1'!R1773</f>
        <v>11</v>
      </c>
      <c r="I205" s="28">
        <f>+IF(H205=0,"",'Ark1'!AE1773)</f>
        <v>4.8888888888888884</v>
      </c>
      <c r="J205" s="31" t="e">
        <f>+IF(H205=0,"",IF(#REF!=0,"",I205-#REF!))</f>
        <v>#REF!</v>
      </c>
      <c r="K205" s="28">
        <f>+IF(H205=0,"",'Ark1'!AF1773)</f>
        <v>6.4173223797474197</v>
      </c>
      <c r="L205" s="261"/>
      <c r="M205" s="376">
        <f>+IF(H205=0,"",'Ark1'!AR1773)</f>
        <v>191.63636363636363</v>
      </c>
      <c r="N205" s="114">
        <f>+IF(H205=0,"",'Ark1'!AS1773)</f>
        <v>35.619705660134059</v>
      </c>
      <c r="O205" s="261"/>
      <c r="P205" s="27">
        <f>+IF(H205=0,"",'Ark1'!T1773)</f>
        <v>12.272727272727272</v>
      </c>
      <c r="Q205" s="303">
        <f>+IF(H205=0,"",'Ark1'!U1773)</f>
        <v>252.45454545454552</v>
      </c>
      <c r="R205" s="35" t="e">
        <f>+IF(H205=0,"",IF(#REF!=0,"",Q205-#REF!))</f>
        <v>#REF!</v>
      </c>
      <c r="S205" s="33">
        <f>+IF(H205=0,"",'Ark1'!W1773)</f>
        <v>100</v>
      </c>
      <c r="T205" s="33">
        <f>+IF(H205=0,"",'Ark1'!X1773)</f>
        <v>0</v>
      </c>
      <c r="U205" s="33">
        <f>+IF(H205=0,"",'Ark1'!AG1773)</f>
        <v>1157.6363636363637</v>
      </c>
      <c r="V205" s="33">
        <f>+IF(H205=0,"",'Ark1'!AH1773)</f>
        <v>100</v>
      </c>
      <c r="W205" s="33">
        <f>+IF(H205=0,"",'Ark1'!Y1773)</f>
        <v>36.759843793227191</v>
      </c>
      <c r="X205" s="27">
        <f>+IF(H205=0,"",'Ark1'!AA1773)</f>
        <v>1.2856486930664444</v>
      </c>
      <c r="Y205" s="303">
        <f t="shared" si="18"/>
        <v>218.07758756086074</v>
      </c>
      <c r="Z205" s="33">
        <f t="shared" si="19"/>
        <v>42.075757575757585</v>
      </c>
      <c r="AA205" s="28">
        <f t="shared" si="20"/>
        <v>1.375</v>
      </c>
      <c r="AB205" s="244"/>
      <c r="AC205" s="247"/>
      <c r="AE205" s="28"/>
      <c r="AF205" s="27"/>
      <c r="AG205" s="270"/>
      <c r="AH205" s="86"/>
      <c r="AL205" s="86"/>
    </row>
    <row r="206" spans="1:56" ht="15" customHeight="1">
      <c r="A206" s="244"/>
      <c r="B206" s="328">
        <f>+'Ark1'!C1774</f>
        <v>2024</v>
      </c>
      <c r="C206" s="264">
        <f>+'Ark1'!L1774</f>
        <v>6</v>
      </c>
      <c r="D206" s="264" t="s">
        <v>33</v>
      </c>
      <c r="E206" s="273">
        <f>+'Ark1'!AP1774</f>
        <v>4</v>
      </c>
      <c r="F206" s="272" t="str">
        <f>VLOOKUP(E206,RNR!$E$1:$F$41,2)</f>
        <v>Telemark</v>
      </c>
      <c r="G206" s="86">
        <f>+IF(H206=0,"",'Ark1'!Q1774)</f>
        <v>1</v>
      </c>
      <c r="H206" s="360">
        <f>+'Ark1'!R1774</f>
        <v>1</v>
      </c>
      <c r="I206" s="28">
        <f>+IF(H206=0,"",'Ark1'!AE1774)</f>
        <v>1.333333333333333</v>
      </c>
      <c r="J206" s="31" t="e">
        <f>+IF(H206=0,"",IF(#REF!=0,"",I206-#REF!))</f>
        <v>#REF!</v>
      </c>
      <c r="K206" s="28">
        <f>+IF(H206=0,"",'Ark1'!AF1774)</f>
        <v>2.0176206387641282</v>
      </c>
      <c r="L206" s="261"/>
      <c r="M206" s="376">
        <f>+IF(H206=0,"",'Ark1'!AR1774)</f>
        <v>208</v>
      </c>
      <c r="N206" s="114">
        <f>+IF(H206=0,"",'Ark1'!AS1774)</f>
        <v>35.115356167501155</v>
      </c>
      <c r="O206" s="261"/>
      <c r="P206" s="27">
        <f>+IF(H206=0,"",'Ark1'!T1774)</f>
        <v>15</v>
      </c>
      <c r="Q206" s="303">
        <f>+IF(H206=0,"",'Ark1'!U1774)</f>
        <v>315.8</v>
      </c>
      <c r="R206" s="35" t="e">
        <f>+IF(H206=0,"",IF(#REF!=0,"",Q206-#REF!))</f>
        <v>#REF!</v>
      </c>
      <c r="S206" s="33">
        <f>+IF(H206=0,"",'Ark1'!W1774)</f>
        <v>100</v>
      </c>
      <c r="T206" s="33">
        <f>+IF(H206=0,"",'Ark1'!X1774)</f>
        <v>0</v>
      </c>
      <c r="U206" s="33">
        <f>+IF(H206=0,"",'Ark1'!AG1774)</f>
        <v>1135</v>
      </c>
      <c r="V206" s="33">
        <f>+IF(H206=0,"",'Ark1'!AH1774)</f>
        <v>100</v>
      </c>
      <c r="W206" s="33">
        <f>+IF(H206=0,"",'Ark1'!Y1774)</f>
        <v>0</v>
      </c>
      <c r="X206" s="27">
        <f>+IF(H206=0,"",'Ark1'!AA1774)</f>
        <v>0</v>
      </c>
      <c r="Y206" s="303">
        <f t="shared" si="18"/>
        <v>278.23788546255508</v>
      </c>
      <c r="Z206" s="33">
        <f t="shared" si="19"/>
        <v>52.633333333333333</v>
      </c>
      <c r="AA206" s="28">
        <f t="shared" si="20"/>
        <v>1</v>
      </c>
      <c r="AB206" s="244"/>
      <c r="AC206" s="247"/>
      <c r="AE206" s="28"/>
      <c r="AF206" s="27"/>
      <c r="AG206" s="270"/>
      <c r="AH206" s="86"/>
      <c r="AL206" s="86"/>
    </row>
    <row r="207" spans="1:56" ht="15" customHeight="1">
      <c r="A207" s="244"/>
      <c r="B207" s="328">
        <f>+'Ark1'!C1775</f>
        <v>2024</v>
      </c>
      <c r="C207" s="264">
        <f>+'Ark1'!L1775</f>
        <v>6</v>
      </c>
      <c r="D207" s="264" t="s">
        <v>33</v>
      </c>
      <c r="E207" s="273">
        <f>+'Ark1'!AP1775</f>
        <v>5</v>
      </c>
      <c r="F207" s="272" t="str">
        <f>VLOOKUP(E207,RNR!$E$1:$F$41,2)</f>
        <v>Dølafe</v>
      </c>
      <c r="G207" s="86">
        <f>+IF(H207=0,"",'Ark1'!Q1775)</f>
        <v>3</v>
      </c>
      <c r="H207" s="360">
        <f>+'Ark1'!R1775</f>
        <v>3</v>
      </c>
      <c r="I207" s="28">
        <f>+IF(H207=0,"",'Ark1'!AE1775)</f>
        <v>7.5</v>
      </c>
      <c r="J207" s="31" t="e">
        <f>+IF(H207=0,"",IF(#REF!=0,"",I207-#REF!))</f>
        <v>#REF!</v>
      </c>
      <c r="K207" s="28">
        <f>+IF(H207=0,"",'Ark1'!AF1775)</f>
        <v>10.248247157049773</v>
      </c>
      <c r="L207" s="261"/>
      <c r="M207" s="376">
        <f>+IF(H207=0,"",'Ark1'!AR1775)</f>
        <v>195.33333333333337</v>
      </c>
      <c r="N207" s="114">
        <f>+IF(H207=0,"",'Ark1'!AS1775)</f>
        <v>37.024679693335003</v>
      </c>
      <c r="O207" s="261"/>
      <c r="P207" s="27">
        <f>+IF(H207=0,"",'Ark1'!T1775)</f>
        <v>13</v>
      </c>
      <c r="Q207" s="303">
        <f>+IF(H207=0,"",'Ark1'!U1775)</f>
        <v>275.76666666666659</v>
      </c>
      <c r="R207" s="35" t="e">
        <f>+IF(H207=0,"",IF(#REF!=0,"",Q207-#REF!))</f>
        <v>#REF!</v>
      </c>
      <c r="S207" s="33">
        <f>+IF(H207=0,"",'Ark1'!W1775)</f>
        <v>100</v>
      </c>
      <c r="T207" s="33">
        <f>+IF(H207=0,"",'Ark1'!X1775)</f>
        <v>0</v>
      </c>
      <c r="U207" s="33">
        <f>+IF(H207=0,"",'Ark1'!AG1775)</f>
        <v>1330.666666666667</v>
      </c>
      <c r="V207" s="33">
        <f>+IF(H207=0,"",'Ark1'!AH1775)</f>
        <v>100</v>
      </c>
      <c r="W207" s="33">
        <f>+IF(H207=0,"",'Ark1'!Y1775)</f>
        <v>4.7302807057899852</v>
      </c>
      <c r="X207" s="27">
        <f>+IF(H207=0,"",'Ark1'!AA1775)</f>
        <v>0</v>
      </c>
      <c r="Y207" s="303">
        <f t="shared" si="18"/>
        <v>207.23947895791571</v>
      </c>
      <c r="Z207" s="33">
        <f t="shared" si="19"/>
        <v>45.961111111111101</v>
      </c>
      <c r="AA207" s="28">
        <f t="shared" si="20"/>
        <v>1</v>
      </c>
      <c r="AB207" s="244"/>
      <c r="AC207" s="247"/>
      <c r="AE207" s="28"/>
      <c r="AF207" s="27"/>
      <c r="AG207" s="270"/>
      <c r="AH207" s="86"/>
      <c r="AL207" s="86"/>
    </row>
    <row r="208" spans="1:56" ht="15" customHeight="1">
      <c r="A208" s="244"/>
      <c r="B208" s="328">
        <f>+'Ark1'!C1776</f>
        <v>2024</v>
      </c>
      <c r="C208" s="264">
        <f>+'Ark1'!L1776</f>
        <v>6</v>
      </c>
      <c r="D208" s="264" t="s">
        <v>33</v>
      </c>
      <c r="E208" s="273">
        <f>+'Ark1'!AP1776</f>
        <v>6</v>
      </c>
      <c r="F208" s="272" t="str">
        <f>VLOOKUP(E208,RNR!$E$1:$F$41,2)</f>
        <v>Raukolle</v>
      </c>
      <c r="G208" s="86">
        <f>+IF(H208=0,"",'Ark1'!Q1776)</f>
        <v>1</v>
      </c>
      <c r="H208" s="360">
        <f>+'Ark1'!R1776</f>
        <v>1</v>
      </c>
      <c r="I208" s="28">
        <f>+IF(H208=0,"",'Ark1'!AE1776)</f>
        <v>3.2258064516129026</v>
      </c>
      <c r="J208" s="31" t="e">
        <f>+IF(H208=0,"",IF(#REF!=0,"",I208-#REF!))</f>
        <v>#REF!</v>
      </c>
      <c r="K208" s="28">
        <f>+IF(H208=0,"",'Ark1'!AF1776)</f>
        <v>4.2776067989948308</v>
      </c>
      <c r="L208" s="261"/>
      <c r="M208" s="376">
        <f>+IF(H208=0,"",'Ark1'!AR1776)</f>
        <v>204</v>
      </c>
      <c r="N208" s="114">
        <f>+IF(H208=0,"",'Ark1'!AS1776)</f>
        <v>35.690458420969307</v>
      </c>
      <c r="O208" s="261"/>
      <c r="P208" s="27">
        <f>+IF(H208=0,"",'Ark1'!T1776)</f>
        <v>14</v>
      </c>
      <c r="Q208" s="303">
        <f>+IF(H208=0,"",'Ark1'!U1776)</f>
        <v>303</v>
      </c>
      <c r="R208" s="35" t="e">
        <f>+IF(H208=0,"",IF(#REF!=0,"",Q208-#REF!))</f>
        <v>#REF!</v>
      </c>
      <c r="S208" s="33">
        <f>+IF(H208=0,"",'Ark1'!W1776)</f>
        <v>100</v>
      </c>
      <c r="T208" s="33">
        <f>+IF(H208=0,"",'Ark1'!X1776)</f>
        <v>0</v>
      </c>
      <c r="U208" s="33">
        <f>+IF(H208=0,"",'Ark1'!AG1776)</f>
        <v>1227</v>
      </c>
      <c r="V208" s="33">
        <f>+IF(H208=0,"",'Ark1'!AH1776)</f>
        <v>100</v>
      </c>
      <c r="W208" s="33">
        <f>+IF(H208=0,"",'Ark1'!Y1776)</f>
        <v>0</v>
      </c>
      <c r="X208" s="27">
        <f>+IF(H208=0,"",'Ark1'!AA1776)</f>
        <v>0</v>
      </c>
      <c r="Y208" s="303">
        <f t="shared" si="18"/>
        <v>246.9437652811736</v>
      </c>
      <c r="Z208" s="33">
        <f t="shared" si="19"/>
        <v>50.5</v>
      </c>
      <c r="AA208" s="28">
        <f t="shared" si="20"/>
        <v>1</v>
      </c>
      <c r="AB208" s="244"/>
      <c r="AC208" s="247"/>
      <c r="AE208" s="28"/>
      <c r="AF208" s="27"/>
      <c r="AG208" s="270"/>
      <c r="AH208" s="86"/>
      <c r="AL208" s="86"/>
    </row>
    <row r="209" spans="1:38" ht="15" customHeight="1">
      <c r="A209" s="244"/>
      <c r="B209" s="328">
        <f>+'Ark1'!C1777</f>
        <v>2024</v>
      </c>
      <c r="C209" s="264">
        <f>+'Ark1'!L1777</f>
        <v>6</v>
      </c>
      <c r="D209" s="264" t="s">
        <v>33</v>
      </c>
      <c r="E209" s="273">
        <f>+'Ark1'!AP1777</f>
        <v>7</v>
      </c>
      <c r="F209" s="272" t="str">
        <f>VLOOKUP(E209,RNR!$E$1:$F$41,2)</f>
        <v>Sør- og Vestlands</v>
      </c>
      <c r="G209" s="86">
        <f>+IF(H209=0,"",'Ark1'!Q1777)</f>
        <v>3</v>
      </c>
      <c r="H209" s="360">
        <f>+'Ark1'!R1777</f>
        <v>4</v>
      </c>
      <c r="I209" s="28">
        <f>+IF(H209=0,"",'Ark1'!AE1777)</f>
        <v>12.5</v>
      </c>
      <c r="J209" s="31" t="e">
        <f>+IF(H209=0,"",IF(#REF!=0,"",I209-#REF!))</f>
        <v>#REF!</v>
      </c>
      <c r="K209" s="28">
        <f>+IF(H209=0,"",'Ark1'!AF1777)</f>
        <v>15.427369906924085</v>
      </c>
      <c r="L209" s="261"/>
      <c r="M209" s="376">
        <f>+IF(H209=0,"",'Ark1'!AR1777)</f>
        <v>197.75</v>
      </c>
      <c r="N209" s="114">
        <f>+IF(H209=0,"",'Ark1'!AS1777)</f>
        <v>33.945359359914441</v>
      </c>
      <c r="O209" s="261"/>
      <c r="P209" s="27">
        <f>+IF(H209=0,"",'Ark1'!T1777)</f>
        <v>9.25</v>
      </c>
      <c r="Q209" s="303">
        <f>+IF(H209=0,"",'Ark1'!U1777)</f>
        <v>262.3</v>
      </c>
      <c r="R209" s="35" t="e">
        <f>+IF(H209=0,"",IF(#REF!=0,"",Q209-#REF!))</f>
        <v>#REF!</v>
      </c>
      <c r="S209" s="33">
        <f>+IF(H209=0,"",'Ark1'!W1777)</f>
        <v>100</v>
      </c>
      <c r="T209" s="33">
        <f>+IF(H209=0,"",'Ark1'!X1777)</f>
        <v>0</v>
      </c>
      <c r="U209" s="33">
        <f>+IF(H209=0,"",'Ark1'!AG1777)</f>
        <v>1080.75</v>
      </c>
      <c r="V209" s="33">
        <f>+IF(H209=0,"",'Ark1'!AH1777)</f>
        <v>100</v>
      </c>
      <c r="W209" s="33">
        <f>+IF(H209=0,"",'Ark1'!Y1777)</f>
        <v>2.4382370680457695</v>
      </c>
      <c r="X209" s="27">
        <f>+IF(H209=0,"",'Ark1'!AA1777)</f>
        <v>2.2776083947860744</v>
      </c>
      <c r="Y209" s="303">
        <f t="shared" si="18"/>
        <v>242.70182743465188</v>
      </c>
      <c r="Z209" s="33">
        <f t="shared" si="19"/>
        <v>43.716666666666669</v>
      </c>
      <c r="AA209" s="28">
        <f t="shared" si="20"/>
        <v>1.3333333333333333</v>
      </c>
      <c r="AB209" s="244"/>
      <c r="AC209" s="247"/>
      <c r="AE209" s="28"/>
      <c r="AF209" s="27"/>
      <c r="AG209" s="270"/>
      <c r="AH209" s="86"/>
      <c r="AL209" s="86"/>
    </row>
    <row r="210" spans="1:38" ht="15" customHeight="1">
      <c r="A210" s="244"/>
      <c r="B210" s="328">
        <f>+'Ark1'!C1778</f>
        <v>2024</v>
      </c>
      <c r="C210" s="264">
        <f>+'Ark1'!L1778</f>
        <v>6</v>
      </c>
      <c r="D210" s="264" t="s">
        <v>33</v>
      </c>
      <c r="E210" s="273">
        <f>+'Ark1'!AP1778</f>
        <v>8</v>
      </c>
      <c r="F210" s="272" t="str">
        <f>VLOOKUP(E210,RNR!$E$1:$F$41,2)</f>
        <v>Vestlandsfe</v>
      </c>
      <c r="G210" s="86">
        <f>+IF(H210=0,"",'Ark1'!Q1778)</f>
        <v>6</v>
      </c>
      <c r="H210" s="360">
        <f>+'Ark1'!R1778</f>
        <v>7</v>
      </c>
      <c r="I210" s="28">
        <f>+IF(H210=0,"",'Ark1'!AE1778)</f>
        <v>5.1094890510948909</v>
      </c>
      <c r="J210" s="31" t="e">
        <f>+IF(H210=0,"",IF(#REF!=0,"",I210-#REF!))</f>
        <v>#REF!</v>
      </c>
      <c r="K210" s="28">
        <f>+IF(H210=0,"",'Ark1'!AF1778)</f>
        <v>7.2073419924328013</v>
      </c>
      <c r="L210" s="261"/>
      <c r="M210" s="376">
        <f>+IF(H210=0,"",'Ark1'!AR1778)</f>
        <v>194.71428571428575</v>
      </c>
      <c r="N210" s="114">
        <f>+IF(H210=0,"",'Ark1'!AS1778)</f>
        <v>35.367208621057806</v>
      </c>
      <c r="O210" s="261"/>
      <c r="P210" s="27">
        <f>+IF(H210=0,"",'Ark1'!T1778)</f>
        <v>11.857142857142859</v>
      </c>
      <c r="Q210" s="303">
        <f>+IF(H210=0,"",'Ark1'!U1778)</f>
        <v>261.51428571428573</v>
      </c>
      <c r="R210" s="35" t="e">
        <f>+IF(H210=0,"",IF(#REF!=0,"",Q210-#REF!))</f>
        <v>#REF!</v>
      </c>
      <c r="S210" s="33">
        <f>+IF(H210=0,"",'Ark1'!W1778)</f>
        <v>100</v>
      </c>
      <c r="T210" s="33">
        <f>+IF(H210=0,"",'Ark1'!X1778)</f>
        <v>0</v>
      </c>
      <c r="U210" s="33">
        <f>+IF(H210=0,"",'Ark1'!AG1778)</f>
        <v>1085</v>
      </c>
      <c r="V210" s="33">
        <f>+IF(H210=0,"",'Ark1'!AH1778)</f>
        <v>100</v>
      </c>
      <c r="W210" s="33">
        <f>+IF(H210=0,"",'Ark1'!Y1778)</f>
        <v>27.240643403950976</v>
      </c>
      <c r="X210" s="27">
        <f>+IF(H210=0,"",'Ark1'!AA1778)</f>
        <v>1.6413036132965759</v>
      </c>
      <c r="Y210" s="303">
        <f t="shared" si="18"/>
        <v>241.02699144173801</v>
      </c>
      <c r="Z210" s="33">
        <f t="shared" si="19"/>
        <v>43.585714285714289</v>
      </c>
      <c r="AA210" s="28">
        <f t="shared" si="20"/>
        <v>1.1666666666666667</v>
      </c>
      <c r="AB210" s="244"/>
      <c r="AC210" s="247"/>
      <c r="AE210" s="28"/>
      <c r="AF210" s="27"/>
      <c r="AG210" s="270"/>
      <c r="AH210" s="86"/>
      <c r="AL210" s="86"/>
    </row>
    <row r="211" spans="1:38" ht="15" customHeight="1">
      <c r="A211" s="244"/>
      <c r="B211" s="328">
        <f>+'Ark1'!C1779</f>
        <v>2024</v>
      </c>
      <c r="C211" s="264">
        <f>+'Ark1'!L1779</f>
        <v>6</v>
      </c>
      <c r="D211" s="264" t="s">
        <v>33</v>
      </c>
      <c r="E211" s="273">
        <f>+'Ark1'!AP1779</f>
        <v>9</v>
      </c>
      <c r="F211" s="272" t="str">
        <f>VLOOKUP(E211,RNR!$E$1:$F$41,2)</f>
        <v>Holstein</v>
      </c>
      <c r="G211" s="86">
        <f>+IF(H211=0,"",'Ark1'!Q1779)</f>
        <v>30</v>
      </c>
      <c r="H211" s="360">
        <f>+'Ark1'!R1779</f>
        <v>40</v>
      </c>
      <c r="I211" s="28">
        <f>+IF(H211=0,"",'Ark1'!AE1779)</f>
        <v>2.9673590504451046</v>
      </c>
      <c r="J211" s="31" t="e">
        <f>+IF(H211=0,"",IF(#REF!=0,"",I211-#REF!))</f>
        <v>#REF!</v>
      </c>
      <c r="K211" s="28">
        <f>+IF(H211=0,"",'Ark1'!AF1779)</f>
        <v>4.0578841692979104</v>
      </c>
      <c r="L211" s="261"/>
      <c r="M211" s="376">
        <f>+IF(H211=0,"",'Ark1'!AR1779)</f>
        <v>223.55</v>
      </c>
      <c r="N211" s="114">
        <f>+IF(H211=0,"",'Ark1'!AS1779)</f>
        <v>33.38954406718468</v>
      </c>
      <c r="O211" s="261"/>
      <c r="P211" s="27">
        <f>+IF(H211=0,"",'Ark1'!T1779)</f>
        <v>11.625</v>
      </c>
      <c r="Q211" s="303">
        <f>+IF(H211=0,"",'Ark1'!U1779)</f>
        <v>374.14249999999998</v>
      </c>
      <c r="R211" s="35" t="e">
        <f>+IF(H211=0,"",IF(#REF!=0,"",Q211-#REF!))</f>
        <v>#REF!</v>
      </c>
      <c r="S211" s="33">
        <f>+IF(H211=0,"",'Ark1'!W1779)</f>
        <v>100</v>
      </c>
      <c r="T211" s="33">
        <f>+IF(H211=0,"",'Ark1'!X1779)</f>
        <v>70</v>
      </c>
      <c r="U211" s="33">
        <f>+IF(H211=0,"",'Ark1'!AG1779)</f>
        <v>957.72500000000002</v>
      </c>
      <c r="V211" s="33">
        <f>+IF(H211=0,"",'Ark1'!AH1779)</f>
        <v>100</v>
      </c>
      <c r="W211" s="33">
        <f>+IF(H211=0,"",'Ark1'!Y1779)</f>
        <v>41.307625733633905</v>
      </c>
      <c r="X211" s="27">
        <f>+IF(H211=0,"",'Ark1'!AA1779)</f>
        <v>1.4263151825595912</v>
      </c>
      <c r="Y211" s="303">
        <f t="shared" si="18"/>
        <v>390.65754783471249</v>
      </c>
      <c r="Z211" s="33">
        <f t="shared" si="19"/>
        <v>62.357083333333328</v>
      </c>
      <c r="AA211" s="28">
        <f t="shared" si="20"/>
        <v>1.3333333333333333</v>
      </c>
      <c r="AB211" s="244"/>
      <c r="AC211" s="247"/>
      <c r="AE211" s="28"/>
      <c r="AF211" s="27"/>
      <c r="AG211" s="270"/>
      <c r="AH211" s="86"/>
      <c r="AL211" s="86"/>
    </row>
    <row r="212" spans="1:38" ht="15" customHeight="1">
      <c r="A212" s="244"/>
      <c r="B212" s="328">
        <f>+'Ark1'!C1780</f>
        <v>2024</v>
      </c>
      <c r="C212" s="264">
        <f>+'Ark1'!L1780</f>
        <v>6</v>
      </c>
      <c r="D212" s="264" t="s">
        <v>33</v>
      </c>
      <c r="E212" s="273">
        <f>+'Ark1'!AP1780</f>
        <v>10</v>
      </c>
      <c r="F212" s="272" t="str">
        <f>VLOOKUP(E212,RNR!$E$1:$F$41,2)</f>
        <v>Rødt Dansk</v>
      </c>
      <c r="G212" s="86" t="str">
        <f>+IF(H212=0,"",'Ark1'!Q1780)</f>
        <v/>
      </c>
      <c r="H212" s="360">
        <f>+'Ark1'!R1780</f>
        <v>0</v>
      </c>
      <c r="I212" s="28" t="str">
        <f>+IF(H212=0,"",'Ark1'!AE1780)</f>
        <v/>
      </c>
      <c r="J212" s="31" t="str">
        <f>+IF(H212=0,"",IF(#REF!=0,"",I212-#REF!))</f>
        <v/>
      </c>
      <c r="K212" s="28" t="str">
        <f>+IF(H212=0,"",'Ark1'!AF1780)</f>
        <v/>
      </c>
      <c r="L212" s="261"/>
      <c r="M212" s="376" t="str">
        <f>+IF(H212=0,"",'Ark1'!AR1780)</f>
        <v/>
      </c>
      <c r="N212" s="114" t="str">
        <f>+IF(H212=0,"",'Ark1'!AS1780)</f>
        <v/>
      </c>
      <c r="O212" s="261"/>
      <c r="P212" s="27" t="str">
        <f>+IF(H212=0,"",'Ark1'!T1780)</f>
        <v/>
      </c>
      <c r="Q212" s="303" t="str">
        <f>+IF(H212=0,"",'Ark1'!U1780)</f>
        <v/>
      </c>
      <c r="R212" s="35" t="str">
        <f>+IF(H212=0,"",IF(#REF!=0,"",Q212-#REF!))</f>
        <v/>
      </c>
      <c r="S212" s="33" t="str">
        <f>+IF(H212=0,"",'Ark1'!W1780)</f>
        <v/>
      </c>
      <c r="T212" s="33" t="str">
        <f>+IF(H212=0,"",'Ark1'!X1780)</f>
        <v/>
      </c>
      <c r="U212" s="33" t="str">
        <f>+IF(H212=0,"",'Ark1'!AG1780)</f>
        <v/>
      </c>
      <c r="V212" s="33" t="str">
        <f>+IF(H212=0,"",'Ark1'!AH1780)</f>
        <v/>
      </c>
      <c r="W212" s="33" t="str">
        <f>+IF(H212=0,"",'Ark1'!Y1780)</f>
        <v/>
      </c>
      <c r="X212" s="27" t="str">
        <f>+IF(H212=0,"",'Ark1'!AA1780)</f>
        <v/>
      </c>
      <c r="Y212" s="303" t="str">
        <f t="shared" si="18"/>
        <v/>
      </c>
      <c r="Z212" s="33" t="str">
        <f t="shared" si="19"/>
        <v/>
      </c>
      <c r="AA212" s="28" t="str">
        <f t="shared" si="20"/>
        <v/>
      </c>
      <c r="AB212" s="244"/>
      <c r="AC212" s="247"/>
      <c r="AE212" s="28"/>
      <c r="AF212" s="27"/>
      <c r="AG212" s="270"/>
      <c r="AH212" s="86"/>
      <c r="AL212" s="86"/>
    </row>
    <row r="213" spans="1:38" ht="15" customHeight="1">
      <c r="A213" s="244"/>
      <c r="B213" s="328">
        <f>+'Ark1'!C1781</f>
        <v>2024</v>
      </c>
      <c r="C213" s="264">
        <f>+'Ark1'!L1781</f>
        <v>6</v>
      </c>
      <c r="D213" s="264" t="s">
        <v>33</v>
      </c>
      <c r="E213" s="273">
        <f>+'Ark1'!AP1781</f>
        <v>11</v>
      </c>
      <c r="F213" s="272" t="str">
        <f>VLOOKUP(E213,RNR!$E$1:$F$41,2)</f>
        <v>Brown Swiss</v>
      </c>
      <c r="G213" s="86">
        <f>+IF(H213=0,"",'Ark1'!Q1781)</f>
        <v>4</v>
      </c>
      <c r="H213" s="360">
        <f>+'Ark1'!R1781</f>
        <v>4</v>
      </c>
      <c r="I213" s="28">
        <f>+IF(H213=0,"",'Ark1'!AE1781)</f>
        <v>3.2258064516129026</v>
      </c>
      <c r="J213" s="31" t="e">
        <f>+IF(H213=0,"",IF(#REF!=0,"",I213-#REF!))</f>
        <v>#REF!</v>
      </c>
      <c r="K213" s="28">
        <f>+IF(H213=0,"",'Ark1'!AF1781)</f>
        <v>4.0794097512740564</v>
      </c>
      <c r="L213" s="261"/>
      <c r="M213" s="376">
        <f>+IF(H213=0,"",'Ark1'!AR1781)</f>
        <v>215.5</v>
      </c>
      <c r="N213" s="114">
        <f>+IF(H213=0,"",'Ark1'!AS1781)</f>
        <v>33.421087343768342</v>
      </c>
      <c r="O213" s="261"/>
      <c r="P213" s="27">
        <f>+IF(H213=0,"",'Ark1'!T1781)</f>
        <v>11</v>
      </c>
      <c r="Q213" s="303">
        <f>+IF(H213=0,"",'Ark1'!U1781)</f>
        <v>335.2000000000001</v>
      </c>
      <c r="R213" s="35" t="e">
        <f>+IF(H213=0,"",IF(#REF!=0,"",Q213-#REF!))</f>
        <v>#REF!</v>
      </c>
      <c r="S213" s="33">
        <f>+IF(H213=0,"",'Ark1'!W1781)</f>
        <v>100</v>
      </c>
      <c r="T213" s="33">
        <f>+IF(H213=0,"",'Ark1'!X1781)</f>
        <v>25</v>
      </c>
      <c r="U213" s="33">
        <f>+IF(H213=0,"",'Ark1'!AG1781)</f>
        <v>942.5</v>
      </c>
      <c r="V213" s="33">
        <f>+IF(H213=0,"",'Ark1'!AH1781)</f>
        <v>100</v>
      </c>
      <c r="W213" s="33">
        <f>+IF(H213=0,"",'Ark1'!Y1781)</f>
        <v>29.88461142461086</v>
      </c>
      <c r="X213" s="27">
        <f>+IF(H213=0,"",'Ark1'!AA1781)</f>
        <v>0.70710678118654757</v>
      </c>
      <c r="Y213" s="303">
        <f t="shared" si="18"/>
        <v>355.64986737400545</v>
      </c>
      <c r="Z213" s="33">
        <f t="shared" si="19"/>
        <v>55.866666666666681</v>
      </c>
      <c r="AA213" s="28">
        <f t="shared" si="20"/>
        <v>1</v>
      </c>
      <c r="AB213" s="244"/>
      <c r="AC213" s="247"/>
      <c r="AE213" s="28"/>
      <c r="AF213" s="27"/>
      <c r="AG213" s="270"/>
      <c r="AH213" s="86"/>
      <c r="AL213" s="86"/>
    </row>
    <row r="214" spans="1:38" ht="15" customHeight="1">
      <c r="A214" s="244"/>
      <c r="B214" s="328">
        <f>+'Ark1'!C1782</f>
        <v>2024</v>
      </c>
      <c r="C214" s="264">
        <f>+'Ark1'!L1782</f>
        <v>6</v>
      </c>
      <c r="D214" s="264" t="s">
        <v>33</v>
      </c>
      <c r="E214" s="273">
        <f>+'Ark1'!AP1782</f>
        <v>12</v>
      </c>
      <c r="F214" s="272" t="str">
        <f>VLOOKUP(E214,RNR!$E$1:$F$41,2)</f>
        <v>Jarlsberg</v>
      </c>
      <c r="G214" s="86">
        <f>+IF(H214=0,"",'Ark1'!Q1782)</f>
        <v>2</v>
      </c>
      <c r="H214" s="360">
        <f>+'Ark1'!R1782</f>
        <v>3</v>
      </c>
      <c r="I214" s="28">
        <f>+IF(H214=0,"",'Ark1'!AE1782)</f>
        <v>30</v>
      </c>
      <c r="J214" s="31" t="e">
        <f>+IF(H214=0,"",IF(#REF!=0,"",I214-#REF!))</f>
        <v>#REF!</v>
      </c>
      <c r="K214" s="28">
        <f>+IF(H214=0,"",'Ark1'!AF1782)</f>
        <v>35.491774588729442</v>
      </c>
      <c r="L214" s="261"/>
      <c r="M214" s="376">
        <f>+IF(H214=0,"",'Ark1'!AR1782)</f>
        <v>203.66666666666663</v>
      </c>
      <c r="N214" s="114">
        <f>+IF(H214=0,"",'Ark1'!AS1782)</f>
        <v>35.988525255404149</v>
      </c>
      <c r="O214" s="261"/>
      <c r="P214" s="27">
        <f>+IF(H214=0,"",'Ark1'!T1782)</f>
        <v>13.666666666666663</v>
      </c>
      <c r="Q214" s="303">
        <f>+IF(H214=0,"",'Ark1'!U1782)</f>
        <v>304.2</v>
      </c>
      <c r="R214" s="35" t="e">
        <f>+IF(H214=0,"",IF(#REF!=0,"",Q214-#REF!))</f>
        <v>#REF!</v>
      </c>
      <c r="S214" s="33">
        <f>+IF(H214=0,"",'Ark1'!W1782)</f>
        <v>100</v>
      </c>
      <c r="T214" s="33">
        <f>+IF(H214=0,"",'Ark1'!X1782)</f>
        <v>0</v>
      </c>
      <c r="U214" s="33">
        <f>+IF(H214=0,"",'Ark1'!AG1782)</f>
        <v>1165.666666666667</v>
      </c>
      <c r="V214" s="33">
        <f>+IF(H214=0,"",'Ark1'!AH1782)</f>
        <v>66.666666666666686</v>
      </c>
      <c r="W214" s="33">
        <f>+IF(H214=0,"",'Ark1'!Y1782)</f>
        <v>15.292045862692122</v>
      </c>
      <c r="X214" s="27">
        <f>+IF(H214=0,"",'Ark1'!AA1782)</f>
        <v>1.8856180831641327</v>
      </c>
      <c r="Y214" s="303">
        <f t="shared" si="18"/>
        <v>260.96654275092931</v>
      </c>
      <c r="Z214" s="33">
        <f t="shared" si="19"/>
        <v>50.699999999999996</v>
      </c>
      <c r="AA214" s="28">
        <f t="shared" si="20"/>
        <v>1.5</v>
      </c>
      <c r="AB214" s="244"/>
      <c r="AC214" s="247"/>
      <c r="AE214" s="28"/>
      <c r="AF214" s="27"/>
      <c r="AG214" s="270"/>
      <c r="AH214" s="86"/>
      <c r="AL214" s="86"/>
    </row>
    <row r="215" spans="1:38" ht="15" customHeight="1">
      <c r="A215" s="244"/>
      <c r="B215" s="328">
        <f>+'Ark1'!C1783</f>
        <v>2024</v>
      </c>
      <c r="C215" s="264">
        <f>+'Ark1'!L1783</f>
        <v>6</v>
      </c>
      <c r="D215" s="264" t="s">
        <v>33</v>
      </c>
      <c r="E215" s="273">
        <f>+'Ark1'!AP1783</f>
        <v>13</v>
      </c>
      <c r="F215" s="272" t="str">
        <f>VLOOKUP(E215,RNR!$E$1:$F$41,2)</f>
        <v>Fleckvieh</v>
      </c>
      <c r="G215" s="86">
        <f>+IF(H215=0,"",'Ark1'!Q1783)</f>
        <v>31</v>
      </c>
      <c r="H215" s="360">
        <f>+'Ark1'!R1783</f>
        <v>35</v>
      </c>
      <c r="I215" s="28">
        <f>+IF(H215=0,"",'Ark1'!AE1783)</f>
        <v>12.237762237762238</v>
      </c>
      <c r="J215" s="31" t="e">
        <f>+IF(H215=0,"",IF(#REF!=0,"",I215-#REF!))</f>
        <v>#REF!</v>
      </c>
      <c r="K215" s="28">
        <f>+IF(H215=0,"",'Ark1'!AF1783)</f>
        <v>14.566127044930528</v>
      </c>
      <c r="L215" s="261"/>
      <c r="M215" s="376">
        <f>+IF(H215=0,"",'Ark1'!AR1783)</f>
        <v>219.4571428571428</v>
      </c>
      <c r="N215" s="114">
        <f>+IF(H215=0,"",'Ark1'!AS1783)</f>
        <v>32.22943923265175</v>
      </c>
      <c r="O215" s="261"/>
      <c r="P215" s="27">
        <f>+IF(H215=0,"",'Ark1'!T1783)</f>
        <v>8.7428571428571384</v>
      </c>
      <c r="Q215" s="303">
        <f>+IF(H215=0,"",'Ark1'!U1783)</f>
        <v>341.14285714285722</v>
      </c>
      <c r="R215" s="35" t="e">
        <f>+IF(H215=0,"",IF(#REF!=0,"",Q215-#REF!))</f>
        <v>#REF!</v>
      </c>
      <c r="S215" s="33">
        <f>+IF(H215=0,"",'Ark1'!W1783)</f>
        <v>88.571428571428555</v>
      </c>
      <c r="T215" s="33">
        <f>+IF(H215=0,"",'Ark1'!X1783)</f>
        <v>34.285714285714278</v>
      </c>
      <c r="U215" s="33">
        <f>+IF(H215=0,"",'Ark1'!AG1783)</f>
        <v>986.42857142857122</v>
      </c>
      <c r="V215" s="33">
        <f>+IF(H215=0,"",'Ark1'!AH1783)</f>
        <v>100</v>
      </c>
      <c r="W215" s="33">
        <f>+IF(H215=0,"",'Ark1'!Y1783)</f>
        <v>30.010029615963507</v>
      </c>
      <c r="X215" s="27">
        <f>+IF(H215=0,"",'Ark1'!AA1783)</f>
        <v>1.6273178132455062</v>
      </c>
      <c r="Y215" s="303">
        <f t="shared" si="18"/>
        <v>345.83635047067355</v>
      </c>
      <c r="Z215" s="33">
        <f t="shared" si="19"/>
        <v>56.857142857142868</v>
      </c>
      <c r="AA215" s="28">
        <f t="shared" si="20"/>
        <v>1.1290322580645162</v>
      </c>
      <c r="AB215" s="244"/>
      <c r="AC215" s="247"/>
      <c r="AE215" s="28"/>
      <c r="AF215" s="27"/>
      <c r="AG215" s="270"/>
      <c r="AH215" s="86"/>
      <c r="AL215" s="86"/>
    </row>
    <row r="216" spans="1:38" ht="15" customHeight="1">
      <c r="A216" s="244"/>
      <c r="B216" s="328">
        <f>+'Ark1'!C1784</f>
        <v>2024</v>
      </c>
      <c r="C216" s="264">
        <f>+'Ark1'!L1784</f>
        <v>6</v>
      </c>
      <c r="D216" s="264" t="s">
        <v>33</v>
      </c>
      <c r="E216" s="273">
        <f>+'Ark1'!AP1784</f>
        <v>14</v>
      </c>
      <c r="F216" s="272" t="str">
        <f>VLOOKUP(E216,RNR!$E$1:$F$41,2)</f>
        <v>Canadisk Ayrshire</v>
      </c>
      <c r="G216" s="86" t="str">
        <f>+IF(H216=0,"",'Ark1'!Q1784)</f>
        <v/>
      </c>
      <c r="H216" s="360">
        <f>+'Ark1'!R1784</f>
        <v>0</v>
      </c>
      <c r="I216" s="28" t="str">
        <f>+IF(H216=0,"",'Ark1'!AE1784)</f>
        <v/>
      </c>
      <c r="J216" s="31" t="str">
        <f>+IF(H216=0,"",IF(#REF!=0,"",I216-#REF!))</f>
        <v/>
      </c>
      <c r="K216" s="28" t="str">
        <f>+IF(H216=0,"",'Ark1'!AF1784)</f>
        <v/>
      </c>
      <c r="L216" s="261"/>
      <c r="M216" s="376" t="str">
        <f>+IF(H216=0,"",'Ark1'!AR1784)</f>
        <v/>
      </c>
      <c r="N216" s="114" t="str">
        <f>+IF(H216=0,"",'Ark1'!AS1784)</f>
        <v/>
      </c>
      <c r="O216" s="261"/>
      <c r="P216" s="27" t="str">
        <f>+IF(H216=0,"",'Ark1'!T1784)</f>
        <v/>
      </c>
      <c r="Q216" s="303" t="str">
        <f>+IF(H216=0,"",'Ark1'!U1784)</f>
        <v/>
      </c>
      <c r="R216" s="35" t="str">
        <f>+IF(H216=0,"",IF(#REF!=0,"",Q216-#REF!))</f>
        <v/>
      </c>
      <c r="S216" s="33" t="str">
        <f>+IF(H216=0,"",'Ark1'!W1784)</f>
        <v/>
      </c>
      <c r="T216" s="33" t="str">
        <f>+IF(H216=0,"",'Ark1'!X1784)</f>
        <v/>
      </c>
      <c r="U216" s="33" t="str">
        <f>+IF(H216=0,"",'Ark1'!AG1784)</f>
        <v/>
      </c>
      <c r="V216" s="33" t="str">
        <f>+IF(H216=0,"",'Ark1'!AH1784)</f>
        <v/>
      </c>
      <c r="W216" s="33" t="str">
        <f>+IF(H216=0,"",'Ark1'!Y1784)</f>
        <v/>
      </c>
      <c r="X216" s="27" t="str">
        <f>+IF(H216=0,"",'Ark1'!AA1784)</f>
        <v/>
      </c>
      <c r="Y216" s="303" t="str">
        <f t="shared" si="18"/>
        <v/>
      </c>
      <c r="Z216" s="33" t="str">
        <f t="shared" si="19"/>
        <v/>
      </c>
      <c r="AA216" s="28" t="str">
        <f t="shared" si="20"/>
        <v/>
      </c>
      <c r="AB216" s="244"/>
      <c r="AC216" s="247"/>
      <c r="AE216" s="28"/>
      <c r="AF216" s="27"/>
      <c r="AG216" s="270"/>
      <c r="AH216" s="86"/>
      <c r="AL216" s="86"/>
    </row>
    <row r="217" spans="1:38" ht="15" customHeight="1">
      <c r="A217" s="244"/>
      <c r="B217" s="328">
        <f>+'Ark1'!C1785</f>
        <v>2024</v>
      </c>
      <c r="C217" s="264">
        <f>+'Ark1'!L1785</f>
        <v>6</v>
      </c>
      <c r="D217" s="264" t="s">
        <v>33</v>
      </c>
      <c r="E217" s="273">
        <f>+'Ark1'!AP1785</f>
        <v>15</v>
      </c>
      <c r="F217" s="272" t="str">
        <f>VLOOKUP(E217,RNR!$E$1:$F$41,2)</f>
        <v>Montbéliard</v>
      </c>
      <c r="G217" s="86" t="str">
        <f>+IF(H217=0,"",'Ark1'!Q1785)</f>
        <v/>
      </c>
      <c r="H217" s="360">
        <f>+'Ark1'!R1785</f>
        <v>0</v>
      </c>
      <c r="I217" s="28" t="str">
        <f>+IF(H217=0,"",'Ark1'!AE1785)</f>
        <v/>
      </c>
      <c r="J217" s="31" t="str">
        <f>+IF(H217=0,"",IF(#REF!=0,"",I217-#REF!))</f>
        <v/>
      </c>
      <c r="K217" s="28" t="str">
        <f>+IF(H217=0,"",'Ark1'!AF1785)</f>
        <v/>
      </c>
      <c r="L217" s="261"/>
      <c r="M217" s="376" t="str">
        <f>+IF(H217=0,"",'Ark1'!AR1785)</f>
        <v/>
      </c>
      <c r="N217" s="114" t="str">
        <f>+IF(H217=0,"",'Ark1'!AS1785)</f>
        <v/>
      </c>
      <c r="O217" s="261"/>
      <c r="P217" s="27" t="str">
        <f>+IF(H217=0,"",'Ark1'!T1785)</f>
        <v/>
      </c>
      <c r="Q217" s="303" t="str">
        <f>+IF(H217=0,"",'Ark1'!U1785)</f>
        <v/>
      </c>
      <c r="R217" s="35" t="str">
        <f>+IF(H217=0,"",IF(#REF!=0,"",Q217-#REF!))</f>
        <v/>
      </c>
      <c r="S217" s="33" t="str">
        <f>+IF(H217=0,"",'Ark1'!W1785)</f>
        <v/>
      </c>
      <c r="T217" s="33" t="str">
        <f>+IF(H217=0,"",'Ark1'!X1785)</f>
        <v/>
      </c>
      <c r="U217" s="33" t="str">
        <f>+IF(H217=0,"",'Ark1'!AG1785)</f>
        <v/>
      </c>
      <c r="V217" s="33" t="str">
        <f>+IF(H217=0,"",'Ark1'!AH1785)</f>
        <v/>
      </c>
      <c r="W217" s="33" t="str">
        <f>+IF(H217=0,"",'Ark1'!Y1785)</f>
        <v/>
      </c>
      <c r="X217" s="27" t="str">
        <f>+IF(H217=0,"",'Ark1'!AA1785)</f>
        <v/>
      </c>
      <c r="Y217" s="303" t="str">
        <f t="shared" si="18"/>
        <v/>
      </c>
      <c r="Z217" s="33" t="str">
        <f t="shared" si="19"/>
        <v/>
      </c>
      <c r="AA217" s="28" t="str">
        <f t="shared" si="20"/>
        <v/>
      </c>
      <c r="AB217" s="244"/>
      <c r="AC217" s="247"/>
      <c r="AE217" s="28"/>
      <c r="AF217" s="27"/>
      <c r="AG217" s="270"/>
      <c r="AH217" s="86"/>
      <c r="AL217" s="86"/>
    </row>
    <row r="218" spans="1:38" ht="15" customHeight="1">
      <c r="A218" s="244"/>
      <c r="B218" s="328">
        <f>+'Ark1'!C1786</f>
        <v>2024</v>
      </c>
      <c r="C218" s="264">
        <f>+'Ark1'!L1786</f>
        <v>6</v>
      </c>
      <c r="D218" s="264" t="s">
        <v>33</v>
      </c>
      <c r="E218" s="273">
        <f>+'Ark1'!AP1786</f>
        <v>16</v>
      </c>
      <c r="F218" s="272" t="str">
        <f>VLOOKUP(E218,RNR!$E$1:$F$41,2)</f>
        <v>Mørefe</v>
      </c>
      <c r="G218" s="86" t="str">
        <f>+IF(H218=0,"",'Ark1'!Q1786)</f>
        <v/>
      </c>
      <c r="H218" s="360">
        <f>+'Ark1'!R1786</f>
        <v>0</v>
      </c>
      <c r="I218" s="28" t="str">
        <f>+IF(H218=0,"",'Ark1'!AE1786)</f>
        <v/>
      </c>
      <c r="J218" s="31" t="str">
        <f>+IF(H218=0,"",IF(#REF!=0,"",I218-#REF!))</f>
        <v/>
      </c>
      <c r="K218" s="28" t="str">
        <f>+IF(H218=0,"",'Ark1'!AF1786)</f>
        <v/>
      </c>
      <c r="L218" s="261"/>
      <c r="M218" s="376" t="str">
        <f>+IF(H218=0,"",'Ark1'!AR1786)</f>
        <v/>
      </c>
      <c r="N218" s="114" t="str">
        <f>+IF(H218=0,"",'Ark1'!AS1786)</f>
        <v/>
      </c>
      <c r="O218" s="261"/>
      <c r="P218" s="27" t="str">
        <f>+IF(H218=0,"",'Ark1'!T1786)</f>
        <v/>
      </c>
      <c r="Q218" s="303" t="str">
        <f>+IF(H218=0,"",'Ark1'!U1786)</f>
        <v/>
      </c>
      <c r="R218" s="35" t="str">
        <f>+IF(H218=0,"",IF(#REF!=0,"",Q218-#REF!))</f>
        <v/>
      </c>
      <c r="S218" s="33" t="str">
        <f>+IF(H218=0,"",'Ark1'!W1786)</f>
        <v/>
      </c>
      <c r="T218" s="33" t="str">
        <f>+IF(H218=0,"",'Ark1'!X1786)</f>
        <v/>
      </c>
      <c r="U218" s="33" t="str">
        <f>+IF(H218=0,"",'Ark1'!AG1786)</f>
        <v/>
      </c>
      <c r="V218" s="33" t="str">
        <f>+IF(H218=0,"",'Ark1'!AH1786)</f>
        <v/>
      </c>
      <c r="W218" s="33" t="str">
        <f>+IF(H218=0,"",'Ark1'!Y1786)</f>
        <v/>
      </c>
      <c r="X218" s="27" t="str">
        <f>+IF(H218=0,"",'Ark1'!AA1786)</f>
        <v/>
      </c>
      <c r="Y218" s="303" t="str">
        <f t="shared" si="18"/>
        <v/>
      </c>
      <c r="Z218" s="33" t="str">
        <f t="shared" si="19"/>
        <v/>
      </c>
      <c r="AA218" s="28" t="str">
        <f t="shared" si="20"/>
        <v/>
      </c>
      <c r="AB218" s="244"/>
      <c r="AC218" s="247"/>
      <c r="AE218" s="28"/>
      <c r="AF218" s="27"/>
      <c r="AG218" s="270"/>
      <c r="AH218" s="86"/>
      <c r="AL218" s="86"/>
    </row>
    <row r="219" spans="1:38" ht="15" customHeight="1">
      <c r="A219" s="244"/>
      <c r="B219" s="328">
        <f>+'Ark1'!C1787</f>
        <v>2024</v>
      </c>
      <c r="C219" s="264">
        <f>+'Ark1'!L1787</f>
        <v>6</v>
      </c>
      <c r="D219" s="264" t="s">
        <v>33</v>
      </c>
      <c r="E219" s="273">
        <f>+'Ark1'!AP1787</f>
        <v>17</v>
      </c>
      <c r="F219" s="272" t="str">
        <f>VLOOKUP(E219,RNR!$E$1:$F$41,2)</f>
        <v>Normande</v>
      </c>
      <c r="G219" s="86" t="str">
        <f>+IF(H219=0,"",'Ark1'!Q1787)</f>
        <v/>
      </c>
      <c r="H219" s="360">
        <f>+'Ark1'!R1787</f>
        <v>0</v>
      </c>
      <c r="I219" s="28" t="str">
        <f>+IF(H219=0,"",'Ark1'!AE1787)</f>
        <v/>
      </c>
      <c r="J219" s="31" t="str">
        <f>+IF(H219=0,"",IF(#REF!=0,"",I219-#REF!))</f>
        <v/>
      </c>
      <c r="K219" s="28" t="str">
        <f>+IF(H219=0,"",'Ark1'!AF1787)</f>
        <v/>
      </c>
      <c r="L219" s="261"/>
      <c r="M219" s="376" t="str">
        <f>+IF(H219=0,"",'Ark1'!AR1787)</f>
        <v/>
      </c>
      <c r="N219" s="114" t="str">
        <f>+IF(H219=0,"",'Ark1'!AS1787)</f>
        <v/>
      </c>
      <c r="O219" s="261"/>
      <c r="P219" s="27" t="str">
        <f>+IF(H219=0,"",'Ark1'!T1787)</f>
        <v/>
      </c>
      <c r="Q219" s="303" t="str">
        <f>+IF(H219=0,"",'Ark1'!U1787)</f>
        <v/>
      </c>
      <c r="R219" s="35" t="str">
        <f>+IF(H219=0,"",IF(#REF!=0,"",Q219-#REF!))</f>
        <v/>
      </c>
      <c r="S219" s="33" t="str">
        <f>+IF(H219=0,"",'Ark1'!W1787)</f>
        <v/>
      </c>
      <c r="T219" s="33" t="str">
        <f>+IF(H219=0,"",'Ark1'!X1787)</f>
        <v/>
      </c>
      <c r="U219" s="33" t="str">
        <f>+IF(H219=0,"",'Ark1'!AG1787)</f>
        <v/>
      </c>
      <c r="V219" s="33" t="str">
        <f>+IF(H219=0,"",'Ark1'!AH1787)</f>
        <v/>
      </c>
      <c r="W219" s="33" t="str">
        <f>+IF(H219=0,"",'Ark1'!Y1787)</f>
        <v/>
      </c>
      <c r="X219" s="27" t="str">
        <f>+IF(H219=0,"",'Ark1'!AA1787)</f>
        <v/>
      </c>
      <c r="Y219" s="303" t="str">
        <f t="shared" si="18"/>
        <v/>
      </c>
      <c r="Z219" s="33" t="str">
        <f t="shared" si="19"/>
        <v/>
      </c>
      <c r="AA219" s="28" t="str">
        <f t="shared" si="20"/>
        <v/>
      </c>
      <c r="AB219" s="244"/>
      <c r="AC219" s="247"/>
      <c r="AE219" s="28"/>
      <c r="AF219" s="27"/>
      <c r="AG219" s="270"/>
      <c r="AH219" s="86"/>
      <c r="AL219" s="86"/>
    </row>
    <row r="220" spans="1:38" ht="15" customHeight="1">
      <c r="A220" s="244"/>
      <c r="B220" s="328">
        <f>+'Ark1'!C1788</f>
        <v>2024</v>
      </c>
      <c r="C220" s="264">
        <f>+'Ark1'!L1788</f>
        <v>6</v>
      </c>
      <c r="D220" s="264" t="s">
        <v>33</v>
      </c>
      <c r="E220" s="273">
        <f>+'Ark1'!AP1788</f>
        <v>21</v>
      </c>
      <c r="F220" s="272" t="str">
        <f>VLOOKUP(E220,RNR!$E$1:$F$41,2)</f>
        <v>Hereford</v>
      </c>
      <c r="G220" s="86">
        <f>+IF(H220=0,"",'Ark1'!Q1788)</f>
        <v>152</v>
      </c>
      <c r="H220" s="360">
        <f>+'Ark1'!R1788</f>
        <v>210</v>
      </c>
      <c r="I220" s="28">
        <f>+IF(H220=0,"",'Ark1'!AE1788)</f>
        <v>18.181818181818183</v>
      </c>
      <c r="J220" s="31" t="e">
        <f>+IF(H220=0,"",IF(#REF!=0,"",I220-#REF!))</f>
        <v>#REF!</v>
      </c>
      <c r="K220" s="28">
        <f>+IF(H220=0,"",'Ark1'!AF1788)</f>
        <v>20.953359086662381</v>
      </c>
      <c r="L220" s="261"/>
      <c r="M220" s="376">
        <f>+IF(H220=0,"",'Ark1'!AR1788)</f>
        <v>209.02380952380952</v>
      </c>
      <c r="N220" s="114">
        <f>+IF(H220=0,"",'Ark1'!AS1788)</f>
        <v>32.847251871253178</v>
      </c>
      <c r="O220" s="261"/>
      <c r="P220" s="27">
        <f>+IF(H220=0,"",'Ark1'!T1788)</f>
        <v>10.347619047619045</v>
      </c>
      <c r="Q220" s="303">
        <f>+IF(H220=0,"",'Ark1'!U1788)</f>
        <v>301.1676190476191</v>
      </c>
      <c r="R220" s="35" t="e">
        <f>+IF(H220=0,"",IF(#REF!=0,"",Q220-#REF!))</f>
        <v>#REF!</v>
      </c>
      <c r="S220" s="33">
        <f>+IF(H220=0,"",'Ark1'!W1788)</f>
        <v>99.523809523809561</v>
      </c>
      <c r="T220" s="33">
        <f>+IF(H220=0,"",'Ark1'!X1788)</f>
        <v>7.6190476190476222</v>
      </c>
      <c r="U220" s="33">
        <f>+IF(H220=0,"",'Ark1'!AG1788)</f>
        <v>1064.6809523809525</v>
      </c>
      <c r="V220" s="33">
        <f>+IF(H220=0,"",'Ark1'!AH1788)</f>
        <v>100</v>
      </c>
      <c r="W220" s="33">
        <f>+IF(H220=0,"",'Ark1'!Y1788)</f>
        <v>36.927541651540871</v>
      </c>
      <c r="X220" s="27">
        <f>+IF(H220=0,"",'Ark1'!AA1788)</f>
        <v>1.5206887686393127</v>
      </c>
      <c r="Y220" s="303">
        <f t="shared" si="18"/>
        <v>282.8712379742646</v>
      </c>
      <c r="Z220" s="33">
        <f t="shared" si="19"/>
        <v>50.194603174603181</v>
      </c>
      <c r="AA220" s="28">
        <f t="shared" si="20"/>
        <v>1.381578947368421</v>
      </c>
      <c r="AB220" s="244"/>
      <c r="AC220" s="247"/>
      <c r="AE220" s="28"/>
      <c r="AF220" s="27"/>
      <c r="AG220" s="270"/>
      <c r="AH220" s="86"/>
      <c r="AL220" s="86"/>
    </row>
    <row r="221" spans="1:38" ht="15" customHeight="1">
      <c r="A221" s="244"/>
      <c r="B221" s="328">
        <f>+'Ark1'!C1789</f>
        <v>2024</v>
      </c>
      <c r="C221" s="264">
        <f>+'Ark1'!L1789</f>
        <v>6</v>
      </c>
      <c r="D221" s="264" t="s">
        <v>33</v>
      </c>
      <c r="E221" s="273">
        <f>+'Ark1'!AP1789</f>
        <v>22</v>
      </c>
      <c r="F221" s="272" t="str">
        <f>VLOOKUP(E221,RNR!$E$1:$F$41,2)</f>
        <v>Charolais</v>
      </c>
      <c r="G221" s="86">
        <f>+IF(H221=0,"",'Ark1'!Q1789)</f>
        <v>388</v>
      </c>
      <c r="H221" s="360">
        <f>+'Ark1'!R1789</f>
        <v>627</v>
      </c>
      <c r="I221" s="28">
        <f>+IF(H221=0,"",'Ark1'!AE1789)</f>
        <v>26.070686070686062</v>
      </c>
      <c r="J221" s="31" t="e">
        <f>+IF(H221=0,"",IF(#REF!=0,"",I221-#REF!))</f>
        <v>#REF!</v>
      </c>
      <c r="K221" s="28">
        <f>+IF(H221=0,"",'Ark1'!AF1789)</f>
        <v>26.227897566346154</v>
      </c>
      <c r="L221" s="261"/>
      <c r="M221" s="376">
        <f>+IF(H221=0,"",'Ark1'!AR1789)</f>
        <v>212.56140350877197</v>
      </c>
      <c r="N221" s="114">
        <f>+IF(H221=0,"",'Ark1'!AS1789)</f>
        <v>31.268611035002507</v>
      </c>
      <c r="O221" s="261"/>
      <c r="P221" s="27">
        <f>+IF(H221=0,"",'Ark1'!T1789)</f>
        <v>6.9649122807017516</v>
      </c>
      <c r="Q221" s="303">
        <f>+IF(H221=0,"",'Ark1'!U1789)</f>
        <v>301.52695374800641</v>
      </c>
      <c r="R221" s="35" t="e">
        <f>+IF(H221=0,"",IF(#REF!=0,"",Q221-#REF!))</f>
        <v>#REF!</v>
      </c>
      <c r="S221" s="33">
        <f>+IF(H221=0,"",'Ark1'!W1789)</f>
        <v>62.360446570972904</v>
      </c>
      <c r="T221" s="33">
        <f>+IF(H221=0,"",'Ark1'!X1789)</f>
        <v>8.6124401913875595</v>
      </c>
      <c r="U221" s="33">
        <f>+IF(H221=0,"",'Ark1'!AG1789)</f>
        <v>1067.492822966507</v>
      </c>
      <c r="V221" s="33">
        <f>+IF(H221=0,"",'Ark1'!AH1789)</f>
        <v>99.840510366826166</v>
      </c>
      <c r="W221" s="33">
        <f>+IF(H221=0,"",'Ark1'!Y1789)</f>
        <v>37.365282406492163</v>
      </c>
      <c r="X221" s="27">
        <f>+IF(H221=0,"",'Ark1'!AA1789)</f>
        <v>1.6892700452462459</v>
      </c>
      <c r="Y221" s="303">
        <f t="shared" si="18"/>
        <v>282.46274566050823</v>
      </c>
      <c r="Z221" s="33">
        <f t="shared" si="19"/>
        <v>50.254492291334401</v>
      </c>
      <c r="AA221" s="28">
        <f t="shared" si="20"/>
        <v>1.615979381443299</v>
      </c>
      <c r="AB221" s="244"/>
      <c r="AC221" s="247"/>
      <c r="AE221" s="28"/>
      <c r="AF221" s="27"/>
      <c r="AG221" s="270"/>
      <c r="AH221" s="86"/>
      <c r="AL221" s="86"/>
    </row>
    <row r="222" spans="1:38" ht="15" customHeight="1">
      <c r="A222" s="244"/>
      <c r="B222" s="328">
        <f>+'Ark1'!C1790</f>
        <v>2024</v>
      </c>
      <c r="C222" s="264">
        <f>+'Ark1'!L1790</f>
        <v>6</v>
      </c>
      <c r="D222" s="264" t="s">
        <v>33</v>
      </c>
      <c r="E222" s="273">
        <f>+'Ark1'!AP1790</f>
        <v>23</v>
      </c>
      <c r="F222" s="272" t="str">
        <f>VLOOKUP(E222,RNR!$E$1:$F$41,2)</f>
        <v>Aberdeen Angus</v>
      </c>
      <c r="G222" s="86">
        <f>+IF(H222=0,"",'Ark1'!Q1790)</f>
        <v>261</v>
      </c>
      <c r="H222" s="360">
        <f>+'Ark1'!R1790</f>
        <v>359</v>
      </c>
      <c r="I222" s="28">
        <f>+IF(H222=0,"",'Ark1'!AE1790)</f>
        <v>19.93337034980566</v>
      </c>
      <c r="J222" s="31" t="e">
        <f>+IF(H222=0,"",IF(#REF!=0,"",I222-#REF!))</f>
        <v>#REF!</v>
      </c>
      <c r="K222" s="28">
        <f>+IF(H222=0,"",'Ark1'!AF1790)</f>
        <v>21.337011099703236</v>
      </c>
      <c r="L222" s="261"/>
      <c r="M222" s="376">
        <f>+IF(H222=0,"",'Ark1'!AR1790)</f>
        <v>207.34261838440111</v>
      </c>
      <c r="N222" s="114">
        <f>+IF(H222=0,"",'Ark1'!AS1790)</f>
        <v>32.4946616377174</v>
      </c>
      <c r="O222" s="261"/>
      <c r="P222" s="27">
        <f>+IF(H222=0,"",'Ark1'!T1790)</f>
        <v>10.030640668523676</v>
      </c>
      <c r="Q222" s="303">
        <f>+IF(H222=0,"",'Ark1'!U1790)</f>
        <v>290.88913649025073</v>
      </c>
      <c r="R222" s="35" t="e">
        <f>+IF(H222=0,"",IF(#REF!=0,"",Q222-#REF!))</f>
        <v>#REF!</v>
      </c>
      <c r="S222" s="33">
        <f>+IF(H222=0,"",'Ark1'!W1790)</f>
        <v>98.328690807799447</v>
      </c>
      <c r="T222" s="33">
        <f>+IF(H222=0,"",'Ark1'!X1790)</f>
        <v>5.8495821727019495</v>
      </c>
      <c r="U222" s="33">
        <f>+IF(H222=0,"",'Ark1'!AG1790)</f>
        <v>1000.4289693593316</v>
      </c>
      <c r="V222" s="33">
        <f>+IF(H222=0,"",'Ark1'!AH1790)</f>
        <v>100</v>
      </c>
      <c r="W222" s="33">
        <f>+IF(H222=0,"",'Ark1'!Y1790)</f>
        <v>36.459797664995484</v>
      </c>
      <c r="X222" s="27">
        <f>+IF(H222=0,"",'Ark1'!AA1790)</f>
        <v>1.6477070694629901</v>
      </c>
      <c r="Y222" s="303">
        <f t="shared" si="18"/>
        <v>290.76440746866251</v>
      </c>
      <c r="Z222" s="33">
        <f t="shared" si="19"/>
        <v>48.48152274837512</v>
      </c>
      <c r="AA222" s="28">
        <f t="shared" si="20"/>
        <v>1.3754789272030652</v>
      </c>
      <c r="AB222" s="244"/>
      <c r="AC222" s="247"/>
      <c r="AE222" s="28"/>
      <c r="AF222" s="27"/>
      <c r="AG222" s="270"/>
      <c r="AH222" s="86"/>
      <c r="AL222" s="86"/>
    </row>
    <row r="223" spans="1:38" ht="15" customHeight="1">
      <c r="A223" s="244"/>
      <c r="B223" s="328">
        <f>+'Ark1'!C1791</f>
        <v>2024</v>
      </c>
      <c r="C223" s="264">
        <f>+'Ark1'!L1791</f>
        <v>6</v>
      </c>
      <c r="D223" s="264" t="s">
        <v>33</v>
      </c>
      <c r="E223" s="273">
        <f>+'Ark1'!AP1791</f>
        <v>24</v>
      </c>
      <c r="F223" s="272" t="str">
        <f>VLOOKUP(E223,RNR!$E$1:$F$41,2)</f>
        <v>Limousine</v>
      </c>
      <c r="G223" s="86">
        <f>+IF(H223=0,"",'Ark1'!Q1791)</f>
        <v>253</v>
      </c>
      <c r="H223" s="360">
        <f>+'Ark1'!R1791</f>
        <v>389</v>
      </c>
      <c r="I223" s="28">
        <f>+IF(H223=0,"",'Ark1'!AE1791)</f>
        <v>23.210023866348457</v>
      </c>
      <c r="J223" s="31" t="e">
        <f>+IF(H223=0,"",IF(#REF!=0,"",I223-#REF!))</f>
        <v>#REF!</v>
      </c>
      <c r="K223" s="28">
        <f>+IF(H223=0,"",'Ark1'!AF1791)</f>
        <v>22.049906278246311</v>
      </c>
      <c r="L223" s="261"/>
      <c r="M223" s="376">
        <f>+IF(H223=0,"",'Ark1'!AR1791)</f>
        <v>208.67352185089968</v>
      </c>
      <c r="N223" s="114">
        <f>+IF(H223=0,"",'Ark1'!AS1791)</f>
        <v>30.744473297691609</v>
      </c>
      <c r="O223" s="261"/>
      <c r="P223" s="27">
        <f>+IF(H223=0,"",'Ark1'!T1791)</f>
        <v>6.5372750642673516</v>
      </c>
      <c r="Q223" s="303">
        <f>+IF(H223=0,"",'Ark1'!U1791)</f>
        <v>280.56992287917728</v>
      </c>
      <c r="R223" s="35" t="e">
        <f>+IF(H223=0,"",IF(#REF!=0,"",Q223-#REF!))</f>
        <v>#REF!</v>
      </c>
      <c r="S223" s="33">
        <f>+IF(H223=0,"",'Ark1'!W1791)</f>
        <v>49.100257069408734</v>
      </c>
      <c r="T223" s="33">
        <f>+IF(H223=0,"",'Ark1'!X1791)</f>
        <v>2.0565552699228786</v>
      </c>
      <c r="U223" s="33">
        <f>+IF(H223=0,"",'Ark1'!AG1791)</f>
        <v>1054.8791773778923</v>
      </c>
      <c r="V223" s="33">
        <f>+IF(H223=0,"",'Ark1'!AH1791)</f>
        <v>100</v>
      </c>
      <c r="W223" s="33">
        <f>+IF(H223=0,"",'Ark1'!Y1791)</f>
        <v>35.038542791773928</v>
      </c>
      <c r="X223" s="27">
        <f>+IF(H223=0,"",'Ark1'!AA1791)</f>
        <v>2.0119881785851477</v>
      </c>
      <c r="Y223" s="303">
        <f t="shared" si="18"/>
        <v>265.97351516273972</v>
      </c>
      <c r="Z223" s="33">
        <f t="shared" si="19"/>
        <v>46.761653813196212</v>
      </c>
      <c r="AA223" s="28">
        <f t="shared" si="20"/>
        <v>1.5375494071146245</v>
      </c>
      <c r="AB223" s="244"/>
      <c r="AC223" s="247"/>
      <c r="AE223" s="28"/>
      <c r="AF223" s="27"/>
      <c r="AG223" s="270"/>
      <c r="AH223" s="86"/>
      <c r="AL223" s="86"/>
    </row>
    <row r="224" spans="1:38" ht="15" customHeight="1">
      <c r="A224" s="244"/>
      <c r="B224" s="328">
        <f>+'Ark1'!C1792</f>
        <v>2024</v>
      </c>
      <c r="C224" s="264">
        <f>+'Ark1'!L1792</f>
        <v>6</v>
      </c>
      <c r="D224" s="264" t="s">
        <v>33</v>
      </c>
      <c r="E224" s="273">
        <f>+'Ark1'!AP1792</f>
        <v>25</v>
      </c>
      <c r="F224" s="272" t="str">
        <f>VLOOKUP(E224,RNR!$E$1:$F$41,2)</f>
        <v>Simmental Kjøtt</v>
      </c>
      <c r="G224" s="86">
        <f>+IF(H224=0,"",'Ark1'!Q1792)</f>
        <v>105</v>
      </c>
      <c r="H224" s="360">
        <f>+'Ark1'!R1792</f>
        <v>137</v>
      </c>
      <c r="I224" s="28">
        <f>+IF(H224=0,"",'Ark1'!AE1792)</f>
        <v>18.513513513513512</v>
      </c>
      <c r="J224" s="31" t="e">
        <f>+IF(H224=0,"",IF(#REF!=0,"",I224-#REF!))</f>
        <v>#REF!</v>
      </c>
      <c r="K224" s="28">
        <f>+IF(H224=0,"",'Ark1'!AF1792)</f>
        <v>20.370050536888471</v>
      </c>
      <c r="L224" s="261"/>
      <c r="M224" s="376">
        <f>+IF(H224=0,"",'Ark1'!AR1792)</f>
        <v>213.15328467153284</v>
      </c>
      <c r="N224" s="114">
        <f>+IF(H224=0,"",'Ark1'!AS1792)</f>
        <v>31.874473978006598</v>
      </c>
      <c r="O224" s="261"/>
      <c r="P224" s="27">
        <f>+IF(H224=0,"",'Ark1'!T1792)</f>
        <v>7.7445255474452512</v>
      </c>
      <c r="Q224" s="303">
        <f>+IF(H224=0,"",'Ark1'!U1792)</f>
        <v>309.92481751824806</v>
      </c>
      <c r="R224" s="35" t="e">
        <f>+IF(H224=0,"",IF(#REF!=0,"",Q224-#REF!))</f>
        <v>#REF!</v>
      </c>
      <c r="S224" s="33">
        <f>+IF(H224=0,"",'Ark1'!W1792)</f>
        <v>81.021897810218945</v>
      </c>
      <c r="T224" s="33">
        <f>+IF(H224=0,"",'Ark1'!X1792)</f>
        <v>15.328467153284668</v>
      </c>
      <c r="U224" s="33">
        <f>+IF(H224=0,"",'Ark1'!AG1792)</f>
        <v>1037.6569343065689</v>
      </c>
      <c r="V224" s="33">
        <f>+IF(H224=0,"",'Ark1'!AH1792)</f>
        <v>100</v>
      </c>
      <c r="W224" s="33">
        <f>+IF(H224=0,"",'Ark1'!Y1792)</f>
        <v>38.724350175302973</v>
      </c>
      <c r="X224" s="27">
        <f>+IF(H224=0,"",'Ark1'!AA1792)</f>
        <v>1.5427210631038939</v>
      </c>
      <c r="Y224" s="303">
        <f t="shared" si="18"/>
        <v>298.67753712392459</v>
      </c>
      <c r="Z224" s="33">
        <f t="shared" si="19"/>
        <v>51.654136253041344</v>
      </c>
      <c r="AA224" s="28">
        <f t="shared" si="20"/>
        <v>1.3047619047619048</v>
      </c>
      <c r="AB224" s="244"/>
      <c r="AC224" s="247"/>
      <c r="AE224" s="28"/>
      <c r="AF224" s="27"/>
      <c r="AG224" s="270"/>
      <c r="AH224" s="86"/>
      <c r="AL224" s="86"/>
    </row>
    <row r="225" spans="1:56" ht="15" customHeight="1">
      <c r="A225" s="244"/>
      <c r="B225" s="328">
        <f>+'Ark1'!C1793</f>
        <v>2024</v>
      </c>
      <c r="C225" s="264">
        <f>+'Ark1'!L1793</f>
        <v>6</v>
      </c>
      <c r="D225" s="264" t="s">
        <v>33</v>
      </c>
      <c r="E225" s="273">
        <f>+'Ark1'!AP1793</f>
        <v>26</v>
      </c>
      <c r="F225" s="272" t="str">
        <f>VLOOKUP(E225,RNR!$E$1:$F$41,2)</f>
        <v>Blonde D'aquitaine</v>
      </c>
      <c r="G225" s="86">
        <f>+IF(H225=0,"",'Ark1'!Q1793)</f>
        <v>26</v>
      </c>
      <c r="H225" s="360">
        <f>+'Ark1'!R1793</f>
        <v>44</v>
      </c>
      <c r="I225" s="28">
        <f>+IF(H225=0,"",'Ark1'!AE1793)</f>
        <v>38.260869565217391</v>
      </c>
      <c r="J225" s="31" t="e">
        <f>+IF(H225=0,"",IF(#REF!=0,"",I225-#REF!))</f>
        <v>#REF!</v>
      </c>
      <c r="K225" s="28">
        <f>+IF(H225=0,"",'Ark1'!AF1793)</f>
        <v>39.764960205509304</v>
      </c>
      <c r="L225" s="261"/>
      <c r="M225" s="376">
        <f>+IF(H225=0,"",'Ark1'!AR1793)</f>
        <v>215.56818181818181</v>
      </c>
      <c r="N225" s="114">
        <f>+IF(H225=0,"",'Ark1'!AS1793)</f>
        <v>31.403491122939403</v>
      </c>
      <c r="O225" s="261"/>
      <c r="P225" s="27">
        <f>+IF(H225=0,"",'Ark1'!T1793)</f>
        <v>6.2272727272727284</v>
      </c>
      <c r="Q225" s="303">
        <f>+IF(H225=0,"",'Ark1'!U1793)</f>
        <v>315.22045454545457</v>
      </c>
      <c r="R225" s="35" t="e">
        <f>+IF(H225=0,"",IF(#REF!=0,"",Q225-#REF!))</f>
        <v>#REF!</v>
      </c>
      <c r="S225" s="33">
        <f>+IF(H225=0,"",'Ark1'!W1793)</f>
        <v>45.454545454545446</v>
      </c>
      <c r="T225" s="33">
        <f>+IF(H225=0,"",'Ark1'!X1793)</f>
        <v>13.636363636363638</v>
      </c>
      <c r="U225" s="33">
        <f>+IF(H225=0,"",'Ark1'!AG1793)</f>
        <v>1027.0454545454545</v>
      </c>
      <c r="V225" s="33">
        <f>+IF(H225=0,"",'Ark1'!AH1793)</f>
        <v>100</v>
      </c>
      <c r="W225" s="33">
        <f>+IF(H225=0,"",'Ark1'!Y1793)</f>
        <v>30.869693725440118</v>
      </c>
      <c r="X225" s="27">
        <f>+IF(H225=0,"",'Ark1'!AA1793)</f>
        <v>1.8073541229155481</v>
      </c>
      <c r="Y225" s="303">
        <f t="shared" si="18"/>
        <v>306.91967249391462</v>
      </c>
      <c r="Z225" s="33">
        <f t="shared" si="19"/>
        <v>52.536742424242426</v>
      </c>
      <c r="AA225" s="28">
        <f t="shared" si="20"/>
        <v>1.6923076923076923</v>
      </c>
      <c r="AB225" s="244"/>
      <c r="AC225" s="247"/>
      <c r="AE225" s="28"/>
      <c r="AF225" s="27"/>
      <c r="AG225" s="270"/>
      <c r="AH225" s="86"/>
      <c r="AL225" s="86"/>
    </row>
    <row r="226" spans="1:56" ht="15" customHeight="1">
      <c r="A226" s="244"/>
      <c r="B226" s="328">
        <f>+'Ark1'!C1794</f>
        <v>2024</v>
      </c>
      <c r="C226" s="264">
        <f>+'Ark1'!L1794</f>
        <v>6</v>
      </c>
      <c r="D226" s="264" t="s">
        <v>33</v>
      </c>
      <c r="E226" s="273">
        <f>+'Ark1'!AP1794</f>
        <v>27</v>
      </c>
      <c r="F226" s="272" t="str">
        <f>VLOOKUP(E226,RNR!$E$1:$F$41,2)</f>
        <v>Scottish Highland</v>
      </c>
      <c r="G226" s="86">
        <f>+IF(H226=0,"",'Ark1'!Q1794)</f>
        <v>8</v>
      </c>
      <c r="H226" s="360">
        <f>+'Ark1'!R1794</f>
        <v>14</v>
      </c>
      <c r="I226" s="28">
        <f>+IF(H226=0,"",'Ark1'!AE1794)</f>
        <v>9.8591549295774623</v>
      </c>
      <c r="J226" s="31" t="e">
        <f>+IF(H226=0,"",IF(#REF!=0,"",I226-#REF!))</f>
        <v>#REF!</v>
      </c>
      <c r="K226" s="28">
        <f>+IF(H226=0,"",'Ark1'!AF1794)</f>
        <v>12.751363002409022</v>
      </c>
      <c r="L226" s="261"/>
      <c r="M226" s="376">
        <f>+IF(H226=0,"",'Ark1'!AR1794)</f>
        <v>185.78571428571425</v>
      </c>
      <c r="N226" s="114">
        <f>+IF(H226=0,"",'Ark1'!AS1794)</f>
        <v>33.465983878006135</v>
      </c>
      <c r="O226" s="261"/>
      <c r="P226" s="27">
        <f>+IF(H226=0,"",'Ark1'!T1794)</f>
        <v>10.214285714285712</v>
      </c>
      <c r="Q226" s="303">
        <f>+IF(H226=0,"",'Ark1'!U1794)</f>
        <v>215.50714285714281</v>
      </c>
      <c r="R226" s="35" t="e">
        <f>+IF(H226=0,"",IF(#REF!=0,"",Q226-#REF!))</f>
        <v>#REF!</v>
      </c>
      <c r="S226" s="33">
        <f>+IF(H226=0,"",'Ark1'!W1794)</f>
        <v>100</v>
      </c>
      <c r="T226" s="33">
        <f>+IF(H226=0,"",'Ark1'!X1794)</f>
        <v>0</v>
      </c>
      <c r="U226" s="33">
        <f>+IF(H226=0,"",'Ark1'!AG1794)</f>
        <v>945.57142857142878</v>
      </c>
      <c r="V226" s="33">
        <f>+IF(H226=0,"",'Ark1'!AH1794)</f>
        <v>100</v>
      </c>
      <c r="W226" s="33">
        <f>+IF(H226=0,"",'Ark1'!Y1794)</f>
        <v>25.829315136258831</v>
      </c>
      <c r="X226" s="27">
        <f>+IF(H226=0,"",'Ark1'!AA1794)</f>
        <v>2.2417649752107498</v>
      </c>
      <c r="Y226" s="303">
        <f t="shared" si="18"/>
        <v>227.91207130986544</v>
      </c>
      <c r="Z226" s="33">
        <f t="shared" si="19"/>
        <v>35.917857142857137</v>
      </c>
      <c r="AA226" s="28">
        <f t="shared" si="20"/>
        <v>1.75</v>
      </c>
      <c r="AB226" s="244"/>
      <c r="AC226" s="247"/>
      <c r="AE226" s="28"/>
      <c r="AF226" s="27"/>
      <c r="AG226" s="270"/>
      <c r="AH226" s="86"/>
      <c r="AL226" s="86"/>
    </row>
    <row r="227" spans="1:56" ht="15" customHeight="1">
      <c r="A227" s="244"/>
      <c r="B227" s="328">
        <f>+'Ark1'!C1795</f>
        <v>2024</v>
      </c>
      <c r="C227" s="264">
        <f>+'Ark1'!L1795</f>
        <v>6</v>
      </c>
      <c r="D227" s="264" t="s">
        <v>33</v>
      </c>
      <c r="E227" s="273">
        <f>+'Ark1'!AP1795</f>
        <v>28</v>
      </c>
      <c r="F227" s="272" t="str">
        <f>VLOOKUP(E227,RNR!$E$1:$F$41,2)</f>
        <v>Tiroler Grauvieh</v>
      </c>
      <c r="G227" s="86">
        <f>+IF(H227=0,"",'Ark1'!Q1795)</f>
        <v>21</v>
      </c>
      <c r="H227" s="360">
        <f>+'Ark1'!R1795</f>
        <v>27</v>
      </c>
      <c r="I227" s="28">
        <f>+IF(H227=0,"",'Ark1'!AE1795)</f>
        <v>16.875</v>
      </c>
      <c r="J227" s="31" t="e">
        <f>+IF(H227=0,"",IF(#REF!=0,"",I227-#REF!))</f>
        <v>#REF!</v>
      </c>
      <c r="K227" s="28">
        <f>+IF(H227=0,"",'Ark1'!AF1795)</f>
        <v>19.738808561646479</v>
      </c>
      <c r="L227" s="261"/>
      <c r="M227" s="376">
        <f>+IF(H227=0,"",'Ark1'!AR1795)</f>
        <v>204.77777777777777</v>
      </c>
      <c r="N227" s="114">
        <f>+IF(H227=0,"",'Ark1'!AS1795)</f>
        <v>32.967238881263818</v>
      </c>
      <c r="O227" s="261"/>
      <c r="P227" s="27">
        <f>+IF(H227=0,"",'Ark1'!T1795)</f>
        <v>8.3703703703703702</v>
      </c>
      <c r="Q227" s="303">
        <f>+IF(H227=0,"",'Ark1'!U1795)</f>
        <v>284.2074074074074</v>
      </c>
      <c r="R227" s="35" t="e">
        <f>+IF(H227=0,"",IF(#REF!=0,"",Q227-#REF!))</f>
        <v>#REF!</v>
      </c>
      <c r="S227" s="33">
        <f>+IF(H227=0,"",'Ark1'!W1795)</f>
        <v>92.592592592592609</v>
      </c>
      <c r="T227" s="33">
        <f>+IF(H227=0,"",'Ark1'!X1795)</f>
        <v>3.7037037037037042</v>
      </c>
      <c r="U227" s="33">
        <f>+IF(H227=0,"",'Ark1'!AG1795)</f>
        <v>1068.1481481481483</v>
      </c>
      <c r="V227" s="33">
        <f>+IF(H227=0,"",'Ark1'!AH1795)</f>
        <v>100</v>
      </c>
      <c r="W227" s="33">
        <f>+IF(H227=0,"",'Ark1'!Y1795)</f>
        <v>35.630967865836247</v>
      </c>
      <c r="X227" s="27">
        <f>+IF(H227=0,"",'Ark1'!AA1795)</f>
        <v>1.280860478947454</v>
      </c>
      <c r="Y227" s="303">
        <f t="shared" si="18"/>
        <v>266.07489597780858</v>
      </c>
      <c r="Z227" s="33">
        <f t="shared" si="19"/>
        <v>47.367901234567903</v>
      </c>
      <c r="AA227" s="28">
        <f t="shared" si="20"/>
        <v>1.2857142857142858</v>
      </c>
      <c r="AB227" s="244"/>
      <c r="AC227" s="247"/>
      <c r="AE227" s="28"/>
      <c r="AF227" s="27"/>
      <c r="AG227" s="270"/>
      <c r="AH227" s="86"/>
      <c r="AL227" s="86"/>
    </row>
    <row r="228" spans="1:56" ht="15" customHeight="1">
      <c r="A228" s="244"/>
      <c r="B228" s="328">
        <f>+'Ark1'!C1796</f>
        <v>2024</v>
      </c>
      <c r="C228" s="264">
        <f>+'Ark1'!L1796</f>
        <v>6</v>
      </c>
      <c r="D228" s="264" t="s">
        <v>33</v>
      </c>
      <c r="E228" s="273">
        <f>+'Ark1'!AP1796</f>
        <v>29</v>
      </c>
      <c r="F228" s="272" t="str">
        <f>VLOOKUP(E228,RNR!$E$1:$F$41,2)</f>
        <v xml:space="preserve">Dexter </v>
      </c>
      <c r="G228" s="86">
        <f>+IF(H228=0,"",'Ark1'!Q1796)</f>
        <v>7</v>
      </c>
      <c r="H228" s="360">
        <f>+'Ark1'!R1796</f>
        <v>11</v>
      </c>
      <c r="I228" s="28">
        <f>+IF(H228=0,"",'Ark1'!AE1796)</f>
        <v>10.185185185185183</v>
      </c>
      <c r="J228" s="31" t="e">
        <f>+IF(H228=0,"",IF(#REF!=0,"",I228-#REF!))</f>
        <v>#REF!</v>
      </c>
      <c r="K228" s="28">
        <f>+IF(H228=0,"",'Ark1'!AF1796)</f>
        <v>11.837534400195924</v>
      </c>
      <c r="L228" s="261"/>
      <c r="M228" s="376">
        <f>+IF(H228=0,"",'Ark1'!AR1796)</f>
        <v>168.90909090909088</v>
      </c>
      <c r="N228" s="114">
        <f>+IF(H228=0,"",'Ark1'!AS1796)</f>
        <v>34.499387551232758</v>
      </c>
      <c r="O228" s="261"/>
      <c r="P228" s="27">
        <f>+IF(H228=0,"",'Ark1'!T1796)</f>
        <v>11.090909090909092</v>
      </c>
      <c r="Q228" s="303">
        <f>+IF(H228=0,"",'Ark1'!U1796)</f>
        <v>166.9727272727273</v>
      </c>
      <c r="R228" s="35" t="e">
        <f>+IF(H228=0,"",IF(#REF!=0,"",Q228-#REF!))</f>
        <v>#REF!</v>
      </c>
      <c r="S228" s="33">
        <f>+IF(H228=0,"",'Ark1'!W1796)</f>
        <v>100</v>
      </c>
      <c r="T228" s="33">
        <f>+IF(H228=0,"",'Ark1'!X1796)</f>
        <v>0</v>
      </c>
      <c r="U228" s="33">
        <f>+IF(H228=0,"",'Ark1'!AG1796)</f>
        <v>876.18181818181824</v>
      </c>
      <c r="V228" s="33">
        <f>+IF(H228=0,"",'Ark1'!AH1796)</f>
        <v>100</v>
      </c>
      <c r="W228" s="33">
        <f>+IF(H228=0,"",'Ark1'!Y1796)</f>
        <v>22.806103286345156</v>
      </c>
      <c r="X228" s="27">
        <f>+IF(H228=0,"",'Ark1'!AA1796)</f>
        <v>1.975050998400036</v>
      </c>
      <c r="Y228" s="303">
        <f t="shared" si="18"/>
        <v>190.56858269350488</v>
      </c>
      <c r="Z228" s="33">
        <f t="shared" si="19"/>
        <v>27.828787878787882</v>
      </c>
      <c r="AA228" s="28">
        <f t="shared" si="20"/>
        <v>1.5714285714285714</v>
      </c>
      <c r="AB228" s="244"/>
      <c r="AC228" s="247"/>
      <c r="AE228" s="28"/>
      <c r="AF228" s="27"/>
      <c r="AG228" s="270"/>
      <c r="AH228" s="86"/>
      <c r="AL228" s="86"/>
    </row>
    <row r="229" spans="1:56" ht="15" customHeight="1">
      <c r="A229" s="244"/>
      <c r="B229" s="328">
        <f>+'Ark1'!C1797</f>
        <v>2024</v>
      </c>
      <c r="C229" s="264">
        <f>+'Ark1'!L1797</f>
        <v>6</v>
      </c>
      <c r="D229" s="264" t="s">
        <v>33</v>
      </c>
      <c r="E229" s="273">
        <f>+'Ark1'!AP1797</f>
        <v>30</v>
      </c>
      <c r="F229" s="272" t="str">
        <f>VLOOKUP(E229,RNR!$E$1:$F$41,2)</f>
        <v>Piemontese</v>
      </c>
      <c r="G229" s="86">
        <f>+IF(H229=0,"",'Ark1'!Q1797)</f>
        <v>3</v>
      </c>
      <c r="H229" s="360">
        <f>+'Ark1'!R1797</f>
        <v>3</v>
      </c>
      <c r="I229" s="28">
        <f>+IF(H229=0,"",'Ark1'!AE1797)</f>
        <v>37.5</v>
      </c>
      <c r="J229" s="31" t="e">
        <f>+IF(H229=0,"",IF(#REF!=0,"",I229-#REF!))</f>
        <v>#REF!</v>
      </c>
      <c r="K229" s="28">
        <f>+IF(H229=0,"",'Ark1'!AF1797)</f>
        <v>37.299465240641723</v>
      </c>
      <c r="L229" s="261"/>
      <c r="M229" s="376">
        <f>+IF(H229=0,"",'Ark1'!AR1797)</f>
        <v>203</v>
      </c>
      <c r="N229" s="114">
        <f>+IF(H229=0,"",'Ark1'!AS1797)</f>
        <v>31.119770066489448</v>
      </c>
      <c r="O229" s="261"/>
      <c r="P229" s="27">
        <f>+IF(H229=0,"",'Ark1'!T1797)</f>
        <v>7.3333333333333313</v>
      </c>
      <c r="Q229" s="303">
        <f>+IF(H229=0,"",'Ark1'!U1797)</f>
        <v>260.39999999999998</v>
      </c>
      <c r="R229" s="35" t="e">
        <f>+IF(H229=0,"",IF(#REF!=0,"",Q229-#REF!))</f>
        <v>#REF!</v>
      </c>
      <c r="S229" s="33">
        <f>+IF(H229=0,"",'Ark1'!W1797)</f>
        <v>33.333333333333343</v>
      </c>
      <c r="T229" s="33">
        <f>+IF(H229=0,"",'Ark1'!X1797)</f>
        <v>0</v>
      </c>
      <c r="U229" s="33">
        <f>+IF(H229=0,"",'Ark1'!AG1797)</f>
        <v>1045</v>
      </c>
      <c r="V229" s="33">
        <f>+IF(H229=0,"",'Ark1'!AH1797)</f>
        <v>100</v>
      </c>
      <c r="W229" s="33">
        <f>+IF(H229=0,"",'Ark1'!Y1797)</f>
        <v>3.8609152628200407</v>
      </c>
      <c r="X229" s="27">
        <f>+IF(H229=0,"",'Ark1'!AA1797)</f>
        <v>2.6246692913372716</v>
      </c>
      <c r="Y229" s="303">
        <f t="shared" si="18"/>
        <v>249.18660287081337</v>
      </c>
      <c r="Z229" s="33">
        <f t="shared" si="19"/>
        <v>43.4</v>
      </c>
      <c r="AA229" s="28">
        <f t="shared" si="20"/>
        <v>1</v>
      </c>
      <c r="AB229" s="244"/>
      <c r="AC229" s="247"/>
      <c r="AE229" s="28"/>
      <c r="AF229" s="27"/>
      <c r="AG229" s="270"/>
      <c r="AH229" s="86"/>
      <c r="AL229" s="86"/>
    </row>
    <row r="230" spans="1:56" ht="15" customHeight="1">
      <c r="A230" s="244"/>
      <c r="B230" s="328">
        <f>+'Ark1'!C1798</f>
        <v>2024</v>
      </c>
      <c r="C230" s="264">
        <f>+'Ark1'!L1798</f>
        <v>6</v>
      </c>
      <c r="D230" s="264" t="s">
        <v>33</v>
      </c>
      <c r="E230" s="273">
        <f>+'Ark1'!AP1798</f>
        <v>31</v>
      </c>
      <c r="F230" s="272" t="str">
        <f>VLOOKUP(E230,RNR!$E$1:$F$41,2)</f>
        <v>Galloway</v>
      </c>
      <c r="G230" s="86">
        <f>+IF(H230=0,"",'Ark1'!Q1798)</f>
        <v>6</v>
      </c>
      <c r="H230" s="360">
        <f>+'Ark1'!R1798</f>
        <v>8</v>
      </c>
      <c r="I230" s="28">
        <f>+IF(H230=0,"",'Ark1'!AE1798)</f>
        <v>16</v>
      </c>
      <c r="J230" s="31" t="e">
        <f>+IF(H230=0,"",IF(#REF!=0,"",I230-#REF!))</f>
        <v>#REF!</v>
      </c>
      <c r="K230" s="28">
        <f>+IF(H230=0,"",'Ark1'!AF1798)</f>
        <v>16.886925887038693</v>
      </c>
      <c r="L230" s="261"/>
      <c r="M230" s="376">
        <f>+IF(H230=0,"",'Ark1'!AR1798)</f>
        <v>193.375</v>
      </c>
      <c r="N230" s="114">
        <f>+IF(H230=0,"",'Ark1'!AS1798)</f>
        <v>33.521693721030502</v>
      </c>
      <c r="O230" s="261"/>
      <c r="P230" s="27">
        <f>+IF(H230=0,"",'Ark1'!T1798)</f>
        <v>10.25</v>
      </c>
      <c r="Q230" s="303">
        <f>+IF(H230=0,"",'Ark1'!U1798)</f>
        <v>243.26249999999999</v>
      </c>
      <c r="R230" s="35" t="e">
        <f>+IF(H230=0,"",IF(#REF!=0,"",Q230-#REF!))</f>
        <v>#REF!</v>
      </c>
      <c r="S230" s="33">
        <f>+IF(H230=0,"",'Ark1'!W1798)</f>
        <v>100</v>
      </c>
      <c r="T230" s="33">
        <f>+IF(H230=0,"",'Ark1'!X1798)</f>
        <v>0</v>
      </c>
      <c r="U230" s="33">
        <f>+IF(H230=0,"",'Ark1'!AG1798)</f>
        <v>1025.875</v>
      </c>
      <c r="V230" s="33">
        <f>+IF(H230=0,"",'Ark1'!AH1798)</f>
        <v>100</v>
      </c>
      <c r="W230" s="33">
        <f>+IF(H230=0,"",'Ark1'!Y1798)</f>
        <v>27.750717896119721</v>
      </c>
      <c r="X230" s="27">
        <f>+IF(H230=0,"",'Ark1'!AA1798)</f>
        <v>1.0897247358851685</v>
      </c>
      <c r="Y230" s="303">
        <f t="shared" si="18"/>
        <v>237.12684293895455</v>
      </c>
      <c r="Z230" s="33">
        <f t="shared" si="19"/>
        <v>40.543749999999996</v>
      </c>
      <c r="AA230" s="28">
        <f t="shared" si="20"/>
        <v>1.3333333333333333</v>
      </c>
      <c r="AB230" s="244"/>
      <c r="AC230" s="247"/>
      <c r="AE230" s="28"/>
      <c r="AF230" s="27"/>
      <c r="AG230" s="270"/>
      <c r="AH230" s="86"/>
      <c r="AL230" s="86"/>
    </row>
    <row r="231" spans="1:56" ht="15" customHeight="1">
      <c r="A231" s="244"/>
      <c r="B231" s="328">
        <f>+'Ark1'!C1799</f>
        <v>2024</v>
      </c>
      <c r="C231" s="264">
        <f>+'Ark1'!L1799</f>
        <v>6</v>
      </c>
      <c r="D231" s="264" t="s">
        <v>33</v>
      </c>
      <c r="E231" s="273">
        <f>+'Ark1'!AP1799</f>
        <v>32</v>
      </c>
      <c r="F231" s="272" t="str">
        <f>VLOOKUP(E231,RNR!$E$1:$F$41,2)</f>
        <v>Salers</v>
      </c>
      <c r="G231" s="86" t="str">
        <f>+IF(H231=0,"",'Ark1'!Q1799)</f>
        <v/>
      </c>
      <c r="H231" s="360">
        <f>+'Ark1'!R1799</f>
        <v>0</v>
      </c>
      <c r="I231" s="28" t="str">
        <f>+IF(H231=0,"",'Ark1'!AE1799)</f>
        <v/>
      </c>
      <c r="J231" s="31" t="str">
        <f>+IF(H231=0,"",IF(#REF!=0,"",I231-#REF!))</f>
        <v/>
      </c>
      <c r="K231" s="28" t="str">
        <f>+IF(H231=0,"",'Ark1'!AF1799)</f>
        <v/>
      </c>
      <c r="L231" s="261"/>
      <c r="M231" s="376" t="str">
        <f>+IF(H231=0,"",'Ark1'!AR1799)</f>
        <v/>
      </c>
      <c r="N231" s="114" t="str">
        <f>+IF(H231=0,"",'Ark1'!AS1799)</f>
        <v/>
      </c>
      <c r="O231" s="261"/>
      <c r="P231" s="27" t="str">
        <f>+IF(H231=0,"",'Ark1'!T1799)</f>
        <v/>
      </c>
      <c r="Q231" s="303" t="str">
        <f>+IF(H231=0,"",'Ark1'!U1799)</f>
        <v/>
      </c>
      <c r="R231" s="35" t="str">
        <f>+IF(H231=0,"",IF(#REF!=0,"",Q231-#REF!))</f>
        <v/>
      </c>
      <c r="S231" s="33" t="str">
        <f>+IF(H231=0,"",'Ark1'!W1799)</f>
        <v/>
      </c>
      <c r="T231" s="33" t="str">
        <f>+IF(H231=0,"",'Ark1'!X1799)</f>
        <v/>
      </c>
      <c r="U231" s="33" t="str">
        <f>+IF(H231=0,"",'Ark1'!AG1799)</f>
        <v/>
      </c>
      <c r="V231" s="33" t="str">
        <f>+IF(H231=0,"",'Ark1'!AH1799)</f>
        <v/>
      </c>
      <c r="W231" s="33" t="str">
        <f>+IF(H231=0,"",'Ark1'!Y1799)</f>
        <v/>
      </c>
      <c r="X231" s="27" t="str">
        <f>+IF(H231=0,"",'Ark1'!AA1799)</f>
        <v/>
      </c>
      <c r="Y231" s="303" t="str">
        <f t="shared" si="18"/>
        <v/>
      </c>
      <c r="Z231" s="33" t="str">
        <f t="shared" si="19"/>
        <v/>
      </c>
      <c r="AA231" s="28" t="str">
        <f t="shared" si="20"/>
        <v/>
      </c>
      <c r="AB231" s="244"/>
      <c r="AC231" s="247"/>
      <c r="AE231" s="28"/>
      <c r="AF231" s="27"/>
      <c r="AG231" s="270"/>
      <c r="AH231" s="86"/>
      <c r="AL231" s="86"/>
    </row>
    <row r="232" spans="1:56" ht="15" customHeight="1">
      <c r="A232" s="244"/>
      <c r="B232" s="328">
        <f>+'Ark1'!C1800</f>
        <v>2024</v>
      </c>
      <c r="C232" s="264">
        <f>+'Ark1'!L1800</f>
        <v>6</v>
      </c>
      <c r="D232" s="264" t="s">
        <v>33</v>
      </c>
      <c r="E232" s="273">
        <f>+'Ark1'!AP1800</f>
        <v>33</v>
      </c>
      <c r="F232" s="272" t="str">
        <f>VLOOKUP(E232,RNR!$E$1:$F$41,2)</f>
        <v>Chianina</v>
      </c>
      <c r="G232" s="86" t="str">
        <f>+IF(H232=0,"",'Ark1'!Q1800)</f>
        <v/>
      </c>
      <c r="H232" s="360">
        <f>+'Ark1'!R1800</f>
        <v>0</v>
      </c>
      <c r="I232" s="28" t="str">
        <f>+IF(H232=0,"",'Ark1'!AE1800)</f>
        <v/>
      </c>
      <c r="J232" s="31" t="str">
        <f>+IF(H232=0,"",IF(#REF!=0,"",I232-#REF!))</f>
        <v/>
      </c>
      <c r="K232" s="28" t="str">
        <f>+IF(H232=0,"",'Ark1'!AF1800)</f>
        <v/>
      </c>
      <c r="L232" s="261"/>
      <c r="M232" s="376" t="str">
        <f>+IF(H232=0,"",'Ark1'!AR1800)</f>
        <v/>
      </c>
      <c r="N232" s="114" t="str">
        <f>+IF(H232=0,"",'Ark1'!AS1800)</f>
        <v/>
      </c>
      <c r="O232" s="261"/>
      <c r="P232" s="27" t="str">
        <f>+IF(H232=0,"",'Ark1'!T1800)</f>
        <v/>
      </c>
      <c r="Q232" s="303" t="str">
        <f>+IF(H232=0,"",'Ark1'!U1800)</f>
        <v/>
      </c>
      <c r="R232" s="35" t="str">
        <f>+IF(H232=0,"",IF(#REF!=0,"",Q232-#REF!))</f>
        <v/>
      </c>
      <c r="S232" s="33" t="str">
        <f>+IF(H232=0,"",'Ark1'!W1800)</f>
        <v/>
      </c>
      <c r="T232" s="33" t="str">
        <f>+IF(H232=0,"",'Ark1'!X1800)</f>
        <v/>
      </c>
      <c r="U232" s="33" t="str">
        <f>+IF(H232=0,"",'Ark1'!AG1800)</f>
        <v/>
      </c>
      <c r="V232" s="33" t="str">
        <f>+IF(H232=0,"",'Ark1'!AH1800)</f>
        <v/>
      </c>
      <c r="W232" s="33" t="str">
        <f>+IF(H232=0,"",'Ark1'!Y1800)</f>
        <v/>
      </c>
      <c r="X232" s="27" t="str">
        <f>+IF(H232=0,"",'Ark1'!AA1800)</f>
        <v/>
      </c>
      <c r="Y232" s="303" t="str">
        <f t="shared" si="18"/>
        <v/>
      </c>
      <c r="Z232" s="33" t="str">
        <f t="shared" si="19"/>
        <v/>
      </c>
      <c r="AA232" s="28" t="str">
        <f t="shared" si="20"/>
        <v/>
      </c>
      <c r="AB232" s="244"/>
      <c r="AC232" s="247"/>
      <c r="AE232" s="28"/>
      <c r="AF232" s="27"/>
      <c r="AG232" s="270"/>
      <c r="AH232" s="86"/>
      <c r="AL232" s="86"/>
    </row>
    <row r="233" spans="1:56" ht="15" customHeight="1">
      <c r="A233" s="244"/>
      <c r="B233" s="328">
        <f>+'Ark1'!C1801</f>
        <v>2024</v>
      </c>
      <c r="C233" s="264">
        <f>+'Ark1'!L1801</f>
        <v>6</v>
      </c>
      <c r="D233" s="264" t="s">
        <v>33</v>
      </c>
      <c r="E233" s="273">
        <f>+'Ark1'!AP1801</f>
        <v>34</v>
      </c>
      <c r="F233" s="272" t="str">
        <f>VLOOKUP(E233,RNR!$E$1:$F$41,2)</f>
        <v>Belgisk blå</v>
      </c>
      <c r="G233" s="86" t="str">
        <f>+IF(H233=0,"",'Ark1'!Q1801)</f>
        <v/>
      </c>
      <c r="H233" s="360">
        <f>+'Ark1'!R1801</f>
        <v>0</v>
      </c>
      <c r="I233" s="28" t="str">
        <f>+IF(H233=0,"",'Ark1'!AE1801)</f>
        <v/>
      </c>
      <c r="J233" s="31" t="str">
        <f>+IF(H233=0,"",IF(#REF!=0,"",I233-#REF!))</f>
        <v/>
      </c>
      <c r="K233" s="28" t="str">
        <f>+IF(H233=0,"",'Ark1'!AF1801)</f>
        <v/>
      </c>
      <c r="L233" s="261"/>
      <c r="M233" s="376" t="str">
        <f>+IF(H233=0,"",'Ark1'!AR1801)</f>
        <v/>
      </c>
      <c r="N233" s="114" t="str">
        <f>+IF(H233=0,"",'Ark1'!AS1801)</f>
        <v/>
      </c>
      <c r="O233" s="261"/>
      <c r="P233" s="27" t="str">
        <f>+IF(H233=0,"",'Ark1'!T1801)</f>
        <v/>
      </c>
      <c r="Q233" s="303" t="str">
        <f>+IF(H233=0,"",'Ark1'!U1801)</f>
        <v/>
      </c>
      <c r="R233" s="35" t="str">
        <f>+IF(H233=0,"",IF(#REF!=0,"",Q233-#REF!))</f>
        <v/>
      </c>
      <c r="S233" s="33" t="str">
        <f>+IF(H233=0,"",'Ark1'!W1801)</f>
        <v/>
      </c>
      <c r="T233" s="33" t="str">
        <f>+IF(H233=0,"",'Ark1'!X1801)</f>
        <v/>
      </c>
      <c r="U233" s="33" t="str">
        <f>+IF(H233=0,"",'Ark1'!AG1801)</f>
        <v/>
      </c>
      <c r="V233" s="33" t="str">
        <f>+IF(H233=0,"",'Ark1'!AH1801)</f>
        <v/>
      </c>
      <c r="W233" s="33" t="str">
        <f>+IF(H233=0,"",'Ark1'!Y1801)</f>
        <v/>
      </c>
      <c r="X233" s="27" t="str">
        <f>+IF(H233=0,"",'Ark1'!AA1801)</f>
        <v/>
      </c>
      <c r="Y233" s="303" t="str">
        <f t="shared" si="18"/>
        <v/>
      </c>
      <c r="Z233" s="33" t="str">
        <f t="shared" si="19"/>
        <v/>
      </c>
      <c r="AA233" s="28" t="str">
        <f t="shared" si="20"/>
        <v/>
      </c>
      <c r="AB233" s="244"/>
      <c r="AC233" s="247"/>
      <c r="AE233" s="28"/>
      <c r="AF233" s="27"/>
      <c r="AG233" s="270"/>
      <c r="AH233" s="86"/>
      <c r="AL233" s="86"/>
    </row>
    <row r="234" spans="1:56" ht="15" customHeight="1">
      <c r="A234" s="244"/>
      <c r="B234" s="328">
        <f>+'Ark1'!C1802</f>
        <v>2024</v>
      </c>
      <c r="C234" s="264">
        <f>+'Ark1'!L1802</f>
        <v>6</v>
      </c>
      <c r="D234" s="264" t="s">
        <v>33</v>
      </c>
      <c r="E234" s="273">
        <f>+'Ark1'!AP1802</f>
        <v>39</v>
      </c>
      <c r="F234" s="272" t="str">
        <f>VLOOKUP(E234,RNR!$E$1:$F$41,2)</f>
        <v xml:space="preserve">Wagyu </v>
      </c>
      <c r="G234" s="86">
        <f>+IF(H234=0,"",'Ark1'!Q1802)</f>
        <v>4</v>
      </c>
      <c r="H234" s="360">
        <f>+'Ark1'!R1802</f>
        <v>5</v>
      </c>
      <c r="I234" s="28">
        <f>+IF(H234=0,"",'Ark1'!AE1802)</f>
        <v>33.333333333333343</v>
      </c>
      <c r="J234" s="31" t="e">
        <f>+IF(H234=0,"",IF(#REF!=0,"",I234-#REF!))</f>
        <v>#REF!</v>
      </c>
      <c r="K234" s="28">
        <f>+IF(H234=0,"",'Ark1'!AF1802)</f>
        <v>34.771765971492137</v>
      </c>
      <c r="L234" s="261"/>
      <c r="M234" s="376">
        <f>+IF(H234=0,"",'Ark1'!AR1802)</f>
        <v>202.8</v>
      </c>
      <c r="N234" s="114">
        <f>+IF(H234=0,"",'Ark1'!AS1802)</f>
        <v>33.938638659692337</v>
      </c>
      <c r="O234" s="261"/>
      <c r="P234" s="27">
        <f>+IF(H234=0,"",'Ark1'!T1802)</f>
        <v>11.8</v>
      </c>
      <c r="Q234" s="303">
        <f>+IF(H234=0,"",'Ark1'!U1802)</f>
        <v>284.44000000000005</v>
      </c>
      <c r="R234" s="35" t="e">
        <f>+IF(H234=0,"",IF(#REF!=0,"",Q234-#REF!))</f>
        <v>#REF!</v>
      </c>
      <c r="S234" s="33">
        <f>+IF(H234=0,"",'Ark1'!W1802)</f>
        <v>100</v>
      </c>
      <c r="T234" s="33">
        <f>+IF(H234=0,"",'Ark1'!X1802)</f>
        <v>20</v>
      </c>
      <c r="U234" s="33">
        <f>+IF(H234=0,"",'Ark1'!AG1802)</f>
        <v>973</v>
      </c>
      <c r="V234" s="33">
        <f>+IF(H234=0,"",'Ark1'!AH1802)</f>
        <v>100</v>
      </c>
      <c r="W234" s="33">
        <f>+IF(H234=0,"",'Ark1'!Y1802)</f>
        <v>39.213395670357023</v>
      </c>
      <c r="X234" s="27">
        <f>+IF(H234=0,"",'Ark1'!AA1802)</f>
        <v>0.74833147735478223</v>
      </c>
      <c r="Y234" s="303">
        <f t="shared" si="18"/>
        <v>292.33299075025701</v>
      </c>
      <c r="Z234" s="33">
        <f t="shared" si="19"/>
        <v>47.406666666666673</v>
      </c>
      <c r="AA234" s="28">
        <f t="shared" si="20"/>
        <v>1.25</v>
      </c>
      <c r="AB234" s="244"/>
      <c r="AC234" s="247"/>
      <c r="AE234" s="28"/>
      <c r="AF234" s="27"/>
      <c r="AG234" s="270"/>
      <c r="AH234" s="86"/>
      <c r="AL234" s="86"/>
    </row>
    <row r="235" spans="1:56" ht="15" customHeight="1">
      <c r="A235" s="244"/>
      <c r="B235" s="328">
        <f>+'Ark1'!C1803</f>
        <v>2024</v>
      </c>
      <c r="C235" s="264">
        <f>+'Ark1'!L1803</f>
        <v>6</v>
      </c>
      <c r="D235" s="264" t="s">
        <v>33</v>
      </c>
      <c r="E235" s="273">
        <f>+'Ark1'!AP1803</f>
        <v>40</v>
      </c>
      <c r="F235" s="272" t="str">
        <f>VLOOKUP(E235,RNR!$E$1:$F$41,2)</f>
        <v>Jak (Bos Grunniens)</v>
      </c>
      <c r="G235" s="86" t="str">
        <f>+IF(H235=0,"",'Ark1'!Q1803)</f>
        <v/>
      </c>
      <c r="H235" s="360">
        <f>+'Ark1'!R1803</f>
        <v>0</v>
      </c>
      <c r="I235" s="28" t="str">
        <f>+IF(H235=0,"",'Ark1'!AE1803)</f>
        <v/>
      </c>
      <c r="J235" s="31" t="str">
        <f>+IF(H235=0,"",IF(#REF!=0,"",I235-#REF!))</f>
        <v/>
      </c>
      <c r="K235" s="28" t="str">
        <f>+IF(H235=0,"",'Ark1'!AF1803)</f>
        <v/>
      </c>
      <c r="L235" s="261"/>
      <c r="M235" s="376" t="str">
        <f>+IF(H235=0,"",'Ark1'!AR1803)</f>
        <v/>
      </c>
      <c r="N235" s="114" t="str">
        <f>+IF(H235=0,"",'Ark1'!AS1803)</f>
        <v/>
      </c>
      <c r="O235" s="261"/>
      <c r="P235" s="27" t="str">
        <f>+IF(H235=0,"",'Ark1'!T1803)</f>
        <v/>
      </c>
      <c r="Q235" s="303" t="str">
        <f>+IF(H235=0,"",'Ark1'!U1803)</f>
        <v/>
      </c>
      <c r="R235" s="35" t="str">
        <f>+IF(H235=0,"",IF(#REF!=0,"",Q235-#REF!))</f>
        <v/>
      </c>
      <c r="S235" s="33" t="str">
        <f>+IF(H235=0,"",'Ark1'!W1803)</f>
        <v/>
      </c>
      <c r="T235" s="33" t="str">
        <f>+IF(H235=0,"",'Ark1'!X1803)</f>
        <v/>
      </c>
      <c r="U235" s="33" t="str">
        <f>+IF(H235=0,"",'Ark1'!AG1803)</f>
        <v/>
      </c>
      <c r="V235" s="33" t="str">
        <f>+IF(H235=0,"",'Ark1'!AH1803)</f>
        <v/>
      </c>
      <c r="W235" s="33" t="str">
        <f>+IF(H235=0,"",'Ark1'!Y1803)</f>
        <v/>
      </c>
      <c r="X235" s="27" t="str">
        <f>+IF(H235=0,"",'Ark1'!AA1803)</f>
        <v/>
      </c>
      <c r="Y235" s="303" t="str">
        <f t="shared" si="18"/>
        <v/>
      </c>
      <c r="Z235" s="33" t="str">
        <f t="shared" si="19"/>
        <v/>
      </c>
      <c r="AA235" s="28" t="str">
        <f t="shared" si="20"/>
        <v/>
      </c>
      <c r="AB235" s="244"/>
      <c r="AC235" s="247"/>
      <c r="AE235" s="28"/>
      <c r="AF235" s="27"/>
      <c r="AG235" s="270"/>
      <c r="AH235" s="86"/>
      <c r="AL235" s="86"/>
    </row>
    <row r="236" spans="1:56" ht="15" customHeight="1">
      <c r="A236" s="244"/>
      <c r="B236" s="328">
        <f>+'Ark1'!C1804</f>
        <v>2024</v>
      </c>
      <c r="C236" s="264">
        <f>+'Ark1'!L1804</f>
        <v>6</v>
      </c>
      <c r="D236" s="264" t="s">
        <v>33</v>
      </c>
      <c r="E236" s="273">
        <f>+'Ark1'!AP1804</f>
        <v>98</v>
      </c>
      <c r="F236" s="272" t="str">
        <f>VLOOKUP(E236,RNR!$E$1:$F$41,2)</f>
        <v>Krysninger</v>
      </c>
      <c r="G236" s="86">
        <f>+IF(H236=0,"",'Ark1'!Q1804)</f>
        <v>203</v>
      </c>
      <c r="H236" s="360">
        <f>+'Ark1'!R1804</f>
        <v>293</v>
      </c>
      <c r="I236" s="28">
        <f>+IF(H236=0,"",'Ark1'!AE1804)</f>
        <v>14.94135645079041</v>
      </c>
      <c r="J236" s="31" t="e">
        <f>+IF(H236=0,"",IF(#REF!=0,"",I236-#REF!))</f>
        <v>#REF!</v>
      </c>
      <c r="K236" s="28">
        <f>+IF(H236=0,"",'Ark1'!AF1804)</f>
        <v>17.129450270970292</v>
      </c>
      <c r="L236" s="261"/>
      <c r="M236" s="376">
        <f>+IF(H236=0,"",'Ark1'!AR1804)</f>
        <v>211.84641638225256</v>
      </c>
      <c r="N236" s="114">
        <f>+IF(H236=0,"",'Ark1'!AS1804)</f>
        <v>31.9530900551147</v>
      </c>
      <c r="O236" s="261"/>
      <c r="P236" s="27">
        <f>+IF(H236=0,"",'Ark1'!T1804)</f>
        <v>8.4334470989761083</v>
      </c>
      <c r="Q236" s="303">
        <f>+IF(H236=0,"",'Ark1'!U1804)</f>
        <v>305.57986348122887</v>
      </c>
      <c r="R236" s="35" t="e">
        <f>+IF(H236=0,"",IF(#REF!=0,"",Q236-#REF!))</f>
        <v>#REF!</v>
      </c>
      <c r="S236" s="33">
        <f>+IF(H236=0,"",'Ark1'!W1804)</f>
        <v>82.935153583617776</v>
      </c>
      <c r="T236" s="33">
        <f>+IF(H236=0,"",'Ark1'!X1804)</f>
        <v>15.017064846416378</v>
      </c>
      <c r="U236" s="33">
        <f>+IF(H236=0,"",'Ark1'!AG1804)</f>
        <v>1021.9146757679179</v>
      </c>
      <c r="V236" s="33">
        <f>+IF(H236=0,"",'Ark1'!AH1804)</f>
        <v>99.658703071672349</v>
      </c>
      <c r="W236" s="33">
        <f>+IF(H236=0,"",'Ark1'!Y1804)</f>
        <v>43.189143149500637</v>
      </c>
      <c r="X236" s="27">
        <f>+IF(H236=0,"",'Ark1'!AA1804)</f>
        <v>2.0670932406719191</v>
      </c>
      <c r="Y236" s="303">
        <f t="shared" si="18"/>
        <v>299.02678836821758</v>
      </c>
      <c r="Z236" s="33">
        <f t="shared" si="19"/>
        <v>50.929977246871481</v>
      </c>
      <c r="AA236" s="28">
        <f t="shared" si="20"/>
        <v>1.4433497536945812</v>
      </c>
      <c r="AB236" s="244"/>
      <c r="AC236" s="247"/>
      <c r="AE236" s="28"/>
      <c r="AF236" s="27"/>
      <c r="AG236" s="270"/>
      <c r="AH236" s="86"/>
      <c r="AL236" s="86"/>
    </row>
    <row r="237" spans="1:56" ht="15" customHeight="1">
      <c r="A237" s="244"/>
      <c r="B237" s="328">
        <f>+'Ark1'!C1805</f>
        <v>2024</v>
      </c>
      <c r="C237" s="264">
        <f>+'Ark1'!L1805</f>
        <v>6</v>
      </c>
      <c r="D237" s="264" t="s">
        <v>33</v>
      </c>
      <c r="E237" s="273">
        <f>+'Ark1'!AP1805</f>
        <v>99</v>
      </c>
      <c r="F237" s="272" t="str">
        <f>VLOOKUP(E237,RNR!$E$1:$F$41,2)</f>
        <v>Ukjent</v>
      </c>
      <c r="G237" s="86">
        <f>+IF(H237=0,"",'Ark1'!Q1805)</f>
        <v>9</v>
      </c>
      <c r="H237" s="360">
        <f>+'Ark1'!R1805</f>
        <v>18</v>
      </c>
      <c r="I237" s="28">
        <f>+IF(H237=0,"",'Ark1'!AE1805)</f>
        <v>12.676056338028172</v>
      </c>
      <c r="J237" s="31" t="e">
        <f>+IF(H237=0,"",IF(#REF!=0,"",I237-#REF!))</f>
        <v>#REF!</v>
      </c>
      <c r="K237" s="28">
        <f>+IF(H237=0,"",'Ark1'!AF1805)</f>
        <v>15.919463442382224</v>
      </c>
      <c r="L237" s="261"/>
      <c r="M237" s="376">
        <f>+IF(H237=0,"",'Ark1'!AR1805)</f>
        <v>215</v>
      </c>
      <c r="N237" s="114">
        <f>+IF(H237=0,"",'Ark1'!AS1805)</f>
        <v>33.611223701239879</v>
      </c>
      <c r="O237" s="261"/>
      <c r="P237" s="27">
        <f>+IF(H237=0,"",'Ark1'!T1805)</f>
        <v>10.722222222222221</v>
      </c>
      <c r="Q237" s="303">
        <f>+IF(H237=0,"",'Ark1'!U1805)</f>
        <v>334.27777777777783</v>
      </c>
      <c r="R237" s="35" t="e">
        <f>+IF(H237=0,"",IF(#REF!=0,"",Q237-#REF!))</f>
        <v>#REF!</v>
      </c>
      <c r="S237" s="33">
        <f>+IF(H237=0,"",'Ark1'!W1805)</f>
        <v>100</v>
      </c>
      <c r="T237" s="33">
        <f>+IF(H237=0,"",'Ark1'!X1805)</f>
        <v>22.222222222222225</v>
      </c>
      <c r="U237" s="33">
        <f>+IF(H237=0,"",'Ark1'!AG1805)</f>
        <v>955.5</v>
      </c>
      <c r="V237" s="33">
        <f>+IF(H237=0,"",'Ark1'!AH1805)</f>
        <v>100</v>
      </c>
      <c r="W237" s="33">
        <f>+IF(H237=0,"",'Ark1'!Y1805)</f>
        <v>22.730463053296543</v>
      </c>
      <c r="X237" s="27">
        <f>+IF(H237=0,"",'Ark1'!AA1805)</f>
        <v>1.5565473029024377</v>
      </c>
      <c r="Y237" s="303">
        <f t="shared" si="18"/>
        <v>349.84592127449275</v>
      </c>
      <c r="Z237" s="33">
        <f t="shared" si="19"/>
        <v>55.712962962962969</v>
      </c>
      <c r="AA237" s="28">
        <f t="shared" si="20"/>
        <v>2</v>
      </c>
      <c r="AB237" s="244"/>
      <c r="AC237" s="247"/>
      <c r="AE237" s="28"/>
      <c r="AF237" s="27"/>
      <c r="AG237" s="270"/>
      <c r="AH237" s="86"/>
      <c r="AL237" s="86"/>
    </row>
    <row r="238" spans="1:56" ht="15" customHeight="1">
      <c r="A238" s="244"/>
      <c r="B238" s="244"/>
      <c r="C238" s="244"/>
      <c r="D238" s="244"/>
      <c r="E238" s="244"/>
      <c r="F238" s="275"/>
      <c r="G238" s="244"/>
      <c r="H238" s="244"/>
      <c r="I238" s="245"/>
      <c r="J238" s="244"/>
      <c r="K238" s="245"/>
      <c r="L238" s="261"/>
      <c r="M238" s="263"/>
      <c r="N238" s="263"/>
      <c r="O238" s="261"/>
      <c r="P238" s="244"/>
      <c r="Q238" s="244"/>
      <c r="R238" s="244"/>
      <c r="S238" s="246"/>
      <c r="T238" s="246"/>
      <c r="U238" s="244"/>
      <c r="V238" s="246"/>
      <c r="W238" s="246"/>
      <c r="X238" s="244"/>
      <c r="Y238" s="244"/>
      <c r="Z238" s="246"/>
      <c r="AA238" s="246"/>
      <c r="AB238" s="244"/>
      <c r="AC238" s="247"/>
      <c r="AE238" s="28"/>
      <c r="AF238" s="27"/>
      <c r="AG238" s="248"/>
      <c r="AH238" s="86"/>
      <c r="AL238" s="86"/>
      <c r="BD238" s="260"/>
    </row>
    <row r="239" spans="1:56" ht="19.8">
      <c r="A239" s="244"/>
      <c r="B239" s="244"/>
      <c r="C239" s="274" t="s">
        <v>0</v>
      </c>
      <c r="D239" s="275"/>
      <c r="E239" s="275" t="s">
        <v>34</v>
      </c>
      <c r="F239" s="275"/>
      <c r="G239" s="276" t="s">
        <v>596</v>
      </c>
      <c r="H239" s="277">
        <f>SUM(H241:H275)</f>
        <v>1957</v>
      </c>
      <c r="I239" s="245"/>
      <c r="J239" s="244"/>
      <c r="K239" s="245"/>
      <c r="L239" s="261"/>
      <c r="M239" s="263"/>
      <c r="N239" s="263"/>
      <c r="O239" s="261"/>
      <c r="P239" s="244"/>
      <c r="Q239" s="343">
        <f>+Klasse!Q17</f>
        <v>331.15483425414328</v>
      </c>
      <c r="R239" s="244" t="s">
        <v>565</v>
      </c>
      <c r="S239" s="246"/>
      <c r="T239" s="246"/>
      <c r="U239" s="244"/>
      <c r="V239" s="246"/>
      <c r="W239" s="246"/>
      <c r="X239" s="244"/>
      <c r="Y239" s="343">
        <f>+Klasse!AB17</f>
        <v>324.9879776323109</v>
      </c>
      <c r="Z239" s="246" t="s">
        <v>626</v>
      </c>
      <c r="AA239" s="246"/>
      <c r="AB239" s="244"/>
      <c r="AC239" s="247"/>
      <c r="AE239" s="28"/>
      <c r="AF239" s="27"/>
      <c r="AG239" s="248"/>
      <c r="AH239" s="86"/>
      <c r="AL239" s="86"/>
      <c r="BD239" s="260"/>
    </row>
    <row r="240" spans="1:56" ht="15" customHeight="1">
      <c r="A240" s="244"/>
      <c r="B240" s="244"/>
      <c r="C240" s="274"/>
      <c r="D240" s="275"/>
      <c r="E240" s="275"/>
      <c r="F240" s="275"/>
      <c r="G240" s="275"/>
      <c r="H240" s="244"/>
      <c r="I240" s="245"/>
      <c r="J240" s="244"/>
      <c r="K240" s="245"/>
      <c r="L240" s="261"/>
      <c r="M240" s="263"/>
      <c r="N240" s="263"/>
      <c r="O240" s="261"/>
      <c r="P240" s="244"/>
      <c r="Q240" s="244"/>
      <c r="R240" s="244"/>
      <c r="S240" s="246"/>
      <c r="T240" s="246"/>
      <c r="U240" s="244"/>
      <c r="V240" s="246"/>
      <c r="W240" s="246"/>
      <c r="X240" s="244"/>
      <c r="Y240" s="244"/>
      <c r="Z240" s="246"/>
      <c r="AA240" s="261"/>
      <c r="AB240" s="244"/>
      <c r="AC240" s="247"/>
      <c r="AE240" s="28"/>
      <c r="AF240" s="27"/>
      <c r="AG240" s="248"/>
      <c r="AH240" s="86"/>
      <c r="AL240" s="86"/>
      <c r="BD240" s="260"/>
    </row>
    <row r="241" spans="1:38" ht="15" customHeight="1">
      <c r="A241" s="244"/>
      <c r="B241" s="328">
        <f>+'Ark1'!C1806</f>
        <v>2024</v>
      </c>
      <c r="C241" s="264">
        <f>+'Ark1'!L1806</f>
        <v>7</v>
      </c>
      <c r="D241" s="264" t="s">
        <v>34</v>
      </c>
      <c r="E241" s="272">
        <f>+'Ark1'!AP1806</f>
        <v>1</v>
      </c>
      <c r="F241" s="272" t="str">
        <f>VLOOKUP(E241,RNR!$E$1:$F$41,2)</f>
        <v>NRF</v>
      </c>
      <c r="G241" s="264">
        <f>+IF(H241=0,"",'Ark1'!Q1806)</f>
        <v>191</v>
      </c>
      <c r="H241" s="360">
        <f>+'Ark1'!R1806</f>
        <v>243</v>
      </c>
      <c r="I241" s="265">
        <f>+IF(H241=0,"",'Ark1'!AE1806)</f>
        <v>0.85941644562334241</v>
      </c>
      <c r="J241" s="31" t="e">
        <f>+IF(H241=0,"",IF(#REF!=0,"",I241-#REF!))</f>
        <v>#REF!</v>
      </c>
      <c r="K241" s="265">
        <f>+IF(H241=0,"",'Ark1'!AF1806)</f>
        <v>1.2331599627971952</v>
      </c>
      <c r="L241" s="261"/>
      <c r="M241" s="376">
        <f>+IF(H241=0,"",'Ark1'!AR1806)</f>
        <v>217.16460905349797</v>
      </c>
      <c r="N241" s="114">
        <f>+IF(H241=0,"",'Ark1'!AS1806)</f>
        <v>36.946657962974783</v>
      </c>
      <c r="O241" s="261"/>
      <c r="P241" s="266">
        <f>+IF(H241=0,"",'Ark1'!T1806)</f>
        <v>12.164609053497944</v>
      </c>
      <c r="Q241" s="303">
        <f>+IF(H241=0,"",'Ark1'!U1806)</f>
        <v>378.9884773662551</v>
      </c>
      <c r="R241" s="35" t="e">
        <f>+IF(H241=0,"",IF(#REF!=0,"",Q241-#REF!))</f>
        <v>#REF!</v>
      </c>
      <c r="S241" s="267">
        <f>+IF(H241=0,"",'Ark1'!W1806)</f>
        <v>99.588477366255162</v>
      </c>
      <c r="T241" s="267">
        <f>+IF(H241=0,"",'Ark1'!X1806)</f>
        <v>76.954732510288082</v>
      </c>
      <c r="U241" s="267">
        <f>+IF(H241=0,"",'Ark1'!AG1806)</f>
        <v>993.20576131687267</v>
      </c>
      <c r="V241" s="267">
        <f>+IF(H241=0,"",'Ark1'!AH1806)</f>
        <v>100</v>
      </c>
      <c r="W241" s="267">
        <f>+IF(H241=0,"",'Ark1'!Y1806)</f>
        <v>36.410788871448126</v>
      </c>
      <c r="X241" s="266">
        <f>+IF(H241=0,"",'Ark1'!AA1806)</f>
        <v>1.4676422651158039</v>
      </c>
      <c r="Y241" s="303">
        <f t="shared" ref="Y241:Y275" si="21">IF(H241=0,"",1000*Q241/U241)</f>
        <v>381.58102996076207</v>
      </c>
      <c r="Z241" s="267">
        <f t="shared" ref="Z241:Z275" si="22">IF(H241=0,"",Q241/C241)</f>
        <v>54.141211052322156</v>
      </c>
      <c r="AA241" s="265">
        <f t="shared" ref="AA241:AA275" si="23">IF(H241=0,"",H241/G241)</f>
        <v>1.2722513089005236</v>
      </c>
      <c r="AB241" s="244"/>
      <c r="AC241" s="247"/>
      <c r="AE241" s="28"/>
      <c r="AF241" s="27"/>
      <c r="AG241" s="270"/>
      <c r="AH241" s="86"/>
      <c r="AL241" s="86"/>
    </row>
    <row r="242" spans="1:38" ht="15" customHeight="1">
      <c r="A242" s="244"/>
      <c r="B242" s="328">
        <f>+'Ark1'!C1807</f>
        <v>2024</v>
      </c>
      <c r="C242" s="264">
        <f>+'Ark1'!L1807</f>
        <v>7</v>
      </c>
      <c r="D242" s="264" t="s">
        <v>34</v>
      </c>
      <c r="E242" s="272">
        <f>+'Ark1'!AP1807</f>
        <v>2</v>
      </c>
      <c r="F242" s="272" t="str">
        <f>VLOOKUP(E242,RNR!$E$1:$F$41,2)</f>
        <v>Jersey</v>
      </c>
      <c r="G242" s="264" t="str">
        <f>+IF(H242=0,"",'Ark1'!Q1807)</f>
        <v/>
      </c>
      <c r="H242" s="360">
        <f>+'Ark1'!R1807</f>
        <v>0</v>
      </c>
      <c r="I242" s="265" t="str">
        <f>+IF(H242=0,"",'Ark1'!AE1807)</f>
        <v/>
      </c>
      <c r="J242" s="31" t="str">
        <f>+IF(H242=0,"",IF(#REF!=0,"",I242-#REF!))</f>
        <v/>
      </c>
      <c r="K242" s="265" t="str">
        <f>+IF(H242=0,"",'Ark1'!AF1807)</f>
        <v/>
      </c>
      <c r="L242" s="261"/>
      <c r="M242" s="376" t="str">
        <f>+IF(H242=0,"",'Ark1'!AR1807)</f>
        <v/>
      </c>
      <c r="N242" s="114" t="str">
        <f>+IF(H242=0,"",'Ark1'!AS1807)</f>
        <v/>
      </c>
      <c r="O242" s="261"/>
      <c r="P242" s="266" t="str">
        <f>+IF(H242=0,"",'Ark1'!T1807)</f>
        <v/>
      </c>
      <c r="Q242" s="303" t="str">
        <f>+IF(H242=0,"",'Ark1'!U1807)</f>
        <v/>
      </c>
      <c r="R242" s="35" t="str">
        <f>+IF(H242=0,"",IF(#REF!=0,"",Q242-#REF!))</f>
        <v/>
      </c>
      <c r="S242" s="267" t="str">
        <f>+IF(H242=0,"",'Ark1'!W1807)</f>
        <v/>
      </c>
      <c r="T242" s="267" t="str">
        <f>+IF(H242=0,"",'Ark1'!X1807)</f>
        <v/>
      </c>
      <c r="U242" s="267" t="str">
        <f>+IF(H242=0,"",'Ark1'!AG1807)</f>
        <v/>
      </c>
      <c r="V242" s="267" t="str">
        <f>+IF(H242=0,"",'Ark1'!AH1807)</f>
        <v/>
      </c>
      <c r="W242" s="267" t="str">
        <f>+IF(H242=0,"",'Ark1'!Y1807)</f>
        <v/>
      </c>
      <c r="X242" s="266" t="str">
        <f>+IF(H242=0,"",'Ark1'!AA1807)</f>
        <v/>
      </c>
      <c r="Y242" s="303" t="str">
        <f t="shared" si="21"/>
        <v/>
      </c>
      <c r="Z242" s="267" t="str">
        <f t="shared" si="22"/>
        <v/>
      </c>
      <c r="AA242" s="265" t="str">
        <f t="shared" si="23"/>
        <v/>
      </c>
      <c r="AB242" s="244"/>
      <c r="AC242" s="247"/>
      <c r="AE242" s="28"/>
      <c r="AF242" s="27"/>
      <c r="AG242" s="270"/>
      <c r="AH242" s="86"/>
      <c r="AL242" s="86"/>
    </row>
    <row r="243" spans="1:38" ht="15" customHeight="1">
      <c r="A243" s="244"/>
      <c r="B243" s="328">
        <f>+'Ark1'!C1808</f>
        <v>2024</v>
      </c>
      <c r="C243" s="264">
        <f>+'Ark1'!L1808</f>
        <v>7</v>
      </c>
      <c r="D243" s="264" t="s">
        <v>34</v>
      </c>
      <c r="E243" s="272">
        <f>+'Ark1'!AP1808</f>
        <v>3</v>
      </c>
      <c r="F243" s="272" t="str">
        <f>VLOOKUP(E243,RNR!$E$1:$F$41,2)</f>
        <v>Sidet Trønder</v>
      </c>
      <c r="G243" s="264">
        <f>+IF(H243=0,"",'Ark1'!Q1808)</f>
        <v>2</v>
      </c>
      <c r="H243" s="360">
        <f>+'Ark1'!R1808</f>
        <v>2</v>
      </c>
      <c r="I243" s="265">
        <f>+IF(H243=0,"",'Ark1'!AE1808)</f>
        <v>0.88888888888888895</v>
      </c>
      <c r="J243" s="31" t="e">
        <f>+IF(H243=0,"",IF(#REF!=0,"",I243-#REF!))</f>
        <v>#REF!</v>
      </c>
      <c r="K243" s="265">
        <f>+IF(H243=0,"",'Ark1'!AF1808)</f>
        <v>1.4884398072723488</v>
      </c>
      <c r="L243" s="261"/>
      <c r="M243" s="376">
        <f>+IF(H243=0,"",'Ark1'!AR1808)</f>
        <v>200.5</v>
      </c>
      <c r="N243" s="114">
        <f>+IF(H243=0,"",'Ark1'!AS1808)</f>
        <v>39.794389026803593</v>
      </c>
      <c r="O243" s="261"/>
      <c r="P243" s="266">
        <f>+IF(H243=0,"",'Ark1'!T1808)</f>
        <v>12.5</v>
      </c>
      <c r="Q243" s="303">
        <f>+IF(H243=0,"",'Ark1'!U1808)</f>
        <v>322.05</v>
      </c>
      <c r="R243" s="35" t="e">
        <f>+IF(H243=0,"",IF(#REF!=0,"",Q243-#REF!))</f>
        <v>#REF!</v>
      </c>
      <c r="S243" s="267">
        <f>+IF(H243=0,"",'Ark1'!W1808)</f>
        <v>100</v>
      </c>
      <c r="T243" s="267">
        <f>+IF(H243=0,"",'Ark1'!X1808)</f>
        <v>50</v>
      </c>
      <c r="U243" s="267">
        <f>+IF(H243=0,"",'Ark1'!AG1808)</f>
        <v>1206</v>
      </c>
      <c r="V243" s="267">
        <f>+IF(H243=0,"",'Ark1'!AH1808)</f>
        <v>100</v>
      </c>
      <c r="W243" s="267">
        <f>+IF(H243=0,"",'Ark1'!Y1808)</f>
        <v>33.1499999999998</v>
      </c>
      <c r="X243" s="266">
        <f>+IF(H243=0,"",'Ark1'!AA1808)</f>
        <v>1.5</v>
      </c>
      <c r="Y243" s="303">
        <f t="shared" si="21"/>
        <v>267.03980099502485</v>
      </c>
      <c r="Z243" s="267">
        <f t="shared" si="22"/>
        <v>46.00714285714286</v>
      </c>
      <c r="AA243" s="265">
        <f t="shared" si="23"/>
        <v>1</v>
      </c>
      <c r="AB243" s="244"/>
      <c r="AC243" s="247"/>
      <c r="AE243" s="28"/>
      <c r="AF243" s="27"/>
      <c r="AG243" s="270"/>
      <c r="AH243" s="86"/>
      <c r="AL243" s="86"/>
    </row>
    <row r="244" spans="1:38" ht="15" customHeight="1">
      <c r="A244" s="244"/>
      <c r="B244" s="328">
        <f>+'Ark1'!C1809</f>
        <v>2024</v>
      </c>
      <c r="C244" s="264">
        <f>+'Ark1'!L1809</f>
        <v>7</v>
      </c>
      <c r="D244" s="264" t="s">
        <v>34</v>
      </c>
      <c r="E244" s="272">
        <f>+'Ark1'!AP1809</f>
        <v>4</v>
      </c>
      <c r="F244" s="272" t="str">
        <f>VLOOKUP(E244,RNR!$E$1:$F$41,2)</f>
        <v>Telemark</v>
      </c>
      <c r="G244" s="264" t="str">
        <f>+IF(H244=0,"",'Ark1'!Q1809)</f>
        <v/>
      </c>
      <c r="H244" s="360">
        <f>+'Ark1'!R1809</f>
        <v>0</v>
      </c>
      <c r="I244" s="265" t="str">
        <f>+IF(H244=0,"",'Ark1'!AE1809)</f>
        <v/>
      </c>
      <c r="J244" s="31" t="str">
        <f>+IF(H244=0,"",IF(#REF!=0,"",I244-#REF!))</f>
        <v/>
      </c>
      <c r="K244" s="265" t="str">
        <f>+IF(H244=0,"",'Ark1'!AF1809)</f>
        <v/>
      </c>
      <c r="L244" s="261"/>
      <c r="M244" s="376" t="str">
        <f>+IF(H244=0,"",'Ark1'!AR1809)</f>
        <v/>
      </c>
      <c r="N244" s="114" t="str">
        <f>+IF(H244=0,"",'Ark1'!AS1809)</f>
        <v/>
      </c>
      <c r="O244" s="261"/>
      <c r="P244" s="266" t="str">
        <f>+IF(H244=0,"",'Ark1'!T1809)</f>
        <v/>
      </c>
      <c r="Q244" s="303" t="str">
        <f>+IF(H244=0,"",'Ark1'!U1809)</f>
        <v/>
      </c>
      <c r="R244" s="35" t="str">
        <f>+IF(H244=0,"",IF(#REF!=0,"",Q244-#REF!))</f>
        <v/>
      </c>
      <c r="S244" s="267" t="str">
        <f>+IF(H244=0,"",'Ark1'!W1809)</f>
        <v/>
      </c>
      <c r="T244" s="267" t="str">
        <f>+IF(H244=0,"",'Ark1'!X1809)</f>
        <v/>
      </c>
      <c r="U244" s="267" t="str">
        <f>+IF(H244=0,"",'Ark1'!AG1809)</f>
        <v/>
      </c>
      <c r="V244" s="267" t="str">
        <f>+IF(H244=0,"",'Ark1'!AH1809)</f>
        <v/>
      </c>
      <c r="W244" s="267" t="str">
        <f>+IF(H244=0,"",'Ark1'!Y1809)</f>
        <v/>
      </c>
      <c r="X244" s="266" t="str">
        <f>+IF(H244=0,"",'Ark1'!AA1809)</f>
        <v/>
      </c>
      <c r="Y244" s="303" t="str">
        <f t="shared" si="21"/>
        <v/>
      </c>
      <c r="Z244" s="267" t="str">
        <f t="shared" si="22"/>
        <v/>
      </c>
      <c r="AA244" s="265" t="str">
        <f t="shared" si="23"/>
        <v/>
      </c>
      <c r="AB244" s="244"/>
      <c r="AC244" s="247"/>
      <c r="AE244" s="28"/>
      <c r="AF244" s="27"/>
      <c r="AG244" s="270"/>
      <c r="AH244" s="86"/>
      <c r="AL244" s="86"/>
    </row>
    <row r="245" spans="1:38" ht="15" customHeight="1">
      <c r="A245" s="244"/>
      <c r="B245" s="328">
        <f>+'Ark1'!C1810</f>
        <v>2024</v>
      </c>
      <c r="C245" s="264">
        <f>+'Ark1'!L1810</f>
        <v>7</v>
      </c>
      <c r="D245" s="264" t="s">
        <v>34</v>
      </c>
      <c r="E245" s="272">
        <f>+'Ark1'!AP1810</f>
        <v>5</v>
      </c>
      <c r="F245" s="272" t="str">
        <f>VLOOKUP(E245,RNR!$E$1:$F$41,2)</f>
        <v>Dølafe</v>
      </c>
      <c r="G245" s="264" t="str">
        <f>+IF(H245=0,"",'Ark1'!Q1810)</f>
        <v/>
      </c>
      <c r="H245" s="360">
        <f>+'Ark1'!R1810</f>
        <v>0</v>
      </c>
      <c r="I245" s="265" t="str">
        <f>+IF(H245=0,"",'Ark1'!AE1810)</f>
        <v/>
      </c>
      <c r="J245" s="31" t="str">
        <f>+IF(H245=0,"",IF(#REF!=0,"",I245-#REF!))</f>
        <v/>
      </c>
      <c r="K245" s="265" t="str">
        <f>+IF(H245=0,"",'Ark1'!AF1810)</f>
        <v/>
      </c>
      <c r="L245" s="261"/>
      <c r="M245" s="376" t="str">
        <f>+IF(H245=0,"",'Ark1'!AR1810)</f>
        <v/>
      </c>
      <c r="N245" s="114" t="str">
        <f>+IF(H245=0,"",'Ark1'!AS1810)</f>
        <v/>
      </c>
      <c r="O245" s="261"/>
      <c r="P245" s="266" t="str">
        <f>+IF(H245=0,"",'Ark1'!T1810)</f>
        <v/>
      </c>
      <c r="Q245" s="303" t="str">
        <f>+IF(H245=0,"",'Ark1'!U1810)</f>
        <v/>
      </c>
      <c r="R245" s="35" t="str">
        <f>+IF(H245=0,"",IF(#REF!=0,"",Q245-#REF!))</f>
        <v/>
      </c>
      <c r="S245" s="267" t="str">
        <f>+IF(H245=0,"",'Ark1'!W1810)</f>
        <v/>
      </c>
      <c r="T245" s="267" t="str">
        <f>+IF(H245=0,"",'Ark1'!X1810)</f>
        <v/>
      </c>
      <c r="U245" s="267" t="str">
        <f>+IF(H245=0,"",'Ark1'!AG1810)</f>
        <v/>
      </c>
      <c r="V245" s="267" t="str">
        <f>+IF(H245=0,"",'Ark1'!AH1810)</f>
        <v/>
      </c>
      <c r="W245" s="267" t="str">
        <f>+IF(H245=0,"",'Ark1'!Y1810)</f>
        <v/>
      </c>
      <c r="X245" s="266" t="str">
        <f>+IF(H245=0,"",'Ark1'!AA1810)</f>
        <v/>
      </c>
      <c r="Y245" s="303" t="str">
        <f t="shared" si="21"/>
        <v/>
      </c>
      <c r="Z245" s="267" t="str">
        <f t="shared" si="22"/>
        <v/>
      </c>
      <c r="AA245" s="265" t="str">
        <f t="shared" si="23"/>
        <v/>
      </c>
      <c r="AB245" s="244"/>
      <c r="AC245" s="247"/>
      <c r="AE245" s="28"/>
      <c r="AF245" s="27"/>
      <c r="AG245" s="270"/>
      <c r="AH245" s="86"/>
      <c r="AL245" s="86"/>
    </row>
    <row r="246" spans="1:38" ht="15" customHeight="1">
      <c r="A246" s="244"/>
      <c r="B246" s="328">
        <f>+'Ark1'!C1811</f>
        <v>2024</v>
      </c>
      <c r="C246" s="264">
        <f>+'Ark1'!L1811</f>
        <v>7</v>
      </c>
      <c r="D246" s="264" t="s">
        <v>34</v>
      </c>
      <c r="E246" s="272">
        <f>+'Ark1'!AP1811</f>
        <v>6</v>
      </c>
      <c r="F246" s="272" t="str">
        <f>VLOOKUP(E246,RNR!$E$1:$F$41,2)</f>
        <v>Raukolle</v>
      </c>
      <c r="G246" s="264" t="str">
        <f>+IF(H246=0,"",'Ark1'!Q1811)</f>
        <v/>
      </c>
      <c r="H246" s="360">
        <f>+'Ark1'!R1811</f>
        <v>0</v>
      </c>
      <c r="I246" s="265" t="str">
        <f>+IF(H246=0,"",'Ark1'!AE1811)</f>
        <v/>
      </c>
      <c r="J246" s="31" t="str">
        <f>+IF(H246=0,"",IF(#REF!=0,"",I246-#REF!))</f>
        <v/>
      </c>
      <c r="K246" s="265" t="str">
        <f>+IF(H246=0,"",'Ark1'!AF1811)</f>
        <v/>
      </c>
      <c r="L246" s="261"/>
      <c r="M246" s="376" t="str">
        <f>+IF(H246=0,"",'Ark1'!AR1811)</f>
        <v/>
      </c>
      <c r="N246" s="114" t="str">
        <f>+IF(H246=0,"",'Ark1'!AS1811)</f>
        <v/>
      </c>
      <c r="O246" s="261"/>
      <c r="P246" s="266" t="str">
        <f>+IF(H246=0,"",'Ark1'!T1811)</f>
        <v/>
      </c>
      <c r="Q246" s="303" t="str">
        <f>+IF(H246=0,"",'Ark1'!U1811)</f>
        <v/>
      </c>
      <c r="R246" s="35" t="str">
        <f>+IF(H246=0,"",IF(#REF!=0,"",Q246-#REF!))</f>
        <v/>
      </c>
      <c r="S246" s="267" t="str">
        <f>+IF(H246=0,"",'Ark1'!W1811)</f>
        <v/>
      </c>
      <c r="T246" s="267" t="str">
        <f>+IF(H246=0,"",'Ark1'!X1811)</f>
        <v/>
      </c>
      <c r="U246" s="267" t="str">
        <f>+IF(H246=0,"",'Ark1'!AG1811)</f>
        <v/>
      </c>
      <c r="V246" s="267" t="str">
        <f>+IF(H246=0,"",'Ark1'!AH1811)</f>
        <v/>
      </c>
      <c r="W246" s="267" t="str">
        <f>+IF(H246=0,"",'Ark1'!Y1811)</f>
        <v/>
      </c>
      <c r="X246" s="266" t="str">
        <f>+IF(H246=0,"",'Ark1'!AA1811)</f>
        <v/>
      </c>
      <c r="Y246" s="303" t="str">
        <f t="shared" si="21"/>
        <v/>
      </c>
      <c r="Z246" s="267" t="str">
        <f t="shared" si="22"/>
        <v/>
      </c>
      <c r="AA246" s="265" t="str">
        <f t="shared" si="23"/>
        <v/>
      </c>
      <c r="AB246" s="244"/>
      <c r="AC246" s="247"/>
      <c r="AE246" s="28"/>
      <c r="AF246" s="27"/>
      <c r="AG246" s="270"/>
      <c r="AH246" s="86"/>
      <c r="AL246" s="86"/>
    </row>
    <row r="247" spans="1:38" ht="15" customHeight="1">
      <c r="A247" s="244"/>
      <c r="B247" s="328">
        <f>+'Ark1'!C1812</f>
        <v>2024</v>
      </c>
      <c r="C247" s="264">
        <f>+'Ark1'!L1812</f>
        <v>7</v>
      </c>
      <c r="D247" s="264" t="s">
        <v>34</v>
      </c>
      <c r="E247" s="272">
        <f>+'Ark1'!AP1812</f>
        <v>7</v>
      </c>
      <c r="F247" s="272" t="str">
        <f>VLOOKUP(E247,RNR!$E$1:$F$41,2)</f>
        <v>Sør- og Vestlands</v>
      </c>
      <c r="G247" s="264">
        <f>+IF(H247=0,"",'Ark1'!Q1812)</f>
        <v>1</v>
      </c>
      <c r="H247" s="360">
        <f>+'Ark1'!R1812</f>
        <v>1</v>
      </c>
      <c r="I247" s="265">
        <f>+IF(H247=0,"",'Ark1'!AE1812)</f>
        <v>3.125</v>
      </c>
      <c r="J247" s="31" t="e">
        <f>+IF(H247=0,"",IF(#REF!=0,"",I247-#REF!))</f>
        <v>#REF!</v>
      </c>
      <c r="K247" s="265">
        <f>+IF(H247=0,"",'Ark1'!AF1812)</f>
        <v>4.0891646693819945</v>
      </c>
      <c r="L247" s="261"/>
      <c r="M247" s="376">
        <f>+IF(H247=0,"",'Ark1'!AR1812)</f>
        <v>193</v>
      </c>
      <c r="N247" s="114">
        <f>+IF(H247=0,"",'Ark1'!AS1812)</f>
        <v>38.669883963919055</v>
      </c>
      <c r="O247" s="261"/>
      <c r="P247" s="266">
        <f>+IF(H247=0,"",'Ark1'!T1812)</f>
        <v>14</v>
      </c>
      <c r="Q247" s="303">
        <f>+IF(H247=0,"",'Ark1'!U1812)</f>
        <v>278.10000000000002</v>
      </c>
      <c r="R247" s="35" t="e">
        <f>+IF(H247=0,"",IF(#REF!=0,"",Q247-#REF!))</f>
        <v>#REF!</v>
      </c>
      <c r="S247" s="267">
        <f>+IF(H247=0,"",'Ark1'!W1812)</f>
        <v>100</v>
      </c>
      <c r="T247" s="267">
        <f>+IF(H247=0,"",'Ark1'!X1812)</f>
        <v>0</v>
      </c>
      <c r="U247" s="267">
        <f>+IF(H247=0,"",'Ark1'!AG1812)</f>
        <v>1143</v>
      </c>
      <c r="V247" s="267">
        <f>+IF(H247=0,"",'Ark1'!AH1812)</f>
        <v>100</v>
      </c>
      <c r="W247" s="267">
        <f>+IF(H247=0,"",'Ark1'!Y1812)</f>
        <v>0</v>
      </c>
      <c r="X247" s="266">
        <f>+IF(H247=0,"",'Ark1'!AA1812)</f>
        <v>0</v>
      </c>
      <c r="Y247" s="303">
        <f t="shared" si="21"/>
        <v>243.30708661417322</v>
      </c>
      <c r="Z247" s="267">
        <f t="shared" si="22"/>
        <v>39.728571428571435</v>
      </c>
      <c r="AA247" s="265">
        <f t="shared" si="23"/>
        <v>1</v>
      </c>
      <c r="AB247" s="244"/>
      <c r="AC247" s="247"/>
      <c r="AE247" s="28"/>
      <c r="AF247" s="27"/>
      <c r="AG247" s="270"/>
      <c r="AH247" s="86"/>
      <c r="AL247" s="86"/>
    </row>
    <row r="248" spans="1:38" ht="15" customHeight="1">
      <c r="A248" s="244"/>
      <c r="B248" s="328">
        <f>+'Ark1'!C1813</f>
        <v>2024</v>
      </c>
      <c r="C248" s="264">
        <f>+'Ark1'!L1813</f>
        <v>7</v>
      </c>
      <c r="D248" s="264" t="s">
        <v>34</v>
      </c>
      <c r="E248" s="272">
        <f>+'Ark1'!AP1813</f>
        <v>8</v>
      </c>
      <c r="F248" s="272" t="str">
        <f>VLOOKUP(E248,RNR!$E$1:$F$41,2)</f>
        <v>Vestlandsfe</v>
      </c>
      <c r="G248" s="264" t="str">
        <f>+IF(H248=0,"",'Ark1'!Q1813)</f>
        <v/>
      </c>
      <c r="H248" s="360">
        <f>+'Ark1'!R1813</f>
        <v>0</v>
      </c>
      <c r="I248" s="265" t="str">
        <f>+IF(H248=0,"",'Ark1'!AE1813)</f>
        <v/>
      </c>
      <c r="J248" s="31" t="str">
        <f>+IF(H248=0,"",IF(#REF!=0,"",I248-#REF!))</f>
        <v/>
      </c>
      <c r="K248" s="265" t="str">
        <f>+IF(H248=0,"",'Ark1'!AF1813)</f>
        <v/>
      </c>
      <c r="L248" s="261"/>
      <c r="M248" s="376" t="str">
        <f>+IF(H248=0,"",'Ark1'!AR1813)</f>
        <v/>
      </c>
      <c r="N248" s="114" t="str">
        <f>+IF(H248=0,"",'Ark1'!AS1813)</f>
        <v/>
      </c>
      <c r="O248" s="261"/>
      <c r="P248" s="266" t="str">
        <f>+IF(H248=0,"",'Ark1'!T1813)</f>
        <v/>
      </c>
      <c r="Q248" s="303" t="str">
        <f>+IF(H248=0,"",'Ark1'!U1813)</f>
        <v/>
      </c>
      <c r="R248" s="35" t="str">
        <f>+IF(H248=0,"",IF(#REF!=0,"",Q248-#REF!))</f>
        <v/>
      </c>
      <c r="S248" s="267" t="str">
        <f>+IF(H248=0,"",'Ark1'!W1813)</f>
        <v/>
      </c>
      <c r="T248" s="267" t="str">
        <f>+IF(H248=0,"",'Ark1'!X1813)</f>
        <v/>
      </c>
      <c r="U248" s="267" t="str">
        <f>+IF(H248=0,"",'Ark1'!AG1813)</f>
        <v/>
      </c>
      <c r="V248" s="267" t="str">
        <f>+IF(H248=0,"",'Ark1'!AH1813)</f>
        <v/>
      </c>
      <c r="W248" s="267" t="str">
        <f>+IF(H248=0,"",'Ark1'!Y1813)</f>
        <v/>
      </c>
      <c r="X248" s="266" t="str">
        <f>+IF(H248=0,"",'Ark1'!AA1813)</f>
        <v/>
      </c>
      <c r="Y248" s="303" t="str">
        <f t="shared" si="21"/>
        <v/>
      </c>
      <c r="Z248" s="267" t="str">
        <f t="shared" si="22"/>
        <v/>
      </c>
      <c r="AA248" s="265" t="str">
        <f t="shared" si="23"/>
        <v/>
      </c>
      <c r="AB248" s="244"/>
      <c r="AC248" s="247"/>
      <c r="AE248" s="28"/>
      <c r="AF248" s="27"/>
      <c r="AG248" s="270"/>
      <c r="AH248" s="86"/>
      <c r="AL248" s="86"/>
    </row>
    <row r="249" spans="1:38" ht="15" customHeight="1">
      <c r="A249" s="244"/>
      <c r="B249" s="328">
        <f>+'Ark1'!C1814</f>
        <v>2024</v>
      </c>
      <c r="C249" s="264">
        <f>+'Ark1'!L1814</f>
        <v>7</v>
      </c>
      <c r="D249" s="264" t="s">
        <v>34</v>
      </c>
      <c r="E249" s="272">
        <f>+'Ark1'!AP1814</f>
        <v>9</v>
      </c>
      <c r="F249" s="272" t="str">
        <f>VLOOKUP(E249,RNR!$E$1:$F$41,2)</f>
        <v>Holstein</v>
      </c>
      <c r="G249" s="264">
        <f>+IF(H249=0,"",'Ark1'!Q1814)</f>
        <v>6</v>
      </c>
      <c r="H249" s="360">
        <f>+'Ark1'!R1814</f>
        <v>7</v>
      </c>
      <c r="I249" s="265">
        <f>+IF(H249=0,"",'Ark1'!AE1814)</f>
        <v>0.51928783382789312</v>
      </c>
      <c r="J249" s="31" t="e">
        <f>+IF(H249=0,"",IF(#REF!=0,"",I249-#REF!))</f>
        <v>#REF!</v>
      </c>
      <c r="K249" s="265">
        <f>+IF(H249=0,"",'Ark1'!AF1814)</f>
        <v>0.77574765018417602</v>
      </c>
      <c r="L249" s="261"/>
      <c r="M249" s="376">
        <f>+IF(H249=0,"",'Ark1'!AR1814)</f>
        <v>223.42857142857139</v>
      </c>
      <c r="N249" s="114">
        <f>+IF(H249=0,"",'Ark1'!AS1814)</f>
        <v>36.529279351017024</v>
      </c>
      <c r="O249" s="261"/>
      <c r="P249" s="266">
        <f>+IF(H249=0,"",'Ark1'!T1814)</f>
        <v>11.571428571428569</v>
      </c>
      <c r="Q249" s="303">
        <f>+IF(H249=0,"",'Ark1'!U1814)</f>
        <v>408.71428571428578</v>
      </c>
      <c r="R249" s="35" t="e">
        <f>+IF(H249=0,"",IF(#REF!=0,"",Q249-#REF!))</f>
        <v>#REF!</v>
      </c>
      <c r="S249" s="267">
        <f>+IF(H249=0,"",'Ark1'!W1814)</f>
        <v>100</v>
      </c>
      <c r="T249" s="267">
        <f>+IF(H249=0,"",'Ark1'!X1814)</f>
        <v>85.714285714285694</v>
      </c>
      <c r="U249" s="267">
        <f>+IF(H249=0,"",'Ark1'!AG1814)</f>
        <v>870.57142857142878</v>
      </c>
      <c r="V249" s="267">
        <f>+IF(H249=0,"",'Ark1'!AH1814)</f>
        <v>100</v>
      </c>
      <c r="W249" s="267">
        <f>+IF(H249=0,"",'Ark1'!Y1814)</f>
        <v>47.200376165917199</v>
      </c>
      <c r="X249" s="266">
        <f>+IF(H249=0,"",'Ark1'!AA1814)</f>
        <v>1.9897697538834476</v>
      </c>
      <c r="Y249" s="303">
        <f t="shared" si="21"/>
        <v>469.47817525434851</v>
      </c>
      <c r="Z249" s="267">
        <f t="shared" si="22"/>
        <v>58.387755102040828</v>
      </c>
      <c r="AA249" s="265">
        <f t="shared" si="23"/>
        <v>1.1666666666666667</v>
      </c>
      <c r="AB249" s="244"/>
      <c r="AC249" s="247"/>
      <c r="AE249" s="28"/>
      <c r="AF249" s="27"/>
      <c r="AG249" s="270"/>
      <c r="AH249" s="86"/>
      <c r="AL249" s="86"/>
    </row>
    <row r="250" spans="1:38" ht="15" customHeight="1">
      <c r="A250" s="244"/>
      <c r="B250" s="328">
        <f>+'Ark1'!C1815</f>
        <v>2024</v>
      </c>
      <c r="C250" s="264">
        <f>+'Ark1'!L1815</f>
        <v>7</v>
      </c>
      <c r="D250" s="264" t="s">
        <v>34</v>
      </c>
      <c r="E250" s="272">
        <f>+'Ark1'!AP1815</f>
        <v>10</v>
      </c>
      <c r="F250" s="272" t="str">
        <f>VLOOKUP(E250,RNR!$E$1:$F$41,2)</f>
        <v>Rødt Dansk</v>
      </c>
      <c r="G250" s="264" t="str">
        <f>+IF(H250=0,"",'Ark1'!Q1815)</f>
        <v/>
      </c>
      <c r="H250" s="360">
        <f>+'Ark1'!R1815</f>
        <v>0</v>
      </c>
      <c r="I250" s="265" t="str">
        <f>+IF(H250=0,"",'Ark1'!AE1815)</f>
        <v/>
      </c>
      <c r="J250" s="31" t="str">
        <f>+IF(H250=0,"",IF(#REF!=0,"",I250-#REF!))</f>
        <v/>
      </c>
      <c r="K250" s="265" t="str">
        <f>+IF(H250=0,"",'Ark1'!AF1815)</f>
        <v/>
      </c>
      <c r="L250" s="261"/>
      <c r="M250" s="376" t="str">
        <f>+IF(H250=0,"",'Ark1'!AR1815)</f>
        <v/>
      </c>
      <c r="N250" s="114" t="str">
        <f>+IF(H250=0,"",'Ark1'!AS1815)</f>
        <v/>
      </c>
      <c r="O250" s="261"/>
      <c r="P250" s="266" t="str">
        <f>+IF(H250=0,"",'Ark1'!T1815)</f>
        <v/>
      </c>
      <c r="Q250" s="303" t="str">
        <f>+IF(H250=0,"",'Ark1'!U1815)</f>
        <v/>
      </c>
      <c r="R250" s="35" t="str">
        <f>+IF(H250=0,"",IF(#REF!=0,"",Q250-#REF!))</f>
        <v/>
      </c>
      <c r="S250" s="267" t="str">
        <f>+IF(H250=0,"",'Ark1'!W1815)</f>
        <v/>
      </c>
      <c r="T250" s="267" t="str">
        <f>+IF(H250=0,"",'Ark1'!X1815)</f>
        <v/>
      </c>
      <c r="U250" s="267" t="str">
        <f>+IF(H250=0,"",'Ark1'!AG1815)</f>
        <v/>
      </c>
      <c r="V250" s="267" t="str">
        <f>+IF(H250=0,"",'Ark1'!AH1815)</f>
        <v/>
      </c>
      <c r="W250" s="267" t="str">
        <f>+IF(H250=0,"",'Ark1'!Y1815)</f>
        <v/>
      </c>
      <c r="X250" s="266" t="str">
        <f>+IF(H250=0,"",'Ark1'!AA1815)</f>
        <v/>
      </c>
      <c r="Y250" s="303" t="str">
        <f t="shared" si="21"/>
        <v/>
      </c>
      <c r="Z250" s="267" t="str">
        <f t="shared" si="22"/>
        <v/>
      </c>
      <c r="AA250" s="265" t="str">
        <f t="shared" si="23"/>
        <v/>
      </c>
      <c r="AB250" s="244"/>
      <c r="AC250" s="247"/>
      <c r="AE250" s="28"/>
      <c r="AF250" s="27"/>
      <c r="AG250" s="270"/>
      <c r="AH250" s="86"/>
      <c r="AL250" s="86"/>
    </row>
    <row r="251" spans="1:38" ht="15" customHeight="1">
      <c r="A251" s="244"/>
      <c r="B251" s="328">
        <f>+'Ark1'!C1816</f>
        <v>2024</v>
      </c>
      <c r="C251" s="264">
        <f>+'Ark1'!L1816</f>
        <v>7</v>
      </c>
      <c r="D251" s="264" t="s">
        <v>34</v>
      </c>
      <c r="E251" s="272">
        <f>+'Ark1'!AP1816</f>
        <v>11</v>
      </c>
      <c r="F251" s="272" t="str">
        <f>VLOOKUP(E251,RNR!$E$1:$F$41,2)</f>
        <v>Brown Swiss</v>
      </c>
      <c r="G251" s="264">
        <f>+IF(H251=0,"",'Ark1'!Q1816)</f>
        <v>1</v>
      </c>
      <c r="H251" s="360">
        <f>+'Ark1'!R1816</f>
        <v>1</v>
      </c>
      <c r="I251" s="265">
        <f>+IF(H251=0,"",'Ark1'!AE1816)</f>
        <v>0.80645161290322565</v>
      </c>
      <c r="J251" s="31" t="e">
        <f>+IF(H251=0,"",IF(#REF!=0,"",I251-#REF!))</f>
        <v>#REF!</v>
      </c>
      <c r="K251" s="265">
        <f>+IF(H251=0,"",'Ark1'!AF1816)</f>
        <v>1.3298851448999776</v>
      </c>
      <c r="L251" s="261"/>
      <c r="M251" s="376">
        <f>+IF(H251=0,"",'Ark1'!AR1816)</f>
        <v>229</v>
      </c>
      <c r="N251" s="114">
        <f>+IF(H251=0,"",'Ark1'!AS1816)</f>
        <v>36.389407967648239</v>
      </c>
      <c r="O251" s="261"/>
      <c r="P251" s="266">
        <f>+IF(H251=0,"",'Ark1'!T1816)</f>
        <v>15</v>
      </c>
      <c r="Q251" s="303">
        <f>+IF(H251=0,"",'Ark1'!U1816)</f>
        <v>437.1</v>
      </c>
      <c r="R251" s="35" t="e">
        <f>+IF(H251=0,"",IF(#REF!=0,"",Q251-#REF!))</f>
        <v>#REF!</v>
      </c>
      <c r="S251" s="267">
        <f>+IF(H251=0,"",'Ark1'!W1816)</f>
        <v>100</v>
      </c>
      <c r="T251" s="267">
        <f>+IF(H251=0,"",'Ark1'!X1816)</f>
        <v>100</v>
      </c>
      <c r="U251" s="267">
        <f>+IF(H251=0,"",'Ark1'!AG1816)</f>
        <v>1431</v>
      </c>
      <c r="V251" s="267">
        <f>+IF(H251=0,"",'Ark1'!AH1816)</f>
        <v>100</v>
      </c>
      <c r="W251" s="267">
        <f>+IF(H251=0,"",'Ark1'!Y1816)</f>
        <v>0</v>
      </c>
      <c r="X251" s="266">
        <f>+IF(H251=0,"",'Ark1'!AA1816)</f>
        <v>0</v>
      </c>
      <c r="Y251" s="303">
        <f t="shared" si="21"/>
        <v>305.45073375262052</v>
      </c>
      <c r="Z251" s="267">
        <f t="shared" si="22"/>
        <v>62.442857142857143</v>
      </c>
      <c r="AA251" s="265">
        <f t="shared" si="23"/>
        <v>1</v>
      </c>
      <c r="AB251" s="244"/>
      <c r="AC251" s="247"/>
      <c r="AE251" s="28"/>
      <c r="AF251" s="27"/>
      <c r="AG251" s="270"/>
      <c r="AH251" s="86"/>
      <c r="AL251" s="86"/>
    </row>
    <row r="252" spans="1:38" ht="15" customHeight="1">
      <c r="A252" s="244"/>
      <c r="B252" s="328">
        <f>+'Ark1'!C1817</f>
        <v>2024</v>
      </c>
      <c r="C252" s="264">
        <f>+'Ark1'!L1817</f>
        <v>7</v>
      </c>
      <c r="D252" s="264" t="s">
        <v>34</v>
      </c>
      <c r="E252" s="272">
        <f>+'Ark1'!AP1817</f>
        <v>12</v>
      </c>
      <c r="F252" s="272" t="str">
        <f>VLOOKUP(E252,RNR!$E$1:$F$41,2)</f>
        <v>Jarlsberg</v>
      </c>
      <c r="G252" s="264" t="str">
        <f>+IF(H252=0,"",'Ark1'!Q1817)</f>
        <v/>
      </c>
      <c r="H252" s="360">
        <f>+'Ark1'!R1817</f>
        <v>0</v>
      </c>
      <c r="I252" s="265" t="str">
        <f>+IF(H252=0,"",'Ark1'!AE1817)</f>
        <v/>
      </c>
      <c r="J252" s="31" t="str">
        <f>+IF(H252=0,"",IF(#REF!=0,"",I252-#REF!))</f>
        <v/>
      </c>
      <c r="K252" s="265" t="str">
        <f>+IF(H252=0,"",'Ark1'!AF1817)</f>
        <v/>
      </c>
      <c r="L252" s="261"/>
      <c r="M252" s="376" t="str">
        <f>+IF(H252=0,"",'Ark1'!AR1817)</f>
        <v/>
      </c>
      <c r="N252" s="114" t="str">
        <f>+IF(H252=0,"",'Ark1'!AS1817)</f>
        <v/>
      </c>
      <c r="O252" s="261"/>
      <c r="P252" s="266" t="str">
        <f>+IF(H252=0,"",'Ark1'!T1817)</f>
        <v/>
      </c>
      <c r="Q252" s="303" t="str">
        <f>+IF(H252=0,"",'Ark1'!U1817)</f>
        <v/>
      </c>
      <c r="R252" s="35" t="str">
        <f>+IF(H252=0,"",IF(#REF!=0,"",Q252-#REF!))</f>
        <v/>
      </c>
      <c r="S252" s="267" t="str">
        <f>+IF(H252=0,"",'Ark1'!W1817)</f>
        <v/>
      </c>
      <c r="T252" s="267" t="str">
        <f>+IF(H252=0,"",'Ark1'!X1817)</f>
        <v/>
      </c>
      <c r="U252" s="267" t="str">
        <f>+IF(H252=0,"",'Ark1'!AG1817)</f>
        <v/>
      </c>
      <c r="V252" s="267" t="str">
        <f>+IF(H252=0,"",'Ark1'!AH1817)</f>
        <v/>
      </c>
      <c r="W252" s="267" t="str">
        <f>+IF(H252=0,"",'Ark1'!Y1817)</f>
        <v/>
      </c>
      <c r="X252" s="266" t="str">
        <f>+IF(H252=0,"",'Ark1'!AA1817)</f>
        <v/>
      </c>
      <c r="Y252" s="303" t="str">
        <f t="shared" si="21"/>
        <v/>
      </c>
      <c r="Z252" s="267" t="str">
        <f t="shared" si="22"/>
        <v/>
      </c>
      <c r="AA252" s="265" t="str">
        <f t="shared" si="23"/>
        <v/>
      </c>
      <c r="AB252" s="244"/>
      <c r="AC252" s="247"/>
      <c r="AE252" s="28"/>
      <c r="AF252" s="27"/>
      <c r="AG252" s="270"/>
      <c r="AH252" s="86"/>
      <c r="AL252" s="86"/>
    </row>
    <row r="253" spans="1:38" ht="15" customHeight="1">
      <c r="A253" s="244"/>
      <c r="B253" s="328">
        <f>+'Ark1'!C1818</f>
        <v>2024</v>
      </c>
      <c r="C253" s="264">
        <f>+'Ark1'!L1818</f>
        <v>7</v>
      </c>
      <c r="D253" s="264" t="s">
        <v>34</v>
      </c>
      <c r="E253" s="272">
        <f>+'Ark1'!AP1818</f>
        <v>13</v>
      </c>
      <c r="F253" s="272" t="str">
        <f>VLOOKUP(E253,RNR!$E$1:$F$41,2)</f>
        <v>Fleckvieh</v>
      </c>
      <c r="G253" s="264">
        <f>+IF(H253=0,"",'Ark1'!Q1818)</f>
        <v>9</v>
      </c>
      <c r="H253" s="360">
        <f>+'Ark1'!R1818</f>
        <v>16</v>
      </c>
      <c r="I253" s="265">
        <f>+IF(H253=0,"",'Ark1'!AE1818)</f>
        <v>5.5944055944055933</v>
      </c>
      <c r="J253" s="31" t="e">
        <f>+IF(H253=0,"",IF(#REF!=0,"",I253-#REF!))</f>
        <v>#REF!</v>
      </c>
      <c r="K253" s="265">
        <f>+IF(H253=0,"",'Ark1'!AF1818)</f>
        <v>7.3390589354771825</v>
      </c>
      <c r="L253" s="261"/>
      <c r="M253" s="376">
        <f>+IF(H253=0,"",'Ark1'!AR1818)</f>
        <v>220.125</v>
      </c>
      <c r="N253" s="114">
        <f>+IF(H253=0,"",'Ark1'!AS1818)</f>
        <v>35.125336487544608</v>
      </c>
      <c r="O253" s="261"/>
      <c r="P253" s="266">
        <f>+IF(H253=0,"",'Ark1'!T1818)</f>
        <v>9.4375</v>
      </c>
      <c r="Q253" s="303">
        <f>+IF(H253=0,"",'Ark1'!U1818)</f>
        <v>375.99375000000009</v>
      </c>
      <c r="R253" s="35" t="e">
        <f>+IF(H253=0,"",IF(#REF!=0,"",Q253-#REF!))</f>
        <v>#REF!</v>
      </c>
      <c r="S253" s="267">
        <f>+IF(H253=0,"",'Ark1'!W1818)</f>
        <v>93.75</v>
      </c>
      <c r="T253" s="267">
        <f>+IF(H253=0,"",'Ark1'!X1818)</f>
        <v>62.5</v>
      </c>
      <c r="U253" s="267">
        <f>+IF(H253=0,"",'Ark1'!AG1818)</f>
        <v>980.5625</v>
      </c>
      <c r="V253" s="267">
        <f>+IF(H253=0,"",'Ark1'!AH1818)</f>
        <v>100</v>
      </c>
      <c r="W253" s="267">
        <f>+IF(H253=0,"",'Ark1'!Y1818)</f>
        <v>45.716893332087821</v>
      </c>
      <c r="X253" s="266">
        <f>+IF(H253=0,"",'Ark1'!AA1818)</f>
        <v>1.618979230873578</v>
      </c>
      <c r="Y253" s="303">
        <f t="shared" si="21"/>
        <v>383.44700108356187</v>
      </c>
      <c r="Z253" s="267">
        <f t="shared" si="22"/>
        <v>53.713392857142871</v>
      </c>
      <c r="AA253" s="265">
        <f t="shared" si="23"/>
        <v>1.7777777777777777</v>
      </c>
      <c r="AB253" s="244"/>
      <c r="AC253" s="247"/>
      <c r="AE253" s="28"/>
      <c r="AF253" s="27"/>
      <c r="AG253" s="270"/>
      <c r="AH253" s="86"/>
      <c r="AL253" s="86"/>
    </row>
    <row r="254" spans="1:38" ht="15" customHeight="1">
      <c r="A254" s="244"/>
      <c r="B254" s="328">
        <f>+'Ark1'!C1819</f>
        <v>2024</v>
      </c>
      <c r="C254" s="264">
        <f>+'Ark1'!L1819</f>
        <v>7</v>
      </c>
      <c r="D254" s="264" t="s">
        <v>34</v>
      </c>
      <c r="E254" s="272">
        <f>+'Ark1'!AP1819</f>
        <v>14</v>
      </c>
      <c r="F254" s="272" t="str">
        <f>VLOOKUP(E254,RNR!$E$1:$F$41,2)</f>
        <v>Canadisk Ayrshire</v>
      </c>
      <c r="G254" s="264">
        <f>+IF(H254=0,"",'Ark1'!Q1819)</f>
        <v>1</v>
      </c>
      <c r="H254" s="360">
        <f>+'Ark1'!R1819</f>
        <v>1</v>
      </c>
      <c r="I254" s="265">
        <f>+IF(H254=0,"",'Ark1'!AE1819)</f>
        <v>12.5</v>
      </c>
      <c r="J254" s="31" t="e">
        <f>+IF(H254=0,"",IF(#REF!=0,"",I254-#REF!))</f>
        <v>#REF!</v>
      </c>
      <c r="K254" s="265">
        <f>+IF(H254=0,"",'Ark1'!AF1819)</f>
        <v>16.657478868063212</v>
      </c>
      <c r="L254" s="261"/>
      <c r="M254" s="376">
        <f>+IF(H254=0,"",'Ark1'!AR1819)</f>
        <v>217</v>
      </c>
      <c r="N254" s="114">
        <f>+IF(H254=0,"",'Ark1'!AS1819)</f>
        <v>35.524454966294343</v>
      </c>
      <c r="O254" s="261"/>
      <c r="P254" s="266">
        <f>+IF(H254=0,"",'Ark1'!T1819)</f>
        <v>12</v>
      </c>
      <c r="Q254" s="303">
        <f>+IF(H254=0,"",'Ark1'!U1819)</f>
        <v>362.6</v>
      </c>
      <c r="R254" s="35" t="e">
        <f>+IF(H254=0,"",IF(#REF!=0,"",Q254-#REF!))</f>
        <v>#REF!</v>
      </c>
      <c r="S254" s="267">
        <f>+IF(H254=0,"",'Ark1'!W1819)</f>
        <v>100</v>
      </c>
      <c r="T254" s="267">
        <f>+IF(H254=0,"",'Ark1'!X1819)</f>
        <v>100</v>
      </c>
      <c r="U254" s="267">
        <f>+IF(H254=0,"",'Ark1'!AG1819)</f>
        <v>795</v>
      </c>
      <c r="V254" s="267">
        <f>+IF(H254=0,"",'Ark1'!AH1819)</f>
        <v>100</v>
      </c>
      <c r="W254" s="267">
        <f>+IF(H254=0,"",'Ark1'!Y1819)</f>
        <v>0</v>
      </c>
      <c r="X254" s="266">
        <f>+IF(H254=0,"",'Ark1'!AA1819)</f>
        <v>0</v>
      </c>
      <c r="Y254" s="303">
        <f t="shared" si="21"/>
        <v>456.10062893081761</v>
      </c>
      <c r="Z254" s="267">
        <f t="shared" si="22"/>
        <v>51.800000000000004</v>
      </c>
      <c r="AA254" s="265">
        <f t="shared" si="23"/>
        <v>1</v>
      </c>
      <c r="AB254" s="244"/>
      <c r="AC254" s="247"/>
      <c r="AE254" s="28"/>
      <c r="AF254" s="27"/>
      <c r="AG254" s="270"/>
      <c r="AH254" s="86"/>
      <c r="AL254" s="86"/>
    </row>
    <row r="255" spans="1:38" ht="15" customHeight="1">
      <c r="A255" s="244"/>
      <c r="B255" s="328">
        <f>+'Ark1'!C1820</f>
        <v>2024</v>
      </c>
      <c r="C255" s="264">
        <f>+'Ark1'!L1820</f>
        <v>7</v>
      </c>
      <c r="D255" s="264" t="s">
        <v>34</v>
      </c>
      <c r="E255" s="272">
        <f>+'Ark1'!AP1820</f>
        <v>15</v>
      </c>
      <c r="F255" s="272" t="str">
        <f>VLOOKUP(E255,RNR!$E$1:$F$41,2)</f>
        <v>Montbéliard</v>
      </c>
      <c r="G255" s="264" t="str">
        <f>+IF(H255=0,"",'Ark1'!Q1820)</f>
        <v/>
      </c>
      <c r="H255" s="360">
        <f>+'Ark1'!R1820</f>
        <v>0</v>
      </c>
      <c r="I255" s="265" t="str">
        <f>+IF(H255=0,"",'Ark1'!AE1820)</f>
        <v/>
      </c>
      <c r="J255" s="31" t="str">
        <f>+IF(H255=0,"",IF(#REF!=0,"",I255-#REF!))</f>
        <v/>
      </c>
      <c r="K255" s="265" t="str">
        <f>+IF(H255=0,"",'Ark1'!AF1820)</f>
        <v/>
      </c>
      <c r="L255" s="261"/>
      <c r="M255" s="376" t="str">
        <f>+IF(H255=0,"",'Ark1'!AR1820)</f>
        <v/>
      </c>
      <c r="N255" s="114" t="str">
        <f>+IF(H255=0,"",'Ark1'!AS1820)</f>
        <v/>
      </c>
      <c r="O255" s="261"/>
      <c r="P255" s="266" t="str">
        <f>+IF(H255=0,"",'Ark1'!T1820)</f>
        <v/>
      </c>
      <c r="Q255" s="303" t="str">
        <f>+IF(H255=0,"",'Ark1'!U1820)</f>
        <v/>
      </c>
      <c r="R255" s="35" t="str">
        <f>+IF(H255=0,"",IF(#REF!=0,"",Q255-#REF!))</f>
        <v/>
      </c>
      <c r="S255" s="267" t="str">
        <f>+IF(H255=0,"",'Ark1'!W1820)</f>
        <v/>
      </c>
      <c r="T255" s="267" t="str">
        <f>+IF(H255=0,"",'Ark1'!X1820)</f>
        <v/>
      </c>
      <c r="U255" s="267" t="str">
        <f>+IF(H255=0,"",'Ark1'!AG1820)</f>
        <v/>
      </c>
      <c r="V255" s="267" t="str">
        <f>+IF(H255=0,"",'Ark1'!AH1820)</f>
        <v/>
      </c>
      <c r="W255" s="267" t="str">
        <f>+IF(H255=0,"",'Ark1'!Y1820)</f>
        <v/>
      </c>
      <c r="X255" s="266" t="str">
        <f>+IF(H255=0,"",'Ark1'!AA1820)</f>
        <v/>
      </c>
      <c r="Y255" s="303" t="str">
        <f t="shared" si="21"/>
        <v/>
      </c>
      <c r="Z255" s="267" t="str">
        <f t="shared" si="22"/>
        <v/>
      </c>
      <c r="AA255" s="265" t="str">
        <f t="shared" si="23"/>
        <v/>
      </c>
      <c r="AB255" s="244"/>
      <c r="AC255" s="247"/>
      <c r="AE255" s="28"/>
      <c r="AF255" s="27"/>
      <c r="AG255" s="270"/>
      <c r="AH255" s="86"/>
      <c r="AL255" s="86"/>
    </row>
    <row r="256" spans="1:38" ht="15" customHeight="1">
      <c r="A256" s="244"/>
      <c r="B256" s="328">
        <f>+'Ark1'!C1821</f>
        <v>2024</v>
      </c>
      <c r="C256" s="264">
        <f>+'Ark1'!L1821</f>
        <v>7</v>
      </c>
      <c r="D256" s="264" t="s">
        <v>34</v>
      </c>
      <c r="E256" s="272">
        <f>+'Ark1'!AP1821</f>
        <v>16</v>
      </c>
      <c r="F256" s="272" t="str">
        <f>VLOOKUP(E256,RNR!$E$1:$F$41,2)</f>
        <v>Mørefe</v>
      </c>
      <c r="G256" s="264" t="str">
        <f>+IF(H256=0,"",'Ark1'!Q1821)</f>
        <v/>
      </c>
      <c r="H256" s="360">
        <f>+'Ark1'!R1821</f>
        <v>0</v>
      </c>
      <c r="I256" s="265" t="str">
        <f>+IF(H256=0,"",'Ark1'!AE1821)</f>
        <v/>
      </c>
      <c r="J256" s="31" t="str">
        <f>+IF(H256=0,"",IF(#REF!=0,"",I256-#REF!))</f>
        <v/>
      </c>
      <c r="K256" s="265" t="str">
        <f>+IF(H256=0,"",'Ark1'!AF1821)</f>
        <v/>
      </c>
      <c r="L256" s="261"/>
      <c r="M256" s="376" t="str">
        <f>+IF(H256=0,"",'Ark1'!AR1821)</f>
        <v/>
      </c>
      <c r="N256" s="114" t="str">
        <f>+IF(H256=0,"",'Ark1'!AS1821)</f>
        <v/>
      </c>
      <c r="O256" s="261"/>
      <c r="P256" s="266" t="str">
        <f>+IF(H256=0,"",'Ark1'!T1821)</f>
        <v/>
      </c>
      <c r="Q256" s="303" t="str">
        <f>+IF(H256=0,"",'Ark1'!U1821)</f>
        <v/>
      </c>
      <c r="R256" s="35" t="str">
        <f>+IF(H256=0,"",IF(#REF!=0,"",Q256-#REF!))</f>
        <v/>
      </c>
      <c r="S256" s="267" t="str">
        <f>+IF(H256=0,"",'Ark1'!W1821)</f>
        <v/>
      </c>
      <c r="T256" s="267" t="str">
        <f>+IF(H256=0,"",'Ark1'!X1821)</f>
        <v/>
      </c>
      <c r="U256" s="267" t="str">
        <f>+IF(H256=0,"",'Ark1'!AG1821)</f>
        <v/>
      </c>
      <c r="V256" s="267" t="str">
        <f>+IF(H256=0,"",'Ark1'!AH1821)</f>
        <v/>
      </c>
      <c r="W256" s="267" t="str">
        <f>+IF(H256=0,"",'Ark1'!Y1821)</f>
        <v/>
      </c>
      <c r="X256" s="266" t="str">
        <f>+IF(H256=0,"",'Ark1'!AA1821)</f>
        <v/>
      </c>
      <c r="Y256" s="303" t="str">
        <f t="shared" si="21"/>
        <v/>
      </c>
      <c r="Z256" s="267" t="str">
        <f t="shared" si="22"/>
        <v/>
      </c>
      <c r="AA256" s="265" t="str">
        <f t="shared" si="23"/>
        <v/>
      </c>
      <c r="AB256" s="244"/>
      <c r="AC256" s="247"/>
      <c r="AE256" s="28"/>
      <c r="AF256" s="27"/>
      <c r="AG256" s="270"/>
      <c r="AH256" s="86"/>
      <c r="AL256" s="86"/>
    </row>
    <row r="257" spans="1:38" ht="15" customHeight="1">
      <c r="A257" s="244"/>
      <c r="B257" s="328">
        <f>+'Ark1'!C1822</f>
        <v>2024</v>
      </c>
      <c r="C257" s="264">
        <f>+'Ark1'!L1822</f>
        <v>7</v>
      </c>
      <c r="D257" s="264" t="s">
        <v>34</v>
      </c>
      <c r="E257" s="272">
        <f>+'Ark1'!AP1822</f>
        <v>17</v>
      </c>
      <c r="F257" s="272" t="str">
        <f>VLOOKUP(E257,RNR!$E$1:$F$41,2)</f>
        <v>Normande</v>
      </c>
      <c r="G257" s="264" t="str">
        <f>+IF(H257=0,"",'Ark1'!Q1822)</f>
        <v/>
      </c>
      <c r="H257" s="360">
        <f>+'Ark1'!R1822</f>
        <v>0</v>
      </c>
      <c r="I257" s="265" t="str">
        <f>+IF(H257=0,"",'Ark1'!AE1822)</f>
        <v/>
      </c>
      <c r="J257" s="31" t="str">
        <f>+IF(H257=0,"",IF(#REF!=0,"",I257-#REF!))</f>
        <v/>
      </c>
      <c r="K257" s="265" t="str">
        <f>+IF(H257=0,"",'Ark1'!AF1822)</f>
        <v/>
      </c>
      <c r="L257" s="261"/>
      <c r="M257" s="376" t="str">
        <f>+IF(H257=0,"",'Ark1'!AR1822)</f>
        <v/>
      </c>
      <c r="N257" s="114" t="str">
        <f>+IF(H257=0,"",'Ark1'!AS1822)</f>
        <v/>
      </c>
      <c r="O257" s="261"/>
      <c r="P257" s="266" t="str">
        <f>+IF(H257=0,"",'Ark1'!T1822)</f>
        <v/>
      </c>
      <c r="Q257" s="303" t="str">
        <f>+IF(H257=0,"",'Ark1'!U1822)</f>
        <v/>
      </c>
      <c r="R257" s="35" t="str">
        <f>+IF(H257=0,"",IF(#REF!=0,"",Q257-#REF!))</f>
        <v/>
      </c>
      <c r="S257" s="267" t="str">
        <f>+IF(H257=0,"",'Ark1'!W1822)</f>
        <v/>
      </c>
      <c r="T257" s="267" t="str">
        <f>+IF(H257=0,"",'Ark1'!X1822)</f>
        <v/>
      </c>
      <c r="U257" s="267" t="str">
        <f>+IF(H257=0,"",'Ark1'!AG1822)</f>
        <v/>
      </c>
      <c r="V257" s="267" t="str">
        <f>+IF(H257=0,"",'Ark1'!AH1822)</f>
        <v/>
      </c>
      <c r="W257" s="267" t="str">
        <f>+IF(H257=0,"",'Ark1'!Y1822)</f>
        <v/>
      </c>
      <c r="X257" s="266" t="str">
        <f>+IF(H257=0,"",'Ark1'!AA1822)</f>
        <v/>
      </c>
      <c r="Y257" s="303" t="str">
        <f t="shared" si="21"/>
        <v/>
      </c>
      <c r="Z257" s="267" t="str">
        <f t="shared" si="22"/>
        <v/>
      </c>
      <c r="AA257" s="265" t="str">
        <f t="shared" si="23"/>
        <v/>
      </c>
      <c r="AB257" s="244"/>
      <c r="AC257" s="247"/>
      <c r="AE257" s="28"/>
      <c r="AF257" s="27"/>
      <c r="AG257" s="270"/>
      <c r="AH257" s="86"/>
      <c r="AL257" s="86"/>
    </row>
    <row r="258" spans="1:38" ht="15" customHeight="1">
      <c r="A258" s="244"/>
      <c r="B258" s="328">
        <f>+'Ark1'!C1823</f>
        <v>2024</v>
      </c>
      <c r="C258" s="264">
        <f>+'Ark1'!L1823</f>
        <v>7</v>
      </c>
      <c r="D258" s="264" t="s">
        <v>34</v>
      </c>
      <c r="E258" s="272">
        <f>+'Ark1'!AP1823</f>
        <v>21</v>
      </c>
      <c r="F258" s="272" t="str">
        <f>VLOOKUP(E258,RNR!$E$1:$F$41,2)</f>
        <v>Hereford</v>
      </c>
      <c r="G258" s="264">
        <f>+IF(H258=0,"",'Ark1'!Q1823)</f>
        <v>75</v>
      </c>
      <c r="H258" s="360">
        <f>+'Ark1'!R1823</f>
        <v>93</v>
      </c>
      <c r="I258" s="265">
        <f>+IF(H258=0,"",'Ark1'!AE1823)</f>
        <v>8.0519480519480506</v>
      </c>
      <c r="J258" s="31" t="e">
        <f>+IF(H258=0,"",IF(#REF!=0,"",I258-#REF!))</f>
        <v>#REF!</v>
      </c>
      <c r="K258" s="265">
        <f>+IF(H258=0,"",'Ark1'!AF1823)</f>
        <v>10.408199100179564</v>
      </c>
      <c r="L258" s="261"/>
      <c r="M258" s="376">
        <f>+IF(H258=0,"",'Ark1'!AR1823)</f>
        <v>210.05376344086025</v>
      </c>
      <c r="N258" s="114">
        <f>+IF(H258=0,"",'Ark1'!AS1823)</f>
        <v>36.341970080357399</v>
      </c>
      <c r="O258" s="261"/>
      <c r="P258" s="266">
        <f>+IF(H258=0,"",'Ark1'!T1823)</f>
        <v>12.0752688172043</v>
      </c>
      <c r="Q258" s="303">
        <f>+IF(H258=0,"",'Ark1'!U1823)</f>
        <v>337.8053763440862</v>
      </c>
      <c r="R258" s="35" t="e">
        <f>+IF(H258=0,"",IF(#REF!=0,"",Q258-#REF!))</f>
        <v>#REF!</v>
      </c>
      <c r="S258" s="267">
        <f>+IF(H258=0,"",'Ark1'!W1823)</f>
        <v>100</v>
      </c>
      <c r="T258" s="267">
        <f>+IF(H258=0,"",'Ark1'!X1823)</f>
        <v>41.935483870967744</v>
      </c>
      <c r="U258" s="267">
        <f>+IF(H258=0,"",'Ark1'!AG1823)</f>
        <v>1081.2150537634409</v>
      </c>
      <c r="V258" s="267">
        <f>+IF(H258=0,"",'Ark1'!AH1823)</f>
        <v>100</v>
      </c>
      <c r="W258" s="267">
        <f>+IF(H258=0,"",'Ark1'!Y1823)</f>
        <v>40.708447686326345</v>
      </c>
      <c r="X258" s="266">
        <f>+IF(H258=0,"",'Ark1'!AA1823)</f>
        <v>1.5466686999878907</v>
      </c>
      <c r="Y258" s="303">
        <f t="shared" si="21"/>
        <v>312.43125515897106</v>
      </c>
      <c r="Z258" s="267">
        <f t="shared" si="22"/>
        <v>48.257910906298029</v>
      </c>
      <c r="AA258" s="265">
        <f t="shared" si="23"/>
        <v>1.24</v>
      </c>
      <c r="AB258" s="244"/>
      <c r="AC258" s="247"/>
      <c r="AE258" s="28"/>
      <c r="AF258" s="27"/>
      <c r="AG258" s="270"/>
      <c r="AH258" s="86"/>
      <c r="AL258" s="86"/>
    </row>
    <row r="259" spans="1:38" ht="15" customHeight="1">
      <c r="A259" s="244"/>
      <c r="B259" s="328">
        <f>+'Ark1'!C1824</f>
        <v>2024</v>
      </c>
      <c r="C259" s="264">
        <f>+'Ark1'!L1824</f>
        <v>7</v>
      </c>
      <c r="D259" s="264" t="s">
        <v>34</v>
      </c>
      <c r="E259" s="272">
        <f>+'Ark1'!AP1824</f>
        <v>22</v>
      </c>
      <c r="F259" s="272" t="str">
        <f>VLOOKUP(E259,RNR!$E$1:$F$41,2)</f>
        <v>Charolais</v>
      </c>
      <c r="G259" s="264">
        <f>+IF(H259=0,"",'Ark1'!Q1824)</f>
        <v>328</v>
      </c>
      <c r="H259" s="360">
        <f>+'Ark1'!R1824</f>
        <v>520</v>
      </c>
      <c r="I259" s="265">
        <f>+IF(H259=0,"",'Ark1'!AE1824)</f>
        <v>21.621621621621625</v>
      </c>
      <c r="J259" s="31" t="e">
        <f>+IF(H259=0,"",IF(#REF!=0,"",I259-#REF!))</f>
        <v>#REF!</v>
      </c>
      <c r="K259" s="265">
        <f>+IF(H259=0,"",'Ark1'!AF1824)</f>
        <v>24.156855694359361</v>
      </c>
      <c r="L259" s="261"/>
      <c r="M259" s="376">
        <f>+IF(H259=0,"",'Ark1'!AR1824)</f>
        <v>213.5192307692308</v>
      </c>
      <c r="N259" s="114">
        <f>+IF(H259=0,"",'Ark1'!AS1824)</f>
        <v>34.268717743767979</v>
      </c>
      <c r="O259" s="261"/>
      <c r="P259" s="266">
        <f>+IF(H259=0,"",'Ark1'!T1824)</f>
        <v>8.1711538461538442</v>
      </c>
      <c r="Q259" s="303">
        <f>+IF(H259=0,"",'Ark1'!U1824)</f>
        <v>334.8630769230769</v>
      </c>
      <c r="R259" s="35" t="e">
        <f>+IF(H259=0,"",IF(#REF!=0,"",Q259-#REF!))</f>
        <v>#REF!</v>
      </c>
      <c r="S259" s="267">
        <f>+IF(H259=0,"",'Ark1'!W1824)</f>
        <v>88.076923076923109</v>
      </c>
      <c r="T259" s="267">
        <f>+IF(H259=0,"",'Ark1'!X1824)</f>
        <v>36.538461538461554</v>
      </c>
      <c r="U259" s="267">
        <f>+IF(H259=0,"",'Ark1'!AG1824)</f>
        <v>1020.3865384615387</v>
      </c>
      <c r="V259" s="267">
        <f>+IF(H259=0,"",'Ark1'!AH1824)</f>
        <v>100</v>
      </c>
      <c r="W259" s="267">
        <f>+IF(H259=0,"",'Ark1'!Y1824)</f>
        <v>40.957880125548627</v>
      </c>
      <c r="X259" s="266">
        <f>+IF(H259=0,"",'Ark1'!AA1824)</f>
        <v>1.5906985086942571</v>
      </c>
      <c r="Y259" s="303">
        <f t="shared" si="21"/>
        <v>328.17277012293596</v>
      </c>
      <c r="Z259" s="267">
        <f t="shared" si="22"/>
        <v>47.837582417582418</v>
      </c>
      <c r="AA259" s="265">
        <f t="shared" si="23"/>
        <v>1.5853658536585367</v>
      </c>
      <c r="AB259" s="244"/>
      <c r="AC259" s="247"/>
      <c r="AE259" s="28"/>
      <c r="AF259" s="27"/>
      <c r="AG259" s="270"/>
      <c r="AH259" s="86"/>
      <c r="AL259" s="86"/>
    </row>
    <row r="260" spans="1:38" ht="15" customHeight="1">
      <c r="A260" s="244"/>
      <c r="B260" s="328">
        <f>+'Ark1'!C1825</f>
        <v>2024</v>
      </c>
      <c r="C260" s="264">
        <f>+'Ark1'!L1825</f>
        <v>7</v>
      </c>
      <c r="D260" s="264" t="s">
        <v>34</v>
      </c>
      <c r="E260" s="272">
        <f>+'Ark1'!AP1825</f>
        <v>23</v>
      </c>
      <c r="F260" s="272" t="str">
        <f>VLOOKUP(E260,RNR!$E$1:$F$41,2)</f>
        <v>Aberdeen Angus</v>
      </c>
      <c r="G260" s="264">
        <f>+IF(H260=0,"",'Ark1'!Q1825)</f>
        <v>206</v>
      </c>
      <c r="H260" s="360">
        <f>+'Ark1'!R1825</f>
        <v>308</v>
      </c>
      <c r="I260" s="265">
        <f>+IF(H260=0,"",'Ark1'!AE1825)</f>
        <v>17.101610216546362</v>
      </c>
      <c r="J260" s="31" t="e">
        <f>+IF(H260=0,"",IF(#REF!=0,"",I260-#REF!))</f>
        <v>#REF!</v>
      </c>
      <c r="K260" s="265">
        <f>+IF(H260=0,"",'Ark1'!AF1825)</f>
        <v>20.185379857077912</v>
      </c>
      <c r="L260" s="261"/>
      <c r="M260" s="376">
        <f>+IF(H260=0,"",'Ark1'!AR1825)</f>
        <v>207.53571428571425</v>
      </c>
      <c r="N260" s="114">
        <f>+IF(H260=0,"",'Ark1'!AS1825)</f>
        <v>35.741503895138635</v>
      </c>
      <c r="O260" s="261"/>
      <c r="P260" s="266">
        <f>+IF(H260=0,"",'Ark1'!T1825)</f>
        <v>11.266233766233764</v>
      </c>
      <c r="Q260" s="303">
        <f>+IF(H260=0,"",'Ark1'!U1825)</f>
        <v>320.75584415584422</v>
      </c>
      <c r="R260" s="35" t="e">
        <f>+IF(H260=0,"",IF(#REF!=0,"",Q260-#REF!))</f>
        <v>#REF!</v>
      </c>
      <c r="S260" s="267">
        <f>+IF(H260=0,"",'Ark1'!W1825)</f>
        <v>99.675324675324674</v>
      </c>
      <c r="T260" s="267">
        <f>+IF(H260=0,"",'Ark1'!X1825)</f>
        <v>21.103896103896105</v>
      </c>
      <c r="U260" s="267">
        <f>+IF(H260=0,"",'Ark1'!AG1825)</f>
        <v>1007.0746753246752</v>
      </c>
      <c r="V260" s="267">
        <f>+IF(H260=0,"",'Ark1'!AH1825)</f>
        <v>100</v>
      </c>
      <c r="W260" s="267">
        <f>+IF(H260=0,"",'Ark1'!Y1825)</f>
        <v>39.919519664713874</v>
      </c>
      <c r="X260" s="266">
        <f>+IF(H260=0,"",'Ark1'!AA1825)</f>
        <v>1.505583581000846</v>
      </c>
      <c r="Y260" s="303">
        <f t="shared" si="21"/>
        <v>318.50254208054071</v>
      </c>
      <c r="Z260" s="267">
        <f t="shared" si="22"/>
        <v>45.822263450834889</v>
      </c>
      <c r="AA260" s="265">
        <f t="shared" si="23"/>
        <v>1.4951456310679612</v>
      </c>
      <c r="AB260" s="244"/>
      <c r="AC260" s="247"/>
      <c r="AE260" s="28"/>
      <c r="AF260" s="27"/>
      <c r="AG260" s="270"/>
      <c r="AH260" s="86"/>
      <c r="AL260" s="86"/>
    </row>
    <row r="261" spans="1:38" ht="15" customHeight="1">
      <c r="A261" s="244"/>
      <c r="B261" s="328">
        <f>+'Ark1'!C1826</f>
        <v>2024</v>
      </c>
      <c r="C261" s="264">
        <f>+'Ark1'!L1826</f>
        <v>7</v>
      </c>
      <c r="D261" s="264" t="s">
        <v>34</v>
      </c>
      <c r="E261" s="272">
        <f>+'Ark1'!AP1826</f>
        <v>24</v>
      </c>
      <c r="F261" s="272" t="str">
        <f>VLOOKUP(E261,RNR!$E$1:$F$41,2)</f>
        <v>Limousine</v>
      </c>
      <c r="G261" s="264">
        <f>+IF(H261=0,"",'Ark1'!Q1826)</f>
        <v>277</v>
      </c>
      <c r="H261" s="360">
        <f>+'Ark1'!R1826</f>
        <v>446</v>
      </c>
      <c r="I261" s="265">
        <f>+IF(H261=0,"",'Ark1'!AE1826)</f>
        <v>26.610978520286391</v>
      </c>
      <c r="J261" s="31" t="e">
        <f>+IF(H261=0,"",IF(#REF!=0,"",I261-#REF!))</f>
        <v>#REF!</v>
      </c>
      <c r="K261" s="265">
        <f>+IF(H261=0,"",'Ark1'!AF1826)</f>
        <v>27.587570947913015</v>
      </c>
      <c r="L261" s="261"/>
      <c r="M261" s="376">
        <f>+IF(H261=0,"",'Ark1'!AR1826)</f>
        <v>208.00896860986543</v>
      </c>
      <c r="N261" s="114">
        <f>+IF(H261=0,"",'Ark1'!AS1826)</f>
        <v>33.905461858545259</v>
      </c>
      <c r="O261" s="261"/>
      <c r="P261" s="266">
        <f>+IF(H261=0,"",'Ark1'!T1826)</f>
        <v>7.320627802690586</v>
      </c>
      <c r="Q261" s="303">
        <f>+IF(H261=0,"",'Ark1'!U1826)</f>
        <v>306.16995515695078</v>
      </c>
      <c r="R261" s="35" t="e">
        <f>+IF(H261=0,"",IF(#REF!=0,"",Q261-#REF!))</f>
        <v>#REF!</v>
      </c>
      <c r="S261" s="267">
        <f>+IF(H261=0,"",'Ark1'!W1826)</f>
        <v>65.246636771300444</v>
      </c>
      <c r="T261" s="267">
        <f>+IF(H261=0,"",'Ark1'!X1826)</f>
        <v>10.313901345291482</v>
      </c>
      <c r="U261" s="267">
        <f>+IF(H261=0,"",'Ark1'!AG1826)</f>
        <v>1038.8385650224218</v>
      </c>
      <c r="V261" s="267">
        <f>+IF(H261=0,"",'Ark1'!AH1826)</f>
        <v>100</v>
      </c>
      <c r="W261" s="267">
        <f>+IF(H261=0,"",'Ark1'!Y1826)</f>
        <v>35.625288210589801</v>
      </c>
      <c r="X261" s="266">
        <f>+IF(H261=0,"",'Ark1'!AA1826)</f>
        <v>1.9587393128106323</v>
      </c>
      <c r="Y261" s="303">
        <f t="shared" si="21"/>
        <v>294.72332416764158</v>
      </c>
      <c r="Z261" s="267">
        <f t="shared" si="22"/>
        <v>43.73856502242154</v>
      </c>
      <c r="AA261" s="265">
        <f t="shared" si="23"/>
        <v>1.6101083032490975</v>
      </c>
      <c r="AB261" s="244"/>
      <c r="AC261" s="247"/>
      <c r="AE261" s="28"/>
      <c r="AF261" s="27"/>
      <c r="AG261" s="270"/>
      <c r="AH261" s="86"/>
      <c r="AL261" s="86"/>
    </row>
    <row r="262" spans="1:38" ht="15" customHeight="1">
      <c r="A262" s="244"/>
      <c r="B262" s="328">
        <f>+'Ark1'!C1827</f>
        <v>2024</v>
      </c>
      <c r="C262" s="264">
        <f>+'Ark1'!L1827</f>
        <v>7</v>
      </c>
      <c r="D262" s="264" t="s">
        <v>34</v>
      </c>
      <c r="E262" s="272">
        <f>+'Ark1'!AP1827</f>
        <v>25</v>
      </c>
      <c r="F262" s="272" t="str">
        <f>VLOOKUP(E262,RNR!$E$1:$F$41,2)</f>
        <v>Simmental Kjøtt</v>
      </c>
      <c r="G262" s="264">
        <f>+IF(H262=0,"",'Ark1'!Q1827)</f>
        <v>68</v>
      </c>
      <c r="H262" s="360">
        <f>+'Ark1'!R1827</f>
        <v>85</v>
      </c>
      <c r="I262" s="265">
        <f>+IF(H262=0,"",'Ark1'!AE1827)</f>
        <v>11.486486486486484</v>
      </c>
      <c r="J262" s="31" t="e">
        <f>+IF(H262=0,"",IF(#REF!=0,"",I262-#REF!))</f>
        <v>#REF!</v>
      </c>
      <c r="K262" s="265">
        <f>+IF(H262=0,"",'Ark1'!AF1827)</f>
        <v>14.104992376768957</v>
      </c>
      <c r="L262" s="261"/>
      <c r="M262" s="376">
        <f>+IF(H262=0,"",'Ark1'!AR1827)</f>
        <v>213.72941176470587</v>
      </c>
      <c r="N262" s="114">
        <f>+IF(H262=0,"",'Ark1'!AS1827)</f>
        <v>35.241521248432441</v>
      </c>
      <c r="O262" s="261"/>
      <c r="P262" s="266">
        <f>+IF(H262=0,"",'Ark1'!T1827)</f>
        <v>9.5176470588235293</v>
      </c>
      <c r="Q262" s="303">
        <f>+IF(H262=0,"",'Ark1'!U1827)</f>
        <v>345.89058823529422</v>
      </c>
      <c r="R262" s="35" t="e">
        <f>+IF(H262=0,"",IF(#REF!=0,"",Q262-#REF!))</f>
        <v>#REF!</v>
      </c>
      <c r="S262" s="267">
        <f>+IF(H262=0,"",'Ark1'!W1827)</f>
        <v>96.470588235294116</v>
      </c>
      <c r="T262" s="267">
        <f>+IF(H262=0,"",'Ark1'!X1827)</f>
        <v>45.882352941176471</v>
      </c>
      <c r="U262" s="267">
        <f>+IF(H262=0,"",'Ark1'!AG1827)</f>
        <v>1007.870588235294</v>
      </c>
      <c r="V262" s="267">
        <f>+IF(H262=0,"",'Ark1'!AH1827)</f>
        <v>100</v>
      </c>
      <c r="W262" s="267">
        <f>+IF(H262=0,"",'Ark1'!Y1827)</f>
        <v>46.519730471954162</v>
      </c>
      <c r="X262" s="266">
        <f>+IF(H262=0,"",'Ark1'!AA1827)</f>
        <v>1.5538321864563811</v>
      </c>
      <c r="Y262" s="303">
        <f t="shared" si="21"/>
        <v>343.1894851113006</v>
      </c>
      <c r="Z262" s="267">
        <f t="shared" si="22"/>
        <v>49.412941176470603</v>
      </c>
      <c r="AA262" s="265">
        <f t="shared" si="23"/>
        <v>1.25</v>
      </c>
      <c r="AB262" s="244"/>
      <c r="AC262" s="247"/>
      <c r="AE262" s="28"/>
      <c r="AF262" s="27"/>
      <c r="AG262" s="270"/>
      <c r="AH262" s="86"/>
      <c r="AL262" s="86"/>
    </row>
    <row r="263" spans="1:38" ht="15" customHeight="1">
      <c r="A263" s="244"/>
      <c r="B263" s="328">
        <f>+'Ark1'!C1828</f>
        <v>2024</v>
      </c>
      <c r="C263" s="264">
        <f>+'Ark1'!L1828</f>
        <v>7</v>
      </c>
      <c r="D263" s="264" t="s">
        <v>34</v>
      </c>
      <c r="E263" s="272">
        <f>+'Ark1'!AP1828</f>
        <v>26</v>
      </c>
      <c r="F263" s="272" t="str">
        <f>VLOOKUP(E263,RNR!$E$1:$F$41,2)</f>
        <v>Blonde D'aquitaine</v>
      </c>
      <c r="G263" s="264">
        <f>+IF(H263=0,"",'Ark1'!Q1828)</f>
        <v>11</v>
      </c>
      <c r="H263" s="360">
        <f>+'Ark1'!R1828</f>
        <v>23</v>
      </c>
      <c r="I263" s="265">
        <f>+IF(H263=0,"",'Ark1'!AE1828)</f>
        <v>20</v>
      </c>
      <c r="J263" s="31" t="e">
        <f>+IF(H263=0,"",IF(#REF!=0,"",I263-#REF!))</f>
        <v>#REF!</v>
      </c>
      <c r="K263" s="265">
        <f>+IF(H263=0,"",'Ark1'!AF1828)</f>
        <v>23.3563269799766</v>
      </c>
      <c r="L263" s="261"/>
      <c r="M263" s="376">
        <f>+IF(H263=0,"",'Ark1'!AR1828)</f>
        <v>218.21739130434781</v>
      </c>
      <c r="N263" s="114">
        <f>+IF(H263=0,"",'Ark1'!AS1828)</f>
        <v>33.972136594228267</v>
      </c>
      <c r="O263" s="261"/>
      <c r="P263" s="266">
        <f>+IF(H263=0,"",'Ark1'!T1828)</f>
        <v>6.2173913043478253</v>
      </c>
      <c r="Q263" s="303">
        <f>+IF(H263=0,"",'Ark1'!U1828)</f>
        <v>354.19565217391306</v>
      </c>
      <c r="R263" s="35" t="e">
        <f>+IF(H263=0,"",IF(#REF!=0,"",Q263-#REF!))</f>
        <v>#REF!</v>
      </c>
      <c r="S263" s="267">
        <f>+IF(H263=0,"",'Ark1'!W1828)</f>
        <v>39.130434782608695</v>
      </c>
      <c r="T263" s="267">
        <f>+IF(H263=0,"",'Ark1'!X1828)</f>
        <v>56.521739130434781</v>
      </c>
      <c r="U263" s="267">
        <f>+IF(H263=0,"",'Ark1'!AG1828)</f>
        <v>1020.8695652173913</v>
      </c>
      <c r="V263" s="267">
        <f>+IF(H263=0,"",'Ark1'!AH1828)</f>
        <v>100</v>
      </c>
      <c r="W263" s="267">
        <f>+IF(H263=0,"",'Ark1'!Y1828)</f>
        <v>41.054666400670321</v>
      </c>
      <c r="X263" s="266">
        <f>+IF(H263=0,"",'Ark1'!AA1828)</f>
        <v>2.0420901853595446</v>
      </c>
      <c r="Y263" s="303">
        <f t="shared" si="21"/>
        <v>346.95485519591148</v>
      </c>
      <c r="Z263" s="267">
        <f t="shared" si="22"/>
        <v>50.599378881987583</v>
      </c>
      <c r="AA263" s="265">
        <f t="shared" si="23"/>
        <v>2.0909090909090908</v>
      </c>
      <c r="AB263" s="244"/>
      <c r="AC263" s="247"/>
      <c r="AE263" s="28"/>
      <c r="AF263" s="27"/>
      <c r="AG263" s="270"/>
      <c r="AH263" s="86"/>
      <c r="AL263" s="86"/>
    </row>
    <row r="264" spans="1:38" ht="15" customHeight="1">
      <c r="A264" s="244"/>
      <c r="B264" s="328">
        <f>+'Ark1'!C1829</f>
        <v>2024</v>
      </c>
      <c r="C264" s="264">
        <f>+'Ark1'!L1829</f>
        <v>7</v>
      </c>
      <c r="D264" s="264" t="s">
        <v>34</v>
      </c>
      <c r="E264" s="272">
        <f>+'Ark1'!AP1829</f>
        <v>27</v>
      </c>
      <c r="F264" s="272" t="str">
        <f>VLOOKUP(E264,RNR!$E$1:$F$41,2)</f>
        <v>Scottish Highland</v>
      </c>
      <c r="G264" s="264">
        <f>+IF(H264=0,"",'Ark1'!Q1829)</f>
        <v>3</v>
      </c>
      <c r="H264" s="360">
        <f>+'Ark1'!R1829</f>
        <v>6</v>
      </c>
      <c r="I264" s="265">
        <f>+IF(H264=0,"",'Ark1'!AE1829)</f>
        <v>4.2253521126760551</v>
      </c>
      <c r="J264" s="31" t="e">
        <f>+IF(H264=0,"",IF(#REF!=0,"",I264-#REF!))</f>
        <v>#REF!</v>
      </c>
      <c r="K264" s="265">
        <f>+IF(H264=0,"",'Ark1'!AF1829)</f>
        <v>6.6074975698406639</v>
      </c>
      <c r="L264" s="261"/>
      <c r="M264" s="376">
        <f>+IF(H264=0,"",'Ark1'!AR1829)</f>
        <v>190.33333333333337</v>
      </c>
      <c r="N264" s="114">
        <f>+IF(H264=0,"",'Ark1'!AS1829)</f>
        <v>37.527864714838209</v>
      </c>
      <c r="O264" s="261"/>
      <c r="P264" s="266">
        <f>+IF(H264=0,"",'Ark1'!T1829)</f>
        <v>12.333333333333336</v>
      </c>
      <c r="Q264" s="303">
        <f>+IF(H264=0,"",'Ark1'!U1829)</f>
        <v>260.56666666666661</v>
      </c>
      <c r="R264" s="35" t="e">
        <f>+IF(H264=0,"",IF(#REF!=0,"",Q264-#REF!))</f>
        <v>#REF!</v>
      </c>
      <c r="S264" s="267">
        <f>+IF(H264=0,"",'Ark1'!W1829)</f>
        <v>100</v>
      </c>
      <c r="T264" s="267">
        <f>+IF(H264=0,"",'Ark1'!X1829)</f>
        <v>0</v>
      </c>
      <c r="U264" s="267">
        <f>+IF(H264=0,"",'Ark1'!AG1829)</f>
        <v>1099.833333333333</v>
      </c>
      <c r="V264" s="267">
        <f>+IF(H264=0,"",'Ark1'!AH1829)</f>
        <v>100</v>
      </c>
      <c r="W264" s="267">
        <f>+IF(H264=0,"",'Ark1'!Y1829)</f>
        <v>41.402804521218499</v>
      </c>
      <c r="X264" s="266">
        <f>+IF(H264=0,"",'Ark1'!AA1829)</f>
        <v>1.7950549357114975</v>
      </c>
      <c r="Y264" s="303">
        <f t="shared" si="21"/>
        <v>236.91468404303683</v>
      </c>
      <c r="Z264" s="267">
        <f t="shared" si="22"/>
        <v>37.223809523809514</v>
      </c>
      <c r="AA264" s="265">
        <f t="shared" si="23"/>
        <v>2</v>
      </c>
      <c r="AB264" s="244"/>
      <c r="AC264" s="247"/>
      <c r="AE264" s="28"/>
      <c r="AF264" s="27"/>
      <c r="AG264" s="270"/>
      <c r="AH264" s="86"/>
      <c r="AL264" s="86"/>
    </row>
    <row r="265" spans="1:38" ht="15" customHeight="1">
      <c r="A265" s="244"/>
      <c r="B265" s="328">
        <f>+'Ark1'!C1830</f>
        <v>2024</v>
      </c>
      <c r="C265" s="264">
        <f>+'Ark1'!L1830</f>
        <v>7</v>
      </c>
      <c r="D265" s="264" t="s">
        <v>34</v>
      </c>
      <c r="E265" s="272">
        <f>+'Ark1'!AP1830</f>
        <v>28</v>
      </c>
      <c r="F265" s="272" t="str">
        <f>VLOOKUP(E265,RNR!$E$1:$F$41,2)</f>
        <v>Tiroler Grauvieh</v>
      </c>
      <c r="G265" s="264">
        <f>+IF(H265=0,"",'Ark1'!Q1830)</f>
        <v>12</v>
      </c>
      <c r="H265" s="360">
        <f>+'Ark1'!R1830</f>
        <v>13</v>
      </c>
      <c r="I265" s="265">
        <f>+IF(H265=0,"",'Ark1'!AE1830)</f>
        <v>8.125</v>
      </c>
      <c r="J265" s="31" t="e">
        <f>+IF(H265=0,"",IF(#REF!=0,"",I265-#REF!))</f>
        <v>#REF!</v>
      </c>
      <c r="K265" s="265">
        <f>+IF(H265=0,"",'Ark1'!AF1830)</f>
        <v>10.466435331067991</v>
      </c>
      <c r="L265" s="261"/>
      <c r="M265" s="376">
        <f>+IF(H265=0,"",'Ark1'!AR1830)</f>
        <v>205.30769230769235</v>
      </c>
      <c r="N265" s="114">
        <f>+IF(H265=0,"",'Ark1'!AS1830)</f>
        <v>36.149225624083201</v>
      </c>
      <c r="O265" s="261"/>
      <c r="P265" s="266">
        <f>+IF(H265=0,"",'Ark1'!T1830)</f>
        <v>10.153846153846157</v>
      </c>
      <c r="Q265" s="303">
        <f>+IF(H265=0,"",'Ark1'!U1830)</f>
        <v>312.99230769230775</v>
      </c>
      <c r="R265" s="35" t="e">
        <f>+IF(H265=0,"",IF(#REF!=0,"",Q265-#REF!))</f>
        <v>#REF!</v>
      </c>
      <c r="S265" s="267">
        <f>+IF(H265=0,"",'Ark1'!W1830)</f>
        <v>100</v>
      </c>
      <c r="T265" s="267">
        <f>+IF(H265=0,"",'Ark1'!X1830)</f>
        <v>0</v>
      </c>
      <c r="U265" s="267">
        <f>+IF(H265=0,"",'Ark1'!AG1830)</f>
        <v>1015.5384615384612</v>
      </c>
      <c r="V265" s="267">
        <f>+IF(H265=0,"",'Ark1'!AH1830)</f>
        <v>100</v>
      </c>
      <c r="W265" s="267">
        <f>+IF(H265=0,"",'Ark1'!Y1830)</f>
        <v>25.02258861166078</v>
      </c>
      <c r="X265" s="266">
        <f>+IF(H265=0,"",'Ark1'!AA1830)</f>
        <v>1.4595127662315641</v>
      </c>
      <c r="Y265" s="303">
        <f t="shared" si="21"/>
        <v>308.20330252991988</v>
      </c>
      <c r="Z265" s="267">
        <f t="shared" si="22"/>
        <v>44.713186813186823</v>
      </c>
      <c r="AA265" s="265">
        <f t="shared" si="23"/>
        <v>1.0833333333333333</v>
      </c>
      <c r="AB265" s="244"/>
      <c r="AC265" s="247"/>
      <c r="AE265" s="28"/>
      <c r="AF265" s="27"/>
      <c r="AG265" s="270"/>
      <c r="AH265" s="86"/>
      <c r="AL265" s="86"/>
    </row>
    <row r="266" spans="1:38" ht="15" customHeight="1">
      <c r="A266" s="244"/>
      <c r="B266" s="328">
        <f>+'Ark1'!C1831</f>
        <v>2024</v>
      </c>
      <c r="C266" s="264">
        <f>+'Ark1'!L1831</f>
        <v>7</v>
      </c>
      <c r="D266" s="264" t="s">
        <v>34</v>
      </c>
      <c r="E266" s="272">
        <f>+'Ark1'!AP1831</f>
        <v>29</v>
      </c>
      <c r="F266" s="272" t="str">
        <f>VLOOKUP(E266,RNR!$E$1:$F$41,2)</f>
        <v xml:space="preserve">Dexter </v>
      </c>
      <c r="G266" s="264">
        <f>+IF(H266=0,"",'Ark1'!Q1831)</f>
        <v>2</v>
      </c>
      <c r="H266" s="360">
        <f>+'Ark1'!R1831</f>
        <v>2</v>
      </c>
      <c r="I266" s="265">
        <f>+IF(H266=0,"",'Ark1'!AE1831)</f>
        <v>1.8518518518518521</v>
      </c>
      <c r="J266" s="31" t="e">
        <f>+IF(H266=0,"",IF(#REF!=0,"",I266-#REF!))</f>
        <v>#REF!</v>
      </c>
      <c r="K266" s="265">
        <f>+IF(H266=0,"",'Ark1'!AF1831)</f>
        <v>3.0053042362995379</v>
      </c>
      <c r="L266" s="261"/>
      <c r="M266" s="376">
        <f>+IF(H266=0,"",'Ark1'!AR1831)</f>
        <v>181.5</v>
      </c>
      <c r="N266" s="114">
        <f>+IF(H266=0,"",'Ark1'!AS1831)</f>
        <v>38.855391053101187</v>
      </c>
      <c r="O266" s="261"/>
      <c r="P266" s="266">
        <f>+IF(H266=0,"",'Ark1'!T1831)</f>
        <v>12</v>
      </c>
      <c r="Q266" s="303">
        <f>+IF(H266=0,"",'Ark1'!U1831)</f>
        <v>233.15</v>
      </c>
      <c r="R266" s="35" t="e">
        <f>+IF(H266=0,"",IF(#REF!=0,"",Q266-#REF!))</f>
        <v>#REF!</v>
      </c>
      <c r="S266" s="267">
        <f>+IF(H266=0,"",'Ark1'!W1831)</f>
        <v>100</v>
      </c>
      <c r="T266" s="267">
        <f>+IF(H266=0,"",'Ark1'!X1831)</f>
        <v>0</v>
      </c>
      <c r="U266" s="267">
        <f>+IF(H266=0,"",'Ark1'!AG1831)</f>
        <v>1027.5</v>
      </c>
      <c r="V266" s="267">
        <f>+IF(H266=0,"",'Ark1'!AH1831)</f>
        <v>100</v>
      </c>
      <c r="W266" s="267">
        <f>+IF(H266=0,"",'Ark1'!Y1831)</f>
        <v>22.849999999999945</v>
      </c>
      <c r="X266" s="266">
        <f>+IF(H266=0,"",'Ark1'!AA1831)</f>
        <v>0</v>
      </c>
      <c r="Y266" s="303">
        <f t="shared" si="21"/>
        <v>226.90997566909977</v>
      </c>
      <c r="Z266" s="267">
        <f t="shared" si="22"/>
        <v>33.307142857142857</v>
      </c>
      <c r="AA266" s="265">
        <f t="shared" si="23"/>
        <v>1</v>
      </c>
      <c r="AB266" s="244"/>
      <c r="AC266" s="247"/>
      <c r="AE266" s="28"/>
      <c r="AF266" s="27"/>
      <c r="AG266" s="270"/>
      <c r="AH266" s="86"/>
      <c r="AL266" s="86"/>
    </row>
    <row r="267" spans="1:38" ht="15" customHeight="1">
      <c r="A267" s="244"/>
      <c r="B267" s="328">
        <f>+'Ark1'!C1832</f>
        <v>2024</v>
      </c>
      <c r="C267" s="264">
        <f>+'Ark1'!L1832</f>
        <v>7</v>
      </c>
      <c r="D267" s="264" t="s">
        <v>34</v>
      </c>
      <c r="E267" s="272">
        <f>+'Ark1'!AP1832</f>
        <v>30</v>
      </c>
      <c r="F267" s="272" t="str">
        <f>VLOOKUP(E267,RNR!$E$1:$F$41,2)</f>
        <v>Piemontese</v>
      </c>
      <c r="G267" s="264" t="str">
        <f>+IF(H267=0,"",'Ark1'!Q1832)</f>
        <v/>
      </c>
      <c r="H267" s="360">
        <f>+'Ark1'!R1832</f>
        <v>0</v>
      </c>
      <c r="I267" s="265" t="str">
        <f>+IF(H267=0,"",'Ark1'!AE1832)</f>
        <v/>
      </c>
      <c r="J267" s="31" t="str">
        <f>+IF(H267=0,"",IF(#REF!=0,"",I267-#REF!))</f>
        <v/>
      </c>
      <c r="K267" s="265" t="str">
        <f>+IF(H267=0,"",'Ark1'!AF1832)</f>
        <v/>
      </c>
      <c r="L267" s="261"/>
      <c r="M267" s="376" t="str">
        <f>+IF(H267=0,"",'Ark1'!AR1832)</f>
        <v/>
      </c>
      <c r="N267" s="114" t="str">
        <f>+IF(H267=0,"",'Ark1'!AS1832)</f>
        <v/>
      </c>
      <c r="O267" s="261"/>
      <c r="P267" s="266" t="str">
        <f>+IF(H267=0,"",'Ark1'!T1832)</f>
        <v/>
      </c>
      <c r="Q267" s="303" t="str">
        <f>+IF(H267=0,"",'Ark1'!U1832)</f>
        <v/>
      </c>
      <c r="R267" s="35" t="str">
        <f>+IF(H267=0,"",IF(#REF!=0,"",Q267-#REF!))</f>
        <v/>
      </c>
      <c r="S267" s="267" t="str">
        <f>+IF(H267=0,"",'Ark1'!W1832)</f>
        <v/>
      </c>
      <c r="T267" s="267" t="str">
        <f>+IF(H267=0,"",'Ark1'!X1832)</f>
        <v/>
      </c>
      <c r="U267" s="267" t="str">
        <f>+IF(H267=0,"",'Ark1'!AG1832)</f>
        <v/>
      </c>
      <c r="V267" s="267" t="str">
        <f>+IF(H267=0,"",'Ark1'!AH1832)</f>
        <v/>
      </c>
      <c r="W267" s="267" t="str">
        <f>+IF(H267=0,"",'Ark1'!Y1832)</f>
        <v/>
      </c>
      <c r="X267" s="266" t="str">
        <f>+IF(H267=0,"",'Ark1'!AA1832)</f>
        <v/>
      </c>
      <c r="Y267" s="303" t="str">
        <f t="shared" si="21"/>
        <v/>
      </c>
      <c r="Z267" s="267" t="str">
        <f t="shared" si="22"/>
        <v/>
      </c>
      <c r="AA267" s="265" t="str">
        <f t="shared" si="23"/>
        <v/>
      </c>
      <c r="AB267" s="244"/>
      <c r="AC267" s="247"/>
      <c r="AE267" s="28"/>
      <c r="AF267" s="27"/>
      <c r="AG267" s="270"/>
      <c r="AH267" s="86"/>
      <c r="AL267" s="86"/>
    </row>
    <row r="268" spans="1:38" ht="15" customHeight="1">
      <c r="A268" s="244"/>
      <c r="B268" s="328">
        <f>+'Ark1'!C1833</f>
        <v>2024</v>
      </c>
      <c r="C268" s="264">
        <f>+'Ark1'!L1833</f>
        <v>7</v>
      </c>
      <c r="D268" s="264" t="s">
        <v>34</v>
      </c>
      <c r="E268" s="272">
        <f>+'Ark1'!AP1833</f>
        <v>31</v>
      </c>
      <c r="F268" s="272" t="str">
        <f>VLOOKUP(E268,RNR!$E$1:$F$41,2)</f>
        <v>Galloway</v>
      </c>
      <c r="G268" s="264">
        <f>+IF(H268=0,"",'Ark1'!Q1833)</f>
        <v>9</v>
      </c>
      <c r="H268" s="360">
        <f>+'Ark1'!R1833</f>
        <v>12</v>
      </c>
      <c r="I268" s="265">
        <f>+IF(H268=0,"",'Ark1'!AE1833)</f>
        <v>24</v>
      </c>
      <c r="J268" s="31" t="e">
        <f>+IF(H268=0,"",IF(#REF!=0,"",I268-#REF!))</f>
        <v>#REF!</v>
      </c>
      <c r="K268" s="265">
        <f>+IF(H268=0,"",'Ark1'!AF1833)</f>
        <v>29.657332766415305</v>
      </c>
      <c r="L268" s="261"/>
      <c r="M268" s="376">
        <f>+IF(H268=0,"",'Ark1'!AR1833)</f>
        <v>196.41666666666663</v>
      </c>
      <c r="N268" s="114">
        <f>+IF(H268=0,"",'Ark1'!AS1833)</f>
        <v>37.494713141893214</v>
      </c>
      <c r="O268" s="261"/>
      <c r="P268" s="266">
        <f>+IF(H268=0,"",'Ark1'!T1833)</f>
        <v>12.083333333333336</v>
      </c>
      <c r="Q268" s="303">
        <f>+IF(H268=0,"",'Ark1'!U1833)</f>
        <v>284.81666666666661</v>
      </c>
      <c r="R268" s="35" t="e">
        <f>+IF(H268=0,"",IF(#REF!=0,"",Q268-#REF!))</f>
        <v>#REF!</v>
      </c>
      <c r="S268" s="267">
        <f>+IF(H268=0,"",'Ark1'!W1833)</f>
        <v>100</v>
      </c>
      <c r="T268" s="267">
        <f>+IF(H268=0,"",'Ark1'!X1833)</f>
        <v>0</v>
      </c>
      <c r="U268" s="267">
        <f>+IF(H268=0,"",'Ark1'!AG1833)</f>
        <v>1084.166666666667</v>
      </c>
      <c r="V268" s="267">
        <f>+IF(H268=0,"",'Ark1'!AH1833)</f>
        <v>100</v>
      </c>
      <c r="W268" s="267">
        <f>+IF(H268=0,"",'Ark1'!Y1833)</f>
        <v>29.023922125645964</v>
      </c>
      <c r="X268" s="266">
        <f>+IF(H268=0,"",'Ark1'!AA1833)</f>
        <v>1.5523280008497595</v>
      </c>
      <c r="Y268" s="303">
        <f t="shared" si="21"/>
        <v>262.70561106840881</v>
      </c>
      <c r="Z268" s="267">
        <f t="shared" si="22"/>
        <v>40.688095238095229</v>
      </c>
      <c r="AA268" s="265">
        <f t="shared" si="23"/>
        <v>1.3333333333333333</v>
      </c>
      <c r="AB268" s="244"/>
      <c r="AC268" s="247"/>
      <c r="AE268" s="28"/>
      <c r="AF268" s="27"/>
      <c r="AG268" s="270"/>
      <c r="AH268" s="86"/>
      <c r="AL268" s="86"/>
    </row>
    <row r="269" spans="1:38" ht="15" customHeight="1">
      <c r="A269" s="244"/>
      <c r="B269" s="328">
        <f>+'Ark1'!C1834</f>
        <v>2024</v>
      </c>
      <c r="C269" s="264">
        <f>+'Ark1'!L1834</f>
        <v>7</v>
      </c>
      <c r="D269" s="264" t="s">
        <v>34</v>
      </c>
      <c r="E269" s="272">
        <f>+'Ark1'!AP1834</f>
        <v>32</v>
      </c>
      <c r="F269" s="272" t="str">
        <f>VLOOKUP(E269,RNR!$E$1:$F$41,2)</f>
        <v>Salers</v>
      </c>
      <c r="G269" s="264" t="str">
        <f>+IF(H269=0,"",'Ark1'!Q1834)</f>
        <v/>
      </c>
      <c r="H269" s="360">
        <f>+'Ark1'!R1834</f>
        <v>0</v>
      </c>
      <c r="I269" s="265" t="str">
        <f>+IF(H269=0,"",'Ark1'!AE1834)</f>
        <v/>
      </c>
      <c r="J269" s="31" t="str">
        <f>+IF(H269=0,"",IF(#REF!=0,"",I269-#REF!))</f>
        <v/>
      </c>
      <c r="K269" s="265" t="str">
        <f>+IF(H269=0,"",'Ark1'!AF1834)</f>
        <v/>
      </c>
      <c r="L269" s="261"/>
      <c r="M269" s="376" t="str">
        <f>+IF(H269=0,"",'Ark1'!AR1834)</f>
        <v/>
      </c>
      <c r="N269" s="114" t="str">
        <f>+IF(H269=0,"",'Ark1'!AS1834)</f>
        <v/>
      </c>
      <c r="O269" s="261"/>
      <c r="P269" s="266" t="str">
        <f>+IF(H269=0,"",'Ark1'!T1834)</f>
        <v/>
      </c>
      <c r="Q269" s="303" t="str">
        <f>+IF(H269=0,"",'Ark1'!U1834)</f>
        <v/>
      </c>
      <c r="R269" s="35" t="str">
        <f>+IF(H269=0,"",IF(#REF!=0,"",Q269-#REF!))</f>
        <v/>
      </c>
      <c r="S269" s="267" t="str">
        <f>+IF(H269=0,"",'Ark1'!W1834)</f>
        <v/>
      </c>
      <c r="T269" s="267" t="str">
        <f>+IF(H269=0,"",'Ark1'!X1834)</f>
        <v/>
      </c>
      <c r="U269" s="267" t="str">
        <f>+IF(H269=0,"",'Ark1'!AG1834)</f>
        <v/>
      </c>
      <c r="V269" s="267" t="str">
        <f>+IF(H269=0,"",'Ark1'!AH1834)</f>
        <v/>
      </c>
      <c r="W269" s="267" t="str">
        <f>+IF(H269=0,"",'Ark1'!Y1834)</f>
        <v/>
      </c>
      <c r="X269" s="266" t="str">
        <f>+IF(H269=0,"",'Ark1'!AA1834)</f>
        <v/>
      </c>
      <c r="Y269" s="303" t="str">
        <f t="shared" si="21"/>
        <v/>
      </c>
      <c r="Z269" s="267" t="str">
        <f t="shared" si="22"/>
        <v/>
      </c>
      <c r="AA269" s="265" t="str">
        <f t="shared" si="23"/>
        <v/>
      </c>
      <c r="AB269" s="244"/>
      <c r="AC269" s="27"/>
      <c r="AE269" s="28"/>
      <c r="AF269" s="27"/>
      <c r="AG269" s="86"/>
      <c r="AH269" s="86"/>
      <c r="AL269" s="86"/>
    </row>
    <row r="270" spans="1:38" ht="15" customHeight="1">
      <c r="A270" s="244"/>
      <c r="B270" s="328">
        <f>+'Ark1'!C1835</f>
        <v>2024</v>
      </c>
      <c r="C270" s="264">
        <f>+'Ark1'!L1835</f>
        <v>7</v>
      </c>
      <c r="D270" s="264" t="s">
        <v>34</v>
      </c>
      <c r="E270" s="272">
        <f>+'Ark1'!AP1835</f>
        <v>33</v>
      </c>
      <c r="F270" s="272" t="str">
        <f>VLOOKUP(E270,RNR!$E$1:$F$41,2)</f>
        <v>Chianina</v>
      </c>
      <c r="G270" s="264" t="str">
        <f>+IF(H270=0,"",'Ark1'!Q1835)</f>
        <v/>
      </c>
      <c r="H270" s="360">
        <f>+'Ark1'!R1835</f>
        <v>0</v>
      </c>
      <c r="I270" s="265" t="str">
        <f>+IF(H270=0,"",'Ark1'!AE1835)</f>
        <v/>
      </c>
      <c r="J270" s="31" t="str">
        <f>+IF(H270=0,"",IF(#REF!=0,"",I270-#REF!))</f>
        <v/>
      </c>
      <c r="K270" s="265" t="str">
        <f>+IF(H270=0,"",'Ark1'!AF1835)</f>
        <v/>
      </c>
      <c r="L270" s="261"/>
      <c r="M270" s="376" t="str">
        <f>+IF(H270=0,"",'Ark1'!AR1835)</f>
        <v/>
      </c>
      <c r="N270" s="114" t="str">
        <f>+IF(H270=0,"",'Ark1'!AS1835)</f>
        <v/>
      </c>
      <c r="O270" s="261"/>
      <c r="P270" s="266" t="str">
        <f>+IF(H270=0,"",'Ark1'!T1835)</f>
        <v/>
      </c>
      <c r="Q270" s="303" t="str">
        <f>+IF(H270=0,"",'Ark1'!U1835)</f>
        <v/>
      </c>
      <c r="R270" s="35" t="str">
        <f>+IF(H270=0,"",IF(#REF!=0,"",Q270-#REF!))</f>
        <v/>
      </c>
      <c r="S270" s="267" t="str">
        <f>+IF(H270=0,"",'Ark1'!W1835)</f>
        <v/>
      </c>
      <c r="T270" s="267" t="str">
        <f>+IF(H270=0,"",'Ark1'!X1835)</f>
        <v/>
      </c>
      <c r="U270" s="267" t="str">
        <f>+IF(H270=0,"",'Ark1'!AG1835)</f>
        <v/>
      </c>
      <c r="V270" s="267" t="str">
        <f>+IF(H270=0,"",'Ark1'!AH1835)</f>
        <v/>
      </c>
      <c r="W270" s="267" t="str">
        <f>+IF(H270=0,"",'Ark1'!Y1835)</f>
        <v/>
      </c>
      <c r="X270" s="266" t="str">
        <f>+IF(H270=0,"",'Ark1'!AA1835)</f>
        <v/>
      </c>
      <c r="Y270" s="303" t="str">
        <f t="shared" si="21"/>
        <v/>
      </c>
      <c r="Z270" s="267" t="str">
        <f t="shared" si="22"/>
        <v/>
      </c>
      <c r="AA270" s="265" t="str">
        <f t="shared" si="23"/>
        <v/>
      </c>
      <c r="AB270" s="244"/>
      <c r="AC270" s="248"/>
      <c r="AE270" s="28"/>
      <c r="AF270" s="27"/>
      <c r="AG270" s="270"/>
      <c r="AH270" s="86"/>
      <c r="AL270" s="86"/>
    </row>
    <row r="271" spans="1:38" ht="15" customHeight="1">
      <c r="A271" s="244"/>
      <c r="B271" s="328">
        <f>+'Ark1'!C1836</f>
        <v>2024</v>
      </c>
      <c r="C271" s="264">
        <f>+'Ark1'!L1836</f>
        <v>7</v>
      </c>
      <c r="D271" s="264" t="s">
        <v>34</v>
      </c>
      <c r="E271" s="272">
        <f>+'Ark1'!AP1836</f>
        <v>34</v>
      </c>
      <c r="F271" s="272" t="str">
        <f>VLOOKUP(E271,RNR!$E$1:$F$41,2)</f>
        <v>Belgisk blå</v>
      </c>
      <c r="G271" s="264" t="str">
        <f>+IF(H271=0,"",'Ark1'!Q1836)</f>
        <v/>
      </c>
      <c r="H271" s="360">
        <f>+'Ark1'!R1836</f>
        <v>0</v>
      </c>
      <c r="I271" s="265" t="str">
        <f>+IF(H271=0,"",'Ark1'!AE1836)</f>
        <v/>
      </c>
      <c r="J271" s="31" t="str">
        <f>+IF(H271=0,"",IF(#REF!=0,"",I271-#REF!))</f>
        <v/>
      </c>
      <c r="K271" s="265" t="str">
        <f>+IF(H271=0,"",'Ark1'!AF1836)</f>
        <v/>
      </c>
      <c r="L271" s="261"/>
      <c r="M271" s="376" t="str">
        <f>+IF(H271=0,"",'Ark1'!AR1836)</f>
        <v/>
      </c>
      <c r="N271" s="114" t="str">
        <f>+IF(H271=0,"",'Ark1'!AS1836)</f>
        <v/>
      </c>
      <c r="O271" s="261"/>
      <c r="P271" s="266" t="str">
        <f>+IF(H271=0,"",'Ark1'!T1836)</f>
        <v/>
      </c>
      <c r="Q271" s="303" t="str">
        <f>+IF(H271=0,"",'Ark1'!U1836)</f>
        <v/>
      </c>
      <c r="R271" s="35" t="str">
        <f>+IF(H271=0,"",IF(#REF!=0,"",Q271-#REF!))</f>
        <v/>
      </c>
      <c r="S271" s="267" t="str">
        <f>+IF(H271=0,"",'Ark1'!W1836)</f>
        <v/>
      </c>
      <c r="T271" s="267" t="str">
        <f>+IF(H271=0,"",'Ark1'!X1836)</f>
        <v/>
      </c>
      <c r="U271" s="267" t="str">
        <f>+IF(H271=0,"",'Ark1'!AG1836)</f>
        <v/>
      </c>
      <c r="V271" s="267" t="str">
        <f>+IF(H271=0,"",'Ark1'!AH1836)</f>
        <v/>
      </c>
      <c r="W271" s="267" t="str">
        <f>+IF(H271=0,"",'Ark1'!Y1836)</f>
        <v/>
      </c>
      <c r="X271" s="266" t="str">
        <f>+IF(H271=0,"",'Ark1'!AA1836)</f>
        <v/>
      </c>
      <c r="Y271" s="303" t="str">
        <f t="shared" si="21"/>
        <v/>
      </c>
      <c r="Z271" s="267" t="str">
        <f t="shared" si="22"/>
        <v/>
      </c>
      <c r="AA271" s="265" t="str">
        <f t="shared" si="23"/>
        <v/>
      </c>
      <c r="AB271" s="244"/>
      <c r="AC271" s="27"/>
      <c r="AE271" s="28"/>
      <c r="AF271" s="27"/>
      <c r="AG271" s="86"/>
      <c r="AH271" s="86"/>
      <c r="AL271" s="86"/>
    </row>
    <row r="272" spans="1:38" ht="15" customHeight="1">
      <c r="A272" s="244"/>
      <c r="B272" s="328">
        <f>+'Ark1'!C1837</f>
        <v>2024</v>
      </c>
      <c r="C272" s="264">
        <f>+'Ark1'!L1837</f>
        <v>7</v>
      </c>
      <c r="D272" s="264" t="s">
        <v>34</v>
      </c>
      <c r="E272" s="272">
        <f>+'Ark1'!AP1837</f>
        <v>39</v>
      </c>
      <c r="F272" s="272" t="str">
        <f>VLOOKUP(E272,RNR!$E$1:$F$41,2)</f>
        <v xml:space="preserve">Wagyu </v>
      </c>
      <c r="G272" s="264">
        <f>+IF(H272=0,"",'Ark1'!Q1837)</f>
        <v>1</v>
      </c>
      <c r="H272" s="360">
        <f>+'Ark1'!R1837</f>
        <v>1</v>
      </c>
      <c r="I272" s="265">
        <f>+IF(H272=0,"",'Ark1'!AE1837)</f>
        <v>6.6666666666666687</v>
      </c>
      <c r="J272" s="31" t="e">
        <f>+IF(H272=0,"",IF(#REF!=0,"",I272-#REF!))</f>
        <v>#REF!</v>
      </c>
      <c r="K272" s="265">
        <f>+IF(H272=0,"",'Ark1'!AF1837)</f>
        <v>7.5377130143517279</v>
      </c>
      <c r="L272" s="261"/>
      <c r="M272" s="376">
        <f>+IF(H272=0,"",'Ark1'!AR1837)</f>
        <v>207</v>
      </c>
      <c r="N272" s="114">
        <f>+IF(H272=0,"",'Ark1'!AS1837)</f>
        <v>34.724794168218857</v>
      </c>
      <c r="O272" s="261"/>
      <c r="P272" s="266">
        <f>+IF(H272=0,"",'Ark1'!T1837)</f>
        <v>10</v>
      </c>
      <c r="Q272" s="303">
        <f>+IF(H272=0,"",'Ark1'!U1837)</f>
        <v>308.3</v>
      </c>
      <c r="R272" s="35" t="e">
        <f>+IF(H272=0,"",IF(#REF!=0,"",Q272-#REF!))</f>
        <v>#REF!</v>
      </c>
      <c r="S272" s="267">
        <f>+IF(H272=0,"",'Ark1'!W1837)</f>
        <v>100</v>
      </c>
      <c r="T272" s="267">
        <f>+IF(H272=0,"",'Ark1'!X1837)</f>
        <v>0</v>
      </c>
      <c r="U272" s="267">
        <f>+IF(H272=0,"",'Ark1'!AG1837)</f>
        <v>768</v>
      </c>
      <c r="V272" s="267">
        <f>+IF(H272=0,"",'Ark1'!AH1837)</f>
        <v>100</v>
      </c>
      <c r="W272" s="267">
        <f>+IF(H272=0,"",'Ark1'!Y1837)</f>
        <v>0</v>
      </c>
      <c r="X272" s="266">
        <f>+IF(H272=0,"",'Ark1'!AA1837)</f>
        <v>0</v>
      </c>
      <c r="Y272" s="303">
        <f t="shared" si="21"/>
        <v>401.43229166666669</v>
      </c>
      <c r="Z272" s="267">
        <f t="shared" si="22"/>
        <v>44.042857142857144</v>
      </c>
      <c r="AA272" s="265">
        <f t="shared" si="23"/>
        <v>1</v>
      </c>
      <c r="AB272" s="244"/>
      <c r="AC272" s="27"/>
      <c r="AE272" s="28"/>
      <c r="AF272" s="27"/>
      <c r="AG272" s="86"/>
      <c r="AH272" s="86"/>
      <c r="AL272" s="86"/>
    </row>
    <row r="273" spans="1:56" ht="15" customHeight="1">
      <c r="A273" s="244"/>
      <c r="B273" s="328">
        <f>+'Ark1'!C1838</f>
        <v>2024</v>
      </c>
      <c r="C273" s="264">
        <f>+'Ark1'!L1838</f>
        <v>7</v>
      </c>
      <c r="D273" s="264" t="s">
        <v>34</v>
      </c>
      <c r="E273" s="272">
        <f>+'Ark1'!AP1838</f>
        <v>40</v>
      </c>
      <c r="F273" s="272" t="str">
        <f>VLOOKUP(E273,RNR!$E$1:$F$41,2)</f>
        <v>Jak (Bos Grunniens)</v>
      </c>
      <c r="G273" s="264" t="str">
        <f>+IF(H273=0,"",'Ark1'!Q1838)</f>
        <v/>
      </c>
      <c r="H273" s="360">
        <f>+'Ark1'!R1838</f>
        <v>0</v>
      </c>
      <c r="I273" s="265" t="str">
        <f>+IF(H273=0,"",'Ark1'!AE1838)</f>
        <v/>
      </c>
      <c r="J273" s="31" t="str">
        <f>+IF(H273=0,"",IF(#REF!=0,"",I273-#REF!))</f>
        <v/>
      </c>
      <c r="K273" s="265" t="str">
        <f>+IF(H273=0,"",'Ark1'!AF1838)</f>
        <v/>
      </c>
      <c r="L273" s="261"/>
      <c r="M273" s="376" t="str">
        <f>+IF(H273=0,"",'Ark1'!AR1838)</f>
        <v/>
      </c>
      <c r="N273" s="114" t="str">
        <f>+IF(H273=0,"",'Ark1'!AS1838)</f>
        <v/>
      </c>
      <c r="O273" s="261"/>
      <c r="P273" s="266" t="str">
        <f>+IF(H273=0,"",'Ark1'!T1838)</f>
        <v/>
      </c>
      <c r="Q273" s="303" t="str">
        <f>+IF(H273=0,"",'Ark1'!U1838)</f>
        <v/>
      </c>
      <c r="R273" s="35" t="str">
        <f>+IF(H273=0,"",IF(#REF!=0,"",Q273-#REF!))</f>
        <v/>
      </c>
      <c r="S273" s="267" t="str">
        <f>+IF(H273=0,"",'Ark1'!W1838)</f>
        <v/>
      </c>
      <c r="T273" s="267" t="str">
        <f>+IF(H273=0,"",'Ark1'!X1838)</f>
        <v/>
      </c>
      <c r="U273" s="267" t="str">
        <f>+IF(H273=0,"",'Ark1'!AG1838)</f>
        <v/>
      </c>
      <c r="V273" s="267" t="str">
        <f>+IF(H273=0,"",'Ark1'!AH1838)</f>
        <v/>
      </c>
      <c r="W273" s="267" t="str">
        <f>+IF(H273=0,"",'Ark1'!Y1838)</f>
        <v/>
      </c>
      <c r="X273" s="266" t="str">
        <f>+IF(H273=0,"",'Ark1'!AA1838)</f>
        <v/>
      </c>
      <c r="Y273" s="303" t="str">
        <f t="shared" si="21"/>
        <v/>
      </c>
      <c r="Z273" s="267" t="str">
        <f t="shared" si="22"/>
        <v/>
      </c>
      <c r="AA273" s="265" t="str">
        <f t="shared" si="23"/>
        <v/>
      </c>
      <c r="AB273" s="244"/>
      <c r="AC273" s="27"/>
      <c r="AE273" s="28"/>
      <c r="AF273" s="27"/>
      <c r="AG273" s="86"/>
      <c r="AH273" s="86"/>
      <c r="AL273" s="86"/>
    </row>
    <row r="274" spans="1:56" ht="15" customHeight="1">
      <c r="A274" s="244"/>
      <c r="B274" s="328">
        <f>+'Ark1'!C1839</f>
        <v>2024</v>
      </c>
      <c r="C274" s="264">
        <f>+'Ark1'!L1839</f>
        <v>7</v>
      </c>
      <c r="D274" s="264" t="s">
        <v>34</v>
      </c>
      <c r="E274" s="272">
        <f>+'Ark1'!AP1839</f>
        <v>98</v>
      </c>
      <c r="F274" s="272" t="str">
        <f>VLOOKUP(E274,RNR!$E$1:$F$41,2)</f>
        <v>Krysninger</v>
      </c>
      <c r="G274" s="264">
        <f>+IF(H274=0,"",'Ark1'!Q1839)</f>
        <v>131</v>
      </c>
      <c r="H274" s="360">
        <f>+'Ark1'!R1839</f>
        <v>174</v>
      </c>
      <c r="I274" s="265">
        <f>+IF(H274=0,"",'Ark1'!AE1839)</f>
        <v>8.87302396736359</v>
      </c>
      <c r="J274" s="31" t="e">
        <f>+IF(H274=0,"",IF(#REF!=0,"",I274-#REF!))</f>
        <v>#REF!</v>
      </c>
      <c r="K274" s="265">
        <f>+IF(H274=0,"",'Ark1'!AF1839)</f>
        <v>10.874568128262764</v>
      </c>
      <c r="L274" s="261"/>
      <c r="M274" s="376">
        <f>+IF(H274=0,"",'Ark1'!AR1839)</f>
        <v>209.85632183908049</v>
      </c>
      <c r="N274" s="114">
        <f>+IF(H274=0,"",'Ark1'!AS1839)</f>
        <v>35.165028654488509</v>
      </c>
      <c r="O274" s="261"/>
      <c r="P274" s="266">
        <f>+IF(H274=0,"",'Ark1'!T1839)</f>
        <v>9.4022988505747165</v>
      </c>
      <c r="Q274" s="303">
        <f>+IF(H274=0,"",'Ark1'!U1839)</f>
        <v>326.67183908045962</v>
      </c>
      <c r="R274" s="35" t="e">
        <f>+IF(H274=0,"",IF(#REF!=0,"",Q274-#REF!))</f>
        <v>#REF!</v>
      </c>
      <c r="S274" s="267">
        <f>+IF(H274=0,"",'Ark1'!W1839)</f>
        <v>89.65517241379311</v>
      </c>
      <c r="T274" s="267">
        <f>+IF(H274=0,"",'Ark1'!X1839)</f>
        <v>27.586206896551719</v>
      </c>
      <c r="U274" s="267">
        <f>+IF(H274=0,"",'Ark1'!AG1839)</f>
        <v>990.42528735632175</v>
      </c>
      <c r="V274" s="267">
        <f>+IF(H274=0,"",'Ark1'!AH1839)</f>
        <v>100</v>
      </c>
      <c r="W274" s="267">
        <f>+IF(H274=0,"",'Ark1'!Y1839)</f>
        <v>44.686844731085955</v>
      </c>
      <c r="X274" s="266">
        <f>+IF(H274=0,"",'Ark1'!AA1839)</f>
        <v>2.3240856321639378</v>
      </c>
      <c r="Y274" s="303">
        <f t="shared" si="21"/>
        <v>329.82986526164296</v>
      </c>
      <c r="Z274" s="267">
        <f t="shared" si="22"/>
        <v>46.667405582922804</v>
      </c>
      <c r="AA274" s="265">
        <f t="shared" si="23"/>
        <v>1.3282442748091603</v>
      </c>
      <c r="AB274" s="244"/>
      <c r="AC274" s="27"/>
      <c r="AE274" s="28"/>
      <c r="AF274" s="27"/>
      <c r="AG274" s="86"/>
      <c r="AH274" s="86"/>
      <c r="AL274" s="86"/>
    </row>
    <row r="275" spans="1:56" ht="15" customHeight="1">
      <c r="A275" s="244"/>
      <c r="B275" s="328">
        <f>+'Ark1'!C1840</f>
        <v>2024</v>
      </c>
      <c r="C275" s="264">
        <f>+'Ark1'!L1840</f>
        <v>7</v>
      </c>
      <c r="D275" s="264" t="s">
        <v>34</v>
      </c>
      <c r="E275" s="272">
        <f>+'Ark1'!AP1840</f>
        <v>99</v>
      </c>
      <c r="F275" s="272" t="str">
        <f>VLOOKUP(E275,RNR!$E$1:$F$41,2)</f>
        <v>Ukjent</v>
      </c>
      <c r="G275" s="264">
        <f>+IF(H275=0,"",'Ark1'!Q1840)</f>
        <v>3</v>
      </c>
      <c r="H275" s="360">
        <f>+'Ark1'!R1840</f>
        <v>3</v>
      </c>
      <c r="I275" s="265">
        <f>+IF(H275=0,"",'Ark1'!AE1840)</f>
        <v>2.1126760563380276</v>
      </c>
      <c r="J275" s="31" t="e">
        <f>+IF(H275=0,"",IF(#REF!=0,"",I275-#REF!))</f>
        <v>#REF!</v>
      </c>
      <c r="K275" s="265">
        <f>+IF(H275=0,"",'Ark1'!AF1840)</f>
        <v>3.0330850740147897</v>
      </c>
      <c r="L275" s="261"/>
      <c r="M275" s="376">
        <f>+IF(H275=0,"",'Ark1'!AR1840)</f>
        <v>218</v>
      </c>
      <c r="N275" s="114">
        <f>+IF(H275=0,"",'Ark1'!AS1840)</f>
        <v>36.883682417442969</v>
      </c>
      <c r="O275" s="261"/>
      <c r="P275" s="266">
        <f>+IF(H275=0,"",'Ark1'!T1840)</f>
        <v>11</v>
      </c>
      <c r="Q275" s="303">
        <f>+IF(H275=0,"",'Ark1'!U1840)</f>
        <v>382.13333333333344</v>
      </c>
      <c r="R275" s="35" t="e">
        <f>+IF(H275=0,"",IF(#REF!=0,"",Q275-#REF!))</f>
        <v>#REF!</v>
      </c>
      <c r="S275" s="267">
        <f>+IF(H275=0,"",'Ark1'!W1840)</f>
        <v>100</v>
      </c>
      <c r="T275" s="267">
        <f>+IF(H275=0,"",'Ark1'!X1840)</f>
        <v>100</v>
      </c>
      <c r="U275" s="267">
        <f>+IF(H275=0,"",'Ark1'!AG1840)</f>
        <v>1578</v>
      </c>
      <c r="V275" s="267">
        <f>+IF(H275=0,"",'Ark1'!AH1840)</f>
        <v>100</v>
      </c>
      <c r="W275" s="267">
        <f>+IF(H275=0,"",'Ark1'!Y1840)</f>
        <v>5.0387388192757072</v>
      </c>
      <c r="X275" s="266">
        <f>+IF(H275=0,"",'Ark1'!AA1840)</f>
        <v>1.6329931618554523</v>
      </c>
      <c r="Y275" s="303">
        <f t="shared" si="21"/>
        <v>242.16307562315174</v>
      </c>
      <c r="Z275" s="267">
        <f t="shared" si="22"/>
        <v>54.590476190476203</v>
      </c>
      <c r="AA275" s="265">
        <f t="shared" si="23"/>
        <v>1</v>
      </c>
      <c r="AB275" s="244"/>
      <c r="AC275" s="27"/>
      <c r="AE275" s="28"/>
      <c r="AF275" s="27"/>
      <c r="AG275" s="86"/>
      <c r="AH275" s="86"/>
      <c r="AL275" s="86"/>
    </row>
    <row r="276" spans="1:56" ht="15" customHeight="1">
      <c r="A276" s="244"/>
      <c r="B276" s="244"/>
      <c r="C276" s="244"/>
      <c r="D276" s="244"/>
      <c r="E276" s="244"/>
      <c r="F276" s="244"/>
      <c r="G276" s="244"/>
      <c r="H276" s="244"/>
      <c r="I276" s="245"/>
      <c r="J276" s="244"/>
      <c r="K276" s="245"/>
      <c r="L276" s="261"/>
      <c r="M276" s="263"/>
      <c r="N276" s="263"/>
      <c r="O276" s="261"/>
      <c r="P276" s="244"/>
      <c r="Q276" s="244"/>
      <c r="R276" s="244"/>
      <c r="S276" s="246"/>
      <c r="T276" s="246"/>
      <c r="U276" s="244"/>
      <c r="V276" s="246"/>
      <c r="W276" s="246"/>
      <c r="X276" s="244"/>
      <c r="Y276" s="244"/>
      <c r="Z276" s="246"/>
      <c r="AA276" s="261"/>
      <c r="AB276" s="244"/>
      <c r="AC276" s="247"/>
      <c r="AE276" s="28"/>
      <c r="AF276" s="27"/>
      <c r="AG276" s="248"/>
      <c r="AH276" s="86"/>
      <c r="AL276" s="86"/>
      <c r="BD276" s="260"/>
    </row>
    <row r="277" spans="1:56" ht="22.8">
      <c r="A277" s="244"/>
      <c r="B277" s="244"/>
      <c r="C277" s="274" t="s">
        <v>0</v>
      </c>
      <c r="D277" s="275"/>
      <c r="E277" s="344" t="s">
        <v>35</v>
      </c>
      <c r="F277" s="244"/>
      <c r="G277" s="276" t="s">
        <v>596</v>
      </c>
      <c r="H277" s="277">
        <f>SUM(H279:H313)</f>
        <v>865</v>
      </c>
      <c r="I277" s="245"/>
      <c r="J277" s="244"/>
      <c r="K277" s="245"/>
      <c r="L277" s="261"/>
      <c r="M277" s="263"/>
      <c r="N277" s="263"/>
      <c r="O277" s="261"/>
      <c r="P277" s="244"/>
      <c r="Q277" s="343">
        <f>+Klasse!Q18</f>
        <v>356.07726798748678</v>
      </c>
      <c r="R277" s="244" t="s">
        <v>565</v>
      </c>
      <c r="S277" s="246"/>
      <c r="T277" s="246"/>
      <c r="U277" s="244"/>
      <c r="V277" s="246"/>
      <c r="W277" s="246"/>
      <c r="X277" s="244"/>
      <c r="Y277" s="343">
        <f>+Klasse!AB18</f>
        <v>350.79086876411151</v>
      </c>
      <c r="Z277" s="246" t="s">
        <v>626</v>
      </c>
      <c r="AA277" s="261"/>
      <c r="AB277" s="244"/>
      <c r="AC277" s="247"/>
      <c r="AE277" s="28"/>
      <c r="AF277" s="27"/>
      <c r="AG277" s="248"/>
      <c r="AH277" s="86"/>
      <c r="AL277" s="86"/>
      <c r="BD277" s="260"/>
    </row>
    <row r="278" spans="1:56" ht="19.8">
      <c r="A278" s="244"/>
      <c r="B278" s="244"/>
      <c r="C278" s="244"/>
      <c r="D278" s="244"/>
      <c r="E278" s="244"/>
      <c r="F278" s="244"/>
      <c r="G278" s="244"/>
      <c r="H278" s="244"/>
      <c r="I278" s="245"/>
      <c r="J278" s="244"/>
      <c r="K278" s="245"/>
      <c r="L278" s="261"/>
      <c r="M278" s="263"/>
      <c r="N278" s="263"/>
      <c r="O278" s="261"/>
      <c r="P278" s="244"/>
      <c r="Q278" s="244"/>
      <c r="R278" s="244"/>
      <c r="S278" s="246"/>
      <c r="T278" s="246"/>
      <c r="U278" s="244"/>
      <c r="V278" s="246"/>
      <c r="W278" s="246"/>
      <c r="X278" s="244"/>
      <c r="Y278" s="244"/>
      <c r="Z278" s="246"/>
      <c r="AA278" s="261"/>
      <c r="AB278" s="244"/>
      <c r="AC278" s="247"/>
      <c r="AE278" s="28"/>
      <c r="AF278" s="27"/>
      <c r="AG278" s="248"/>
      <c r="AH278" s="86"/>
      <c r="AL278" s="86"/>
      <c r="BD278" s="260"/>
    </row>
    <row r="279" spans="1:56">
      <c r="A279" s="244"/>
      <c r="B279" s="86">
        <f>+'Ark1'!C1841</f>
        <v>2024</v>
      </c>
      <c r="C279" s="86">
        <f>+'Ark1'!L1841</f>
        <v>8</v>
      </c>
      <c r="D279" s="86" t="s">
        <v>35</v>
      </c>
      <c r="E279" s="273">
        <f>+'Ark1'!AP1841</f>
        <v>1</v>
      </c>
      <c r="F279" s="272" t="str">
        <f>VLOOKUP(E279,RNR!$E$1:$F$41,2)</f>
        <v>NRF</v>
      </c>
      <c r="G279" s="86">
        <f>+IF(H279=0,"",'Ark1'!Q1841)</f>
        <v>35</v>
      </c>
      <c r="H279" s="360">
        <f>+'Ark1'!R1841</f>
        <v>43</v>
      </c>
      <c r="I279" s="28">
        <f>+IF(H279=0,"",'Ark1'!AE1841)</f>
        <v>0.15207780725022105</v>
      </c>
      <c r="J279" s="28"/>
      <c r="K279" s="28">
        <f>+IF(H279=0,"",'Ark1'!AF1841)</f>
        <v>0.24579992539247075</v>
      </c>
      <c r="L279" s="261"/>
      <c r="M279" s="376">
        <f>+IF(H279=0,"",'Ark1'!AR1841)</f>
        <v>218.81395348837205</v>
      </c>
      <c r="N279" s="114">
        <f>+IF(H279=0,"",'Ark1'!AS1841)</f>
        <v>40.673847401374424</v>
      </c>
      <c r="O279" s="261"/>
      <c r="P279" s="27">
        <f>+IF(H279=0,"",'Ark1'!T1841)</f>
        <v>13.488372093023251</v>
      </c>
      <c r="Q279" s="303">
        <f>+IF(H279=0,"",'Ark1'!U1841)</f>
        <v>426.89999999999992</v>
      </c>
      <c r="R279" s="28"/>
      <c r="S279" s="33">
        <f>+IF(H279=0,"",'Ark1'!W1841)</f>
        <v>100</v>
      </c>
      <c r="T279" s="33">
        <f>+IF(H279=0,"",'Ark1'!X1841)</f>
        <v>97.67441860465118</v>
      </c>
      <c r="U279" s="33">
        <f>+IF(H279=0,"",'Ark1'!AG1841)</f>
        <v>1077.6511627906982</v>
      </c>
      <c r="V279" s="33">
        <f>+IF(H279=0,"",'Ark1'!AH1841)</f>
        <v>100</v>
      </c>
      <c r="W279" s="33">
        <f>+IF(H279=0,"",'Ark1'!Y1841)</f>
        <v>41.431933532954346</v>
      </c>
      <c r="X279" s="27">
        <f>+IF(H279=0,"",'Ark1'!AA1841)</f>
        <v>1.4843696183472499</v>
      </c>
      <c r="Y279" s="303">
        <f t="shared" ref="Y279:Y313" si="24">IF(H279=0,"",1000*Q279/U279)</f>
        <v>396.13932109022613</v>
      </c>
      <c r="Z279" s="33">
        <f t="shared" ref="Z279:Z313" si="25">IF(H279=0,"",Q279/C279)</f>
        <v>53.36249999999999</v>
      </c>
      <c r="AA279" s="28">
        <f t="shared" ref="AA279:AA313" si="26">IF(H279=0,"",H279/G279)</f>
        <v>1.2285714285714286</v>
      </c>
      <c r="AB279" s="244"/>
      <c r="AC279" s="247"/>
      <c r="AE279" s="28"/>
      <c r="AF279" s="27"/>
      <c r="AG279" s="248"/>
      <c r="AH279" s="86"/>
      <c r="AL279" s="86"/>
    </row>
    <row r="280" spans="1:56">
      <c r="A280" s="244"/>
      <c r="B280" s="86">
        <f>+'Ark1'!C1842</f>
        <v>2024</v>
      </c>
      <c r="C280" s="86">
        <f>+'Ark1'!L1842</f>
        <v>8</v>
      </c>
      <c r="D280" s="86" t="s">
        <v>35</v>
      </c>
      <c r="E280" s="273">
        <f>+'Ark1'!AP1842</f>
        <v>2</v>
      </c>
      <c r="F280" s="272" t="str">
        <f>VLOOKUP(E280,RNR!$E$1:$F$41,2)</f>
        <v>Jersey</v>
      </c>
      <c r="G280" s="86" t="str">
        <f>+IF(H280=0,"",'Ark1'!Q1842)</f>
        <v/>
      </c>
      <c r="H280" s="360">
        <f>+'Ark1'!R1842</f>
        <v>0</v>
      </c>
      <c r="I280" s="28" t="str">
        <f>+IF(H280=0,"",'Ark1'!AE1842)</f>
        <v/>
      </c>
      <c r="J280" s="28"/>
      <c r="K280" s="28" t="str">
        <f>+IF(H280=0,"",'Ark1'!AF1842)</f>
        <v/>
      </c>
      <c r="L280" s="261"/>
      <c r="M280" s="376" t="str">
        <f>+IF(H280=0,"",'Ark1'!AR1842)</f>
        <v/>
      </c>
      <c r="N280" s="114" t="str">
        <f>+IF(H280=0,"",'Ark1'!AS1842)</f>
        <v/>
      </c>
      <c r="O280" s="261"/>
      <c r="P280" s="27" t="str">
        <f>+IF(H280=0,"",'Ark1'!T1842)</f>
        <v/>
      </c>
      <c r="Q280" s="303" t="str">
        <f>+IF(H280=0,"",'Ark1'!U1842)</f>
        <v/>
      </c>
      <c r="R280" s="28"/>
      <c r="S280" s="33" t="str">
        <f>+IF(H280=0,"",'Ark1'!W1842)</f>
        <v/>
      </c>
      <c r="T280" s="33" t="str">
        <f>+IF(H280=0,"",'Ark1'!X1842)</f>
        <v/>
      </c>
      <c r="U280" s="33" t="str">
        <f>+IF(H280=0,"",'Ark1'!AG1842)</f>
        <v/>
      </c>
      <c r="V280" s="33" t="str">
        <f>+IF(H280=0,"",'Ark1'!AH1842)</f>
        <v/>
      </c>
      <c r="W280" s="33" t="str">
        <f>+IF(H280=0,"",'Ark1'!Y1842)</f>
        <v/>
      </c>
      <c r="X280" s="27" t="str">
        <f>+IF(H280=0,"",'Ark1'!AA1842)</f>
        <v/>
      </c>
      <c r="Y280" s="303" t="str">
        <f t="shared" si="24"/>
        <v/>
      </c>
      <c r="Z280" s="33" t="str">
        <f t="shared" si="25"/>
        <v/>
      </c>
      <c r="AA280" s="28" t="str">
        <f t="shared" si="26"/>
        <v/>
      </c>
      <c r="AB280" s="244"/>
      <c r="AC280" s="247"/>
      <c r="AE280" s="28"/>
      <c r="AF280" s="27"/>
      <c r="AG280" s="248"/>
      <c r="AH280" s="86"/>
      <c r="AL280" s="86"/>
    </row>
    <row r="281" spans="1:56">
      <c r="A281" s="244"/>
      <c r="B281" s="86">
        <f>+'Ark1'!C1843</f>
        <v>2024</v>
      </c>
      <c r="C281" s="86">
        <f>+'Ark1'!L1843</f>
        <v>8</v>
      </c>
      <c r="D281" s="86" t="s">
        <v>35</v>
      </c>
      <c r="E281" s="273">
        <f>+'Ark1'!AP1843</f>
        <v>3</v>
      </c>
      <c r="F281" s="272" t="str">
        <f>VLOOKUP(E281,RNR!$E$1:$F$41,2)</f>
        <v>Sidet Trønder</v>
      </c>
      <c r="G281" s="86" t="str">
        <f>+IF(H281=0,"",'Ark1'!Q1843)</f>
        <v/>
      </c>
      <c r="H281" s="360">
        <f>+'Ark1'!R1843</f>
        <v>0</v>
      </c>
      <c r="I281" s="28" t="str">
        <f>+IF(H281=0,"",'Ark1'!AE1843)</f>
        <v/>
      </c>
      <c r="J281" s="28"/>
      <c r="K281" s="28" t="str">
        <f>+IF(H281=0,"",'Ark1'!AF1843)</f>
        <v/>
      </c>
      <c r="L281" s="261"/>
      <c r="M281" s="376" t="str">
        <f>+IF(H281=0,"",'Ark1'!AR1843)</f>
        <v/>
      </c>
      <c r="N281" s="114" t="str">
        <f>+IF(H281=0,"",'Ark1'!AS1843)</f>
        <v/>
      </c>
      <c r="O281" s="261"/>
      <c r="P281" s="27" t="str">
        <f>+IF(H281=0,"",'Ark1'!T1843)</f>
        <v/>
      </c>
      <c r="Q281" s="303" t="str">
        <f>+IF(H281=0,"",'Ark1'!U1843)</f>
        <v/>
      </c>
      <c r="R281" s="28"/>
      <c r="S281" s="33" t="str">
        <f>+IF(H281=0,"",'Ark1'!W1843)</f>
        <v/>
      </c>
      <c r="T281" s="33" t="str">
        <f>+IF(H281=0,"",'Ark1'!X1843)</f>
        <v/>
      </c>
      <c r="U281" s="33" t="str">
        <f>+IF(H281=0,"",'Ark1'!AG1843)</f>
        <v/>
      </c>
      <c r="V281" s="33" t="str">
        <f>+IF(H281=0,"",'Ark1'!AH1843)</f>
        <v/>
      </c>
      <c r="W281" s="33" t="str">
        <f>+IF(H281=0,"",'Ark1'!Y1843)</f>
        <v/>
      </c>
      <c r="X281" s="27" t="str">
        <f>+IF(H281=0,"",'Ark1'!AA1843)</f>
        <v/>
      </c>
      <c r="Y281" s="303" t="str">
        <f t="shared" si="24"/>
        <v/>
      </c>
      <c r="Z281" s="33" t="str">
        <f t="shared" si="25"/>
        <v/>
      </c>
      <c r="AA281" s="28" t="str">
        <f t="shared" si="26"/>
        <v/>
      </c>
      <c r="AB281" s="244"/>
      <c r="AC281" s="247"/>
      <c r="AE281" s="28"/>
      <c r="AF281" s="27"/>
      <c r="AG281" s="248"/>
      <c r="AH281" s="86"/>
      <c r="AL281" s="86"/>
    </row>
    <row r="282" spans="1:56">
      <c r="A282" s="244"/>
      <c r="B282" s="86">
        <f>+'Ark1'!C1844</f>
        <v>2024</v>
      </c>
      <c r="C282" s="86">
        <f>+'Ark1'!L1844</f>
        <v>8</v>
      </c>
      <c r="D282" s="86" t="s">
        <v>35</v>
      </c>
      <c r="E282" s="273">
        <f>+'Ark1'!AP1844</f>
        <v>4</v>
      </c>
      <c r="F282" s="272" t="str">
        <f>VLOOKUP(E282,RNR!$E$1:$F$41,2)</f>
        <v>Telemark</v>
      </c>
      <c r="G282" s="86" t="str">
        <f>+IF(H282=0,"",'Ark1'!Q1844)</f>
        <v/>
      </c>
      <c r="H282" s="360">
        <f>+'Ark1'!R1844</f>
        <v>0</v>
      </c>
      <c r="I282" s="28" t="str">
        <f>+IF(H282=0,"",'Ark1'!AE1844)</f>
        <v/>
      </c>
      <c r="J282" s="28"/>
      <c r="K282" s="28" t="str">
        <f>+IF(H282=0,"",'Ark1'!AF1844)</f>
        <v/>
      </c>
      <c r="L282" s="261"/>
      <c r="M282" s="376" t="str">
        <f>+IF(H282=0,"",'Ark1'!AR1844)</f>
        <v/>
      </c>
      <c r="N282" s="114" t="str">
        <f>+IF(H282=0,"",'Ark1'!AS1844)</f>
        <v/>
      </c>
      <c r="O282" s="261"/>
      <c r="P282" s="27" t="str">
        <f>+IF(H282=0,"",'Ark1'!T1844)</f>
        <v/>
      </c>
      <c r="Q282" s="303" t="str">
        <f>+IF(H282=0,"",'Ark1'!U1844)</f>
        <v/>
      </c>
      <c r="R282" s="28"/>
      <c r="S282" s="33" t="str">
        <f>+IF(H282=0,"",'Ark1'!W1844)</f>
        <v/>
      </c>
      <c r="T282" s="33" t="str">
        <f>+IF(H282=0,"",'Ark1'!X1844)</f>
        <v/>
      </c>
      <c r="U282" s="33" t="str">
        <f>+IF(H282=0,"",'Ark1'!AG1844)</f>
        <v/>
      </c>
      <c r="V282" s="33" t="str">
        <f>+IF(H282=0,"",'Ark1'!AH1844)</f>
        <v/>
      </c>
      <c r="W282" s="33" t="str">
        <f>+IF(H282=0,"",'Ark1'!Y1844)</f>
        <v/>
      </c>
      <c r="X282" s="27" t="str">
        <f>+IF(H282=0,"",'Ark1'!AA1844)</f>
        <v/>
      </c>
      <c r="Y282" s="303" t="str">
        <f t="shared" si="24"/>
        <v/>
      </c>
      <c r="Z282" s="33" t="str">
        <f t="shared" si="25"/>
        <v/>
      </c>
      <c r="AA282" s="28" t="str">
        <f t="shared" si="26"/>
        <v/>
      </c>
      <c r="AB282" s="244"/>
      <c r="AC282" s="247"/>
      <c r="AE282" s="28"/>
      <c r="AF282" s="27"/>
      <c r="AG282" s="248"/>
      <c r="AH282" s="86"/>
      <c r="AL282" s="86"/>
    </row>
    <row r="283" spans="1:56">
      <c r="A283" s="244"/>
      <c r="B283" s="86">
        <f>+'Ark1'!C1845</f>
        <v>2024</v>
      </c>
      <c r="C283" s="86">
        <f>+'Ark1'!L1845</f>
        <v>8</v>
      </c>
      <c r="D283" s="86" t="s">
        <v>35</v>
      </c>
      <c r="E283" s="273">
        <f>+'Ark1'!AP1845</f>
        <v>5</v>
      </c>
      <c r="F283" s="272" t="str">
        <f>VLOOKUP(E283,RNR!$E$1:$F$41,2)</f>
        <v>Dølafe</v>
      </c>
      <c r="G283" s="86" t="str">
        <f>+IF(H283=0,"",'Ark1'!Q1845)</f>
        <v/>
      </c>
      <c r="H283" s="360">
        <f>+'Ark1'!R1845</f>
        <v>0</v>
      </c>
      <c r="I283" s="28" t="str">
        <f>+IF(H283=0,"",'Ark1'!AE1845)</f>
        <v/>
      </c>
      <c r="J283" s="28"/>
      <c r="K283" s="28" t="str">
        <f>+IF(H283=0,"",'Ark1'!AF1845)</f>
        <v/>
      </c>
      <c r="L283" s="261"/>
      <c r="M283" s="376" t="str">
        <f>+IF(H283=0,"",'Ark1'!AR1845)</f>
        <v/>
      </c>
      <c r="N283" s="114" t="str">
        <f>+IF(H283=0,"",'Ark1'!AS1845)</f>
        <v/>
      </c>
      <c r="O283" s="261"/>
      <c r="P283" s="27" t="str">
        <f>+IF(H283=0,"",'Ark1'!T1845)</f>
        <v/>
      </c>
      <c r="Q283" s="303" t="str">
        <f>+IF(H283=0,"",'Ark1'!U1845)</f>
        <v/>
      </c>
      <c r="R283" s="28"/>
      <c r="S283" s="33" t="str">
        <f>+IF(H283=0,"",'Ark1'!W1845)</f>
        <v/>
      </c>
      <c r="T283" s="33" t="str">
        <f>+IF(H283=0,"",'Ark1'!X1845)</f>
        <v/>
      </c>
      <c r="U283" s="33" t="str">
        <f>+IF(H283=0,"",'Ark1'!AG1845)</f>
        <v/>
      </c>
      <c r="V283" s="33" t="str">
        <f>+IF(H283=0,"",'Ark1'!AH1845)</f>
        <v/>
      </c>
      <c r="W283" s="33" t="str">
        <f>+IF(H283=0,"",'Ark1'!Y1845)</f>
        <v/>
      </c>
      <c r="X283" s="27" t="str">
        <f>+IF(H283=0,"",'Ark1'!AA1845)</f>
        <v/>
      </c>
      <c r="Y283" s="303" t="str">
        <f t="shared" si="24"/>
        <v/>
      </c>
      <c r="Z283" s="33" t="str">
        <f t="shared" si="25"/>
        <v/>
      </c>
      <c r="AA283" s="28" t="str">
        <f t="shared" si="26"/>
        <v/>
      </c>
      <c r="AB283" s="244"/>
      <c r="AC283" s="247"/>
      <c r="AE283" s="28"/>
      <c r="AF283" s="27"/>
      <c r="AG283" s="248"/>
      <c r="AH283" s="86"/>
      <c r="AL283" s="86"/>
    </row>
    <row r="284" spans="1:56">
      <c r="A284" s="244"/>
      <c r="B284" s="86">
        <f>+'Ark1'!C1846</f>
        <v>2024</v>
      </c>
      <c r="C284" s="86">
        <f>+'Ark1'!L1846</f>
        <v>8</v>
      </c>
      <c r="D284" s="86" t="s">
        <v>35</v>
      </c>
      <c r="E284" s="273">
        <f>+'Ark1'!AP1846</f>
        <v>6</v>
      </c>
      <c r="F284" s="272" t="str">
        <f>VLOOKUP(E284,RNR!$E$1:$F$41,2)</f>
        <v>Raukolle</v>
      </c>
      <c r="G284" s="86" t="str">
        <f>+IF(H284=0,"",'Ark1'!Q1846)</f>
        <v/>
      </c>
      <c r="H284" s="360">
        <f>+'Ark1'!R1846</f>
        <v>0</v>
      </c>
      <c r="I284" s="28" t="str">
        <f>+IF(H284=0,"",'Ark1'!AE1846)</f>
        <v/>
      </c>
      <c r="J284" s="28"/>
      <c r="K284" s="28" t="str">
        <f>+IF(H284=0,"",'Ark1'!AF1846)</f>
        <v/>
      </c>
      <c r="L284" s="261"/>
      <c r="M284" s="376" t="str">
        <f>+IF(H284=0,"",'Ark1'!AR1846)</f>
        <v/>
      </c>
      <c r="N284" s="114" t="str">
        <f>+IF(H284=0,"",'Ark1'!AS1846)</f>
        <v/>
      </c>
      <c r="O284" s="261"/>
      <c r="P284" s="27" t="str">
        <f>+IF(H284=0,"",'Ark1'!T1846)</f>
        <v/>
      </c>
      <c r="Q284" s="303" t="str">
        <f>+IF(H284=0,"",'Ark1'!U1846)</f>
        <v/>
      </c>
      <c r="R284" s="28"/>
      <c r="S284" s="33" t="str">
        <f>+IF(H284=0,"",'Ark1'!W1846)</f>
        <v/>
      </c>
      <c r="T284" s="33" t="str">
        <f>+IF(H284=0,"",'Ark1'!X1846)</f>
        <v/>
      </c>
      <c r="U284" s="33" t="str">
        <f>+IF(H284=0,"",'Ark1'!AG1846)</f>
        <v/>
      </c>
      <c r="V284" s="33" t="str">
        <f>+IF(H284=0,"",'Ark1'!AH1846)</f>
        <v/>
      </c>
      <c r="W284" s="33" t="str">
        <f>+IF(H284=0,"",'Ark1'!Y1846)</f>
        <v/>
      </c>
      <c r="X284" s="27" t="str">
        <f>+IF(H284=0,"",'Ark1'!AA1846)</f>
        <v/>
      </c>
      <c r="Y284" s="303" t="str">
        <f t="shared" si="24"/>
        <v/>
      </c>
      <c r="Z284" s="33" t="str">
        <f t="shared" si="25"/>
        <v/>
      </c>
      <c r="AA284" s="28" t="str">
        <f t="shared" si="26"/>
        <v/>
      </c>
      <c r="AB284" s="244"/>
      <c r="AC284" s="247"/>
      <c r="AE284" s="28"/>
      <c r="AF284" s="27"/>
      <c r="AG284" s="248"/>
      <c r="AH284" s="86"/>
      <c r="AL284" s="86"/>
    </row>
    <row r="285" spans="1:56">
      <c r="A285" s="244"/>
      <c r="B285" s="86">
        <f>+'Ark1'!C1847</f>
        <v>2024</v>
      </c>
      <c r="C285" s="86">
        <f>+'Ark1'!L1847</f>
        <v>8</v>
      </c>
      <c r="D285" s="86" t="s">
        <v>35</v>
      </c>
      <c r="E285" s="273">
        <f>+'Ark1'!AP1847</f>
        <v>7</v>
      </c>
      <c r="F285" s="272" t="str">
        <f>VLOOKUP(E285,RNR!$E$1:$F$41,2)</f>
        <v>Sør- og Vestlands</v>
      </c>
      <c r="G285" s="86" t="str">
        <f>+IF(H285=0,"",'Ark1'!Q1847)</f>
        <v/>
      </c>
      <c r="H285" s="360">
        <f>+'Ark1'!R1847</f>
        <v>0</v>
      </c>
      <c r="I285" s="28" t="str">
        <f>+IF(H285=0,"",'Ark1'!AE1847)</f>
        <v/>
      </c>
      <c r="J285" s="28"/>
      <c r="K285" s="28" t="str">
        <f>+IF(H285=0,"",'Ark1'!AF1847)</f>
        <v/>
      </c>
      <c r="L285" s="261"/>
      <c r="M285" s="376" t="str">
        <f>+IF(H285=0,"",'Ark1'!AR1847)</f>
        <v/>
      </c>
      <c r="N285" s="114" t="str">
        <f>+IF(H285=0,"",'Ark1'!AS1847)</f>
        <v/>
      </c>
      <c r="O285" s="261"/>
      <c r="P285" s="27" t="str">
        <f>+IF(H285=0,"",'Ark1'!T1847)</f>
        <v/>
      </c>
      <c r="Q285" s="303" t="str">
        <f>+IF(H285=0,"",'Ark1'!U1847)</f>
        <v/>
      </c>
      <c r="R285" s="28"/>
      <c r="S285" s="33" t="str">
        <f>+IF(H285=0,"",'Ark1'!W1847)</f>
        <v/>
      </c>
      <c r="T285" s="33" t="str">
        <f>+IF(H285=0,"",'Ark1'!X1847)</f>
        <v/>
      </c>
      <c r="U285" s="33" t="str">
        <f>+IF(H285=0,"",'Ark1'!AG1847)</f>
        <v/>
      </c>
      <c r="V285" s="33" t="str">
        <f>+IF(H285=0,"",'Ark1'!AH1847)</f>
        <v/>
      </c>
      <c r="W285" s="33" t="str">
        <f>+IF(H285=0,"",'Ark1'!Y1847)</f>
        <v/>
      </c>
      <c r="X285" s="27" t="str">
        <f>+IF(H285=0,"",'Ark1'!AA1847)</f>
        <v/>
      </c>
      <c r="Y285" s="303" t="str">
        <f t="shared" si="24"/>
        <v/>
      </c>
      <c r="Z285" s="33" t="str">
        <f t="shared" si="25"/>
        <v/>
      </c>
      <c r="AA285" s="28" t="str">
        <f t="shared" si="26"/>
        <v/>
      </c>
      <c r="AB285" s="244"/>
      <c r="AC285" s="247"/>
      <c r="AE285" s="28"/>
      <c r="AF285" s="27"/>
      <c r="AG285" s="248"/>
      <c r="AH285" s="86"/>
      <c r="AL285" s="86"/>
    </row>
    <row r="286" spans="1:56">
      <c r="A286" s="244"/>
      <c r="B286" s="86">
        <f>+'Ark1'!C1848</f>
        <v>2024</v>
      </c>
      <c r="C286" s="86">
        <f>+'Ark1'!L1848</f>
        <v>8</v>
      </c>
      <c r="D286" s="86" t="s">
        <v>35</v>
      </c>
      <c r="E286" s="273">
        <f>+'Ark1'!AP1848</f>
        <v>8</v>
      </c>
      <c r="F286" s="272" t="str">
        <f>VLOOKUP(E286,RNR!$E$1:$F$41,2)</f>
        <v>Vestlandsfe</v>
      </c>
      <c r="G286" s="86" t="str">
        <f>+IF(H286=0,"",'Ark1'!Q1848)</f>
        <v/>
      </c>
      <c r="H286" s="360">
        <f>+'Ark1'!R1848</f>
        <v>0</v>
      </c>
      <c r="I286" s="28" t="str">
        <f>+IF(H286=0,"",'Ark1'!AE1848)</f>
        <v/>
      </c>
      <c r="J286" s="28"/>
      <c r="K286" s="28" t="str">
        <f>+IF(H286=0,"",'Ark1'!AF1848)</f>
        <v/>
      </c>
      <c r="L286" s="261"/>
      <c r="M286" s="376" t="str">
        <f>+IF(H286=0,"",'Ark1'!AR1848)</f>
        <v/>
      </c>
      <c r="N286" s="114" t="str">
        <f>+IF(H286=0,"",'Ark1'!AS1848)</f>
        <v/>
      </c>
      <c r="O286" s="261"/>
      <c r="P286" s="27" t="str">
        <f>+IF(H286=0,"",'Ark1'!T1848)</f>
        <v/>
      </c>
      <c r="Q286" s="303" t="str">
        <f>+IF(H286=0,"",'Ark1'!U1848)</f>
        <v/>
      </c>
      <c r="R286" s="28"/>
      <c r="S286" s="33" t="str">
        <f>+IF(H286=0,"",'Ark1'!W1848)</f>
        <v/>
      </c>
      <c r="T286" s="33" t="str">
        <f>+IF(H286=0,"",'Ark1'!X1848)</f>
        <v/>
      </c>
      <c r="U286" s="33" t="str">
        <f>+IF(H286=0,"",'Ark1'!AG1848)</f>
        <v/>
      </c>
      <c r="V286" s="33" t="str">
        <f>+IF(H286=0,"",'Ark1'!AH1848)</f>
        <v/>
      </c>
      <c r="W286" s="33" t="str">
        <f>+IF(H286=0,"",'Ark1'!Y1848)</f>
        <v/>
      </c>
      <c r="X286" s="27" t="str">
        <f>+IF(H286=0,"",'Ark1'!AA1848)</f>
        <v/>
      </c>
      <c r="Y286" s="303" t="str">
        <f t="shared" si="24"/>
        <v/>
      </c>
      <c r="Z286" s="33" t="str">
        <f t="shared" si="25"/>
        <v/>
      </c>
      <c r="AA286" s="28" t="str">
        <f t="shared" si="26"/>
        <v/>
      </c>
      <c r="AB286" s="244"/>
      <c r="AC286" s="247"/>
      <c r="AE286" s="28"/>
      <c r="AF286" s="27"/>
      <c r="AG286" s="248"/>
      <c r="AH286" s="86"/>
      <c r="AL286" s="86"/>
    </row>
    <row r="287" spans="1:56">
      <c r="A287" s="244"/>
      <c r="B287" s="86">
        <f>+'Ark1'!C1849</f>
        <v>2024</v>
      </c>
      <c r="C287" s="86">
        <f>+'Ark1'!L1849</f>
        <v>8</v>
      </c>
      <c r="D287" s="86" t="s">
        <v>35</v>
      </c>
      <c r="E287" s="273">
        <f>+'Ark1'!AP1849</f>
        <v>9</v>
      </c>
      <c r="F287" s="272" t="str">
        <f>VLOOKUP(E287,RNR!$E$1:$F$41,2)</f>
        <v>Holstein</v>
      </c>
      <c r="G287" s="86">
        <f>+IF(H287=0,"",'Ark1'!Q1849)</f>
        <v>2</v>
      </c>
      <c r="H287" s="360">
        <f>+'Ark1'!R1849</f>
        <v>2</v>
      </c>
      <c r="I287" s="28">
        <f>+IF(H287=0,"",'Ark1'!AE1849)</f>
        <v>0.14836795252225524</v>
      </c>
      <c r="J287" s="28"/>
      <c r="K287" s="28">
        <f>+IF(H287=0,"",'Ark1'!AF1849)</f>
        <v>0.19579426011813819</v>
      </c>
      <c r="L287" s="261"/>
      <c r="M287" s="376">
        <f>+IF(H287=0,"",'Ark1'!AR1849)</f>
        <v>205</v>
      </c>
      <c r="N287" s="114">
        <f>+IF(H287=0,"",'Ark1'!AS1849)</f>
        <v>41.921223272330174</v>
      </c>
      <c r="O287" s="261"/>
      <c r="P287" s="27">
        <f>+IF(H287=0,"",'Ark1'!T1849)</f>
        <v>14.5</v>
      </c>
      <c r="Q287" s="303">
        <f>+IF(H287=0,"",'Ark1'!U1849)</f>
        <v>361.05</v>
      </c>
      <c r="R287" s="28"/>
      <c r="S287" s="33">
        <f>+IF(H287=0,"",'Ark1'!W1849)</f>
        <v>100</v>
      </c>
      <c r="T287" s="33">
        <f>+IF(H287=0,"",'Ark1'!X1849)</f>
        <v>100</v>
      </c>
      <c r="U287" s="33">
        <f>+IF(H287=0,"",'Ark1'!AG1849)</f>
        <v>797</v>
      </c>
      <c r="V287" s="33">
        <f>+IF(H287=0,"",'Ark1'!AH1849)</f>
        <v>100</v>
      </c>
      <c r="W287" s="33">
        <f>+IF(H287=0,"",'Ark1'!Y1849)</f>
        <v>7.0499999999999572</v>
      </c>
      <c r="X287" s="27">
        <f>+IF(H287=0,"",'Ark1'!AA1849)</f>
        <v>0.5</v>
      </c>
      <c r="Y287" s="303">
        <f t="shared" si="24"/>
        <v>453.0112923462986</v>
      </c>
      <c r="Z287" s="33">
        <f t="shared" si="25"/>
        <v>45.131250000000001</v>
      </c>
      <c r="AA287" s="28">
        <f t="shared" si="26"/>
        <v>1</v>
      </c>
      <c r="AB287" s="244"/>
      <c r="AC287" s="247"/>
      <c r="AE287" s="28"/>
      <c r="AF287" s="27"/>
      <c r="AG287" s="248"/>
      <c r="AH287" s="86"/>
      <c r="AL287" s="86"/>
    </row>
    <row r="288" spans="1:56">
      <c r="A288" s="244"/>
      <c r="B288" s="86">
        <f>+'Ark1'!C1850</f>
        <v>2024</v>
      </c>
      <c r="C288" s="86">
        <f>+'Ark1'!L1850</f>
        <v>8</v>
      </c>
      <c r="D288" s="86" t="s">
        <v>35</v>
      </c>
      <c r="E288" s="273">
        <f>+'Ark1'!AP1850</f>
        <v>10</v>
      </c>
      <c r="F288" s="272" t="str">
        <f>VLOOKUP(E288,RNR!$E$1:$F$41,2)</f>
        <v>Rødt Dansk</v>
      </c>
      <c r="G288" s="86" t="str">
        <f>+IF(H288=0,"",'Ark1'!Q1850)</f>
        <v/>
      </c>
      <c r="H288" s="360">
        <f>+'Ark1'!R1850</f>
        <v>0</v>
      </c>
      <c r="I288" s="28" t="str">
        <f>+IF(H288=0,"",'Ark1'!AE1850)</f>
        <v/>
      </c>
      <c r="J288" s="28"/>
      <c r="K288" s="28" t="str">
        <f>+IF(H288=0,"",'Ark1'!AF1850)</f>
        <v/>
      </c>
      <c r="L288" s="261"/>
      <c r="M288" s="376" t="str">
        <f>+IF(H288=0,"",'Ark1'!AR1850)</f>
        <v/>
      </c>
      <c r="N288" s="114" t="str">
        <f>+IF(H288=0,"",'Ark1'!AS1850)</f>
        <v/>
      </c>
      <c r="O288" s="261"/>
      <c r="P288" s="27" t="str">
        <f>+IF(H288=0,"",'Ark1'!T1850)</f>
        <v/>
      </c>
      <c r="Q288" s="303" t="str">
        <f>+IF(H288=0,"",'Ark1'!U1850)</f>
        <v/>
      </c>
      <c r="R288" s="28"/>
      <c r="S288" s="33" t="str">
        <f>+IF(H288=0,"",'Ark1'!W1850)</f>
        <v/>
      </c>
      <c r="T288" s="33" t="str">
        <f>+IF(H288=0,"",'Ark1'!X1850)</f>
        <v/>
      </c>
      <c r="U288" s="33" t="str">
        <f>+IF(H288=0,"",'Ark1'!AG1850)</f>
        <v/>
      </c>
      <c r="V288" s="33" t="str">
        <f>+IF(H288=0,"",'Ark1'!AH1850)</f>
        <v/>
      </c>
      <c r="W288" s="33" t="str">
        <f>+IF(H288=0,"",'Ark1'!Y1850)</f>
        <v/>
      </c>
      <c r="X288" s="27" t="str">
        <f>+IF(H288=0,"",'Ark1'!AA1850)</f>
        <v/>
      </c>
      <c r="Y288" s="303" t="str">
        <f t="shared" si="24"/>
        <v/>
      </c>
      <c r="Z288" s="33" t="str">
        <f t="shared" si="25"/>
        <v/>
      </c>
      <c r="AA288" s="28" t="str">
        <f t="shared" si="26"/>
        <v/>
      </c>
      <c r="AB288" s="244"/>
      <c r="AC288" s="247"/>
      <c r="AE288" s="28"/>
      <c r="AF288" s="27"/>
      <c r="AG288" s="248"/>
      <c r="AH288" s="86"/>
      <c r="AL288" s="86"/>
    </row>
    <row r="289" spans="1:38">
      <c r="A289" s="244"/>
      <c r="B289" s="86">
        <f>+'Ark1'!C1851</f>
        <v>2024</v>
      </c>
      <c r="C289" s="86">
        <f>+'Ark1'!L1851</f>
        <v>8</v>
      </c>
      <c r="D289" s="86" t="s">
        <v>35</v>
      </c>
      <c r="E289" s="273">
        <f>+'Ark1'!AP1851</f>
        <v>11</v>
      </c>
      <c r="F289" s="272" t="str">
        <f>VLOOKUP(E289,RNR!$E$1:$F$41,2)</f>
        <v>Brown Swiss</v>
      </c>
      <c r="G289" s="86" t="str">
        <f>+IF(H289=0,"",'Ark1'!Q1851)</f>
        <v/>
      </c>
      <c r="H289" s="360">
        <f>+'Ark1'!R1851</f>
        <v>0</v>
      </c>
      <c r="I289" s="28" t="str">
        <f>+IF(H289=0,"",'Ark1'!AE1851)</f>
        <v/>
      </c>
      <c r="J289" s="28"/>
      <c r="K289" s="28" t="str">
        <f>+IF(H289=0,"",'Ark1'!AF1851)</f>
        <v/>
      </c>
      <c r="L289" s="261"/>
      <c r="M289" s="376" t="str">
        <f>+IF(H289=0,"",'Ark1'!AR1851)</f>
        <v/>
      </c>
      <c r="N289" s="114" t="str">
        <f>+IF(H289=0,"",'Ark1'!AS1851)</f>
        <v/>
      </c>
      <c r="O289" s="261"/>
      <c r="P289" s="27" t="str">
        <f>+IF(H289=0,"",'Ark1'!T1851)</f>
        <v/>
      </c>
      <c r="Q289" s="303" t="str">
        <f>+IF(H289=0,"",'Ark1'!U1851)</f>
        <v/>
      </c>
      <c r="R289" s="28"/>
      <c r="S289" s="33" t="str">
        <f>+IF(H289=0,"",'Ark1'!W1851)</f>
        <v/>
      </c>
      <c r="T289" s="33" t="str">
        <f>+IF(H289=0,"",'Ark1'!X1851)</f>
        <v/>
      </c>
      <c r="U289" s="33" t="str">
        <f>+IF(H289=0,"",'Ark1'!AG1851)</f>
        <v/>
      </c>
      <c r="V289" s="33" t="str">
        <f>+IF(H289=0,"",'Ark1'!AH1851)</f>
        <v/>
      </c>
      <c r="W289" s="33" t="str">
        <f>+IF(H289=0,"",'Ark1'!Y1851)</f>
        <v/>
      </c>
      <c r="X289" s="27" t="str">
        <f>+IF(H289=0,"",'Ark1'!AA1851)</f>
        <v/>
      </c>
      <c r="Y289" s="303" t="str">
        <f t="shared" si="24"/>
        <v/>
      </c>
      <c r="Z289" s="33" t="str">
        <f t="shared" si="25"/>
        <v/>
      </c>
      <c r="AA289" s="28" t="str">
        <f t="shared" si="26"/>
        <v/>
      </c>
      <c r="AB289" s="244"/>
      <c r="AC289" s="247"/>
      <c r="AE289" s="28"/>
      <c r="AF289" s="27"/>
      <c r="AG289" s="248"/>
      <c r="AH289" s="86"/>
      <c r="AL289" s="86"/>
    </row>
    <row r="290" spans="1:38">
      <c r="A290" s="244"/>
      <c r="B290" s="86">
        <f>+'Ark1'!C1852</f>
        <v>2024</v>
      </c>
      <c r="C290" s="86">
        <f>+'Ark1'!L1852</f>
        <v>8</v>
      </c>
      <c r="D290" s="86" t="s">
        <v>35</v>
      </c>
      <c r="E290" s="273">
        <f>+'Ark1'!AP1852</f>
        <v>12</v>
      </c>
      <c r="F290" s="272" t="str">
        <f>VLOOKUP(E290,RNR!$E$1:$F$41,2)</f>
        <v>Jarlsberg</v>
      </c>
      <c r="G290" s="86" t="str">
        <f>+IF(H290=0,"",'Ark1'!Q1852)</f>
        <v/>
      </c>
      <c r="H290" s="360">
        <f>+'Ark1'!R1852</f>
        <v>0</v>
      </c>
      <c r="I290" s="28" t="str">
        <f>+IF(H290=0,"",'Ark1'!AE1852)</f>
        <v/>
      </c>
      <c r="J290" s="28"/>
      <c r="K290" s="28" t="str">
        <f>+IF(H290=0,"",'Ark1'!AF1852)</f>
        <v/>
      </c>
      <c r="L290" s="261"/>
      <c r="M290" s="376" t="str">
        <f>+IF(H290=0,"",'Ark1'!AR1852)</f>
        <v/>
      </c>
      <c r="N290" s="114" t="str">
        <f>+IF(H290=0,"",'Ark1'!AS1852)</f>
        <v/>
      </c>
      <c r="O290" s="261"/>
      <c r="P290" s="27" t="str">
        <f>+IF(H290=0,"",'Ark1'!T1852)</f>
        <v/>
      </c>
      <c r="Q290" s="303" t="str">
        <f>+IF(H290=0,"",'Ark1'!U1852)</f>
        <v/>
      </c>
      <c r="R290" s="28"/>
      <c r="S290" s="33" t="str">
        <f>+IF(H290=0,"",'Ark1'!W1852)</f>
        <v/>
      </c>
      <c r="T290" s="33" t="str">
        <f>+IF(H290=0,"",'Ark1'!X1852)</f>
        <v/>
      </c>
      <c r="U290" s="33" t="str">
        <f>+IF(H290=0,"",'Ark1'!AG1852)</f>
        <v/>
      </c>
      <c r="V290" s="33" t="str">
        <f>+IF(H290=0,"",'Ark1'!AH1852)</f>
        <v/>
      </c>
      <c r="W290" s="33" t="str">
        <f>+IF(H290=0,"",'Ark1'!Y1852)</f>
        <v/>
      </c>
      <c r="X290" s="27" t="str">
        <f>+IF(H290=0,"",'Ark1'!AA1852)</f>
        <v/>
      </c>
      <c r="Y290" s="303" t="str">
        <f t="shared" si="24"/>
        <v/>
      </c>
      <c r="Z290" s="33" t="str">
        <f t="shared" si="25"/>
        <v/>
      </c>
      <c r="AA290" s="28" t="str">
        <f t="shared" si="26"/>
        <v/>
      </c>
      <c r="AB290" s="244"/>
      <c r="AC290" s="247"/>
      <c r="AE290" s="28"/>
      <c r="AF290" s="27"/>
      <c r="AG290" s="248"/>
      <c r="AH290" s="86"/>
      <c r="AL290" s="86"/>
    </row>
    <row r="291" spans="1:38">
      <c r="A291" s="244"/>
      <c r="B291" s="86">
        <f>+'Ark1'!C1853</f>
        <v>2024</v>
      </c>
      <c r="C291" s="86">
        <f>+'Ark1'!L1853</f>
        <v>8</v>
      </c>
      <c r="D291" s="86" t="s">
        <v>35</v>
      </c>
      <c r="E291" s="273">
        <f>+'Ark1'!AP1853</f>
        <v>13</v>
      </c>
      <c r="F291" s="272" t="str">
        <f>VLOOKUP(E291,RNR!$E$1:$F$41,2)</f>
        <v>Fleckvieh</v>
      </c>
      <c r="G291" s="86">
        <f>+IF(H291=0,"",'Ark1'!Q1853)</f>
        <v>3</v>
      </c>
      <c r="H291" s="360">
        <f>+'Ark1'!R1853</f>
        <v>3</v>
      </c>
      <c r="I291" s="28">
        <f>+IF(H291=0,"",'Ark1'!AE1853)</f>
        <v>1.0489510489510487</v>
      </c>
      <c r="J291" s="28"/>
      <c r="K291" s="28">
        <f>+IF(H291=0,"",'Ark1'!AF1853)</f>
        <v>1.5437166802893711</v>
      </c>
      <c r="L291" s="261"/>
      <c r="M291" s="376">
        <f>+IF(H291=0,"",'Ark1'!AR1853)</f>
        <v>222</v>
      </c>
      <c r="N291" s="114">
        <f>+IF(H291=0,"",'Ark1'!AS1853)</f>
        <v>38.36507055408596</v>
      </c>
      <c r="O291" s="261"/>
      <c r="P291" s="27">
        <f>+IF(H291=0,"",'Ark1'!T1853)</f>
        <v>10.666666666666664</v>
      </c>
      <c r="Q291" s="303">
        <f>+IF(H291=0,"",'Ark1'!U1853)</f>
        <v>421.8</v>
      </c>
      <c r="R291" s="28"/>
      <c r="S291" s="33">
        <f>+IF(H291=0,"",'Ark1'!W1853)</f>
        <v>100</v>
      </c>
      <c r="T291" s="33">
        <f>+IF(H291=0,"",'Ark1'!X1853)</f>
        <v>100</v>
      </c>
      <c r="U291" s="33">
        <f>+IF(H291=0,"",'Ark1'!AG1853)</f>
        <v>1148.333333333333</v>
      </c>
      <c r="V291" s="33">
        <f>+IF(H291=0,"",'Ark1'!AH1853)</f>
        <v>100</v>
      </c>
      <c r="W291" s="33">
        <f>+IF(H291=0,"",'Ark1'!Y1853)</f>
        <v>54.36070884992791</v>
      </c>
      <c r="X291" s="27">
        <f>+IF(H291=0,"",'Ark1'!AA1853)</f>
        <v>2.0548046676563274</v>
      </c>
      <c r="Y291" s="303">
        <f t="shared" si="24"/>
        <v>367.31494920174174</v>
      </c>
      <c r="Z291" s="33">
        <f t="shared" si="25"/>
        <v>52.725000000000001</v>
      </c>
      <c r="AA291" s="28">
        <f t="shared" si="26"/>
        <v>1</v>
      </c>
      <c r="AB291" s="244"/>
      <c r="AC291" s="247"/>
      <c r="AE291" s="28"/>
      <c r="AF291" s="27"/>
      <c r="AG291" s="248"/>
      <c r="AH291" s="86"/>
      <c r="AL291" s="86"/>
    </row>
    <row r="292" spans="1:38">
      <c r="A292" s="244"/>
      <c r="B292" s="86">
        <f>+'Ark1'!C1854</f>
        <v>2024</v>
      </c>
      <c r="C292" s="86">
        <f>+'Ark1'!L1854</f>
        <v>8</v>
      </c>
      <c r="D292" s="86" t="s">
        <v>35</v>
      </c>
      <c r="E292" s="273">
        <f>+'Ark1'!AP1854</f>
        <v>14</v>
      </c>
      <c r="F292" s="272" t="str">
        <f>VLOOKUP(E292,RNR!$E$1:$F$41,2)</f>
        <v>Canadisk Ayrshire</v>
      </c>
      <c r="G292" s="86" t="str">
        <f>+IF(H292=0,"",'Ark1'!Q1854)</f>
        <v/>
      </c>
      <c r="H292" s="360">
        <f>+'Ark1'!R1854</f>
        <v>0</v>
      </c>
      <c r="I292" s="28" t="str">
        <f>+IF(H292=0,"",'Ark1'!AE1854)</f>
        <v/>
      </c>
      <c r="J292" s="28"/>
      <c r="K292" s="28" t="str">
        <f>+IF(H292=0,"",'Ark1'!AF1854)</f>
        <v/>
      </c>
      <c r="L292" s="261"/>
      <c r="M292" s="376" t="str">
        <f>+IF(H292=0,"",'Ark1'!AR1854)</f>
        <v/>
      </c>
      <c r="N292" s="114" t="str">
        <f>+IF(H292=0,"",'Ark1'!AS1854)</f>
        <v/>
      </c>
      <c r="O292" s="261"/>
      <c r="P292" s="27" t="str">
        <f>+IF(H292=0,"",'Ark1'!T1854)</f>
        <v/>
      </c>
      <c r="Q292" s="303" t="str">
        <f>+IF(H292=0,"",'Ark1'!U1854)</f>
        <v/>
      </c>
      <c r="R292" s="28"/>
      <c r="S292" s="33" t="str">
        <f>+IF(H292=0,"",'Ark1'!W1854)</f>
        <v/>
      </c>
      <c r="T292" s="33" t="str">
        <f>+IF(H292=0,"",'Ark1'!X1854)</f>
        <v/>
      </c>
      <c r="U292" s="33" t="str">
        <f>+IF(H292=0,"",'Ark1'!AG1854)</f>
        <v/>
      </c>
      <c r="V292" s="33" t="str">
        <f>+IF(H292=0,"",'Ark1'!AH1854)</f>
        <v/>
      </c>
      <c r="W292" s="33" t="str">
        <f>+IF(H292=0,"",'Ark1'!Y1854)</f>
        <v/>
      </c>
      <c r="X292" s="27" t="str">
        <f>+IF(H292=0,"",'Ark1'!AA1854)</f>
        <v/>
      </c>
      <c r="Y292" s="303" t="str">
        <f t="shared" si="24"/>
        <v/>
      </c>
      <c r="Z292" s="33" t="str">
        <f t="shared" si="25"/>
        <v/>
      </c>
      <c r="AA292" s="28" t="str">
        <f t="shared" si="26"/>
        <v/>
      </c>
      <c r="AB292" s="244"/>
      <c r="AC292" s="247"/>
      <c r="AE292" s="28"/>
      <c r="AF292" s="27"/>
      <c r="AG292" s="248"/>
      <c r="AH292" s="86"/>
      <c r="AL292" s="86"/>
    </row>
    <row r="293" spans="1:38">
      <c r="A293" s="244"/>
      <c r="B293" s="86">
        <f>+'Ark1'!C1855</f>
        <v>2024</v>
      </c>
      <c r="C293" s="86">
        <f>+'Ark1'!L1855</f>
        <v>8</v>
      </c>
      <c r="D293" s="86" t="s">
        <v>35</v>
      </c>
      <c r="E293" s="273">
        <f>+'Ark1'!AP1855</f>
        <v>15</v>
      </c>
      <c r="F293" s="272" t="str">
        <f>VLOOKUP(E293,RNR!$E$1:$F$41,2)</f>
        <v>Montbéliard</v>
      </c>
      <c r="G293" s="86" t="str">
        <f>+IF(H293=0,"",'Ark1'!Q1855)</f>
        <v/>
      </c>
      <c r="H293" s="360">
        <f>+'Ark1'!R1855</f>
        <v>0</v>
      </c>
      <c r="I293" s="28" t="str">
        <f>+IF(H293=0,"",'Ark1'!AE1855)</f>
        <v/>
      </c>
      <c r="J293" s="28"/>
      <c r="K293" s="28" t="str">
        <f>+IF(H293=0,"",'Ark1'!AF1855)</f>
        <v/>
      </c>
      <c r="L293" s="261"/>
      <c r="M293" s="376" t="str">
        <f>+IF(H293=0,"",'Ark1'!AR1855)</f>
        <v/>
      </c>
      <c r="N293" s="114" t="str">
        <f>+IF(H293=0,"",'Ark1'!AS1855)</f>
        <v/>
      </c>
      <c r="O293" s="261"/>
      <c r="P293" s="27" t="str">
        <f>+IF(H293=0,"",'Ark1'!T1855)</f>
        <v/>
      </c>
      <c r="Q293" s="303" t="str">
        <f>+IF(H293=0,"",'Ark1'!U1855)</f>
        <v/>
      </c>
      <c r="R293" s="28"/>
      <c r="S293" s="33" t="str">
        <f>+IF(H293=0,"",'Ark1'!W1855)</f>
        <v/>
      </c>
      <c r="T293" s="33" t="str">
        <f>+IF(H293=0,"",'Ark1'!X1855)</f>
        <v/>
      </c>
      <c r="U293" s="33" t="str">
        <f>+IF(H293=0,"",'Ark1'!AG1855)</f>
        <v/>
      </c>
      <c r="V293" s="33" t="str">
        <f>+IF(H293=0,"",'Ark1'!AH1855)</f>
        <v/>
      </c>
      <c r="W293" s="33" t="str">
        <f>+IF(H293=0,"",'Ark1'!Y1855)</f>
        <v/>
      </c>
      <c r="X293" s="27" t="str">
        <f>+IF(H293=0,"",'Ark1'!AA1855)</f>
        <v/>
      </c>
      <c r="Y293" s="303" t="str">
        <f t="shared" si="24"/>
        <v/>
      </c>
      <c r="Z293" s="33" t="str">
        <f t="shared" si="25"/>
        <v/>
      </c>
      <c r="AA293" s="28" t="str">
        <f t="shared" si="26"/>
        <v/>
      </c>
      <c r="AB293" s="244"/>
      <c r="AC293" s="247"/>
      <c r="AE293" s="28"/>
      <c r="AF293" s="27"/>
      <c r="AG293" s="248"/>
      <c r="AH293" s="86"/>
      <c r="AL293" s="86"/>
    </row>
    <row r="294" spans="1:38">
      <c r="A294" s="244"/>
      <c r="B294" s="86">
        <f>+'Ark1'!C1856</f>
        <v>2024</v>
      </c>
      <c r="C294" s="86">
        <f>+'Ark1'!L1856</f>
        <v>8</v>
      </c>
      <c r="D294" s="86" t="s">
        <v>35</v>
      </c>
      <c r="E294" s="273">
        <f>+'Ark1'!AP1856</f>
        <v>16</v>
      </c>
      <c r="F294" s="272" t="str">
        <f>VLOOKUP(E294,RNR!$E$1:$F$41,2)</f>
        <v>Mørefe</v>
      </c>
      <c r="G294" s="86" t="str">
        <f>+IF(H294=0,"",'Ark1'!Q1856)</f>
        <v/>
      </c>
      <c r="H294" s="360">
        <f>+'Ark1'!R1856</f>
        <v>0</v>
      </c>
      <c r="I294" s="28" t="str">
        <f>+IF(H294=0,"",'Ark1'!AE1856)</f>
        <v/>
      </c>
      <c r="J294" s="28"/>
      <c r="K294" s="28" t="str">
        <f>+IF(H294=0,"",'Ark1'!AF1856)</f>
        <v/>
      </c>
      <c r="L294" s="261"/>
      <c r="M294" s="376" t="str">
        <f>+IF(H294=0,"",'Ark1'!AR1856)</f>
        <v/>
      </c>
      <c r="N294" s="114" t="str">
        <f>+IF(H294=0,"",'Ark1'!AS1856)</f>
        <v/>
      </c>
      <c r="O294" s="261"/>
      <c r="P294" s="27" t="str">
        <f>+IF(H294=0,"",'Ark1'!T1856)</f>
        <v/>
      </c>
      <c r="Q294" s="303" t="str">
        <f>+IF(H294=0,"",'Ark1'!U1856)</f>
        <v/>
      </c>
      <c r="R294" s="28"/>
      <c r="S294" s="33" t="str">
        <f>+IF(H294=0,"",'Ark1'!W1856)</f>
        <v/>
      </c>
      <c r="T294" s="33" t="str">
        <f>+IF(H294=0,"",'Ark1'!X1856)</f>
        <v/>
      </c>
      <c r="U294" s="33" t="str">
        <f>+IF(H294=0,"",'Ark1'!AG1856)</f>
        <v/>
      </c>
      <c r="V294" s="33" t="str">
        <f>+IF(H294=0,"",'Ark1'!AH1856)</f>
        <v/>
      </c>
      <c r="W294" s="33" t="str">
        <f>+IF(H294=0,"",'Ark1'!Y1856)</f>
        <v/>
      </c>
      <c r="X294" s="27" t="str">
        <f>+IF(H294=0,"",'Ark1'!AA1856)</f>
        <v/>
      </c>
      <c r="Y294" s="303" t="str">
        <f t="shared" si="24"/>
        <v/>
      </c>
      <c r="Z294" s="33" t="str">
        <f t="shared" si="25"/>
        <v/>
      </c>
      <c r="AA294" s="28" t="str">
        <f t="shared" si="26"/>
        <v/>
      </c>
      <c r="AB294" s="244"/>
      <c r="AC294" s="247"/>
      <c r="AE294" s="28"/>
      <c r="AF294" s="27"/>
      <c r="AG294" s="248"/>
      <c r="AH294" s="86"/>
      <c r="AL294" s="86"/>
    </row>
    <row r="295" spans="1:38">
      <c r="A295" s="244"/>
      <c r="B295" s="86">
        <f>+'Ark1'!C1857</f>
        <v>2024</v>
      </c>
      <c r="C295" s="86">
        <f>+'Ark1'!L1857</f>
        <v>8</v>
      </c>
      <c r="D295" s="86" t="s">
        <v>35</v>
      </c>
      <c r="E295" s="273">
        <f>+'Ark1'!AP1857</f>
        <v>17</v>
      </c>
      <c r="F295" s="272" t="str">
        <f>VLOOKUP(E295,RNR!$E$1:$F$41,2)</f>
        <v>Normande</v>
      </c>
      <c r="G295" s="86" t="str">
        <f>+IF(H295=0,"",'Ark1'!Q1857)</f>
        <v/>
      </c>
      <c r="H295" s="360">
        <f>+'Ark1'!R1857</f>
        <v>0</v>
      </c>
      <c r="I295" s="28" t="str">
        <f>+IF(H295=0,"",'Ark1'!AE1857)</f>
        <v/>
      </c>
      <c r="J295" s="28"/>
      <c r="K295" s="28" t="str">
        <f>+IF(H295=0,"",'Ark1'!AF1857)</f>
        <v/>
      </c>
      <c r="L295" s="261"/>
      <c r="M295" s="376" t="str">
        <f>+IF(H295=0,"",'Ark1'!AR1857)</f>
        <v/>
      </c>
      <c r="N295" s="114" t="str">
        <f>+IF(H295=0,"",'Ark1'!AS1857)</f>
        <v/>
      </c>
      <c r="O295" s="261"/>
      <c r="P295" s="27" t="str">
        <f>+IF(H295=0,"",'Ark1'!T1857)</f>
        <v/>
      </c>
      <c r="Q295" s="303" t="str">
        <f>+IF(H295=0,"",'Ark1'!U1857)</f>
        <v/>
      </c>
      <c r="R295" s="28"/>
      <c r="S295" s="33" t="str">
        <f>+IF(H295=0,"",'Ark1'!W1857)</f>
        <v/>
      </c>
      <c r="T295" s="33" t="str">
        <f>+IF(H295=0,"",'Ark1'!X1857)</f>
        <v/>
      </c>
      <c r="U295" s="33" t="str">
        <f>+IF(H295=0,"",'Ark1'!AG1857)</f>
        <v/>
      </c>
      <c r="V295" s="33" t="str">
        <f>+IF(H295=0,"",'Ark1'!AH1857)</f>
        <v/>
      </c>
      <c r="W295" s="33" t="str">
        <f>+IF(H295=0,"",'Ark1'!Y1857)</f>
        <v/>
      </c>
      <c r="X295" s="27" t="str">
        <f>+IF(H295=0,"",'Ark1'!AA1857)</f>
        <v/>
      </c>
      <c r="Y295" s="303" t="str">
        <f t="shared" si="24"/>
        <v/>
      </c>
      <c r="Z295" s="33" t="str">
        <f t="shared" si="25"/>
        <v/>
      </c>
      <c r="AA295" s="28" t="str">
        <f t="shared" si="26"/>
        <v/>
      </c>
      <c r="AB295" s="244"/>
      <c r="AC295" s="247"/>
      <c r="AE295" s="28"/>
      <c r="AF295" s="27"/>
      <c r="AG295" s="248"/>
      <c r="AH295" s="86"/>
      <c r="AL295" s="86"/>
    </row>
    <row r="296" spans="1:38">
      <c r="A296" s="244"/>
      <c r="B296" s="86">
        <f>+'Ark1'!C1858</f>
        <v>2024</v>
      </c>
      <c r="C296" s="86">
        <f>+'Ark1'!L1858</f>
        <v>8</v>
      </c>
      <c r="D296" s="86" t="s">
        <v>35</v>
      </c>
      <c r="E296" s="273">
        <f>+'Ark1'!AP1858</f>
        <v>21</v>
      </c>
      <c r="F296" s="272" t="str">
        <f>VLOOKUP(E296,RNR!$E$1:$F$41,2)</f>
        <v>Hereford</v>
      </c>
      <c r="G296" s="86">
        <f>+IF(H296=0,"",'Ark1'!Q1858)</f>
        <v>26</v>
      </c>
      <c r="H296" s="360">
        <f>+'Ark1'!R1858</f>
        <v>30</v>
      </c>
      <c r="I296" s="28">
        <f>+IF(H296=0,"",'Ark1'!AE1858)</f>
        <v>2.5974025974025969</v>
      </c>
      <c r="J296" s="28"/>
      <c r="K296" s="28">
        <f>+IF(H296=0,"",'Ark1'!AF1858)</f>
        <v>3.6984740158628129</v>
      </c>
      <c r="L296" s="261"/>
      <c r="M296" s="376">
        <f>+IF(H296=0,"",'Ark1'!AR1858)</f>
        <v>210.8</v>
      </c>
      <c r="N296" s="114">
        <f>+IF(H296=0,"",'Ark1'!AS1858)</f>
        <v>39.590077046864749</v>
      </c>
      <c r="O296" s="261"/>
      <c r="P296" s="27">
        <f>+IF(H296=0,"",'Ark1'!T1858)</f>
        <v>13.366666666666671</v>
      </c>
      <c r="Q296" s="303">
        <f>+IF(H296=0,"",'Ark1'!U1858)</f>
        <v>372.11333333333329</v>
      </c>
      <c r="R296" s="28"/>
      <c r="S296" s="33">
        <f>+IF(H296=0,"",'Ark1'!W1858)</f>
        <v>100</v>
      </c>
      <c r="T296" s="33">
        <f>+IF(H296=0,"",'Ark1'!X1858)</f>
        <v>76.666666666666686</v>
      </c>
      <c r="U296" s="33">
        <f>+IF(H296=0,"",'Ark1'!AG1858)</f>
        <v>1110.1333333333337</v>
      </c>
      <c r="V296" s="33">
        <f>+IF(H296=0,"",'Ark1'!AH1858)</f>
        <v>100</v>
      </c>
      <c r="W296" s="33">
        <f>+IF(H296=0,"",'Ark1'!Y1858)</f>
        <v>42.147184432125179</v>
      </c>
      <c r="X296" s="27">
        <f>+IF(H296=0,"",'Ark1'!AA1858)</f>
        <v>1.1967548714010769</v>
      </c>
      <c r="Y296" s="303">
        <f t="shared" si="24"/>
        <v>335.19697333653602</v>
      </c>
      <c r="Z296" s="33">
        <f t="shared" si="25"/>
        <v>46.514166666666661</v>
      </c>
      <c r="AA296" s="28">
        <f t="shared" si="26"/>
        <v>1.1538461538461537</v>
      </c>
      <c r="AB296" s="244"/>
      <c r="AC296" s="247"/>
      <c r="AE296" s="28"/>
      <c r="AF296" s="27"/>
      <c r="AG296" s="248"/>
      <c r="AH296" s="86"/>
      <c r="AL296" s="86"/>
    </row>
    <row r="297" spans="1:38">
      <c r="A297" s="244"/>
      <c r="B297" s="86">
        <f>+'Ark1'!C1859</f>
        <v>2024</v>
      </c>
      <c r="C297" s="86">
        <f>+'Ark1'!L1859</f>
        <v>8</v>
      </c>
      <c r="D297" s="86" t="s">
        <v>35</v>
      </c>
      <c r="E297" s="273">
        <f>+'Ark1'!AP1859</f>
        <v>22</v>
      </c>
      <c r="F297" s="272" t="str">
        <f>VLOOKUP(E297,RNR!$E$1:$F$41,2)</f>
        <v>Charolais</v>
      </c>
      <c r="G297" s="86">
        <f>+IF(H297=0,"",'Ark1'!Q1859)</f>
        <v>177</v>
      </c>
      <c r="H297" s="360">
        <f>+'Ark1'!R1859</f>
        <v>251</v>
      </c>
      <c r="I297" s="28">
        <f>+IF(H297=0,"",'Ark1'!AE1859)</f>
        <v>10.436590436590436</v>
      </c>
      <c r="J297" s="28"/>
      <c r="K297" s="28">
        <f>+IF(H297=0,"",'Ark1'!AF1859)</f>
        <v>12.87787226202844</v>
      </c>
      <c r="L297" s="261"/>
      <c r="M297" s="376">
        <f>+IF(H297=0,"",'Ark1'!AR1859)</f>
        <v>213.92430278884464</v>
      </c>
      <c r="N297" s="114">
        <f>+IF(H297=0,"",'Ark1'!AS1859)</f>
        <v>37.641768618018837</v>
      </c>
      <c r="O297" s="261"/>
      <c r="P297" s="27">
        <f>+IF(H297=0,"",'Ark1'!T1859)</f>
        <v>9.617529880478088</v>
      </c>
      <c r="Q297" s="303">
        <f>+IF(H297=0,"",'Ark1'!U1859)</f>
        <v>369.8286852589643</v>
      </c>
      <c r="R297" s="28"/>
      <c r="S297" s="33">
        <f>+IF(H297=0,"",'Ark1'!W1859)</f>
        <v>96.812749003984067</v>
      </c>
      <c r="T297" s="33">
        <f>+IF(H297=0,"",'Ark1'!X1859)</f>
        <v>65.338645418326706</v>
      </c>
      <c r="U297" s="33">
        <f>+IF(H297=0,"",'Ark1'!AG1859)</f>
        <v>1009.4302788844622</v>
      </c>
      <c r="V297" s="33">
        <f>+IF(H297=0,"",'Ark1'!AH1859)</f>
        <v>100</v>
      </c>
      <c r="W297" s="33">
        <f>+IF(H297=0,"",'Ark1'!Y1859)</f>
        <v>42.916541516314155</v>
      </c>
      <c r="X297" s="27">
        <f>+IF(H297=0,"",'Ark1'!AA1859)</f>
        <v>1.6810199765195371</v>
      </c>
      <c r="Y297" s="303">
        <f t="shared" si="24"/>
        <v>366.37367928735802</v>
      </c>
      <c r="Z297" s="33">
        <f t="shared" si="25"/>
        <v>46.228585657370537</v>
      </c>
      <c r="AA297" s="28">
        <f t="shared" si="26"/>
        <v>1.4180790960451977</v>
      </c>
      <c r="AB297" s="244"/>
      <c r="AC297" s="247"/>
      <c r="AE297" s="28"/>
      <c r="AF297" s="27"/>
      <c r="AG297" s="248"/>
      <c r="AH297" s="86"/>
      <c r="AL297" s="86"/>
    </row>
    <row r="298" spans="1:38">
      <c r="A298" s="244"/>
      <c r="B298" s="86">
        <f>+'Ark1'!C1860</f>
        <v>2024</v>
      </c>
      <c r="C298" s="86">
        <f>+'Ark1'!L1860</f>
        <v>8</v>
      </c>
      <c r="D298" s="86" t="s">
        <v>35</v>
      </c>
      <c r="E298" s="273">
        <f>+'Ark1'!AP1860</f>
        <v>23</v>
      </c>
      <c r="F298" s="272" t="str">
        <f>VLOOKUP(E298,RNR!$E$1:$F$41,2)</f>
        <v>Aberdeen Angus</v>
      </c>
      <c r="G298" s="86">
        <f>+IF(H298=0,"",'Ark1'!Q1860)</f>
        <v>95</v>
      </c>
      <c r="H298" s="360">
        <f>+'Ark1'!R1860</f>
        <v>130</v>
      </c>
      <c r="I298" s="28">
        <f>+IF(H298=0,"",'Ark1'!AE1860)</f>
        <v>7.2182121043864509</v>
      </c>
      <c r="J298" s="28"/>
      <c r="K298" s="28">
        <f>+IF(H298=0,"",'Ark1'!AF1860)</f>
        <v>9.2789228230943319</v>
      </c>
      <c r="L298" s="261"/>
      <c r="M298" s="376">
        <f>+IF(H298=0,"",'Ark1'!AR1860)</f>
        <v>207.03076923076927</v>
      </c>
      <c r="N298" s="114">
        <f>+IF(H298=0,"",'Ark1'!AS1860)</f>
        <v>39.208232847971821</v>
      </c>
      <c r="O298" s="261"/>
      <c r="P298" s="27">
        <f>+IF(H298=0,"",'Ark1'!T1860)</f>
        <v>12.353846153846156</v>
      </c>
      <c r="Q298" s="303">
        <f>+IF(H298=0,"",'Ark1'!U1860)</f>
        <v>349.33538461538456</v>
      </c>
      <c r="R298" s="28"/>
      <c r="S298" s="33">
        <f>+IF(H298=0,"",'Ark1'!W1860)</f>
        <v>100</v>
      </c>
      <c r="T298" s="33">
        <f>+IF(H298=0,"",'Ark1'!X1860)</f>
        <v>48.461538461538446</v>
      </c>
      <c r="U298" s="33">
        <f>+IF(H298=0,"",'Ark1'!AG1860)</f>
        <v>976.2692307692306</v>
      </c>
      <c r="V298" s="33">
        <f>+IF(H298=0,"",'Ark1'!AH1860)</f>
        <v>100</v>
      </c>
      <c r="W298" s="33">
        <f>+IF(H298=0,"",'Ark1'!Y1860)</f>
        <v>42.925342813089991</v>
      </c>
      <c r="X298" s="27">
        <f>+IF(H298=0,"",'Ark1'!AA1860)</f>
        <v>1.513333246444055</v>
      </c>
      <c r="Y298" s="303">
        <f t="shared" si="24"/>
        <v>357.82689201434033</v>
      </c>
      <c r="Z298" s="33">
        <f t="shared" si="25"/>
        <v>43.666923076923069</v>
      </c>
      <c r="AA298" s="28">
        <f t="shared" si="26"/>
        <v>1.368421052631579</v>
      </c>
      <c r="AB298" s="244"/>
      <c r="AC298" s="247"/>
      <c r="AE298" s="28"/>
      <c r="AF298" s="27"/>
      <c r="AG298" s="248"/>
      <c r="AH298" s="86"/>
      <c r="AL298" s="86"/>
    </row>
    <row r="299" spans="1:38">
      <c r="A299" s="244"/>
      <c r="B299" s="86">
        <f>+'Ark1'!C1861</f>
        <v>2024</v>
      </c>
      <c r="C299" s="86">
        <f>+'Ark1'!L1861</f>
        <v>8</v>
      </c>
      <c r="D299" s="86" t="s">
        <v>35</v>
      </c>
      <c r="E299" s="273">
        <f>+'Ark1'!AP1861</f>
        <v>24</v>
      </c>
      <c r="F299" s="272" t="str">
        <f>VLOOKUP(E299,RNR!$E$1:$F$41,2)</f>
        <v>Limousine</v>
      </c>
      <c r="G299" s="86">
        <f>+IF(H299=0,"",'Ark1'!Q1861)</f>
        <v>166</v>
      </c>
      <c r="H299" s="360">
        <f>+'Ark1'!R1861</f>
        <v>285</v>
      </c>
      <c r="I299" s="28">
        <f>+IF(H299=0,"",'Ark1'!AE1861)</f>
        <v>17.004773269689736</v>
      </c>
      <c r="J299" s="28"/>
      <c r="K299" s="28">
        <f>+IF(H299=0,"",'Ark1'!AF1861)</f>
        <v>19.218919389594394</v>
      </c>
      <c r="L299" s="261"/>
      <c r="M299" s="376">
        <f>+IF(H299=0,"",'Ark1'!AR1861)</f>
        <v>208.14385964912279</v>
      </c>
      <c r="N299" s="114">
        <f>+IF(H299=0,"",'Ark1'!AS1861)</f>
        <v>36.900841443524278</v>
      </c>
      <c r="O299" s="261"/>
      <c r="P299" s="27">
        <f>+IF(H299=0,"",'Ark1'!T1861)</f>
        <v>8.185964912280701</v>
      </c>
      <c r="Q299" s="303">
        <f>+IF(H299=0,"",'Ark1'!U1861)</f>
        <v>333.78596491228075</v>
      </c>
      <c r="R299" s="28"/>
      <c r="S299" s="33">
        <f>+IF(H299=0,"",'Ark1'!W1861)</f>
        <v>85.614035087719301</v>
      </c>
      <c r="T299" s="33">
        <f>+IF(H299=0,"",'Ark1'!X1861)</f>
        <v>34.035087719298247</v>
      </c>
      <c r="U299" s="33">
        <f>+IF(H299=0,"",'Ark1'!AG1861)</f>
        <v>1026.0631578947368</v>
      </c>
      <c r="V299" s="33">
        <f>+IF(H299=0,"",'Ark1'!AH1861)</f>
        <v>100</v>
      </c>
      <c r="W299" s="33">
        <f>+IF(H299=0,"",'Ark1'!Y1861)</f>
        <v>37.237234895537753</v>
      </c>
      <c r="X299" s="27">
        <f>+IF(H299=0,"",'Ark1'!AA1861)</f>
        <v>1.6745188988567796</v>
      </c>
      <c r="Y299" s="303">
        <f t="shared" si="24"/>
        <v>325.30742610146774</v>
      </c>
      <c r="Z299" s="33">
        <f t="shared" si="25"/>
        <v>41.723245614035093</v>
      </c>
      <c r="AA299" s="28">
        <f t="shared" si="26"/>
        <v>1.7168674698795181</v>
      </c>
      <c r="AB299" s="244"/>
      <c r="AC299" s="247"/>
      <c r="AE299" s="28"/>
      <c r="AF299" s="27"/>
      <c r="AG299" s="248"/>
      <c r="AH299" s="86"/>
      <c r="AL299" s="86"/>
    </row>
    <row r="300" spans="1:38">
      <c r="A300" s="244"/>
      <c r="B300" s="86">
        <f>+'Ark1'!C1862</f>
        <v>2024</v>
      </c>
      <c r="C300" s="86">
        <f>+'Ark1'!L1862</f>
        <v>8</v>
      </c>
      <c r="D300" s="86" t="s">
        <v>35</v>
      </c>
      <c r="E300" s="273">
        <f>+'Ark1'!AP1862</f>
        <v>25</v>
      </c>
      <c r="F300" s="272" t="str">
        <f>VLOOKUP(E300,RNR!$E$1:$F$41,2)</f>
        <v>Simmental Kjøtt</v>
      </c>
      <c r="G300" s="86">
        <f>+IF(H300=0,"",'Ark1'!Q1862)</f>
        <v>26</v>
      </c>
      <c r="H300" s="360">
        <f>+'Ark1'!R1862</f>
        <v>38</v>
      </c>
      <c r="I300" s="28">
        <f>+IF(H300=0,"",'Ark1'!AE1862)</f>
        <v>5.1351351351351342</v>
      </c>
      <c r="J300" s="28"/>
      <c r="K300" s="28">
        <f>+IF(H300=0,"",'Ark1'!AF1862)</f>
        <v>6.9313352696052304</v>
      </c>
      <c r="L300" s="261"/>
      <c r="M300" s="376">
        <f>+IF(H300=0,"",'Ark1'!AR1862)</f>
        <v>214.97368421052636</v>
      </c>
      <c r="N300" s="114">
        <f>+IF(H300=0,"",'Ark1'!AS1862)</f>
        <v>38.155431829929441</v>
      </c>
      <c r="O300" s="261"/>
      <c r="P300" s="27">
        <f>+IF(H300=0,"",'Ark1'!T1862)</f>
        <v>10.947368421052632</v>
      </c>
      <c r="Q300" s="303">
        <f>+IF(H300=0,"",'Ark1'!U1862)</f>
        <v>380.20526315789488</v>
      </c>
      <c r="R300" s="28"/>
      <c r="S300" s="33">
        <f>+IF(H300=0,"",'Ark1'!W1862)</f>
        <v>100</v>
      </c>
      <c r="T300" s="33">
        <f>+IF(H300=0,"",'Ark1'!X1862)</f>
        <v>76.31578947368422</v>
      </c>
      <c r="U300" s="33">
        <f>+IF(H300=0,"",'Ark1'!AG1862)</f>
        <v>1039</v>
      </c>
      <c r="V300" s="33">
        <f>+IF(H300=0,"",'Ark1'!AH1862)</f>
        <v>100</v>
      </c>
      <c r="W300" s="33">
        <f>+IF(H300=0,"",'Ark1'!Y1862)</f>
        <v>38.863519271854905</v>
      </c>
      <c r="X300" s="27">
        <f>+IF(H300=0,"",'Ark1'!AA1862)</f>
        <v>1.2554589938817404</v>
      </c>
      <c r="Y300" s="303">
        <f t="shared" si="24"/>
        <v>365.93384327035119</v>
      </c>
      <c r="Z300" s="33">
        <f t="shared" si="25"/>
        <v>47.52565789473686</v>
      </c>
      <c r="AA300" s="28">
        <f t="shared" si="26"/>
        <v>1.4615384615384615</v>
      </c>
      <c r="AB300" s="244"/>
      <c r="AC300" s="247"/>
      <c r="AE300" s="28"/>
      <c r="AF300" s="27"/>
      <c r="AG300" s="248"/>
      <c r="AH300" s="86"/>
      <c r="AL300" s="86"/>
    </row>
    <row r="301" spans="1:38">
      <c r="A301" s="244"/>
      <c r="B301" s="86">
        <f>+'Ark1'!C1863</f>
        <v>2024</v>
      </c>
      <c r="C301" s="86">
        <f>+'Ark1'!L1863</f>
        <v>8</v>
      </c>
      <c r="D301" s="86" t="s">
        <v>35</v>
      </c>
      <c r="E301" s="273">
        <f>+'Ark1'!AP1863</f>
        <v>26</v>
      </c>
      <c r="F301" s="272" t="str">
        <f>VLOOKUP(E301,RNR!$E$1:$F$41,2)</f>
        <v>Blonde D'aquitaine</v>
      </c>
      <c r="G301" s="86">
        <f>+IF(H301=0,"",'Ark1'!Q1863)</f>
        <v>5</v>
      </c>
      <c r="H301" s="360">
        <f>+'Ark1'!R1863</f>
        <v>5</v>
      </c>
      <c r="I301" s="28">
        <f>+IF(H301=0,"",'Ark1'!AE1863)</f>
        <v>4.3478260869565215</v>
      </c>
      <c r="J301" s="28"/>
      <c r="K301" s="28">
        <f>+IF(H301=0,"",'Ark1'!AF1863)</f>
        <v>5.2764971673662222</v>
      </c>
      <c r="L301" s="261"/>
      <c r="M301" s="376">
        <f>+IF(H301=0,"",'Ark1'!AR1863)</f>
        <v>213</v>
      </c>
      <c r="N301" s="114">
        <f>+IF(H301=0,"",'Ark1'!AS1863)</f>
        <v>38.102894732070062</v>
      </c>
      <c r="O301" s="261"/>
      <c r="P301" s="27">
        <f>+IF(H301=0,"",'Ark1'!T1863)</f>
        <v>8.8000000000000007</v>
      </c>
      <c r="Q301" s="303">
        <f>+IF(H301=0,"",'Ark1'!U1863)</f>
        <v>368.08</v>
      </c>
      <c r="R301" s="28"/>
      <c r="S301" s="33">
        <f>+IF(H301=0,"",'Ark1'!W1863)</f>
        <v>100</v>
      </c>
      <c r="T301" s="33">
        <f>+IF(H301=0,"",'Ark1'!X1863)</f>
        <v>60</v>
      </c>
      <c r="U301" s="33">
        <f>+IF(H301=0,"",'Ark1'!AG1863)</f>
        <v>911.8</v>
      </c>
      <c r="V301" s="33">
        <f>+IF(H301=0,"",'Ark1'!AH1863)</f>
        <v>100</v>
      </c>
      <c r="W301" s="33">
        <f>+IF(H301=0,"",'Ark1'!Y1863)</f>
        <v>30.554960317434329</v>
      </c>
      <c r="X301" s="27">
        <f>+IF(H301=0,"",'Ark1'!AA1863)</f>
        <v>1.3266499161421563</v>
      </c>
      <c r="Y301" s="303">
        <f t="shared" si="24"/>
        <v>403.68501864443959</v>
      </c>
      <c r="Z301" s="33">
        <f t="shared" si="25"/>
        <v>46.01</v>
      </c>
      <c r="AA301" s="28">
        <f t="shared" si="26"/>
        <v>1</v>
      </c>
      <c r="AB301" s="244"/>
      <c r="AC301" s="247"/>
      <c r="AE301" s="28"/>
      <c r="AF301" s="27"/>
      <c r="AG301" s="248"/>
      <c r="AH301" s="86"/>
      <c r="AL301" s="86"/>
    </row>
    <row r="302" spans="1:38">
      <c r="A302" s="244"/>
      <c r="B302" s="86">
        <f>+'Ark1'!C1864</f>
        <v>2024</v>
      </c>
      <c r="C302" s="86">
        <f>+'Ark1'!L1864</f>
        <v>8</v>
      </c>
      <c r="D302" s="86" t="s">
        <v>35</v>
      </c>
      <c r="E302" s="273">
        <f>+'Ark1'!AP1864</f>
        <v>27</v>
      </c>
      <c r="F302" s="272" t="str">
        <f>VLOOKUP(E302,RNR!$E$1:$F$41,2)</f>
        <v>Scottish Highland</v>
      </c>
      <c r="G302" s="86" t="str">
        <f>+IF(H302=0,"",'Ark1'!Q1864)</f>
        <v/>
      </c>
      <c r="H302" s="360">
        <f>+'Ark1'!R1864</f>
        <v>0</v>
      </c>
      <c r="I302" s="28" t="str">
        <f>+IF(H302=0,"",'Ark1'!AE1864)</f>
        <v/>
      </c>
      <c r="J302" s="28"/>
      <c r="K302" s="28" t="str">
        <f>+IF(H302=0,"",'Ark1'!AF1864)</f>
        <v/>
      </c>
      <c r="L302" s="261"/>
      <c r="M302" s="376" t="str">
        <f>+IF(H302=0,"",'Ark1'!AR1864)</f>
        <v/>
      </c>
      <c r="N302" s="114" t="str">
        <f>+IF(H302=0,"",'Ark1'!AS1864)</f>
        <v/>
      </c>
      <c r="O302" s="261"/>
      <c r="P302" s="27" t="str">
        <f>+IF(H302=0,"",'Ark1'!T1864)</f>
        <v/>
      </c>
      <c r="Q302" s="303" t="str">
        <f>+IF(H302=0,"",'Ark1'!U1864)</f>
        <v/>
      </c>
      <c r="R302" s="28"/>
      <c r="S302" s="33" t="str">
        <f>+IF(H302=0,"",'Ark1'!W1864)</f>
        <v/>
      </c>
      <c r="T302" s="33" t="str">
        <f>+IF(H302=0,"",'Ark1'!X1864)</f>
        <v/>
      </c>
      <c r="U302" s="33" t="str">
        <f>+IF(H302=0,"",'Ark1'!AG1864)</f>
        <v/>
      </c>
      <c r="V302" s="33" t="str">
        <f>+IF(H302=0,"",'Ark1'!AH1864)</f>
        <v/>
      </c>
      <c r="W302" s="33" t="str">
        <f>+IF(H302=0,"",'Ark1'!Y1864)</f>
        <v/>
      </c>
      <c r="X302" s="27" t="str">
        <f>+IF(H302=0,"",'Ark1'!AA1864)</f>
        <v/>
      </c>
      <c r="Y302" s="303" t="str">
        <f t="shared" si="24"/>
        <v/>
      </c>
      <c r="Z302" s="33" t="str">
        <f t="shared" si="25"/>
        <v/>
      </c>
      <c r="AA302" s="28" t="str">
        <f t="shared" si="26"/>
        <v/>
      </c>
      <c r="AB302" s="244"/>
      <c r="AC302" s="247"/>
      <c r="AE302" s="28"/>
      <c r="AF302" s="27"/>
      <c r="AG302" s="248"/>
      <c r="AH302" s="86"/>
      <c r="AL302" s="86"/>
    </row>
    <row r="303" spans="1:38">
      <c r="A303" s="244"/>
      <c r="B303" s="86">
        <f>+'Ark1'!C1865</f>
        <v>2024</v>
      </c>
      <c r="C303" s="86">
        <f>+'Ark1'!L1865</f>
        <v>8</v>
      </c>
      <c r="D303" s="86" t="s">
        <v>35</v>
      </c>
      <c r="E303" s="273">
        <f>+'Ark1'!AP1865</f>
        <v>28</v>
      </c>
      <c r="F303" s="272" t="str">
        <f>VLOOKUP(E303,RNR!$E$1:$F$41,2)</f>
        <v>Tiroler Grauvieh</v>
      </c>
      <c r="G303" s="86">
        <f>+IF(H303=0,"",'Ark1'!Q1865)</f>
        <v>3</v>
      </c>
      <c r="H303" s="360">
        <f>+'Ark1'!R1865</f>
        <v>3</v>
      </c>
      <c r="I303" s="28">
        <f>+IF(H303=0,"",'Ark1'!AE1865)</f>
        <v>1.875</v>
      </c>
      <c r="J303" s="28"/>
      <c r="K303" s="28">
        <f>+IF(H303=0,"",'Ark1'!AF1865)</f>
        <v>2.523170000797414</v>
      </c>
      <c r="L303" s="261"/>
      <c r="M303" s="376">
        <f>+IF(H303=0,"",'Ark1'!AR1865)</f>
        <v>202.66666666666663</v>
      </c>
      <c r="N303" s="114">
        <f>+IF(H303=0,"",'Ark1'!AS1865)</f>
        <v>39.241849946062942</v>
      </c>
      <c r="O303" s="261"/>
      <c r="P303" s="27">
        <f>+IF(H303=0,"",'Ark1'!T1865)</f>
        <v>11.333333333333336</v>
      </c>
      <c r="Q303" s="303">
        <f>+IF(H303=0,"",'Ark1'!U1865)</f>
        <v>326.96666666666675</v>
      </c>
      <c r="R303" s="28"/>
      <c r="S303" s="33">
        <f>+IF(H303=0,"",'Ark1'!W1865)</f>
        <v>100</v>
      </c>
      <c r="T303" s="33">
        <f>+IF(H303=0,"",'Ark1'!X1865)</f>
        <v>33.333333333333343</v>
      </c>
      <c r="U303" s="33">
        <f>+IF(H303=0,"",'Ark1'!AG1865)</f>
        <v>888.6666666666664</v>
      </c>
      <c r="V303" s="33">
        <f>+IF(H303=0,"",'Ark1'!AH1865)</f>
        <v>100</v>
      </c>
      <c r="W303" s="33">
        <f>+IF(H303=0,"",'Ark1'!Y1865)</f>
        <v>24.475066677925312</v>
      </c>
      <c r="X303" s="27">
        <f>+IF(H303=0,"",'Ark1'!AA1865)</f>
        <v>0.47140452079101841</v>
      </c>
      <c r="Y303" s="303">
        <f t="shared" si="24"/>
        <v>367.92948237059284</v>
      </c>
      <c r="Z303" s="33">
        <f t="shared" si="25"/>
        <v>40.870833333333344</v>
      </c>
      <c r="AA303" s="28">
        <f t="shared" si="26"/>
        <v>1</v>
      </c>
      <c r="AB303" s="244"/>
      <c r="AC303" s="247"/>
      <c r="AE303" s="28"/>
      <c r="AF303" s="27"/>
      <c r="AG303" s="248"/>
      <c r="AH303" s="86"/>
      <c r="AL303" s="86"/>
    </row>
    <row r="304" spans="1:38">
      <c r="A304" s="244"/>
      <c r="B304" s="86">
        <f>+'Ark1'!C1866</f>
        <v>2024</v>
      </c>
      <c r="C304" s="86">
        <f>+'Ark1'!L1866</f>
        <v>8</v>
      </c>
      <c r="D304" s="86" t="s">
        <v>35</v>
      </c>
      <c r="E304" s="273">
        <f>+'Ark1'!AP1866</f>
        <v>29</v>
      </c>
      <c r="F304" s="272" t="str">
        <f>VLOOKUP(E304,RNR!$E$1:$F$41,2)</f>
        <v xml:space="preserve">Dexter </v>
      </c>
      <c r="G304" s="86" t="str">
        <f>+IF(H304=0,"",'Ark1'!Q1866)</f>
        <v/>
      </c>
      <c r="H304" s="360">
        <f>+'Ark1'!R1866</f>
        <v>0</v>
      </c>
      <c r="I304" s="28" t="str">
        <f>+IF(H304=0,"",'Ark1'!AE1866)</f>
        <v/>
      </c>
      <c r="J304" s="28"/>
      <c r="K304" s="28" t="str">
        <f>+IF(H304=0,"",'Ark1'!AF1866)</f>
        <v/>
      </c>
      <c r="L304" s="261"/>
      <c r="M304" s="376" t="str">
        <f>+IF(H304=0,"",'Ark1'!AR1866)</f>
        <v/>
      </c>
      <c r="N304" s="114" t="str">
        <f>+IF(H304=0,"",'Ark1'!AS1866)</f>
        <v/>
      </c>
      <c r="O304" s="261"/>
      <c r="P304" s="27" t="str">
        <f>+IF(H304=0,"",'Ark1'!T1866)</f>
        <v/>
      </c>
      <c r="Q304" s="303" t="str">
        <f>+IF(H304=0,"",'Ark1'!U1866)</f>
        <v/>
      </c>
      <c r="R304" s="28"/>
      <c r="S304" s="33" t="str">
        <f>+IF(H304=0,"",'Ark1'!W1866)</f>
        <v/>
      </c>
      <c r="T304" s="33" t="str">
        <f>+IF(H304=0,"",'Ark1'!X1866)</f>
        <v/>
      </c>
      <c r="U304" s="33" t="str">
        <f>+IF(H304=0,"",'Ark1'!AG1866)</f>
        <v/>
      </c>
      <c r="V304" s="33" t="str">
        <f>+IF(H304=0,"",'Ark1'!AH1866)</f>
        <v/>
      </c>
      <c r="W304" s="33" t="str">
        <f>+IF(H304=0,"",'Ark1'!Y1866)</f>
        <v/>
      </c>
      <c r="X304" s="27" t="str">
        <f>+IF(H304=0,"",'Ark1'!AA1866)</f>
        <v/>
      </c>
      <c r="Y304" s="303" t="str">
        <f t="shared" si="24"/>
        <v/>
      </c>
      <c r="Z304" s="33" t="str">
        <f t="shared" si="25"/>
        <v/>
      </c>
      <c r="AA304" s="28" t="str">
        <f t="shared" si="26"/>
        <v/>
      </c>
      <c r="AB304" s="244"/>
      <c r="AC304" s="247"/>
      <c r="AE304" s="28"/>
      <c r="AF304" s="27"/>
      <c r="AG304" s="248"/>
      <c r="AH304" s="86"/>
      <c r="AL304" s="86"/>
    </row>
    <row r="305" spans="1:56">
      <c r="A305" s="244"/>
      <c r="B305" s="86">
        <f>+'Ark1'!C1867</f>
        <v>2024</v>
      </c>
      <c r="C305" s="86">
        <f>+'Ark1'!L1867</f>
        <v>8</v>
      </c>
      <c r="D305" s="86" t="s">
        <v>35</v>
      </c>
      <c r="E305" s="273">
        <f>+'Ark1'!AP1867</f>
        <v>30</v>
      </c>
      <c r="F305" s="272" t="str">
        <f>VLOOKUP(E305,RNR!$E$1:$F$41,2)</f>
        <v>Piemontese</v>
      </c>
      <c r="G305" s="86">
        <f>+IF(H305=0,"",'Ark1'!Q1867)</f>
        <v>2</v>
      </c>
      <c r="H305" s="360">
        <f>+'Ark1'!R1867</f>
        <v>2</v>
      </c>
      <c r="I305" s="28">
        <f>+IF(H305=0,"",'Ark1'!AE1867)</f>
        <v>25</v>
      </c>
      <c r="J305" s="28"/>
      <c r="K305" s="28">
        <f>+IF(H305=0,"",'Ark1'!AF1867)</f>
        <v>29.36401833460657</v>
      </c>
      <c r="L305" s="261"/>
      <c r="M305" s="376">
        <f>+IF(H305=0,"",'Ark1'!AR1867)</f>
        <v>202.5</v>
      </c>
      <c r="N305" s="114">
        <f>+IF(H305=0,"",'Ark1'!AS1867)</f>
        <v>36.938426732936406</v>
      </c>
      <c r="O305" s="261"/>
      <c r="P305" s="27">
        <f>+IF(H305=0,"",'Ark1'!T1867)</f>
        <v>6</v>
      </c>
      <c r="Q305" s="303">
        <f>+IF(H305=0,"",'Ark1'!U1867)</f>
        <v>307.5</v>
      </c>
      <c r="R305" s="28"/>
      <c r="S305" s="33">
        <f>+IF(H305=0,"",'Ark1'!W1867)</f>
        <v>50</v>
      </c>
      <c r="T305" s="33">
        <f>+IF(H305=0,"",'Ark1'!X1867)</f>
        <v>0</v>
      </c>
      <c r="U305" s="33">
        <f>+IF(H305=0,"",'Ark1'!AG1867)</f>
        <v>990</v>
      </c>
      <c r="V305" s="33">
        <f>+IF(H305=0,"",'Ark1'!AH1867)</f>
        <v>100</v>
      </c>
      <c r="W305" s="33">
        <f>+IF(H305=0,"",'Ark1'!Y1867)</f>
        <v>25.100000000000193</v>
      </c>
      <c r="X305" s="27">
        <f>+IF(H305=0,"",'Ark1'!AA1867)</f>
        <v>1</v>
      </c>
      <c r="Y305" s="303">
        <f t="shared" si="24"/>
        <v>310.60606060606062</v>
      </c>
      <c r="Z305" s="33">
        <f t="shared" si="25"/>
        <v>38.4375</v>
      </c>
      <c r="AA305" s="28">
        <f t="shared" si="26"/>
        <v>1</v>
      </c>
      <c r="AB305" s="244"/>
      <c r="AC305" s="247"/>
      <c r="AE305" s="28"/>
      <c r="AF305" s="27"/>
      <c r="AG305" s="248"/>
      <c r="AH305" s="86"/>
      <c r="AL305" s="86"/>
    </row>
    <row r="306" spans="1:56">
      <c r="A306" s="244"/>
      <c r="B306" s="86">
        <f>+'Ark1'!C1868</f>
        <v>2024</v>
      </c>
      <c r="C306" s="86">
        <f>+'Ark1'!L1868</f>
        <v>8</v>
      </c>
      <c r="D306" s="86" t="s">
        <v>35</v>
      </c>
      <c r="E306" s="273">
        <f>+'Ark1'!AP1868</f>
        <v>31</v>
      </c>
      <c r="F306" s="272" t="str">
        <f>VLOOKUP(E306,RNR!$E$1:$F$41,2)</f>
        <v>Galloway</v>
      </c>
      <c r="G306" s="86" t="str">
        <f>+IF(H306=0,"",'Ark1'!Q1868)</f>
        <v/>
      </c>
      <c r="H306" s="360">
        <f>+'Ark1'!R1868</f>
        <v>0</v>
      </c>
      <c r="I306" s="28" t="str">
        <f>+IF(H306=0,"",'Ark1'!AE1868)</f>
        <v/>
      </c>
      <c r="J306" s="28"/>
      <c r="K306" s="28" t="str">
        <f>+IF(H306=0,"",'Ark1'!AF1868)</f>
        <v/>
      </c>
      <c r="L306" s="261"/>
      <c r="M306" s="376" t="str">
        <f>+IF(H306=0,"",'Ark1'!AR1868)</f>
        <v/>
      </c>
      <c r="N306" s="114" t="str">
        <f>+IF(H306=0,"",'Ark1'!AS1868)</f>
        <v/>
      </c>
      <c r="O306" s="261"/>
      <c r="P306" s="27" t="str">
        <f>+IF(H306=0,"",'Ark1'!T1868)</f>
        <v/>
      </c>
      <c r="Q306" s="303" t="str">
        <f>+IF(H306=0,"",'Ark1'!U1868)</f>
        <v/>
      </c>
      <c r="R306" s="28"/>
      <c r="S306" s="33" t="str">
        <f>+IF(H306=0,"",'Ark1'!W1868)</f>
        <v/>
      </c>
      <c r="T306" s="33" t="str">
        <f>+IF(H306=0,"",'Ark1'!X1868)</f>
        <v/>
      </c>
      <c r="U306" s="33" t="str">
        <f>+IF(H306=0,"",'Ark1'!AG1868)</f>
        <v/>
      </c>
      <c r="V306" s="33" t="str">
        <f>+IF(H306=0,"",'Ark1'!AH1868)</f>
        <v/>
      </c>
      <c r="W306" s="33" t="str">
        <f>+IF(H306=0,"",'Ark1'!Y1868)</f>
        <v/>
      </c>
      <c r="X306" s="27" t="str">
        <f>+IF(H306=0,"",'Ark1'!AA1868)</f>
        <v/>
      </c>
      <c r="Y306" s="303" t="str">
        <f t="shared" si="24"/>
        <v/>
      </c>
      <c r="Z306" s="33" t="str">
        <f t="shared" si="25"/>
        <v/>
      </c>
      <c r="AA306" s="28" t="str">
        <f t="shared" si="26"/>
        <v/>
      </c>
      <c r="AB306" s="244"/>
      <c r="AC306" s="247"/>
      <c r="AE306" s="28"/>
      <c r="AF306" s="27"/>
      <c r="AG306" s="248"/>
      <c r="AH306" s="86"/>
      <c r="AL306" s="86"/>
    </row>
    <row r="307" spans="1:56">
      <c r="A307" s="244"/>
      <c r="B307" s="86">
        <f>+'Ark1'!C1869</f>
        <v>2024</v>
      </c>
      <c r="C307" s="86">
        <f>+'Ark1'!L1869</f>
        <v>8</v>
      </c>
      <c r="D307" s="86" t="s">
        <v>35</v>
      </c>
      <c r="E307" s="273">
        <f>+'Ark1'!AP1869</f>
        <v>32</v>
      </c>
      <c r="F307" s="272" t="str">
        <f>VLOOKUP(E307,RNR!$E$1:$F$41,2)</f>
        <v>Salers</v>
      </c>
      <c r="G307" s="86" t="str">
        <f>+IF(H307=0,"",'Ark1'!Q1869)</f>
        <v/>
      </c>
      <c r="H307" s="360">
        <f>+'Ark1'!R1869</f>
        <v>0</v>
      </c>
      <c r="I307" s="28" t="str">
        <f>+IF(H307=0,"",'Ark1'!AE1869)</f>
        <v/>
      </c>
      <c r="J307" s="28"/>
      <c r="K307" s="28" t="str">
        <f>+IF(H307=0,"",'Ark1'!AF1869)</f>
        <v/>
      </c>
      <c r="L307" s="261"/>
      <c r="M307" s="376" t="str">
        <f>+IF(H307=0,"",'Ark1'!AR1869)</f>
        <v/>
      </c>
      <c r="N307" s="114" t="str">
        <f>+IF(H307=0,"",'Ark1'!AS1869)</f>
        <v/>
      </c>
      <c r="O307" s="261"/>
      <c r="P307" s="27" t="str">
        <f>+IF(H307=0,"",'Ark1'!T1869)</f>
        <v/>
      </c>
      <c r="Q307" s="303" t="str">
        <f>+IF(H307=0,"",'Ark1'!U1869)</f>
        <v/>
      </c>
      <c r="R307" s="28"/>
      <c r="S307" s="33" t="str">
        <f>+IF(H307=0,"",'Ark1'!W1869)</f>
        <v/>
      </c>
      <c r="T307" s="33" t="str">
        <f>+IF(H307=0,"",'Ark1'!X1869)</f>
        <v/>
      </c>
      <c r="U307" s="33" t="str">
        <f>+IF(H307=0,"",'Ark1'!AG1869)</f>
        <v/>
      </c>
      <c r="V307" s="33" t="str">
        <f>+IF(H307=0,"",'Ark1'!AH1869)</f>
        <v/>
      </c>
      <c r="W307" s="33" t="str">
        <f>+IF(H307=0,"",'Ark1'!Y1869)</f>
        <v/>
      </c>
      <c r="X307" s="27" t="str">
        <f>+IF(H307=0,"",'Ark1'!AA1869)</f>
        <v/>
      </c>
      <c r="Y307" s="303" t="str">
        <f t="shared" si="24"/>
        <v/>
      </c>
      <c r="Z307" s="33" t="str">
        <f t="shared" si="25"/>
        <v/>
      </c>
      <c r="AA307" s="28" t="str">
        <f t="shared" si="26"/>
        <v/>
      </c>
      <c r="AB307" s="244"/>
      <c r="AC307" s="247"/>
      <c r="AE307" s="28"/>
      <c r="AF307" s="27"/>
      <c r="AG307" s="248"/>
      <c r="AH307" s="86"/>
      <c r="AL307" s="86"/>
    </row>
    <row r="308" spans="1:56">
      <c r="A308" s="244"/>
      <c r="B308" s="86">
        <f>+'Ark1'!C1870</f>
        <v>2024</v>
      </c>
      <c r="C308" s="86">
        <f>+'Ark1'!L1870</f>
        <v>8</v>
      </c>
      <c r="D308" s="86" t="s">
        <v>35</v>
      </c>
      <c r="E308" s="273">
        <f>+'Ark1'!AP1870</f>
        <v>33</v>
      </c>
      <c r="F308" s="272" t="str">
        <f>VLOOKUP(E308,RNR!$E$1:$F$41,2)</f>
        <v>Chianina</v>
      </c>
      <c r="G308" s="86" t="str">
        <f>+IF(H308=0,"",'Ark1'!Q1870)</f>
        <v/>
      </c>
      <c r="H308" s="360">
        <f>+'Ark1'!R1870</f>
        <v>0</v>
      </c>
      <c r="I308" s="28" t="str">
        <f>+IF(H308=0,"",'Ark1'!AE1870)</f>
        <v/>
      </c>
      <c r="J308" s="28"/>
      <c r="K308" s="28" t="str">
        <f>+IF(H308=0,"",'Ark1'!AF1870)</f>
        <v/>
      </c>
      <c r="L308" s="261"/>
      <c r="M308" s="376" t="str">
        <f>+IF(H308=0,"",'Ark1'!AR1870)</f>
        <v/>
      </c>
      <c r="N308" s="114" t="str">
        <f>+IF(H308=0,"",'Ark1'!AS1870)</f>
        <v/>
      </c>
      <c r="O308" s="261"/>
      <c r="P308" s="27" t="str">
        <f>+IF(H308=0,"",'Ark1'!T1870)</f>
        <v/>
      </c>
      <c r="Q308" s="303" t="str">
        <f>+IF(H308=0,"",'Ark1'!U1870)</f>
        <v/>
      </c>
      <c r="R308" s="28"/>
      <c r="S308" s="33" t="str">
        <f>+IF(H308=0,"",'Ark1'!W1870)</f>
        <v/>
      </c>
      <c r="T308" s="33" t="str">
        <f>+IF(H308=0,"",'Ark1'!X1870)</f>
        <v/>
      </c>
      <c r="U308" s="33" t="str">
        <f>+IF(H308=0,"",'Ark1'!AG1870)</f>
        <v/>
      </c>
      <c r="V308" s="33" t="str">
        <f>+IF(H308=0,"",'Ark1'!AH1870)</f>
        <v/>
      </c>
      <c r="W308" s="33" t="str">
        <f>+IF(H308=0,"",'Ark1'!Y1870)</f>
        <v/>
      </c>
      <c r="X308" s="27" t="str">
        <f>+IF(H308=0,"",'Ark1'!AA1870)</f>
        <v/>
      </c>
      <c r="Y308" s="303" t="str">
        <f t="shared" si="24"/>
        <v/>
      </c>
      <c r="Z308" s="33" t="str">
        <f t="shared" si="25"/>
        <v/>
      </c>
      <c r="AA308" s="28" t="str">
        <f t="shared" si="26"/>
        <v/>
      </c>
      <c r="AB308" s="244"/>
      <c r="AC308" s="247"/>
      <c r="AE308" s="28"/>
      <c r="AF308" s="27"/>
      <c r="AG308" s="248"/>
      <c r="AH308" s="86"/>
      <c r="AL308" s="86"/>
    </row>
    <row r="309" spans="1:56">
      <c r="A309" s="244"/>
      <c r="B309" s="86">
        <f>+'Ark1'!C1871</f>
        <v>2024</v>
      </c>
      <c r="C309" s="86">
        <f>+'Ark1'!L1871</f>
        <v>8</v>
      </c>
      <c r="D309" s="86" t="s">
        <v>35</v>
      </c>
      <c r="E309" s="273">
        <f>+'Ark1'!AP1871</f>
        <v>34</v>
      </c>
      <c r="F309" s="272" t="str">
        <f>VLOOKUP(E309,RNR!$E$1:$F$41,2)</f>
        <v>Belgisk blå</v>
      </c>
      <c r="G309" s="86" t="str">
        <f>+IF(H309=0,"",'Ark1'!Q1871)</f>
        <v/>
      </c>
      <c r="H309" s="360">
        <f>+'Ark1'!R1871</f>
        <v>0</v>
      </c>
      <c r="I309" s="28" t="str">
        <f>+IF(H309=0,"",'Ark1'!AE1871)</f>
        <v/>
      </c>
      <c r="J309" s="28"/>
      <c r="K309" s="28" t="str">
        <f>+IF(H309=0,"",'Ark1'!AF1871)</f>
        <v/>
      </c>
      <c r="L309" s="261"/>
      <c r="M309" s="376" t="str">
        <f>+IF(H309=0,"",'Ark1'!AR1871)</f>
        <v/>
      </c>
      <c r="N309" s="114" t="str">
        <f>+IF(H309=0,"",'Ark1'!AS1871)</f>
        <v/>
      </c>
      <c r="O309" s="261"/>
      <c r="P309" s="27" t="str">
        <f>+IF(H309=0,"",'Ark1'!T1871)</f>
        <v/>
      </c>
      <c r="Q309" s="303" t="str">
        <f>+IF(H309=0,"",'Ark1'!U1871)</f>
        <v/>
      </c>
      <c r="R309" s="28"/>
      <c r="S309" s="33" t="str">
        <f>+IF(H309=0,"",'Ark1'!W1871)</f>
        <v/>
      </c>
      <c r="T309" s="33" t="str">
        <f>+IF(H309=0,"",'Ark1'!X1871)</f>
        <v/>
      </c>
      <c r="U309" s="33" t="str">
        <f>+IF(H309=0,"",'Ark1'!AG1871)</f>
        <v/>
      </c>
      <c r="V309" s="33" t="str">
        <f>+IF(H309=0,"",'Ark1'!AH1871)</f>
        <v/>
      </c>
      <c r="W309" s="33" t="str">
        <f>+IF(H309=0,"",'Ark1'!Y1871)</f>
        <v/>
      </c>
      <c r="X309" s="27" t="str">
        <f>+IF(H309=0,"",'Ark1'!AA1871)</f>
        <v/>
      </c>
      <c r="Y309" s="303" t="str">
        <f t="shared" si="24"/>
        <v/>
      </c>
      <c r="Z309" s="33" t="str">
        <f t="shared" si="25"/>
        <v/>
      </c>
      <c r="AA309" s="28" t="str">
        <f t="shared" si="26"/>
        <v/>
      </c>
      <c r="AB309" s="244"/>
      <c r="AC309" s="247"/>
      <c r="AE309" s="28"/>
      <c r="AF309" s="27"/>
      <c r="AG309" s="248"/>
      <c r="AH309" s="86"/>
      <c r="AL309" s="86"/>
    </row>
    <row r="310" spans="1:56">
      <c r="A310" s="244"/>
      <c r="B310" s="86">
        <f>+'Ark1'!C1872</f>
        <v>2024</v>
      </c>
      <c r="C310" s="86">
        <f>+'Ark1'!L1872</f>
        <v>8</v>
      </c>
      <c r="D310" s="86" t="s">
        <v>35</v>
      </c>
      <c r="E310" s="273">
        <f>+'Ark1'!AP1872</f>
        <v>39</v>
      </c>
      <c r="F310" s="272" t="str">
        <f>VLOOKUP(E310,RNR!$E$1:$F$41,2)</f>
        <v xml:space="preserve">Wagyu </v>
      </c>
      <c r="G310" s="86">
        <f>+IF(H310=0,"",'Ark1'!Q1872)</f>
        <v>1</v>
      </c>
      <c r="H310" s="360">
        <f>+'Ark1'!R1872</f>
        <v>1</v>
      </c>
      <c r="I310" s="28">
        <f>+IF(H310=0,"",'Ark1'!AE1872)</f>
        <v>6.6666666666666687</v>
      </c>
      <c r="J310" s="28"/>
      <c r="K310" s="28">
        <f>+IF(H310=0,"",'Ark1'!AF1872)</f>
        <v>9.0462335884208223</v>
      </c>
      <c r="L310" s="261"/>
      <c r="M310" s="376">
        <f>+IF(H310=0,"",'Ark1'!AR1872)</f>
        <v>208</v>
      </c>
      <c r="N310" s="114">
        <f>+IF(H310=0,"",'Ark1'!AS1872)</f>
        <v>41.116081588529809</v>
      </c>
      <c r="O310" s="261"/>
      <c r="P310" s="27">
        <f>+IF(H310=0,"",'Ark1'!T1872)</f>
        <v>13</v>
      </c>
      <c r="Q310" s="303">
        <f>+IF(H310=0,"",'Ark1'!U1872)</f>
        <v>370</v>
      </c>
      <c r="R310" s="28"/>
      <c r="S310" s="33">
        <f>+IF(H310=0,"",'Ark1'!W1872)</f>
        <v>100</v>
      </c>
      <c r="T310" s="33">
        <f>+IF(H310=0,"",'Ark1'!X1872)</f>
        <v>100</v>
      </c>
      <c r="U310" s="33">
        <f>+IF(H310=0,"",'Ark1'!AG1872)</f>
        <v>1254</v>
      </c>
      <c r="V310" s="33">
        <f>+IF(H310=0,"",'Ark1'!AH1872)</f>
        <v>100</v>
      </c>
      <c r="W310" s="33">
        <f>+IF(H310=0,"",'Ark1'!Y1872)</f>
        <v>0</v>
      </c>
      <c r="X310" s="27">
        <f>+IF(H310=0,"",'Ark1'!AA1872)</f>
        <v>0</v>
      </c>
      <c r="Y310" s="303">
        <f t="shared" si="24"/>
        <v>295.05582137161082</v>
      </c>
      <c r="Z310" s="33">
        <f t="shared" si="25"/>
        <v>46.25</v>
      </c>
      <c r="AA310" s="28">
        <f t="shared" si="26"/>
        <v>1</v>
      </c>
      <c r="AB310" s="244"/>
      <c r="AC310" s="247"/>
      <c r="AE310" s="28"/>
      <c r="AF310" s="27"/>
      <c r="AG310" s="248"/>
      <c r="AH310" s="86"/>
      <c r="AL310" s="86"/>
    </row>
    <row r="311" spans="1:56">
      <c r="A311" s="244"/>
      <c r="B311" s="86">
        <f>+'Ark1'!C1873</f>
        <v>2024</v>
      </c>
      <c r="C311" s="86">
        <f>+'Ark1'!L1873</f>
        <v>8</v>
      </c>
      <c r="D311" s="86" t="s">
        <v>35</v>
      </c>
      <c r="E311" s="273">
        <f>+'Ark1'!AP1873</f>
        <v>40</v>
      </c>
      <c r="F311" s="272" t="str">
        <f>VLOOKUP(E311,RNR!$E$1:$F$41,2)</f>
        <v>Jak (Bos Grunniens)</v>
      </c>
      <c r="G311" s="86" t="str">
        <f>+IF(H311=0,"",'Ark1'!Q1873)</f>
        <v/>
      </c>
      <c r="H311" s="360">
        <f>+'Ark1'!R1873</f>
        <v>0</v>
      </c>
      <c r="I311" s="28" t="str">
        <f>+IF(H311=0,"",'Ark1'!AE1873)</f>
        <v/>
      </c>
      <c r="J311" s="28"/>
      <c r="K311" s="28" t="str">
        <f>+IF(H311=0,"",'Ark1'!AF1873)</f>
        <v/>
      </c>
      <c r="L311" s="261"/>
      <c r="M311" s="376" t="str">
        <f>+IF(H311=0,"",'Ark1'!AR1873)</f>
        <v/>
      </c>
      <c r="N311" s="114" t="str">
        <f>+IF(H311=0,"",'Ark1'!AS1873)</f>
        <v/>
      </c>
      <c r="O311" s="261"/>
      <c r="P311" s="27" t="str">
        <f>+IF(H311=0,"",'Ark1'!T1873)</f>
        <v/>
      </c>
      <c r="Q311" s="303" t="str">
        <f>+IF(H311=0,"",'Ark1'!U1873)</f>
        <v/>
      </c>
      <c r="R311" s="28"/>
      <c r="S311" s="33" t="str">
        <f>+IF(H311=0,"",'Ark1'!W1873)</f>
        <v/>
      </c>
      <c r="T311" s="33" t="str">
        <f>+IF(H311=0,"",'Ark1'!X1873)</f>
        <v/>
      </c>
      <c r="U311" s="33" t="str">
        <f>+IF(H311=0,"",'Ark1'!AG1873)</f>
        <v/>
      </c>
      <c r="V311" s="33" t="str">
        <f>+IF(H311=0,"",'Ark1'!AH1873)</f>
        <v/>
      </c>
      <c r="W311" s="33" t="str">
        <f>+IF(H311=0,"",'Ark1'!Y1873)</f>
        <v/>
      </c>
      <c r="X311" s="27" t="str">
        <f>+IF(H311=0,"",'Ark1'!AA1873)</f>
        <v/>
      </c>
      <c r="Y311" s="303" t="str">
        <f t="shared" si="24"/>
        <v/>
      </c>
      <c r="Z311" s="33" t="str">
        <f t="shared" si="25"/>
        <v/>
      </c>
      <c r="AA311" s="28" t="str">
        <f t="shared" si="26"/>
        <v/>
      </c>
      <c r="AB311" s="244"/>
      <c r="AC311" s="247"/>
      <c r="AE311" s="28"/>
      <c r="AF311" s="27"/>
      <c r="AG311" s="248"/>
      <c r="AH311" s="86"/>
      <c r="AL311" s="86"/>
    </row>
    <row r="312" spans="1:56">
      <c r="A312" s="244"/>
      <c r="B312" s="86">
        <f>+'Ark1'!C1874</f>
        <v>2024</v>
      </c>
      <c r="C312" s="86">
        <f>+'Ark1'!L1874</f>
        <v>8</v>
      </c>
      <c r="D312" s="86" t="s">
        <v>35</v>
      </c>
      <c r="E312" s="273">
        <f>+'Ark1'!AP1874</f>
        <v>98</v>
      </c>
      <c r="F312" s="272" t="str">
        <f>VLOOKUP(E312,RNR!$E$1:$F$41,2)</f>
        <v>Krysninger</v>
      </c>
      <c r="G312" s="86">
        <f>+IF(H312=0,"",'Ark1'!Q1874)</f>
        <v>48</v>
      </c>
      <c r="H312" s="360">
        <f>+'Ark1'!R1874</f>
        <v>72</v>
      </c>
      <c r="I312" s="28">
        <f>+IF(H312=0,"",'Ark1'!AE1874)</f>
        <v>3.6715961244263129</v>
      </c>
      <c r="J312" s="28"/>
      <c r="K312" s="28">
        <f>+IF(H312=0,"",'Ark1'!AF1874)</f>
        <v>4.8582377853883205</v>
      </c>
      <c r="L312" s="261"/>
      <c r="M312" s="376">
        <f>+IF(H312=0,"",'Ark1'!AR1874)</f>
        <v>208.38888888888889</v>
      </c>
      <c r="N312" s="114">
        <f>+IF(H312=0,"",'Ark1'!AS1874)</f>
        <v>38.764697520328035</v>
      </c>
      <c r="O312" s="261"/>
      <c r="P312" s="27">
        <f>+IF(H312=0,"",'Ark1'!T1874)</f>
        <v>10.527777777777779</v>
      </c>
      <c r="Q312" s="303">
        <f>+IF(H312=0,"",'Ark1'!U1874)</f>
        <v>352.69166666666655</v>
      </c>
      <c r="R312" s="28"/>
      <c r="S312" s="33">
        <f>+IF(H312=0,"",'Ark1'!W1874)</f>
        <v>95.833333333333314</v>
      </c>
      <c r="T312" s="33">
        <f>+IF(H312=0,"",'Ark1'!X1874)</f>
        <v>52.777777777777779</v>
      </c>
      <c r="U312" s="33">
        <f>+IF(H312=0,"",'Ark1'!AG1874)</f>
        <v>1000.1527777777778</v>
      </c>
      <c r="V312" s="33">
        <f>+IF(H312=0,"",'Ark1'!AH1874)</f>
        <v>100</v>
      </c>
      <c r="W312" s="33">
        <f>+IF(H312=0,"",'Ark1'!Y1874)</f>
        <v>50.265472327764925</v>
      </c>
      <c r="X312" s="27">
        <f>+IF(H312=0,"",'Ark1'!AA1874)</f>
        <v>2.3686155251903638</v>
      </c>
      <c r="Y312" s="303">
        <f t="shared" si="24"/>
        <v>352.63779144852856</v>
      </c>
      <c r="Z312" s="33">
        <f t="shared" si="25"/>
        <v>44.086458333333319</v>
      </c>
      <c r="AA312" s="28">
        <f t="shared" si="26"/>
        <v>1.5</v>
      </c>
      <c r="AB312" s="244"/>
      <c r="AC312" s="27"/>
      <c r="AE312" s="28"/>
      <c r="AF312" s="27"/>
      <c r="AG312" s="86"/>
      <c r="AH312" s="86"/>
      <c r="AL312" s="86"/>
    </row>
    <row r="313" spans="1:56">
      <c r="A313" s="244"/>
      <c r="B313" s="86">
        <f>+'Ark1'!C1875</f>
        <v>2024</v>
      </c>
      <c r="C313" s="86">
        <f>+'Ark1'!L1875</f>
        <v>8</v>
      </c>
      <c r="D313" s="86" t="s">
        <v>35</v>
      </c>
      <c r="E313" s="273">
        <f>+'Ark1'!AP1875</f>
        <v>99</v>
      </c>
      <c r="F313" s="272" t="str">
        <f>VLOOKUP(E313,RNR!$E$1:$F$41,2)</f>
        <v>Ukjent</v>
      </c>
      <c r="G313" s="86" t="str">
        <f>+IF(H313=0,"",'Ark1'!Q1875)</f>
        <v/>
      </c>
      <c r="H313" s="360">
        <f>+'Ark1'!R1875</f>
        <v>0</v>
      </c>
      <c r="I313" s="28" t="str">
        <f>+IF(H313=0,"",'Ark1'!AE1875)</f>
        <v/>
      </c>
      <c r="J313" s="28"/>
      <c r="K313" s="28" t="str">
        <f>+IF(H313=0,"",'Ark1'!AF1875)</f>
        <v/>
      </c>
      <c r="L313" s="261"/>
      <c r="M313" s="376" t="str">
        <f>+IF(H313=0,"",'Ark1'!AR1875)</f>
        <v/>
      </c>
      <c r="N313" s="114" t="str">
        <f>+IF(H313=0,"",'Ark1'!AS1875)</f>
        <v/>
      </c>
      <c r="O313" s="261"/>
      <c r="P313" s="27" t="str">
        <f>+IF(H313=0,"",'Ark1'!T1875)</f>
        <v/>
      </c>
      <c r="Q313" s="303" t="str">
        <f>+IF(H313=0,"",'Ark1'!U1875)</f>
        <v/>
      </c>
      <c r="R313" s="28"/>
      <c r="S313" s="33" t="str">
        <f>+IF(H313=0,"",'Ark1'!W1875)</f>
        <v/>
      </c>
      <c r="T313" s="33" t="str">
        <f>+IF(H313=0,"",'Ark1'!X1875)</f>
        <v/>
      </c>
      <c r="U313" s="33" t="str">
        <f>+IF(H313=0,"",'Ark1'!AG1875)</f>
        <v/>
      </c>
      <c r="V313" s="33" t="str">
        <f>+IF(H313=0,"",'Ark1'!AH1875)</f>
        <v/>
      </c>
      <c r="W313" s="33" t="str">
        <f>+IF(H313=0,"",'Ark1'!Y1875)</f>
        <v/>
      </c>
      <c r="X313" s="27" t="str">
        <f>+IF(H313=0,"",'Ark1'!AA1875)</f>
        <v/>
      </c>
      <c r="Y313" s="303" t="str">
        <f t="shared" si="24"/>
        <v/>
      </c>
      <c r="Z313" s="33" t="str">
        <f t="shared" si="25"/>
        <v/>
      </c>
      <c r="AA313" s="28" t="str">
        <f t="shared" si="26"/>
        <v/>
      </c>
      <c r="AB313" s="244"/>
      <c r="AC313" s="248"/>
      <c r="AE313" s="28"/>
      <c r="AF313" s="27"/>
      <c r="AG313" s="248"/>
      <c r="AH313" s="86"/>
      <c r="AL313" s="86"/>
    </row>
    <row r="314" spans="1:56" ht="19.8">
      <c r="A314" s="244"/>
      <c r="B314" s="244"/>
      <c r="C314" s="244"/>
      <c r="D314" s="244"/>
      <c r="E314" s="244"/>
      <c r="F314" s="275"/>
      <c r="G314" s="244"/>
      <c r="H314" s="244"/>
      <c r="I314" s="245"/>
      <c r="J314" s="244"/>
      <c r="K314" s="245"/>
      <c r="L314" s="261"/>
      <c r="M314" s="263"/>
      <c r="N314" s="263"/>
      <c r="O314" s="261"/>
      <c r="P314" s="244"/>
      <c r="Q314" s="244"/>
      <c r="R314" s="244"/>
      <c r="S314" s="246"/>
      <c r="T314" s="246"/>
      <c r="U314" s="244"/>
      <c r="V314" s="246"/>
      <c r="W314" s="246"/>
      <c r="X314" s="244"/>
      <c r="Y314" s="244"/>
      <c r="Z314" s="246"/>
      <c r="AA314" s="246"/>
      <c r="AB314" s="244"/>
      <c r="AC314" s="247"/>
      <c r="AE314" s="28"/>
      <c r="AF314" s="27"/>
      <c r="AG314" s="248"/>
      <c r="AH314" s="86"/>
      <c r="AL314" s="86"/>
      <c r="BD314" s="260"/>
    </row>
    <row r="315" spans="1:56" ht="22.8">
      <c r="A315" s="244"/>
      <c r="B315" s="244"/>
      <c r="C315" s="274" t="s">
        <v>0</v>
      </c>
      <c r="D315" s="275"/>
      <c r="E315" s="344" t="s">
        <v>36</v>
      </c>
      <c r="F315" s="275"/>
      <c r="G315" s="276" t="s">
        <v>596</v>
      </c>
      <c r="H315" s="277">
        <f>SUM(H317:H351)</f>
        <v>287</v>
      </c>
      <c r="I315" s="245"/>
      <c r="J315" s="244"/>
      <c r="K315" s="245"/>
      <c r="L315" s="261"/>
      <c r="M315" s="263"/>
      <c r="N315" s="263"/>
      <c r="O315" s="261"/>
      <c r="P315" s="244"/>
      <c r="Q315" s="343">
        <f>+Klasse!Q19</f>
        <v>382.61803797468377</v>
      </c>
      <c r="R315" s="244" t="s">
        <v>565</v>
      </c>
      <c r="S315" s="246"/>
      <c r="T315" s="246"/>
      <c r="U315" s="244"/>
      <c r="V315" s="246"/>
      <c r="W315" s="246"/>
      <c r="X315" s="244"/>
      <c r="Y315" s="343">
        <f>+Klasse!AB19</f>
        <v>377.01155162257453</v>
      </c>
      <c r="Z315" s="246" t="s">
        <v>626</v>
      </c>
      <c r="AA315" s="261"/>
      <c r="AB315" s="244"/>
      <c r="AC315" s="247"/>
      <c r="AE315" s="28"/>
      <c r="AF315" s="27"/>
      <c r="AG315" s="248"/>
      <c r="AH315" s="86"/>
      <c r="AL315" s="86"/>
      <c r="BD315" s="260"/>
    </row>
    <row r="316" spans="1:56" ht="19.8">
      <c r="A316" s="244"/>
      <c r="B316" s="244"/>
      <c r="C316" s="274"/>
      <c r="D316" s="275"/>
      <c r="E316" s="275"/>
      <c r="F316" s="275"/>
      <c r="G316" s="275"/>
      <c r="H316" s="275"/>
      <c r="I316" s="275"/>
      <c r="J316" s="275"/>
      <c r="K316" s="275"/>
      <c r="L316" s="275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  <c r="Z316" s="275"/>
      <c r="AA316" s="275"/>
      <c r="AB316" s="275"/>
      <c r="AC316" s="247"/>
      <c r="AE316" s="28"/>
      <c r="AF316" s="27"/>
      <c r="AG316" s="248"/>
      <c r="AH316" s="86"/>
      <c r="AL316" s="86"/>
      <c r="BD316" s="260"/>
    </row>
    <row r="317" spans="1:56">
      <c r="A317" s="244"/>
      <c r="B317" s="328">
        <f>+'Ark1'!C1876</f>
        <v>2024</v>
      </c>
      <c r="C317" s="264">
        <f>+'Ark1'!L1876</f>
        <v>9</v>
      </c>
      <c r="D317" s="264" t="s">
        <v>36</v>
      </c>
      <c r="E317" s="272">
        <f>+'Ark1'!AP1876</f>
        <v>1</v>
      </c>
      <c r="F317" s="272" t="str">
        <f>VLOOKUP(E317,RNR!$E$1:$F$41,2)</f>
        <v>NRF</v>
      </c>
      <c r="G317" s="264">
        <f>+IF(H317=0,"",'Ark1'!Q1876)</f>
        <v>6</v>
      </c>
      <c r="H317" s="360">
        <f>+'Ark1'!R1876</f>
        <v>6</v>
      </c>
      <c r="I317" s="265">
        <f>+IF(H317=0,"",'Ark1'!AE1876)</f>
        <v>2.1220159151193629E-2</v>
      </c>
      <c r="J317" s="265"/>
      <c r="K317" s="265">
        <f>+IF(H317=0,"",'Ark1'!AF1876)</f>
        <v>3.7349291097921671E-2</v>
      </c>
      <c r="L317" s="261"/>
      <c r="M317" s="376">
        <f>+IF(H317=0,"",'Ark1'!AR1876)</f>
        <v>220</v>
      </c>
      <c r="N317" s="114">
        <f>+IF(H317=0,"",'Ark1'!AS1876)</f>
        <v>43.633166097093472</v>
      </c>
      <c r="O317" s="261"/>
      <c r="P317" s="266">
        <f>+IF(H317=0,"",'Ark1'!T1876)</f>
        <v>15</v>
      </c>
      <c r="Q317" s="303">
        <f>+IF(H317=0,"",'Ark1'!U1876)</f>
        <v>464.88333333333321</v>
      </c>
      <c r="R317" s="265"/>
      <c r="S317" s="267">
        <f>+IF(H317=0,"",'Ark1'!W1876)</f>
        <v>100</v>
      </c>
      <c r="T317" s="267">
        <f>+IF(H317=0,"",'Ark1'!X1876)</f>
        <v>100</v>
      </c>
      <c r="U317" s="267">
        <f>+IF(H317=0,"",'Ark1'!AG1876)</f>
        <v>1200.166666666667</v>
      </c>
      <c r="V317" s="267">
        <f>+IF(H317=0,"",'Ark1'!AH1876)</f>
        <v>100</v>
      </c>
      <c r="W317" s="267">
        <f>+IF(H317=0,"",'Ark1'!Y1876)</f>
        <v>21.63318566975952</v>
      </c>
      <c r="X317" s="266">
        <f>+IF(H317=0,"",'Ark1'!AA1876)</f>
        <v>0</v>
      </c>
      <c r="Y317" s="303">
        <f t="shared" ref="Y317:Y351" si="27">IF(H317=0,"",1000*Q317/U317)</f>
        <v>387.34897930842919</v>
      </c>
      <c r="Z317" s="267">
        <f t="shared" ref="Z317:Z351" si="28">IF(H317=0,"",Q317/C317)</f>
        <v>51.653703703703691</v>
      </c>
      <c r="AA317" s="265">
        <f t="shared" ref="AA317:AA351" si="29">IF(H317=0,"",H317/G317)</f>
        <v>1</v>
      </c>
      <c r="AB317" s="244"/>
      <c r="AC317" s="211"/>
      <c r="AE317" s="28"/>
      <c r="AF317" s="27"/>
      <c r="AG317" s="211"/>
      <c r="AH317" s="86"/>
      <c r="AL317" s="86"/>
    </row>
    <row r="318" spans="1:56">
      <c r="A318" s="244"/>
      <c r="B318" s="328">
        <f>+'Ark1'!C1877</f>
        <v>2024</v>
      </c>
      <c r="C318" s="264">
        <f>+'Ark1'!L1877</f>
        <v>9</v>
      </c>
      <c r="D318" s="264" t="s">
        <v>36</v>
      </c>
      <c r="E318" s="272">
        <f>+'Ark1'!AP1877</f>
        <v>2</v>
      </c>
      <c r="F318" s="272" t="str">
        <f>VLOOKUP(E318,RNR!$E$1:$F$41,2)</f>
        <v>Jersey</v>
      </c>
      <c r="G318" s="264" t="str">
        <f>+IF(H318=0,"",'Ark1'!Q1877)</f>
        <v/>
      </c>
      <c r="H318" s="360">
        <f>+'Ark1'!R1877</f>
        <v>0</v>
      </c>
      <c r="I318" s="265" t="str">
        <f>+IF(H318=0,"",'Ark1'!AE1877)</f>
        <v/>
      </c>
      <c r="J318" s="265"/>
      <c r="K318" s="265" t="str">
        <f>+IF(H318=0,"",'Ark1'!AF1877)</f>
        <v/>
      </c>
      <c r="L318" s="261"/>
      <c r="M318" s="376" t="str">
        <f>+IF(H318=0,"",'Ark1'!AR1891)</f>
        <v/>
      </c>
      <c r="N318" s="114" t="str">
        <f>+IF(H318=0,"",'Ark1'!AS1891)</f>
        <v/>
      </c>
      <c r="O318" s="261"/>
      <c r="P318" s="266" t="str">
        <f>+IF(H318=0,"",'Ark1'!T1877)</f>
        <v/>
      </c>
      <c r="Q318" s="303" t="str">
        <f>+IF(H318=0,"",'Ark1'!U1877)</f>
        <v/>
      </c>
      <c r="R318" s="265"/>
      <c r="S318" s="267" t="str">
        <f>+IF(H318=0,"",'Ark1'!W1877)</f>
        <v/>
      </c>
      <c r="T318" s="267" t="str">
        <f>+IF(H318=0,"",'Ark1'!X1877)</f>
        <v/>
      </c>
      <c r="U318" s="267" t="str">
        <f>+IF(H318=0,"",'Ark1'!AG1877)</f>
        <v/>
      </c>
      <c r="V318" s="267" t="str">
        <f>+IF(H318=0,"",'Ark1'!AH1877)</f>
        <v/>
      </c>
      <c r="W318" s="267" t="str">
        <f>+IF(H318=0,"",'Ark1'!Y1877)</f>
        <v/>
      </c>
      <c r="X318" s="266" t="str">
        <f>+IF(H318=0,"",'Ark1'!AA1877)</f>
        <v/>
      </c>
      <c r="Y318" s="303" t="str">
        <f t="shared" si="27"/>
        <v/>
      </c>
      <c r="Z318" s="267" t="str">
        <f t="shared" si="28"/>
        <v/>
      </c>
      <c r="AA318" s="265" t="str">
        <f t="shared" si="29"/>
        <v/>
      </c>
      <c r="AB318" s="244"/>
      <c r="AC318" s="247"/>
      <c r="AE318" s="28"/>
      <c r="AF318" s="27"/>
      <c r="AG318" s="247"/>
      <c r="AH318" s="86"/>
      <c r="AL318" s="86"/>
    </row>
    <row r="319" spans="1:56">
      <c r="A319" s="244"/>
      <c r="B319" s="328">
        <f>+'Ark1'!C1878</f>
        <v>2024</v>
      </c>
      <c r="C319" s="264">
        <f>+'Ark1'!L1878</f>
        <v>9</v>
      </c>
      <c r="D319" s="264" t="s">
        <v>36</v>
      </c>
      <c r="E319" s="272">
        <f>+'Ark1'!AP1878</f>
        <v>3</v>
      </c>
      <c r="F319" s="272" t="str">
        <f>VLOOKUP(E319,RNR!$E$1:$F$41,2)</f>
        <v>Sidet Trønder</v>
      </c>
      <c r="G319" s="264" t="str">
        <f>+IF(H319=0,"",'Ark1'!Q1878)</f>
        <v/>
      </c>
      <c r="H319" s="360">
        <f>+'Ark1'!R1878</f>
        <v>0</v>
      </c>
      <c r="I319" s="265" t="str">
        <f>+IF(H319=0,"",'Ark1'!AE1878)</f>
        <v/>
      </c>
      <c r="J319" s="265"/>
      <c r="K319" s="265" t="str">
        <f>+IF(H319=0,"",'Ark1'!AF1878)</f>
        <v/>
      </c>
      <c r="L319" s="261"/>
      <c r="M319" s="376" t="str">
        <f>+IF(H319=0,"",'Ark1'!AR1892)</f>
        <v/>
      </c>
      <c r="N319" s="114" t="str">
        <f>+IF(H319=0,"",'Ark1'!AS1892)</f>
        <v/>
      </c>
      <c r="O319" s="261"/>
      <c r="P319" s="266" t="str">
        <f>+IF(H319=0,"",'Ark1'!T1878)</f>
        <v/>
      </c>
      <c r="Q319" s="303" t="str">
        <f>+IF(H319=0,"",'Ark1'!U1878)</f>
        <v/>
      </c>
      <c r="R319" s="265"/>
      <c r="S319" s="267" t="str">
        <f>+IF(H319=0,"",'Ark1'!W1878)</f>
        <v/>
      </c>
      <c r="T319" s="267" t="str">
        <f>+IF(H319=0,"",'Ark1'!X1878)</f>
        <v/>
      </c>
      <c r="U319" s="267" t="str">
        <f>+IF(H319=0,"",'Ark1'!AG1878)</f>
        <v/>
      </c>
      <c r="V319" s="267" t="str">
        <f>+IF(H319=0,"",'Ark1'!AH1878)</f>
        <v/>
      </c>
      <c r="W319" s="267" t="str">
        <f>+IF(H319=0,"",'Ark1'!Y1878)</f>
        <v/>
      </c>
      <c r="X319" s="266" t="str">
        <f>+IF(H319=0,"",'Ark1'!AA1878)</f>
        <v/>
      </c>
      <c r="Y319" s="303" t="str">
        <f t="shared" si="27"/>
        <v/>
      </c>
      <c r="Z319" s="267" t="str">
        <f t="shared" si="28"/>
        <v/>
      </c>
      <c r="AA319" s="265" t="str">
        <f t="shared" si="29"/>
        <v/>
      </c>
      <c r="AB319" s="244"/>
      <c r="AC319" s="247"/>
      <c r="AE319" s="28"/>
      <c r="AF319" s="27"/>
      <c r="AG319" s="248"/>
      <c r="AH319" s="86"/>
      <c r="AL319" s="86"/>
    </row>
    <row r="320" spans="1:56">
      <c r="A320" s="244"/>
      <c r="B320" s="328">
        <f>+'Ark1'!C1879</f>
        <v>2024</v>
      </c>
      <c r="C320" s="264">
        <f>+'Ark1'!L1879</f>
        <v>9</v>
      </c>
      <c r="D320" s="264" t="s">
        <v>36</v>
      </c>
      <c r="E320" s="272">
        <f>+'Ark1'!AP1879</f>
        <v>4</v>
      </c>
      <c r="F320" s="272" t="str">
        <f>VLOOKUP(E320,RNR!$E$1:$F$41,2)</f>
        <v>Telemark</v>
      </c>
      <c r="G320" s="264" t="str">
        <f>+IF(H320=0,"",'Ark1'!Q1879)</f>
        <v/>
      </c>
      <c r="H320" s="360">
        <f>+'Ark1'!R1879</f>
        <v>0</v>
      </c>
      <c r="I320" s="265" t="str">
        <f>+IF(H320=0,"",'Ark1'!AE1879)</f>
        <v/>
      </c>
      <c r="J320" s="265"/>
      <c r="K320" s="265" t="str">
        <f>+IF(H320=0,"",'Ark1'!AF1879)</f>
        <v/>
      </c>
      <c r="L320" s="261"/>
      <c r="M320" s="376" t="str">
        <f>+IF(H320=0,"",'Ark1'!AR1893)</f>
        <v/>
      </c>
      <c r="N320" s="114" t="str">
        <f>+IF(H320=0,"",'Ark1'!AS1893)</f>
        <v/>
      </c>
      <c r="O320" s="261"/>
      <c r="P320" s="266" t="str">
        <f>+IF(H320=0,"",'Ark1'!T1879)</f>
        <v/>
      </c>
      <c r="Q320" s="303" t="str">
        <f>+IF(H320=0,"",'Ark1'!U1879)</f>
        <v/>
      </c>
      <c r="R320" s="265"/>
      <c r="S320" s="267" t="str">
        <f>+IF(H320=0,"",'Ark1'!W1879)</f>
        <v/>
      </c>
      <c r="T320" s="267" t="str">
        <f>+IF(H320=0,"",'Ark1'!X1879)</f>
        <v/>
      </c>
      <c r="U320" s="267" t="str">
        <f>+IF(H320=0,"",'Ark1'!AG1879)</f>
        <v/>
      </c>
      <c r="V320" s="267" t="str">
        <f>+IF(H320=0,"",'Ark1'!AH1879)</f>
        <v/>
      </c>
      <c r="W320" s="267" t="str">
        <f>+IF(H320=0,"",'Ark1'!Y1879)</f>
        <v/>
      </c>
      <c r="X320" s="266" t="str">
        <f>+IF(H320=0,"",'Ark1'!AA1879)</f>
        <v/>
      </c>
      <c r="Y320" s="303" t="str">
        <f t="shared" si="27"/>
        <v/>
      </c>
      <c r="Z320" s="267" t="str">
        <f t="shared" si="28"/>
        <v/>
      </c>
      <c r="AA320" s="265" t="str">
        <f t="shared" si="29"/>
        <v/>
      </c>
      <c r="AB320" s="244"/>
      <c r="AC320" s="247"/>
      <c r="AE320" s="28"/>
      <c r="AF320" s="27"/>
      <c r="AG320" s="248"/>
      <c r="AH320" s="86"/>
      <c r="AL320" s="86"/>
    </row>
    <row r="321" spans="1:38">
      <c r="A321" s="244"/>
      <c r="B321" s="328">
        <f>+'Ark1'!C1880</f>
        <v>2024</v>
      </c>
      <c r="C321" s="264">
        <f>+'Ark1'!L1880</f>
        <v>9</v>
      </c>
      <c r="D321" s="264" t="s">
        <v>36</v>
      </c>
      <c r="E321" s="272">
        <f>+'Ark1'!AP1880</f>
        <v>5</v>
      </c>
      <c r="F321" s="272" t="str">
        <f>VLOOKUP(E321,RNR!$E$1:$F$41,2)</f>
        <v>Dølafe</v>
      </c>
      <c r="G321" s="264" t="str">
        <f>+IF(H321=0,"",'Ark1'!Q1880)</f>
        <v/>
      </c>
      <c r="H321" s="360">
        <f>+'Ark1'!R1880</f>
        <v>0</v>
      </c>
      <c r="I321" s="265" t="str">
        <f>+IF(H321=0,"",'Ark1'!AE1880)</f>
        <v/>
      </c>
      <c r="J321" s="265"/>
      <c r="K321" s="265" t="str">
        <f>+IF(H321=0,"",'Ark1'!AF1880)</f>
        <v/>
      </c>
      <c r="L321" s="261"/>
      <c r="M321" s="376" t="str">
        <f>+IF(H321=0,"",'Ark1'!AR1894)</f>
        <v/>
      </c>
      <c r="N321" s="114" t="str">
        <f>+IF(H321=0,"",'Ark1'!AS1894)</f>
        <v/>
      </c>
      <c r="O321" s="261"/>
      <c r="P321" s="266" t="str">
        <f>+IF(H321=0,"",'Ark1'!T1880)</f>
        <v/>
      </c>
      <c r="Q321" s="303" t="str">
        <f>+IF(H321=0,"",'Ark1'!U1880)</f>
        <v/>
      </c>
      <c r="R321" s="265"/>
      <c r="S321" s="267" t="str">
        <f>+IF(H321=0,"",'Ark1'!W1880)</f>
        <v/>
      </c>
      <c r="T321" s="267" t="str">
        <f>+IF(H321=0,"",'Ark1'!X1880)</f>
        <v/>
      </c>
      <c r="U321" s="267" t="str">
        <f>+IF(H321=0,"",'Ark1'!AG1880)</f>
        <v/>
      </c>
      <c r="V321" s="267" t="str">
        <f>+IF(H321=0,"",'Ark1'!AH1880)</f>
        <v/>
      </c>
      <c r="W321" s="267" t="str">
        <f>+IF(H321=0,"",'Ark1'!Y1880)</f>
        <v/>
      </c>
      <c r="X321" s="266" t="str">
        <f>+IF(H321=0,"",'Ark1'!AA1880)</f>
        <v/>
      </c>
      <c r="Y321" s="303" t="str">
        <f t="shared" si="27"/>
        <v/>
      </c>
      <c r="Z321" s="267" t="str">
        <f t="shared" si="28"/>
        <v/>
      </c>
      <c r="AA321" s="265" t="str">
        <f t="shared" si="29"/>
        <v/>
      </c>
      <c r="AB321" s="244"/>
      <c r="AC321" s="247"/>
      <c r="AE321" s="28"/>
      <c r="AF321" s="27"/>
      <c r="AG321" s="248"/>
      <c r="AH321" s="86"/>
      <c r="AL321" s="86"/>
    </row>
    <row r="322" spans="1:38">
      <c r="A322" s="244"/>
      <c r="B322" s="328">
        <f>+'Ark1'!C1881</f>
        <v>2024</v>
      </c>
      <c r="C322" s="264">
        <f>+'Ark1'!L1881</f>
        <v>9</v>
      </c>
      <c r="D322" s="264" t="s">
        <v>36</v>
      </c>
      <c r="E322" s="272">
        <f>+'Ark1'!AP1881</f>
        <v>6</v>
      </c>
      <c r="F322" s="272" t="str">
        <f>VLOOKUP(E322,RNR!$E$1:$F$41,2)</f>
        <v>Raukolle</v>
      </c>
      <c r="G322" s="264" t="str">
        <f>+IF(H322=0,"",'Ark1'!Q1881)</f>
        <v/>
      </c>
      <c r="H322" s="360">
        <f>+'Ark1'!R1881</f>
        <v>0</v>
      </c>
      <c r="I322" s="265" t="str">
        <f>+IF(H322=0,"",'Ark1'!AE1881)</f>
        <v/>
      </c>
      <c r="J322" s="265"/>
      <c r="K322" s="265" t="str">
        <f>+IF(H322=0,"",'Ark1'!AF1881)</f>
        <v/>
      </c>
      <c r="L322" s="261"/>
      <c r="M322" s="376" t="str">
        <f>+IF(H322=0,"",'Ark1'!AR1895)</f>
        <v/>
      </c>
      <c r="N322" s="114" t="str">
        <f>+IF(H322=0,"",'Ark1'!AS1895)</f>
        <v/>
      </c>
      <c r="O322" s="261"/>
      <c r="P322" s="266" t="str">
        <f>+IF(H322=0,"",'Ark1'!T1881)</f>
        <v/>
      </c>
      <c r="Q322" s="303" t="str">
        <f>+IF(H322=0,"",'Ark1'!U1881)</f>
        <v/>
      </c>
      <c r="R322" s="265"/>
      <c r="S322" s="267" t="str">
        <f>+IF(H322=0,"",'Ark1'!W1881)</f>
        <v/>
      </c>
      <c r="T322" s="267" t="str">
        <f>+IF(H322=0,"",'Ark1'!X1881)</f>
        <v/>
      </c>
      <c r="U322" s="267" t="str">
        <f>+IF(H322=0,"",'Ark1'!AG1881)</f>
        <v/>
      </c>
      <c r="V322" s="267" t="str">
        <f>+IF(H322=0,"",'Ark1'!AH1881)</f>
        <v/>
      </c>
      <c r="W322" s="267" t="str">
        <f>+IF(H322=0,"",'Ark1'!Y1881)</f>
        <v/>
      </c>
      <c r="X322" s="266" t="str">
        <f>+IF(H322=0,"",'Ark1'!AA1881)</f>
        <v/>
      </c>
      <c r="Y322" s="303" t="str">
        <f t="shared" si="27"/>
        <v/>
      </c>
      <c r="Z322" s="267" t="str">
        <f t="shared" si="28"/>
        <v/>
      </c>
      <c r="AA322" s="265" t="str">
        <f t="shared" si="29"/>
        <v/>
      </c>
      <c r="AB322" s="244"/>
      <c r="AC322" s="247"/>
      <c r="AE322" s="28"/>
      <c r="AF322" s="27"/>
      <c r="AG322" s="248"/>
      <c r="AH322" s="86"/>
      <c r="AL322" s="86"/>
    </row>
    <row r="323" spans="1:38">
      <c r="A323" s="244"/>
      <c r="B323" s="328">
        <f>+'Ark1'!C1882</f>
        <v>2024</v>
      </c>
      <c r="C323" s="264">
        <f>+'Ark1'!L1882</f>
        <v>9</v>
      </c>
      <c r="D323" s="264" t="s">
        <v>36</v>
      </c>
      <c r="E323" s="272">
        <f>+'Ark1'!AP1882</f>
        <v>7</v>
      </c>
      <c r="F323" s="272" t="str">
        <f>VLOOKUP(E323,RNR!$E$1:$F$41,2)</f>
        <v>Sør- og Vestlands</v>
      </c>
      <c r="G323" s="264" t="str">
        <f>+IF(H323=0,"",'Ark1'!Q1882)</f>
        <v/>
      </c>
      <c r="H323" s="360">
        <f>+'Ark1'!R1882</f>
        <v>0</v>
      </c>
      <c r="I323" s="265" t="str">
        <f>+IF(H323=0,"",'Ark1'!AE1882)</f>
        <v/>
      </c>
      <c r="J323" s="265"/>
      <c r="K323" s="265" t="str">
        <f>+IF(H323=0,"",'Ark1'!AF1882)</f>
        <v/>
      </c>
      <c r="L323" s="261"/>
      <c r="M323" s="376" t="str">
        <f>+IF(H323=0,"",'Ark1'!AR1896)</f>
        <v/>
      </c>
      <c r="N323" s="114" t="str">
        <f>+IF(H323=0,"",'Ark1'!AS1896)</f>
        <v/>
      </c>
      <c r="O323" s="261"/>
      <c r="P323" s="266" t="str">
        <f>+IF(H323=0,"",'Ark1'!T1882)</f>
        <v/>
      </c>
      <c r="Q323" s="303" t="str">
        <f>+IF(H323=0,"",'Ark1'!U1882)</f>
        <v/>
      </c>
      <c r="R323" s="265"/>
      <c r="S323" s="267" t="str">
        <f>+IF(H323=0,"",'Ark1'!W1882)</f>
        <v/>
      </c>
      <c r="T323" s="267" t="str">
        <f>+IF(H323=0,"",'Ark1'!X1882)</f>
        <v/>
      </c>
      <c r="U323" s="267" t="str">
        <f>+IF(H323=0,"",'Ark1'!AG1882)</f>
        <v/>
      </c>
      <c r="V323" s="267" t="str">
        <f>+IF(H323=0,"",'Ark1'!AH1882)</f>
        <v/>
      </c>
      <c r="W323" s="267" t="str">
        <f>+IF(H323=0,"",'Ark1'!Y1882)</f>
        <v/>
      </c>
      <c r="X323" s="266" t="str">
        <f>+IF(H323=0,"",'Ark1'!AA1882)</f>
        <v/>
      </c>
      <c r="Y323" s="303" t="str">
        <f t="shared" si="27"/>
        <v/>
      </c>
      <c r="Z323" s="267" t="str">
        <f t="shared" si="28"/>
        <v/>
      </c>
      <c r="AA323" s="265" t="str">
        <f t="shared" si="29"/>
        <v/>
      </c>
      <c r="AB323" s="244"/>
      <c r="AC323" s="247"/>
      <c r="AE323" s="28"/>
      <c r="AF323" s="27"/>
      <c r="AG323" s="248"/>
      <c r="AH323" s="86"/>
      <c r="AL323" s="86"/>
    </row>
    <row r="324" spans="1:38">
      <c r="A324" s="244"/>
      <c r="B324" s="328">
        <f>+'Ark1'!C1883</f>
        <v>2024</v>
      </c>
      <c r="C324" s="264">
        <f>+'Ark1'!L1883</f>
        <v>9</v>
      </c>
      <c r="D324" s="264" t="s">
        <v>36</v>
      </c>
      <c r="E324" s="272">
        <f>+'Ark1'!AP1883</f>
        <v>8</v>
      </c>
      <c r="F324" s="272" t="str">
        <f>VLOOKUP(E324,RNR!$E$1:$F$41,2)</f>
        <v>Vestlandsfe</v>
      </c>
      <c r="G324" s="264" t="str">
        <f>+IF(H324=0,"",'Ark1'!Q1883)</f>
        <v/>
      </c>
      <c r="H324" s="360">
        <f>+'Ark1'!R1883</f>
        <v>0</v>
      </c>
      <c r="I324" s="265" t="str">
        <f>+IF(H324=0,"",'Ark1'!AE1883)</f>
        <v/>
      </c>
      <c r="J324" s="265"/>
      <c r="K324" s="265" t="str">
        <f>+IF(H324=0,"",'Ark1'!AF1883)</f>
        <v/>
      </c>
      <c r="L324" s="261"/>
      <c r="M324" s="376" t="str">
        <f>+IF(H324=0,"",'Ark1'!AR1897)</f>
        <v/>
      </c>
      <c r="N324" s="114" t="str">
        <f>+IF(H324=0,"",'Ark1'!AS1897)</f>
        <v/>
      </c>
      <c r="O324" s="261"/>
      <c r="P324" s="266" t="str">
        <f>+IF(H324=0,"",'Ark1'!T1883)</f>
        <v/>
      </c>
      <c r="Q324" s="303" t="str">
        <f>+IF(H324=0,"",'Ark1'!U1883)</f>
        <v/>
      </c>
      <c r="R324" s="265"/>
      <c r="S324" s="267" t="str">
        <f>+IF(H324=0,"",'Ark1'!W1883)</f>
        <v/>
      </c>
      <c r="T324" s="267" t="str">
        <f>+IF(H324=0,"",'Ark1'!X1883)</f>
        <v/>
      </c>
      <c r="U324" s="267" t="str">
        <f>+IF(H324=0,"",'Ark1'!AG1883)</f>
        <v/>
      </c>
      <c r="V324" s="267" t="str">
        <f>+IF(H324=0,"",'Ark1'!AH1883)</f>
        <v/>
      </c>
      <c r="W324" s="267" t="str">
        <f>+IF(H324=0,"",'Ark1'!Y1883)</f>
        <v/>
      </c>
      <c r="X324" s="266" t="str">
        <f>+IF(H324=0,"",'Ark1'!AA1883)</f>
        <v/>
      </c>
      <c r="Y324" s="303" t="str">
        <f t="shared" si="27"/>
        <v/>
      </c>
      <c r="Z324" s="267" t="str">
        <f t="shared" si="28"/>
        <v/>
      </c>
      <c r="AA324" s="265" t="str">
        <f t="shared" si="29"/>
        <v/>
      </c>
      <c r="AB324" s="244"/>
      <c r="AC324" s="247"/>
      <c r="AE324" s="28"/>
      <c r="AF324" s="27"/>
      <c r="AG324" s="248"/>
      <c r="AH324" s="86"/>
      <c r="AL324" s="86"/>
    </row>
    <row r="325" spans="1:38">
      <c r="A325" s="244"/>
      <c r="B325" s="328">
        <f>+'Ark1'!C1884</f>
        <v>2024</v>
      </c>
      <c r="C325" s="264">
        <f>+'Ark1'!L1884</f>
        <v>9</v>
      </c>
      <c r="D325" s="264" t="s">
        <v>36</v>
      </c>
      <c r="E325" s="272">
        <f>+'Ark1'!AP1884</f>
        <v>9</v>
      </c>
      <c r="F325" s="272" t="str">
        <f>VLOOKUP(E325,RNR!$E$1:$F$41,2)</f>
        <v>Holstein</v>
      </c>
      <c r="G325" s="264" t="str">
        <f>+IF(H325=0,"",'Ark1'!Q1884)</f>
        <v/>
      </c>
      <c r="H325" s="360">
        <f>+'Ark1'!R1884</f>
        <v>0</v>
      </c>
      <c r="I325" s="265" t="str">
        <f>+IF(H325=0,"",'Ark1'!AE1884)</f>
        <v/>
      </c>
      <c r="J325" s="265"/>
      <c r="K325" s="265" t="str">
        <f>+IF(H325=0,"",'Ark1'!AF1884)</f>
        <v/>
      </c>
      <c r="L325" s="261"/>
      <c r="M325" s="376" t="str">
        <f>+IF(H325=0,"",'Ark1'!AR1898)</f>
        <v/>
      </c>
      <c r="N325" s="114" t="str">
        <f>+IF(H325=0,"",'Ark1'!AS1898)</f>
        <v/>
      </c>
      <c r="O325" s="261"/>
      <c r="P325" s="266" t="str">
        <f>+IF(H325=0,"",'Ark1'!T1884)</f>
        <v/>
      </c>
      <c r="Q325" s="303" t="str">
        <f>+IF(H325=0,"",'Ark1'!U1884)</f>
        <v/>
      </c>
      <c r="R325" s="265"/>
      <c r="S325" s="267" t="str">
        <f>+IF(H325=0,"",'Ark1'!W1884)</f>
        <v/>
      </c>
      <c r="T325" s="267" t="str">
        <f>+IF(H325=0,"",'Ark1'!X1884)</f>
        <v/>
      </c>
      <c r="U325" s="267" t="str">
        <f>+IF(H325=0,"",'Ark1'!AG1884)</f>
        <v/>
      </c>
      <c r="V325" s="267" t="str">
        <f>+IF(H325=0,"",'Ark1'!AH1884)</f>
        <v/>
      </c>
      <c r="W325" s="267" t="str">
        <f>+IF(H325=0,"",'Ark1'!Y1884)</f>
        <v/>
      </c>
      <c r="X325" s="266" t="str">
        <f>+IF(H325=0,"",'Ark1'!AA1884)</f>
        <v/>
      </c>
      <c r="Y325" s="303" t="str">
        <f t="shared" si="27"/>
        <v/>
      </c>
      <c r="Z325" s="267" t="str">
        <f t="shared" si="28"/>
        <v/>
      </c>
      <c r="AA325" s="265" t="str">
        <f t="shared" si="29"/>
        <v/>
      </c>
      <c r="AB325" s="244"/>
      <c r="AC325" s="247"/>
      <c r="AE325" s="28"/>
      <c r="AF325" s="27"/>
      <c r="AG325" s="248"/>
      <c r="AH325" s="86"/>
      <c r="AL325" s="86"/>
    </row>
    <row r="326" spans="1:38">
      <c r="A326" s="244"/>
      <c r="B326" s="328">
        <f>+'Ark1'!C1885</f>
        <v>2024</v>
      </c>
      <c r="C326" s="264">
        <f>+'Ark1'!L1885</f>
        <v>9</v>
      </c>
      <c r="D326" s="264" t="s">
        <v>36</v>
      </c>
      <c r="E326" s="272">
        <f>+'Ark1'!AP1885</f>
        <v>10</v>
      </c>
      <c r="F326" s="272" t="str">
        <f>VLOOKUP(E326,RNR!$E$1:$F$41,2)</f>
        <v>Rødt Dansk</v>
      </c>
      <c r="G326" s="264" t="str">
        <f>+IF(H326=0,"",'Ark1'!Q1885)</f>
        <v/>
      </c>
      <c r="H326" s="360">
        <f>+'Ark1'!R1885</f>
        <v>0</v>
      </c>
      <c r="I326" s="265" t="str">
        <f>+IF(H326=0,"",'Ark1'!AE1885)</f>
        <v/>
      </c>
      <c r="J326" s="265"/>
      <c r="K326" s="265" t="str">
        <f>+IF(H326=0,"",'Ark1'!AF1885)</f>
        <v/>
      </c>
      <c r="L326" s="261"/>
      <c r="M326" s="376" t="str">
        <f>+IF(H326=0,"",'Ark1'!AR1899)</f>
        <v/>
      </c>
      <c r="N326" s="114" t="str">
        <f>+IF(H326=0,"",'Ark1'!AS1899)</f>
        <v/>
      </c>
      <c r="O326" s="261"/>
      <c r="P326" s="266" t="str">
        <f>+IF(H326=0,"",'Ark1'!T1885)</f>
        <v/>
      </c>
      <c r="Q326" s="303" t="str">
        <f>+IF(H326=0,"",'Ark1'!U1885)</f>
        <v/>
      </c>
      <c r="R326" s="265"/>
      <c r="S326" s="267" t="str">
        <f>+IF(H326=0,"",'Ark1'!W1885)</f>
        <v/>
      </c>
      <c r="T326" s="267" t="str">
        <f>+IF(H326=0,"",'Ark1'!X1885)</f>
        <v/>
      </c>
      <c r="U326" s="267" t="str">
        <f>+IF(H326=0,"",'Ark1'!AG1885)</f>
        <v/>
      </c>
      <c r="V326" s="267" t="str">
        <f>+IF(H326=0,"",'Ark1'!AH1885)</f>
        <v/>
      </c>
      <c r="W326" s="267" t="str">
        <f>+IF(H326=0,"",'Ark1'!Y1885)</f>
        <v/>
      </c>
      <c r="X326" s="266" t="str">
        <f>+IF(H326=0,"",'Ark1'!AA1885)</f>
        <v/>
      </c>
      <c r="Y326" s="303" t="str">
        <f t="shared" si="27"/>
        <v/>
      </c>
      <c r="Z326" s="267" t="str">
        <f t="shared" si="28"/>
        <v/>
      </c>
      <c r="AA326" s="265" t="str">
        <f t="shared" si="29"/>
        <v/>
      </c>
      <c r="AB326" s="244"/>
      <c r="AC326" s="247"/>
      <c r="AE326" s="28"/>
      <c r="AF326" s="27"/>
      <c r="AG326" s="248"/>
      <c r="AH326" s="86"/>
      <c r="AL326" s="86"/>
    </row>
    <row r="327" spans="1:38">
      <c r="A327" s="244"/>
      <c r="B327" s="328">
        <f>+'Ark1'!C1886</f>
        <v>2024</v>
      </c>
      <c r="C327" s="264">
        <f>+'Ark1'!L1886</f>
        <v>9</v>
      </c>
      <c r="D327" s="264" t="s">
        <v>36</v>
      </c>
      <c r="E327" s="272">
        <f>+'Ark1'!AP1886</f>
        <v>11</v>
      </c>
      <c r="F327" s="272" t="str">
        <f>VLOOKUP(E327,RNR!$E$1:$F$41,2)</f>
        <v>Brown Swiss</v>
      </c>
      <c r="G327" s="264" t="str">
        <f>+IF(H327=0,"",'Ark1'!Q1886)</f>
        <v/>
      </c>
      <c r="H327" s="360">
        <f>+'Ark1'!R1886</f>
        <v>0</v>
      </c>
      <c r="I327" s="265" t="str">
        <f>+IF(H327=0,"",'Ark1'!AE1886)</f>
        <v/>
      </c>
      <c r="J327" s="265"/>
      <c r="K327" s="265" t="str">
        <f>+IF(H327=0,"",'Ark1'!AF1886)</f>
        <v/>
      </c>
      <c r="L327" s="261"/>
      <c r="M327" s="376" t="str">
        <f>+IF(H327=0,"",'Ark1'!AR1900)</f>
        <v/>
      </c>
      <c r="N327" s="114" t="str">
        <f>+IF(H327=0,"",'Ark1'!AS1900)</f>
        <v/>
      </c>
      <c r="O327" s="261"/>
      <c r="P327" s="266" t="str">
        <f>+IF(H327=0,"",'Ark1'!T1886)</f>
        <v/>
      </c>
      <c r="Q327" s="303" t="str">
        <f>+IF(H327=0,"",'Ark1'!U1886)</f>
        <v/>
      </c>
      <c r="R327" s="265"/>
      <c r="S327" s="267" t="str">
        <f>+IF(H327=0,"",'Ark1'!W1886)</f>
        <v/>
      </c>
      <c r="T327" s="267" t="str">
        <f>+IF(H327=0,"",'Ark1'!X1886)</f>
        <v/>
      </c>
      <c r="U327" s="267" t="str">
        <f>+IF(H327=0,"",'Ark1'!AG1886)</f>
        <v/>
      </c>
      <c r="V327" s="267" t="str">
        <f>+IF(H327=0,"",'Ark1'!AH1886)</f>
        <v/>
      </c>
      <c r="W327" s="267" t="str">
        <f>+IF(H327=0,"",'Ark1'!Y1886)</f>
        <v/>
      </c>
      <c r="X327" s="266" t="str">
        <f>+IF(H327=0,"",'Ark1'!AA1886)</f>
        <v/>
      </c>
      <c r="Y327" s="303" t="str">
        <f t="shared" si="27"/>
        <v/>
      </c>
      <c r="Z327" s="267" t="str">
        <f t="shared" si="28"/>
        <v/>
      </c>
      <c r="AA327" s="265" t="str">
        <f t="shared" si="29"/>
        <v/>
      </c>
      <c r="AB327" s="244"/>
      <c r="AC327" s="247"/>
      <c r="AE327" s="28"/>
      <c r="AF327" s="27"/>
      <c r="AG327" s="248"/>
      <c r="AH327" s="86"/>
      <c r="AL327" s="86"/>
    </row>
    <row r="328" spans="1:38">
      <c r="A328" s="244"/>
      <c r="B328" s="328">
        <f>+'Ark1'!C1887</f>
        <v>2024</v>
      </c>
      <c r="C328" s="264">
        <f>+'Ark1'!L1887</f>
        <v>9</v>
      </c>
      <c r="D328" s="264" t="s">
        <v>36</v>
      </c>
      <c r="E328" s="272">
        <f>+'Ark1'!AP1887</f>
        <v>12</v>
      </c>
      <c r="F328" s="272" t="str">
        <f>VLOOKUP(E328,RNR!$E$1:$F$41,2)</f>
        <v>Jarlsberg</v>
      </c>
      <c r="G328" s="264" t="str">
        <f>+IF(H328=0,"",'Ark1'!Q1887)</f>
        <v/>
      </c>
      <c r="H328" s="360">
        <f>+'Ark1'!R1887</f>
        <v>0</v>
      </c>
      <c r="I328" s="265" t="str">
        <f>+IF(H328=0,"",'Ark1'!AE1887)</f>
        <v/>
      </c>
      <c r="J328" s="265"/>
      <c r="K328" s="265" t="str">
        <f>+IF(H328=0,"",'Ark1'!AF1887)</f>
        <v/>
      </c>
      <c r="L328" s="261"/>
      <c r="M328" s="376" t="str">
        <f>+IF(H328=0,"",'Ark1'!AR1901)</f>
        <v/>
      </c>
      <c r="N328" s="114" t="str">
        <f>+IF(H328=0,"",'Ark1'!AS1901)</f>
        <v/>
      </c>
      <c r="O328" s="261"/>
      <c r="P328" s="266" t="str">
        <f>+IF(H328=0,"",'Ark1'!T1887)</f>
        <v/>
      </c>
      <c r="Q328" s="303" t="str">
        <f>+IF(H328=0,"",'Ark1'!U1887)</f>
        <v/>
      </c>
      <c r="R328" s="265"/>
      <c r="S328" s="267" t="str">
        <f>+IF(H328=0,"",'Ark1'!W1887)</f>
        <v/>
      </c>
      <c r="T328" s="267" t="str">
        <f>+IF(H328=0,"",'Ark1'!X1887)</f>
        <v/>
      </c>
      <c r="U328" s="267" t="str">
        <f>+IF(H328=0,"",'Ark1'!AG1887)</f>
        <v/>
      </c>
      <c r="V328" s="267" t="str">
        <f>+IF(H328=0,"",'Ark1'!AH1887)</f>
        <v/>
      </c>
      <c r="W328" s="267" t="str">
        <f>+IF(H328=0,"",'Ark1'!Y1887)</f>
        <v/>
      </c>
      <c r="X328" s="266" t="str">
        <f>+IF(H328=0,"",'Ark1'!AA1887)</f>
        <v/>
      </c>
      <c r="Y328" s="303" t="str">
        <f t="shared" si="27"/>
        <v/>
      </c>
      <c r="Z328" s="267" t="str">
        <f t="shared" si="28"/>
        <v/>
      </c>
      <c r="AA328" s="265" t="str">
        <f t="shared" si="29"/>
        <v/>
      </c>
      <c r="AB328" s="244"/>
      <c r="AC328" s="247"/>
      <c r="AE328" s="28"/>
      <c r="AF328" s="27"/>
      <c r="AG328" s="248"/>
      <c r="AH328" s="86"/>
      <c r="AL328" s="86"/>
    </row>
    <row r="329" spans="1:38">
      <c r="A329" s="244"/>
      <c r="B329" s="328">
        <f>+'Ark1'!C1888</f>
        <v>2024</v>
      </c>
      <c r="C329" s="264">
        <f>+'Ark1'!L1888</f>
        <v>9</v>
      </c>
      <c r="D329" s="264" t="s">
        <v>36</v>
      </c>
      <c r="E329" s="272">
        <f>+'Ark1'!AP1888</f>
        <v>13</v>
      </c>
      <c r="F329" s="272" t="str">
        <f>VLOOKUP(E329,RNR!$E$1:$F$41,2)</f>
        <v>Fleckvieh</v>
      </c>
      <c r="G329" s="264" t="str">
        <f>+IF(H329=0,"",'Ark1'!Q1888)</f>
        <v/>
      </c>
      <c r="H329" s="360">
        <f>+'Ark1'!R1888</f>
        <v>0</v>
      </c>
      <c r="I329" s="265" t="str">
        <f>+IF(H329=0,"",'Ark1'!AE1888)</f>
        <v/>
      </c>
      <c r="J329" s="265"/>
      <c r="K329" s="265" t="str">
        <f>+IF(H329=0,"",'Ark1'!AF1888)</f>
        <v/>
      </c>
      <c r="L329" s="261"/>
      <c r="M329" s="376" t="str">
        <f>+IF(H329=0,"",'Ark1'!AR1902)</f>
        <v/>
      </c>
      <c r="N329" s="114" t="str">
        <f>+IF(H329=0,"",'Ark1'!AS1902)</f>
        <v/>
      </c>
      <c r="O329" s="261"/>
      <c r="P329" s="266" t="str">
        <f>+IF(H329=0,"",'Ark1'!T1888)</f>
        <v/>
      </c>
      <c r="Q329" s="303" t="str">
        <f>+IF(H329=0,"",'Ark1'!U1888)</f>
        <v/>
      </c>
      <c r="R329" s="265"/>
      <c r="S329" s="267" t="str">
        <f>+IF(H329=0,"",'Ark1'!W1888)</f>
        <v/>
      </c>
      <c r="T329" s="267" t="str">
        <f>+IF(H329=0,"",'Ark1'!X1888)</f>
        <v/>
      </c>
      <c r="U329" s="267" t="str">
        <f>+IF(H329=0,"",'Ark1'!AG1888)</f>
        <v/>
      </c>
      <c r="V329" s="267" t="str">
        <f>+IF(H329=0,"",'Ark1'!AH1888)</f>
        <v/>
      </c>
      <c r="W329" s="267" t="str">
        <f>+IF(H329=0,"",'Ark1'!Y1888)</f>
        <v/>
      </c>
      <c r="X329" s="266" t="str">
        <f>+IF(H329=0,"",'Ark1'!AA1888)</f>
        <v/>
      </c>
      <c r="Y329" s="303" t="str">
        <f t="shared" si="27"/>
        <v/>
      </c>
      <c r="Z329" s="267" t="str">
        <f t="shared" si="28"/>
        <v/>
      </c>
      <c r="AA329" s="265" t="str">
        <f t="shared" si="29"/>
        <v/>
      </c>
      <c r="AB329" s="244"/>
      <c r="AC329" s="247"/>
      <c r="AE329" s="28"/>
      <c r="AF329" s="27"/>
      <c r="AG329" s="248"/>
      <c r="AH329" s="86"/>
      <c r="AL329" s="86"/>
    </row>
    <row r="330" spans="1:38">
      <c r="A330" s="244"/>
      <c r="B330" s="328">
        <f>+'Ark1'!C1889</f>
        <v>2024</v>
      </c>
      <c r="C330" s="264">
        <f>+'Ark1'!L1889</f>
        <v>9</v>
      </c>
      <c r="D330" s="264" t="s">
        <v>36</v>
      </c>
      <c r="E330" s="272">
        <f>+'Ark1'!AP1889</f>
        <v>14</v>
      </c>
      <c r="F330" s="272" t="str">
        <f>VLOOKUP(E330,RNR!$E$1:$F$41,2)</f>
        <v>Canadisk Ayrshire</v>
      </c>
      <c r="G330" s="264" t="str">
        <f>+IF(H330=0,"",'Ark1'!Q1889)</f>
        <v/>
      </c>
      <c r="H330" s="360">
        <f>+'Ark1'!R1889</f>
        <v>0</v>
      </c>
      <c r="I330" s="265" t="str">
        <f>+IF(H330=0,"",'Ark1'!AE1889)</f>
        <v/>
      </c>
      <c r="J330" s="265"/>
      <c r="K330" s="265" t="str">
        <f>+IF(H330=0,"",'Ark1'!AF1889)</f>
        <v/>
      </c>
      <c r="L330" s="261"/>
      <c r="M330" s="376" t="str">
        <f>+IF(H330=0,"",'Ark1'!AR1903)</f>
        <v/>
      </c>
      <c r="N330" s="114" t="str">
        <f>+IF(H330=0,"",'Ark1'!AS1903)</f>
        <v/>
      </c>
      <c r="O330" s="261"/>
      <c r="P330" s="266" t="str">
        <f>+IF(H330=0,"",'Ark1'!T1889)</f>
        <v/>
      </c>
      <c r="Q330" s="303" t="str">
        <f>+IF(H330=0,"",'Ark1'!U1889)</f>
        <v/>
      </c>
      <c r="R330" s="265"/>
      <c r="S330" s="267" t="str">
        <f>+IF(H330=0,"",'Ark1'!W1889)</f>
        <v/>
      </c>
      <c r="T330" s="267" t="str">
        <f>+IF(H330=0,"",'Ark1'!X1889)</f>
        <v/>
      </c>
      <c r="U330" s="267" t="str">
        <f>+IF(H330=0,"",'Ark1'!AG1889)</f>
        <v/>
      </c>
      <c r="V330" s="267" t="str">
        <f>+IF(H330=0,"",'Ark1'!AH1889)</f>
        <v/>
      </c>
      <c r="W330" s="267" t="str">
        <f>+IF(H330=0,"",'Ark1'!Y1889)</f>
        <v/>
      </c>
      <c r="X330" s="266" t="str">
        <f>+IF(H330=0,"",'Ark1'!AA1889)</f>
        <v/>
      </c>
      <c r="Y330" s="303" t="str">
        <f t="shared" si="27"/>
        <v/>
      </c>
      <c r="Z330" s="267" t="str">
        <f t="shared" si="28"/>
        <v/>
      </c>
      <c r="AA330" s="265" t="str">
        <f t="shared" si="29"/>
        <v/>
      </c>
      <c r="AB330" s="244"/>
      <c r="AC330" s="247"/>
      <c r="AE330" s="28"/>
      <c r="AF330" s="27"/>
      <c r="AG330" s="248"/>
      <c r="AH330" s="86"/>
      <c r="AL330" s="86"/>
    </row>
    <row r="331" spans="1:38">
      <c r="A331" s="244"/>
      <c r="B331" s="328">
        <f>+'Ark1'!C1890</f>
        <v>2024</v>
      </c>
      <c r="C331" s="264">
        <f>+'Ark1'!L1890</f>
        <v>9</v>
      </c>
      <c r="D331" s="264" t="s">
        <v>36</v>
      </c>
      <c r="E331" s="272">
        <f>+'Ark1'!AP1890</f>
        <v>15</v>
      </c>
      <c r="F331" s="272" t="str">
        <f>VLOOKUP(E331,RNR!$E$1:$F$41,2)</f>
        <v>Montbéliard</v>
      </c>
      <c r="G331" s="264" t="str">
        <f>+IF(H331=0,"",'Ark1'!Q1890)</f>
        <v/>
      </c>
      <c r="H331" s="360">
        <f>+'Ark1'!R1890</f>
        <v>0</v>
      </c>
      <c r="I331" s="265" t="str">
        <f>+IF(H331=0,"",'Ark1'!AE1890)</f>
        <v/>
      </c>
      <c r="J331" s="265"/>
      <c r="K331" s="265" t="str">
        <f>+IF(H331=0,"",'Ark1'!AF1890)</f>
        <v/>
      </c>
      <c r="L331" s="261"/>
      <c r="M331" s="376" t="str">
        <f>+IF(H331=0,"",'Ark1'!AR1904)</f>
        <v/>
      </c>
      <c r="N331" s="114" t="str">
        <f>+IF(H331=0,"",'Ark1'!AS1904)</f>
        <v/>
      </c>
      <c r="O331" s="261"/>
      <c r="P331" s="266" t="str">
        <f>+IF(H331=0,"",'Ark1'!T1890)</f>
        <v/>
      </c>
      <c r="Q331" s="303" t="str">
        <f>+IF(H331=0,"",'Ark1'!U1890)</f>
        <v/>
      </c>
      <c r="R331" s="265"/>
      <c r="S331" s="267" t="str">
        <f>+IF(H331=0,"",'Ark1'!W1890)</f>
        <v/>
      </c>
      <c r="T331" s="267" t="str">
        <f>+IF(H331=0,"",'Ark1'!X1890)</f>
        <v/>
      </c>
      <c r="U331" s="267" t="str">
        <f>+IF(H331=0,"",'Ark1'!AG1890)</f>
        <v/>
      </c>
      <c r="V331" s="267" t="str">
        <f>+IF(H331=0,"",'Ark1'!AH1890)</f>
        <v/>
      </c>
      <c r="W331" s="267" t="str">
        <f>+IF(H331=0,"",'Ark1'!Y1890)</f>
        <v/>
      </c>
      <c r="X331" s="266" t="str">
        <f>+IF(H331=0,"",'Ark1'!AA1890)</f>
        <v/>
      </c>
      <c r="Y331" s="303" t="str">
        <f t="shared" si="27"/>
        <v/>
      </c>
      <c r="Z331" s="267" t="str">
        <f t="shared" si="28"/>
        <v/>
      </c>
      <c r="AA331" s="265" t="str">
        <f t="shared" si="29"/>
        <v/>
      </c>
      <c r="AB331" s="244"/>
      <c r="AC331" s="247"/>
      <c r="AE331" s="28"/>
      <c r="AF331" s="27"/>
      <c r="AG331" s="248"/>
      <c r="AH331" s="86"/>
      <c r="AL331" s="86"/>
    </row>
    <row r="332" spans="1:38">
      <c r="A332" s="244"/>
      <c r="B332" s="328">
        <f>+'Ark1'!C1891</f>
        <v>2024</v>
      </c>
      <c r="C332" s="264">
        <f>+'Ark1'!L1891</f>
        <v>9</v>
      </c>
      <c r="D332" s="264" t="s">
        <v>36</v>
      </c>
      <c r="E332" s="272">
        <f>+'Ark1'!AP1891</f>
        <v>16</v>
      </c>
      <c r="F332" s="272" t="str">
        <f>VLOOKUP(E332,RNR!$E$1:$F$41,2)</f>
        <v>Mørefe</v>
      </c>
      <c r="G332" s="264" t="str">
        <f>+IF(H332=0,"",'Ark1'!Q1891)</f>
        <v/>
      </c>
      <c r="H332" s="360">
        <f>+'Ark1'!R1891</f>
        <v>0</v>
      </c>
      <c r="I332" s="265" t="str">
        <f>+IF(H332=0,"",'Ark1'!AE1891)</f>
        <v/>
      </c>
      <c r="J332" s="265"/>
      <c r="K332" s="265" t="str">
        <f>+IF(H332=0,"",'Ark1'!AF1891)</f>
        <v/>
      </c>
      <c r="L332" s="261"/>
      <c r="M332" s="376" t="str">
        <f>+IF(H332=0,"",'Ark1'!AR1905)</f>
        <v/>
      </c>
      <c r="N332" s="114" t="str">
        <f>+IF(H332=0,"",'Ark1'!AS1905)</f>
        <v/>
      </c>
      <c r="O332" s="261"/>
      <c r="P332" s="266" t="str">
        <f>+IF(H332=0,"",'Ark1'!T1891)</f>
        <v/>
      </c>
      <c r="Q332" s="303" t="str">
        <f>+IF(H332=0,"",'Ark1'!U1891)</f>
        <v/>
      </c>
      <c r="R332" s="265"/>
      <c r="S332" s="267" t="str">
        <f>+IF(H332=0,"",'Ark1'!W1891)</f>
        <v/>
      </c>
      <c r="T332" s="267" t="str">
        <f>+IF(H332=0,"",'Ark1'!X1891)</f>
        <v/>
      </c>
      <c r="U332" s="267" t="str">
        <f>+IF(H332=0,"",'Ark1'!AG1891)</f>
        <v/>
      </c>
      <c r="V332" s="267" t="str">
        <f>+IF(H332=0,"",'Ark1'!AH1891)</f>
        <v/>
      </c>
      <c r="W332" s="267" t="str">
        <f>+IF(H332=0,"",'Ark1'!Y1891)</f>
        <v/>
      </c>
      <c r="X332" s="266" t="str">
        <f>+IF(H332=0,"",'Ark1'!AA1891)</f>
        <v/>
      </c>
      <c r="Y332" s="303" t="str">
        <f t="shared" si="27"/>
        <v/>
      </c>
      <c r="Z332" s="267" t="str">
        <f t="shared" si="28"/>
        <v/>
      </c>
      <c r="AA332" s="265" t="str">
        <f t="shared" si="29"/>
        <v/>
      </c>
      <c r="AB332" s="244"/>
      <c r="AC332" s="247"/>
      <c r="AE332" s="28"/>
      <c r="AF332" s="27"/>
      <c r="AG332" s="248"/>
      <c r="AH332" s="86"/>
      <c r="AL332" s="86"/>
    </row>
    <row r="333" spans="1:38">
      <c r="A333" s="244"/>
      <c r="B333" s="328">
        <f>+'Ark1'!C1892</f>
        <v>2024</v>
      </c>
      <c r="C333" s="264">
        <f>+'Ark1'!L1892</f>
        <v>9</v>
      </c>
      <c r="D333" s="264" t="s">
        <v>36</v>
      </c>
      <c r="E333" s="272">
        <f>+'Ark1'!AP1892</f>
        <v>17</v>
      </c>
      <c r="F333" s="272" t="str">
        <f>VLOOKUP(E333,RNR!$E$1:$F$41,2)</f>
        <v>Normande</v>
      </c>
      <c r="G333" s="264" t="str">
        <f>+IF(H333=0,"",'Ark1'!Q1892)</f>
        <v/>
      </c>
      <c r="H333" s="360">
        <f>+'Ark1'!R1892</f>
        <v>0</v>
      </c>
      <c r="I333" s="265" t="str">
        <f>+IF(H333=0,"",'Ark1'!AE1892)</f>
        <v/>
      </c>
      <c r="J333" s="265"/>
      <c r="K333" s="265" t="str">
        <f>+IF(H333=0,"",'Ark1'!AF1892)</f>
        <v/>
      </c>
      <c r="L333" s="261"/>
      <c r="M333" s="376" t="str">
        <f>+IF(H333=0,"",'Ark1'!AR1906)</f>
        <v/>
      </c>
      <c r="N333" s="114" t="str">
        <f>+IF(H333=0,"",'Ark1'!AS1906)</f>
        <v/>
      </c>
      <c r="O333" s="261"/>
      <c r="P333" s="266" t="str">
        <f>+IF(H333=0,"",'Ark1'!T1892)</f>
        <v/>
      </c>
      <c r="Q333" s="303" t="str">
        <f>+IF(H333=0,"",'Ark1'!U1892)</f>
        <v/>
      </c>
      <c r="R333" s="265"/>
      <c r="S333" s="267" t="str">
        <f>+IF(H333=0,"",'Ark1'!W1892)</f>
        <v/>
      </c>
      <c r="T333" s="267" t="str">
        <f>+IF(H333=0,"",'Ark1'!X1892)</f>
        <v/>
      </c>
      <c r="U333" s="267" t="str">
        <f>+IF(H333=0,"",'Ark1'!AG1892)</f>
        <v/>
      </c>
      <c r="V333" s="267" t="str">
        <f>+IF(H333=0,"",'Ark1'!AH1892)</f>
        <v/>
      </c>
      <c r="W333" s="267" t="str">
        <f>+IF(H333=0,"",'Ark1'!Y1892)</f>
        <v/>
      </c>
      <c r="X333" s="266" t="str">
        <f>+IF(H333=0,"",'Ark1'!AA1892)</f>
        <v/>
      </c>
      <c r="Y333" s="303" t="str">
        <f t="shared" si="27"/>
        <v/>
      </c>
      <c r="Z333" s="267" t="str">
        <f t="shared" si="28"/>
        <v/>
      </c>
      <c r="AA333" s="265" t="str">
        <f t="shared" si="29"/>
        <v/>
      </c>
      <c r="AB333" s="244"/>
      <c r="AC333" s="247"/>
      <c r="AE333" s="28"/>
      <c r="AF333" s="27"/>
      <c r="AG333" s="248"/>
      <c r="AH333" s="86"/>
      <c r="AL333" s="86"/>
    </row>
    <row r="334" spans="1:38">
      <c r="A334" s="244"/>
      <c r="B334" s="328">
        <f>+'Ark1'!C1893</f>
        <v>2024</v>
      </c>
      <c r="C334" s="264">
        <f>+'Ark1'!L1893</f>
        <v>9</v>
      </c>
      <c r="D334" s="264" t="s">
        <v>36</v>
      </c>
      <c r="E334" s="272">
        <f>+'Ark1'!AP1893</f>
        <v>21</v>
      </c>
      <c r="F334" s="272" t="str">
        <f>VLOOKUP(E334,RNR!$E$1:$F$41,2)</f>
        <v>Hereford</v>
      </c>
      <c r="G334" s="264">
        <f>+IF(H334=0,"",'Ark1'!Q1893)</f>
        <v>6</v>
      </c>
      <c r="H334" s="360">
        <f>+'Ark1'!R1893</f>
        <v>7</v>
      </c>
      <c r="I334" s="265">
        <f>+IF(H334=0,"",'Ark1'!AE1893)</f>
        <v>0.60606060606060608</v>
      </c>
      <c r="J334" s="265"/>
      <c r="K334" s="265">
        <f>+IF(H334=0,"",'Ark1'!AF1893)</f>
        <v>0.96256932526719652</v>
      </c>
      <c r="L334" s="261"/>
      <c r="M334" s="376">
        <f>+IF(H334=0,"",'Ark1'!AR1907)</f>
        <v>0</v>
      </c>
      <c r="N334" s="114">
        <f>+IF(H334=0,"",'Ark1'!AS1907)</f>
        <v>0</v>
      </c>
      <c r="O334" s="261"/>
      <c r="P334" s="266">
        <f>+IF(H334=0,"",'Ark1'!T1893)</f>
        <v>13.714285714285712</v>
      </c>
      <c r="Q334" s="303">
        <f>+IF(H334=0,"",'Ark1'!U1893)</f>
        <v>415.05714285714282</v>
      </c>
      <c r="R334" s="265"/>
      <c r="S334" s="267">
        <f>+IF(H334=0,"",'Ark1'!W1893)</f>
        <v>100</v>
      </c>
      <c r="T334" s="267">
        <f>+IF(H334=0,"",'Ark1'!X1893)</f>
        <v>85.714285714285694</v>
      </c>
      <c r="U334" s="267">
        <f>+IF(H334=0,"",'Ark1'!AG1893)</f>
        <v>1093</v>
      </c>
      <c r="V334" s="267">
        <f>+IF(H334=0,"",'Ark1'!AH1893)</f>
        <v>100</v>
      </c>
      <c r="W334" s="267">
        <f>+IF(H334=0,"",'Ark1'!Y1893)</f>
        <v>60.699984870387738</v>
      </c>
      <c r="X334" s="266">
        <f>+IF(H334=0,"",'Ark1'!AA1893)</f>
        <v>0.88063057185272142</v>
      </c>
      <c r="Y334" s="303">
        <f t="shared" si="27"/>
        <v>379.74121029930728</v>
      </c>
      <c r="Z334" s="267">
        <f t="shared" si="28"/>
        <v>46.117460317460313</v>
      </c>
      <c r="AA334" s="265">
        <f t="shared" si="29"/>
        <v>1.1666666666666667</v>
      </c>
      <c r="AB334" s="244"/>
      <c r="AC334" s="247"/>
      <c r="AE334" s="28"/>
      <c r="AF334" s="27"/>
      <c r="AG334" s="248"/>
      <c r="AH334" s="86"/>
      <c r="AL334" s="86"/>
    </row>
    <row r="335" spans="1:38">
      <c r="A335" s="244"/>
      <c r="B335" s="328">
        <f>+'Ark1'!C1894</f>
        <v>2024</v>
      </c>
      <c r="C335" s="264">
        <f>+'Ark1'!L1894</f>
        <v>9</v>
      </c>
      <c r="D335" s="264" t="s">
        <v>36</v>
      </c>
      <c r="E335" s="272">
        <f>+'Ark1'!AP1894</f>
        <v>22</v>
      </c>
      <c r="F335" s="272" t="str">
        <f>VLOOKUP(E335,RNR!$E$1:$F$41,2)</f>
        <v>Charolais</v>
      </c>
      <c r="G335" s="264">
        <f>+IF(H335=0,"",'Ark1'!Q1894)</f>
        <v>51</v>
      </c>
      <c r="H335" s="360">
        <f>+'Ark1'!R1894</f>
        <v>71</v>
      </c>
      <c r="I335" s="265">
        <f>+IF(H335=0,"",'Ark1'!AE1894)</f>
        <v>2.9521829521829526</v>
      </c>
      <c r="J335" s="265"/>
      <c r="K335" s="265">
        <f>+IF(H335=0,"",'Ark1'!AF1894)</f>
        <v>3.9802137992879287</v>
      </c>
      <c r="L335" s="261"/>
      <c r="M335" s="376">
        <f>+IF(H335=0,"",'Ark1'!AR1908)</f>
        <v>0</v>
      </c>
      <c r="N335" s="114">
        <f>+IF(H335=0,"",'Ark1'!AS1908)</f>
        <v>0</v>
      </c>
      <c r="O335" s="261"/>
      <c r="P335" s="266">
        <f>+IF(H335=0,"",'Ark1'!T1894)</f>
        <v>10.422535211267606</v>
      </c>
      <c r="Q335" s="303">
        <f>+IF(H335=0,"",'Ark1'!U1894)</f>
        <v>404.09014084507038</v>
      </c>
      <c r="R335" s="265"/>
      <c r="S335" s="267">
        <f>+IF(H335=0,"",'Ark1'!W1894)</f>
        <v>98.591549295774627</v>
      </c>
      <c r="T335" s="267">
        <f>+IF(H335=0,"",'Ark1'!X1894)</f>
        <v>92.957746478873219</v>
      </c>
      <c r="U335" s="267">
        <f>+IF(H335=0,"",'Ark1'!AG1894)</f>
        <v>994.7042253521123</v>
      </c>
      <c r="V335" s="267">
        <f>+IF(H335=0,"",'Ark1'!AH1894)</f>
        <v>98.591549295774627</v>
      </c>
      <c r="W335" s="267">
        <f>+IF(H335=0,"",'Ark1'!Y1894)</f>
        <v>36.853486677135614</v>
      </c>
      <c r="X335" s="266">
        <f>+IF(H335=0,"",'Ark1'!AA1894)</f>
        <v>1.6501128585473359</v>
      </c>
      <c r="Y335" s="303">
        <f t="shared" si="27"/>
        <v>406.24150430448583</v>
      </c>
      <c r="Z335" s="267">
        <f t="shared" si="28"/>
        <v>44.898904538341156</v>
      </c>
      <c r="AA335" s="265">
        <f t="shared" si="29"/>
        <v>1.392156862745098</v>
      </c>
      <c r="AB335" s="244"/>
      <c r="AC335" s="247"/>
      <c r="AE335" s="28"/>
      <c r="AF335" s="27"/>
      <c r="AG335" s="248"/>
      <c r="AH335" s="86"/>
      <c r="AL335" s="86"/>
    </row>
    <row r="336" spans="1:38">
      <c r="A336" s="244"/>
      <c r="B336" s="328">
        <f>+'Ark1'!C1895</f>
        <v>2024</v>
      </c>
      <c r="C336" s="264">
        <f>+'Ark1'!L1895</f>
        <v>9</v>
      </c>
      <c r="D336" s="264" t="s">
        <v>36</v>
      </c>
      <c r="E336" s="272">
        <f>+'Ark1'!AP1895</f>
        <v>23</v>
      </c>
      <c r="F336" s="272" t="str">
        <f>VLOOKUP(E336,RNR!$E$1:$F$41,2)</f>
        <v>Aberdeen Angus</v>
      </c>
      <c r="G336" s="264">
        <f>+IF(H336=0,"",'Ark1'!Q1895)</f>
        <v>29</v>
      </c>
      <c r="H336" s="360">
        <f>+'Ark1'!R1895</f>
        <v>37</v>
      </c>
      <c r="I336" s="265">
        <f>+IF(H336=0,"",'Ark1'!AE1895)</f>
        <v>2.0544142143253747</v>
      </c>
      <c r="J336" s="265"/>
      <c r="K336" s="265">
        <f>+IF(H336=0,"",'Ark1'!AF1895)</f>
        <v>2.8946473175291545</v>
      </c>
      <c r="L336" s="261"/>
      <c r="M336" s="376">
        <f>+IF(H336=0,"",'Ark1'!AR1909)</f>
        <v>210.47058823529403</v>
      </c>
      <c r="N336" s="114">
        <f>+IF(H336=0,"",'Ark1'!AS1909)</f>
        <v>41.821680913452489</v>
      </c>
      <c r="O336" s="261"/>
      <c r="P336" s="266">
        <f>+IF(H336=0,"",'Ark1'!T1895)</f>
        <v>13.864864864864861</v>
      </c>
      <c r="Q336" s="303">
        <f>+IF(H336=0,"",'Ark1'!U1895)</f>
        <v>382.89729729729743</v>
      </c>
      <c r="R336" s="265"/>
      <c r="S336" s="267">
        <f>+IF(H336=0,"",'Ark1'!W1895)</f>
        <v>100</v>
      </c>
      <c r="T336" s="267">
        <f>+IF(H336=0,"",'Ark1'!X1895)</f>
        <v>70.27027027027026</v>
      </c>
      <c r="U336" s="267">
        <f>+IF(H336=0,"",'Ark1'!AG1895)</f>
        <v>1086.6756756756756</v>
      </c>
      <c r="V336" s="267">
        <f>+IF(H336=0,"",'Ark1'!AH1895)</f>
        <v>100</v>
      </c>
      <c r="W336" s="267">
        <f>+IF(H336=0,"",'Ark1'!Y1895)</f>
        <v>45.355547272313295</v>
      </c>
      <c r="X336" s="266">
        <f>+IF(H336=0,"",'Ark1'!AA1895)</f>
        <v>1.2555210431715584</v>
      </c>
      <c r="Y336" s="303">
        <f t="shared" si="27"/>
        <v>352.35655482876132</v>
      </c>
      <c r="Z336" s="267">
        <f t="shared" si="28"/>
        <v>42.544144144144155</v>
      </c>
      <c r="AA336" s="265">
        <f t="shared" si="29"/>
        <v>1.2758620689655173</v>
      </c>
      <c r="AB336" s="244"/>
      <c r="AC336" s="247"/>
      <c r="AE336" s="28"/>
      <c r="AF336" s="27"/>
      <c r="AG336" s="248"/>
      <c r="AH336" s="86"/>
      <c r="AL336" s="86"/>
    </row>
    <row r="337" spans="1:56">
      <c r="A337" s="244"/>
      <c r="B337" s="328">
        <f>+'Ark1'!C1896</f>
        <v>2024</v>
      </c>
      <c r="C337" s="264">
        <f>+'Ark1'!L1896</f>
        <v>9</v>
      </c>
      <c r="D337" s="264" t="s">
        <v>36</v>
      </c>
      <c r="E337" s="272">
        <f>+'Ark1'!AP1896</f>
        <v>24</v>
      </c>
      <c r="F337" s="272" t="str">
        <f>VLOOKUP(E337,RNR!$E$1:$F$41,2)</f>
        <v>Limousine</v>
      </c>
      <c r="G337" s="264">
        <f>+IF(H337=0,"",'Ark1'!Q1896)</f>
        <v>95</v>
      </c>
      <c r="H337" s="360">
        <f>+'Ark1'!R1896</f>
        <v>144</v>
      </c>
      <c r="I337" s="265">
        <f>+IF(H337=0,"",'Ark1'!AE1896)</f>
        <v>8.5918854415274488</v>
      </c>
      <c r="J337" s="265"/>
      <c r="K337" s="265">
        <f>+IF(H337=0,"",'Ark1'!AF1896)</f>
        <v>10.629650984957244</v>
      </c>
      <c r="L337" s="261"/>
      <c r="M337" s="376">
        <f>+IF(H337=0,"",'Ark1'!AR1910)</f>
        <v>0</v>
      </c>
      <c r="N337" s="114">
        <f>+IF(H337=0,"",'Ark1'!AS1910)</f>
        <v>0</v>
      </c>
      <c r="O337" s="261"/>
      <c r="P337" s="266">
        <f>+IF(H337=0,"",'Ark1'!T1896)</f>
        <v>9.4861111111111125</v>
      </c>
      <c r="Q337" s="303">
        <f>+IF(H337=0,"",'Ark1'!U1896)</f>
        <v>365.37638888888887</v>
      </c>
      <c r="R337" s="265"/>
      <c r="S337" s="267">
        <f>+IF(H337=0,"",'Ark1'!W1896)</f>
        <v>97.222222222222229</v>
      </c>
      <c r="T337" s="267">
        <f>+IF(H337=0,"",'Ark1'!X1896)</f>
        <v>62.5</v>
      </c>
      <c r="U337" s="267">
        <f>+IF(H337=0,"",'Ark1'!AG1896)</f>
        <v>1000.5555555555557</v>
      </c>
      <c r="V337" s="267">
        <f>+IF(H337=0,"",'Ark1'!AH1896)</f>
        <v>99.305555555555557</v>
      </c>
      <c r="W337" s="267">
        <f>+IF(H337=0,"",'Ark1'!Y1896)</f>
        <v>40.217523105453189</v>
      </c>
      <c r="X337" s="266">
        <f>+IF(H337=0,"",'Ark1'!AA1896)</f>
        <v>1.7716365280876101</v>
      </c>
      <c r="Y337" s="303">
        <f t="shared" si="27"/>
        <v>365.17351471404771</v>
      </c>
      <c r="Z337" s="267">
        <f t="shared" si="28"/>
        <v>40.597376543209876</v>
      </c>
      <c r="AA337" s="265">
        <f t="shared" si="29"/>
        <v>1.5157894736842106</v>
      </c>
      <c r="AB337" s="244"/>
      <c r="AC337" s="247"/>
      <c r="AE337" s="28"/>
      <c r="AF337" s="27"/>
      <c r="AG337" s="248"/>
      <c r="AH337" s="86"/>
      <c r="AL337" s="86"/>
    </row>
    <row r="338" spans="1:56">
      <c r="A338" s="244"/>
      <c r="B338" s="328">
        <f>+'Ark1'!C1897</f>
        <v>2024</v>
      </c>
      <c r="C338" s="264">
        <f>+'Ark1'!L1897</f>
        <v>9</v>
      </c>
      <c r="D338" s="264" t="s">
        <v>36</v>
      </c>
      <c r="E338" s="272">
        <f>+'Ark1'!AP1897</f>
        <v>25</v>
      </c>
      <c r="F338" s="272" t="str">
        <f>VLOOKUP(E338,RNR!$E$1:$F$41,2)</f>
        <v>Simmental Kjøtt</v>
      </c>
      <c r="G338" s="264">
        <f>+IF(H338=0,"",'Ark1'!Q1897)</f>
        <v>4</v>
      </c>
      <c r="H338" s="360">
        <f>+'Ark1'!R1897</f>
        <v>4</v>
      </c>
      <c r="I338" s="265">
        <f>+IF(H338=0,"",'Ark1'!AE1897)</f>
        <v>0.54054054054054068</v>
      </c>
      <c r="J338" s="265"/>
      <c r="K338" s="265">
        <f>+IF(H338=0,"",'Ark1'!AF1897)</f>
        <v>0.82660963396017473</v>
      </c>
      <c r="L338" s="261"/>
      <c r="M338" s="376">
        <f>+IF(H338=0,"",'Ark1'!AR1911)</f>
        <v>216</v>
      </c>
      <c r="N338" s="114">
        <f>+IF(H338=0,"",'Ark1'!AS1911)</f>
        <v>48.622224762485395</v>
      </c>
      <c r="O338" s="261"/>
      <c r="P338" s="266">
        <f>+IF(H338=0,"",'Ark1'!T1897)</f>
        <v>11</v>
      </c>
      <c r="Q338" s="303">
        <f>+IF(H338=0,"",'Ark1'!U1897)</f>
        <v>430.75</v>
      </c>
      <c r="R338" s="265"/>
      <c r="S338" s="267">
        <f>+IF(H338=0,"",'Ark1'!W1897)</f>
        <v>100</v>
      </c>
      <c r="T338" s="267">
        <f>+IF(H338=0,"",'Ark1'!X1897)</f>
        <v>100</v>
      </c>
      <c r="U338" s="267">
        <f>+IF(H338=0,"",'Ark1'!AG1897)</f>
        <v>1115.75</v>
      </c>
      <c r="V338" s="267">
        <f>+IF(H338=0,"",'Ark1'!AH1897)</f>
        <v>100</v>
      </c>
      <c r="W338" s="267">
        <f>+IF(H338=0,"",'Ark1'!Y1897)</f>
        <v>15.958461705315308</v>
      </c>
      <c r="X338" s="266">
        <f>+IF(H338=0,"",'Ark1'!AA1897)</f>
        <v>1</v>
      </c>
      <c r="Y338" s="303">
        <f t="shared" si="27"/>
        <v>386.06318619762493</v>
      </c>
      <c r="Z338" s="267">
        <f t="shared" si="28"/>
        <v>47.861111111111114</v>
      </c>
      <c r="AA338" s="265">
        <f t="shared" si="29"/>
        <v>1</v>
      </c>
      <c r="AB338" s="244"/>
      <c r="AC338" s="247"/>
      <c r="AE338" s="28"/>
      <c r="AF338" s="27"/>
      <c r="AG338" s="248"/>
      <c r="AH338" s="86"/>
      <c r="AL338" s="86"/>
    </row>
    <row r="339" spans="1:56">
      <c r="A339" s="244"/>
      <c r="B339" s="328">
        <f>+'Ark1'!C1898</f>
        <v>2024</v>
      </c>
      <c r="C339" s="264">
        <f>+'Ark1'!L1898</f>
        <v>9</v>
      </c>
      <c r="D339" s="264" t="s">
        <v>36</v>
      </c>
      <c r="E339" s="272">
        <f>+'Ark1'!AP1898</f>
        <v>26</v>
      </c>
      <c r="F339" s="272" t="str">
        <f>VLOOKUP(E339,RNR!$E$1:$F$41,2)</f>
        <v>Blonde D'aquitaine</v>
      </c>
      <c r="G339" s="264" t="str">
        <f>+IF(H339=0,"",'Ark1'!Q1898)</f>
        <v/>
      </c>
      <c r="H339" s="360">
        <f>+'Ark1'!R1898</f>
        <v>0</v>
      </c>
      <c r="I339" s="265" t="str">
        <f>+IF(H339=0,"",'Ark1'!AE1898)</f>
        <v/>
      </c>
      <c r="J339" s="265"/>
      <c r="K339" s="265" t="str">
        <f>+IF(H339=0,"",'Ark1'!AF1898)</f>
        <v/>
      </c>
      <c r="L339" s="261"/>
      <c r="M339" s="376" t="str">
        <f>+IF(H339=0,"",'Ark1'!AR1912)</f>
        <v/>
      </c>
      <c r="N339" s="114" t="str">
        <f>+IF(H339=0,"",'Ark1'!AS1912)</f>
        <v/>
      </c>
      <c r="O339" s="261"/>
      <c r="P339" s="266" t="str">
        <f>+IF(H339=0,"",'Ark1'!T1898)</f>
        <v/>
      </c>
      <c r="Q339" s="303" t="str">
        <f>+IF(H339=0,"",'Ark1'!U1898)</f>
        <v/>
      </c>
      <c r="R339" s="265"/>
      <c r="S339" s="267" t="str">
        <f>+IF(H339=0,"",'Ark1'!W1898)</f>
        <v/>
      </c>
      <c r="T339" s="267" t="str">
        <f>+IF(H339=0,"",'Ark1'!X1898)</f>
        <v/>
      </c>
      <c r="U339" s="267" t="str">
        <f>+IF(H339=0,"",'Ark1'!AG1898)</f>
        <v/>
      </c>
      <c r="V339" s="267" t="str">
        <f>+IF(H339=0,"",'Ark1'!AH1898)</f>
        <v/>
      </c>
      <c r="W339" s="267" t="str">
        <f>+IF(H339=0,"",'Ark1'!Y1898)</f>
        <v/>
      </c>
      <c r="X339" s="266" t="str">
        <f>+IF(H339=0,"",'Ark1'!AA1898)</f>
        <v/>
      </c>
      <c r="Y339" s="303" t="str">
        <f t="shared" si="27"/>
        <v/>
      </c>
      <c r="Z339" s="267" t="str">
        <f t="shared" si="28"/>
        <v/>
      </c>
      <c r="AA339" s="265" t="str">
        <f t="shared" si="29"/>
        <v/>
      </c>
      <c r="AB339" s="244"/>
      <c r="AC339" s="247"/>
      <c r="AE339" s="28"/>
      <c r="AF339" s="27"/>
      <c r="AG339" s="248"/>
      <c r="AH339" s="86"/>
      <c r="AL339" s="86"/>
    </row>
    <row r="340" spans="1:56">
      <c r="A340" s="244"/>
      <c r="B340" s="328">
        <f>+'Ark1'!C1899</f>
        <v>2024</v>
      </c>
      <c r="C340" s="264">
        <f>+'Ark1'!L1899</f>
        <v>9</v>
      </c>
      <c r="D340" s="264" t="s">
        <v>36</v>
      </c>
      <c r="E340" s="272">
        <f>+'Ark1'!AP1899</f>
        <v>27</v>
      </c>
      <c r="F340" s="272" t="str">
        <f>VLOOKUP(E340,RNR!$E$1:$F$41,2)</f>
        <v>Scottish Highland</v>
      </c>
      <c r="G340" s="264" t="str">
        <f>+IF(H340=0,"",'Ark1'!Q1899)</f>
        <v/>
      </c>
      <c r="H340" s="360">
        <f>+'Ark1'!R1899</f>
        <v>0</v>
      </c>
      <c r="I340" s="265" t="str">
        <f>+IF(H340=0,"",'Ark1'!AE1899)</f>
        <v/>
      </c>
      <c r="J340" s="265"/>
      <c r="K340" s="265" t="str">
        <f>+IF(H340=0,"",'Ark1'!AF1899)</f>
        <v/>
      </c>
      <c r="L340" s="261"/>
      <c r="M340" s="376" t="str">
        <f>+IF(H340=0,"",'Ark1'!AR1913)</f>
        <v/>
      </c>
      <c r="N340" s="114" t="str">
        <f>+IF(H340=0,"",'Ark1'!AS1913)</f>
        <v/>
      </c>
      <c r="O340" s="261"/>
      <c r="P340" s="266" t="str">
        <f>+IF(H340=0,"",'Ark1'!T1899)</f>
        <v/>
      </c>
      <c r="Q340" s="303" t="str">
        <f>+IF(H340=0,"",'Ark1'!U1899)</f>
        <v/>
      </c>
      <c r="R340" s="265"/>
      <c r="S340" s="267" t="str">
        <f>+IF(H340=0,"",'Ark1'!W1899)</f>
        <v/>
      </c>
      <c r="T340" s="267" t="str">
        <f>+IF(H340=0,"",'Ark1'!X1899)</f>
        <v/>
      </c>
      <c r="U340" s="267" t="str">
        <f>+IF(H340=0,"",'Ark1'!AG1899)</f>
        <v/>
      </c>
      <c r="V340" s="267" t="str">
        <f>+IF(H340=0,"",'Ark1'!AH1899)</f>
        <v/>
      </c>
      <c r="W340" s="267" t="str">
        <f>+IF(H340=0,"",'Ark1'!Y1899)</f>
        <v/>
      </c>
      <c r="X340" s="266" t="str">
        <f>+IF(H340=0,"",'Ark1'!AA1899)</f>
        <v/>
      </c>
      <c r="Y340" s="303" t="str">
        <f t="shared" si="27"/>
        <v/>
      </c>
      <c r="Z340" s="267" t="str">
        <f t="shared" si="28"/>
        <v/>
      </c>
      <c r="AA340" s="265" t="str">
        <f t="shared" si="29"/>
        <v/>
      </c>
      <c r="AB340" s="244"/>
      <c r="AC340" s="247"/>
      <c r="AE340" s="28"/>
      <c r="AF340" s="27"/>
      <c r="AG340" s="248"/>
      <c r="AH340" s="86"/>
      <c r="AL340" s="86"/>
    </row>
    <row r="341" spans="1:56">
      <c r="A341" s="244"/>
      <c r="B341" s="328">
        <f>+'Ark1'!C1900</f>
        <v>2024</v>
      </c>
      <c r="C341" s="264">
        <f>+'Ark1'!L1900</f>
        <v>9</v>
      </c>
      <c r="D341" s="264" t="s">
        <v>36</v>
      </c>
      <c r="E341" s="272">
        <f>+'Ark1'!AP1900</f>
        <v>28</v>
      </c>
      <c r="F341" s="272" t="str">
        <f>VLOOKUP(E341,RNR!$E$1:$F$41,2)</f>
        <v>Tiroler Grauvieh</v>
      </c>
      <c r="G341" s="264">
        <f>+IF(H341=0,"",'Ark1'!Q1900)</f>
        <v>1</v>
      </c>
      <c r="H341" s="360">
        <f>+'Ark1'!R1900</f>
        <v>1</v>
      </c>
      <c r="I341" s="265">
        <f>+IF(H341=0,"",'Ark1'!AE1900)</f>
        <v>0.625</v>
      </c>
      <c r="J341" s="265"/>
      <c r="K341" s="265">
        <f>+IF(H341=0,"",'Ark1'!AF1900)</f>
        <v>0.94892182005725934</v>
      </c>
      <c r="L341" s="261"/>
      <c r="M341" s="376">
        <f>+IF(H341=0,"",'Ark1'!AR1914)</f>
        <v>0</v>
      </c>
      <c r="N341" s="114">
        <f>+IF(H341=0,"",'Ark1'!AS1914)</f>
        <v>0</v>
      </c>
      <c r="O341" s="261"/>
      <c r="P341" s="266">
        <f>+IF(H341=0,"",'Ark1'!T1900)</f>
        <v>12</v>
      </c>
      <c r="Q341" s="303">
        <f>+IF(H341=0,"",'Ark1'!U1900)</f>
        <v>368.90000000000009</v>
      </c>
      <c r="R341" s="265"/>
      <c r="S341" s="267">
        <f>+IF(H341=0,"",'Ark1'!W1900)</f>
        <v>100</v>
      </c>
      <c r="T341" s="267">
        <f>+IF(H341=0,"",'Ark1'!X1900)</f>
        <v>100</v>
      </c>
      <c r="U341" s="267">
        <f>+IF(H341=0,"",'Ark1'!AG1900)</f>
        <v>1025</v>
      </c>
      <c r="V341" s="267">
        <f>+IF(H341=0,"",'Ark1'!AH1900)</f>
        <v>100</v>
      </c>
      <c r="W341" s="267">
        <f>+IF(H341=0,"",'Ark1'!Y1900)</f>
        <v>0</v>
      </c>
      <c r="X341" s="266">
        <f>+IF(H341=0,"",'Ark1'!AA1900)</f>
        <v>0</v>
      </c>
      <c r="Y341" s="303">
        <f t="shared" si="27"/>
        <v>359.90243902439033</v>
      </c>
      <c r="Z341" s="267">
        <f t="shared" si="28"/>
        <v>40.988888888888901</v>
      </c>
      <c r="AA341" s="265">
        <f t="shared" si="29"/>
        <v>1</v>
      </c>
      <c r="AB341" s="244"/>
      <c r="AC341" s="247"/>
      <c r="AE341" s="28"/>
      <c r="AF341" s="27"/>
      <c r="AG341" s="248"/>
      <c r="AH341" s="86"/>
      <c r="AL341" s="86"/>
    </row>
    <row r="342" spans="1:56">
      <c r="A342" s="244"/>
      <c r="B342" s="328">
        <f>+'Ark1'!C1901</f>
        <v>2024</v>
      </c>
      <c r="C342" s="264">
        <f>+'Ark1'!L1901</f>
        <v>9</v>
      </c>
      <c r="D342" s="264" t="s">
        <v>36</v>
      </c>
      <c r="E342" s="272">
        <f>+'Ark1'!AP1901</f>
        <v>29</v>
      </c>
      <c r="F342" s="272" t="str">
        <f>VLOOKUP(E342,RNR!$E$1:$F$41,2)</f>
        <v xml:space="preserve">Dexter </v>
      </c>
      <c r="G342" s="264" t="str">
        <f>+IF(H342=0,"",'Ark1'!Q1901)</f>
        <v/>
      </c>
      <c r="H342" s="360">
        <f>+'Ark1'!R1901</f>
        <v>0</v>
      </c>
      <c r="I342" s="265" t="str">
        <f>+IF(H342=0,"",'Ark1'!AE1901)</f>
        <v/>
      </c>
      <c r="J342" s="265"/>
      <c r="K342" s="265" t="str">
        <f>+IF(H342=0,"",'Ark1'!AF1901)</f>
        <v/>
      </c>
      <c r="L342" s="261"/>
      <c r="M342" s="376" t="str">
        <f>+IF(H342=0,"",'Ark1'!AR1915)</f>
        <v/>
      </c>
      <c r="N342" s="114" t="str">
        <f>+IF(H342=0,"",'Ark1'!AS1915)</f>
        <v/>
      </c>
      <c r="O342" s="261"/>
      <c r="P342" s="266" t="str">
        <f>+IF(H342=0,"",'Ark1'!T1901)</f>
        <v/>
      </c>
      <c r="Q342" s="303" t="str">
        <f>+IF(H342=0,"",'Ark1'!U1901)</f>
        <v/>
      </c>
      <c r="R342" s="265"/>
      <c r="S342" s="267" t="str">
        <f>+IF(H342=0,"",'Ark1'!W1901)</f>
        <v/>
      </c>
      <c r="T342" s="267" t="str">
        <f>+IF(H342=0,"",'Ark1'!X1901)</f>
        <v/>
      </c>
      <c r="U342" s="267" t="str">
        <f>+IF(H342=0,"",'Ark1'!AG1901)</f>
        <v/>
      </c>
      <c r="V342" s="267" t="str">
        <f>+IF(H342=0,"",'Ark1'!AH1901)</f>
        <v/>
      </c>
      <c r="W342" s="267" t="str">
        <f>+IF(H342=0,"",'Ark1'!Y1901)</f>
        <v/>
      </c>
      <c r="X342" s="266" t="str">
        <f>+IF(H342=0,"",'Ark1'!AA1901)</f>
        <v/>
      </c>
      <c r="Y342" s="303" t="str">
        <f t="shared" si="27"/>
        <v/>
      </c>
      <c r="Z342" s="267" t="str">
        <f t="shared" si="28"/>
        <v/>
      </c>
      <c r="AA342" s="265" t="str">
        <f t="shared" si="29"/>
        <v/>
      </c>
      <c r="AB342" s="244"/>
      <c r="AC342" s="247"/>
      <c r="AE342" s="28"/>
      <c r="AF342" s="27"/>
      <c r="AG342" s="248"/>
      <c r="AH342" s="86"/>
      <c r="AL342" s="86"/>
    </row>
    <row r="343" spans="1:56">
      <c r="A343" s="244"/>
      <c r="B343" s="328">
        <f>+'Ark1'!C1902</f>
        <v>2024</v>
      </c>
      <c r="C343" s="264">
        <f>+'Ark1'!L1902</f>
        <v>9</v>
      </c>
      <c r="D343" s="264" t="s">
        <v>36</v>
      </c>
      <c r="E343" s="272">
        <f>+'Ark1'!AP1902</f>
        <v>30</v>
      </c>
      <c r="F343" s="272" t="str">
        <f>VLOOKUP(E343,RNR!$E$1:$F$41,2)</f>
        <v>Piemontese</v>
      </c>
      <c r="G343" s="264" t="str">
        <f>+IF(H343=0,"",'Ark1'!Q1902)</f>
        <v/>
      </c>
      <c r="H343" s="360">
        <f>+'Ark1'!R1902</f>
        <v>0</v>
      </c>
      <c r="I343" s="265" t="str">
        <f>+IF(H343=0,"",'Ark1'!AE1902)</f>
        <v/>
      </c>
      <c r="J343" s="265"/>
      <c r="K343" s="265" t="str">
        <f>+IF(H343=0,"",'Ark1'!AF1902)</f>
        <v/>
      </c>
      <c r="L343" s="261"/>
      <c r="M343" s="376" t="str">
        <f>+IF(H343=0,"",'Ark1'!AR1916)</f>
        <v/>
      </c>
      <c r="N343" s="114" t="str">
        <f>+IF(H343=0,"",'Ark1'!AS1916)</f>
        <v/>
      </c>
      <c r="O343" s="261"/>
      <c r="P343" s="266" t="str">
        <f>+IF(H343=0,"",'Ark1'!T1902)</f>
        <v/>
      </c>
      <c r="Q343" s="303" t="str">
        <f>+IF(H343=0,"",'Ark1'!U1902)</f>
        <v/>
      </c>
      <c r="R343" s="265"/>
      <c r="S343" s="267" t="str">
        <f>+IF(H343=0,"",'Ark1'!W1902)</f>
        <v/>
      </c>
      <c r="T343" s="267" t="str">
        <f>+IF(H343=0,"",'Ark1'!X1902)</f>
        <v/>
      </c>
      <c r="U343" s="267" t="str">
        <f>+IF(H343=0,"",'Ark1'!AG1902)</f>
        <v/>
      </c>
      <c r="V343" s="267" t="str">
        <f>+IF(H343=0,"",'Ark1'!AH1902)</f>
        <v/>
      </c>
      <c r="W343" s="267" t="str">
        <f>+IF(H343=0,"",'Ark1'!Y1902)</f>
        <v/>
      </c>
      <c r="X343" s="266" t="str">
        <f>+IF(H343=0,"",'Ark1'!AA1902)</f>
        <v/>
      </c>
      <c r="Y343" s="303" t="str">
        <f t="shared" si="27"/>
        <v/>
      </c>
      <c r="Z343" s="267" t="str">
        <f t="shared" si="28"/>
        <v/>
      </c>
      <c r="AA343" s="265" t="str">
        <f t="shared" si="29"/>
        <v/>
      </c>
      <c r="AB343" s="244"/>
      <c r="AC343" s="247"/>
      <c r="AE343" s="28"/>
      <c r="AF343" s="27"/>
      <c r="AG343" s="248"/>
      <c r="AH343" s="86"/>
      <c r="AL343" s="86"/>
    </row>
    <row r="344" spans="1:56">
      <c r="A344" s="244"/>
      <c r="B344" s="328">
        <f>+'Ark1'!C1903</f>
        <v>2024</v>
      </c>
      <c r="C344" s="264">
        <f>+'Ark1'!L1903</f>
        <v>9</v>
      </c>
      <c r="D344" s="264" t="s">
        <v>36</v>
      </c>
      <c r="E344" s="272">
        <f>+'Ark1'!AP1903</f>
        <v>31</v>
      </c>
      <c r="F344" s="272" t="str">
        <f>VLOOKUP(E344,RNR!$E$1:$F$41,2)</f>
        <v>Galloway</v>
      </c>
      <c r="G344" s="264" t="str">
        <f>+IF(H344=0,"",'Ark1'!Q1903)</f>
        <v/>
      </c>
      <c r="H344" s="360">
        <f>+'Ark1'!R1903</f>
        <v>0</v>
      </c>
      <c r="I344" s="265" t="str">
        <f>+IF(H344=0,"",'Ark1'!AE1903)</f>
        <v/>
      </c>
      <c r="J344" s="265"/>
      <c r="K344" s="265" t="str">
        <f>+IF(H344=0,"",'Ark1'!AF1903)</f>
        <v/>
      </c>
      <c r="L344" s="261"/>
      <c r="M344" s="376" t="str">
        <f>+IF(H344=0,"",'Ark1'!AR1917)</f>
        <v/>
      </c>
      <c r="N344" s="114" t="str">
        <f>+IF(H344=0,"",'Ark1'!AS1917)</f>
        <v/>
      </c>
      <c r="O344" s="261"/>
      <c r="P344" s="266" t="str">
        <f>+IF(H344=0,"",'Ark1'!T1903)</f>
        <v/>
      </c>
      <c r="Q344" s="303" t="str">
        <f>+IF(H344=0,"",'Ark1'!U1903)</f>
        <v/>
      </c>
      <c r="R344" s="265"/>
      <c r="S344" s="267" t="str">
        <f>+IF(H344=0,"",'Ark1'!W1903)</f>
        <v/>
      </c>
      <c r="T344" s="267" t="str">
        <f>+IF(H344=0,"",'Ark1'!X1903)</f>
        <v/>
      </c>
      <c r="U344" s="267" t="str">
        <f>+IF(H344=0,"",'Ark1'!AG1903)</f>
        <v/>
      </c>
      <c r="V344" s="267" t="str">
        <f>+IF(H344=0,"",'Ark1'!AH1903)</f>
        <v/>
      </c>
      <c r="W344" s="267" t="str">
        <f>+IF(H344=0,"",'Ark1'!Y1903)</f>
        <v/>
      </c>
      <c r="X344" s="266" t="str">
        <f>+IF(H344=0,"",'Ark1'!AA1903)</f>
        <v/>
      </c>
      <c r="Y344" s="303" t="str">
        <f t="shared" si="27"/>
        <v/>
      </c>
      <c r="Z344" s="267" t="str">
        <f t="shared" si="28"/>
        <v/>
      </c>
      <c r="AA344" s="265" t="str">
        <f t="shared" si="29"/>
        <v/>
      </c>
      <c r="AB344" s="244"/>
      <c r="AC344" s="247"/>
      <c r="AE344" s="28"/>
      <c r="AF344" s="27"/>
      <c r="AG344" s="248"/>
      <c r="AH344" s="86"/>
      <c r="AL344" s="86"/>
    </row>
    <row r="345" spans="1:56">
      <c r="A345" s="244"/>
      <c r="B345" s="328">
        <f>+'Ark1'!C1904</f>
        <v>2024</v>
      </c>
      <c r="C345" s="264">
        <f>+'Ark1'!L1904</f>
        <v>9</v>
      </c>
      <c r="D345" s="264" t="s">
        <v>36</v>
      </c>
      <c r="E345" s="272">
        <f>+'Ark1'!AP1904</f>
        <v>32</v>
      </c>
      <c r="F345" s="272" t="str">
        <f>VLOOKUP(E345,RNR!$E$1:$F$41,2)</f>
        <v>Salers</v>
      </c>
      <c r="G345" s="264" t="str">
        <f>+IF(H345=0,"",'Ark1'!Q1904)</f>
        <v/>
      </c>
      <c r="H345" s="360">
        <f>+'Ark1'!R1904</f>
        <v>0</v>
      </c>
      <c r="I345" s="265" t="str">
        <f>+IF(H345=0,"",'Ark1'!AE1904)</f>
        <v/>
      </c>
      <c r="J345" s="265"/>
      <c r="K345" s="265" t="str">
        <f>+IF(H345=0,"",'Ark1'!AF1904)</f>
        <v/>
      </c>
      <c r="L345" s="261"/>
      <c r="M345" s="376" t="str">
        <f>+IF(H345=0,"",'Ark1'!AR1918)</f>
        <v/>
      </c>
      <c r="N345" s="114" t="str">
        <f>+IF(H345=0,"",'Ark1'!AS1918)</f>
        <v/>
      </c>
      <c r="O345" s="261"/>
      <c r="P345" s="266" t="str">
        <f>+IF(H345=0,"",'Ark1'!T1904)</f>
        <v/>
      </c>
      <c r="Q345" s="303" t="str">
        <f>+IF(H345=0,"",'Ark1'!U1904)</f>
        <v/>
      </c>
      <c r="R345" s="265"/>
      <c r="S345" s="267" t="str">
        <f>+IF(H345=0,"",'Ark1'!W1904)</f>
        <v/>
      </c>
      <c r="T345" s="267" t="str">
        <f>+IF(H345=0,"",'Ark1'!X1904)</f>
        <v/>
      </c>
      <c r="U345" s="267" t="str">
        <f>+IF(H345=0,"",'Ark1'!AG1904)</f>
        <v/>
      </c>
      <c r="V345" s="267" t="str">
        <f>+IF(H345=0,"",'Ark1'!AH1904)</f>
        <v/>
      </c>
      <c r="W345" s="267" t="str">
        <f>+IF(H345=0,"",'Ark1'!Y1904)</f>
        <v/>
      </c>
      <c r="X345" s="266" t="str">
        <f>+IF(H345=0,"",'Ark1'!AA1904)</f>
        <v/>
      </c>
      <c r="Y345" s="303" t="str">
        <f t="shared" si="27"/>
        <v/>
      </c>
      <c r="Z345" s="267" t="str">
        <f t="shared" si="28"/>
        <v/>
      </c>
      <c r="AA345" s="265" t="str">
        <f t="shared" si="29"/>
        <v/>
      </c>
      <c r="AB345" s="244"/>
      <c r="AC345" s="247"/>
      <c r="AE345" s="28"/>
      <c r="AF345" s="27"/>
      <c r="AG345" s="248"/>
      <c r="AH345" s="86"/>
      <c r="AL345" s="86"/>
    </row>
    <row r="346" spans="1:56">
      <c r="A346" s="244"/>
      <c r="B346" s="328">
        <f>+'Ark1'!C1905</f>
        <v>2024</v>
      </c>
      <c r="C346" s="264">
        <f>+'Ark1'!L1905</f>
        <v>9</v>
      </c>
      <c r="D346" s="264" t="s">
        <v>36</v>
      </c>
      <c r="E346" s="272">
        <f>+'Ark1'!AP1905</f>
        <v>33</v>
      </c>
      <c r="F346" s="272" t="str">
        <f>VLOOKUP(E346,RNR!$E$1:$F$41,2)</f>
        <v>Chianina</v>
      </c>
      <c r="G346" s="264" t="str">
        <f>+IF(H346=0,"",'Ark1'!Q1905)</f>
        <v/>
      </c>
      <c r="H346" s="360">
        <f>+'Ark1'!R1905</f>
        <v>0</v>
      </c>
      <c r="I346" s="265" t="str">
        <f>+IF(H346=0,"",'Ark1'!AE1905)</f>
        <v/>
      </c>
      <c r="J346" s="265"/>
      <c r="K346" s="265" t="str">
        <f>+IF(H346=0,"",'Ark1'!AF1905)</f>
        <v/>
      </c>
      <c r="L346" s="261"/>
      <c r="M346" s="376" t="str">
        <f>+IF(H346=0,"",'Ark1'!AR1919)</f>
        <v/>
      </c>
      <c r="N346" s="114" t="str">
        <f>+IF(H346=0,"",'Ark1'!AS1919)</f>
        <v/>
      </c>
      <c r="O346" s="261"/>
      <c r="P346" s="266" t="str">
        <f>+IF(H346=0,"",'Ark1'!T1905)</f>
        <v/>
      </c>
      <c r="Q346" s="303" t="str">
        <f>+IF(H346=0,"",'Ark1'!U1905)</f>
        <v/>
      </c>
      <c r="R346" s="265"/>
      <c r="S346" s="267" t="str">
        <f>+IF(H346=0,"",'Ark1'!W1905)</f>
        <v/>
      </c>
      <c r="T346" s="267" t="str">
        <f>+IF(H346=0,"",'Ark1'!X1905)</f>
        <v/>
      </c>
      <c r="U346" s="267" t="str">
        <f>+IF(H346=0,"",'Ark1'!AG1905)</f>
        <v/>
      </c>
      <c r="V346" s="267" t="str">
        <f>+IF(H346=0,"",'Ark1'!AH1905)</f>
        <v/>
      </c>
      <c r="W346" s="267" t="str">
        <f>+IF(H346=0,"",'Ark1'!Y1905)</f>
        <v/>
      </c>
      <c r="X346" s="266" t="str">
        <f>+IF(H346=0,"",'Ark1'!AA1905)</f>
        <v/>
      </c>
      <c r="Y346" s="303" t="str">
        <f t="shared" si="27"/>
        <v/>
      </c>
      <c r="Z346" s="267" t="str">
        <f t="shared" si="28"/>
        <v/>
      </c>
      <c r="AA346" s="265" t="str">
        <f t="shared" si="29"/>
        <v/>
      </c>
      <c r="AB346" s="244"/>
      <c r="AC346" s="247"/>
      <c r="AE346" s="28"/>
      <c r="AF346" s="27"/>
      <c r="AG346" s="248"/>
      <c r="AH346" s="86"/>
      <c r="AL346" s="86"/>
    </row>
    <row r="347" spans="1:56">
      <c r="A347" s="244"/>
      <c r="B347" s="328">
        <f>+'Ark1'!C1906</f>
        <v>2024</v>
      </c>
      <c r="C347" s="264">
        <f>+'Ark1'!L1906</f>
        <v>9</v>
      </c>
      <c r="D347" s="264" t="s">
        <v>36</v>
      </c>
      <c r="E347" s="272">
        <f>+'Ark1'!AP1906</f>
        <v>34</v>
      </c>
      <c r="F347" s="272" t="str">
        <f>VLOOKUP(E347,RNR!$E$1:$F$41,2)</f>
        <v>Belgisk blå</v>
      </c>
      <c r="G347" s="264" t="str">
        <f>+IF(H347=0,"",'Ark1'!Q1906)</f>
        <v/>
      </c>
      <c r="H347" s="360">
        <f>+'Ark1'!R1906</f>
        <v>0</v>
      </c>
      <c r="I347" s="265" t="str">
        <f>+IF(H347=0,"",'Ark1'!AE1906)</f>
        <v/>
      </c>
      <c r="J347" s="265"/>
      <c r="K347" s="265" t="str">
        <f>+IF(H347=0,"",'Ark1'!AF1906)</f>
        <v/>
      </c>
      <c r="L347" s="261"/>
      <c r="M347" s="376" t="str">
        <f>+IF(H347=0,"",'Ark1'!AR1920)</f>
        <v/>
      </c>
      <c r="N347" s="114" t="str">
        <f>+IF(H347=0,"",'Ark1'!AS1920)</f>
        <v/>
      </c>
      <c r="O347" s="261"/>
      <c r="P347" s="266" t="str">
        <f>+IF(H347=0,"",'Ark1'!T1906)</f>
        <v/>
      </c>
      <c r="Q347" s="303" t="str">
        <f>+IF(H347=0,"",'Ark1'!U1906)</f>
        <v/>
      </c>
      <c r="R347" s="265"/>
      <c r="S347" s="267" t="str">
        <f>+IF(H347=0,"",'Ark1'!W1906)</f>
        <v/>
      </c>
      <c r="T347" s="267" t="str">
        <f>+IF(H347=0,"",'Ark1'!X1906)</f>
        <v/>
      </c>
      <c r="U347" s="267" t="str">
        <f>+IF(H347=0,"",'Ark1'!AG1906)</f>
        <v/>
      </c>
      <c r="V347" s="267" t="str">
        <f>+IF(H347=0,"",'Ark1'!AH1906)</f>
        <v/>
      </c>
      <c r="W347" s="267" t="str">
        <f>+IF(H347=0,"",'Ark1'!Y1906)</f>
        <v/>
      </c>
      <c r="X347" s="266" t="str">
        <f>+IF(H347=0,"",'Ark1'!AA1906)</f>
        <v/>
      </c>
      <c r="Y347" s="303" t="str">
        <f t="shared" si="27"/>
        <v/>
      </c>
      <c r="Z347" s="267" t="str">
        <f t="shared" si="28"/>
        <v/>
      </c>
      <c r="AA347" s="265" t="str">
        <f t="shared" si="29"/>
        <v/>
      </c>
      <c r="AB347" s="244"/>
      <c r="AC347" s="247"/>
      <c r="AE347" s="28"/>
      <c r="AF347" s="27"/>
      <c r="AG347" s="248"/>
      <c r="AH347" s="86"/>
      <c r="AL347" s="86"/>
    </row>
    <row r="348" spans="1:56">
      <c r="A348" s="244"/>
      <c r="B348" s="328">
        <f>+'Ark1'!C1907</f>
        <v>2024</v>
      </c>
      <c r="C348" s="264">
        <f>+'Ark1'!L1907</f>
        <v>9</v>
      </c>
      <c r="D348" s="264" t="s">
        <v>36</v>
      </c>
      <c r="E348" s="272">
        <f>+'Ark1'!AP1907</f>
        <v>39</v>
      </c>
      <c r="F348" s="272" t="str">
        <f>VLOOKUP(E348,RNR!$E$1:$F$41,2)</f>
        <v xml:space="preserve">Wagyu </v>
      </c>
      <c r="G348" s="264" t="str">
        <f>+IF(H348=0,"",'Ark1'!Q1907)</f>
        <v/>
      </c>
      <c r="H348" s="360">
        <f>+'Ark1'!R1907</f>
        <v>0</v>
      </c>
      <c r="I348" s="265" t="str">
        <f>+IF(H348=0,"",'Ark1'!AE1907)</f>
        <v/>
      </c>
      <c r="J348" s="265"/>
      <c r="K348" s="265" t="str">
        <f>+IF(H348=0,"",'Ark1'!AF1907)</f>
        <v/>
      </c>
      <c r="L348" s="261"/>
      <c r="M348" s="376" t="str">
        <f>+IF(H348=0,"",'Ark1'!AR1921)</f>
        <v/>
      </c>
      <c r="N348" s="114" t="str">
        <f>+IF(H348=0,"",'Ark1'!AS1921)</f>
        <v/>
      </c>
      <c r="O348" s="261"/>
      <c r="P348" s="266" t="str">
        <f>+IF(H348=0,"",'Ark1'!T1907)</f>
        <v/>
      </c>
      <c r="Q348" s="303" t="str">
        <f>+IF(H348=0,"",'Ark1'!U1907)</f>
        <v/>
      </c>
      <c r="R348" s="265"/>
      <c r="S348" s="267" t="str">
        <f>+IF(H348=0,"",'Ark1'!W1907)</f>
        <v/>
      </c>
      <c r="T348" s="267" t="str">
        <f>+IF(H348=0,"",'Ark1'!X1907)</f>
        <v/>
      </c>
      <c r="U348" s="267" t="str">
        <f>+IF(H348=0,"",'Ark1'!AG1907)</f>
        <v/>
      </c>
      <c r="V348" s="267" t="str">
        <f>+IF(H348=0,"",'Ark1'!AH1907)</f>
        <v/>
      </c>
      <c r="W348" s="267" t="str">
        <f>+IF(H348=0,"",'Ark1'!Y1907)</f>
        <v/>
      </c>
      <c r="X348" s="266" t="str">
        <f>+IF(H348=0,"",'Ark1'!AA1907)</f>
        <v/>
      </c>
      <c r="Y348" s="303" t="str">
        <f t="shared" si="27"/>
        <v/>
      </c>
      <c r="Z348" s="267" t="str">
        <f t="shared" si="28"/>
        <v/>
      </c>
      <c r="AA348" s="265" t="str">
        <f t="shared" si="29"/>
        <v/>
      </c>
      <c r="AB348" s="244"/>
      <c r="AC348" s="247"/>
      <c r="AE348" s="28"/>
      <c r="AF348" s="27"/>
      <c r="AG348" s="248"/>
      <c r="AH348" s="86"/>
      <c r="AL348" s="86"/>
    </row>
    <row r="349" spans="1:56">
      <c r="A349" s="244"/>
      <c r="B349" s="328">
        <f>+'Ark1'!C1908</f>
        <v>2024</v>
      </c>
      <c r="C349" s="264">
        <f>+'Ark1'!L1908</f>
        <v>9</v>
      </c>
      <c r="D349" s="264" t="s">
        <v>36</v>
      </c>
      <c r="E349" s="272">
        <f>+'Ark1'!AP1908</f>
        <v>40</v>
      </c>
      <c r="F349" s="272" t="str">
        <f>VLOOKUP(E349,RNR!$E$1:$F$41,2)</f>
        <v>Jak (Bos Grunniens)</v>
      </c>
      <c r="G349" s="264" t="str">
        <f>+IF(H349=0,"",'Ark1'!Q1908)</f>
        <v/>
      </c>
      <c r="H349" s="360">
        <f>+'Ark1'!R1908</f>
        <v>0</v>
      </c>
      <c r="I349" s="265" t="str">
        <f>+IF(H349=0,"",'Ark1'!AE1908)</f>
        <v/>
      </c>
      <c r="J349" s="265"/>
      <c r="K349" s="265" t="str">
        <f>+IF(H349=0,"",'Ark1'!AF1908)</f>
        <v/>
      </c>
      <c r="L349" s="261"/>
      <c r="M349" s="376" t="str">
        <f>+IF(H349=0,"",'Ark1'!AR1922)</f>
        <v/>
      </c>
      <c r="N349" s="114" t="str">
        <f>+IF(H349=0,"",'Ark1'!AS1922)</f>
        <v/>
      </c>
      <c r="O349" s="261"/>
      <c r="P349" s="266" t="str">
        <f>+IF(H349=0,"",'Ark1'!T1908)</f>
        <v/>
      </c>
      <c r="Q349" s="303" t="str">
        <f>+IF(H349=0,"",'Ark1'!U1908)</f>
        <v/>
      </c>
      <c r="R349" s="265"/>
      <c r="S349" s="267" t="str">
        <f>+IF(H349=0,"",'Ark1'!W1908)</f>
        <v/>
      </c>
      <c r="T349" s="267" t="str">
        <f>+IF(H349=0,"",'Ark1'!X1908)</f>
        <v/>
      </c>
      <c r="U349" s="267" t="str">
        <f>+IF(H349=0,"",'Ark1'!AG1908)</f>
        <v/>
      </c>
      <c r="V349" s="267" t="str">
        <f>+IF(H349=0,"",'Ark1'!AH1908)</f>
        <v/>
      </c>
      <c r="W349" s="267" t="str">
        <f>+IF(H349=0,"",'Ark1'!Y1908)</f>
        <v/>
      </c>
      <c r="X349" s="266" t="str">
        <f>+IF(H349=0,"",'Ark1'!AA1908)</f>
        <v/>
      </c>
      <c r="Y349" s="303" t="str">
        <f t="shared" si="27"/>
        <v/>
      </c>
      <c r="Z349" s="267" t="str">
        <f t="shared" si="28"/>
        <v/>
      </c>
      <c r="AA349" s="265" t="str">
        <f t="shared" si="29"/>
        <v/>
      </c>
      <c r="AB349" s="244"/>
      <c r="AC349" s="247"/>
      <c r="AE349" s="28"/>
      <c r="AF349" s="27"/>
      <c r="AG349" s="248"/>
      <c r="AH349" s="86"/>
      <c r="AL349" s="86"/>
    </row>
    <row r="350" spans="1:56">
      <c r="A350" s="244"/>
      <c r="B350" s="328">
        <f>+'Ark1'!C1909</f>
        <v>2024</v>
      </c>
      <c r="C350" s="264">
        <f>+'Ark1'!L1909</f>
        <v>9</v>
      </c>
      <c r="D350" s="264" t="s">
        <v>36</v>
      </c>
      <c r="E350" s="272">
        <f>+'Ark1'!AP1909</f>
        <v>98</v>
      </c>
      <c r="F350" s="272" t="str">
        <f>VLOOKUP(E350,RNR!$E$1:$F$41,2)</f>
        <v>Krysninger</v>
      </c>
      <c r="G350" s="264">
        <f>+IF(H350=0,"",'Ark1'!Q1909)</f>
        <v>15</v>
      </c>
      <c r="H350" s="360">
        <f>+'Ark1'!R1909</f>
        <v>17</v>
      </c>
      <c r="I350" s="265">
        <f>+IF(H350=0,"",'Ark1'!AE1909)</f>
        <v>0.86690464048954596</v>
      </c>
      <c r="J350" s="265"/>
      <c r="K350" s="265">
        <f>+IF(H350=0,"",'Ark1'!AF1909)</f>
        <v>1.2707393613530773</v>
      </c>
      <c r="L350" s="261"/>
      <c r="M350" s="376">
        <f>+IF(H350=0,"",'Ark1'!AR1923)</f>
        <v>0</v>
      </c>
      <c r="N350" s="114">
        <f>+IF(H350=0,"",'Ark1'!AS1923)</f>
        <v>0</v>
      </c>
      <c r="O350" s="261"/>
      <c r="P350" s="266">
        <f>+IF(H350=0,"",'Ark1'!T1909)</f>
        <v>12.23529411764706</v>
      </c>
      <c r="Q350" s="303">
        <f>+IF(H350=0,"",'Ark1'!U1909)</f>
        <v>390.71176470588239</v>
      </c>
      <c r="R350" s="265"/>
      <c r="S350" s="267">
        <f>+IF(H350=0,"",'Ark1'!W1909)</f>
        <v>100</v>
      </c>
      <c r="T350" s="267">
        <f>+IF(H350=0,"",'Ark1'!X1909)</f>
        <v>88.235294117647058</v>
      </c>
      <c r="U350" s="267">
        <f>+IF(H350=0,"",'Ark1'!AG1909)</f>
        <v>974.11764705882388</v>
      </c>
      <c r="V350" s="267">
        <f>+IF(H350=0,"",'Ark1'!AH1909)</f>
        <v>100</v>
      </c>
      <c r="W350" s="267">
        <f>+IF(H350=0,"",'Ark1'!Y1909)</f>
        <v>40.760547279604154</v>
      </c>
      <c r="X350" s="266">
        <f>+IF(H350=0,"",'Ark1'!AA1909)</f>
        <v>2.0155107881190362</v>
      </c>
      <c r="Y350" s="303">
        <f t="shared" si="27"/>
        <v>401.09299516908203</v>
      </c>
      <c r="Z350" s="267">
        <f t="shared" si="28"/>
        <v>43.412418300653599</v>
      </c>
      <c r="AA350" s="265">
        <f t="shared" si="29"/>
        <v>1.1333333333333333</v>
      </c>
      <c r="AB350" s="244"/>
      <c r="AC350" s="247"/>
      <c r="AE350" s="28"/>
      <c r="AF350" s="27"/>
      <c r="AG350" s="248"/>
      <c r="AH350" s="86"/>
      <c r="AL350" s="86"/>
    </row>
    <row r="351" spans="1:56">
      <c r="A351" s="244"/>
      <c r="B351" s="328">
        <f>+'Ark1'!C1910</f>
        <v>2024</v>
      </c>
      <c r="C351" s="264">
        <f>+'Ark1'!L1910</f>
        <v>9</v>
      </c>
      <c r="D351" s="264" t="s">
        <v>36</v>
      </c>
      <c r="E351" s="272">
        <f>+'Ark1'!AP1910</f>
        <v>99</v>
      </c>
      <c r="F351" s="272" t="str">
        <f>VLOOKUP(E351,RNR!$E$1:$F$41,2)</f>
        <v>Ukjent</v>
      </c>
      <c r="G351" s="264" t="str">
        <f>+IF(H351=0,"",'Ark1'!Q1910)</f>
        <v/>
      </c>
      <c r="H351" s="360">
        <f>+'Ark1'!R1910</f>
        <v>0</v>
      </c>
      <c r="I351" s="265" t="str">
        <f>+IF(H351=0,"",'Ark1'!AE1910)</f>
        <v/>
      </c>
      <c r="J351" s="265"/>
      <c r="K351" s="265" t="str">
        <f>+IF(H351=0,"",'Ark1'!AF1910)</f>
        <v/>
      </c>
      <c r="L351" s="261"/>
      <c r="M351" s="376" t="str">
        <f>+IF(H351=0,"",'Ark1'!AR1924)</f>
        <v/>
      </c>
      <c r="N351" s="114" t="str">
        <f>+IF(H351=0,"",'Ark1'!AS1924)</f>
        <v/>
      </c>
      <c r="O351" s="261"/>
      <c r="P351" s="266" t="str">
        <f>+IF(H351=0,"",'Ark1'!T1910)</f>
        <v/>
      </c>
      <c r="Q351" s="303" t="str">
        <f>+IF(H351=0,"",'Ark1'!U1910)</f>
        <v/>
      </c>
      <c r="R351" s="265"/>
      <c r="S351" s="267" t="str">
        <f>+IF(H351=0,"",'Ark1'!W1910)</f>
        <v/>
      </c>
      <c r="T351" s="267" t="str">
        <f>+IF(H351=0,"",'Ark1'!X1910)</f>
        <v/>
      </c>
      <c r="U351" s="267" t="str">
        <f>+IF(H351=0,"",'Ark1'!AG1910)</f>
        <v/>
      </c>
      <c r="V351" s="267" t="str">
        <f>+IF(H351=0,"",'Ark1'!AH1910)</f>
        <v/>
      </c>
      <c r="W351" s="267" t="str">
        <f>+IF(H351=0,"",'Ark1'!Y1910)</f>
        <v/>
      </c>
      <c r="X351" s="266" t="str">
        <f>+IF(H351=0,"",'Ark1'!AA1910)</f>
        <v/>
      </c>
      <c r="Y351" s="303" t="str">
        <f t="shared" si="27"/>
        <v/>
      </c>
      <c r="Z351" s="267" t="str">
        <f t="shared" si="28"/>
        <v/>
      </c>
      <c r="AA351" s="265" t="str">
        <f t="shared" si="29"/>
        <v/>
      </c>
      <c r="AB351" s="244"/>
      <c r="AC351" s="247"/>
      <c r="AE351" s="28"/>
      <c r="AF351" s="27"/>
      <c r="AG351" s="248"/>
      <c r="AH351" s="86"/>
      <c r="AL351" s="86"/>
    </row>
    <row r="352" spans="1:56" ht="19.8">
      <c r="A352" s="244"/>
      <c r="B352" s="244"/>
      <c r="C352" s="244"/>
      <c r="D352" s="244"/>
      <c r="E352" s="244"/>
      <c r="F352" s="244"/>
      <c r="G352" s="244"/>
      <c r="H352" s="244"/>
      <c r="I352" s="245"/>
      <c r="J352" s="244"/>
      <c r="K352" s="245"/>
      <c r="L352" s="261"/>
      <c r="M352" s="263"/>
      <c r="N352" s="263"/>
      <c r="O352" s="261"/>
      <c r="P352" s="244"/>
      <c r="Q352" s="244"/>
      <c r="R352" s="244"/>
      <c r="S352" s="246"/>
      <c r="T352" s="246"/>
      <c r="U352" s="244"/>
      <c r="V352" s="246"/>
      <c r="W352" s="246"/>
      <c r="X352" s="244"/>
      <c r="Y352" s="244"/>
      <c r="Z352" s="246"/>
      <c r="AA352" s="261"/>
      <c r="AB352" s="244"/>
      <c r="AC352" s="247"/>
      <c r="AE352" s="28"/>
      <c r="AF352" s="27"/>
      <c r="AG352" s="248"/>
      <c r="AH352" s="86"/>
      <c r="AL352" s="86"/>
      <c r="BD352" s="260"/>
    </row>
    <row r="353" spans="1:56" ht="22.8">
      <c r="A353" s="244"/>
      <c r="B353" s="244"/>
      <c r="C353" s="274" t="s">
        <v>0</v>
      </c>
      <c r="D353" s="275"/>
      <c r="E353" s="344" t="s">
        <v>37</v>
      </c>
      <c r="F353" s="244"/>
      <c r="G353" s="276" t="s">
        <v>596</v>
      </c>
      <c r="H353" s="277">
        <f>SUM(H355:H389)</f>
        <v>46</v>
      </c>
      <c r="I353" s="245"/>
      <c r="J353" s="244"/>
      <c r="K353" s="245"/>
      <c r="L353" s="261"/>
      <c r="M353" s="263"/>
      <c r="N353" s="263"/>
      <c r="O353" s="261"/>
      <c r="P353" s="244"/>
      <c r="Q353" s="343">
        <f>+Klasse!Q20</f>
        <v>409.01320754716994</v>
      </c>
      <c r="R353" s="244" t="s">
        <v>565</v>
      </c>
      <c r="S353" s="246"/>
      <c r="T353" s="246"/>
      <c r="U353" s="244"/>
      <c r="V353" s="246"/>
      <c r="W353" s="246"/>
      <c r="X353" s="244"/>
      <c r="Y353" s="343">
        <f>+Klasse!AB20</f>
        <v>383.32228158771505</v>
      </c>
      <c r="Z353" s="246" t="s">
        <v>626</v>
      </c>
      <c r="AA353" s="261"/>
      <c r="AB353" s="244"/>
      <c r="AC353" s="247"/>
      <c r="AE353" s="28"/>
      <c r="AF353" s="27"/>
      <c r="AG353" s="248"/>
      <c r="AH353" s="86"/>
      <c r="AL353" s="86"/>
      <c r="BD353" s="260"/>
    </row>
    <row r="354" spans="1:56" ht="19.8">
      <c r="A354" s="244"/>
      <c r="B354" s="244"/>
      <c r="C354" s="244"/>
      <c r="D354" s="244"/>
      <c r="E354" s="244"/>
      <c r="F354" s="244"/>
      <c r="G354" s="244"/>
      <c r="H354" s="244"/>
      <c r="I354" s="245"/>
      <c r="J354" s="244"/>
      <c r="K354" s="245"/>
      <c r="L354" s="261"/>
      <c r="M354" s="263"/>
      <c r="N354" s="263"/>
      <c r="O354" s="261"/>
      <c r="P354" s="244"/>
      <c r="Q354" s="244"/>
      <c r="R354" s="244"/>
      <c r="S354" s="246"/>
      <c r="T354" s="246"/>
      <c r="U354" s="244"/>
      <c r="V354" s="246"/>
      <c r="W354" s="246"/>
      <c r="X354" s="244"/>
      <c r="Y354" s="244"/>
      <c r="Z354" s="246"/>
      <c r="AA354" s="261"/>
      <c r="AB354" s="244"/>
      <c r="AC354" s="247"/>
      <c r="AE354" s="28"/>
      <c r="AF354" s="27"/>
      <c r="AG354" s="248"/>
      <c r="AH354" s="86"/>
      <c r="AL354" s="86"/>
      <c r="BD354" s="260"/>
    </row>
    <row r="355" spans="1:56">
      <c r="A355" s="244"/>
      <c r="B355" s="328">
        <f>+'Ark1'!C1911</f>
        <v>2024</v>
      </c>
      <c r="C355" s="264">
        <f>+'Ark1'!L1911</f>
        <v>10</v>
      </c>
      <c r="D355" s="264" t="s">
        <v>37</v>
      </c>
      <c r="E355" s="273">
        <f>+'Ark1'!AP1911</f>
        <v>1</v>
      </c>
      <c r="F355" s="272" t="str">
        <f>VLOOKUP(E355,RNR!$E$1:$F$41,2)</f>
        <v>NRF</v>
      </c>
      <c r="G355" s="86">
        <f>+IF(H355=0,"",'Ark1'!Q1911)</f>
        <v>1</v>
      </c>
      <c r="H355" s="360">
        <f>+'Ark1'!R1911</f>
        <v>1</v>
      </c>
      <c r="I355" s="28">
        <f>+IF(H355=0,"",'Ark1'!AE1911)</f>
        <v>3.5366931918656055E-3</v>
      </c>
      <c r="J355" s="28"/>
      <c r="K355" s="28">
        <f>+IF(H355=0,"",'Ark1'!AF1911)</f>
        <v>6.5585210553766298E-3</v>
      </c>
      <c r="L355" s="261"/>
      <c r="M355" s="376">
        <f>+IF(H355=0,"",'Ark1'!AR1911)</f>
        <v>216</v>
      </c>
      <c r="N355" s="114">
        <f>+IF(H355=0,"",'Ark1'!AS1911)</f>
        <v>48.622224762485395</v>
      </c>
      <c r="O355" s="261"/>
      <c r="P355" s="27">
        <f>+IF(H355=0,"",'Ark1'!T1911)</f>
        <v>15</v>
      </c>
      <c r="Q355" s="303">
        <f>+IF(H355=0,"",'Ark1'!U1911)</f>
        <v>489.8</v>
      </c>
      <c r="R355" s="28"/>
      <c r="S355" s="33">
        <f>+IF(H355=0,"",'Ark1'!W1911)</f>
        <v>100</v>
      </c>
      <c r="T355" s="33">
        <f>+IF(H355=0,"",'Ark1'!X1911)</f>
        <v>100</v>
      </c>
      <c r="U355" s="33">
        <f>+IF(H355=0,"",'Ark1'!AG1911)</f>
        <v>1327</v>
      </c>
      <c r="V355" s="33">
        <f>+IF(H355=0,"",'Ark1'!AH1911)</f>
        <v>100</v>
      </c>
      <c r="W355" s="33">
        <f>+IF(H355=0,"",'Ark1'!Y1911)</f>
        <v>0</v>
      </c>
      <c r="X355" s="27">
        <f>+IF(H355=0,"",'Ark1'!AA1911)</f>
        <v>0</v>
      </c>
      <c r="Y355" s="303">
        <f t="shared" ref="Y355:Y389" si="30">IF(H355=0,"",1000*Q355/U355)</f>
        <v>369.10324039186133</v>
      </c>
      <c r="Z355" s="33">
        <f t="shared" ref="Z355:Z389" si="31">IF(H355=0,"",Q355/C355)</f>
        <v>48.980000000000004</v>
      </c>
      <c r="AA355" s="28">
        <f t="shared" ref="AA355:AA389" si="32">IF(H355=0,"",H355/G355)</f>
        <v>1</v>
      </c>
      <c r="AB355" s="244"/>
      <c r="AC355" s="247"/>
      <c r="AE355" s="28"/>
      <c r="AF355" s="27"/>
      <c r="AG355" s="248"/>
      <c r="AH355" s="86"/>
      <c r="AL355" s="86"/>
    </row>
    <row r="356" spans="1:56">
      <c r="A356" s="244"/>
      <c r="B356" s="328">
        <f>+'Ark1'!C1912</f>
        <v>2024</v>
      </c>
      <c r="C356" s="264">
        <f>+'Ark1'!L1912</f>
        <v>10</v>
      </c>
      <c r="D356" s="264" t="s">
        <v>37</v>
      </c>
      <c r="E356" s="273">
        <f>+'Ark1'!AP1912</f>
        <v>2</v>
      </c>
      <c r="F356" s="272" t="str">
        <f>VLOOKUP(E356,RNR!$E$1:$F$41,2)</f>
        <v>Jersey</v>
      </c>
      <c r="G356" s="86" t="str">
        <f>+IF(H356=0,"",'Ark1'!Q1912)</f>
        <v/>
      </c>
      <c r="H356" s="360">
        <f>+'Ark1'!R1912</f>
        <v>0</v>
      </c>
      <c r="I356" s="28" t="str">
        <f>+IF(H356=0,"",'Ark1'!AE1912)</f>
        <v/>
      </c>
      <c r="J356" s="28"/>
      <c r="K356" s="28" t="str">
        <f>+IF(H356=0,"",'Ark1'!AF1912)</f>
        <v/>
      </c>
      <c r="L356" s="261"/>
      <c r="M356" s="376" t="str">
        <f>+IF(H356=0,"",'Ark1'!AR1912)</f>
        <v/>
      </c>
      <c r="N356" s="114" t="str">
        <f>+IF(H356=0,"",'Ark1'!AS1912)</f>
        <v/>
      </c>
      <c r="O356" s="261"/>
      <c r="P356" s="27" t="str">
        <f>+IF(H356=0,"",'Ark1'!T1912)</f>
        <v/>
      </c>
      <c r="Q356" s="303" t="str">
        <f>+IF(H356=0,"",'Ark1'!U1912)</f>
        <v/>
      </c>
      <c r="R356" s="28"/>
      <c r="S356" s="33" t="str">
        <f>+IF(H356=0,"",'Ark1'!W1912)</f>
        <v/>
      </c>
      <c r="T356" s="33" t="str">
        <f>+IF(H356=0,"",'Ark1'!X1912)</f>
        <v/>
      </c>
      <c r="U356" s="33" t="str">
        <f>+IF(H356=0,"",'Ark1'!AG1912)</f>
        <v/>
      </c>
      <c r="V356" s="33" t="str">
        <f>+IF(H356=0,"",'Ark1'!AH1912)</f>
        <v/>
      </c>
      <c r="W356" s="33" t="str">
        <f>+IF(H356=0,"",'Ark1'!Y1912)</f>
        <v/>
      </c>
      <c r="X356" s="27" t="str">
        <f>+IF(H356=0,"",'Ark1'!AA1912)</f>
        <v/>
      </c>
      <c r="Y356" s="303" t="str">
        <f t="shared" si="30"/>
        <v/>
      </c>
      <c r="Z356" s="33" t="str">
        <f t="shared" si="31"/>
        <v/>
      </c>
      <c r="AA356" s="28" t="str">
        <f t="shared" si="32"/>
        <v/>
      </c>
      <c r="AB356" s="244"/>
      <c r="AC356" s="247"/>
      <c r="AE356" s="28"/>
      <c r="AF356" s="27"/>
      <c r="AG356" s="248"/>
      <c r="AH356" s="86"/>
      <c r="AL356" s="86"/>
    </row>
    <row r="357" spans="1:56">
      <c r="A357" s="244"/>
      <c r="B357" s="328">
        <f>+'Ark1'!C1913</f>
        <v>2024</v>
      </c>
      <c r="C357" s="264">
        <f>+'Ark1'!L1913</f>
        <v>10</v>
      </c>
      <c r="D357" s="264" t="s">
        <v>37</v>
      </c>
      <c r="E357" s="273">
        <f>+'Ark1'!AP1913</f>
        <v>3</v>
      </c>
      <c r="F357" s="272" t="str">
        <f>VLOOKUP(E357,RNR!$E$1:$F$41,2)</f>
        <v>Sidet Trønder</v>
      </c>
      <c r="G357" s="86" t="str">
        <f>+IF(H357=0,"",'Ark1'!Q1913)</f>
        <v/>
      </c>
      <c r="H357" s="360">
        <f>+'Ark1'!R1913</f>
        <v>0</v>
      </c>
      <c r="I357" s="28" t="str">
        <f>+IF(H357=0,"",'Ark1'!AE1913)</f>
        <v/>
      </c>
      <c r="J357" s="28"/>
      <c r="K357" s="28" t="str">
        <f>+IF(H357=0,"",'Ark1'!AF1913)</f>
        <v/>
      </c>
      <c r="L357" s="261"/>
      <c r="M357" s="376" t="str">
        <f>+IF(H357=0,"",'Ark1'!AR1913)</f>
        <v/>
      </c>
      <c r="N357" s="114" t="str">
        <f>+IF(H357=0,"",'Ark1'!AS1913)</f>
        <v/>
      </c>
      <c r="O357" s="261"/>
      <c r="P357" s="27" t="str">
        <f>+IF(H357=0,"",'Ark1'!T1913)</f>
        <v/>
      </c>
      <c r="Q357" s="303" t="str">
        <f>+IF(H357=0,"",'Ark1'!U1913)</f>
        <v/>
      </c>
      <c r="R357" s="28"/>
      <c r="S357" s="33" t="str">
        <f>+IF(H357=0,"",'Ark1'!W1913)</f>
        <v/>
      </c>
      <c r="T357" s="33" t="str">
        <f>+IF(H357=0,"",'Ark1'!X1913)</f>
        <v/>
      </c>
      <c r="U357" s="33" t="str">
        <f>+IF(H357=0,"",'Ark1'!AG1913)</f>
        <v/>
      </c>
      <c r="V357" s="33" t="str">
        <f>+IF(H357=0,"",'Ark1'!AH1913)</f>
        <v/>
      </c>
      <c r="W357" s="33" t="str">
        <f>+IF(H357=0,"",'Ark1'!Y1913)</f>
        <v/>
      </c>
      <c r="X357" s="27" t="str">
        <f>+IF(H357=0,"",'Ark1'!AA1913)</f>
        <v/>
      </c>
      <c r="Y357" s="303" t="str">
        <f t="shared" si="30"/>
        <v/>
      </c>
      <c r="Z357" s="33" t="str">
        <f t="shared" si="31"/>
        <v/>
      </c>
      <c r="AA357" s="28" t="str">
        <f t="shared" si="32"/>
        <v/>
      </c>
      <c r="AB357" s="244"/>
      <c r="AC357" s="247"/>
      <c r="AE357" s="28"/>
      <c r="AF357" s="27"/>
      <c r="AG357" s="248"/>
      <c r="AH357" s="86"/>
      <c r="AL357" s="86"/>
    </row>
    <row r="358" spans="1:56">
      <c r="A358" s="244"/>
      <c r="B358" s="328">
        <f>+'Ark1'!C1914</f>
        <v>2024</v>
      </c>
      <c r="C358" s="264">
        <f>+'Ark1'!L1914</f>
        <v>10</v>
      </c>
      <c r="D358" s="264" t="s">
        <v>37</v>
      </c>
      <c r="E358" s="273">
        <f>+'Ark1'!AP1914</f>
        <v>4</v>
      </c>
      <c r="F358" s="272" t="str">
        <f>VLOOKUP(E358,RNR!$E$1:$F$41,2)</f>
        <v>Telemark</v>
      </c>
      <c r="G358" s="86" t="str">
        <f>+IF(H358=0,"",'Ark1'!Q1914)</f>
        <v/>
      </c>
      <c r="H358" s="360">
        <f>+'Ark1'!R1914</f>
        <v>0</v>
      </c>
      <c r="I358" s="28" t="str">
        <f>+IF(H358=0,"",'Ark1'!AE1914)</f>
        <v/>
      </c>
      <c r="J358" s="28"/>
      <c r="K358" s="28" t="str">
        <f>+IF(H358=0,"",'Ark1'!AF1914)</f>
        <v/>
      </c>
      <c r="L358" s="261"/>
      <c r="M358" s="376" t="str">
        <f>+IF(H358=0,"",'Ark1'!AR1914)</f>
        <v/>
      </c>
      <c r="N358" s="114" t="str">
        <f>+IF(H358=0,"",'Ark1'!AS1914)</f>
        <v/>
      </c>
      <c r="O358" s="261"/>
      <c r="P358" s="27" t="str">
        <f>+IF(H358=0,"",'Ark1'!T1914)</f>
        <v/>
      </c>
      <c r="Q358" s="303" t="str">
        <f>+IF(H358=0,"",'Ark1'!U1914)</f>
        <v/>
      </c>
      <c r="R358" s="28"/>
      <c r="S358" s="33" t="str">
        <f>+IF(H358=0,"",'Ark1'!W1914)</f>
        <v/>
      </c>
      <c r="T358" s="33" t="str">
        <f>+IF(H358=0,"",'Ark1'!X1914)</f>
        <v/>
      </c>
      <c r="U358" s="33" t="str">
        <f>+IF(H358=0,"",'Ark1'!AG1914)</f>
        <v/>
      </c>
      <c r="V358" s="33" t="str">
        <f>+IF(H358=0,"",'Ark1'!AH1914)</f>
        <v/>
      </c>
      <c r="W358" s="33" t="str">
        <f>+IF(H358=0,"",'Ark1'!Y1914)</f>
        <v/>
      </c>
      <c r="X358" s="27" t="str">
        <f>+IF(H358=0,"",'Ark1'!AA1914)</f>
        <v/>
      </c>
      <c r="Y358" s="303" t="str">
        <f t="shared" si="30"/>
        <v/>
      </c>
      <c r="Z358" s="33" t="str">
        <f t="shared" si="31"/>
        <v/>
      </c>
      <c r="AA358" s="28" t="str">
        <f t="shared" si="32"/>
        <v/>
      </c>
      <c r="AB358" s="244"/>
      <c r="AC358" s="27"/>
      <c r="AE358" s="28"/>
      <c r="AF358" s="27"/>
      <c r="AG358" s="86"/>
      <c r="AH358" s="86"/>
      <c r="AL358" s="86"/>
    </row>
    <row r="359" spans="1:56">
      <c r="A359" s="244"/>
      <c r="B359" s="328">
        <f>+'Ark1'!C1915</f>
        <v>2024</v>
      </c>
      <c r="C359" s="264">
        <f>+'Ark1'!L1915</f>
        <v>10</v>
      </c>
      <c r="D359" s="264" t="s">
        <v>37</v>
      </c>
      <c r="E359" s="273">
        <f>+'Ark1'!AP1915</f>
        <v>5</v>
      </c>
      <c r="F359" s="272" t="str">
        <f>VLOOKUP(E359,RNR!$E$1:$F$41,2)</f>
        <v>Dølafe</v>
      </c>
      <c r="G359" s="86" t="str">
        <f>+IF(H359=0,"",'Ark1'!Q1915)</f>
        <v/>
      </c>
      <c r="H359" s="360">
        <f>+'Ark1'!R1915</f>
        <v>0</v>
      </c>
      <c r="I359" s="28" t="str">
        <f>+IF(H359=0,"",'Ark1'!AE1915)</f>
        <v/>
      </c>
      <c r="J359" s="28"/>
      <c r="K359" s="28" t="str">
        <f>+IF(H359=0,"",'Ark1'!AF1915)</f>
        <v/>
      </c>
      <c r="L359" s="261"/>
      <c r="M359" s="376" t="str">
        <f>+IF(H359=0,"",'Ark1'!AR1915)</f>
        <v/>
      </c>
      <c r="N359" s="114" t="str">
        <f>+IF(H359=0,"",'Ark1'!AS1915)</f>
        <v/>
      </c>
      <c r="O359" s="261"/>
      <c r="P359" s="27" t="str">
        <f>+IF(H359=0,"",'Ark1'!T1915)</f>
        <v/>
      </c>
      <c r="Q359" s="303" t="str">
        <f>+IF(H359=0,"",'Ark1'!U1915)</f>
        <v/>
      </c>
      <c r="R359" s="28"/>
      <c r="S359" s="33" t="str">
        <f>+IF(H359=0,"",'Ark1'!W1915)</f>
        <v/>
      </c>
      <c r="T359" s="33" t="str">
        <f>+IF(H359=0,"",'Ark1'!X1915)</f>
        <v/>
      </c>
      <c r="U359" s="33" t="str">
        <f>+IF(H359=0,"",'Ark1'!AG1915)</f>
        <v/>
      </c>
      <c r="V359" s="33" t="str">
        <f>+IF(H359=0,"",'Ark1'!AH1915)</f>
        <v/>
      </c>
      <c r="W359" s="33" t="str">
        <f>+IF(H359=0,"",'Ark1'!Y1915)</f>
        <v/>
      </c>
      <c r="X359" s="27" t="str">
        <f>+IF(H359=0,"",'Ark1'!AA1915)</f>
        <v/>
      </c>
      <c r="Y359" s="303" t="str">
        <f t="shared" si="30"/>
        <v/>
      </c>
      <c r="Z359" s="33" t="str">
        <f t="shared" si="31"/>
        <v/>
      </c>
      <c r="AA359" s="28" t="str">
        <f t="shared" si="32"/>
        <v/>
      </c>
      <c r="AB359" s="244"/>
      <c r="AC359" s="27"/>
      <c r="AE359" s="28"/>
      <c r="AF359" s="27"/>
      <c r="AG359" s="86"/>
      <c r="AH359" s="86"/>
      <c r="AL359" s="86"/>
    </row>
    <row r="360" spans="1:56">
      <c r="A360" s="244"/>
      <c r="B360" s="328">
        <f>+'Ark1'!C1916</f>
        <v>2024</v>
      </c>
      <c r="C360" s="264">
        <f>+'Ark1'!L1916</f>
        <v>10</v>
      </c>
      <c r="D360" s="264" t="s">
        <v>37</v>
      </c>
      <c r="E360" s="273">
        <f>+'Ark1'!AP1916</f>
        <v>6</v>
      </c>
      <c r="F360" s="272" t="str">
        <f>VLOOKUP(E360,RNR!$E$1:$F$41,2)</f>
        <v>Raukolle</v>
      </c>
      <c r="G360" s="86" t="str">
        <f>+IF(H360=0,"",'Ark1'!Q1916)</f>
        <v/>
      </c>
      <c r="H360" s="360">
        <f>+'Ark1'!R1916</f>
        <v>0</v>
      </c>
      <c r="I360" s="28" t="str">
        <f>+IF(H360=0,"",'Ark1'!AE1916)</f>
        <v/>
      </c>
      <c r="J360" s="28"/>
      <c r="K360" s="28" t="str">
        <f>+IF(H360=0,"",'Ark1'!AF1916)</f>
        <v/>
      </c>
      <c r="L360" s="261"/>
      <c r="M360" s="376" t="str">
        <f>+IF(H360=0,"",'Ark1'!AR1916)</f>
        <v/>
      </c>
      <c r="N360" s="114" t="str">
        <f>+IF(H360=0,"",'Ark1'!AS1916)</f>
        <v/>
      </c>
      <c r="O360" s="261"/>
      <c r="P360" s="27" t="str">
        <f>+IF(H360=0,"",'Ark1'!T1916)</f>
        <v/>
      </c>
      <c r="Q360" s="303" t="str">
        <f>+IF(H360=0,"",'Ark1'!U1916)</f>
        <v/>
      </c>
      <c r="R360" s="28"/>
      <c r="S360" s="33" t="str">
        <f>+IF(H360=0,"",'Ark1'!W1916)</f>
        <v/>
      </c>
      <c r="T360" s="33" t="str">
        <f>+IF(H360=0,"",'Ark1'!X1916)</f>
        <v/>
      </c>
      <c r="U360" s="33" t="str">
        <f>+IF(H360=0,"",'Ark1'!AG1916)</f>
        <v/>
      </c>
      <c r="V360" s="33" t="str">
        <f>+IF(H360=0,"",'Ark1'!AH1916)</f>
        <v/>
      </c>
      <c r="W360" s="33" t="str">
        <f>+IF(H360=0,"",'Ark1'!Y1916)</f>
        <v/>
      </c>
      <c r="X360" s="27" t="str">
        <f>+IF(H360=0,"",'Ark1'!AA1916)</f>
        <v/>
      </c>
      <c r="Y360" s="303" t="str">
        <f t="shared" si="30"/>
        <v/>
      </c>
      <c r="Z360" s="33" t="str">
        <f t="shared" si="31"/>
        <v/>
      </c>
      <c r="AA360" s="28" t="str">
        <f t="shared" si="32"/>
        <v/>
      </c>
      <c r="AB360" s="244"/>
      <c r="AC360" s="27"/>
      <c r="AE360" s="28"/>
      <c r="AF360" s="27"/>
      <c r="AG360" s="86"/>
      <c r="AH360" s="86"/>
      <c r="AL360" s="86"/>
    </row>
    <row r="361" spans="1:56">
      <c r="A361" s="244"/>
      <c r="B361" s="328">
        <f>+'Ark1'!C1917</f>
        <v>2024</v>
      </c>
      <c r="C361" s="264">
        <f>+'Ark1'!L1917</f>
        <v>10</v>
      </c>
      <c r="D361" s="264" t="s">
        <v>37</v>
      </c>
      <c r="E361" s="273">
        <f>+'Ark1'!AP1917</f>
        <v>7</v>
      </c>
      <c r="F361" s="272" t="str">
        <f>VLOOKUP(E361,RNR!$E$1:$F$41,2)</f>
        <v>Sør- og Vestlands</v>
      </c>
      <c r="G361" s="86" t="str">
        <f>+IF(H361=0,"",'Ark1'!Q1917)</f>
        <v/>
      </c>
      <c r="H361" s="360">
        <f>+'Ark1'!R1917</f>
        <v>0</v>
      </c>
      <c r="I361" s="28" t="str">
        <f>+IF(H361=0,"",'Ark1'!AE1917)</f>
        <v/>
      </c>
      <c r="J361" s="28"/>
      <c r="K361" s="28" t="str">
        <f>+IF(H361=0,"",'Ark1'!AF1917)</f>
        <v/>
      </c>
      <c r="L361" s="261"/>
      <c r="M361" s="376" t="str">
        <f>+IF(H361=0,"",'Ark1'!AR1917)</f>
        <v/>
      </c>
      <c r="N361" s="114" t="str">
        <f>+IF(H361=0,"",'Ark1'!AS1917)</f>
        <v/>
      </c>
      <c r="O361" s="261"/>
      <c r="P361" s="27" t="str">
        <f>+IF(H361=0,"",'Ark1'!T1917)</f>
        <v/>
      </c>
      <c r="Q361" s="303" t="str">
        <f>+IF(H361=0,"",'Ark1'!U1917)</f>
        <v/>
      </c>
      <c r="R361" s="28"/>
      <c r="S361" s="33" t="str">
        <f>+IF(H361=0,"",'Ark1'!W1917)</f>
        <v/>
      </c>
      <c r="T361" s="33" t="str">
        <f>+IF(H361=0,"",'Ark1'!X1917)</f>
        <v/>
      </c>
      <c r="U361" s="33" t="str">
        <f>+IF(H361=0,"",'Ark1'!AG1917)</f>
        <v/>
      </c>
      <c r="V361" s="33" t="str">
        <f>+IF(H361=0,"",'Ark1'!AH1917)</f>
        <v/>
      </c>
      <c r="W361" s="33" t="str">
        <f>+IF(H361=0,"",'Ark1'!Y1917)</f>
        <v/>
      </c>
      <c r="X361" s="27" t="str">
        <f>+IF(H361=0,"",'Ark1'!AA1917)</f>
        <v/>
      </c>
      <c r="Y361" s="303" t="str">
        <f t="shared" si="30"/>
        <v/>
      </c>
      <c r="Z361" s="33" t="str">
        <f t="shared" si="31"/>
        <v/>
      </c>
      <c r="AA361" s="28" t="str">
        <f t="shared" si="32"/>
        <v/>
      </c>
      <c r="AB361" s="244"/>
      <c r="AC361" s="248"/>
      <c r="AE361" s="28"/>
      <c r="AF361" s="27"/>
      <c r="AG361" s="248"/>
      <c r="AH361" s="86"/>
      <c r="AL361" s="86"/>
    </row>
    <row r="362" spans="1:56">
      <c r="A362" s="244"/>
      <c r="B362" s="328">
        <f>+'Ark1'!C1918</f>
        <v>2024</v>
      </c>
      <c r="C362" s="264">
        <f>+'Ark1'!L1918</f>
        <v>10</v>
      </c>
      <c r="D362" s="264" t="s">
        <v>37</v>
      </c>
      <c r="E362" s="273">
        <f>+'Ark1'!AP1918</f>
        <v>8</v>
      </c>
      <c r="F362" s="272" t="str">
        <f>VLOOKUP(E362,RNR!$E$1:$F$41,2)</f>
        <v>Vestlandsfe</v>
      </c>
      <c r="G362" s="86" t="str">
        <f>+IF(H362=0,"",'Ark1'!Q1918)</f>
        <v/>
      </c>
      <c r="H362" s="360">
        <f>+'Ark1'!R1918</f>
        <v>0</v>
      </c>
      <c r="I362" s="28" t="str">
        <f>+IF(H362=0,"",'Ark1'!AE1918)</f>
        <v/>
      </c>
      <c r="J362" s="28"/>
      <c r="K362" s="28" t="str">
        <f>+IF(H362=0,"",'Ark1'!AF1918)</f>
        <v/>
      </c>
      <c r="L362" s="261"/>
      <c r="M362" s="376" t="str">
        <f>+IF(H362=0,"",'Ark1'!AR1918)</f>
        <v/>
      </c>
      <c r="N362" s="114" t="str">
        <f>+IF(H362=0,"",'Ark1'!AS1918)</f>
        <v/>
      </c>
      <c r="O362" s="261"/>
      <c r="P362" s="27" t="str">
        <f>+IF(H362=0,"",'Ark1'!T1918)</f>
        <v/>
      </c>
      <c r="Q362" s="303" t="str">
        <f>+IF(H362=0,"",'Ark1'!U1918)</f>
        <v/>
      </c>
      <c r="R362" s="28"/>
      <c r="S362" s="33" t="str">
        <f>+IF(H362=0,"",'Ark1'!W1918)</f>
        <v/>
      </c>
      <c r="T362" s="33" t="str">
        <f>+IF(H362=0,"",'Ark1'!X1918)</f>
        <v/>
      </c>
      <c r="U362" s="33" t="str">
        <f>+IF(H362=0,"",'Ark1'!AG1918)</f>
        <v/>
      </c>
      <c r="V362" s="33" t="str">
        <f>+IF(H362=0,"",'Ark1'!AH1918)</f>
        <v/>
      </c>
      <c r="W362" s="33" t="str">
        <f>+IF(H362=0,"",'Ark1'!Y1918)</f>
        <v/>
      </c>
      <c r="X362" s="27" t="str">
        <f>+IF(H362=0,"",'Ark1'!AA1918)</f>
        <v/>
      </c>
      <c r="Y362" s="303" t="str">
        <f t="shared" si="30"/>
        <v/>
      </c>
      <c r="Z362" s="33" t="str">
        <f t="shared" si="31"/>
        <v/>
      </c>
      <c r="AA362" s="28" t="str">
        <f t="shared" si="32"/>
        <v/>
      </c>
      <c r="AB362" s="244"/>
      <c r="AC362" s="248"/>
      <c r="AE362" s="28"/>
      <c r="AF362" s="27"/>
      <c r="AG362" s="248"/>
      <c r="AH362" s="86"/>
      <c r="AL362" s="86"/>
    </row>
    <row r="363" spans="1:56">
      <c r="A363" s="244"/>
      <c r="B363" s="328">
        <f>+'Ark1'!C1919</f>
        <v>2024</v>
      </c>
      <c r="C363" s="264">
        <f>+'Ark1'!L1919</f>
        <v>10</v>
      </c>
      <c r="D363" s="264" t="s">
        <v>37</v>
      </c>
      <c r="E363" s="273">
        <f>+'Ark1'!AP1919</f>
        <v>9</v>
      </c>
      <c r="F363" s="272" t="str">
        <f>VLOOKUP(E363,RNR!$E$1:$F$41,2)</f>
        <v>Holstein</v>
      </c>
      <c r="G363" s="86" t="str">
        <f>+IF(H363=0,"",'Ark1'!Q1919)</f>
        <v/>
      </c>
      <c r="H363" s="360">
        <f>+'Ark1'!R1919</f>
        <v>0</v>
      </c>
      <c r="I363" s="28" t="str">
        <f>+IF(H363=0,"",'Ark1'!AE1919)</f>
        <v/>
      </c>
      <c r="J363" s="28"/>
      <c r="K363" s="28" t="str">
        <f>+IF(H363=0,"",'Ark1'!AF1919)</f>
        <v/>
      </c>
      <c r="L363" s="261"/>
      <c r="M363" s="376" t="str">
        <f>+IF(H363=0,"",'Ark1'!AR1919)</f>
        <v/>
      </c>
      <c r="N363" s="114" t="str">
        <f>+IF(H363=0,"",'Ark1'!AS1919)</f>
        <v/>
      </c>
      <c r="O363" s="261"/>
      <c r="P363" s="27" t="str">
        <f>+IF(H363=0,"",'Ark1'!T1919)</f>
        <v/>
      </c>
      <c r="Q363" s="303" t="str">
        <f>+IF(H363=0,"",'Ark1'!U1919)</f>
        <v/>
      </c>
      <c r="R363" s="28"/>
      <c r="S363" s="33" t="str">
        <f>+IF(H363=0,"",'Ark1'!W1919)</f>
        <v/>
      </c>
      <c r="T363" s="33" t="str">
        <f>+IF(H363=0,"",'Ark1'!X1919)</f>
        <v/>
      </c>
      <c r="U363" s="33" t="str">
        <f>+IF(H363=0,"",'Ark1'!AG1919)</f>
        <v/>
      </c>
      <c r="V363" s="33" t="str">
        <f>+IF(H363=0,"",'Ark1'!AH1919)</f>
        <v/>
      </c>
      <c r="W363" s="33" t="str">
        <f>+IF(H363=0,"",'Ark1'!Y1919)</f>
        <v/>
      </c>
      <c r="X363" s="27" t="str">
        <f>+IF(H363=0,"",'Ark1'!AA1919)</f>
        <v/>
      </c>
      <c r="Y363" s="303" t="str">
        <f t="shared" si="30"/>
        <v/>
      </c>
      <c r="Z363" s="33" t="str">
        <f t="shared" si="31"/>
        <v/>
      </c>
      <c r="AA363" s="28" t="str">
        <f t="shared" si="32"/>
        <v/>
      </c>
      <c r="AB363" s="244"/>
      <c r="AC363" s="27"/>
      <c r="AE363" s="28"/>
      <c r="AF363" s="27"/>
      <c r="AG363" s="86"/>
      <c r="AH363" s="86"/>
      <c r="AL363" s="86"/>
    </row>
    <row r="364" spans="1:56">
      <c r="A364" s="244"/>
      <c r="B364" s="328">
        <f>+'Ark1'!C1920</f>
        <v>2024</v>
      </c>
      <c r="C364" s="264">
        <f>+'Ark1'!L1920</f>
        <v>10</v>
      </c>
      <c r="D364" s="264" t="s">
        <v>37</v>
      </c>
      <c r="E364" s="273">
        <f>+'Ark1'!AP1920</f>
        <v>10</v>
      </c>
      <c r="F364" s="272" t="str">
        <f>VLOOKUP(E364,RNR!$E$1:$F$41,2)</f>
        <v>Rødt Dansk</v>
      </c>
      <c r="G364" s="86" t="str">
        <f>+IF(H364=0,"",'Ark1'!Q1920)</f>
        <v/>
      </c>
      <c r="H364" s="360">
        <f>+'Ark1'!R1920</f>
        <v>0</v>
      </c>
      <c r="I364" s="28" t="str">
        <f>+IF(H364=0,"",'Ark1'!AE1920)</f>
        <v/>
      </c>
      <c r="J364" s="28"/>
      <c r="K364" s="28" t="str">
        <f>+IF(H364=0,"",'Ark1'!AF1920)</f>
        <v/>
      </c>
      <c r="L364" s="261"/>
      <c r="M364" s="376" t="str">
        <f>+IF(H364=0,"",'Ark1'!AR1920)</f>
        <v/>
      </c>
      <c r="N364" s="114" t="str">
        <f>+IF(H364=0,"",'Ark1'!AS1920)</f>
        <v/>
      </c>
      <c r="O364" s="261"/>
      <c r="P364" s="27" t="str">
        <f>+IF(H364=0,"",'Ark1'!T1920)</f>
        <v/>
      </c>
      <c r="Q364" s="303" t="str">
        <f>+IF(H364=0,"",'Ark1'!U1920)</f>
        <v/>
      </c>
      <c r="R364" s="28"/>
      <c r="S364" s="33" t="str">
        <f>+IF(H364=0,"",'Ark1'!W1920)</f>
        <v/>
      </c>
      <c r="T364" s="33" t="str">
        <f>+IF(H364=0,"",'Ark1'!X1920)</f>
        <v/>
      </c>
      <c r="U364" s="33" t="str">
        <f>+IF(H364=0,"",'Ark1'!AG1920)</f>
        <v/>
      </c>
      <c r="V364" s="33" t="str">
        <f>+IF(H364=0,"",'Ark1'!AH1920)</f>
        <v/>
      </c>
      <c r="W364" s="33" t="str">
        <f>+IF(H364=0,"",'Ark1'!Y1920)</f>
        <v/>
      </c>
      <c r="X364" s="27" t="str">
        <f>+IF(H364=0,"",'Ark1'!AA1920)</f>
        <v/>
      </c>
      <c r="Y364" s="303" t="str">
        <f t="shared" si="30"/>
        <v/>
      </c>
      <c r="Z364" s="33" t="str">
        <f t="shared" si="31"/>
        <v/>
      </c>
      <c r="AA364" s="28" t="str">
        <f t="shared" si="32"/>
        <v/>
      </c>
      <c r="AB364" s="244"/>
      <c r="AC364" s="27"/>
      <c r="AE364" s="28"/>
      <c r="AF364" s="27"/>
      <c r="AG364" s="86"/>
      <c r="AH364" s="86"/>
      <c r="AL364" s="86"/>
    </row>
    <row r="365" spans="1:56">
      <c r="A365" s="244"/>
      <c r="B365" s="328">
        <f>+'Ark1'!C1921</f>
        <v>2024</v>
      </c>
      <c r="C365" s="264">
        <f>+'Ark1'!L1921</f>
        <v>10</v>
      </c>
      <c r="D365" s="264" t="s">
        <v>37</v>
      </c>
      <c r="E365" s="273">
        <f>+'Ark1'!AP1921</f>
        <v>11</v>
      </c>
      <c r="F365" s="272" t="str">
        <f>VLOOKUP(E365,RNR!$E$1:$F$41,2)</f>
        <v>Brown Swiss</v>
      </c>
      <c r="G365" s="86" t="str">
        <f>+IF(H365=0,"",'Ark1'!Q1921)</f>
        <v/>
      </c>
      <c r="H365" s="360">
        <f>+'Ark1'!R1921</f>
        <v>0</v>
      </c>
      <c r="I365" s="28" t="str">
        <f>+IF(H365=0,"",'Ark1'!AE1921)</f>
        <v/>
      </c>
      <c r="J365" s="28"/>
      <c r="K365" s="28" t="str">
        <f>+IF(H365=0,"",'Ark1'!AF1921)</f>
        <v/>
      </c>
      <c r="L365" s="261"/>
      <c r="M365" s="376" t="str">
        <f>+IF(H365=0,"",'Ark1'!AR1921)</f>
        <v/>
      </c>
      <c r="N365" s="114" t="str">
        <f>+IF(H365=0,"",'Ark1'!AS1921)</f>
        <v/>
      </c>
      <c r="O365" s="261"/>
      <c r="P365" s="27" t="str">
        <f>+IF(H365=0,"",'Ark1'!T1921)</f>
        <v/>
      </c>
      <c r="Q365" s="303" t="str">
        <f>+IF(H365=0,"",'Ark1'!U1921)</f>
        <v/>
      </c>
      <c r="R365" s="28"/>
      <c r="S365" s="33" t="str">
        <f>+IF(H365=0,"",'Ark1'!W1921)</f>
        <v/>
      </c>
      <c r="T365" s="33" t="str">
        <f>+IF(H365=0,"",'Ark1'!X1921)</f>
        <v/>
      </c>
      <c r="U365" s="33" t="str">
        <f>+IF(H365=0,"",'Ark1'!AG1921)</f>
        <v/>
      </c>
      <c r="V365" s="33" t="str">
        <f>+IF(H365=0,"",'Ark1'!AH1921)</f>
        <v/>
      </c>
      <c r="W365" s="33" t="str">
        <f>+IF(H365=0,"",'Ark1'!Y1921)</f>
        <v/>
      </c>
      <c r="X365" s="27" t="str">
        <f>+IF(H365=0,"",'Ark1'!AA1921)</f>
        <v/>
      </c>
      <c r="Y365" s="303" t="str">
        <f t="shared" si="30"/>
        <v/>
      </c>
      <c r="Z365" s="33" t="str">
        <f t="shared" si="31"/>
        <v/>
      </c>
      <c r="AA365" s="28" t="str">
        <f t="shared" si="32"/>
        <v/>
      </c>
      <c r="AB365" s="244"/>
      <c r="AC365" s="27"/>
      <c r="AE365" s="28"/>
      <c r="AF365" s="27"/>
      <c r="AG365" s="86"/>
      <c r="AH365" s="86"/>
      <c r="AL365" s="86"/>
    </row>
    <row r="366" spans="1:56">
      <c r="A366" s="244"/>
      <c r="B366" s="328">
        <f>+'Ark1'!C1922</f>
        <v>2024</v>
      </c>
      <c r="C366" s="264">
        <f>+'Ark1'!L1922</f>
        <v>10</v>
      </c>
      <c r="D366" s="264" t="s">
        <v>37</v>
      </c>
      <c r="E366" s="273">
        <f>+'Ark1'!AP1922</f>
        <v>12</v>
      </c>
      <c r="F366" s="272" t="str">
        <f>VLOOKUP(E366,RNR!$E$1:$F$41,2)</f>
        <v>Jarlsberg</v>
      </c>
      <c r="G366" s="86" t="str">
        <f>+IF(H366=0,"",'Ark1'!Q1922)</f>
        <v/>
      </c>
      <c r="H366" s="360">
        <f>+'Ark1'!R1922</f>
        <v>0</v>
      </c>
      <c r="I366" s="28" t="str">
        <f>+IF(H366=0,"",'Ark1'!AE1922)</f>
        <v/>
      </c>
      <c r="J366" s="28"/>
      <c r="K366" s="28" t="str">
        <f>+IF(H366=0,"",'Ark1'!AF1922)</f>
        <v/>
      </c>
      <c r="L366" s="261"/>
      <c r="M366" s="376" t="str">
        <f>+IF(H366=0,"",'Ark1'!AR1922)</f>
        <v/>
      </c>
      <c r="N366" s="114" t="str">
        <f>+IF(H366=0,"",'Ark1'!AS1922)</f>
        <v/>
      </c>
      <c r="O366" s="261"/>
      <c r="P366" s="27" t="str">
        <f>+IF(H366=0,"",'Ark1'!T1922)</f>
        <v/>
      </c>
      <c r="Q366" s="303" t="str">
        <f>+IF(H366=0,"",'Ark1'!U1922)</f>
        <v/>
      </c>
      <c r="R366" s="28"/>
      <c r="S366" s="33" t="str">
        <f>+IF(H366=0,"",'Ark1'!W1922)</f>
        <v/>
      </c>
      <c r="T366" s="33" t="str">
        <f>+IF(H366=0,"",'Ark1'!X1922)</f>
        <v/>
      </c>
      <c r="U366" s="33" t="str">
        <f>+IF(H366=0,"",'Ark1'!AG1922)</f>
        <v/>
      </c>
      <c r="V366" s="33" t="str">
        <f>+IF(H366=0,"",'Ark1'!AH1922)</f>
        <v/>
      </c>
      <c r="W366" s="33" t="str">
        <f>+IF(H366=0,"",'Ark1'!Y1922)</f>
        <v/>
      </c>
      <c r="X366" s="27" t="str">
        <f>+IF(H366=0,"",'Ark1'!AA1922)</f>
        <v/>
      </c>
      <c r="Y366" s="303" t="str">
        <f t="shared" si="30"/>
        <v/>
      </c>
      <c r="Z366" s="33" t="str">
        <f t="shared" si="31"/>
        <v/>
      </c>
      <c r="AA366" s="28" t="str">
        <f t="shared" si="32"/>
        <v/>
      </c>
      <c r="AB366" s="244"/>
      <c r="AC366" s="27"/>
      <c r="AE366" s="28"/>
      <c r="AF366" s="27"/>
      <c r="AG366" s="86"/>
      <c r="AH366" s="86"/>
      <c r="AL366" s="86"/>
    </row>
    <row r="367" spans="1:56">
      <c r="A367" s="244"/>
      <c r="B367" s="328">
        <f>+'Ark1'!C1923</f>
        <v>2024</v>
      </c>
      <c r="C367" s="264">
        <f>+'Ark1'!L1923</f>
        <v>10</v>
      </c>
      <c r="D367" s="264" t="s">
        <v>37</v>
      </c>
      <c r="E367" s="273">
        <f>+'Ark1'!AP1923</f>
        <v>13</v>
      </c>
      <c r="F367" s="272" t="str">
        <f>VLOOKUP(E367,RNR!$E$1:$F$41,2)</f>
        <v>Fleckvieh</v>
      </c>
      <c r="G367" s="86" t="str">
        <f>+IF(H367=0,"",'Ark1'!Q1923)</f>
        <v/>
      </c>
      <c r="H367" s="360">
        <f>+'Ark1'!R1923</f>
        <v>0</v>
      </c>
      <c r="I367" s="28" t="str">
        <f>+IF(H367=0,"",'Ark1'!AE1923)</f>
        <v/>
      </c>
      <c r="J367" s="28"/>
      <c r="K367" s="28" t="str">
        <f>+IF(H367=0,"",'Ark1'!AF1923)</f>
        <v/>
      </c>
      <c r="L367" s="261"/>
      <c r="M367" s="376" t="str">
        <f>+IF(H367=0,"",'Ark1'!AR1923)</f>
        <v/>
      </c>
      <c r="N367" s="114" t="str">
        <f>+IF(H367=0,"",'Ark1'!AS1923)</f>
        <v/>
      </c>
      <c r="O367" s="261"/>
      <c r="P367" s="27" t="str">
        <f>+IF(H367=0,"",'Ark1'!T1923)</f>
        <v/>
      </c>
      <c r="Q367" s="303" t="str">
        <f>+IF(H367=0,"",'Ark1'!U1923)</f>
        <v/>
      </c>
      <c r="R367" s="28"/>
      <c r="S367" s="33" t="str">
        <f>+IF(H367=0,"",'Ark1'!W1923)</f>
        <v/>
      </c>
      <c r="T367" s="33" t="str">
        <f>+IF(H367=0,"",'Ark1'!X1923)</f>
        <v/>
      </c>
      <c r="U367" s="33" t="str">
        <f>+IF(H367=0,"",'Ark1'!AG1923)</f>
        <v/>
      </c>
      <c r="V367" s="33" t="str">
        <f>+IF(H367=0,"",'Ark1'!AH1923)</f>
        <v/>
      </c>
      <c r="W367" s="33" t="str">
        <f>+IF(H367=0,"",'Ark1'!Y1923)</f>
        <v/>
      </c>
      <c r="X367" s="27" t="str">
        <f>+IF(H367=0,"",'Ark1'!AA1923)</f>
        <v/>
      </c>
      <c r="Y367" s="303" t="str">
        <f t="shared" si="30"/>
        <v/>
      </c>
      <c r="Z367" s="33" t="str">
        <f t="shared" si="31"/>
        <v/>
      </c>
      <c r="AA367" s="28" t="str">
        <f t="shared" si="32"/>
        <v/>
      </c>
      <c r="AB367" s="244"/>
      <c r="AC367" s="27"/>
      <c r="AE367" s="28"/>
      <c r="AF367" s="27"/>
      <c r="AG367" s="86"/>
      <c r="AH367" s="86"/>
      <c r="AL367" s="86"/>
    </row>
    <row r="368" spans="1:56">
      <c r="A368" s="244"/>
      <c r="B368" s="328">
        <f>+'Ark1'!C1924</f>
        <v>2024</v>
      </c>
      <c r="C368" s="264">
        <f>+'Ark1'!L1924</f>
        <v>10</v>
      </c>
      <c r="D368" s="264" t="s">
        <v>37</v>
      </c>
      <c r="E368" s="273">
        <f>+'Ark1'!AP1924</f>
        <v>14</v>
      </c>
      <c r="F368" s="272" t="str">
        <f>VLOOKUP(E368,RNR!$E$1:$F$41,2)</f>
        <v>Canadisk Ayrshire</v>
      </c>
      <c r="G368" s="86" t="str">
        <f>+IF(H368=0,"",'Ark1'!Q1924)</f>
        <v/>
      </c>
      <c r="H368" s="360">
        <f>+'Ark1'!R1924</f>
        <v>0</v>
      </c>
      <c r="I368" s="28" t="str">
        <f>+IF(H368=0,"",'Ark1'!AE1924)</f>
        <v/>
      </c>
      <c r="J368" s="28"/>
      <c r="K368" s="28" t="str">
        <f>+IF(H368=0,"",'Ark1'!AF1924)</f>
        <v/>
      </c>
      <c r="L368" s="261"/>
      <c r="M368" s="376" t="str">
        <f>+IF(H368=0,"",'Ark1'!AR1924)</f>
        <v/>
      </c>
      <c r="N368" s="114" t="str">
        <f>+IF(H368=0,"",'Ark1'!AS1924)</f>
        <v/>
      </c>
      <c r="O368" s="261"/>
      <c r="P368" s="27" t="str">
        <f>+IF(H368=0,"",'Ark1'!T1924)</f>
        <v/>
      </c>
      <c r="Q368" s="303" t="str">
        <f>+IF(H368=0,"",'Ark1'!U1924)</f>
        <v/>
      </c>
      <c r="R368" s="28"/>
      <c r="S368" s="33" t="str">
        <f>+IF(H368=0,"",'Ark1'!W1924)</f>
        <v/>
      </c>
      <c r="T368" s="33" t="str">
        <f>+IF(H368=0,"",'Ark1'!X1924)</f>
        <v/>
      </c>
      <c r="U368" s="33" t="str">
        <f>+IF(H368=0,"",'Ark1'!AG1924)</f>
        <v/>
      </c>
      <c r="V368" s="33" t="str">
        <f>+IF(H368=0,"",'Ark1'!AH1924)</f>
        <v/>
      </c>
      <c r="W368" s="33" t="str">
        <f>+IF(H368=0,"",'Ark1'!Y1924)</f>
        <v/>
      </c>
      <c r="X368" s="27" t="str">
        <f>+IF(H368=0,"",'Ark1'!AA1924)</f>
        <v/>
      </c>
      <c r="Y368" s="303" t="str">
        <f t="shared" si="30"/>
        <v/>
      </c>
      <c r="Z368" s="33" t="str">
        <f t="shared" si="31"/>
        <v/>
      </c>
      <c r="AA368" s="28" t="str">
        <f t="shared" si="32"/>
        <v/>
      </c>
      <c r="AB368" s="244"/>
      <c r="AC368" s="27"/>
      <c r="AE368" s="28"/>
      <c r="AF368" s="27"/>
      <c r="AG368" s="86"/>
      <c r="AH368" s="86"/>
      <c r="AL368" s="86"/>
    </row>
    <row r="369" spans="1:38">
      <c r="A369" s="244"/>
      <c r="B369" s="328">
        <f>+'Ark1'!C1925</f>
        <v>2024</v>
      </c>
      <c r="C369" s="264">
        <f>+'Ark1'!L1925</f>
        <v>10</v>
      </c>
      <c r="D369" s="264" t="s">
        <v>37</v>
      </c>
      <c r="E369" s="273">
        <f>+'Ark1'!AP1925</f>
        <v>15</v>
      </c>
      <c r="F369" s="272" t="str">
        <f>VLOOKUP(E369,RNR!$E$1:$F$41,2)</f>
        <v>Montbéliard</v>
      </c>
      <c r="G369" s="86" t="str">
        <f>+IF(H369=0,"",'Ark1'!Q1925)</f>
        <v/>
      </c>
      <c r="H369" s="360">
        <f>+'Ark1'!R1925</f>
        <v>0</v>
      </c>
      <c r="I369" s="28" t="str">
        <f>+IF(H369=0,"",'Ark1'!AE1925)</f>
        <v/>
      </c>
      <c r="J369" s="28"/>
      <c r="K369" s="28" t="str">
        <f>+IF(H369=0,"",'Ark1'!AF1925)</f>
        <v/>
      </c>
      <c r="L369" s="261"/>
      <c r="M369" s="376" t="str">
        <f>+IF(H369=0,"",'Ark1'!AR1925)</f>
        <v/>
      </c>
      <c r="N369" s="114" t="str">
        <f>+IF(H369=0,"",'Ark1'!AS1925)</f>
        <v/>
      </c>
      <c r="O369" s="261"/>
      <c r="P369" s="27" t="str">
        <f>+IF(H369=0,"",'Ark1'!T1925)</f>
        <v/>
      </c>
      <c r="Q369" s="303" t="str">
        <f>+IF(H369=0,"",'Ark1'!U1925)</f>
        <v/>
      </c>
      <c r="R369" s="28"/>
      <c r="S369" s="33" t="str">
        <f>+IF(H369=0,"",'Ark1'!W1925)</f>
        <v/>
      </c>
      <c r="T369" s="33" t="str">
        <f>+IF(H369=0,"",'Ark1'!X1925)</f>
        <v/>
      </c>
      <c r="U369" s="33" t="str">
        <f>+IF(H369=0,"",'Ark1'!AG1925)</f>
        <v/>
      </c>
      <c r="V369" s="33" t="str">
        <f>+IF(H369=0,"",'Ark1'!AH1925)</f>
        <v/>
      </c>
      <c r="W369" s="33" t="str">
        <f>+IF(H369=0,"",'Ark1'!Y1925)</f>
        <v/>
      </c>
      <c r="X369" s="27" t="str">
        <f>+IF(H369=0,"",'Ark1'!AA1925)</f>
        <v/>
      </c>
      <c r="Y369" s="303" t="str">
        <f t="shared" si="30"/>
        <v/>
      </c>
      <c r="Z369" s="33" t="str">
        <f t="shared" si="31"/>
        <v/>
      </c>
      <c r="AA369" s="28" t="str">
        <f t="shared" si="32"/>
        <v/>
      </c>
      <c r="AB369" s="244"/>
      <c r="AC369" s="27"/>
      <c r="AE369" s="28"/>
      <c r="AF369" s="27"/>
      <c r="AG369" s="86"/>
      <c r="AH369" s="86"/>
      <c r="AL369" s="86"/>
    </row>
    <row r="370" spans="1:38">
      <c r="A370" s="244"/>
      <c r="B370" s="328">
        <f>+'Ark1'!C1926</f>
        <v>2024</v>
      </c>
      <c r="C370" s="264">
        <f>+'Ark1'!L1926</f>
        <v>10</v>
      </c>
      <c r="D370" s="264" t="s">
        <v>37</v>
      </c>
      <c r="E370" s="273">
        <f>+'Ark1'!AP1926</f>
        <v>16</v>
      </c>
      <c r="F370" s="272" t="str">
        <f>VLOOKUP(E370,RNR!$E$1:$F$41,2)</f>
        <v>Mørefe</v>
      </c>
      <c r="G370" s="86" t="str">
        <f>+IF(H370=0,"",'Ark1'!Q1926)</f>
        <v/>
      </c>
      <c r="H370" s="360">
        <f>+'Ark1'!R1926</f>
        <v>0</v>
      </c>
      <c r="I370" s="28" t="str">
        <f>+IF(H370=0,"",'Ark1'!AE1926)</f>
        <v/>
      </c>
      <c r="J370" s="28"/>
      <c r="K370" s="28" t="str">
        <f>+IF(H370=0,"",'Ark1'!AF1926)</f>
        <v/>
      </c>
      <c r="L370" s="261"/>
      <c r="M370" s="376" t="str">
        <f>+IF(H370=0,"",'Ark1'!AR1926)</f>
        <v/>
      </c>
      <c r="N370" s="114" t="str">
        <f>+IF(H370=0,"",'Ark1'!AS1926)</f>
        <v/>
      </c>
      <c r="O370" s="261"/>
      <c r="P370" s="27" t="str">
        <f>+IF(H370=0,"",'Ark1'!T1926)</f>
        <v/>
      </c>
      <c r="Q370" s="303" t="str">
        <f>+IF(H370=0,"",'Ark1'!U1926)</f>
        <v/>
      </c>
      <c r="R370" s="28"/>
      <c r="S370" s="33" t="str">
        <f>+IF(H370=0,"",'Ark1'!W1926)</f>
        <v/>
      </c>
      <c r="T370" s="33" t="str">
        <f>+IF(H370=0,"",'Ark1'!X1926)</f>
        <v/>
      </c>
      <c r="U370" s="33" t="str">
        <f>+IF(H370=0,"",'Ark1'!AG1926)</f>
        <v/>
      </c>
      <c r="V370" s="33" t="str">
        <f>+IF(H370=0,"",'Ark1'!AH1926)</f>
        <v/>
      </c>
      <c r="W370" s="33" t="str">
        <f>+IF(H370=0,"",'Ark1'!Y1926)</f>
        <v/>
      </c>
      <c r="X370" s="27" t="str">
        <f>+IF(H370=0,"",'Ark1'!AA1926)</f>
        <v/>
      </c>
      <c r="Y370" s="303" t="str">
        <f t="shared" si="30"/>
        <v/>
      </c>
      <c r="Z370" s="33" t="str">
        <f t="shared" si="31"/>
        <v/>
      </c>
      <c r="AA370" s="28" t="str">
        <f t="shared" si="32"/>
        <v/>
      </c>
      <c r="AB370" s="244"/>
      <c r="AC370" s="27"/>
      <c r="AE370" s="28"/>
      <c r="AF370" s="27"/>
      <c r="AG370" s="86"/>
      <c r="AH370" s="86"/>
      <c r="AL370" s="86"/>
    </row>
    <row r="371" spans="1:38">
      <c r="A371" s="244"/>
      <c r="B371" s="328">
        <f>+'Ark1'!C1927</f>
        <v>2024</v>
      </c>
      <c r="C371" s="264">
        <f>+'Ark1'!L1927</f>
        <v>10</v>
      </c>
      <c r="D371" s="264" t="s">
        <v>37</v>
      </c>
      <c r="E371" s="273">
        <f>+'Ark1'!AP1927</f>
        <v>17</v>
      </c>
      <c r="F371" s="272" t="str">
        <f>VLOOKUP(E371,RNR!$E$1:$F$41,2)</f>
        <v>Normande</v>
      </c>
      <c r="G371" s="86" t="str">
        <f>+IF(H371=0,"",'Ark1'!Q1927)</f>
        <v/>
      </c>
      <c r="H371" s="360">
        <f>+'Ark1'!R1927</f>
        <v>0</v>
      </c>
      <c r="I371" s="28" t="str">
        <f>+IF(H371=0,"",'Ark1'!AE1927)</f>
        <v/>
      </c>
      <c r="J371" s="28"/>
      <c r="K371" s="28" t="str">
        <f>+IF(H371=0,"",'Ark1'!AF1927)</f>
        <v/>
      </c>
      <c r="L371" s="261"/>
      <c r="M371" s="376" t="str">
        <f>+IF(H371=0,"",'Ark1'!AR1927)</f>
        <v/>
      </c>
      <c r="N371" s="114" t="str">
        <f>+IF(H371=0,"",'Ark1'!AS1927)</f>
        <v/>
      </c>
      <c r="O371" s="261"/>
      <c r="P371" s="27" t="str">
        <f>+IF(H371=0,"",'Ark1'!T1927)</f>
        <v/>
      </c>
      <c r="Q371" s="303" t="str">
        <f>+IF(H371=0,"",'Ark1'!U1927)</f>
        <v/>
      </c>
      <c r="R371" s="28"/>
      <c r="S371" s="33" t="str">
        <f>+IF(H371=0,"",'Ark1'!W1927)</f>
        <v/>
      </c>
      <c r="T371" s="33" t="str">
        <f>+IF(H371=0,"",'Ark1'!X1927)</f>
        <v/>
      </c>
      <c r="U371" s="33" t="str">
        <f>+IF(H371=0,"",'Ark1'!AG1927)</f>
        <v/>
      </c>
      <c r="V371" s="33" t="str">
        <f>+IF(H371=0,"",'Ark1'!AH1927)</f>
        <v/>
      </c>
      <c r="W371" s="33" t="str">
        <f>+IF(H371=0,"",'Ark1'!Y1927)</f>
        <v/>
      </c>
      <c r="X371" s="27" t="str">
        <f>+IF(H371=0,"",'Ark1'!AA1927)</f>
        <v/>
      </c>
      <c r="Y371" s="303" t="str">
        <f t="shared" si="30"/>
        <v/>
      </c>
      <c r="Z371" s="33" t="str">
        <f t="shared" si="31"/>
        <v/>
      </c>
      <c r="AA371" s="28" t="str">
        <f t="shared" si="32"/>
        <v/>
      </c>
      <c r="AB371" s="244"/>
      <c r="AC371" s="27"/>
      <c r="AE371" s="28"/>
      <c r="AF371" s="27"/>
      <c r="AG371" s="86"/>
      <c r="AH371" s="86"/>
      <c r="AL371" s="86"/>
    </row>
    <row r="372" spans="1:38">
      <c r="A372" s="244"/>
      <c r="B372" s="328">
        <f>+'Ark1'!C1928</f>
        <v>2024</v>
      </c>
      <c r="C372" s="264">
        <f>+'Ark1'!L1928</f>
        <v>10</v>
      </c>
      <c r="D372" s="264" t="s">
        <v>37</v>
      </c>
      <c r="E372" s="273">
        <f>+'Ark1'!AP1928</f>
        <v>21</v>
      </c>
      <c r="F372" s="272" t="str">
        <f>VLOOKUP(E372,RNR!$E$1:$F$41,2)</f>
        <v>Hereford</v>
      </c>
      <c r="G372" s="86">
        <f>+IF(H372=0,"",'Ark1'!Q1928)</f>
        <v>3</v>
      </c>
      <c r="H372" s="360">
        <f>+'Ark1'!R1928</f>
        <v>4</v>
      </c>
      <c r="I372" s="28">
        <f>+IF(H372=0,"",'Ark1'!AE1928)</f>
        <v>0.34632034632034631</v>
      </c>
      <c r="J372" s="28"/>
      <c r="K372" s="28">
        <f>+IF(H372=0,"",'Ark1'!AF1928)</f>
        <v>0.58547962814489884</v>
      </c>
      <c r="L372" s="261"/>
      <c r="M372" s="376">
        <f>+IF(H372=0,"",'Ark1'!AR1928)</f>
        <v>209.75</v>
      </c>
      <c r="N372" s="114">
        <f>+IF(H372=0,"",'Ark1'!AS1928)</f>
        <v>47.828324541167433</v>
      </c>
      <c r="O372" s="261"/>
      <c r="P372" s="27">
        <f>+IF(H372=0,"",'Ark1'!T1928)</f>
        <v>15</v>
      </c>
      <c r="Q372" s="303">
        <f>+IF(H372=0,"",'Ark1'!U1928)</f>
        <v>441.8</v>
      </c>
      <c r="R372" s="28"/>
      <c r="S372" s="33">
        <f>+IF(H372=0,"",'Ark1'!W1928)</f>
        <v>100</v>
      </c>
      <c r="T372" s="33">
        <f>+IF(H372=0,"",'Ark1'!X1928)</f>
        <v>100</v>
      </c>
      <c r="U372" s="33">
        <f>+IF(H372=0,"",'Ark1'!AG1928)</f>
        <v>1185</v>
      </c>
      <c r="V372" s="33">
        <f>+IF(H372=0,"",'Ark1'!AH1928)</f>
        <v>100</v>
      </c>
      <c r="W372" s="33">
        <f>+IF(H372=0,"",'Ark1'!Y1928)</f>
        <v>49.813000311163663</v>
      </c>
      <c r="X372" s="27">
        <f>+IF(H372=0,"",'Ark1'!AA1928)</f>
        <v>0</v>
      </c>
      <c r="Y372" s="303">
        <f t="shared" si="30"/>
        <v>372.82700421940928</v>
      </c>
      <c r="Z372" s="33">
        <f t="shared" si="31"/>
        <v>44.18</v>
      </c>
      <c r="AA372" s="28">
        <f t="shared" si="32"/>
        <v>1.3333333333333333</v>
      </c>
      <c r="AB372" s="244"/>
      <c r="AC372" s="27"/>
      <c r="AE372" s="28"/>
      <c r="AF372" s="27"/>
      <c r="AG372" s="86"/>
      <c r="AH372" s="86"/>
      <c r="AL372" s="86"/>
    </row>
    <row r="373" spans="1:38">
      <c r="A373" s="244"/>
      <c r="B373" s="328">
        <f>+'Ark1'!C1929</f>
        <v>2024</v>
      </c>
      <c r="C373" s="264">
        <f>+'Ark1'!L1929</f>
        <v>10</v>
      </c>
      <c r="D373" s="264" t="s">
        <v>37</v>
      </c>
      <c r="E373" s="273">
        <f>+'Ark1'!AP1929</f>
        <v>22</v>
      </c>
      <c r="F373" s="272" t="str">
        <f>VLOOKUP(E373,RNR!$E$1:$F$41,2)</f>
        <v>Charolais</v>
      </c>
      <c r="G373" s="86">
        <f>+IF(H373=0,"",'Ark1'!Q1929)</f>
        <v>6</v>
      </c>
      <c r="H373" s="360">
        <f>+'Ark1'!R1929</f>
        <v>6</v>
      </c>
      <c r="I373" s="28">
        <f>+IF(H373=0,"",'Ark1'!AE1929)</f>
        <v>0.24948024948024944</v>
      </c>
      <c r="J373" s="28"/>
      <c r="K373" s="28">
        <f>+IF(H373=0,"",'Ark1'!AF1929)</f>
        <v>0.37705375613740694</v>
      </c>
      <c r="L373" s="261"/>
      <c r="M373" s="376">
        <f>+IF(H373=0,"",'Ark1'!AR1929)</f>
        <v>217</v>
      </c>
      <c r="N373" s="114">
        <f>+IF(H373=0,"",'Ark1'!AS1929)</f>
        <v>44.262927586630163</v>
      </c>
      <c r="O373" s="261"/>
      <c r="P373" s="27">
        <f>+IF(H373=0,"",'Ark1'!T1929)</f>
        <v>12.333333333333336</v>
      </c>
      <c r="Q373" s="303">
        <f>+IF(H373=0,"",'Ark1'!U1929)</f>
        <v>452.98333333333346</v>
      </c>
      <c r="R373" s="28"/>
      <c r="S373" s="33">
        <f>+IF(H373=0,"",'Ark1'!W1929)</f>
        <v>100</v>
      </c>
      <c r="T373" s="33">
        <f>+IF(H373=0,"",'Ark1'!X1929)</f>
        <v>100</v>
      </c>
      <c r="U373" s="33">
        <f>+IF(H373=0,"",'Ark1'!AG1929)</f>
        <v>1078.5</v>
      </c>
      <c r="V373" s="33">
        <f>+IF(H373=0,"",'Ark1'!AH1929)</f>
        <v>100</v>
      </c>
      <c r="W373" s="33">
        <f>+IF(H373=0,"",'Ark1'!Y1929)</f>
        <v>39.762856062187673</v>
      </c>
      <c r="X373" s="27">
        <f>+IF(H373=0,"",'Ark1'!AA1929)</f>
        <v>1.9720265943665356</v>
      </c>
      <c r="Y373" s="303">
        <f t="shared" si="30"/>
        <v>420.01236284963699</v>
      </c>
      <c r="Z373" s="33">
        <f t="shared" si="31"/>
        <v>45.298333333333346</v>
      </c>
      <c r="AA373" s="28">
        <f t="shared" si="32"/>
        <v>1</v>
      </c>
      <c r="AB373" s="244"/>
      <c r="AC373" s="27"/>
      <c r="AE373" s="28"/>
      <c r="AF373" s="27"/>
      <c r="AG373" s="86"/>
      <c r="AH373" s="86"/>
      <c r="AL373" s="86"/>
    </row>
    <row r="374" spans="1:38">
      <c r="A374" s="244"/>
      <c r="B374" s="328">
        <f>+'Ark1'!C1930</f>
        <v>2024</v>
      </c>
      <c r="C374" s="264">
        <f>+'Ark1'!L1930</f>
        <v>10</v>
      </c>
      <c r="D374" s="264" t="s">
        <v>37</v>
      </c>
      <c r="E374" s="273">
        <f>+'Ark1'!AP1930</f>
        <v>23</v>
      </c>
      <c r="F374" s="272" t="str">
        <f>VLOOKUP(E374,RNR!$E$1:$F$41,2)</f>
        <v>Aberdeen Angus</v>
      </c>
      <c r="G374" s="86">
        <f>+IF(H374=0,"",'Ark1'!Q1930)</f>
        <v>5</v>
      </c>
      <c r="H374" s="360">
        <f>+'Ark1'!R1930</f>
        <v>6</v>
      </c>
      <c r="I374" s="28">
        <f>+IF(H374=0,"",'Ark1'!AE1930)</f>
        <v>0.33314825097168244</v>
      </c>
      <c r="J374" s="28"/>
      <c r="K374" s="28">
        <f>+IF(H374=0,"",'Ark1'!AF1930)</f>
        <v>0.4988685760403736</v>
      </c>
      <c r="L374" s="261"/>
      <c r="M374" s="376">
        <f>+IF(H374=0,"",'Ark1'!AR1930)</f>
        <v>205.5</v>
      </c>
      <c r="N374" s="114">
        <f>+IF(H374=0,"",'Ark1'!AS1930)</f>
        <v>46.718555004065557</v>
      </c>
      <c r="O374" s="261"/>
      <c r="P374" s="27">
        <f>+IF(H374=0,"",'Ark1'!T1930)</f>
        <v>14.5</v>
      </c>
      <c r="Q374" s="303">
        <f>+IF(H374=0,"",'Ark1'!U1930)</f>
        <v>406.93333333333345</v>
      </c>
      <c r="R374" s="28"/>
      <c r="S374" s="33">
        <f>+IF(H374=0,"",'Ark1'!W1930)</f>
        <v>100</v>
      </c>
      <c r="T374" s="33">
        <f>+IF(H374=0,"",'Ark1'!X1930)</f>
        <v>83.333333333333314</v>
      </c>
      <c r="U374" s="33">
        <f>+IF(H374=0,"",'Ark1'!AG1930)</f>
        <v>1066.666666666667</v>
      </c>
      <c r="V374" s="33">
        <f>+IF(H374=0,"",'Ark1'!AH1930)</f>
        <v>100</v>
      </c>
      <c r="W374" s="33">
        <f>+IF(H374=0,"",'Ark1'!Y1930)</f>
        <v>46.926952691271531</v>
      </c>
      <c r="X374" s="27">
        <f>+IF(H374=0,"",'Ark1'!AA1930)</f>
        <v>0.7637626158259736</v>
      </c>
      <c r="Y374" s="303">
        <f t="shared" si="30"/>
        <v>381.5</v>
      </c>
      <c r="Z374" s="33">
        <f t="shared" si="31"/>
        <v>40.693333333333342</v>
      </c>
      <c r="AA374" s="28">
        <f t="shared" si="32"/>
        <v>1.2</v>
      </c>
      <c r="AB374" s="244"/>
      <c r="AC374" s="27"/>
      <c r="AE374" s="28"/>
      <c r="AF374" s="27"/>
      <c r="AG374" s="86"/>
      <c r="AH374" s="86"/>
      <c r="AL374" s="86"/>
    </row>
    <row r="375" spans="1:38">
      <c r="A375" s="244"/>
      <c r="B375" s="328">
        <f>+'Ark1'!C1931</f>
        <v>2024</v>
      </c>
      <c r="C375" s="264">
        <f>+'Ark1'!L1931</f>
        <v>10</v>
      </c>
      <c r="D375" s="264" t="s">
        <v>37</v>
      </c>
      <c r="E375" s="273">
        <f>+'Ark1'!AP1931</f>
        <v>24</v>
      </c>
      <c r="F375" s="272" t="str">
        <f>VLOOKUP(E375,RNR!$E$1:$F$41,2)</f>
        <v>Limousine</v>
      </c>
      <c r="G375" s="86">
        <f>+IF(H375=0,"",'Ark1'!Q1931)</f>
        <v>17</v>
      </c>
      <c r="H375" s="360">
        <f>+'Ark1'!R1931</f>
        <v>24</v>
      </c>
      <c r="I375" s="28">
        <f>+IF(H375=0,"",'Ark1'!AE1931)</f>
        <v>1.4319809069212404</v>
      </c>
      <c r="J375" s="28"/>
      <c r="K375" s="28">
        <f>+IF(H375=0,"",'Ark1'!AF1931)</f>
        <v>1.8520299376252325</v>
      </c>
      <c r="L375" s="261"/>
      <c r="M375" s="376">
        <f>+IF(H375=0,"",'Ark1'!AR1931)</f>
        <v>205.33333333333337</v>
      </c>
      <c r="N375" s="114">
        <f>+IF(H375=0,"",'Ark1'!AS1931)</f>
        <v>43.995429759828902</v>
      </c>
      <c r="O375" s="261"/>
      <c r="P375" s="27">
        <f>+IF(H375=0,"",'Ark1'!T1931)</f>
        <v>10.583333333333336</v>
      </c>
      <c r="Q375" s="303">
        <f>+IF(H375=0,"",'Ark1'!U1931)</f>
        <v>381.96250000000009</v>
      </c>
      <c r="R375" s="28"/>
      <c r="S375" s="33">
        <f>+IF(H375=0,"",'Ark1'!W1931)</f>
        <v>100</v>
      </c>
      <c r="T375" s="33">
        <f>+IF(H375=0,"",'Ark1'!X1931)</f>
        <v>79.166666666666686</v>
      </c>
      <c r="U375" s="33">
        <f>+IF(H375=0,"",'Ark1'!AG1931)</f>
        <v>988.4583333333336</v>
      </c>
      <c r="V375" s="33">
        <f>+IF(H375=0,"",'Ark1'!AH1931)</f>
        <v>100</v>
      </c>
      <c r="W375" s="33">
        <f>+IF(H375=0,"",'Ark1'!Y1931)</f>
        <v>39.151072915268067</v>
      </c>
      <c r="X375" s="27">
        <f>+IF(H375=0,"",'Ark1'!AA1931)</f>
        <v>1.9561157657175805</v>
      </c>
      <c r="Y375" s="303">
        <f t="shared" si="30"/>
        <v>386.42245921679387</v>
      </c>
      <c r="Z375" s="33">
        <f t="shared" si="31"/>
        <v>38.196250000000006</v>
      </c>
      <c r="AA375" s="28">
        <f t="shared" si="32"/>
        <v>1.411764705882353</v>
      </c>
      <c r="AB375" s="244"/>
      <c r="AC375" s="27"/>
      <c r="AE375" s="28"/>
      <c r="AF375" s="27"/>
      <c r="AG375" s="86"/>
      <c r="AH375" s="86"/>
      <c r="AL375" s="86"/>
    </row>
    <row r="376" spans="1:38">
      <c r="A376" s="244"/>
      <c r="B376" s="328">
        <f>+'Ark1'!C1932</f>
        <v>2024</v>
      </c>
      <c r="C376" s="264">
        <f>+'Ark1'!L1932</f>
        <v>10</v>
      </c>
      <c r="D376" s="264" t="s">
        <v>37</v>
      </c>
      <c r="E376" s="273">
        <f>+'Ark1'!AP1932</f>
        <v>25</v>
      </c>
      <c r="F376" s="272" t="str">
        <f>VLOOKUP(E376,RNR!$E$1:$F$41,2)</f>
        <v>Simmental Kjøtt</v>
      </c>
      <c r="G376" s="86">
        <f>+IF(H376=0,"",'Ark1'!Q1932)</f>
        <v>1</v>
      </c>
      <c r="H376" s="360">
        <f>+'Ark1'!R1932</f>
        <v>1</v>
      </c>
      <c r="I376" s="28">
        <f>+IF(H376=0,"",'Ark1'!AE1932)</f>
        <v>0.13513513513513517</v>
      </c>
      <c r="J376" s="28"/>
      <c r="K376" s="28">
        <f>+IF(H376=0,"",'Ark1'!AF1932)</f>
        <v>0.23613305968380621</v>
      </c>
      <c r="L376" s="261"/>
      <c r="M376" s="376">
        <f>+IF(H376=0,"",'Ark1'!AR1932)</f>
        <v>223</v>
      </c>
      <c r="N376" s="114">
        <f>+IF(H376=0,"",'Ark1'!AS1932)</f>
        <v>44.366024390312099</v>
      </c>
      <c r="O376" s="261"/>
      <c r="P376" s="27">
        <f>+IF(H376=0,"",'Ark1'!T1932)</f>
        <v>13</v>
      </c>
      <c r="Q376" s="303">
        <f>+IF(H376=0,"",'Ark1'!U1932)</f>
        <v>492.2</v>
      </c>
      <c r="R376" s="28"/>
      <c r="S376" s="33">
        <f>+IF(H376=0,"",'Ark1'!W1932)</f>
        <v>100</v>
      </c>
      <c r="T376" s="33">
        <f>+IF(H376=0,"",'Ark1'!X1932)</f>
        <v>100</v>
      </c>
      <c r="U376" s="33">
        <f>+IF(H376=0,"",'Ark1'!AG1932)</f>
        <v>1348</v>
      </c>
      <c r="V376" s="33">
        <f>+IF(H376=0,"",'Ark1'!AH1932)</f>
        <v>100</v>
      </c>
      <c r="W376" s="33">
        <f>+IF(H376=0,"",'Ark1'!Y1932)</f>
        <v>0</v>
      </c>
      <c r="X376" s="27">
        <f>+IF(H376=0,"",'Ark1'!AA1932)</f>
        <v>0</v>
      </c>
      <c r="Y376" s="303">
        <f t="shared" si="30"/>
        <v>365.13353115727006</v>
      </c>
      <c r="Z376" s="33">
        <f t="shared" si="31"/>
        <v>49.22</v>
      </c>
      <c r="AA376" s="28">
        <f t="shared" si="32"/>
        <v>1</v>
      </c>
      <c r="AB376" s="244"/>
      <c r="AC376" s="27"/>
      <c r="AE376" s="28"/>
      <c r="AF376" s="27"/>
      <c r="AG376" s="86"/>
      <c r="AH376" s="86"/>
      <c r="AL376" s="86"/>
    </row>
    <row r="377" spans="1:38">
      <c r="A377" s="244"/>
      <c r="B377" s="328">
        <f>+'Ark1'!C1933</f>
        <v>2024</v>
      </c>
      <c r="C377" s="264">
        <f>+'Ark1'!L1933</f>
        <v>10</v>
      </c>
      <c r="D377" s="264" t="s">
        <v>37</v>
      </c>
      <c r="E377" s="273">
        <f>+'Ark1'!AP1933</f>
        <v>26</v>
      </c>
      <c r="F377" s="272" t="str">
        <f>VLOOKUP(E377,RNR!$E$1:$F$41,2)</f>
        <v>Blonde D'aquitaine</v>
      </c>
      <c r="G377" s="86" t="str">
        <f>+IF(H377=0,"",'Ark1'!Q1933)</f>
        <v/>
      </c>
      <c r="H377" s="360">
        <f>+'Ark1'!R1933</f>
        <v>0</v>
      </c>
      <c r="I377" s="28" t="str">
        <f>+IF(H377=0,"",'Ark1'!AE1933)</f>
        <v/>
      </c>
      <c r="J377" s="28"/>
      <c r="K377" s="28" t="str">
        <f>+IF(H377=0,"",'Ark1'!AF1933)</f>
        <v/>
      </c>
      <c r="L377" s="261"/>
      <c r="M377" s="376" t="str">
        <f>+IF(H377=0,"",'Ark1'!AR1933)</f>
        <v/>
      </c>
      <c r="N377" s="114" t="str">
        <f>+IF(H377=0,"",'Ark1'!AS1933)</f>
        <v/>
      </c>
      <c r="O377" s="261"/>
      <c r="P377" s="27" t="str">
        <f>+IF(H377=0,"",'Ark1'!T1933)</f>
        <v/>
      </c>
      <c r="Q377" s="303" t="str">
        <f>+IF(H377=0,"",'Ark1'!U1933)</f>
        <v/>
      </c>
      <c r="R377" s="28"/>
      <c r="S377" s="33" t="str">
        <f>+IF(H377=0,"",'Ark1'!W1933)</f>
        <v/>
      </c>
      <c r="T377" s="33" t="str">
        <f>+IF(H377=0,"",'Ark1'!X1933)</f>
        <v/>
      </c>
      <c r="U377" s="33" t="str">
        <f>+IF(H377=0,"",'Ark1'!AG1933)</f>
        <v/>
      </c>
      <c r="V377" s="33" t="str">
        <f>+IF(H377=0,"",'Ark1'!AH1933)</f>
        <v/>
      </c>
      <c r="W377" s="33" t="str">
        <f>+IF(H377=0,"",'Ark1'!Y1933)</f>
        <v/>
      </c>
      <c r="X377" s="27" t="str">
        <f>+IF(H377=0,"",'Ark1'!AA1933)</f>
        <v/>
      </c>
      <c r="Y377" s="303" t="str">
        <f t="shared" si="30"/>
        <v/>
      </c>
      <c r="Z377" s="33" t="str">
        <f t="shared" si="31"/>
        <v/>
      </c>
      <c r="AA377" s="28" t="str">
        <f t="shared" si="32"/>
        <v/>
      </c>
      <c r="AB377" s="244"/>
      <c r="AC377" s="27"/>
      <c r="AE377" s="28"/>
      <c r="AF377" s="27"/>
      <c r="AG377" s="86"/>
      <c r="AH377" s="86"/>
      <c r="AL377" s="86"/>
    </row>
    <row r="378" spans="1:38">
      <c r="A378" s="244"/>
      <c r="B378" s="328">
        <f>+'Ark1'!C1934</f>
        <v>2024</v>
      </c>
      <c r="C378" s="264">
        <f>+'Ark1'!L1934</f>
        <v>10</v>
      </c>
      <c r="D378" s="264" t="s">
        <v>37</v>
      </c>
      <c r="E378" s="273">
        <f>+'Ark1'!AP1934</f>
        <v>27</v>
      </c>
      <c r="F378" s="272" t="str">
        <f>VLOOKUP(E378,RNR!$E$1:$F$41,2)</f>
        <v>Scottish Highland</v>
      </c>
      <c r="G378" s="86" t="str">
        <f>+IF(H378=0,"",'Ark1'!Q1934)</f>
        <v/>
      </c>
      <c r="H378" s="360">
        <f>+'Ark1'!R1934</f>
        <v>0</v>
      </c>
      <c r="I378" s="28" t="str">
        <f>+IF(H378=0,"",'Ark1'!AE1934)</f>
        <v/>
      </c>
      <c r="J378" s="28"/>
      <c r="K378" s="28" t="str">
        <f>+IF(H378=0,"",'Ark1'!AF1934)</f>
        <v/>
      </c>
      <c r="L378" s="261"/>
      <c r="M378" s="376" t="str">
        <f>+IF(H378=0,"",'Ark1'!AR1934)</f>
        <v/>
      </c>
      <c r="N378" s="114" t="str">
        <f>+IF(H378=0,"",'Ark1'!AS1934)</f>
        <v/>
      </c>
      <c r="O378" s="261"/>
      <c r="P378" s="27" t="str">
        <f>+IF(H378=0,"",'Ark1'!T1934)</f>
        <v/>
      </c>
      <c r="Q378" s="303" t="str">
        <f>+IF(H378=0,"",'Ark1'!U1934)</f>
        <v/>
      </c>
      <c r="R378" s="28"/>
      <c r="S378" s="33" t="str">
        <f>+IF(H378=0,"",'Ark1'!W1934)</f>
        <v/>
      </c>
      <c r="T378" s="33" t="str">
        <f>+IF(H378=0,"",'Ark1'!X1934)</f>
        <v/>
      </c>
      <c r="U378" s="33" t="str">
        <f>+IF(H378=0,"",'Ark1'!AG1934)</f>
        <v/>
      </c>
      <c r="V378" s="33" t="str">
        <f>+IF(H378=0,"",'Ark1'!AH1934)</f>
        <v/>
      </c>
      <c r="W378" s="33" t="str">
        <f>+IF(H378=0,"",'Ark1'!Y1934)</f>
        <v/>
      </c>
      <c r="X378" s="27" t="str">
        <f>+IF(H378=0,"",'Ark1'!AA1934)</f>
        <v/>
      </c>
      <c r="Y378" s="303" t="str">
        <f t="shared" si="30"/>
        <v/>
      </c>
      <c r="Z378" s="33" t="str">
        <f t="shared" si="31"/>
        <v/>
      </c>
      <c r="AA378" s="28" t="str">
        <f t="shared" si="32"/>
        <v/>
      </c>
      <c r="AB378" s="244"/>
      <c r="AC378" s="27"/>
      <c r="AE378" s="28"/>
      <c r="AF378" s="27"/>
      <c r="AG378" s="86"/>
      <c r="AH378" s="86"/>
      <c r="AL378" s="86"/>
    </row>
    <row r="379" spans="1:38">
      <c r="A379" s="244"/>
      <c r="B379" s="328">
        <f>+'Ark1'!C1935</f>
        <v>2024</v>
      </c>
      <c r="C379" s="264">
        <f>+'Ark1'!L1935</f>
        <v>10</v>
      </c>
      <c r="D379" s="264" t="s">
        <v>37</v>
      </c>
      <c r="E379" s="273">
        <f>+'Ark1'!AP1935</f>
        <v>28</v>
      </c>
      <c r="F379" s="272" t="str">
        <f>VLOOKUP(E379,RNR!$E$1:$F$41,2)</f>
        <v>Tiroler Grauvieh</v>
      </c>
      <c r="G379" s="86" t="str">
        <f>+IF(H379=0,"",'Ark1'!Q1935)</f>
        <v/>
      </c>
      <c r="H379" s="360">
        <f>+'Ark1'!R1935</f>
        <v>0</v>
      </c>
      <c r="I379" s="28" t="str">
        <f>+IF(H379=0,"",'Ark1'!AE1935)</f>
        <v/>
      </c>
      <c r="J379" s="28"/>
      <c r="K379" s="28" t="str">
        <f>+IF(H379=0,"",'Ark1'!AF1935)</f>
        <v/>
      </c>
      <c r="L379" s="261"/>
      <c r="M379" s="376" t="str">
        <f>+IF(H379=0,"",'Ark1'!AR1935)</f>
        <v/>
      </c>
      <c r="N379" s="114" t="str">
        <f>+IF(H379=0,"",'Ark1'!AS1935)</f>
        <v/>
      </c>
      <c r="O379" s="261"/>
      <c r="P379" s="27" t="str">
        <f>+IF(H379=0,"",'Ark1'!T1935)</f>
        <v/>
      </c>
      <c r="Q379" s="303" t="str">
        <f>+IF(H379=0,"",'Ark1'!U1935)</f>
        <v/>
      </c>
      <c r="R379" s="28"/>
      <c r="S379" s="33" t="str">
        <f>+IF(H379=0,"",'Ark1'!W1935)</f>
        <v/>
      </c>
      <c r="T379" s="33" t="str">
        <f>+IF(H379=0,"",'Ark1'!X1935)</f>
        <v/>
      </c>
      <c r="U379" s="33" t="str">
        <f>+IF(H379=0,"",'Ark1'!AG1935)</f>
        <v/>
      </c>
      <c r="V379" s="33" t="str">
        <f>+IF(H379=0,"",'Ark1'!AH1935)</f>
        <v/>
      </c>
      <c r="W379" s="33" t="str">
        <f>+IF(H379=0,"",'Ark1'!Y1935)</f>
        <v/>
      </c>
      <c r="X379" s="27" t="str">
        <f>+IF(H379=0,"",'Ark1'!AA1935)</f>
        <v/>
      </c>
      <c r="Y379" s="303" t="str">
        <f t="shared" si="30"/>
        <v/>
      </c>
      <c r="Z379" s="33" t="str">
        <f t="shared" si="31"/>
        <v/>
      </c>
      <c r="AA379" s="28" t="str">
        <f t="shared" si="32"/>
        <v/>
      </c>
      <c r="AB379" s="244"/>
      <c r="AC379" s="27"/>
      <c r="AE379" s="28"/>
      <c r="AF379" s="27"/>
      <c r="AG379" s="86"/>
      <c r="AH379" s="86"/>
      <c r="AL379" s="86"/>
    </row>
    <row r="380" spans="1:38">
      <c r="A380" s="244"/>
      <c r="B380" s="328">
        <f>+'Ark1'!C1936</f>
        <v>2024</v>
      </c>
      <c r="C380" s="264">
        <f>+'Ark1'!L1936</f>
        <v>10</v>
      </c>
      <c r="D380" s="264" t="s">
        <v>37</v>
      </c>
      <c r="E380" s="273">
        <f>+'Ark1'!AP1936</f>
        <v>29</v>
      </c>
      <c r="F380" s="272" t="str">
        <f>VLOOKUP(E380,RNR!$E$1:$F$41,2)</f>
        <v xml:space="preserve">Dexter </v>
      </c>
      <c r="G380" s="86" t="str">
        <f>+IF(H380=0,"",'Ark1'!Q1936)</f>
        <v/>
      </c>
      <c r="H380" s="360">
        <f>+'Ark1'!R1936</f>
        <v>0</v>
      </c>
      <c r="I380" s="28" t="str">
        <f>+IF(H380=0,"",'Ark1'!AE1936)</f>
        <v/>
      </c>
      <c r="J380" s="28"/>
      <c r="K380" s="28" t="str">
        <f>+IF(H380=0,"",'Ark1'!AF1936)</f>
        <v/>
      </c>
      <c r="L380" s="261"/>
      <c r="M380" s="376" t="str">
        <f>+IF(H380=0,"",'Ark1'!AR1936)</f>
        <v/>
      </c>
      <c r="N380" s="114" t="str">
        <f>+IF(H380=0,"",'Ark1'!AS1936)</f>
        <v/>
      </c>
      <c r="O380" s="261"/>
      <c r="P380" s="27" t="str">
        <f>+IF(H380=0,"",'Ark1'!T1936)</f>
        <v/>
      </c>
      <c r="Q380" s="303" t="str">
        <f>+IF(H380=0,"",'Ark1'!U1936)</f>
        <v/>
      </c>
      <c r="R380" s="28"/>
      <c r="S380" s="33" t="str">
        <f>+IF(H380=0,"",'Ark1'!W1936)</f>
        <v/>
      </c>
      <c r="T380" s="33" t="str">
        <f>+IF(H380=0,"",'Ark1'!X1936)</f>
        <v/>
      </c>
      <c r="U380" s="33" t="str">
        <f>+IF(H380=0,"",'Ark1'!AG1936)</f>
        <v/>
      </c>
      <c r="V380" s="33" t="str">
        <f>+IF(H380=0,"",'Ark1'!AH1936)</f>
        <v/>
      </c>
      <c r="W380" s="33" t="str">
        <f>+IF(H380=0,"",'Ark1'!Y1936)</f>
        <v/>
      </c>
      <c r="X380" s="27" t="str">
        <f>+IF(H380=0,"",'Ark1'!AA1936)</f>
        <v/>
      </c>
      <c r="Y380" s="303" t="str">
        <f t="shared" si="30"/>
        <v/>
      </c>
      <c r="Z380" s="33" t="str">
        <f t="shared" si="31"/>
        <v/>
      </c>
      <c r="AA380" s="28" t="str">
        <f t="shared" si="32"/>
        <v/>
      </c>
      <c r="AB380" s="244"/>
      <c r="AC380" s="27"/>
      <c r="AE380" s="28"/>
      <c r="AF380" s="27"/>
      <c r="AG380" s="86"/>
      <c r="AH380" s="86"/>
      <c r="AL380" s="86"/>
    </row>
    <row r="381" spans="1:38">
      <c r="A381" s="244"/>
      <c r="B381" s="328">
        <f>+'Ark1'!C1937</f>
        <v>2024</v>
      </c>
      <c r="C381" s="264">
        <f>+'Ark1'!L1937</f>
        <v>10</v>
      </c>
      <c r="D381" s="264" t="s">
        <v>37</v>
      </c>
      <c r="E381" s="273">
        <f>+'Ark1'!AP1937</f>
        <v>30</v>
      </c>
      <c r="F381" s="272" t="str">
        <f>VLOOKUP(E381,RNR!$E$1:$F$41,2)</f>
        <v>Piemontese</v>
      </c>
      <c r="G381" s="86" t="str">
        <f>+IF(H381=0,"",'Ark1'!Q1937)</f>
        <v/>
      </c>
      <c r="H381" s="360">
        <f>+'Ark1'!R1937</f>
        <v>0</v>
      </c>
      <c r="I381" s="28" t="str">
        <f>+IF(H381=0,"",'Ark1'!AE1937)</f>
        <v/>
      </c>
      <c r="J381" s="28"/>
      <c r="K381" s="28" t="str">
        <f>+IF(H381=0,"",'Ark1'!AF1937)</f>
        <v/>
      </c>
      <c r="L381" s="261"/>
      <c r="M381" s="376" t="str">
        <f>+IF(H381=0,"",'Ark1'!AR1937)</f>
        <v/>
      </c>
      <c r="N381" s="114" t="str">
        <f>+IF(H381=0,"",'Ark1'!AS1937)</f>
        <v/>
      </c>
      <c r="O381" s="261"/>
      <c r="P381" s="27" t="str">
        <f>+IF(H381=0,"",'Ark1'!T1937)</f>
        <v/>
      </c>
      <c r="Q381" s="303" t="str">
        <f>+IF(H381=0,"",'Ark1'!U1937)</f>
        <v/>
      </c>
      <c r="R381" s="28"/>
      <c r="S381" s="33" t="str">
        <f>+IF(H381=0,"",'Ark1'!W1937)</f>
        <v/>
      </c>
      <c r="T381" s="33" t="str">
        <f>+IF(H381=0,"",'Ark1'!X1937)</f>
        <v/>
      </c>
      <c r="U381" s="33" t="str">
        <f>+IF(H381=0,"",'Ark1'!AG1937)</f>
        <v/>
      </c>
      <c r="V381" s="33" t="str">
        <f>+IF(H381=0,"",'Ark1'!AH1937)</f>
        <v/>
      </c>
      <c r="W381" s="33" t="str">
        <f>+IF(H381=0,"",'Ark1'!Y1937)</f>
        <v/>
      </c>
      <c r="X381" s="27" t="str">
        <f>+IF(H381=0,"",'Ark1'!AA1937)</f>
        <v/>
      </c>
      <c r="Y381" s="303" t="str">
        <f t="shared" si="30"/>
        <v/>
      </c>
      <c r="Z381" s="33" t="str">
        <f t="shared" si="31"/>
        <v/>
      </c>
      <c r="AA381" s="28" t="str">
        <f t="shared" si="32"/>
        <v/>
      </c>
      <c r="AB381" s="244"/>
      <c r="AC381" s="27"/>
      <c r="AE381" s="28"/>
      <c r="AF381" s="27"/>
      <c r="AG381" s="86"/>
      <c r="AH381" s="86"/>
      <c r="AL381" s="86"/>
    </row>
    <row r="382" spans="1:38">
      <c r="A382" s="244"/>
      <c r="B382" s="328">
        <f>+'Ark1'!C1938</f>
        <v>2024</v>
      </c>
      <c r="C382" s="264">
        <f>+'Ark1'!L1938</f>
        <v>10</v>
      </c>
      <c r="D382" s="264" t="s">
        <v>37</v>
      </c>
      <c r="E382" s="273">
        <f>+'Ark1'!AP1938</f>
        <v>31</v>
      </c>
      <c r="F382" s="272" t="str">
        <f>VLOOKUP(E382,RNR!$E$1:$F$41,2)</f>
        <v>Galloway</v>
      </c>
      <c r="G382" s="86" t="str">
        <f>+IF(H382=0,"",'Ark1'!Q1938)</f>
        <v/>
      </c>
      <c r="H382" s="360">
        <f>+'Ark1'!R1938</f>
        <v>0</v>
      </c>
      <c r="I382" s="28" t="str">
        <f>+IF(H382=0,"",'Ark1'!AE1938)</f>
        <v/>
      </c>
      <c r="J382" s="28"/>
      <c r="K382" s="28" t="str">
        <f>+IF(H382=0,"",'Ark1'!AF1938)</f>
        <v/>
      </c>
      <c r="L382" s="261"/>
      <c r="M382" s="376" t="str">
        <f>+IF(H382=0,"",'Ark1'!AR1938)</f>
        <v/>
      </c>
      <c r="N382" s="114" t="str">
        <f>+IF(H382=0,"",'Ark1'!AS1938)</f>
        <v/>
      </c>
      <c r="O382" s="261"/>
      <c r="P382" s="27" t="str">
        <f>+IF(H382=0,"",'Ark1'!T1938)</f>
        <v/>
      </c>
      <c r="Q382" s="303" t="str">
        <f>+IF(H382=0,"",'Ark1'!U1938)</f>
        <v/>
      </c>
      <c r="R382" s="28"/>
      <c r="S382" s="33" t="str">
        <f>+IF(H382=0,"",'Ark1'!W1938)</f>
        <v/>
      </c>
      <c r="T382" s="33" t="str">
        <f>+IF(H382=0,"",'Ark1'!X1938)</f>
        <v/>
      </c>
      <c r="U382" s="33" t="str">
        <f>+IF(H382=0,"",'Ark1'!AG1938)</f>
        <v/>
      </c>
      <c r="V382" s="33" t="str">
        <f>+IF(H382=0,"",'Ark1'!AH1938)</f>
        <v/>
      </c>
      <c r="W382" s="33" t="str">
        <f>+IF(H382=0,"",'Ark1'!Y1938)</f>
        <v/>
      </c>
      <c r="X382" s="27" t="str">
        <f>+IF(H382=0,"",'Ark1'!AA1938)</f>
        <v/>
      </c>
      <c r="Y382" s="303" t="str">
        <f t="shared" si="30"/>
        <v/>
      </c>
      <c r="Z382" s="33" t="str">
        <f t="shared" si="31"/>
        <v/>
      </c>
      <c r="AA382" s="28" t="str">
        <f t="shared" si="32"/>
        <v/>
      </c>
      <c r="AB382" s="244"/>
      <c r="AC382" s="27"/>
      <c r="AE382" s="28"/>
      <c r="AF382" s="27"/>
      <c r="AG382" s="86"/>
      <c r="AH382" s="86"/>
      <c r="AL382" s="86"/>
    </row>
    <row r="383" spans="1:38">
      <c r="A383" s="244"/>
      <c r="B383" s="328">
        <f>+'Ark1'!C1939</f>
        <v>2024</v>
      </c>
      <c r="C383" s="264">
        <f>+'Ark1'!L1939</f>
        <v>10</v>
      </c>
      <c r="D383" s="264" t="s">
        <v>37</v>
      </c>
      <c r="E383" s="273">
        <f>+'Ark1'!AP1939</f>
        <v>32</v>
      </c>
      <c r="F383" s="272" t="str">
        <f>VLOOKUP(E383,RNR!$E$1:$F$41,2)</f>
        <v>Salers</v>
      </c>
      <c r="G383" s="86" t="str">
        <f>+IF(H383=0,"",'Ark1'!Q1939)</f>
        <v/>
      </c>
      <c r="H383" s="360">
        <f>+'Ark1'!R1939</f>
        <v>0</v>
      </c>
      <c r="I383" s="28" t="str">
        <f>+IF(H383=0,"",'Ark1'!AE1939)</f>
        <v/>
      </c>
      <c r="J383" s="28"/>
      <c r="K383" s="28" t="str">
        <f>+IF(H383=0,"",'Ark1'!AF1939)</f>
        <v/>
      </c>
      <c r="L383" s="261"/>
      <c r="M383" s="376" t="str">
        <f>+IF(H383=0,"",'Ark1'!AR1939)</f>
        <v/>
      </c>
      <c r="N383" s="114" t="str">
        <f>+IF(H383=0,"",'Ark1'!AS1939)</f>
        <v/>
      </c>
      <c r="O383" s="261"/>
      <c r="P383" s="27" t="str">
        <f>+IF(H383=0,"",'Ark1'!T1939)</f>
        <v/>
      </c>
      <c r="Q383" s="303" t="str">
        <f>+IF(H383=0,"",'Ark1'!U1939)</f>
        <v/>
      </c>
      <c r="R383" s="28"/>
      <c r="S383" s="33" t="str">
        <f>+IF(H383=0,"",'Ark1'!W1939)</f>
        <v/>
      </c>
      <c r="T383" s="33" t="str">
        <f>+IF(H383=0,"",'Ark1'!X1939)</f>
        <v/>
      </c>
      <c r="U383" s="33" t="str">
        <f>+IF(H383=0,"",'Ark1'!AG1939)</f>
        <v/>
      </c>
      <c r="V383" s="33" t="str">
        <f>+IF(H383=0,"",'Ark1'!AH1939)</f>
        <v/>
      </c>
      <c r="W383" s="33" t="str">
        <f>+IF(H383=0,"",'Ark1'!Y1939)</f>
        <v/>
      </c>
      <c r="X383" s="27" t="str">
        <f>+IF(H383=0,"",'Ark1'!AA1939)</f>
        <v/>
      </c>
      <c r="Y383" s="303" t="str">
        <f t="shared" si="30"/>
        <v/>
      </c>
      <c r="Z383" s="33" t="str">
        <f t="shared" si="31"/>
        <v/>
      </c>
      <c r="AA383" s="28" t="str">
        <f t="shared" si="32"/>
        <v/>
      </c>
      <c r="AB383" s="244"/>
      <c r="AC383" s="27"/>
      <c r="AE383" s="28"/>
      <c r="AF383" s="27"/>
      <c r="AG383" s="86"/>
      <c r="AH383" s="86"/>
      <c r="AL383" s="86"/>
    </row>
    <row r="384" spans="1:38">
      <c r="A384" s="244"/>
      <c r="B384" s="328">
        <f>+'Ark1'!C1940</f>
        <v>2024</v>
      </c>
      <c r="C384" s="264">
        <f>+'Ark1'!L1940</f>
        <v>10</v>
      </c>
      <c r="D384" s="264" t="s">
        <v>37</v>
      </c>
      <c r="E384" s="273">
        <f>+'Ark1'!AP1940</f>
        <v>33</v>
      </c>
      <c r="F384" s="272" t="str">
        <f>VLOOKUP(E384,RNR!$E$1:$F$41,2)</f>
        <v>Chianina</v>
      </c>
      <c r="G384" s="86" t="str">
        <f>+IF(H384=0,"",'Ark1'!Q1940)</f>
        <v/>
      </c>
      <c r="H384" s="360">
        <f>+'Ark1'!R1940</f>
        <v>0</v>
      </c>
      <c r="I384" s="28" t="str">
        <f>+IF(H384=0,"",'Ark1'!AE1940)</f>
        <v/>
      </c>
      <c r="J384" s="28"/>
      <c r="K384" s="28" t="str">
        <f>+IF(H384=0,"",'Ark1'!AF1940)</f>
        <v/>
      </c>
      <c r="L384" s="261"/>
      <c r="M384" s="376" t="str">
        <f>+IF(H384=0,"",'Ark1'!AR1940)</f>
        <v/>
      </c>
      <c r="N384" s="114" t="str">
        <f>+IF(H384=0,"",'Ark1'!AS1940)</f>
        <v/>
      </c>
      <c r="O384" s="261"/>
      <c r="P384" s="27" t="str">
        <f>+IF(H384=0,"",'Ark1'!T1940)</f>
        <v/>
      </c>
      <c r="Q384" s="303" t="str">
        <f>+IF(H384=0,"",'Ark1'!U1940)</f>
        <v/>
      </c>
      <c r="R384" s="28"/>
      <c r="S384" s="33" t="str">
        <f>+IF(H384=0,"",'Ark1'!W1940)</f>
        <v/>
      </c>
      <c r="T384" s="33" t="str">
        <f>+IF(H384=0,"",'Ark1'!X1940)</f>
        <v/>
      </c>
      <c r="U384" s="33" t="str">
        <f>+IF(H384=0,"",'Ark1'!AG1940)</f>
        <v/>
      </c>
      <c r="V384" s="33" t="str">
        <f>+IF(H384=0,"",'Ark1'!AH1940)</f>
        <v/>
      </c>
      <c r="W384" s="33" t="str">
        <f>+IF(H384=0,"",'Ark1'!Y1940)</f>
        <v/>
      </c>
      <c r="X384" s="27" t="str">
        <f>+IF(H384=0,"",'Ark1'!AA1940)</f>
        <v/>
      </c>
      <c r="Y384" s="303" t="str">
        <f t="shared" si="30"/>
        <v/>
      </c>
      <c r="Z384" s="33" t="str">
        <f t="shared" si="31"/>
        <v/>
      </c>
      <c r="AA384" s="28" t="str">
        <f t="shared" si="32"/>
        <v/>
      </c>
      <c r="AB384" s="244"/>
      <c r="AC384" s="27"/>
      <c r="AE384" s="28"/>
      <c r="AF384" s="27"/>
      <c r="AG384" s="86"/>
      <c r="AH384" s="86"/>
      <c r="AL384" s="86"/>
    </row>
    <row r="385" spans="1:56">
      <c r="A385" s="244"/>
      <c r="B385" s="328">
        <f>+'Ark1'!C1941</f>
        <v>2024</v>
      </c>
      <c r="C385" s="264">
        <f>+'Ark1'!L1941</f>
        <v>10</v>
      </c>
      <c r="D385" s="264" t="s">
        <v>37</v>
      </c>
      <c r="E385" s="273">
        <f>+'Ark1'!AP1941</f>
        <v>34</v>
      </c>
      <c r="F385" s="272" t="str">
        <f>VLOOKUP(E385,RNR!$E$1:$F$41,2)</f>
        <v>Belgisk blå</v>
      </c>
      <c r="G385" s="86" t="str">
        <f>+IF(H385=0,"",'Ark1'!Q1941)</f>
        <v/>
      </c>
      <c r="H385" s="360">
        <f>+'Ark1'!R1941</f>
        <v>0</v>
      </c>
      <c r="I385" s="28" t="str">
        <f>+IF(H385=0,"",'Ark1'!AE1941)</f>
        <v/>
      </c>
      <c r="J385" s="28"/>
      <c r="K385" s="28" t="str">
        <f>+IF(H385=0,"",'Ark1'!AF1941)</f>
        <v/>
      </c>
      <c r="L385" s="261"/>
      <c r="M385" s="376" t="str">
        <f>+IF(H385=0,"",'Ark1'!AR1941)</f>
        <v/>
      </c>
      <c r="N385" s="114" t="str">
        <f>+IF(H385=0,"",'Ark1'!AS1941)</f>
        <v/>
      </c>
      <c r="O385" s="261"/>
      <c r="P385" s="27" t="str">
        <f>+IF(H385=0,"",'Ark1'!T1941)</f>
        <v/>
      </c>
      <c r="Q385" s="303" t="str">
        <f>+IF(H385=0,"",'Ark1'!U1941)</f>
        <v/>
      </c>
      <c r="R385" s="28"/>
      <c r="S385" s="33" t="str">
        <f>+IF(H385=0,"",'Ark1'!W1941)</f>
        <v/>
      </c>
      <c r="T385" s="33" t="str">
        <f>+IF(H385=0,"",'Ark1'!X1941)</f>
        <v/>
      </c>
      <c r="U385" s="33" t="str">
        <f>+IF(H385=0,"",'Ark1'!AG1941)</f>
        <v/>
      </c>
      <c r="V385" s="33" t="str">
        <f>+IF(H385=0,"",'Ark1'!AH1941)</f>
        <v/>
      </c>
      <c r="W385" s="33" t="str">
        <f>+IF(H385=0,"",'Ark1'!Y1941)</f>
        <v/>
      </c>
      <c r="X385" s="27" t="str">
        <f>+IF(H385=0,"",'Ark1'!AA1941)</f>
        <v/>
      </c>
      <c r="Y385" s="303" t="str">
        <f t="shared" si="30"/>
        <v/>
      </c>
      <c r="Z385" s="33" t="str">
        <f t="shared" si="31"/>
        <v/>
      </c>
      <c r="AA385" s="28" t="str">
        <f t="shared" si="32"/>
        <v/>
      </c>
      <c r="AB385" s="244"/>
      <c r="AC385" s="27"/>
      <c r="AE385" s="28"/>
      <c r="AF385" s="27"/>
      <c r="AG385" s="86"/>
      <c r="AH385" s="86"/>
      <c r="AL385" s="86"/>
    </row>
    <row r="386" spans="1:56">
      <c r="A386" s="244"/>
      <c r="B386" s="328">
        <f>+'Ark1'!C1942</f>
        <v>2024</v>
      </c>
      <c r="C386" s="264">
        <f>+'Ark1'!L1942</f>
        <v>10</v>
      </c>
      <c r="D386" s="264" t="s">
        <v>37</v>
      </c>
      <c r="E386" s="273">
        <f>+'Ark1'!AP1942</f>
        <v>39</v>
      </c>
      <c r="F386" s="272" t="str">
        <f>VLOOKUP(E386,RNR!$E$1:$F$41,2)</f>
        <v xml:space="preserve">Wagyu </v>
      </c>
      <c r="G386" s="86" t="str">
        <f>+IF(H386=0,"",'Ark1'!Q1942)</f>
        <v/>
      </c>
      <c r="H386" s="360">
        <f>+'Ark1'!R1942</f>
        <v>0</v>
      </c>
      <c r="I386" s="28" t="str">
        <f>+IF(H386=0,"",'Ark1'!AE1942)</f>
        <v/>
      </c>
      <c r="J386" s="28"/>
      <c r="K386" s="28" t="str">
        <f>+IF(H386=0,"",'Ark1'!AF1942)</f>
        <v/>
      </c>
      <c r="L386" s="261"/>
      <c r="M386" s="376" t="str">
        <f>+IF(H386=0,"",'Ark1'!AR1942)</f>
        <v/>
      </c>
      <c r="N386" s="114" t="str">
        <f>+IF(H386=0,"",'Ark1'!AS1942)</f>
        <v/>
      </c>
      <c r="O386" s="261"/>
      <c r="P386" s="27" t="str">
        <f>+IF(H386=0,"",'Ark1'!T1942)</f>
        <v/>
      </c>
      <c r="Q386" s="303" t="str">
        <f>+IF(H386=0,"",'Ark1'!U1942)</f>
        <v/>
      </c>
      <c r="R386" s="28"/>
      <c r="S386" s="33" t="str">
        <f>+IF(H386=0,"",'Ark1'!W1942)</f>
        <v/>
      </c>
      <c r="T386" s="33" t="str">
        <f>+IF(H386=0,"",'Ark1'!X1942)</f>
        <v/>
      </c>
      <c r="U386" s="33" t="str">
        <f>+IF(H386=0,"",'Ark1'!AG1942)</f>
        <v/>
      </c>
      <c r="V386" s="33" t="str">
        <f>+IF(H386=0,"",'Ark1'!AH1942)</f>
        <v/>
      </c>
      <c r="W386" s="33" t="str">
        <f>+IF(H386=0,"",'Ark1'!Y1942)</f>
        <v/>
      </c>
      <c r="X386" s="27" t="str">
        <f>+IF(H386=0,"",'Ark1'!AA1942)</f>
        <v/>
      </c>
      <c r="Y386" s="303" t="str">
        <f t="shared" si="30"/>
        <v/>
      </c>
      <c r="Z386" s="33" t="str">
        <f t="shared" si="31"/>
        <v/>
      </c>
      <c r="AA386" s="28" t="str">
        <f t="shared" si="32"/>
        <v/>
      </c>
      <c r="AB386" s="244"/>
      <c r="AC386" s="27"/>
      <c r="AE386" s="28"/>
      <c r="AF386" s="27"/>
      <c r="AG386" s="86"/>
      <c r="AH386" s="86"/>
      <c r="AL386" s="86"/>
    </row>
    <row r="387" spans="1:56">
      <c r="A387" s="244"/>
      <c r="B387" s="328">
        <f>+'Ark1'!C1943</f>
        <v>2024</v>
      </c>
      <c r="C387" s="264">
        <f>+'Ark1'!L1943</f>
        <v>10</v>
      </c>
      <c r="D387" s="264" t="s">
        <v>37</v>
      </c>
      <c r="E387" s="273">
        <f>+'Ark1'!AP1943</f>
        <v>40</v>
      </c>
      <c r="F387" s="272" t="str">
        <f>VLOOKUP(E387,RNR!$E$1:$F$41,2)</f>
        <v>Jak (Bos Grunniens)</v>
      </c>
      <c r="G387" s="86" t="str">
        <f>+IF(H387=0,"",'Ark1'!Q1943)</f>
        <v/>
      </c>
      <c r="H387" s="360">
        <f>+'Ark1'!R1943</f>
        <v>0</v>
      </c>
      <c r="I387" s="28" t="str">
        <f>+IF(H387=0,"",'Ark1'!AE1943)</f>
        <v/>
      </c>
      <c r="J387" s="28"/>
      <c r="K387" s="28" t="str">
        <f>+IF(H387=0,"",'Ark1'!AF1943)</f>
        <v/>
      </c>
      <c r="L387" s="261"/>
      <c r="M387" s="376" t="str">
        <f>+IF(H387=0,"",'Ark1'!AR1943)</f>
        <v/>
      </c>
      <c r="N387" s="114" t="str">
        <f>+IF(H387=0,"",'Ark1'!AS1943)</f>
        <v/>
      </c>
      <c r="O387" s="261"/>
      <c r="P387" s="27" t="str">
        <f>+IF(H387=0,"",'Ark1'!T1943)</f>
        <v/>
      </c>
      <c r="Q387" s="303" t="str">
        <f>+IF(H387=0,"",'Ark1'!U1943)</f>
        <v/>
      </c>
      <c r="R387" s="28"/>
      <c r="S387" s="33" t="str">
        <f>+IF(H387=0,"",'Ark1'!W1943)</f>
        <v/>
      </c>
      <c r="T387" s="33" t="str">
        <f>+IF(H387=0,"",'Ark1'!X1943)</f>
        <v/>
      </c>
      <c r="U387" s="33" t="str">
        <f>+IF(H387=0,"",'Ark1'!AG1943)</f>
        <v/>
      </c>
      <c r="V387" s="33" t="str">
        <f>+IF(H387=0,"",'Ark1'!AH1943)</f>
        <v/>
      </c>
      <c r="W387" s="33" t="str">
        <f>+IF(H387=0,"",'Ark1'!Y1943)</f>
        <v/>
      </c>
      <c r="X387" s="27" t="str">
        <f>+IF(H387=0,"",'Ark1'!AA1943)</f>
        <v/>
      </c>
      <c r="Y387" s="303" t="str">
        <f t="shared" si="30"/>
        <v/>
      </c>
      <c r="Z387" s="33" t="str">
        <f t="shared" si="31"/>
        <v/>
      </c>
      <c r="AA387" s="28" t="str">
        <f t="shared" si="32"/>
        <v/>
      </c>
      <c r="AB387" s="244"/>
      <c r="AC387" s="27"/>
      <c r="AE387" s="28"/>
      <c r="AF387" s="27"/>
      <c r="AG387" s="86"/>
      <c r="AH387" s="86"/>
      <c r="AL387" s="86"/>
    </row>
    <row r="388" spans="1:56">
      <c r="A388" s="244"/>
      <c r="B388" s="328">
        <f>+'Ark1'!C1944</f>
        <v>2024</v>
      </c>
      <c r="C388" s="264">
        <f>+'Ark1'!L1944</f>
        <v>10</v>
      </c>
      <c r="D388" s="264" t="s">
        <v>37</v>
      </c>
      <c r="E388" s="273">
        <f>+'Ark1'!AP1944</f>
        <v>98</v>
      </c>
      <c r="F388" s="272" t="str">
        <f>VLOOKUP(E388,RNR!$E$1:$F$41,2)</f>
        <v>Krysninger</v>
      </c>
      <c r="G388" s="86">
        <f>+IF(H388=0,"",'Ark1'!Q1944)</f>
        <v>4</v>
      </c>
      <c r="H388" s="360">
        <f>+'Ark1'!R1944</f>
        <v>4</v>
      </c>
      <c r="I388" s="28">
        <f>+IF(H388=0,"",'Ark1'!AE1944)</f>
        <v>0.20397756246812848</v>
      </c>
      <c r="J388" s="28"/>
      <c r="K388" s="28">
        <f>+IF(H388=0,"",'Ark1'!AF1944)</f>
        <v>0.37394606460317159</v>
      </c>
      <c r="L388" s="261"/>
      <c r="M388" s="376">
        <f>+IF(H388=0,"",'Ark1'!AR1944)</f>
        <v>219.5</v>
      </c>
      <c r="N388" s="114">
        <f>+IF(H388=0,"",'Ark1'!AS1944)</f>
        <v>46.213288983729313</v>
      </c>
      <c r="O388" s="261"/>
      <c r="P388" s="27">
        <f>+IF(H388=0,"",'Ark1'!T1944)</f>
        <v>13.5</v>
      </c>
      <c r="Q388" s="303">
        <f>+IF(H388=0,"",'Ark1'!U1944)</f>
        <v>488.65</v>
      </c>
      <c r="R388" s="28"/>
      <c r="S388" s="33">
        <f>+IF(H388=0,"",'Ark1'!W1944)</f>
        <v>100</v>
      </c>
      <c r="T388" s="33">
        <f>+IF(H388=0,"",'Ark1'!X1944)</f>
        <v>100</v>
      </c>
      <c r="U388" s="33">
        <f>+IF(H388=0,"",'Ark1'!AG1944)</f>
        <v>1268.5</v>
      </c>
      <c r="V388" s="33">
        <f>+IF(H388=0,"",'Ark1'!AH1944)</f>
        <v>100</v>
      </c>
      <c r="W388" s="33">
        <f>+IF(H388=0,"",'Ark1'!Y1944)</f>
        <v>25.724744896693405</v>
      </c>
      <c r="X388" s="27">
        <f>+IF(H388=0,"",'Ark1'!AA1944)</f>
        <v>1.6583123951777001</v>
      </c>
      <c r="Y388" s="303">
        <f t="shared" si="30"/>
        <v>385.21876231769807</v>
      </c>
      <c r="Z388" s="33">
        <f t="shared" si="31"/>
        <v>48.864999999999995</v>
      </c>
      <c r="AA388" s="28">
        <f t="shared" si="32"/>
        <v>1</v>
      </c>
      <c r="AB388" s="244"/>
      <c r="AC388" s="27"/>
      <c r="AE388" s="28"/>
      <c r="AF388" s="27"/>
      <c r="AG388" s="86"/>
      <c r="AH388" s="86"/>
      <c r="AL388" s="86"/>
    </row>
    <row r="389" spans="1:56">
      <c r="A389" s="244"/>
      <c r="B389" s="328">
        <f>+'Ark1'!C1945</f>
        <v>2024</v>
      </c>
      <c r="C389" s="264">
        <f>+'Ark1'!L1945</f>
        <v>10</v>
      </c>
      <c r="D389" s="264" t="s">
        <v>37</v>
      </c>
      <c r="E389" s="273">
        <f>+'Ark1'!AP1945</f>
        <v>99</v>
      </c>
      <c r="F389" s="272" t="str">
        <f>VLOOKUP(E389,RNR!$E$1:$F$41,2)</f>
        <v>Ukjent</v>
      </c>
      <c r="G389" s="86" t="str">
        <f>+IF(H389=0,"",'Ark1'!Q1945)</f>
        <v/>
      </c>
      <c r="H389" s="360">
        <f>+'Ark1'!R1945</f>
        <v>0</v>
      </c>
      <c r="I389" s="28" t="str">
        <f>+IF(H389=0,"",'Ark1'!AE1945)</f>
        <v/>
      </c>
      <c r="J389" s="28"/>
      <c r="K389" s="28" t="str">
        <f>+IF(H389=0,"",'Ark1'!AF1945)</f>
        <v/>
      </c>
      <c r="L389" s="261"/>
      <c r="M389" s="376" t="str">
        <f>+IF(H389=0,"",'Ark1'!AR1945)</f>
        <v/>
      </c>
      <c r="N389" s="114" t="str">
        <f>+IF(H389=0,"",'Ark1'!AS1945)</f>
        <v/>
      </c>
      <c r="O389" s="261"/>
      <c r="P389" s="27" t="str">
        <f>+IF(H389=0,"",'Ark1'!T1945)</f>
        <v/>
      </c>
      <c r="Q389" s="303" t="str">
        <f>+IF(H389=0,"",'Ark1'!U1945)</f>
        <v/>
      </c>
      <c r="R389" s="28"/>
      <c r="S389" s="33" t="str">
        <f>+IF(H389=0,"",'Ark1'!W1945)</f>
        <v/>
      </c>
      <c r="T389" s="33" t="str">
        <f>+IF(H389=0,"",'Ark1'!X1945)</f>
        <v/>
      </c>
      <c r="U389" s="33" t="str">
        <f>+IF(H389=0,"",'Ark1'!AG1945)</f>
        <v/>
      </c>
      <c r="V389" s="33" t="str">
        <f>+IF(H389=0,"",'Ark1'!AH1945)</f>
        <v/>
      </c>
      <c r="W389" s="33" t="str">
        <f>+IF(H389=0,"",'Ark1'!Y1945)</f>
        <v/>
      </c>
      <c r="X389" s="27" t="str">
        <f>+IF(H389=0,"",'Ark1'!AA1945)</f>
        <v/>
      </c>
      <c r="Y389" s="303" t="str">
        <f t="shared" si="30"/>
        <v/>
      </c>
      <c r="Z389" s="33" t="str">
        <f t="shared" si="31"/>
        <v/>
      </c>
      <c r="AA389" s="28" t="str">
        <f t="shared" si="32"/>
        <v/>
      </c>
      <c r="AB389" s="244"/>
      <c r="AC389" s="27"/>
      <c r="AE389" s="28"/>
      <c r="AF389" s="27"/>
      <c r="AG389" s="86"/>
      <c r="AH389" s="86"/>
      <c r="AL389" s="86"/>
    </row>
    <row r="390" spans="1:56" ht="19.8">
      <c r="A390" s="244"/>
      <c r="B390" s="244"/>
      <c r="C390" s="244"/>
      <c r="D390" s="244"/>
      <c r="E390" s="244"/>
      <c r="F390" s="244"/>
      <c r="G390" s="244"/>
      <c r="H390" s="244"/>
      <c r="I390" s="245"/>
      <c r="J390" s="244"/>
      <c r="K390" s="245"/>
      <c r="L390" s="261"/>
      <c r="M390" s="263"/>
      <c r="N390" s="263"/>
      <c r="O390" s="261"/>
      <c r="P390" s="244"/>
      <c r="Q390" s="244"/>
      <c r="R390" s="244"/>
      <c r="S390" s="246"/>
      <c r="T390" s="246"/>
      <c r="U390" s="244"/>
      <c r="V390" s="246"/>
      <c r="W390" s="246"/>
      <c r="X390" s="244"/>
      <c r="Y390" s="244"/>
      <c r="Z390" s="246"/>
      <c r="AA390" s="246"/>
      <c r="AB390" s="244"/>
      <c r="AC390" s="247"/>
      <c r="AE390" s="28"/>
      <c r="AF390" s="27"/>
      <c r="AG390" s="248"/>
      <c r="AH390" s="86"/>
      <c r="AL390" s="86"/>
      <c r="BD390" s="260"/>
    </row>
    <row r="391" spans="1:56" ht="22.8">
      <c r="A391" s="244"/>
      <c r="B391" s="244"/>
      <c r="C391" s="274" t="s">
        <v>0</v>
      </c>
      <c r="D391" s="275"/>
      <c r="E391" s="344" t="s">
        <v>38</v>
      </c>
      <c r="F391" s="244"/>
      <c r="G391" s="276" t="s">
        <v>596</v>
      </c>
      <c r="H391" s="277">
        <f>SUM(H393:H427)</f>
        <v>7</v>
      </c>
      <c r="I391" s="245"/>
      <c r="J391" s="244"/>
      <c r="K391" s="245"/>
      <c r="L391" s="261"/>
      <c r="M391" s="263"/>
      <c r="N391" s="263"/>
      <c r="O391" s="261"/>
      <c r="P391" s="244"/>
      <c r="Q391" s="343">
        <f>+Klasse!Q21</f>
        <v>418.72500000000002</v>
      </c>
      <c r="R391" s="244" t="s">
        <v>565</v>
      </c>
      <c r="S391" s="246"/>
      <c r="T391" s="246"/>
      <c r="U391" s="244"/>
      <c r="V391" s="246"/>
      <c r="W391" s="246"/>
      <c r="X391" s="244"/>
      <c r="Y391" s="343">
        <f>+Klasse!AB21</f>
        <v>345.64563679245293</v>
      </c>
      <c r="Z391" s="246" t="s">
        <v>626</v>
      </c>
      <c r="AA391" s="261"/>
      <c r="AB391" s="244"/>
      <c r="AC391" s="247"/>
      <c r="AE391" s="28"/>
      <c r="AF391" s="27"/>
      <c r="AG391" s="248"/>
      <c r="AH391" s="86"/>
      <c r="AL391" s="86"/>
      <c r="BD391" s="260"/>
    </row>
    <row r="392" spans="1:56" ht="19.8">
      <c r="A392" s="244"/>
      <c r="B392" s="244"/>
      <c r="C392" s="244"/>
      <c r="D392" s="244"/>
      <c r="E392" s="244"/>
      <c r="F392" s="244"/>
      <c r="G392" s="244"/>
      <c r="H392" s="244"/>
      <c r="I392" s="245"/>
      <c r="J392" s="244"/>
      <c r="K392" s="245"/>
      <c r="L392" s="261"/>
      <c r="M392" s="263"/>
      <c r="N392" s="263"/>
      <c r="O392" s="261"/>
      <c r="P392" s="244"/>
      <c r="Q392" s="244"/>
      <c r="R392" s="244"/>
      <c r="S392" s="246"/>
      <c r="T392" s="246"/>
      <c r="U392" s="244"/>
      <c r="V392" s="246"/>
      <c r="W392" s="246"/>
      <c r="X392" s="244"/>
      <c r="Y392" s="244"/>
      <c r="Z392" s="246"/>
      <c r="AA392" s="261"/>
      <c r="AB392" s="244"/>
      <c r="AC392" s="247"/>
      <c r="AE392" s="28"/>
      <c r="AF392" s="27"/>
      <c r="AG392" s="248"/>
      <c r="AH392" s="86"/>
      <c r="AL392" s="86"/>
      <c r="BD392" s="260"/>
    </row>
    <row r="393" spans="1:56">
      <c r="A393" s="244"/>
      <c r="B393" s="328">
        <f>+'Ark1'!C1946</f>
        <v>2024</v>
      </c>
      <c r="C393" s="264">
        <f>+'Ark1'!L1946</f>
        <v>11</v>
      </c>
      <c r="D393" s="264" t="s">
        <v>38</v>
      </c>
      <c r="E393" s="272">
        <f>+'Ark1'!AP1946</f>
        <v>1</v>
      </c>
      <c r="F393" s="272" t="str">
        <f>VLOOKUP(E393,RNR!$E$1:$F$41,2)</f>
        <v>NRF</v>
      </c>
      <c r="G393" s="264" t="str">
        <f>+IF(H393=0,"",'Ark1'!Q1946)</f>
        <v/>
      </c>
      <c r="H393" s="360">
        <f>+'Ark1'!R1946</f>
        <v>0</v>
      </c>
      <c r="I393" s="265" t="str">
        <f>+IF(H393=0,"",'Ark1'!AE1946)</f>
        <v/>
      </c>
      <c r="J393" s="265"/>
      <c r="K393" s="265" t="str">
        <f>+IF(H393=0,"",'Ark1'!AF1946)</f>
        <v/>
      </c>
      <c r="L393" s="261"/>
      <c r="M393" s="376" t="str">
        <f>+IF(H393=0,"",'Ark1'!AR1946)</f>
        <v/>
      </c>
      <c r="N393" s="114" t="str">
        <f>+IF(H393=0,"",'Ark1'!AS1946)</f>
        <v/>
      </c>
      <c r="O393" s="261"/>
      <c r="P393" s="266" t="str">
        <f>+IF(H393=0,"",'Ark1'!T1946)</f>
        <v/>
      </c>
      <c r="Q393" s="303" t="str">
        <f>+IF(H393=0,"",'Ark1'!U1946)</f>
        <v/>
      </c>
      <c r="R393" s="265"/>
      <c r="S393" s="267" t="str">
        <f>+IF(H393=0,"",'Ark1'!W1946)</f>
        <v/>
      </c>
      <c r="T393" s="267" t="str">
        <f>+IF(H393=0,"",'Ark1'!X1946)</f>
        <v/>
      </c>
      <c r="U393" s="267" t="str">
        <f>+IF(H393=0,"",'Ark1'!AG1946)</f>
        <v/>
      </c>
      <c r="V393" s="267" t="str">
        <f>+IF(H393=0,"",'Ark1'!AH1946)</f>
        <v/>
      </c>
      <c r="W393" s="267" t="str">
        <f>+IF(H393=0,"",'Ark1'!Y1946)</f>
        <v/>
      </c>
      <c r="X393" s="266" t="str">
        <f>+IF(H393=0,"",'Ark1'!AA1946)</f>
        <v/>
      </c>
      <c r="Y393" s="303" t="str">
        <f t="shared" ref="Y393:Y427" si="33">IF(H393=0,"",1000*Q393/U393)</f>
        <v/>
      </c>
      <c r="Z393" s="267" t="str">
        <f t="shared" ref="Z393:Z427" si="34">IF(H393=0,"",Q393/C393)</f>
        <v/>
      </c>
      <c r="AA393" s="265" t="str">
        <f t="shared" ref="AA393:AA427" si="35">IF(H393=0,"",H393/G393)</f>
        <v/>
      </c>
      <c r="AB393" s="244"/>
      <c r="AC393" s="27"/>
      <c r="AE393" s="28"/>
      <c r="AF393" s="27"/>
      <c r="AG393" s="86"/>
      <c r="AH393" s="86"/>
      <c r="AL393" s="86"/>
    </row>
    <row r="394" spans="1:56">
      <c r="A394" s="244"/>
      <c r="B394" s="328">
        <f>+'Ark1'!C1947</f>
        <v>2024</v>
      </c>
      <c r="C394" s="264">
        <f>+'Ark1'!L1947</f>
        <v>11</v>
      </c>
      <c r="D394" s="264" t="s">
        <v>38</v>
      </c>
      <c r="E394" s="272">
        <f>+'Ark1'!AP1947</f>
        <v>2</v>
      </c>
      <c r="F394" s="272" t="str">
        <f>VLOOKUP(E394,RNR!$E$1:$F$41,2)</f>
        <v>Jersey</v>
      </c>
      <c r="G394" s="264" t="str">
        <f>+IF(H394=0,"",'Ark1'!Q1947)</f>
        <v/>
      </c>
      <c r="H394" s="360">
        <f>+'Ark1'!R1947</f>
        <v>0</v>
      </c>
      <c r="I394" s="265" t="str">
        <f>+IF(H394=0,"",'Ark1'!AE1947)</f>
        <v/>
      </c>
      <c r="J394" s="265"/>
      <c r="K394" s="265" t="str">
        <f>+IF(H394=0,"",'Ark1'!AF1947)</f>
        <v/>
      </c>
      <c r="L394" s="261"/>
      <c r="M394" s="376" t="str">
        <f>+IF(H394=0,"",'Ark1'!AR1947)</f>
        <v/>
      </c>
      <c r="N394" s="114" t="str">
        <f>+IF(H394=0,"",'Ark1'!AS1947)</f>
        <v/>
      </c>
      <c r="O394" s="261"/>
      <c r="P394" s="266" t="str">
        <f>+IF(H394=0,"",'Ark1'!T1947)</f>
        <v/>
      </c>
      <c r="Q394" s="303" t="str">
        <f>+IF(H394=0,"",'Ark1'!U1947)</f>
        <v/>
      </c>
      <c r="R394" s="265"/>
      <c r="S394" s="267" t="str">
        <f>+IF(H394=0,"",'Ark1'!W1947)</f>
        <v/>
      </c>
      <c r="T394" s="267" t="str">
        <f>+IF(H394=0,"",'Ark1'!X1947)</f>
        <v/>
      </c>
      <c r="U394" s="267" t="str">
        <f>+IF(H394=0,"",'Ark1'!AG1947)</f>
        <v/>
      </c>
      <c r="V394" s="267" t="str">
        <f>+IF(H394=0,"",'Ark1'!AH1947)</f>
        <v/>
      </c>
      <c r="W394" s="267" t="str">
        <f>+IF(H394=0,"",'Ark1'!Y1947)</f>
        <v/>
      </c>
      <c r="X394" s="266" t="str">
        <f>+IF(H394=0,"",'Ark1'!AA1947)</f>
        <v/>
      </c>
      <c r="Y394" s="303" t="str">
        <f t="shared" si="33"/>
        <v/>
      </c>
      <c r="Z394" s="267" t="str">
        <f t="shared" si="34"/>
        <v/>
      </c>
      <c r="AA394" s="265" t="str">
        <f t="shared" si="35"/>
        <v/>
      </c>
      <c r="AB394" s="244"/>
      <c r="AC394" s="27"/>
      <c r="AE394" s="28"/>
      <c r="AF394" s="27"/>
      <c r="AG394" s="86"/>
      <c r="AH394" s="86"/>
      <c r="AL394" s="86"/>
    </row>
    <row r="395" spans="1:56">
      <c r="A395" s="244"/>
      <c r="B395" s="328">
        <f>+'Ark1'!C1948</f>
        <v>2024</v>
      </c>
      <c r="C395" s="264">
        <f>+'Ark1'!L1948</f>
        <v>11</v>
      </c>
      <c r="D395" s="264" t="s">
        <v>38</v>
      </c>
      <c r="E395" s="272">
        <f>+'Ark1'!AP1948</f>
        <v>3</v>
      </c>
      <c r="F395" s="272" t="str">
        <f>VLOOKUP(E395,RNR!$E$1:$F$41,2)</f>
        <v>Sidet Trønder</v>
      </c>
      <c r="G395" s="264" t="str">
        <f>+IF(H395=0,"",'Ark1'!Q1948)</f>
        <v/>
      </c>
      <c r="H395" s="360">
        <f>+'Ark1'!R1948</f>
        <v>0</v>
      </c>
      <c r="I395" s="265" t="str">
        <f>+IF(H395=0,"",'Ark1'!AE1948)</f>
        <v/>
      </c>
      <c r="J395" s="265"/>
      <c r="K395" s="265" t="str">
        <f>+IF(H395=0,"",'Ark1'!AF1948)</f>
        <v/>
      </c>
      <c r="L395" s="261"/>
      <c r="M395" s="376" t="str">
        <f>+IF(H395=0,"",'Ark1'!AR1948)</f>
        <v/>
      </c>
      <c r="N395" s="114" t="str">
        <f>+IF(H395=0,"",'Ark1'!AS1948)</f>
        <v/>
      </c>
      <c r="O395" s="261"/>
      <c r="P395" s="266" t="str">
        <f>+IF(H395=0,"",'Ark1'!T1948)</f>
        <v/>
      </c>
      <c r="Q395" s="303" t="str">
        <f>+IF(H395=0,"",'Ark1'!U1948)</f>
        <v/>
      </c>
      <c r="R395" s="265"/>
      <c r="S395" s="267" t="str">
        <f>+IF(H395=0,"",'Ark1'!W1948)</f>
        <v/>
      </c>
      <c r="T395" s="267" t="str">
        <f>+IF(H395=0,"",'Ark1'!X1948)</f>
        <v/>
      </c>
      <c r="U395" s="267" t="str">
        <f>+IF(H395=0,"",'Ark1'!AG1948)</f>
        <v/>
      </c>
      <c r="V395" s="267" t="str">
        <f>+IF(H395=0,"",'Ark1'!AH1948)</f>
        <v/>
      </c>
      <c r="W395" s="267" t="str">
        <f>+IF(H395=0,"",'Ark1'!Y1948)</f>
        <v/>
      </c>
      <c r="X395" s="266" t="str">
        <f>+IF(H395=0,"",'Ark1'!AA1948)</f>
        <v/>
      </c>
      <c r="Y395" s="303" t="str">
        <f t="shared" si="33"/>
        <v/>
      </c>
      <c r="Z395" s="267" t="str">
        <f t="shared" si="34"/>
        <v/>
      </c>
      <c r="AA395" s="265" t="str">
        <f t="shared" si="35"/>
        <v/>
      </c>
      <c r="AB395" s="244"/>
      <c r="AC395" s="27"/>
      <c r="AE395" s="28"/>
      <c r="AF395" s="27"/>
      <c r="AG395" s="86"/>
      <c r="AH395" s="86"/>
      <c r="AL395" s="86"/>
    </row>
    <row r="396" spans="1:56">
      <c r="A396" s="244"/>
      <c r="B396" s="328">
        <f>+'Ark1'!C1949</f>
        <v>2024</v>
      </c>
      <c r="C396" s="264">
        <f>+'Ark1'!L1949</f>
        <v>11</v>
      </c>
      <c r="D396" s="264" t="s">
        <v>38</v>
      </c>
      <c r="E396" s="272">
        <f>+'Ark1'!AP1949</f>
        <v>4</v>
      </c>
      <c r="F396" s="272" t="str">
        <f>VLOOKUP(E396,RNR!$E$1:$F$41,2)</f>
        <v>Telemark</v>
      </c>
      <c r="G396" s="264" t="str">
        <f>+IF(H396=0,"",'Ark1'!Q1949)</f>
        <v/>
      </c>
      <c r="H396" s="360">
        <f>+'Ark1'!R1949</f>
        <v>0</v>
      </c>
      <c r="I396" s="265" t="str">
        <f>+IF(H396=0,"",'Ark1'!AE1949)</f>
        <v/>
      </c>
      <c r="J396" s="265"/>
      <c r="K396" s="265" t="str">
        <f>+IF(H396=0,"",'Ark1'!AF1949)</f>
        <v/>
      </c>
      <c r="L396" s="261"/>
      <c r="M396" s="376" t="str">
        <f>+IF(H396=0,"",'Ark1'!AR1949)</f>
        <v/>
      </c>
      <c r="N396" s="114" t="str">
        <f>+IF(H396=0,"",'Ark1'!AS1949)</f>
        <v/>
      </c>
      <c r="O396" s="261"/>
      <c r="P396" s="266" t="str">
        <f>+IF(H396=0,"",'Ark1'!T1949)</f>
        <v/>
      </c>
      <c r="Q396" s="303" t="str">
        <f>+IF(H396=0,"",'Ark1'!U1949)</f>
        <v/>
      </c>
      <c r="R396" s="265"/>
      <c r="S396" s="267" t="str">
        <f>+IF(H396=0,"",'Ark1'!W1949)</f>
        <v/>
      </c>
      <c r="T396" s="267" t="str">
        <f>+IF(H396=0,"",'Ark1'!X1949)</f>
        <v/>
      </c>
      <c r="U396" s="267" t="str">
        <f>+IF(H396=0,"",'Ark1'!AG1949)</f>
        <v/>
      </c>
      <c r="V396" s="267" t="str">
        <f>+IF(H396=0,"",'Ark1'!AH1949)</f>
        <v/>
      </c>
      <c r="W396" s="267" t="str">
        <f>+IF(H396=0,"",'Ark1'!Y1949)</f>
        <v/>
      </c>
      <c r="X396" s="266" t="str">
        <f>+IF(H396=0,"",'Ark1'!AA1949)</f>
        <v/>
      </c>
      <c r="Y396" s="303" t="str">
        <f t="shared" si="33"/>
        <v/>
      </c>
      <c r="Z396" s="267" t="str">
        <f t="shared" si="34"/>
        <v/>
      </c>
      <c r="AA396" s="265" t="str">
        <f t="shared" si="35"/>
        <v/>
      </c>
      <c r="AB396" s="244"/>
      <c r="AC396" s="27"/>
      <c r="AE396" s="28"/>
      <c r="AF396" s="27"/>
      <c r="AG396" s="86"/>
      <c r="AH396" s="86"/>
      <c r="AL396" s="86"/>
    </row>
    <row r="397" spans="1:56">
      <c r="A397" s="244"/>
      <c r="B397" s="328">
        <f>+'Ark1'!C1950</f>
        <v>2024</v>
      </c>
      <c r="C397" s="264">
        <f>+'Ark1'!L1950</f>
        <v>11</v>
      </c>
      <c r="D397" s="264" t="s">
        <v>38</v>
      </c>
      <c r="E397" s="272">
        <f>+'Ark1'!AP1950</f>
        <v>5</v>
      </c>
      <c r="F397" s="272" t="str">
        <f>VLOOKUP(E397,RNR!$E$1:$F$41,2)</f>
        <v>Dølafe</v>
      </c>
      <c r="G397" s="264" t="str">
        <f>+IF(H397=0,"",'Ark1'!Q1950)</f>
        <v/>
      </c>
      <c r="H397" s="360">
        <f>+'Ark1'!R1950</f>
        <v>0</v>
      </c>
      <c r="I397" s="265" t="str">
        <f>+IF(H397=0,"",'Ark1'!AE1950)</f>
        <v/>
      </c>
      <c r="J397" s="265"/>
      <c r="K397" s="265" t="str">
        <f>+IF(H397=0,"",'Ark1'!AF1950)</f>
        <v/>
      </c>
      <c r="L397" s="261"/>
      <c r="M397" s="376" t="str">
        <f>+IF(H397=0,"",'Ark1'!AR1950)</f>
        <v/>
      </c>
      <c r="N397" s="114" t="str">
        <f>+IF(H397=0,"",'Ark1'!AS1950)</f>
        <v/>
      </c>
      <c r="O397" s="261"/>
      <c r="P397" s="266" t="str">
        <f>+IF(H397=0,"",'Ark1'!T1950)</f>
        <v/>
      </c>
      <c r="Q397" s="303" t="str">
        <f>+IF(H397=0,"",'Ark1'!U1950)</f>
        <v/>
      </c>
      <c r="R397" s="265"/>
      <c r="S397" s="267" t="str">
        <f>+IF(H397=0,"",'Ark1'!W1950)</f>
        <v/>
      </c>
      <c r="T397" s="267" t="str">
        <f>+IF(H397=0,"",'Ark1'!X1950)</f>
        <v/>
      </c>
      <c r="U397" s="267" t="str">
        <f>+IF(H397=0,"",'Ark1'!AG1950)</f>
        <v/>
      </c>
      <c r="V397" s="267" t="str">
        <f>+IF(H397=0,"",'Ark1'!AH1950)</f>
        <v/>
      </c>
      <c r="W397" s="267" t="str">
        <f>+IF(H397=0,"",'Ark1'!Y1950)</f>
        <v/>
      </c>
      <c r="X397" s="266" t="str">
        <f>+IF(H397=0,"",'Ark1'!AA1950)</f>
        <v/>
      </c>
      <c r="Y397" s="303" t="str">
        <f t="shared" si="33"/>
        <v/>
      </c>
      <c r="Z397" s="267" t="str">
        <f t="shared" si="34"/>
        <v/>
      </c>
      <c r="AA397" s="265" t="str">
        <f t="shared" si="35"/>
        <v/>
      </c>
      <c r="AB397" s="244"/>
      <c r="AC397" s="27"/>
      <c r="AE397" s="28"/>
      <c r="AF397" s="27"/>
      <c r="AG397" s="86"/>
      <c r="AH397" s="86"/>
      <c r="AL397" s="86"/>
    </row>
    <row r="398" spans="1:56">
      <c r="A398" s="244"/>
      <c r="B398" s="328">
        <f>+'Ark1'!C1951</f>
        <v>2024</v>
      </c>
      <c r="C398" s="264">
        <f>+'Ark1'!L1951</f>
        <v>11</v>
      </c>
      <c r="D398" s="264" t="s">
        <v>38</v>
      </c>
      <c r="E398" s="272">
        <f>+'Ark1'!AP1951</f>
        <v>6</v>
      </c>
      <c r="F398" s="272" t="str">
        <f>VLOOKUP(E398,RNR!$E$1:$F$41,2)</f>
        <v>Raukolle</v>
      </c>
      <c r="G398" s="264" t="str">
        <f>+IF(H398=0,"",'Ark1'!Q1951)</f>
        <v/>
      </c>
      <c r="H398" s="360">
        <f>+'Ark1'!R1951</f>
        <v>0</v>
      </c>
      <c r="I398" s="265" t="str">
        <f>+IF(H398=0,"",'Ark1'!AE1951)</f>
        <v/>
      </c>
      <c r="J398" s="265"/>
      <c r="K398" s="265" t="str">
        <f>+IF(H398=0,"",'Ark1'!AF1951)</f>
        <v/>
      </c>
      <c r="L398" s="261"/>
      <c r="M398" s="376" t="str">
        <f>+IF(H398=0,"",'Ark1'!AR1951)</f>
        <v/>
      </c>
      <c r="N398" s="114" t="str">
        <f>+IF(H398=0,"",'Ark1'!AS1951)</f>
        <v/>
      </c>
      <c r="O398" s="261"/>
      <c r="P398" s="266" t="str">
        <f>+IF(H398=0,"",'Ark1'!T1951)</f>
        <v/>
      </c>
      <c r="Q398" s="303" t="str">
        <f>+IF(H398=0,"",'Ark1'!U1951)</f>
        <v/>
      </c>
      <c r="R398" s="265"/>
      <c r="S398" s="267" t="str">
        <f>+IF(H398=0,"",'Ark1'!W1951)</f>
        <v/>
      </c>
      <c r="T398" s="267" t="str">
        <f>+IF(H398=0,"",'Ark1'!X1951)</f>
        <v/>
      </c>
      <c r="U398" s="267" t="str">
        <f>+IF(H398=0,"",'Ark1'!AG1951)</f>
        <v/>
      </c>
      <c r="V398" s="267" t="str">
        <f>+IF(H398=0,"",'Ark1'!AH1951)</f>
        <v/>
      </c>
      <c r="W398" s="267" t="str">
        <f>+IF(H398=0,"",'Ark1'!Y1951)</f>
        <v/>
      </c>
      <c r="X398" s="266" t="str">
        <f>+IF(H398=0,"",'Ark1'!AA1951)</f>
        <v/>
      </c>
      <c r="Y398" s="303" t="str">
        <f t="shared" si="33"/>
        <v/>
      </c>
      <c r="Z398" s="267" t="str">
        <f t="shared" si="34"/>
        <v/>
      </c>
      <c r="AA398" s="265" t="str">
        <f t="shared" si="35"/>
        <v/>
      </c>
      <c r="AB398" s="244"/>
      <c r="AC398" s="27"/>
      <c r="AE398" s="28"/>
      <c r="AF398" s="27"/>
      <c r="AG398" s="86"/>
      <c r="AH398" s="86"/>
      <c r="AL398" s="86"/>
    </row>
    <row r="399" spans="1:56">
      <c r="A399" s="244"/>
      <c r="B399" s="328">
        <f>+'Ark1'!C1952</f>
        <v>2024</v>
      </c>
      <c r="C399" s="264">
        <f>+'Ark1'!L1952</f>
        <v>11</v>
      </c>
      <c r="D399" s="264" t="s">
        <v>38</v>
      </c>
      <c r="E399" s="272">
        <f>+'Ark1'!AP1952</f>
        <v>7</v>
      </c>
      <c r="F399" s="272" t="str">
        <f>VLOOKUP(E399,RNR!$E$1:$F$41,2)</f>
        <v>Sør- og Vestlands</v>
      </c>
      <c r="G399" s="264" t="str">
        <f>+IF(H399=0,"",'Ark1'!Q1952)</f>
        <v/>
      </c>
      <c r="H399" s="360">
        <f>+'Ark1'!R1952</f>
        <v>0</v>
      </c>
      <c r="I399" s="265" t="str">
        <f>+IF(H399=0,"",'Ark1'!AE1952)</f>
        <v/>
      </c>
      <c r="J399" s="265"/>
      <c r="K399" s="265" t="str">
        <f>+IF(H399=0,"",'Ark1'!AF1952)</f>
        <v/>
      </c>
      <c r="L399" s="261"/>
      <c r="M399" s="376" t="str">
        <f>+IF(H399=0,"",'Ark1'!AR1952)</f>
        <v/>
      </c>
      <c r="N399" s="114" t="str">
        <f>+IF(H399=0,"",'Ark1'!AS1952)</f>
        <v/>
      </c>
      <c r="O399" s="261"/>
      <c r="P399" s="266" t="str">
        <f>+IF(H399=0,"",'Ark1'!T1952)</f>
        <v/>
      </c>
      <c r="Q399" s="303" t="str">
        <f>+IF(H399=0,"",'Ark1'!U1952)</f>
        <v/>
      </c>
      <c r="R399" s="265"/>
      <c r="S399" s="267" t="str">
        <f>+IF(H399=0,"",'Ark1'!W1952)</f>
        <v/>
      </c>
      <c r="T399" s="267" t="str">
        <f>+IF(H399=0,"",'Ark1'!X1952)</f>
        <v/>
      </c>
      <c r="U399" s="267" t="str">
        <f>+IF(H399=0,"",'Ark1'!AG1952)</f>
        <v/>
      </c>
      <c r="V399" s="267" t="str">
        <f>+IF(H399=0,"",'Ark1'!AH1952)</f>
        <v/>
      </c>
      <c r="W399" s="267" t="str">
        <f>+IF(H399=0,"",'Ark1'!Y1952)</f>
        <v/>
      </c>
      <c r="X399" s="266" t="str">
        <f>+IF(H399=0,"",'Ark1'!AA1952)</f>
        <v/>
      </c>
      <c r="Y399" s="303" t="str">
        <f t="shared" si="33"/>
        <v/>
      </c>
      <c r="Z399" s="267" t="str">
        <f t="shared" si="34"/>
        <v/>
      </c>
      <c r="AA399" s="265" t="str">
        <f t="shared" si="35"/>
        <v/>
      </c>
      <c r="AB399" s="244"/>
      <c r="AC399" s="27"/>
      <c r="AE399" s="28"/>
      <c r="AF399" s="27"/>
      <c r="AG399" s="86"/>
      <c r="AH399" s="86"/>
      <c r="AL399" s="86"/>
    </row>
    <row r="400" spans="1:56">
      <c r="A400" s="244"/>
      <c r="B400" s="328">
        <f>+'Ark1'!C1953</f>
        <v>2024</v>
      </c>
      <c r="C400" s="264">
        <f>+'Ark1'!L1953</f>
        <v>11</v>
      </c>
      <c r="D400" s="264" t="s">
        <v>38</v>
      </c>
      <c r="E400" s="272">
        <f>+'Ark1'!AP1953</f>
        <v>8</v>
      </c>
      <c r="F400" s="272" t="str">
        <f>VLOOKUP(E400,RNR!$E$1:$F$41,2)</f>
        <v>Vestlandsfe</v>
      </c>
      <c r="G400" s="264" t="str">
        <f>+IF(H400=0,"",'Ark1'!Q1953)</f>
        <v/>
      </c>
      <c r="H400" s="360">
        <f>+'Ark1'!R1953</f>
        <v>0</v>
      </c>
      <c r="I400" s="265" t="str">
        <f>+IF(H400=0,"",'Ark1'!AE1953)</f>
        <v/>
      </c>
      <c r="J400" s="265"/>
      <c r="K400" s="265" t="str">
        <f>+IF(H400=0,"",'Ark1'!AF1953)</f>
        <v/>
      </c>
      <c r="L400" s="261"/>
      <c r="M400" s="376" t="str">
        <f>+IF(H400=0,"",'Ark1'!AR1953)</f>
        <v/>
      </c>
      <c r="N400" s="114" t="str">
        <f>+IF(H400=0,"",'Ark1'!AS1953)</f>
        <v/>
      </c>
      <c r="O400" s="261"/>
      <c r="P400" s="266" t="str">
        <f>+IF(H400=0,"",'Ark1'!T1953)</f>
        <v/>
      </c>
      <c r="Q400" s="303" t="str">
        <f>+IF(H400=0,"",'Ark1'!U1953)</f>
        <v/>
      </c>
      <c r="R400" s="265"/>
      <c r="S400" s="267" t="str">
        <f>+IF(H400=0,"",'Ark1'!W1953)</f>
        <v/>
      </c>
      <c r="T400" s="267" t="str">
        <f>+IF(H400=0,"",'Ark1'!X1953)</f>
        <v/>
      </c>
      <c r="U400" s="267" t="str">
        <f>+IF(H400=0,"",'Ark1'!AG1953)</f>
        <v/>
      </c>
      <c r="V400" s="267" t="str">
        <f>+IF(H400=0,"",'Ark1'!AH1953)</f>
        <v/>
      </c>
      <c r="W400" s="267" t="str">
        <f>+IF(H400=0,"",'Ark1'!Y1953)</f>
        <v/>
      </c>
      <c r="X400" s="266" t="str">
        <f>+IF(H400=0,"",'Ark1'!AA1953)</f>
        <v/>
      </c>
      <c r="Y400" s="303" t="str">
        <f t="shared" si="33"/>
        <v/>
      </c>
      <c r="Z400" s="267" t="str">
        <f t="shared" si="34"/>
        <v/>
      </c>
      <c r="AA400" s="265" t="str">
        <f t="shared" si="35"/>
        <v/>
      </c>
      <c r="AB400" s="244"/>
      <c r="AC400" s="27"/>
      <c r="AE400" s="28"/>
      <c r="AF400" s="27"/>
      <c r="AG400" s="86"/>
      <c r="AH400" s="86"/>
      <c r="AL400" s="86"/>
    </row>
    <row r="401" spans="1:42">
      <c r="A401" s="244"/>
      <c r="B401" s="328">
        <f>+'Ark1'!C1954</f>
        <v>2024</v>
      </c>
      <c r="C401" s="264">
        <f>+'Ark1'!L1954</f>
        <v>11</v>
      </c>
      <c r="D401" s="264" t="s">
        <v>38</v>
      </c>
      <c r="E401" s="272">
        <f>+'Ark1'!AP1954</f>
        <v>9</v>
      </c>
      <c r="F401" s="272" t="str">
        <f>VLOOKUP(E401,RNR!$E$1:$F$41,2)</f>
        <v>Holstein</v>
      </c>
      <c r="G401" s="264" t="str">
        <f>+IF(H401=0,"",'Ark1'!Q1954)</f>
        <v/>
      </c>
      <c r="H401" s="360">
        <f>+'Ark1'!R1954</f>
        <v>0</v>
      </c>
      <c r="I401" s="265" t="str">
        <f>+IF(H401=0,"",'Ark1'!AE1954)</f>
        <v/>
      </c>
      <c r="J401" s="265"/>
      <c r="K401" s="265" t="str">
        <f>+IF(H401=0,"",'Ark1'!AF1954)</f>
        <v/>
      </c>
      <c r="L401" s="261"/>
      <c r="M401" s="376" t="str">
        <f>+IF(H401=0,"",'Ark1'!AR1954)</f>
        <v/>
      </c>
      <c r="N401" s="114" t="str">
        <f>+IF(H401=0,"",'Ark1'!AS1954)</f>
        <v/>
      </c>
      <c r="O401" s="261"/>
      <c r="P401" s="266" t="str">
        <f>+IF(H401=0,"",'Ark1'!T1954)</f>
        <v/>
      </c>
      <c r="Q401" s="303" t="str">
        <f>+IF(H401=0,"",'Ark1'!U1954)</f>
        <v/>
      </c>
      <c r="R401" s="265"/>
      <c r="S401" s="267" t="str">
        <f>+IF(H401=0,"",'Ark1'!W1954)</f>
        <v/>
      </c>
      <c r="T401" s="267" t="str">
        <f>+IF(H401=0,"",'Ark1'!X1954)</f>
        <v/>
      </c>
      <c r="U401" s="267" t="str">
        <f>+IF(H401=0,"",'Ark1'!AG1954)</f>
        <v/>
      </c>
      <c r="V401" s="267" t="str">
        <f>+IF(H401=0,"",'Ark1'!AH1954)</f>
        <v/>
      </c>
      <c r="W401" s="267" t="str">
        <f>+IF(H401=0,"",'Ark1'!Y1954)</f>
        <v/>
      </c>
      <c r="X401" s="266" t="str">
        <f>+IF(H401=0,"",'Ark1'!AA1954)</f>
        <v/>
      </c>
      <c r="Y401" s="303" t="str">
        <f t="shared" si="33"/>
        <v/>
      </c>
      <c r="Z401" s="267" t="str">
        <f t="shared" si="34"/>
        <v/>
      </c>
      <c r="AA401" s="265" t="str">
        <f t="shared" si="35"/>
        <v/>
      </c>
      <c r="AB401" s="244"/>
      <c r="AC401" s="27"/>
      <c r="AE401" s="28"/>
      <c r="AF401" s="27"/>
      <c r="AG401" s="86"/>
      <c r="AH401" s="86"/>
      <c r="AL401" s="86"/>
    </row>
    <row r="402" spans="1:42">
      <c r="A402" s="244"/>
      <c r="B402" s="328">
        <f>+'Ark1'!C1955</f>
        <v>2024</v>
      </c>
      <c r="C402" s="264">
        <f>+'Ark1'!L1955</f>
        <v>11</v>
      </c>
      <c r="D402" s="264" t="s">
        <v>38</v>
      </c>
      <c r="E402" s="272">
        <f>+'Ark1'!AP1955</f>
        <v>10</v>
      </c>
      <c r="F402" s="272" t="str">
        <f>VLOOKUP(E402,RNR!$E$1:$F$41,2)</f>
        <v>Rødt Dansk</v>
      </c>
      <c r="G402" s="264" t="str">
        <f>+IF(H402=0,"",'Ark1'!Q1955)</f>
        <v/>
      </c>
      <c r="H402" s="360">
        <f>+'Ark1'!R1955</f>
        <v>0</v>
      </c>
      <c r="I402" s="265" t="str">
        <f>+IF(H402=0,"",'Ark1'!AE1955)</f>
        <v/>
      </c>
      <c r="J402" s="265"/>
      <c r="K402" s="265" t="str">
        <f>+IF(H402=0,"",'Ark1'!AF1955)</f>
        <v/>
      </c>
      <c r="L402" s="261"/>
      <c r="M402" s="376" t="str">
        <f>+IF(H402=0,"",'Ark1'!AR1955)</f>
        <v/>
      </c>
      <c r="N402" s="114" t="str">
        <f>+IF(H402=0,"",'Ark1'!AS1955)</f>
        <v/>
      </c>
      <c r="O402" s="261"/>
      <c r="P402" s="266" t="str">
        <f>+IF(H402=0,"",'Ark1'!T1955)</f>
        <v/>
      </c>
      <c r="Q402" s="303" t="str">
        <f>+IF(H402=0,"",'Ark1'!U1955)</f>
        <v/>
      </c>
      <c r="R402" s="265"/>
      <c r="S402" s="267" t="str">
        <f>+IF(H402=0,"",'Ark1'!W1955)</f>
        <v/>
      </c>
      <c r="T402" s="267" t="str">
        <f>+IF(H402=0,"",'Ark1'!X1955)</f>
        <v/>
      </c>
      <c r="U402" s="267" t="str">
        <f>+IF(H402=0,"",'Ark1'!AG1955)</f>
        <v/>
      </c>
      <c r="V402" s="267" t="str">
        <f>+IF(H402=0,"",'Ark1'!AH1955)</f>
        <v/>
      </c>
      <c r="W402" s="267" t="str">
        <f>+IF(H402=0,"",'Ark1'!Y1955)</f>
        <v/>
      </c>
      <c r="X402" s="266" t="str">
        <f>+IF(H402=0,"",'Ark1'!AA1955)</f>
        <v/>
      </c>
      <c r="Y402" s="303" t="str">
        <f t="shared" si="33"/>
        <v/>
      </c>
      <c r="Z402" s="267" t="str">
        <f t="shared" si="34"/>
        <v/>
      </c>
      <c r="AA402" s="265" t="str">
        <f t="shared" si="35"/>
        <v/>
      </c>
      <c r="AB402" s="244"/>
      <c r="AC402" s="27"/>
      <c r="AE402" s="28"/>
      <c r="AF402" s="27"/>
      <c r="AG402" s="86"/>
      <c r="AH402" s="86"/>
      <c r="AL402" s="86"/>
    </row>
    <row r="403" spans="1:42">
      <c r="A403" s="244"/>
      <c r="B403" s="328">
        <f>+'Ark1'!C1956</f>
        <v>2024</v>
      </c>
      <c r="C403" s="264">
        <f>+'Ark1'!L1956</f>
        <v>11</v>
      </c>
      <c r="D403" s="264" t="s">
        <v>38</v>
      </c>
      <c r="E403" s="272">
        <f>+'Ark1'!AP1956</f>
        <v>11</v>
      </c>
      <c r="F403" s="272" t="str">
        <f>VLOOKUP(E403,RNR!$E$1:$F$41,2)</f>
        <v>Brown Swiss</v>
      </c>
      <c r="G403" s="264" t="str">
        <f>+IF(H403=0,"",'Ark1'!Q1956)</f>
        <v/>
      </c>
      <c r="H403" s="360">
        <f>+'Ark1'!R1956</f>
        <v>0</v>
      </c>
      <c r="I403" s="265" t="str">
        <f>+IF(H403=0,"",'Ark1'!AE1956)</f>
        <v/>
      </c>
      <c r="J403" s="265"/>
      <c r="K403" s="265" t="str">
        <f>+IF(H403=0,"",'Ark1'!AF1956)</f>
        <v/>
      </c>
      <c r="L403" s="261"/>
      <c r="M403" s="376" t="str">
        <f>+IF(H403=0,"",'Ark1'!AR1956)</f>
        <v/>
      </c>
      <c r="N403" s="114" t="str">
        <f>+IF(H403=0,"",'Ark1'!AS1956)</f>
        <v/>
      </c>
      <c r="O403" s="261"/>
      <c r="P403" s="266" t="str">
        <f>+IF(H403=0,"",'Ark1'!T1956)</f>
        <v/>
      </c>
      <c r="Q403" s="303" t="str">
        <f>+IF(H403=0,"",'Ark1'!U1956)</f>
        <v/>
      </c>
      <c r="R403" s="265"/>
      <c r="S403" s="267" t="str">
        <f>+IF(H403=0,"",'Ark1'!W1956)</f>
        <v/>
      </c>
      <c r="T403" s="267" t="str">
        <f>+IF(H403=0,"",'Ark1'!X1956)</f>
        <v/>
      </c>
      <c r="U403" s="267" t="str">
        <f>+IF(H403=0,"",'Ark1'!AG1956)</f>
        <v/>
      </c>
      <c r="V403" s="267" t="str">
        <f>+IF(H403=0,"",'Ark1'!AH1956)</f>
        <v/>
      </c>
      <c r="W403" s="267" t="str">
        <f>+IF(H403=0,"",'Ark1'!Y1956)</f>
        <v/>
      </c>
      <c r="X403" s="266" t="str">
        <f>+IF(H403=0,"",'Ark1'!AA1956)</f>
        <v/>
      </c>
      <c r="Y403" s="303" t="str">
        <f t="shared" si="33"/>
        <v/>
      </c>
      <c r="Z403" s="267" t="str">
        <f t="shared" si="34"/>
        <v/>
      </c>
      <c r="AA403" s="265" t="str">
        <f t="shared" si="35"/>
        <v/>
      </c>
      <c r="AB403" s="244"/>
      <c r="AC403" s="27"/>
      <c r="AE403" s="28"/>
      <c r="AF403" s="27"/>
      <c r="AG403" s="86"/>
      <c r="AH403" s="86"/>
      <c r="AL403" s="86"/>
    </row>
    <row r="404" spans="1:42">
      <c r="A404" s="244"/>
      <c r="B404" s="328">
        <f>+'Ark1'!C1957</f>
        <v>2024</v>
      </c>
      <c r="C404" s="264">
        <f>+'Ark1'!L1957</f>
        <v>11</v>
      </c>
      <c r="D404" s="264" t="s">
        <v>38</v>
      </c>
      <c r="E404" s="272">
        <f>+'Ark1'!AP1957</f>
        <v>12</v>
      </c>
      <c r="F404" s="272" t="str">
        <f>VLOOKUP(E404,RNR!$E$1:$F$41,2)</f>
        <v>Jarlsberg</v>
      </c>
      <c r="G404" s="264" t="str">
        <f>+IF(H404=0,"",'Ark1'!Q1957)</f>
        <v/>
      </c>
      <c r="H404" s="360">
        <f>+'Ark1'!R1957</f>
        <v>0</v>
      </c>
      <c r="I404" s="265" t="str">
        <f>+IF(H404=0,"",'Ark1'!AE1957)</f>
        <v/>
      </c>
      <c r="J404" s="265"/>
      <c r="K404" s="265" t="str">
        <f>+IF(H404=0,"",'Ark1'!AF1957)</f>
        <v/>
      </c>
      <c r="L404" s="261"/>
      <c r="M404" s="376" t="str">
        <f>+IF(H404=0,"",'Ark1'!AR1957)</f>
        <v/>
      </c>
      <c r="N404" s="114" t="str">
        <f>+IF(H404=0,"",'Ark1'!AS1957)</f>
        <v/>
      </c>
      <c r="O404" s="261"/>
      <c r="P404" s="266" t="str">
        <f>+IF(H404=0,"",'Ark1'!T1957)</f>
        <v/>
      </c>
      <c r="Q404" s="303" t="str">
        <f>+IF(H404=0,"",'Ark1'!U1957)</f>
        <v/>
      </c>
      <c r="R404" s="265"/>
      <c r="S404" s="267" t="str">
        <f>+IF(H404=0,"",'Ark1'!W1957)</f>
        <v/>
      </c>
      <c r="T404" s="267" t="str">
        <f>+IF(H404=0,"",'Ark1'!X1957)</f>
        <v/>
      </c>
      <c r="U404" s="267" t="str">
        <f>+IF(H404=0,"",'Ark1'!AG1957)</f>
        <v/>
      </c>
      <c r="V404" s="267" t="str">
        <f>+IF(H404=0,"",'Ark1'!AH1957)</f>
        <v/>
      </c>
      <c r="W404" s="267" t="str">
        <f>+IF(H404=0,"",'Ark1'!Y1957)</f>
        <v/>
      </c>
      <c r="X404" s="266" t="str">
        <f>+IF(H404=0,"",'Ark1'!AA1957)</f>
        <v/>
      </c>
      <c r="Y404" s="303" t="str">
        <f t="shared" si="33"/>
        <v/>
      </c>
      <c r="Z404" s="267" t="str">
        <f t="shared" si="34"/>
        <v/>
      </c>
      <c r="AA404" s="265" t="str">
        <f t="shared" si="35"/>
        <v/>
      </c>
      <c r="AB404" s="244"/>
      <c r="AC404" s="27"/>
      <c r="AE404" s="28"/>
      <c r="AF404" s="27"/>
      <c r="AG404" s="86"/>
      <c r="AH404" s="86"/>
      <c r="AL404" s="86"/>
    </row>
    <row r="405" spans="1:42">
      <c r="A405" s="244"/>
      <c r="B405" s="328">
        <f>+'Ark1'!C1958</f>
        <v>2024</v>
      </c>
      <c r="C405" s="264">
        <f>+'Ark1'!L1958</f>
        <v>11</v>
      </c>
      <c r="D405" s="264" t="s">
        <v>38</v>
      </c>
      <c r="E405" s="272">
        <f>+'Ark1'!AP1958</f>
        <v>13</v>
      </c>
      <c r="F405" s="272" t="str">
        <f>VLOOKUP(E405,RNR!$E$1:$F$41,2)</f>
        <v>Fleckvieh</v>
      </c>
      <c r="G405" s="264" t="str">
        <f>+IF(H405=0,"",'Ark1'!Q1958)</f>
        <v/>
      </c>
      <c r="H405" s="360">
        <f>+'Ark1'!R1958</f>
        <v>0</v>
      </c>
      <c r="I405" s="265" t="str">
        <f>+IF(H405=0,"",'Ark1'!AE1958)</f>
        <v/>
      </c>
      <c r="J405" s="265"/>
      <c r="K405" s="265" t="str">
        <f>+IF(H405=0,"",'Ark1'!AF1958)</f>
        <v/>
      </c>
      <c r="L405" s="261"/>
      <c r="M405" s="376" t="str">
        <f>+IF(H405=0,"",'Ark1'!AR1958)</f>
        <v/>
      </c>
      <c r="N405" s="114" t="str">
        <f>+IF(H405=0,"",'Ark1'!AS1958)</f>
        <v/>
      </c>
      <c r="O405" s="261"/>
      <c r="P405" s="266" t="str">
        <f>+IF(H405=0,"",'Ark1'!T1958)</f>
        <v/>
      </c>
      <c r="Q405" s="303" t="str">
        <f>+IF(H405=0,"",'Ark1'!U1958)</f>
        <v/>
      </c>
      <c r="R405" s="265"/>
      <c r="S405" s="267" t="str">
        <f>+IF(H405=0,"",'Ark1'!W1958)</f>
        <v/>
      </c>
      <c r="T405" s="267" t="str">
        <f>+IF(H405=0,"",'Ark1'!X1958)</f>
        <v/>
      </c>
      <c r="U405" s="267" t="str">
        <f>+IF(H405=0,"",'Ark1'!AG1958)</f>
        <v/>
      </c>
      <c r="V405" s="267" t="str">
        <f>+IF(H405=0,"",'Ark1'!AH1958)</f>
        <v/>
      </c>
      <c r="W405" s="267" t="str">
        <f>+IF(H405=0,"",'Ark1'!Y1958)</f>
        <v/>
      </c>
      <c r="X405" s="266" t="str">
        <f>+IF(H405=0,"",'Ark1'!AA1958)</f>
        <v/>
      </c>
      <c r="Y405" s="303" t="str">
        <f t="shared" si="33"/>
        <v/>
      </c>
      <c r="Z405" s="267" t="str">
        <f t="shared" si="34"/>
        <v/>
      </c>
      <c r="AA405" s="265" t="str">
        <f t="shared" si="35"/>
        <v/>
      </c>
      <c r="AB405" s="244"/>
      <c r="AC405" s="27"/>
      <c r="AE405" s="28"/>
      <c r="AF405" s="27"/>
      <c r="AG405" s="86"/>
      <c r="AH405" s="86"/>
      <c r="AL405" s="86"/>
    </row>
    <row r="406" spans="1:42">
      <c r="A406" s="244"/>
      <c r="B406" s="328">
        <f>+'Ark1'!C1959</f>
        <v>2024</v>
      </c>
      <c r="C406" s="264">
        <f>+'Ark1'!L1959</f>
        <v>11</v>
      </c>
      <c r="D406" s="264" t="s">
        <v>38</v>
      </c>
      <c r="E406" s="272">
        <f>+'Ark1'!AP1959</f>
        <v>14</v>
      </c>
      <c r="F406" s="272" t="str">
        <f>VLOOKUP(E406,RNR!$E$1:$F$41,2)</f>
        <v>Canadisk Ayrshire</v>
      </c>
      <c r="G406" s="264" t="str">
        <f>+IF(H406=0,"",'Ark1'!Q1959)</f>
        <v/>
      </c>
      <c r="H406" s="360">
        <f>+'Ark1'!R1959</f>
        <v>0</v>
      </c>
      <c r="I406" s="265" t="str">
        <f>+IF(H406=0,"",'Ark1'!AE1959)</f>
        <v/>
      </c>
      <c r="J406" s="265"/>
      <c r="K406" s="265" t="str">
        <f>+IF(H406=0,"",'Ark1'!AF1959)</f>
        <v/>
      </c>
      <c r="L406" s="261"/>
      <c r="M406" s="376" t="str">
        <f>+IF(H406=0,"",'Ark1'!AR1959)</f>
        <v/>
      </c>
      <c r="N406" s="114" t="str">
        <f>+IF(H406=0,"",'Ark1'!AS1959)</f>
        <v/>
      </c>
      <c r="O406" s="261"/>
      <c r="P406" s="266" t="str">
        <f>+IF(H406=0,"",'Ark1'!T1959)</f>
        <v/>
      </c>
      <c r="Q406" s="303" t="str">
        <f>+IF(H406=0,"",'Ark1'!U1959)</f>
        <v/>
      </c>
      <c r="R406" s="265"/>
      <c r="S406" s="267" t="str">
        <f>+IF(H406=0,"",'Ark1'!W1959)</f>
        <v/>
      </c>
      <c r="T406" s="267" t="str">
        <f>+IF(H406=0,"",'Ark1'!X1959)</f>
        <v/>
      </c>
      <c r="U406" s="267" t="str">
        <f>+IF(H406=0,"",'Ark1'!AG1959)</f>
        <v/>
      </c>
      <c r="V406" s="267" t="str">
        <f>+IF(H406=0,"",'Ark1'!AH1959)</f>
        <v/>
      </c>
      <c r="W406" s="267" t="str">
        <f>+IF(H406=0,"",'Ark1'!Y1959)</f>
        <v/>
      </c>
      <c r="X406" s="266" t="str">
        <f>+IF(H406=0,"",'Ark1'!AA1959)</f>
        <v/>
      </c>
      <c r="Y406" s="303" t="str">
        <f t="shared" si="33"/>
        <v/>
      </c>
      <c r="Z406" s="267" t="str">
        <f t="shared" si="34"/>
        <v/>
      </c>
      <c r="AA406" s="265" t="str">
        <f t="shared" si="35"/>
        <v/>
      </c>
      <c r="AB406" s="244"/>
      <c r="AC406" s="27"/>
      <c r="AE406" s="28"/>
      <c r="AF406" s="27"/>
      <c r="AG406" s="86"/>
      <c r="AH406" s="86"/>
      <c r="AL406" s="86"/>
    </row>
    <row r="407" spans="1:42">
      <c r="A407" s="244"/>
      <c r="B407" s="328">
        <f>+'Ark1'!C1960</f>
        <v>2024</v>
      </c>
      <c r="C407" s="264">
        <f>+'Ark1'!L1960</f>
        <v>11</v>
      </c>
      <c r="D407" s="264" t="s">
        <v>38</v>
      </c>
      <c r="E407" s="272">
        <f>+'Ark1'!AP1960</f>
        <v>15</v>
      </c>
      <c r="F407" s="272" t="str">
        <f>VLOOKUP(E407,RNR!$E$1:$F$41,2)</f>
        <v>Montbéliard</v>
      </c>
      <c r="G407" s="264" t="str">
        <f>+IF(H407=0,"",'Ark1'!Q1960)</f>
        <v/>
      </c>
      <c r="H407" s="360">
        <f>+'Ark1'!R1960</f>
        <v>0</v>
      </c>
      <c r="I407" s="265" t="str">
        <f>+IF(H407=0,"",'Ark1'!AE1960)</f>
        <v/>
      </c>
      <c r="J407" s="265"/>
      <c r="K407" s="265" t="str">
        <f>+IF(H407=0,"",'Ark1'!AF1960)</f>
        <v/>
      </c>
      <c r="L407" s="261"/>
      <c r="M407" s="376" t="str">
        <f>+IF(H407=0,"",'Ark1'!AR1960)</f>
        <v/>
      </c>
      <c r="N407" s="114" t="str">
        <f>+IF(H407=0,"",'Ark1'!AS1960)</f>
        <v/>
      </c>
      <c r="O407" s="261"/>
      <c r="P407" s="266" t="str">
        <f>+IF(H407=0,"",'Ark1'!T1960)</f>
        <v/>
      </c>
      <c r="Q407" s="303" t="str">
        <f>+IF(H407=0,"",'Ark1'!U1960)</f>
        <v/>
      </c>
      <c r="R407" s="265"/>
      <c r="S407" s="267" t="str">
        <f>+IF(H407=0,"",'Ark1'!W1960)</f>
        <v/>
      </c>
      <c r="T407" s="267" t="str">
        <f>+IF(H407=0,"",'Ark1'!X1960)</f>
        <v/>
      </c>
      <c r="U407" s="267" t="str">
        <f>+IF(H407=0,"",'Ark1'!AG1960)</f>
        <v/>
      </c>
      <c r="V407" s="267" t="str">
        <f>+IF(H407=0,"",'Ark1'!AH1960)</f>
        <v/>
      </c>
      <c r="W407" s="267" t="str">
        <f>+IF(H407=0,"",'Ark1'!Y1960)</f>
        <v/>
      </c>
      <c r="X407" s="266" t="str">
        <f>+IF(H407=0,"",'Ark1'!AA1960)</f>
        <v/>
      </c>
      <c r="Y407" s="303" t="str">
        <f t="shared" si="33"/>
        <v/>
      </c>
      <c r="Z407" s="267" t="str">
        <f t="shared" si="34"/>
        <v/>
      </c>
      <c r="AA407" s="265" t="str">
        <f t="shared" si="35"/>
        <v/>
      </c>
      <c r="AB407" s="244"/>
      <c r="AC407" s="27"/>
      <c r="AE407" s="28"/>
      <c r="AF407" s="27"/>
      <c r="AG407" s="86"/>
      <c r="AH407" s="86"/>
      <c r="AL407" s="86"/>
    </row>
    <row r="408" spans="1:42">
      <c r="A408" s="244"/>
      <c r="B408" s="328">
        <f>+'Ark1'!C1961</f>
        <v>2024</v>
      </c>
      <c r="C408" s="264">
        <f>+'Ark1'!L1961</f>
        <v>11</v>
      </c>
      <c r="D408" s="264" t="s">
        <v>38</v>
      </c>
      <c r="E408" s="272">
        <f>+'Ark1'!AP1961</f>
        <v>16</v>
      </c>
      <c r="F408" s="272" t="str">
        <f>VLOOKUP(E408,RNR!$E$1:$F$41,2)</f>
        <v>Mørefe</v>
      </c>
      <c r="G408" s="264" t="str">
        <f>+IF(H408=0,"",'Ark1'!Q1961)</f>
        <v/>
      </c>
      <c r="H408" s="360">
        <f>+'Ark1'!R1961</f>
        <v>0</v>
      </c>
      <c r="I408" s="265" t="str">
        <f>+IF(H408=0,"",'Ark1'!AE1961)</f>
        <v/>
      </c>
      <c r="J408" s="265"/>
      <c r="K408" s="265" t="str">
        <f>+IF(H408=0,"",'Ark1'!AF1961)</f>
        <v/>
      </c>
      <c r="L408" s="261"/>
      <c r="M408" s="376" t="str">
        <f>+IF(H408=0,"",'Ark1'!AR1961)</f>
        <v/>
      </c>
      <c r="N408" s="114" t="str">
        <f>+IF(H408=0,"",'Ark1'!AS1961)</f>
        <v/>
      </c>
      <c r="O408" s="261"/>
      <c r="P408" s="266" t="str">
        <f>+IF(H408=0,"",'Ark1'!T1961)</f>
        <v/>
      </c>
      <c r="Q408" s="303" t="str">
        <f>+IF(H408=0,"",'Ark1'!U1961)</f>
        <v/>
      </c>
      <c r="R408" s="265"/>
      <c r="S408" s="267" t="str">
        <f>+IF(H408=0,"",'Ark1'!W1961)</f>
        <v/>
      </c>
      <c r="T408" s="267" t="str">
        <f>+IF(H408=0,"",'Ark1'!X1961)</f>
        <v/>
      </c>
      <c r="U408" s="267" t="str">
        <f>+IF(H408=0,"",'Ark1'!AG1961)</f>
        <v/>
      </c>
      <c r="V408" s="267" t="str">
        <f>+IF(H408=0,"",'Ark1'!AH1961)</f>
        <v/>
      </c>
      <c r="W408" s="267" t="str">
        <f>+IF(H408=0,"",'Ark1'!Y1961)</f>
        <v/>
      </c>
      <c r="X408" s="266" t="str">
        <f>+IF(H408=0,"",'Ark1'!AA1961)</f>
        <v/>
      </c>
      <c r="Y408" s="303" t="str">
        <f t="shared" si="33"/>
        <v/>
      </c>
      <c r="Z408" s="267" t="str">
        <f t="shared" si="34"/>
        <v/>
      </c>
      <c r="AA408" s="265" t="str">
        <f t="shared" si="35"/>
        <v/>
      </c>
      <c r="AB408" s="244"/>
      <c r="AC408" s="27"/>
      <c r="AE408" s="28"/>
      <c r="AF408" s="27"/>
      <c r="AG408" s="86"/>
      <c r="AH408" s="86"/>
      <c r="AL408" s="86"/>
    </row>
    <row r="409" spans="1:42">
      <c r="A409" s="244"/>
      <c r="B409" s="328">
        <f>+'Ark1'!C1962</f>
        <v>2024</v>
      </c>
      <c r="C409" s="264">
        <f>+'Ark1'!L1962</f>
        <v>11</v>
      </c>
      <c r="D409" s="264" t="s">
        <v>38</v>
      </c>
      <c r="E409" s="272">
        <f>+'Ark1'!AP1962</f>
        <v>17</v>
      </c>
      <c r="F409" s="272" t="str">
        <f>VLOOKUP(E409,RNR!$E$1:$F$41,2)</f>
        <v>Normande</v>
      </c>
      <c r="G409" s="264" t="str">
        <f>+IF(H409=0,"",'Ark1'!Q1962)</f>
        <v/>
      </c>
      <c r="H409" s="360">
        <f>+'Ark1'!R1962</f>
        <v>0</v>
      </c>
      <c r="I409" s="265" t="str">
        <f>+IF(H409=0,"",'Ark1'!AE1962)</f>
        <v/>
      </c>
      <c r="J409" s="265"/>
      <c r="K409" s="265" t="str">
        <f>+IF(H409=0,"",'Ark1'!AF1962)</f>
        <v/>
      </c>
      <c r="L409" s="261"/>
      <c r="M409" s="376" t="str">
        <f>+IF(H409=0,"",'Ark1'!AR1962)</f>
        <v/>
      </c>
      <c r="N409" s="114" t="str">
        <f>+IF(H409=0,"",'Ark1'!AS1962)</f>
        <v/>
      </c>
      <c r="O409" s="261"/>
      <c r="P409" s="266" t="str">
        <f>+IF(H409=0,"",'Ark1'!T1962)</f>
        <v/>
      </c>
      <c r="Q409" s="303" t="str">
        <f>+IF(H409=0,"",'Ark1'!U1962)</f>
        <v/>
      </c>
      <c r="R409" s="265"/>
      <c r="S409" s="267" t="str">
        <f>+IF(H409=0,"",'Ark1'!W1962)</f>
        <v/>
      </c>
      <c r="T409" s="267" t="str">
        <f>+IF(H409=0,"",'Ark1'!X1962)</f>
        <v/>
      </c>
      <c r="U409" s="267" t="str">
        <f>+IF(H409=0,"",'Ark1'!AG1962)</f>
        <v/>
      </c>
      <c r="V409" s="267" t="str">
        <f>+IF(H409=0,"",'Ark1'!AH1962)</f>
        <v/>
      </c>
      <c r="W409" s="267" t="str">
        <f>+IF(H409=0,"",'Ark1'!Y1962)</f>
        <v/>
      </c>
      <c r="X409" s="266" t="str">
        <f>+IF(H409=0,"",'Ark1'!AA1962)</f>
        <v/>
      </c>
      <c r="Y409" s="303" t="str">
        <f t="shared" si="33"/>
        <v/>
      </c>
      <c r="Z409" s="267" t="str">
        <f t="shared" si="34"/>
        <v/>
      </c>
      <c r="AA409" s="265" t="str">
        <f t="shared" si="35"/>
        <v/>
      </c>
      <c r="AB409" s="244"/>
      <c r="AC409" s="27"/>
      <c r="AE409" s="28"/>
      <c r="AF409" s="27"/>
      <c r="AG409" s="86"/>
      <c r="AH409" s="86"/>
      <c r="AL409" s="86"/>
    </row>
    <row r="410" spans="1:42">
      <c r="A410" s="244"/>
      <c r="B410" s="328">
        <f>+'Ark1'!C1963</f>
        <v>2024</v>
      </c>
      <c r="C410" s="264">
        <f>+'Ark1'!L1963</f>
        <v>11</v>
      </c>
      <c r="D410" s="264" t="s">
        <v>38</v>
      </c>
      <c r="E410" s="272">
        <f>+'Ark1'!AP1963</f>
        <v>21</v>
      </c>
      <c r="F410" s="272" t="str">
        <f>VLOOKUP(E410,RNR!$E$1:$F$41,2)</f>
        <v>Hereford</v>
      </c>
      <c r="G410" s="264" t="str">
        <f>+IF(H410=0,"",'Ark1'!Q1963)</f>
        <v/>
      </c>
      <c r="H410" s="360">
        <f>+'Ark1'!R1963</f>
        <v>0</v>
      </c>
      <c r="I410" s="265" t="str">
        <f>+IF(H410=0,"",'Ark1'!AE1963)</f>
        <v/>
      </c>
      <c r="J410" s="265"/>
      <c r="K410" s="265" t="str">
        <f>+IF(H410=0,"",'Ark1'!AF1963)</f>
        <v/>
      </c>
      <c r="L410" s="261"/>
      <c r="M410" s="376" t="str">
        <f>+IF(H410=0,"",'Ark1'!AR1963)</f>
        <v/>
      </c>
      <c r="N410" s="114" t="str">
        <f>+IF(H410=0,"",'Ark1'!AS1963)</f>
        <v/>
      </c>
      <c r="O410" s="261"/>
      <c r="P410" s="266" t="str">
        <f>+IF(H410=0,"",'Ark1'!T1963)</f>
        <v/>
      </c>
      <c r="Q410" s="303" t="str">
        <f>+IF(H410=0,"",'Ark1'!U1963)</f>
        <v/>
      </c>
      <c r="R410" s="265"/>
      <c r="S410" s="267" t="str">
        <f>+IF(H410=0,"",'Ark1'!W1963)</f>
        <v/>
      </c>
      <c r="T410" s="267" t="str">
        <f>+IF(H410=0,"",'Ark1'!X1963)</f>
        <v/>
      </c>
      <c r="U410" s="267" t="str">
        <f>+IF(H410=0,"",'Ark1'!AG1963)</f>
        <v/>
      </c>
      <c r="V410" s="267" t="str">
        <f>+IF(H410=0,"",'Ark1'!AH1963)</f>
        <v/>
      </c>
      <c r="W410" s="267" t="str">
        <f>+IF(H410=0,"",'Ark1'!Y1963)</f>
        <v/>
      </c>
      <c r="X410" s="266" t="str">
        <f>+IF(H410=0,"",'Ark1'!AA1963)</f>
        <v/>
      </c>
      <c r="Y410" s="303" t="str">
        <f t="shared" si="33"/>
        <v/>
      </c>
      <c r="Z410" s="267" t="str">
        <f t="shared" si="34"/>
        <v/>
      </c>
      <c r="AA410" s="265" t="str">
        <f t="shared" si="35"/>
        <v/>
      </c>
      <c r="AB410" s="244"/>
      <c r="AC410" s="27"/>
      <c r="AE410" s="28"/>
      <c r="AF410" s="27"/>
      <c r="AG410" s="86"/>
      <c r="AH410" s="86"/>
      <c r="AL410" s="86"/>
    </row>
    <row r="411" spans="1:42">
      <c r="A411" s="244"/>
      <c r="B411" s="328">
        <f>+'Ark1'!C1964</f>
        <v>2024</v>
      </c>
      <c r="C411" s="264">
        <f>+'Ark1'!L1964</f>
        <v>11</v>
      </c>
      <c r="D411" s="264" t="s">
        <v>38</v>
      </c>
      <c r="E411" s="272">
        <f>+'Ark1'!AP1964</f>
        <v>22</v>
      </c>
      <c r="F411" s="272" t="str">
        <f>VLOOKUP(E411,RNR!$E$1:$F$41,2)</f>
        <v>Charolais</v>
      </c>
      <c r="G411" s="264" t="str">
        <f>+IF(H411=0,"",'Ark1'!Q1964)</f>
        <v/>
      </c>
      <c r="H411" s="360">
        <f>+'Ark1'!R1964</f>
        <v>0</v>
      </c>
      <c r="I411" s="265" t="str">
        <f>+IF(H411=0,"",'Ark1'!AE1964)</f>
        <v/>
      </c>
      <c r="J411" s="265"/>
      <c r="K411" s="265" t="str">
        <f>+IF(H411=0,"",'Ark1'!AF1964)</f>
        <v/>
      </c>
      <c r="L411" s="261"/>
      <c r="M411" s="376" t="str">
        <f>+IF(H411=0,"",'Ark1'!AR1964)</f>
        <v/>
      </c>
      <c r="N411" s="114" t="str">
        <f>+IF(H411=0,"",'Ark1'!AS1964)</f>
        <v/>
      </c>
      <c r="O411" s="261"/>
      <c r="P411" s="266" t="str">
        <f>+IF(H411=0,"",'Ark1'!T1964)</f>
        <v/>
      </c>
      <c r="Q411" s="303" t="str">
        <f>+IF(H411=0,"",'Ark1'!U1964)</f>
        <v/>
      </c>
      <c r="R411" s="265"/>
      <c r="S411" s="267" t="str">
        <f>+IF(H411=0,"",'Ark1'!W1964)</f>
        <v/>
      </c>
      <c r="T411" s="267" t="str">
        <f>+IF(H411=0,"",'Ark1'!X1964)</f>
        <v/>
      </c>
      <c r="U411" s="267" t="str">
        <f>+IF(H411=0,"",'Ark1'!AG1964)</f>
        <v/>
      </c>
      <c r="V411" s="267" t="str">
        <f>+IF(H411=0,"",'Ark1'!AH1964)</f>
        <v/>
      </c>
      <c r="W411" s="267" t="str">
        <f>+IF(H411=0,"",'Ark1'!Y1964)</f>
        <v/>
      </c>
      <c r="X411" s="266" t="str">
        <f>+IF(H411=0,"",'Ark1'!AA1964)</f>
        <v/>
      </c>
      <c r="Y411" s="303" t="str">
        <f t="shared" si="33"/>
        <v/>
      </c>
      <c r="Z411" s="267" t="str">
        <f t="shared" si="34"/>
        <v/>
      </c>
      <c r="AA411" s="265" t="str">
        <f t="shared" si="35"/>
        <v/>
      </c>
      <c r="AB411" s="244"/>
      <c r="AC411" s="27"/>
      <c r="AE411" s="28"/>
      <c r="AF411" s="27"/>
      <c r="AG411" s="86"/>
      <c r="AH411" s="86"/>
      <c r="AL411" s="86"/>
    </row>
    <row r="412" spans="1:42">
      <c r="A412" s="244"/>
      <c r="B412" s="328">
        <f>+'Ark1'!C1965</f>
        <v>2024</v>
      </c>
      <c r="C412" s="264">
        <f>+'Ark1'!L1965</f>
        <v>11</v>
      </c>
      <c r="D412" s="264" t="s">
        <v>38</v>
      </c>
      <c r="E412" s="272">
        <f>+'Ark1'!AP1965</f>
        <v>23</v>
      </c>
      <c r="F412" s="272" t="str">
        <f>VLOOKUP(E412,RNR!$E$1:$F$41,2)</f>
        <v>Aberdeen Angus</v>
      </c>
      <c r="G412" s="264">
        <f>+IF(H412=0,"",'Ark1'!Q1965)</f>
        <v>1</v>
      </c>
      <c r="H412" s="360">
        <f>+'Ark1'!R1965</f>
        <v>2</v>
      </c>
      <c r="I412" s="265">
        <f>+IF(H412=0,"",'Ark1'!AE1965)</f>
        <v>0.11104941699056076</v>
      </c>
      <c r="J412" s="265"/>
      <c r="K412" s="265">
        <f>+IF(H412=0,"",'Ark1'!AF1965)</f>
        <v>0.18595195406878445</v>
      </c>
      <c r="L412" s="261"/>
      <c r="M412" s="376">
        <f>+IF(H412=0,"",'Ark1'!AR1965)</f>
        <v>207</v>
      </c>
      <c r="N412" s="114">
        <f>+IF(H412=0,"",'Ark1'!AS1965)</f>
        <v>51.039059246838498</v>
      </c>
      <c r="O412" s="261"/>
      <c r="P412" s="266">
        <f>+IF(H412=0,"",'Ark1'!T1965)</f>
        <v>15</v>
      </c>
      <c r="Q412" s="303">
        <f>+IF(H412=0,"",'Ark1'!U1965)</f>
        <v>455.05</v>
      </c>
      <c r="R412" s="265"/>
      <c r="S412" s="267">
        <f>+IF(H412=0,"",'Ark1'!W1965)</f>
        <v>100</v>
      </c>
      <c r="T412" s="267">
        <f>+IF(H412=0,"",'Ark1'!X1965)</f>
        <v>100</v>
      </c>
      <c r="U412" s="267">
        <f>+IF(H412=0,"",'Ark1'!AG1965)</f>
        <v>1319</v>
      </c>
      <c r="V412" s="267">
        <f>+IF(H412=0,"",'Ark1'!AH1965)</f>
        <v>100</v>
      </c>
      <c r="W412" s="267">
        <f>+IF(H412=0,"",'Ark1'!Y1965)</f>
        <v>56.94999999999991</v>
      </c>
      <c r="X412" s="266">
        <f>+IF(H412=0,"",'Ark1'!AA1965)</f>
        <v>0</v>
      </c>
      <c r="Y412" s="303">
        <f t="shared" si="33"/>
        <v>344.99620924943139</v>
      </c>
      <c r="Z412" s="267">
        <f t="shared" si="34"/>
        <v>41.368181818181817</v>
      </c>
      <c r="AA412" s="265">
        <f t="shared" si="35"/>
        <v>2</v>
      </c>
      <c r="AB412" s="244"/>
      <c r="AE412" s="28"/>
      <c r="AF412" s="27"/>
      <c r="AI412" s="27"/>
      <c r="AJ412" s="27"/>
      <c r="AK412" s="27"/>
      <c r="AM412" s="27"/>
      <c r="AN412" s="268"/>
      <c r="AO412" s="27"/>
      <c r="AP412" s="27"/>
    </row>
    <row r="413" spans="1:42">
      <c r="A413" s="244"/>
      <c r="B413" s="328">
        <f>+'Ark1'!C1966</f>
        <v>2024</v>
      </c>
      <c r="C413" s="264">
        <f>+'Ark1'!L1966</f>
        <v>11</v>
      </c>
      <c r="D413" s="264" t="s">
        <v>38</v>
      </c>
      <c r="E413" s="272">
        <f>+'Ark1'!AP1966</f>
        <v>24</v>
      </c>
      <c r="F413" s="272" t="str">
        <f>VLOOKUP(E413,RNR!$E$1:$F$41,2)</f>
        <v>Limousine</v>
      </c>
      <c r="G413" s="264">
        <f>+IF(H413=0,"",'Ark1'!Q1966)</f>
        <v>4</v>
      </c>
      <c r="H413" s="360">
        <f>+'Ark1'!R1966</f>
        <v>5</v>
      </c>
      <c r="I413" s="265">
        <f>+IF(H413=0,"",'Ark1'!AE1966)</f>
        <v>0.29832935560859181</v>
      </c>
      <c r="J413" s="265"/>
      <c r="K413" s="265">
        <f>+IF(H413=0,"",'Ark1'!AF1966)</f>
        <v>0.41204034621490571</v>
      </c>
      <c r="L413" s="261"/>
      <c r="M413" s="376">
        <f>+IF(H413=0,"",'Ark1'!AR1966)</f>
        <v>203.2</v>
      </c>
      <c r="N413" s="114">
        <f>+IF(H413=0,"",'Ark1'!AS1966)</f>
        <v>48.420920173728703</v>
      </c>
      <c r="O413" s="261"/>
      <c r="P413" s="266">
        <f>+IF(H413=0,"",'Ark1'!T1966)</f>
        <v>11.6</v>
      </c>
      <c r="Q413" s="303">
        <f>+IF(H413=0,"",'Ark1'!U1966)</f>
        <v>407.9</v>
      </c>
      <c r="R413" s="265"/>
      <c r="S413" s="267">
        <f>+IF(H413=0,"",'Ark1'!W1966)</f>
        <v>100</v>
      </c>
      <c r="T413" s="267">
        <f>+IF(H413=0,"",'Ark1'!X1966)</f>
        <v>100</v>
      </c>
      <c r="U413" s="267">
        <f>+IF(H413=0,"",'Ark1'!AG1966)</f>
        <v>1168.4000000000001</v>
      </c>
      <c r="V413" s="267">
        <f>+IF(H413=0,"",'Ark1'!AH1966)</f>
        <v>100</v>
      </c>
      <c r="W413" s="267">
        <f>+IF(H413=0,"",'Ark1'!Y1966)</f>
        <v>47.486419111152529</v>
      </c>
      <c r="X413" s="266">
        <f>+IF(H413=0,"",'Ark1'!AA1966)</f>
        <v>1.8547236990991431</v>
      </c>
      <c r="Y413" s="303">
        <f t="shared" si="33"/>
        <v>349.10989387196162</v>
      </c>
      <c r="Z413" s="267">
        <f t="shared" si="34"/>
        <v>37.081818181818178</v>
      </c>
      <c r="AA413" s="265">
        <f t="shared" si="35"/>
        <v>1.25</v>
      </c>
      <c r="AB413" s="244"/>
      <c r="AE413" s="28"/>
      <c r="AF413" s="27"/>
      <c r="AI413" s="27"/>
      <c r="AJ413" s="27"/>
      <c r="AK413" s="27"/>
      <c r="AM413" s="27"/>
      <c r="AN413" s="268"/>
      <c r="AO413" s="27"/>
      <c r="AP413" s="27"/>
    </row>
    <row r="414" spans="1:42">
      <c r="A414" s="244"/>
      <c r="B414" s="328">
        <f>+'Ark1'!C1967</f>
        <v>2024</v>
      </c>
      <c r="C414" s="264">
        <f>+'Ark1'!L1967</f>
        <v>11</v>
      </c>
      <c r="D414" s="264" t="s">
        <v>38</v>
      </c>
      <c r="E414" s="272">
        <f>+'Ark1'!AP1967</f>
        <v>25</v>
      </c>
      <c r="F414" s="272" t="str">
        <f>VLOOKUP(E414,RNR!$E$1:$F$41,2)</f>
        <v>Simmental Kjøtt</v>
      </c>
      <c r="G414" s="264" t="str">
        <f>+IF(H414=0,"",'Ark1'!Q1967)</f>
        <v/>
      </c>
      <c r="H414" s="360">
        <f>+'Ark1'!R1967</f>
        <v>0</v>
      </c>
      <c r="I414" s="265" t="str">
        <f>+IF(H414=0,"",'Ark1'!AE1967)</f>
        <v/>
      </c>
      <c r="J414" s="265"/>
      <c r="K414" s="265" t="str">
        <f>+IF(H414=0,"",'Ark1'!AF1967)</f>
        <v/>
      </c>
      <c r="L414" s="261"/>
      <c r="M414" s="376" t="str">
        <f>+IF(H414=0,"",'Ark1'!AR1967)</f>
        <v/>
      </c>
      <c r="N414" s="114" t="str">
        <f>+IF(H414=0,"",'Ark1'!AS1967)</f>
        <v/>
      </c>
      <c r="O414" s="261"/>
      <c r="P414" s="266" t="str">
        <f>+IF(H414=0,"",'Ark1'!T1967)</f>
        <v/>
      </c>
      <c r="Q414" s="303" t="str">
        <f>+IF(H414=0,"",'Ark1'!U1967)</f>
        <v/>
      </c>
      <c r="R414" s="265"/>
      <c r="S414" s="267" t="str">
        <f>+IF(H414=0,"",'Ark1'!W1967)</f>
        <v/>
      </c>
      <c r="T414" s="267" t="str">
        <f>+IF(H414=0,"",'Ark1'!X1967)</f>
        <v/>
      </c>
      <c r="U414" s="267" t="str">
        <f>+IF(H414=0,"",'Ark1'!AG1967)</f>
        <v/>
      </c>
      <c r="V414" s="267" t="str">
        <f>+IF(H414=0,"",'Ark1'!AH1967)</f>
        <v/>
      </c>
      <c r="W414" s="267" t="str">
        <f>+IF(H414=0,"",'Ark1'!Y1967)</f>
        <v/>
      </c>
      <c r="X414" s="266" t="str">
        <f>+IF(H414=0,"",'Ark1'!AA1967)</f>
        <v/>
      </c>
      <c r="Y414" s="303" t="str">
        <f t="shared" si="33"/>
        <v/>
      </c>
      <c r="Z414" s="267" t="str">
        <f t="shared" si="34"/>
        <v/>
      </c>
      <c r="AA414" s="265" t="str">
        <f t="shared" si="35"/>
        <v/>
      </c>
      <c r="AB414" s="244"/>
      <c r="AE414" s="28"/>
      <c r="AF414" s="27"/>
      <c r="AI414" s="27"/>
      <c r="AJ414" s="27"/>
      <c r="AK414" s="27"/>
      <c r="AM414" s="27"/>
      <c r="AN414" s="268"/>
      <c r="AO414" s="27"/>
      <c r="AP414" s="27"/>
    </row>
    <row r="415" spans="1:42">
      <c r="A415" s="244"/>
      <c r="B415" s="328">
        <f>+'Ark1'!C1968</f>
        <v>2024</v>
      </c>
      <c r="C415" s="264">
        <f>+'Ark1'!L1968</f>
        <v>11</v>
      </c>
      <c r="D415" s="264" t="s">
        <v>38</v>
      </c>
      <c r="E415" s="272">
        <f>+'Ark1'!AP1968</f>
        <v>26</v>
      </c>
      <c r="F415" s="272" t="str">
        <f>VLOOKUP(E415,RNR!$E$1:$F$41,2)</f>
        <v>Blonde D'aquitaine</v>
      </c>
      <c r="G415" s="264" t="str">
        <f>+IF(H415=0,"",'Ark1'!Q1968)</f>
        <v/>
      </c>
      <c r="H415" s="360">
        <f>+'Ark1'!R1968</f>
        <v>0</v>
      </c>
      <c r="I415" s="265" t="str">
        <f>+IF(H415=0,"",'Ark1'!AE1968)</f>
        <v/>
      </c>
      <c r="J415" s="265"/>
      <c r="K415" s="265" t="str">
        <f>+IF(H415=0,"",'Ark1'!AF1968)</f>
        <v/>
      </c>
      <c r="L415" s="261"/>
      <c r="M415" s="376" t="str">
        <f>+IF(H415=0,"",'Ark1'!AR1968)</f>
        <v/>
      </c>
      <c r="N415" s="114" t="str">
        <f>+IF(H415=0,"",'Ark1'!AS1968)</f>
        <v/>
      </c>
      <c r="O415" s="261"/>
      <c r="P415" s="266" t="str">
        <f>+IF(H415=0,"",'Ark1'!T1968)</f>
        <v/>
      </c>
      <c r="Q415" s="303" t="str">
        <f>+IF(H415=0,"",'Ark1'!U1968)</f>
        <v/>
      </c>
      <c r="R415" s="265"/>
      <c r="S415" s="267" t="str">
        <f>+IF(H415=0,"",'Ark1'!W1968)</f>
        <v/>
      </c>
      <c r="T415" s="267" t="str">
        <f>+IF(H415=0,"",'Ark1'!X1968)</f>
        <v/>
      </c>
      <c r="U415" s="267" t="str">
        <f>+IF(H415=0,"",'Ark1'!AG1968)</f>
        <v/>
      </c>
      <c r="V415" s="267" t="str">
        <f>+IF(H415=0,"",'Ark1'!AH1968)</f>
        <v/>
      </c>
      <c r="W415" s="267" t="str">
        <f>+IF(H415=0,"",'Ark1'!Y1968)</f>
        <v/>
      </c>
      <c r="X415" s="266" t="str">
        <f>+IF(H415=0,"",'Ark1'!AA1968)</f>
        <v/>
      </c>
      <c r="Y415" s="303" t="str">
        <f t="shared" si="33"/>
        <v/>
      </c>
      <c r="Z415" s="267" t="str">
        <f t="shared" si="34"/>
        <v/>
      </c>
      <c r="AA415" s="265" t="str">
        <f t="shared" si="35"/>
        <v/>
      </c>
      <c r="AB415" s="244"/>
      <c r="AE415" s="28"/>
      <c r="AF415" s="27"/>
      <c r="AI415" s="27"/>
      <c r="AJ415" s="27"/>
      <c r="AK415" s="27"/>
      <c r="AM415" s="27"/>
      <c r="AN415" s="268"/>
      <c r="AO415" s="27"/>
      <c r="AP415" s="27"/>
    </row>
    <row r="416" spans="1:42">
      <c r="A416" s="244"/>
      <c r="B416" s="328">
        <f>+'Ark1'!C1969</f>
        <v>2024</v>
      </c>
      <c r="C416" s="264">
        <f>+'Ark1'!L1969</f>
        <v>11</v>
      </c>
      <c r="D416" s="264" t="s">
        <v>38</v>
      </c>
      <c r="E416" s="272">
        <f>+'Ark1'!AP1969</f>
        <v>27</v>
      </c>
      <c r="F416" s="272" t="str">
        <f>VLOOKUP(E416,RNR!$E$1:$F$41,2)</f>
        <v>Scottish Highland</v>
      </c>
      <c r="G416" s="264" t="str">
        <f>+IF(H416=0,"",'Ark1'!Q1969)</f>
        <v/>
      </c>
      <c r="H416" s="360">
        <f>+'Ark1'!R1969</f>
        <v>0</v>
      </c>
      <c r="I416" s="265" t="str">
        <f>+IF(H416=0,"",'Ark1'!AE1969)</f>
        <v/>
      </c>
      <c r="J416" s="265"/>
      <c r="K416" s="265" t="str">
        <f>+IF(H416=0,"",'Ark1'!AF1969)</f>
        <v/>
      </c>
      <c r="L416" s="261"/>
      <c r="M416" s="376" t="str">
        <f>+IF(H416=0,"",'Ark1'!AR1969)</f>
        <v/>
      </c>
      <c r="N416" s="114" t="str">
        <f>+IF(H416=0,"",'Ark1'!AS1969)</f>
        <v/>
      </c>
      <c r="O416" s="261"/>
      <c r="P416" s="266" t="str">
        <f>+IF(H416=0,"",'Ark1'!T1969)</f>
        <v/>
      </c>
      <c r="Q416" s="303" t="str">
        <f>+IF(H416=0,"",'Ark1'!U1969)</f>
        <v/>
      </c>
      <c r="R416" s="265"/>
      <c r="S416" s="267" t="str">
        <f>+IF(H416=0,"",'Ark1'!W1969)</f>
        <v/>
      </c>
      <c r="T416" s="267" t="str">
        <f>+IF(H416=0,"",'Ark1'!X1969)</f>
        <v/>
      </c>
      <c r="U416" s="267" t="str">
        <f>+IF(H416=0,"",'Ark1'!AG1969)</f>
        <v/>
      </c>
      <c r="V416" s="267" t="str">
        <f>+IF(H416=0,"",'Ark1'!AH1969)</f>
        <v/>
      </c>
      <c r="W416" s="267" t="str">
        <f>+IF(H416=0,"",'Ark1'!Y1969)</f>
        <v/>
      </c>
      <c r="X416" s="266" t="str">
        <f>+IF(H416=0,"",'Ark1'!AA1969)</f>
        <v/>
      </c>
      <c r="Y416" s="303" t="str">
        <f t="shared" si="33"/>
        <v/>
      </c>
      <c r="Z416" s="267" t="str">
        <f t="shared" si="34"/>
        <v/>
      </c>
      <c r="AA416" s="265" t="str">
        <f t="shared" si="35"/>
        <v/>
      </c>
      <c r="AB416" s="244"/>
      <c r="AE416" s="28"/>
      <c r="AF416" s="27"/>
      <c r="AI416" s="27"/>
      <c r="AJ416" s="27"/>
      <c r="AK416" s="27"/>
      <c r="AM416" s="27"/>
      <c r="AN416" s="268"/>
      <c r="AO416" s="27"/>
      <c r="AP416" s="27"/>
    </row>
    <row r="417" spans="1:56">
      <c r="A417" s="244"/>
      <c r="B417" s="328">
        <f>+'Ark1'!C1970</f>
        <v>2024</v>
      </c>
      <c r="C417" s="264">
        <f>+'Ark1'!L1970</f>
        <v>11</v>
      </c>
      <c r="D417" s="264" t="s">
        <v>38</v>
      </c>
      <c r="E417" s="272">
        <f>+'Ark1'!AP1970</f>
        <v>28</v>
      </c>
      <c r="F417" s="272" t="str">
        <f>VLOOKUP(E417,RNR!$E$1:$F$41,2)</f>
        <v>Tiroler Grauvieh</v>
      </c>
      <c r="G417" s="264" t="str">
        <f>+IF(H417=0,"",'Ark1'!Q1970)</f>
        <v/>
      </c>
      <c r="H417" s="360">
        <f>+'Ark1'!R1970</f>
        <v>0</v>
      </c>
      <c r="I417" s="265" t="str">
        <f>+IF(H417=0,"",'Ark1'!AE1970)</f>
        <v/>
      </c>
      <c r="J417" s="265"/>
      <c r="K417" s="265" t="str">
        <f>+IF(H417=0,"",'Ark1'!AF1970)</f>
        <v/>
      </c>
      <c r="L417" s="261"/>
      <c r="M417" s="376" t="str">
        <f>+IF(H417=0,"",'Ark1'!AR1970)</f>
        <v/>
      </c>
      <c r="N417" s="114" t="str">
        <f>+IF(H417=0,"",'Ark1'!AS1970)</f>
        <v/>
      </c>
      <c r="O417" s="261"/>
      <c r="P417" s="266" t="str">
        <f>+IF(H417=0,"",'Ark1'!T1970)</f>
        <v/>
      </c>
      <c r="Q417" s="303" t="str">
        <f>+IF(H417=0,"",'Ark1'!U1970)</f>
        <v/>
      </c>
      <c r="R417" s="265"/>
      <c r="S417" s="267" t="str">
        <f>+IF(H417=0,"",'Ark1'!W1970)</f>
        <v/>
      </c>
      <c r="T417" s="267" t="str">
        <f>+IF(H417=0,"",'Ark1'!X1970)</f>
        <v/>
      </c>
      <c r="U417" s="267" t="str">
        <f>+IF(H417=0,"",'Ark1'!AG1970)</f>
        <v/>
      </c>
      <c r="V417" s="267" t="str">
        <f>+IF(H417=0,"",'Ark1'!AH1970)</f>
        <v/>
      </c>
      <c r="W417" s="267" t="str">
        <f>+IF(H417=0,"",'Ark1'!Y1970)</f>
        <v/>
      </c>
      <c r="X417" s="266" t="str">
        <f>+IF(H417=0,"",'Ark1'!AA1970)</f>
        <v/>
      </c>
      <c r="Y417" s="303" t="str">
        <f t="shared" si="33"/>
        <v/>
      </c>
      <c r="Z417" s="267" t="str">
        <f t="shared" si="34"/>
        <v/>
      </c>
      <c r="AA417" s="265" t="str">
        <f t="shared" si="35"/>
        <v/>
      </c>
      <c r="AB417" s="244"/>
      <c r="AE417" s="28"/>
      <c r="AF417" s="27"/>
      <c r="AI417" s="27"/>
      <c r="AJ417" s="27"/>
      <c r="AK417" s="27"/>
      <c r="AM417" s="27"/>
      <c r="AN417" s="268"/>
      <c r="AO417" s="27"/>
      <c r="AP417" s="27"/>
    </row>
    <row r="418" spans="1:56">
      <c r="A418" s="244"/>
      <c r="B418" s="328">
        <f>+'Ark1'!C1971</f>
        <v>2024</v>
      </c>
      <c r="C418" s="264">
        <f>+'Ark1'!L1971</f>
        <v>11</v>
      </c>
      <c r="D418" s="264" t="s">
        <v>38</v>
      </c>
      <c r="E418" s="272">
        <f>+'Ark1'!AP1971</f>
        <v>29</v>
      </c>
      <c r="F418" s="272" t="str">
        <f>VLOOKUP(E418,RNR!$E$1:$F$41,2)</f>
        <v xml:space="preserve">Dexter </v>
      </c>
      <c r="G418" s="264" t="str">
        <f>+IF(H418=0,"",'Ark1'!Q1971)</f>
        <v/>
      </c>
      <c r="H418" s="360">
        <f>+'Ark1'!R1971</f>
        <v>0</v>
      </c>
      <c r="I418" s="265" t="str">
        <f>+IF(H418=0,"",'Ark1'!AE1971)</f>
        <v/>
      </c>
      <c r="J418" s="265"/>
      <c r="K418" s="265" t="str">
        <f>+IF(H418=0,"",'Ark1'!AF1971)</f>
        <v/>
      </c>
      <c r="L418" s="261"/>
      <c r="M418" s="376" t="str">
        <f>+IF(H418=0,"",'Ark1'!AR1971)</f>
        <v/>
      </c>
      <c r="N418" s="114" t="str">
        <f>+IF(H418=0,"",'Ark1'!AS1971)</f>
        <v/>
      </c>
      <c r="O418" s="261"/>
      <c r="P418" s="266" t="str">
        <f>+IF(H418=0,"",'Ark1'!T1971)</f>
        <v/>
      </c>
      <c r="Q418" s="303" t="str">
        <f>+IF(H418=0,"",'Ark1'!U1971)</f>
        <v/>
      </c>
      <c r="R418" s="265"/>
      <c r="S418" s="267" t="str">
        <f>+IF(H418=0,"",'Ark1'!W1971)</f>
        <v/>
      </c>
      <c r="T418" s="267" t="str">
        <f>+IF(H418=0,"",'Ark1'!X1971)</f>
        <v/>
      </c>
      <c r="U418" s="267" t="str">
        <f>+IF(H418=0,"",'Ark1'!AG1971)</f>
        <v/>
      </c>
      <c r="V418" s="267" t="str">
        <f>+IF(H418=0,"",'Ark1'!AH1971)</f>
        <v/>
      </c>
      <c r="W418" s="267" t="str">
        <f>+IF(H418=0,"",'Ark1'!Y1971)</f>
        <v/>
      </c>
      <c r="X418" s="266" t="str">
        <f>+IF(H418=0,"",'Ark1'!AA1971)</f>
        <v/>
      </c>
      <c r="Y418" s="303" t="str">
        <f t="shared" si="33"/>
        <v/>
      </c>
      <c r="Z418" s="267" t="str">
        <f t="shared" si="34"/>
        <v/>
      </c>
      <c r="AA418" s="265" t="str">
        <f t="shared" si="35"/>
        <v/>
      </c>
      <c r="AB418" s="244"/>
      <c r="AE418" s="28"/>
      <c r="AF418" s="27"/>
      <c r="AI418" s="27"/>
      <c r="AJ418" s="27"/>
      <c r="AK418" s="27"/>
      <c r="AM418" s="27"/>
      <c r="AN418" s="268"/>
      <c r="AO418" s="27"/>
      <c r="AP418" s="27"/>
    </row>
    <row r="419" spans="1:56">
      <c r="A419" s="244"/>
      <c r="B419" s="328">
        <f>+'Ark1'!C1972</f>
        <v>2024</v>
      </c>
      <c r="C419" s="264">
        <f>+'Ark1'!L1972</f>
        <v>11</v>
      </c>
      <c r="D419" s="264" t="s">
        <v>38</v>
      </c>
      <c r="E419" s="272">
        <f>+'Ark1'!AP1972</f>
        <v>30</v>
      </c>
      <c r="F419" s="272" t="str">
        <f>VLOOKUP(E419,RNR!$E$1:$F$41,2)</f>
        <v>Piemontese</v>
      </c>
      <c r="G419" s="264" t="str">
        <f>+IF(H419=0,"",'Ark1'!Q1972)</f>
        <v/>
      </c>
      <c r="H419" s="360">
        <f>+'Ark1'!R1972</f>
        <v>0</v>
      </c>
      <c r="I419" s="265" t="str">
        <f>+IF(H419=0,"",'Ark1'!AE1972)</f>
        <v/>
      </c>
      <c r="J419" s="265"/>
      <c r="K419" s="265" t="str">
        <f>+IF(H419=0,"",'Ark1'!AF1972)</f>
        <v/>
      </c>
      <c r="L419" s="261"/>
      <c r="M419" s="376" t="str">
        <f>+IF(H419=0,"",'Ark1'!AR1972)</f>
        <v/>
      </c>
      <c r="N419" s="114" t="str">
        <f>+IF(H419=0,"",'Ark1'!AS1972)</f>
        <v/>
      </c>
      <c r="O419" s="261"/>
      <c r="P419" s="266" t="str">
        <f>+IF(H419=0,"",'Ark1'!T1972)</f>
        <v/>
      </c>
      <c r="Q419" s="303" t="str">
        <f>+IF(H419=0,"",'Ark1'!U1972)</f>
        <v/>
      </c>
      <c r="R419" s="265"/>
      <c r="S419" s="267" t="str">
        <f>+IF(H419=0,"",'Ark1'!W1972)</f>
        <v/>
      </c>
      <c r="T419" s="267" t="str">
        <f>+IF(H419=0,"",'Ark1'!X1972)</f>
        <v/>
      </c>
      <c r="U419" s="267" t="str">
        <f>+IF(H419=0,"",'Ark1'!AG1972)</f>
        <v/>
      </c>
      <c r="V419" s="267" t="str">
        <f>+IF(H419=0,"",'Ark1'!AH1972)</f>
        <v/>
      </c>
      <c r="W419" s="267" t="str">
        <f>+IF(H419=0,"",'Ark1'!Y1972)</f>
        <v/>
      </c>
      <c r="X419" s="266" t="str">
        <f>+IF(H419=0,"",'Ark1'!AA1972)</f>
        <v/>
      </c>
      <c r="Y419" s="303" t="str">
        <f t="shared" si="33"/>
        <v/>
      </c>
      <c r="Z419" s="267" t="str">
        <f t="shared" si="34"/>
        <v/>
      </c>
      <c r="AA419" s="265" t="str">
        <f t="shared" si="35"/>
        <v/>
      </c>
      <c r="AB419" s="244"/>
      <c r="AE419" s="28"/>
      <c r="AF419" s="27"/>
      <c r="AI419" s="27"/>
      <c r="AJ419" s="27"/>
      <c r="AK419" s="27"/>
      <c r="AM419" s="27"/>
      <c r="AN419" s="268"/>
      <c r="AO419" s="27"/>
      <c r="AP419" s="27"/>
    </row>
    <row r="420" spans="1:56">
      <c r="A420" s="244"/>
      <c r="B420" s="328">
        <f>+'Ark1'!C1973</f>
        <v>2024</v>
      </c>
      <c r="C420" s="264">
        <f>+'Ark1'!L1973</f>
        <v>11</v>
      </c>
      <c r="D420" s="264" t="s">
        <v>38</v>
      </c>
      <c r="E420" s="272">
        <f>+'Ark1'!AP1973</f>
        <v>31</v>
      </c>
      <c r="F420" s="272" t="str">
        <f>VLOOKUP(E420,RNR!$E$1:$F$41,2)</f>
        <v>Galloway</v>
      </c>
      <c r="G420" s="264" t="str">
        <f>+IF(H420=0,"",'Ark1'!Q1973)</f>
        <v/>
      </c>
      <c r="H420" s="360">
        <f>+'Ark1'!R1973</f>
        <v>0</v>
      </c>
      <c r="I420" s="265" t="str">
        <f>+IF(H420=0,"",'Ark1'!AE1973)</f>
        <v/>
      </c>
      <c r="J420" s="265"/>
      <c r="K420" s="265" t="str">
        <f>+IF(H420=0,"",'Ark1'!AF1973)</f>
        <v/>
      </c>
      <c r="L420" s="261"/>
      <c r="M420" s="376" t="str">
        <f>+IF(H420=0,"",'Ark1'!AR1973)</f>
        <v/>
      </c>
      <c r="N420" s="114" t="str">
        <f>+IF(H420=0,"",'Ark1'!AS1973)</f>
        <v/>
      </c>
      <c r="O420" s="261"/>
      <c r="P420" s="266" t="str">
        <f>+IF(H420=0,"",'Ark1'!T1973)</f>
        <v/>
      </c>
      <c r="Q420" s="303" t="str">
        <f>+IF(H420=0,"",'Ark1'!U1973)</f>
        <v/>
      </c>
      <c r="R420" s="265"/>
      <c r="S420" s="267" t="str">
        <f>+IF(H420=0,"",'Ark1'!W1973)</f>
        <v/>
      </c>
      <c r="T420" s="267" t="str">
        <f>+IF(H420=0,"",'Ark1'!X1973)</f>
        <v/>
      </c>
      <c r="U420" s="267" t="str">
        <f>+IF(H420=0,"",'Ark1'!AG1973)</f>
        <v/>
      </c>
      <c r="V420" s="267" t="str">
        <f>+IF(H420=0,"",'Ark1'!AH1973)</f>
        <v/>
      </c>
      <c r="W420" s="267" t="str">
        <f>+IF(H420=0,"",'Ark1'!Y1973)</f>
        <v/>
      </c>
      <c r="X420" s="266" t="str">
        <f>+IF(H420=0,"",'Ark1'!AA1973)</f>
        <v/>
      </c>
      <c r="Y420" s="303" t="str">
        <f t="shared" si="33"/>
        <v/>
      </c>
      <c r="Z420" s="267" t="str">
        <f t="shared" si="34"/>
        <v/>
      </c>
      <c r="AA420" s="265" t="str">
        <f t="shared" si="35"/>
        <v/>
      </c>
      <c r="AB420" s="244"/>
      <c r="AE420" s="28"/>
      <c r="AF420" s="27"/>
      <c r="AI420" s="27"/>
      <c r="AJ420" s="27"/>
      <c r="AK420" s="27"/>
      <c r="AM420" s="27"/>
      <c r="AN420" s="268"/>
      <c r="AO420" s="27"/>
      <c r="AP420" s="27"/>
    </row>
    <row r="421" spans="1:56">
      <c r="A421" s="244"/>
      <c r="B421" s="328">
        <f>+'Ark1'!C1974</f>
        <v>2024</v>
      </c>
      <c r="C421" s="264">
        <f>+'Ark1'!L1974</f>
        <v>11</v>
      </c>
      <c r="D421" s="264" t="s">
        <v>38</v>
      </c>
      <c r="E421" s="272">
        <f>+'Ark1'!AP1974</f>
        <v>32</v>
      </c>
      <c r="F421" s="272" t="str">
        <f>VLOOKUP(E421,RNR!$E$1:$F$41,2)</f>
        <v>Salers</v>
      </c>
      <c r="G421" s="264" t="str">
        <f>+IF(H421=0,"",'Ark1'!Q1974)</f>
        <v/>
      </c>
      <c r="H421" s="360">
        <f>+'Ark1'!R1974</f>
        <v>0</v>
      </c>
      <c r="I421" s="265" t="str">
        <f>+IF(H421=0,"",'Ark1'!AE1974)</f>
        <v/>
      </c>
      <c r="J421" s="265"/>
      <c r="K421" s="265" t="str">
        <f>+IF(H421=0,"",'Ark1'!AF1974)</f>
        <v/>
      </c>
      <c r="L421" s="261"/>
      <c r="M421" s="376" t="str">
        <f>+IF(H421=0,"",'Ark1'!AR1974)</f>
        <v/>
      </c>
      <c r="N421" s="114" t="str">
        <f>+IF(H421=0,"",'Ark1'!AS1974)</f>
        <v/>
      </c>
      <c r="O421" s="261"/>
      <c r="P421" s="266" t="str">
        <f>+IF(H421=0,"",'Ark1'!T1974)</f>
        <v/>
      </c>
      <c r="Q421" s="303" t="str">
        <f>+IF(H421=0,"",'Ark1'!U1974)</f>
        <v/>
      </c>
      <c r="R421" s="265"/>
      <c r="S421" s="267" t="str">
        <f>+IF(H421=0,"",'Ark1'!W1974)</f>
        <v/>
      </c>
      <c r="T421" s="267" t="str">
        <f>+IF(H421=0,"",'Ark1'!X1974)</f>
        <v/>
      </c>
      <c r="U421" s="267" t="str">
        <f>+IF(H421=0,"",'Ark1'!AG1974)</f>
        <v/>
      </c>
      <c r="V421" s="267" t="str">
        <f>+IF(H421=0,"",'Ark1'!AH1974)</f>
        <v/>
      </c>
      <c r="W421" s="267" t="str">
        <f>+IF(H421=0,"",'Ark1'!Y1974)</f>
        <v/>
      </c>
      <c r="X421" s="266" t="str">
        <f>+IF(H421=0,"",'Ark1'!AA1974)</f>
        <v/>
      </c>
      <c r="Y421" s="303" t="str">
        <f t="shared" si="33"/>
        <v/>
      </c>
      <c r="Z421" s="267" t="str">
        <f t="shared" si="34"/>
        <v/>
      </c>
      <c r="AA421" s="265" t="str">
        <f t="shared" si="35"/>
        <v/>
      </c>
      <c r="AB421" s="244"/>
      <c r="AE421" s="28"/>
      <c r="AF421" s="27"/>
      <c r="AI421" s="27"/>
      <c r="AJ421" s="27"/>
      <c r="AK421" s="27"/>
      <c r="AM421" s="27"/>
      <c r="AN421" s="268"/>
      <c r="AO421" s="27"/>
      <c r="AP421" s="27"/>
    </row>
    <row r="422" spans="1:56">
      <c r="A422" s="244"/>
      <c r="B422" s="328">
        <f>+'Ark1'!C1975</f>
        <v>2024</v>
      </c>
      <c r="C422" s="264">
        <f>+'Ark1'!L1975</f>
        <v>11</v>
      </c>
      <c r="D422" s="264" t="s">
        <v>38</v>
      </c>
      <c r="E422" s="272">
        <f>+'Ark1'!AP1975</f>
        <v>33</v>
      </c>
      <c r="F422" s="272" t="str">
        <f>VLOOKUP(E422,RNR!$E$1:$F$41,2)</f>
        <v>Chianina</v>
      </c>
      <c r="G422" s="264" t="str">
        <f>+IF(H422=0,"",'Ark1'!Q1975)</f>
        <v/>
      </c>
      <c r="H422" s="360">
        <f>+'Ark1'!R1975</f>
        <v>0</v>
      </c>
      <c r="I422" s="265" t="str">
        <f>+IF(H422=0,"",'Ark1'!AE1975)</f>
        <v/>
      </c>
      <c r="J422" s="265"/>
      <c r="K422" s="265" t="str">
        <f>+IF(H422=0,"",'Ark1'!AF1975)</f>
        <v/>
      </c>
      <c r="L422" s="261"/>
      <c r="M422" s="376" t="str">
        <f>+IF(H422=0,"",'Ark1'!AR1975)</f>
        <v/>
      </c>
      <c r="N422" s="114" t="str">
        <f>+IF(H422=0,"",'Ark1'!AS1975)</f>
        <v/>
      </c>
      <c r="O422" s="261"/>
      <c r="P422" s="266" t="str">
        <f>+IF(H422=0,"",'Ark1'!T1975)</f>
        <v/>
      </c>
      <c r="Q422" s="303" t="str">
        <f>+IF(H422=0,"",'Ark1'!U1975)</f>
        <v/>
      </c>
      <c r="R422" s="265"/>
      <c r="S422" s="267" t="str">
        <f>+IF(H422=0,"",'Ark1'!W1975)</f>
        <v/>
      </c>
      <c r="T422" s="267" t="str">
        <f>+IF(H422=0,"",'Ark1'!X1975)</f>
        <v/>
      </c>
      <c r="U422" s="267" t="str">
        <f>+IF(H422=0,"",'Ark1'!AG1975)</f>
        <v/>
      </c>
      <c r="V422" s="267" t="str">
        <f>+IF(H422=0,"",'Ark1'!AH1975)</f>
        <v/>
      </c>
      <c r="W422" s="267" t="str">
        <f>+IF(H422=0,"",'Ark1'!Y1975)</f>
        <v/>
      </c>
      <c r="X422" s="266" t="str">
        <f>+IF(H422=0,"",'Ark1'!AA1975)</f>
        <v/>
      </c>
      <c r="Y422" s="303" t="str">
        <f t="shared" si="33"/>
        <v/>
      </c>
      <c r="Z422" s="267" t="str">
        <f t="shared" si="34"/>
        <v/>
      </c>
      <c r="AA422" s="265" t="str">
        <f t="shared" si="35"/>
        <v/>
      </c>
      <c r="AB422" s="244"/>
      <c r="AE422" s="28"/>
      <c r="AF422" s="27"/>
      <c r="AI422" s="27"/>
      <c r="AJ422" s="27"/>
      <c r="AK422" s="27"/>
      <c r="AM422" s="27"/>
      <c r="AN422" s="268"/>
      <c r="AO422" s="27"/>
      <c r="AP422" s="27"/>
    </row>
    <row r="423" spans="1:56">
      <c r="A423" s="244"/>
      <c r="B423" s="328">
        <f>+'Ark1'!C1976</f>
        <v>2024</v>
      </c>
      <c r="C423" s="264">
        <f>+'Ark1'!L1976</f>
        <v>11</v>
      </c>
      <c r="D423" s="264" t="s">
        <v>38</v>
      </c>
      <c r="E423" s="272">
        <f>+'Ark1'!AP1976</f>
        <v>34</v>
      </c>
      <c r="F423" s="272" t="str">
        <f>VLOOKUP(E423,RNR!$E$1:$F$41,2)</f>
        <v>Belgisk blå</v>
      </c>
      <c r="G423" s="264" t="str">
        <f>+IF(H423=0,"",'Ark1'!Q1976)</f>
        <v/>
      </c>
      <c r="H423" s="360">
        <f>+'Ark1'!R1976</f>
        <v>0</v>
      </c>
      <c r="I423" s="265" t="str">
        <f>+IF(H423=0,"",'Ark1'!AE1976)</f>
        <v/>
      </c>
      <c r="J423" s="265"/>
      <c r="K423" s="265" t="str">
        <f>+IF(H423=0,"",'Ark1'!AF1976)</f>
        <v/>
      </c>
      <c r="L423" s="261"/>
      <c r="M423" s="376" t="str">
        <f>+IF(H423=0,"",'Ark1'!AR1976)</f>
        <v/>
      </c>
      <c r="N423" s="114" t="str">
        <f>+IF(H423=0,"",'Ark1'!AS1976)</f>
        <v/>
      </c>
      <c r="O423" s="261"/>
      <c r="P423" s="266" t="str">
        <f>+IF(H423=0,"",'Ark1'!T1976)</f>
        <v/>
      </c>
      <c r="Q423" s="303" t="str">
        <f>+IF(H423=0,"",'Ark1'!U1976)</f>
        <v/>
      </c>
      <c r="R423" s="265"/>
      <c r="S423" s="267" t="str">
        <f>+IF(H423=0,"",'Ark1'!W1976)</f>
        <v/>
      </c>
      <c r="T423" s="267" t="str">
        <f>+IF(H423=0,"",'Ark1'!X1976)</f>
        <v/>
      </c>
      <c r="U423" s="267" t="str">
        <f>+IF(H423=0,"",'Ark1'!AG1976)</f>
        <v/>
      </c>
      <c r="V423" s="267" t="str">
        <f>+IF(H423=0,"",'Ark1'!AH1976)</f>
        <v/>
      </c>
      <c r="W423" s="267" t="str">
        <f>+IF(H423=0,"",'Ark1'!Y1976)</f>
        <v/>
      </c>
      <c r="X423" s="266" t="str">
        <f>+IF(H423=0,"",'Ark1'!AA1976)</f>
        <v/>
      </c>
      <c r="Y423" s="303" t="str">
        <f t="shared" si="33"/>
        <v/>
      </c>
      <c r="Z423" s="267" t="str">
        <f t="shared" si="34"/>
        <v/>
      </c>
      <c r="AA423" s="265" t="str">
        <f t="shared" si="35"/>
        <v/>
      </c>
      <c r="AB423" s="244"/>
      <c r="AE423" s="28"/>
      <c r="AF423" s="27"/>
      <c r="AI423" s="27"/>
      <c r="AJ423" s="27"/>
      <c r="AK423" s="27"/>
      <c r="AM423" s="27"/>
      <c r="AN423" s="268"/>
      <c r="AO423" s="27"/>
      <c r="AP423" s="27"/>
    </row>
    <row r="424" spans="1:56">
      <c r="A424" s="244"/>
      <c r="B424" s="328">
        <f>+'Ark1'!C1977</f>
        <v>2024</v>
      </c>
      <c r="C424" s="264">
        <f>+'Ark1'!L1977</f>
        <v>11</v>
      </c>
      <c r="D424" s="264" t="s">
        <v>38</v>
      </c>
      <c r="E424" s="272">
        <f>+'Ark1'!AP1977</f>
        <v>39</v>
      </c>
      <c r="F424" s="272" t="str">
        <f>VLOOKUP(E424,RNR!$E$1:$F$41,2)</f>
        <v xml:space="preserve">Wagyu </v>
      </c>
      <c r="G424" s="264" t="str">
        <f>+IF(H424=0,"",'Ark1'!Q1977)</f>
        <v/>
      </c>
      <c r="H424" s="360">
        <f>+'Ark1'!R1977</f>
        <v>0</v>
      </c>
      <c r="I424" s="265" t="str">
        <f>+IF(H424=0,"",'Ark1'!AE1977)</f>
        <v/>
      </c>
      <c r="J424" s="265"/>
      <c r="K424" s="265" t="str">
        <f>+IF(H424=0,"",'Ark1'!AF1977)</f>
        <v/>
      </c>
      <c r="L424" s="261"/>
      <c r="M424" s="376" t="str">
        <f>+IF(H424=0,"",'Ark1'!AR1977)</f>
        <v/>
      </c>
      <c r="N424" s="114" t="str">
        <f>+IF(H424=0,"",'Ark1'!AS1977)</f>
        <v/>
      </c>
      <c r="O424" s="261"/>
      <c r="P424" s="266" t="str">
        <f>+IF(H424=0,"",'Ark1'!T1977)</f>
        <v/>
      </c>
      <c r="Q424" s="303" t="str">
        <f>+IF(H424=0,"",'Ark1'!U1977)</f>
        <v/>
      </c>
      <c r="R424" s="265"/>
      <c r="S424" s="267" t="str">
        <f>+IF(H424=0,"",'Ark1'!W1977)</f>
        <v/>
      </c>
      <c r="T424" s="267" t="str">
        <f>+IF(H424=0,"",'Ark1'!X1977)</f>
        <v/>
      </c>
      <c r="U424" s="267" t="str">
        <f>+IF(H424=0,"",'Ark1'!AG1977)</f>
        <v/>
      </c>
      <c r="V424" s="267" t="str">
        <f>+IF(H424=0,"",'Ark1'!AH1977)</f>
        <v/>
      </c>
      <c r="W424" s="267" t="str">
        <f>+IF(H424=0,"",'Ark1'!Y1977)</f>
        <v/>
      </c>
      <c r="X424" s="266" t="str">
        <f>+IF(H424=0,"",'Ark1'!AA1977)</f>
        <v/>
      </c>
      <c r="Y424" s="303" t="str">
        <f t="shared" si="33"/>
        <v/>
      </c>
      <c r="Z424" s="267" t="str">
        <f t="shared" si="34"/>
        <v/>
      </c>
      <c r="AA424" s="265" t="str">
        <f t="shared" si="35"/>
        <v/>
      </c>
      <c r="AB424" s="244"/>
      <c r="AE424" s="28"/>
      <c r="AF424" s="27"/>
      <c r="AI424" s="27"/>
      <c r="AJ424" s="27"/>
      <c r="AK424" s="27"/>
      <c r="AM424" s="27"/>
      <c r="AN424" s="268"/>
      <c r="AO424" s="27"/>
      <c r="AP424" s="27"/>
    </row>
    <row r="425" spans="1:56">
      <c r="A425" s="244"/>
      <c r="B425" s="328">
        <f>+'Ark1'!C1978</f>
        <v>2024</v>
      </c>
      <c r="C425" s="264">
        <f>+'Ark1'!L1978</f>
        <v>11</v>
      </c>
      <c r="D425" s="264" t="s">
        <v>38</v>
      </c>
      <c r="E425" s="272">
        <f>+'Ark1'!AP1978</f>
        <v>40</v>
      </c>
      <c r="F425" s="272" t="str">
        <f>VLOOKUP(E425,RNR!$E$1:$F$41,2)</f>
        <v>Jak (Bos Grunniens)</v>
      </c>
      <c r="G425" s="264" t="str">
        <f>+IF(H425=0,"",'Ark1'!Q1978)</f>
        <v/>
      </c>
      <c r="H425" s="360">
        <f>+'Ark1'!R1978</f>
        <v>0</v>
      </c>
      <c r="I425" s="265" t="str">
        <f>+IF(H425=0,"",'Ark1'!AE1978)</f>
        <v/>
      </c>
      <c r="J425" s="265"/>
      <c r="K425" s="265" t="str">
        <f>+IF(H425=0,"",'Ark1'!AF1978)</f>
        <v/>
      </c>
      <c r="L425" s="261"/>
      <c r="M425" s="376" t="str">
        <f>+IF(H425=0,"",'Ark1'!AR1978)</f>
        <v/>
      </c>
      <c r="N425" s="114" t="str">
        <f>+IF(H425=0,"",'Ark1'!AS1978)</f>
        <v/>
      </c>
      <c r="O425" s="261"/>
      <c r="P425" s="266" t="str">
        <f>+IF(H425=0,"",'Ark1'!T1978)</f>
        <v/>
      </c>
      <c r="Q425" s="303" t="str">
        <f>+IF(H425=0,"",'Ark1'!U1978)</f>
        <v/>
      </c>
      <c r="R425" s="265"/>
      <c r="S425" s="267" t="str">
        <f>+IF(H425=0,"",'Ark1'!W1978)</f>
        <v/>
      </c>
      <c r="T425" s="267" t="str">
        <f>+IF(H425=0,"",'Ark1'!X1978)</f>
        <v/>
      </c>
      <c r="U425" s="267" t="str">
        <f>+IF(H425=0,"",'Ark1'!AG1978)</f>
        <v/>
      </c>
      <c r="V425" s="267" t="str">
        <f>+IF(H425=0,"",'Ark1'!AH1978)</f>
        <v/>
      </c>
      <c r="W425" s="267" t="str">
        <f>+IF(H425=0,"",'Ark1'!Y1978)</f>
        <v/>
      </c>
      <c r="X425" s="266" t="str">
        <f>+IF(H425=0,"",'Ark1'!AA1978)</f>
        <v/>
      </c>
      <c r="Y425" s="303" t="str">
        <f t="shared" si="33"/>
        <v/>
      </c>
      <c r="Z425" s="267" t="str">
        <f t="shared" si="34"/>
        <v/>
      </c>
      <c r="AA425" s="265" t="str">
        <f t="shared" si="35"/>
        <v/>
      </c>
      <c r="AB425" s="244"/>
      <c r="AE425" s="28"/>
      <c r="AF425" s="27"/>
      <c r="AI425" s="27"/>
      <c r="AJ425" s="27"/>
      <c r="AK425" s="27"/>
      <c r="AM425" s="27"/>
      <c r="AN425" s="268"/>
      <c r="AO425" s="27"/>
      <c r="AP425" s="27"/>
    </row>
    <row r="426" spans="1:56">
      <c r="A426" s="244"/>
      <c r="B426" s="328">
        <f>+'Ark1'!C1979</f>
        <v>2024</v>
      </c>
      <c r="C426" s="264">
        <f>+'Ark1'!L1979</f>
        <v>11</v>
      </c>
      <c r="D426" s="264" t="s">
        <v>38</v>
      </c>
      <c r="E426" s="272">
        <f>+'Ark1'!AP1979</f>
        <v>98</v>
      </c>
      <c r="F426" s="272" t="str">
        <f>VLOOKUP(E426,RNR!$E$1:$F$41,2)</f>
        <v>Krysninger</v>
      </c>
      <c r="G426" s="264" t="str">
        <f>+IF(H426=0,"",'Ark1'!Q1979)</f>
        <v/>
      </c>
      <c r="H426" s="360">
        <f>+'Ark1'!R1979</f>
        <v>0</v>
      </c>
      <c r="I426" s="265" t="str">
        <f>+IF(H426=0,"",'Ark1'!AE1979)</f>
        <v/>
      </c>
      <c r="J426" s="265"/>
      <c r="K426" s="265" t="str">
        <f>+IF(H426=0,"",'Ark1'!AF1979)</f>
        <v/>
      </c>
      <c r="L426" s="261"/>
      <c r="M426" s="376" t="str">
        <f>+IF(H426=0,"",'Ark1'!AR1979)</f>
        <v/>
      </c>
      <c r="N426" s="114" t="str">
        <f>+IF(H426=0,"",'Ark1'!AS1979)</f>
        <v/>
      </c>
      <c r="O426" s="261"/>
      <c r="P426" s="266" t="str">
        <f>+IF(H426=0,"",'Ark1'!T1979)</f>
        <v/>
      </c>
      <c r="Q426" s="303" t="str">
        <f>+IF(H426=0,"",'Ark1'!U1979)</f>
        <v/>
      </c>
      <c r="R426" s="265"/>
      <c r="S426" s="267" t="str">
        <f>+IF(H426=0,"",'Ark1'!W1979)</f>
        <v/>
      </c>
      <c r="T426" s="267" t="str">
        <f>+IF(H426=0,"",'Ark1'!X1979)</f>
        <v/>
      </c>
      <c r="U426" s="267" t="str">
        <f>+IF(H426=0,"",'Ark1'!AG1979)</f>
        <v/>
      </c>
      <c r="V426" s="267" t="str">
        <f>+IF(H426=0,"",'Ark1'!AH1979)</f>
        <v/>
      </c>
      <c r="W426" s="267" t="str">
        <f>+IF(H426=0,"",'Ark1'!Y1979)</f>
        <v/>
      </c>
      <c r="X426" s="266" t="str">
        <f>+IF(H426=0,"",'Ark1'!AA1979)</f>
        <v/>
      </c>
      <c r="Y426" s="303" t="str">
        <f t="shared" si="33"/>
        <v/>
      </c>
      <c r="Z426" s="267" t="str">
        <f t="shared" si="34"/>
        <v/>
      </c>
      <c r="AA426" s="265" t="str">
        <f t="shared" si="35"/>
        <v/>
      </c>
      <c r="AB426" s="244"/>
      <c r="AE426" s="28"/>
      <c r="AF426" s="27"/>
      <c r="AI426" s="27"/>
      <c r="AJ426" s="27"/>
      <c r="AK426" s="27"/>
      <c r="AM426" s="27"/>
      <c r="AN426" s="268"/>
      <c r="AO426" s="27"/>
      <c r="AP426" s="27"/>
    </row>
    <row r="427" spans="1:56">
      <c r="A427" s="244"/>
      <c r="B427" s="328">
        <f>+'Ark1'!C1980</f>
        <v>2024</v>
      </c>
      <c r="C427" s="264">
        <f>+'Ark1'!L1980</f>
        <v>11</v>
      </c>
      <c r="D427" s="264" t="s">
        <v>38</v>
      </c>
      <c r="E427" s="272">
        <f>+'Ark1'!AP1980</f>
        <v>99</v>
      </c>
      <c r="F427" s="272" t="str">
        <f>VLOOKUP(E427,RNR!$E$1:$F$41,2)</f>
        <v>Ukjent</v>
      </c>
      <c r="G427" s="264" t="str">
        <f>+IF(H427=0,"",'Ark1'!Q1980)</f>
        <v/>
      </c>
      <c r="H427" s="360">
        <f>+'Ark1'!R1980</f>
        <v>0</v>
      </c>
      <c r="I427" s="265" t="str">
        <f>+IF(H427=0,"",'Ark1'!AE1980)</f>
        <v/>
      </c>
      <c r="J427" s="265"/>
      <c r="K427" s="265" t="str">
        <f>+IF(H427=0,"",'Ark1'!AF1980)</f>
        <v/>
      </c>
      <c r="L427" s="261"/>
      <c r="M427" s="376" t="str">
        <f>+IF(H427=0,"",'Ark1'!AR1980)</f>
        <v/>
      </c>
      <c r="N427" s="114" t="str">
        <f>+IF(H427=0,"",'Ark1'!AS1980)</f>
        <v/>
      </c>
      <c r="O427" s="261"/>
      <c r="P427" s="266" t="str">
        <f>+IF(H427=0,"",'Ark1'!T1980)</f>
        <v/>
      </c>
      <c r="Q427" s="303" t="str">
        <f>+IF(H427=0,"",'Ark1'!U1980)</f>
        <v/>
      </c>
      <c r="R427" s="265"/>
      <c r="S427" s="267" t="str">
        <f>+IF(H427=0,"",'Ark1'!W1980)</f>
        <v/>
      </c>
      <c r="T427" s="267" t="str">
        <f>+IF(H427=0,"",'Ark1'!X1980)</f>
        <v/>
      </c>
      <c r="U427" s="267" t="str">
        <f>+IF(H427=0,"",'Ark1'!AG1980)</f>
        <v/>
      </c>
      <c r="V427" s="267" t="str">
        <f>+IF(H427=0,"",'Ark1'!AH1980)</f>
        <v/>
      </c>
      <c r="W427" s="267" t="str">
        <f>+IF(H427=0,"",'Ark1'!Y1980)</f>
        <v/>
      </c>
      <c r="X427" s="266" t="str">
        <f>+IF(H427=0,"",'Ark1'!AA1980)</f>
        <v/>
      </c>
      <c r="Y427" s="303" t="str">
        <f t="shared" si="33"/>
        <v/>
      </c>
      <c r="Z427" s="267" t="str">
        <f t="shared" si="34"/>
        <v/>
      </c>
      <c r="AA427" s="265" t="str">
        <f t="shared" si="35"/>
        <v/>
      </c>
      <c r="AB427" s="244"/>
      <c r="AE427" s="28"/>
      <c r="AF427" s="27"/>
      <c r="AI427" s="27"/>
      <c r="AJ427" s="27"/>
      <c r="AK427" s="27"/>
      <c r="AM427" s="27"/>
      <c r="AN427" s="268"/>
      <c r="AO427" s="27"/>
      <c r="AP427" s="27"/>
    </row>
    <row r="428" spans="1:56" ht="19.8">
      <c r="A428" s="244"/>
      <c r="B428" s="244"/>
      <c r="C428" s="244"/>
      <c r="D428" s="244"/>
      <c r="E428" s="244"/>
      <c r="F428" s="244"/>
      <c r="G428" s="244"/>
      <c r="H428" s="244"/>
      <c r="I428" s="245"/>
      <c r="J428" s="244"/>
      <c r="K428" s="245"/>
      <c r="L428" s="261"/>
      <c r="M428" s="263"/>
      <c r="N428" s="263"/>
      <c r="O428" s="261"/>
      <c r="P428" s="244"/>
      <c r="Q428" s="244"/>
      <c r="R428" s="244"/>
      <c r="S428" s="246"/>
      <c r="T428" s="246"/>
      <c r="U428" s="244"/>
      <c r="V428" s="246"/>
      <c r="W428" s="246"/>
      <c r="X428" s="244"/>
      <c r="Y428" s="244"/>
      <c r="Z428" s="246"/>
      <c r="AA428" s="246"/>
      <c r="AB428" s="246"/>
      <c r="AC428" s="247"/>
      <c r="AE428" s="28"/>
      <c r="AF428" s="27"/>
      <c r="AG428" s="248"/>
      <c r="AH428" s="86"/>
      <c r="AL428" s="86"/>
      <c r="BD428" s="260"/>
    </row>
    <row r="429" spans="1:56" ht="22.8">
      <c r="A429" s="244"/>
      <c r="B429" s="244"/>
      <c r="C429" s="274" t="s">
        <v>0</v>
      </c>
      <c r="D429" s="275"/>
      <c r="E429" s="344" t="s">
        <v>39</v>
      </c>
      <c r="F429" s="244"/>
      <c r="G429" s="276" t="s">
        <v>596</v>
      </c>
      <c r="H429" s="277">
        <f>SUM(H431:H465)</f>
        <v>2</v>
      </c>
      <c r="I429" s="245"/>
      <c r="J429" s="244"/>
      <c r="K429" s="245"/>
      <c r="L429" s="261"/>
      <c r="M429" s="263"/>
      <c r="N429" s="263"/>
      <c r="O429" s="261"/>
      <c r="P429" s="244"/>
      <c r="Q429" s="343">
        <f>+Klasse!Q22</f>
        <v>553.45000000000005</v>
      </c>
      <c r="R429" s="262" t="s">
        <v>565</v>
      </c>
      <c r="S429" s="246"/>
      <c r="T429" s="246"/>
      <c r="U429" s="244"/>
      <c r="V429" s="246"/>
      <c r="W429" s="246"/>
      <c r="X429" s="244"/>
      <c r="Y429" s="380">
        <f>+Klasse!AB22</f>
        <v>391.13074204946997</v>
      </c>
      <c r="Z429" s="263" t="s">
        <v>642</v>
      </c>
      <c r="AA429" s="261"/>
      <c r="AB429" s="244"/>
      <c r="AC429" s="247"/>
      <c r="AE429" s="28"/>
      <c r="AF429" s="27"/>
      <c r="AG429" s="248"/>
      <c r="AH429" s="86"/>
      <c r="AL429" s="86"/>
      <c r="BD429" s="260"/>
    </row>
    <row r="430" spans="1:56" ht="19.8">
      <c r="A430" s="244"/>
      <c r="B430" s="244"/>
      <c r="C430" s="244"/>
      <c r="D430" s="244"/>
      <c r="E430" s="244"/>
      <c r="F430" s="244"/>
      <c r="G430" s="244"/>
      <c r="H430" s="244"/>
      <c r="I430" s="244"/>
      <c r="J430" s="244"/>
      <c r="K430" s="244"/>
      <c r="L430" s="244"/>
      <c r="M430" s="244"/>
      <c r="N430" s="244"/>
      <c r="O430" s="261"/>
      <c r="P430" s="244"/>
      <c r="Q430" s="244"/>
      <c r="R430" s="244"/>
      <c r="S430" s="246"/>
      <c r="T430" s="246"/>
      <c r="U430" s="244"/>
      <c r="V430" s="246"/>
      <c r="W430" s="246"/>
      <c r="X430" s="244"/>
      <c r="Y430" s="244"/>
      <c r="Z430" s="246"/>
      <c r="AA430" s="261"/>
      <c r="AB430" s="244"/>
      <c r="AC430" s="247"/>
      <c r="AE430" s="28"/>
      <c r="AF430" s="27"/>
      <c r="AG430" s="248"/>
      <c r="AH430" s="86"/>
      <c r="AL430" s="86"/>
      <c r="BD430" s="260"/>
    </row>
    <row r="431" spans="1:56">
      <c r="A431" s="244"/>
      <c r="B431" s="328">
        <f>+'Ark1'!C1981</f>
        <v>2024</v>
      </c>
      <c r="C431" s="264">
        <f>+'Ark1'!L1981</f>
        <v>12</v>
      </c>
      <c r="D431" s="264" t="s">
        <v>39</v>
      </c>
      <c r="E431" s="273">
        <f>+'Ark1'!AP1981</f>
        <v>1</v>
      </c>
      <c r="F431" s="272" t="str">
        <f>VLOOKUP(E431,RNR!$E$1:$F$41,2)</f>
        <v>NRF</v>
      </c>
      <c r="G431" s="86" t="str">
        <f>+IF(H431=0,"",'Ark1'!Q1981)</f>
        <v/>
      </c>
      <c r="H431" s="360">
        <f>+'Ark1'!R1981</f>
        <v>0</v>
      </c>
      <c r="I431" s="28" t="str">
        <f>+IF(H431=0,"",'Ark1'!AE1981)</f>
        <v/>
      </c>
      <c r="J431" s="28"/>
      <c r="K431" s="28" t="str">
        <f>+IF(H431=0,"",'Ark1'!AF1981)</f>
        <v/>
      </c>
      <c r="L431" s="261"/>
      <c r="M431" s="376" t="str">
        <f>+IF(H431=0,"",'Ark1'!AR1981)</f>
        <v/>
      </c>
      <c r="N431" s="114" t="str">
        <f>+IF(H431=0,"",'Ark1'!AS1981)</f>
        <v/>
      </c>
      <c r="O431" s="261"/>
      <c r="P431" s="27" t="str">
        <f>+IF(H431=0,"",'Ark1'!T1981)</f>
        <v/>
      </c>
      <c r="Q431" s="303" t="str">
        <f>+IF(H431=0,"",'Ark1'!U1981)</f>
        <v/>
      </c>
      <c r="R431" s="28"/>
      <c r="S431" s="33" t="str">
        <f>+IF(H431=0,"",'Ark1'!W1981)</f>
        <v/>
      </c>
      <c r="T431" s="33" t="str">
        <f>+IF(H431=0,"",'Ark1'!X1981)</f>
        <v/>
      </c>
      <c r="U431" s="33" t="str">
        <f>+IF(H431=0,"",'Ark1'!AG1981)</f>
        <v/>
      </c>
      <c r="V431" s="33" t="str">
        <f>+IF(H431=0,"",'Ark1'!AH1981)</f>
        <v/>
      </c>
      <c r="W431" s="33" t="str">
        <f>+IF(H431=0,"",'Ark1'!Y1981)</f>
        <v/>
      </c>
      <c r="X431" s="27" t="str">
        <f>+IF(H431=0,"",'Ark1'!AA1981)</f>
        <v/>
      </c>
      <c r="Y431" s="303" t="str">
        <f t="shared" ref="Y431:Y465" si="36">IF(H431=0,"",1000*Q431/U431)</f>
        <v/>
      </c>
      <c r="Z431" s="33" t="str">
        <f t="shared" ref="Z431:Z465" si="37">IF(H431=0,"",Q431/C431)</f>
        <v/>
      </c>
      <c r="AA431" s="28" t="str">
        <f t="shared" ref="AA431:AA465" si="38">IF(H431=0,"",H431/G431)</f>
        <v/>
      </c>
      <c r="AB431" s="244"/>
      <c r="AE431" s="28"/>
      <c r="AF431" s="27"/>
      <c r="AI431" s="27"/>
      <c r="AJ431" s="27"/>
      <c r="AK431" s="27"/>
      <c r="AM431" s="27"/>
      <c r="AN431" s="268"/>
      <c r="AO431" s="27"/>
      <c r="AP431" s="27"/>
    </row>
    <row r="432" spans="1:56">
      <c r="A432" s="244"/>
      <c r="B432" s="328">
        <f>+'Ark1'!C1982</f>
        <v>2024</v>
      </c>
      <c r="C432" s="264">
        <f>+'Ark1'!L1982</f>
        <v>12</v>
      </c>
      <c r="D432" s="264" t="s">
        <v>39</v>
      </c>
      <c r="E432" s="273">
        <f>+'Ark1'!AP1982</f>
        <v>2</v>
      </c>
      <c r="F432" s="272" t="str">
        <f>VLOOKUP(E432,RNR!$E$1:$F$41,2)</f>
        <v>Jersey</v>
      </c>
      <c r="G432" s="86" t="str">
        <f>+IF(H432=0,"",'Ark1'!Q1982)</f>
        <v/>
      </c>
      <c r="H432" s="360">
        <f>+'Ark1'!R1982</f>
        <v>0</v>
      </c>
      <c r="I432" s="28" t="str">
        <f>+IF(H432=0,"",'Ark1'!AE1982)</f>
        <v/>
      </c>
      <c r="J432" s="28"/>
      <c r="K432" s="28" t="str">
        <f>+IF(H432=0,"",'Ark1'!AF1982)</f>
        <v/>
      </c>
      <c r="L432" s="261"/>
      <c r="M432" s="376" t="str">
        <f>+IF(H432=0,"",'Ark1'!AR1982)</f>
        <v/>
      </c>
      <c r="N432" s="114" t="str">
        <f>+IF(H432=0,"",'Ark1'!AS1982)</f>
        <v/>
      </c>
      <c r="O432" s="261"/>
      <c r="P432" s="27" t="str">
        <f>+IF(H432=0,"",'Ark1'!T1982)</f>
        <v/>
      </c>
      <c r="Q432" s="303" t="str">
        <f>+IF(H432=0,"",'Ark1'!U1982)</f>
        <v/>
      </c>
      <c r="R432" s="28"/>
      <c r="S432" s="33" t="str">
        <f>+IF(H432=0,"",'Ark1'!W1982)</f>
        <v/>
      </c>
      <c r="T432" s="33" t="str">
        <f>+IF(H432=0,"",'Ark1'!X1982)</f>
        <v/>
      </c>
      <c r="U432" s="33" t="str">
        <f>+IF(H432=0,"",'Ark1'!AG1982)</f>
        <v/>
      </c>
      <c r="V432" s="33" t="str">
        <f>+IF(H432=0,"",'Ark1'!AH1982)</f>
        <v/>
      </c>
      <c r="W432" s="33" t="str">
        <f>+IF(H432=0,"",'Ark1'!Y1982)</f>
        <v/>
      </c>
      <c r="X432" s="27" t="str">
        <f>+IF(H432=0,"",'Ark1'!AA1982)</f>
        <v/>
      </c>
      <c r="Y432" s="303" t="str">
        <f t="shared" si="36"/>
        <v/>
      </c>
      <c r="Z432" s="33" t="str">
        <f t="shared" si="37"/>
        <v/>
      </c>
      <c r="AA432" s="28" t="str">
        <f t="shared" si="38"/>
        <v/>
      </c>
      <c r="AB432" s="244"/>
      <c r="AE432" s="28"/>
      <c r="AF432" s="27"/>
      <c r="AI432" s="27"/>
      <c r="AJ432" s="27"/>
      <c r="AK432" s="27"/>
      <c r="AM432" s="27"/>
      <c r="AO432" s="27"/>
      <c r="AP432" s="27"/>
    </row>
    <row r="433" spans="1:42">
      <c r="A433" s="244"/>
      <c r="B433" s="328">
        <f>+'Ark1'!C1983</f>
        <v>2024</v>
      </c>
      <c r="C433" s="264">
        <f>+'Ark1'!L1983</f>
        <v>12</v>
      </c>
      <c r="D433" s="264" t="s">
        <v>39</v>
      </c>
      <c r="E433" s="273">
        <f>+'Ark1'!AP1983</f>
        <v>3</v>
      </c>
      <c r="F433" s="272" t="str">
        <f>VLOOKUP(E433,RNR!$E$1:$F$41,2)</f>
        <v>Sidet Trønder</v>
      </c>
      <c r="G433" s="86" t="str">
        <f>+IF(H433=0,"",'Ark1'!Q1983)</f>
        <v/>
      </c>
      <c r="H433" s="360">
        <f>+'Ark1'!R1983</f>
        <v>0</v>
      </c>
      <c r="I433" s="28" t="str">
        <f>+IF(H433=0,"",'Ark1'!AE1983)</f>
        <v/>
      </c>
      <c r="J433" s="28"/>
      <c r="K433" s="28" t="str">
        <f>+IF(H433=0,"",'Ark1'!AF1983)</f>
        <v/>
      </c>
      <c r="L433" s="261"/>
      <c r="M433" s="376" t="str">
        <f>+IF(H433=0,"",'Ark1'!AR1983)</f>
        <v/>
      </c>
      <c r="N433" s="114" t="str">
        <f>+IF(H433=0,"",'Ark1'!AS1983)</f>
        <v/>
      </c>
      <c r="O433" s="261"/>
      <c r="P433" s="27" t="str">
        <f>+IF(H433=0,"",'Ark1'!T1983)</f>
        <v/>
      </c>
      <c r="Q433" s="303" t="str">
        <f>+IF(H433=0,"",'Ark1'!U1983)</f>
        <v/>
      </c>
      <c r="R433" s="28"/>
      <c r="S433" s="33" t="str">
        <f>+IF(H433=0,"",'Ark1'!W1983)</f>
        <v/>
      </c>
      <c r="T433" s="33" t="str">
        <f>+IF(H433=0,"",'Ark1'!X1983)</f>
        <v/>
      </c>
      <c r="U433" s="33" t="str">
        <f>+IF(H433=0,"",'Ark1'!AG1983)</f>
        <v/>
      </c>
      <c r="V433" s="33" t="str">
        <f>+IF(H433=0,"",'Ark1'!AH1983)</f>
        <v/>
      </c>
      <c r="W433" s="33" t="str">
        <f>+IF(H433=0,"",'Ark1'!Y1983)</f>
        <v/>
      </c>
      <c r="X433" s="27" t="str">
        <f>+IF(H433=0,"",'Ark1'!AA1983)</f>
        <v/>
      </c>
      <c r="Y433" s="303" t="str">
        <f t="shared" si="36"/>
        <v/>
      </c>
      <c r="Z433" s="33" t="str">
        <f t="shared" si="37"/>
        <v/>
      </c>
      <c r="AA433" s="28" t="str">
        <f t="shared" si="38"/>
        <v/>
      </c>
      <c r="AB433" s="244"/>
      <c r="AE433" s="28"/>
      <c r="AF433" s="27"/>
      <c r="AI433" s="27"/>
      <c r="AJ433" s="27"/>
      <c r="AK433" s="27"/>
      <c r="AM433" s="27"/>
      <c r="AO433" s="27"/>
      <c r="AP433" s="27"/>
    </row>
    <row r="434" spans="1:42">
      <c r="A434" s="244"/>
      <c r="B434" s="328">
        <f>+'Ark1'!C1984</f>
        <v>2024</v>
      </c>
      <c r="C434" s="264">
        <f>+'Ark1'!L1984</f>
        <v>12</v>
      </c>
      <c r="D434" s="264" t="s">
        <v>39</v>
      </c>
      <c r="E434" s="273">
        <f>+'Ark1'!AP1984</f>
        <v>4</v>
      </c>
      <c r="F434" s="272" t="str">
        <f>VLOOKUP(E434,RNR!$E$1:$F$41,2)</f>
        <v>Telemark</v>
      </c>
      <c r="G434" s="86" t="str">
        <f>+IF(H434=0,"",'Ark1'!Q1984)</f>
        <v/>
      </c>
      <c r="H434" s="360">
        <f>+'Ark1'!R1984</f>
        <v>0</v>
      </c>
      <c r="I434" s="28" t="str">
        <f>+IF(H434=0,"",'Ark1'!AE1984)</f>
        <v/>
      </c>
      <c r="J434" s="28"/>
      <c r="K434" s="28" t="str">
        <f>+IF(H434=0,"",'Ark1'!AF1984)</f>
        <v/>
      </c>
      <c r="L434" s="261"/>
      <c r="M434" s="376" t="str">
        <f>+IF(H434=0,"",'Ark1'!AR1984)</f>
        <v/>
      </c>
      <c r="N434" s="114" t="str">
        <f>+IF(H434=0,"",'Ark1'!AS1984)</f>
        <v/>
      </c>
      <c r="O434" s="261"/>
      <c r="P434" s="27" t="str">
        <f>+IF(H434=0,"",'Ark1'!T1984)</f>
        <v/>
      </c>
      <c r="Q434" s="303" t="str">
        <f>+IF(H434=0,"",'Ark1'!U1984)</f>
        <v/>
      </c>
      <c r="R434" s="28"/>
      <c r="S434" s="33" t="str">
        <f>+IF(H434=0,"",'Ark1'!W1984)</f>
        <v/>
      </c>
      <c r="T434" s="33" t="str">
        <f>+IF(H434=0,"",'Ark1'!X1984)</f>
        <v/>
      </c>
      <c r="U434" s="33" t="str">
        <f>+IF(H434=0,"",'Ark1'!AG1984)</f>
        <v/>
      </c>
      <c r="V434" s="33" t="str">
        <f>+IF(H434=0,"",'Ark1'!AH1984)</f>
        <v/>
      </c>
      <c r="W434" s="33" t="str">
        <f>+IF(H434=0,"",'Ark1'!Y1984)</f>
        <v/>
      </c>
      <c r="X434" s="27" t="str">
        <f>+IF(H434=0,"",'Ark1'!AA1984)</f>
        <v/>
      </c>
      <c r="Y434" s="303" t="str">
        <f t="shared" si="36"/>
        <v/>
      </c>
      <c r="Z434" s="33" t="str">
        <f t="shared" si="37"/>
        <v/>
      </c>
      <c r="AA434" s="28" t="str">
        <f t="shared" si="38"/>
        <v/>
      </c>
      <c r="AB434" s="244"/>
      <c r="AE434" s="28"/>
      <c r="AF434" s="27"/>
      <c r="AI434" s="27"/>
      <c r="AJ434" s="27"/>
      <c r="AK434" s="27"/>
      <c r="AM434" s="27"/>
      <c r="AO434" s="27"/>
      <c r="AP434" s="27"/>
    </row>
    <row r="435" spans="1:42">
      <c r="A435" s="244"/>
      <c r="B435" s="328">
        <f>+'Ark1'!C1985</f>
        <v>2024</v>
      </c>
      <c r="C435" s="264">
        <f>+'Ark1'!L1985</f>
        <v>12</v>
      </c>
      <c r="D435" s="264" t="s">
        <v>39</v>
      </c>
      <c r="E435" s="273">
        <f>+'Ark1'!AP1985</f>
        <v>5</v>
      </c>
      <c r="F435" s="272" t="str">
        <f>VLOOKUP(E435,RNR!$E$1:$F$41,2)</f>
        <v>Dølafe</v>
      </c>
      <c r="G435" s="86" t="str">
        <f>+IF(H435=0,"",'Ark1'!Q1985)</f>
        <v/>
      </c>
      <c r="H435" s="360">
        <f>+'Ark1'!R1985</f>
        <v>0</v>
      </c>
      <c r="I435" s="28" t="str">
        <f>+IF(H435=0,"",'Ark1'!AE1985)</f>
        <v/>
      </c>
      <c r="J435" s="28"/>
      <c r="K435" s="28" t="str">
        <f>+IF(H435=0,"",'Ark1'!AF1985)</f>
        <v/>
      </c>
      <c r="L435" s="261"/>
      <c r="M435" s="376" t="str">
        <f>+IF(H435=0,"",'Ark1'!AR1985)</f>
        <v/>
      </c>
      <c r="N435" s="114" t="str">
        <f>+IF(H435=0,"",'Ark1'!AS1985)</f>
        <v/>
      </c>
      <c r="O435" s="261"/>
      <c r="P435" s="27" t="str">
        <f>+IF(H435=0,"",'Ark1'!T1985)</f>
        <v/>
      </c>
      <c r="Q435" s="303" t="str">
        <f>+IF(H435=0,"",'Ark1'!U1985)</f>
        <v/>
      </c>
      <c r="R435" s="28"/>
      <c r="S435" s="33" t="str">
        <f>+IF(H435=0,"",'Ark1'!W1985)</f>
        <v/>
      </c>
      <c r="T435" s="33" t="str">
        <f>+IF(H435=0,"",'Ark1'!X1985)</f>
        <v/>
      </c>
      <c r="U435" s="33" t="str">
        <f>+IF(H435=0,"",'Ark1'!AG1985)</f>
        <v/>
      </c>
      <c r="V435" s="33" t="str">
        <f>+IF(H435=0,"",'Ark1'!AH1985)</f>
        <v/>
      </c>
      <c r="W435" s="33" t="str">
        <f>+IF(H435=0,"",'Ark1'!Y1985)</f>
        <v/>
      </c>
      <c r="X435" s="27" t="str">
        <f>+IF(H435=0,"",'Ark1'!AA1985)</f>
        <v/>
      </c>
      <c r="Y435" s="303" t="str">
        <f t="shared" si="36"/>
        <v/>
      </c>
      <c r="Z435" s="33" t="str">
        <f t="shared" si="37"/>
        <v/>
      </c>
      <c r="AA435" s="28" t="str">
        <f t="shared" si="38"/>
        <v/>
      </c>
      <c r="AB435" s="244"/>
      <c r="AE435" s="28"/>
      <c r="AF435" s="27"/>
      <c r="AI435" s="27"/>
      <c r="AJ435" s="27"/>
      <c r="AK435" s="27"/>
      <c r="AM435" s="27"/>
      <c r="AO435" s="27"/>
      <c r="AP435" s="27"/>
    </row>
    <row r="436" spans="1:42">
      <c r="A436" s="244"/>
      <c r="B436" s="328">
        <f>+'Ark1'!C1986</f>
        <v>2024</v>
      </c>
      <c r="C436" s="264">
        <f>+'Ark1'!L1986</f>
        <v>12</v>
      </c>
      <c r="D436" s="264" t="s">
        <v>39</v>
      </c>
      <c r="E436" s="273">
        <f>+'Ark1'!AP1986</f>
        <v>6</v>
      </c>
      <c r="F436" s="272" t="str">
        <f>VLOOKUP(E436,RNR!$E$1:$F$41,2)</f>
        <v>Raukolle</v>
      </c>
      <c r="G436" s="86" t="str">
        <f>+IF(H436=0,"",'Ark1'!Q1986)</f>
        <v/>
      </c>
      <c r="H436" s="360">
        <f>+'Ark1'!R1986</f>
        <v>0</v>
      </c>
      <c r="I436" s="28" t="str">
        <f>+IF(H436=0,"",'Ark1'!AE1986)</f>
        <v/>
      </c>
      <c r="J436" s="28"/>
      <c r="K436" s="28" t="str">
        <f>+IF(H436=0,"",'Ark1'!AF1986)</f>
        <v/>
      </c>
      <c r="L436" s="261"/>
      <c r="M436" s="376" t="str">
        <f>+IF(H436=0,"",'Ark1'!AR1986)</f>
        <v/>
      </c>
      <c r="N436" s="114" t="str">
        <f>+IF(H436=0,"",'Ark1'!AS1986)</f>
        <v/>
      </c>
      <c r="O436" s="261"/>
      <c r="P436" s="27" t="str">
        <f>+IF(H436=0,"",'Ark1'!T1986)</f>
        <v/>
      </c>
      <c r="Q436" s="303" t="str">
        <f>+IF(H436=0,"",'Ark1'!U1986)</f>
        <v/>
      </c>
      <c r="R436" s="28"/>
      <c r="S436" s="33" t="str">
        <f>+IF(H436=0,"",'Ark1'!W1986)</f>
        <v/>
      </c>
      <c r="T436" s="33" t="str">
        <f>+IF(H436=0,"",'Ark1'!X1986)</f>
        <v/>
      </c>
      <c r="U436" s="33" t="str">
        <f>+IF(H436=0,"",'Ark1'!AG1986)</f>
        <v/>
      </c>
      <c r="V436" s="33" t="str">
        <f>+IF(H436=0,"",'Ark1'!AH1986)</f>
        <v/>
      </c>
      <c r="W436" s="33" t="str">
        <f>+IF(H436=0,"",'Ark1'!Y1986)</f>
        <v/>
      </c>
      <c r="X436" s="27" t="str">
        <f>+IF(H436=0,"",'Ark1'!AA1986)</f>
        <v/>
      </c>
      <c r="Y436" s="303" t="str">
        <f t="shared" si="36"/>
        <v/>
      </c>
      <c r="Z436" s="33" t="str">
        <f t="shared" si="37"/>
        <v/>
      </c>
      <c r="AA436" s="28" t="str">
        <f t="shared" si="38"/>
        <v/>
      </c>
      <c r="AB436" s="244"/>
      <c r="AE436" s="28"/>
      <c r="AF436" s="27"/>
      <c r="AI436" s="27"/>
      <c r="AJ436" s="27"/>
      <c r="AK436" s="27"/>
      <c r="AM436" s="27"/>
      <c r="AO436" s="27"/>
      <c r="AP436" s="27"/>
    </row>
    <row r="437" spans="1:42">
      <c r="A437" s="244"/>
      <c r="B437" s="328">
        <f>+'Ark1'!C1987</f>
        <v>2024</v>
      </c>
      <c r="C437" s="264">
        <f>+'Ark1'!L1987</f>
        <v>12</v>
      </c>
      <c r="D437" s="264" t="s">
        <v>39</v>
      </c>
      <c r="E437" s="273">
        <f>+'Ark1'!AP1987</f>
        <v>7</v>
      </c>
      <c r="F437" s="272" t="str">
        <f>VLOOKUP(E437,RNR!$E$1:$F$41,2)</f>
        <v>Sør- og Vestlands</v>
      </c>
      <c r="G437" s="86" t="str">
        <f>+IF(H437=0,"",'Ark1'!Q1987)</f>
        <v/>
      </c>
      <c r="H437" s="360">
        <f>+'Ark1'!R1987</f>
        <v>0</v>
      </c>
      <c r="I437" s="28" t="str">
        <f>+IF(H437=0,"",'Ark1'!AE1987)</f>
        <v/>
      </c>
      <c r="J437" s="28"/>
      <c r="K437" s="28" t="str">
        <f>+IF(H437=0,"",'Ark1'!AF1987)</f>
        <v/>
      </c>
      <c r="L437" s="261"/>
      <c r="M437" s="376" t="str">
        <f>+IF(H437=0,"",'Ark1'!AR1987)</f>
        <v/>
      </c>
      <c r="N437" s="114" t="str">
        <f>+IF(H437=0,"",'Ark1'!AS1987)</f>
        <v/>
      </c>
      <c r="O437" s="261"/>
      <c r="P437" s="27" t="str">
        <f>+IF(H437=0,"",'Ark1'!T1987)</f>
        <v/>
      </c>
      <c r="Q437" s="303" t="str">
        <f>+IF(H437=0,"",'Ark1'!U1987)</f>
        <v/>
      </c>
      <c r="R437" s="28"/>
      <c r="S437" s="33" t="str">
        <f>+IF(H437=0,"",'Ark1'!W1987)</f>
        <v/>
      </c>
      <c r="T437" s="33" t="str">
        <f>+IF(H437=0,"",'Ark1'!X1987)</f>
        <v/>
      </c>
      <c r="U437" s="33" t="str">
        <f>+IF(H437=0,"",'Ark1'!AG1987)</f>
        <v/>
      </c>
      <c r="V437" s="33" t="str">
        <f>+IF(H437=0,"",'Ark1'!AH1987)</f>
        <v/>
      </c>
      <c r="W437" s="33" t="str">
        <f>+IF(H437=0,"",'Ark1'!Y1987)</f>
        <v/>
      </c>
      <c r="X437" s="27" t="str">
        <f>+IF(H437=0,"",'Ark1'!AA1987)</f>
        <v/>
      </c>
      <c r="Y437" s="303" t="str">
        <f t="shared" si="36"/>
        <v/>
      </c>
      <c r="Z437" s="33" t="str">
        <f t="shared" si="37"/>
        <v/>
      </c>
      <c r="AA437" s="28" t="str">
        <f t="shared" si="38"/>
        <v/>
      </c>
      <c r="AB437" s="244"/>
      <c r="AE437" s="28"/>
      <c r="AF437" s="27"/>
      <c r="AI437" s="27"/>
      <c r="AJ437" s="27"/>
      <c r="AK437" s="27"/>
      <c r="AM437" s="27"/>
      <c r="AO437" s="27"/>
      <c r="AP437" s="27"/>
    </row>
    <row r="438" spans="1:42">
      <c r="A438" s="244"/>
      <c r="B438" s="328">
        <f>+'Ark1'!C1988</f>
        <v>2024</v>
      </c>
      <c r="C438" s="264">
        <f>+'Ark1'!L1988</f>
        <v>12</v>
      </c>
      <c r="D438" s="264" t="s">
        <v>39</v>
      </c>
      <c r="E438" s="273">
        <f>+'Ark1'!AP1988</f>
        <v>8</v>
      </c>
      <c r="F438" s="272" t="str">
        <f>VLOOKUP(E438,RNR!$E$1:$F$41,2)</f>
        <v>Vestlandsfe</v>
      </c>
      <c r="G438" s="86" t="str">
        <f>+IF(H438=0,"",'Ark1'!Q1988)</f>
        <v/>
      </c>
      <c r="H438" s="360">
        <f>+'Ark1'!R1988</f>
        <v>0</v>
      </c>
      <c r="I438" s="28" t="str">
        <f>+IF(H438=0,"",'Ark1'!AE1988)</f>
        <v/>
      </c>
      <c r="J438" s="28"/>
      <c r="K438" s="28" t="str">
        <f>+IF(H438=0,"",'Ark1'!AF1988)</f>
        <v/>
      </c>
      <c r="L438" s="261"/>
      <c r="M438" s="376" t="str">
        <f>+IF(H438=0,"",'Ark1'!AR1988)</f>
        <v/>
      </c>
      <c r="N438" s="114" t="str">
        <f>+IF(H438=0,"",'Ark1'!AS1988)</f>
        <v/>
      </c>
      <c r="O438" s="261"/>
      <c r="P438" s="27" t="str">
        <f>+IF(H438=0,"",'Ark1'!T1988)</f>
        <v/>
      </c>
      <c r="Q438" s="303" t="str">
        <f>+IF(H438=0,"",'Ark1'!U1988)</f>
        <v/>
      </c>
      <c r="R438" s="28"/>
      <c r="S438" s="33" t="str">
        <f>+IF(H438=0,"",'Ark1'!W1988)</f>
        <v/>
      </c>
      <c r="T438" s="33" t="str">
        <f>+IF(H438=0,"",'Ark1'!X1988)</f>
        <v/>
      </c>
      <c r="U438" s="33" t="str">
        <f>+IF(H438=0,"",'Ark1'!AG1988)</f>
        <v/>
      </c>
      <c r="V438" s="33" t="str">
        <f>+IF(H438=0,"",'Ark1'!AH1988)</f>
        <v/>
      </c>
      <c r="W438" s="33" t="str">
        <f>+IF(H438=0,"",'Ark1'!Y1988)</f>
        <v/>
      </c>
      <c r="X438" s="27" t="str">
        <f>+IF(H438=0,"",'Ark1'!AA1988)</f>
        <v/>
      </c>
      <c r="Y438" s="303" t="str">
        <f t="shared" si="36"/>
        <v/>
      </c>
      <c r="Z438" s="33" t="str">
        <f t="shared" si="37"/>
        <v/>
      </c>
      <c r="AA438" s="28" t="str">
        <f t="shared" si="38"/>
        <v/>
      </c>
      <c r="AB438" s="244"/>
      <c r="AE438" s="28"/>
      <c r="AF438" s="27"/>
      <c r="AI438" s="27"/>
      <c r="AJ438" s="27"/>
      <c r="AK438" s="27"/>
      <c r="AM438" s="27"/>
      <c r="AO438" s="27"/>
      <c r="AP438" s="27"/>
    </row>
    <row r="439" spans="1:42">
      <c r="A439" s="244"/>
      <c r="B439" s="328">
        <f>+'Ark1'!C1989</f>
        <v>2024</v>
      </c>
      <c r="C439" s="264">
        <f>+'Ark1'!L1989</f>
        <v>12</v>
      </c>
      <c r="D439" s="264" t="s">
        <v>39</v>
      </c>
      <c r="E439" s="273">
        <f>+'Ark1'!AP1989</f>
        <v>9</v>
      </c>
      <c r="F439" s="272" t="str">
        <f>VLOOKUP(E439,RNR!$E$1:$F$41,2)</f>
        <v>Holstein</v>
      </c>
      <c r="G439" s="86" t="str">
        <f>+IF(H439=0,"",'Ark1'!Q1989)</f>
        <v/>
      </c>
      <c r="H439" s="360">
        <f>+'Ark1'!R1989</f>
        <v>0</v>
      </c>
      <c r="I439" s="28" t="str">
        <f>+IF(H439=0,"",'Ark1'!AE1989)</f>
        <v/>
      </c>
      <c r="J439" s="28"/>
      <c r="K439" s="28" t="str">
        <f>+IF(H439=0,"",'Ark1'!AF1989)</f>
        <v/>
      </c>
      <c r="L439" s="261"/>
      <c r="M439" s="376" t="str">
        <f>+IF(H439=0,"",'Ark1'!AR1989)</f>
        <v/>
      </c>
      <c r="N439" s="114" t="str">
        <f>+IF(H439=0,"",'Ark1'!AS1989)</f>
        <v/>
      </c>
      <c r="O439" s="261"/>
      <c r="P439" s="27" t="str">
        <f>+IF(H439=0,"",'Ark1'!T1989)</f>
        <v/>
      </c>
      <c r="Q439" s="303" t="str">
        <f>+IF(H439=0,"",'Ark1'!U1989)</f>
        <v/>
      </c>
      <c r="R439" s="28"/>
      <c r="S439" s="33" t="str">
        <f>+IF(H439=0,"",'Ark1'!W1989)</f>
        <v/>
      </c>
      <c r="T439" s="33" t="str">
        <f>+IF(H439=0,"",'Ark1'!X1989)</f>
        <v/>
      </c>
      <c r="U439" s="33" t="str">
        <f>+IF(H439=0,"",'Ark1'!AG1989)</f>
        <v/>
      </c>
      <c r="V439" s="33" t="str">
        <f>+IF(H439=0,"",'Ark1'!AH1989)</f>
        <v/>
      </c>
      <c r="W439" s="33" t="str">
        <f>+IF(H439=0,"",'Ark1'!Y1989)</f>
        <v/>
      </c>
      <c r="X439" s="27" t="str">
        <f>+IF(H439=0,"",'Ark1'!AA1989)</f>
        <v/>
      </c>
      <c r="Y439" s="303" t="str">
        <f t="shared" si="36"/>
        <v/>
      </c>
      <c r="Z439" s="33" t="str">
        <f t="shared" si="37"/>
        <v/>
      </c>
      <c r="AA439" s="28" t="str">
        <f t="shared" si="38"/>
        <v/>
      </c>
      <c r="AB439" s="244"/>
      <c r="AE439" s="28"/>
      <c r="AF439" s="27"/>
      <c r="AI439" s="27"/>
      <c r="AJ439" s="27"/>
      <c r="AK439" s="27"/>
      <c r="AM439" s="27"/>
      <c r="AO439" s="27"/>
      <c r="AP439" s="27"/>
    </row>
    <row r="440" spans="1:42">
      <c r="A440" s="244"/>
      <c r="B440" s="328">
        <f>+'Ark1'!C1990</f>
        <v>2024</v>
      </c>
      <c r="C440" s="264">
        <f>+'Ark1'!L1990</f>
        <v>12</v>
      </c>
      <c r="D440" s="264" t="s">
        <v>39</v>
      </c>
      <c r="E440" s="273">
        <f>+'Ark1'!AP1990</f>
        <v>10</v>
      </c>
      <c r="F440" s="272" t="str">
        <f>VLOOKUP(E440,RNR!$E$1:$F$41,2)</f>
        <v>Rødt Dansk</v>
      </c>
      <c r="G440" s="86" t="str">
        <f>+IF(H440=0,"",'Ark1'!Q1990)</f>
        <v/>
      </c>
      <c r="H440" s="360">
        <f>+'Ark1'!R1990</f>
        <v>0</v>
      </c>
      <c r="I440" s="28" t="str">
        <f>+IF(H440=0,"",'Ark1'!AE1990)</f>
        <v/>
      </c>
      <c r="J440" s="28"/>
      <c r="K440" s="28" t="str">
        <f>+IF(H440=0,"",'Ark1'!AF1990)</f>
        <v/>
      </c>
      <c r="L440" s="261"/>
      <c r="M440" s="376" t="str">
        <f>+IF(H440=0,"",'Ark1'!AR1990)</f>
        <v/>
      </c>
      <c r="N440" s="114" t="str">
        <f>+IF(H440=0,"",'Ark1'!AS1990)</f>
        <v/>
      </c>
      <c r="O440" s="261"/>
      <c r="P440" s="27" t="str">
        <f>+IF(H440=0,"",'Ark1'!T1990)</f>
        <v/>
      </c>
      <c r="Q440" s="303" t="str">
        <f>+IF(H440=0,"",'Ark1'!U1990)</f>
        <v/>
      </c>
      <c r="R440" s="28"/>
      <c r="S440" s="33" t="str">
        <f>+IF(H440=0,"",'Ark1'!W1990)</f>
        <v/>
      </c>
      <c r="T440" s="33" t="str">
        <f>+IF(H440=0,"",'Ark1'!X1990)</f>
        <v/>
      </c>
      <c r="U440" s="33" t="str">
        <f>+IF(H440=0,"",'Ark1'!AG1990)</f>
        <v/>
      </c>
      <c r="V440" s="33" t="str">
        <f>+IF(H440=0,"",'Ark1'!AH1990)</f>
        <v/>
      </c>
      <c r="W440" s="33" t="str">
        <f>+IF(H440=0,"",'Ark1'!Y1990)</f>
        <v/>
      </c>
      <c r="X440" s="27" t="str">
        <f>+IF(H440=0,"",'Ark1'!AA1990)</f>
        <v/>
      </c>
      <c r="Y440" s="303" t="str">
        <f t="shared" si="36"/>
        <v/>
      </c>
      <c r="Z440" s="33" t="str">
        <f t="shared" si="37"/>
        <v/>
      </c>
      <c r="AA440" s="28" t="str">
        <f t="shared" si="38"/>
        <v/>
      </c>
      <c r="AB440" s="244"/>
      <c r="AE440" s="28"/>
      <c r="AF440" s="27"/>
      <c r="AI440" s="27"/>
      <c r="AJ440" s="27"/>
      <c r="AK440" s="27"/>
      <c r="AM440" s="27"/>
      <c r="AO440" s="27"/>
      <c r="AP440" s="27"/>
    </row>
    <row r="441" spans="1:42">
      <c r="A441" s="244"/>
      <c r="B441" s="328">
        <f>+'Ark1'!C1991</f>
        <v>2024</v>
      </c>
      <c r="C441" s="264">
        <f>+'Ark1'!L1991</f>
        <v>12</v>
      </c>
      <c r="D441" s="264" t="s">
        <v>39</v>
      </c>
      <c r="E441" s="273">
        <f>+'Ark1'!AP1991</f>
        <v>11</v>
      </c>
      <c r="F441" s="272" t="str">
        <f>VLOOKUP(E441,RNR!$E$1:$F$41,2)</f>
        <v>Brown Swiss</v>
      </c>
      <c r="G441" s="86" t="str">
        <f>+IF(H441=0,"",'Ark1'!Q1991)</f>
        <v/>
      </c>
      <c r="H441" s="360">
        <f>+'Ark1'!R1991</f>
        <v>0</v>
      </c>
      <c r="I441" s="28" t="str">
        <f>+IF(H441=0,"",'Ark1'!AE1991)</f>
        <v/>
      </c>
      <c r="J441" s="28"/>
      <c r="K441" s="28" t="str">
        <f>+IF(H441=0,"",'Ark1'!AF1991)</f>
        <v/>
      </c>
      <c r="L441" s="261"/>
      <c r="M441" s="376" t="str">
        <f>+IF(H441=0,"",'Ark1'!AR1991)</f>
        <v/>
      </c>
      <c r="N441" s="114" t="str">
        <f>+IF(H441=0,"",'Ark1'!AS1991)</f>
        <v/>
      </c>
      <c r="O441" s="261"/>
      <c r="P441" s="27" t="str">
        <f>+IF(H441=0,"",'Ark1'!T1991)</f>
        <v/>
      </c>
      <c r="Q441" s="303" t="str">
        <f>+IF(H441=0,"",'Ark1'!U1991)</f>
        <v/>
      </c>
      <c r="R441" s="28"/>
      <c r="S441" s="33" t="str">
        <f>+IF(H441=0,"",'Ark1'!W1991)</f>
        <v/>
      </c>
      <c r="T441" s="33" t="str">
        <f>+IF(H441=0,"",'Ark1'!X1991)</f>
        <v/>
      </c>
      <c r="U441" s="33" t="str">
        <f>+IF(H441=0,"",'Ark1'!AG1991)</f>
        <v/>
      </c>
      <c r="V441" s="33" t="str">
        <f>+IF(H441=0,"",'Ark1'!AH1991)</f>
        <v/>
      </c>
      <c r="W441" s="33" t="str">
        <f>+IF(H441=0,"",'Ark1'!Y1991)</f>
        <v/>
      </c>
      <c r="X441" s="27" t="str">
        <f>+IF(H441=0,"",'Ark1'!AA1991)</f>
        <v/>
      </c>
      <c r="Y441" s="303" t="str">
        <f t="shared" si="36"/>
        <v/>
      </c>
      <c r="Z441" s="33" t="str">
        <f t="shared" si="37"/>
        <v/>
      </c>
      <c r="AA441" s="28" t="str">
        <f t="shared" si="38"/>
        <v/>
      </c>
      <c r="AB441" s="244"/>
      <c r="AE441" s="28"/>
      <c r="AF441" s="27"/>
      <c r="AI441" s="27"/>
      <c r="AJ441" s="27"/>
      <c r="AK441" s="27"/>
      <c r="AM441" s="27"/>
      <c r="AO441" s="27"/>
      <c r="AP441" s="27"/>
    </row>
    <row r="442" spans="1:42">
      <c r="A442" s="244"/>
      <c r="B442" s="328">
        <f>+'Ark1'!C1992</f>
        <v>2024</v>
      </c>
      <c r="C442" s="264">
        <f>+'Ark1'!L1992</f>
        <v>12</v>
      </c>
      <c r="D442" s="264" t="s">
        <v>39</v>
      </c>
      <c r="E442" s="273">
        <f>+'Ark1'!AP1992</f>
        <v>12</v>
      </c>
      <c r="F442" s="272" t="str">
        <f>VLOOKUP(E442,RNR!$E$1:$F$41,2)</f>
        <v>Jarlsberg</v>
      </c>
      <c r="G442" s="86" t="str">
        <f>+IF(H442=0,"",'Ark1'!Q1992)</f>
        <v/>
      </c>
      <c r="H442" s="360">
        <f>+'Ark1'!R1992</f>
        <v>0</v>
      </c>
      <c r="I442" s="28" t="str">
        <f>+IF(H442=0,"",'Ark1'!AE1992)</f>
        <v/>
      </c>
      <c r="J442" s="28"/>
      <c r="K442" s="28" t="str">
        <f>+IF(H442=0,"",'Ark1'!AF1992)</f>
        <v/>
      </c>
      <c r="L442" s="261"/>
      <c r="M442" s="376" t="str">
        <f>+IF(H442=0,"",'Ark1'!AR1992)</f>
        <v/>
      </c>
      <c r="N442" s="114" t="str">
        <f>+IF(H442=0,"",'Ark1'!AS1992)</f>
        <v/>
      </c>
      <c r="O442" s="261"/>
      <c r="P442" s="27" t="str">
        <f>+IF(H442=0,"",'Ark1'!T1992)</f>
        <v/>
      </c>
      <c r="Q442" s="303" t="str">
        <f>+IF(H442=0,"",'Ark1'!U1992)</f>
        <v/>
      </c>
      <c r="R442" s="28"/>
      <c r="S442" s="33" t="str">
        <f>+IF(H442=0,"",'Ark1'!W1992)</f>
        <v/>
      </c>
      <c r="T442" s="33" t="str">
        <f>+IF(H442=0,"",'Ark1'!X1992)</f>
        <v/>
      </c>
      <c r="U442" s="33" t="str">
        <f>+IF(H442=0,"",'Ark1'!AG1992)</f>
        <v/>
      </c>
      <c r="V442" s="33" t="str">
        <f>+IF(H442=0,"",'Ark1'!AH1992)</f>
        <v/>
      </c>
      <c r="W442" s="33" t="str">
        <f>+IF(H442=0,"",'Ark1'!Y1992)</f>
        <v/>
      </c>
      <c r="X442" s="27" t="str">
        <f>+IF(H442=0,"",'Ark1'!AA1992)</f>
        <v/>
      </c>
      <c r="Y442" s="303" t="str">
        <f t="shared" si="36"/>
        <v/>
      </c>
      <c r="Z442" s="33" t="str">
        <f t="shared" si="37"/>
        <v/>
      </c>
      <c r="AA442" s="28" t="str">
        <f t="shared" si="38"/>
        <v/>
      </c>
      <c r="AB442" s="244"/>
      <c r="AE442" s="28"/>
      <c r="AF442" s="27"/>
      <c r="AI442" s="27"/>
      <c r="AJ442" s="27"/>
      <c r="AK442" s="27"/>
      <c r="AM442" s="27"/>
      <c r="AO442" s="27"/>
      <c r="AP442" s="27"/>
    </row>
    <row r="443" spans="1:42">
      <c r="A443" s="244"/>
      <c r="B443" s="328">
        <f>+'Ark1'!C1993</f>
        <v>2024</v>
      </c>
      <c r="C443" s="264">
        <f>+'Ark1'!L1993</f>
        <v>12</v>
      </c>
      <c r="D443" s="264" t="s">
        <v>39</v>
      </c>
      <c r="E443" s="273">
        <f>+'Ark1'!AP1993</f>
        <v>13</v>
      </c>
      <c r="F443" s="272" t="str">
        <f>VLOOKUP(E443,RNR!$E$1:$F$41,2)</f>
        <v>Fleckvieh</v>
      </c>
      <c r="G443" s="86" t="str">
        <f>+IF(H443=0,"",'Ark1'!Q1993)</f>
        <v/>
      </c>
      <c r="H443" s="360">
        <f>+'Ark1'!R1993</f>
        <v>0</v>
      </c>
      <c r="I443" s="28" t="str">
        <f>+IF(H443=0,"",'Ark1'!AE1993)</f>
        <v/>
      </c>
      <c r="J443" s="28"/>
      <c r="K443" s="28" t="str">
        <f>+IF(H443=0,"",'Ark1'!AF1993)</f>
        <v/>
      </c>
      <c r="L443" s="261"/>
      <c r="M443" s="376" t="str">
        <f>+IF(H443=0,"",'Ark1'!AR1993)</f>
        <v/>
      </c>
      <c r="N443" s="114" t="str">
        <f>+IF(H443=0,"",'Ark1'!AS1993)</f>
        <v/>
      </c>
      <c r="O443" s="261"/>
      <c r="P443" s="27" t="str">
        <f>+IF(H443=0,"",'Ark1'!T1993)</f>
        <v/>
      </c>
      <c r="Q443" s="303" t="str">
        <f>+IF(H443=0,"",'Ark1'!U1993)</f>
        <v/>
      </c>
      <c r="R443" s="28"/>
      <c r="S443" s="33" t="str">
        <f>+IF(H443=0,"",'Ark1'!W1993)</f>
        <v/>
      </c>
      <c r="T443" s="33" t="str">
        <f>+IF(H443=0,"",'Ark1'!X1993)</f>
        <v/>
      </c>
      <c r="U443" s="33" t="str">
        <f>+IF(H443=0,"",'Ark1'!AG1993)</f>
        <v/>
      </c>
      <c r="V443" s="33" t="str">
        <f>+IF(H443=0,"",'Ark1'!AH1993)</f>
        <v/>
      </c>
      <c r="W443" s="33" t="str">
        <f>+IF(H443=0,"",'Ark1'!Y1993)</f>
        <v/>
      </c>
      <c r="X443" s="27" t="str">
        <f>+IF(H443=0,"",'Ark1'!AA1993)</f>
        <v/>
      </c>
      <c r="Y443" s="303" t="str">
        <f t="shared" si="36"/>
        <v/>
      </c>
      <c r="Z443" s="33" t="str">
        <f t="shared" si="37"/>
        <v/>
      </c>
      <c r="AA443" s="28" t="str">
        <f t="shared" si="38"/>
        <v/>
      </c>
      <c r="AB443" s="244"/>
      <c r="AE443" s="28"/>
      <c r="AF443" s="27"/>
      <c r="AI443" s="27"/>
      <c r="AJ443" s="27"/>
      <c r="AK443" s="27"/>
      <c r="AM443" s="27"/>
      <c r="AO443" s="27"/>
      <c r="AP443" s="27"/>
    </row>
    <row r="444" spans="1:42">
      <c r="A444" s="244"/>
      <c r="B444" s="328">
        <f>+'Ark1'!C1994</f>
        <v>2024</v>
      </c>
      <c r="C444" s="264">
        <f>+'Ark1'!L1994</f>
        <v>12</v>
      </c>
      <c r="D444" s="264" t="s">
        <v>39</v>
      </c>
      <c r="E444" s="273">
        <f>+'Ark1'!AP1994</f>
        <v>14</v>
      </c>
      <c r="F444" s="272" t="str">
        <f>VLOOKUP(E444,RNR!$E$1:$F$41,2)</f>
        <v>Canadisk Ayrshire</v>
      </c>
      <c r="G444" s="86" t="str">
        <f>+IF(H444=0,"",'Ark1'!Q1994)</f>
        <v/>
      </c>
      <c r="H444" s="360">
        <f>+'Ark1'!R1994</f>
        <v>0</v>
      </c>
      <c r="I444" s="28" t="str">
        <f>+IF(H444=0,"",'Ark1'!AE1994)</f>
        <v/>
      </c>
      <c r="J444" s="28"/>
      <c r="K444" s="28" t="str">
        <f>+IF(H444=0,"",'Ark1'!AF1994)</f>
        <v/>
      </c>
      <c r="L444" s="261"/>
      <c r="M444" s="376" t="str">
        <f>+IF(H444=0,"",'Ark1'!AR1994)</f>
        <v/>
      </c>
      <c r="N444" s="114" t="str">
        <f>+IF(H444=0,"",'Ark1'!AS1994)</f>
        <v/>
      </c>
      <c r="O444" s="261"/>
      <c r="P444" s="27" t="str">
        <f>+IF(H444=0,"",'Ark1'!T1994)</f>
        <v/>
      </c>
      <c r="Q444" s="303" t="str">
        <f>+IF(H444=0,"",'Ark1'!U1994)</f>
        <v/>
      </c>
      <c r="R444" s="28"/>
      <c r="S444" s="33" t="str">
        <f>+IF(H444=0,"",'Ark1'!W1994)</f>
        <v/>
      </c>
      <c r="T444" s="33" t="str">
        <f>+IF(H444=0,"",'Ark1'!X1994)</f>
        <v/>
      </c>
      <c r="U444" s="33" t="str">
        <f>+IF(H444=0,"",'Ark1'!AG1994)</f>
        <v/>
      </c>
      <c r="V444" s="33" t="str">
        <f>+IF(H444=0,"",'Ark1'!AH1994)</f>
        <v/>
      </c>
      <c r="W444" s="33" t="str">
        <f>+IF(H444=0,"",'Ark1'!Y1994)</f>
        <v/>
      </c>
      <c r="X444" s="27" t="str">
        <f>+IF(H444=0,"",'Ark1'!AA1994)</f>
        <v/>
      </c>
      <c r="Y444" s="303" t="str">
        <f t="shared" si="36"/>
        <v/>
      </c>
      <c r="Z444" s="33" t="str">
        <f t="shared" si="37"/>
        <v/>
      </c>
      <c r="AA444" s="28" t="str">
        <f t="shared" si="38"/>
        <v/>
      </c>
      <c r="AB444" s="244"/>
      <c r="AE444" s="28"/>
      <c r="AF444" s="27"/>
      <c r="AI444" s="27"/>
      <c r="AJ444" s="27"/>
      <c r="AK444" s="27"/>
      <c r="AM444" s="27"/>
      <c r="AO444" s="27"/>
      <c r="AP444" s="27"/>
    </row>
    <row r="445" spans="1:42">
      <c r="A445" s="244"/>
      <c r="B445" s="328">
        <f>+'Ark1'!C1995</f>
        <v>2024</v>
      </c>
      <c r="C445" s="264">
        <f>+'Ark1'!L1995</f>
        <v>12</v>
      </c>
      <c r="D445" s="264" t="s">
        <v>39</v>
      </c>
      <c r="E445" s="273">
        <f>+'Ark1'!AP1995</f>
        <v>15</v>
      </c>
      <c r="F445" s="272" t="str">
        <f>VLOOKUP(E445,RNR!$E$1:$F$41,2)</f>
        <v>Montbéliard</v>
      </c>
      <c r="G445" s="86" t="str">
        <f>+IF(H445=0,"",'Ark1'!Q1995)</f>
        <v/>
      </c>
      <c r="H445" s="360">
        <f>+'Ark1'!R1995</f>
        <v>0</v>
      </c>
      <c r="I445" s="28" t="str">
        <f>+IF(H445=0,"",'Ark1'!AE1995)</f>
        <v/>
      </c>
      <c r="J445" s="28"/>
      <c r="K445" s="28" t="str">
        <f>+IF(H445=0,"",'Ark1'!AF1995)</f>
        <v/>
      </c>
      <c r="L445" s="261"/>
      <c r="M445" s="376" t="str">
        <f>+IF(H445=0,"",'Ark1'!AR1995)</f>
        <v/>
      </c>
      <c r="N445" s="114" t="str">
        <f>+IF(H445=0,"",'Ark1'!AS1995)</f>
        <v/>
      </c>
      <c r="O445" s="261"/>
      <c r="P445" s="27" t="str">
        <f>+IF(H445=0,"",'Ark1'!T1995)</f>
        <v/>
      </c>
      <c r="Q445" s="303" t="str">
        <f>+IF(H445=0,"",'Ark1'!U1995)</f>
        <v/>
      </c>
      <c r="R445" s="28"/>
      <c r="S445" s="33" t="str">
        <f>+IF(H445=0,"",'Ark1'!W1995)</f>
        <v/>
      </c>
      <c r="T445" s="33" t="str">
        <f>+IF(H445=0,"",'Ark1'!X1995)</f>
        <v/>
      </c>
      <c r="U445" s="33" t="str">
        <f>+IF(H445=0,"",'Ark1'!AG1995)</f>
        <v/>
      </c>
      <c r="V445" s="33" t="str">
        <f>+IF(H445=0,"",'Ark1'!AH1995)</f>
        <v/>
      </c>
      <c r="W445" s="33" t="str">
        <f>+IF(H445=0,"",'Ark1'!Y1995)</f>
        <v/>
      </c>
      <c r="X445" s="27" t="str">
        <f>+IF(H445=0,"",'Ark1'!AA1995)</f>
        <v/>
      </c>
      <c r="Y445" s="303" t="str">
        <f t="shared" si="36"/>
        <v/>
      </c>
      <c r="Z445" s="33" t="str">
        <f t="shared" si="37"/>
        <v/>
      </c>
      <c r="AA445" s="28" t="str">
        <f t="shared" si="38"/>
        <v/>
      </c>
      <c r="AB445" s="244"/>
      <c r="AE445" s="28"/>
      <c r="AF445" s="27"/>
      <c r="AI445" s="27"/>
      <c r="AJ445" s="27"/>
      <c r="AK445" s="27"/>
      <c r="AM445" s="27"/>
      <c r="AO445" s="27"/>
      <c r="AP445" s="27"/>
    </row>
    <row r="446" spans="1:42">
      <c r="A446" s="244"/>
      <c r="B446" s="328">
        <f>+'Ark1'!C1996</f>
        <v>2024</v>
      </c>
      <c r="C446" s="264">
        <f>+'Ark1'!L1996</f>
        <v>12</v>
      </c>
      <c r="D446" s="264" t="s">
        <v>39</v>
      </c>
      <c r="E446" s="273">
        <f>+'Ark1'!AP1996</f>
        <v>16</v>
      </c>
      <c r="F446" s="272" t="str">
        <f>VLOOKUP(E446,RNR!$E$1:$F$41,2)</f>
        <v>Mørefe</v>
      </c>
      <c r="G446" s="86" t="str">
        <f>+IF(H446=0,"",'Ark1'!Q1996)</f>
        <v/>
      </c>
      <c r="H446" s="360">
        <f>+'Ark1'!R1996</f>
        <v>0</v>
      </c>
      <c r="I446" s="28" t="str">
        <f>+IF(H446=0,"",'Ark1'!AE1996)</f>
        <v/>
      </c>
      <c r="J446" s="28"/>
      <c r="K446" s="28" t="str">
        <f>+IF(H446=0,"",'Ark1'!AF1996)</f>
        <v/>
      </c>
      <c r="L446" s="261"/>
      <c r="M446" s="376" t="str">
        <f>+IF(H446=0,"",'Ark1'!AR1996)</f>
        <v/>
      </c>
      <c r="N446" s="114" t="str">
        <f>+IF(H446=0,"",'Ark1'!AS1996)</f>
        <v/>
      </c>
      <c r="O446" s="261"/>
      <c r="P446" s="27" t="str">
        <f>+IF(H446=0,"",'Ark1'!T1996)</f>
        <v/>
      </c>
      <c r="Q446" s="303" t="str">
        <f>+IF(H446=0,"",'Ark1'!U1996)</f>
        <v/>
      </c>
      <c r="R446" s="28"/>
      <c r="S446" s="33" t="str">
        <f>+IF(H446=0,"",'Ark1'!W1996)</f>
        <v/>
      </c>
      <c r="T446" s="33" t="str">
        <f>+IF(H446=0,"",'Ark1'!X1996)</f>
        <v/>
      </c>
      <c r="U446" s="33" t="str">
        <f>+IF(H446=0,"",'Ark1'!AG1996)</f>
        <v/>
      </c>
      <c r="V446" s="33" t="str">
        <f>+IF(H446=0,"",'Ark1'!AH1996)</f>
        <v/>
      </c>
      <c r="W446" s="33" t="str">
        <f>+IF(H446=0,"",'Ark1'!Y1996)</f>
        <v/>
      </c>
      <c r="X446" s="27" t="str">
        <f>+IF(H446=0,"",'Ark1'!AA1996)</f>
        <v/>
      </c>
      <c r="Y446" s="303" t="str">
        <f t="shared" si="36"/>
        <v/>
      </c>
      <c r="Z446" s="33" t="str">
        <f t="shared" si="37"/>
        <v/>
      </c>
      <c r="AA446" s="28" t="str">
        <f t="shared" si="38"/>
        <v/>
      </c>
      <c r="AB446" s="244"/>
      <c r="AE446" s="28"/>
      <c r="AF446" s="27"/>
      <c r="AI446" s="27"/>
      <c r="AJ446" s="27"/>
      <c r="AK446" s="27"/>
      <c r="AM446" s="27"/>
      <c r="AO446" s="27"/>
      <c r="AP446" s="27"/>
    </row>
    <row r="447" spans="1:42">
      <c r="A447" s="244"/>
      <c r="B447" s="328">
        <f>+'Ark1'!C1997</f>
        <v>2024</v>
      </c>
      <c r="C447" s="264">
        <f>+'Ark1'!L1997</f>
        <v>12</v>
      </c>
      <c r="D447" s="264" t="s">
        <v>39</v>
      </c>
      <c r="E447" s="273">
        <f>+'Ark1'!AP1997</f>
        <v>17</v>
      </c>
      <c r="F447" s="272" t="str">
        <f>VLOOKUP(E447,RNR!$E$1:$F$41,2)</f>
        <v>Normande</v>
      </c>
      <c r="G447" s="86" t="str">
        <f>+IF(H447=0,"",'Ark1'!Q1997)</f>
        <v/>
      </c>
      <c r="H447" s="360">
        <f>+'Ark1'!R1997</f>
        <v>0</v>
      </c>
      <c r="I447" s="28" t="str">
        <f>+IF(H447=0,"",'Ark1'!AE1997)</f>
        <v/>
      </c>
      <c r="J447" s="28"/>
      <c r="K447" s="28" t="str">
        <f>+IF(H447=0,"",'Ark1'!AF1997)</f>
        <v/>
      </c>
      <c r="L447" s="261"/>
      <c r="M447" s="376" t="str">
        <f>+IF(H447=0,"",'Ark1'!AR1997)</f>
        <v/>
      </c>
      <c r="N447" s="114" t="str">
        <f>+IF(H447=0,"",'Ark1'!AS1997)</f>
        <v/>
      </c>
      <c r="O447" s="261"/>
      <c r="P447" s="27" t="str">
        <f>+IF(H447=0,"",'Ark1'!T1997)</f>
        <v/>
      </c>
      <c r="Q447" s="303" t="str">
        <f>+IF(H447=0,"",'Ark1'!U1997)</f>
        <v/>
      </c>
      <c r="R447" s="28"/>
      <c r="S447" s="33" t="str">
        <f>+IF(H447=0,"",'Ark1'!W1997)</f>
        <v/>
      </c>
      <c r="T447" s="33" t="str">
        <f>+IF(H447=0,"",'Ark1'!X1997)</f>
        <v/>
      </c>
      <c r="U447" s="33" t="str">
        <f>+IF(H447=0,"",'Ark1'!AG1997)</f>
        <v/>
      </c>
      <c r="V447" s="33" t="str">
        <f>+IF(H447=0,"",'Ark1'!AH1997)</f>
        <v/>
      </c>
      <c r="W447" s="33" t="str">
        <f>+IF(H447=0,"",'Ark1'!Y1997)</f>
        <v/>
      </c>
      <c r="X447" s="27" t="str">
        <f>+IF(H447=0,"",'Ark1'!AA1997)</f>
        <v/>
      </c>
      <c r="Y447" s="303" t="str">
        <f t="shared" si="36"/>
        <v/>
      </c>
      <c r="Z447" s="33" t="str">
        <f t="shared" si="37"/>
        <v/>
      </c>
      <c r="AA447" s="28" t="str">
        <f t="shared" si="38"/>
        <v/>
      </c>
      <c r="AB447" s="244"/>
      <c r="AE447" s="28"/>
      <c r="AF447" s="27"/>
      <c r="AI447" s="27"/>
      <c r="AJ447" s="27"/>
      <c r="AK447" s="27"/>
      <c r="AM447" s="27"/>
      <c r="AO447" s="27"/>
      <c r="AP447" s="27"/>
    </row>
    <row r="448" spans="1:42">
      <c r="A448" s="244"/>
      <c r="B448" s="328">
        <f>+'Ark1'!C1998</f>
        <v>2024</v>
      </c>
      <c r="C448" s="264">
        <f>+'Ark1'!L1998</f>
        <v>12</v>
      </c>
      <c r="D448" s="264" t="s">
        <v>39</v>
      </c>
      <c r="E448" s="273">
        <f>+'Ark1'!AP1998</f>
        <v>21</v>
      </c>
      <c r="F448" s="272" t="str">
        <f>VLOOKUP(E448,RNR!$E$1:$F$41,2)</f>
        <v>Hereford</v>
      </c>
      <c r="G448" s="86" t="str">
        <f>+IF(H448=0,"",'Ark1'!Q1998)</f>
        <v/>
      </c>
      <c r="H448" s="360">
        <f>+'Ark1'!R1998</f>
        <v>0</v>
      </c>
      <c r="I448" s="28" t="str">
        <f>+IF(H448=0,"",'Ark1'!AE1998)</f>
        <v/>
      </c>
      <c r="J448" s="28"/>
      <c r="K448" s="28" t="str">
        <f>+IF(H448=0,"",'Ark1'!AF1998)</f>
        <v/>
      </c>
      <c r="L448" s="261"/>
      <c r="M448" s="376" t="str">
        <f>+IF(H448=0,"",'Ark1'!AR1998)</f>
        <v/>
      </c>
      <c r="N448" s="114" t="str">
        <f>+IF(H448=0,"",'Ark1'!AS1998)</f>
        <v/>
      </c>
      <c r="O448" s="261"/>
      <c r="P448" s="27" t="str">
        <f>+IF(H448=0,"",'Ark1'!T1998)</f>
        <v/>
      </c>
      <c r="Q448" s="303" t="str">
        <f>+IF(H448=0,"",'Ark1'!U1998)</f>
        <v/>
      </c>
      <c r="R448" s="28"/>
      <c r="S448" s="33" t="str">
        <f>+IF(H448=0,"",'Ark1'!W1998)</f>
        <v/>
      </c>
      <c r="T448" s="33" t="str">
        <f>+IF(H448=0,"",'Ark1'!X1998)</f>
        <v/>
      </c>
      <c r="U448" s="33" t="str">
        <f>+IF(H448=0,"",'Ark1'!AG1998)</f>
        <v/>
      </c>
      <c r="V448" s="33" t="str">
        <f>+IF(H448=0,"",'Ark1'!AH1998)</f>
        <v/>
      </c>
      <c r="W448" s="33" t="str">
        <f>+IF(H448=0,"",'Ark1'!Y1998)</f>
        <v/>
      </c>
      <c r="X448" s="27" t="str">
        <f>+IF(H448=0,"",'Ark1'!AA1998)</f>
        <v/>
      </c>
      <c r="Y448" s="303" t="str">
        <f t="shared" si="36"/>
        <v/>
      </c>
      <c r="Z448" s="33" t="str">
        <f t="shared" si="37"/>
        <v/>
      </c>
      <c r="AA448" s="28" t="str">
        <f t="shared" si="38"/>
        <v/>
      </c>
      <c r="AB448" s="244"/>
      <c r="AE448" s="28"/>
      <c r="AF448" s="27"/>
      <c r="AI448" s="27"/>
      <c r="AJ448" s="27"/>
      <c r="AK448" s="27"/>
      <c r="AM448" s="27"/>
      <c r="AO448" s="27"/>
      <c r="AP448" s="27"/>
    </row>
    <row r="449" spans="1:42">
      <c r="A449" s="244"/>
      <c r="B449" s="328">
        <f>+'Ark1'!C1999</f>
        <v>2024</v>
      </c>
      <c r="C449" s="264">
        <f>+'Ark1'!L1999</f>
        <v>12</v>
      </c>
      <c r="D449" s="264" t="s">
        <v>39</v>
      </c>
      <c r="E449" s="273">
        <f>+'Ark1'!AP1999</f>
        <v>22</v>
      </c>
      <c r="F449" s="272" t="str">
        <f>VLOOKUP(E449,RNR!$E$1:$F$41,2)</f>
        <v>Charolais</v>
      </c>
      <c r="G449" s="86">
        <f>+IF(H449=0,"",'Ark1'!Q1999)</f>
        <v>1</v>
      </c>
      <c r="H449" s="360">
        <f>+'Ark1'!R1999</f>
        <v>1</v>
      </c>
      <c r="I449" s="28">
        <f>+IF(H449=0,"",'Ark1'!AE1999)</f>
        <v>4.1580041580041575E-2</v>
      </c>
      <c r="J449" s="28"/>
      <c r="K449" s="28">
        <f>+IF(H449=0,"",'Ark1'!AF1999)</f>
        <v>7.9811260865318895E-2</v>
      </c>
      <c r="L449" s="261"/>
      <c r="M449" s="376">
        <f>+IF(H449=0,"",'Ark1'!AR1999)</f>
        <v>234</v>
      </c>
      <c r="N449" s="114">
        <f>+IF(H449=0,"",'Ark1'!AS1999)</f>
        <v>44.876633743607243</v>
      </c>
      <c r="O449" s="261"/>
      <c r="P449" s="27">
        <f>+IF(H449=0,"",'Ark1'!T1999)</f>
        <v>15</v>
      </c>
      <c r="Q449" s="303">
        <f>+IF(H449=0,"",'Ark1'!U1999)</f>
        <v>575.30000000000007</v>
      </c>
      <c r="R449" s="28"/>
      <c r="S449" s="33">
        <f>+IF(H449=0,"",'Ark1'!W1999)</f>
        <v>100</v>
      </c>
      <c r="T449" s="33">
        <f>+IF(H449=0,"",'Ark1'!X1999)</f>
        <v>100</v>
      </c>
      <c r="U449" s="33">
        <f>+IF(H449=0,"",'Ark1'!AG1999)</f>
        <v>1392</v>
      </c>
      <c r="V449" s="33">
        <f>+IF(H449=0,"",'Ark1'!AH1999)</f>
        <v>100</v>
      </c>
      <c r="W449" s="33">
        <f>+IF(H449=0,"",'Ark1'!Y1999)</f>
        <v>0</v>
      </c>
      <c r="X449" s="27">
        <f>+IF(H449=0,"",'Ark1'!AA1999)</f>
        <v>0</v>
      </c>
      <c r="Y449" s="303">
        <f t="shared" si="36"/>
        <v>413.29022988505756</v>
      </c>
      <c r="Z449" s="33">
        <f t="shared" si="37"/>
        <v>47.94166666666667</v>
      </c>
      <c r="AA449" s="28">
        <f t="shared" si="38"/>
        <v>1</v>
      </c>
      <c r="AB449" s="244"/>
      <c r="AE449" s="28"/>
      <c r="AF449" s="27"/>
      <c r="AI449" s="27"/>
      <c r="AJ449" s="27"/>
      <c r="AK449" s="27"/>
      <c r="AM449" s="27"/>
      <c r="AO449" s="27"/>
      <c r="AP449" s="27"/>
    </row>
    <row r="450" spans="1:42">
      <c r="A450" s="244"/>
      <c r="B450" s="328">
        <f>+'Ark1'!C2000</f>
        <v>2024</v>
      </c>
      <c r="C450" s="264">
        <f>+'Ark1'!L2000</f>
        <v>12</v>
      </c>
      <c r="D450" s="264" t="s">
        <v>39</v>
      </c>
      <c r="E450" s="273">
        <f>+'Ark1'!AP2000</f>
        <v>23</v>
      </c>
      <c r="F450" s="272" t="str">
        <f>VLOOKUP(E450,RNR!$E$1:$F$41,2)</f>
        <v>Aberdeen Angus</v>
      </c>
      <c r="G450" s="86" t="str">
        <f>+IF(H450=0,"",'Ark1'!Q2000)</f>
        <v/>
      </c>
      <c r="H450" s="360">
        <f>+'Ark1'!R2000</f>
        <v>0</v>
      </c>
      <c r="I450" s="28" t="str">
        <f>+IF(H450=0,"",'Ark1'!AE2000)</f>
        <v/>
      </c>
      <c r="J450" s="28"/>
      <c r="K450" s="28" t="str">
        <f>+IF(H450=0,"",'Ark1'!AF2000)</f>
        <v/>
      </c>
      <c r="L450" s="261"/>
      <c r="M450" s="376" t="str">
        <f>+IF(H450=0,"",'Ark1'!AR2000)</f>
        <v/>
      </c>
      <c r="N450" s="114" t="str">
        <f>+IF(H450=0,"",'Ark1'!AS2000)</f>
        <v/>
      </c>
      <c r="O450" s="261"/>
      <c r="P450" s="27" t="str">
        <f>+IF(H450=0,"",'Ark1'!T2000)</f>
        <v/>
      </c>
      <c r="Q450" s="303" t="str">
        <f>+IF(H450=0,"",'Ark1'!U2000)</f>
        <v/>
      </c>
      <c r="R450" s="28"/>
      <c r="S450" s="33" t="str">
        <f>+IF(H450=0,"",'Ark1'!W2000)</f>
        <v/>
      </c>
      <c r="T450" s="33" t="str">
        <f>+IF(H450=0,"",'Ark1'!X2000)</f>
        <v/>
      </c>
      <c r="U450" s="33" t="str">
        <f>+IF(H450=0,"",'Ark1'!AG2000)</f>
        <v/>
      </c>
      <c r="V450" s="33" t="str">
        <f>+IF(H450=0,"",'Ark1'!AH2000)</f>
        <v/>
      </c>
      <c r="W450" s="33" t="str">
        <f>+IF(H450=0,"",'Ark1'!Y2000)</f>
        <v/>
      </c>
      <c r="X450" s="27" t="str">
        <f>+IF(H450=0,"",'Ark1'!AA2000)</f>
        <v/>
      </c>
      <c r="Y450" s="303" t="str">
        <f t="shared" si="36"/>
        <v/>
      </c>
      <c r="Z450" s="33" t="str">
        <f t="shared" si="37"/>
        <v/>
      </c>
      <c r="AA450" s="28" t="str">
        <f t="shared" si="38"/>
        <v/>
      </c>
      <c r="AB450" s="244"/>
      <c r="AE450" s="28"/>
      <c r="AF450" s="27"/>
      <c r="AI450" s="27"/>
      <c r="AJ450" s="27"/>
      <c r="AK450" s="27"/>
      <c r="AM450" s="27"/>
      <c r="AO450" s="27"/>
      <c r="AP450" s="27"/>
    </row>
    <row r="451" spans="1:42">
      <c r="A451" s="244"/>
      <c r="B451" s="328">
        <f>+'Ark1'!C2001</f>
        <v>2024</v>
      </c>
      <c r="C451" s="264">
        <f>+'Ark1'!L2001</f>
        <v>12</v>
      </c>
      <c r="D451" s="264" t="s">
        <v>39</v>
      </c>
      <c r="E451" s="273">
        <f>+'Ark1'!AP2001</f>
        <v>24</v>
      </c>
      <c r="F451" s="272" t="str">
        <f>VLOOKUP(E451,RNR!$E$1:$F$41,2)</f>
        <v>Limousine</v>
      </c>
      <c r="G451" s="86" t="str">
        <f>+IF(H451=0,"",'Ark1'!Q2001)</f>
        <v/>
      </c>
      <c r="H451" s="360">
        <f>+'Ark1'!R2001</f>
        <v>0</v>
      </c>
      <c r="I451" s="28" t="str">
        <f>+IF(H451=0,"",'Ark1'!AE2001)</f>
        <v/>
      </c>
      <c r="J451" s="28"/>
      <c r="K451" s="28" t="str">
        <f>+IF(H451=0,"",'Ark1'!AF2001)</f>
        <v/>
      </c>
      <c r="L451" s="261"/>
      <c r="M451" s="376" t="str">
        <f>+IF(H451=0,"",'Ark1'!AR2001)</f>
        <v/>
      </c>
      <c r="N451" s="114" t="str">
        <f>+IF(H451=0,"",'Ark1'!AS2001)</f>
        <v/>
      </c>
      <c r="O451" s="261"/>
      <c r="P451" s="27" t="str">
        <f>+IF(H451=0,"",'Ark1'!T2001)</f>
        <v/>
      </c>
      <c r="Q451" s="303" t="str">
        <f>+IF(H451=0,"",'Ark1'!U2001)</f>
        <v/>
      </c>
      <c r="R451" s="28"/>
      <c r="S451" s="33" t="str">
        <f>+IF(H451=0,"",'Ark1'!W2001)</f>
        <v/>
      </c>
      <c r="T451" s="33" t="str">
        <f>+IF(H451=0,"",'Ark1'!X2001)</f>
        <v/>
      </c>
      <c r="U451" s="33" t="str">
        <f>+IF(H451=0,"",'Ark1'!AG2001)</f>
        <v/>
      </c>
      <c r="V451" s="33" t="str">
        <f>+IF(H451=0,"",'Ark1'!AH2001)</f>
        <v/>
      </c>
      <c r="W451" s="33" t="str">
        <f>+IF(H451=0,"",'Ark1'!Y2001)</f>
        <v/>
      </c>
      <c r="X451" s="27" t="str">
        <f>+IF(H451=0,"",'Ark1'!AA2001)</f>
        <v/>
      </c>
      <c r="Y451" s="303" t="str">
        <f t="shared" si="36"/>
        <v/>
      </c>
      <c r="Z451" s="33" t="str">
        <f t="shared" si="37"/>
        <v/>
      </c>
      <c r="AA451" s="28" t="str">
        <f t="shared" si="38"/>
        <v/>
      </c>
      <c r="AB451" s="244"/>
      <c r="AE451" s="28"/>
      <c r="AF451" s="27"/>
      <c r="AI451" s="27"/>
      <c r="AJ451" s="27"/>
      <c r="AK451" s="27"/>
      <c r="AM451" s="27"/>
      <c r="AO451" s="27"/>
      <c r="AP451" s="27"/>
    </row>
    <row r="452" spans="1:42">
      <c r="A452" s="244"/>
      <c r="B452" s="328">
        <f>+'Ark1'!C2002</f>
        <v>2024</v>
      </c>
      <c r="C452" s="264">
        <f>+'Ark1'!L2002</f>
        <v>12</v>
      </c>
      <c r="D452" s="264" t="s">
        <v>39</v>
      </c>
      <c r="E452" s="273">
        <f>+'Ark1'!AP2002</f>
        <v>25</v>
      </c>
      <c r="F452" s="272" t="str">
        <f>VLOOKUP(E452,RNR!$E$1:$F$41,2)</f>
        <v>Simmental Kjøtt</v>
      </c>
      <c r="G452" s="86">
        <f>+IF(H452=0,"",'Ark1'!Q2002)</f>
        <v>1</v>
      </c>
      <c r="H452" s="360">
        <f>+'Ark1'!R2002</f>
        <v>1</v>
      </c>
      <c r="I452" s="28">
        <f>+IF(H452=0,"",'Ark1'!AE2002)</f>
        <v>0.13513513513513517</v>
      </c>
      <c r="J452" s="28"/>
      <c r="K452" s="28">
        <f>+IF(H452=0,"",'Ark1'!AF2002)</f>
        <v>0.25503521846385896</v>
      </c>
      <c r="L452" s="261"/>
      <c r="M452" s="376">
        <f>+IF(H452=0,"",'Ark1'!AR2002)</f>
        <v>216</v>
      </c>
      <c r="N452" s="114">
        <f>+IF(H452=0,"",'Ark1'!AS2002)</f>
        <v>52.789844027841262</v>
      </c>
      <c r="O452" s="261"/>
      <c r="P452" s="27">
        <f>+IF(H452=0,"",'Ark1'!T2002)</f>
        <v>15</v>
      </c>
      <c r="Q452" s="303">
        <f>+IF(H452=0,"",'Ark1'!U2002)</f>
        <v>531.6</v>
      </c>
      <c r="R452" s="28"/>
      <c r="S452" s="33">
        <f>+IF(H452=0,"",'Ark1'!W2002)</f>
        <v>100</v>
      </c>
      <c r="T452" s="33">
        <f>+IF(H452=0,"",'Ark1'!X2002)</f>
        <v>100</v>
      </c>
      <c r="U452" s="33">
        <f>+IF(H452=0,"",'Ark1'!AG2002)</f>
        <v>1438</v>
      </c>
      <c r="V452" s="33">
        <f>+IF(H452=0,"",'Ark1'!AH2002)</f>
        <v>100</v>
      </c>
      <c r="W452" s="33">
        <f>+IF(H452=0,"",'Ark1'!Y2002)</f>
        <v>0</v>
      </c>
      <c r="X452" s="27">
        <f>+IF(H452=0,"",'Ark1'!AA2002)</f>
        <v>0</v>
      </c>
      <c r="Y452" s="303">
        <f t="shared" si="36"/>
        <v>369.68011126564676</v>
      </c>
      <c r="Z452" s="33">
        <f t="shared" si="37"/>
        <v>44.300000000000004</v>
      </c>
      <c r="AA452" s="28">
        <f t="shared" si="38"/>
        <v>1</v>
      </c>
      <c r="AB452" s="244"/>
      <c r="AE452" s="28"/>
      <c r="AF452" s="27"/>
      <c r="AI452" s="27"/>
      <c r="AJ452" s="27"/>
      <c r="AK452" s="27"/>
      <c r="AM452" s="27"/>
      <c r="AO452" s="27"/>
      <c r="AP452" s="27"/>
    </row>
    <row r="453" spans="1:42">
      <c r="A453" s="244"/>
      <c r="B453" s="328">
        <f>+'Ark1'!C2003</f>
        <v>2024</v>
      </c>
      <c r="C453" s="264">
        <f>+'Ark1'!L2003</f>
        <v>12</v>
      </c>
      <c r="D453" s="264" t="s">
        <v>39</v>
      </c>
      <c r="E453" s="273">
        <f>+'Ark1'!AP2003</f>
        <v>26</v>
      </c>
      <c r="F453" s="272" t="str">
        <f>VLOOKUP(E453,RNR!$E$1:$F$41,2)</f>
        <v>Blonde D'aquitaine</v>
      </c>
      <c r="G453" s="86" t="str">
        <f>+IF(H453=0,"",'Ark1'!Q2003)</f>
        <v/>
      </c>
      <c r="H453" s="360">
        <f>+'Ark1'!R2003</f>
        <v>0</v>
      </c>
      <c r="I453" s="28" t="str">
        <f>+IF(H453=0,"",'Ark1'!AE2003)</f>
        <v/>
      </c>
      <c r="J453" s="28"/>
      <c r="K453" s="28" t="str">
        <f>+IF(H453=0,"",'Ark1'!AF2003)</f>
        <v/>
      </c>
      <c r="L453" s="261"/>
      <c r="M453" s="376" t="str">
        <f>+IF(H453=0,"",'Ark1'!AR2003)</f>
        <v/>
      </c>
      <c r="N453" s="114" t="str">
        <f>+IF(H453=0,"",'Ark1'!AS2003)</f>
        <v/>
      </c>
      <c r="O453" s="261"/>
      <c r="P453" s="27" t="str">
        <f>+IF(H453=0,"",'Ark1'!T2003)</f>
        <v/>
      </c>
      <c r="Q453" s="303" t="str">
        <f>+IF(H453=0,"",'Ark1'!U2003)</f>
        <v/>
      </c>
      <c r="R453" s="28"/>
      <c r="S453" s="33" t="str">
        <f>+IF(H453=0,"",'Ark1'!W2003)</f>
        <v/>
      </c>
      <c r="T453" s="33" t="str">
        <f>+IF(H453=0,"",'Ark1'!X2003)</f>
        <v/>
      </c>
      <c r="U453" s="33" t="str">
        <f>+IF(H453=0,"",'Ark1'!AG2003)</f>
        <v/>
      </c>
      <c r="V453" s="33" t="str">
        <f>+IF(H453=0,"",'Ark1'!AH2003)</f>
        <v/>
      </c>
      <c r="W453" s="33" t="str">
        <f>+IF(H453=0,"",'Ark1'!Y2003)</f>
        <v/>
      </c>
      <c r="X453" s="27" t="str">
        <f>+IF(H453=0,"",'Ark1'!AA2003)</f>
        <v/>
      </c>
      <c r="Y453" s="303" t="str">
        <f t="shared" si="36"/>
        <v/>
      </c>
      <c r="Z453" s="33" t="str">
        <f t="shared" si="37"/>
        <v/>
      </c>
      <c r="AA453" s="28" t="str">
        <f t="shared" si="38"/>
        <v/>
      </c>
      <c r="AB453" s="244"/>
      <c r="AE453" s="28"/>
      <c r="AF453" s="27"/>
      <c r="AI453" s="27"/>
      <c r="AJ453" s="27"/>
      <c r="AK453" s="27"/>
      <c r="AM453" s="27"/>
      <c r="AO453" s="27"/>
      <c r="AP453" s="27"/>
    </row>
    <row r="454" spans="1:42">
      <c r="A454" s="244"/>
      <c r="B454" s="328">
        <f>+'Ark1'!C2004</f>
        <v>2024</v>
      </c>
      <c r="C454" s="264">
        <f>+'Ark1'!L2004</f>
        <v>12</v>
      </c>
      <c r="D454" s="264" t="s">
        <v>39</v>
      </c>
      <c r="E454" s="273">
        <f>+'Ark1'!AP2004</f>
        <v>27</v>
      </c>
      <c r="F454" s="272" t="str">
        <f>VLOOKUP(E454,RNR!$E$1:$F$41,2)</f>
        <v>Scottish Highland</v>
      </c>
      <c r="G454" s="86" t="str">
        <f>+IF(H454=0,"",'Ark1'!Q2004)</f>
        <v/>
      </c>
      <c r="H454" s="360">
        <f>+'Ark1'!R2004</f>
        <v>0</v>
      </c>
      <c r="I454" s="28" t="str">
        <f>+IF(H454=0,"",'Ark1'!AE2004)</f>
        <v/>
      </c>
      <c r="J454" s="28"/>
      <c r="K454" s="28" t="str">
        <f>+IF(H454=0,"",'Ark1'!AF2004)</f>
        <v/>
      </c>
      <c r="L454" s="261"/>
      <c r="M454" s="376" t="str">
        <f>+IF(H454=0,"",'Ark1'!AR2004)</f>
        <v/>
      </c>
      <c r="N454" s="114" t="str">
        <f>+IF(H454=0,"",'Ark1'!AS2004)</f>
        <v/>
      </c>
      <c r="O454" s="261"/>
      <c r="P454" s="27" t="str">
        <f>+IF(H454=0,"",'Ark1'!T2004)</f>
        <v/>
      </c>
      <c r="Q454" s="303" t="str">
        <f>+IF(H454=0,"",'Ark1'!U2004)</f>
        <v/>
      </c>
      <c r="R454" s="28"/>
      <c r="S454" s="33" t="str">
        <f>+IF(H454=0,"",'Ark1'!W2004)</f>
        <v/>
      </c>
      <c r="T454" s="33" t="str">
        <f>+IF(H454=0,"",'Ark1'!X2004)</f>
        <v/>
      </c>
      <c r="U454" s="33" t="str">
        <f>+IF(H454=0,"",'Ark1'!AG2004)</f>
        <v/>
      </c>
      <c r="V454" s="33" t="str">
        <f>+IF(H454=0,"",'Ark1'!AH2004)</f>
        <v/>
      </c>
      <c r="W454" s="33" t="str">
        <f>+IF(H454=0,"",'Ark1'!Y2004)</f>
        <v/>
      </c>
      <c r="X454" s="27" t="str">
        <f>+IF(H454=0,"",'Ark1'!AA2004)</f>
        <v/>
      </c>
      <c r="Y454" s="303" t="str">
        <f t="shared" si="36"/>
        <v/>
      </c>
      <c r="Z454" s="33" t="str">
        <f t="shared" si="37"/>
        <v/>
      </c>
      <c r="AA454" s="28" t="str">
        <f t="shared" si="38"/>
        <v/>
      </c>
      <c r="AB454" s="244"/>
      <c r="AE454" s="28"/>
      <c r="AF454" s="27"/>
      <c r="AI454" s="27"/>
      <c r="AJ454" s="27"/>
      <c r="AK454" s="27"/>
      <c r="AM454" s="27"/>
      <c r="AO454" s="27"/>
      <c r="AP454" s="27"/>
    </row>
    <row r="455" spans="1:42">
      <c r="A455" s="244"/>
      <c r="B455" s="328">
        <f>+'Ark1'!C2005</f>
        <v>2024</v>
      </c>
      <c r="C455" s="264">
        <f>+'Ark1'!L2005</f>
        <v>12</v>
      </c>
      <c r="D455" s="264" t="s">
        <v>39</v>
      </c>
      <c r="E455" s="273">
        <f>+'Ark1'!AP2005</f>
        <v>28</v>
      </c>
      <c r="F455" s="272" t="str">
        <f>VLOOKUP(E455,RNR!$E$1:$F$41,2)</f>
        <v>Tiroler Grauvieh</v>
      </c>
      <c r="G455" s="86" t="str">
        <f>+IF(H455=0,"",'Ark1'!Q2005)</f>
        <v/>
      </c>
      <c r="H455" s="360">
        <f>+'Ark1'!R2005</f>
        <v>0</v>
      </c>
      <c r="I455" s="28" t="str">
        <f>+IF(H455=0,"",'Ark1'!AE2005)</f>
        <v/>
      </c>
      <c r="J455" s="28"/>
      <c r="K455" s="28" t="str">
        <f>+IF(H455=0,"",'Ark1'!AF2005)</f>
        <v/>
      </c>
      <c r="L455" s="261"/>
      <c r="M455" s="376" t="str">
        <f>+IF(H455=0,"",'Ark1'!AR2005)</f>
        <v/>
      </c>
      <c r="N455" s="114" t="str">
        <f>+IF(H455=0,"",'Ark1'!AS2005)</f>
        <v/>
      </c>
      <c r="O455" s="261"/>
      <c r="P455" s="27" t="str">
        <f>+IF(H455=0,"",'Ark1'!T2005)</f>
        <v/>
      </c>
      <c r="Q455" s="303" t="str">
        <f>+IF(H455=0,"",'Ark1'!U2005)</f>
        <v/>
      </c>
      <c r="R455" s="28"/>
      <c r="S455" s="33" t="str">
        <f>+IF(H455=0,"",'Ark1'!W2005)</f>
        <v/>
      </c>
      <c r="T455" s="33" t="str">
        <f>+IF(H455=0,"",'Ark1'!X2005)</f>
        <v/>
      </c>
      <c r="U455" s="33" t="str">
        <f>+IF(H455=0,"",'Ark1'!AG2005)</f>
        <v/>
      </c>
      <c r="V455" s="33" t="str">
        <f>+IF(H455=0,"",'Ark1'!AH2005)</f>
        <v/>
      </c>
      <c r="W455" s="33" t="str">
        <f>+IF(H455=0,"",'Ark1'!Y2005)</f>
        <v/>
      </c>
      <c r="X455" s="27" t="str">
        <f>+IF(H455=0,"",'Ark1'!AA2005)</f>
        <v/>
      </c>
      <c r="Y455" s="303" t="str">
        <f t="shared" si="36"/>
        <v/>
      </c>
      <c r="Z455" s="33" t="str">
        <f t="shared" si="37"/>
        <v/>
      </c>
      <c r="AA455" s="28" t="str">
        <f t="shared" si="38"/>
        <v/>
      </c>
      <c r="AB455" s="244"/>
      <c r="AE455" s="28"/>
      <c r="AF455" s="27"/>
      <c r="AI455" s="27"/>
      <c r="AJ455" s="27"/>
      <c r="AK455" s="27"/>
      <c r="AM455" s="27"/>
      <c r="AO455" s="27"/>
      <c r="AP455" s="27"/>
    </row>
    <row r="456" spans="1:42">
      <c r="A456" s="244"/>
      <c r="B456" s="328">
        <f>+'Ark1'!C2006</f>
        <v>2024</v>
      </c>
      <c r="C456" s="264">
        <f>+'Ark1'!L2006</f>
        <v>12</v>
      </c>
      <c r="D456" s="264" t="s">
        <v>39</v>
      </c>
      <c r="E456" s="273">
        <f>+'Ark1'!AP2006</f>
        <v>29</v>
      </c>
      <c r="F456" s="272" t="str">
        <f>VLOOKUP(E456,RNR!$E$1:$F$41,2)</f>
        <v xml:space="preserve">Dexter </v>
      </c>
      <c r="G456" s="86" t="str">
        <f>+IF(H456=0,"",'Ark1'!Q2006)</f>
        <v/>
      </c>
      <c r="H456" s="360">
        <f>+'Ark1'!R2006</f>
        <v>0</v>
      </c>
      <c r="I456" s="28" t="str">
        <f>+IF(H456=0,"",'Ark1'!AE2006)</f>
        <v/>
      </c>
      <c r="J456" s="28"/>
      <c r="K456" s="28" t="str">
        <f>+IF(H456=0,"",'Ark1'!AF2006)</f>
        <v/>
      </c>
      <c r="L456" s="261"/>
      <c r="M456" s="376" t="str">
        <f>+IF(H456=0,"",'Ark1'!AR2006)</f>
        <v/>
      </c>
      <c r="N456" s="114" t="str">
        <f>+IF(H456=0,"",'Ark1'!AS2006)</f>
        <v/>
      </c>
      <c r="O456" s="261"/>
      <c r="P456" s="27" t="str">
        <f>+IF(H456=0,"",'Ark1'!T2006)</f>
        <v/>
      </c>
      <c r="Q456" s="303" t="str">
        <f>+IF(H456=0,"",'Ark1'!U2006)</f>
        <v/>
      </c>
      <c r="R456" s="28"/>
      <c r="S456" s="33" t="str">
        <f>+IF(H456=0,"",'Ark1'!W2006)</f>
        <v/>
      </c>
      <c r="T456" s="33" t="str">
        <f>+IF(H456=0,"",'Ark1'!X2006)</f>
        <v/>
      </c>
      <c r="U456" s="33" t="str">
        <f>+IF(H456=0,"",'Ark1'!AG2006)</f>
        <v/>
      </c>
      <c r="V456" s="33" t="str">
        <f>+IF(H456=0,"",'Ark1'!AH2006)</f>
        <v/>
      </c>
      <c r="W456" s="33" t="str">
        <f>+IF(H456=0,"",'Ark1'!Y2006)</f>
        <v/>
      </c>
      <c r="X456" s="27" t="str">
        <f>+IF(H456=0,"",'Ark1'!AA2006)</f>
        <v/>
      </c>
      <c r="Y456" s="303" t="str">
        <f t="shared" si="36"/>
        <v/>
      </c>
      <c r="Z456" s="33" t="str">
        <f t="shared" si="37"/>
        <v/>
      </c>
      <c r="AA456" s="28" t="str">
        <f t="shared" si="38"/>
        <v/>
      </c>
      <c r="AB456" s="244"/>
      <c r="AE456" s="28"/>
      <c r="AF456" s="27"/>
      <c r="AI456" s="27"/>
      <c r="AJ456" s="27"/>
      <c r="AK456" s="27"/>
      <c r="AM456" s="27"/>
      <c r="AO456" s="27"/>
      <c r="AP456" s="27"/>
    </row>
    <row r="457" spans="1:42">
      <c r="A457" s="244"/>
      <c r="B457" s="328">
        <f>+'Ark1'!C2007</f>
        <v>2024</v>
      </c>
      <c r="C457" s="264">
        <f>+'Ark1'!L2007</f>
        <v>12</v>
      </c>
      <c r="D457" s="264" t="s">
        <v>39</v>
      </c>
      <c r="E457" s="273">
        <f>+'Ark1'!AP2007</f>
        <v>30</v>
      </c>
      <c r="F457" s="272" t="str">
        <f>VLOOKUP(E457,RNR!$E$1:$F$41,2)</f>
        <v>Piemontese</v>
      </c>
      <c r="G457" s="86" t="str">
        <f>+IF(H457=0,"",'Ark1'!Q2007)</f>
        <v/>
      </c>
      <c r="H457" s="360">
        <f>+'Ark1'!R2007</f>
        <v>0</v>
      </c>
      <c r="I457" s="28" t="str">
        <f>+IF(H457=0,"",'Ark1'!AE2007)</f>
        <v/>
      </c>
      <c r="J457" s="28"/>
      <c r="K457" s="28" t="str">
        <f>+IF(H457=0,"",'Ark1'!AF2007)</f>
        <v/>
      </c>
      <c r="L457" s="261"/>
      <c r="M457" s="376" t="str">
        <f>+IF(H457=0,"",'Ark1'!AR2007)</f>
        <v/>
      </c>
      <c r="N457" s="114" t="str">
        <f>+IF(H457=0,"",'Ark1'!AS2007)</f>
        <v/>
      </c>
      <c r="O457" s="261"/>
      <c r="P457" s="27" t="str">
        <f>+IF(H457=0,"",'Ark1'!T2007)</f>
        <v/>
      </c>
      <c r="Q457" s="303" t="str">
        <f>+IF(H457=0,"",'Ark1'!U2007)</f>
        <v/>
      </c>
      <c r="R457" s="28"/>
      <c r="S457" s="33" t="str">
        <f>+IF(H457=0,"",'Ark1'!W2007)</f>
        <v/>
      </c>
      <c r="T457" s="33" t="str">
        <f>+IF(H457=0,"",'Ark1'!X2007)</f>
        <v/>
      </c>
      <c r="U457" s="33" t="str">
        <f>+IF(H457=0,"",'Ark1'!AG2007)</f>
        <v/>
      </c>
      <c r="V457" s="33" t="str">
        <f>+IF(H457=0,"",'Ark1'!AH2007)</f>
        <v/>
      </c>
      <c r="W457" s="33" t="str">
        <f>+IF(H457=0,"",'Ark1'!Y2007)</f>
        <v/>
      </c>
      <c r="X457" s="27" t="str">
        <f>+IF(H457=0,"",'Ark1'!AA2007)</f>
        <v/>
      </c>
      <c r="Y457" s="303" t="str">
        <f t="shared" si="36"/>
        <v/>
      </c>
      <c r="Z457" s="33" t="str">
        <f t="shared" si="37"/>
        <v/>
      </c>
      <c r="AA457" s="28" t="str">
        <f t="shared" si="38"/>
        <v/>
      </c>
      <c r="AB457" s="244"/>
      <c r="AE457" s="28"/>
      <c r="AF457" s="27"/>
      <c r="AI457" s="27"/>
      <c r="AJ457" s="27"/>
      <c r="AK457" s="27"/>
      <c r="AM457" s="27"/>
      <c r="AO457" s="27"/>
      <c r="AP457" s="27"/>
    </row>
    <row r="458" spans="1:42">
      <c r="A458" s="244"/>
      <c r="B458" s="328">
        <f>+'Ark1'!C2008</f>
        <v>2024</v>
      </c>
      <c r="C458" s="264">
        <f>+'Ark1'!L2008</f>
        <v>12</v>
      </c>
      <c r="D458" s="264" t="s">
        <v>39</v>
      </c>
      <c r="E458" s="273">
        <f>+'Ark1'!AP2008</f>
        <v>31</v>
      </c>
      <c r="F458" s="272" t="str">
        <f>VLOOKUP(E458,RNR!$E$1:$F$41,2)</f>
        <v>Galloway</v>
      </c>
      <c r="G458" s="86" t="str">
        <f>+IF(H458=0,"",'Ark1'!Q2008)</f>
        <v/>
      </c>
      <c r="H458" s="360">
        <f>+'Ark1'!R2008</f>
        <v>0</v>
      </c>
      <c r="I458" s="28" t="str">
        <f>+IF(H458=0,"",'Ark1'!AE2008)</f>
        <v/>
      </c>
      <c r="J458" s="28"/>
      <c r="K458" s="28" t="str">
        <f>+IF(H458=0,"",'Ark1'!AF2008)</f>
        <v/>
      </c>
      <c r="L458" s="261"/>
      <c r="M458" s="376" t="str">
        <f>+IF(H458=0,"",'Ark1'!AR2008)</f>
        <v/>
      </c>
      <c r="N458" s="114" t="str">
        <f>+IF(H458=0,"",'Ark1'!AS2008)</f>
        <v/>
      </c>
      <c r="O458" s="261"/>
      <c r="P458" s="27" t="str">
        <f>+IF(H458=0,"",'Ark1'!T2008)</f>
        <v/>
      </c>
      <c r="Q458" s="303" t="str">
        <f>+IF(H458=0,"",'Ark1'!U2008)</f>
        <v/>
      </c>
      <c r="R458" s="28"/>
      <c r="S458" s="33" t="str">
        <f>+IF(H458=0,"",'Ark1'!W2008)</f>
        <v/>
      </c>
      <c r="T458" s="33" t="str">
        <f>+IF(H458=0,"",'Ark1'!X2008)</f>
        <v/>
      </c>
      <c r="U458" s="33" t="str">
        <f>+IF(H458=0,"",'Ark1'!AG2008)</f>
        <v/>
      </c>
      <c r="V458" s="33" t="str">
        <f>+IF(H458=0,"",'Ark1'!AH2008)</f>
        <v/>
      </c>
      <c r="W458" s="33" t="str">
        <f>+IF(H458=0,"",'Ark1'!Y2008)</f>
        <v/>
      </c>
      <c r="X458" s="27" t="str">
        <f>+IF(H458=0,"",'Ark1'!AA2008)</f>
        <v/>
      </c>
      <c r="Y458" s="303" t="str">
        <f t="shared" si="36"/>
        <v/>
      </c>
      <c r="Z458" s="33" t="str">
        <f t="shared" si="37"/>
        <v/>
      </c>
      <c r="AA458" s="28" t="str">
        <f t="shared" si="38"/>
        <v/>
      </c>
      <c r="AB458" s="244"/>
      <c r="AE458" s="28"/>
      <c r="AF458" s="27"/>
      <c r="AI458" s="27"/>
      <c r="AJ458" s="27"/>
      <c r="AK458" s="27"/>
      <c r="AM458" s="27"/>
      <c r="AO458" s="27"/>
      <c r="AP458" s="27"/>
    </row>
    <row r="459" spans="1:42">
      <c r="A459" s="244"/>
      <c r="B459" s="328">
        <f>+'Ark1'!C2009</f>
        <v>2024</v>
      </c>
      <c r="C459" s="264">
        <f>+'Ark1'!L2009</f>
        <v>12</v>
      </c>
      <c r="D459" s="264" t="s">
        <v>39</v>
      </c>
      <c r="E459" s="273">
        <f>+'Ark1'!AP2009</f>
        <v>32</v>
      </c>
      <c r="F459" s="272" t="str">
        <f>VLOOKUP(E459,RNR!$E$1:$F$41,2)</f>
        <v>Salers</v>
      </c>
      <c r="G459" s="86" t="str">
        <f>+IF(H459=0,"",'Ark1'!Q2009)</f>
        <v/>
      </c>
      <c r="H459" s="360">
        <f>+'Ark1'!R2009</f>
        <v>0</v>
      </c>
      <c r="I459" s="28" t="str">
        <f>+IF(H459=0,"",'Ark1'!AE2009)</f>
        <v/>
      </c>
      <c r="J459" s="28"/>
      <c r="K459" s="28" t="str">
        <f>+IF(H459=0,"",'Ark1'!AF2009)</f>
        <v/>
      </c>
      <c r="L459" s="261"/>
      <c r="M459" s="376" t="str">
        <f>+IF(H459=0,"",'Ark1'!AR2009)</f>
        <v/>
      </c>
      <c r="N459" s="114" t="str">
        <f>+IF(H459=0,"",'Ark1'!AS2009)</f>
        <v/>
      </c>
      <c r="O459" s="261"/>
      <c r="P459" s="27" t="str">
        <f>+IF(H459=0,"",'Ark1'!T2009)</f>
        <v/>
      </c>
      <c r="Q459" s="303" t="str">
        <f>+IF(H459=0,"",'Ark1'!U2009)</f>
        <v/>
      </c>
      <c r="R459" s="28"/>
      <c r="S459" s="33" t="str">
        <f>+IF(H459=0,"",'Ark1'!W2009)</f>
        <v/>
      </c>
      <c r="T459" s="33" t="str">
        <f>+IF(H459=0,"",'Ark1'!X2009)</f>
        <v/>
      </c>
      <c r="U459" s="33" t="str">
        <f>+IF(H459=0,"",'Ark1'!AG2009)</f>
        <v/>
      </c>
      <c r="V459" s="33" t="str">
        <f>+IF(H459=0,"",'Ark1'!AH2009)</f>
        <v/>
      </c>
      <c r="W459" s="33" t="str">
        <f>+IF(H459=0,"",'Ark1'!Y2009)</f>
        <v/>
      </c>
      <c r="X459" s="27" t="str">
        <f>+IF(H459=0,"",'Ark1'!AA2009)</f>
        <v/>
      </c>
      <c r="Y459" s="303" t="str">
        <f t="shared" si="36"/>
        <v/>
      </c>
      <c r="Z459" s="33" t="str">
        <f t="shared" si="37"/>
        <v/>
      </c>
      <c r="AA459" s="28" t="str">
        <f t="shared" si="38"/>
        <v/>
      </c>
      <c r="AB459" s="244"/>
      <c r="AE459" s="28"/>
      <c r="AF459" s="27"/>
      <c r="AI459" s="27"/>
      <c r="AJ459" s="27"/>
      <c r="AK459" s="27"/>
      <c r="AM459" s="27"/>
      <c r="AO459" s="27"/>
      <c r="AP459" s="27"/>
    </row>
    <row r="460" spans="1:42">
      <c r="A460" s="244"/>
      <c r="B460" s="328">
        <f>+'Ark1'!C2010</f>
        <v>2024</v>
      </c>
      <c r="C460" s="264">
        <f>+'Ark1'!L2010</f>
        <v>12</v>
      </c>
      <c r="D460" s="264" t="s">
        <v>39</v>
      </c>
      <c r="E460" s="273">
        <f>+'Ark1'!AP2010</f>
        <v>33</v>
      </c>
      <c r="F460" s="272" t="str">
        <f>VLOOKUP(E460,RNR!$E$1:$F$41,2)</f>
        <v>Chianina</v>
      </c>
      <c r="G460" s="86" t="str">
        <f>+IF(H460=0,"",'Ark1'!Q2010)</f>
        <v/>
      </c>
      <c r="H460" s="360">
        <f>+'Ark1'!R2010</f>
        <v>0</v>
      </c>
      <c r="I460" s="28" t="str">
        <f>+IF(H460=0,"",'Ark1'!AE2010)</f>
        <v/>
      </c>
      <c r="J460" s="28"/>
      <c r="K460" s="28" t="str">
        <f>+IF(H460=0,"",'Ark1'!AF2010)</f>
        <v/>
      </c>
      <c r="L460" s="261"/>
      <c r="M460" s="376" t="str">
        <f>+IF(H460=0,"",'Ark1'!AR2010)</f>
        <v/>
      </c>
      <c r="N460" s="114" t="str">
        <f>+IF(H460=0,"",'Ark1'!AS2010)</f>
        <v/>
      </c>
      <c r="O460" s="261"/>
      <c r="P460" s="27" t="str">
        <f>+IF(H460=0,"",'Ark1'!T2010)</f>
        <v/>
      </c>
      <c r="Q460" s="303" t="str">
        <f>+IF(H460=0,"",'Ark1'!U2010)</f>
        <v/>
      </c>
      <c r="R460" s="28"/>
      <c r="S460" s="33" t="str">
        <f>+IF(H460=0,"",'Ark1'!W2010)</f>
        <v/>
      </c>
      <c r="T460" s="33" t="str">
        <f>+IF(H460=0,"",'Ark1'!X2010)</f>
        <v/>
      </c>
      <c r="U460" s="33" t="str">
        <f>+IF(H460=0,"",'Ark1'!AG2010)</f>
        <v/>
      </c>
      <c r="V460" s="33" t="str">
        <f>+IF(H460=0,"",'Ark1'!AH2010)</f>
        <v/>
      </c>
      <c r="W460" s="33" t="str">
        <f>+IF(H460=0,"",'Ark1'!Y2010)</f>
        <v/>
      </c>
      <c r="X460" s="27" t="str">
        <f>+IF(H460=0,"",'Ark1'!AA2010)</f>
        <v/>
      </c>
      <c r="Y460" s="303" t="str">
        <f t="shared" si="36"/>
        <v/>
      </c>
      <c r="Z460" s="33" t="str">
        <f t="shared" si="37"/>
        <v/>
      </c>
      <c r="AA460" s="28" t="str">
        <f t="shared" si="38"/>
        <v/>
      </c>
      <c r="AB460" s="244"/>
      <c r="AE460" s="28"/>
      <c r="AF460" s="27"/>
      <c r="AI460" s="27"/>
      <c r="AJ460" s="27"/>
      <c r="AK460" s="27"/>
      <c r="AM460" s="27"/>
      <c r="AO460" s="27"/>
      <c r="AP460" s="27"/>
    </row>
    <row r="461" spans="1:42">
      <c r="A461" s="244"/>
      <c r="B461" s="328">
        <f>+'Ark1'!C2011</f>
        <v>2024</v>
      </c>
      <c r="C461" s="264">
        <f>+'Ark1'!L2011</f>
        <v>12</v>
      </c>
      <c r="D461" s="264" t="s">
        <v>39</v>
      </c>
      <c r="E461" s="273">
        <f>+'Ark1'!AP2011</f>
        <v>34</v>
      </c>
      <c r="F461" s="272" t="str">
        <f>VLOOKUP(E461,RNR!$E$1:$F$41,2)</f>
        <v>Belgisk blå</v>
      </c>
      <c r="G461" s="86" t="str">
        <f>+IF(H461=0,"",'Ark1'!Q2011)</f>
        <v/>
      </c>
      <c r="H461" s="360">
        <f>+'Ark1'!R2011</f>
        <v>0</v>
      </c>
      <c r="I461" s="28" t="str">
        <f>+IF(H461=0,"",'Ark1'!AE2011)</f>
        <v/>
      </c>
      <c r="J461" s="28"/>
      <c r="K461" s="28" t="str">
        <f>+IF(H461=0,"",'Ark1'!AF2011)</f>
        <v/>
      </c>
      <c r="L461" s="261"/>
      <c r="M461" s="376" t="str">
        <f>+IF(H461=0,"",'Ark1'!AR2011)</f>
        <v/>
      </c>
      <c r="N461" s="114" t="str">
        <f>+IF(H461=0,"",'Ark1'!AS2011)</f>
        <v/>
      </c>
      <c r="O461" s="261"/>
      <c r="P461" s="27" t="str">
        <f>+IF(H461=0,"",'Ark1'!T2011)</f>
        <v/>
      </c>
      <c r="Q461" s="303" t="str">
        <f>+IF(H461=0,"",'Ark1'!U2011)</f>
        <v/>
      </c>
      <c r="R461" s="28"/>
      <c r="S461" s="33" t="str">
        <f>+IF(H461=0,"",'Ark1'!W2011)</f>
        <v/>
      </c>
      <c r="T461" s="33" t="str">
        <f>+IF(H461=0,"",'Ark1'!X2011)</f>
        <v/>
      </c>
      <c r="U461" s="33" t="str">
        <f>+IF(H461=0,"",'Ark1'!AG2011)</f>
        <v/>
      </c>
      <c r="V461" s="33" t="str">
        <f>+IF(H461=0,"",'Ark1'!AH2011)</f>
        <v/>
      </c>
      <c r="W461" s="33" t="str">
        <f>+IF(H461=0,"",'Ark1'!Y2011)</f>
        <v/>
      </c>
      <c r="X461" s="27" t="str">
        <f>+IF(H461=0,"",'Ark1'!AA2011)</f>
        <v/>
      </c>
      <c r="Y461" s="303" t="str">
        <f t="shared" si="36"/>
        <v/>
      </c>
      <c r="Z461" s="33" t="str">
        <f t="shared" si="37"/>
        <v/>
      </c>
      <c r="AA461" s="28" t="str">
        <f t="shared" si="38"/>
        <v/>
      </c>
      <c r="AB461" s="244"/>
      <c r="AE461" s="28"/>
      <c r="AF461" s="27"/>
      <c r="AI461" s="27"/>
      <c r="AJ461" s="27"/>
      <c r="AK461" s="27"/>
      <c r="AM461" s="27"/>
      <c r="AO461" s="27"/>
      <c r="AP461" s="27"/>
    </row>
    <row r="462" spans="1:42">
      <c r="A462" s="244"/>
      <c r="B462" s="328">
        <f>+'Ark1'!C2012</f>
        <v>2024</v>
      </c>
      <c r="C462" s="264">
        <f>+'Ark1'!L2012</f>
        <v>12</v>
      </c>
      <c r="D462" s="264" t="s">
        <v>39</v>
      </c>
      <c r="E462" s="273">
        <f>+'Ark1'!AP2012</f>
        <v>39</v>
      </c>
      <c r="F462" s="272" t="str">
        <f>VLOOKUP(E462,RNR!$E$1:$F$41,2)</f>
        <v xml:space="preserve">Wagyu </v>
      </c>
      <c r="G462" s="86" t="str">
        <f>+IF(H462=0,"",'Ark1'!Q2012)</f>
        <v/>
      </c>
      <c r="H462" s="360">
        <f>+'Ark1'!R2012</f>
        <v>0</v>
      </c>
      <c r="I462" s="28" t="str">
        <f>+IF(H462=0,"",'Ark1'!AE2012)</f>
        <v/>
      </c>
      <c r="J462" s="28"/>
      <c r="K462" s="28" t="str">
        <f>+IF(H462=0,"",'Ark1'!AF2012)</f>
        <v/>
      </c>
      <c r="L462" s="261"/>
      <c r="M462" s="376" t="str">
        <f>+IF(H462=0,"",'Ark1'!AR2012)</f>
        <v/>
      </c>
      <c r="N462" s="114" t="str">
        <f>+IF(H462=0,"",'Ark1'!AS2012)</f>
        <v/>
      </c>
      <c r="O462" s="261"/>
      <c r="P462" s="27" t="str">
        <f>+IF(H462=0,"",'Ark1'!T2012)</f>
        <v/>
      </c>
      <c r="Q462" s="303" t="str">
        <f>+IF(H462=0,"",'Ark1'!U2012)</f>
        <v/>
      </c>
      <c r="R462" s="28"/>
      <c r="S462" s="33" t="str">
        <f>+IF(H462=0,"",'Ark1'!W2012)</f>
        <v/>
      </c>
      <c r="T462" s="33" t="str">
        <f>+IF(H462=0,"",'Ark1'!X2012)</f>
        <v/>
      </c>
      <c r="U462" s="33" t="str">
        <f>+IF(H462=0,"",'Ark1'!AG2012)</f>
        <v/>
      </c>
      <c r="V462" s="33" t="str">
        <f>+IF(H462=0,"",'Ark1'!AH2012)</f>
        <v/>
      </c>
      <c r="W462" s="33" t="str">
        <f>+IF(H462=0,"",'Ark1'!Y2012)</f>
        <v/>
      </c>
      <c r="X462" s="27" t="str">
        <f>+IF(H462=0,"",'Ark1'!AA2012)</f>
        <v/>
      </c>
      <c r="Y462" s="303" t="str">
        <f t="shared" si="36"/>
        <v/>
      </c>
      <c r="Z462" s="33" t="str">
        <f t="shared" si="37"/>
        <v/>
      </c>
      <c r="AA462" s="28" t="str">
        <f t="shared" si="38"/>
        <v/>
      </c>
      <c r="AB462" s="244"/>
      <c r="AE462" s="28"/>
      <c r="AF462" s="27"/>
      <c r="AI462" s="27"/>
      <c r="AJ462" s="27"/>
      <c r="AK462" s="27"/>
      <c r="AM462" s="27"/>
      <c r="AO462" s="27"/>
      <c r="AP462" s="27"/>
    </row>
    <row r="463" spans="1:42">
      <c r="A463" s="244"/>
      <c r="B463" s="328">
        <f>+'Ark1'!C2013</f>
        <v>2024</v>
      </c>
      <c r="C463" s="264">
        <f>+'Ark1'!L2013</f>
        <v>12</v>
      </c>
      <c r="D463" s="264" t="s">
        <v>39</v>
      </c>
      <c r="E463" s="273">
        <f>+'Ark1'!AP2013</f>
        <v>40</v>
      </c>
      <c r="F463" s="272" t="str">
        <f>VLOOKUP(E463,RNR!$E$1:$F$41,2)</f>
        <v>Jak (Bos Grunniens)</v>
      </c>
      <c r="G463" s="86" t="str">
        <f>+IF(H463=0,"",'Ark1'!Q2013)</f>
        <v/>
      </c>
      <c r="H463" s="360">
        <f>+'Ark1'!R2013</f>
        <v>0</v>
      </c>
      <c r="I463" s="28" t="str">
        <f>+IF(H463=0,"",'Ark1'!AE2013)</f>
        <v/>
      </c>
      <c r="J463" s="28"/>
      <c r="K463" s="28" t="str">
        <f>+IF(H463=0,"",'Ark1'!AF2013)</f>
        <v/>
      </c>
      <c r="L463" s="261"/>
      <c r="M463" s="376" t="str">
        <f>+IF(H463=0,"",'Ark1'!AR2013)</f>
        <v/>
      </c>
      <c r="N463" s="114" t="str">
        <f>+IF(H463=0,"",'Ark1'!AS2013)</f>
        <v/>
      </c>
      <c r="O463" s="261"/>
      <c r="P463" s="27" t="str">
        <f>+IF(H463=0,"",'Ark1'!T2013)</f>
        <v/>
      </c>
      <c r="Q463" s="303" t="str">
        <f>+IF(H463=0,"",'Ark1'!U2013)</f>
        <v/>
      </c>
      <c r="R463" s="28"/>
      <c r="S463" s="33" t="str">
        <f>+IF(H463=0,"",'Ark1'!W2013)</f>
        <v/>
      </c>
      <c r="T463" s="33" t="str">
        <f>+IF(H463=0,"",'Ark1'!X2013)</f>
        <v/>
      </c>
      <c r="U463" s="33" t="str">
        <f>+IF(H463=0,"",'Ark1'!AG2013)</f>
        <v/>
      </c>
      <c r="V463" s="33" t="str">
        <f>+IF(H463=0,"",'Ark1'!AH2013)</f>
        <v/>
      </c>
      <c r="W463" s="33" t="str">
        <f>+IF(H463=0,"",'Ark1'!Y2013)</f>
        <v/>
      </c>
      <c r="X463" s="27" t="str">
        <f>+IF(H463=0,"",'Ark1'!AA2013)</f>
        <v/>
      </c>
      <c r="Y463" s="303" t="str">
        <f t="shared" si="36"/>
        <v/>
      </c>
      <c r="Z463" s="33" t="str">
        <f t="shared" si="37"/>
        <v/>
      </c>
      <c r="AA463" s="28" t="str">
        <f t="shared" si="38"/>
        <v/>
      </c>
      <c r="AB463" s="244"/>
      <c r="AE463" s="28"/>
      <c r="AF463" s="27"/>
      <c r="AI463" s="27"/>
      <c r="AJ463" s="27"/>
      <c r="AK463" s="27"/>
      <c r="AM463" s="27"/>
      <c r="AO463" s="27"/>
      <c r="AP463" s="27"/>
    </row>
    <row r="464" spans="1:42">
      <c r="A464" s="244"/>
      <c r="B464" s="328">
        <f>+'Ark1'!C2014</f>
        <v>2024</v>
      </c>
      <c r="C464" s="264">
        <f>+'Ark1'!L2014</f>
        <v>12</v>
      </c>
      <c r="D464" s="264" t="s">
        <v>39</v>
      </c>
      <c r="E464" s="273">
        <f>+'Ark1'!AP2014</f>
        <v>98</v>
      </c>
      <c r="F464" s="272" t="str">
        <f>VLOOKUP(E464,RNR!$E$1:$F$41,2)</f>
        <v>Krysninger</v>
      </c>
      <c r="G464" s="86" t="str">
        <f>+IF(H464=0,"",'Ark1'!Q2014)</f>
        <v/>
      </c>
      <c r="H464" s="360">
        <f>+'Ark1'!R2014</f>
        <v>0</v>
      </c>
      <c r="I464" s="28" t="str">
        <f>+IF(H464=0,"",'Ark1'!AE2014)</f>
        <v/>
      </c>
      <c r="J464" s="28"/>
      <c r="K464" s="28" t="str">
        <f>+IF(H464=0,"",'Ark1'!AF2014)</f>
        <v/>
      </c>
      <c r="L464" s="261"/>
      <c r="M464" s="376" t="str">
        <f>+IF(H464=0,"",'Ark1'!AR2014)</f>
        <v/>
      </c>
      <c r="N464" s="114" t="str">
        <f>+IF(H464=0,"",'Ark1'!AS2014)</f>
        <v/>
      </c>
      <c r="O464" s="261"/>
      <c r="P464" s="27" t="str">
        <f>+IF(H464=0,"",'Ark1'!T2014)</f>
        <v/>
      </c>
      <c r="Q464" s="303" t="str">
        <f>+IF(H464=0,"",'Ark1'!U2014)</f>
        <v/>
      </c>
      <c r="R464" s="28"/>
      <c r="S464" s="33" t="str">
        <f>+IF(H464=0,"",'Ark1'!W2014)</f>
        <v/>
      </c>
      <c r="T464" s="33" t="str">
        <f>+IF(H464=0,"",'Ark1'!X2014)</f>
        <v/>
      </c>
      <c r="U464" s="33" t="str">
        <f>+IF(H464=0,"",'Ark1'!AG2014)</f>
        <v/>
      </c>
      <c r="V464" s="33" t="str">
        <f>+IF(H464=0,"",'Ark1'!AH2014)</f>
        <v/>
      </c>
      <c r="W464" s="33" t="str">
        <f>+IF(H464=0,"",'Ark1'!Y2014)</f>
        <v/>
      </c>
      <c r="X464" s="27" t="str">
        <f>+IF(H464=0,"",'Ark1'!AA2014)</f>
        <v/>
      </c>
      <c r="Y464" s="303" t="str">
        <f t="shared" si="36"/>
        <v/>
      </c>
      <c r="Z464" s="33" t="str">
        <f t="shared" si="37"/>
        <v/>
      </c>
      <c r="AA464" s="28" t="str">
        <f t="shared" si="38"/>
        <v/>
      </c>
      <c r="AB464" s="244"/>
      <c r="AE464" s="28"/>
      <c r="AF464" s="27"/>
      <c r="AI464" s="27"/>
      <c r="AJ464" s="27"/>
      <c r="AK464" s="27"/>
      <c r="AM464" s="27"/>
      <c r="AO464" s="27"/>
      <c r="AP464" s="27"/>
    </row>
    <row r="465" spans="1:56">
      <c r="A465" s="244"/>
      <c r="B465" s="328">
        <f>+'Ark1'!C2015</f>
        <v>2024</v>
      </c>
      <c r="C465" s="264">
        <f>+'Ark1'!L2015</f>
        <v>12</v>
      </c>
      <c r="D465" s="264" t="s">
        <v>39</v>
      </c>
      <c r="E465" s="273">
        <f>+'Ark1'!AP2015</f>
        <v>99</v>
      </c>
      <c r="F465" s="272" t="str">
        <f>VLOOKUP(E465,RNR!$E$1:$F$41,2)</f>
        <v>Ukjent</v>
      </c>
      <c r="G465" s="86" t="str">
        <f>+IF(H465=0,"",'Ark1'!Q2015)</f>
        <v/>
      </c>
      <c r="H465" s="360">
        <f>+'Ark1'!R2015</f>
        <v>0</v>
      </c>
      <c r="I465" s="28" t="str">
        <f>+IF(H465=0,"",'Ark1'!AE2015)</f>
        <v/>
      </c>
      <c r="J465" s="28"/>
      <c r="K465" s="28" t="str">
        <f>+IF(H465=0,"",'Ark1'!AF2015)</f>
        <v/>
      </c>
      <c r="L465" s="261"/>
      <c r="M465" s="376" t="str">
        <f>+IF(H465=0,"",'Ark1'!AR2015)</f>
        <v/>
      </c>
      <c r="N465" s="114" t="str">
        <f>+IF(H465=0,"",'Ark1'!AS2015)</f>
        <v/>
      </c>
      <c r="O465" s="261"/>
      <c r="P465" s="27" t="str">
        <f>+IF(H465=0,"",'Ark1'!T2015)</f>
        <v/>
      </c>
      <c r="Q465" s="303" t="str">
        <f>+IF(H465=0,"",'Ark1'!U2015)</f>
        <v/>
      </c>
      <c r="R465" s="28"/>
      <c r="S465" s="33" t="str">
        <f>+IF(H465=0,"",'Ark1'!W2015)</f>
        <v/>
      </c>
      <c r="T465" s="33" t="str">
        <f>+IF(H465=0,"",'Ark1'!X2015)</f>
        <v/>
      </c>
      <c r="U465" s="33" t="str">
        <f>+IF(H465=0,"",'Ark1'!AG2015)</f>
        <v/>
      </c>
      <c r="V465" s="33" t="str">
        <f>+IF(H465=0,"",'Ark1'!AH2015)</f>
        <v/>
      </c>
      <c r="W465" s="33" t="str">
        <f>+IF(H465=0,"",'Ark1'!Y2015)</f>
        <v/>
      </c>
      <c r="X465" s="27" t="str">
        <f>+IF(H465=0,"",'Ark1'!AA2015)</f>
        <v/>
      </c>
      <c r="Y465" s="303" t="str">
        <f t="shared" si="36"/>
        <v/>
      </c>
      <c r="Z465" s="33" t="str">
        <f t="shared" si="37"/>
        <v/>
      </c>
      <c r="AA465" s="28" t="str">
        <f t="shared" si="38"/>
        <v/>
      </c>
      <c r="AB465" s="244"/>
      <c r="AE465" s="28"/>
      <c r="AF465" s="27"/>
      <c r="AI465" s="27"/>
      <c r="AJ465" s="27"/>
      <c r="AK465" s="27"/>
      <c r="AM465" s="27"/>
      <c r="AO465" s="27"/>
      <c r="AP465" s="27"/>
    </row>
    <row r="466" spans="1:56" ht="19.8">
      <c r="A466" s="244"/>
      <c r="B466" s="244"/>
      <c r="C466" s="244"/>
      <c r="D466" s="244"/>
      <c r="E466" s="244"/>
      <c r="F466" s="275"/>
      <c r="G466" s="244"/>
      <c r="H466" s="244"/>
      <c r="I466" s="245"/>
      <c r="J466" s="244"/>
      <c r="K466" s="245"/>
      <c r="L466" s="261"/>
      <c r="M466" s="263"/>
      <c r="N466" s="263"/>
      <c r="O466" s="261"/>
      <c r="P466" s="244"/>
      <c r="Q466" s="244"/>
      <c r="R466" s="244"/>
      <c r="S466" s="246"/>
      <c r="T466" s="246"/>
      <c r="U466" s="244"/>
      <c r="V466" s="246"/>
      <c r="W466" s="246"/>
      <c r="X466" s="244"/>
      <c r="Y466" s="244"/>
      <c r="Z466" s="246"/>
      <c r="AA466" s="246"/>
      <c r="AB466" s="244"/>
      <c r="AC466" s="247"/>
      <c r="AE466" s="28"/>
      <c r="AF466" s="27"/>
      <c r="AG466" s="248"/>
      <c r="AH466" s="86"/>
      <c r="AL466" s="86"/>
      <c r="BD466" s="260"/>
    </row>
    <row r="467" spans="1:56" ht="19.8">
      <c r="A467" s="244"/>
      <c r="B467" s="244"/>
      <c r="C467" s="274" t="s">
        <v>0</v>
      </c>
      <c r="D467" s="275"/>
      <c r="E467" s="275" t="s">
        <v>40</v>
      </c>
      <c r="F467" s="275"/>
      <c r="G467" s="276" t="s">
        <v>596</v>
      </c>
      <c r="H467" s="277">
        <f>SUM(H469:H503)</f>
        <v>0</v>
      </c>
      <c r="I467" s="245"/>
      <c r="J467" s="244"/>
      <c r="K467" s="245"/>
      <c r="L467" s="261"/>
      <c r="M467" s="263"/>
      <c r="N467" s="263"/>
      <c r="O467" s="261"/>
      <c r="P467" s="244"/>
      <c r="Q467" s="343">
        <f>+Klasse!Q23</f>
        <v>0</v>
      </c>
      <c r="R467" s="244" t="s">
        <v>565</v>
      </c>
      <c r="S467" s="246"/>
      <c r="T467" s="246"/>
      <c r="U467" s="244"/>
      <c r="V467" s="246"/>
      <c r="W467" s="246"/>
      <c r="X467" s="244"/>
      <c r="Y467" s="343" t="str">
        <f>+Klasse!AB23</f>
        <v/>
      </c>
      <c r="Z467" s="246" t="s">
        <v>642</v>
      </c>
      <c r="AA467" s="261"/>
      <c r="AB467" s="244"/>
      <c r="AC467" s="247"/>
      <c r="AE467" s="28"/>
      <c r="AF467" s="27"/>
      <c r="AG467" s="248"/>
      <c r="AH467" s="86"/>
      <c r="AL467" s="86"/>
      <c r="BD467" s="260"/>
    </row>
    <row r="468" spans="1:56" ht="19.8">
      <c r="A468" s="244"/>
      <c r="B468" s="244"/>
      <c r="C468" s="274"/>
      <c r="D468" s="275"/>
      <c r="E468" s="275"/>
      <c r="F468" s="275"/>
      <c r="G468" s="275"/>
      <c r="H468" s="244"/>
      <c r="I468" s="245"/>
      <c r="J468" s="244"/>
      <c r="K468" s="245"/>
      <c r="L468" s="261"/>
      <c r="M468" s="263"/>
      <c r="N468" s="263"/>
      <c r="O468" s="261"/>
      <c r="P468" s="244"/>
      <c r="Q468" s="244"/>
      <c r="R468" s="244"/>
      <c r="S468" s="246"/>
      <c r="T468" s="246"/>
      <c r="U468" s="244"/>
      <c r="V468" s="246"/>
      <c r="W468" s="246"/>
      <c r="X468" s="246"/>
      <c r="Y468" s="246"/>
      <c r="Z468" s="246"/>
      <c r="AA468" s="246"/>
      <c r="AB468" s="246"/>
      <c r="AC468" s="247"/>
      <c r="AE468" s="28"/>
      <c r="AF468" s="27"/>
      <c r="AG468" s="248"/>
      <c r="AH468" s="86"/>
      <c r="AL468" s="86"/>
      <c r="BD468" s="260"/>
    </row>
    <row r="469" spans="1:56">
      <c r="A469" s="244"/>
      <c r="B469" s="328">
        <f>+'Ark1'!C2016</f>
        <v>2024</v>
      </c>
      <c r="C469" s="264">
        <f>+'Ark1'!L2016</f>
        <v>13</v>
      </c>
      <c r="D469" s="264" t="s">
        <v>40</v>
      </c>
      <c r="E469" s="272">
        <f>+'Ark1'!AP2016</f>
        <v>1</v>
      </c>
      <c r="F469" s="272" t="str">
        <f>VLOOKUP(E469,RNR!$E$1:$F$41,2)</f>
        <v>NRF</v>
      </c>
      <c r="G469" s="264" t="str">
        <f>+IF(H469=0,"",'Ark1'!Q2016)</f>
        <v/>
      </c>
      <c r="H469" s="360">
        <f>+'Ark1'!R2016</f>
        <v>0</v>
      </c>
      <c r="I469" s="265" t="str">
        <f>+IF(H469=0,"",'Ark1'!AE2016)</f>
        <v/>
      </c>
      <c r="J469" s="265"/>
      <c r="K469" s="265" t="str">
        <f>+IF(H469=0,"",'Ark1'!AF2016)</f>
        <v/>
      </c>
      <c r="L469" s="261"/>
      <c r="M469" s="376" t="str">
        <f>+IF(H469=0,"",'Ark1'!AR2016)</f>
        <v/>
      </c>
      <c r="N469" s="114" t="str">
        <f>+IF(H469=0,"",'Ark1'!AS2016)</f>
        <v/>
      </c>
      <c r="O469" s="261"/>
      <c r="P469" s="266" t="str">
        <f>+IF(H469=0,"",'Ark1'!T2016)</f>
        <v/>
      </c>
      <c r="Q469" s="303" t="str">
        <f>+IF(H469=0,"",'Ark1'!U2016)</f>
        <v/>
      </c>
      <c r="R469" s="265"/>
      <c r="S469" s="267" t="str">
        <f>+IF(H469=0,"",'Ark1'!W2016)</f>
        <v/>
      </c>
      <c r="T469" s="267" t="str">
        <f>+IF(H469=0,"",'Ark1'!X2016)</f>
        <v/>
      </c>
      <c r="U469" s="267" t="str">
        <f>+IF(H469=0,"",'Ark1'!AG2016)</f>
        <v/>
      </c>
      <c r="V469" s="267" t="str">
        <f>+IF(H469=0,"",'Ark1'!AH2016)</f>
        <v/>
      </c>
      <c r="W469" s="267" t="str">
        <f>+IF(H469=0,"",'Ark1'!Y2016)</f>
        <v/>
      </c>
      <c r="X469" s="266" t="str">
        <f>+IF(H469=0,"",'Ark1'!AA2016)</f>
        <v/>
      </c>
      <c r="Y469" s="303" t="str">
        <f t="shared" ref="Y469:Y503" si="39">IF(H469=0,"",1000*Q469/U469)</f>
        <v/>
      </c>
      <c r="Z469" s="267" t="str">
        <f t="shared" ref="Z469:Z503" si="40">IF(H469=0,"",Q469/C469)</f>
        <v/>
      </c>
      <c r="AA469" s="265" t="str">
        <f t="shared" ref="AA469:AA503" si="41">IF(H469=0,"",H469/G469)</f>
        <v/>
      </c>
      <c r="AB469" s="244"/>
      <c r="AE469" s="28"/>
      <c r="AF469" s="27"/>
      <c r="AI469" s="27"/>
      <c r="AJ469" s="27"/>
      <c r="AK469" s="27"/>
      <c r="AM469" s="27"/>
    </row>
    <row r="470" spans="1:56">
      <c r="A470" s="244"/>
      <c r="B470" s="328">
        <f>+'Ark1'!C2017</f>
        <v>2024</v>
      </c>
      <c r="C470" s="264">
        <f>+'Ark1'!L2017</f>
        <v>13</v>
      </c>
      <c r="D470" s="264" t="s">
        <v>40</v>
      </c>
      <c r="E470" s="272">
        <f>+'Ark1'!AP2017</f>
        <v>2</v>
      </c>
      <c r="F470" s="272" t="str">
        <f>VLOOKUP(E470,RNR!$E$1:$F$41,2)</f>
        <v>Jersey</v>
      </c>
      <c r="G470" s="264" t="str">
        <f>+IF(H470=0,"",'Ark1'!Q2017)</f>
        <v/>
      </c>
      <c r="H470" s="360">
        <f>+'Ark1'!R2017</f>
        <v>0</v>
      </c>
      <c r="I470" s="265" t="str">
        <f>+IF(H470=0,"",'Ark1'!AE2017)</f>
        <v/>
      </c>
      <c r="J470" s="265"/>
      <c r="K470" s="265" t="str">
        <f>+IF(H470=0,"",'Ark1'!AF2017)</f>
        <v/>
      </c>
      <c r="L470" s="261"/>
      <c r="M470" s="376" t="str">
        <f>+IF(H470=0,"",'Ark1'!AR2017)</f>
        <v/>
      </c>
      <c r="N470" s="114" t="str">
        <f>+IF(H470=0,"",'Ark1'!AS2017)</f>
        <v/>
      </c>
      <c r="O470" s="261"/>
      <c r="P470" s="266" t="str">
        <f>+IF(H470=0,"",'Ark1'!T2017)</f>
        <v/>
      </c>
      <c r="Q470" s="303" t="str">
        <f>+IF(H470=0,"",'Ark1'!U2017)</f>
        <v/>
      </c>
      <c r="R470" s="265"/>
      <c r="S470" s="267" t="str">
        <f>+IF(H470=0,"",'Ark1'!W2017)</f>
        <v/>
      </c>
      <c r="T470" s="267" t="str">
        <f>+IF(H470=0,"",'Ark1'!X2017)</f>
        <v/>
      </c>
      <c r="U470" s="267" t="str">
        <f>+IF(H470=0,"",'Ark1'!AG2017)</f>
        <v/>
      </c>
      <c r="V470" s="267" t="str">
        <f>+IF(H470=0,"",'Ark1'!AH2017)</f>
        <v/>
      </c>
      <c r="W470" s="267" t="str">
        <f>+IF(H470=0,"",'Ark1'!Y2017)</f>
        <v/>
      </c>
      <c r="X470" s="266" t="str">
        <f>+IF(H470=0,"",'Ark1'!AA2017)</f>
        <v/>
      </c>
      <c r="Y470" s="303" t="str">
        <f t="shared" si="39"/>
        <v/>
      </c>
      <c r="Z470" s="267" t="str">
        <f t="shared" si="40"/>
        <v/>
      </c>
      <c r="AA470" s="265" t="str">
        <f t="shared" si="41"/>
        <v/>
      </c>
      <c r="AB470" s="244"/>
      <c r="AE470" s="28"/>
      <c r="AF470" s="27"/>
      <c r="AI470" s="27"/>
      <c r="AJ470" s="27"/>
      <c r="AK470" s="27"/>
      <c r="AM470" s="27"/>
    </row>
    <row r="471" spans="1:56">
      <c r="A471" s="244"/>
      <c r="B471" s="328">
        <f>+'Ark1'!C2018</f>
        <v>2024</v>
      </c>
      <c r="C471" s="264">
        <f>+'Ark1'!L2018</f>
        <v>13</v>
      </c>
      <c r="D471" s="264" t="s">
        <v>40</v>
      </c>
      <c r="E471" s="272">
        <f>+'Ark1'!AP2018</f>
        <v>3</v>
      </c>
      <c r="F471" s="272" t="str">
        <f>VLOOKUP(E471,RNR!$E$1:$F$41,2)</f>
        <v>Sidet Trønder</v>
      </c>
      <c r="G471" s="264" t="str">
        <f>+IF(H471=0,"",'Ark1'!Q2018)</f>
        <v/>
      </c>
      <c r="H471" s="360">
        <f>+'Ark1'!R2018</f>
        <v>0</v>
      </c>
      <c r="I471" s="265" t="str">
        <f>+IF(H471=0,"",'Ark1'!AE2018)</f>
        <v/>
      </c>
      <c r="J471" s="265"/>
      <c r="K471" s="265" t="str">
        <f>+IF(H471=0,"",'Ark1'!AF2018)</f>
        <v/>
      </c>
      <c r="L471" s="261"/>
      <c r="M471" s="376" t="str">
        <f>+IF(H471=0,"",'Ark1'!AR2018)</f>
        <v/>
      </c>
      <c r="N471" s="114" t="str">
        <f>+IF(H471=0,"",'Ark1'!AS2018)</f>
        <v/>
      </c>
      <c r="O471" s="261"/>
      <c r="P471" s="266" t="str">
        <f>+IF(H471=0,"",'Ark1'!T2018)</f>
        <v/>
      </c>
      <c r="Q471" s="303" t="str">
        <f>+IF(H471=0,"",'Ark1'!U2018)</f>
        <v/>
      </c>
      <c r="R471" s="265"/>
      <c r="S471" s="267" t="str">
        <f>+IF(H471=0,"",'Ark1'!W2018)</f>
        <v/>
      </c>
      <c r="T471" s="267" t="str">
        <f>+IF(H471=0,"",'Ark1'!X2018)</f>
        <v/>
      </c>
      <c r="U471" s="267" t="str">
        <f>+IF(H471=0,"",'Ark1'!AG2018)</f>
        <v/>
      </c>
      <c r="V471" s="267" t="str">
        <f>+IF(H471=0,"",'Ark1'!AH2018)</f>
        <v/>
      </c>
      <c r="W471" s="267" t="str">
        <f>+IF(H471=0,"",'Ark1'!Y2018)</f>
        <v/>
      </c>
      <c r="X471" s="266" t="str">
        <f>+IF(H471=0,"",'Ark1'!AA2018)</f>
        <v/>
      </c>
      <c r="Y471" s="303" t="str">
        <f t="shared" si="39"/>
        <v/>
      </c>
      <c r="Z471" s="267" t="str">
        <f t="shared" si="40"/>
        <v/>
      </c>
      <c r="AA471" s="265" t="str">
        <f t="shared" si="41"/>
        <v/>
      </c>
      <c r="AB471" s="244"/>
      <c r="AE471" s="28"/>
      <c r="AF471" s="27"/>
      <c r="AI471" s="27"/>
      <c r="AJ471" s="27"/>
      <c r="AK471" s="27"/>
      <c r="AM471" s="27"/>
    </row>
    <row r="472" spans="1:56">
      <c r="A472" s="244"/>
      <c r="B472" s="328">
        <f>+'Ark1'!C2019</f>
        <v>2024</v>
      </c>
      <c r="C472" s="264">
        <f>+'Ark1'!L2019</f>
        <v>13</v>
      </c>
      <c r="D472" s="264" t="s">
        <v>40</v>
      </c>
      <c r="E472" s="272">
        <f>+'Ark1'!AP2019</f>
        <v>4</v>
      </c>
      <c r="F472" s="272" t="str">
        <f>VLOOKUP(E472,RNR!$E$1:$F$41,2)</f>
        <v>Telemark</v>
      </c>
      <c r="G472" s="264" t="str">
        <f>+IF(H472=0,"",'Ark1'!Q2019)</f>
        <v/>
      </c>
      <c r="H472" s="360">
        <f>+'Ark1'!R2019</f>
        <v>0</v>
      </c>
      <c r="I472" s="265" t="str">
        <f>+IF(H472=0,"",'Ark1'!AE2019)</f>
        <v/>
      </c>
      <c r="J472" s="265"/>
      <c r="K472" s="265" t="str">
        <f>+IF(H472=0,"",'Ark1'!AF2019)</f>
        <v/>
      </c>
      <c r="L472" s="261"/>
      <c r="M472" s="376" t="str">
        <f>+IF(H472=0,"",'Ark1'!AR2019)</f>
        <v/>
      </c>
      <c r="N472" s="114" t="str">
        <f>+IF(H472=0,"",'Ark1'!AS2019)</f>
        <v/>
      </c>
      <c r="O472" s="261"/>
      <c r="P472" s="266" t="str">
        <f>+IF(H472=0,"",'Ark1'!T2019)</f>
        <v/>
      </c>
      <c r="Q472" s="303" t="str">
        <f>+IF(H472=0,"",'Ark1'!U2019)</f>
        <v/>
      </c>
      <c r="R472" s="265"/>
      <c r="S472" s="267" t="str">
        <f>+IF(H472=0,"",'Ark1'!W2019)</f>
        <v/>
      </c>
      <c r="T472" s="267" t="str">
        <f>+IF(H472=0,"",'Ark1'!X2019)</f>
        <v/>
      </c>
      <c r="U472" s="267" t="str">
        <f>+IF(H472=0,"",'Ark1'!AG2019)</f>
        <v/>
      </c>
      <c r="V472" s="267" t="str">
        <f>+IF(H472=0,"",'Ark1'!AH2019)</f>
        <v/>
      </c>
      <c r="W472" s="267" t="str">
        <f>+IF(H472=0,"",'Ark1'!Y2019)</f>
        <v/>
      </c>
      <c r="X472" s="266" t="str">
        <f>+IF(H472=0,"",'Ark1'!AA2019)</f>
        <v/>
      </c>
      <c r="Y472" s="303" t="str">
        <f t="shared" si="39"/>
        <v/>
      </c>
      <c r="Z472" s="267" t="str">
        <f t="shared" si="40"/>
        <v/>
      </c>
      <c r="AA472" s="265" t="str">
        <f t="shared" si="41"/>
        <v/>
      </c>
      <c r="AB472" s="244"/>
      <c r="AE472" s="28"/>
      <c r="AF472" s="27"/>
      <c r="AI472" s="27"/>
      <c r="AJ472" s="27"/>
      <c r="AK472" s="27"/>
      <c r="AM472" s="27"/>
    </row>
    <row r="473" spans="1:56">
      <c r="A473" s="244"/>
      <c r="B473" s="328">
        <f>+'Ark1'!C2020</f>
        <v>2024</v>
      </c>
      <c r="C473" s="264">
        <f>+'Ark1'!L2020</f>
        <v>13</v>
      </c>
      <c r="D473" s="264" t="s">
        <v>40</v>
      </c>
      <c r="E473" s="272">
        <f>+'Ark1'!AP2020</f>
        <v>5</v>
      </c>
      <c r="F473" s="272" t="str">
        <f>VLOOKUP(E473,RNR!$E$1:$F$41,2)</f>
        <v>Dølafe</v>
      </c>
      <c r="G473" s="264" t="str">
        <f>+IF(H473=0,"",'Ark1'!Q2020)</f>
        <v/>
      </c>
      <c r="H473" s="360">
        <f>+'Ark1'!R2020</f>
        <v>0</v>
      </c>
      <c r="I473" s="265" t="str">
        <f>+IF(H473=0,"",'Ark1'!AE2020)</f>
        <v/>
      </c>
      <c r="J473" s="265"/>
      <c r="K473" s="265" t="str">
        <f>+IF(H473=0,"",'Ark1'!AF2020)</f>
        <v/>
      </c>
      <c r="L473" s="261"/>
      <c r="M473" s="376" t="str">
        <f>+IF(H473=0,"",'Ark1'!AR2020)</f>
        <v/>
      </c>
      <c r="N473" s="114" t="str">
        <f>+IF(H473=0,"",'Ark1'!AS2020)</f>
        <v/>
      </c>
      <c r="O473" s="261"/>
      <c r="P473" s="266" t="str">
        <f>+IF(H473=0,"",'Ark1'!T2020)</f>
        <v/>
      </c>
      <c r="Q473" s="303" t="str">
        <f>+IF(H473=0,"",'Ark1'!U2020)</f>
        <v/>
      </c>
      <c r="R473" s="265"/>
      <c r="S473" s="267" t="str">
        <f>+IF(H473=0,"",'Ark1'!W2020)</f>
        <v/>
      </c>
      <c r="T473" s="267" t="str">
        <f>+IF(H473=0,"",'Ark1'!X2020)</f>
        <v/>
      </c>
      <c r="U473" s="267" t="str">
        <f>+IF(H473=0,"",'Ark1'!AG2020)</f>
        <v/>
      </c>
      <c r="V473" s="267" t="str">
        <f>+IF(H473=0,"",'Ark1'!AH2020)</f>
        <v/>
      </c>
      <c r="W473" s="267" t="str">
        <f>+IF(H473=0,"",'Ark1'!Y2020)</f>
        <v/>
      </c>
      <c r="X473" s="266" t="str">
        <f>+IF(H473=0,"",'Ark1'!AA2020)</f>
        <v/>
      </c>
      <c r="Y473" s="303" t="str">
        <f t="shared" si="39"/>
        <v/>
      </c>
      <c r="Z473" s="267" t="str">
        <f t="shared" si="40"/>
        <v/>
      </c>
      <c r="AA473" s="265" t="str">
        <f t="shared" si="41"/>
        <v/>
      </c>
      <c r="AB473" s="244"/>
      <c r="AE473" s="28"/>
      <c r="AF473" s="27"/>
      <c r="AI473" s="27"/>
      <c r="AJ473" s="27"/>
      <c r="AK473" s="27"/>
      <c r="AM473" s="27"/>
    </row>
    <row r="474" spans="1:56">
      <c r="A474" s="244"/>
      <c r="B474" s="328">
        <f>+'Ark1'!C2021</f>
        <v>2024</v>
      </c>
      <c r="C474" s="264">
        <f>+'Ark1'!L2021</f>
        <v>13</v>
      </c>
      <c r="D474" s="264" t="s">
        <v>40</v>
      </c>
      <c r="E474" s="272">
        <f>+'Ark1'!AP2021</f>
        <v>6</v>
      </c>
      <c r="F474" s="272" t="str">
        <f>VLOOKUP(E474,RNR!$E$1:$F$41,2)</f>
        <v>Raukolle</v>
      </c>
      <c r="G474" s="264" t="str">
        <f>+IF(H474=0,"",'Ark1'!Q2021)</f>
        <v/>
      </c>
      <c r="H474" s="360">
        <f>+'Ark1'!R2021</f>
        <v>0</v>
      </c>
      <c r="I474" s="265" t="str">
        <f>+IF(H474=0,"",'Ark1'!AE2021)</f>
        <v/>
      </c>
      <c r="J474" s="265"/>
      <c r="K474" s="265" t="str">
        <f>+IF(H474=0,"",'Ark1'!AF2021)</f>
        <v/>
      </c>
      <c r="L474" s="261"/>
      <c r="M474" s="376" t="str">
        <f>+IF(H474=0,"",'Ark1'!AR2021)</f>
        <v/>
      </c>
      <c r="N474" s="114" t="str">
        <f>+IF(H474=0,"",'Ark1'!AS2021)</f>
        <v/>
      </c>
      <c r="O474" s="261"/>
      <c r="P474" s="266" t="str">
        <f>+IF(H474=0,"",'Ark1'!T2021)</f>
        <v/>
      </c>
      <c r="Q474" s="303" t="str">
        <f>+IF(H474=0,"",'Ark1'!U2021)</f>
        <v/>
      </c>
      <c r="R474" s="265"/>
      <c r="S474" s="267" t="str">
        <f>+IF(H474=0,"",'Ark1'!W2021)</f>
        <v/>
      </c>
      <c r="T474" s="267" t="str">
        <f>+IF(H474=0,"",'Ark1'!X2021)</f>
        <v/>
      </c>
      <c r="U474" s="267" t="str">
        <f>+IF(H474=0,"",'Ark1'!AG2021)</f>
        <v/>
      </c>
      <c r="V474" s="267" t="str">
        <f>+IF(H474=0,"",'Ark1'!AH2021)</f>
        <v/>
      </c>
      <c r="W474" s="267" t="str">
        <f>+IF(H474=0,"",'Ark1'!Y2021)</f>
        <v/>
      </c>
      <c r="X474" s="266" t="str">
        <f>+IF(H474=0,"",'Ark1'!AA2021)</f>
        <v/>
      </c>
      <c r="Y474" s="303" t="str">
        <f t="shared" si="39"/>
        <v/>
      </c>
      <c r="Z474" s="267" t="str">
        <f t="shared" si="40"/>
        <v/>
      </c>
      <c r="AA474" s="265" t="str">
        <f t="shared" si="41"/>
        <v/>
      </c>
      <c r="AB474" s="244"/>
      <c r="AE474" s="28"/>
      <c r="AF474" s="27"/>
      <c r="AI474" s="27"/>
      <c r="AJ474" s="27"/>
      <c r="AK474" s="27"/>
      <c r="AM474" s="27"/>
    </row>
    <row r="475" spans="1:56">
      <c r="A475" s="244"/>
      <c r="B475" s="328">
        <f>+'Ark1'!C2022</f>
        <v>2024</v>
      </c>
      <c r="C475" s="264">
        <f>+'Ark1'!L2022</f>
        <v>13</v>
      </c>
      <c r="D475" s="264" t="s">
        <v>40</v>
      </c>
      <c r="E475" s="272">
        <f>+'Ark1'!AP2022</f>
        <v>7</v>
      </c>
      <c r="F475" s="272" t="str">
        <f>VLOOKUP(E475,RNR!$E$1:$F$41,2)</f>
        <v>Sør- og Vestlands</v>
      </c>
      <c r="G475" s="264" t="str">
        <f>+IF(H475=0,"",'Ark1'!Q2022)</f>
        <v/>
      </c>
      <c r="H475" s="360">
        <f>+'Ark1'!R2022</f>
        <v>0</v>
      </c>
      <c r="I475" s="265" t="str">
        <f>+IF(H475=0,"",'Ark1'!AE2022)</f>
        <v/>
      </c>
      <c r="J475" s="265"/>
      <c r="K475" s="265" t="str">
        <f>+IF(H475=0,"",'Ark1'!AF2022)</f>
        <v/>
      </c>
      <c r="L475" s="261"/>
      <c r="M475" s="376" t="str">
        <f>+IF(H475=0,"",'Ark1'!AR2022)</f>
        <v/>
      </c>
      <c r="N475" s="114" t="str">
        <f>+IF(H475=0,"",'Ark1'!AS2022)</f>
        <v/>
      </c>
      <c r="O475" s="261"/>
      <c r="P475" s="266" t="str">
        <f>+IF(H475=0,"",'Ark1'!T2022)</f>
        <v/>
      </c>
      <c r="Q475" s="303" t="str">
        <f>+IF(H475=0,"",'Ark1'!U2022)</f>
        <v/>
      </c>
      <c r="R475" s="265"/>
      <c r="S475" s="267" t="str">
        <f>+IF(H475=0,"",'Ark1'!W2022)</f>
        <v/>
      </c>
      <c r="T475" s="267" t="str">
        <f>+IF(H475=0,"",'Ark1'!X2022)</f>
        <v/>
      </c>
      <c r="U475" s="267" t="str">
        <f>+IF(H475=0,"",'Ark1'!AG2022)</f>
        <v/>
      </c>
      <c r="V475" s="267" t="str">
        <f>+IF(H475=0,"",'Ark1'!AH2022)</f>
        <v/>
      </c>
      <c r="W475" s="267" t="str">
        <f>+IF(H475=0,"",'Ark1'!Y2022)</f>
        <v/>
      </c>
      <c r="X475" s="266" t="str">
        <f>+IF(H475=0,"",'Ark1'!AA2022)</f>
        <v/>
      </c>
      <c r="Y475" s="303" t="str">
        <f t="shared" si="39"/>
        <v/>
      </c>
      <c r="Z475" s="267" t="str">
        <f t="shared" si="40"/>
        <v/>
      </c>
      <c r="AA475" s="265" t="str">
        <f t="shared" si="41"/>
        <v/>
      </c>
      <c r="AB475" s="244"/>
      <c r="AE475" s="28"/>
      <c r="AF475" s="27"/>
      <c r="AI475" s="27"/>
      <c r="AJ475" s="27"/>
      <c r="AK475" s="27"/>
      <c r="AM475" s="27"/>
    </row>
    <row r="476" spans="1:56">
      <c r="A476" s="244"/>
      <c r="B476" s="328">
        <f>+'Ark1'!C2023</f>
        <v>2024</v>
      </c>
      <c r="C476" s="264">
        <f>+'Ark1'!L2023</f>
        <v>13</v>
      </c>
      <c r="D476" s="264" t="s">
        <v>40</v>
      </c>
      <c r="E476" s="272">
        <f>+'Ark1'!AP2023</f>
        <v>8</v>
      </c>
      <c r="F476" s="272" t="str">
        <f>VLOOKUP(E476,RNR!$E$1:$F$41,2)</f>
        <v>Vestlandsfe</v>
      </c>
      <c r="G476" s="264" t="str">
        <f>+IF(H476=0,"",'Ark1'!Q2023)</f>
        <v/>
      </c>
      <c r="H476" s="360">
        <f>+'Ark1'!R2023</f>
        <v>0</v>
      </c>
      <c r="I476" s="265" t="str">
        <f>+IF(H476=0,"",'Ark1'!AE2023)</f>
        <v/>
      </c>
      <c r="J476" s="265"/>
      <c r="K476" s="265" t="str">
        <f>+IF(H476=0,"",'Ark1'!AF2023)</f>
        <v/>
      </c>
      <c r="L476" s="261"/>
      <c r="M476" s="376" t="str">
        <f>+IF(H476=0,"",'Ark1'!AR2023)</f>
        <v/>
      </c>
      <c r="N476" s="114" t="str">
        <f>+IF(H476=0,"",'Ark1'!AS2023)</f>
        <v/>
      </c>
      <c r="O476" s="261"/>
      <c r="P476" s="266" t="str">
        <f>+IF(H476=0,"",'Ark1'!T2023)</f>
        <v/>
      </c>
      <c r="Q476" s="303" t="str">
        <f>+IF(H476=0,"",'Ark1'!U2023)</f>
        <v/>
      </c>
      <c r="R476" s="265"/>
      <c r="S476" s="267" t="str">
        <f>+IF(H476=0,"",'Ark1'!W2023)</f>
        <v/>
      </c>
      <c r="T476" s="267" t="str">
        <f>+IF(H476=0,"",'Ark1'!X2023)</f>
        <v/>
      </c>
      <c r="U476" s="267" t="str">
        <f>+IF(H476=0,"",'Ark1'!AG2023)</f>
        <v/>
      </c>
      <c r="V476" s="267" t="str">
        <f>+IF(H476=0,"",'Ark1'!AH2023)</f>
        <v/>
      </c>
      <c r="W476" s="267" t="str">
        <f>+IF(H476=0,"",'Ark1'!Y2023)</f>
        <v/>
      </c>
      <c r="X476" s="266" t="str">
        <f>+IF(H476=0,"",'Ark1'!AA2023)</f>
        <v/>
      </c>
      <c r="Y476" s="303" t="str">
        <f t="shared" si="39"/>
        <v/>
      </c>
      <c r="Z476" s="267" t="str">
        <f t="shared" si="40"/>
        <v/>
      </c>
      <c r="AA476" s="265" t="str">
        <f t="shared" si="41"/>
        <v/>
      </c>
      <c r="AB476" s="244"/>
      <c r="AE476" s="28"/>
      <c r="AF476" s="27"/>
      <c r="AI476" s="27"/>
      <c r="AJ476" s="27"/>
      <c r="AK476" s="27"/>
      <c r="AM476" s="27"/>
    </row>
    <row r="477" spans="1:56">
      <c r="A477" s="244"/>
      <c r="B477" s="328">
        <f>+'Ark1'!C2024</f>
        <v>2024</v>
      </c>
      <c r="C477" s="264">
        <f>+'Ark1'!L2024</f>
        <v>13</v>
      </c>
      <c r="D477" s="264" t="s">
        <v>40</v>
      </c>
      <c r="E477" s="272">
        <f>+'Ark1'!AP2024</f>
        <v>9</v>
      </c>
      <c r="F477" s="272" t="str">
        <f>VLOOKUP(E477,RNR!$E$1:$F$41,2)</f>
        <v>Holstein</v>
      </c>
      <c r="G477" s="264" t="str">
        <f>+IF(H477=0,"",'Ark1'!Q2024)</f>
        <v/>
      </c>
      <c r="H477" s="360">
        <f>+'Ark1'!R2024</f>
        <v>0</v>
      </c>
      <c r="I477" s="265" t="str">
        <f>+IF(H477=0,"",'Ark1'!AE2024)</f>
        <v/>
      </c>
      <c r="J477" s="265"/>
      <c r="K477" s="265" t="str">
        <f>+IF(H477=0,"",'Ark1'!AF2024)</f>
        <v/>
      </c>
      <c r="L477" s="261"/>
      <c r="M477" s="376" t="str">
        <f>+IF(H477=0,"",'Ark1'!AR2024)</f>
        <v/>
      </c>
      <c r="N477" s="114" t="str">
        <f>+IF(H477=0,"",'Ark1'!AS2024)</f>
        <v/>
      </c>
      <c r="O477" s="261"/>
      <c r="P477" s="266" t="str">
        <f>+IF(H477=0,"",'Ark1'!T2024)</f>
        <v/>
      </c>
      <c r="Q477" s="303" t="str">
        <f>+IF(H477=0,"",'Ark1'!U2024)</f>
        <v/>
      </c>
      <c r="R477" s="265"/>
      <c r="S477" s="267" t="str">
        <f>+IF(H477=0,"",'Ark1'!W2024)</f>
        <v/>
      </c>
      <c r="T477" s="267" t="str">
        <f>+IF(H477=0,"",'Ark1'!X2024)</f>
        <v/>
      </c>
      <c r="U477" s="267" t="str">
        <f>+IF(H477=0,"",'Ark1'!AG2024)</f>
        <v/>
      </c>
      <c r="V477" s="267" t="str">
        <f>+IF(H477=0,"",'Ark1'!AH2024)</f>
        <v/>
      </c>
      <c r="W477" s="267" t="str">
        <f>+IF(H477=0,"",'Ark1'!Y2024)</f>
        <v/>
      </c>
      <c r="X477" s="266" t="str">
        <f>+IF(H477=0,"",'Ark1'!AA2024)</f>
        <v/>
      </c>
      <c r="Y477" s="303" t="str">
        <f t="shared" si="39"/>
        <v/>
      </c>
      <c r="Z477" s="267" t="str">
        <f t="shared" si="40"/>
        <v/>
      </c>
      <c r="AA477" s="265" t="str">
        <f t="shared" si="41"/>
        <v/>
      </c>
      <c r="AB477" s="244"/>
      <c r="AE477" s="28"/>
      <c r="AF477" s="27"/>
      <c r="AI477" s="27"/>
      <c r="AJ477" s="27"/>
      <c r="AK477" s="27"/>
      <c r="AM477" s="27"/>
    </row>
    <row r="478" spans="1:56">
      <c r="A478" s="244"/>
      <c r="B478" s="328">
        <f>+'Ark1'!C2025</f>
        <v>2024</v>
      </c>
      <c r="C478" s="264">
        <f>+'Ark1'!L2025</f>
        <v>13</v>
      </c>
      <c r="D478" s="264" t="s">
        <v>40</v>
      </c>
      <c r="E478" s="272">
        <f>+'Ark1'!AP2025</f>
        <v>10</v>
      </c>
      <c r="F478" s="272" t="str">
        <f>VLOOKUP(E478,RNR!$E$1:$F$41,2)</f>
        <v>Rødt Dansk</v>
      </c>
      <c r="G478" s="264" t="str">
        <f>+IF(H478=0,"",'Ark1'!Q2025)</f>
        <v/>
      </c>
      <c r="H478" s="360">
        <f>+'Ark1'!R2025</f>
        <v>0</v>
      </c>
      <c r="I478" s="265" t="str">
        <f>+IF(H478=0,"",'Ark1'!AE2025)</f>
        <v/>
      </c>
      <c r="J478" s="265"/>
      <c r="K478" s="265" t="str">
        <f>+IF(H478=0,"",'Ark1'!AF2025)</f>
        <v/>
      </c>
      <c r="L478" s="261"/>
      <c r="M478" s="376" t="str">
        <f>+IF(H478=0,"",'Ark1'!AR2025)</f>
        <v/>
      </c>
      <c r="N478" s="114" t="str">
        <f>+IF(H478=0,"",'Ark1'!AS2025)</f>
        <v/>
      </c>
      <c r="O478" s="261"/>
      <c r="P478" s="266" t="str">
        <f>+IF(H478=0,"",'Ark1'!T2025)</f>
        <v/>
      </c>
      <c r="Q478" s="303" t="str">
        <f>+IF(H478=0,"",'Ark1'!U2025)</f>
        <v/>
      </c>
      <c r="R478" s="265"/>
      <c r="S478" s="267" t="str">
        <f>+IF(H478=0,"",'Ark1'!W2025)</f>
        <v/>
      </c>
      <c r="T478" s="267" t="str">
        <f>+IF(H478=0,"",'Ark1'!X2025)</f>
        <v/>
      </c>
      <c r="U478" s="267" t="str">
        <f>+IF(H478=0,"",'Ark1'!AG2025)</f>
        <v/>
      </c>
      <c r="V478" s="267" t="str">
        <f>+IF(H478=0,"",'Ark1'!AH2025)</f>
        <v/>
      </c>
      <c r="W478" s="267" t="str">
        <f>+IF(H478=0,"",'Ark1'!Y2025)</f>
        <v/>
      </c>
      <c r="X478" s="266" t="str">
        <f>+IF(H478=0,"",'Ark1'!AA2025)</f>
        <v/>
      </c>
      <c r="Y478" s="303" t="str">
        <f t="shared" si="39"/>
        <v/>
      </c>
      <c r="Z478" s="267" t="str">
        <f t="shared" si="40"/>
        <v/>
      </c>
      <c r="AA478" s="265" t="str">
        <f t="shared" si="41"/>
        <v/>
      </c>
      <c r="AB478" s="244"/>
      <c r="AE478" s="28"/>
      <c r="AF478" s="27"/>
      <c r="AI478" s="27"/>
      <c r="AJ478" s="27"/>
      <c r="AK478" s="27"/>
      <c r="AM478" s="27"/>
    </row>
    <row r="479" spans="1:56">
      <c r="A479" s="244"/>
      <c r="B479" s="328">
        <f>+'Ark1'!C2026</f>
        <v>2024</v>
      </c>
      <c r="C479" s="264">
        <f>+'Ark1'!L2026</f>
        <v>13</v>
      </c>
      <c r="D479" s="264" t="s">
        <v>40</v>
      </c>
      <c r="E479" s="272">
        <f>+'Ark1'!AP2026</f>
        <v>11</v>
      </c>
      <c r="F479" s="272" t="str">
        <f>VLOOKUP(E479,RNR!$E$1:$F$41,2)</f>
        <v>Brown Swiss</v>
      </c>
      <c r="G479" s="264" t="str">
        <f>+IF(H479=0,"",'Ark1'!Q2026)</f>
        <v/>
      </c>
      <c r="H479" s="360">
        <f>+'Ark1'!R2026</f>
        <v>0</v>
      </c>
      <c r="I479" s="265" t="str">
        <f>+IF(H479=0,"",'Ark1'!AE2026)</f>
        <v/>
      </c>
      <c r="J479" s="265"/>
      <c r="K479" s="265" t="str">
        <f>+IF(H479=0,"",'Ark1'!AF2026)</f>
        <v/>
      </c>
      <c r="L479" s="261"/>
      <c r="M479" s="376" t="str">
        <f>+IF(H479=0,"",'Ark1'!AR2026)</f>
        <v/>
      </c>
      <c r="N479" s="114" t="str">
        <f>+IF(H479=0,"",'Ark1'!AS2026)</f>
        <v/>
      </c>
      <c r="O479" s="261"/>
      <c r="P479" s="266" t="str">
        <f>+IF(H479=0,"",'Ark1'!T2026)</f>
        <v/>
      </c>
      <c r="Q479" s="303" t="str">
        <f>+IF(H479=0,"",'Ark1'!U2026)</f>
        <v/>
      </c>
      <c r="R479" s="265"/>
      <c r="S479" s="267" t="str">
        <f>+IF(H479=0,"",'Ark1'!W2026)</f>
        <v/>
      </c>
      <c r="T479" s="267" t="str">
        <f>+IF(H479=0,"",'Ark1'!X2026)</f>
        <v/>
      </c>
      <c r="U479" s="267" t="str">
        <f>+IF(H479=0,"",'Ark1'!AG2026)</f>
        <v/>
      </c>
      <c r="V479" s="267" t="str">
        <f>+IF(H479=0,"",'Ark1'!AH2026)</f>
        <v/>
      </c>
      <c r="W479" s="267" t="str">
        <f>+IF(H479=0,"",'Ark1'!Y2026)</f>
        <v/>
      </c>
      <c r="X479" s="266" t="str">
        <f>+IF(H479=0,"",'Ark1'!AA2026)</f>
        <v/>
      </c>
      <c r="Y479" s="303" t="str">
        <f t="shared" si="39"/>
        <v/>
      </c>
      <c r="Z479" s="267" t="str">
        <f t="shared" si="40"/>
        <v/>
      </c>
      <c r="AA479" s="265" t="str">
        <f t="shared" si="41"/>
        <v/>
      </c>
      <c r="AB479" s="244"/>
      <c r="AE479" s="28"/>
      <c r="AF479" s="27"/>
      <c r="AI479" s="27"/>
      <c r="AJ479" s="27"/>
      <c r="AK479" s="27"/>
      <c r="AM479" s="27"/>
    </row>
    <row r="480" spans="1:56">
      <c r="A480" s="244"/>
      <c r="B480" s="328">
        <f>+'Ark1'!C2027</f>
        <v>2024</v>
      </c>
      <c r="C480" s="264">
        <f>+'Ark1'!L2027</f>
        <v>13</v>
      </c>
      <c r="D480" s="264" t="s">
        <v>40</v>
      </c>
      <c r="E480" s="272">
        <f>+'Ark1'!AP2027</f>
        <v>12</v>
      </c>
      <c r="F480" s="272" t="str">
        <f>VLOOKUP(E480,RNR!$E$1:$F$41,2)</f>
        <v>Jarlsberg</v>
      </c>
      <c r="G480" s="264" t="str">
        <f>+IF(H480=0,"",'Ark1'!Q2027)</f>
        <v/>
      </c>
      <c r="H480" s="360">
        <f>+'Ark1'!R2027</f>
        <v>0</v>
      </c>
      <c r="I480" s="265" t="str">
        <f>+IF(H480=0,"",'Ark1'!AE2027)</f>
        <v/>
      </c>
      <c r="J480" s="265"/>
      <c r="K480" s="265" t="str">
        <f>+IF(H480=0,"",'Ark1'!AF2027)</f>
        <v/>
      </c>
      <c r="L480" s="261"/>
      <c r="M480" s="376" t="str">
        <f>+IF(H480=0,"",'Ark1'!AR2027)</f>
        <v/>
      </c>
      <c r="N480" s="114" t="str">
        <f>+IF(H480=0,"",'Ark1'!AS2027)</f>
        <v/>
      </c>
      <c r="O480" s="261"/>
      <c r="P480" s="266" t="str">
        <f>+IF(H480=0,"",'Ark1'!T2027)</f>
        <v/>
      </c>
      <c r="Q480" s="303" t="str">
        <f>+IF(H480=0,"",'Ark1'!U2027)</f>
        <v/>
      </c>
      <c r="R480" s="265"/>
      <c r="S480" s="267" t="str">
        <f>+IF(H480=0,"",'Ark1'!W2027)</f>
        <v/>
      </c>
      <c r="T480" s="267" t="str">
        <f>+IF(H480=0,"",'Ark1'!X2027)</f>
        <v/>
      </c>
      <c r="U480" s="267" t="str">
        <f>+IF(H480=0,"",'Ark1'!AG2027)</f>
        <v/>
      </c>
      <c r="V480" s="267" t="str">
        <f>+IF(H480=0,"",'Ark1'!AH2027)</f>
        <v/>
      </c>
      <c r="W480" s="267" t="str">
        <f>+IF(H480=0,"",'Ark1'!Y2027)</f>
        <v/>
      </c>
      <c r="X480" s="266" t="str">
        <f>+IF(H480=0,"",'Ark1'!AA2027)</f>
        <v/>
      </c>
      <c r="Y480" s="303" t="str">
        <f t="shared" si="39"/>
        <v/>
      </c>
      <c r="Z480" s="267" t="str">
        <f t="shared" si="40"/>
        <v/>
      </c>
      <c r="AA480" s="265" t="str">
        <f t="shared" si="41"/>
        <v/>
      </c>
      <c r="AB480" s="244"/>
      <c r="AE480" s="28"/>
      <c r="AF480" s="27"/>
      <c r="AI480" s="27"/>
      <c r="AJ480" s="27"/>
      <c r="AK480" s="27"/>
      <c r="AM480" s="27"/>
    </row>
    <row r="481" spans="1:39">
      <c r="A481" s="244"/>
      <c r="B481" s="328">
        <f>+'Ark1'!C2028</f>
        <v>2024</v>
      </c>
      <c r="C481" s="264">
        <f>+'Ark1'!L2028</f>
        <v>13</v>
      </c>
      <c r="D481" s="264" t="s">
        <v>40</v>
      </c>
      <c r="E481" s="272">
        <f>+'Ark1'!AP2028</f>
        <v>13</v>
      </c>
      <c r="F481" s="272" t="str">
        <f>VLOOKUP(E481,RNR!$E$1:$F$41,2)</f>
        <v>Fleckvieh</v>
      </c>
      <c r="G481" s="264" t="str">
        <f>+IF(H481=0,"",'Ark1'!Q2028)</f>
        <v/>
      </c>
      <c r="H481" s="360">
        <f>+'Ark1'!R2028</f>
        <v>0</v>
      </c>
      <c r="I481" s="265" t="str">
        <f>+IF(H481=0,"",'Ark1'!AE2028)</f>
        <v/>
      </c>
      <c r="J481" s="265"/>
      <c r="K481" s="265" t="str">
        <f>+IF(H481=0,"",'Ark1'!AF2028)</f>
        <v/>
      </c>
      <c r="L481" s="261"/>
      <c r="M481" s="376" t="str">
        <f>+IF(H481=0,"",'Ark1'!AR2028)</f>
        <v/>
      </c>
      <c r="N481" s="114" t="str">
        <f>+IF(H481=0,"",'Ark1'!AS2028)</f>
        <v/>
      </c>
      <c r="O481" s="261"/>
      <c r="P481" s="266" t="str">
        <f>+IF(H481=0,"",'Ark1'!T2028)</f>
        <v/>
      </c>
      <c r="Q481" s="303" t="str">
        <f>+IF(H481=0,"",'Ark1'!U2028)</f>
        <v/>
      </c>
      <c r="R481" s="265"/>
      <c r="S481" s="267" t="str">
        <f>+IF(H481=0,"",'Ark1'!W2028)</f>
        <v/>
      </c>
      <c r="T481" s="267" t="str">
        <f>+IF(H481=0,"",'Ark1'!X2028)</f>
        <v/>
      </c>
      <c r="U481" s="267" t="str">
        <f>+IF(H481=0,"",'Ark1'!AG2028)</f>
        <v/>
      </c>
      <c r="V481" s="267" t="str">
        <f>+IF(H481=0,"",'Ark1'!AH2028)</f>
        <v/>
      </c>
      <c r="W481" s="267" t="str">
        <f>+IF(H481=0,"",'Ark1'!Y2028)</f>
        <v/>
      </c>
      <c r="X481" s="266" t="str">
        <f>+IF(H481=0,"",'Ark1'!AA2028)</f>
        <v/>
      </c>
      <c r="Y481" s="303" t="str">
        <f t="shared" si="39"/>
        <v/>
      </c>
      <c r="Z481" s="267" t="str">
        <f t="shared" si="40"/>
        <v/>
      </c>
      <c r="AA481" s="265" t="str">
        <f t="shared" si="41"/>
        <v/>
      </c>
      <c r="AB481" s="244"/>
      <c r="AE481" s="28"/>
      <c r="AF481" s="27"/>
      <c r="AI481" s="27"/>
      <c r="AJ481" s="27"/>
      <c r="AK481" s="27"/>
      <c r="AM481" s="27"/>
    </row>
    <row r="482" spans="1:39">
      <c r="A482" s="244"/>
      <c r="B482" s="328">
        <f>+'Ark1'!C2029</f>
        <v>2024</v>
      </c>
      <c r="C482" s="264">
        <f>+'Ark1'!L2029</f>
        <v>13</v>
      </c>
      <c r="D482" s="264" t="s">
        <v>40</v>
      </c>
      <c r="E482" s="272">
        <f>+'Ark1'!AP2029</f>
        <v>14</v>
      </c>
      <c r="F482" s="272" t="str">
        <f>VLOOKUP(E482,RNR!$E$1:$F$41,2)</f>
        <v>Canadisk Ayrshire</v>
      </c>
      <c r="G482" s="264" t="str">
        <f>+IF(H482=0,"",'Ark1'!Q2029)</f>
        <v/>
      </c>
      <c r="H482" s="360">
        <f>+'Ark1'!R2029</f>
        <v>0</v>
      </c>
      <c r="I482" s="265" t="str">
        <f>+IF(H482=0,"",'Ark1'!AE2029)</f>
        <v/>
      </c>
      <c r="J482" s="265"/>
      <c r="K482" s="265" t="str">
        <f>+IF(H482=0,"",'Ark1'!AF2029)</f>
        <v/>
      </c>
      <c r="L482" s="261"/>
      <c r="M482" s="376" t="str">
        <f>+IF(H482=0,"",'Ark1'!AR2029)</f>
        <v/>
      </c>
      <c r="N482" s="114" t="str">
        <f>+IF(H482=0,"",'Ark1'!AS2029)</f>
        <v/>
      </c>
      <c r="O482" s="261"/>
      <c r="P482" s="266" t="str">
        <f>+IF(H482=0,"",'Ark1'!T2029)</f>
        <v/>
      </c>
      <c r="Q482" s="303" t="str">
        <f>+IF(H482=0,"",'Ark1'!U2029)</f>
        <v/>
      </c>
      <c r="R482" s="265"/>
      <c r="S482" s="267" t="str">
        <f>+IF(H482=0,"",'Ark1'!W2029)</f>
        <v/>
      </c>
      <c r="T482" s="267" t="str">
        <f>+IF(H482=0,"",'Ark1'!X2029)</f>
        <v/>
      </c>
      <c r="U482" s="267" t="str">
        <f>+IF(H482=0,"",'Ark1'!AG2029)</f>
        <v/>
      </c>
      <c r="V482" s="267" t="str">
        <f>+IF(H482=0,"",'Ark1'!AH2029)</f>
        <v/>
      </c>
      <c r="W482" s="267" t="str">
        <f>+IF(H482=0,"",'Ark1'!Y2029)</f>
        <v/>
      </c>
      <c r="X482" s="266" t="str">
        <f>+IF(H482=0,"",'Ark1'!AA2029)</f>
        <v/>
      </c>
      <c r="Y482" s="303" t="str">
        <f t="shared" si="39"/>
        <v/>
      </c>
      <c r="Z482" s="267" t="str">
        <f t="shared" si="40"/>
        <v/>
      </c>
      <c r="AA482" s="265" t="str">
        <f t="shared" si="41"/>
        <v/>
      </c>
      <c r="AB482" s="244"/>
      <c r="AE482" s="28"/>
      <c r="AF482" s="27"/>
      <c r="AI482" s="27"/>
      <c r="AJ482" s="27"/>
      <c r="AK482" s="27"/>
      <c r="AM482" s="27"/>
    </row>
    <row r="483" spans="1:39">
      <c r="A483" s="244"/>
      <c r="B483" s="328">
        <f>+'Ark1'!C2030</f>
        <v>2024</v>
      </c>
      <c r="C483" s="264">
        <f>+'Ark1'!L2030</f>
        <v>13</v>
      </c>
      <c r="D483" s="264" t="s">
        <v>40</v>
      </c>
      <c r="E483" s="272">
        <f>+'Ark1'!AP2030</f>
        <v>15</v>
      </c>
      <c r="F483" s="272" t="str">
        <f>VLOOKUP(E483,RNR!$E$1:$F$41,2)</f>
        <v>Montbéliard</v>
      </c>
      <c r="G483" s="264" t="str">
        <f>+IF(H483=0,"",'Ark1'!Q2030)</f>
        <v/>
      </c>
      <c r="H483" s="360">
        <f>+'Ark1'!R2030</f>
        <v>0</v>
      </c>
      <c r="I483" s="265" t="str">
        <f>+IF(H483=0,"",'Ark1'!AE2030)</f>
        <v/>
      </c>
      <c r="J483" s="265"/>
      <c r="K483" s="265" t="str">
        <f>+IF(H483=0,"",'Ark1'!AF2030)</f>
        <v/>
      </c>
      <c r="L483" s="261"/>
      <c r="M483" s="376" t="str">
        <f>+IF(H483=0,"",'Ark1'!AR2030)</f>
        <v/>
      </c>
      <c r="N483" s="114" t="str">
        <f>+IF(H483=0,"",'Ark1'!AS2030)</f>
        <v/>
      </c>
      <c r="O483" s="261"/>
      <c r="P483" s="266" t="str">
        <f>+IF(H483=0,"",'Ark1'!T2030)</f>
        <v/>
      </c>
      <c r="Q483" s="303" t="str">
        <f>+IF(H483=0,"",'Ark1'!U2030)</f>
        <v/>
      </c>
      <c r="R483" s="265"/>
      <c r="S483" s="267" t="str">
        <f>+IF(H483=0,"",'Ark1'!W2030)</f>
        <v/>
      </c>
      <c r="T483" s="267" t="str">
        <f>+IF(H483=0,"",'Ark1'!X2030)</f>
        <v/>
      </c>
      <c r="U483" s="267" t="str">
        <f>+IF(H483=0,"",'Ark1'!AG2030)</f>
        <v/>
      </c>
      <c r="V483" s="267" t="str">
        <f>+IF(H483=0,"",'Ark1'!AH2030)</f>
        <v/>
      </c>
      <c r="W483" s="267" t="str">
        <f>+IF(H483=0,"",'Ark1'!Y2030)</f>
        <v/>
      </c>
      <c r="X483" s="266" t="str">
        <f>+IF(H483=0,"",'Ark1'!AA2030)</f>
        <v/>
      </c>
      <c r="Y483" s="303" t="str">
        <f t="shared" si="39"/>
        <v/>
      </c>
      <c r="Z483" s="267" t="str">
        <f t="shared" si="40"/>
        <v/>
      </c>
      <c r="AA483" s="265" t="str">
        <f t="shared" si="41"/>
        <v/>
      </c>
      <c r="AB483" s="244"/>
      <c r="AE483" s="28"/>
      <c r="AF483" s="27"/>
      <c r="AI483" s="27"/>
      <c r="AJ483" s="27"/>
      <c r="AK483" s="27"/>
      <c r="AM483" s="27"/>
    </row>
    <row r="484" spans="1:39">
      <c r="A484" s="244"/>
      <c r="B484" s="328">
        <f>+'Ark1'!C2031</f>
        <v>2024</v>
      </c>
      <c r="C484" s="264">
        <f>+'Ark1'!L2031</f>
        <v>13</v>
      </c>
      <c r="D484" s="264" t="s">
        <v>40</v>
      </c>
      <c r="E484" s="272">
        <f>+'Ark1'!AP2031</f>
        <v>16</v>
      </c>
      <c r="F484" s="272" t="str">
        <f>VLOOKUP(E484,RNR!$E$1:$F$41,2)</f>
        <v>Mørefe</v>
      </c>
      <c r="G484" s="264" t="str">
        <f>+IF(H484=0,"",'Ark1'!Q2031)</f>
        <v/>
      </c>
      <c r="H484" s="360">
        <f>+'Ark1'!R2031</f>
        <v>0</v>
      </c>
      <c r="I484" s="265" t="str">
        <f>+IF(H484=0,"",'Ark1'!AE2031)</f>
        <v/>
      </c>
      <c r="J484" s="265"/>
      <c r="K484" s="265" t="str">
        <f>+IF(H484=0,"",'Ark1'!AF2031)</f>
        <v/>
      </c>
      <c r="L484" s="261"/>
      <c r="M484" s="376" t="str">
        <f>+IF(H484=0,"",'Ark1'!AR2031)</f>
        <v/>
      </c>
      <c r="N484" s="114" t="str">
        <f>+IF(H484=0,"",'Ark1'!AS2031)</f>
        <v/>
      </c>
      <c r="O484" s="261"/>
      <c r="P484" s="266" t="str">
        <f>+IF(H484=0,"",'Ark1'!T2031)</f>
        <v/>
      </c>
      <c r="Q484" s="303" t="str">
        <f>+IF(H484=0,"",'Ark1'!U2031)</f>
        <v/>
      </c>
      <c r="R484" s="265"/>
      <c r="S484" s="267" t="str">
        <f>+IF(H484=0,"",'Ark1'!W2031)</f>
        <v/>
      </c>
      <c r="T484" s="267" t="str">
        <f>+IF(H484=0,"",'Ark1'!X2031)</f>
        <v/>
      </c>
      <c r="U484" s="267" t="str">
        <f>+IF(H484=0,"",'Ark1'!AG2031)</f>
        <v/>
      </c>
      <c r="V484" s="267" t="str">
        <f>+IF(H484=0,"",'Ark1'!AH2031)</f>
        <v/>
      </c>
      <c r="W484" s="267" t="str">
        <f>+IF(H484=0,"",'Ark1'!Y2031)</f>
        <v/>
      </c>
      <c r="X484" s="266" t="str">
        <f>+IF(H484=0,"",'Ark1'!AA2031)</f>
        <v/>
      </c>
      <c r="Y484" s="303" t="str">
        <f t="shared" si="39"/>
        <v/>
      </c>
      <c r="Z484" s="267" t="str">
        <f t="shared" si="40"/>
        <v/>
      </c>
      <c r="AA484" s="265" t="str">
        <f t="shared" si="41"/>
        <v/>
      </c>
      <c r="AB484" s="244"/>
      <c r="AE484" s="28"/>
      <c r="AF484" s="27"/>
      <c r="AI484" s="27"/>
      <c r="AJ484" s="27"/>
      <c r="AK484" s="27"/>
      <c r="AM484" s="27"/>
    </row>
    <row r="485" spans="1:39">
      <c r="A485" s="244"/>
      <c r="B485" s="328">
        <f>+'Ark1'!C2032</f>
        <v>2024</v>
      </c>
      <c r="C485" s="264">
        <f>+'Ark1'!L2032</f>
        <v>13</v>
      </c>
      <c r="D485" s="264" t="s">
        <v>40</v>
      </c>
      <c r="E485" s="272">
        <f>+'Ark1'!AP2032</f>
        <v>17</v>
      </c>
      <c r="F485" s="272" t="str">
        <f>VLOOKUP(E485,RNR!$E$1:$F$41,2)</f>
        <v>Normande</v>
      </c>
      <c r="G485" s="264" t="str">
        <f>+IF(H485=0,"",'Ark1'!Q2032)</f>
        <v/>
      </c>
      <c r="H485" s="360">
        <f>+'Ark1'!R2032</f>
        <v>0</v>
      </c>
      <c r="I485" s="265" t="str">
        <f>+IF(H485=0,"",'Ark1'!AE2032)</f>
        <v/>
      </c>
      <c r="J485" s="265"/>
      <c r="K485" s="265" t="str">
        <f>+IF(H485=0,"",'Ark1'!AF2032)</f>
        <v/>
      </c>
      <c r="L485" s="261"/>
      <c r="M485" s="376" t="str">
        <f>+IF(H485=0,"",'Ark1'!AR2032)</f>
        <v/>
      </c>
      <c r="N485" s="114" t="str">
        <f>+IF(H485=0,"",'Ark1'!AS2032)</f>
        <v/>
      </c>
      <c r="O485" s="261"/>
      <c r="P485" s="266" t="str">
        <f>+IF(H485=0,"",'Ark1'!T2032)</f>
        <v/>
      </c>
      <c r="Q485" s="303" t="str">
        <f>+IF(H485=0,"",'Ark1'!U2032)</f>
        <v/>
      </c>
      <c r="R485" s="265"/>
      <c r="S485" s="267" t="str">
        <f>+IF(H485=0,"",'Ark1'!W2032)</f>
        <v/>
      </c>
      <c r="T485" s="267" t="str">
        <f>+IF(H485=0,"",'Ark1'!X2032)</f>
        <v/>
      </c>
      <c r="U485" s="267" t="str">
        <f>+IF(H485=0,"",'Ark1'!AG2032)</f>
        <v/>
      </c>
      <c r="V485" s="267" t="str">
        <f>+IF(H485=0,"",'Ark1'!AH2032)</f>
        <v/>
      </c>
      <c r="W485" s="267" t="str">
        <f>+IF(H485=0,"",'Ark1'!Y2032)</f>
        <v/>
      </c>
      <c r="X485" s="266" t="str">
        <f>+IF(H485=0,"",'Ark1'!AA2032)</f>
        <v/>
      </c>
      <c r="Y485" s="303" t="str">
        <f t="shared" si="39"/>
        <v/>
      </c>
      <c r="Z485" s="267" t="str">
        <f t="shared" si="40"/>
        <v/>
      </c>
      <c r="AA485" s="265" t="str">
        <f t="shared" si="41"/>
        <v/>
      </c>
      <c r="AB485" s="244"/>
      <c r="AE485" s="28"/>
      <c r="AF485" s="27"/>
      <c r="AI485" s="27"/>
      <c r="AJ485" s="27"/>
      <c r="AK485" s="27"/>
      <c r="AM485" s="27"/>
    </row>
    <row r="486" spans="1:39">
      <c r="A486" s="244"/>
      <c r="B486" s="328">
        <f>+'Ark1'!C2033</f>
        <v>2024</v>
      </c>
      <c r="C486" s="264">
        <f>+'Ark1'!L2033</f>
        <v>13</v>
      </c>
      <c r="D486" s="264" t="s">
        <v>40</v>
      </c>
      <c r="E486" s="272">
        <f>+'Ark1'!AP2033</f>
        <v>21</v>
      </c>
      <c r="F486" s="272" t="str">
        <f>VLOOKUP(E486,RNR!$E$1:$F$41,2)</f>
        <v>Hereford</v>
      </c>
      <c r="G486" s="264" t="str">
        <f>+IF(H486=0,"",'Ark1'!Q2033)</f>
        <v/>
      </c>
      <c r="H486" s="360">
        <f>+'Ark1'!R2033</f>
        <v>0</v>
      </c>
      <c r="I486" s="265" t="str">
        <f>+IF(H486=0,"",'Ark1'!AE2033)</f>
        <v/>
      </c>
      <c r="J486" s="265"/>
      <c r="K486" s="265" t="str">
        <f>+IF(H486=0,"",'Ark1'!AF2033)</f>
        <v/>
      </c>
      <c r="L486" s="261"/>
      <c r="M486" s="376" t="str">
        <f>+IF(H486=0,"",'Ark1'!AR2033)</f>
        <v/>
      </c>
      <c r="N486" s="114" t="str">
        <f>+IF(H486=0,"",'Ark1'!AS2033)</f>
        <v/>
      </c>
      <c r="O486" s="261"/>
      <c r="P486" s="266" t="str">
        <f>+IF(H486=0,"",'Ark1'!T2033)</f>
        <v/>
      </c>
      <c r="Q486" s="303" t="str">
        <f>+IF(H486=0,"",'Ark1'!U2033)</f>
        <v/>
      </c>
      <c r="R486" s="265"/>
      <c r="S486" s="267" t="str">
        <f>+IF(H486=0,"",'Ark1'!W2033)</f>
        <v/>
      </c>
      <c r="T486" s="267" t="str">
        <f>+IF(H486=0,"",'Ark1'!X2033)</f>
        <v/>
      </c>
      <c r="U486" s="267" t="str">
        <f>+IF(H486=0,"",'Ark1'!AG2033)</f>
        <v/>
      </c>
      <c r="V486" s="267" t="str">
        <f>+IF(H486=0,"",'Ark1'!AH2033)</f>
        <v/>
      </c>
      <c r="W486" s="267" t="str">
        <f>+IF(H486=0,"",'Ark1'!Y2033)</f>
        <v/>
      </c>
      <c r="X486" s="266" t="str">
        <f>+IF(H486=0,"",'Ark1'!AA2033)</f>
        <v/>
      </c>
      <c r="Y486" s="303" t="str">
        <f t="shared" si="39"/>
        <v/>
      </c>
      <c r="Z486" s="267" t="str">
        <f t="shared" si="40"/>
        <v/>
      </c>
      <c r="AA486" s="265" t="str">
        <f t="shared" si="41"/>
        <v/>
      </c>
      <c r="AB486" s="244"/>
      <c r="AE486" s="28"/>
      <c r="AF486" s="27"/>
      <c r="AI486" s="27"/>
      <c r="AJ486" s="27"/>
      <c r="AK486" s="27"/>
      <c r="AM486" s="27"/>
    </row>
    <row r="487" spans="1:39">
      <c r="A487" s="244"/>
      <c r="B487" s="328">
        <f>+'Ark1'!C2034</f>
        <v>2024</v>
      </c>
      <c r="C487" s="264">
        <f>+'Ark1'!L2034</f>
        <v>13</v>
      </c>
      <c r="D487" s="264" t="s">
        <v>40</v>
      </c>
      <c r="E487" s="272">
        <f>+'Ark1'!AP2034</f>
        <v>22</v>
      </c>
      <c r="F487" s="272" t="str">
        <f>VLOOKUP(E487,RNR!$E$1:$F$41,2)</f>
        <v>Charolais</v>
      </c>
      <c r="G487" s="264" t="str">
        <f>+IF(H487=0,"",'Ark1'!Q2034)</f>
        <v/>
      </c>
      <c r="H487" s="360">
        <f>+'Ark1'!R2034</f>
        <v>0</v>
      </c>
      <c r="I487" s="265" t="str">
        <f>+IF(H487=0,"",'Ark1'!AE2034)</f>
        <v/>
      </c>
      <c r="J487" s="265"/>
      <c r="K487" s="265" t="str">
        <f>+IF(H487=0,"",'Ark1'!AF2034)</f>
        <v/>
      </c>
      <c r="L487" s="261"/>
      <c r="M487" s="376" t="str">
        <f>+IF(H487=0,"",'Ark1'!AR2034)</f>
        <v/>
      </c>
      <c r="N487" s="114" t="str">
        <f>+IF(H487=0,"",'Ark1'!AS2034)</f>
        <v/>
      </c>
      <c r="O487" s="261"/>
      <c r="P487" s="266" t="str">
        <f>+IF(H487=0,"",'Ark1'!T2034)</f>
        <v/>
      </c>
      <c r="Q487" s="303" t="str">
        <f>+IF(H487=0,"",'Ark1'!U2034)</f>
        <v/>
      </c>
      <c r="R487" s="265"/>
      <c r="S487" s="267" t="str">
        <f>+IF(H487=0,"",'Ark1'!W2034)</f>
        <v/>
      </c>
      <c r="T487" s="267" t="str">
        <f>+IF(H487=0,"",'Ark1'!X2034)</f>
        <v/>
      </c>
      <c r="U487" s="267" t="str">
        <f>+IF(H487=0,"",'Ark1'!AG2034)</f>
        <v/>
      </c>
      <c r="V487" s="267" t="str">
        <f>+IF(H487=0,"",'Ark1'!AH2034)</f>
        <v/>
      </c>
      <c r="W487" s="267" t="str">
        <f>+IF(H487=0,"",'Ark1'!Y2034)</f>
        <v/>
      </c>
      <c r="X487" s="266" t="str">
        <f>+IF(H487=0,"",'Ark1'!AA2034)</f>
        <v/>
      </c>
      <c r="Y487" s="303" t="str">
        <f t="shared" si="39"/>
        <v/>
      </c>
      <c r="Z487" s="267" t="str">
        <f t="shared" si="40"/>
        <v/>
      </c>
      <c r="AA487" s="265" t="str">
        <f t="shared" si="41"/>
        <v/>
      </c>
      <c r="AB487" s="244"/>
      <c r="AE487" s="28"/>
      <c r="AF487" s="27"/>
      <c r="AI487" s="27"/>
      <c r="AJ487" s="27"/>
      <c r="AK487" s="27"/>
      <c r="AM487" s="27"/>
    </row>
    <row r="488" spans="1:39">
      <c r="A488" s="244"/>
      <c r="B488" s="328">
        <f>+'Ark1'!C2035</f>
        <v>2024</v>
      </c>
      <c r="C488" s="264">
        <f>+'Ark1'!L2035</f>
        <v>13</v>
      </c>
      <c r="D488" s="264" t="s">
        <v>40</v>
      </c>
      <c r="E488" s="272">
        <f>+'Ark1'!AP2035</f>
        <v>23</v>
      </c>
      <c r="F488" s="272" t="str">
        <f>VLOOKUP(E488,RNR!$E$1:$F$41,2)</f>
        <v>Aberdeen Angus</v>
      </c>
      <c r="G488" s="264" t="str">
        <f>+IF(H488=0,"",'Ark1'!Q2035)</f>
        <v/>
      </c>
      <c r="H488" s="360">
        <f>+'Ark1'!R2035</f>
        <v>0</v>
      </c>
      <c r="I488" s="265" t="str">
        <f>+IF(H488=0,"",'Ark1'!AE2035)</f>
        <v/>
      </c>
      <c r="J488" s="265"/>
      <c r="K488" s="265" t="str">
        <f>+IF(H488=0,"",'Ark1'!AF2035)</f>
        <v/>
      </c>
      <c r="L488" s="261"/>
      <c r="M488" s="376" t="str">
        <f>+IF(H488=0,"",'Ark1'!AR2035)</f>
        <v/>
      </c>
      <c r="N488" s="114" t="str">
        <f>+IF(H488=0,"",'Ark1'!AS2035)</f>
        <v/>
      </c>
      <c r="O488" s="261"/>
      <c r="P488" s="266" t="str">
        <f>+IF(H488=0,"",'Ark1'!T2035)</f>
        <v/>
      </c>
      <c r="Q488" s="303" t="str">
        <f>+IF(H488=0,"",'Ark1'!U2035)</f>
        <v/>
      </c>
      <c r="R488" s="265"/>
      <c r="S488" s="267" t="str">
        <f>+IF(H488=0,"",'Ark1'!W2035)</f>
        <v/>
      </c>
      <c r="T488" s="267" t="str">
        <f>+IF(H488=0,"",'Ark1'!X2035)</f>
        <v/>
      </c>
      <c r="U488" s="267" t="str">
        <f>+IF(H488=0,"",'Ark1'!AG2035)</f>
        <v/>
      </c>
      <c r="V488" s="267" t="str">
        <f>+IF(H488=0,"",'Ark1'!AH2035)</f>
        <v/>
      </c>
      <c r="W488" s="267" t="str">
        <f>+IF(H488=0,"",'Ark1'!Y2035)</f>
        <v/>
      </c>
      <c r="X488" s="266" t="str">
        <f>+IF(H488=0,"",'Ark1'!AA2035)</f>
        <v/>
      </c>
      <c r="Y488" s="303" t="str">
        <f t="shared" si="39"/>
        <v/>
      </c>
      <c r="Z488" s="267" t="str">
        <f t="shared" si="40"/>
        <v/>
      </c>
      <c r="AA488" s="265" t="str">
        <f t="shared" si="41"/>
        <v/>
      </c>
      <c r="AB488" s="244"/>
      <c r="AE488" s="28"/>
      <c r="AF488" s="27"/>
      <c r="AI488" s="27"/>
      <c r="AJ488" s="27"/>
      <c r="AK488" s="27"/>
      <c r="AM488" s="27"/>
    </row>
    <row r="489" spans="1:39">
      <c r="A489" s="244"/>
      <c r="B489" s="328">
        <f>+'Ark1'!C2036</f>
        <v>2024</v>
      </c>
      <c r="C489" s="264">
        <f>+'Ark1'!L2036</f>
        <v>13</v>
      </c>
      <c r="D489" s="264" t="s">
        <v>40</v>
      </c>
      <c r="E489" s="272">
        <f>+'Ark1'!AP2036</f>
        <v>24</v>
      </c>
      <c r="F489" s="272" t="str">
        <f>VLOOKUP(E489,RNR!$E$1:$F$41,2)</f>
        <v>Limousine</v>
      </c>
      <c r="G489" s="264" t="str">
        <f>+IF(H489=0,"",'Ark1'!Q2036)</f>
        <v/>
      </c>
      <c r="H489" s="360">
        <f>+'Ark1'!R2036</f>
        <v>0</v>
      </c>
      <c r="I489" s="265" t="str">
        <f>+IF(H489=0,"",'Ark1'!AE2036)</f>
        <v/>
      </c>
      <c r="J489" s="265"/>
      <c r="K489" s="265" t="str">
        <f>+IF(H489=0,"",'Ark1'!AF2036)</f>
        <v/>
      </c>
      <c r="L489" s="261"/>
      <c r="M489" s="376" t="str">
        <f>+IF(H489=0,"",'Ark1'!AR2036)</f>
        <v/>
      </c>
      <c r="N489" s="114" t="str">
        <f>+IF(H489=0,"",'Ark1'!AS2036)</f>
        <v/>
      </c>
      <c r="O489" s="261"/>
      <c r="P489" s="266" t="str">
        <f>+IF(H489=0,"",'Ark1'!T2036)</f>
        <v/>
      </c>
      <c r="Q489" s="303" t="str">
        <f>+IF(H489=0,"",'Ark1'!U2036)</f>
        <v/>
      </c>
      <c r="R489" s="265"/>
      <c r="S489" s="267" t="str">
        <f>+IF(H489=0,"",'Ark1'!W2036)</f>
        <v/>
      </c>
      <c r="T489" s="267" t="str">
        <f>+IF(H489=0,"",'Ark1'!X2036)</f>
        <v/>
      </c>
      <c r="U489" s="267" t="str">
        <f>+IF(H489=0,"",'Ark1'!AG2036)</f>
        <v/>
      </c>
      <c r="V489" s="267" t="str">
        <f>+IF(H489=0,"",'Ark1'!AH2036)</f>
        <v/>
      </c>
      <c r="W489" s="267" t="str">
        <f>+IF(H489=0,"",'Ark1'!Y2036)</f>
        <v/>
      </c>
      <c r="X489" s="266" t="str">
        <f>+IF(H489=0,"",'Ark1'!AA2036)</f>
        <v/>
      </c>
      <c r="Y489" s="303" t="str">
        <f t="shared" si="39"/>
        <v/>
      </c>
      <c r="Z489" s="267" t="str">
        <f t="shared" si="40"/>
        <v/>
      </c>
      <c r="AA489" s="265" t="str">
        <f t="shared" si="41"/>
        <v/>
      </c>
      <c r="AB489" s="244"/>
      <c r="AE489" s="28"/>
      <c r="AF489" s="27"/>
      <c r="AI489" s="27"/>
      <c r="AJ489" s="27"/>
      <c r="AK489" s="27"/>
      <c r="AM489" s="27"/>
    </row>
    <row r="490" spans="1:39">
      <c r="A490" s="244"/>
      <c r="B490" s="328">
        <f>+'Ark1'!C2037</f>
        <v>2024</v>
      </c>
      <c r="C490" s="264">
        <f>+'Ark1'!L2037</f>
        <v>13</v>
      </c>
      <c r="D490" s="264" t="s">
        <v>40</v>
      </c>
      <c r="E490" s="272">
        <f>+'Ark1'!AP2037</f>
        <v>25</v>
      </c>
      <c r="F490" s="272" t="str">
        <f>VLOOKUP(E490,RNR!$E$1:$F$41,2)</f>
        <v>Simmental Kjøtt</v>
      </c>
      <c r="G490" s="264" t="str">
        <f>+IF(H490=0,"",'Ark1'!Q2037)</f>
        <v/>
      </c>
      <c r="H490" s="360">
        <f>+'Ark1'!R2037</f>
        <v>0</v>
      </c>
      <c r="I490" s="265" t="str">
        <f>+IF(H490=0,"",'Ark1'!AE2037)</f>
        <v/>
      </c>
      <c r="J490" s="265"/>
      <c r="K490" s="265" t="str">
        <f>+IF(H490=0,"",'Ark1'!AF2037)</f>
        <v/>
      </c>
      <c r="L490" s="261"/>
      <c r="M490" s="376" t="str">
        <f>+IF(H490=0,"",'Ark1'!AR2037)</f>
        <v/>
      </c>
      <c r="N490" s="114" t="str">
        <f>+IF(H490=0,"",'Ark1'!AS2037)</f>
        <v/>
      </c>
      <c r="O490" s="261"/>
      <c r="P490" s="266" t="str">
        <f>+IF(H490=0,"",'Ark1'!T2037)</f>
        <v/>
      </c>
      <c r="Q490" s="303" t="str">
        <f>+IF(H490=0,"",'Ark1'!U2037)</f>
        <v/>
      </c>
      <c r="R490" s="265"/>
      <c r="S490" s="267" t="str">
        <f>+IF(H490=0,"",'Ark1'!W2037)</f>
        <v/>
      </c>
      <c r="T490" s="267" t="str">
        <f>+IF(H490=0,"",'Ark1'!X2037)</f>
        <v/>
      </c>
      <c r="U490" s="267" t="str">
        <f>+IF(H490=0,"",'Ark1'!AG2037)</f>
        <v/>
      </c>
      <c r="V490" s="267" t="str">
        <f>+IF(H490=0,"",'Ark1'!AH2037)</f>
        <v/>
      </c>
      <c r="W490" s="267" t="str">
        <f>+IF(H490=0,"",'Ark1'!Y2037)</f>
        <v/>
      </c>
      <c r="X490" s="266" t="str">
        <f>+IF(H490=0,"",'Ark1'!AA2037)</f>
        <v/>
      </c>
      <c r="Y490" s="303" t="str">
        <f t="shared" si="39"/>
        <v/>
      </c>
      <c r="Z490" s="267" t="str">
        <f t="shared" si="40"/>
        <v/>
      </c>
      <c r="AA490" s="265" t="str">
        <f t="shared" si="41"/>
        <v/>
      </c>
      <c r="AB490" s="244"/>
      <c r="AE490" s="28"/>
      <c r="AF490" s="27"/>
      <c r="AI490" s="27"/>
      <c r="AJ490" s="27"/>
      <c r="AK490" s="27"/>
      <c r="AM490" s="27"/>
    </row>
    <row r="491" spans="1:39">
      <c r="A491" s="244"/>
      <c r="B491" s="328">
        <f>+'Ark1'!C2038</f>
        <v>2024</v>
      </c>
      <c r="C491" s="264">
        <f>+'Ark1'!L2038</f>
        <v>13</v>
      </c>
      <c r="D491" s="264" t="s">
        <v>40</v>
      </c>
      <c r="E491" s="272">
        <f>+'Ark1'!AP2038</f>
        <v>26</v>
      </c>
      <c r="F491" s="272" t="str">
        <f>VLOOKUP(E491,RNR!$E$1:$F$41,2)</f>
        <v>Blonde D'aquitaine</v>
      </c>
      <c r="G491" s="264" t="str">
        <f>+IF(H491=0,"",'Ark1'!Q2038)</f>
        <v/>
      </c>
      <c r="H491" s="360">
        <f>+'Ark1'!R2038</f>
        <v>0</v>
      </c>
      <c r="I491" s="265" t="str">
        <f>+IF(H491=0,"",'Ark1'!AE2038)</f>
        <v/>
      </c>
      <c r="J491" s="265"/>
      <c r="K491" s="265" t="str">
        <f>+IF(H491=0,"",'Ark1'!AF2038)</f>
        <v/>
      </c>
      <c r="L491" s="261"/>
      <c r="M491" s="376" t="str">
        <f>+IF(H491=0,"",'Ark1'!AR2038)</f>
        <v/>
      </c>
      <c r="N491" s="114" t="str">
        <f>+IF(H491=0,"",'Ark1'!AS2038)</f>
        <v/>
      </c>
      <c r="O491" s="261"/>
      <c r="P491" s="266" t="str">
        <f>+IF(H491=0,"",'Ark1'!T2038)</f>
        <v/>
      </c>
      <c r="Q491" s="303" t="str">
        <f>+IF(H491=0,"",'Ark1'!U2038)</f>
        <v/>
      </c>
      <c r="R491" s="265"/>
      <c r="S491" s="267" t="str">
        <f>+IF(H491=0,"",'Ark1'!W2038)</f>
        <v/>
      </c>
      <c r="T491" s="267" t="str">
        <f>+IF(H491=0,"",'Ark1'!X2038)</f>
        <v/>
      </c>
      <c r="U491" s="267" t="str">
        <f>+IF(H491=0,"",'Ark1'!AG2038)</f>
        <v/>
      </c>
      <c r="V491" s="267" t="str">
        <f>+IF(H491=0,"",'Ark1'!AH2038)</f>
        <v/>
      </c>
      <c r="W491" s="267" t="str">
        <f>+IF(H491=0,"",'Ark1'!Y2038)</f>
        <v/>
      </c>
      <c r="X491" s="266" t="str">
        <f>+IF(H491=0,"",'Ark1'!AA2038)</f>
        <v/>
      </c>
      <c r="Y491" s="303" t="str">
        <f t="shared" si="39"/>
        <v/>
      </c>
      <c r="Z491" s="267" t="str">
        <f t="shared" si="40"/>
        <v/>
      </c>
      <c r="AA491" s="265" t="str">
        <f t="shared" si="41"/>
        <v/>
      </c>
      <c r="AB491" s="244"/>
      <c r="AE491" s="28"/>
      <c r="AF491" s="27"/>
      <c r="AI491" s="27"/>
      <c r="AJ491" s="27"/>
      <c r="AK491" s="27"/>
      <c r="AM491" s="27"/>
    </row>
    <row r="492" spans="1:39">
      <c r="A492" s="244"/>
      <c r="B492" s="328">
        <f>+'Ark1'!C2039</f>
        <v>2024</v>
      </c>
      <c r="C492" s="264">
        <f>+'Ark1'!L2039</f>
        <v>13</v>
      </c>
      <c r="D492" s="264" t="s">
        <v>40</v>
      </c>
      <c r="E492" s="272">
        <f>+'Ark1'!AP2039</f>
        <v>27</v>
      </c>
      <c r="F492" s="272" t="str">
        <f>VLOOKUP(E492,RNR!$E$1:$F$41,2)</f>
        <v>Scottish Highland</v>
      </c>
      <c r="G492" s="264" t="str">
        <f>+IF(H492=0,"",'Ark1'!Q2039)</f>
        <v/>
      </c>
      <c r="H492" s="360">
        <f>+'Ark1'!R2039</f>
        <v>0</v>
      </c>
      <c r="I492" s="265" t="str">
        <f>+IF(H492=0,"",'Ark1'!AE2039)</f>
        <v/>
      </c>
      <c r="J492" s="265"/>
      <c r="K492" s="265" t="str">
        <f>+IF(H492=0,"",'Ark1'!AF2039)</f>
        <v/>
      </c>
      <c r="L492" s="261"/>
      <c r="M492" s="376" t="str">
        <f>+IF(H492=0,"",'Ark1'!AR2039)</f>
        <v/>
      </c>
      <c r="N492" s="114" t="str">
        <f>+IF(H492=0,"",'Ark1'!AS2039)</f>
        <v/>
      </c>
      <c r="O492" s="261"/>
      <c r="P492" s="266" t="str">
        <f>+IF(H492=0,"",'Ark1'!T2039)</f>
        <v/>
      </c>
      <c r="Q492" s="303" t="str">
        <f>+IF(H492=0,"",'Ark1'!U2039)</f>
        <v/>
      </c>
      <c r="R492" s="265"/>
      <c r="S492" s="267" t="str">
        <f>+IF(H492=0,"",'Ark1'!W2039)</f>
        <v/>
      </c>
      <c r="T492" s="267" t="str">
        <f>+IF(H492=0,"",'Ark1'!X2039)</f>
        <v/>
      </c>
      <c r="U492" s="267" t="str">
        <f>+IF(H492=0,"",'Ark1'!AG2039)</f>
        <v/>
      </c>
      <c r="V492" s="267" t="str">
        <f>+IF(H492=0,"",'Ark1'!AH2039)</f>
        <v/>
      </c>
      <c r="W492" s="267" t="str">
        <f>+IF(H492=0,"",'Ark1'!Y2039)</f>
        <v/>
      </c>
      <c r="X492" s="266" t="str">
        <f>+IF(H492=0,"",'Ark1'!AA2039)</f>
        <v/>
      </c>
      <c r="Y492" s="303" t="str">
        <f t="shared" si="39"/>
        <v/>
      </c>
      <c r="Z492" s="267" t="str">
        <f t="shared" si="40"/>
        <v/>
      </c>
      <c r="AA492" s="265" t="str">
        <f t="shared" si="41"/>
        <v/>
      </c>
      <c r="AB492" s="244"/>
      <c r="AE492" s="28"/>
      <c r="AF492" s="27"/>
      <c r="AI492" s="27"/>
      <c r="AJ492" s="27"/>
      <c r="AK492" s="27"/>
      <c r="AM492" s="27"/>
    </row>
    <row r="493" spans="1:39">
      <c r="A493" s="244"/>
      <c r="B493" s="328">
        <f>+'Ark1'!C2040</f>
        <v>2024</v>
      </c>
      <c r="C493" s="264">
        <f>+'Ark1'!L2040</f>
        <v>13</v>
      </c>
      <c r="D493" s="264" t="s">
        <v>40</v>
      </c>
      <c r="E493" s="272">
        <f>+'Ark1'!AP2040</f>
        <v>28</v>
      </c>
      <c r="F493" s="272" t="str">
        <f>VLOOKUP(E493,RNR!$E$1:$F$41,2)</f>
        <v>Tiroler Grauvieh</v>
      </c>
      <c r="G493" s="264" t="str">
        <f>+IF(H493=0,"",'Ark1'!Q2040)</f>
        <v/>
      </c>
      <c r="H493" s="360">
        <f>+'Ark1'!R2040</f>
        <v>0</v>
      </c>
      <c r="I493" s="265" t="str">
        <f>+IF(H493=0,"",'Ark1'!AE2040)</f>
        <v/>
      </c>
      <c r="J493" s="265"/>
      <c r="K493" s="265" t="str">
        <f>+IF(H493=0,"",'Ark1'!AF2040)</f>
        <v/>
      </c>
      <c r="L493" s="261"/>
      <c r="M493" s="376" t="str">
        <f>+IF(H493=0,"",'Ark1'!AR2040)</f>
        <v/>
      </c>
      <c r="N493" s="114" t="str">
        <f>+IF(H493=0,"",'Ark1'!AS2040)</f>
        <v/>
      </c>
      <c r="O493" s="261"/>
      <c r="P493" s="266" t="str">
        <f>+IF(H493=0,"",'Ark1'!T2040)</f>
        <v/>
      </c>
      <c r="Q493" s="303" t="str">
        <f>+IF(H493=0,"",'Ark1'!U2040)</f>
        <v/>
      </c>
      <c r="R493" s="265"/>
      <c r="S493" s="267" t="str">
        <f>+IF(H493=0,"",'Ark1'!W2040)</f>
        <v/>
      </c>
      <c r="T493" s="267" t="str">
        <f>+IF(H493=0,"",'Ark1'!X2040)</f>
        <v/>
      </c>
      <c r="U493" s="267" t="str">
        <f>+IF(H493=0,"",'Ark1'!AG2040)</f>
        <v/>
      </c>
      <c r="V493" s="267" t="str">
        <f>+IF(H493=0,"",'Ark1'!AH2040)</f>
        <v/>
      </c>
      <c r="W493" s="267" t="str">
        <f>+IF(H493=0,"",'Ark1'!Y2040)</f>
        <v/>
      </c>
      <c r="X493" s="266" t="str">
        <f>+IF(H493=0,"",'Ark1'!AA2040)</f>
        <v/>
      </c>
      <c r="Y493" s="303" t="str">
        <f t="shared" si="39"/>
        <v/>
      </c>
      <c r="Z493" s="267" t="str">
        <f t="shared" si="40"/>
        <v/>
      </c>
      <c r="AA493" s="265" t="str">
        <f t="shared" si="41"/>
        <v/>
      </c>
      <c r="AB493" s="244"/>
      <c r="AE493" s="28"/>
      <c r="AF493" s="27"/>
      <c r="AI493" s="27"/>
      <c r="AJ493" s="27"/>
      <c r="AK493" s="27"/>
      <c r="AM493" s="27"/>
    </row>
    <row r="494" spans="1:39">
      <c r="A494" s="244"/>
      <c r="B494" s="328">
        <f>+'Ark1'!C2041</f>
        <v>2024</v>
      </c>
      <c r="C494" s="264">
        <f>+'Ark1'!L2041</f>
        <v>13</v>
      </c>
      <c r="D494" s="264" t="s">
        <v>40</v>
      </c>
      <c r="E494" s="272">
        <f>+'Ark1'!AP2041</f>
        <v>29</v>
      </c>
      <c r="F494" s="272" t="str">
        <f>VLOOKUP(E494,RNR!$E$1:$F$41,2)</f>
        <v xml:space="preserve">Dexter </v>
      </c>
      <c r="G494" s="264" t="str">
        <f>+IF(H494=0,"",'Ark1'!Q2041)</f>
        <v/>
      </c>
      <c r="H494" s="360">
        <f>+'Ark1'!R2041</f>
        <v>0</v>
      </c>
      <c r="I494" s="265" t="str">
        <f>+IF(H494=0,"",'Ark1'!AE2041)</f>
        <v/>
      </c>
      <c r="J494" s="265"/>
      <c r="K494" s="265" t="str">
        <f>+IF(H494=0,"",'Ark1'!AF2041)</f>
        <v/>
      </c>
      <c r="L494" s="261"/>
      <c r="M494" s="376" t="str">
        <f>+IF(H494=0,"",'Ark1'!AR2041)</f>
        <v/>
      </c>
      <c r="N494" s="114" t="str">
        <f>+IF(H494=0,"",'Ark1'!AS2041)</f>
        <v/>
      </c>
      <c r="O494" s="261"/>
      <c r="P494" s="266" t="str">
        <f>+IF(H494=0,"",'Ark1'!T2041)</f>
        <v/>
      </c>
      <c r="Q494" s="303" t="str">
        <f>+IF(H494=0,"",'Ark1'!U2041)</f>
        <v/>
      </c>
      <c r="R494" s="265"/>
      <c r="S494" s="267" t="str">
        <f>+IF(H494=0,"",'Ark1'!W2041)</f>
        <v/>
      </c>
      <c r="T494" s="267" t="str">
        <f>+IF(H494=0,"",'Ark1'!X2041)</f>
        <v/>
      </c>
      <c r="U494" s="267" t="str">
        <f>+IF(H494=0,"",'Ark1'!AG2041)</f>
        <v/>
      </c>
      <c r="V494" s="267" t="str">
        <f>+IF(H494=0,"",'Ark1'!AH2041)</f>
        <v/>
      </c>
      <c r="W494" s="267" t="str">
        <f>+IF(H494=0,"",'Ark1'!Y2041)</f>
        <v/>
      </c>
      <c r="X494" s="266" t="str">
        <f>+IF(H494=0,"",'Ark1'!AA2041)</f>
        <v/>
      </c>
      <c r="Y494" s="303" t="str">
        <f t="shared" si="39"/>
        <v/>
      </c>
      <c r="Z494" s="267" t="str">
        <f t="shared" si="40"/>
        <v/>
      </c>
      <c r="AA494" s="265" t="str">
        <f t="shared" si="41"/>
        <v/>
      </c>
      <c r="AB494" s="244"/>
      <c r="AE494" s="28"/>
      <c r="AF494" s="27"/>
      <c r="AI494" s="27"/>
      <c r="AJ494" s="27"/>
      <c r="AK494" s="27"/>
      <c r="AM494" s="27"/>
    </row>
    <row r="495" spans="1:39">
      <c r="A495" s="244"/>
      <c r="B495" s="328">
        <f>+'Ark1'!C2042</f>
        <v>2024</v>
      </c>
      <c r="C495" s="264">
        <f>+'Ark1'!L2042</f>
        <v>13</v>
      </c>
      <c r="D495" s="264" t="s">
        <v>40</v>
      </c>
      <c r="E495" s="272">
        <f>+'Ark1'!AP2042</f>
        <v>30</v>
      </c>
      <c r="F495" s="272" t="str">
        <f>VLOOKUP(E495,RNR!$E$1:$F$41,2)</f>
        <v>Piemontese</v>
      </c>
      <c r="G495" s="264" t="str">
        <f>+IF(H495=0,"",'Ark1'!Q2042)</f>
        <v/>
      </c>
      <c r="H495" s="360">
        <f>+'Ark1'!R2042</f>
        <v>0</v>
      </c>
      <c r="I495" s="265" t="str">
        <f>+IF(H495=0,"",'Ark1'!AE2042)</f>
        <v/>
      </c>
      <c r="J495" s="265"/>
      <c r="K495" s="265" t="str">
        <f>+IF(H495=0,"",'Ark1'!AF2042)</f>
        <v/>
      </c>
      <c r="L495" s="261"/>
      <c r="M495" s="376" t="str">
        <f>+IF(H495=0,"",'Ark1'!AR2042)</f>
        <v/>
      </c>
      <c r="N495" s="114" t="str">
        <f>+IF(H495=0,"",'Ark1'!AS2042)</f>
        <v/>
      </c>
      <c r="O495" s="261"/>
      <c r="P495" s="266" t="str">
        <f>+IF(H495=0,"",'Ark1'!T2042)</f>
        <v/>
      </c>
      <c r="Q495" s="303" t="str">
        <f>+IF(H495=0,"",'Ark1'!U2042)</f>
        <v/>
      </c>
      <c r="R495" s="265"/>
      <c r="S495" s="267" t="str">
        <f>+IF(H495=0,"",'Ark1'!W2042)</f>
        <v/>
      </c>
      <c r="T495" s="267" t="str">
        <f>+IF(H495=0,"",'Ark1'!X2042)</f>
        <v/>
      </c>
      <c r="U495" s="267" t="str">
        <f>+IF(H495=0,"",'Ark1'!AG2042)</f>
        <v/>
      </c>
      <c r="V495" s="267" t="str">
        <f>+IF(H495=0,"",'Ark1'!AH2042)</f>
        <v/>
      </c>
      <c r="W495" s="267" t="str">
        <f>+IF(H495=0,"",'Ark1'!Y2042)</f>
        <v/>
      </c>
      <c r="X495" s="266" t="str">
        <f>+IF(H495=0,"",'Ark1'!AA2042)</f>
        <v/>
      </c>
      <c r="Y495" s="303" t="str">
        <f t="shared" si="39"/>
        <v/>
      </c>
      <c r="Z495" s="267" t="str">
        <f t="shared" si="40"/>
        <v/>
      </c>
      <c r="AA495" s="265" t="str">
        <f t="shared" si="41"/>
        <v/>
      </c>
      <c r="AB495" s="244"/>
      <c r="AE495" s="28"/>
      <c r="AF495" s="27"/>
      <c r="AI495" s="27"/>
      <c r="AJ495" s="27"/>
      <c r="AK495" s="27"/>
      <c r="AM495" s="27"/>
    </row>
    <row r="496" spans="1:39">
      <c r="A496" s="244"/>
      <c r="B496" s="328">
        <f>+'Ark1'!C2043</f>
        <v>2024</v>
      </c>
      <c r="C496" s="264">
        <f>+'Ark1'!L2043</f>
        <v>13</v>
      </c>
      <c r="D496" s="264" t="s">
        <v>40</v>
      </c>
      <c r="E496" s="272">
        <f>+'Ark1'!AP2043</f>
        <v>31</v>
      </c>
      <c r="F496" s="272" t="str">
        <f>VLOOKUP(E496,RNR!$E$1:$F$41,2)</f>
        <v>Galloway</v>
      </c>
      <c r="G496" s="264" t="str">
        <f>+IF(H496=0,"",'Ark1'!Q2043)</f>
        <v/>
      </c>
      <c r="H496" s="360">
        <f>+'Ark1'!R2043</f>
        <v>0</v>
      </c>
      <c r="I496" s="265" t="str">
        <f>+IF(H496=0,"",'Ark1'!AE2043)</f>
        <v/>
      </c>
      <c r="J496" s="265"/>
      <c r="K496" s="265" t="str">
        <f>+IF(H496=0,"",'Ark1'!AF2043)</f>
        <v/>
      </c>
      <c r="L496" s="261"/>
      <c r="M496" s="376" t="str">
        <f>+IF(H496=0,"",'Ark1'!AR2043)</f>
        <v/>
      </c>
      <c r="N496" s="114" t="str">
        <f>+IF(H496=0,"",'Ark1'!AS2043)</f>
        <v/>
      </c>
      <c r="O496" s="261"/>
      <c r="P496" s="266" t="str">
        <f>+IF(H496=0,"",'Ark1'!T2043)</f>
        <v/>
      </c>
      <c r="Q496" s="303" t="str">
        <f>+IF(H496=0,"",'Ark1'!U2043)</f>
        <v/>
      </c>
      <c r="R496" s="265"/>
      <c r="S496" s="267" t="str">
        <f>+IF(H496=0,"",'Ark1'!W2043)</f>
        <v/>
      </c>
      <c r="T496" s="267" t="str">
        <f>+IF(H496=0,"",'Ark1'!X2043)</f>
        <v/>
      </c>
      <c r="U496" s="267" t="str">
        <f>+IF(H496=0,"",'Ark1'!AG2043)</f>
        <v/>
      </c>
      <c r="V496" s="267" t="str">
        <f>+IF(H496=0,"",'Ark1'!AH2043)</f>
        <v/>
      </c>
      <c r="W496" s="267" t="str">
        <f>+IF(H496=0,"",'Ark1'!Y2043)</f>
        <v/>
      </c>
      <c r="X496" s="266" t="str">
        <f>+IF(H496=0,"",'Ark1'!AA2043)</f>
        <v/>
      </c>
      <c r="Y496" s="303" t="str">
        <f t="shared" si="39"/>
        <v/>
      </c>
      <c r="Z496" s="267" t="str">
        <f t="shared" si="40"/>
        <v/>
      </c>
      <c r="AA496" s="265" t="str">
        <f t="shared" si="41"/>
        <v/>
      </c>
      <c r="AB496" s="244"/>
      <c r="AE496" s="28"/>
      <c r="AF496" s="27"/>
      <c r="AI496" s="27"/>
      <c r="AJ496" s="27"/>
      <c r="AK496" s="27"/>
      <c r="AM496" s="27"/>
    </row>
    <row r="497" spans="1:56">
      <c r="A497" s="244"/>
      <c r="B497" s="328">
        <f>+'Ark1'!C2044</f>
        <v>2024</v>
      </c>
      <c r="C497" s="264">
        <f>+'Ark1'!L2044</f>
        <v>13</v>
      </c>
      <c r="D497" s="264" t="s">
        <v>40</v>
      </c>
      <c r="E497" s="272">
        <f>+'Ark1'!AP2044</f>
        <v>32</v>
      </c>
      <c r="F497" s="272" t="str">
        <f>VLOOKUP(E497,RNR!$E$1:$F$41,2)</f>
        <v>Salers</v>
      </c>
      <c r="G497" s="264" t="str">
        <f>+IF(H497=0,"",'Ark1'!Q2044)</f>
        <v/>
      </c>
      <c r="H497" s="360">
        <f>+'Ark1'!R2044</f>
        <v>0</v>
      </c>
      <c r="I497" s="265" t="str">
        <f>+IF(H497=0,"",'Ark1'!AE2044)</f>
        <v/>
      </c>
      <c r="J497" s="265"/>
      <c r="K497" s="265" t="str">
        <f>+IF(H497=0,"",'Ark1'!AF2044)</f>
        <v/>
      </c>
      <c r="L497" s="261"/>
      <c r="M497" s="376" t="str">
        <f>+IF(H497=0,"",'Ark1'!AR2044)</f>
        <v/>
      </c>
      <c r="N497" s="114" t="str">
        <f>+IF(H497=0,"",'Ark1'!AS2044)</f>
        <v/>
      </c>
      <c r="O497" s="261"/>
      <c r="P497" s="266" t="str">
        <f>+IF(H497=0,"",'Ark1'!T2044)</f>
        <v/>
      </c>
      <c r="Q497" s="303" t="str">
        <f>+IF(H497=0,"",'Ark1'!U2044)</f>
        <v/>
      </c>
      <c r="R497" s="265"/>
      <c r="S497" s="267" t="str">
        <f>+IF(H497=0,"",'Ark1'!W2044)</f>
        <v/>
      </c>
      <c r="T497" s="267" t="str">
        <f>+IF(H497=0,"",'Ark1'!X2044)</f>
        <v/>
      </c>
      <c r="U497" s="267" t="str">
        <f>+IF(H497=0,"",'Ark1'!AG2044)</f>
        <v/>
      </c>
      <c r="V497" s="267" t="str">
        <f>+IF(H497=0,"",'Ark1'!AH2044)</f>
        <v/>
      </c>
      <c r="W497" s="267" t="str">
        <f>+IF(H497=0,"",'Ark1'!Y2044)</f>
        <v/>
      </c>
      <c r="X497" s="266" t="str">
        <f>+IF(H497=0,"",'Ark1'!AA2044)</f>
        <v/>
      </c>
      <c r="Y497" s="303" t="str">
        <f t="shared" si="39"/>
        <v/>
      </c>
      <c r="Z497" s="267" t="str">
        <f t="shared" si="40"/>
        <v/>
      </c>
      <c r="AA497" s="265" t="str">
        <f t="shared" si="41"/>
        <v/>
      </c>
      <c r="AB497" s="244"/>
      <c r="AE497" s="28"/>
      <c r="AF497" s="27"/>
      <c r="AI497" s="27"/>
      <c r="AJ497" s="27"/>
      <c r="AK497" s="27"/>
      <c r="AM497" s="27"/>
    </row>
    <row r="498" spans="1:56">
      <c r="A498" s="244"/>
      <c r="B498" s="328">
        <f>+'Ark1'!C2045</f>
        <v>2024</v>
      </c>
      <c r="C498" s="264">
        <f>+'Ark1'!L2045</f>
        <v>13</v>
      </c>
      <c r="D498" s="264" t="s">
        <v>40</v>
      </c>
      <c r="E498" s="272">
        <f>+'Ark1'!AP2045</f>
        <v>33</v>
      </c>
      <c r="F498" s="272" t="str">
        <f>VLOOKUP(E498,RNR!$E$1:$F$41,2)</f>
        <v>Chianina</v>
      </c>
      <c r="G498" s="264" t="str">
        <f>+IF(H498=0,"",'Ark1'!Q2045)</f>
        <v/>
      </c>
      <c r="H498" s="360">
        <f>+'Ark1'!R2045</f>
        <v>0</v>
      </c>
      <c r="I498" s="265" t="str">
        <f>+IF(H498=0,"",'Ark1'!AE2045)</f>
        <v/>
      </c>
      <c r="J498" s="265"/>
      <c r="K498" s="265" t="str">
        <f>+IF(H498=0,"",'Ark1'!AF2045)</f>
        <v/>
      </c>
      <c r="L498" s="261"/>
      <c r="M498" s="376" t="str">
        <f>+IF(H498=0,"",'Ark1'!AR2045)</f>
        <v/>
      </c>
      <c r="N498" s="114" t="str">
        <f>+IF(H498=0,"",'Ark1'!AS2045)</f>
        <v/>
      </c>
      <c r="O498" s="261"/>
      <c r="P498" s="266" t="str">
        <f>+IF(H498=0,"",'Ark1'!T2045)</f>
        <v/>
      </c>
      <c r="Q498" s="303" t="str">
        <f>+IF(H498=0,"",'Ark1'!U2045)</f>
        <v/>
      </c>
      <c r="R498" s="265"/>
      <c r="S498" s="267" t="str">
        <f>+IF(H498=0,"",'Ark1'!W2045)</f>
        <v/>
      </c>
      <c r="T498" s="267" t="str">
        <f>+IF(H498=0,"",'Ark1'!X2045)</f>
        <v/>
      </c>
      <c r="U498" s="267" t="str">
        <f>+IF(H498=0,"",'Ark1'!AG2045)</f>
        <v/>
      </c>
      <c r="V498" s="267" t="str">
        <f>+IF(H498=0,"",'Ark1'!AH2045)</f>
        <v/>
      </c>
      <c r="W498" s="267" t="str">
        <f>+IF(H498=0,"",'Ark1'!Y2045)</f>
        <v/>
      </c>
      <c r="X498" s="266" t="str">
        <f>+IF(H498=0,"",'Ark1'!AA2045)</f>
        <v/>
      </c>
      <c r="Y498" s="303" t="str">
        <f t="shared" si="39"/>
        <v/>
      </c>
      <c r="Z498" s="267" t="str">
        <f t="shared" si="40"/>
        <v/>
      </c>
      <c r="AA498" s="265" t="str">
        <f t="shared" si="41"/>
        <v/>
      </c>
      <c r="AB498" s="244"/>
      <c r="AE498" s="28"/>
      <c r="AF498" s="27"/>
      <c r="AI498" s="27"/>
      <c r="AJ498" s="27"/>
      <c r="AK498" s="27"/>
      <c r="AM498" s="27"/>
    </row>
    <row r="499" spans="1:56">
      <c r="A499" s="244"/>
      <c r="B499" s="328">
        <f>+'Ark1'!C2046</f>
        <v>2024</v>
      </c>
      <c r="C499" s="264">
        <f>+'Ark1'!L2046</f>
        <v>13</v>
      </c>
      <c r="D499" s="264" t="s">
        <v>40</v>
      </c>
      <c r="E499" s="272">
        <f>+'Ark1'!AP2046</f>
        <v>34</v>
      </c>
      <c r="F499" s="272" t="str">
        <f>VLOOKUP(E499,RNR!$E$1:$F$41,2)</f>
        <v>Belgisk blå</v>
      </c>
      <c r="G499" s="264" t="str">
        <f>+IF(H499=0,"",'Ark1'!Q2046)</f>
        <v/>
      </c>
      <c r="H499" s="360">
        <f>+'Ark1'!R2046</f>
        <v>0</v>
      </c>
      <c r="I499" s="265" t="str">
        <f>+IF(H499=0,"",'Ark1'!AE2046)</f>
        <v/>
      </c>
      <c r="J499" s="265"/>
      <c r="K499" s="265" t="str">
        <f>+IF(H499=0,"",'Ark1'!AF2046)</f>
        <v/>
      </c>
      <c r="L499" s="261"/>
      <c r="M499" s="376" t="str">
        <f>+IF(H499=0,"",'Ark1'!AR2046)</f>
        <v/>
      </c>
      <c r="N499" s="114" t="str">
        <f>+IF(H499=0,"",'Ark1'!AS2046)</f>
        <v/>
      </c>
      <c r="O499" s="261"/>
      <c r="P499" s="266" t="str">
        <f>+IF(H499=0,"",'Ark1'!T2046)</f>
        <v/>
      </c>
      <c r="Q499" s="303" t="str">
        <f>+IF(H499=0,"",'Ark1'!U2046)</f>
        <v/>
      </c>
      <c r="R499" s="265"/>
      <c r="S499" s="267" t="str">
        <f>+IF(H499=0,"",'Ark1'!W2046)</f>
        <v/>
      </c>
      <c r="T499" s="267" t="str">
        <f>+IF(H499=0,"",'Ark1'!X2046)</f>
        <v/>
      </c>
      <c r="U499" s="267" t="str">
        <f>+IF(H499=0,"",'Ark1'!AG2046)</f>
        <v/>
      </c>
      <c r="V499" s="267" t="str">
        <f>+IF(H499=0,"",'Ark1'!AH2046)</f>
        <v/>
      </c>
      <c r="W499" s="267" t="str">
        <f>+IF(H499=0,"",'Ark1'!Y2046)</f>
        <v/>
      </c>
      <c r="X499" s="266" t="str">
        <f>+IF(H499=0,"",'Ark1'!AA2046)</f>
        <v/>
      </c>
      <c r="Y499" s="303" t="str">
        <f t="shared" si="39"/>
        <v/>
      </c>
      <c r="Z499" s="267" t="str">
        <f t="shared" si="40"/>
        <v/>
      </c>
      <c r="AA499" s="265" t="str">
        <f t="shared" si="41"/>
        <v/>
      </c>
      <c r="AB499" s="244"/>
      <c r="AE499" s="28"/>
      <c r="AF499" s="27"/>
      <c r="AI499" s="27"/>
      <c r="AJ499" s="27"/>
      <c r="AK499" s="27"/>
      <c r="AM499" s="27"/>
    </row>
    <row r="500" spans="1:56">
      <c r="A500" s="244"/>
      <c r="B500" s="328">
        <f>+'Ark1'!C2047</f>
        <v>2024</v>
      </c>
      <c r="C500" s="264">
        <f>+'Ark1'!L2047</f>
        <v>13</v>
      </c>
      <c r="D500" s="264" t="s">
        <v>40</v>
      </c>
      <c r="E500" s="272">
        <f>+'Ark1'!AP2047</f>
        <v>39</v>
      </c>
      <c r="F500" s="272" t="str">
        <f>VLOOKUP(E500,RNR!$E$1:$F$41,2)</f>
        <v xml:space="preserve">Wagyu </v>
      </c>
      <c r="G500" s="264" t="str">
        <f>+IF(H500=0,"",'Ark1'!Q2047)</f>
        <v/>
      </c>
      <c r="H500" s="360">
        <f>+'Ark1'!R2047</f>
        <v>0</v>
      </c>
      <c r="I500" s="265" t="str">
        <f>+IF(H500=0,"",'Ark1'!AE2047)</f>
        <v/>
      </c>
      <c r="J500" s="265"/>
      <c r="K500" s="265" t="str">
        <f>+IF(H500=0,"",'Ark1'!AF2047)</f>
        <v/>
      </c>
      <c r="L500" s="261"/>
      <c r="M500" s="376" t="str">
        <f>+IF(H500=0,"",'Ark1'!AR2047)</f>
        <v/>
      </c>
      <c r="N500" s="114" t="str">
        <f>+IF(H500=0,"",'Ark1'!AS2047)</f>
        <v/>
      </c>
      <c r="O500" s="261"/>
      <c r="P500" s="266" t="str">
        <f>+IF(H500=0,"",'Ark1'!T2047)</f>
        <v/>
      </c>
      <c r="Q500" s="303" t="str">
        <f>+IF(H500=0,"",'Ark1'!U2047)</f>
        <v/>
      </c>
      <c r="R500" s="265"/>
      <c r="S500" s="267" t="str">
        <f>+IF(H500=0,"",'Ark1'!W2047)</f>
        <v/>
      </c>
      <c r="T500" s="267" t="str">
        <f>+IF(H500=0,"",'Ark1'!X2047)</f>
        <v/>
      </c>
      <c r="U500" s="267" t="str">
        <f>+IF(H500=0,"",'Ark1'!AG2047)</f>
        <v/>
      </c>
      <c r="V500" s="267" t="str">
        <f>+IF(H500=0,"",'Ark1'!AH2047)</f>
        <v/>
      </c>
      <c r="W500" s="267" t="str">
        <f>+IF(H500=0,"",'Ark1'!Y2047)</f>
        <v/>
      </c>
      <c r="X500" s="266" t="str">
        <f>+IF(H500=0,"",'Ark1'!AA2047)</f>
        <v/>
      </c>
      <c r="Y500" s="303" t="str">
        <f t="shared" si="39"/>
        <v/>
      </c>
      <c r="Z500" s="267" t="str">
        <f t="shared" si="40"/>
        <v/>
      </c>
      <c r="AA500" s="265" t="str">
        <f t="shared" si="41"/>
        <v/>
      </c>
      <c r="AB500" s="244"/>
      <c r="AE500" s="28"/>
      <c r="AF500" s="27"/>
      <c r="AI500" s="27"/>
      <c r="AJ500" s="27"/>
      <c r="AK500" s="27"/>
      <c r="AM500" s="27"/>
    </row>
    <row r="501" spans="1:56" s="271" customFormat="1">
      <c r="A501" s="244"/>
      <c r="B501" s="328">
        <f>+'Ark1'!C2048</f>
        <v>2024</v>
      </c>
      <c r="C501" s="264">
        <f>+'Ark1'!L2048</f>
        <v>13</v>
      </c>
      <c r="D501" s="264" t="s">
        <v>40</v>
      </c>
      <c r="E501" s="272">
        <f>+'Ark1'!AP2048</f>
        <v>40</v>
      </c>
      <c r="F501" s="272" t="str">
        <f>VLOOKUP(E501,RNR!$E$1:$F$41,2)</f>
        <v>Jak (Bos Grunniens)</v>
      </c>
      <c r="G501" s="264" t="str">
        <f>+IF(H501=0,"",'Ark1'!Q2048)</f>
        <v/>
      </c>
      <c r="H501" s="360">
        <f>+'Ark1'!R2048</f>
        <v>0</v>
      </c>
      <c r="I501" s="265" t="str">
        <f>+IF(H501=0,"",'Ark1'!AE2048)</f>
        <v/>
      </c>
      <c r="J501" s="265"/>
      <c r="K501" s="265" t="str">
        <f>+IF(H501=0,"",'Ark1'!AF2048)</f>
        <v/>
      </c>
      <c r="L501" s="261"/>
      <c r="M501" s="376" t="str">
        <f>+IF(H501=0,"",'Ark1'!AR2048)</f>
        <v/>
      </c>
      <c r="N501" s="114" t="str">
        <f>+IF(H501=0,"",'Ark1'!AS2048)</f>
        <v/>
      </c>
      <c r="O501" s="261"/>
      <c r="P501" s="266" t="str">
        <f>+IF(H501=0,"",'Ark1'!T2048)</f>
        <v/>
      </c>
      <c r="Q501" s="303" t="str">
        <f>+IF(H501=0,"",'Ark1'!U2048)</f>
        <v/>
      </c>
      <c r="R501" s="265"/>
      <c r="S501" s="267" t="str">
        <f>+IF(H501=0,"",'Ark1'!W2048)</f>
        <v/>
      </c>
      <c r="T501" s="267" t="str">
        <f>+IF(H501=0,"",'Ark1'!X2048)</f>
        <v/>
      </c>
      <c r="U501" s="267" t="str">
        <f>+IF(H501=0,"",'Ark1'!AG2048)</f>
        <v/>
      </c>
      <c r="V501" s="267" t="str">
        <f>+IF(H501=0,"",'Ark1'!AH2048)</f>
        <v/>
      </c>
      <c r="W501" s="267" t="str">
        <f>+IF(H501=0,"",'Ark1'!Y2048)</f>
        <v/>
      </c>
      <c r="X501" s="266" t="str">
        <f>+IF(H501=0,"",'Ark1'!AA2048)</f>
        <v/>
      </c>
      <c r="Y501" s="303" t="str">
        <f t="shared" si="39"/>
        <v/>
      </c>
      <c r="Z501" s="267" t="str">
        <f t="shared" si="40"/>
        <v/>
      </c>
      <c r="AA501" s="265" t="str">
        <f t="shared" si="41"/>
        <v/>
      </c>
      <c r="AB501" s="244"/>
      <c r="AC501" s="28"/>
      <c r="AD501" s="28"/>
      <c r="AE501" s="28"/>
      <c r="AF501" s="27"/>
      <c r="AG501" s="28"/>
      <c r="AH501" s="28"/>
      <c r="AI501" s="27"/>
      <c r="AJ501" s="27"/>
      <c r="AK501" s="27"/>
      <c r="AL501" s="28"/>
      <c r="AM501" s="27"/>
      <c r="AN501" s="86"/>
    </row>
    <row r="502" spans="1:56" s="271" customFormat="1">
      <c r="A502" s="244"/>
      <c r="B502" s="328">
        <f>+'Ark1'!C2049</f>
        <v>2024</v>
      </c>
      <c r="C502" s="264">
        <f>+'Ark1'!L2049</f>
        <v>13</v>
      </c>
      <c r="D502" s="264" t="s">
        <v>40</v>
      </c>
      <c r="E502" s="272">
        <f>+'Ark1'!AP2049</f>
        <v>98</v>
      </c>
      <c r="F502" s="272" t="str">
        <f>VLOOKUP(E502,RNR!$E$1:$F$41,2)</f>
        <v>Krysninger</v>
      </c>
      <c r="G502" s="264" t="str">
        <f>+IF(H502=0,"",'Ark1'!Q2049)</f>
        <v/>
      </c>
      <c r="H502" s="360">
        <f>+'Ark1'!R2049</f>
        <v>0</v>
      </c>
      <c r="I502" s="265" t="str">
        <f>+IF(H502=0,"",'Ark1'!AE2049)</f>
        <v/>
      </c>
      <c r="J502" s="265"/>
      <c r="K502" s="265" t="str">
        <f>+IF(H502=0,"",'Ark1'!AF2049)</f>
        <v/>
      </c>
      <c r="L502" s="261"/>
      <c r="M502" s="376" t="str">
        <f>+IF(H502=0,"",'Ark1'!AR2049)</f>
        <v/>
      </c>
      <c r="N502" s="114" t="str">
        <f>+IF(H502=0,"",'Ark1'!AS2049)</f>
        <v/>
      </c>
      <c r="O502" s="261"/>
      <c r="P502" s="266" t="str">
        <f>+IF(H502=0,"",'Ark1'!T2049)</f>
        <v/>
      </c>
      <c r="Q502" s="303" t="str">
        <f>+IF(H502=0,"",'Ark1'!U2049)</f>
        <v/>
      </c>
      <c r="R502" s="265"/>
      <c r="S502" s="267" t="str">
        <f>+IF(H502=0,"",'Ark1'!W2049)</f>
        <v/>
      </c>
      <c r="T502" s="267" t="str">
        <f>+IF(H502=0,"",'Ark1'!X2049)</f>
        <v/>
      </c>
      <c r="U502" s="267" t="str">
        <f>+IF(H502=0,"",'Ark1'!AG2049)</f>
        <v/>
      </c>
      <c r="V502" s="267" t="str">
        <f>+IF(H502=0,"",'Ark1'!AH2049)</f>
        <v/>
      </c>
      <c r="W502" s="267" t="str">
        <f>+IF(H502=0,"",'Ark1'!Y2049)</f>
        <v/>
      </c>
      <c r="X502" s="266" t="str">
        <f>+IF(H502=0,"",'Ark1'!AA2049)</f>
        <v/>
      </c>
      <c r="Y502" s="303" t="str">
        <f t="shared" si="39"/>
        <v/>
      </c>
      <c r="Z502" s="267" t="str">
        <f t="shared" si="40"/>
        <v/>
      </c>
      <c r="AA502" s="265" t="str">
        <f t="shared" si="41"/>
        <v/>
      </c>
      <c r="AB502" s="244"/>
      <c r="AC502" s="28"/>
      <c r="AD502" s="28"/>
      <c r="AE502" s="28"/>
      <c r="AF502" s="27"/>
      <c r="AG502" s="28"/>
      <c r="AH502" s="28"/>
      <c r="AI502" s="27"/>
      <c r="AJ502" s="27"/>
      <c r="AK502" s="27"/>
      <c r="AL502" s="28"/>
      <c r="AM502" s="27"/>
      <c r="AN502" s="86"/>
    </row>
    <row r="503" spans="1:56" s="271" customFormat="1">
      <c r="A503" s="244"/>
      <c r="B503" s="328">
        <f>+'Ark1'!C2050</f>
        <v>2024</v>
      </c>
      <c r="C503" s="264">
        <f>+'Ark1'!L2050</f>
        <v>13</v>
      </c>
      <c r="D503" s="264" t="s">
        <v>40</v>
      </c>
      <c r="E503" s="272">
        <f>+'Ark1'!AP2050</f>
        <v>99</v>
      </c>
      <c r="F503" s="272" t="str">
        <f>VLOOKUP(E503,RNR!$E$1:$F$41,2)</f>
        <v>Ukjent</v>
      </c>
      <c r="G503" s="264" t="str">
        <f>+IF(H503=0,"",'Ark1'!Q2050)</f>
        <v/>
      </c>
      <c r="H503" s="360">
        <f>+'Ark1'!R2050</f>
        <v>0</v>
      </c>
      <c r="I503" s="265" t="str">
        <f>+IF(H503=0,"",'Ark1'!AE2050)</f>
        <v/>
      </c>
      <c r="J503" s="265"/>
      <c r="K503" s="265" t="str">
        <f>+IF(H503=0,"",'Ark1'!AF2050)</f>
        <v/>
      </c>
      <c r="L503" s="261"/>
      <c r="M503" s="376" t="str">
        <f>+IF(H503=0,"",'Ark1'!AR2050)</f>
        <v/>
      </c>
      <c r="N503" s="114" t="str">
        <f>+IF(H503=0,"",'Ark1'!AS2050)</f>
        <v/>
      </c>
      <c r="O503" s="261"/>
      <c r="P503" s="266" t="str">
        <f>+IF(H503=0,"",'Ark1'!T2050)</f>
        <v/>
      </c>
      <c r="Q503" s="303" t="str">
        <f>+IF(H503=0,"",'Ark1'!U2050)</f>
        <v/>
      </c>
      <c r="R503" s="265"/>
      <c r="S503" s="267" t="str">
        <f>+IF(H503=0,"",'Ark1'!W2050)</f>
        <v/>
      </c>
      <c r="T503" s="267" t="str">
        <f>+IF(H503=0,"",'Ark1'!X2050)</f>
        <v/>
      </c>
      <c r="U503" s="267" t="str">
        <f>+IF(H503=0,"",'Ark1'!AG2050)</f>
        <v/>
      </c>
      <c r="V503" s="267" t="str">
        <f>+IF(H503=0,"",'Ark1'!AH2050)</f>
        <v/>
      </c>
      <c r="W503" s="267" t="str">
        <f>+IF(H503=0,"",'Ark1'!Y2050)</f>
        <v/>
      </c>
      <c r="X503" s="266" t="str">
        <f>+IF(H503=0,"",'Ark1'!AA2050)</f>
        <v/>
      </c>
      <c r="Y503" s="303" t="str">
        <f t="shared" si="39"/>
        <v/>
      </c>
      <c r="Z503" s="267" t="str">
        <f t="shared" si="40"/>
        <v/>
      </c>
      <c r="AA503" s="265" t="str">
        <f t="shared" si="41"/>
        <v/>
      </c>
      <c r="AB503" s="244"/>
      <c r="AC503" s="28"/>
      <c r="AD503" s="28"/>
      <c r="AE503" s="28"/>
      <c r="AF503" s="27"/>
      <c r="AG503" s="28"/>
      <c r="AH503" s="28"/>
      <c r="AI503" s="27"/>
      <c r="AJ503" s="27"/>
      <c r="AK503" s="27"/>
      <c r="AL503" s="28"/>
      <c r="AM503" s="27"/>
      <c r="AN503" s="86"/>
    </row>
    <row r="504" spans="1:56" ht="19.8">
      <c r="A504" s="244"/>
      <c r="B504" s="244"/>
      <c r="C504" s="244"/>
      <c r="D504" s="244"/>
      <c r="E504" s="244"/>
      <c r="F504" s="275"/>
      <c r="G504" s="244"/>
      <c r="H504" s="244"/>
      <c r="I504" s="245"/>
      <c r="J504" s="244"/>
      <c r="K504" s="245"/>
      <c r="L504" s="261"/>
      <c r="M504" s="263"/>
      <c r="N504" s="263"/>
      <c r="O504" s="261"/>
      <c r="P504" s="244"/>
      <c r="Q504" s="244"/>
      <c r="R504" s="244"/>
      <c r="S504" s="246"/>
      <c r="T504" s="246"/>
      <c r="U504" s="244"/>
      <c r="V504" s="246"/>
      <c r="W504" s="246"/>
      <c r="X504" s="244"/>
      <c r="Y504" s="244"/>
      <c r="Z504" s="246"/>
      <c r="AA504" s="246"/>
      <c r="AB504" s="244"/>
      <c r="AC504" s="247"/>
      <c r="AE504" s="28"/>
      <c r="AF504" s="27"/>
      <c r="AG504" s="248"/>
      <c r="AH504" s="86"/>
      <c r="AL504" s="86"/>
      <c r="BD504" s="260"/>
    </row>
    <row r="505" spans="1:56" ht="19.8">
      <c r="A505" s="244"/>
      <c r="B505" s="244"/>
      <c r="C505" s="274" t="s">
        <v>0</v>
      </c>
      <c r="D505" s="275"/>
      <c r="E505" s="275" t="s">
        <v>402</v>
      </c>
      <c r="F505" s="275"/>
      <c r="G505" s="276" t="s">
        <v>596</v>
      </c>
      <c r="H505" s="277">
        <f>SUM(H507:H541)</f>
        <v>0</v>
      </c>
      <c r="I505" s="244"/>
      <c r="J505" s="244"/>
      <c r="K505" s="245"/>
      <c r="L505" s="261"/>
      <c r="M505" s="263"/>
      <c r="N505" s="263"/>
      <c r="O505" s="261"/>
      <c r="P505" s="244"/>
      <c r="Q505" s="343">
        <f>+Klasse!Q24</f>
        <v>0</v>
      </c>
      <c r="R505" s="244" t="s">
        <v>565</v>
      </c>
      <c r="S505" s="246"/>
      <c r="T505" s="246"/>
      <c r="U505" s="244"/>
      <c r="V505" s="246"/>
      <c r="W505" s="246"/>
      <c r="X505" s="244"/>
      <c r="Y505" s="343" t="str">
        <f>+Klasse!AB24</f>
        <v/>
      </c>
      <c r="Z505" s="246" t="s">
        <v>643</v>
      </c>
      <c r="AA505" s="246"/>
      <c r="AB505" s="244"/>
      <c r="AC505" s="247"/>
      <c r="AE505" s="28"/>
      <c r="AF505" s="27"/>
      <c r="AG505" s="248"/>
      <c r="AH505" s="86"/>
      <c r="AL505" s="86"/>
      <c r="BD505" s="260"/>
    </row>
    <row r="506" spans="1:56" ht="19.8">
      <c r="A506" s="244"/>
      <c r="B506" s="244"/>
      <c r="C506" s="244"/>
      <c r="D506" s="274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  <c r="Z506" s="275"/>
      <c r="AA506" s="275"/>
      <c r="AB506" s="275"/>
      <c r="AC506" s="247"/>
      <c r="AE506" s="28"/>
      <c r="AF506" s="27"/>
      <c r="AG506" s="248"/>
      <c r="AH506" s="86"/>
      <c r="AL506" s="86"/>
      <c r="BD506" s="260"/>
    </row>
    <row r="507" spans="1:56" s="271" customFormat="1">
      <c r="A507" s="244"/>
      <c r="B507" s="328">
        <f>+'Ark1'!C2051</f>
        <v>2024</v>
      </c>
      <c r="C507" s="264">
        <f>+'Ark1'!L2051</f>
        <v>14</v>
      </c>
      <c r="D507" s="264" t="s">
        <v>402</v>
      </c>
      <c r="E507" s="273">
        <f>+'Ark1'!AP2051</f>
        <v>1</v>
      </c>
      <c r="F507" s="272" t="str">
        <f>VLOOKUP(E507,RNR!$E$1:$F$41,2)</f>
        <v>NRF</v>
      </c>
      <c r="G507" s="86" t="str">
        <f>+IF(H507=0,"",'Ark1'!Q2051)</f>
        <v/>
      </c>
      <c r="H507" s="360">
        <f>+'Ark1'!R2051</f>
        <v>0</v>
      </c>
      <c r="I507" s="28" t="str">
        <f>+IF(H507=0,"",'Ark1'!AE2051)</f>
        <v/>
      </c>
      <c r="J507" s="28"/>
      <c r="K507" s="28" t="str">
        <f>+IF(H507=0,"",'Ark1'!AF2051)</f>
        <v/>
      </c>
      <c r="L507" s="261"/>
      <c r="M507" s="376" t="str">
        <f>+IF(H507=0,"",'Ark1'!AR2051)</f>
        <v/>
      </c>
      <c r="N507" s="114" t="str">
        <f>+IF(H507=0,"",'Ark1'!AS2051)</f>
        <v/>
      </c>
      <c r="O507" s="261"/>
      <c r="P507" s="27" t="str">
        <f>+IF(H507=0,"",'Ark1'!T2051)</f>
        <v/>
      </c>
      <c r="Q507" s="303" t="str">
        <f>+IF(H507=0,"",'Ark1'!U2051)</f>
        <v/>
      </c>
      <c r="R507" s="28"/>
      <c r="S507" s="33" t="str">
        <f>+IF(H507=0,"",'Ark1'!W2051)</f>
        <v/>
      </c>
      <c r="T507" s="33" t="str">
        <f>+IF(H507=0,"",'Ark1'!X2051)</f>
        <v/>
      </c>
      <c r="U507" s="33" t="str">
        <f>+IF(H507=0,"",'Ark1'!AG2051)</f>
        <v/>
      </c>
      <c r="V507" s="33" t="str">
        <f>+IF(H507=0,"",'Ark1'!AH2051)</f>
        <v/>
      </c>
      <c r="W507" s="33" t="str">
        <f>+IF(H507=0,"",'Ark1'!Y2051)</f>
        <v/>
      </c>
      <c r="X507" s="27" t="str">
        <f>+IF(H507=0,"",'Ark1'!AA2051)</f>
        <v/>
      </c>
      <c r="Y507" s="303" t="str">
        <f t="shared" ref="Y507:Y541" si="42">IF(H507=0,"",1000*Q507/U507)</f>
        <v/>
      </c>
      <c r="Z507" s="33" t="str">
        <f t="shared" ref="Z507:Z541" si="43">IF(H507=0,"",Q507/C507)</f>
        <v/>
      </c>
      <c r="AA507" s="28" t="str">
        <f t="shared" ref="AA507:AA541" si="44">IF(H507=0,"",H507/G507)</f>
        <v/>
      </c>
      <c r="AB507" s="244"/>
      <c r="AC507" s="28"/>
      <c r="AD507" s="28"/>
      <c r="AE507" s="28"/>
      <c r="AF507" s="27"/>
      <c r="AG507" s="28"/>
      <c r="AH507" s="28"/>
      <c r="AI507" s="86"/>
      <c r="AJ507" s="86"/>
      <c r="AK507" s="86"/>
      <c r="AL507" s="28"/>
      <c r="AM507" s="86"/>
      <c r="AN507" s="86"/>
    </row>
    <row r="508" spans="1:56" s="271" customFormat="1">
      <c r="A508" s="244"/>
      <c r="B508" s="328">
        <f>+'Ark1'!C2052</f>
        <v>2024</v>
      </c>
      <c r="C508" s="264">
        <f>+'Ark1'!L2052</f>
        <v>14</v>
      </c>
      <c r="D508" s="264" t="s">
        <v>402</v>
      </c>
      <c r="E508" s="273">
        <f>+'Ark1'!AP2052</f>
        <v>2</v>
      </c>
      <c r="F508" s="272" t="str">
        <f>VLOOKUP(E508,RNR!$E$1:$F$41,2)</f>
        <v>Jersey</v>
      </c>
      <c r="G508" s="86" t="str">
        <f>+IF(H508=0,"",'Ark1'!Q2052)</f>
        <v/>
      </c>
      <c r="H508" s="360">
        <f>+'Ark1'!R2052</f>
        <v>0</v>
      </c>
      <c r="I508" s="28" t="str">
        <f>+IF(H508=0,"",'Ark1'!AE2052)</f>
        <v/>
      </c>
      <c r="J508" s="28"/>
      <c r="K508" s="28" t="str">
        <f>+IF(H508=0,"",'Ark1'!AF2052)</f>
        <v/>
      </c>
      <c r="L508" s="261"/>
      <c r="M508" s="376" t="str">
        <f>+IF(H508=0,"",'Ark1'!AR2052)</f>
        <v/>
      </c>
      <c r="N508" s="114" t="str">
        <f>+IF(H508=0,"",'Ark1'!AS2052)</f>
        <v/>
      </c>
      <c r="O508" s="261"/>
      <c r="P508" s="27" t="str">
        <f>+IF(H508=0,"",'Ark1'!T2052)</f>
        <v/>
      </c>
      <c r="Q508" s="303" t="str">
        <f>+IF(H508=0,"",'Ark1'!U2052)</f>
        <v/>
      </c>
      <c r="R508" s="28"/>
      <c r="S508" s="33" t="str">
        <f>+IF(H508=0,"",'Ark1'!W2052)</f>
        <v/>
      </c>
      <c r="T508" s="33" t="str">
        <f>+IF(H508=0,"",'Ark1'!X2052)</f>
        <v/>
      </c>
      <c r="U508" s="33" t="str">
        <f>+IF(H508=0,"",'Ark1'!AG2052)</f>
        <v/>
      </c>
      <c r="V508" s="33" t="str">
        <f>+IF(H508=0,"",'Ark1'!AH2052)</f>
        <v/>
      </c>
      <c r="W508" s="33" t="str">
        <f>+IF(H508=0,"",'Ark1'!Y2052)</f>
        <v/>
      </c>
      <c r="X508" s="27" t="str">
        <f>+IF(H508=0,"",'Ark1'!AA2052)</f>
        <v/>
      </c>
      <c r="Y508" s="303" t="str">
        <f t="shared" si="42"/>
        <v/>
      </c>
      <c r="Z508" s="33" t="str">
        <f t="shared" si="43"/>
        <v/>
      </c>
      <c r="AA508" s="28" t="str">
        <f t="shared" si="44"/>
        <v/>
      </c>
      <c r="AB508" s="244"/>
      <c r="AC508" s="28"/>
      <c r="AD508" s="28"/>
      <c r="AE508" s="28"/>
      <c r="AF508" s="27"/>
      <c r="AG508" s="28"/>
      <c r="AH508" s="28"/>
      <c r="AI508" s="86"/>
      <c r="AJ508" s="86"/>
      <c r="AK508" s="86"/>
      <c r="AL508" s="28"/>
      <c r="AM508" s="86"/>
      <c r="AN508" s="86"/>
    </row>
    <row r="509" spans="1:56" s="271" customFormat="1">
      <c r="A509" s="244"/>
      <c r="B509" s="328">
        <f>+'Ark1'!C2053</f>
        <v>2024</v>
      </c>
      <c r="C509" s="264">
        <f>+'Ark1'!L2053</f>
        <v>14</v>
      </c>
      <c r="D509" s="264" t="s">
        <v>402</v>
      </c>
      <c r="E509" s="273">
        <f>+'Ark1'!AP2053</f>
        <v>3</v>
      </c>
      <c r="F509" s="272" t="str">
        <f>VLOOKUP(E509,RNR!$E$1:$F$41,2)</f>
        <v>Sidet Trønder</v>
      </c>
      <c r="G509" s="86" t="str">
        <f>+IF(H509=0,"",'Ark1'!Q2053)</f>
        <v/>
      </c>
      <c r="H509" s="360">
        <f>+'Ark1'!R2053</f>
        <v>0</v>
      </c>
      <c r="I509" s="28" t="str">
        <f>+IF(H509=0,"",'Ark1'!AE2053)</f>
        <v/>
      </c>
      <c r="J509" s="28"/>
      <c r="K509" s="28" t="str">
        <f>+IF(H509=0,"",'Ark1'!AF2053)</f>
        <v/>
      </c>
      <c r="L509" s="261"/>
      <c r="M509" s="376" t="str">
        <f>+IF(H509=0,"",'Ark1'!AR2053)</f>
        <v/>
      </c>
      <c r="N509" s="114" t="str">
        <f>+IF(H509=0,"",'Ark1'!AS2053)</f>
        <v/>
      </c>
      <c r="O509" s="261"/>
      <c r="P509" s="27" t="str">
        <f>+IF(H509=0,"",'Ark1'!T2053)</f>
        <v/>
      </c>
      <c r="Q509" s="303" t="str">
        <f>+IF(H509=0,"",'Ark1'!U2053)</f>
        <v/>
      </c>
      <c r="R509" s="28"/>
      <c r="S509" s="33" t="str">
        <f>+IF(H509=0,"",'Ark1'!W2053)</f>
        <v/>
      </c>
      <c r="T509" s="33" t="str">
        <f>+IF(H509=0,"",'Ark1'!X2053)</f>
        <v/>
      </c>
      <c r="U509" s="33" t="str">
        <f>+IF(H509=0,"",'Ark1'!AG2053)</f>
        <v/>
      </c>
      <c r="V509" s="33" t="str">
        <f>+IF(H509=0,"",'Ark1'!AH2053)</f>
        <v/>
      </c>
      <c r="W509" s="33" t="str">
        <f>+IF(H509=0,"",'Ark1'!Y2053)</f>
        <v/>
      </c>
      <c r="X509" s="27" t="str">
        <f>+IF(H509=0,"",'Ark1'!AA2053)</f>
        <v/>
      </c>
      <c r="Y509" s="303" t="str">
        <f t="shared" si="42"/>
        <v/>
      </c>
      <c r="Z509" s="33" t="str">
        <f t="shared" si="43"/>
        <v/>
      </c>
      <c r="AA509" s="28" t="str">
        <f t="shared" si="44"/>
        <v/>
      </c>
      <c r="AB509" s="244"/>
      <c r="AC509" s="28"/>
      <c r="AD509" s="28"/>
      <c r="AE509" s="28"/>
      <c r="AF509" s="27"/>
      <c r="AG509" s="28"/>
      <c r="AH509" s="28"/>
      <c r="AI509" s="86"/>
      <c r="AJ509" s="86"/>
      <c r="AK509" s="86"/>
      <c r="AL509" s="28"/>
      <c r="AM509" s="86"/>
      <c r="AN509" s="86"/>
    </row>
    <row r="510" spans="1:56" s="271" customFormat="1">
      <c r="A510" s="244"/>
      <c r="B510" s="328">
        <f>+'Ark1'!C2054</f>
        <v>2024</v>
      </c>
      <c r="C510" s="264">
        <f>+'Ark1'!L2054</f>
        <v>14</v>
      </c>
      <c r="D510" s="264" t="s">
        <v>402</v>
      </c>
      <c r="E510" s="273">
        <f>+'Ark1'!AP2054</f>
        <v>4</v>
      </c>
      <c r="F510" s="272" t="str">
        <f>VLOOKUP(E510,RNR!$E$1:$F$41,2)</f>
        <v>Telemark</v>
      </c>
      <c r="G510" s="86" t="str">
        <f>+IF(H510=0,"",'Ark1'!Q2054)</f>
        <v/>
      </c>
      <c r="H510" s="360">
        <f>+'Ark1'!R2054</f>
        <v>0</v>
      </c>
      <c r="I510" s="28" t="str">
        <f>+IF(H510=0,"",'Ark1'!AE2054)</f>
        <v/>
      </c>
      <c r="J510" s="28"/>
      <c r="K510" s="28" t="str">
        <f>+IF(H510=0,"",'Ark1'!AF2054)</f>
        <v/>
      </c>
      <c r="L510" s="261"/>
      <c r="M510" s="376" t="str">
        <f>+IF(H510=0,"",'Ark1'!AR2054)</f>
        <v/>
      </c>
      <c r="N510" s="114" t="str">
        <f>+IF(H510=0,"",'Ark1'!AS2054)</f>
        <v/>
      </c>
      <c r="O510" s="261"/>
      <c r="P510" s="27" t="str">
        <f>+IF(H510=0,"",'Ark1'!T2054)</f>
        <v/>
      </c>
      <c r="Q510" s="303" t="str">
        <f>+IF(H510=0,"",'Ark1'!U2054)</f>
        <v/>
      </c>
      <c r="R510" s="28"/>
      <c r="S510" s="33" t="str">
        <f>+IF(H510=0,"",'Ark1'!W2054)</f>
        <v/>
      </c>
      <c r="T510" s="33" t="str">
        <f>+IF(H510=0,"",'Ark1'!X2054)</f>
        <v/>
      </c>
      <c r="U510" s="33" t="str">
        <f>+IF(H510=0,"",'Ark1'!AG2054)</f>
        <v/>
      </c>
      <c r="V510" s="33" t="str">
        <f>+IF(H510=0,"",'Ark1'!AH2054)</f>
        <v/>
      </c>
      <c r="W510" s="33" t="str">
        <f>+IF(H510=0,"",'Ark1'!Y2054)</f>
        <v/>
      </c>
      <c r="X510" s="27" t="str">
        <f>+IF(H510=0,"",'Ark1'!AA2054)</f>
        <v/>
      </c>
      <c r="Y510" s="303" t="str">
        <f t="shared" si="42"/>
        <v/>
      </c>
      <c r="Z510" s="33" t="str">
        <f t="shared" si="43"/>
        <v/>
      </c>
      <c r="AA510" s="28" t="str">
        <f t="shared" si="44"/>
        <v/>
      </c>
      <c r="AB510" s="244"/>
      <c r="AC510" s="28"/>
      <c r="AD510" s="28"/>
      <c r="AE510" s="28"/>
      <c r="AF510" s="27"/>
      <c r="AG510" s="28"/>
      <c r="AH510" s="28"/>
      <c r="AI510" s="86"/>
      <c r="AJ510" s="86"/>
      <c r="AK510" s="86"/>
      <c r="AL510" s="28"/>
      <c r="AM510" s="86"/>
      <c r="AN510" s="86"/>
    </row>
    <row r="511" spans="1:56" s="271" customFormat="1">
      <c r="A511" s="244"/>
      <c r="B511" s="328">
        <f>+'Ark1'!C2055</f>
        <v>2024</v>
      </c>
      <c r="C511" s="264">
        <f>+'Ark1'!L2055</f>
        <v>14</v>
      </c>
      <c r="D511" s="264" t="s">
        <v>402</v>
      </c>
      <c r="E511" s="273">
        <f>+'Ark1'!AP2055</f>
        <v>5</v>
      </c>
      <c r="F511" s="272" t="str">
        <f>VLOOKUP(E511,RNR!$E$1:$F$41,2)</f>
        <v>Dølafe</v>
      </c>
      <c r="G511" s="86" t="str">
        <f>+IF(H511=0,"",'Ark1'!Q2055)</f>
        <v/>
      </c>
      <c r="H511" s="360">
        <f>+'Ark1'!R2055</f>
        <v>0</v>
      </c>
      <c r="I511" s="28" t="str">
        <f>+IF(H511=0,"",'Ark1'!AE2055)</f>
        <v/>
      </c>
      <c r="J511" s="28"/>
      <c r="K511" s="28" t="str">
        <f>+IF(H511=0,"",'Ark1'!AF2055)</f>
        <v/>
      </c>
      <c r="L511" s="261"/>
      <c r="M511" s="376" t="str">
        <f>+IF(H511=0,"",'Ark1'!AR2055)</f>
        <v/>
      </c>
      <c r="N511" s="114" t="str">
        <f>+IF(H511=0,"",'Ark1'!AS2055)</f>
        <v/>
      </c>
      <c r="O511" s="261"/>
      <c r="P511" s="27" t="str">
        <f>+IF(H511=0,"",'Ark1'!T2055)</f>
        <v/>
      </c>
      <c r="Q511" s="303" t="str">
        <f>+IF(H511=0,"",'Ark1'!U2055)</f>
        <v/>
      </c>
      <c r="R511" s="28"/>
      <c r="S511" s="33" t="str">
        <f>+IF(H511=0,"",'Ark1'!W2055)</f>
        <v/>
      </c>
      <c r="T511" s="33" t="str">
        <f>+IF(H511=0,"",'Ark1'!X2055)</f>
        <v/>
      </c>
      <c r="U511" s="33" t="str">
        <f>+IF(H511=0,"",'Ark1'!AG2055)</f>
        <v/>
      </c>
      <c r="V511" s="33" t="str">
        <f>+IF(H511=0,"",'Ark1'!AH2055)</f>
        <v/>
      </c>
      <c r="W511" s="33" t="str">
        <f>+IF(H511=0,"",'Ark1'!Y2055)</f>
        <v/>
      </c>
      <c r="X511" s="27" t="str">
        <f>+IF(H511=0,"",'Ark1'!AA2055)</f>
        <v/>
      </c>
      <c r="Y511" s="303" t="str">
        <f t="shared" si="42"/>
        <v/>
      </c>
      <c r="Z511" s="33" t="str">
        <f t="shared" si="43"/>
        <v/>
      </c>
      <c r="AA511" s="28" t="str">
        <f t="shared" si="44"/>
        <v/>
      </c>
      <c r="AB511" s="244"/>
      <c r="AC511" s="28"/>
      <c r="AD511" s="28"/>
      <c r="AE511" s="28"/>
      <c r="AF511" s="27"/>
      <c r="AG511" s="28"/>
      <c r="AH511" s="28"/>
      <c r="AI511" s="86"/>
      <c r="AJ511" s="86"/>
      <c r="AK511" s="86"/>
      <c r="AL511" s="28"/>
      <c r="AM511" s="86"/>
      <c r="AN511" s="86"/>
    </row>
    <row r="512" spans="1:56">
      <c r="A512" s="244"/>
      <c r="B512" s="328">
        <f>+'Ark1'!C2056</f>
        <v>2024</v>
      </c>
      <c r="C512" s="264">
        <f>+'Ark1'!L2056</f>
        <v>14</v>
      </c>
      <c r="D512" s="264" t="s">
        <v>402</v>
      </c>
      <c r="E512" s="273">
        <f>+'Ark1'!AP2056</f>
        <v>6</v>
      </c>
      <c r="F512" s="272" t="str">
        <f>VLOOKUP(E512,RNR!$E$1:$F$41,2)</f>
        <v>Raukolle</v>
      </c>
      <c r="G512" s="86" t="str">
        <f>+IF(H512=0,"",'Ark1'!Q2056)</f>
        <v/>
      </c>
      <c r="H512" s="360">
        <f>+'Ark1'!R2056</f>
        <v>0</v>
      </c>
      <c r="I512" s="28" t="str">
        <f>+IF(H512=0,"",'Ark1'!AE2056)</f>
        <v/>
      </c>
      <c r="J512" s="28"/>
      <c r="K512" s="28" t="str">
        <f>+IF(H512=0,"",'Ark1'!AF2056)</f>
        <v/>
      </c>
      <c r="L512" s="261"/>
      <c r="M512" s="376" t="str">
        <f>+IF(H512=0,"",'Ark1'!AR2056)</f>
        <v/>
      </c>
      <c r="N512" s="114" t="str">
        <f>+IF(H512=0,"",'Ark1'!AS2056)</f>
        <v/>
      </c>
      <c r="O512" s="261"/>
      <c r="P512" s="27" t="str">
        <f>+IF(H512=0,"",'Ark1'!T2056)</f>
        <v/>
      </c>
      <c r="Q512" s="303" t="str">
        <f>+IF(H512=0,"",'Ark1'!U2056)</f>
        <v/>
      </c>
      <c r="R512" s="28"/>
      <c r="S512" s="33" t="str">
        <f>+IF(H512=0,"",'Ark1'!W2056)</f>
        <v/>
      </c>
      <c r="T512" s="33" t="str">
        <f>+IF(H512=0,"",'Ark1'!X2056)</f>
        <v/>
      </c>
      <c r="U512" s="33" t="str">
        <f>+IF(H512=0,"",'Ark1'!AG2056)</f>
        <v/>
      </c>
      <c r="V512" s="33" t="str">
        <f>+IF(H512=0,"",'Ark1'!AH2056)</f>
        <v/>
      </c>
      <c r="W512" s="33" t="str">
        <f>+IF(H512=0,"",'Ark1'!Y2056)</f>
        <v/>
      </c>
      <c r="X512" s="27" t="str">
        <f>+IF(H512=0,"",'Ark1'!AA2056)</f>
        <v/>
      </c>
      <c r="Y512" s="303" t="str">
        <f t="shared" si="42"/>
        <v/>
      </c>
      <c r="Z512" s="33" t="str">
        <f t="shared" si="43"/>
        <v/>
      </c>
      <c r="AA512" s="28" t="str">
        <f t="shared" si="44"/>
        <v/>
      </c>
      <c r="AB512" s="244"/>
      <c r="AE512" s="28"/>
      <c r="AF512" s="27"/>
    </row>
    <row r="513" spans="1:32">
      <c r="A513" s="244"/>
      <c r="B513" s="328">
        <f>+'Ark1'!C2057</f>
        <v>2024</v>
      </c>
      <c r="C513" s="264">
        <f>+'Ark1'!L2057</f>
        <v>14</v>
      </c>
      <c r="D513" s="264" t="s">
        <v>402</v>
      </c>
      <c r="E513" s="273">
        <f>+'Ark1'!AP2057</f>
        <v>7</v>
      </c>
      <c r="F513" s="272" t="str">
        <f>VLOOKUP(E513,RNR!$E$1:$F$41,2)</f>
        <v>Sør- og Vestlands</v>
      </c>
      <c r="G513" s="86" t="str">
        <f>+IF(H513=0,"",'Ark1'!Q2057)</f>
        <v/>
      </c>
      <c r="H513" s="360">
        <f>+'Ark1'!R2057</f>
        <v>0</v>
      </c>
      <c r="I513" s="28" t="str">
        <f>+IF(H513=0,"",'Ark1'!AE2057)</f>
        <v/>
      </c>
      <c r="J513" s="28"/>
      <c r="K513" s="28" t="str">
        <f>+IF(H513=0,"",'Ark1'!AF2057)</f>
        <v/>
      </c>
      <c r="L513" s="261"/>
      <c r="M513" s="376" t="str">
        <f>+IF(H513=0,"",'Ark1'!AR2057)</f>
        <v/>
      </c>
      <c r="N513" s="114" t="str">
        <f>+IF(H513=0,"",'Ark1'!AS2057)</f>
        <v/>
      </c>
      <c r="O513" s="261"/>
      <c r="P513" s="27" t="str">
        <f>+IF(H513=0,"",'Ark1'!T2057)</f>
        <v/>
      </c>
      <c r="Q513" s="303" t="str">
        <f>+IF(H513=0,"",'Ark1'!U2057)</f>
        <v/>
      </c>
      <c r="R513" s="28"/>
      <c r="S513" s="33" t="str">
        <f>+IF(H513=0,"",'Ark1'!W2057)</f>
        <v/>
      </c>
      <c r="T513" s="33" t="str">
        <f>+IF(H513=0,"",'Ark1'!X2057)</f>
        <v/>
      </c>
      <c r="U513" s="33" t="str">
        <f>+IF(H513=0,"",'Ark1'!AG2057)</f>
        <v/>
      </c>
      <c r="V513" s="33" t="str">
        <f>+IF(H513=0,"",'Ark1'!AH2057)</f>
        <v/>
      </c>
      <c r="W513" s="33" t="str">
        <f>+IF(H513=0,"",'Ark1'!Y2057)</f>
        <v/>
      </c>
      <c r="X513" s="27" t="str">
        <f>+IF(H513=0,"",'Ark1'!AA2057)</f>
        <v/>
      </c>
      <c r="Y513" s="303" t="str">
        <f t="shared" si="42"/>
        <v/>
      </c>
      <c r="Z513" s="33" t="str">
        <f t="shared" si="43"/>
        <v/>
      </c>
      <c r="AA513" s="28" t="str">
        <f t="shared" si="44"/>
        <v/>
      </c>
      <c r="AB513" s="244"/>
      <c r="AE513" s="28"/>
      <c r="AF513" s="27"/>
    </row>
    <row r="514" spans="1:32">
      <c r="A514" s="244"/>
      <c r="B514" s="328">
        <f>+'Ark1'!C2058</f>
        <v>2024</v>
      </c>
      <c r="C514" s="264">
        <f>+'Ark1'!L2058</f>
        <v>14</v>
      </c>
      <c r="D514" s="264" t="s">
        <v>402</v>
      </c>
      <c r="E514" s="273">
        <f>+'Ark1'!AP2058</f>
        <v>8</v>
      </c>
      <c r="F514" s="272" t="str">
        <f>VLOOKUP(E514,RNR!$E$1:$F$41,2)</f>
        <v>Vestlandsfe</v>
      </c>
      <c r="G514" s="86" t="str">
        <f>+IF(H514=0,"",'Ark1'!Q2058)</f>
        <v/>
      </c>
      <c r="H514" s="360">
        <f>+'Ark1'!R2058</f>
        <v>0</v>
      </c>
      <c r="I514" s="28" t="str">
        <f>+IF(H514=0,"",'Ark1'!AE2058)</f>
        <v/>
      </c>
      <c r="J514" s="28"/>
      <c r="K514" s="28" t="str">
        <f>+IF(H514=0,"",'Ark1'!AF2058)</f>
        <v/>
      </c>
      <c r="L514" s="261"/>
      <c r="M514" s="376" t="str">
        <f>+IF(H514=0,"",'Ark1'!AR2058)</f>
        <v/>
      </c>
      <c r="N514" s="114" t="str">
        <f>+IF(H514=0,"",'Ark1'!AS2058)</f>
        <v/>
      </c>
      <c r="O514" s="261"/>
      <c r="P514" s="27" t="str">
        <f>+IF(H514=0,"",'Ark1'!T2058)</f>
        <v/>
      </c>
      <c r="Q514" s="303" t="str">
        <f>+IF(H514=0,"",'Ark1'!U2058)</f>
        <v/>
      </c>
      <c r="R514" s="28"/>
      <c r="S514" s="33" t="str">
        <f>+IF(H514=0,"",'Ark1'!W2058)</f>
        <v/>
      </c>
      <c r="T514" s="33" t="str">
        <f>+IF(H514=0,"",'Ark1'!X2058)</f>
        <v/>
      </c>
      <c r="U514" s="33" t="str">
        <f>+IF(H514=0,"",'Ark1'!AG2058)</f>
        <v/>
      </c>
      <c r="V514" s="33" t="str">
        <f>+IF(H514=0,"",'Ark1'!AH2058)</f>
        <v/>
      </c>
      <c r="W514" s="33" t="str">
        <f>+IF(H514=0,"",'Ark1'!Y2058)</f>
        <v/>
      </c>
      <c r="X514" s="27" t="str">
        <f>+IF(H514=0,"",'Ark1'!AA2058)</f>
        <v/>
      </c>
      <c r="Y514" s="303" t="str">
        <f t="shared" si="42"/>
        <v/>
      </c>
      <c r="Z514" s="33" t="str">
        <f t="shared" si="43"/>
        <v/>
      </c>
      <c r="AA514" s="28" t="str">
        <f t="shared" si="44"/>
        <v/>
      </c>
      <c r="AB514" s="244"/>
      <c r="AE514" s="28"/>
      <c r="AF514" s="27"/>
    </row>
    <row r="515" spans="1:32">
      <c r="A515" s="244"/>
      <c r="B515" s="328">
        <f>+'Ark1'!C2059</f>
        <v>2024</v>
      </c>
      <c r="C515" s="264">
        <f>+'Ark1'!L2059</f>
        <v>14</v>
      </c>
      <c r="D515" s="264" t="s">
        <v>402</v>
      </c>
      <c r="E515" s="273">
        <f>+'Ark1'!AP2059</f>
        <v>9</v>
      </c>
      <c r="F515" s="272" t="str">
        <f>VLOOKUP(E515,RNR!$E$1:$F$41,2)</f>
        <v>Holstein</v>
      </c>
      <c r="G515" s="86" t="str">
        <f>+IF(H515=0,"",'Ark1'!Q2059)</f>
        <v/>
      </c>
      <c r="H515" s="360">
        <f>+'Ark1'!R2059</f>
        <v>0</v>
      </c>
      <c r="I515" s="28" t="str">
        <f>+IF(H515=0,"",'Ark1'!AE2059)</f>
        <v/>
      </c>
      <c r="J515" s="28"/>
      <c r="K515" s="28" t="str">
        <f>+IF(H515=0,"",'Ark1'!AF2059)</f>
        <v/>
      </c>
      <c r="L515" s="261"/>
      <c r="M515" s="376" t="str">
        <f>+IF(H515=0,"",'Ark1'!AR2059)</f>
        <v/>
      </c>
      <c r="N515" s="114" t="str">
        <f>+IF(H515=0,"",'Ark1'!AS2059)</f>
        <v/>
      </c>
      <c r="O515" s="261"/>
      <c r="P515" s="27" t="str">
        <f>+IF(H515=0,"",'Ark1'!T2059)</f>
        <v/>
      </c>
      <c r="Q515" s="303" t="str">
        <f>+IF(H515=0,"",'Ark1'!U2059)</f>
        <v/>
      </c>
      <c r="R515" s="28"/>
      <c r="S515" s="33" t="str">
        <f>+IF(H515=0,"",'Ark1'!W2059)</f>
        <v/>
      </c>
      <c r="T515" s="33" t="str">
        <f>+IF(H515=0,"",'Ark1'!X2059)</f>
        <v/>
      </c>
      <c r="U515" s="33" t="str">
        <f>+IF(H515=0,"",'Ark1'!AG2059)</f>
        <v/>
      </c>
      <c r="V515" s="33" t="str">
        <f>+IF(H515=0,"",'Ark1'!AH2059)</f>
        <v/>
      </c>
      <c r="W515" s="33" t="str">
        <f>+IF(H515=0,"",'Ark1'!Y2059)</f>
        <v/>
      </c>
      <c r="X515" s="27" t="str">
        <f>+IF(H515=0,"",'Ark1'!AA2059)</f>
        <v/>
      </c>
      <c r="Y515" s="303" t="str">
        <f t="shared" si="42"/>
        <v/>
      </c>
      <c r="Z515" s="33" t="str">
        <f t="shared" si="43"/>
        <v/>
      </c>
      <c r="AA515" s="28" t="str">
        <f t="shared" si="44"/>
        <v/>
      </c>
      <c r="AB515" s="244"/>
      <c r="AE515" s="28"/>
      <c r="AF515" s="27"/>
    </row>
    <row r="516" spans="1:32">
      <c r="A516" s="244"/>
      <c r="B516" s="328">
        <f>+'Ark1'!C2060</f>
        <v>2024</v>
      </c>
      <c r="C516" s="264">
        <f>+'Ark1'!L2060</f>
        <v>14</v>
      </c>
      <c r="D516" s="264" t="s">
        <v>402</v>
      </c>
      <c r="E516" s="273">
        <f>+'Ark1'!AP2060</f>
        <v>10</v>
      </c>
      <c r="F516" s="272" t="str">
        <f>VLOOKUP(E516,RNR!$E$1:$F$41,2)</f>
        <v>Rødt Dansk</v>
      </c>
      <c r="G516" s="86" t="str">
        <f>+IF(H516=0,"",'Ark1'!Q2060)</f>
        <v/>
      </c>
      <c r="H516" s="360">
        <f>+'Ark1'!R2060</f>
        <v>0</v>
      </c>
      <c r="I516" s="28" t="str">
        <f>+IF(H516=0,"",'Ark1'!AE2060)</f>
        <v/>
      </c>
      <c r="J516" s="28"/>
      <c r="K516" s="28" t="str">
        <f>+IF(H516=0,"",'Ark1'!AF2060)</f>
        <v/>
      </c>
      <c r="L516" s="261"/>
      <c r="M516" s="376" t="str">
        <f>+IF(H516=0,"",'Ark1'!AR2060)</f>
        <v/>
      </c>
      <c r="N516" s="114" t="str">
        <f>+IF(H516=0,"",'Ark1'!AS2060)</f>
        <v/>
      </c>
      <c r="O516" s="261"/>
      <c r="P516" s="27" t="str">
        <f>+IF(H516=0,"",'Ark1'!T2060)</f>
        <v/>
      </c>
      <c r="Q516" s="303" t="str">
        <f>+IF(H516=0,"",'Ark1'!U2060)</f>
        <v/>
      </c>
      <c r="R516" s="28"/>
      <c r="S516" s="33" t="str">
        <f>+IF(H516=0,"",'Ark1'!W2060)</f>
        <v/>
      </c>
      <c r="T516" s="33" t="str">
        <f>+IF(H516=0,"",'Ark1'!X2060)</f>
        <v/>
      </c>
      <c r="U516" s="33" t="str">
        <f>+IF(H516=0,"",'Ark1'!AG2060)</f>
        <v/>
      </c>
      <c r="V516" s="33" t="str">
        <f>+IF(H516=0,"",'Ark1'!AH2060)</f>
        <v/>
      </c>
      <c r="W516" s="33" t="str">
        <f>+IF(H516=0,"",'Ark1'!Y2060)</f>
        <v/>
      </c>
      <c r="X516" s="27" t="str">
        <f>+IF(H516=0,"",'Ark1'!AA2060)</f>
        <v/>
      </c>
      <c r="Y516" s="303" t="str">
        <f t="shared" si="42"/>
        <v/>
      </c>
      <c r="Z516" s="33" t="str">
        <f t="shared" si="43"/>
        <v/>
      </c>
      <c r="AA516" s="28" t="str">
        <f t="shared" si="44"/>
        <v/>
      </c>
      <c r="AB516" s="244"/>
      <c r="AE516" s="28"/>
      <c r="AF516" s="27"/>
    </row>
    <row r="517" spans="1:32">
      <c r="A517" s="244"/>
      <c r="B517" s="328">
        <f>+'Ark1'!C2061</f>
        <v>2024</v>
      </c>
      <c r="C517" s="264">
        <f>+'Ark1'!L2061</f>
        <v>14</v>
      </c>
      <c r="D517" s="264" t="s">
        <v>402</v>
      </c>
      <c r="E517" s="273">
        <f>+'Ark1'!AP2061</f>
        <v>11</v>
      </c>
      <c r="F517" s="272" t="str">
        <f>VLOOKUP(E517,RNR!$E$1:$F$41,2)</f>
        <v>Brown Swiss</v>
      </c>
      <c r="G517" s="86" t="str">
        <f>+IF(H517=0,"",'Ark1'!Q2061)</f>
        <v/>
      </c>
      <c r="H517" s="360">
        <f>+'Ark1'!R2061</f>
        <v>0</v>
      </c>
      <c r="I517" s="28" t="str">
        <f>+IF(H517=0,"",'Ark1'!AE2061)</f>
        <v/>
      </c>
      <c r="J517" s="28"/>
      <c r="K517" s="28" t="str">
        <f>+IF(H517=0,"",'Ark1'!AF2061)</f>
        <v/>
      </c>
      <c r="L517" s="261"/>
      <c r="M517" s="376" t="str">
        <f>+IF(H517=0,"",'Ark1'!AR2061)</f>
        <v/>
      </c>
      <c r="N517" s="114" t="str">
        <f>+IF(H517=0,"",'Ark1'!AS2061)</f>
        <v/>
      </c>
      <c r="O517" s="261"/>
      <c r="P517" s="27" t="str">
        <f>+IF(H517=0,"",'Ark1'!T2061)</f>
        <v/>
      </c>
      <c r="Q517" s="303" t="str">
        <f>+IF(H517=0,"",'Ark1'!U2061)</f>
        <v/>
      </c>
      <c r="R517" s="28"/>
      <c r="S517" s="33" t="str">
        <f>+IF(H517=0,"",'Ark1'!W2061)</f>
        <v/>
      </c>
      <c r="T517" s="33" t="str">
        <f>+IF(H517=0,"",'Ark1'!X2061)</f>
        <v/>
      </c>
      <c r="U517" s="33" t="str">
        <f>+IF(H517=0,"",'Ark1'!AG2061)</f>
        <v/>
      </c>
      <c r="V517" s="33" t="str">
        <f>+IF(H517=0,"",'Ark1'!AH2061)</f>
        <v/>
      </c>
      <c r="W517" s="33" t="str">
        <f>+IF(H517=0,"",'Ark1'!Y2061)</f>
        <v/>
      </c>
      <c r="X517" s="27" t="str">
        <f>+IF(H517=0,"",'Ark1'!AA2061)</f>
        <v/>
      </c>
      <c r="Y517" s="303" t="str">
        <f t="shared" si="42"/>
        <v/>
      </c>
      <c r="Z517" s="33" t="str">
        <f t="shared" si="43"/>
        <v/>
      </c>
      <c r="AA517" s="28" t="str">
        <f t="shared" si="44"/>
        <v/>
      </c>
      <c r="AB517" s="244"/>
      <c r="AE517" s="28"/>
      <c r="AF517" s="27"/>
    </row>
    <row r="518" spans="1:32">
      <c r="A518" s="244"/>
      <c r="B518" s="328">
        <f>+'Ark1'!C2062</f>
        <v>2024</v>
      </c>
      <c r="C518" s="264">
        <f>+'Ark1'!L2062</f>
        <v>14</v>
      </c>
      <c r="D518" s="264" t="s">
        <v>402</v>
      </c>
      <c r="E518" s="273">
        <f>+'Ark1'!AP2062</f>
        <v>12</v>
      </c>
      <c r="F518" s="272" t="str">
        <f>VLOOKUP(E518,RNR!$E$1:$F$41,2)</f>
        <v>Jarlsberg</v>
      </c>
      <c r="G518" s="86" t="str">
        <f>+IF(H518=0,"",'Ark1'!Q2062)</f>
        <v/>
      </c>
      <c r="H518" s="360">
        <f>+'Ark1'!R2062</f>
        <v>0</v>
      </c>
      <c r="I518" s="28" t="str">
        <f>+IF(H518=0,"",'Ark1'!AE2062)</f>
        <v/>
      </c>
      <c r="J518" s="28"/>
      <c r="K518" s="28" t="str">
        <f>+IF(H518=0,"",'Ark1'!AF2062)</f>
        <v/>
      </c>
      <c r="L518" s="261"/>
      <c r="M518" s="376" t="str">
        <f>+IF(H518=0,"",'Ark1'!AR2062)</f>
        <v/>
      </c>
      <c r="N518" s="114" t="str">
        <f>+IF(H518=0,"",'Ark1'!AS2062)</f>
        <v/>
      </c>
      <c r="O518" s="261"/>
      <c r="P518" s="27" t="str">
        <f>+IF(H518=0,"",'Ark1'!T2062)</f>
        <v/>
      </c>
      <c r="Q518" s="303" t="str">
        <f>+IF(H518=0,"",'Ark1'!U2062)</f>
        <v/>
      </c>
      <c r="R518" s="28"/>
      <c r="S518" s="33" t="str">
        <f>+IF(H518=0,"",'Ark1'!W2062)</f>
        <v/>
      </c>
      <c r="T518" s="33" t="str">
        <f>+IF(H518=0,"",'Ark1'!X2062)</f>
        <v/>
      </c>
      <c r="U518" s="33" t="str">
        <f>+IF(H518=0,"",'Ark1'!AG2062)</f>
        <v/>
      </c>
      <c r="V518" s="33" t="str">
        <f>+IF(H518=0,"",'Ark1'!AH2062)</f>
        <v/>
      </c>
      <c r="W518" s="33" t="str">
        <f>+IF(H518=0,"",'Ark1'!Y2062)</f>
        <v/>
      </c>
      <c r="X518" s="27" t="str">
        <f>+IF(H518=0,"",'Ark1'!AA2062)</f>
        <v/>
      </c>
      <c r="Y518" s="303" t="str">
        <f t="shared" si="42"/>
        <v/>
      </c>
      <c r="Z518" s="33" t="str">
        <f t="shared" si="43"/>
        <v/>
      </c>
      <c r="AA518" s="28" t="str">
        <f t="shared" si="44"/>
        <v/>
      </c>
      <c r="AB518" s="244"/>
      <c r="AE518" s="28"/>
      <c r="AF518" s="27"/>
    </row>
    <row r="519" spans="1:32">
      <c r="A519" s="244"/>
      <c r="B519" s="328">
        <f>+'Ark1'!C2063</f>
        <v>2024</v>
      </c>
      <c r="C519" s="264">
        <f>+'Ark1'!L2063</f>
        <v>14</v>
      </c>
      <c r="D519" s="264" t="s">
        <v>402</v>
      </c>
      <c r="E519" s="273">
        <f>+'Ark1'!AP2063</f>
        <v>13</v>
      </c>
      <c r="F519" s="272" t="str">
        <f>VLOOKUP(E519,RNR!$E$1:$F$41,2)</f>
        <v>Fleckvieh</v>
      </c>
      <c r="G519" s="86" t="str">
        <f>+IF(H519=0,"",'Ark1'!Q2063)</f>
        <v/>
      </c>
      <c r="H519" s="360">
        <f>+'Ark1'!R2063</f>
        <v>0</v>
      </c>
      <c r="I519" s="28" t="str">
        <f>+IF(H519=0,"",'Ark1'!AE2063)</f>
        <v/>
      </c>
      <c r="J519" s="28"/>
      <c r="K519" s="28" t="str">
        <f>+IF(H519=0,"",'Ark1'!AF2063)</f>
        <v/>
      </c>
      <c r="L519" s="261"/>
      <c r="M519" s="376" t="str">
        <f>+IF(H519=0,"",'Ark1'!AR2063)</f>
        <v/>
      </c>
      <c r="N519" s="114" t="str">
        <f>+IF(H519=0,"",'Ark1'!AS2063)</f>
        <v/>
      </c>
      <c r="O519" s="261"/>
      <c r="P519" s="27" t="str">
        <f>+IF(H519=0,"",'Ark1'!T2063)</f>
        <v/>
      </c>
      <c r="Q519" s="303" t="str">
        <f>+IF(H519=0,"",'Ark1'!U2063)</f>
        <v/>
      </c>
      <c r="R519" s="28"/>
      <c r="S519" s="33" t="str">
        <f>+IF(H519=0,"",'Ark1'!W2063)</f>
        <v/>
      </c>
      <c r="T519" s="33" t="str">
        <f>+IF(H519=0,"",'Ark1'!X2063)</f>
        <v/>
      </c>
      <c r="U519" s="33" t="str">
        <f>+IF(H519=0,"",'Ark1'!AG2063)</f>
        <v/>
      </c>
      <c r="V519" s="33" t="str">
        <f>+IF(H519=0,"",'Ark1'!AH2063)</f>
        <v/>
      </c>
      <c r="W519" s="33" t="str">
        <f>+IF(H519=0,"",'Ark1'!Y2063)</f>
        <v/>
      </c>
      <c r="X519" s="27" t="str">
        <f>+IF(H519=0,"",'Ark1'!AA2063)</f>
        <v/>
      </c>
      <c r="Y519" s="303" t="str">
        <f t="shared" si="42"/>
        <v/>
      </c>
      <c r="Z519" s="33" t="str">
        <f t="shared" si="43"/>
        <v/>
      </c>
      <c r="AA519" s="28" t="str">
        <f t="shared" si="44"/>
        <v/>
      </c>
      <c r="AB519" s="244"/>
      <c r="AE519" s="28"/>
      <c r="AF519" s="27"/>
    </row>
    <row r="520" spans="1:32">
      <c r="A520" s="244"/>
      <c r="B520" s="328">
        <f>+'Ark1'!C2064</f>
        <v>2024</v>
      </c>
      <c r="C520" s="264">
        <f>+'Ark1'!L2064</f>
        <v>14</v>
      </c>
      <c r="D520" s="264" t="s">
        <v>402</v>
      </c>
      <c r="E520" s="273">
        <f>+'Ark1'!AP2064</f>
        <v>14</v>
      </c>
      <c r="F520" s="272" t="str">
        <f>VLOOKUP(E520,RNR!$E$1:$F$41,2)</f>
        <v>Canadisk Ayrshire</v>
      </c>
      <c r="G520" s="86" t="str">
        <f>+IF(H520=0,"",'Ark1'!Q2064)</f>
        <v/>
      </c>
      <c r="H520" s="360">
        <f>+'Ark1'!R2064</f>
        <v>0</v>
      </c>
      <c r="I520" s="28" t="str">
        <f>+IF(H520=0,"",'Ark1'!AE2064)</f>
        <v/>
      </c>
      <c r="J520" s="28"/>
      <c r="K520" s="28" t="str">
        <f>+IF(H520=0,"",'Ark1'!AF2064)</f>
        <v/>
      </c>
      <c r="L520" s="261"/>
      <c r="M520" s="376" t="str">
        <f>+IF(H520=0,"",'Ark1'!AR2064)</f>
        <v/>
      </c>
      <c r="N520" s="114" t="str">
        <f>+IF(H520=0,"",'Ark1'!AS2064)</f>
        <v/>
      </c>
      <c r="O520" s="261"/>
      <c r="P520" s="27" t="str">
        <f>+IF(H520=0,"",'Ark1'!T2064)</f>
        <v/>
      </c>
      <c r="Q520" s="303" t="str">
        <f>+IF(H520=0,"",'Ark1'!U2064)</f>
        <v/>
      </c>
      <c r="R520" s="28"/>
      <c r="S520" s="33" t="str">
        <f>+IF(H520=0,"",'Ark1'!W2064)</f>
        <v/>
      </c>
      <c r="T520" s="33" t="str">
        <f>+IF(H520=0,"",'Ark1'!X2064)</f>
        <v/>
      </c>
      <c r="U520" s="33" t="str">
        <f>+IF(H520=0,"",'Ark1'!AG2064)</f>
        <v/>
      </c>
      <c r="V520" s="33" t="str">
        <f>+IF(H520=0,"",'Ark1'!AH2064)</f>
        <v/>
      </c>
      <c r="W520" s="33" t="str">
        <f>+IF(H520=0,"",'Ark1'!Y2064)</f>
        <v/>
      </c>
      <c r="X520" s="27" t="str">
        <f>+IF(H520=0,"",'Ark1'!AA2064)</f>
        <v/>
      </c>
      <c r="Y520" s="303" t="str">
        <f t="shared" si="42"/>
        <v/>
      </c>
      <c r="Z520" s="33" t="str">
        <f t="shared" si="43"/>
        <v/>
      </c>
      <c r="AA520" s="28" t="str">
        <f t="shared" si="44"/>
        <v/>
      </c>
      <c r="AB520" s="244"/>
      <c r="AE520" s="28"/>
      <c r="AF520" s="27"/>
    </row>
    <row r="521" spans="1:32">
      <c r="A521" s="244"/>
      <c r="B521" s="328">
        <f>+'Ark1'!C2065</f>
        <v>2024</v>
      </c>
      <c r="C521" s="264">
        <f>+'Ark1'!L2065</f>
        <v>14</v>
      </c>
      <c r="D521" s="264" t="s">
        <v>402</v>
      </c>
      <c r="E521" s="273">
        <f>+'Ark1'!AP2065</f>
        <v>15</v>
      </c>
      <c r="F521" s="272" t="str">
        <f>VLOOKUP(E521,RNR!$E$1:$F$41,2)</f>
        <v>Montbéliard</v>
      </c>
      <c r="G521" s="86" t="str">
        <f>+IF(H521=0,"",'Ark1'!Q2065)</f>
        <v/>
      </c>
      <c r="H521" s="360">
        <f>+'Ark1'!R2065</f>
        <v>0</v>
      </c>
      <c r="I521" s="28" t="str">
        <f>+IF(H521=0,"",'Ark1'!AE2065)</f>
        <v/>
      </c>
      <c r="J521" s="28"/>
      <c r="K521" s="28" t="str">
        <f>+IF(H521=0,"",'Ark1'!AF2065)</f>
        <v/>
      </c>
      <c r="L521" s="261"/>
      <c r="M521" s="376" t="str">
        <f>+IF(H521=0,"",'Ark1'!AR2065)</f>
        <v/>
      </c>
      <c r="N521" s="114" t="str">
        <f>+IF(H521=0,"",'Ark1'!AS2065)</f>
        <v/>
      </c>
      <c r="O521" s="261"/>
      <c r="P521" s="27" t="str">
        <f>+IF(H521=0,"",'Ark1'!T2065)</f>
        <v/>
      </c>
      <c r="Q521" s="303" t="str">
        <f>+IF(H521=0,"",'Ark1'!U2065)</f>
        <v/>
      </c>
      <c r="R521" s="28"/>
      <c r="S521" s="33" t="str">
        <f>+IF(H521=0,"",'Ark1'!W2065)</f>
        <v/>
      </c>
      <c r="T521" s="33" t="str">
        <f>+IF(H521=0,"",'Ark1'!X2065)</f>
        <v/>
      </c>
      <c r="U521" s="33" t="str">
        <f>+IF(H521=0,"",'Ark1'!AG2065)</f>
        <v/>
      </c>
      <c r="V521" s="33" t="str">
        <f>+IF(H521=0,"",'Ark1'!AH2065)</f>
        <v/>
      </c>
      <c r="W521" s="33" t="str">
        <f>+IF(H521=0,"",'Ark1'!Y2065)</f>
        <v/>
      </c>
      <c r="X521" s="27" t="str">
        <f>+IF(H521=0,"",'Ark1'!AA2065)</f>
        <v/>
      </c>
      <c r="Y521" s="303" t="str">
        <f t="shared" si="42"/>
        <v/>
      </c>
      <c r="Z521" s="33" t="str">
        <f t="shared" si="43"/>
        <v/>
      </c>
      <c r="AA521" s="28" t="str">
        <f t="shared" si="44"/>
        <v/>
      </c>
      <c r="AB521" s="244"/>
      <c r="AE521" s="28"/>
      <c r="AF521" s="27"/>
    </row>
    <row r="522" spans="1:32">
      <c r="A522" s="244"/>
      <c r="B522" s="328">
        <f>+'Ark1'!C2066</f>
        <v>2024</v>
      </c>
      <c r="C522" s="264">
        <f>+'Ark1'!L2066</f>
        <v>14</v>
      </c>
      <c r="D522" s="264" t="s">
        <v>402</v>
      </c>
      <c r="E522" s="273">
        <f>+'Ark1'!AP2066</f>
        <v>16</v>
      </c>
      <c r="F522" s="272" t="str">
        <f>VLOOKUP(E522,RNR!$E$1:$F$41,2)</f>
        <v>Mørefe</v>
      </c>
      <c r="G522" s="86" t="str">
        <f>+IF(H522=0,"",'Ark1'!Q2066)</f>
        <v/>
      </c>
      <c r="H522" s="360">
        <f>+'Ark1'!R2066</f>
        <v>0</v>
      </c>
      <c r="I522" s="28" t="str">
        <f>+IF(H522=0,"",'Ark1'!AE2066)</f>
        <v/>
      </c>
      <c r="J522" s="28"/>
      <c r="K522" s="28" t="str">
        <f>+IF(H522=0,"",'Ark1'!AF2066)</f>
        <v/>
      </c>
      <c r="L522" s="261"/>
      <c r="M522" s="376" t="str">
        <f>+IF(H522=0,"",'Ark1'!AR2066)</f>
        <v/>
      </c>
      <c r="N522" s="114" t="str">
        <f>+IF(H522=0,"",'Ark1'!AS2066)</f>
        <v/>
      </c>
      <c r="O522" s="261"/>
      <c r="P522" s="27" t="str">
        <f>+IF(H522=0,"",'Ark1'!T2066)</f>
        <v/>
      </c>
      <c r="Q522" s="303" t="str">
        <f>+IF(H522=0,"",'Ark1'!U2066)</f>
        <v/>
      </c>
      <c r="R522" s="28"/>
      <c r="S522" s="33" t="str">
        <f>+IF(H522=0,"",'Ark1'!W2066)</f>
        <v/>
      </c>
      <c r="T522" s="33" t="str">
        <f>+IF(H522=0,"",'Ark1'!X2066)</f>
        <v/>
      </c>
      <c r="U522" s="33" t="str">
        <f>+IF(H522=0,"",'Ark1'!AG2066)</f>
        <v/>
      </c>
      <c r="V522" s="33" t="str">
        <f>+IF(H522=0,"",'Ark1'!AH2066)</f>
        <v/>
      </c>
      <c r="W522" s="33" t="str">
        <f>+IF(H522=0,"",'Ark1'!Y2066)</f>
        <v/>
      </c>
      <c r="X522" s="27" t="str">
        <f>+IF(H522=0,"",'Ark1'!AA2066)</f>
        <v/>
      </c>
      <c r="Y522" s="303" t="str">
        <f t="shared" si="42"/>
        <v/>
      </c>
      <c r="Z522" s="33" t="str">
        <f t="shared" si="43"/>
        <v/>
      </c>
      <c r="AA522" s="28" t="str">
        <f t="shared" si="44"/>
        <v/>
      </c>
      <c r="AB522" s="244"/>
      <c r="AE522" s="28"/>
      <c r="AF522" s="27"/>
    </row>
    <row r="523" spans="1:32">
      <c r="A523" s="244"/>
      <c r="B523" s="328">
        <f>+'Ark1'!C2067</f>
        <v>2024</v>
      </c>
      <c r="C523" s="264">
        <f>+'Ark1'!L2067</f>
        <v>14</v>
      </c>
      <c r="D523" s="264" t="s">
        <v>402</v>
      </c>
      <c r="E523" s="273">
        <f>+'Ark1'!AP2067</f>
        <v>17</v>
      </c>
      <c r="F523" s="272" t="str">
        <f>VLOOKUP(E523,RNR!$E$1:$F$41,2)</f>
        <v>Normande</v>
      </c>
      <c r="G523" s="86" t="str">
        <f>+IF(H523=0,"",'Ark1'!Q2067)</f>
        <v/>
      </c>
      <c r="H523" s="360">
        <f>+'Ark1'!R2067</f>
        <v>0</v>
      </c>
      <c r="I523" s="28" t="str">
        <f>+IF(H523=0,"",'Ark1'!AE2067)</f>
        <v/>
      </c>
      <c r="J523" s="28"/>
      <c r="K523" s="28" t="str">
        <f>+IF(H523=0,"",'Ark1'!AF2067)</f>
        <v/>
      </c>
      <c r="L523" s="261"/>
      <c r="M523" s="376" t="str">
        <f>+IF(H523=0,"",'Ark1'!AR2067)</f>
        <v/>
      </c>
      <c r="N523" s="114" t="str">
        <f>+IF(H523=0,"",'Ark1'!AS2067)</f>
        <v/>
      </c>
      <c r="O523" s="261"/>
      <c r="P523" s="27" t="str">
        <f>+IF(H523=0,"",'Ark1'!T2067)</f>
        <v/>
      </c>
      <c r="Q523" s="303" t="str">
        <f>+IF(H523=0,"",'Ark1'!U2067)</f>
        <v/>
      </c>
      <c r="R523" s="28"/>
      <c r="S523" s="33" t="str">
        <f>+IF(H523=0,"",'Ark1'!W2067)</f>
        <v/>
      </c>
      <c r="T523" s="33" t="str">
        <f>+IF(H523=0,"",'Ark1'!X2067)</f>
        <v/>
      </c>
      <c r="U523" s="33" t="str">
        <f>+IF(H523=0,"",'Ark1'!AG2067)</f>
        <v/>
      </c>
      <c r="V523" s="33" t="str">
        <f>+IF(H523=0,"",'Ark1'!AH2067)</f>
        <v/>
      </c>
      <c r="W523" s="33" t="str">
        <f>+IF(H523=0,"",'Ark1'!Y2067)</f>
        <v/>
      </c>
      <c r="X523" s="27" t="str">
        <f>+IF(H523=0,"",'Ark1'!AA2067)</f>
        <v/>
      </c>
      <c r="Y523" s="303" t="str">
        <f t="shared" si="42"/>
        <v/>
      </c>
      <c r="Z523" s="33" t="str">
        <f t="shared" si="43"/>
        <v/>
      </c>
      <c r="AA523" s="28" t="str">
        <f t="shared" si="44"/>
        <v/>
      </c>
      <c r="AB523" s="244"/>
      <c r="AE523" s="28"/>
      <c r="AF523" s="27"/>
    </row>
    <row r="524" spans="1:32">
      <c r="A524" s="244"/>
      <c r="B524" s="328">
        <f>+'Ark1'!C2068</f>
        <v>2024</v>
      </c>
      <c r="C524" s="264">
        <f>+'Ark1'!L2068</f>
        <v>14</v>
      </c>
      <c r="D524" s="264" t="s">
        <v>402</v>
      </c>
      <c r="E524" s="273">
        <f>+'Ark1'!AP2068</f>
        <v>21</v>
      </c>
      <c r="F524" s="272" t="str">
        <f>VLOOKUP(E524,RNR!$E$1:$F$41,2)</f>
        <v>Hereford</v>
      </c>
      <c r="G524" s="86" t="str">
        <f>+IF(H524=0,"",'Ark1'!Q2068)</f>
        <v/>
      </c>
      <c r="H524" s="360">
        <f>+'Ark1'!R2068</f>
        <v>0</v>
      </c>
      <c r="I524" s="28" t="str">
        <f>+IF(H524=0,"",'Ark1'!AE2068)</f>
        <v/>
      </c>
      <c r="J524" s="28"/>
      <c r="K524" s="28" t="str">
        <f>+IF(H524=0,"",'Ark1'!AF2068)</f>
        <v/>
      </c>
      <c r="L524" s="261"/>
      <c r="M524" s="376" t="str">
        <f>+IF(H524=0,"",'Ark1'!AR2068)</f>
        <v/>
      </c>
      <c r="N524" s="114" t="str">
        <f>+IF(H524=0,"",'Ark1'!AS2068)</f>
        <v/>
      </c>
      <c r="O524" s="261"/>
      <c r="P524" s="27" t="str">
        <f>+IF(H524=0,"",'Ark1'!T2068)</f>
        <v/>
      </c>
      <c r="Q524" s="303" t="str">
        <f>+IF(H524=0,"",'Ark1'!U2068)</f>
        <v/>
      </c>
      <c r="R524" s="28"/>
      <c r="S524" s="33" t="str">
        <f>+IF(H524=0,"",'Ark1'!W2068)</f>
        <v/>
      </c>
      <c r="T524" s="33" t="str">
        <f>+IF(H524=0,"",'Ark1'!X2068)</f>
        <v/>
      </c>
      <c r="U524" s="33" t="str">
        <f>+IF(H524=0,"",'Ark1'!AG2068)</f>
        <v/>
      </c>
      <c r="V524" s="33" t="str">
        <f>+IF(H524=0,"",'Ark1'!AH2068)</f>
        <v/>
      </c>
      <c r="W524" s="33" t="str">
        <f>+IF(H524=0,"",'Ark1'!Y2068)</f>
        <v/>
      </c>
      <c r="X524" s="27" t="str">
        <f>+IF(H524=0,"",'Ark1'!AA2068)</f>
        <v/>
      </c>
      <c r="Y524" s="303" t="str">
        <f t="shared" si="42"/>
        <v/>
      </c>
      <c r="Z524" s="33" t="str">
        <f t="shared" si="43"/>
        <v/>
      </c>
      <c r="AA524" s="28" t="str">
        <f t="shared" si="44"/>
        <v/>
      </c>
      <c r="AB524" s="244"/>
      <c r="AE524" s="28"/>
      <c r="AF524" s="27"/>
    </row>
    <row r="525" spans="1:32">
      <c r="A525" s="244"/>
      <c r="B525" s="328">
        <f>+'Ark1'!C2069</f>
        <v>2024</v>
      </c>
      <c r="C525" s="264">
        <f>+'Ark1'!L2069</f>
        <v>14</v>
      </c>
      <c r="D525" s="264" t="s">
        <v>402</v>
      </c>
      <c r="E525" s="273">
        <f>+'Ark1'!AP2069</f>
        <v>22</v>
      </c>
      <c r="F525" s="272" t="str">
        <f>VLOOKUP(E525,RNR!$E$1:$F$41,2)</f>
        <v>Charolais</v>
      </c>
      <c r="G525" s="86" t="str">
        <f>+IF(H525=0,"",'Ark1'!Q2069)</f>
        <v/>
      </c>
      <c r="H525" s="360">
        <f>+'Ark1'!R2069</f>
        <v>0</v>
      </c>
      <c r="I525" s="28" t="str">
        <f>+IF(H525=0,"",'Ark1'!AE2069)</f>
        <v/>
      </c>
      <c r="J525" s="28"/>
      <c r="K525" s="28" t="str">
        <f>+IF(H525=0,"",'Ark1'!AF2069)</f>
        <v/>
      </c>
      <c r="L525" s="261"/>
      <c r="M525" s="376" t="str">
        <f>+IF(H525=0,"",'Ark1'!AR2069)</f>
        <v/>
      </c>
      <c r="N525" s="114" t="str">
        <f>+IF(H525=0,"",'Ark1'!AS2069)</f>
        <v/>
      </c>
      <c r="O525" s="261"/>
      <c r="P525" s="27" t="str">
        <f>+IF(H525=0,"",'Ark1'!T2069)</f>
        <v/>
      </c>
      <c r="Q525" s="303" t="str">
        <f>+IF(H525=0,"",'Ark1'!U2069)</f>
        <v/>
      </c>
      <c r="R525" s="28"/>
      <c r="S525" s="33" t="str">
        <f>+IF(H525=0,"",'Ark1'!W2069)</f>
        <v/>
      </c>
      <c r="T525" s="33" t="str">
        <f>+IF(H525=0,"",'Ark1'!X2069)</f>
        <v/>
      </c>
      <c r="U525" s="33" t="str">
        <f>+IF(H525=0,"",'Ark1'!AG2069)</f>
        <v/>
      </c>
      <c r="V525" s="33" t="str">
        <f>+IF(H525=0,"",'Ark1'!AH2069)</f>
        <v/>
      </c>
      <c r="W525" s="33" t="str">
        <f>+IF(H525=0,"",'Ark1'!Y2069)</f>
        <v/>
      </c>
      <c r="X525" s="27" t="str">
        <f>+IF(H525=0,"",'Ark1'!AA2069)</f>
        <v/>
      </c>
      <c r="Y525" s="303" t="str">
        <f t="shared" si="42"/>
        <v/>
      </c>
      <c r="Z525" s="33" t="str">
        <f t="shared" si="43"/>
        <v/>
      </c>
      <c r="AA525" s="28" t="str">
        <f t="shared" si="44"/>
        <v/>
      </c>
      <c r="AB525" s="244"/>
      <c r="AE525" s="28"/>
      <c r="AF525" s="27"/>
    </row>
    <row r="526" spans="1:32">
      <c r="A526" s="244"/>
      <c r="B526" s="328">
        <f>+'Ark1'!C2070</f>
        <v>2024</v>
      </c>
      <c r="C526" s="264">
        <f>+'Ark1'!L2070</f>
        <v>14</v>
      </c>
      <c r="D526" s="264" t="s">
        <v>402</v>
      </c>
      <c r="E526" s="273">
        <f>+'Ark1'!AP2070</f>
        <v>23</v>
      </c>
      <c r="F526" s="272" t="str">
        <f>VLOOKUP(E526,RNR!$E$1:$F$41,2)</f>
        <v>Aberdeen Angus</v>
      </c>
      <c r="G526" s="86" t="str">
        <f>+IF(H526=0,"",'Ark1'!Q2070)</f>
        <v/>
      </c>
      <c r="H526" s="360">
        <f>+'Ark1'!R2070</f>
        <v>0</v>
      </c>
      <c r="I526" s="28" t="str">
        <f>+IF(H526=0,"",'Ark1'!AE2070)</f>
        <v/>
      </c>
      <c r="J526" s="28"/>
      <c r="K526" s="28" t="str">
        <f>+IF(H526=0,"",'Ark1'!AF2070)</f>
        <v/>
      </c>
      <c r="L526" s="261"/>
      <c r="M526" s="376" t="str">
        <f>+IF(H526=0,"",'Ark1'!AR2070)</f>
        <v/>
      </c>
      <c r="N526" s="114" t="str">
        <f>+IF(H526=0,"",'Ark1'!AS2070)</f>
        <v/>
      </c>
      <c r="O526" s="261"/>
      <c r="P526" s="27" t="str">
        <f>+IF(H526=0,"",'Ark1'!T2070)</f>
        <v/>
      </c>
      <c r="Q526" s="303" t="str">
        <f>+IF(H526=0,"",'Ark1'!U2070)</f>
        <v/>
      </c>
      <c r="R526" s="28"/>
      <c r="S526" s="33" t="str">
        <f>+IF(H526=0,"",'Ark1'!W2070)</f>
        <v/>
      </c>
      <c r="T526" s="33" t="str">
        <f>+IF(H526=0,"",'Ark1'!X2070)</f>
        <v/>
      </c>
      <c r="U526" s="33" t="str">
        <f>+IF(H526=0,"",'Ark1'!AG2070)</f>
        <v/>
      </c>
      <c r="V526" s="33" t="str">
        <f>+IF(H526=0,"",'Ark1'!AH2070)</f>
        <v/>
      </c>
      <c r="W526" s="33" t="str">
        <f>+IF(H526=0,"",'Ark1'!Y2070)</f>
        <v/>
      </c>
      <c r="X526" s="27" t="str">
        <f>+IF(H526=0,"",'Ark1'!AA2070)</f>
        <v/>
      </c>
      <c r="Y526" s="303" t="str">
        <f t="shared" si="42"/>
        <v/>
      </c>
      <c r="Z526" s="33" t="str">
        <f t="shared" si="43"/>
        <v/>
      </c>
      <c r="AA526" s="28" t="str">
        <f t="shared" si="44"/>
        <v/>
      </c>
      <c r="AB526" s="244"/>
      <c r="AE526" s="28"/>
      <c r="AF526" s="27"/>
    </row>
    <row r="527" spans="1:32">
      <c r="A527" s="244"/>
      <c r="B527" s="328">
        <f>+'Ark1'!C2071</f>
        <v>2024</v>
      </c>
      <c r="C527" s="264">
        <f>+'Ark1'!L2071</f>
        <v>14</v>
      </c>
      <c r="D527" s="264" t="s">
        <v>402</v>
      </c>
      <c r="E527" s="273">
        <f>+'Ark1'!AP2071</f>
        <v>24</v>
      </c>
      <c r="F527" s="272" t="str">
        <f>VLOOKUP(E527,RNR!$E$1:$F$41,2)</f>
        <v>Limousine</v>
      </c>
      <c r="G527" s="86" t="str">
        <f>+IF(H527=0,"",'Ark1'!Q2071)</f>
        <v/>
      </c>
      <c r="H527" s="360">
        <f>+'Ark1'!R2071</f>
        <v>0</v>
      </c>
      <c r="I527" s="28" t="str">
        <f>+IF(H527=0,"",'Ark1'!AE2071)</f>
        <v/>
      </c>
      <c r="J527" s="28"/>
      <c r="K527" s="28" t="str">
        <f>+IF(H527=0,"",'Ark1'!AF2071)</f>
        <v/>
      </c>
      <c r="L527" s="261"/>
      <c r="M527" s="376" t="str">
        <f>+IF(H527=0,"",'Ark1'!AR2071)</f>
        <v/>
      </c>
      <c r="N527" s="114" t="str">
        <f>+IF(H527=0,"",'Ark1'!AS2071)</f>
        <v/>
      </c>
      <c r="O527" s="261"/>
      <c r="P527" s="27" t="str">
        <f>+IF(H527=0,"",'Ark1'!T2071)</f>
        <v/>
      </c>
      <c r="Q527" s="303" t="str">
        <f>+IF(H527=0,"",'Ark1'!U2071)</f>
        <v/>
      </c>
      <c r="R527" s="28"/>
      <c r="S527" s="33" t="str">
        <f>+IF(H527=0,"",'Ark1'!W2071)</f>
        <v/>
      </c>
      <c r="T527" s="33" t="str">
        <f>+IF(H527=0,"",'Ark1'!X2071)</f>
        <v/>
      </c>
      <c r="U527" s="33" t="str">
        <f>+IF(H527=0,"",'Ark1'!AG2071)</f>
        <v/>
      </c>
      <c r="V527" s="33" t="str">
        <f>+IF(H527=0,"",'Ark1'!AH2071)</f>
        <v/>
      </c>
      <c r="W527" s="33" t="str">
        <f>+IF(H527=0,"",'Ark1'!Y2071)</f>
        <v/>
      </c>
      <c r="X527" s="27" t="str">
        <f>+IF(H527=0,"",'Ark1'!AA2071)</f>
        <v/>
      </c>
      <c r="Y527" s="303" t="str">
        <f t="shared" si="42"/>
        <v/>
      </c>
      <c r="Z527" s="33" t="str">
        <f t="shared" si="43"/>
        <v/>
      </c>
      <c r="AA527" s="28" t="str">
        <f t="shared" si="44"/>
        <v/>
      </c>
      <c r="AB527" s="244"/>
      <c r="AE527" s="28"/>
      <c r="AF527" s="27"/>
    </row>
    <row r="528" spans="1:32">
      <c r="A528" s="244"/>
      <c r="B528" s="328">
        <f>+'Ark1'!C2072</f>
        <v>2024</v>
      </c>
      <c r="C528" s="264">
        <f>+'Ark1'!L2072</f>
        <v>14</v>
      </c>
      <c r="D528" s="264" t="s">
        <v>402</v>
      </c>
      <c r="E528" s="273">
        <f>+'Ark1'!AP2072</f>
        <v>25</v>
      </c>
      <c r="F528" s="272" t="str">
        <f>VLOOKUP(E528,RNR!$E$1:$F$41,2)</f>
        <v>Simmental Kjøtt</v>
      </c>
      <c r="G528" s="86" t="str">
        <f>+IF(H528=0,"",'Ark1'!Q2072)</f>
        <v/>
      </c>
      <c r="H528" s="360">
        <f>+'Ark1'!R2072</f>
        <v>0</v>
      </c>
      <c r="I528" s="28" t="str">
        <f>+IF(H528=0,"",'Ark1'!AE2072)</f>
        <v/>
      </c>
      <c r="J528" s="28"/>
      <c r="K528" s="28" t="str">
        <f>+IF(H528=0,"",'Ark1'!AF2072)</f>
        <v/>
      </c>
      <c r="L528" s="261"/>
      <c r="M528" s="376" t="str">
        <f>+IF(H528=0,"",'Ark1'!AR2072)</f>
        <v/>
      </c>
      <c r="N528" s="114" t="str">
        <f>+IF(H528=0,"",'Ark1'!AS2072)</f>
        <v/>
      </c>
      <c r="O528" s="261"/>
      <c r="P528" s="27" t="str">
        <f>+IF(H528=0,"",'Ark1'!T2072)</f>
        <v/>
      </c>
      <c r="Q528" s="303" t="str">
        <f>+IF(H528=0,"",'Ark1'!U2072)</f>
        <v/>
      </c>
      <c r="R528" s="28"/>
      <c r="S528" s="33" t="str">
        <f>+IF(H528=0,"",'Ark1'!W2072)</f>
        <v/>
      </c>
      <c r="T528" s="33" t="str">
        <f>+IF(H528=0,"",'Ark1'!X2072)</f>
        <v/>
      </c>
      <c r="U528" s="33" t="str">
        <f>+IF(H528=0,"",'Ark1'!AG2072)</f>
        <v/>
      </c>
      <c r="V528" s="33" t="str">
        <f>+IF(H528=0,"",'Ark1'!AH2072)</f>
        <v/>
      </c>
      <c r="W528" s="33" t="str">
        <f>+IF(H528=0,"",'Ark1'!Y2072)</f>
        <v/>
      </c>
      <c r="X528" s="27" t="str">
        <f>+IF(H528=0,"",'Ark1'!AA2072)</f>
        <v/>
      </c>
      <c r="Y528" s="303" t="str">
        <f t="shared" si="42"/>
        <v/>
      </c>
      <c r="Z528" s="33" t="str">
        <f t="shared" si="43"/>
        <v/>
      </c>
      <c r="AA528" s="28" t="str">
        <f t="shared" si="44"/>
        <v/>
      </c>
      <c r="AB528" s="244"/>
      <c r="AE528" s="28"/>
      <c r="AF528" s="27"/>
    </row>
    <row r="529" spans="1:68">
      <c r="A529" s="244"/>
      <c r="B529" s="328">
        <f>+'Ark1'!C2073</f>
        <v>2024</v>
      </c>
      <c r="C529" s="264">
        <f>+'Ark1'!L2073</f>
        <v>14</v>
      </c>
      <c r="D529" s="264" t="s">
        <v>402</v>
      </c>
      <c r="E529" s="273">
        <f>+'Ark1'!AP2073</f>
        <v>26</v>
      </c>
      <c r="F529" s="272" t="str">
        <f>VLOOKUP(E529,RNR!$E$1:$F$41,2)</f>
        <v>Blonde D'aquitaine</v>
      </c>
      <c r="G529" s="86" t="str">
        <f>+IF(H529=0,"",'Ark1'!Q2073)</f>
        <v/>
      </c>
      <c r="H529" s="360">
        <f>+'Ark1'!R2073</f>
        <v>0</v>
      </c>
      <c r="I529" s="28" t="str">
        <f>+IF(H529=0,"",'Ark1'!AE2073)</f>
        <v/>
      </c>
      <c r="J529" s="28"/>
      <c r="K529" s="28" t="str">
        <f>+IF(H529=0,"",'Ark1'!AF2073)</f>
        <v/>
      </c>
      <c r="L529" s="261"/>
      <c r="M529" s="376" t="str">
        <f>+IF(H529=0,"",'Ark1'!AR2073)</f>
        <v/>
      </c>
      <c r="N529" s="114" t="str">
        <f>+IF(H529=0,"",'Ark1'!AS2073)</f>
        <v/>
      </c>
      <c r="O529" s="261"/>
      <c r="P529" s="27" t="str">
        <f>+IF(H529=0,"",'Ark1'!T2073)</f>
        <v/>
      </c>
      <c r="Q529" s="303" t="str">
        <f>+IF(H529=0,"",'Ark1'!U2073)</f>
        <v/>
      </c>
      <c r="R529" s="28"/>
      <c r="S529" s="33" t="str">
        <f>+IF(H529=0,"",'Ark1'!W2073)</f>
        <v/>
      </c>
      <c r="T529" s="33" t="str">
        <f>+IF(H529=0,"",'Ark1'!X2073)</f>
        <v/>
      </c>
      <c r="U529" s="33" t="str">
        <f>+IF(H529=0,"",'Ark1'!AG2073)</f>
        <v/>
      </c>
      <c r="V529" s="33" t="str">
        <f>+IF(H529=0,"",'Ark1'!AH2073)</f>
        <v/>
      </c>
      <c r="W529" s="33" t="str">
        <f>+IF(H529=0,"",'Ark1'!Y2073)</f>
        <v/>
      </c>
      <c r="X529" s="27" t="str">
        <f>+IF(H529=0,"",'Ark1'!AA2073)</f>
        <v/>
      </c>
      <c r="Y529" s="303" t="str">
        <f t="shared" si="42"/>
        <v/>
      </c>
      <c r="Z529" s="33" t="str">
        <f t="shared" si="43"/>
        <v/>
      </c>
      <c r="AA529" s="28" t="str">
        <f t="shared" si="44"/>
        <v/>
      </c>
      <c r="AB529" s="244"/>
      <c r="AE529" s="28"/>
      <c r="AF529" s="27"/>
    </row>
    <row r="530" spans="1:68">
      <c r="A530" s="244"/>
      <c r="B530" s="328">
        <f>+'Ark1'!C2074</f>
        <v>2024</v>
      </c>
      <c r="C530" s="264">
        <f>+'Ark1'!L2074</f>
        <v>14</v>
      </c>
      <c r="D530" s="264" t="s">
        <v>402</v>
      </c>
      <c r="E530" s="273">
        <f>+'Ark1'!AP2074</f>
        <v>27</v>
      </c>
      <c r="F530" s="272" t="str">
        <f>VLOOKUP(E530,RNR!$E$1:$F$41,2)</f>
        <v>Scottish Highland</v>
      </c>
      <c r="G530" s="86" t="str">
        <f>+IF(H530=0,"",'Ark1'!Q2074)</f>
        <v/>
      </c>
      <c r="H530" s="360">
        <f>+'Ark1'!R2074</f>
        <v>0</v>
      </c>
      <c r="I530" s="28" t="str">
        <f>+IF(H530=0,"",'Ark1'!AE2074)</f>
        <v/>
      </c>
      <c r="J530" s="28"/>
      <c r="K530" s="28" t="str">
        <f>+IF(H530=0,"",'Ark1'!AF2074)</f>
        <v/>
      </c>
      <c r="L530" s="261"/>
      <c r="M530" s="376" t="str">
        <f>+IF(H530=0,"",'Ark1'!AR2074)</f>
        <v/>
      </c>
      <c r="N530" s="114" t="str">
        <f>+IF(H530=0,"",'Ark1'!AS2074)</f>
        <v/>
      </c>
      <c r="O530" s="261"/>
      <c r="P530" s="27" t="str">
        <f>+IF(H530=0,"",'Ark1'!T2074)</f>
        <v/>
      </c>
      <c r="Q530" s="303" t="str">
        <f>+IF(H530=0,"",'Ark1'!U2074)</f>
        <v/>
      </c>
      <c r="R530" s="28"/>
      <c r="S530" s="33" t="str">
        <f>+IF(H530=0,"",'Ark1'!W2074)</f>
        <v/>
      </c>
      <c r="T530" s="33" t="str">
        <f>+IF(H530=0,"",'Ark1'!X2074)</f>
        <v/>
      </c>
      <c r="U530" s="33" t="str">
        <f>+IF(H530=0,"",'Ark1'!AG2074)</f>
        <v/>
      </c>
      <c r="V530" s="33" t="str">
        <f>+IF(H530=0,"",'Ark1'!AH2074)</f>
        <v/>
      </c>
      <c r="W530" s="33" t="str">
        <f>+IF(H530=0,"",'Ark1'!Y2074)</f>
        <v/>
      </c>
      <c r="X530" s="27" t="str">
        <f>+IF(H530=0,"",'Ark1'!AA2074)</f>
        <v/>
      </c>
      <c r="Y530" s="303" t="str">
        <f t="shared" si="42"/>
        <v/>
      </c>
      <c r="Z530" s="33" t="str">
        <f t="shared" si="43"/>
        <v/>
      </c>
      <c r="AA530" s="28" t="str">
        <f t="shared" si="44"/>
        <v/>
      </c>
      <c r="AB530" s="244"/>
      <c r="AE530" s="28"/>
      <c r="AF530" s="27"/>
    </row>
    <row r="531" spans="1:68">
      <c r="A531" s="244"/>
      <c r="B531" s="328">
        <f>+'Ark1'!C2075</f>
        <v>2024</v>
      </c>
      <c r="C531" s="264">
        <f>+'Ark1'!L2075</f>
        <v>14</v>
      </c>
      <c r="D531" s="264" t="s">
        <v>402</v>
      </c>
      <c r="E531" s="273">
        <f>+'Ark1'!AP2075</f>
        <v>28</v>
      </c>
      <c r="F531" s="272" t="str">
        <f>VLOOKUP(E531,RNR!$E$1:$F$41,2)</f>
        <v>Tiroler Grauvieh</v>
      </c>
      <c r="G531" s="86" t="str">
        <f>+IF(H531=0,"",'Ark1'!Q2075)</f>
        <v/>
      </c>
      <c r="H531" s="360">
        <f>+'Ark1'!R2075</f>
        <v>0</v>
      </c>
      <c r="I531" s="28" t="str">
        <f>+IF(H531=0,"",'Ark1'!AE2075)</f>
        <v/>
      </c>
      <c r="J531" s="28"/>
      <c r="K531" s="28" t="str">
        <f>+IF(H531=0,"",'Ark1'!AF2075)</f>
        <v/>
      </c>
      <c r="L531" s="261"/>
      <c r="M531" s="376" t="str">
        <f>+IF(H531=0,"",'Ark1'!AR2075)</f>
        <v/>
      </c>
      <c r="N531" s="114" t="str">
        <f>+IF(H531=0,"",'Ark1'!AS2075)</f>
        <v/>
      </c>
      <c r="O531" s="261"/>
      <c r="P531" s="27" t="str">
        <f>+IF(H531=0,"",'Ark1'!T2075)</f>
        <v/>
      </c>
      <c r="Q531" s="303" t="str">
        <f>+IF(H531=0,"",'Ark1'!U2075)</f>
        <v/>
      </c>
      <c r="R531" s="28"/>
      <c r="S531" s="33" t="str">
        <f>+IF(H531=0,"",'Ark1'!W2075)</f>
        <v/>
      </c>
      <c r="T531" s="33" t="str">
        <f>+IF(H531=0,"",'Ark1'!X2075)</f>
        <v/>
      </c>
      <c r="U531" s="33" t="str">
        <f>+IF(H531=0,"",'Ark1'!AG2075)</f>
        <v/>
      </c>
      <c r="V531" s="33" t="str">
        <f>+IF(H531=0,"",'Ark1'!AH2075)</f>
        <v/>
      </c>
      <c r="W531" s="33" t="str">
        <f>+IF(H531=0,"",'Ark1'!Y2075)</f>
        <v/>
      </c>
      <c r="X531" s="27" t="str">
        <f>+IF(H531=0,"",'Ark1'!AA2075)</f>
        <v/>
      </c>
      <c r="Y531" s="303" t="str">
        <f t="shared" si="42"/>
        <v/>
      </c>
      <c r="Z531" s="33" t="str">
        <f t="shared" si="43"/>
        <v/>
      </c>
      <c r="AA531" s="28" t="str">
        <f t="shared" si="44"/>
        <v/>
      </c>
      <c r="AB531" s="244"/>
      <c r="AE531" s="28"/>
      <c r="AF531" s="27"/>
    </row>
    <row r="532" spans="1:68">
      <c r="A532" s="244"/>
      <c r="B532" s="328">
        <f>+'Ark1'!C2076</f>
        <v>2024</v>
      </c>
      <c r="C532" s="264">
        <f>+'Ark1'!L2076</f>
        <v>14</v>
      </c>
      <c r="D532" s="264" t="s">
        <v>402</v>
      </c>
      <c r="E532" s="273">
        <f>+'Ark1'!AP2076</f>
        <v>29</v>
      </c>
      <c r="F532" s="272" t="str">
        <f>VLOOKUP(E532,RNR!$E$1:$F$41,2)</f>
        <v xml:space="preserve">Dexter </v>
      </c>
      <c r="G532" s="86" t="str">
        <f>+IF(H532=0,"",'Ark1'!Q2076)</f>
        <v/>
      </c>
      <c r="H532" s="360">
        <f>+'Ark1'!R2076</f>
        <v>0</v>
      </c>
      <c r="I532" s="28" t="str">
        <f>+IF(H532=0,"",'Ark1'!AE2076)</f>
        <v/>
      </c>
      <c r="J532" s="28"/>
      <c r="K532" s="28" t="str">
        <f>+IF(H532=0,"",'Ark1'!AF2076)</f>
        <v/>
      </c>
      <c r="L532" s="261"/>
      <c r="M532" s="376" t="str">
        <f>+IF(H532=0,"",'Ark1'!AR2076)</f>
        <v/>
      </c>
      <c r="N532" s="114" t="str">
        <f>+IF(H532=0,"",'Ark1'!AS2076)</f>
        <v/>
      </c>
      <c r="O532" s="261"/>
      <c r="P532" s="27" t="str">
        <f>+IF(H532=0,"",'Ark1'!T2076)</f>
        <v/>
      </c>
      <c r="Q532" s="303" t="str">
        <f>+IF(H532=0,"",'Ark1'!U2076)</f>
        <v/>
      </c>
      <c r="R532" s="28"/>
      <c r="S532" s="33" t="str">
        <f>+IF(H532=0,"",'Ark1'!W2076)</f>
        <v/>
      </c>
      <c r="T532" s="33" t="str">
        <f>+IF(H532=0,"",'Ark1'!X2076)</f>
        <v/>
      </c>
      <c r="U532" s="33" t="str">
        <f>+IF(H532=0,"",'Ark1'!AG2076)</f>
        <v/>
      </c>
      <c r="V532" s="33" t="str">
        <f>+IF(H532=0,"",'Ark1'!AH2076)</f>
        <v/>
      </c>
      <c r="W532" s="33" t="str">
        <f>+IF(H532=0,"",'Ark1'!Y2076)</f>
        <v/>
      </c>
      <c r="X532" s="27" t="str">
        <f>+IF(H532=0,"",'Ark1'!AA2076)</f>
        <v/>
      </c>
      <c r="Y532" s="303" t="str">
        <f t="shared" si="42"/>
        <v/>
      </c>
      <c r="Z532" s="33" t="str">
        <f t="shared" si="43"/>
        <v/>
      </c>
      <c r="AA532" s="28" t="str">
        <f t="shared" si="44"/>
        <v/>
      </c>
      <c r="AB532" s="244"/>
      <c r="AE532" s="28"/>
      <c r="AF532" s="27"/>
    </row>
    <row r="533" spans="1:68">
      <c r="A533" s="244"/>
      <c r="B533" s="328">
        <f>+'Ark1'!C2077</f>
        <v>2024</v>
      </c>
      <c r="C533" s="264">
        <f>+'Ark1'!L2077</f>
        <v>14</v>
      </c>
      <c r="D533" s="264" t="s">
        <v>402</v>
      </c>
      <c r="E533" s="273">
        <f>+'Ark1'!AP2077</f>
        <v>30</v>
      </c>
      <c r="F533" s="272" t="str">
        <f>VLOOKUP(E533,RNR!$E$1:$F$41,2)</f>
        <v>Piemontese</v>
      </c>
      <c r="G533" s="86" t="str">
        <f>+IF(H533=0,"",'Ark1'!Q2077)</f>
        <v/>
      </c>
      <c r="H533" s="360">
        <f>+'Ark1'!R2077</f>
        <v>0</v>
      </c>
      <c r="I533" s="28" t="str">
        <f>+IF(H533=0,"",'Ark1'!AE2077)</f>
        <v/>
      </c>
      <c r="J533" s="28"/>
      <c r="K533" s="28" t="str">
        <f>+IF(H533=0,"",'Ark1'!AF2077)</f>
        <v/>
      </c>
      <c r="L533" s="261"/>
      <c r="M533" s="376" t="str">
        <f>+IF(H533=0,"",'Ark1'!AR2077)</f>
        <v/>
      </c>
      <c r="N533" s="114" t="str">
        <f>+IF(H533=0,"",'Ark1'!AS2077)</f>
        <v/>
      </c>
      <c r="O533" s="261"/>
      <c r="P533" s="27" t="str">
        <f>+IF(H533=0,"",'Ark1'!T2077)</f>
        <v/>
      </c>
      <c r="Q533" s="303" t="str">
        <f>+IF(H533=0,"",'Ark1'!U2077)</f>
        <v/>
      </c>
      <c r="R533" s="28"/>
      <c r="S533" s="33" t="str">
        <f>+IF(H533=0,"",'Ark1'!W2077)</f>
        <v/>
      </c>
      <c r="T533" s="33" t="str">
        <f>+IF(H533=0,"",'Ark1'!X2077)</f>
        <v/>
      </c>
      <c r="U533" s="33" t="str">
        <f>+IF(H533=0,"",'Ark1'!AG2077)</f>
        <v/>
      </c>
      <c r="V533" s="33" t="str">
        <f>+IF(H533=0,"",'Ark1'!AH2077)</f>
        <v/>
      </c>
      <c r="W533" s="33" t="str">
        <f>+IF(H533=0,"",'Ark1'!Y2077)</f>
        <v/>
      </c>
      <c r="X533" s="27" t="str">
        <f>+IF(H533=0,"",'Ark1'!AA2077)</f>
        <v/>
      </c>
      <c r="Y533" s="303" t="str">
        <f t="shared" si="42"/>
        <v/>
      </c>
      <c r="Z533" s="33" t="str">
        <f t="shared" si="43"/>
        <v/>
      </c>
      <c r="AA533" s="28" t="str">
        <f t="shared" si="44"/>
        <v/>
      </c>
      <c r="AB533" s="244"/>
      <c r="AE533" s="28"/>
      <c r="AF533" s="27"/>
    </row>
    <row r="534" spans="1:68" s="28" customFormat="1">
      <c r="A534" s="244"/>
      <c r="B534" s="328">
        <f>+'Ark1'!C2078</f>
        <v>2024</v>
      </c>
      <c r="C534" s="264">
        <f>+'Ark1'!L2078</f>
        <v>14</v>
      </c>
      <c r="D534" s="264" t="s">
        <v>402</v>
      </c>
      <c r="E534" s="273">
        <f>+'Ark1'!AP2078</f>
        <v>31</v>
      </c>
      <c r="F534" s="272" t="str">
        <f>VLOOKUP(E534,RNR!$E$1:$F$41,2)</f>
        <v>Galloway</v>
      </c>
      <c r="G534" s="86" t="str">
        <f>+IF(H534=0,"",'Ark1'!Q2078)</f>
        <v/>
      </c>
      <c r="H534" s="360">
        <f>+'Ark1'!R2078</f>
        <v>0</v>
      </c>
      <c r="I534" s="28" t="str">
        <f>+IF(H534=0,"",'Ark1'!AE2078)</f>
        <v/>
      </c>
      <c r="K534" s="28" t="str">
        <f>+IF(H534=0,"",'Ark1'!AF2078)</f>
        <v/>
      </c>
      <c r="L534" s="261"/>
      <c r="M534" s="376" t="str">
        <f>+IF(H534=0,"",'Ark1'!AR2078)</f>
        <v/>
      </c>
      <c r="N534" s="114" t="str">
        <f>+IF(H534=0,"",'Ark1'!AS2078)</f>
        <v/>
      </c>
      <c r="O534" s="261"/>
      <c r="P534" s="27" t="str">
        <f>+IF(H534=0,"",'Ark1'!T2078)</f>
        <v/>
      </c>
      <c r="Q534" s="303" t="str">
        <f>+IF(H534=0,"",'Ark1'!U2078)</f>
        <v/>
      </c>
      <c r="S534" s="33" t="str">
        <f>+IF(H534=0,"",'Ark1'!W2078)</f>
        <v/>
      </c>
      <c r="T534" s="33" t="str">
        <f>+IF(H534=0,"",'Ark1'!X2078)</f>
        <v/>
      </c>
      <c r="U534" s="33" t="str">
        <f>+IF(H534=0,"",'Ark1'!AG2078)</f>
        <v/>
      </c>
      <c r="V534" s="33" t="str">
        <f>+IF(H534=0,"",'Ark1'!AH2078)</f>
        <v/>
      </c>
      <c r="W534" s="33" t="str">
        <f>+IF(H534=0,"",'Ark1'!Y2078)</f>
        <v/>
      </c>
      <c r="X534" s="27" t="str">
        <f>+IF(H534=0,"",'Ark1'!AA2078)</f>
        <v/>
      </c>
      <c r="Y534" s="303" t="str">
        <f t="shared" si="42"/>
        <v/>
      </c>
      <c r="Z534" s="33" t="str">
        <f t="shared" si="43"/>
        <v/>
      </c>
      <c r="AA534" s="28" t="str">
        <f t="shared" si="44"/>
        <v/>
      </c>
      <c r="AB534" s="244"/>
      <c r="AF534" s="27"/>
      <c r="AI534" s="86"/>
      <c r="AJ534" s="86"/>
      <c r="AK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86"/>
      <c r="BB534" s="86"/>
      <c r="BC534" s="86"/>
      <c r="BD534" s="86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  <c r="BO534" s="86"/>
      <c r="BP534" s="86"/>
    </row>
    <row r="535" spans="1:68" s="28" customFormat="1">
      <c r="A535" s="244"/>
      <c r="B535" s="328">
        <f>+'Ark1'!C2079</f>
        <v>2024</v>
      </c>
      <c r="C535" s="264">
        <f>+'Ark1'!L2079</f>
        <v>14</v>
      </c>
      <c r="D535" s="264" t="s">
        <v>402</v>
      </c>
      <c r="E535" s="273">
        <f>+'Ark1'!AP2079</f>
        <v>32</v>
      </c>
      <c r="F535" s="272" t="str">
        <f>VLOOKUP(E535,RNR!$E$1:$F$41,2)</f>
        <v>Salers</v>
      </c>
      <c r="G535" s="86" t="str">
        <f>+IF(H535=0,"",'Ark1'!Q2079)</f>
        <v/>
      </c>
      <c r="H535" s="360">
        <f>+'Ark1'!R2079</f>
        <v>0</v>
      </c>
      <c r="I535" s="28" t="str">
        <f>+IF(H535=0,"",'Ark1'!AE2079)</f>
        <v/>
      </c>
      <c r="K535" s="28" t="str">
        <f>+IF(H535=0,"",'Ark1'!AF2079)</f>
        <v/>
      </c>
      <c r="L535" s="261"/>
      <c r="M535" s="376" t="str">
        <f>+IF(H535=0,"",'Ark1'!AR2079)</f>
        <v/>
      </c>
      <c r="N535" s="114" t="str">
        <f>+IF(H535=0,"",'Ark1'!AS2079)</f>
        <v/>
      </c>
      <c r="O535" s="261"/>
      <c r="P535" s="27" t="str">
        <f>+IF(H535=0,"",'Ark1'!T2079)</f>
        <v/>
      </c>
      <c r="Q535" s="303" t="str">
        <f>+IF(H535=0,"",'Ark1'!U2079)</f>
        <v/>
      </c>
      <c r="S535" s="33" t="str">
        <f>+IF(H535=0,"",'Ark1'!W2079)</f>
        <v/>
      </c>
      <c r="T535" s="33" t="str">
        <f>+IF(H535=0,"",'Ark1'!X2079)</f>
        <v/>
      </c>
      <c r="U535" s="33" t="str">
        <f>+IF(H535=0,"",'Ark1'!AG2079)</f>
        <v/>
      </c>
      <c r="V535" s="33" t="str">
        <f>+IF(H535=0,"",'Ark1'!AH2079)</f>
        <v/>
      </c>
      <c r="W535" s="33" t="str">
        <f>+IF(H535=0,"",'Ark1'!Y2079)</f>
        <v/>
      </c>
      <c r="X535" s="27" t="str">
        <f>+IF(H535=0,"",'Ark1'!AA2079)</f>
        <v/>
      </c>
      <c r="Y535" s="303" t="str">
        <f t="shared" si="42"/>
        <v/>
      </c>
      <c r="Z535" s="33" t="str">
        <f t="shared" si="43"/>
        <v/>
      </c>
      <c r="AA535" s="28" t="str">
        <f t="shared" si="44"/>
        <v/>
      </c>
      <c r="AB535" s="244"/>
      <c r="AF535" s="27"/>
      <c r="AI535" s="86"/>
      <c r="AJ535" s="86"/>
      <c r="AK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6"/>
      <c r="BA535" s="86"/>
      <c r="BB535" s="86"/>
      <c r="BC535" s="86"/>
      <c r="BD535" s="86"/>
      <c r="BE535" s="86"/>
      <c r="BF535" s="86"/>
      <c r="BG535" s="86"/>
      <c r="BH535" s="86"/>
      <c r="BI535" s="86"/>
      <c r="BJ535" s="86"/>
      <c r="BK535" s="86"/>
      <c r="BL535" s="86"/>
      <c r="BM535" s="86"/>
      <c r="BN535" s="86"/>
      <c r="BO535" s="86"/>
      <c r="BP535" s="86"/>
    </row>
    <row r="536" spans="1:68" s="28" customFormat="1">
      <c r="A536" s="244"/>
      <c r="B536" s="328">
        <f>+'Ark1'!C2080</f>
        <v>2024</v>
      </c>
      <c r="C536" s="264">
        <f>+'Ark1'!L2080</f>
        <v>14</v>
      </c>
      <c r="D536" s="264" t="s">
        <v>402</v>
      </c>
      <c r="E536" s="273">
        <f>+'Ark1'!AP2080</f>
        <v>33</v>
      </c>
      <c r="F536" s="272" t="str">
        <f>VLOOKUP(E536,RNR!$E$1:$F$41,2)</f>
        <v>Chianina</v>
      </c>
      <c r="G536" s="86" t="str">
        <f>+IF(H536=0,"",'Ark1'!Q2080)</f>
        <v/>
      </c>
      <c r="H536" s="360">
        <f>+'Ark1'!R2080</f>
        <v>0</v>
      </c>
      <c r="I536" s="28" t="str">
        <f>+IF(H536=0,"",'Ark1'!AE2080)</f>
        <v/>
      </c>
      <c r="K536" s="28" t="str">
        <f>+IF(H536=0,"",'Ark1'!AF2080)</f>
        <v/>
      </c>
      <c r="L536" s="261"/>
      <c r="M536" s="376" t="str">
        <f>+IF(H536=0,"",'Ark1'!AR2080)</f>
        <v/>
      </c>
      <c r="N536" s="114" t="str">
        <f>+IF(H536=0,"",'Ark1'!AS2080)</f>
        <v/>
      </c>
      <c r="O536" s="261"/>
      <c r="P536" s="27" t="str">
        <f>+IF(H536=0,"",'Ark1'!T2080)</f>
        <v/>
      </c>
      <c r="Q536" s="303" t="str">
        <f>+IF(H536=0,"",'Ark1'!U2080)</f>
        <v/>
      </c>
      <c r="S536" s="33" t="str">
        <f>+IF(H536=0,"",'Ark1'!W2080)</f>
        <v/>
      </c>
      <c r="T536" s="33" t="str">
        <f>+IF(H536=0,"",'Ark1'!X2080)</f>
        <v/>
      </c>
      <c r="U536" s="33" t="str">
        <f>+IF(H536=0,"",'Ark1'!AG2080)</f>
        <v/>
      </c>
      <c r="V536" s="33" t="str">
        <f>+IF(H536=0,"",'Ark1'!AH2080)</f>
        <v/>
      </c>
      <c r="W536" s="33" t="str">
        <f>+IF(H536=0,"",'Ark1'!Y2080)</f>
        <v/>
      </c>
      <c r="X536" s="27" t="str">
        <f>+IF(H536=0,"",'Ark1'!AA2080)</f>
        <v/>
      </c>
      <c r="Y536" s="303" t="str">
        <f t="shared" si="42"/>
        <v/>
      </c>
      <c r="Z536" s="33" t="str">
        <f t="shared" si="43"/>
        <v/>
      </c>
      <c r="AA536" s="28" t="str">
        <f t="shared" si="44"/>
        <v/>
      </c>
      <c r="AB536" s="244"/>
      <c r="AF536" s="27"/>
      <c r="AI536" s="86"/>
      <c r="AJ536" s="86"/>
      <c r="AK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6"/>
      <c r="BA536" s="86"/>
      <c r="BB536" s="86"/>
      <c r="BC536" s="86"/>
      <c r="BD536" s="86"/>
      <c r="BE536" s="86"/>
      <c r="BF536" s="86"/>
      <c r="BG536" s="86"/>
      <c r="BH536" s="86"/>
      <c r="BI536" s="86"/>
      <c r="BJ536" s="86"/>
      <c r="BK536" s="86"/>
      <c r="BL536" s="86"/>
      <c r="BM536" s="86"/>
      <c r="BN536" s="86"/>
      <c r="BO536" s="86"/>
      <c r="BP536" s="86"/>
    </row>
    <row r="537" spans="1:68" s="28" customFormat="1">
      <c r="A537" s="244"/>
      <c r="B537" s="328">
        <f>+'Ark1'!C2081</f>
        <v>2024</v>
      </c>
      <c r="C537" s="264">
        <f>+'Ark1'!L2081</f>
        <v>14</v>
      </c>
      <c r="D537" s="264" t="s">
        <v>402</v>
      </c>
      <c r="E537" s="273">
        <f>+'Ark1'!AP2081</f>
        <v>34</v>
      </c>
      <c r="F537" s="272" t="str">
        <f>VLOOKUP(E537,RNR!$E$1:$F$41,2)</f>
        <v>Belgisk blå</v>
      </c>
      <c r="G537" s="86" t="str">
        <f>+IF(H537=0,"",'Ark1'!Q2081)</f>
        <v/>
      </c>
      <c r="H537" s="360">
        <f>+'Ark1'!R2081</f>
        <v>0</v>
      </c>
      <c r="I537" s="28" t="str">
        <f>+IF(H537=0,"",'Ark1'!AE2081)</f>
        <v/>
      </c>
      <c r="K537" s="28" t="str">
        <f>+IF(H537=0,"",'Ark1'!AF2081)</f>
        <v/>
      </c>
      <c r="L537" s="261"/>
      <c r="M537" s="376" t="str">
        <f>+IF(H537=0,"",'Ark1'!AR2081)</f>
        <v/>
      </c>
      <c r="N537" s="114" t="str">
        <f>+IF(H537=0,"",'Ark1'!AS2081)</f>
        <v/>
      </c>
      <c r="O537" s="261"/>
      <c r="P537" s="27" t="str">
        <f>+IF(H537=0,"",'Ark1'!T2081)</f>
        <v/>
      </c>
      <c r="Q537" s="303" t="str">
        <f>+IF(H537=0,"",'Ark1'!U2081)</f>
        <v/>
      </c>
      <c r="S537" s="33" t="str">
        <f>+IF(H537=0,"",'Ark1'!W2081)</f>
        <v/>
      </c>
      <c r="T537" s="33" t="str">
        <f>+IF(H537=0,"",'Ark1'!X2081)</f>
        <v/>
      </c>
      <c r="U537" s="33" t="str">
        <f>+IF(H537=0,"",'Ark1'!AG2081)</f>
        <v/>
      </c>
      <c r="V537" s="33" t="str">
        <f>+IF(H537=0,"",'Ark1'!AH2081)</f>
        <v/>
      </c>
      <c r="W537" s="33" t="str">
        <f>+IF(H537=0,"",'Ark1'!Y2081)</f>
        <v/>
      </c>
      <c r="X537" s="27" t="str">
        <f>+IF(H537=0,"",'Ark1'!AA2081)</f>
        <v/>
      </c>
      <c r="Y537" s="303" t="str">
        <f t="shared" si="42"/>
        <v/>
      </c>
      <c r="Z537" s="33" t="str">
        <f t="shared" si="43"/>
        <v/>
      </c>
      <c r="AA537" s="28" t="str">
        <f t="shared" si="44"/>
        <v/>
      </c>
      <c r="AB537" s="244"/>
      <c r="AF537" s="27"/>
      <c r="AI537" s="86"/>
      <c r="AJ537" s="86"/>
      <c r="AK537" s="86"/>
      <c r="AM537" s="86"/>
      <c r="AN537" s="86"/>
      <c r="AO537" s="86"/>
      <c r="AP537" s="86"/>
      <c r="AQ537" s="86"/>
      <c r="AR537" s="86"/>
      <c r="AS537" s="86"/>
      <c r="AT537" s="86"/>
      <c r="AU537" s="86"/>
      <c r="AV537" s="86"/>
      <c r="AW537" s="86"/>
      <c r="AX537" s="86"/>
      <c r="AY537" s="86"/>
      <c r="AZ537" s="86"/>
      <c r="BA537" s="86"/>
      <c r="BB537" s="86"/>
      <c r="BC537" s="86"/>
      <c r="BD537" s="86"/>
      <c r="BE537" s="86"/>
      <c r="BF537" s="86"/>
      <c r="BG537" s="86"/>
      <c r="BH537" s="86"/>
      <c r="BI537" s="86"/>
      <c r="BJ537" s="86"/>
      <c r="BK537" s="86"/>
      <c r="BL537" s="86"/>
      <c r="BM537" s="86"/>
      <c r="BN537" s="86"/>
      <c r="BO537" s="86"/>
      <c r="BP537" s="86"/>
    </row>
    <row r="538" spans="1:68" s="28" customFormat="1">
      <c r="A538" s="244"/>
      <c r="B538" s="328">
        <f>+'Ark1'!C2082</f>
        <v>2024</v>
      </c>
      <c r="C538" s="264">
        <f>+'Ark1'!L2082</f>
        <v>14</v>
      </c>
      <c r="D538" s="264" t="s">
        <v>402</v>
      </c>
      <c r="E538" s="273">
        <f>+'Ark1'!AP2082</f>
        <v>39</v>
      </c>
      <c r="F538" s="272" t="str">
        <f>VLOOKUP(E538,RNR!$E$1:$F$41,2)</f>
        <v xml:space="preserve">Wagyu </v>
      </c>
      <c r="G538" s="86" t="str">
        <f>+IF(H538=0,"",'Ark1'!Q2082)</f>
        <v/>
      </c>
      <c r="H538" s="360">
        <f>+'Ark1'!R2082</f>
        <v>0</v>
      </c>
      <c r="I538" s="28" t="str">
        <f>+IF(H538=0,"",'Ark1'!AE2082)</f>
        <v/>
      </c>
      <c r="K538" s="28" t="str">
        <f>+IF(H538=0,"",'Ark1'!AF2082)</f>
        <v/>
      </c>
      <c r="L538" s="261"/>
      <c r="M538" s="376" t="str">
        <f>+IF(H538=0,"",'Ark1'!AR2082)</f>
        <v/>
      </c>
      <c r="N538" s="114" t="str">
        <f>+IF(H538=0,"",'Ark1'!AS2082)</f>
        <v/>
      </c>
      <c r="O538" s="261"/>
      <c r="P538" s="27" t="str">
        <f>+IF(H538=0,"",'Ark1'!T2082)</f>
        <v/>
      </c>
      <c r="Q538" s="303" t="str">
        <f>+IF(H538=0,"",'Ark1'!U2082)</f>
        <v/>
      </c>
      <c r="S538" s="33" t="str">
        <f>+IF(H538=0,"",'Ark1'!W2082)</f>
        <v/>
      </c>
      <c r="T538" s="33" t="str">
        <f>+IF(H538=0,"",'Ark1'!X2082)</f>
        <v/>
      </c>
      <c r="U538" s="33" t="str">
        <f>+IF(H538=0,"",'Ark1'!AG2082)</f>
        <v/>
      </c>
      <c r="V538" s="33" t="str">
        <f>+IF(H538=0,"",'Ark1'!AH2082)</f>
        <v/>
      </c>
      <c r="W538" s="33" t="str">
        <f>+IF(H538=0,"",'Ark1'!Y2082)</f>
        <v/>
      </c>
      <c r="X538" s="27" t="str">
        <f>+IF(H538=0,"",'Ark1'!AA2082)</f>
        <v/>
      </c>
      <c r="Y538" s="303" t="str">
        <f t="shared" si="42"/>
        <v/>
      </c>
      <c r="Z538" s="33" t="str">
        <f t="shared" si="43"/>
        <v/>
      </c>
      <c r="AA538" s="28" t="str">
        <f t="shared" si="44"/>
        <v/>
      </c>
      <c r="AB538" s="244"/>
      <c r="AF538" s="27"/>
      <c r="AI538" s="86"/>
      <c r="AJ538" s="86"/>
      <c r="AK538" s="86"/>
      <c r="AM538" s="86"/>
      <c r="AN538" s="86"/>
      <c r="AO538" s="86"/>
      <c r="AP538" s="86"/>
      <c r="AQ538" s="86"/>
      <c r="AR538" s="86"/>
      <c r="AS538" s="86"/>
      <c r="AT538" s="86"/>
      <c r="AU538" s="86"/>
      <c r="AV538" s="86"/>
      <c r="AW538" s="86"/>
      <c r="AX538" s="86"/>
      <c r="AY538" s="86"/>
      <c r="AZ538" s="86"/>
      <c r="BA538" s="86"/>
      <c r="BB538" s="86"/>
      <c r="BC538" s="86"/>
      <c r="BD538" s="86"/>
      <c r="BE538" s="86"/>
      <c r="BF538" s="86"/>
      <c r="BG538" s="86"/>
      <c r="BH538" s="86"/>
      <c r="BI538" s="86"/>
      <c r="BJ538" s="86"/>
      <c r="BK538" s="86"/>
      <c r="BL538" s="86"/>
      <c r="BM538" s="86"/>
      <c r="BN538" s="86"/>
      <c r="BO538" s="86"/>
      <c r="BP538" s="86"/>
    </row>
    <row r="539" spans="1:68" s="28" customFormat="1">
      <c r="A539" s="244"/>
      <c r="B539" s="328">
        <f>+'Ark1'!C2083</f>
        <v>2024</v>
      </c>
      <c r="C539" s="264">
        <f>+'Ark1'!L2083</f>
        <v>14</v>
      </c>
      <c r="D539" s="264" t="s">
        <v>402</v>
      </c>
      <c r="E539" s="273">
        <f>+'Ark1'!AP2083</f>
        <v>40</v>
      </c>
      <c r="F539" s="272" t="str">
        <f>VLOOKUP(E539,RNR!$E$1:$F$41,2)</f>
        <v>Jak (Bos Grunniens)</v>
      </c>
      <c r="G539" s="86" t="str">
        <f>+IF(H539=0,"",'Ark1'!Q2083)</f>
        <v/>
      </c>
      <c r="H539" s="360">
        <f>+'Ark1'!R2083</f>
        <v>0</v>
      </c>
      <c r="I539" s="28" t="str">
        <f>+IF(H539=0,"",'Ark1'!AE2083)</f>
        <v/>
      </c>
      <c r="K539" s="28" t="str">
        <f>+IF(H539=0,"",'Ark1'!AF2083)</f>
        <v/>
      </c>
      <c r="L539" s="261"/>
      <c r="M539" s="376" t="str">
        <f>+IF(H539=0,"",'Ark1'!AR2083)</f>
        <v/>
      </c>
      <c r="N539" s="114" t="str">
        <f>+IF(H539=0,"",'Ark1'!AS2083)</f>
        <v/>
      </c>
      <c r="O539" s="261"/>
      <c r="P539" s="27" t="str">
        <f>+IF(H539=0,"",'Ark1'!T2083)</f>
        <v/>
      </c>
      <c r="Q539" s="303" t="str">
        <f>+IF(H539=0,"",'Ark1'!U2083)</f>
        <v/>
      </c>
      <c r="S539" s="33" t="str">
        <f>+IF(H539=0,"",'Ark1'!W2083)</f>
        <v/>
      </c>
      <c r="T539" s="33" t="str">
        <f>+IF(H539=0,"",'Ark1'!X2083)</f>
        <v/>
      </c>
      <c r="U539" s="33" t="str">
        <f>+IF(H539=0,"",'Ark1'!AG2083)</f>
        <v/>
      </c>
      <c r="V539" s="33" t="str">
        <f>+IF(H539=0,"",'Ark1'!AH2083)</f>
        <v/>
      </c>
      <c r="W539" s="33" t="str">
        <f>+IF(H539=0,"",'Ark1'!Y2083)</f>
        <v/>
      </c>
      <c r="X539" s="27" t="str">
        <f>+IF(H539=0,"",'Ark1'!AA2083)</f>
        <v/>
      </c>
      <c r="Y539" s="303" t="str">
        <f t="shared" si="42"/>
        <v/>
      </c>
      <c r="Z539" s="33" t="str">
        <f t="shared" si="43"/>
        <v/>
      </c>
      <c r="AA539" s="28" t="str">
        <f t="shared" si="44"/>
        <v/>
      </c>
      <c r="AB539" s="244"/>
      <c r="AF539" s="27"/>
      <c r="AI539" s="86"/>
      <c r="AJ539" s="86"/>
      <c r="AK539" s="86"/>
      <c r="AM539" s="86"/>
      <c r="AN539" s="86"/>
      <c r="AO539" s="86"/>
      <c r="AP539" s="86"/>
      <c r="AQ539" s="86"/>
      <c r="AR539" s="86"/>
      <c r="AS539" s="86"/>
      <c r="AT539" s="86"/>
      <c r="AU539" s="86"/>
      <c r="AV539" s="86"/>
      <c r="AW539" s="86"/>
      <c r="AX539" s="86"/>
      <c r="AY539" s="86"/>
      <c r="AZ539" s="86"/>
      <c r="BA539" s="86"/>
      <c r="BB539" s="86"/>
      <c r="BC539" s="86"/>
      <c r="BD539" s="86"/>
      <c r="BE539" s="86"/>
      <c r="BF539" s="86"/>
      <c r="BG539" s="86"/>
      <c r="BH539" s="86"/>
      <c r="BI539" s="86"/>
      <c r="BJ539" s="86"/>
      <c r="BK539" s="86"/>
      <c r="BL539" s="86"/>
      <c r="BM539" s="86"/>
      <c r="BN539" s="86"/>
      <c r="BO539" s="86"/>
      <c r="BP539" s="86"/>
    </row>
    <row r="540" spans="1:68" s="28" customFormat="1">
      <c r="A540" s="244"/>
      <c r="B540" s="328">
        <f>+'Ark1'!C2084</f>
        <v>2024</v>
      </c>
      <c r="C540" s="264">
        <f>+'Ark1'!L2084</f>
        <v>14</v>
      </c>
      <c r="D540" s="264" t="s">
        <v>402</v>
      </c>
      <c r="E540" s="273">
        <f>+'Ark1'!AP2084</f>
        <v>98</v>
      </c>
      <c r="F540" s="272" t="str">
        <f>VLOOKUP(E540,RNR!$E$1:$F$41,2)</f>
        <v>Krysninger</v>
      </c>
      <c r="G540" s="86" t="str">
        <f>+IF(H540=0,"",'Ark1'!Q2084)</f>
        <v/>
      </c>
      <c r="H540" s="360">
        <f>+'Ark1'!R2084</f>
        <v>0</v>
      </c>
      <c r="I540" s="28" t="str">
        <f>+IF(H540=0,"",'Ark1'!AE2084)</f>
        <v/>
      </c>
      <c r="K540" s="28" t="str">
        <f>+IF(H540=0,"",'Ark1'!AF2084)</f>
        <v/>
      </c>
      <c r="L540" s="261"/>
      <c r="M540" s="376" t="str">
        <f>+IF(H540=0,"",'Ark1'!AR2084)</f>
        <v/>
      </c>
      <c r="N540" s="114" t="str">
        <f>+IF(H540=0,"",'Ark1'!AS2084)</f>
        <v/>
      </c>
      <c r="O540" s="261"/>
      <c r="P540" s="27" t="str">
        <f>+IF(H540=0,"",'Ark1'!T2084)</f>
        <v/>
      </c>
      <c r="Q540" s="303" t="str">
        <f>+IF(H540=0,"",'Ark1'!U2084)</f>
        <v/>
      </c>
      <c r="S540" s="33" t="str">
        <f>+IF(H540=0,"",'Ark1'!W2084)</f>
        <v/>
      </c>
      <c r="T540" s="33" t="str">
        <f>+IF(H540=0,"",'Ark1'!X2084)</f>
        <v/>
      </c>
      <c r="U540" s="33" t="str">
        <f>+IF(H540=0,"",'Ark1'!AG2084)</f>
        <v/>
      </c>
      <c r="V540" s="33" t="str">
        <f>+IF(H540=0,"",'Ark1'!AH2084)</f>
        <v/>
      </c>
      <c r="W540" s="33" t="str">
        <f>+IF(H540=0,"",'Ark1'!Y2084)</f>
        <v/>
      </c>
      <c r="X540" s="27" t="str">
        <f>+IF(H540=0,"",'Ark1'!AA2084)</f>
        <v/>
      </c>
      <c r="Y540" s="303" t="str">
        <f t="shared" si="42"/>
        <v/>
      </c>
      <c r="Z540" s="33" t="str">
        <f t="shared" si="43"/>
        <v/>
      </c>
      <c r="AA540" s="28" t="str">
        <f t="shared" si="44"/>
        <v/>
      </c>
      <c r="AB540" s="244"/>
      <c r="AF540" s="27"/>
      <c r="AI540" s="86"/>
      <c r="AJ540" s="86"/>
      <c r="AK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86"/>
      <c r="BB540" s="86"/>
      <c r="BC540" s="86"/>
      <c r="BD540" s="86"/>
      <c r="BE540" s="86"/>
      <c r="BF540" s="86"/>
      <c r="BG540" s="86"/>
      <c r="BH540" s="86"/>
      <c r="BI540" s="86"/>
      <c r="BJ540" s="86"/>
      <c r="BK540" s="86"/>
      <c r="BL540" s="86"/>
      <c r="BM540" s="86"/>
      <c r="BN540" s="86"/>
      <c r="BO540" s="86"/>
      <c r="BP540" s="86"/>
    </row>
    <row r="541" spans="1:68" s="28" customFormat="1">
      <c r="A541" s="244"/>
      <c r="B541" s="328">
        <f>+'Ark1'!C2085</f>
        <v>2024</v>
      </c>
      <c r="C541" s="264">
        <f>+'Ark1'!L2085</f>
        <v>14</v>
      </c>
      <c r="D541" s="264" t="s">
        <v>402</v>
      </c>
      <c r="E541" s="273">
        <f>+'Ark1'!AP2085</f>
        <v>99</v>
      </c>
      <c r="F541" s="272" t="str">
        <f>VLOOKUP(E541,RNR!$E$1:$F$41,2)</f>
        <v>Ukjent</v>
      </c>
      <c r="G541" s="86" t="str">
        <f>+IF(H541=0,"",'Ark1'!Q2085)</f>
        <v/>
      </c>
      <c r="H541" s="360">
        <f>+'Ark1'!R2085</f>
        <v>0</v>
      </c>
      <c r="I541" s="28" t="str">
        <f>+IF(H541=0,"",'Ark1'!AE2085)</f>
        <v/>
      </c>
      <c r="K541" s="28" t="str">
        <f>+IF(H541=0,"",'Ark1'!AF2085)</f>
        <v/>
      </c>
      <c r="L541" s="261"/>
      <c r="M541" s="376" t="str">
        <f>+IF(H541=0,"",'Ark1'!AR2085)</f>
        <v/>
      </c>
      <c r="N541" s="114" t="str">
        <f>+IF(H541=0,"",'Ark1'!AS2085)</f>
        <v/>
      </c>
      <c r="O541" s="261"/>
      <c r="P541" s="27" t="str">
        <f>+IF(H541=0,"",'Ark1'!T2085)</f>
        <v/>
      </c>
      <c r="Q541" s="303" t="str">
        <f>+IF(H541=0,"",'Ark1'!U2085)</f>
        <v/>
      </c>
      <c r="S541" s="33" t="str">
        <f>+IF(H541=0,"",'Ark1'!W2085)</f>
        <v/>
      </c>
      <c r="T541" s="33" t="str">
        <f>+IF(H541=0,"",'Ark1'!X2085)</f>
        <v/>
      </c>
      <c r="U541" s="33" t="str">
        <f>+IF(H541=0,"",'Ark1'!AG2085)</f>
        <v/>
      </c>
      <c r="V541" s="33" t="str">
        <f>+IF(H541=0,"",'Ark1'!AH2085)</f>
        <v/>
      </c>
      <c r="W541" s="33" t="str">
        <f>+IF(H541=0,"",'Ark1'!Y2085)</f>
        <v/>
      </c>
      <c r="X541" s="27" t="str">
        <f>+IF(H541=0,"",'Ark1'!AA2085)</f>
        <v/>
      </c>
      <c r="Y541" s="303" t="str">
        <f t="shared" si="42"/>
        <v/>
      </c>
      <c r="Z541" s="33" t="str">
        <f t="shared" si="43"/>
        <v/>
      </c>
      <c r="AA541" s="28" t="str">
        <f t="shared" si="44"/>
        <v/>
      </c>
      <c r="AB541" s="244"/>
      <c r="AF541" s="27"/>
      <c r="AI541" s="86"/>
      <c r="AJ541" s="86"/>
      <c r="AK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86"/>
      <c r="BB541" s="86"/>
      <c r="BC541" s="86"/>
      <c r="BD541" s="86"/>
      <c r="BE541" s="86"/>
      <c r="BF541" s="86"/>
      <c r="BG541" s="86"/>
      <c r="BH541" s="86"/>
      <c r="BI541" s="86"/>
      <c r="BJ541" s="86"/>
      <c r="BK541" s="86"/>
      <c r="BL541" s="86"/>
      <c r="BM541" s="86"/>
      <c r="BN541" s="86"/>
      <c r="BO541" s="86"/>
      <c r="BP541" s="86"/>
    </row>
    <row r="542" spans="1:68" ht="19.8">
      <c r="A542" s="244"/>
      <c r="B542" s="244"/>
      <c r="C542" s="244"/>
      <c r="D542" s="244"/>
      <c r="E542" s="244"/>
      <c r="F542" s="244"/>
      <c r="G542" s="244"/>
      <c r="H542" s="244"/>
      <c r="I542" s="245"/>
      <c r="J542" s="244"/>
      <c r="K542" s="245"/>
      <c r="L542" s="261"/>
      <c r="M542" s="263"/>
      <c r="N542" s="263"/>
      <c r="O542" s="261"/>
      <c r="P542" s="244"/>
      <c r="Q542" s="244"/>
      <c r="R542" s="244"/>
      <c r="S542" s="246"/>
      <c r="T542" s="246"/>
      <c r="U542" s="244"/>
      <c r="V542" s="246"/>
      <c r="W542" s="246"/>
      <c r="X542" s="244"/>
      <c r="Y542" s="244"/>
      <c r="Z542" s="246"/>
      <c r="AA542" s="246"/>
      <c r="AB542" s="244"/>
      <c r="AC542" s="247"/>
      <c r="AE542" s="28"/>
      <c r="AF542" s="27"/>
      <c r="AG542" s="248"/>
      <c r="AH542" s="86"/>
      <c r="AL542" s="86"/>
      <c r="BD542" s="260"/>
    </row>
    <row r="543" spans="1:68" ht="19.8">
      <c r="A543" s="244"/>
      <c r="B543" s="244"/>
      <c r="C543" s="274" t="s">
        <v>0</v>
      </c>
      <c r="D543" s="275"/>
      <c r="E543" s="275" t="s">
        <v>41</v>
      </c>
      <c r="F543" s="244"/>
      <c r="G543" s="277">
        <f>SUM(H545:H579)</f>
        <v>0</v>
      </c>
      <c r="H543" s="244"/>
      <c r="I543" s="245"/>
      <c r="J543" s="244"/>
      <c r="K543" s="245"/>
      <c r="L543" s="261"/>
      <c r="M543" s="263"/>
      <c r="N543" s="263"/>
      <c r="O543" s="261"/>
      <c r="P543" s="244"/>
      <c r="Q543" s="343">
        <f>+Klasse!Q27</f>
        <v>236.7464566929134</v>
      </c>
      <c r="R543" s="244" t="s">
        <v>565</v>
      </c>
      <c r="S543" s="246"/>
      <c r="T543" s="246"/>
      <c r="U543" s="244"/>
      <c r="V543" s="246"/>
      <c r="W543" s="246"/>
      <c r="X543" s="244"/>
      <c r="Y543" s="343">
        <f>+Klasse!AB27</f>
        <v>209.78635208043073</v>
      </c>
      <c r="Z543" s="246" t="s">
        <v>626</v>
      </c>
      <c r="AA543" s="246"/>
      <c r="AB543" s="244"/>
      <c r="AC543" s="247"/>
      <c r="AE543" s="28"/>
      <c r="AF543" s="27"/>
      <c r="AG543" s="248"/>
      <c r="AH543" s="86"/>
      <c r="AL543" s="86"/>
      <c r="BD543" s="260"/>
    </row>
    <row r="544" spans="1:68" ht="19.8">
      <c r="A544" s="244"/>
      <c r="B544" s="244"/>
      <c r="C544" s="244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  <c r="U544" s="244"/>
      <c r="V544" s="244"/>
      <c r="W544" s="244"/>
      <c r="X544" s="244"/>
      <c r="Y544" s="244"/>
      <c r="Z544" s="244"/>
      <c r="AA544" s="244"/>
      <c r="AB544" s="244"/>
      <c r="AC544" s="247"/>
      <c r="AE544" s="28"/>
      <c r="AF544" s="27"/>
      <c r="AG544" s="248"/>
      <c r="AH544" s="86"/>
      <c r="AL544" s="86"/>
      <c r="BD544" s="260"/>
    </row>
    <row r="545" spans="1:68" s="28" customFormat="1">
      <c r="A545" s="244"/>
      <c r="B545" s="328">
        <f>+'Ark1'!C2086</f>
        <v>2024</v>
      </c>
      <c r="C545" s="264">
        <f>+'Ark1'!L2086</f>
        <v>15</v>
      </c>
      <c r="D545" s="264" t="s">
        <v>41</v>
      </c>
      <c r="E545" s="264">
        <f>+'Ark1'!AP2086</f>
        <v>1</v>
      </c>
      <c r="F545" s="272" t="str">
        <f>VLOOKUP(E545,RNR!$E$1:$F$41,2)</f>
        <v>NRF</v>
      </c>
      <c r="G545" s="264" t="str">
        <f>+IF(H545=0,"",'Ark1'!Q2086)</f>
        <v/>
      </c>
      <c r="H545" s="360">
        <f>+'Ark1'!R2086</f>
        <v>0</v>
      </c>
      <c r="I545" s="265" t="str">
        <f>+IF(H545=0,"",'Ark1'!AE2086)</f>
        <v/>
      </c>
      <c r="J545" s="265"/>
      <c r="K545" s="265" t="str">
        <f>+IF(H545=0,"",'Ark1'!AF2086)</f>
        <v/>
      </c>
      <c r="L545" s="261"/>
      <c r="M545" s="376" t="str">
        <f>+IF(H545=0,"",'Ark1'!AR2086)</f>
        <v/>
      </c>
      <c r="N545" s="114" t="str">
        <f>+IF(H545=0,"",'Ark1'!AS2086)</f>
        <v/>
      </c>
      <c r="O545" s="261"/>
      <c r="P545" s="266" t="str">
        <f>+IF(H545=0,"",'Ark1'!T2086)</f>
        <v/>
      </c>
      <c r="Q545" s="379" t="str">
        <f>+IF(H545=0,"",'Ark1'!U2086)</f>
        <v/>
      </c>
      <c r="R545" s="265"/>
      <c r="S545" s="267" t="str">
        <f>+IF(H545=0,"",'Ark1'!W2086)</f>
        <v/>
      </c>
      <c r="T545" s="267" t="str">
        <f>+IF(H545=0,"",'Ark1'!X2086)</f>
        <v/>
      </c>
      <c r="U545" s="267" t="str">
        <f>+IF(H545=0,"",'Ark1'!AG2086)</f>
        <v/>
      </c>
      <c r="V545" s="267" t="str">
        <f>+IF(H545=0,"",'Ark1'!AH2086)</f>
        <v/>
      </c>
      <c r="W545" s="267" t="str">
        <f>+IF(H545=0,"",'Ark1'!Y2086)</f>
        <v/>
      </c>
      <c r="X545" s="266" t="str">
        <f>+IF(H545=0,"",'Ark1'!AA2086)</f>
        <v/>
      </c>
      <c r="Y545" s="303" t="str">
        <f t="shared" ref="Y545:Y579" si="45">IF(H545=0,"",1000*Q545/U545)</f>
        <v/>
      </c>
      <c r="Z545" s="267" t="str">
        <f t="shared" ref="Z545:Z579" si="46">IF(H545=0,"",Q545/C545)</f>
        <v/>
      </c>
      <c r="AA545" s="265" t="str">
        <f t="shared" ref="AA545:AA579" si="47">IF(H545=0,"",H545/G545)</f>
        <v/>
      </c>
      <c r="AB545" s="244"/>
      <c r="AF545" s="27"/>
      <c r="AI545" s="86"/>
      <c r="AJ545" s="86"/>
      <c r="AK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86"/>
      <c r="BB545" s="86"/>
      <c r="BC545" s="86"/>
      <c r="BD545" s="86"/>
      <c r="BE545" s="86"/>
      <c r="BF545" s="86"/>
      <c r="BG545" s="86"/>
      <c r="BH545" s="86"/>
      <c r="BI545" s="86"/>
      <c r="BJ545" s="86"/>
      <c r="BK545" s="86"/>
      <c r="BL545" s="86"/>
      <c r="BM545" s="86"/>
      <c r="BN545" s="86"/>
      <c r="BO545" s="86"/>
      <c r="BP545" s="86"/>
    </row>
    <row r="546" spans="1:68" s="28" customFormat="1">
      <c r="A546" s="244"/>
      <c r="B546" s="328">
        <f>+'Ark1'!C2087</f>
        <v>2024</v>
      </c>
      <c r="C546" s="264">
        <f>+'Ark1'!L2087</f>
        <v>15</v>
      </c>
      <c r="D546" s="264" t="s">
        <v>41</v>
      </c>
      <c r="E546" s="264">
        <f>+'Ark1'!AP2087</f>
        <v>2</v>
      </c>
      <c r="F546" s="272" t="str">
        <f>VLOOKUP(E546,RNR!$E$1:$F$41,2)</f>
        <v>Jersey</v>
      </c>
      <c r="G546" s="264" t="str">
        <f>+IF(H546=0,"",'Ark1'!Q2087)</f>
        <v/>
      </c>
      <c r="H546" s="360">
        <f>+'Ark1'!R2087</f>
        <v>0</v>
      </c>
      <c r="I546" s="265" t="str">
        <f>+IF(H546=0,"",'Ark1'!AE2087)</f>
        <v/>
      </c>
      <c r="J546" s="265"/>
      <c r="K546" s="265" t="str">
        <f>+IF(H546=0,"",'Ark1'!AF2087)</f>
        <v/>
      </c>
      <c r="L546" s="261"/>
      <c r="M546" s="376" t="str">
        <f>+IF(H546=0,"",'Ark1'!AR2087)</f>
        <v/>
      </c>
      <c r="N546" s="114" t="str">
        <f>+IF(H546=0,"",'Ark1'!AS2087)</f>
        <v/>
      </c>
      <c r="O546" s="261"/>
      <c r="P546" s="266" t="str">
        <f>+IF(H546=0,"",'Ark1'!T2087)</f>
        <v/>
      </c>
      <c r="Q546" s="379" t="str">
        <f>+IF(H546=0,"",'Ark1'!U2087)</f>
        <v/>
      </c>
      <c r="R546" s="265"/>
      <c r="S546" s="267" t="str">
        <f>+IF(H546=0,"",'Ark1'!W2087)</f>
        <v/>
      </c>
      <c r="T546" s="267" t="str">
        <f>+IF(H546=0,"",'Ark1'!X2087)</f>
        <v/>
      </c>
      <c r="U546" s="267" t="str">
        <f>+IF(H546=0,"",'Ark1'!AG2087)</f>
        <v/>
      </c>
      <c r="V546" s="267" t="str">
        <f>+IF(H546=0,"",'Ark1'!AH2087)</f>
        <v/>
      </c>
      <c r="W546" s="267" t="str">
        <f>+IF(H546=0,"",'Ark1'!Y2087)</f>
        <v/>
      </c>
      <c r="X546" s="266" t="str">
        <f>+IF(H546=0,"",'Ark1'!AA2087)</f>
        <v/>
      </c>
      <c r="Y546" s="303" t="str">
        <f t="shared" si="45"/>
        <v/>
      </c>
      <c r="Z546" s="267" t="str">
        <f t="shared" si="46"/>
        <v/>
      </c>
      <c r="AA546" s="265" t="str">
        <f t="shared" si="47"/>
        <v/>
      </c>
      <c r="AB546" s="244"/>
      <c r="AF546" s="27"/>
      <c r="AI546" s="86"/>
      <c r="AJ546" s="86"/>
      <c r="AK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86"/>
      <c r="BB546" s="86"/>
      <c r="BC546" s="86"/>
      <c r="BD546" s="86"/>
      <c r="BE546" s="86"/>
      <c r="BF546" s="86"/>
      <c r="BG546" s="86"/>
      <c r="BH546" s="86"/>
      <c r="BI546" s="86"/>
      <c r="BJ546" s="86"/>
      <c r="BK546" s="86"/>
      <c r="BL546" s="86"/>
      <c r="BM546" s="86"/>
      <c r="BN546" s="86"/>
      <c r="BO546" s="86"/>
      <c r="BP546" s="86"/>
    </row>
    <row r="547" spans="1:68" s="28" customFormat="1">
      <c r="A547" s="244"/>
      <c r="B547" s="328">
        <f>+'Ark1'!C2088</f>
        <v>2024</v>
      </c>
      <c r="C547" s="264">
        <f>+'Ark1'!L2088</f>
        <v>15</v>
      </c>
      <c r="D547" s="264" t="s">
        <v>41</v>
      </c>
      <c r="E547" s="264">
        <f>+'Ark1'!AP2088</f>
        <v>3</v>
      </c>
      <c r="F547" s="272" t="str">
        <f>VLOOKUP(E547,RNR!$E$1:$F$41,2)</f>
        <v>Sidet Trønder</v>
      </c>
      <c r="G547" s="264" t="str">
        <f>+IF(H547=0,"",'Ark1'!Q2088)</f>
        <v/>
      </c>
      <c r="H547" s="360">
        <f>+'Ark1'!R2088</f>
        <v>0</v>
      </c>
      <c r="I547" s="265" t="str">
        <f>+IF(H547=0,"",'Ark1'!AE2088)</f>
        <v/>
      </c>
      <c r="J547" s="265"/>
      <c r="K547" s="265" t="str">
        <f>+IF(H547=0,"",'Ark1'!AF2088)</f>
        <v/>
      </c>
      <c r="L547" s="261"/>
      <c r="M547" s="376" t="str">
        <f>+IF(H547=0,"",'Ark1'!AR2088)</f>
        <v/>
      </c>
      <c r="N547" s="114" t="str">
        <f>+IF(H547=0,"",'Ark1'!AS2088)</f>
        <v/>
      </c>
      <c r="O547" s="261"/>
      <c r="P547" s="266" t="str">
        <f>+IF(H547=0,"",'Ark1'!T2088)</f>
        <v/>
      </c>
      <c r="Q547" s="379" t="str">
        <f>+IF(H547=0,"",'Ark1'!U2088)</f>
        <v/>
      </c>
      <c r="R547" s="265"/>
      <c r="S547" s="267" t="str">
        <f>+IF(H547=0,"",'Ark1'!W2088)</f>
        <v/>
      </c>
      <c r="T547" s="267" t="str">
        <f>+IF(H547=0,"",'Ark1'!X2088)</f>
        <v/>
      </c>
      <c r="U547" s="267" t="str">
        <f>+IF(H547=0,"",'Ark1'!AG2088)</f>
        <v/>
      </c>
      <c r="V547" s="267" t="str">
        <f>+IF(H547=0,"",'Ark1'!AH2088)</f>
        <v/>
      </c>
      <c r="W547" s="267" t="str">
        <f>+IF(H547=0,"",'Ark1'!Y2088)</f>
        <v/>
      </c>
      <c r="X547" s="266" t="str">
        <f>+IF(H547=0,"",'Ark1'!AA2088)</f>
        <v/>
      </c>
      <c r="Y547" s="303" t="str">
        <f t="shared" si="45"/>
        <v/>
      </c>
      <c r="Z547" s="267" t="str">
        <f t="shared" si="46"/>
        <v/>
      </c>
      <c r="AA547" s="265" t="str">
        <f t="shared" si="47"/>
        <v/>
      </c>
      <c r="AB547" s="244"/>
      <c r="AF547" s="27"/>
      <c r="AI547" s="86"/>
      <c r="AJ547" s="86"/>
      <c r="AK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/>
      <c r="AY547" s="86"/>
      <c r="AZ547" s="86"/>
      <c r="BA547" s="86"/>
      <c r="BB547" s="86"/>
      <c r="BC547" s="86"/>
      <c r="BD547" s="86"/>
      <c r="BE547" s="86"/>
      <c r="BF547" s="86"/>
      <c r="BG547" s="86"/>
      <c r="BH547" s="86"/>
      <c r="BI547" s="86"/>
      <c r="BJ547" s="86"/>
      <c r="BK547" s="86"/>
      <c r="BL547" s="86"/>
      <c r="BM547" s="86"/>
      <c r="BN547" s="86"/>
      <c r="BO547" s="86"/>
      <c r="BP547" s="86"/>
    </row>
    <row r="548" spans="1:68" s="28" customFormat="1">
      <c r="A548" s="244"/>
      <c r="B548" s="328">
        <f>+'Ark1'!C2089</f>
        <v>2024</v>
      </c>
      <c r="C548" s="264">
        <f>+'Ark1'!L2089</f>
        <v>15</v>
      </c>
      <c r="D548" s="264" t="s">
        <v>41</v>
      </c>
      <c r="E548" s="264">
        <f>+'Ark1'!AP2089</f>
        <v>4</v>
      </c>
      <c r="F548" s="272" t="str">
        <f>VLOOKUP(E548,RNR!$E$1:$F$41,2)</f>
        <v>Telemark</v>
      </c>
      <c r="G548" s="264" t="str">
        <f>+IF(H548=0,"",'Ark1'!Q2089)</f>
        <v/>
      </c>
      <c r="H548" s="360">
        <f>+'Ark1'!R2089</f>
        <v>0</v>
      </c>
      <c r="I548" s="265" t="str">
        <f>+IF(H548=0,"",'Ark1'!AE2089)</f>
        <v/>
      </c>
      <c r="J548" s="265"/>
      <c r="K548" s="265" t="str">
        <f>+IF(H548=0,"",'Ark1'!AF2089)</f>
        <v/>
      </c>
      <c r="L548" s="261"/>
      <c r="M548" s="376" t="str">
        <f>+IF(H548=0,"",'Ark1'!AR2089)</f>
        <v/>
      </c>
      <c r="N548" s="114" t="str">
        <f>+IF(H548=0,"",'Ark1'!AS2089)</f>
        <v/>
      </c>
      <c r="O548" s="261"/>
      <c r="P548" s="266" t="str">
        <f>+IF(H548=0,"",'Ark1'!T2089)</f>
        <v/>
      </c>
      <c r="Q548" s="379" t="str">
        <f>+IF(H548=0,"",'Ark1'!U2089)</f>
        <v/>
      </c>
      <c r="R548" s="265"/>
      <c r="S548" s="267" t="str">
        <f>+IF(H548=0,"",'Ark1'!W2089)</f>
        <v/>
      </c>
      <c r="T548" s="267" t="str">
        <f>+IF(H548=0,"",'Ark1'!X2089)</f>
        <v/>
      </c>
      <c r="U548" s="267" t="str">
        <f>+IF(H548=0,"",'Ark1'!AG2089)</f>
        <v/>
      </c>
      <c r="V548" s="267" t="str">
        <f>+IF(H548=0,"",'Ark1'!AH2089)</f>
        <v/>
      </c>
      <c r="W548" s="267" t="str">
        <f>+IF(H548=0,"",'Ark1'!Y2089)</f>
        <v/>
      </c>
      <c r="X548" s="266" t="str">
        <f>+IF(H548=0,"",'Ark1'!AA2089)</f>
        <v/>
      </c>
      <c r="Y548" s="303" t="str">
        <f t="shared" si="45"/>
        <v/>
      </c>
      <c r="Z548" s="267" t="str">
        <f t="shared" si="46"/>
        <v/>
      </c>
      <c r="AA548" s="265" t="str">
        <f t="shared" si="47"/>
        <v/>
      </c>
      <c r="AB548" s="244"/>
      <c r="AF548" s="27"/>
      <c r="AI548" s="86"/>
      <c r="AJ548" s="86"/>
      <c r="AK548" s="86"/>
      <c r="AM548" s="86"/>
      <c r="AN548" s="86"/>
      <c r="AO548" s="86"/>
      <c r="AP548" s="86"/>
      <c r="AQ548" s="86"/>
      <c r="AR548" s="86"/>
      <c r="AS548" s="86"/>
      <c r="AT548" s="86"/>
      <c r="AU548" s="86"/>
      <c r="AV548" s="86"/>
      <c r="AW548" s="86"/>
      <c r="AX548" s="86"/>
      <c r="AY548" s="86"/>
      <c r="AZ548" s="86"/>
      <c r="BA548" s="86"/>
      <c r="BB548" s="86"/>
      <c r="BC548" s="86"/>
      <c r="BD548" s="86"/>
      <c r="BE548" s="86"/>
      <c r="BF548" s="86"/>
      <c r="BG548" s="86"/>
      <c r="BH548" s="86"/>
      <c r="BI548" s="86"/>
      <c r="BJ548" s="86"/>
      <c r="BK548" s="86"/>
      <c r="BL548" s="86"/>
      <c r="BM548" s="86"/>
      <c r="BN548" s="86"/>
      <c r="BO548" s="86"/>
      <c r="BP548" s="86"/>
    </row>
    <row r="549" spans="1:68" s="28" customFormat="1">
      <c r="A549" s="244"/>
      <c r="B549" s="328">
        <f>+'Ark1'!C2090</f>
        <v>2024</v>
      </c>
      <c r="C549" s="264">
        <f>+'Ark1'!L2090</f>
        <v>15</v>
      </c>
      <c r="D549" s="264" t="s">
        <v>41</v>
      </c>
      <c r="E549" s="264">
        <f>+'Ark1'!AP2090</f>
        <v>5</v>
      </c>
      <c r="F549" s="272" t="str">
        <f>VLOOKUP(E549,RNR!$E$1:$F$41,2)</f>
        <v>Dølafe</v>
      </c>
      <c r="G549" s="264" t="str">
        <f>+IF(H549=0,"",'Ark1'!Q2090)</f>
        <v/>
      </c>
      <c r="H549" s="360">
        <f>+'Ark1'!R2090</f>
        <v>0</v>
      </c>
      <c r="I549" s="265" t="str">
        <f>+IF(H549=0,"",'Ark1'!AE2090)</f>
        <v/>
      </c>
      <c r="J549" s="265"/>
      <c r="K549" s="265" t="str">
        <f>+IF(H549=0,"",'Ark1'!AF2090)</f>
        <v/>
      </c>
      <c r="L549" s="261"/>
      <c r="M549" s="376" t="str">
        <f>+IF(H549=0,"",'Ark1'!AR2090)</f>
        <v/>
      </c>
      <c r="N549" s="114" t="str">
        <f>+IF(H549=0,"",'Ark1'!AS2090)</f>
        <v/>
      </c>
      <c r="O549" s="261"/>
      <c r="P549" s="266" t="str">
        <f>+IF(H549=0,"",'Ark1'!T2090)</f>
        <v/>
      </c>
      <c r="Q549" s="379" t="str">
        <f>+IF(H549=0,"",'Ark1'!U2090)</f>
        <v/>
      </c>
      <c r="R549" s="265"/>
      <c r="S549" s="267" t="str">
        <f>+IF(H549=0,"",'Ark1'!W2090)</f>
        <v/>
      </c>
      <c r="T549" s="267" t="str">
        <f>+IF(H549=0,"",'Ark1'!X2090)</f>
        <v/>
      </c>
      <c r="U549" s="267" t="str">
        <f>+IF(H549=0,"",'Ark1'!AG2090)</f>
        <v/>
      </c>
      <c r="V549" s="267" t="str">
        <f>+IF(H549=0,"",'Ark1'!AH2090)</f>
        <v/>
      </c>
      <c r="W549" s="267" t="str">
        <f>+IF(H549=0,"",'Ark1'!Y2090)</f>
        <v/>
      </c>
      <c r="X549" s="266" t="str">
        <f>+IF(H549=0,"",'Ark1'!AA2090)</f>
        <v/>
      </c>
      <c r="Y549" s="303" t="str">
        <f t="shared" si="45"/>
        <v/>
      </c>
      <c r="Z549" s="267" t="str">
        <f t="shared" si="46"/>
        <v/>
      </c>
      <c r="AA549" s="265" t="str">
        <f t="shared" si="47"/>
        <v/>
      </c>
      <c r="AB549" s="244"/>
      <c r="AF549" s="27"/>
      <c r="AI549" s="86"/>
      <c r="AJ549" s="86"/>
      <c r="AK549" s="86"/>
      <c r="AM549" s="86"/>
      <c r="AN549" s="86"/>
      <c r="AO549" s="86"/>
      <c r="AP549" s="86"/>
      <c r="AQ549" s="86"/>
      <c r="AR549" s="86"/>
      <c r="AS549" s="86"/>
      <c r="AT549" s="86"/>
      <c r="AU549" s="86"/>
      <c r="AV549" s="86"/>
      <c r="AW549" s="86"/>
      <c r="AX549" s="86"/>
      <c r="AY549" s="86"/>
      <c r="AZ549" s="86"/>
      <c r="BA549" s="86"/>
      <c r="BB549" s="86"/>
      <c r="BC549" s="86"/>
      <c r="BD549" s="86"/>
      <c r="BE549" s="86"/>
      <c r="BF549" s="86"/>
      <c r="BG549" s="86"/>
      <c r="BH549" s="86"/>
      <c r="BI549" s="86"/>
      <c r="BJ549" s="86"/>
      <c r="BK549" s="86"/>
      <c r="BL549" s="86"/>
      <c r="BM549" s="86"/>
      <c r="BN549" s="86"/>
      <c r="BO549" s="86"/>
      <c r="BP549" s="86"/>
    </row>
    <row r="550" spans="1:68" s="28" customFormat="1">
      <c r="A550" s="244"/>
      <c r="B550" s="328">
        <f>+'Ark1'!C2091</f>
        <v>2024</v>
      </c>
      <c r="C550" s="264">
        <f>+'Ark1'!L2091</f>
        <v>15</v>
      </c>
      <c r="D550" s="264" t="s">
        <v>41</v>
      </c>
      <c r="E550" s="264">
        <f>+'Ark1'!AP2091</f>
        <v>6</v>
      </c>
      <c r="F550" s="272" t="str">
        <f>VLOOKUP(E550,RNR!$E$1:$F$41,2)</f>
        <v>Raukolle</v>
      </c>
      <c r="G550" s="264" t="str">
        <f>+IF(H550=0,"",'Ark1'!Q2091)</f>
        <v/>
      </c>
      <c r="H550" s="360">
        <f>+'Ark1'!R2091</f>
        <v>0</v>
      </c>
      <c r="I550" s="265" t="str">
        <f>+IF(H550=0,"",'Ark1'!AE2091)</f>
        <v/>
      </c>
      <c r="J550" s="265"/>
      <c r="K550" s="265" t="str">
        <f>+IF(H550=0,"",'Ark1'!AF2091)</f>
        <v/>
      </c>
      <c r="L550" s="261"/>
      <c r="M550" s="376" t="str">
        <f>+IF(H550=0,"",'Ark1'!AR2091)</f>
        <v/>
      </c>
      <c r="N550" s="114" t="str">
        <f>+IF(H550=0,"",'Ark1'!AS2091)</f>
        <v/>
      </c>
      <c r="O550" s="261"/>
      <c r="P550" s="266" t="str">
        <f>+IF(H550=0,"",'Ark1'!T2091)</f>
        <v/>
      </c>
      <c r="Q550" s="379" t="str">
        <f>+IF(H550=0,"",'Ark1'!U2091)</f>
        <v/>
      </c>
      <c r="R550" s="265"/>
      <c r="S550" s="267" t="str">
        <f>+IF(H550=0,"",'Ark1'!W2091)</f>
        <v/>
      </c>
      <c r="T550" s="267" t="str">
        <f>+IF(H550=0,"",'Ark1'!X2091)</f>
        <v/>
      </c>
      <c r="U550" s="267" t="str">
        <f>+IF(H550=0,"",'Ark1'!AG2091)</f>
        <v/>
      </c>
      <c r="V550" s="267" t="str">
        <f>+IF(H550=0,"",'Ark1'!AH2091)</f>
        <v/>
      </c>
      <c r="W550" s="267" t="str">
        <f>+IF(H550=0,"",'Ark1'!Y2091)</f>
        <v/>
      </c>
      <c r="X550" s="266" t="str">
        <f>+IF(H550=0,"",'Ark1'!AA2091)</f>
        <v/>
      </c>
      <c r="Y550" s="303" t="str">
        <f t="shared" si="45"/>
        <v/>
      </c>
      <c r="Z550" s="267" t="str">
        <f t="shared" si="46"/>
        <v/>
      </c>
      <c r="AA550" s="265" t="str">
        <f t="shared" si="47"/>
        <v/>
      </c>
      <c r="AB550" s="244"/>
      <c r="AF550" s="27"/>
      <c r="AI550" s="86"/>
      <c r="AJ550" s="86"/>
      <c r="AK550" s="86"/>
      <c r="AM550" s="86"/>
      <c r="AN550" s="86"/>
      <c r="AO550" s="86"/>
      <c r="AP550" s="86"/>
      <c r="AQ550" s="86"/>
      <c r="AR550" s="86"/>
      <c r="AS550" s="86"/>
      <c r="AT550" s="86"/>
      <c r="AU550" s="86"/>
      <c r="AV550" s="86"/>
      <c r="AW550" s="86"/>
      <c r="AX550" s="86"/>
      <c r="AY550" s="86"/>
      <c r="AZ550" s="86"/>
      <c r="BA550" s="86"/>
      <c r="BB550" s="86"/>
      <c r="BC550" s="86"/>
      <c r="BD550" s="86"/>
      <c r="BE550" s="86"/>
      <c r="BF550" s="86"/>
      <c r="BG550" s="86"/>
      <c r="BH550" s="86"/>
      <c r="BI550" s="86"/>
      <c r="BJ550" s="86"/>
      <c r="BK550" s="86"/>
      <c r="BL550" s="86"/>
      <c r="BM550" s="86"/>
      <c r="BN550" s="86"/>
      <c r="BO550" s="86"/>
      <c r="BP550" s="86"/>
    </row>
    <row r="551" spans="1:68" s="28" customFormat="1">
      <c r="A551" s="244"/>
      <c r="B551" s="328">
        <f>+'Ark1'!C2092</f>
        <v>2024</v>
      </c>
      <c r="C551" s="264">
        <f>+'Ark1'!L2092</f>
        <v>15</v>
      </c>
      <c r="D551" s="264" t="s">
        <v>41</v>
      </c>
      <c r="E551" s="264">
        <f>+'Ark1'!AP2092</f>
        <v>7</v>
      </c>
      <c r="F551" s="272" t="str">
        <f>VLOOKUP(E551,RNR!$E$1:$F$41,2)</f>
        <v>Sør- og Vestlands</v>
      </c>
      <c r="G551" s="264" t="str">
        <f>+IF(H551=0,"",'Ark1'!Q2092)</f>
        <v/>
      </c>
      <c r="H551" s="360">
        <f>+'Ark1'!R2092</f>
        <v>0</v>
      </c>
      <c r="I551" s="265" t="str">
        <f>+IF(H551=0,"",'Ark1'!AE2092)</f>
        <v/>
      </c>
      <c r="J551" s="265"/>
      <c r="K551" s="265" t="str">
        <f>+IF(H551=0,"",'Ark1'!AF2092)</f>
        <v/>
      </c>
      <c r="L551" s="261"/>
      <c r="M551" s="376" t="str">
        <f>+IF(H551=0,"",'Ark1'!AR2092)</f>
        <v/>
      </c>
      <c r="N551" s="114" t="str">
        <f>+IF(H551=0,"",'Ark1'!AS2092)</f>
        <v/>
      </c>
      <c r="O551" s="261"/>
      <c r="P551" s="266" t="str">
        <f>+IF(H551=0,"",'Ark1'!T2092)</f>
        <v/>
      </c>
      <c r="Q551" s="379" t="str">
        <f>+IF(H551=0,"",'Ark1'!U2092)</f>
        <v/>
      </c>
      <c r="R551" s="265"/>
      <c r="S551" s="267" t="str">
        <f>+IF(H551=0,"",'Ark1'!W2092)</f>
        <v/>
      </c>
      <c r="T551" s="267" t="str">
        <f>+IF(H551=0,"",'Ark1'!X2092)</f>
        <v/>
      </c>
      <c r="U551" s="267" t="str">
        <f>+IF(H551=0,"",'Ark1'!AG2092)</f>
        <v/>
      </c>
      <c r="V551" s="267" t="str">
        <f>+IF(H551=0,"",'Ark1'!AH2092)</f>
        <v/>
      </c>
      <c r="W551" s="267" t="str">
        <f>+IF(H551=0,"",'Ark1'!Y2092)</f>
        <v/>
      </c>
      <c r="X551" s="266" t="str">
        <f>+IF(H551=0,"",'Ark1'!AA2092)</f>
        <v/>
      </c>
      <c r="Y551" s="303" t="str">
        <f t="shared" si="45"/>
        <v/>
      </c>
      <c r="Z551" s="267" t="str">
        <f t="shared" si="46"/>
        <v/>
      </c>
      <c r="AA551" s="265" t="str">
        <f t="shared" si="47"/>
        <v/>
      </c>
      <c r="AB551" s="244"/>
      <c r="AF551" s="27"/>
      <c r="AI551" s="86"/>
      <c r="AJ551" s="86"/>
      <c r="AK551" s="86"/>
      <c r="AM551" s="86"/>
      <c r="AN551" s="86"/>
      <c r="AO551" s="86"/>
      <c r="AP551" s="86"/>
      <c r="AQ551" s="86"/>
      <c r="AR551" s="86"/>
      <c r="AS551" s="86"/>
      <c r="AT551" s="86"/>
      <c r="AU551" s="86"/>
      <c r="AV551" s="86"/>
      <c r="AW551" s="86"/>
      <c r="AX551" s="86"/>
      <c r="AY551" s="86"/>
      <c r="AZ551" s="86"/>
      <c r="BA551" s="86"/>
      <c r="BB551" s="86"/>
      <c r="BC551" s="86"/>
      <c r="BD551" s="86"/>
      <c r="BE551" s="86"/>
      <c r="BF551" s="86"/>
      <c r="BG551" s="86"/>
      <c r="BH551" s="86"/>
      <c r="BI551" s="86"/>
      <c r="BJ551" s="86"/>
      <c r="BK551" s="86"/>
      <c r="BL551" s="86"/>
      <c r="BM551" s="86"/>
      <c r="BN551" s="86"/>
      <c r="BO551" s="86"/>
      <c r="BP551" s="86"/>
    </row>
    <row r="552" spans="1:68" s="28" customFormat="1">
      <c r="A552" s="244"/>
      <c r="B552" s="328">
        <f>+'Ark1'!C2093</f>
        <v>2024</v>
      </c>
      <c r="C552" s="264">
        <f>+'Ark1'!L2093</f>
        <v>15</v>
      </c>
      <c r="D552" s="264" t="s">
        <v>41</v>
      </c>
      <c r="E552" s="264">
        <f>+'Ark1'!AP2093</f>
        <v>8</v>
      </c>
      <c r="F552" s="272" t="str">
        <f>VLOOKUP(E552,RNR!$E$1:$F$41,2)</f>
        <v>Vestlandsfe</v>
      </c>
      <c r="G552" s="264" t="str">
        <f>+IF(H552=0,"",'Ark1'!Q2093)</f>
        <v/>
      </c>
      <c r="H552" s="360">
        <f>+'Ark1'!R2093</f>
        <v>0</v>
      </c>
      <c r="I552" s="265" t="str">
        <f>+IF(H552=0,"",'Ark1'!AE2093)</f>
        <v/>
      </c>
      <c r="J552" s="265"/>
      <c r="K552" s="265" t="str">
        <f>+IF(H552=0,"",'Ark1'!AF2093)</f>
        <v/>
      </c>
      <c r="L552" s="261"/>
      <c r="M552" s="376" t="str">
        <f>+IF(H552=0,"",'Ark1'!AR2093)</f>
        <v/>
      </c>
      <c r="N552" s="114" t="str">
        <f>+IF(H552=0,"",'Ark1'!AS2093)</f>
        <v/>
      </c>
      <c r="O552" s="261"/>
      <c r="P552" s="266" t="str">
        <f>+IF(H552=0,"",'Ark1'!T2093)</f>
        <v/>
      </c>
      <c r="Q552" s="379" t="str">
        <f>+IF(H552=0,"",'Ark1'!U2093)</f>
        <v/>
      </c>
      <c r="R552" s="265"/>
      <c r="S552" s="267" t="str">
        <f>+IF(H552=0,"",'Ark1'!W2093)</f>
        <v/>
      </c>
      <c r="T552" s="267" t="str">
        <f>+IF(H552=0,"",'Ark1'!X2093)</f>
        <v/>
      </c>
      <c r="U552" s="267" t="str">
        <f>+IF(H552=0,"",'Ark1'!AG2093)</f>
        <v/>
      </c>
      <c r="V552" s="267" t="str">
        <f>+IF(H552=0,"",'Ark1'!AH2093)</f>
        <v/>
      </c>
      <c r="W552" s="267" t="str">
        <f>+IF(H552=0,"",'Ark1'!Y2093)</f>
        <v/>
      </c>
      <c r="X552" s="266" t="str">
        <f>+IF(H552=0,"",'Ark1'!AA2093)</f>
        <v/>
      </c>
      <c r="Y552" s="303" t="str">
        <f t="shared" si="45"/>
        <v/>
      </c>
      <c r="Z552" s="267" t="str">
        <f t="shared" si="46"/>
        <v/>
      </c>
      <c r="AA552" s="265" t="str">
        <f t="shared" si="47"/>
        <v/>
      </c>
      <c r="AB552" s="244"/>
      <c r="AF552" s="27"/>
      <c r="AI552" s="86"/>
      <c r="AJ552" s="86"/>
      <c r="AK552" s="86"/>
      <c r="AM552" s="86"/>
      <c r="AN552" s="86"/>
      <c r="AO552" s="86"/>
      <c r="AP552" s="86"/>
      <c r="AQ552" s="86"/>
      <c r="AR552" s="86"/>
      <c r="AS552" s="86"/>
      <c r="AT552" s="86"/>
      <c r="AU552" s="86"/>
      <c r="AV552" s="86"/>
      <c r="AW552" s="86"/>
      <c r="AX552" s="86"/>
      <c r="AY552" s="86"/>
      <c r="AZ552" s="86"/>
      <c r="BA552" s="86"/>
      <c r="BB552" s="86"/>
      <c r="BC552" s="86"/>
      <c r="BD552" s="86"/>
      <c r="BE552" s="86"/>
      <c r="BF552" s="86"/>
      <c r="BG552" s="86"/>
      <c r="BH552" s="86"/>
      <c r="BI552" s="86"/>
      <c r="BJ552" s="86"/>
      <c r="BK552" s="86"/>
      <c r="BL552" s="86"/>
      <c r="BM552" s="86"/>
      <c r="BN552" s="86"/>
      <c r="BO552" s="86"/>
      <c r="BP552" s="86"/>
    </row>
    <row r="553" spans="1:68" s="28" customFormat="1">
      <c r="A553" s="244"/>
      <c r="B553" s="328">
        <f>+'Ark1'!C2094</f>
        <v>2024</v>
      </c>
      <c r="C553" s="264">
        <f>+'Ark1'!L2094</f>
        <v>15</v>
      </c>
      <c r="D553" s="264" t="s">
        <v>41</v>
      </c>
      <c r="E553" s="264">
        <f>+'Ark1'!AP2094</f>
        <v>9</v>
      </c>
      <c r="F553" s="272" t="str">
        <f>VLOOKUP(E553,RNR!$E$1:$F$41,2)</f>
        <v>Holstein</v>
      </c>
      <c r="G553" s="264" t="str">
        <f>+IF(H553=0,"",'Ark1'!Q2094)</f>
        <v/>
      </c>
      <c r="H553" s="360">
        <f>+'Ark1'!R2094</f>
        <v>0</v>
      </c>
      <c r="I553" s="265" t="str">
        <f>+IF(H553=0,"",'Ark1'!AE2094)</f>
        <v/>
      </c>
      <c r="J553" s="265"/>
      <c r="K553" s="265" t="str">
        <f>+IF(H553=0,"",'Ark1'!AF2094)</f>
        <v/>
      </c>
      <c r="L553" s="261"/>
      <c r="M553" s="376" t="str">
        <f>+IF(H553=0,"",'Ark1'!AR2094)</f>
        <v/>
      </c>
      <c r="N553" s="114" t="str">
        <f>+IF(H553=0,"",'Ark1'!AS2094)</f>
        <v/>
      </c>
      <c r="O553" s="261"/>
      <c r="P553" s="266" t="str">
        <f>+IF(H553=0,"",'Ark1'!T2094)</f>
        <v/>
      </c>
      <c r="Q553" s="379" t="str">
        <f>+IF(H553=0,"",'Ark1'!U2094)</f>
        <v/>
      </c>
      <c r="R553" s="265"/>
      <c r="S553" s="267" t="str">
        <f>+IF(H553=0,"",'Ark1'!W2094)</f>
        <v/>
      </c>
      <c r="T553" s="267" t="str">
        <f>+IF(H553=0,"",'Ark1'!X2094)</f>
        <v/>
      </c>
      <c r="U553" s="267" t="str">
        <f>+IF(H553=0,"",'Ark1'!AG2094)</f>
        <v/>
      </c>
      <c r="V553" s="267" t="str">
        <f>+IF(H553=0,"",'Ark1'!AH2094)</f>
        <v/>
      </c>
      <c r="W553" s="267" t="str">
        <f>+IF(H553=0,"",'Ark1'!Y2094)</f>
        <v/>
      </c>
      <c r="X553" s="266" t="str">
        <f>+IF(H553=0,"",'Ark1'!AA2094)</f>
        <v/>
      </c>
      <c r="Y553" s="303" t="str">
        <f t="shared" si="45"/>
        <v/>
      </c>
      <c r="Z553" s="267" t="str">
        <f t="shared" si="46"/>
        <v/>
      </c>
      <c r="AA553" s="265" t="str">
        <f t="shared" si="47"/>
        <v/>
      </c>
      <c r="AB553" s="244"/>
      <c r="AF553" s="27"/>
      <c r="AI553" s="86"/>
      <c r="AJ553" s="86"/>
      <c r="AK553" s="86"/>
      <c r="AM553" s="86"/>
      <c r="AN553" s="86"/>
      <c r="AO553" s="86"/>
      <c r="AP553" s="86"/>
      <c r="AQ553" s="86"/>
      <c r="AR553" s="86"/>
      <c r="AS553" s="86"/>
      <c r="AT553" s="86"/>
      <c r="AU553" s="86"/>
      <c r="AV553" s="86"/>
      <c r="AW553" s="86"/>
      <c r="AX553" s="86"/>
      <c r="AY553" s="86"/>
      <c r="AZ553" s="86"/>
      <c r="BA553" s="86"/>
      <c r="BB553" s="86"/>
      <c r="BC553" s="86"/>
      <c r="BD553" s="86"/>
      <c r="BE553" s="86"/>
      <c r="BF553" s="86"/>
      <c r="BG553" s="86"/>
      <c r="BH553" s="86"/>
      <c r="BI553" s="86"/>
      <c r="BJ553" s="86"/>
      <c r="BK553" s="86"/>
      <c r="BL553" s="86"/>
      <c r="BM553" s="86"/>
      <c r="BN553" s="86"/>
      <c r="BO553" s="86"/>
      <c r="BP553" s="86"/>
    </row>
    <row r="554" spans="1:68" s="28" customFormat="1">
      <c r="A554" s="244"/>
      <c r="B554" s="328">
        <f>+'Ark1'!C2095</f>
        <v>2024</v>
      </c>
      <c r="C554" s="264">
        <f>+'Ark1'!L2095</f>
        <v>15</v>
      </c>
      <c r="D554" s="264" t="s">
        <v>41</v>
      </c>
      <c r="E554" s="264">
        <f>+'Ark1'!AP2095</f>
        <v>10</v>
      </c>
      <c r="F554" s="272" t="str">
        <f>VLOOKUP(E554,RNR!$E$1:$F$41,2)</f>
        <v>Rødt Dansk</v>
      </c>
      <c r="G554" s="264" t="str">
        <f>+IF(H554=0,"",'Ark1'!Q2095)</f>
        <v/>
      </c>
      <c r="H554" s="360">
        <f>+'Ark1'!R2095</f>
        <v>0</v>
      </c>
      <c r="I554" s="265" t="str">
        <f>+IF(H554=0,"",'Ark1'!AE2095)</f>
        <v/>
      </c>
      <c r="J554" s="265"/>
      <c r="K554" s="265" t="str">
        <f>+IF(H554=0,"",'Ark1'!AF2095)</f>
        <v/>
      </c>
      <c r="L554" s="261"/>
      <c r="M554" s="376" t="str">
        <f>+IF(H554=0,"",'Ark1'!AR2095)</f>
        <v/>
      </c>
      <c r="N554" s="114" t="str">
        <f>+IF(H554=0,"",'Ark1'!AS2095)</f>
        <v/>
      </c>
      <c r="O554" s="261"/>
      <c r="P554" s="266" t="str">
        <f>+IF(H554=0,"",'Ark1'!T2095)</f>
        <v/>
      </c>
      <c r="Q554" s="379" t="str">
        <f>+IF(H554=0,"",'Ark1'!U2095)</f>
        <v/>
      </c>
      <c r="R554" s="265"/>
      <c r="S554" s="267" t="str">
        <f>+IF(H554=0,"",'Ark1'!W2095)</f>
        <v/>
      </c>
      <c r="T554" s="267" t="str">
        <f>+IF(H554=0,"",'Ark1'!X2095)</f>
        <v/>
      </c>
      <c r="U554" s="267" t="str">
        <f>+IF(H554=0,"",'Ark1'!AG2095)</f>
        <v/>
      </c>
      <c r="V554" s="267" t="str">
        <f>+IF(H554=0,"",'Ark1'!AH2095)</f>
        <v/>
      </c>
      <c r="W554" s="267" t="str">
        <f>+IF(H554=0,"",'Ark1'!Y2095)</f>
        <v/>
      </c>
      <c r="X554" s="266" t="str">
        <f>+IF(H554=0,"",'Ark1'!AA2095)</f>
        <v/>
      </c>
      <c r="Y554" s="303" t="str">
        <f t="shared" si="45"/>
        <v/>
      </c>
      <c r="Z554" s="267" t="str">
        <f t="shared" si="46"/>
        <v/>
      </c>
      <c r="AA554" s="265" t="str">
        <f t="shared" si="47"/>
        <v/>
      </c>
      <c r="AB554" s="244"/>
      <c r="AF554" s="27"/>
      <c r="AI554" s="86"/>
      <c r="AJ554" s="86"/>
      <c r="AK554" s="86"/>
      <c r="AM554" s="86"/>
      <c r="AN554" s="86"/>
      <c r="AO554" s="86"/>
      <c r="AP554" s="86"/>
      <c r="AQ554" s="86"/>
      <c r="AR554" s="86"/>
      <c r="AS554" s="86"/>
      <c r="AT554" s="86"/>
      <c r="AU554" s="86"/>
      <c r="AV554" s="86"/>
      <c r="AW554" s="86"/>
      <c r="AX554" s="86"/>
      <c r="AY554" s="86"/>
      <c r="AZ554" s="86"/>
      <c r="BA554" s="86"/>
      <c r="BB554" s="86"/>
      <c r="BC554" s="86"/>
      <c r="BD554" s="86"/>
      <c r="BE554" s="86"/>
      <c r="BF554" s="86"/>
      <c r="BG554" s="86"/>
      <c r="BH554" s="86"/>
      <c r="BI554" s="86"/>
      <c r="BJ554" s="86"/>
      <c r="BK554" s="86"/>
      <c r="BL554" s="86"/>
      <c r="BM554" s="86"/>
      <c r="BN554" s="86"/>
      <c r="BO554" s="86"/>
      <c r="BP554" s="86"/>
    </row>
    <row r="555" spans="1:68" s="28" customFormat="1">
      <c r="A555" s="244"/>
      <c r="B555" s="328">
        <f>+'Ark1'!C2096</f>
        <v>2024</v>
      </c>
      <c r="C555" s="264">
        <f>+'Ark1'!L2096</f>
        <v>15</v>
      </c>
      <c r="D555" s="264" t="s">
        <v>41</v>
      </c>
      <c r="E555" s="264">
        <f>+'Ark1'!AP2096</f>
        <v>11</v>
      </c>
      <c r="F555" s="272" t="str">
        <f>VLOOKUP(E555,RNR!$E$1:$F$41,2)</f>
        <v>Brown Swiss</v>
      </c>
      <c r="G555" s="264" t="str">
        <f>+IF(H555=0,"",'Ark1'!Q2096)</f>
        <v/>
      </c>
      <c r="H555" s="360">
        <f>+'Ark1'!R2096</f>
        <v>0</v>
      </c>
      <c r="I555" s="265" t="str">
        <f>+IF(H555=0,"",'Ark1'!AE2096)</f>
        <v/>
      </c>
      <c r="J555" s="265"/>
      <c r="K555" s="265" t="str">
        <f>+IF(H555=0,"",'Ark1'!AF2096)</f>
        <v/>
      </c>
      <c r="L555" s="261"/>
      <c r="M555" s="376" t="str">
        <f>+IF(H555=0,"",'Ark1'!AR2096)</f>
        <v/>
      </c>
      <c r="N555" s="114" t="str">
        <f>+IF(H555=0,"",'Ark1'!AS2096)</f>
        <v/>
      </c>
      <c r="O555" s="261"/>
      <c r="P555" s="266" t="str">
        <f>+IF(H555=0,"",'Ark1'!T2096)</f>
        <v/>
      </c>
      <c r="Q555" s="379" t="str">
        <f>+IF(H555=0,"",'Ark1'!U2096)</f>
        <v/>
      </c>
      <c r="R555" s="265"/>
      <c r="S555" s="267" t="str">
        <f>+IF(H555=0,"",'Ark1'!W2096)</f>
        <v/>
      </c>
      <c r="T555" s="267" t="str">
        <f>+IF(H555=0,"",'Ark1'!X2096)</f>
        <v/>
      </c>
      <c r="U555" s="267" t="str">
        <f>+IF(H555=0,"",'Ark1'!AG2096)</f>
        <v/>
      </c>
      <c r="V555" s="267" t="str">
        <f>+IF(H555=0,"",'Ark1'!AH2096)</f>
        <v/>
      </c>
      <c r="W555" s="267" t="str">
        <f>+IF(H555=0,"",'Ark1'!Y2096)</f>
        <v/>
      </c>
      <c r="X555" s="266" t="str">
        <f>+IF(H555=0,"",'Ark1'!AA2096)</f>
        <v/>
      </c>
      <c r="Y555" s="303" t="str">
        <f t="shared" si="45"/>
        <v/>
      </c>
      <c r="Z555" s="267" t="str">
        <f t="shared" si="46"/>
        <v/>
      </c>
      <c r="AA555" s="265" t="str">
        <f t="shared" si="47"/>
        <v/>
      </c>
      <c r="AB555" s="244"/>
      <c r="AF555" s="27"/>
      <c r="AI555" s="86"/>
      <c r="AJ555" s="86"/>
      <c r="AK555" s="86"/>
      <c r="AM555" s="86"/>
      <c r="AN555" s="86"/>
      <c r="AO555" s="86"/>
      <c r="AP555" s="86"/>
      <c r="AQ555" s="86"/>
      <c r="AR555" s="86"/>
      <c r="AS555" s="86"/>
      <c r="AT555" s="86"/>
      <c r="AU555" s="86"/>
      <c r="AV555" s="86"/>
      <c r="AW555" s="86"/>
      <c r="AX555" s="86"/>
      <c r="AY555" s="86"/>
      <c r="AZ555" s="86"/>
      <c r="BA555" s="86"/>
      <c r="BB555" s="86"/>
      <c r="BC555" s="86"/>
      <c r="BD555" s="86"/>
      <c r="BE555" s="86"/>
      <c r="BF555" s="86"/>
      <c r="BG555" s="86"/>
      <c r="BH555" s="86"/>
      <c r="BI555" s="86"/>
      <c r="BJ555" s="86"/>
      <c r="BK555" s="86"/>
      <c r="BL555" s="86"/>
      <c r="BM555" s="86"/>
      <c r="BN555" s="86"/>
      <c r="BO555" s="86"/>
      <c r="BP555" s="86"/>
    </row>
    <row r="556" spans="1:68" s="28" customFormat="1">
      <c r="A556" s="244"/>
      <c r="B556" s="328">
        <f>+'Ark1'!C2097</f>
        <v>2024</v>
      </c>
      <c r="C556" s="264">
        <f>+'Ark1'!L2097</f>
        <v>15</v>
      </c>
      <c r="D556" s="264" t="s">
        <v>41</v>
      </c>
      <c r="E556" s="264">
        <f>+'Ark1'!AP2097</f>
        <v>12</v>
      </c>
      <c r="F556" s="272" t="str">
        <f>VLOOKUP(E556,RNR!$E$1:$F$41,2)</f>
        <v>Jarlsberg</v>
      </c>
      <c r="G556" s="264" t="str">
        <f>+IF(H556=0,"",'Ark1'!Q2097)</f>
        <v/>
      </c>
      <c r="H556" s="360">
        <f>+'Ark1'!R2097</f>
        <v>0</v>
      </c>
      <c r="I556" s="265" t="str">
        <f>+IF(H556=0,"",'Ark1'!AE2097)</f>
        <v/>
      </c>
      <c r="J556" s="265"/>
      <c r="K556" s="265" t="str">
        <f>+IF(H556=0,"",'Ark1'!AF2097)</f>
        <v/>
      </c>
      <c r="L556" s="261"/>
      <c r="M556" s="376" t="str">
        <f>+IF(H556=0,"",'Ark1'!AR2097)</f>
        <v/>
      </c>
      <c r="N556" s="114" t="str">
        <f>+IF(H556=0,"",'Ark1'!AS2097)</f>
        <v/>
      </c>
      <c r="O556" s="261"/>
      <c r="P556" s="266" t="str">
        <f>+IF(H556=0,"",'Ark1'!T2097)</f>
        <v/>
      </c>
      <c r="Q556" s="379" t="str">
        <f>+IF(H556=0,"",'Ark1'!U2097)</f>
        <v/>
      </c>
      <c r="R556" s="265"/>
      <c r="S556" s="267" t="str">
        <f>+IF(H556=0,"",'Ark1'!W2097)</f>
        <v/>
      </c>
      <c r="T556" s="267" t="str">
        <f>+IF(H556=0,"",'Ark1'!X2097)</f>
        <v/>
      </c>
      <c r="U556" s="267" t="str">
        <f>+IF(H556=0,"",'Ark1'!AG2097)</f>
        <v/>
      </c>
      <c r="V556" s="267" t="str">
        <f>+IF(H556=0,"",'Ark1'!AH2097)</f>
        <v/>
      </c>
      <c r="W556" s="267" t="str">
        <f>+IF(H556=0,"",'Ark1'!Y2097)</f>
        <v/>
      </c>
      <c r="X556" s="266" t="str">
        <f>+IF(H556=0,"",'Ark1'!AA2097)</f>
        <v/>
      </c>
      <c r="Y556" s="303" t="str">
        <f t="shared" si="45"/>
        <v/>
      </c>
      <c r="Z556" s="267" t="str">
        <f t="shared" si="46"/>
        <v/>
      </c>
      <c r="AA556" s="265" t="str">
        <f t="shared" si="47"/>
        <v/>
      </c>
      <c r="AB556" s="244"/>
      <c r="AF556" s="27"/>
      <c r="AI556" s="86"/>
      <c r="AJ556" s="86"/>
      <c r="AK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86"/>
      <c r="BB556" s="86"/>
      <c r="BC556" s="86"/>
      <c r="BD556" s="86"/>
      <c r="BE556" s="86"/>
      <c r="BF556" s="86"/>
      <c r="BG556" s="86"/>
      <c r="BH556" s="86"/>
      <c r="BI556" s="86"/>
      <c r="BJ556" s="86"/>
      <c r="BK556" s="86"/>
      <c r="BL556" s="86"/>
      <c r="BM556" s="86"/>
      <c r="BN556" s="86"/>
      <c r="BO556" s="86"/>
      <c r="BP556" s="86"/>
    </row>
    <row r="557" spans="1:68" s="28" customFormat="1">
      <c r="A557" s="244"/>
      <c r="B557" s="328">
        <f>+'Ark1'!C2098</f>
        <v>2024</v>
      </c>
      <c r="C557" s="264">
        <f>+'Ark1'!L2098</f>
        <v>15</v>
      </c>
      <c r="D557" s="264" t="s">
        <v>41</v>
      </c>
      <c r="E557" s="264">
        <f>+'Ark1'!AP2098</f>
        <v>13</v>
      </c>
      <c r="F557" s="272" t="str">
        <f>VLOOKUP(E557,RNR!$E$1:$F$41,2)</f>
        <v>Fleckvieh</v>
      </c>
      <c r="G557" s="264" t="str">
        <f>+IF(H557=0,"",'Ark1'!Q2098)</f>
        <v/>
      </c>
      <c r="H557" s="360">
        <f>+'Ark1'!R2098</f>
        <v>0</v>
      </c>
      <c r="I557" s="265" t="str">
        <f>+IF(H557=0,"",'Ark1'!AE2098)</f>
        <v/>
      </c>
      <c r="J557" s="265"/>
      <c r="K557" s="265" t="str">
        <f>+IF(H557=0,"",'Ark1'!AF2098)</f>
        <v/>
      </c>
      <c r="L557" s="261"/>
      <c r="M557" s="376" t="str">
        <f>+IF(H557=0,"",'Ark1'!AR2098)</f>
        <v/>
      </c>
      <c r="N557" s="114" t="str">
        <f>+IF(H557=0,"",'Ark1'!AS2098)</f>
        <v/>
      </c>
      <c r="O557" s="261"/>
      <c r="P557" s="266" t="str">
        <f>+IF(H557=0,"",'Ark1'!T2098)</f>
        <v/>
      </c>
      <c r="Q557" s="379" t="str">
        <f>+IF(H557=0,"",'Ark1'!U2098)</f>
        <v/>
      </c>
      <c r="R557" s="265"/>
      <c r="S557" s="267" t="str">
        <f>+IF(H557=0,"",'Ark1'!W2098)</f>
        <v/>
      </c>
      <c r="T557" s="267" t="str">
        <f>+IF(H557=0,"",'Ark1'!X2098)</f>
        <v/>
      </c>
      <c r="U557" s="267" t="str">
        <f>+IF(H557=0,"",'Ark1'!AG2098)</f>
        <v/>
      </c>
      <c r="V557" s="267" t="str">
        <f>+IF(H557=0,"",'Ark1'!AH2098)</f>
        <v/>
      </c>
      <c r="W557" s="267" t="str">
        <f>+IF(H557=0,"",'Ark1'!Y2098)</f>
        <v/>
      </c>
      <c r="X557" s="266" t="str">
        <f>+IF(H557=0,"",'Ark1'!AA2098)</f>
        <v/>
      </c>
      <c r="Y557" s="303" t="str">
        <f t="shared" si="45"/>
        <v/>
      </c>
      <c r="Z557" s="267" t="str">
        <f t="shared" si="46"/>
        <v/>
      </c>
      <c r="AA557" s="265" t="str">
        <f t="shared" si="47"/>
        <v/>
      </c>
      <c r="AB557" s="244"/>
      <c r="AF557" s="27"/>
      <c r="AI557" s="86"/>
      <c r="AJ557" s="86"/>
      <c r="AK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86"/>
      <c r="BG557" s="86"/>
      <c r="BH557" s="86"/>
      <c r="BI557" s="86"/>
      <c r="BJ557" s="86"/>
      <c r="BK557" s="86"/>
      <c r="BL557" s="86"/>
      <c r="BM557" s="86"/>
      <c r="BN557" s="86"/>
      <c r="BO557" s="86"/>
      <c r="BP557" s="86"/>
    </row>
    <row r="558" spans="1:68" s="28" customFormat="1">
      <c r="A558" s="244"/>
      <c r="B558" s="328">
        <f>+'Ark1'!C2099</f>
        <v>2024</v>
      </c>
      <c r="C558" s="264">
        <f>+'Ark1'!L2099</f>
        <v>15</v>
      </c>
      <c r="D558" s="264" t="s">
        <v>41</v>
      </c>
      <c r="E558" s="264">
        <f>+'Ark1'!AP2099</f>
        <v>14</v>
      </c>
      <c r="F558" s="272" t="str">
        <f>VLOOKUP(E558,RNR!$E$1:$F$41,2)</f>
        <v>Canadisk Ayrshire</v>
      </c>
      <c r="G558" s="264" t="str">
        <f>+IF(H558=0,"",'Ark1'!Q2099)</f>
        <v/>
      </c>
      <c r="H558" s="360">
        <f>+'Ark1'!R2099</f>
        <v>0</v>
      </c>
      <c r="I558" s="265" t="str">
        <f>+IF(H558=0,"",'Ark1'!AE2099)</f>
        <v/>
      </c>
      <c r="J558" s="265"/>
      <c r="K558" s="265" t="str">
        <f>+IF(H558=0,"",'Ark1'!AF2099)</f>
        <v/>
      </c>
      <c r="L558" s="261"/>
      <c r="M558" s="376" t="str">
        <f>+IF(H558=0,"",'Ark1'!AR2099)</f>
        <v/>
      </c>
      <c r="N558" s="114" t="str">
        <f>+IF(H558=0,"",'Ark1'!AS2099)</f>
        <v/>
      </c>
      <c r="O558" s="261"/>
      <c r="P558" s="266" t="str">
        <f>+IF(H558=0,"",'Ark1'!T2099)</f>
        <v/>
      </c>
      <c r="Q558" s="379" t="str">
        <f>+IF(H558=0,"",'Ark1'!U2099)</f>
        <v/>
      </c>
      <c r="R558" s="265"/>
      <c r="S558" s="267" t="str">
        <f>+IF(H558=0,"",'Ark1'!W2099)</f>
        <v/>
      </c>
      <c r="T558" s="267" t="str">
        <f>+IF(H558=0,"",'Ark1'!X2099)</f>
        <v/>
      </c>
      <c r="U558" s="267" t="str">
        <f>+IF(H558=0,"",'Ark1'!AG2099)</f>
        <v/>
      </c>
      <c r="V558" s="267" t="str">
        <f>+IF(H558=0,"",'Ark1'!AH2099)</f>
        <v/>
      </c>
      <c r="W558" s="267" t="str">
        <f>+IF(H558=0,"",'Ark1'!Y2099)</f>
        <v/>
      </c>
      <c r="X558" s="266" t="str">
        <f>+IF(H558=0,"",'Ark1'!AA2099)</f>
        <v/>
      </c>
      <c r="Y558" s="303" t="str">
        <f t="shared" si="45"/>
        <v/>
      </c>
      <c r="Z558" s="267" t="str">
        <f t="shared" si="46"/>
        <v/>
      </c>
      <c r="AA558" s="265" t="str">
        <f t="shared" si="47"/>
        <v/>
      </c>
      <c r="AB558" s="244"/>
      <c r="AF558" s="27"/>
      <c r="AI558" s="86"/>
      <c r="AJ558" s="86"/>
      <c r="AK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86"/>
      <c r="BB558" s="86"/>
      <c r="BC558" s="86"/>
      <c r="BD558" s="86"/>
      <c r="BE558" s="86"/>
      <c r="BF558" s="86"/>
      <c r="BG558" s="86"/>
      <c r="BH558" s="86"/>
      <c r="BI558" s="86"/>
      <c r="BJ558" s="86"/>
      <c r="BK558" s="86"/>
      <c r="BL558" s="86"/>
      <c r="BM558" s="86"/>
      <c r="BN558" s="86"/>
      <c r="BO558" s="86"/>
      <c r="BP558" s="86"/>
    </row>
    <row r="559" spans="1:68" s="28" customFormat="1">
      <c r="A559" s="244"/>
      <c r="B559" s="328">
        <f>+'Ark1'!C2100</f>
        <v>2024</v>
      </c>
      <c r="C559" s="264">
        <f>+'Ark1'!L2100</f>
        <v>15</v>
      </c>
      <c r="D559" s="264" t="s">
        <v>41</v>
      </c>
      <c r="E559" s="264">
        <f>+'Ark1'!AP2100</f>
        <v>15</v>
      </c>
      <c r="F559" s="272" t="str">
        <f>VLOOKUP(E559,RNR!$E$1:$F$41,2)</f>
        <v>Montbéliard</v>
      </c>
      <c r="G559" s="264" t="str">
        <f>+IF(H559=0,"",'Ark1'!Q2100)</f>
        <v/>
      </c>
      <c r="H559" s="360">
        <f>+'Ark1'!R2100</f>
        <v>0</v>
      </c>
      <c r="I559" s="265" t="str">
        <f>+IF(H559=0,"",'Ark1'!AE2100)</f>
        <v/>
      </c>
      <c r="J559" s="265"/>
      <c r="K559" s="265" t="str">
        <f>+IF(H559=0,"",'Ark1'!AF2100)</f>
        <v/>
      </c>
      <c r="L559" s="261"/>
      <c r="M559" s="376" t="str">
        <f>+IF(H559=0,"",'Ark1'!AR2100)</f>
        <v/>
      </c>
      <c r="N559" s="114" t="str">
        <f>+IF(H559=0,"",'Ark1'!AS2100)</f>
        <v/>
      </c>
      <c r="O559" s="261"/>
      <c r="P559" s="266" t="str">
        <f>+IF(H559=0,"",'Ark1'!T2100)</f>
        <v/>
      </c>
      <c r="Q559" s="379" t="str">
        <f>+IF(H559=0,"",'Ark1'!U2100)</f>
        <v/>
      </c>
      <c r="R559" s="265"/>
      <c r="S559" s="267" t="str">
        <f>+IF(H559=0,"",'Ark1'!W2100)</f>
        <v/>
      </c>
      <c r="T559" s="267" t="str">
        <f>+IF(H559=0,"",'Ark1'!X2100)</f>
        <v/>
      </c>
      <c r="U559" s="267" t="str">
        <f>+IF(H559=0,"",'Ark1'!AG2100)</f>
        <v/>
      </c>
      <c r="V559" s="267" t="str">
        <f>+IF(H559=0,"",'Ark1'!AH2100)</f>
        <v/>
      </c>
      <c r="W559" s="267" t="str">
        <f>+IF(H559=0,"",'Ark1'!Y2100)</f>
        <v/>
      </c>
      <c r="X559" s="266" t="str">
        <f>+IF(H559=0,"",'Ark1'!AA2100)</f>
        <v/>
      </c>
      <c r="Y559" s="303" t="str">
        <f t="shared" si="45"/>
        <v/>
      </c>
      <c r="Z559" s="267" t="str">
        <f t="shared" si="46"/>
        <v/>
      </c>
      <c r="AA559" s="265" t="str">
        <f t="shared" si="47"/>
        <v/>
      </c>
      <c r="AB559" s="244"/>
      <c r="AF559" s="27"/>
      <c r="AI559" s="86"/>
      <c r="AJ559" s="86"/>
      <c r="AK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86"/>
      <c r="BG559" s="86"/>
      <c r="BH559" s="86"/>
      <c r="BI559" s="86"/>
      <c r="BJ559" s="86"/>
      <c r="BK559" s="86"/>
      <c r="BL559" s="86"/>
      <c r="BM559" s="86"/>
      <c r="BN559" s="86"/>
      <c r="BO559" s="86"/>
      <c r="BP559" s="86"/>
    </row>
    <row r="560" spans="1:68" s="28" customFormat="1">
      <c r="A560" s="244"/>
      <c r="B560" s="328">
        <f>+'Ark1'!C2101</f>
        <v>2024</v>
      </c>
      <c r="C560" s="264">
        <f>+'Ark1'!L2101</f>
        <v>15</v>
      </c>
      <c r="D560" s="264" t="s">
        <v>41</v>
      </c>
      <c r="E560" s="264">
        <f>+'Ark1'!AP2101</f>
        <v>16</v>
      </c>
      <c r="F560" s="272" t="str">
        <f>VLOOKUP(E560,RNR!$E$1:$F$41,2)</f>
        <v>Mørefe</v>
      </c>
      <c r="G560" s="264" t="str">
        <f>+IF(H560=0,"",'Ark1'!Q2101)</f>
        <v/>
      </c>
      <c r="H560" s="360">
        <f>+'Ark1'!R2101</f>
        <v>0</v>
      </c>
      <c r="I560" s="265" t="str">
        <f>+IF(H560=0,"",'Ark1'!AE2101)</f>
        <v/>
      </c>
      <c r="J560" s="265"/>
      <c r="K560" s="265" t="str">
        <f>+IF(H560=0,"",'Ark1'!AF2101)</f>
        <v/>
      </c>
      <c r="L560" s="261"/>
      <c r="M560" s="376" t="str">
        <f>+IF(H560=0,"",'Ark1'!AR2101)</f>
        <v/>
      </c>
      <c r="N560" s="114" t="str">
        <f>+IF(H560=0,"",'Ark1'!AS2101)</f>
        <v/>
      </c>
      <c r="O560" s="261"/>
      <c r="P560" s="266" t="str">
        <f>+IF(H560=0,"",'Ark1'!T2101)</f>
        <v/>
      </c>
      <c r="Q560" s="379" t="str">
        <f>+IF(H560=0,"",'Ark1'!U2101)</f>
        <v/>
      </c>
      <c r="R560" s="265"/>
      <c r="S560" s="267" t="str">
        <f>+IF(H560=0,"",'Ark1'!W2101)</f>
        <v/>
      </c>
      <c r="T560" s="267" t="str">
        <f>+IF(H560=0,"",'Ark1'!X2101)</f>
        <v/>
      </c>
      <c r="U560" s="267" t="str">
        <f>+IF(H560=0,"",'Ark1'!AG2101)</f>
        <v/>
      </c>
      <c r="V560" s="267" t="str">
        <f>+IF(H560=0,"",'Ark1'!AH2101)</f>
        <v/>
      </c>
      <c r="W560" s="267" t="str">
        <f>+IF(H560=0,"",'Ark1'!Y2101)</f>
        <v/>
      </c>
      <c r="X560" s="266" t="str">
        <f>+IF(H560=0,"",'Ark1'!AA2101)</f>
        <v/>
      </c>
      <c r="Y560" s="303" t="str">
        <f t="shared" si="45"/>
        <v/>
      </c>
      <c r="Z560" s="267" t="str">
        <f t="shared" si="46"/>
        <v/>
      </c>
      <c r="AA560" s="265" t="str">
        <f t="shared" si="47"/>
        <v/>
      </c>
      <c r="AB560" s="244"/>
      <c r="AF560" s="27"/>
      <c r="AI560" s="86"/>
      <c r="AJ560" s="86"/>
      <c r="AK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86"/>
      <c r="BB560" s="86"/>
      <c r="BC560" s="86"/>
      <c r="BD560" s="86"/>
      <c r="BE560" s="86"/>
      <c r="BF560" s="86"/>
      <c r="BG560" s="86"/>
      <c r="BH560" s="86"/>
      <c r="BI560" s="86"/>
      <c r="BJ560" s="86"/>
      <c r="BK560" s="86"/>
      <c r="BL560" s="86"/>
      <c r="BM560" s="86"/>
      <c r="BN560" s="86"/>
      <c r="BO560" s="86"/>
      <c r="BP560" s="86"/>
    </row>
    <row r="561" spans="1:68" s="28" customFormat="1">
      <c r="A561" s="244"/>
      <c r="B561" s="328">
        <f>+'Ark1'!C2102</f>
        <v>2024</v>
      </c>
      <c r="C561" s="264">
        <f>+'Ark1'!L2102</f>
        <v>15</v>
      </c>
      <c r="D561" s="264" t="s">
        <v>41</v>
      </c>
      <c r="E561" s="264">
        <f>+'Ark1'!AP2102</f>
        <v>17</v>
      </c>
      <c r="F561" s="272" t="str">
        <f>VLOOKUP(E561,RNR!$E$1:$F$41,2)</f>
        <v>Normande</v>
      </c>
      <c r="G561" s="264" t="str">
        <f>+IF(H561=0,"",'Ark1'!Q2102)</f>
        <v/>
      </c>
      <c r="H561" s="360">
        <f>+'Ark1'!R2102</f>
        <v>0</v>
      </c>
      <c r="I561" s="265" t="str">
        <f>+IF(H561=0,"",'Ark1'!AE2102)</f>
        <v/>
      </c>
      <c r="J561" s="265"/>
      <c r="K561" s="265" t="str">
        <f>+IF(H561=0,"",'Ark1'!AF2102)</f>
        <v/>
      </c>
      <c r="L561" s="261"/>
      <c r="M561" s="376" t="str">
        <f>+IF(H561=0,"",'Ark1'!AR2102)</f>
        <v/>
      </c>
      <c r="N561" s="114" t="str">
        <f>+IF(H561=0,"",'Ark1'!AS2102)</f>
        <v/>
      </c>
      <c r="O561" s="261"/>
      <c r="P561" s="266" t="str">
        <f>+IF(H561=0,"",'Ark1'!T2102)</f>
        <v/>
      </c>
      <c r="Q561" s="379" t="str">
        <f>+IF(H561=0,"",'Ark1'!U2102)</f>
        <v/>
      </c>
      <c r="R561" s="265"/>
      <c r="S561" s="267" t="str">
        <f>+IF(H561=0,"",'Ark1'!W2102)</f>
        <v/>
      </c>
      <c r="T561" s="267" t="str">
        <f>+IF(H561=0,"",'Ark1'!X2102)</f>
        <v/>
      </c>
      <c r="U561" s="267" t="str">
        <f>+IF(H561=0,"",'Ark1'!AG2102)</f>
        <v/>
      </c>
      <c r="V561" s="267" t="str">
        <f>+IF(H561=0,"",'Ark1'!AH2102)</f>
        <v/>
      </c>
      <c r="W561" s="267" t="str">
        <f>+IF(H561=0,"",'Ark1'!Y2102)</f>
        <v/>
      </c>
      <c r="X561" s="266" t="str">
        <f>+IF(H561=0,"",'Ark1'!AA2102)</f>
        <v/>
      </c>
      <c r="Y561" s="303" t="str">
        <f t="shared" si="45"/>
        <v/>
      </c>
      <c r="Z561" s="267" t="str">
        <f t="shared" si="46"/>
        <v/>
      </c>
      <c r="AA561" s="265" t="str">
        <f t="shared" si="47"/>
        <v/>
      </c>
      <c r="AB561" s="244"/>
      <c r="AF561" s="27"/>
      <c r="AI561" s="86"/>
      <c r="AJ561" s="86"/>
      <c r="AK561" s="86"/>
      <c r="AM561" s="86"/>
      <c r="AN561" s="86"/>
      <c r="AO561" s="86"/>
      <c r="AP561" s="86"/>
      <c r="AQ561" s="86"/>
      <c r="AR561" s="86"/>
      <c r="AS561" s="86"/>
      <c r="AT561" s="86"/>
      <c r="AU561" s="86"/>
      <c r="AV561" s="86"/>
      <c r="AW561" s="86"/>
      <c r="AX561" s="86"/>
      <c r="AY561" s="86"/>
      <c r="AZ561" s="86"/>
      <c r="BA561" s="86"/>
      <c r="BB561" s="86"/>
      <c r="BC561" s="86"/>
      <c r="BD561" s="86"/>
      <c r="BE561" s="86"/>
      <c r="BF561" s="86"/>
      <c r="BG561" s="86"/>
      <c r="BH561" s="86"/>
      <c r="BI561" s="86"/>
      <c r="BJ561" s="86"/>
      <c r="BK561" s="86"/>
      <c r="BL561" s="86"/>
      <c r="BM561" s="86"/>
      <c r="BN561" s="86"/>
      <c r="BO561" s="86"/>
      <c r="BP561" s="86"/>
    </row>
    <row r="562" spans="1:68" s="28" customFormat="1">
      <c r="A562" s="244"/>
      <c r="B562" s="328">
        <f>+'Ark1'!C2103</f>
        <v>2024</v>
      </c>
      <c r="C562" s="264">
        <f>+'Ark1'!L2103</f>
        <v>15</v>
      </c>
      <c r="D562" s="264" t="s">
        <v>41</v>
      </c>
      <c r="E562" s="264">
        <f>+'Ark1'!AP2103</f>
        <v>21</v>
      </c>
      <c r="F562" s="272" t="str">
        <f>VLOOKUP(E562,RNR!$E$1:$F$41,2)</f>
        <v>Hereford</v>
      </c>
      <c r="G562" s="264" t="str">
        <f>+IF(H562=0,"",'Ark1'!Q2103)</f>
        <v/>
      </c>
      <c r="H562" s="360">
        <f>+'Ark1'!R2103</f>
        <v>0</v>
      </c>
      <c r="I562" s="265" t="str">
        <f>+IF(H562=0,"",'Ark1'!AE2103)</f>
        <v/>
      </c>
      <c r="J562" s="265"/>
      <c r="K562" s="265" t="str">
        <f>+IF(H562=0,"",'Ark1'!AF2103)</f>
        <v/>
      </c>
      <c r="L562" s="261"/>
      <c r="M562" s="376" t="str">
        <f>+IF(H562=0,"",'Ark1'!AR2103)</f>
        <v/>
      </c>
      <c r="N562" s="114" t="str">
        <f>+IF(H562=0,"",'Ark1'!AS2103)</f>
        <v/>
      </c>
      <c r="O562" s="261"/>
      <c r="P562" s="266" t="str">
        <f>+IF(H562=0,"",'Ark1'!T2103)</f>
        <v/>
      </c>
      <c r="Q562" s="379" t="str">
        <f>+IF(H562=0,"",'Ark1'!U2103)</f>
        <v/>
      </c>
      <c r="R562" s="265"/>
      <c r="S562" s="267" t="str">
        <f>+IF(H562=0,"",'Ark1'!W2103)</f>
        <v/>
      </c>
      <c r="T562" s="267" t="str">
        <f>+IF(H562=0,"",'Ark1'!X2103)</f>
        <v/>
      </c>
      <c r="U562" s="267" t="str">
        <f>+IF(H562=0,"",'Ark1'!AG2103)</f>
        <v/>
      </c>
      <c r="V562" s="267" t="str">
        <f>+IF(H562=0,"",'Ark1'!AH2103)</f>
        <v/>
      </c>
      <c r="W562" s="267" t="str">
        <f>+IF(H562=0,"",'Ark1'!Y2103)</f>
        <v/>
      </c>
      <c r="X562" s="266" t="str">
        <f>+IF(H562=0,"",'Ark1'!AA2103)</f>
        <v/>
      </c>
      <c r="Y562" s="303" t="str">
        <f t="shared" si="45"/>
        <v/>
      </c>
      <c r="Z562" s="267" t="str">
        <f t="shared" si="46"/>
        <v/>
      </c>
      <c r="AA562" s="265" t="str">
        <f t="shared" si="47"/>
        <v/>
      </c>
      <c r="AB562" s="244"/>
      <c r="AF562" s="27"/>
      <c r="AI562" s="86"/>
      <c r="AJ562" s="86"/>
      <c r="AK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86"/>
      <c r="BB562" s="86"/>
      <c r="BC562" s="86"/>
      <c r="BD562" s="86"/>
      <c r="BE562" s="86"/>
      <c r="BF562" s="86"/>
      <c r="BG562" s="86"/>
      <c r="BH562" s="86"/>
      <c r="BI562" s="86"/>
      <c r="BJ562" s="86"/>
      <c r="BK562" s="86"/>
      <c r="BL562" s="86"/>
      <c r="BM562" s="86"/>
      <c r="BN562" s="86"/>
      <c r="BO562" s="86"/>
      <c r="BP562" s="86"/>
    </row>
    <row r="563" spans="1:68" s="28" customFormat="1">
      <c r="A563" s="244"/>
      <c r="B563" s="328">
        <f>+'Ark1'!C2104</f>
        <v>2024</v>
      </c>
      <c r="C563" s="264">
        <f>+'Ark1'!L2104</f>
        <v>15</v>
      </c>
      <c r="D563" s="264" t="s">
        <v>41</v>
      </c>
      <c r="E563" s="264">
        <f>+'Ark1'!AP2104</f>
        <v>22</v>
      </c>
      <c r="F563" s="272" t="str">
        <f>VLOOKUP(E563,RNR!$E$1:$F$41,2)</f>
        <v>Charolais</v>
      </c>
      <c r="G563" s="264" t="str">
        <f>+IF(H563=0,"",'Ark1'!Q2104)</f>
        <v/>
      </c>
      <c r="H563" s="360">
        <f>+'Ark1'!R2104</f>
        <v>0</v>
      </c>
      <c r="I563" s="265" t="str">
        <f>+IF(H563=0,"",'Ark1'!AE2104)</f>
        <v/>
      </c>
      <c r="J563" s="265"/>
      <c r="K563" s="265" t="str">
        <f>+IF(H563=0,"",'Ark1'!AF2104)</f>
        <v/>
      </c>
      <c r="L563" s="261"/>
      <c r="M563" s="376" t="str">
        <f>+IF(H563=0,"",'Ark1'!AR2104)</f>
        <v/>
      </c>
      <c r="N563" s="114" t="str">
        <f>+IF(H563=0,"",'Ark1'!AS2104)</f>
        <v/>
      </c>
      <c r="O563" s="261"/>
      <c r="P563" s="266" t="str">
        <f>+IF(H563=0,"",'Ark1'!T2104)</f>
        <v/>
      </c>
      <c r="Q563" s="379" t="str">
        <f>+IF(H563=0,"",'Ark1'!U2104)</f>
        <v/>
      </c>
      <c r="R563" s="265"/>
      <c r="S563" s="267" t="str">
        <f>+IF(H563=0,"",'Ark1'!W2104)</f>
        <v/>
      </c>
      <c r="T563" s="267" t="str">
        <f>+IF(H563=0,"",'Ark1'!X2104)</f>
        <v/>
      </c>
      <c r="U563" s="267" t="str">
        <f>+IF(H563=0,"",'Ark1'!AG2104)</f>
        <v/>
      </c>
      <c r="V563" s="267" t="str">
        <f>+IF(H563=0,"",'Ark1'!AH2104)</f>
        <v/>
      </c>
      <c r="W563" s="267" t="str">
        <f>+IF(H563=0,"",'Ark1'!Y2104)</f>
        <v/>
      </c>
      <c r="X563" s="266" t="str">
        <f>+IF(H563=0,"",'Ark1'!AA2104)</f>
        <v/>
      </c>
      <c r="Y563" s="303" t="str">
        <f t="shared" si="45"/>
        <v/>
      </c>
      <c r="Z563" s="267" t="str">
        <f t="shared" si="46"/>
        <v/>
      </c>
      <c r="AA563" s="265" t="str">
        <f t="shared" si="47"/>
        <v/>
      </c>
      <c r="AB563" s="244"/>
      <c r="AF563" s="27"/>
      <c r="AI563" s="86"/>
      <c r="AJ563" s="86"/>
      <c r="AK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86"/>
      <c r="BB563" s="86"/>
      <c r="BC563" s="86"/>
      <c r="BD563" s="86"/>
      <c r="BE563" s="86"/>
      <c r="BF563" s="86"/>
      <c r="BG563" s="86"/>
      <c r="BH563" s="86"/>
      <c r="BI563" s="86"/>
      <c r="BJ563" s="86"/>
      <c r="BK563" s="86"/>
      <c r="BL563" s="86"/>
      <c r="BM563" s="86"/>
      <c r="BN563" s="86"/>
      <c r="BO563" s="86"/>
      <c r="BP563" s="86"/>
    </row>
    <row r="564" spans="1:68" s="28" customFormat="1">
      <c r="A564" s="244"/>
      <c r="B564" s="328">
        <f>+'Ark1'!C2105</f>
        <v>2024</v>
      </c>
      <c r="C564" s="264">
        <f>+'Ark1'!L2105</f>
        <v>15</v>
      </c>
      <c r="D564" s="264" t="s">
        <v>41</v>
      </c>
      <c r="E564" s="264">
        <f>+'Ark1'!AP2105</f>
        <v>23</v>
      </c>
      <c r="F564" s="272" t="str">
        <f>VLOOKUP(E564,RNR!$E$1:$F$41,2)</f>
        <v>Aberdeen Angus</v>
      </c>
      <c r="G564" s="264" t="str">
        <f>+IF(H564=0,"",'Ark1'!Q2105)</f>
        <v/>
      </c>
      <c r="H564" s="360">
        <f>+'Ark1'!R2105</f>
        <v>0</v>
      </c>
      <c r="I564" s="265" t="str">
        <f>+IF(H564=0,"",'Ark1'!AE2105)</f>
        <v/>
      </c>
      <c r="J564" s="265"/>
      <c r="K564" s="265" t="str">
        <f>+IF(H564=0,"",'Ark1'!AF2105)</f>
        <v/>
      </c>
      <c r="L564" s="261"/>
      <c r="M564" s="376" t="str">
        <f>+IF(H564=0,"",'Ark1'!AR2105)</f>
        <v/>
      </c>
      <c r="N564" s="114" t="str">
        <f>+IF(H564=0,"",'Ark1'!AS2105)</f>
        <v/>
      </c>
      <c r="O564" s="261"/>
      <c r="P564" s="266" t="str">
        <f>+IF(H564=0,"",'Ark1'!T2105)</f>
        <v/>
      </c>
      <c r="Q564" s="379" t="str">
        <f>+IF(H564=0,"",'Ark1'!U2105)</f>
        <v/>
      </c>
      <c r="R564" s="265"/>
      <c r="S564" s="267" t="str">
        <f>+IF(H564=0,"",'Ark1'!W2105)</f>
        <v/>
      </c>
      <c r="T564" s="267" t="str">
        <f>+IF(H564=0,"",'Ark1'!X2105)</f>
        <v/>
      </c>
      <c r="U564" s="267" t="str">
        <f>+IF(H564=0,"",'Ark1'!AG2105)</f>
        <v/>
      </c>
      <c r="V564" s="267" t="str">
        <f>+IF(H564=0,"",'Ark1'!AH2105)</f>
        <v/>
      </c>
      <c r="W564" s="267" t="str">
        <f>+IF(H564=0,"",'Ark1'!Y2105)</f>
        <v/>
      </c>
      <c r="X564" s="266" t="str">
        <f>+IF(H564=0,"",'Ark1'!AA2105)</f>
        <v/>
      </c>
      <c r="Y564" s="303" t="str">
        <f t="shared" si="45"/>
        <v/>
      </c>
      <c r="Z564" s="267" t="str">
        <f t="shared" si="46"/>
        <v/>
      </c>
      <c r="AA564" s="265" t="str">
        <f t="shared" si="47"/>
        <v/>
      </c>
      <c r="AB564" s="244"/>
      <c r="AF564" s="27"/>
      <c r="AI564" s="86"/>
      <c r="AJ564" s="86"/>
      <c r="AK564" s="86"/>
      <c r="AM564" s="86"/>
      <c r="AN564" s="86"/>
      <c r="AO564" s="86"/>
      <c r="AP564" s="86"/>
      <c r="AQ564" s="86"/>
      <c r="AR564" s="86"/>
      <c r="AS564" s="86"/>
      <c r="AT564" s="86"/>
      <c r="AU564" s="86"/>
      <c r="AV564" s="86"/>
      <c r="AW564" s="86"/>
      <c r="AX564" s="86"/>
      <c r="AY564" s="86"/>
      <c r="AZ564" s="86"/>
      <c r="BA564" s="86"/>
      <c r="BB564" s="86"/>
      <c r="BC564" s="86"/>
      <c r="BD564" s="86"/>
      <c r="BE564" s="86"/>
      <c r="BF564" s="86"/>
      <c r="BG564" s="86"/>
      <c r="BH564" s="86"/>
      <c r="BI564" s="86"/>
      <c r="BJ564" s="86"/>
      <c r="BK564" s="86"/>
      <c r="BL564" s="86"/>
      <c r="BM564" s="86"/>
      <c r="BN564" s="86"/>
      <c r="BO564" s="86"/>
      <c r="BP564" s="86"/>
    </row>
    <row r="565" spans="1:68" s="28" customFormat="1">
      <c r="A565" s="244"/>
      <c r="B565" s="328">
        <f>+'Ark1'!C2106</f>
        <v>2024</v>
      </c>
      <c r="C565" s="264">
        <f>+'Ark1'!L2106</f>
        <v>15</v>
      </c>
      <c r="D565" s="264" t="s">
        <v>41</v>
      </c>
      <c r="E565" s="264">
        <f>+'Ark1'!AP2106</f>
        <v>24</v>
      </c>
      <c r="F565" s="272" t="str">
        <f>VLOOKUP(E565,RNR!$E$1:$F$41,2)</f>
        <v>Limousine</v>
      </c>
      <c r="G565" s="264" t="str">
        <f>+IF(H565=0,"",'Ark1'!Q2106)</f>
        <v/>
      </c>
      <c r="H565" s="360">
        <f>+'Ark1'!R2106</f>
        <v>0</v>
      </c>
      <c r="I565" s="265" t="str">
        <f>+IF(H565=0,"",'Ark1'!AE2106)</f>
        <v/>
      </c>
      <c r="J565" s="265"/>
      <c r="K565" s="265" t="str">
        <f>+IF(H565=0,"",'Ark1'!AF2106)</f>
        <v/>
      </c>
      <c r="L565" s="261"/>
      <c r="M565" s="376" t="str">
        <f>+IF(H565=0,"",'Ark1'!AR2106)</f>
        <v/>
      </c>
      <c r="N565" s="114" t="str">
        <f>+IF(H565=0,"",'Ark1'!AS2106)</f>
        <v/>
      </c>
      <c r="O565" s="261"/>
      <c r="P565" s="266" t="str">
        <f>+IF(H565=0,"",'Ark1'!T2106)</f>
        <v/>
      </c>
      <c r="Q565" s="379" t="str">
        <f>+IF(H565=0,"",'Ark1'!U2106)</f>
        <v/>
      </c>
      <c r="R565" s="265"/>
      <c r="S565" s="267" t="str">
        <f>+IF(H565=0,"",'Ark1'!W2106)</f>
        <v/>
      </c>
      <c r="T565" s="267" t="str">
        <f>+IF(H565=0,"",'Ark1'!X2106)</f>
        <v/>
      </c>
      <c r="U565" s="267" t="str">
        <f>+IF(H565=0,"",'Ark1'!AG2106)</f>
        <v/>
      </c>
      <c r="V565" s="267" t="str">
        <f>+IF(H565=0,"",'Ark1'!AH2106)</f>
        <v/>
      </c>
      <c r="W565" s="267" t="str">
        <f>+IF(H565=0,"",'Ark1'!Y2106)</f>
        <v/>
      </c>
      <c r="X565" s="266" t="str">
        <f>+IF(H565=0,"",'Ark1'!AA2106)</f>
        <v/>
      </c>
      <c r="Y565" s="303" t="str">
        <f t="shared" si="45"/>
        <v/>
      </c>
      <c r="Z565" s="267" t="str">
        <f t="shared" si="46"/>
        <v/>
      </c>
      <c r="AA565" s="265" t="str">
        <f t="shared" si="47"/>
        <v/>
      </c>
      <c r="AB565" s="244"/>
      <c r="AF565" s="27"/>
      <c r="AI565" s="86"/>
      <c r="AJ565" s="86"/>
      <c r="AK565" s="86"/>
      <c r="AM565" s="86"/>
      <c r="AN565" s="86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86"/>
      <c r="AZ565" s="86"/>
      <c r="BA565" s="86"/>
      <c r="BB565" s="86"/>
      <c r="BC565" s="86"/>
      <c r="BD565" s="86"/>
      <c r="BE565" s="86"/>
      <c r="BF565" s="86"/>
      <c r="BG565" s="86"/>
      <c r="BH565" s="86"/>
      <c r="BI565" s="86"/>
      <c r="BJ565" s="86"/>
      <c r="BK565" s="86"/>
      <c r="BL565" s="86"/>
      <c r="BM565" s="86"/>
      <c r="BN565" s="86"/>
      <c r="BO565" s="86"/>
      <c r="BP565" s="86"/>
    </row>
    <row r="566" spans="1:68" s="28" customFormat="1">
      <c r="A566" s="244"/>
      <c r="B566" s="328">
        <f>+'Ark1'!C2107</f>
        <v>2024</v>
      </c>
      <c r="C566" s="264">
        <f>+'Ark1'!L2107</f>
        <v>15</v>
      </c>
      <c r="D566" s="264" t="s">
        <v>41</v>
      </c>
      <c r="E566" s="264">
        <f>+'Ark1'!AP2107</f>
        <v>25</v>
      </c>
      <c r="F566" s="272" t="str">
        <f>VLOOKUP(E566,RNR!$E$1:$F$41,2)</f>
        <v>Simmental Kjøtt</v>
      </c>
      <c r="G566" s="264" t="str">
        <f>+IF(H566=0,"",'Ark1'!Q2107)</f>
        <v/>
      </c>
      <c r="H566" s="360">
        <f>+'Ark1'!R2107</f>
        <v>0</v>
      </c>
      <c r="I566" s="265" t="str">
        <f>+IF(H566=0,"",'Ark1'!AE2107)</f>
        <v/>
      </c>
      <c r="J566" s="265"/>
      <c r="K566" s="265" t="str">
        <f>+IF(H566=0,"",'Ark1'!AF2107)</f>
        <v/>
      </c>
      <c r="L566" s="261"/>
      <c r="M566" s="376" t="str">
        <f>+IF(H566=0,"",'Ark1'!AR2107)</f>
        <v/>
      </c>
      <c r="N566" s="114" t="str">
        <f>+IF(H566=0,"",'Ark1'!AS2107)</f>
        <v/>
      </c>
      <c r="O566" s="261"/>
      <c r="P566" s="266" t="str">
        <f>+IF(H566=0,"",'Ark1'!T2107)</f>
        <v/>
      </c>
      <c r="Q566" s="379" t="str">
        <f>+IF(H566=0,"",'Ark1'!U2107)</f>
        <v/>
      </c>
      <c r="R566" s="265"/>
      <c r="S566" s="267" t="str">
        <f>+IF(H566=0,"",'Ark1'!W2107)</f>
        <v/>
      </c>
      <c r="T566" s="267" t="str">
        <f>+IF(H566=0,"",'Ark1'!X2107)</f>
        <v/>
      </c>
      <c r="U566" s="267" t="str">
        <f>+IF(H566=0,"",'Ark1'!AG2107)</f>
        <v/>
      </c>
      <c r="V566" s="267" t="str">
        <f>+IF(H566=0,"",'Ark1'!AH2107)</f>
        <v/>
      </c>
      <c r="W566" s="267" t="str">
        <f>+IF(H566=0,"",'Ark1'!Y2107)</f>
        <v/>
      </c>
      <c r="X566" s="266" t="str">
        <f>+IF(H566=0,"",'Ark1'!AA2107)</f>
        <v/>
      </c>
      <c r="Y566" s="303" t="str">
        <f t="shared" si="45"/>
        <v/>
      </c>
      <c r="Z566" s="267" t="str">
        <f t="shared" si="46"/>
        <v/>
      </c>
      <c r="AA566" s="265" t="str">
        <f t="shared" si="47"/>
        <v/>
      </c>
      <c r="AB566" s="244"/>
      <c r="AF566" s="27"/>
      <c r="AI566" s="86"/>
      <c r="AJ566" s="86"/>
      <c r="AK566" s="86"/>
      <c r="AM566" s="86"/>
      <c r="AN566" s="86"/>
      <c r="AO566" s="86"/>
      <c r="AP566" s="86"/>
      <c r="AQ566" s="86"/>
      <c r="AR566" s="86"/>
      <c r="AS566" s="86"/>
      <c r="AT566" s="86"/>
      <c r="AU566" s="86"/>
      <c r="AV566" s="86"/>
      <c r="AW566" s="86"/>
      <c r="AX566" s="86"/>
      <c r="AY566" s="86"/>
      <c r="AZ566" s="86"/>
      <c r="BA566" s="86"/>
      <c r="BB566" s="86"/>
      <c r="BC566" s="86"/>
      <c r="BD566" s="86"/>
      <c r="BE566" s="86"/>
      <c r="BF566" s="86"/>
      <c r="BG566" s="86"/>
      <c r="BH566" s="86"/>
      <c r="BI566" s="86"/>
      <c r="BJ566" s="86"/>
      <c r="BK566" s="86"/>
      <c r="BL566" s="86"/>
      <c r="BM566" s="86"/>
      <c r="BN566" s="86"/>
      <c r="BO566" s="86"/>
      <c r="BP566" s="86"/>
    </row>
    <row r="567" spans="1:68" s="28" customFormat="1">
      <c r="A567" s="244"/>
      <c r="B567" s="328">
        <f>+'Ark1'!C2108</f>
        <v>2024</v>
      </c>
      <c r="C567" s="264">
        <f>+'Ark1'!L2108</f>
        <v>15</v>
      </c>
      <c r="D567" s="264" t="s">
        <v>41</v>
      </c>
      <c r="E567" s="264">
        <f>+'Ark1'!AP2108</f>
        <v>26</v>
      </c>
      <c r="F567" s="272" t="str">
        <f>VLOOKUP(E567,RNR!$E$1:$F$41,2)</f>
        <v>Blonde D'aquitaine</v>
      </c>
      <c r="G567" s="264" t="str">
        <f>+IF(H567=0,"",'Ark1'!Q2108)</f>
        <v/>
      </c>
      <c r="H567" s="360">
        <f>+'Ark1'!R2108</f>
        <v>0</v>
      </c>
      <c r="I567" s="265" t="str">
        <f>+IF(H567=0,"",'Ark1'!AE2108)</f>
        <v/>
      </c>
      <c r="J567" s="265"/>
      <c r="K567" s="265" t="str">
        <f>+IF(H567=0,"",'Ark1'!AF2108)</f>
        <v/>
      </c>
      <c r="L567" s="261"/>
      <c r="M567" s="376" t="str">
        <f>+IF(H567=0,"",'Ark1'!AR2108)</f>
        <v/>
      </c>
      <c r="N567" s="114" t="str">
        <f>+IF(H567=0,"",'Ark1'!AS2108)</f>
        <v/>
      </c>
      <c r="O567" s="261"/>
      <c r="P567" s="266" t="str">
        <f>+IF(H567=0,"",'Ark1'!T2108)</f>
        <v/>
      </c>
      <c r="Q567" s="379" t="str">
        <f>+IF(H567=0,"",'Ark1'!U2108)</f>
        <v/>
      </c>
      <c r="R567" s="265"/>
      <c r="S567" s="267" t="str">
        <f>+IF(H567=0,"",'Ark1'!W2108)</f>
        <v/>
      </c>
      <c r="T567" s="267" t="str">
        <f>+IF(H567=0,"",'Ark1'!X2108)</f>
        <v/>
      </c>
      <c r="U567" s="267" t="str">
        <f>+IF(H567=0,"",'Ark1'!AG2108)</f>
        <v/>
      </c>
      <c r="V567" s="267" t="str">
        <f>+IF(H567=0,"",'Ark1'!AH2108)</f>
        <v/>
      </c>
      <c r="W567" s="267" t="str">
        <f>+IF(H567=0,"",'Ark1'!Y2108)</f>
        <v/>
      </c>
      <c r="X567" s="266" t="str">
        <f>+IF(H567=0,"",'Ark1'!AA2108)</f>
        <v/>
      </c>
      <c r="Y567" s="303" t="str">
        <f t="shared" si="45"/>
        <v/>
      </c>
      <c r="Z567" s="267" t="str">
        <f t="shared" si="46"/>
        <v/>
      </c>
      <c r="AA567" s="265" t="str">
        <f t="shared" si="47"/>
        <v/>
      </c>
      <c r="AB567" s="244"/>
      <c r="AF567" s="27"/>
      <c r="AI567" s="86"/>
      <c r="AJ567" s="86"/>
      <c r="AK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86"/>
      <c r="BG567" s="86"/>
      <c r="BH567" s="86"/>
      <c r="BI567" s="86"/>
      <c r="BJ567" s="86"/>
      <c r="BK567" s="86"/>
      <c r="BL567" s="86"/>
      <c r="BM567" s="86"/>
      <c r="BN567" s="86"/>
      <c r="BO567" s="86"/>
      <c r="BP567" s="86"/>
    </row>
    <row r="568" spans="1:68" s="28" customFormat="1">
      <c r="A568" s="244"/>
      <c r="B568" s="328">
        <f>+'Ark1'!C2109</f>
        <v>2024</v>
      </c>
      <c r="C568" s="264">
        <f>+'Ark1'!L2109</f>
        <v>15</v>
      </c>
      <c r="D568" s="264" t="s">
        <v>41</v>
      </c>
      <c r="E568" s="264">
        <f>+'Ark1'!AP2109</f>
        <v>27</v>
      </c>
      <c r="F568" s="272" t="str">
        <f>VLOOKUP(E568,RNR!$E$1:$F$41,2)</f>
        <v>Scottish Highland</v>
      </c>
      <c r="G568" s="264" t="str">
        <f>+IF(H568=0,"",'Ark1'!Q2109)</f>
        <v/>
      </c>
      <c r="H568" s="360">
        <f>+'Ark1'!R2109</f>
        <v>0</v>
      </c>
      <c r="I568" s="265" t="str">
        <f>+IF(H568=0,"",'Ark1'!AE2109)</f>
        <v/>
      </c>
      <c r="J568" s="265"/>
      <c r="K568" s="265" t="str">
        <f>+IF(H568=0,"",'Ark1'!AF2109)</f>
        <v/>
      </c>
      <c r="L568" s="261"/>
      <c r="M568" s="376" t="str">
        <f>+IF(H568=0,"",'Ark1'!AR2109)</f>
        <v/>
      </c>
      <c r="N568" s="114" t="str">
        <f>+IF(H568=0,"",'Ark1'!AS2109)</f>
        <v/>
      </c>
      <c r="O568" s="261"/>
      <c r="P568" s="266" t="str">
        <f>+IF(H568=0,"",'Ark1'!T2109)</f>
        <v/>
      </c>
      <c r="Q568" s="379" t="str">
        <f>+IF(H568=0,"",'Ark1'!U2109)</f>
        <v/>
      </c>
      <c r="R568" s="265"/>
      <c r="S568" s="267" t="str">
        <f>+IF(H568=0,"",'Ark1'!W2109)</f>
        <v/>
      </c>
      <c r="T568" s="267" t="str">
        <f>+IF(H568=0,"",'Ark1'!X2109)</f>
        <v/>
      </c>
      <c r="U568" s="267" t="str">
        <f>+IF(H568=0,"",'Ark1'!AG2109)</f>
        <v/>
      </c>
      <c r="V568" s="267" t="str">
        <f>+IF(H568=0,"",'Ark1'!AH2109)</f>
        <v/>
      </c>
      <c r="W568" s="267" t="str">
        <f>+IF(H568=0,"",'Ark1'!Y2109)</f>
        <v/>
      </c>
      <c r="X568" s="266" t="str">
        <f>+IF(H568=0,"",'Ark1'!AA2109)</f>
        <v/>
      </c>
      <c r="Y568" s="303" t="str">
        <f t="shared" si="45"/>
        <v/>
      </c>
      <c r="Z568" s="267" t="str">
        <f t="shared" si="46"/>
        <v/>
      </c>
      <c r="AA568" s="265" t="str">
        <f t="shared" si="47"/>
        <v/>
      </c>
      <c r="AB568" s="244"/>
      <c r="AF568" s="27"/>
      <c r="AI568" s="86"/>
      <c r="AJ568" s="86"/>
      <c r="AK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86"/>
      <c r="BB568" s="86"/>
      <c r="BC568" s="86"/>
      <c r="BD568" s="86"/>
      <c r="BE568" s="86"/>
      <c r="BF568" s="86"/>
      <c r="BG568" s="86"/>
      <c r="BH568" s="86"/>
      <c r="BI568" s="86"/>
      <c r="BJ568" s="86"/>
      <c r="BK568" s="86"/>
      <c r="BL568" s="86"/>
      <c r="BM568" s="86"/>
      <c r="BN568" s="86"/>
      <c r="BO568" s="86"/>
      <c r="BP568" s="86"/>
    </row>
    <row r="569" spans="1:68" s="28" customFormat="1">
      <c r="A569" s="244"/>
      <c r="B569" s="328">
        <f>+'Ark1'!C2110</f>
        <v>2024</v>
      </c>
      <c r="C569" s="264">
        <f>+'Ark1'!L2110</f>
        <v>15</v>
      </c>
      <c r="D569" s="264" t="s">
        <v>41</v>
      </c>
      <c r="E569" s="264">
        <f>+'Ark1'!AP2110</f>
        <v>28</v>
      </c>
      <c r="F569" s="272" t="str">
        <f>VLOOKUP(E569,RNR!$E$1:$F$41,2)</f>
        <v>Tiroler Grauvieh</v>
      </c>
      <c r="G569" s="264" t="str">
        <f>+IF(H569=0,"",'Ark1'!Q2110)</f>
        <v/>
      </c>
      <c r="H569" s="360">
        <f>+'Ark1'!R2110</f>
        <v>0</v>
      </c>
      <c r="I569" s="265" t="str">
        <f>+IF(H569=0,"",'Ark1'!AE2110)</f>
        <v/>
      </c>
      <c r="J569" s="265"/>
      <c r="K569" s="265" t="str">
        <f>+IF(H569=0,"",'Ark1'!AF2110)</f>
        <v/>
      </c>
      <c r="L569" s="261"/>
      <c r="M569" s="376" t="str">
        <f>+IF(H569=0,"",'Ark1'!AR2110)</f>
        <v/>
      </c>
      <c r="N569" s="114" t="str">
        <f>+IF(H569=0,"",'Ark1'!AS2110)</f>
        <v/>
      </c>
      <c r="O569" s="261"/>
      <c r="P569" s="266" t="str">
        <f>+IF(H569=0,"",'Ark1'!T2110)</f>
        <v/>
      </c>
      <c r="Q569" s="379" t="str">
        <f>+IF(H569=0,"",'Ark1'!U2110)</f>
        <v/>
      </c>
      <c r="R569" s="265"/>
      <c r="S569" s="267" t="str">
        <f>+IF(H569=0,"",'Ark1'!W2110)</f>
        <v/>
      </c>
      <c r="T569" s="267" t="str">
        <f>+IF(H569=0,"",'Ark1'!X2110)</f>
        <v/>
      </c>
      <c r="U569" s="267" t="str">
        <f>+IF(H569=0,"",'Ark1'!AG2110)</f>
        <v/>
      </c>
      <c r="V569" s="267" t="str">
        <f>+IF(H569=0,"",'Ark1'!AH2110)</f>
        <v/>
      </c>
      <c r="W569" s="267" t="str">
        <f>+IF(H569=0,"",'Ark1'!Y2110)</f>
        <v/>
      </c>
      <c r="X569" s="266" t="str">
        <f>+IF(H569=0,"",'Ark1'!AA2110)</f>
        <v/>
      </c>
      <c r="Y569" s="303" t="str">
        <f t="shared" si="45"/>
        <v/>
      </c>
      <c r="Z569" s="267" t="str">
        <f t="shared" si="46"/>
        <v/>
      </c>
      <c r="AA569" s="265" t="str">
        <f t="shared" si="47"/>
        <v/>
      </c>
      <c r="AB569" s="244"/>
      <c r="AF569" s="27"/>
      <c r="AI569" s="86"/>
      <c r="AJ569" s="86"/>
      <c r="AK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86"/>
      <c r="BL569" s="86"/>
      <c r="BM569" s="86"/>
      <c r="BN569" s="86"/>
      <c r="BO569" s="86"/>
      <c r="BP569" s="86"/>
    </row>
    <row r="570" spans="1:68" s="28" customFormat="1">
      <c r="A570" s="244"/>
      <c r="B570" s="328">
        <f>+'Ark1'!C2111</f>
        <v>2024</v>
      </c>
      <c r="C570" s="264">
        <f>+'Ark1'!L2111</f>
        <v>15</v>
      </c>
      <c r="D570" s="264" t="s">
        <v>41</v>
      </c>
      <c r="E570" s="264">
        <f>+'Ark1'!AP2111</f>
        <v>29</v>
      </c>
      <c r="F570" s="272" t="str">
        <f>VLOOKUP(E570,RNR!$E$1:$F$41,2)</f>
        <v xml:space="preserve">Dexter </v>
      </c>
      <c r="G570" s="264" t="str">
        <f>+IF(H570=0,"",'Ark1'!Q2111)</f>
        <v/>
      </c>
      <c r="H570" s="360">
        <f>+'Ark1'!R2111</f>
        <v>0</v>
      </c>
      <c r="I570" s="265" t="str">
        <f>+IF(H570=0,"",'Ark1'!AE2111)</f>
        <v/>
      </c>
      <c r="J570" s="265"/>
      <c r="K570" s="265" t="str">
        <f>+IF(H570=0,"",'Ark1'!AF2111)</f>
        <v/>
      </c>
      <c r="L570" s="261"/>
      <c r="M570" s="376" t="str">
        <f>+IF(H570=0,"",'Ark1'!AR2111)</f>
        <v/>
      </c>
      <c r="N570" s="114" t="str">
        <f>+IF(H570=0,"",'Ark1'!AS2111)</f>
        <v/>
      </c>
      <c r="O570" s="261"/>
      <c r="P570" s="266" t="str">
        <f>+IF(H570=0,"",'Ark1'!T2111)</f>
        <v/>
      </c>
      <c r="Q570" s="379" t="str">
        <f>+IF(H570=0,"",'Ark1'!U2111)</f>
        <v/>
      </c>
      <c r="R570" s="265"/>
      <c r="S570" s="267" t="str">
        <f>+IF(H570=0,"",'Ark1'!W2111)</f>
        <v/>
      </c>
      <c r="T570" s="267" t="str">
        <f>+IF(H570=0,"",'Ark1'!X2111)</f>
        <v/>
      </c>
      <c r="U570" s="267" t="str">
        <f>+IF(H570=0,"",'Ark1'!AG2111)</f>
        <v/>
      </c>
      <c r="V570" s="267" t="str">
        <f>+IF(H570=0,"",'Ark1'!AH2111)</f>
        <v/>
      </c>
      <c r="W570" s="267" t="str">
        <f>+IF(H570=0,"",'Ark1'!Y2111)</f>
        <v/>
      </c>
      <c r="X570" s="266" t="str">
        <f>+IF(H570=0,"",'Ark1'!AA2111)</f>
        <v/>
      </c>
      <c r="Y570" s="303" t="str">
        <f t="shared" si="45"/>
        <v/>
      </c>
      <c r="Z570" s="267" t="str">
        <f t="shared" si="46"/>
        <v/>
      </c>
      <c r="AA570" s="265" t="str">
        <f t="shared" si="47"/>
        <v/>
      </c>
      <c r="AB570" s="244"/>
      <c r="AF570" s="27"/>
      <c r="AI570" s="86"/>
      <c r="AJ570" s="86"/>
      <c r="AK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86"/>
      <c r="BG570" s="86"/>
      <c r="BH570" s="86"/>
      <c r="BI570" s="86"/>
      <c r="BJ570" s="86"/>
      <c r="BK570" s="86"/>
      <c r="BL570" s="86"/>
      <c r="BM570" s="86"/>
      <c r="BN570" s="86"/>
      <c r="BO570" s="86"/>
      <c r="BP570" s="86"/>
    </row>
    <row r="571" spans="1:68" s="28" customFormat="1">
      <c r="A571" s="244"/>
      <c r="B571" s="328">
        <f>+'Ark1'!C2112</f>
        <v>2024</v>
      </c>
      <c r="C571" s="264">
        <f>+'Ark1'!L2112</f>
        <v>15</v>
      </c>
      <c r="D571" s="264" t="s">
        <v>41</v>
      </c>
      <c r="E571" s="264">
        <f>+'Ark1'!AP2112</f>
        <v>30</v>
      </c>
      <c r="F571" s="272" t="str">
        <f>VLOOKUP(E571,RNR!$E$1:$F$41,2)</f>
        <v>Piemontese</v>
      </c>
      <c r="G571" s="264" t="str">
        <f>+IF(H571=0,"",'Ark1'!Q2112)</f>
        <v/>
      </c>
      <c r="H571" s="360">
        <f>+'Ark1'!R2112</f>
        <v>0</v>
      </c>
      <c r="I571" s="265" t="str">
        <f>+IF(H571=0,"",'Ark1'!AE2112)</f>
        <v/>
      </c>
      <c r="J571" s="265"/>
      <c r="K571" s="265" t="str">
        <f>+IF(H571=0,"",'Ark1'!AF2112)</f>
        <v/>
      </c>
      <c r="L571" s="261"/>
      <c r="M571" s="376" t="str">
        <f>+IF(H571=0,"",'Ark1'!AR2112)</f>
        <v/>
      </c>
      <c r="N571" s="114" t="str">
        <f>+IF(H571=0,"",'Ark1'!AS2112)</f>
        <v/>
      </c>
      <c r="O571" s="261"/>
      <c r="P571" s="266" t="str">
        <f>+IF(H571=0,"",'Ark1'!T2112)</f>
        <v/>
      </c>
      <c r="Q571" s="379" t="str">
        <f>+IF(H571=0,"",'Ark1'!U2112)</f>
        <v/>
      </c>
      <c r="R571" s="265"/>
      <c r="S571" s="267" t="str">
        <f>+IF(H571=0,"",'Ark1'!W2112)</f>
        <v/>
      </c>
      <c r="T571" s="267" t="str">
        <f>+IF(H571=0,"",'Ark1'!X2112)</f>
        <v/>
      </c>
      <c r="U571" s="267" t="str">
        <f>+IF(H571=0,"",'Ark1'!AG2112)</f>
        <v/>
      </c>
      <c r="V571" s="267" t="str">
        <f>+IF(H571=0,"",'Ark1'!AH2112)</f>
        <v/>
      </c>
      <c r="W571" s="267" t="str">
        <f>+IF(H571=0,"",'Ark1'!Y2112)</f>
        <v/>
      </c>
      <c r="X571" s="266" t="str">
        <f>+IF(H571=0,"",'Ark1'!AA2112)</f>
        <v/>
      </c>
      <c r="Y571" s="303" t="str">
        <f t="shared" si="45"/>
        <v/>
      </c>
      <c r="Z571" s="267" t="str">
        <f t="shared" si="46"/>
        <v/>
      </c>
      <c r="AA571" s="265" t="str">
        <f t="shared" si="47"/>
        <v/>
      </c>
      <c r="AB571" s="244"/>
      <c r="AF571" s="27"/>
      <c r="AI571" s="86"/>
      <c r="AJ571" s="86"/>
      <c r="AK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86"/>
      <c r="BG571" s="86"/>
      <c r="BH571" s="86"/>
      <c r="BI571" s="86"/>
      <c r="BJ571" s="86"/>
      <c r="BK571" s="86"/>
      <c r="BL571" s="86"/>
      <c r="BM571" s="86"/>
      <c r="BN571" s="86"/>
      <c r="BO571" s="86"/>
      <c r="BP571" s="86"/>
    </row>
    <row r="572" spans="1:68" s="28" customFormat="1">
      <c r="A572" s="244"/>
      <c r="B572" s="328">
        <f>+'Ark1'!C2113</f>
        <v>2024</v>
      </c>
      <c r="C572" s="264">
        <f>+'Ark1'!L2113</f>
        <v>15</v>
      </c>
      <c r="D572" s="264" t="s">
        <v>41</v>
      </c>
      <c r="E572" s="264">
        <f>+'Ark1'!AP2113</f>
        <v>31</v>
      </c>
      <c r="F572" s="272" t="str">
        <f>VLOOKUP(E572,RNR!$E$1:$F$41,2)</f>
        <v>Galloway</v>
      </c>
      <c r="G572" s="264" t="str">
        <f>+IF(H572=0,"",'Ark1'!Q2113)</f>
        <v/>
      </c>
      <c r="H572" s="360">
        <f>+'Ark1'!R2113</f>
        <v>0</v>
      </c>
      <c r="I572" s="265" t="str">
        <f>+IF(H572=0,"",'Ark1'!AE2113)</f>
        <v/>
      </c>
      <c r="J572" s="265"/>
      <c r="K572" s="265" t="str">
        <f>+IF(H572=0,"",'Ark1'!AF2113)</f>
        <v/>
      </c>
      <c r="L572" s="261"/>
      <c r="M572" s="376" t="str">
        <f>+IF(H572=0,"",'Ark1'!AR2113)</f>
        <v/>
      </c>
      <c r="N572" s="114" t="str">
        <f>+IF(H572=0,"",'Ark1'!AS2113)</f>
        <v/>
      </c>
      <c r="O572" s="261"/>
      <c r="P572" s="266" t="str">
        <f>+IF(H572=0,"",'Ark1'!T2113)</f>
        <v/>
      </c>
      <c r="Q572" s="379" t="str">
        <f>+IF(H572=0,"",'Ark1'!U2113)</f>
        <v/>
      </c>
      <c r="R572" s="265"/>
      <c r="S572" s="267" t="str">
        <f>+IF(H572=0,"",'Ark1'!W2113)</f>
        <v/>
      </c>
      <c r="T572" s="267" t="str">
        <f>+IF(H572=0,"",'Ark1'!X2113)</f>
        <v/>
      </c>
      <c r="U572" s="267" t="str">
        <f>+IF(H572=0,"",'Ark1'!AG2113)</f>
        <v/>
      </c>
      <c r="V572" s="267" t="str">
        <f>+IF(H572=0,"",'Ark1'!AH2113)</f>
        <v/>
      </c>
      <c r="W572" s="267" t="str">
        <f>+IF(H572=0,"",'Ark1'!Y2113)</f>
        <v/>
      </c>
      <c r="X572" s="266" t="str">
        <f>+IF(H572=0,"",'Ark1'!AA2113)</f>
        <v/>
      </c>
      <c r="Y572" s="303" t="str">
        <f t="shared" si="45"/>
        <v/>
      </c>
      <c r="Z572" s="267" t="str">
        <f t="shared" si="46"/>
        <v/>
      </c>
      <c r="AA572" s="265" t="str">
        <f t="shared" si="47"/>
        <v/>
      </c>
      <c r="AB572" s="244"/>
      <c r="AF572" s="27"/>
      <c r="AI572" s="86"/>
      <c r="AJ572" s="86"/>
      <c r="AK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86"/>
      <c r="BB572" s="86"/>
      <c r="BC572" s="86"/>
      <c r="BD572" s="86"/>
      <c r="BE572" s="86"/>
      <c r="BF572" s="86"/>
      <c r="BG572" s="86"/>
      <c r="BH572" s="86"/>
      <c r="BI572" s="86"/>
      <c r="BJ572" s="86"/>
      <c r="BK572" s="86"/>
      <c r="BL572" s="86"/>
      <c r="BM572" s="86"/>
      <c r="BN572" s="86"/>
      <c r="BO572" s="86"/>
      <c r="BP572" s="86"/>
    </row>
    <row r="573" spans="1:68" s="28" customFormat="1">
      <c r="A573" s="244"/>
      <c r="B573" s="328">
        <f>+'Ark1'!C2114</f>
        <v>2024</v>
      </c>
      <c r="C573" s="264">
        <f>+'Ark1'!L2114</f>
        <v>15</v>
      </c>
      <c r="D573" s="264" t="s">
        <v>41</v>
      </c>
      <c r="E573" s="264">
        <f>+'Ark1'!AP2114</f>
        <v>32</v>
      </c>
      <c r="F573" s="272" t="str">
        <f>VLOOKUP(E573,RNR!$E$1:$F$41,2)</f>
        <v>Salers</v>
      </c>
      <c r="G573" s="264" t="str">
        <f>+IF(H573=0,"",'Ark1'!Q2114)</f>
        <v/>
      </c>
      <c r="H573" s="360">
        <f>+'Ark1'!R2114</f>
        <v>0</v>
      </c>
      <c r="I573" s="265" t="str">
        <f>+IF(H573=0,"",'Ark1'!AE2114)</f>
        <v/>
      </c>
      <c r="J573" s="265"/>
      <c r="K573" s="265" t="str">
        <f>+IF(H573=0,"",'Ark1'!AF2114)</f>
        <v/>
      </c>
      <c r="L573" s="261"/>
      <c r="M573" s="376" t="str">
        <f>+IF(H573=0,"",'Ark1'!AR2114)</f>
        <v/>
      </c>
      <c r="N573" s="114" t="str">
        <f>+IF(H573=0,"",'Ark1'!AS2114)</f>
        <v/>
      </c>
      <c r="O573" s="261"/>
      <c r="P573" s="266" t="str">
        <f>+IF(H573=0,"",'Ark1'!T2114)</f>
        <v/>
      </c>
      <c r="Q573" s="379" t="str">
        <f>+IF(H573=0,"",'Ark1'!U2114)</f>
        <v/>
      </c>
      <c r="R573" s="265"/>
      <c r="S573" s="267" t="str">
        <f>+IF(H573=0,"",'Ark1'!W2114)</f>
        <v/>
      </c>
      <c r="T573" s="267" t="str">
        <f>+IF(H573=0,"",'Ark1'!X2114)</f>
        <v/>
      </c>
      <c r="U573" s="267" t="str">
        <f>+IF(H573=0,"",'Ark1'!AG2114)</f>
        <v/>
      </c>
      <c r="V573" s="267" t="str">
        <f>+IF(H573=0,"",'Ark1'!AH2114)</f>
        <v/>
      </c>
      <c r="W573" s="267" t="str">
        <f>+IF(H573=0,"",'Ark1'!Y2114)</f>
        <v/>
      </c>
      <c r="X573" s="266" t="str">
        <f>+IF(H573=0,"",'Ark1'!AA2114)</f>
        <v/>
      </c>
      <c r="Y573" s="303" t="str">
        <f t="shared" si="45"/>
        <v/>
      </c>
      <c r="Z573" s="267" t="str">
        <f t="shared" si="46"/>
        <v/>
      </c>
      <c r="AA573" s="265" t="str">
        <f t="shared" si="47"/>
        <v/>
      </c>
      <c r="AB573" s="244"/>
      <c r="AF573" s="27"/>
      <c r="AI573" s="86"/>
      <c r="AJ573" s="86"/>
      <c r="AK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86"/>
      <c r="BB573" s="86"/>
      <c r="BC573" s="86"/>
      <c r="BD573" s="86"/>
      <c r="BE573" s="86"/>
      <c r="BF573" s="86"/>
      <c r="BG573" s="86"/>
      <c r="BH573" s="86"/>
      <c r="BI573" s="86"/>
      <c r="BJ573" s="86"/>
      <c r="BK573" s="86"/>
      <c r="BL573" s="86"/>
      <c r="BM573" s="86"/>
      <c r="BN573" s="86"/>
      <c r="BO573" s="86"/>
      <c r="BP573" s="86"/>
    </row>
    <row r="574" spans="1:68" s="28" customFormat="1">
      <c r="A574" s="244"/>
      <c r="B574" s="328">
        <f>+'Ark1'!C2115</f>
        <v>2024</v>
      </c>
      <c r="C574" s="264">
        <f>+'Ark1'!L2115</f>
        <v>15</v>
      </c>
      <c r="D574" s="264" t="s">
        <v>41</v>
      </c>
      <c r="E574" s="264">
        <f>+'Ark1'!AP2115</f>
        <v>33</v>
      </c>
      <c r="F574" s="272" t="str">
        <f>VLOOKUP(E574,RNR!$E$1:$F$41,2)</f>
        <v>Chianina</v>
      </c>
      <c r="G574" s="264" t="str">
        <f>+IF(H574=0,"",'Ark1'!Q2115)</f>
        <v/>
      </c>
      <c r="H574" s="360">
        <f>+'Ark1'!R2115</f>
        <v>0</v>
      </c>
      <c r="I574" s="265" t="str">
        <f>+IF(H574=0,"",'Ark1'!AE2115)</f>
        <v/>
      </c>
      <c r="J574" s="265"/>
      <c r="K574" s="265" t="str">
        <f>+IF(H574=0,"",'Ark1'!AF2115)</f>
        <v/>
      </c>
      <c r="L574" s="261"/>
      <c r="M574" s="376" t="str">
        <f>+IF(H574=0,"",'Ark1'!AR2115)</f>
        <v/>
      </c>
      <c r="N574" s="114" t="str">
        <f>+IF(H574=0,"",'Ark1'!AS2115)</f>
        <v/>
      </c>
      <c r="O574" s="261"/>
      <c r="P574" s="266" t="str">
        <f>+IF(H574=0,"",'Ark1'!T2115)</f>
        <v/>
      </c>
      <c r="Q574" s="379" t="str">
        <f>+IF(H574=0,"",'Ark1'!U2115)</f>
        <v/>
      </c>
      <c r="R574" s="265"/>
      <c r="S574" s="267" t="str">
        <f>+IF(H574=0,"",'Ark1'!W2115)</f>
        <v/>
      </c>
      <c r="T574" s="267" t="str">
        <f>+IF(H574=0,"",'Ark1'!X2115)</f>
        <v/>
      </c>
      <c r="U574" s="267" t="str">
        <f>+IF(H574=0,"",'Ark1'!AG2115)</f>
        <v/>
      </c>
      <c r="V574" s="267" t="str">
        <f>+IF(H574=0,"",'Ark1'!AH2115)</f>
        <v/>
      </c>
      <c r="W574" s="267" t="str">
        <f>+IF(H574=0,"",'Ark1'!Y2115)</f>
        <v/>
      </c>
      <c r="X574" s="266" t="str">
        <f>+IF(H574=0,"",'Ark1'!AA2115)</f>
        <v/>
      </c>
      <c r="Y574" s="303" t="str">
        <f t="shared" si="45"/>
        <v/>
      </c>
      <c r="Z574" s="267" t="str">
        <f t="shared" si="46"/>
        <v/>
      </c>
      <c r="AA574" s="265" t="str">
        <f t="shared" si="47"/>
        <v/>
      </c>
      <c r="AB574" s="244"/>
      <c r="AF574" s="27"/>
      <c r="AI574" s="86"/>
      <c r="AJ574" s="86"/>
      <c r="AK574" s="86"/>
      <c r="AM574" s="86"/>
      <c r="AN574" s="86"/>
      <c r="AO574" s="86"/>
      <c r="AP574" s="86"/>
      <c r="AQ574" s="86"/>
      <c r="AR574" s="86"/>
      <c r="AS574" s="86"/>
      <c r="AT574" s="86"/>
      <c r="AU574" s="86"/>
      <c r="AV574" s="86"/>
      <c r="AW574" s="86"/>
      <c r="AX574" s="86"/>
      <c r="AY574" s="86"/>
      <c r="AZ574" s="86"/>
      <c r="BA574" s="86"/>
      <c r="BB574" s="86"/>
      <c r="BC574" s="86"/>
      <c r="BD574" s="86"/>
      <c r="BE574" s="86"/>
      <c r="BF574" s="86"/>
      <c r="BG574" s="86"/>
      <c r="BH574" s="86"/>
      <c r="BI574" s="86"/>
      <c r="BJ574" s="86"/>
      <c r="BK574" s="86"/>
      <c r="BL574" s="86"/>
      <c r="BM574" s="86"/>
      <c r="BN574" s="86"/>
      <c r="BO574" s="86"/>
      <c r="BP574" s="86"/>
    </row>
    <row r="575" spans="1:68" s="28" customFormat="1">
      <c r="A575" s="244"/>
      <c r="B575" s="328">
        <f>+'Ark1'!C2116</f>
        <v>2024</v>
      </c>
      <c r="C575" s="264">
        <f>+'Ark1'!L2116</f>
        <v>15</v>
      </c>
      <c r="D575" s="264" t="s">
        <v>41</v>
      </c>
      <c r="E575" s="264">
        <f>+'Ark1'!AP2116</f>
        <v>34</v>
      </c>
      <c r="F575" s="272" t="str">
        <f>VLOOKUP(E575,RNR!$E$1:$F$41,2)</f>
        <v>Belgisk blå</v>
      </c>
      <c r="G575" s="264" t="str">
        <f>+IF(H575=0,"",'Ark1'!Q2116)</f>
        <v/>
      </c>
      <c r="H575" s="360">
        <f>+'Ark1'!R2116</f>
        <v>0</v>
      </c>
      <c r="I575" s="265" t="str">
        <f>+IF(H575=0,"",'Ark1'!AE2116)</f>
        <v/>
      </c>
      <c r="J575" s="265"/>
      <c r="K575" s="265" t="str">
        <f>+IF(H575=0,"",'Ark1'!AF2116)</f>
        <v/>
      </c>
      <c r="L575" s="261"/>
      <c r="M575" s="376" t="str">
        <f>+IF(H575=0,"",'Ark1'!AR2116)</f>
        <v/>
      </c>
      <c r="N575" s="114" t="str">
        <f>+IF(H575=0,"",'Ark1'!AS2116)</f>
        <v/>
      </c>
      <c r="O575" s="261"/>
      <c r="P575" s="266" t="str">
        <f>+IF(H575=0,"",'Ark1'!T2116)</f>
        <v/>
      </c>
      <c r="Q575" s="379" t="str">
        <f>+IF(H575=0,"",'Ark1'!U2116)</f>
        <v/>
      </c>
      <c r="R575" s="265"/>
      <c r="S575" s="267" t="str">
        <f>+IF(H575=0,"",'Ark1'!W2116)</f>
        <v/>
      </c>
      <c r="T575" s="267" t="str">
        <f>+IF(H575=0,"",'Ark1'!X2116)</f>
        <v/>
      </c>
      <c r="U575" s="267" t="str">
        <f>+IF(H575=0,"",'Ark1'!AG2116)</f>
        <v/>
      </c>
      <c r="V575" s="267" t="str">
        <f>+IF(H575=0,"",'Ark1'!AH2116)</f>
        <v/>
      </c>
      <c r="W575" s="267" t="str">
        <f>+IF(H575=0,"",'Ark1'!Y2116)</f>
        <v/>
      </c>
      <c r="X575" s="266" t="str">
        <f>+IF(H575=0,"",'Ark1'!AA2116)</f>
        <v/>
      </c>
      <c r="Y575" s="303" t="str">
        <f t="shared" si="45"/>
        <v/>
      </c>
      <c r="Z575" s="267" t="str">
        <f t="shared" si="46"/>
        <v/>
      </c>
      <c r="AA575" s="265" t="str">
        <f t="shared" si="47"/>
        <v/>
      </c>
      <c r="AB575" s="244"/>
      <c r="AF575" s="27"/>
      <c r="AI575" s="86"/>
      <c r="AJ575" s="86"/>
      <c r="AK575" s="86"/>
      <c r="AM575" s="86"/>
      <c r="AN575" s="86"/>
      <c r="AO575" s="86"/>
      <c r="AP575" s="86"/>
      <c r="AQ575" s="86"/>
      <c r="AR575" s="86"/>
      <c r="AS575" s="86"/>
      <c r="AT575" s="86"/>
      <c r="AU575" s="86"/>
      <c r="AV575" s="86"/>
      <c r="AW575" s="86"/>
      <c r="AX575" s="86"/>
      <c r="AY575" s="86"/>
      <c r="AZ575" s="86"/>
      <c r="BA575" s="86"/>
      <c r="BB575" s="86"/>
      <c r="BC575" s="86"/>
      <c r="BD575" s="86"/>
      <c r="BE575" s="86"/>
      <c r="BF575" s="86"/>
      <c r="BG575" s="86"/>
      <c r="BH575" s="86"/>
      <c r="BI575" s="86"/>
      <c r="BJ575" s="86"/>
      <c r="BK575" s="86"/>
      <c r="BL575" s="86"/>
      <c r="BM575" s="86"/>
      <c r="BN575" s="86"/>
      <c r="BO575" s="86"/>
      <c r="BP575" s="86"/>
    </row>
    <row r="576" spans="1:68" s="28" customFormat="1">
      <c r="A576" s="244"/>
      <c r="B576" s="328">
        <f>+'Ark1'!C2117</f>
        <v>2024</v>
      </c>
      <c r="C576" s="264">
        <f>+'Ark1'!L2117</f>
        <v>15</v>
      </c>
      <c r="D576" s="264" t="s">
        <v>41</v>
      </c>
      <c r="E576" s="264">
        <f>+'Ark1'!AP2117</f>
        <v>39</v>
      </c>
      <c r="F576" s="272" t="str">
        <f>VLOOKUP(E576,RNR!$E$1:$F$41,2)</f>
        <v xml:space="preserve">Wagyu </v>
      </c>
      <c r="G576" s="264" t="str">
        <f>+IF(H576=0,"",'Ark1'!Q2117)</f>
        <v/>
      </c>
      <c r="H576" s="360">
        <f>+'Ark1'!R2117</f>
        <v>0</v>
      </c>
      <c r="I576" s="265" t="str">
        <f>+IF(H576=0,"",'Ark1'!AE2117)</f>
        <v/>
      </c>
      <c r="J576" s="265"/>
      <c r="K576" s="265" t="str">
        <f>+IF(H576=0,"",'Ark1'!AF2117)</f>
        <v/>
      </c>
      <c r="L576" s="261"/>
      <c r="M576" s="376" t="str">
        <f>+IF(H576=0,"",'Ark1'!AR2117)</f>
        <v/>
      </c>
      <c r="N576" s="114" t="str">
        <f>+IF(H576=0,"",'Ark1'!AS2117)</f>
        <v/>
      </c>
      <c r="O576" s="261"/>
      <c r="P576" s="266" t="str">
        <f>+IF(H576=0,"",'Ark1'!T2117)</f>
        <v/>
      </c>
      <c r="Q576" s="379" t="str">
        <f>+IF(H576=0,"",'Ark1'!U2117)</f>
        <v/>
      </c>
      <c r="R576" s="265"/>
      <c r="S576" s="267" t="str">
        <f>+IF(H576=0,"",'Ark1'!W2117)</f>
        <v/>
      </c>
      <c r="T576" s="267" t="str">
        <f>+IF(H576=0,"",'Ark1'!X2117)</f>
        <v/>
      </c>
      <c r="U576" s="267" t="str">
        <f>+IF(H576=0,"",'Ark1'!AG2117)</f>
        <v/>
      </c>
      <c r="V576" s="267" t="str">
        <f>+IF(H576=0,"",'Ark1'!AH2117)</f>
        <v/>
      </c>
      <c r="W576" s="267" t="str">
        <f>+IF(H576=0,"",'Ark1'!Y2117)</f>
        <v/>
      </c>
      <c r="X576" s="266" t="str">
        <f>+IF(H576=0,"",'Ark1'!AA2117)</f>
        <v/>
      </c>
      <c r="Y576" s="303" t="str">
        <f t="shared" si="45"/>
        <v/>
      </c>
      <c r="Z576" s="267" t="str">
        <f t="shared" si="46"/>
        <v/>
      </c>
      <c r="AA576" s="265" t="str">
        <f t="shared" si="47"/>
        <v/>
      </c>
      <c r="AB576" s="244"/>
      <c r="AF576" s="27"/>
      <c r="AI576" s="86"/>
      <c r="AJ576" s="86"/>
      <c r="AK576" s="86"/>
      <c r="AM576" s="86"/>
      <c r="AN576" s="86"/>
      <c r="AO576" s="86"/>
      <c r="AP576" s="86"/>
      <c r="AQ576" s="86"/>
      <c r="AR576" s="86"/>
      <c r="AS576" s="86"/>
      <c r="AT576" s="86"/>
      <c r="AU576" s="86"/>
      <c r="AV576" s="86"/>
      <c r="AW576" s="86"/>
      <c r="AX576" s="86"/>
      <c r="AY576" s="86"/>
      <c r="AZ576" s="86"/>
      <c r="BA576" s="86"/>
      <c r="BB576" s="86"/>
      <c r="BC576" s="86"/>
      <c r="BD576" s="86"/>
      <c r="BE576" s="86"/>
      <c r="BF576" s="86"/>
      <c r="BG576" s="86"/>
      <c r="BH576" s="86"/>
      <c r="BI576" s="86"/>
      <c r="BJ576" s="86"/>
      <c r="BK576" s="86"/>
      <c r="BL576" s="86"/>
      <c r="BM576" s="86"/>
      <c r="BN576" s="86"/>
      <c r="BO576" s="86"/>
      <c r="BP576" s="86"/>
    </row>
    <row r="577" spans="1:68" s="28" customFormat="1">
      <c r="A577" s="244"/>
      <c r="B577" s="328">
        <f>+'Ark1'!C2118</f>
        <v>2024</v>
      </c>
      <c r="C577" s="264">
        <f>+'Ark1'!L2118</f>
        <v>15</v>
      </c>
      <c r="D577" s="264" t="s">
        <v>41</v>
      </c>
      <c r="E577" s="264">
        <f>+'Ark1'!AP2118</f>
        <v>40</v>
      </c>
      <c r="F577" s="272" t="str">
        <f>VLOOKUP(E577,RNR!$E$1:$F$41,2)</f>
        <v>Jak (Bos Grunniens)</v>
      </c>
      <c r="G577" s="264" t="str">
        <f>+IF(H577=0,"",'Ark1'!Q2118)</f>
        <v/>
      </c>
      <c r="H577" s="360">
        <f>+'Ark1'!R2118</f>
        <v>0</v>
      </c>
      <c r="I577" s="265" t="str">
        <f>+IF(H577=0,"",'Ark1'!AE2118)</f>
        <v/>
      </c>
      <c r="J577" s="265"/>
      <c r="K577" s="265" t="str">
        <f>+IF(H577=0,"",'Ark1'!AF2118)</f>
        <v/>
      </c>
      <c r="L577" s="261"/>
      <c r="M577" s="376" t="str">
        <f>+IF(H577=0,"",'Ark1'!AR2118)</f>
        <v/>
      </c>
      <c r="N577" s="114" t="str">
        <f>+IF(H577=0,"",'Ark1'!AS2118)</f>
        <v/>
      </c>
      <c r="O577" s="261"/>
      <c r="P577" s="266" t="str">
        <f>+IF(H577=0,"",'Ark1'!T2118)</f>
        <v/>
      </c>
      <c r="Q577" s="379" t="str">
        <f>+IF(H577=0,"",'Ark1'!U2118)</f>
        <v/>
      </c>
      <c r="R577" s="265"/>
      <c r="S577" s="267" t="str">
        <f>+IF(H577=0,"",'Ark1'!W2118)</f>
        <v/>
      </c>
      <c r="T577" s="267" t="str">
        <f>+IF(H577=0,"",'Ark1'!X2118)</f>
        <v/>
      </c>
      <c r="U577" s="267" t="str">
        <f>+IF(H577=0,"",'Ark1'!AG2118)</f>
        <v/>
      </c>
      <c r="V577" s="267" t="str">
        <f>+IF(H577=0,"",'Ark1'!AH2118)</f>
        <v/>
      </c>
      <c r="W577" s="267" t="str">
        <f>+IF(H577=0,"",'Ark1'!Y2118)</f>
        <v/>
      </c>
      <c r="X577" s="266" t="str">
        <f>+IF(H577=0,"",'Ark1'!AA2118)</f>
        <v/>
      </c>
      <c r="Y577" s="303" t="str">
        <f t="shared" si="45"/>
        <v/>
      </c>
      <c r="Z577" s="267" t="str">
        <f t="shared" si="46"/>
        <v/>
      </c>
      <c r="AA577" s="265" t="str">
        <f t="shared" si="47"/>
        <v/>
      </c>
      <c r="AB577" s="244"/>
      <c r="AF577" s="27"/>
      <c r="AI577" s="86"/>
      <c r="AJ577" s="86"/>
      <c r="AK577" s="86"/>
      <c r="AM577" s="86"/>
      <c r="AN577" s="86"/>
      <c r="AO577" s="86"/>
      <c r="AP577" s="86"/>
      <c r="AQ577" s="86"/>
      <c r="AR577" s="86"/>
      <c r="AS577" s="86"/>
      <c r="AT577" s="86"/>
      <c r="AU577" s="86"/>
      <c r="AV577" s="86"/>
      <c r="AW577" s="86"/>
      <c r="AX577" s="86"/>
      <c r="AY577" s="86"/>
      <c r="AZ577" s="86"/>
      <c r="BA577" s="86"/>
      <c r="BB577" s="86"/>
      <c r="BC577" s="86"/>
      <c r="BD577" s="86"/>
      <c r="BE577" s="86"/>
      <c r="BF577" s="86"/>
      <c r="BG577" s="86"/>
      <c r="BH577" s="86"/>
      <c r="BI577" s="86"/>
      <c r="BJ577" s="86"/>
      <c r="BK577" s="86"/>
      <c r="BL577" s="86"/>
      <c r="BM577" s="86"/>
      <c r="BN577" s="86"/>
      <c r="BO577" s="86"/>
      <c r="BP577" s="86"/>
    </row>
    <row r="578" spans="1:68" s="28" customFormat="1">
      <c r="A578" s="244"/>
      <c r="B578" s="328">
        <f>+'Ark1'!C2119</f>
        <v>2024</v>
      </c>
      <c r="C578" s="264">
        <f>+'Ark1'!L2119</f>
        <v>15</v>
      </c>
      <c r="D578" s="264" t="s">
        <v>41</v>
      </c>
      <c r="E578" s="264">
        <f>+'Ark1'!AP2119</f>
        <v>98</v>
      </c>
      <c r="F578" s="272" t="str">
        <f>VLOOKUP(E578,RNR!$E$1:$F$41,2)</f>
        <v>Krysninger</v>
      </c>
      <c r="G578" s="264" t="str">
        <f>+IF(H578=0,"",'Ark1'!Q2119)</f>
        <v/>
      </c>
      <c r="H578" s="360">
        <f>+'Ark1'!R2119</f>
        <v>0</v>
      </c>
      <c r="I578" s="265" t="str">
        <f>+IF(H578=0,"",'Ark1'!AE2119)</f>
        <v/>
      </c>
      <c r="J578" s="265"/>
      <c r="K578" s="265" t="str">
        <f>+IF(H578=0,"",'Ark1'!AF2119)</f>
        <v/>
      </c>
      <c r="L578" s="261"/>
      <c r="M578" s="376" t="str">
        <f>+IF(H578=0,"",'Ark1'!AR2119)</f>
        <v/>
      </c>
      <c r="N578" s="114" t="str">
        <f>+IF(H578=0,"",'Ark1'!AS2119)</f>
        <v/>
      </c>
      <c r="O578" s="261"/>
      <c r="P578" s="266" t="str">
        <f>+IF(H578=0,"",'Ark1'!T2119)</f>
        <v/>
      </c>
      <c r="Q578" s="379" t="str">
        <f>+IF(H578=0,"",'Ark1'!U2119)</f>
        <v/>
      </c>
      <c r="R578" s="265"/>
      <c r="S578" s="267" t="str">
        <f>+IF(H578=0,"",'Ark1'!W2119)</f>
        <v/>
      </c>
      <c r="T578" s="267" t="str">
        <f>+IF(H578=0,"",'Ark1'!X2119)</f>
        <v/>
      </c>
      <c r="U578" s="267" t="str">
        <f>+IF(H578=0,"",'Ark1'!AG2119)</f>
        <v/>
      </c>
      <c r="V578" s="267" t="str">
        <f>+IF(H578=0,"",'Ark1'!AH2119)</f>
        <v/>
      </c>
      <c r="W578" s="267" t="str">
        <f>+IF(H578=0,"",'Ark1'!Y2119)</f>
        <v/>
      </c>
      <c r="X578" s="266" t="str">
        <f>+IF(H578=0,"",'Ark1'!AA2119)</f>
        <v/>
      </c>
      <c r="Y578" s="303" t="str">
        <f t="shared" si="45"/>
        <v/>
      </c>
      <c r="Z578" s="267" t="str">
        <f t="shared" si="46"/>
        <v/>
      </c>
      <c r="AA578" s="265" t="str">
        <f t="shared" si="47"/>
        <v/>
      </c>
      <c r="AB578" s="244"/>
      <c r="AF578" s="27"/>
      <c r="AI578" s="86"/>
      <c r="AJ578" s="86"/>
      <c r="AK578" s="86"/>
      <c r="AM578" s="86"/>
      <c r="AN578" s="86"/>
      <c r="AO578" s="86"/>
      <c r="AP578" s="86"/>
      <c r="AQ578" s="86"/>
      <c r="AR578" s="86"/>
      <c r="AS578" s="86"/>
      <c r="AT578" s="86"/>
      <c r="AU578" s="86"/>
      <c r="AV578" s="86"/>
      <c r="AW578" s="86"/>
      <c r="AX578" s="86"/>
      <c r="AY578" s="86"/>
      <c r="AZ578" s="86"/>
      <c r="BA578" s="86"/>
      <c r="BB578" s="86"/>
      <c r="BC578" s="86"/>
      <c r="BD578" s="86"/>
      <c r="BE578" s="86"/>
      <c r="BF578" s="86"/>
      <c r="BG578" s="86"/>
      <c r="BH578" s="86"/>
      <c r="BI578" s="86"/>
      <c r="BJ578" s="86"/>
      <c r="BK578" s="86"/>
      <c r="BL578" s="86"/>
      <c r="BM578" s="86"/>
      <c r="BN578" s="86"/>
      <c r="BO578" s="86"/>
      <c r="BP578" s="86"/>
    </row>
    <row r="579" spans="1:68" s="28" customFormat="1">
      <c r="A579" s="244"/>
      <c r="B579" s="328">
        <f>+'Ark1'!C2120</f>
        <v>2024</v>
      </c>
      <c r="C579" s="264">
        <f>+'Ark1'!L2120</f>
        <v>15</v>
      </c>
      <c r="D579" s="264" t="s">
        <v>41</v>
      </c>
      <c r="E579" s="264">
        <f>+'Ark1'!AP2120</f>
        <v>99</v>
      </c>
      <c r="F579" s="272" t="str">
        <f>VLOOKUP(E579,RNR!$E$1:$F$41,2)</f>
        <v>Ukjent</v>
      </c>
      <c r="G579" s="264" t="str">
        <f>+IF(H579=0,"",'Ark1'!Q2120)</f>
        <v/>
      </c>
      <c r="H579" s="360">
        <f>+'Ark1'!R2120</f>
        <v>0</v>
      </c>
      <c r="I579" s="265" t="str">
        <f>+IF(H579=0,"",'Ark1'!AE2120)</f>
        <v/>
      </c>
      <c r="J579" s="265"/>
      <c r="K579" s="265" t="str">
        <f>+IF(H579=0,"",'Ark1'!AF2120)</f>
        <v/>
      </c>
      <c r="L579" s="261"/>
      <c r="M579" s="376" t="str">
        <f>+IF(H579=0,"",'Ark1'!AR2120)</f>
        <v/>
      </c>
      <c r="N579" s="114" t="str">
        <f>+IF(H579=0,"",'Ark1'!AS2120)</f>
        <v/>
      </c>
      <c r="O579" s="261"/>
      <c r="P579" s="266" t="str">
        <f>+IF(H579=0,"",'Ark1'!T2120)</f>
        <v/>
      </c>
      <c r="Q579" s="379" t="str">
        <f>+IF(H579=0,"",'Ark1'!U2120)</f>
        <v/>
      </c>
      <c r="R579" s="265"/>
      <c r="S579" s="267" t="str">
        <f>+IF(H579=0,"",'Ark1'!W2120)</f>
        <v/>
      </c>
      <c r="T579" s="267" t="str">
        <f>+IF(H579=0,"",'Ark1'!X2120)</f>
        <v/>
      </c>
      <c r="U579" s="267" t="str">
        <f>+IF(H579=0,"",'Ark1'!AG2120)</f>
        <v/>
      </c>
      <c r="V579" s="267" t="str">
        <f>+IF(H579=0,"",'Ark1'!AH2120)</f>
        <v/>
      </c>
      <c r="W579" s="267" t="str">
        <f>+IF(H579=0,"",'Ark1'!Y2120)</f>
        <v/>
      </c>
      <c r="X579" s="266" t="str">
        <f>+IF(H579=0,"",'Ark1'!AA2120)</f>
        <v/>
      </c>
      <c r="Y579" s="303" t="str">
        <f t="shared" si="45"/>
        <v/>
      </c>
      <c r="Z579" s="267" t="str">
        <f t="shared" si="46"/>
        <v/>
      </c>
      <c r="AA579" s="265" t="str">
        <f t="shared" si="47"/>
        <v/>
      </c>
      <c r="AB579" s="244"/>
      <c r="AF579" s="27"/>
      <c r="AI579" s="86"/>
      <c r="AJ579" s="86"/>
      <c r="AK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86"/>
      <c r="BB579" s="86"/>
      <c r="BC579" s="86"/>
      <c r="BD579" s="86"/>
      <c r="BE579" s="86"/>
      <c r="BF579" s="86"/>
      <c r="BG579" s="86"/>
      <c r="BH579" s="86"/>
      <c r="BI579" s="86"/>
      <c r="BJ579" s="86"/>
      <c r="BK579" s="86"/>
      <c r="BL579" s="86"/>
      <c r="BM579" s="86"/>
      <c r="BN579" s="86"/>
      <c r="BO579" s="86"/>
      <c r="BP579" s="86"/>
    </row>
    <row r="580" spans="1:68" s="28" customFormat="1">
      <c r="A580" s="261"/>
      <c r="B580" s="261"/>
      <c r="C580" s="261"/>
      <c r="D580" s="261"/>
      <c r="E580" s="261"/>
      <c r="F580" s="261"/>
      <c r="G580" s="261"/>
      <c r="H580" s="261"/>
      <c r="I580" s="261"/>
      <c r="J580" s="261"/>
      <c r="K580" s="261"/>
      <c r="L580" s="261"/>
      <c r="M580" s="261"/>
      <c r="N580" s="261"/>
      <c r="O580" s="261"/>
      <c r="P580" s="261"/>
      <c r="Q580" s="261"/>
      <c r="R580" s="261"/>
      <c r="S580" s="261"/>
      <c r="T580" s="261"/>
      <c r="U580" s="261"/>
      <c r="V580" s="261"/>
      <c r="W580" s="261"/>
      <c r="X580" s="261"/>
      <c r="Y580" s="261"/>
      <c r="Z580" s="261"/>
      <c r="AA580" s="261"/>
      <c r="AB580" s="261"/>
      <c r="AF580" s="27"/>
      <c r="AI580" s="86"/>
      <c r="AJ580" s="86"/>
      <c r="AK580" s="86"/>
      <c r="AM580" s="86"/>
      <c r="AN580" s="86"/>
      <c r="AO580" s="86"/>
      <c r="AP580" s="86"/>
      <c r="AQ580" s="86"/>
      <c r="AR580" s="86"/>
      <c r="AS580" s="86"/>
      <c r="AT580" s="86"/>
      <c r="AU580" s="86"/>
      <c r="AV580" s="86"/>
      <c r="AW580" s="86"/>
      <c r="AX580" s="86"/>
      <c r="AY580" s="86"/>
      <c r="AZ580" s="86"/>
      <c r="BA580" s="86"/>
      <c r="BB580" s="86"/>
      <c r="BC580" s="86"/>
      <c r="BD580" s="86"/>
      <c r="BE580" s="86"/>
      <c r="BF580" s="86"/>
      <c r="BG580" s="86"/>
      <c r="BH580" s="86"/>
      <c r="BI580" s="86"/>
      <c r="BJ580" s="86"/>
      <c r="BK580" s="86"/>
      <c r="BL580" s="86"/>
      <c r="BM580" s="86"/>
      <c r="BN580" s="86"/>
      <c r="BO580" s="86"/>
      <c r="BP580" s="86"/>
    </row>
    <row r="581" spans="1:68">
      <c r="A581" s="261"/>
      <c r="B581" s="261"/>
      <c r="C581" s="261"/>
      <c r="D581" s="261"/>
      <c r="E581" s="261"/>
      <c r="F581" s="261"/>
      <c r="G581" s="261"/>
      <c r="H581" s="261"/>
      <c r="I581" s="261"/>
      <c r="J581" s="261"/>
      <c r="K581" s="261"/>
      <c r="L581" s="261"/>
      <c r="M581" s="261"/>
      <c r="N581" s="261"/>
      <c r="O581" s="261"/>
      <c r="P581" s="261"/>
      <c r="Q581" s="261"/>
      <c r="R581" s="261"/>
      <c r="S581" s="261"/>
      <c r="T581" s="261"/>
      <c r="U581" s="261"/>
      <c r="V581" s="261"/>
      <c r="W581" s="261"/>
      <c r="X581" s="261"/>
      <c r="Y581" s="261"/>
      <c r="Z581" s="261"/>
      <c r="AA581" s="261"/>
      <c r="AB581" s="261"/>
    </row>
    <row r="582" spans="1:68">
      <c r="A582" s="261"/>
      <c r="B582" s="261"/>
      <c r="C582" s="261"/>
      <c r="D582" s="261"/>
      <c r="E582" s="261"/>
      <c r="F582" s="261"/>
      <c r="G582" s="261"/>
      <c r="H582" s="261"/>
      <c r="I582" s="261"/>
      <c r="J582" s="261"/>
      <c r="K582" s="261"/>
      <c r="L582" s="261"/>
      <c r="M582" s="261"/>
      <c r="N582" s="261"/>
      <c r="O582" s="261"/>
      <c r="P582" s="261"/>
      <c r="Q582" s="261"/>
      <c r="R582" s="261"/>
      <c r="S582" s="261"/>
      <c r="T582" s="261"/>
      <c r="U582" s="261"/>
      <c r="V582" s="261"/>
      <c r="W582" s="261"/>
      <c r="X582" s="261"/>
      <c r="Y582" s="261"/>
      <c r="Z582" s="261"/>
      <c r="AA582" s="261"/>
      <c r="AB582" s="261"/>
    </row>
    <row r="583" spans="1:68">
      <c r="A583" s="28"/>
      <c r="B583" s="28"/>
      <c r="C583" s="28"/>
      <c r="D583" s="28"/>
      <c r="E583" s="28"/>
      <c r="F583" s="28"/>
      <c r="G583" s="28"/>
      <c r="H583" s="28"/>
      <c r="J583" s="28"/>
      <c r="M583" s="506"/>
      <c r="N583" s="506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Z583" s="28"/>
    </row>
    <row r="584" spans="1:68">
      <c r="A584" s="28"/>
      <c r="B584" s="28"/>
      <c r="C584" s="28"/>
      <c r="D584" s="28"/>
      <c r="E584" s="28"/>
      <c r="F584" s="28"/>
      <c r="G584" s="28"/>
      <c r="H584" s="28"/>
      <c r="J584" s="28"/>
      <c r="M584" s="506"/>
      <c r="N584" s="506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Z584" s="28"/>
    </row>
    <row r="585" spans="1:68">
      <c r="A585" s="28"/>
      <c r="B585" s="28"/>
      <c r="C585" s="28"/>
      <c r="D585" s="28"/>
      <c r="E585" s="28"/>
      <c r="F585" s="28"/>
      <c r="G585" s="28"/>
      <c r="H585" s="28"/>
      <c r="J585" s="28"/>
      <c r="M585" s="506"/>
      <c r="N585" s="506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Z585" s="28"/>
    </row>
    <row r="586" spans="1:68">
      <c r="A586" s="28"/>
      <c r="B586" s="28"/>
      <c r="C586" s="28"/>
      <c r="D586" s="28"/>
      <c r="E586" s="28"/>
      <c r="F586" s="28"/>
      <c r="G586" s="28"/>
      <c r="H586" s="28"/>
      <c r="J586" s="28"/>
      <c r="M586" s="506"/>
      <c r="N586" s="506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Z586" s="28"/>
    </row>
    <row r="587" spans="1:68">
      <c r="A587" s="28"/>
      <c r="B587" s="28"/>
      <c r="C587" s="28"/>
      <c r="D587" s="28"/>
      <c r="E587" s="28"/>
      <c r="F587" s="28"/>
      <c r="G587" s="28"/>
      <c r="H587" s="28"/>
      <c r="J587" s="28"/>
      <c r="M587" s="506"/>
      <c r="N587" s="506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Z587" s="28"/>
    </row>
    <row r="588" spans="1:68">
      <c r="A588" s="28"/>
      <c r="B588" s="28"/>
      <c r="C588" s="28"/>
      <c r="D588" s="28"/>
      <c r="E588" s="28"/>
      <c r="F588" s="28"/>
      <c r="G588" s="28"/>
      <c r="H588" s="28"/>
      <c r="J588" s="28"/>
      <c r="M588" s="506"/>
      <c r="N588" s="506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Z588" s="28"/>
    </row>
    <row r="589" spans="1:68">
      <c r="A589" s="28"/>
      <c r="B589" s="28"/>
      <c r="C589" s="28"/>
      <c r="D589" s="28"/>
      <c r="E589" s="28"/>
      <c r="F589" s="28"/>
      <c r="G589" s="28"/>
      <c r="H589" s="28"/>
      <c r="J589" s="28"/>
      <c r="M589" s="506"/>
      <c r="N589" s="506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Z589" s="28"/>
    </row>
    <row r="590" spans="1:68">
      <c r="A590" s="28"/>
      <c r="B590" s="28"/>
      <c r="C590" s="28"/>
      <c r="D590" s="28"/>
      <c r="E590" s="28"/>
      <c r="F590" s="28"/>
      <c r="G590" s="28"/>
      <c r="H590" s="28"/>
      <c r="J590" s="28"/>
      <c r="M590" s="506"/>
      <c r="N590" s="506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Z590" s="28"/>
    </row>
    <row r="591" spans="1:68">
      <c r="A591" s="28"/>
      <c r="B591" s="28"/>
      <c r="C591" s="28"/>
      <c r="D591" s="28"/>
      <c r="E591" s="28"/>
      <c r="F591" s="28"/>
      <c r="G591" s="28"/>
      <c r="H591" s="28"/>
      <c r="J591" s="28"/>
      <c r="M591" s="506"/>
      <c r="N591" s="506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Z591" s="28"/>
    </row>
    <row r="592" spans="1:68">
      <c r="A592" s="28"/>
      <c r="B592" s="28"/>
      <c r="C592" s="28"/>
      <c r="D592" s="28"/>
      <c r="E592" s="28"/>
      <c r="F592" s="28"/>
      <c r="G592" s="28"/>
      <c r="H592" s="28"/>
      <c r="J592" s="28"/>
      <c r="M592" s="506"/>
      <c r="N592" s="506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Z592" s="28"/>
    </row>
    <row r="593" spans="1:26">
      <c r="A593" s="28"/>
      <c r="B593" s="28"/>
      <c r="C593" s="28"/>
      <c r="D593" s="28"/>
      <c r="E593" s="28"/>
      <c r="F593" s="28"/>
      <c r="G593" s="28"/>
      <c r="H593" s="28"/>
      <c r="J593" s="28"/>
      <c r="M593" s="506"/>
      <c r="N593" s="506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Z593" s="28"/>
    </row>
    <row r="594" spans="1:26">
      <c r="A594" s="28"/>
      <c r="B594" s="28"/>
      <c r="C594" s="28"/>
      <c r="D594" s="28"/>
      <c r="E594" s="28"/>
      <c r="F594" s="28"/>
      <c r="G594" s="28"/>
      <c r="H594" s="28"/>
      <c r="J594" s="28"/>
      <c r="M594" s="506"/>
      <c r="N594" s="506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Z594" s="28"/>
    </row>
    <row r="595" spans="1:26">
      <c r="A595" s="28"/>
      <c r="B595" s="28"/>
      <c r="C595" s="28"/>
      <c r="D595" s="28"/>
      <c r="E595" s="28"/>
      <c r="F595" s="28"/>
      <c r="G595" s="28"/>
      <c r="H595" s="28"/>
      <c r="J595" s="28"/>
      <c r="M595" s="506"/>
      <c r="N595" s="506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Z595" s="28"/>
    </row>
    <row r="596" spans="1:26">
      <c r="A596" s="28"/>
      <c r="B596" s="28"/>
      <c r="C596" s="28"/>
      <c r="D596" s="28"/>
      <c r="E596" s="28"/>
      <c r="F596" s="28"/>
      <c r="G596" s="28"/>
      <c r="H596" s="28"/>
      <c r="J596" s="28"/>
      <c r="M596" s="506"/>
      <c r="N596" s="506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Z596" s="28"/>
    </row>
    <row r="597" spans="1:26">
      <c r="A597" s="28"/>
      <c r="B597" s="28"/>
      <c r="C597" s="28"/>
      <c r="D597" s="28"/>
      <c r="E597" s="28"/>
      <c r="F597" s="28"/>
      <c r="G597" s="28"/>
      <c r="H597" s="28"/>
      <c r="J597" s="28"/>
      <c r="M597" s="506"/>
      <c r="N597" s="506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Z597" s="28"/>
    </row>
    <row r="598" spans="1:26">
      <c r="A598" s="28"/>
      <c r="B598" s="28"/>
      <c r="C598" s="28"/>
      <c r="D598" s="28"/>
      <c r="E598" s="28"/>
      <c r="F598" s="28"/>
      <c r="G598" s="28"/>
      <c r="H598" s="28"/>
      <c r="J598" s="28"/>
      <c r="M598" s="506"/>
      <c r="N598" s="506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Z598" s="28"/>
    </row>
    <row r="599" spans="1:26">
      <c r="A599" s="28"/>
      <c r="B599" s="28"/>
      <c r="C599" s="28"/>
      <c r="D599" s="28"/>
      <c r="E599" s="28"/>
      <c r="F599" s="28"/>
      <c r="G599" s="28"/>
      <c r="H599" s="28"/>
      <c r="J599" s="28"/>
      <c r="M599" s="506"/>
      <c r="N599" s="506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Z599" s="28"/>
    </row>
    <row r="600" spans="1:26">
      <c r="A600" s="28"/>
      <c r="B600" s="28"/>
      <c r="C600" s="28"/>
      <c r="D600" s="28"/>
      <c r="E600" s="28"/>
      <c r="F600" s="28"/>
      <c r="G600" s="28"/>
      <c r="H600" s="28"/>
      <c r="J600" s="28"/>
      <c r="M600" s="506"/>
      <c r="N600" s="506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Z600" s="28"/>
    </row>
    <row r="601" spans="1:26">
      <c r="A601" s="28"/>
      <c r="B601" s="28"/>
      <c r="C601" s="28"/>
      <c r="D601" s="28"/>
      <c r="E601" s="28"/>
      <c r="F601" s="28"/>
      <c r="G601" s="28"/>
      <c r="H601" s="28"/>
      <c r="J601" s="28"/>
      <c r="M601" s="506"/>
      <c r="N601" s="506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Z601" s="28"/>
    </row>
    <row r="602" spans="1:26">
      <c r="A602" s="28"/>
      <c r="B602" s="28"/>
      <c r="C602" s="28"/>
      <c r="D602" s="28"/>
      <c r="E602" s="28"/>
      <c r="F602" s="28"/>
      <c r="G602" s="28"/>
      <c r="H602" s="28"/>
      <c r="J602" s="28"/>
      <c r="M602" s="506"/>
      <c r="N602" s="506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Z602" s="28"/>
    </row>
    <row r="603" spans="1:26">
      <c r="A603" s="28"/>
      <c r="B603" s="28"/>
      <c r="C603" s="28"/>
      <c r="D603" s="28"/>
      <c r="E603" s="28"/>
      <c r="F603" s="28"/>
      <c r="G603" s="28"/>
      <c r="H603" s="28"/>
      <c r="J603" s="28"/>
      <c r="M603" s="506"/>
      <c r="N603" s="506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Z603" s="28"/>
    </row>
    <row r="604" spans="1:26">
      <c r="A604" s="28"/>
      <c r="B604" s="28"/>
      <c r="C604" s="28"/>
      <c r="D604" s="28"/>
      <c r="E604" s="28"/>
      <c r="F604" s="28"/>
      <c r="G604" s="28"/>
      <c r="H604" s="28"/>
      <c r="J604" s="28"/>
      <c r="M604" s="506"/>
      <c r="N604" s="506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Z604" s="28"/>
    </row>
    <row r="605" spans="1:26">
      <c r="A605" s="28"/>
      <c r="B605" s="28"/>
      <c r="C605" s="28"/>
      <c r="D605" s="28"/>
      <c r="E605" s="28"/>
      <c r="F605" s="28"/>
      <c r="G605" s="28"/>
      <c r="H605" s="28"/>
      <c r="J605" s="28"/>
      <c r="M605" s="506"/>
      <c r="N605" s="506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Z605" s="28"/>
    </row>
    <row r="606" spans="1:26">
      <c r="A606" s="28"/>
      <c r="B606" s="28"/>
      <c r="C606" s="28"/>
      <c r="D606" s="28"/>
      <c r="E606" s="28"/>
      <c r="F606" s="28"/>
      <c r="G606" s="28"/>
      <c r="H606" s="28"/>
      <c r="J606" s="28"/>
      <c r="M606" s="506"/>
      <c r="N606" s="506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Z606" s="28"/>
    </row>
    <row r="607" spans="1:26">
      <c r="A607" s="28"/>
      <c r="B607" s="28"/>
      <c r="C607" s="28"/>
      <c r="D607" s="28"/>
      <c r="E607" s="28"/>
      <c r="F607" s="28"/>
      <c r="G607" s="28"/>
      <c r="H607" s="28"/>
      <c r="J607" s="28"/>
      <c r="M607" s="506"/>
      <c r="N607" s="506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Z607" s="28"/>
    </row>
    <row r="608" spans="1:26">
      <c r="A608" s="28"/>
      <c r="B608" s="28"/>
      <c r="C608" s="28"/>
      <c r="D608" s="28"/>
      <c r="E608" s="28"/>
      <c r="F608" s="28"/>
      <c r="G608" s="28"/>
      <c r="H608" s="28"/>
      <c r="J608" s="28"/>
      <c r="M608" s="506"/>
      <c r="N608" s="506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Z608" s="28"/>
    </row>
    <row r="609" spans="1:26">
      <c r="A609" s="28"/>
      <c r="B609" s="28"/>
      <c r="C609" s="28"/>
      <c r="D609" s="28"/>
      <c r="E609" s="28"/>
      <c r="F609" s="28"/>
      <c r="G609" s="28"/>
      <c r="H609" s="28"/>
      <c r="J609" s="28"/>
      <c r="M609" s="506"/>
      <c r="N609" s="506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Z609" s="28"/>
    </row>
    <row r="610" spans="1:26">
      <c r="A610" s="28"/>
      <c r="B610" s="28"/>
      <c r="C610" s="28"/>
      <c r="D610" s="28"/>
      <c r="E610" s="28"/>
      <c r="F610" s="28"/>
      <c r="G610" s="28"/>
      <c r="H610" s="28"/>
      <c r="J610" s="28"/>
      <c r="M610" s="506"/>
      <c r="N610" s="506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Z610" s="28"/>
    </row>
    <row r="611" spans="1:26">
      <c r="A611" s="28"/>
      <c r="B611" s="28"/>
      <c r="C611" s="28"/>
      <c r="D611" s="28"/>
      <c r="E611" s="28"/>
      <c r="F611" s="28"/>
      <c r="G611" s="28"/>
      <c r="H611" s="28"/>
      <c r="J611" s="28"/>
      <c r="M611" s="506"/>
      <c r="N611" s="506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Z611" s="28"/>
    </row>
    <row r="612" spans="1:26">
      <c r="A612" s="28"/>
      <c r="B612" s="28"/>
      <c r="C612" s="28"/>
      <c r="D612" s="28"/>
      <c r="E612" s="28"/>
      <c r="F612" s="28"/>
      <c r="G612" s="28"/>
      <c r="H612" s="28"/>
      <c r="J612" s="28"/>
      <c r="M612" s="506"/>
      <c r="N612" s="506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Z612" s="28"/>
    </row>
    <row r="613" spans="1:26">
      <c r="A613" s="28"/>
      <c r="B613" s="28"/>
      <c r="C613" s="28"/>
      <c r="D613" s="28"/>
      <c r="E613" s="28"/>
      <c r="F613" s="28"/>
      <c r="G613" s="28"/>
      <c r="H613" s="28"/>
      <c r="J613" s="28"/>
      <c r="M613" s="506"/>
      <c r="N613" s="506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Z613" s="28"/>
    </row>
    <row r="614" spans="1:26">
      <c r="A614" s="28"/>
      <c r="B614" s="28"/>
      <c r="C614" s="28"/>
      <c r="D614" s="28"/>
      <c r="E614" s="28"/>
      <c r="F614" s="28"/>
      <c r="G614" s="28"/>
      <c r="H614" s="28"/>
      <c r="J614" s="28"/>
      <c r="M614" s="506"/>
      <c r="N614" s="506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Z614" s="28"/>
    </row>
    <row r="615" spans="1:26">
      <c r="A615" s="28"/>
      <c r="B615" s="28"/>
      <c r="C615" s="28"/>
      <c r="D615" s="28"/>
      <c r="E615" s="28"/>
      <c r="F615" s="28"/>
      <c r="G615" s="28"/>
      <c r="H615" s="28"/>
      <c r="J615" s="28"/>
      <c r="M615" s="506"/>
      <c r="N615" s="506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Z615" s="28"/>
    </row>
    <row r="616" spans="1:26">
      <c r="A616" s="28"/>
      <c r="B616" s="28"/>
      <c r="C616" s="28"/>
      <c r="D616" s="28"/>
      <c r="E616" s="28"/>
      <c r="F616" s="28"/>
      <c r="G616" s="28"/>
      <c r="H616" s="28"/>
      <c r="J616" s="28"/>
      <c r="M616" s="506"/>
      <c r="N616" s="506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Z616" s="28"/>
    </row>
    <row r="617" spans="1:26">
      <c r="A617" s="28"/>
      <c r="B617" s="28"/>
      <c r="C617" s="28"/>
      <c r="D617" s="28"/>
      <c r="E617" s="28"/>
      <c r="F617" s="28"/>
      <c r="G617" s="28"/>
      <c r="H617" s="28"/>
      <c r="J617" s="28"/>
      <c r="M617" s="506"/>
      <c r="N617" s="506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Z617" s="28"/>
    </row>
    <row r="618" spans="1:26">
      <c r="A618" s="28"/>
      <c r="B618" s="28"/>
      <c r="C618" s="28"/>
      <c r="D618" s="28"/>
      <c r="E618" s="28"/>
      <c r="F618" s="28"/>
      <c r="G618" s="28"/>
      <c r="H618" s="28"/>
      <c r="J618" s="28"/>
      <c r="M618" s="506"/>
      <c r="N618" s="506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Z618" s="28"/>
    </row>
    <row r="619" spans="1:26">
      <c r="A619" s="28"/>
      <c r="B619" s="28"/>
      <c r="C619" s="28"/>
      <c r="D619" s="28"/>
      <c r="E619" s="28"/>
      <c r="F619" s="28"/>
      <c r="G619" s="28"/>
      <c r="H619" s="28"/>
      <c r="J619" s="28"/>
      <c r="M619" s="506"/>
      <c r="N619" s="506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Z619" s="28"/>
    </row>
    <row r="620" spans="1:26">
      <c r="A620" s="28"/>
      <c r="B620" s="28"/>
      <c r="C620" s="28"/>
      <c r="D620" s="28"/>
      <c r="E620" s="28"/>
      <c r="F620" s="28"/>
      <c r="G620" s="28"/>
      <c r="H620" s="28"/>
      <c r="J620" s="28"/>
      <c r="M620" s="506"/>
      <c r="N620" s="506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Z620" s="28"/>
    </row>
    <row r="621" spans="1:26">
      <c r="A621" s="28"/>
      <c r="B621" s="28"/>
      <c r="C621" s="28"/>
      <c r="D621" s="28"/>
      <c r="E621" s="28"/>
      <c r="F621" s="28"/>
      <c r="G621" s="28"/>
      <c r="H621" s="28"/>
      <c r="J621" s="28"/>
      <c r="M621" s="506"/>
      <c r="N621" s="506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Z621" s="28"/>
    </row>
    <row r="622" spans="1:26">
      <c r="A622" s="28"/>
      <c r="B622" s="28"/>
      <c r="C622" s="28"/>
      <c r="D622" s="28"/>
      <c r="E622" s="28"/>
      <c r="F622" s="28"/>
      <c r="G622" s="28"/>
      <c r="H622" s="28"/>
      <c r="J622" s="28"/>
      <c r="M622" s="506"/>
      <c r="N622" s="506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Z622" s="28"/>
    </row>
    <row r="623" spans="1:26">
      <c r="A623" s="28"/>
      <c r="B623" s="28"/>
      <c r="C623" s="28"/>
      <c r="D623" s="28"/>
      <c r="E623" s="28"/>
      <c r="F623" s="28"/>
      <c r="G623" s="28"/>
      <c r="H623" s="28"/>
      <c r="J623" s="28"/>
      <c r="M623" s="506"/>
      <c r="N623" s="506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Z623" s="28"/>
    </row>
    <row r="624" spans="1:26">
      <c r="A624" s="28"/>
      <c r="B624" s="28"/>
      <c r="C624" s="28"/>
      <c r="D624" s="28"/>
      <c r="E624" s="28"/>
      <c r="F624" s="28"/>
      <c r="G624" s="28"/>
      <c r="H624" s="28"/>
      <c r="J624" s="28"/>
      <c r="M624" s="506"/>
      <c r="N624" s="506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Z624" s="28"/>
    </row>
    <row r="625" spans="1:26">
      <c r="A625" s="28"/>
      <c r="B625" s="28"/>
      <c r="C625" s="28"/>
      <c r="D625" s="28"/>
      <c r="E625" s="28"/>
      <c r="F625" s="28"/>
      <c r="G625" s="28"/>
      <c r="H625" s="28"/>
      <c r="J625" s="28"/>
      <c r="M625" s="506"/>
      <c r="N625" s="506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Z625" s="28"/>
    </row>
    <row r="626" spans="1:26">
      <c r="A626" s="28"/>
      <c r="B626" s="28"/>
      <c r="C626" s="28"/>
      <c r="D626" s="28"/>
      <c r="E626" s="28"/>
      <c r="F626" s="28"/>
      <c r="G626" s="28"/>
      <c r="H626" s="28"/>
      <c r="J626" s="28"/>
      <c r="M626" s="506"/>
      <c r="N626" s="506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Z626" s="28"/>
    </row>
    <row r="627" spans="1:26">
      <c r="A627" s="28"/>
      <c r="B627" s="28"/>
      <c r="C627" s="28"/>
      <c r="D627" s="28"/>
      <c r="E627" s="28"/>
      <c r="F627" s="28"/>
      <c r="G627" s="28"/>
      <c r="H627" s="28"/>
      <c r="J627" s="28"/>
      <c r="M627" s="506"/>
      <c r="N627" s="506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Z627" s="28"/>
    </row>
    <row r="628" spans="1:26">
      <c r="A628" s="28"/>
      <c r="B628" s="28"/>
      <c r="C628" s="28"/>
      <c r="D628" s="28"/>
      <c r="E628" s="28"/>
      <c r="F628" s="28"/>
      <c r="G628" s="28"/>
      <c r="H628" s="28"/>
      <c r="J628" s="28"/>
      <c r="M628" s="506"/>
      <c r="N628" s="506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Z628" s="28"/>
    </row>
    <row r="629" spans="1:26">
      <c r="A629" s="28"/>
      <c r="B629" s="28"/>
      <c r="C629" s="28"/>
      <c r="D629" s="28"/>
      <c r="E629" s="28"/>
      <c r="F629" s="28"/>
      <c r="G629" s="28"/>
      <c r="H629" s="28"/>
      <c r="J629" s="28"/>
      <c r="M629" s="506"/>
      <c r="N629" s="506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Z629" s="28"/>
    </row>
    <row r="630" spans="1:26">
      <c r="A630" s="28"/>
      <c r="B630" s="28"/>
      <c r="C630" s="28"/>
      <c r="D630" s="28"/>
      <c r="E630" s="28"/>
      <c r="F630" s="28"/>
      <c r="G630" s="28"/>
      <c r="H630" s="28"/>
      <c r="J630" s="28"/>
      <c r="M630" s="506"/>
      <c r="N630" s="506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Z630" s="28"/>
    </row>
    <row r="631" spans="1:26">
      <c r="A631" s="28"/>
      <c r="B631" s="28"/>
      <c r="C631" s="28"/>
      <c r="D631" s="28"/>
      <c r="E631" s="28"/>
      <c r="F631" s="28"/>
      <c r="G631" s="28"/>
      <c r="H631" s="28"/>
      <c r="J631" s="28"/>
      <c r="M631" s="506"/>
      <c r="N631" s="506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Z631" s="28"/>
    </row>
    <row r="632" spans="1:26">
      <c r="A632" s="28"/>
      <c r="B632" s="28"/>
      <c r="C632" s="28"/>
      <c r="D632" s="28"/>
      <c r="E632" s="28"/>
      <c r="F632" s="28"/>
      <c r="G632" s="28"/>
      <c r="H632" s="28"/>
      <c r="J632" s="28"/>
      <c r="M632" s="506"/>
      <c r="N632" s="506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Z632" s="28"/>
    </row>
    <row r="633" spans="1:26">
      <c r="A633" s="28"/>
      <c r="B633" s="28"/>
      <c r="C633" s="28"/>
      <c r="D633" s="28"/>
      <c r="E633" s="28"/>
      <c r="F633" s="28"/>
      <c r="G633" s="28"/>
      <c r="H633" s="28"/>
      <c r="J633" s="28"/>
      <c r="M633" s="506"/>
      <c r="N633" s="506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Z633" s="28"/>
    </row>
    <row r="634" spans="1:26">
      <c r="A634" s="28"/>
      <c r="B634" s="28"/>
      <c r="C634" s="28"/>
      <c r="D634" s="28"/>
      <c r="E634" s="28"/>
      <c r="F634" s="28"/>
      <c r="G634" s="28"/>
      <c r="H634" s="28"/>
      <c r="J634" s="28"/>
      <c r="M634" s="506"/>
      <c r="N634" s="506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Z634" s="28"/>
    </row>
    <row r="635" spans="1:26">
      <c r="A635" s="28"/>
      <c r="B635" s="28"/>
      <c r="C635" s="28"/>
      <c r="D635" s="28"/>
      <c r="E635" s="28"/>
      <c r="F635" s="28"/>
      <c r="G635" s="28"/>
      <c r="H635" s="28"/>
      <c r="J635" s="28"/>
      <c r="M635" s="506"/>
      <c r="N635" s="506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Z635" s="28"/>
    </row>
    <row r="636" spans="1:26">
      <c r="A636" s="28"/>
      <c r="B636" s="28"/>
      <c r="C636" s="28"/>
      <c r="D636" s="28"/>
      <c r="E636" s="28"/>
      <c r="F636" s="28"/>
      <c r="G636" s="28"/>
      <c r="H636" s="28"/>
      <c r="J636" s="28"/>
      <c r="M636" s="506"/>
      <c r="N636" s="506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Z636" s="28"/>
    </row>
    <row r="637" spans="1:26">
      <c r="A637" s="28"/>
      <c r="B637" s="28"/>
      <c r="C637" s="28"/>
      <c r="D637" s="28"/>
      <c r="E637" s="28"/>
      <c r="F637" s="28"/>
      <c r="G637" s="28"/>
      <c r="H637" s="28"/>
      <c r="J637" s="28"/>
      <c r="M637" s="506"/>
      <c r="N637" s="506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Z637" s="28"/>
    </row>
    <row r="638" spans="1:26">
      <c r="A638" s="28"/>
      <c r="B638" s="28"/>
      <c r="C638" s="28"/>
      <c r="D638" s="28"/>
      <c r="E638" s="28"/>
      <c r="F638" s="28"/>
      <c r="G638" s="28"/>
      <c r="H638" s="28"/>
      <c r="J638" s="28"/>
      <c r="M638" s="506"/>
      <c r="N638" s="506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Z638" s="28"/>
    </row>
    <row r="639" spans="1:26">
      <c r="A639" s="28"/>
      <c r="B639" s="28"/>
      <c r="C639" s="28"/>
      <c r="D639" s="28"/>
      <c r="E639" s="28"/>
      <c r="F639" s="28"/>
      <c r="G639" s="28"/>
      <c r="H639" s="28"/>
      <c r="J639" s="28"/>
      <c r="M639" s="506"/>
      <c r="N639" s="506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Z639" s="28"/>
    </row>
    <row r="640" spans="1:26">
      <c r="A640" s="28"/>
      <c r="B640" s="28"/>
      <c r="C640" s="28"/>
      <c r="D640" s="28"/>
      <c r="E640" s="28"/>
      <c r="F640" s="28"/>
      <c r="G640" s="28"/>
      <c r="H640" s="28"/>
      <c r="J640" s="28"/>
      <c r="M640" s="506"/>
      <c r="N640" s="506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Z640" s="28"/>
    </row>
    <row r="641" spans="1:26">
      <c r="A641" s="28"/>
      <c r="B641" s="28"/>
      <c r="C641" s="28"/>
      <c r="D641" s="28"/>
      <c r="E641" s="28"/>
      <c r="F641" s="28"/>
      <c r="G641" s="28"/>
      <c r="H641" s="28"/>
      <c r="J641" s="28"/>
      <c r="M641" s="506"/>
      <c r="N641" s="506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Z641" s="28"/>
    </row>
    <row r="642" spans="1:26">
      <c r="A642" s="28"/>
      <c r="B642" s="28"/>
      <c r="C642" s="28"/>
      <c r="D642" s="28"/>
      <c r="E642" s="28"/>
      <c r="F642" s="28"/>
      <c r="G642" s="28"/>
      <c r="H642" s="28"/>
      <c r="J642" s="28"/>
      <c r="M642" s="506"/>
      <c r="N642" s="506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Z642" s="28"/>
    </row>
    <row r="643" spans="1:26">
      <c r="A643" s="28"/>
      <c r="B643" s="28"/>
      <c r="C643" s="28"/>
      <c r="D643" s="28"/>
      <c r="E643" s="28"/>
      <c r="F643" s="28"/>
      <c r="G643" s="28"/>
      <c r="H643" s="28"/>
      <c r="J643" s="28"/>
      <c r="M643" s="506"/>
      <c r="N643" s="506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Z643" s="28"/>
    </row>
    <row r="644" spans="1:26">
      <c r="A644" s="28"/>
      <c r="B644" s="28"/>
      <c r="C644" s="28"/>
      <c r="D644" s="28"/>
      <c r="E644" s="28"/>
      <c r="F644" s="28"/>
      <c r="G644" s="28"/>
      <c r="H644" s="28"/>
      <c r="J644" s="28"/>
      <c r="M644" s="506"/>
      <c r="N644" s="506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Z644" s="28"/>
    </row>
    <row r="645" spans="1:26">
      <c r="A645" s="28"/>
      <c r="B645" s="28"/>
      <c r="C645" s="28"/>
      <c r="D645" s="28"/>
      <c r="E645" s="28"/>
      <c r="F645" s="28"/>
      <c r="G645" s="28"/>
      <c r="H645" s="28"/>
      <c r="J645" s="28"/>
      <c r="M645" s="506"/>
      <c r="N645" s="506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Z645" s="28"/>
    </row>
    <row r="646" spans="1:26">
      <c r="A646" s="28"/>
      <c r="B646" s="28"/>
      <c r="C646" s="28"/>
      <c r="D646" s="28"/>
      <c r="E646" s="28"/>
      <c r="F646" s="28"/>
      <c r="G646" s="28"/>
      <c r="H646" s="28"/>
      <c r="J646" s="28"/>
      <c r="M646" s="506"/>
      <c r="N646" s="506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Z646" s="28"/>
    </row>
    <row r="647" spans="1:26">
      <c r="A647" s="28"/>
      <c r="B647" s="28"/>
      <c r="C647" s="28"/>
      <c r="D647" s="28"/>
      <c r="E647" s="28"/>
      <c r="F647" s="28"/>
      <c r="G647" s="28"/>
      <c r="H647" s="28"/>
      <c r="J647" s="28"/>
      <c r="M647" s="506"/>
      <c r="N647" s="506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Z647" s="28"/>
    </row>
    <row r="648" spans="1:26">
      <c r="A648" s="28"/>
      <c r="B648" s="28"/>
      <c r="C648" s="28"/>
      <c r="D648" s="28"/>
      <c r="E648" s="28"/>
      <c r="F648" s="28"/>
      <c r="G648" s="28"/>
      <c r="H648" s="28"/>
      <c r="J648" s="28"/>
      <c r="M648" s="506"/>
      <c r="N648" s="506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Z648" s="28"/>
    </row>
    <row r="649" spans="1:26">
      <c r="A649" s="28"/>
      <c r="B649" s="28"/>
      <c r="C649" s="28"/>
      <c r="D649" s="28"/>
      <c r="E649" s="28"/>
      <c r="F649" s="28"/>
      <c r="G649" s="28"/>
      <c r="H649" s="28"/>
      <c r="J649" s="28"/>
      <c r="M649" s="506"/>
      <c r="N649" s="506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Z649" s="28"/>
    </row>
    <row r="650" spans="1:26">
      <c r="A650" s="28"/>
      <c r="B650" s="28"/>
      <c r="C650" s="28"/>
      <c r="D650" s="28"/>
      <c r="E650" s="28"/>
      <c r="F650" s="28"/>
      <c r="G650" s="28"/>
      <c r="H650" s="28"/>
      <c r="J650" s="28"/>
      <c r="M650" s="506"/>
      <c r="N650" s="506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Z650" s="28"/>
    </row>
    <row r="651" spans="1:26">
      <c r="A651" s="28"/>
      <c r="B651" s="28"/>
      <c r="C651" s="28"/>
      <c r="D651" s="28"/>
      <c r="E651" s="28"/>
      <c r="F651" s="28"/>
      <c r="G651" s="28"/>
      <c r="H651" s="28"/>
      <c r="J651" s="28"/>
      <c r="M651" s="506"/>
      <c r="N651" s="506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Z651" s="28"/>
    </row>
    <row r="652" spans="1:26">
      <c r="A652" s="28"/>
      <c r="B652" s="28"/>
      <c r="C652" s="28"/>
      <c r="D652" s="28"/>
      <c r="E652" s="28"/>
      <c r="F652" s="28"/>
      <c r="G652" s="28"/>
      <c r="H652" s="28"/>
      <c r="J652" s="28"/>
      <c r="M652" s="506"/>
      <c r="N652" s="506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Z652" s="28"/>
    </row>
    <row r="653" spans="1:26">
      <c r="A653" s="28"/>
      <c r="B653" s="28"/>
      <c r="C653" s="28"/>
      <c r="D653" s="28"/>
      <c r="E653" s="28"/>
      <c r="F653" s="28"/>
      <c r="G653" s="28"/>
      <c r="H653" s="28"/>
      <c r="J653" s="28"/>
      <c r="M653" s="506"/>
      <c r="N653" s="506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Z653" s="28"/>
    </row>
    <row r="654" spans="1:26">
      <c r="A654" s="28"/>
      <c r="B654" s="28"/>
      <c r="C654" s="28"/>
      <c r="D654" s="28"/>
      <c r="E654" s="28"/>
      <c r="F654" s="28"/>
      <c r="G654" s="28"/>
      <c r="H654" s="28"/>
      <c r="J654" s="28"/>
      <c r="M654" s="506"/>
      <c r="N654" s="506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Z654" s="28"/>
    </row>
    <row r="655" spans="1:26">
      <c r="A655" s="28"/>
      <c r="B655" s="28"/>
      <c r="C655" s="28"/>
      <c r="D655" s="28"/>
      <c r="E655" s="28"/>
      <c r="F655" s="28"/>
      <c r="G655" s="28"/>
      <c r="H655" s="28"/>
      <c r="J655" s="28"/>
      <c r="M655" s="506"/>
      <c r="N655" s="506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Z655" s="28"/>
    </row>
    <row r="656" spans="1:26">
      <c r="A656" s="28"/>
      <c r="B656" s="28"/>
      <c r="C656" s="28"/>
      <c r="D656" s="28"/>
      <c r="E656" s="28"/>
      <c r="F656" s="28"/>
      <c r="G656" s="28"/>
      <c r="H656" s="28"/>
      <c r="J656" s="28"/>
      <c r="M656" s="506"/>
      <c r="N656" s="506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Z656" s="28"/>
    </row>
    <row r="657" spans="1:26">
      <c r="A657" s="28"/>
      <c r="B657" s="28"/>
      <c r="C657" s="28"/>
      <c r="D657" s="28"/>
      <c r="E657" s="28"/>
      <c r="F657" s="28"/>
      <c r="G657" s="28"/>
      <c r="H657" s="28"/>
      <c r="J657" s="28"/>
      <c r="M657" s="506"/>
      <c r="N657" s="506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Z657" s="28"/>
    </row>
    <row r="658" spans="1:26">
      <c r="A658" s="28"/>
      <c r="B658" s="28"/>
      <c r="C658" s="28"/>
      <c r="D658" s="28"/>
      <c r="E658" s="28"/>
      <c r="F658" s="28"/>
      <c r="G658" s="28"/>
      <c r="H658" s="28"/>
      <c r="J658" s="28"/>
      <c r="M658" s="506"/>
      <c r="N658" s="506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Z658" s="28"/>
    </row>
    <row r="659" spans="1:26">
      <c r="A659" s="28"/>
      <c r="B659" s="28"/>
      <c r="C659" s="28"/>
      <c r="D659" s="28"/>
      <c r="E659" s="28"/>
      <c r="F659" s="28"/>
      <c r="G659" s="28"/>
      <c r="H659" s="28"/>
      <c r="J659" s="28"/>
      <c r="M659" s="506"/>
      <c r="N659" s="506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Z659" s="28"/>
    </row>
    <row r="660" spans="1:26">
      <c r="A660" s="28"/>
      <c r="B660" s="28"/>
      <c r="C660" s="28"/>
      <c r="D660" s="28"/>
      <c r="E660" s="28"/>
      <c r="F660" s="28"/>
      <c r="G660" s="28"/>
      <c r="H660" s="28"/>
      <c r="J660" s="28"/>
      <c r="M660" s="506"/>
      <c r="N660" s="506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Z660" s="28"/>
    </row>
    <row r="661" spans="1:26">
      <c r="A661" s="28"/>
      <c r="B661" s="28"/>
      <c r="C661" s="28"/>
      <c r="D661" s="28"/>
      <c r="E661" s="28"/>
      <c r="F661" s="28"/>
      <c r="G661" s="28"/>
      <c r="H661" s="28"/>
      <c r="J661" s="28"/>
      <c r="M661" s="506"/>
      <c r="N661" s="506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Z661" s="28"/>
    </row>
    <row r="662" spans="1:26">
      <c r="A662" s="28"/>
      <c r="B662" s="28"/>
      <c r="C662" s="28"/>
      <c r="D662" s="28"/>
      <c r="E662" s="28"/>
      <c r="F662" s="28"/>
      <c r="G662" s="28"/>
      <c r="H662" s="28"/>
      <c r="J662" s="28"/>
      <c r="M662" s="506"/>
      <c r="N662" s="506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Z662" s="28"/>
    </row>
    <row r="663" spans="1:26">
      <c r="A663" s="28"/>
      <c r="B663" s="28"/>
      <c r="C663" s="28"/>
      <c r="D663" s="28"/>
      <c r="E663" s="28"/>
      <c r="F663" s="28"/>
      <c r="G663" s="28"/>
      <c r="H663" s="28"/>
      <c r="J663" s="28"/>
      <c r="M663" s="506"/>
      <c r="N663" s="506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Z663" s="28"/>
    </row>
    <row r="664" spans="1:26">
      <c r="A664" s="28"/>
      <c r="B664" s="28"/>
      <c r="C664" s="28"/>
      <c r="D664" s="28"/>
      <c r="E664" s="28"/>
      <c r="F664" s="28"/>
      <c r="G664" s="28"/>
      <c r="H664" s="28"/>
      <c r="J664" s="28"/>
      <c r="M664" s="506"/>
      <c r="N664" s="506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Z664" s="28"/>
    </row>
    <row r="665" spans="1:26">
      <c r="A665" s="28"/>
      <c r="B665" s="28"/>
      <c r="C665" s="28"/>
      <c r="D665" s="28"/>
      <c r="E665" s="28"/>
      <c r="F665" s="28"/>
      <c r="G665" s="28"/>
      <c r="H665" s="28"/>
      <c r="J665" s="28"/>
      <c r="M665" s="506"/>
      <c r="N665" s="506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Z665" s="28"/>
    </row>
    <row r="666" spans="1:26">
      <c r="A666" s="28"/>
      <c r="B666" s="28"/>
      <c r="C666" s="28"/>
      <c r="D666" s="28"/>
      <c r="E666" s="28"/>
      <c r="F666" s="28"/>
      <c r="G666" s="28"/>
      <c r="H666" s="28"/>
      <c r="J666" s="28"/>
      <c r="M666" s="506"/>
      <c r="N666" s="506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Z666" s="28"/>
    </row>
    <row r="667" spans="1:26">
      <c r="A667" s="28"/>
      <c r="B667" s="28"/>
      <c r="C667" s="28"/>
      <c r="D667" s="28"/>
      <c r="E667" s="28"/>
      <c r="F667" s="28"/>
      <c r="G667" s="28"/>
      <c r="H667" s="28"/>
      <c r="J667" s="28"/>
      <c r="M667" s="506"/>
      <c r="N667" s="506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Z667" s="28"/>
    </row>
    <row r="668" spans="1:26">
      <c r="A668" s="28"/>
      <c r="B668" s="28"/>
      <c r="C668" s="28"/>
      <c r="D668" s="28"/>
      <c r="E668" s="28"/>
      <c r="F668" s="28"/>
      <c r="G668" s="28"/>
      <c r="H668" s="28"/>
      <c r="J668" s="28"/>
      <c r="M668" s="506"/>
      <c r="N668" s="506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Z668" s="28"/>
    </row>
    <row r="669" spans="1:26">
      <c r="A669" s="28"/>
      <c r="B669" s="28"/>
      <c r="C669" s="28"/>
      <c r="D669" s="28"/>
      <c r="E669" s="28"/>
      <c r="F669" s="28"/>
      <c r="G669" s="28"/>
      <c r="H669" s="28"/>
      <c r="J669" s="28"/>
      <c r="M669" s="506"/>
      <c r="N669" s="506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Z669" s="28"/>
    </row>
    <row r="670" spans="1:26">
      <c r="A670" s="28"/>
      <c r="B670" s="28"/>
      <c r="C670" s="28"/>
      <c r="D670" s="28"/>
      <c r="E670" s="28"/>
      <c r="F670" s="28"/>
      <c r="G670" s="28"/>
      <c r="H670" s="28"/>
      <c r="J670" s="28"/>
      <c r="M670" s="506"/>
      <c r="N670" s="506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Z670" s="28"/>
    </row>
    <row r="671" spans="1:26">
      <c r="A671" s="28"/>
      <c r="B671" s="28"/>
      <c r="C671" s="28"/>
      <c r="D671" s="28"/>
      <c r="E671" s="28"/>
      <c r="F671" s="28"/>
      <c r="G671" s="28"/>
      <c r="H671" s="28"/>
      <c r="J671" s="28"/>
      <c r="M671" s="506"/>
      <c r="N671" s="506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Z671" s="28"/>
    </row>
    <row r="672" spans="1:26">
      <c r="A672" s="28"/>
      <c r="B672" s="28"/>
      <c r="C672" s="28"/>
      <c r="D672" s="28"/>
      <c r="E672" s="28"/>
      <c r="F672" s="28"/>
      <c r="G672" s="28"/>
      <c r="H672" s="28"/>
      <c r="J672" s="28"/>
      <c r="M672" s="506"/>
      <c r="N672" s="506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Z672" s="28"/>
    </row>
    <row r="673" spans="1:26">
      <c r="A673" s="28"/>
      <c r="B673" s="28"/>
      <c r="C673" s="28"/>
      <c r="D673" s="28"/>
      <c r="E673" s="28"/>
      <c r="F673" s="28"/>
      <c r="G673" s="28"/>
      <c r="H673" s="28"/>
      <c r="J673" s="28"/>
      <c r="M673" s="506"/>
      <c r="N673" s="506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Z673" s="28"/>
    </row>
    <row r="674" spans="1:26">
      <c r="A674" s="28"/>
      <c r="B674" s="28"/>
      <c r="C674" s="28"/>
      <c r="D674" s="28"/>
      <c r="E674" s="28"/>
      <c r="F674" s="28"/>
      <c r="G674" s="28"/>
      <c r="H674" s="28"/>
      <c r="J674" s="28"/>
      <c r="M674" s="506"/>
      <c r="N674" s="506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Z674" s="28"/>
    </row>
    <row r="675" spans="1:26">
      <c r="A675" s="28"/>
      <c r="B675" s="28"/>
      <c r="C675" s="28"/>
      <c r="D675" s="28"/>
      <c r="E675" s="28"/>
      <c r="F675" s="28"/>
      <c r="G675" s="28"/>
      <c r="H675" s="28"/>
      <c r="J675" s="28"/>
      <c r="M675" s="506"/>
      <c r="N675" s="506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Z675" s="28"/>
    </row>
    <row r="676" spans="1:26">
      <c r="A676" s="28"/>
      <c r="B676" s="28"/>
      <c r="C676" s="28"/>
      <c r="D676" s="28"/>
      <c r="E676" s="28"/>
      <c r="F676" s="28"/>
      <c r="G676" s="28"/>
      <c r="H676" s="28"/>
      <c r="J676" s="28"/>
      <c r="M676" s="506"/>
      <c r="N676" s="506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Z676" s="28"/>
    </row>
    <row r="677" spans="1:26">
      <c r="A677" s="28"/>
      <c r="B677" s="28"/>
      <c r="C677" s="28"/>
      <c r="D677" s="28"/>
      <c r="E677" s="28"/>
      <c r="F677" s="28"/>
      <c r="G677" s="28"/>
      <c r="H677" s="28"/>
      <c r="J677" s="28"/>
      <c r="M677" s="506"/>
      <c r="N677" s="506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Z677" s="28"/>
    </row>
    <row r="678" spans="1:26">
      <c r="A678" s="28"/>
      <c r="B678" s="28"/>
      <c r="C678" s="28"/>
      <c r="D678" s="28"/>
      <c r="E678" s="28"/>
      <c r="F678" s="28"/>
      <c r="G678" s="28"/>
      <c r="H678" s="28"/>
      <c r="J678" s="28"/>
      <c r="M678" s="506"/>
      <c r="N678" s="506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Z678" s="28"/>
    </row>
    <row r="679" spans="1:26">
      <c r="A679" s="28"/>
      <c r="B679" s="28"/>
      <c r="C679" s="28"/>
      <c r="D679" s="28"/>
      <c r="E679" s="28"/>
      <c r="F679" s="28"/>
      <c r="G679" s="28"/>
      <c r="H679" s="28"/>
      <c r="J679" s="28"/>
      <c r="M679" s="506"/>
      <c r="N679" s="506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Z679" s="28"/>
    </row>
    <row r="680" spans="1:26">
      <c r="A680" s="28"/>
      <c r="B680" s="28"/>
      <c r="C680" s="28"/>
      <c r="D680" s="28"/>
      <c r="E680" s="28"/>
      <c r="F680" s="28"/>
      <c r="G680" s="28"/>
      <c r="H680" s="28"/>
      <c r="J680" s="28"/>
      <c r="M680" s="506"/>
      <c r="N680" s="506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Z680" s="28"/>
    </row>
    <row r="681" spans="1:26">
      <c r="A681" s="28"/>
      <c r="B681" s="28"/>
      <c r="C681" s="28"/>
      <c r="D681" s="28"/>
      <c r="E681" s="28"/>
      <c r="F681" s="28"/>
      <c r="G681" s="28"/>
      <c r="H681" s="28"/>
      <c r="J681" s="28"/>
      <c r="M681" s="506"/>
      <c r="N681" s="506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Z681" s="28"/>
    </row>
    <row r="682" spans="1:26">
      <c r="A682" s="28"/>
      <c r="B682" s="28"/>
      <c r="C682" s="28"/>
      <c r="D682" s="28"/>
      <c r="E682" s="28"/>
      <c r="F682" s="28"/>
      <c r="G682" s="28"/>
      <c r="H682" s="28"/>
      <c r="J682" s="28"/>
      <c r="M682" s="506"/>
      <c r="N682" s="506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Z682" s="28"/>
    </row>
    <row r="683" spans="1:26">
      <c r="A683" s="28"/>
      <c r="B683" s="28"/>
      <c r="C683" s="28"/>
      <c r="D683" s="28"/>
      <c r="E683" s="28"/>
      <c r="F683" s="28"/>
      <c r="G683" s="28"/>
      <c r="H683" s="28"/>
      <c r="J683" s="28"/>
      <c r="M683" s="506"/>
      <c r="N683" s="506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Z683" s="28"/>
    </row>
    <row r="684" spans="1:26">
      <c r="A684" s="28"/>
      <c r="B684" s="28"/>
      <c r="C684" s="28"/>
      <c r="D684" s="28"/>
      <c r="E684" s="28"/>
      <c r="F684" s="28"/>
      <c r="G684" s="28"/>
      <c r="H684" s="28"/>
      <c r="J684" s="28"/>
      <c r="M684" s="506"/>
      <c r="N684" s="506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Z684" s="28"/>
    </row>
    <row r="685" spans="1:26">
      <c r="A685" s="28"/>
      <c r="B685" s="28"/>
      <c r="C685" s="28"/>
      <c r="D685" s="28"/>
      <c r="E685" s="28"/>
      <c r="F685" s="28"/>
      <c r="G685" s="28"/>
      <c r="H685" s="28"/>
      <c r="J685" s="28"/>
      <c r="M685" s="506"/>
      <c r="N685" s="506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Z685" s="28"/>
    </row>
    <row r="686" spans="1:26">
      <c r="A686" s="28"/>
      <c r="B686" s="28"/>
      <c r="C686" s="28"/>
      <c r="D686" s="28"/>
      <c r="E686" s="28"/>
      <c r="F686" s="28"/>
      <c r="G686" s="28"/>
      <c r="H686" s="28"/>
      <c r="J686" s="28"/>
      <c r="M686" s="506"/>
      <c r="N686" s="506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Z686" s="28"/>
    </row>
    <row r="687" spans="1:26">
      <c r="A687" s="28"/>
      <c r="B687" s="28"/>
      <c r="C687" s="28"/>
      <c r="D687" s="28"/>
      <c r="E687" s="28"/>
      <c r="F687" s="28"/>
      <c r="G687" s="28"/>
      <c r="H687" s="28"/>
      <c r="J687" s="28"/>
      <c r="M687" s="506"/>
      <c r="N687" s="506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Z687" s="28"/>
    </row>
    <row r="688" spans="1:26">
      <c r="A688" s="28"/>
      <c r="B688" s="28"/>
      <c r="C688" s="28"/>
      <c r="D688" s="28"/>
      <c r="E688" s="28"/>
      <c r="F688" s="28"/>
      <c r="G688" s="28"/>
      <c r="H688" s="28"/>
      <c r="J688" s="28"/>
      <c r="M688" s="506"/>
      <c r="N688" s="506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Z688" s="28"/>
    </row>
    <row r="689" spans="1:26">
      <c r="A689" s="28"/>
      <c r="B689" s="28"/>
      <c r="C689" s="28"/>
      <c r="D689" s="28"/>
      <c r="E689" s="28"/>
      <c r="F689" s="28"/>
      <c r="G689" s="28"/>
      <c r="H689" s="28"/>
      <c r="J689" s="28"/>
      <c r="M689" s="506"/>
      <c r="N689" s="506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Z689" s="28"/>
    </row>
    <row r="690" spans="1:26">
      <c r="A690" s="28"/>
      <c r="B690" s="28"/>
      <c r="C690" s="28"/>
      <c r="D690" s="28"/>
      <c r="E690" s="28"/>
      <c r="F690" s="28"/>
      <c r="G690" s="28"/>
      <c r="H690" s="28"/>
      <c r="J690" s="28"/>
      <c r="M690" s="506"/>
      <c r="N690" s="506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Z690" s="28"/>
    </row>
    <row r="691" spans="1:26">
      <c r="A691" s="28"/>
      <c r="B691" s="28"/>
      <c r="C691" s="28"/>
      <c r="D691" s="28"/>
      <c r="E691" s="28"/>
      <c r="F691" s="28"/>
      <c r="G691" s="28"/>
      <c r="H691" s="28"/>
      <c r="J691" s="28"/>
      <c r="M691" s="506"/>
      <c r="N691" s="506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Z691" s="28"/>
    </row>
    <row r="692" spans="1:26">
      <c r="A692" s="28"/>
      <c r="B692" s="28"/>
      <c r="C692" s="28"/>
      <c r="D692" s="28"/>
      <c r="E692" s="28"/>
      <c r="F692" s="28"/>
      <c r="G692" s="28"/>
      <c r="H692" s="28"/>
      <c r="J692" s="28"/>
      <c r="M692" s="506"/>
      <c r="N692" s="506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Z692" s="28"/>
    </row>
    <row r="693" spans="1:26">
      <c r="A693" s="28"/>
      <c r="B693" s="28"/>
      <c r="C693" s="28"/>
      <c r="D693" s="28"/>
      <c r="E693" s="28"/>
      <c r="F693" s="28"/>
      <c r="G693" s="28"/>
      <c r="H693" s="28"/>
      <c r="J693" s="28"/>
      <c r="M693" s="506"/>
      <c r="N693" s="506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Z693" s="28"/>
    </row>
    <row r="694" spans="1:26">
      <c r="A694" s="28"/>
      <c r="B694" s="28"/>
      <c r="C694" s="28"/>
      <c r="D694" s="28"/>
      <c r="E694" s="28"/>
      <c r="F694" s="28"/>
      <c r="G694" s="28"/>
      <c r="H694" s="28"/>
      <c r="J694" s="28"/>
      <c r="M694" s="506"/>
      <c r="N694" s="506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Z694" s="28"/>
    </row>
    <row r="695" spans="1:26">
      <c r="A695" s="28"/>
      <c r="B695" s="28"/>
      <c r="C695" s="28"/>
      <c r="D695" s="28"/>
      <c r="E695" s="28"/>
      <c r="F695" s="28"/>
      <c r="G695" s="28"/>
      <c r="H695" s="28"/>
      <c r="J695" s="28"/>
      <c r="M695" s="506"/>
      <c r="N695" s="506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Z695" s="28"/>
    </row>
    <row r="696" spans="1:26">
      <c r="A696" s="28"/>
      <c r="B696" s="28"/>
      <c r="C696" s="28"/>
      <c r="D696" s="28"/>
      <c r="E696" s="28"/>
      <c r="F696" s="28"/>
      <c r="G696" s="28"/>
      <c r="H696" s="28"/>
      <c r="J696" s="28"/>
      <c r="M696" s="506"/>
      <c r="N696" s="506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Z696" s="28"/>
    </row>
    <row r="697" spans="1:26">
      <c r="A697" s="28"/>
      <c r="B697" s="28"/>
      <c r="C697" s="28"/>
      <c r="D697" s="28"/>
      <c r="E697" s="28"/>
      <c r="F697" s="28"/>
      <c r="G697" s="28"/>
      <c r="H697" s="28"/>
      <c r="J697" s="28"/>
      <c r="M697" s="506"/>
      <c r="N697" s="506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Z697" s="28"/>
    </row>
    <row r="698" spans="1:26">
      <c r="A698" s="28"/>
      <c r="B698" s="28"/>
      <c r="C698" s="28"/>
      <c r="D698" s="28"/>
      <c r="E698" s="28"/>
      <c r="F698" s="28"/>
      <c r="G698" s="28"/>
      <c r="H698" s="28"/>
      <c r="J698" s="28"/>
      <c r="M698" s="506"/>
      <c r="N698" s="506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Z698" s="28"/>
    </row>
    <row r="699" spans="1:26">
      <c r="A699" s="28"/>
      <c r="B699" s="28"/>
      <c r="C699" s="28"/>
      <c r="D699" s="28"/>
      <c r="E699" s="28"/>
      <c r="F699" s="28"/>
      <c r="G699" s="28"/>
      <c r="H699" s="28"/>
      <c r="J699" s="28"/>
      <c r="M699" s="506"/>
      <c r="N699" s="506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Z699" s="28"/>
    </row>
    <row r="700" spans="1:26">
      <c r="A700" s="28"/>
      <c r="B700" s="28"/>
      <c r="C700" s="28"/>
      <c r="D700" s="28"/>
      <c r="E700" s="28"/>
      <c r="F700" s="28"/>
      <c r="G700" s="28"/>
      <c r="H700" s="28"/>
      <c r="J700" s="28"/>
      <c r="M700" s="506"/>
      <c r="N700" s="506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Z700" s="28"/>
    </row>
    <row r="701" spans="1:26">
      <c r="A701" s="28"/>
      <c r="B701" s="28"/>
      <c r="C701" s="28"/>
      <c r="D701" s="28"/>
      <c r="E701" s="28"/>
      <c r="F701" s="28"/>
      <c r="G701" s="28"/>
      <c r="H701" s="28"/>
      <c r="J701" s="28"/>
      <c r="M701" s="506"/>
      <c r="N701" s="506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Z701" s="28"/>
    </row>
    <row r="702" spans="1:26">
      <c r="A702" s="28"/>
      <c r="B702" s="28"/>
      <c r="C702" s="28"/>
      <c r="D702" s="28"/>
      <c r="E702" s="28"/>
      <c r="F702" s="28"/>
      <c r="G702" s="28"/>
      <c r="H702" s="28"/>
      <c r="J702" s="28"/>
      <c r="M702" s="506"/>
      <c r="N702" s="506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Z702" s="28"/>
    </row>
    <row r="703" spans="1:26">
      <c r="A703" s="28"/>
      <c r="B703" s="28"/>
      <c r="C703" s="28"/>
      <c r="D703" s="28"/>
      <c r="E703" s="28"/>
      <c r="F703" s="28"/>
      <c r="G703" s="28"/>
      <c r="H703" s="28"/>
      <c r="J703" s="28"/>
      <c r="M703" s="506"/>
      <c r="N703" s="506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Z703" s="28"/>
    </row>
    <row r="704" spans="1:26">
      <c r="A704" s="28"/>
      <c r="B704" s="28"/>
      <c r="C704" s="28"/>
      <c r="D704" s="28"/>
      <c r="E704" s="28"/>
      <c r="F704" s="28"/>
      <c r="G704" s="28"/>
      <c r="H704" s="28"/>
      <c r="J704" s="28"/>
      <c r="M704" s="506"/>
      <c r="N704" s="506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Z704" s="28"/>
    </row>
    <row r="705" spans="1:26">
      <c r="A705" s="28"/>
      <c r="B705" s="28"/>
      <c r="C705" s="28"/>
      <c r="D705" s="28"/>
      <c r="E705" s="28"/>
      <c r="F705" s="28"/>
      <c r="G705" s="28"/>
      <c r="H705" s="28"/>
      <c r="J705" s="28"/>
      <c r="M705" s="506"/>
      <c r="N705" s="506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Z705" s="28"/>
    </row>
    <row r="706" spans="1:26">
      <c r="A706" s="28"/>
      <c r="B706" s="28"/>
      <c r="C706" s="28"/>
      <c r="D706" s="28"/>
      <c r="E706" s="28"/>
      <c r="F706" s="28"/>
      <c r="G706" s="28"/>
      <c r="H706" s="28"/>
      <c r="J706" s="28"/>
      <c r="M706" s="506"/>
      <c r="N706" s="506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Z706" s="28"/>
    </row>
    <row r="707" spans="1:26">
      <c r="A707" s="28"/>
      <c r="B707" s="28"/>
      <c r="C707" s="28"/>
      <c r="D707" s="28"/>
      <c r="E707" s="28"/>
      <c r="F707" s="28"/>
      <c r="G707" s="28"/>
      <c r="H707" s="28"/>
      <c r="J707" s="28"/>
      <c r="M707" s="506"/>
      <c r="N707" s="506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Z707" s="28"/>
    </row>
    <row r="708" spans="1:26">
      <c r="A708" s="28"/>
      <c r="B708" s="28"/>
      <c r="C708" s="28"/>
      <c r="D708" s="28"/>
      <c r="E708" s="28"/>
      <c r="F708" s="28"/>
      <c r="G708" s="28"/>
      <c r="H708" s="28"/>
      <c r="J708" s="28"/>
      <c r="M708" s="506"/>
      <c r="N708" s="506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Z708" s="28"/>
    </row>
    <row r="709" spans="1:26">
      <c r="A709" s="28"/>
      <c r="B709" s="28"/>
      <c r="C709" s="28"/>
      <c r="D709" s="28"/>
      <c r="E709" s="28"/>
      <c r="F709" s="28"/>
      <c r="G709" s="28"/>
      <c r="H709" s="28"/>
      <c r="J709" s="28"/>
      <c r="M709" s="506"/>
      <c r="N709" s="506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Z709" s="28"/>
    </row>
    <row r="710" spans="1:26">
      <c r="A710" s="28"/>
      <c r="B710" s="28"/>
      <c r="C710" s="28"/>
      <c r="D710" s="28"/>
      <c r="E710" s="28"/>
      <c r="F710" s="28"/>
      <c r="G710" s="28"/>
      <c r="H710" s="28"/>
      <c r="J710" s="28"/>
      <c r="M710" s="506"/>
      <c r="N710" s="506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Z710" s="28"/>
    </row>
    <row r="711" spans="1:26">
      <c r="A711" s="28"/>
      <c r="B711" s="28"/>
      <c r="C711" s="28"/>
      <c r="D711" s="28"/>
      <c r="E711" s="28"/>
      <c r="F711" s="28"/>
      <c r="G711" s="28"/>
      <c r="H711" s="28"/>
      <c r="J711" s="28"/>
      <c r="M711" s="506"/>
      <c r="N711" s="506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Z711" s="28"/>
    </row>
    <row r="712" spans="1:26">
      <c r="A712" s="28"/>
      <c r="B712" s="28"/>
      <c r="C712" s="28"/>
      <c r="D712" s="28"/>
      <c r="E712" s="28"/>
      <c r="F712" s="28"/>
      <c r="G712" s="28"/>
      <c r="H712" s="28"/>
      <c r="J712" s="28"/>
      <c r="M712" s="506"/>
      <c r="N712" s="506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Z712" s="28"/>
    </row>
    <row r="713" spans="1:26">
      <c r="A713" s="28"/>
      <c r="B713" s="28"/>
      <c r="C713" s="28"/>
      <c r="D713" s="28"/>
      <c r="E713" s="28"/>
      <c r="F713" s="28"/>
      <c r="G713" s="28"/>
      <c r="H713" s="28"/>
      <c r="J713" s="28"/>
      <c r="M713" s="506"/>
      <c r="N713" s="506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Z713" s="28"/>
    </row>
    <row r="714" spans="1:26">
      <c r="A714" s="28"/>
      <c r="B714" s="28"/>
      <c r="C714" s="28"/>
      <c r="D714" s="28"/>
      <c r="E714" s="28"/>
      <c r="F714" s="28"/>
      <c r="G714" s="28"/>
      <c r="H714" s="28"/>
      <c r="J714" s="28"/>
      <c r="M714" s="506"/>
      <c r="N714" s="506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Z714" s="28"/>
    </row>
    <row r="715" spans="1:26">
      <c r="A715" s="28"/>
      <c r="B715" s="28"/>
      <c r="C715" s="28"/>
      <c r="D715" s="28"/>
      <c r="E715" s="28"/>
      <c r="F715" s="28"/>
      <c r="G715" s="28"/>
      <c r="H715" s="28"/>
      <c r="J715" s="28"/>
      <c r="M715" s="506"/>
      <c r="N715" s="506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Z715" s="28"/>
    </row>
    <row r="716" spans="1:26">
      <c r="A716" s="28"/>
      <c r="B716" s="28"/>
      <c r="C716" s="28"/>
      <c r="D716" s="28"/>
      <c r="E716" s="28"/>
      <c r="F716" s="28"/>
      <c r="G716" s="28"/>
      <c r="H716" s="28"/>
      <c r="J716" s="28"/>
      <c r="M716" s="506"/>
      <c r="N716" s="506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Z716" s="28"/>
    </row>
    <row r="717" spans="1:26">
      <c r="A717" s="28"/>
      <c r="B717" s="28"/>
      <c r="C717" s="28"/>
      <c r="D717" s="28"/>
      <c r="E717" s="28"/>
      <c r="F717" s="28"/>
      <c r="G717" s="28"/>
      <c r="H717" s="28"/>
      <c r="J717" s="28"/>
      <c r="M717" s="506"/>
      <c r="N717" s="506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Z717" s="28"/>
    </row>
    <row r="718" spans="1:26">
      <c r="A718" s="28"/>
      <c r="B718" s="28"/>
      <c r="C718" s="28"/>
      <c r="D718" s="28"/>
      <c r="E718" s="28"/>
      <c r="F718" s="28"/>
      <c r="G718" s="28"/>
      <c r="H718" s="28"/>
      <c r="J718" s="28"/>
      <c r="M718" s="506"/>
      <c r="N718" s="506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Z718" s="28"/>
    </row>
    <row r="719" spans="1:26">
      <c r="A719" s="28"/>
      <c r="B719" s="28"/>
      <c r="C719" s="28"/>
      <c r="D719" s="28"/>
      <c r="E719" s="28"/>
      <c r="F719" s="28"/>
      <c r="G719" s="28"/>
      <c r="H719" s="28"/>
      <c r="J719" s="28"/>
      <c r="M719" s="506"/>
      <c r="N719" s="506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Z719" s="28"/>
    </row>
    <row r="720" spans="1:26">
      <c r="A720" s="28"/>
      <c r="B720" s="28"/>
      <c r="C720" s="28"/>
      <c r="D720" s="28"/>
      <c r="E720" s="28"/>
      <c r="F720" s="28"/>
      <c r="G720" s="28"/>
      <c r="H720" s="28"/>
      <c r="J720" s="28"/>
      <c r="M720" s="506"/>
      <c r="N720" s="506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Z720" s="28"/>
    </row>
    <row r="721" spans="1:26">
      <c r="A721" s="28"/>
      <c r="B721" s="28"/>
      <c r="C721" s="28"/>
      <c r="D721" s="28"/>
      <c r="E721" s="28"/>
      <c r="F721" s="28"/>
      <c r="G721" s="28"/>
      <c r="H721" s="28"/>
      <c r="J721" s="28"/>
      <c r="M721" s="506"/>
      <c r="N721" s="506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Z721" s="28"/>
    </row>
    <row r="722" spans="1:26">
      <c r="A722" s="28"/>
      <c r="B722" s="28"/>
      <c r="C722" s="28"/>
      <c r="D722" s="28"/>
      <c r="E722" s="28"/>
      <c r="F722" s="28"/>
      <c r="G722" s="28"/>
      <c r="H722" s="28"/>
      <c r="J722" s="28"/>
      <c r="M722" s="506"/>
      <c r="N722" s="506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Z722" s="28"/>
    </row>
    <row r="723" spans="1:26">
      <c r="A723" s="28"/>
      <c r="B723" s="28"/>
      <c r="C723" s="28"/>
      <c r="D723" s="28"/>
      <c r="E723" s="28"/>
      <c r="F723" s="28"/>
      <c r="G723" s="28"/>
      <c r="H723" s="28"/>
      <c r="J723" s="28"/>
      <c r="M723" s="506"/>
      <c r="N723" s="506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Z723" s="28"/>
    </row>
    <row r="724" spans="1:26">
      <c r="A724" s="28"/>
      <c r="B724" s="28"/>
      <c r="C724" s="28"/>
      <c r="D724" s="28"/>
      <c r="E724" s="28"/>
      <c r="F724" s="28"/>
      <c r="G724" s="28"/>
      <c r="H724" s="28"/>
      <c r="J724" s="28"/>
      <c r="M724" s="506"/>
      <c r="N724" s="506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Z724" s="28"/>
    </row>
    <row r="725" spans="1:26">
      <c r="A725" s="28"/>
      <c r="B725" s="28"/>
      <c r="C725" s="28"/>
      <c r="D725" s="28"/>
      <c r="E725" s="28"/>
      <c r="F725" s="28"/>
      <c r="G725" s="28"/>
      <c r="H725" s="28"/>
      <c r="J725" s="28"/>
      <c r="M725" s="506"/>
      <c r="N725" s="506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Z725" s="28"/>
    </row>
    <row r="726" spans="1:26">
      <c r="A726" s="28"/>
      <c r="B726" s="28"/>
      <c r="C726" s="28"/>
      <c r="D726" s="28"/>
      <c r="E726" s="28"/>
      <c r="F726" s="28"/>
      <c r="G726" s="28"/>
      <c r="H726" s="28"/>
      <c r="J726" s="28"/>
      <c r="M726" s="506"/>
      <c r="N726" s="506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Z726" s="28"/>
    </row>
    <row r="727" spans="1:26">
      <c r="A727" s="28"/>
      <c r="B727" s="28"/>
      <c r="C727" s="28"/>
      <c r="D727" s="28"/>
      <c r="E727" s="28"/>
      <c r="F727" s="28"/>
      <c r="G727" s="28"/>
      <c r="H727" s="28"/>
      <c r="J727" s="28"/>
      <c r="M727" s="506"/>
      <c r="N727" s="506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Z727" s="28"/>
    </row>
    <row r="728" spans="1:26">
      <c r="A728" s="28"/>
      <c r="B728" s="28"/>
      <c r="C728" s="28"/>
      <c r="D728" s="28"/>
      <c r="E728" s="28"/>
      <c r="F728" s="28"/>
      <c r="G728" s="28"/>
      <c r="H728" s="28"/>
      <c r="J728" s="28"/>
      <c r="M728" s="506"/>
      <c r="N728" s="506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Z728" s="28"/>
    </row>
    <row r="729" spans="1:26">
      <c r="A729" s="28"/>
      <c r="B729" s="28"/>
      <c r="C729" s="28"/>
      <c r="D729" s="28"/>
      <c r="E729" s="28"/>
      <c r="F729" s="28"/>
      <c r="G729" s="28"/>
      <c r="H729" s="28"/>
      <c r="J729" s="28"/>
      <c r="M729" s="506"/>
      <c r="N729" s="506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Z729" s="28"/>
    </row>
    <row r="730" spans="1:26">
      <c r="A730" s="28"/>
      <c r="B730" s="28"/>
      <c r="C730" s="28"/>
      <c r="D730" s="28"/>
      <c r="E730" s="28"/>
      <c r="F730" s="28"/>
      <c r="G730" s="28"/>
      <c r="H730" s="28"/>
      <c r="J730" s="28"/>
      <c r="M730" s="506"/>
      <c r="N730" s="506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Z730" s="28"/>
    </row>
    <row r="731" spans="1:26">
      <c r="A731" s="28"/>
      <c r="B731" s="28"/>
      <c r="C731" s="28"/>
      <c r="D731" s="28"/>
      <c r="E731" s="28"/>
      <c r="F731" s="28"/>
      <c r="G731" s="28"/>
      <c r="H731" s="28"/>
      <c r="J731" s="28"/>
      <c r="M731" s="506"/>
      <c r="N731" s="506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Z731" s="28"/>
    </row>
    <row r="732" spans="1:26">
      <c r="A732" s="28"/>
      <c r="B732" s="28"/>
      <c r="C732" s="28"/>
      <c r="D732" s="28"/>
      <c r="E732" s="28"/>
      <c r="F732" s="28"/>
      <c r="G732" s="28"/>
      <c r="H732" s="28"/>
      <c r="J732" s="28"/>
      <c r="M732" s="506"/>
      <c r="N732" s="506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Z732" s="28"/>
    </row>
    <row r="733" spans="1:26">
      <c r="A733" s="28"/>
      <c r="B733" s="28"/>
      <c r="C733" s="28"/>
      <c r="D733" s="28"/>
      <c r="E733" s="28"/>
      <c r="F733" s="28"/>
      <c r="G733" s="28"/>
      <c r="H733" s="28"/>
      <c r="J733" s="28"/>
      <c r="M733" s="506"/>
      <c r="N733" s="506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Z733" s="28"/>
    </row>
    <row r="734" spans="1:26">
      <c r="A734" s="28"/>
      <c r="B734" s="28"/>
      <c r="C734" s="28"/>
      <c r="D734" s="28"/>
      <c r="E734" s="28"/>
      <c r="F734" s="28"/>
      <c r="G734" s="28"/>
      <c r="H734" s="28"/>
      <c r="J734" s="28"/>
      <c r="M734" s="506"/>
      <c r="N734" s="506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Z734" s="28"/>
    </row>
    <row r="735" spans="1:26">
      <c r="A735" s="28"/>
      <c r="B735" s="28"/>
      <c r="C735" s="28"/>
      <c r="D735" s="28"/>
      <c r="E735" s="28"/>
      <c r="F735" s="28"/>
      <c r="G735" s="28"/>
      <c r="H735" s="28"/>
      <c r="J735" s="28"/>
      <c r="M735" s="506"/>
      <c r="N735" s="506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Z735" s="28"/>
    </row>
    <row r="736" spans="1:26">
      <c r="A736" s="28"/>
      <c r="B736" s="28"/>
      <c r="C736" s="28"/>
      <c r="D736" s="28"/>
      <c r="E736" s="28"/>
      <c r="F736" s="28"/>
      <c r="G736" s="28"/>
      <c r="H736" s="28"/>
      <c r="J736" s="28"/>
      <c r="M736" s="506"/>
      <c r="N736" s="506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Z736" s="28"/>
    </row>
    <row r="737" spans="1:26">
      <c r="A737" s="28"/>
      <c r="B737" s="28"/>
      <c r="C737" s="28"/>
      <c r="D737" s="28"/>
      <c r="E737" s="28"/>
      <c r="F737" s="28"/>
      <c r="G737" s="28"/>
      <c r="H737" s="28"/>
      <c r="J737" s="28"/>
      <c r="M737" s="506"/>
      <c r="N737" s="506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Z737" s="28"/>
    </row>
    <row r="738" spans="1:26">
      <c r="A738" s="28"/>
      <c r="B738" s="28"/>
      <c r="C738" s="28"/>
      <c r="D738" s="28"/>
      <c r="E738" s="28"/>
      <c r="F738" s="28"/>
      <c r="G738" s="28"/>
      <c r="H738" s="28"/>
      <c r="J738" s="28"/>
      <c r="M738" s="506"/>
      <c r="N738" s="506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Z738" s="28"/>
    </row>
    <row r="739" spans="1:26">
      <c r="A739" s="28"/>
      <c r="B739" s="28"/>
      <c r="C739" s="28"/>
      <c r="D739" s="28"/>
      <c r="E739" s="28"/>
      <c r="F739" s="28"/>
      <c r="G739" s="28"/>
      <c r="H739" s="28"/>
      <c r="J739" s="28"/>
      <c r="M739" s="506"/>
      <c r="N739" s="506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Z739" s="28"/>
    </row>
    <row r="740" spans="1:26">
      <c r="A740" s="28"/>
      <c r="B740" s="28"/>
      <c r="C740" s="28"/>
      <c r="D740" s="28"/>
      <c r="E740" s="28"/>
      <c r="F740" s="28"/>
      <c r="G740" s="28"/>
      <c r="H740" s="28"/>
      <c r="J740" s="28"/>
      <c r="M740" s="506"/>
      <c r="N740" s="506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Z740" s="28"/>
    </row>
    <row r="741" spans="1:26">
      <c r="A741" s="28"/>
      <c r="B741" s="28"/>
      <c r="C741" s="28"/>
      <c r="D741" s="28"/>
      <c r="E741" s="28"/>
      <c r="F741" s="28"/>
      <c r="G741" s="28"/>
      <c r="H741" s="28"/>
      <c r="J741" s="28"/>
      <c r="M741" s="506"/>
      <c r="N741" s="506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Z741" s="28"/>
    </row>
    <row r="742" spans="1:26">
      <c r="A742" s="28"/>
      <c r="B742" s="28"/>
      <c r="C742" s="28"/>
      <c r="D742" s="28"/>
      <c r="E742" s="28"/>
      <c r="F742" s="28"/>
      <c r="G742" s="28"/>
      <c r="H742" s="28"/>
      <c r="J742" s="28"/>
      <c r="M742" s="506"/>
      <c r="N742" s="506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Z742" s="28"/>
    </row>
    <row r="743" spans="1:26">
      <c r="A743" s="28"/>
      <c r="B743" s="28"/>
      <c r="C743" s="28"/>
      <c r="D743" s="28"/>
      <c r="E743" s="28"/>
      <c r="F743" s="28"/>
      <c r="G743" s="28"/>
      <c r="H743" s="28"/>
      <c r="J743" s="28"/>
      <c r="M743" s="506"/>
      <c r="N743" s="506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Z743" s="28"/>
    </row>
    <row r="744" spans="1:26">
      <c r="A744" s="28"/>
      <c r="B744" s="28"/>
      <c r="C744" s="28"/>
      <c r="D744" s="28"/>
      <c r="E744" s="28"/>
      <c r="F744" s="28"/>
      <c r="G744" s="28"/>
      <c r="H744" s="28"/>
      <c r="J744" s="28"/>
      <c r="M744" s="506"/>
      <c r="N744" s="506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Z744" s="28"/>
    </row>
    <row r="745" spans="1:26">
      <c r="A745" s="28"/>
      <c r="B745" s="28"/>
      <c r="C745" s="28"/>
      <c r="D745" s="28"/>
      <c r="E745" s="28"/>
      <c r="F745" s="28"/>
      <c r="G745" s="28"/>
      <c r="H745" s="28"/>
      <c r="J745" s="28"/>
      <c r="M745" s="506"/>
      <c r="N745" s="506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Z745" s="28"/>
    </row>
    <row r="746" spans="1:26">
      <c r="A746" s="28"/>
      <c r="B746" s="28"/>
      <c r="C746" s="28"/>
      <c r="D746" s="28"/>
      <c r="E746" s="28"/>
      <c r="F746" s="28"/>
      <c r="G746" s="28"/>
      <c r="H746" s="28"/>
      <c r="J746" s="28"/>
      <c r="M746" s="506"/>
      <c r="N746" s="506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Z746" s="28"/>
    </row>
    <row r="747" spans="1:26">
      <c r="A747" s="28"/>
      <c r="B747" s="28"/>
      <c r="C747" s="28"/>
      <c r="D747" s="28"/>
      <c r="E747" s="28"/>
      <c r="F747" s="28"/>
      <c r="G747" s="28"/>
      <c r="H747" s="28"/>
      <c r="J747" s="28"/>
      <c r="M747" s="506"/>
      <c r="N747" s="506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Z747" s="28"/>
    </row>
    <row r="748" spans="1:26">
      <c r="A748" s="28"/>
      <c r="B748" s="28"/>
      <c r="C748" s="28"/>
      <c r="D748" s="28"/>
      <c r="E748" s="28"/>
      <c r="F748" s="28"/>
      <c r="G748" s="28"/>
      <c r="H748" s="28"/>
      <c r="J748" s="28"/>
      <c r="M748" s="506"/>
      <c r="N748" s="506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Z748" s="28"/>
    </row>
    <row r="749" spans="1:26">
      <c r="A749" s="28"/>
      <c r="B749" s="28"/>
      <c r="C749" s="28"/>
      <c r="D749" s="28"/>
      <c r="E749" s="28"/>
      <c r="F749" s="28"/>
      <c r="G749" s="28"/>
      <c r="H749" s="28"/>
      <c r="J749" s="28"/>
      <c r="M749" s="506"/>
      <c r="N749" s="506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Z749" s="28"/>
    </row>
    <row r="750" spans="1:26">
      <c r="A750" s="28"/>
      <c r="B750" s="28"/>
      <c r="C750" s="28"/>
      <c r="D750" s="28"/>
      <c r="E750" s="28"/>
      <c r="F750" s="28"/>
      <c r="G750" s="28"/>
      <c r="H750" s="28"/>
      <c r="J750" s="28"/>
      <c r="M750" s="506"/>
      <c r="N750" s="506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Z750" s="28"/>
    </row>
    <row r="751" spans="1:26">
      <c r="A751" s="28"/>
      <c r="B751" s="28"/>
      <c r="C751" s="28"/>
      <c r="D751" s="28"/>
      <c r="E751" s="28"/>
      <c r="F751" s="28"/>
      <c r="G751" s="28"/>
      <c r="H751" s="28"/>
      <c r="J751" s="28"/>
      <c r="M751" s="506"/>
      <c r="N751" s="506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Z751" s="28"/>
    </row>
    <row r="752" spans="1:26">
      <c r="A752" s="28"/>
      <c r="B752" s="28"/>
      <c r="C752" s="28"/>
      <c r="D752" s="28"/>
      <c r="E752" s="28"/>
      <c r="F752" s="28"/>
      <c r="G752" s="28"/>
      <c r="H752" s="28"/>
      <c r="J752" s="28"/>
      <c r="M752" s="506"/>
      <c r="N752" s="506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Z752" s="28"/>
    </row>
    <row r="753" spans="1:26">
      <c r="A753" s="28"/>
      <c r="B753" s="28"/>
      <c r="C753" s="28"/>
      <c r="D753" s="28"/>
      <c r="E753" s="28"/>
      <c r="F753" s="28"/>
      <c r="G753" s="28"/>
      <c r="H753" s="28"/>
      <c r="J753" s="28"/>
      <c r="M753" s="506"/>
      <c r="N753" s="506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Z753" s="28"/>
    </row>
    <row r="754" spans="1:26">
      <c r="A754" s="28"/>
      <c r="B754" s="28"/>
      <c r="C754" s="28"/>
      <c r="D754" s="28"/>
      <c r="E754" s="28"/>
      <c r="F754" s="28"/>
      <c r="G754" s="28"/>
      <c r="H754" s="28"/>
      <c r="J754" s="28"/>
      <c r="M754" s="506"/>
      <c r="N754" s="506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Z754" s="28"/>
    </row>
    <row r="755" spans="1:26">
      <c r="A755" s="28"/>
      <c r="B755" s="28"/>
      <c r="C755" s="28"/>
      <c r="D755" s="28"/>
      <c r="E755" s="28"/>
      <c r="F755" s="28"/>
      <c r="G755" s="28"/>
      <c r="H755" s="28"/>
      <c r="J755" s="28"/>
      <c r="M755" s="506"/>
      <c r="N755" s="506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Z755" s="28"/>
    </row>
    <row r="756" spans="1:26">
      <c r="A756" s="28"/>
      <c r="B756" s="28"/>
      <c r="C756" s="28"/>
      <c r="D756" s="28"/>
      <c r="E756" s="28"/>
      <c r="F756" s="28"/>
      <c r="G756" s="28"/>
      <c r="H756" s="28"/>
      <c r="J756" s="28"/>
      <c r="M756" s="506"/>
      <c r="N756" s="506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Z756" s="28"/>
    </row>
    <row r="757" spans="1:26">
      <c r="A757" s="28"/>
      <c r="B757" s="28"/>
      <c r="C757" s="28"/>
      <c r="D757" s="28"/>
      <c r="E757" s="28"/>
      <c r="F757" s="28"/>
      <c r="G757" s="28"/>
      <c r="H757" s="28"/>
      <c r="J757" s="28"/>
      <c r="M757" s="506"/>
      <c r="N757" s="506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Z757" s="28"/>
    </row>
    <row r="758" spans="1:26">
      <c r="A758" s="28"/>
      <c r="B758" s="28"/>
      <c r="C758" s="28"/>
      <c r="D758" s="28"/>
      <c r="E758" s="28"/>
      <c r="F758" s="28"/>
      <c r="G758" s="28"/>
      <c r="H758" s="28"/>
      <c r="J758" s="28"/>
      <c r="M758" s="506"/>
      <c r="N758" s="506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Z758" s="28"/>
    </row>
    <row r="759" spans="1:26">
      <c r="A759" s="28"/>
      <c r="B759" s="28"/>
      <c r="C759" s="28"/>
      <c r="D759" s="28"/>
      <c r="E759" s="28"/>
      <c r="F759" s="28"/>
      <c r="G759" s="28"/>
      <c r="H759" s="28"/>
      <c r="J759" s="28"/>
      <c r="M759" s="506"/>
      <c r="N759" s="506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Z759" s="28"/>
    </row>
    <row r="760" spans="1:26">
      <c r="A760" s="28"/>
      <c r="B760" s="28"/>
      <c r="C760" s="28"/>
      <c r="D760" s="28"/>
      <c r="E760" s="28"/>
      <c r="F760" s="28"/>
      <c r="G760" s="28"/>
      <c r="H760" s="28"/>
      <c r="J760" s="28"/>
      <c r="M760" s="506"/>
      <c r="N760" s="506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Z760" s="28"/>
    </row>
    <row r="761" spans="1:26">
      <c r="A761" s="28"/>
      <c r="B761" s="28"/>
      <c r="C761" s="28"/>
      <c r="D761" s="28"/>
      <c r="E761" s="28"/>
      <c r="F761" s="28"/>
      <c r="G761" s="28"/>
      <c r="H761" s="28"/>
      <c r="J761" s="28"/>
      <c r="M761" s="506"/>
      <c r="N761" s="506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Z761" s="28"/>
    </row>
    <row r="762" spans="1:26">
      <c r="A762" s="28"/>
      <c r="B762" s="28"/>
      <c r="C762" s="28"/>
      <c r="D762" s="28"/>
      <c r="E762" s="28"/>
      <c r="F762" s="28"/>
      <c r="G762" s="28"/>
      <c r="H762" s="28"/>
      <c r="J762" s="28"/>
      <c r="M762" s="506"/>
      <c r="N762" s="506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Z762" s="28"/>
    </row>
    <row r="763" spans="1:26">
      <c r="A763" s="28"/>
      <c r="B763" s="28"/>
      <c r="C763" s="28"/>
      <c r="D763" s="28"/>
      <c r="E763" s="28"/>
      <c r="F763" s="28"/>
      <c r="G763" s="28"/>
      <c r="H763" s="28"/>
      <c r="J763" s="28"/>
      <c r="M763" s="506"/>
      <c r="N763" s="506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Z763" s="28"/>
    </row>
    <row r="764" spans="1:26">
      <c r="A764" s="28"/>
      <c r="B764" s="28"/>
      <c r="C764" s="28"/>
      <c r="D764" s="28"/>
      <c r="E764" s="28"/>
      <c r="F764" s="28"/>
      <c r="G764" s="28"/>
      <c r="H764" s="28"/>
      <c r="J764" s="28"/>
      <c r="M764" s="506"/>
      <c r="N764" s="506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Z764" s="28"/>
    </row>
    <row r="765" spans="1:26">
      <c r="A765" s="28"/>
      <c r="B765" s="28"/>
      <c r="C765" s="28"/>
      <c r="D765" s="28"/>
      <c r="E765" s="28"/>
      <c r="F765" s="28"/>
      <c r="G765" s="28"/>
      <c r="H765" s="28"/>
      <c r="J765" s="28"/>
      <c r="M765" s="506"/>
      <c r="N765" s="506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Z765" s="28"/>
    </row>
    <row r="766" spans="1:26">
      <c r="A766" s="28"/>
      <c r="B766" s="28"/>
      <c r="C766" s="28"/>
      <c r="D766" s="28"/>
      <c r="E766" s="28"/>
      <c r="F766" s="28"/>
      <c r="G766" s="28"/>
      <c r="H766" s="28"/>
      <c r="J766" s="28"/>
      <c r="M766" s="506"/>
      <c r="N766" s="506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Z766" s="28"/>
    </row>
    <row r="767" spans="1:26">
      <c r="A767" s="28"/>
      <c r="B767" s="28"/>
      <c r="C767" s="28"/>
      <c r="D767" s="28"/>
      <c r="E767" s="28"/>
      <c r="F767" s="28"/>
      <c r="G767" s="28"/>
      <c r="H767" s="28"/>
      <c r="J767" s="28"/>
      <c r="M767" s="506"/>
      <c r="N767" s="506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Z767" s="28"/>
    </row>
    <row r="768" spans="1:26">
      <c r="A768" s="28"/>
      <c r="B768" s="28"/>
      <c r="C768" s="28"/>
      <c r="D768" s="28"/>
      <c r="E768" s="28"/>
      <c r="F768" s="28"/>
      <c r="G768" s="28"/>
      <c r="H768" s="28"/>
      <c r="J768" s="28"/>
      <c r="M768" s="506"/>
      <c r="N768" s="506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Z768" s="28"/>
    </row>
    <row r="769" spans="1:26">
      <c r="A769" s="28"/>
      <c r="B769" s="28"/>
      <c r="C769" s="28"/>
      <c r="D769" s="28"/>
      <c r="E769" s="28"/>
      <c r="F769" s="28"/>
      <c r="G769" s="28"/>
      <c r="H769" s="28"/>
      <c r="J769" s="28"/>
      <c r="M769" s="506"/>
      <c r="N769" s="506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Z769" s="28"/>
    </row>
    <row r="770" spans="1:26">
      <c r="A770" s="28"/>
      <c r="B770" s="28"/>
      <c r="C770" s="28"/>
      <c r="D770" s="28"/>
      <c r="E770" s="28"/>
      <c r="F770" s="28"/>
      <c r="G770" s="28"/>
      <c r="H770" s="28"/>
      <c r="J770" s="28"/>
      <c r="M770" s="506"/>
      <c r="N770" s="506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Z770" s="28"/>
    </row>
    <row r="771" spans="1:26">
      <c r="A771" s="28"/>
      <c r="B771" s="28"/>
      <c r="C771" s="28"/>
      <c r="D771" s="28"/>
      <c r="E771" s="28"/>
      <c r="F771" s="28"/>
      <c r="G771" s="28"/>
      <c r="H771" s="28"/>
      <c r="J771" s="28"/>
      <c r="M771" s="506"/>
      <c r="N771" s="506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Z771" s="28"/>
    </row>
    <row r="772" spans="1:26">
      <c r="A772" s="28"/>
      <c r="B772" s="28"/>
      <c r="C772" s="28"/>
      <c r="D772" s="28"/>
      <c r="E772" s="28"/>
      <c r="F772" s="28"/>
      <c r="G772" s="28"/>
      <c r="H772" s="28"/>
      <c r="J772" s="28"/>
      <c r="M772" s="506"/>
      <c r="N772" s="506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Z772" s="28"/>
    </row>
    <row r="773" spans="1:26">
      <c r="A773" s="28"/>
      <c r="B773" s="28"/>
      <c r="C773" s="28"/>
      <c r="D773" s="28"/>
      <c r="E773" s="28"/>
      <c r="F773" s="28"/>
      <c r="G773" s="28"/>
      <c r="H773" s="28"/>
      <c r="J773" s="28"/>
      <c r="M773" s="506"/>
      <c r="N773" s="506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Z773" s="28"/>
    </row>
    <row r="774" spans="1:26">
      <c r="A774" s="28"/>
      <c r="B774" s="28"/>
      <c r="C774" s="28"/>
      <c r="D774" s="28"/>
      <c r="E774" s="28"/>
      <c r="F774" s="28"/>
      <c r="G774" s="28"/>
      <c r="H774" s="28"/>
      <c r="J774" s="28"/>
      <c r="M774" s="506"/>
      <c r="N774" s="506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Z774" s="28"/>
    </row>
    <row r="775" spans="1:26">
      <c r="A775" s="28"/>
      <c r="B775" s="28"/>
      <c r="C775" s="28"/>
      <c r="D775" s="28"/>
      <c r="E775" s="28"/>
      <c r="F775" s="28"/>
      <c r="G775" s="28"/>
      <c r="H775" s="28"/>
      <c r="J775" s="28"/>
      <c r="M775" s="506"/>
      <c r="N775" s="506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Z775" s="28"/>
    </row>
    <row r="776" spans="1:26">
      <c r="A776" s="28"/>
      <c r="B776" s="28"/>
      <c r="C776" s="28"/>
      <c r="D776" s="28"/>
      <c r="E776" s="28"/>
      <c r="F776" s="28"/>
      <c r="G776" s="28"/>
      <c r="H776" s="28"/>
      <c r="J776" s="28"/>
      <c r="M776" s="506"/>
      <c r="N776" s="506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Z776" s="28"/>
    </row>
    <row r="777" spans="1:26">
      <c r="A777" s="28"/>
      <c r="B777" s="28"/>
      <c r="C777" s="28"/>
      <c r="D777" s="28"/>
      <c r="E777" s="28"/>
      <c r="F777" s="28"/>
      <c r="G777" s="28"/>
      <c r="H777" s="28"/>
      <c r="J777" s="28"/>
      <c r="M777" s="506"/>
      <c r="N777" s="506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Z777" s="28"/>
    </row>
    <row r="778" spans="1:26">
      <c r="A778" s="28"/>
      <c r="B778" s="28"/>
      <c r="C778" s="28"/>
      <c r="D778" s="28"/>
      <c r="E778" s="28"/>
      <c r="F778" s="28"/>
      <c r="G778" s="28"/>
      <c r="H778" s="28"/>
      <c r="J778" s="28"/>
      <c r="M778" s="506"/>
      <c r="N778" s="506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Z778" s="28"/>
    </row>
    <row r="779" spans="1:26">
      <c r="A779" s="28"/>
      <c r="B779" s="28"/>
      <c r="C779" s="28"/>
      <c r="D779" s="28"/>
      <c r="E779" s="28"/>
      <c r="F779" s="28"/>
      <c r="G779" s="28"/>
      <c r="H779" s="28"/>
      <c r="J779" s="28"/>
      <c r="M779" s="506"/>
      <c r="N779" s="506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Z779" s="28"/>
    </row>
    <row r="780" spans="1:26">
      <c r="A780" s="28"/>
      <c r="B780" s="28"/>
      <c r="C780" s="28"/>
      <c r="D780" s="28"/>
      <c r="E780" s="28"/>
      <c r="F780" s="28"/>
      <c r="G780" s="28"/>
      <c r="H780" s="28"/>
      <c r="J780" s="28"/>
      <c r="M780" s="506"/>
      <c r="N780" s="506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Z780" s="28"/>
    </row>
    <row r="781" spans="1:26">
      <c r="A781" s="28"/>
      <c r="B781" s="28"/>
      <c r="C781" s="28"/>
      <c r="D781" s="28"/>
      <c r="E781" s="28"/>
      <c r="F781" s="28"/>
      <c r="G781" s="28"/>
      <c r="H781" s="28"/>
      <c r="J781" s="28"/>
      <c r="M781" s="506"/>
      <c r="N781" s="506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Z781" s="28"/>
    </row>
    <row r="782" spans="1:26">
      <c r="A782" s="28"/>
      <c r="B782" s="28"/>
      <c r="C782" s="28"/>
      <c r="D782" s="28"/>
      <c r="E782" s="28"/>
      <c r="F782" s="28"/>
      <c r="G782" s="28"/>
      <c r="H782" s="28"/>
      <c r="J782" s="28"/>
      <c r="M782" s="506"/>
      <c r="N782" s="506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Z782" s="28"/>
    </row>
    <row r="783" spans="1:26">
      <c r="A783" s="28"/>
      <c r="B783" s="28"/>
      <c r="C783" s="28"/>
      <c r="D783" s="28"/>
      <c r="E783" s="28"/>
      <c r="F783" s="28"/>
      <c r="G783" s="28"/>
      <c r="H783" s="28"/>
      <c r="J783" s="28"/>
      <c r="M783" s="506"/>
      <c r="N783" s="506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Z783" s="28"/>
    </row>
    <row r="784" spans="1:26">
      <c r="A784" s="28"/>
      <c r="B784" s="28"/>
      <c r="C784" s="28"/>
      <c r="D784" s="28"/>
      <c r="E784" s="28"/>
      <c r="F784" s="28"/>
      <c r="G784" s="28"/>
      <c r="H784" s="28"/>
      <c r="J784" s="28"/>
      <c r="M784" s="506"/>
      <c r="N784" s="506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Z784" s="28"/>
    </row>
    <row r="785" spans="1:26">
      <c r="A785" s="28"/>
      <c r="B785" s="28"/>
      <c r="C785" s="28"/>
      <c r="D785" s="28"/>
      <c r="E785" s="28"/>
      <c r="F785" s="28"/>
      <c r="G785" s="28"/>
      <c r="H785" s="28"/>
      <c r="J785" s="28"/>
      <c r="M785" s="506"/>
      <c r="N785" s="506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Z785" s="28"/>
    </row>
    <row r="786" spans="1:26">
      <c r="A786" s="28"/>
      <c r="B786" s="28"/>
      <c r="C786" s="28"/>
      <c r="D786" s="28"/>
      <c r="E786" s="28"/>
      <c r="F786" s="28"/>
      <c r="G786" s="28"/>
      <c r="H786" s="28"/>
      <c r="J786" s="28"/>
      <c r="M786" s="506"/>
      <c r="N786" s="506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Z786" s="28"/>
    </row>
    <row r="787" spans="1:26">
      <c r="A787" s="28"/>
      <c r="B787" s="28"/>
      <c r="C787" s="28"/>
      <c r="D787" s="28"/>
      <c r="E787" s="28"/>
      <c r="F787" s="28"/>
      <c r="G787" s="28"/>
      <c r="H787" s="28"/>
      <c r="J787" s="28"/>
      <c r="M787" s="506"/>
      <c r="N787" s="506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Z787" s="28"/>
    </row>
    <row r="788" spans="1:26">
      <c r="A788" s="28"/>
      <c r="B788" s="28"/>
      <c r="C788" s="28"/>
      <c r="D788" s="28"/>
      <c r="E788" s="28"/>
      <c r="F788" s="28"/>
      <c r="G788" s="28"/>
      <c r="H788" s="28"/>
      <c r="J788" s="28"/>
      <c r="M788" s="506"/>
      <c r="N788" s="506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Z788" s="28"/>
    </row>
    <row r="789" spans="1:26">
      <c r="A789" s="28"/>
      <c r="B789" s="28"/>
      <c r="C789" s="28"/>
      <c r="D789" s="28"/>
      <c r="E789" s="28"/>
      <c r="F789" s="28"/>
      <c r="G789" s="28"/>
      <c r="H789" s="28"/>
      <c r="J789" s="28"/>
      <c r="M789" s="506"/>
      <c r="N789" s="506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Z789" s="28"/>
    </row>
    <row r="790" spans="1:26">
      <c r="A790" s="28"/>
      <c r="B790" s="28"/>
      <c r="C790" s="28"/>
      <c r="D790" s="28"/>
      <c r="E790" s="28"/>
      <c r="F790" s="28"/>
      <c r="G790" s="28"/>
      <c r="H790" s="28"/>
      <c r="J790" s="28"/>
      <c r="M790" s="506"/>
      <c r="N790" s="506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Z790" s="28"/>
    </row>
    <row r="791" spans="1:26">
      <c r="A791" s="28"/>
      <c r="B791" s="28"/>
      <c r="C791" s="28"/>
      <c r="D791" s="28"/>
      <c r="E791" s="28"/>
      <c r="F791" s="28"/>
      <c r="G791" s="28"/>
      <c r="H791" s="28"/>
      <c r="J791" s="28"/>
      <c r="M791" s="506"/>
      <c r="N791" s="506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Z791" s="28"/>
    </row>
    <row r="792" spans="1:26">
      <c r="A792" s="28"/>
      <c r="B792" s="28"/>
      <c r="C792" s="28"/>
      <c r="D792" s="28"/>
      <c r="E792" s="28"/>
      <c r="F792" s="28"/>
      <c r="G792" s="28"/>
      <c r="H792" s="28"/>
      <c r="J792" s="28"/>
      <c r="M792" s="506"/>
      <c r="N792" s="506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Z792" s="28"/>
    </row>
    <row r="793" spans="1:26">
      <c r="A793" s="28"/>
      <c r="B793" s="28"/>
      <c r="C793" s="28"/>
      <c r="D793" s="28"/>
      <c r="E793" s="28"/>
      <c r="F793" s="28"/>
      <c r="G793" s="28"/>
      <c r="H793" s="28"/>
      <c r="J793" s="28"/>
      <c r="M793" s="506"/>
      <c r="N793" s="506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Z793" s="28"/>
    </row>
    <row r="794" spans="1:26">
      <c r="A794" s="28"/>
      <c r="B794" s="28"/>
      <c r="C794" s="28"/>
      <c r="D794" s="28"/>
      <c r="E794" s="28"/>
      <c r="F794" s="28"/>
      <c r="G794" s="28"/>
      <c r="H794" s="28"/>
      <c r="J794" s="28"/>
      <c r="M794" s="506"/>
      <c r="N794" s="506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Z794" s="28"/>
    </row>
    <row r="795" spans="1:26">
      <c r="A795" s="28"/>
      <c r="B795" s="28"/>
      <c r="C795" s="28"/>
      <c r="D795" s="28"/>
      <c r="E795" s="28"/>
      <c r="F795" s="28"/>
      <c r="G795" s="28"/>
      <c r="H795" s="28"/>
      <c r="J795" s="28"/>
      <c r="M795" s="506"/>
      <c r="N795" s="506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Z795" s="28"/>
    </row>
    <row r="796" spans="1:26">
      <c r="A796" s="28"/>
      <c r="B796" s="28"/>
      <c r="C796" s="28"/>
      <c r="D796" s="28"/>
      <c r="E796" s="28"/>
      <c r="F796" s="28"/>
      <c r="G796" s="28"/>
      <c r="H796" s="28"/>
      <c r="J796" s="28"/>
      <c r="M796" s="506"/>
      <c r="N796" s="506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Z796" s="28"/>
    </row>
    <row r="797" spans="1:26">
      <c r="A797" s="28"/>
      <c r="B797" s="28"/>
      <c r="C797" s="28"/>
      <c r="D797" s="28"/>
      <c r="E797" s="28"/>
      <c r="F797" s="28"/>
      <c r="G797" s="28"/>
      <c r="H797" s="28"/>
      <c r="J797" s="28"/>
      <c r="M797" s="506"/>
      <c r="N797" s="506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Z797" s="28"/>
    </row>
    <row r="798" spans="1:26">
      <c r="A798" s="28"/>
      <c r="B798" s="28"/>
      <c r="C798" s="28"/>
      <c r="D798" s="28"/>
      <c r="E798" s="28"/>
      <c r="F798" s="28"/>
      <c r="G798" s="28"/>
      <c r="H798" s="28"/>
      <c r="J798" s="28"/>
      <c r="M798" s="506"/>
      <c r="N798" s="506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Z798" s="28"/>
    </row>
    <row r="799" spans="1:26">
      <c r="A799" s="28"/>
      <c r="B799" s="28"/>
      <c r="C799" s="28"/>
      <c r="D799" s="28"/>
      <c r="E799" s="28"/>
      <c r="F799" s="28"/>
      <c r="G799" s="28"/>
      <c r="H799" s="28"/>
      <c r="J799" s="28"/>
      <c r="M799" s="506"/>
      <c r="N799" s="506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Z799" s="28"/>
    </row>
    <row r="800" spans="1:26">
      <c r="A800" s="28"/>
      <c r="B800" s="28"/>
      <c r="C800" s="28"/>
      <c r="D800" s="28"/>
      <c r="E800" s="28"/>
      <c r="F800" s="28"/>
      <c r="G800" s="28"/>
      <c r="H800" s="28"/>
      <c r="J800" s="28"/>
      <c r="M800" s="506"/>
      <c r="N800" s="506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Z800" s="28"/>
    </row>
    <row r="801" spans="1:26">
      <c r="A801" s="28"/>
      <c r="B801" s="28"/>
      <c r="C801" s="28"/>
      <c r="D801" s="28"/>
      <c r="E801" s="28"/>
      <c r="F801" s="28"/>
      <c r="G801" s="28"/>
      <c r="H801" s="28"/>
      <c r="J801" s="28"/>
      <c r="M801" s="506"/>
      <c r="N801" s="506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Z801" s="28"/>
    </row>
    <row r="802" spans="1:26">
      <c r="A802" s="28"/>
      <c r="B802" s="28"/>
      <c r="C802" s="28"/>
      <c r="D802" s="28"/>
      <c r="E802" s="28"/>
      <c r="F802" s="28"/>
      <c r="G802" s="28"/>
      <c r="H802" s="28"/>
      <c r="J802" s="28"/>
      <c r="M802" s="506"/>
      <c r="N802" s="506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Z802" s="28"/>
    </row>
    <row r="803" spans="1:26">
      <c r="A803" s="28"/>
      <c r="B803" s="28"/>
      <c r="C803" s="28"/>
      <c r="D803" s="28"/>
      <c r="E803" s="28"/>
      <c r="F803" s="28"/>
      <c r="G803" s="28"/>
      <c r="H803" s="28"/>
      <c r="J803" s="28"/>
      <c r="M803" s="506"/>
      <c r="N803" s="506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Z803" s="28"/>
    </row>
    <row r="804" spans="1:26">
      <c r="A804" s="28"/>
      <c r="B804" s="28"/>
      <c r="C804" s="28"/>
      <c r="D804" s="28"/>
      <c r="E804" s="28"/>
      <c r="F804" s="28"/>
      <c r="G804" s="28"/>
      <c r="H804" s="28"/>
      <c r="J804" s="28"/>
      <c r="M804" s="506"/>
      <c r="N804" s="506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Z804" s="28"/>
    </row>
    <row r="805" spans="1:26">
      <c r="A805" s="28"/>
      <c r="B805" s="28"/>
      <c r="C805" s="28"/>
      <c r="D805" s="28"/>
      <c r="E805" s="28"/>
      <c r="F805" s="28"/>
      <c r="G805" s="28"/>
      <c r="H805" s="28"/>
      <c r="J805" s="28"/>
      <c r="M805" s="506"/>
      <c r="N805" s="506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Z805" s="28"/>
    </row>
    <row r="806" spans="1:26">
      <c r="A806" s="28"/>
      <c r="B806" s="28"/>
      <c r="C806" s="28"/>
      <c r="D806" s="28"/>
      <c r="E806" s="28"/>
      <c r="F806" s="28"/>
      <c r="G806" s="28"/>
      <c r="H806" s="28"/>
      <c r="J806" s="28"/>
      <c r="M806" s="506"/>
      <c r="N806" s="506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Z806" s="28"/>
    </row>
    <row r="807" spans="1:26">
      <c r="A807" s="28"/>
      <c r="B807" s="28"/>
      <c r="C807" s="28"/>
      <c r="D807" s="28"/>
      <c r="E807" s="28"/>
      <c r="F807" s="28"/>
      <c r="G807" s="28"/>
      <c r="H807" s="28"/>
      <c r="J807" s="28"/>
      <c r="M807" s="506"/>
      <c r="N807" s="506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Z807" s="28"/>
    </row>
    <row r="808" spans="1:26">
      <c r="A808" s="28"/>
      <c r="B808" s="28"/>
      <c r="C808" s="28"/>
      <c r="D808" s="28"/>
      <c r="E808" s="28"/>
      <c r="F808" s="28"/>
      <c r="G808" s="28"/>
      <c r="H808" s="28"/>
      <c r="J808" s="28"/>
      <c r="M808" s="506"/>
      <c r="N808" s="506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Z808" s="28"/>
    </row>
    <row r="809" spans="1:26">
      <c r="A809" s="28"/>
      <c r="B809" s="28"/>
      <c r="C809" s="28"/>
      <c r="D809" s="28"/>
      <c r="E809" s="28"/>
      <c r="F809" s="28"/>
      <c r="G809" s="28"/>
      <c r="H809" s="28"/>
      <c r="J809" s="28"/>
      <c r="M809" s="506"/>
      <c r="N809" s="506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Z809" s="28"/>
    </row>
    <row r="810" spans="1:26">
      <c r="A810" s="28"/>
      <c r="B810" s="28"/>
      <c r="C810" s="28"/>
      <c r="D810" s="28"/>
      <c r="E810" s="28"/>
      <c r="F810" s="28"/>
      <c r="G810" s="28"/>
      <c r="H810" s="28"/>
      <c r="J810" s="28"/>
      <c r="M810" s="506"/>
      <c r="N810" s="506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Z810" s="28"/>
    </row>
    <row r="811" spans="1:26">
      <c r="A811" s="28"/>
      <c r="B811" s="28"/>
      <c r="C811" s="28"/>
      <c r="D811" s="28"/>
      <c r="E811" s="28"/>
      <c r="F811" s="28"/>
      <c r="G811" s="28"/>
      <c r="H811" s="28"/>
      <c r="J811" s="28"/>
      <c r="M811" s="506"/>
      <c r="N811" s="506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Z811" s="28"/>
    </row>
    <row r="812" spans="1:26">
      <c r="A812" s="28"/>
      <c r="B812" s="28"/>
      <c r="C812" s="28"/>
      <c r="D812" s="28"/>
      <c r="E812" s="28"/>
      <c r="F812" s="28"/>
      <c r="G812" s="28"/>
      <c r="H812" s="28"/>
      <c r="J812" s="28"/>
      <c r="M812" s="506"/>
      <c r="N812" s="506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Z812" s="28"/>
    </row>
    <row r="813" spans="1:26">
      <c r="A813" s="28"/>
      <c r="B813" s="28"/>
      <c r="C813" s="28"/>
      <c r="D813" s="28"/>
      <c r="E813" s="28"/>
      <c r="F813" s="28"/>
      <c r="G813" s="28"/>
      <c r="H813" s="28"/>
      <c r="J813" s="28"/>
      <c r="M813" s="506"/>
      <c r="N813" s="506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Z813" s="28"/>
    </row>
    <row r="814" spans="1:26">
      <c r="A814" s="28"/>
      <c r="B814" s="28"/>
      <c r="C814" s="28"/>
      <c r="D814" s="28"/>
      <c r="E814" s="28"/>
      <c r="F814" s="28"/>
      <c r="G814" s="28"/>
      <c r="H814" s="28"/>
      <c r="J814" s="28"/>
      <c r="M814" s="506"/>
      <c r="N814" s="506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Z814" s="28"/>
    </row>
    <row r="815" spans="1:26">
      <c r="A815" s="28"/>
      <c r="B815" s="28"/>
      <c r="C815" s="28"/>
      <c r="D815" s="28"/>
      <c r="E815" s="28"/>
      <c r="F815" s="28"/>
      <c r="G815" s="28"/>
      <c r="H815" s="28"/>
      <c r="J815" s="28"/>
      <c r="M815" s="506"/>
      <c r="N815" s="506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Z815" s="28"/>
    </row>
    <row r="816" spans="1:26">
      <c r="A816" s="28"/>
      <c r="B816" s="28"/>
      <c r="C816" s="28"/>
      <c r="D816" s="28"/>
      <c r="E816" s="28"/>
      <c r="F816" s="28"/>
      <c r="G816" s="28"/>
      <c r="H816" s="28"/>
      <c r="J816" s="28"/>
      <c r="M816" s="506"/>
      <c r="N816" s="506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Z816" s="28"/>
    </row>
    <row r="817" spans="1:26">
      <c r="A817" s="28"/>
      <c r="B817" s="28"/>
      <c r="C817" s="28"/>
      <c r="D817" s="28"/>
      <c r="E817" s="28"/>
      <c r="F817" s="28"/>
      <c r="G817" s="28"/>
      <c r="H817" s="28"/>
      <c r="J817" s="28"/>
      <c r="M817" s="506"/>
      <c r="N817" s="506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Z817" s="28"/>
    </row>
    <row r="818" spans="1:26">
      <c r="A818" s="28"/>
      <c r="B818" s="28"/>
      <c r="C818" s="28"/>
      <c r="D818" s="28"/>
      <c r="E818" s="28"/>
      <c r="F818" s="28"/>
      <c r="G818" s="28"/>
      <c r="H818" s="28"/>
      <c r="J818" s="28"/>
      <c r="M818" s="506"/>
      <c r="N818" s="506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Z818" s="28"/>
    </row>
    <row r="819" spans="1:26">
      <c r="A819" s="28"/>
      <c r="B819" s="28"/>
      <c r="C819" s="28"/>
      <c r="D819" s="28"/>
      <c r="E819" s="28"/>
      <c r="F819" s="28"/>
      <c r="G819" s="28"/>
      <c r="H819" s="28"/>
      <c r="J819" s="28"/>
      <c r="M819" s="506"/>
      <c r="N819" s="506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Z819" s="28"/>
    </row>
    <row r="820" spans="1:26">
      <c r="A820" s="28"/>
      <c r="B820" s="28"/>
      <c r="C820" s="28"/>
      <c r="D820" s="28"/>
      <c r="E820" s="28"/>
      <c r="F820" s="28"/>
      <c r="G820" s="28"/>
      <c r="H820" s="28"/>
      <c r="J820" s="28"/>
      <c r="M820" s="506"/>
      <c r="N820" s="506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Z820" s="28"/>
    </row>
    <row r="821" spans="1:26">
      <c r="A821" s="28"/>
      <c r="B821" s="28"/>
      <c r="C821" s="28"/>
      <c r="D821" s="28"/>
      <c r="E821" s="28"/>
      <c r="F821" s="28"/>
      <c r="G821" s="28"/>
      <c r="H821" s="28"/>
      <c r="J821" s="28"/>
      <c r="M821" s="506"/>
      <c r="N821" s="506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Z821" s="28"/>
    </row>
    <row r="822" spans="1:26">
      <c r="A822" s="28"/>
      <c r="B822" s="28"/>
      <c r="C822" s="28"/>
      <c r="D822" s="28"/>
      <c r="E822" s="28"/>
      <c r="F822" s="28"/>
      <c r="G822" s="28"/>
      <c r="H822" s="28"/>
      <c r="J822" s="28"/>
      <c r="M822" s="506"/>
      <c r="N822" s="506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Z822" s="28"/>
    </row>
    <row r="823" spans="1:26">
      <c r="A823" s="28"/>
      <c r="B823" s="28"/>
      <c r="C823" s="28"/>
      <c r="D823" s="28"/>
      <c r="E823" s="28"/>
      <c r="F823" s="28"/>
      <c r="G823" s="28"/>
      <c r="H823" s="28"/>
      <c r="J823" s="28"/>
      <c r="M823" s="506"/>
      <c r="N823" s="506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Z823" s="28"/>
    </row>
    <row r="824" spans="1:26">
      <c r="A824" s="28"/>
      <c r="B824" s="28"/>
      <c r="C824" s="28"/>
      <c r="D824" s="28"/>
      <c r="E824" s="28"/>
      <c r="F824" s="28"/>
      <c r="G824" s="28"/>
      <c r="H824" s="28"/>
      <c r="J824" s="28"/>
      <c r="M824" s="506"/>
      <c r="N824" s="506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Z824" s="28"/>
    </row>
    <row r="825" spans="1:26">
      <c r="A825" s="28"/>
      <c r="B825" s="28"/>
      <c r="C825" s="28"/>
      <c r="D825" s="28"/>
      <c r="E825" s="28"/>
      <c r="F825" s="28"/>
      <c r="G825" s="28"/>
      <c r="H825" s="28"/>
      <c r="J825" s="28"/>
      <c r="M825" s="506"/>
      <c r="N825" s="506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Z825" s="28"/>
    </row>
    <row r="826" spans="1:26">
      <c r="A826" s="28"/>
      <c r="B826" s="28"/>
      <c r="C826" s="28"/>
      <c r="D826" s="28"/>
      <c r="E826" s="28"/>
      <c r="F826" s="28"/>
      <c r="G826" s="28"/>
      <c r="H826" s="28"/>
      <c r="J826" s="28"/>
      <c r="M826" s="506"/>
      <c r="N826" s="506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Z826" s="28"/>
    </row>
    <row r="827" spans="1:26">
      <c r="A827" s="28"/>
      <c r="B827" s="28"/>
      <c r="C827" s="28"/>
      <c r="D827" s="28"/>
      <c r="E827" s="28"/>
      <c r="F827" s="28"/>
      <c r="G827" s="28"/>
      <c r="H827" s="28"/>
      <c r="J827" s="28"/>
      <c r="M827" s="506"/>
      <c r="N827" s="506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Z827" s="28"/>
    </row>
    <row r="828" spans="1:26">
      <c r="A828" s="28"/>
      <c r="B828" s="28"/>
      <c r="C828" s="28"/>
      <c r="D828" s="28"/>
      <c r="E828" s="28"/>
      <c r="F828" s="28"/>
      <c r="G828" s="28"/>
      <c r="H828" s="28"/>
      <c r="J828" s="28"/>
      <c r="M828" s="506"/>
      <c r="N828" s="506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Z828" s="28"/>
    </row>
    <row r="829" spans="1:26">
      <c r="A829" s="28"/>
      <c r="B829" s="28"/>
      <c r="C829" s="28"/>
      <c r="D829" s="28"/>
      <c r="E829" s="28"/>
      <c r="F829" s="28"/>
      <c r="G829" s="28"/>
      <c r="H829" s="28"/>
      <c r="J829" s="28"/>
      <c r="M829" s="506"/>
      <c r="N829" s="506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Z829" s="28"/>
    </row>
    <row r="830" spans="1:26">
      <c r="A830" s="28"/>
      <c r="B830" s="28"/>
      <c r="C830" s="28"/>
      <c r="D830" s="28"/>
      <c r="E830" s="28"/>
      <c r="F830" s="28"/>
      <c r="G830" s="28"/>
      <c r="H830" s="28"/>
      <c r="J830" s="28"/>
      <c r="M830" s="506"/>
      <c r="N830" s="506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Z830" s="28"/>
    </row>
    <row r="831" spans="1:26">
      <c r="A831" s="28"/>
      <c r="B831" s="28"/>
      <c r="C831" s="28"/>
      <c r="D831" s="28"/>
      <c r="E831" s="28"/>
      <c r="F831" s="28"/>
      <c r="G831" s="28"/>
      <c r="H831" s="28"/>
      <c r="J831" s="28"/>
      <c r="M831" s="506"/>
      <c r="N831" s="506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Z831" s="28"/>
    </row>
    <row r="832" spans="1:26">
      <c r="A832" s="28"/>
      <c r="B832" s="28"/>
      <c r="C832" s="28"/>
      <c r="D832" s="28"/>
      <c r="E832" s="28"/>
      <c r="F832" s="28"/>
      <c r="G832" s="28"/>
      <c r="H832" s="28"/>
      <c r="J832" s="28"/>
      <c r="M832" s="506"/>
      <c r="N832" s="506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Z832" s="28"/>
    </row>
    <row r="833" spans="1:26">
      <c r="A833" s="28"/>
      <c r="B833" s="28"/>
      <c r="C833" s="28"/>
      <c r="D833" s="28"/>
      <c r="E833" s="28"/>
      <c r="F833" s="28"/>
      <c r="G833" s="28"/>
      <c r="H833" s="28"/>
      <c r="J833" s="28"/>
      <c r="M833" s="506"/>
      <c r="N833" s="506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Z833" s="28"/>
    </row>
    <row r="834" spans="1:26">
      <c r="A834" s="28"/>
      <c r="B834" s="28"/>
      <c r="C834" s="28"/>
      <c r="D834" s="28"/>
      <c r="E834" s="28"/>
      <c r="F834" s="28"/>
      <c r="G834" s="28"/>
      <c r="H834" s="28"/>
      <c r="J834" s="28"/>
      <c r="M834" s="506"/>
      <c r="N834" s="506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Z834" s="28"/>
    </row>
    <row r="835" spans="1:26">
      <c r="A835" s="28"/>
      <c r="B835" s="28"/>
      <c r="C835" s="28"/>
      <c r="D835" s="28"/>
      <c r="E835" s="28"/>
      <c r="F835" s="28"/>
      <c r="G835" s="28"/>
      <c r="H835" s="28"/>
      <c r="J835" s="28"/>
      <c r="M835" s="506"/>
      <c r="N835" s="506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Z835" s="28"/>
    </row>
    <row r="836" spans="1:26">
      <c r="A836" s="28"/>
      <c r="B836" s="28"/>
      <c r="C836" s="28"/>
      <c r="D836" s="28"/>
      <c r="E836" s="28"/>
      <c r="F836" s="28"/>
      <c r="G836" s="28"/>
      <c r="H836" s="28"/>
      <c r="J836" s="28"/>
      <c r="M836" s="506"/>
      <c r="N836" s="506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Z836" s="28"/>
    </row>
    <row r="837" spans="1:26">
      <c r="A837" s="28"/>
      <c r="B837" s="28"/>
      <c r="C837" s="28"/>
      <c r="D837" s="28"/>
      <c r="E837" s="28"/>
      <c r="F837" s="28"/>
      <c r="G837" s="28"/>
      <c r="H837" s="28"/>
      <c r="J837" s="28"/>
      <c r="M837" s="506"/>
      <c r="N837" s="506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Z837" s="28"/>
    </row>
    <row r="838" spans="1:26">
      <c r="A838" s="28"/>
      <c r="B838" s="28"/>
      <c r="C838" s="28"/>
      <c r="D838" s="28"/>
      <c r="E838" s="28"/>
      <c r="F838" s="28"/>
      <c r="G838" s="28"/>
      <c r="H838" s="28"/>
      <c r="J838" s="28"/>
      <c r="M838" s="506"/>
      <c r="N838" s="506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Z838" s="28"/>
    </row>
    <row r="839" spans="1:26">
      <c r="A839" s="28"/>
      <c r="B839" s="28"/>
      <c r="C839" s="28"/>
      <c r="D839" s="28"/>
      <c r="E839" s="28"/>
      <c r="F839" s="28"/>
      <c r="G839" s="28"/>
      <c r="H839" s="28"/>
      <c r="J839" s="28"/>
      <c r="M839" s="506"/>
      <c r="N839" s="506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Z839" s="28"/>
    </row>
    <row r="840" spans="1:26">
      <c r="A840" s="28"/>
      <c r="B840" s="28"/>
      <c r="C840" s="28"/>
      <c r="D840" s="28"/>
      <c r="E840" s="28"/>
      <c r="F840" s="28"/>
      <c r="G840" s="28"/>
      <c r="H840" s="28"/>
      <c r="J840" s="28"/>
      <c r="M840" s="506"/>
      <c r="N840" s="506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Z840" s="28"/>
    </row>
    <row r="841" spans="1:26">
      <c r="A841" s="28"/>
      <c r="B841" s="28"/>
      <c r="C841" s="28"/>
      <c r="D841" s="28"/>
      <c r="E841" s="28"/>
      <c r="F841" s="28"/>
      <c r="G841" s="28"/>
      <c r="H841" s="28"/>
      <c r="J841" s="28"/>
      <c r="M841" s="506"/>
      <c r="N841" s="506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Z841" s="28"/>
    </row>
    <row r="842" spans="1:26">
      <c r="A842" s="28"/>
      <c r="B842" s="28"/>
      <c r="C842" s="28"/>
      <c r="D842" s="28"/>
      <c r="E842" s="28"/>
      <c r="F842" s="28"/>
      <c r="G842" s="28"/>
      <c r="H842" s="28"/>
      <c r="J842" s="28"/>
      <c r="M842" s="506"/>
      <c r="N842" s="506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Z842" s="28"/>
    </row>
    <row r="843" spans="1:26">
      <c r="A843" s="28"/>
      <c r="B843" s="28"/>
      <c r="C843" s="28"/>
      <c r="D843" s="28"/>
      <c r="E843" s="28"/>
      <c r="F843" s="28"/>
      <c r="G843" s="28"/>
      <c r="H843" s="28"/>
      <c r="J843" s="28"/>
      <c r="M843" s="506"/>
      <c r="N843" s="506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Z843" s="28"/>
    </row>
    <row r="844" spans="1:26">
      <c r="A844" s="28"/>
      <c r="B844" s="28"/>
      <c r="C844" s="28"/>
      <c r="D844" s="28"/>
      <c r="E844" s="28"/>
      <c r="F844" s="28"/>
      <c r="G844" s="28"/>
      <c r="H844" s="28"/>
      <c r="J844" s="28"/>
      <c r="M844" s="506"/>
      <c r="N844" s="506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Z844" s="28"/>
    </row>
    <row r="845" spans="1:26">
      <c r="A845" s="28"/>
      <c r="B845" s="28"/>
      <c r="C845" s="28"/>
      <c r="D845" s="28"/>
      <c r="E845" s="28"/>
      <c r="F845" s="28"/>
      <c r="G845" s="28"/>
      <c r="H845" s="28"/>
      <c r="J845" s="28"/>
      <c r="M845" s="506"/>
      <c r="N845" s="506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Z845" s="28"/>
    </row>
    <row r="846" spans="1:26">
      <c r="A846" s="28"/>
      <c r="B846" s="28"/>
      <c r="C846" s="28"/>
      <c r="D846" s="28"/>
      <c r="E846" s="28"/>
      <c r="F846" s="28"/>
      <c r="G846" s="28"/>
      <c r="H846" s="28"/>
      <c r="J846" s="28"/>
      <c r="M846" s="506"/>
      <c r="N846" s="506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Z846" s="28"/>
    </row>
    <row r="847" spans="1:26">
      <c r="A847" s="28"/>
      <c r="B847" s="28"/>
      <c r="C847" s="28"/>
      <c r="D847" s="28"/>
      <c r="E847" s="28"/>
      <c r="F847" s="28"/>
      <c r="G847" s="28"/>
      <c r="H847" s="28"/>
      <c r="J847" s="28"/>
      <c r="M847" s="506"/>
      <c r="N847" s="506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Z847" s="28"/>
    </row>
    <row r="848" spans="1:26">
      <c r="A848" s="28"/>
      <c r="B848" s="28"/>
      <c r="C848" s="28"/>
      <c r="D848" s="28"/>
      <c r="E848" s="28"/>
      <c r="F848" s="28"/>
      <c r="G848" s="28"/>
      <c r="H848" s="28"/>
      <c r="J848" s="28"/>
      <c r="M848" s="506"/>
      <c r="N848" s="506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Z848" s="28"/>
    </row>
    <row r="849" spans="1:26">
      <c r="A849" s="28"/>
      <c r="B849" s="28"/>
      <c r="C849" s="28"/>
      <c r="D849" s="28"/>
      <c r="E849" s="28"/>
      <c r="F849" s="28"/>
      <c r="G849" s="28"/>
      <c r="H849" s="28"/>
      <c r="J849" s="28"/>
      <c r="M849" s="506"/>
      <c r="N849" s="506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Z849" s="28"/>
    </row>
    <row r="850" spans="1:26">
      <c r="A850" s="28"/>
      <c r="B850" s="28"/>
      <c r="C850" s="28"/>
      <c r="D850" s="28"/>
      <c r="E850" s="28"/>
      <c r="F850" s="28"/>
      <c r="G850" s="28"/>
      <c r="H850" s="28"/>
      <c r="J850" s="28"/>
      <c r="M850" s="506"/>
      <c r="N850" s="506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Z850" s="28"/>
    </row>
    <row r="851" spans="1:26">
      <c r="A851" s="28"/>
      <c r="B851" s="28"/>
      <c r="C851" s="28"/>
      <c r="D851" s="28"/>
      <c r="E851" s="28"/>
      <c r="F851" s="28"/>
      <c r="G851" s="28"/>
      <c r="H851" s="28"/>
      <c r="J851" s="28"/>
      <c r="M851" s="506"/>
      <c r="N851" s="506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Z851" s="28"/>
    </row>
    <row r="852" spans="1:26">
      <c r="A852" s="28"/>
      <c r="B852" s="28"/>
      <c r="C852" s="28"/>
      <c r="D852" s="28"/>
      <c r="E852" s="28"/>
      <c r="F852" s="28"/>
      <c r="G852" s="28"/>
      <c r="H852" s="28"/>
      <c r="J852" s="28"/>
      <c r="M852" s="506"/>
      <c r="N852" s="506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Z852" s="28"/>
    </row>
    <row r="853" spans="1:26">
      <c r="A853" s="28"/>
      <c r="B853" s="28"/>
      <c r="C853" s="28"/>
      <c r="D853" s="28"/>
      <c r="E853" s="28"/>
      <c r="F853" s="28"/>
      <c r="G853" s="28"/>
      <c r="H853" s="28"/>
      <c r="J853" s="28"/>
      <c r="M853" s="506"/>
      <c r="N853" s="506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Z853" s="28"/>
    </row>
    <row r="854" spans="1:26">
      <c r="A854" s="28"/>
      <c r="B854" s="28"/>
      <c r="C854" s="28"/>
      <c r="D854" s="28"/>
      <c r="E854" s="28"/>
      <c r="F854" s="28"/>
      <c r="G854" s="28"/>
      <c r="H854" s="28"/>
      <c r="J854" s="28"/>
      <c r="M854" s="506"/>
      <c r="N854" s="506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Z854" s="28"/>
    </row>
    <row r="855" spans="1:26">
      <c r="A855" s="28"/>
      <c r="B855" s="28"/>
      <c r="C855" s="28"/>
      <c r="D855" s="28"/>
      <c r="E855" s="28"/>
      <c r="F855" s="28"/>
      <c r="G855" s="28"/>
      <c r="H855" s="28"/>
      <c r="J855" s="28"/>
      <c r="M855" s="506"/>
      <c r="N855" s="506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Z855" s="28"/>
    </row>
    <row r="856" spans="1:26">
      <c r="A856" s="28"/>
      <c r="B856" s="28"/>
      <c r="C856" s="28"/>
      <c r="D856" s="28"/>
      <c r="E856" s="28"/>
      <c r="F856" s="28"/>
      <c r="G856" s="28"/>
      <c r="H856" s="28"/>
      <c r="J856" s="28"/>
      <c r="M856" s="506"/>
      <c r="N856" s="506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Z856" s="28"/>
    </row>
    <row r="857" spans="1:26">
      <c r="A857" s="28"/>
      <c r="B857" s="28"/>
      <c r="C857" s="28"/>
      <c r="D857" s="28"/>
      <c r="E857" s="28"/>
      <c r="F857" s="28"/>
      <c r="G857" s="28"/>
      <c r="H857" s="28"/>
      <c r="J857" s="28"/>
      <c r="M857" s="506"/>
      <c r="N857" s="506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Z857" s="28"/>
    </row>
    <row r="858" spans="1:26">
      <c r="A858" s="28"/>
      <c r="B858" s="28"/>
      <c r="C858" s="28"/>
      <c r="D858" s="28"/>
      <c r="E858" s="28"/>
      <c r="F858" s="28"/>
      <c r="G858" s="28"/>
      <c r="H858" s="28"/>
      <c r="J858" s="28"/>
      <c r="M858" s="506"/>
      <c r="N858" s="506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Z858" s="28"/>
    </row>
    <row r="859" spans="1:26">
      <c r="A859" s="28"/>
      <c r="B859" s="28"/>
      <c r="C859" s="28"/>
      <c r="D859" s="28"/>
      <c r="E859" s="28"/>
      <c r="F859" s="28"/>
      <c r="G859" s="28"/>
      <c r="H859" s="28"/>
      <c r="J859" s="28"/>
      <c r="M859" s="506"/>
      <c r="N859" s="506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Z859" s="28"/>
    </row>
    <row r="860" spans="1:26">
      <c r="A860" s="28"/>
      <c r="B860" s="28"/>
      <c r="C860" s="28"/>
      <c r="D860" s="28"/>
      <c r="E860" s="28"/>
      <c r="F860" s="28"/>
      <c r="G860" s="28"/>
      <c r="H860" s="28"/>
      <c r="J860" s="28"/>
      <c r="M860" s="506"/>
      <c r="N860" s="506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Z860" s="28"/>
    </row>
    <row r="861" spans="1:26">
      <c r="A861" s="28"/>
      <c r="B861" s="28"/>
      <c r="C861" s="28"/>
      <c r="D861" s="28"/>
      <c r="E861" s="28"/>
      <c r="F861" s="28"/>
      <c r="G861" s="28"/>
      <c r="H861" s="28"/>
      <c r="J861" s="28"/>
      <c r="M861" s="506"/>
      <c r="N861" s="506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Z861" s="28"/>
    </row>
    <row r="862" spans="1:26">
      <c r="A862" s="28"/>
      <c r="B862" s="28"/>
      <c r="C862" s="28"/>
      <c r="D862" s="28"/>
      <c r="E862" s="28"/>
      <c r="F862" s="28"/>
      <c r="G862" s="28"/>
      <c r="H862" s="28"/>
      <c r="J862" s="28"/>
      <c r="M862" s="506"/>
      <c r="N862" s="506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Z862" s="28"/>
    </row>
    <row r="863" spans="1:26">
      <c r="A863" s="28"/>
      <c r="B863" s="28"/>
      <c r="C863" s="28"/>
      <c r="D863" s="28"/>
      <c r="E863" s="28"/>
      <c r="F863" s="28"/>
      <c r="G863" s="28"/>
      <c r="H863" s="28"/>
      <c r="J863" s="28"/>
      <c r="M863" s="506"/>
      <c r="N863" s="506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Z863" s="28"/>
    </row>
    <row r="864" spans="1:26">
      <c r="A864" s="28"/>
      <c r="B864" s="28"/>
      <c r="C864" s="28"/>
      <c r="D864" s="28"/>
      <c r="E864" s="28"/>
      <c r="F864" s="28"/>
      <c r="G864" s="28"/>
      <c r="H864" s="28"/>
      <c r="J864" s="28"/>
      <c r="M864" s="506"/>
      <c r="N864" s="506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Z864" s="28"/>
    </row>
    <row r="865" spans="1:26">
      <c r="A865" s="28"/>
      <c r="B865" s="28"/>
      <c r="C865" s="28"/>
      <c r="D865" s="28"/>
      <c r="E865" s="28"/>
      <c r="F865" s="28"/>
      <c r="G865" s="28"/>
      <c r="H865" s="28"/>
      <c r="J865" s="28"/>
      <c r="M865" s="506"/>
      <c r="N865" s="506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Z865" s="28"/>
    </row>
    <row r="866" spans="1:26">
      <c r="A866" s="28"/>
      <c r="B866" s="28"/>
      <c r="C866" s="28"/>
      <c r="D866" s="28"/>
      <c r="E866" s="28"/>
      <c r="F866" s="28"/>
      <c r="G866" s="28"/>
      <c r="H866" s="28"/>
      <c r="J866" s="28"/>
      <c r="M866" s="506"/>
      <c r="N866" s="506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Z866" s="28"/>
    </row>
    <row r="867" spans="1:26">
      <c r="A867" s="28"/>
      <c r="B867" s="28"/>
      <c r="C867" s="28"/>
      <c r="D867" s="28"/>
      <c r="E867" s="28"/>
      <c r="F867" s="28"/>
      <c r="G867" s="28"/>
      <c r="H867" s="28"/>
      <c r="J867" s="28"/>
      <c r="M867" s="506"/>
      <c r="N867" s="506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Z867" s="28"/>
    </row>
    <row r="868" spans="1:26">
      <c r="A868" s="28"/>
      <c r="B868" s="28"/>
      <c r="C868" s="28"/>
      <c r="D868" s="28"/>
      <c r="E868" s="28"/>
      <c r="F868" s="28"/>
      <c r="G868" s="28"/>
      <c r="H868" s="28"/>
      <c r="J868" s="28"/>
      <c r="M868" s="506"/>
      <c r="N868" s="506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Z868" s="28"/>
    </row>
    <row r="869" spans="1:26">
      <c r="A869" s="28"/>
      <c r="B869" s="28"/>
      <c r="C869" s="28"/>
      <c r="D869" s="28"/>
      <c r="E869" s="28"/>
      <c r="F869" s="28"/>
      <c r="G869" s="28"/>
      <c r="H869" s="28"/>
      <c r="J869" s="28"/>
      <c r="M869" s="506"/>
      <c r="N869" s="506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Z869" s="28"/>
    </row>
    <row r="870" spans="1:26">
      <c r="A870" s="28"/>
      <c r="B870" s="28"/>
      <c r="C870" s="28"/>
      <c r="D870" s="28"/>
      <c r="E870" s="28"/>
      <c r="F870" s="28"/>
      <c r="G870" s="28"/>
      <c r="H870" s="28"/>
      <c r="J870" s="28"/>
      <c r="M870" s="506"/>
      <c r="N870" s="506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Z870" s="28"/>
    </row>
    <row r="871" spans="1:26">
      <c r="A871" s="28"/>
      <c r="B871" s="28"/>
      <c r="C871" s="28"/>
      <c r="D871" s="28"/>
      <c r="E871" s="28"/>
      <c r="F871" s="28"/>
      <c r="G871" s="28"/>
      <c r="H871" s="28"/>
      <c r="J871" s="28"/>
      <c r="M871" s="506"/>
      <c r="N871" s="506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Z871" s="28"/>
    </row>
    <row r="872" spans="1:26">
      <c r="A872" s="28"/>
      <c r="B872" s="28"/>
      <c r="C872" s="28"/>
      <c r="D872" s="28"/>
      <c r="E872" s="28"/>
      <c r="F872" s="28"/>
      <c r="G872" s="28"/>
      <c r="H872" s="28"/>
      <c r="J872" s="28"/>
      <c r="M872" s="506"/>
      <c r="N872" s="506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Z872" s="28"/>
    </row>
    <row r="873" spans="1:26">
      <c r="A873" s="28"/>
      <c r="B873" s="28"/>
      <c r="C873" s="28"/>
      <c r="D873" s="28"/>
      <c r="E873" s="28"/>
      <c r="F873" s="28"/>
      <c r="G873" s="28"/>
      <c r="H873" s="28"/>
      <c r="J873" s="28"/>
      <c r="M873" s="506"/>
      <c r="N873" s="506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Z873" s="28"/>
    </row>
    <row r="874" spans="1:26">
      <c r="A874" s="28"/>
      <c r="B874" s="28"/>
      <c r="C874" s="28"/>
      <c r="D874" s="28"/>
      <c r="E874" s="28"/>
      <c r="F874" s="28"/>
      <c r="G874" s="28"/>
      <c r="H874" s="28"/>
      <c r="J874" s="28"/>
      <c r="M874" s="506"/>
      <c r="N874" s="506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Z874" s="28"/>
    </row>
    <row r="875" spans="1:26">
      <c r="A875" s="28"/>
      <c r="B875" s="28"/>
      <c r="C875" s="28"/>
      <c r="D875" s="28"/>
      <c r="E875" s="28"/>
      <c r="F875" s="28"/>
      <c r="G875" s="28"/>
      <c r="H875" s="28"/>
      <c r="J875" s="28"/>
      <c r="M875" s="506"/>
      <c r="N875" s="506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Z875" s="28"/>
    </row>
    <row r="876" spans="1:26">
      <c r="A876" s="28"/>
      <c r="B876" s="28"/>
      <c r="C876" s="28"/>
      <c r="D876" s="28"/>
      <c r="E876" s="28"/>
      <c r="F876" s="28"/>
      <c r="G876" s="28"/>
      <c r="H876" s="28"/>
      <c r="J876" s="28"/>
      <c r="M876" s="506"/>
      <c r="N876" s="506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Z876" s="28"/>
    </row>
    <row r="877" spans="1:26">
      <c r="A877" s="28"/>
      <c r="B877" s="28"/>
      <c r="C877" s="28"/>
      <c r="D877" s="28"/>
      <c r="E877" s="28"/>
      <c r="F877" s="28"/>
      <c r="G877" s="28"/>
      <c r="H877" s="28"/>
      <c r="J877" s="28"/>
      <c r="M877" s="506"/>
      <c r="N877" s="506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Z877" s="28"/>
    </row>
    <row r="878" spans="1:26">
      <c r="A878" s="28"/>
      <c r="B878" s="28"/>
      <c r="C878" s="28"/>
      <c r="D878" s="28"/>
      <c r="E878" s="28"/>
      <c r="F878" s="28"/>
      <c r="G878" s="28"/>
      <c r="H878" s="28"/>
      <c r="J878" s="28"/>
      <c r="M878" s="506"/>
      <c r="N878" s="506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Z878" s="28"/>
    </row>
    <row r="879" spans="1:26">
      <c r="A879" s="28"/>
      <c r="B879" s="28"/>
      <c r="C879" s="28"/>
      <c r="D879" s="28"/>
      <c r="E879" s="28"/>
      <c r="F879" s="28"/>
      <c r="G879" s="28"/>
      <c r="H879" s="28"/>
      <c r="J879" s="28"/>
      <c r="M879" s="506"/>
      <c r="N879" s="506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Z879" s="28"/>
    </row>
    <row r="880" spans="1:26">
      <c r="A880" s="28"/>
      <c r="B880" s="28"/>
      <c r="C880" s="28"/>
      <c r="D880" s="28"/>
      <c r="E880" s="28"/>
      <c r="F880" s="28"/>
      <c r="G880" s="28"/>
      <c r="H880" s="28"/>
      <c r="J880" s="28"/>
      <c r="M880" s="506"/>
      <c r="N880" s="506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Z880" s="28"/>
    </row>
    <row r="881" spans="1:26">
      <c r="A881" s="28"/>
      <c r="B881" s="28"/>
      <c r="C881" s="28"/>
      <c r="D881" s="28"/>
      <c r="E881" s="28"/>
      <c r="F881" s="28"/>
      <c r="G881" s="28"/>
      <c r="H881" s="28"/>
      <c r="J881" s="28"/>
      <c r="M881" s="506"/>
      <c r="N881" s="506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Z881" s="28"/>
    </row>
    <row r="882" spans="1:26">
      <c r="A882" s="28"/>
      <c r="B882" s="28"/>
      <c r="C882" s="28"/>
      <c r="D882" s="28"/>
      <c r="E882" s="28"/>
      <c r="F882" s="28"/>
      <c r="G882" s="28"/>
      <c r="H882" s="28"/>
      <c r="J882" s="28"/>
      <c r="M882" s="506"/>
      <c r="N882" s="506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Z882" s="28"/>
    </row>
    <row r="883" spans="1:26">
      <c r="A883" s="28"/>
      <c r="B883" s="28"/>
      <c r="C883" s="28"/>
      <c r="D883" s="28"/>
      <c r="E883" s="28"/>
      <c r="F883" s="28"/>
      <c r="G883" s="28"/>
      <c r="H883" s="28"/>
      <c r="J883" s="28"/>
      <c r="M883" s="506"/>
      <c r="N883" s="506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Z883" s="28"/>
    </row>
    <row r="884" spans="1:26">
      <c r="A884" s="28"/>
      <c r="B884" s="28"/>
      <c r="C884" s="28"/>
      <c r="D884" s="28"/>
      <c r="E884" s="28"/>
      <c r="F884" s="28"/>
      <c r="G884" s="28"/>
      <c r="H884" s="28"/>
      <c r="J884" s="28"/>
      <c r="M884" s="506"/>
      <c r="N884" s="506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Z884" s="28"/>
    </row>
    <row r="885" spans="1:26">
      <c r="A885" s="28"/>
      <c r="B885" s="28"/>
      <c r="C885" s="28"/>
      <c r="D885" s="28"/>
      <c r="E885" s="28"/>
      <c r="F885" s="28"/>
      <c r="G885" s="28"/>
      <c r="H885" s="28"/>
      <c r="J885" s="28"/>
      <c r="M885" s="506"/>
      <c r="N885" s="506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Z885" s="28"/>
    </row>
    <row r="886" spans="1:26">
      <c r="A886" s="28"/>
      <c r="B886" s="28"/>
      <c r="C886" s="28"/>
      <c r="D886" s="28"/>
      <c r="E886" s="28"/>
      <c r="F886" s="28"/>
      <c r="G886" s="28"/>
      <c r="H886" s="28"/>
      <c r="J886" s="28"/>
      <c r="M886" s="506"/>
      <c r="N886" s="506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Z886" s="28"/>
    </row>
    <row r="887" spans="1:26">
      <c r="A887" s="28"/>
      <c r="B887" s="28"/>
      <c r="C887" s="28"/>
      <c r="D887" s="28"/>
      <c r="E887" s="28"/>
      <c r="F887" s="28"/>
      <c r="G887" s="28"/>
      <c r="H887" s="28"/>
      <c r="J887" s="28"/>
      <c r="M887" s="506"/>
      <c r="N887" s="506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Z887" s="28"/>
    </row>
    <row r="888" spans="1:26">
      <c r="A888" s="28"/>
      <c r="B888" s="28"/>
      <c r="C888" s="28"/>
      <c r="D888" s="28"/>
      <c r="E888" s="28"/>
      <c r="F888" s="28"/>
      <c r="G888" s="28"/>
      <c r="H888" s="28"/>
      <c r="J888" s="28"/>
      <c r="M888" s="506"/>
      <c r="N888" s="506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Z888" s="28"/>
    </row>
    <row r="889" spans="1:26">
      <c r="A889" s="28"/>
      <c r="B889" s="28"/>
      <c r="C889" s="28"/>
      <c r="D889" s="28"/>
      <c r="E889" s="28"/>
      <c r="F889" s="28"/>
      <c r="G889" s="28"/>
      <c r="H889" s="28"/>
      <c r="J889" s="28"/>
      <c r="M889" s="506"/>
      <c r="N889" s="506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Z889" s="28"/>
    </row>
    <row r="890" spans="1:26">
      <c r="A890" s="28"/>
      <c r="B890" s="28"/>
      <c r="C890" s="28"/>
      <c r="D890" s="28"/>
      <c r="E890" s="28"/>
      <c r="F890" s="28"/>
      <c r="G890" s="28"/>
      <c r="H890" s="28"/>
      <c r="J890" s="28"/>
      <c r="M890" s="506"/>
      <c r="N890" s="506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Z890" s="28"/>
    </row>
    <row r="891" spans="1:26">
      <c r="A891" s="28"/>
      <c r="B891" s="28"/>
      <c r="C891" s="28"/>
      <c r="D891" s="28"/>
      <c r="E891" s="28"/>
      <c r="F891" s="28"/>
      <c r="G891" s="28"/>
      <c r="H891" s="28"/>
      <c r="J891" s="28"/>
      <c r="M891" s="506"/>
      <c r="N891" s="506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Z891" s="28"/>
    </row>
    <row r="892" spans="1:26">
      <c r="A892" s="28"/>
      <c r="B892" s="28"/>
      <c r="C892" s="28"/>
      <c r="D892" s="28"/>
      <c r="E892" s="28"/>
      <c r="F892" s="28"/>
      <c r="G892" s="28"/>
      <c r="H892" s="28"/>
      <c r="J892" s="28"/>
      <c r="M892" s="506"/>
      <c r="N892" s="506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Z892" s="28"/>
    </row>
    <row r="893" spans="1:26">
      <c r="A893" s="28"/>
      <c r="B893" s="28"/>
      <c r="C893" s="28"/>
      <c r="D893" s="28"/>
      <c r="E893" s="28"/>
      <c r="F893" s="28"/>
      <c r="G893" s="28"/>
      <c r="H893" s="28"/>
      <c r="J893" s="28"/>
      <c r="M893" s="506"/>
      <c r="N893" s="506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Z893" s="28"/>
    </row>
    <row r="894" spans="1:26">
      <c r="A894" s="28"/>
      <c r="B894" s="28"/>
      <c r="C894" s="28"/>
      <c r="D894" s="28"/>
      <c r="E894" s="28"/>
      <c r="F894" s="28"/>
      <c r="G894" s="28"/>
      <c r="H894" s="28"/>
      <c r="J894" s="28"/>
      <c r="M894" s="506"/>
      <c r="N894" s="506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Z894" s="28"/>
    </row>
    <row r="895" spans="1:26">
      <c r="A895" s="28"/>
      <c r="B895" s="28"/>
      <c r="C895" s="28"/>
      <c r="D895" s="28"/>
      <c r="E895" s="28"/>
      <c r="F895" s="28"/>
      <c r="G895" s="28"/>
      <c r="H895" s="28"/>
      <c r="J895" s="28"/>
      <c r="M895" s="506"/>
      <c r="N895" s="506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Z895" s="28"/>
    </row>
    <row r="896" spans="1:26">
      <c r="A896" s="28"/>
      <c r="B896" s="28"/>
      <c r="C896" s="28"/>
      <c r="D896" s="28"/>
      <c r="E896" s="28"/>
      <c r="F896" s="28"/>
      <c r="G896" s="28"/>
      <c r="H896" s="28"/>
      <c r="J896" s="28"/>
      <c r="M896" s="506"/>
      <c r="N896" s="506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Z896" s="28"/>
    </row>
    <row r="897" spans="1:26">
      <c r="A897" s="28"/>
      <c r="B897" s="28"/>
      <c r="C897" s="28"/>
      <c r="D897" s="28"/>
      <c r="E897" s="28"/>
      <c r="F897" s="28"/>
      <c r="G897" s="28"/>
      <c r="H897" s="28"/>
      <c r="J897" s="28"/>
      <c r="M897" s="506"/>
      <c r="N897" s="506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Z897" s="28"/>
    </row>
    <row r="898" spans="1:26">
      <c r="A898" s="28"/>
      <c r="B898" s="28"/>
      <c r="C898" s="28"/>
      <c r="D898" s="28"/>
      <c r="E898" s="28"/>
      <c r="F898" s="28"/>
      <c r="G898" s="28"/>
      <c r="H898" s="28"/>
      <c r="J898" s="28"/>
      <c r="M898" s="506"/>
      <c r="N898" s="506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Z898" s="28"/>
    </row>
    <row r="899" spans="1:26">
      <c r="A899" s="28"/>
      <c r="B899" s="28"/>
      <c r="C899" s="28"/>
      <c r="D899" s="28"/>
      <c r="E899" s="28"/>
      <c r="F899" s="28"/>
      <c r="G899" s="28"/>
      <c r="H899" s="28"/>
      <c r="J899" s="28"/>
      <c r="M899" s="506"/>
      <c r="N899" s="506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Z899" s="28"/>
    </row>
    <row r="900" spans="1:26">
      <c r="A900" s="28"/>
      <c r="B900" s="28"/>
      <c r="C900" s="28"/>
      <c r="D900" s="28"/>
      <c r="E900" s="28"/>
      <c r="F900" s="28"/>
      <c r="G900" s="28"/>
      <c r="H900" s="28"/>
      <c r="J900" s="28"/>
      <c r="M900" s="506"/>
      <c r="N900" s="506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Z900" s="28"/>
    </row>
    <row r="901" spans="1:26">
      <c r="A901" s="28"/>
      <c r="B901" s="28"/>
      <c r="C901" s="28"/>
      <c r="D901" s="28"/>
      <c r="E901" s="28"/>
      <c r="F901" s="28"/>
      <c r="G901" s="28"/>
      <c r="H901" s="28"/>
      <c r="J901" s="28"/>
      <c r="M901" s="506"/>
      <c r="N901" s="506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Z901" s="28"/>
    </row>
    <row r="902" spans="1:26">
      <c r="A902" s="28"/>
      <c r="B902" s="28"/>
      <c r="C902" s="28"/>
      <c r="D902" s="28"/>
      <c r="E902" s="28"/>
      <c r="F902" s="28"/>
      <c r="G902" s="28"/>
      <c r="H902" s="28"/>
      <c r="J902" s="28"/>
      <c r="M902" s="506"/>
      <c r="N902" s="506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Z902" s="28"/>
    </row>
    <row r="903" spans="1:26">
      <c r="A903" s="28"/>
      <c r="B903" s="28"/>
      <c r="C903" s="28"/>
      <c r="D903" s="28"/>
      <c r="E903" s="28"/>
      <c r="F903" s="28"/>
      <c r="G903" s="28"/>
      <c r="H903" s="28"/>
      <c r="J903" s="28"/>
      <c r="M903" s="506"/>
      <c r="N903" s="506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Z903" s="28"/>
    </row>
    <row r="904" spans="1:26">
      <c r="A904" s="28"/>
      <c r="B904" s="28"/>
      <c r="C904" s="28"/>
      <c r="D904" s="28"/>
      <c r="E904" s="28"/>
      <c r="F904" s="28"/>
      <c r="G904" s="28"/>
      <c r="H904" s="28"/>
      <c r="J904" s="28"/>
      <c r="M904" s="506"/>
      <c r="N904" s="506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Z904" s="28"/>
    </row>
    <row r="905" spans="1:26">
      <c r="A905" s="28"/>
      <c r="B905" s="28"/>
      <c r="C905" s="28"/>
      <c r="D905" s="28"/>
      <c r="E905" s="28"/>
      <c r="F905" s="28"/>
      <c r="G905" s="28"/>
      <c r="H905" s="28"/>
      <c r="J905" s="28"/>
      <c r="M905" s="506"/>
      <c r="N905" s="506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Z905" s="28"/>
    </row>
    <row r="906" spans="1:26">
      <c r="A906" s="28"/>
      <c r="B906" s="28"/>
      <c r="C906" s="28"/>
      <c r="D906" s="28"/>
      <c r="E906" s="28"/>
      <c r="F906" s="28"/>
      <c r="G906" s="28"/>
      <c r="H906" s="28"/>
      <c r="J906" s="28"/>
      <c r="M906" s="506"/>
      <c r="N906" s="506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Z906" s="28"/>
    </row>
    <row r="907" spans="1:26">
      <c r="A907" s="28"/>
      <c r="B907" s="28"/>
      <c r="C907" s="28"/>
      <c r="D907" s="28"/>
      <c r="E907" s="28"/>
      <c r="F907" s="28"/>
      <c r="G907" s="28"/>
      <c r="H907" s="28"/>
      <c r="J907" s="28"/>
      <c r="M907" s="506"/>
      <c r="N907" s="506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Z907" s="28"/>
    </row>
    <row r="908" spans="1:26">
      <c r="A908" s="28"/>
      <c r="B908" s="28"/>
      <c r="C908" s="28"/>
      <c r="D908" s="28"/>
      <c r="E908" s="28"/>
      <c r="F908" s="28"/>
      <c r="G908" s="28"/>
      <c r="H908" s="28"/>
      <c r="J908" s="28"/>
      <c r="M908" s="506"/>
      <c r="N908" s="506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Z908" s="28"/>
    </row>
    <row r="909" spans="1:26">
      <c r="A909" s="28"/>
      <c r="B909" s="28"/>
      <c r="C909" s="28"/>
      <c r="D909" s="28"/>
      <c r="E909" s="28"/>
      <c r="F909" s="28"/>
      <c r="G909" s="28"/>
      <c r="H909" s="28"/>
      <c r="J909" s="28"/>
      <c r="M909" s="506"/>
      <c r="N909" s="506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Z909" s="28"/>
    </row>
    <row r="910" spans="1:26">
      <c r="A910" s="28"/>
      <c r="B910" s="28"/>
      <c r="C910" s="28"/>
      <c r="D910" s="28"/>
      <c r="E910" s="28"/>
      <c r="F910" s="28"/>
      <c r="G910" s="28"/>
      <c r="H910" s="28"/>
      <c r="J910" s="28"/>
      <c r="M910" s="506"/>
      <c r="N910" s="506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Z910" s="28"/>
    </row>
    <row r="911" spans="1:26">
      <c r="A911" s="28"/>
      <c r="B911" s="28"/>
      <c r="C911" s="28"/>
      <c r="D911" s="28"/>
      <c r="E911" s="28"/>
      <c r="F911" s="28"/>
      <c r="G911" s="28"/>
      <c r="H911" s="28"/>
      <c r="J911" s="28"/>
      <c r="M911" s="506"/>
      <c r="N911" s="506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Z911" s="28"/>
    </row>
    <row r="912" spans="1:26">
      <c r="A912" s="28"/>
      <c r="B912" s="28"/>
      <c r="C912" s="28"/>
      <c r="D912" s="28"/>
      <c r="E912" s="28"/>
      <c r="F912" s="28"/>
      <c r="G912" s="28"/>
      <c r="H912" s="28"/>
      <c r="J912" s="28"/>
      <c r="M912" s="506"/>
      <c r="N912" s="506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Z912" s="28"/>
    </row>
    <row r="913" spans="1:26">
      <c r="A913" s="28"/>
      <c r="B913" s="28"/>
      <c r="C913" s="28"/>
      <c r="D913" s="28"/>
      <c r="E913" s="28"/>
      <c r="F913" s="28"/>
      <c r="G913" s="28"/>
      <c r="H913" s="28"/>
      <c r="J913" s="28"/>
      <c r="M913" s="506"/>
      <c r="N913" s="506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Z913" s="28"/>
    </row>
    <row r="914" spans="1:26">
      <c r="A914" s="28"/>
      <c r="B914" s="28"/>
      <c r="C914" s="28"/>
      <c r="D914" s="28"/>
      <c r="E914" s="28"/>
      <c r="F914" s="28"/>
      <c r="G914" s="28"/>
      <c r="H914" s="28"/>
      <c r="J914" s="28"/>
      <c r="M914" s="506"/>
      <c r="N914" s="506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Z914" s="28"/>
    </row>
    <row r="915" spans="1:26">
      <c r="A915" s="28"/>
      <c r="B915" s="28"/>
      <c r="C915" s="28"/>
      <c r="D915" s="28"/>
      <c r="E915" s="28"/>
      <c r="F915" s="28"/>
      <c r="G915" s="28"/>
      <c r="H915" s="28"/>
      <c r="J915" s="28"/>
      <c r="M915" s="506"/>
      <c r="N915" s="506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Z915" s="28"/>
    </row>
    <row r="916" spans="1:26">
      <c r="A916" s="28"/>
      <c r="B916" s="28"/>
      <c r="C916" s="28"/>
      <c r="D916" s="28"/>
      <c r="E916" s="28"/>
      <c r="F916" s="28"/>
      <c r="G916" s="28"/>
      <c r="H916" s="28"/>
      <c r="J916" s="28"/>
      <c r="M916" s="506"/>
      <c r="N916" s="506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Z916" s="28"/>
    </row>
    <row r="917" spans="1:26">
      <c r="A917" s="28"/>
      <c r="B917" s="28"/>
      <c r="C917" s="28"/>
      <c r="D917" s="28"/>
      <c r="E917" s="28"/>
      <c r="F917" s="28"/>
      <c r="G917" s="28"/>
      <c r="H917" s="28"/>
      <c r="J917" s="28"/>
      <c r="M917" s="506"/>
      <c r="N917" s="506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Z917" s="28"/>
    </row>
    <row r="918" spans="1:26">
      <c r="A918" s="28"/>
      <c r="B918" s="28"/>
      <c r="C918" s="28"/>
      <c r="D918" s="28"/>
      <c r="E918" s="28"/>
      <c r="F918" s="28"/>
      <c r="G918" s="28"/>
      <c r="H918" s="28"/>
      <c r="J918" s="28"/>
      <c r="M918" s="506"/>
      <c r="N918" s="506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Z918" s="28"/>
    </row>
    <row r="919" spans="1:26">
      <c r="A919" s="28"/>
      <c r="B919" s="28"/>
      <c r="C919" s="28"/>
      <c r="D919" s="28"/>
      <c r="E919" s="28"/>
      <c r="F919" s="28"/>
      <c r="G919" s="28"/>
      <c r="H919" s="28"/>
      <c r="J919" s="28"/>
      <c r="M919" s="506"/>
      <c r="N919" s="506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Z919" s="28"/>
    </row>
    <row r="920" spans="1:26">
      <c r="A920" s="28"/>
      <c r="B920" s="28"/>
      <c r="C920" s="28"/>
      <c r="D920" s="28"/>
      <c r="E920" s="28"/>
      <c r="F920" s="28"/>
      <c r="G920" s="28"/>
      <c r="H920" s="28"/>
      <c r="J920" s="28"/>
      <c r="M920" s="506"/>
      <c r="N920" s="506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Z920" s="28"/>
    </row>
    <row r="921" spans="1:26">
      <c r="A921" s="28"/>
      <c r="B921" s="28"/>
      <c r="C921" s="28"/>
      <c r="D921" s="28"/>
      <c r="E921" s="28"/>
      <c r="F921" s="28"/>
      <c r="G921" s="28"/>
      <c r="H921" s="28"/>
      <c r="J921" s="28"/>
      <c r="M921" s="506"/>
      <c r="N921" s="506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Z921" s="28"/>
    </row>
    <row r="922" spans="1:26">
      <c r="A922" s="28"/>
      <c r="B922" s="28"/>
      <c r="C922" s="28"/>
      <c r="D922" s="28"/>
      <c r="E922" s="28"/>
      <c r="F922" s="28"/>
      <c r="G922" s="28"/>
      <c r="H922" s="28"/>
      <c r="J922" s="28"/>
      <c r="M922" s="506"/>
      <c r="N922" s="506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Z922" s="28"/>
    </row>
    <row r="923" spans="1:26">
      <c r="A923" s="28"/>
      <c r="B923" s="28"/>
      <c r="C923" s="28"/>
      <c r="D923" s="28"/>
      <c r="E923" s="28"/>
      <c r="F923" s="28"/>
      <c r="G923" s="28"/>
      <c r="H923" s="28"/>
      <c r="J923" s="28"/>
      <c r="M923" s="506"/>
      <c r="N923" s="506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Z923" s="28"/>
    </row>
    <row r="924" spans="1:26">
      <c r="A924" s="28"/>
      <c r="B924" s="28"/>
      <c r="C924" s="28"/>
      <c r="D924" s="28"/>
      <c r="E924" s="28"/>
      <c r="F924" s="28"/>
      <c r="G924" s="28"/>
      <c r="H924" s="28"/>
      <c r="J924" s="28"/>
      <c r="M924" s="506"/>
      <c r="N924" s="506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Z924" s="28"/>
    </row>
    <row r="925" spans="1:26">
      <c r="A925" s="28"/>
      <c r="B925" s="28"/>
      <c r="C925" s="28"/>
      <c r="D925" s="28"/>
      <c r="E925" s="28"/>
      <c r="F925" s="28"/>
      <c r="G925" s="28"/>
      <c r="H925" s="28"/>
      <c r="J925" s="28"/>
      <c r="M925" s="506"/>
      <c r="N925" s="506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Z925" s="28"/>
    </row>
    <row r="926" spans="1:26">
      <c r="A926" s="28"/>
      <c r="B926" s="28"/>
      <c r="C926" s="28"/>
      <c r="D926" s="28"/>
      <c r="E926" s="28"/>
      <c r="F926" s="28"/>
      <c r="G926" s="28"/>
      <c r="H926" s="28"/>
      <c r="J926" s="28"/>
      <c r="M926" s="506"/>
      <c r="N926" s="506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Z926" s="28"/>
    </row>
    <row r="927" spans="1:26">
      <c r="A927" s="28"/>
      <c r="B927" s="28"/>
      <c r="C927" s="28"/>
      <c r="D927" s="28"/>
      <c r="E927" s="28"/>
      <c r="F927" s="28"/>
      <c r="G927" s="28"/>
      <c r="H927" s="28"/>
      <c r="J927" s="28"/>
      <c r="M927" s="506"/>
      <c r="N927" s="506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Z927" s="28"/>
    </row>
    <row r="928" spans="1:26">
      <c r="A928" s="28"/>
      <c r="B928" s="28"/>
      <c r="C928" s="28"/>
      <c r="D928" s="28"/>
      <c r="E928" s="28"/>
      <c r="F928" s="28"/>
      <c r="G928" s="28"/>
      <c r="H928" s="28"/>
      <c r="J928" s="28"/>
      <c r="M928" s="506"/>
      <c r="N928" s="506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Z928" s="28"/>
    </row>
    <row r="929" spans="1:26">
      <c r="A929" s="28"/>
      <c r="B929" s="28"/>
      <c r="C929" s="28"/>
      <c r="D929" s="28"/>
      <c r="E929" s="28"/>
      <c r="F929" s="28"/>
      <c r="G929" s="28"/>
      <c r="H929" s="28"/>
      <c r="J929" s="28"/>
      <c r="M929" s="506"/>
      <c r="N929" s="506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Z929" s="28"/>
    </row>
    <row r="930" spans="1:26">
      <c r="A930" s="28"/>
      <c r="B930" s="28"/>
      <c r="C930" s="28"/>
      <c r="D930" s="28"/>
      <c r="E930" s="28"/>
      <c r="F930" s="28"/>
      <c r="G930" s="28"/>
      <c r="H930" s="28"/>
      <c r="J930" s="28"/>
      <c r="M930" s="506"/>
      <c r="N930" s="506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Z930" s="28"/>
    </row>
    <row r="931" spans="1:26">
      <c r="A931" s="28"/>
      <c r="B931" s="28"/>
      <c r="C931" s="28"/>
      <c r="D931" s="28"/>
      <c r="E931" s="28"/>
      <c r="F931" s="28"/>
      <c r="G931" s="28"/>
      <c r="H931" s="28"/>
      <c r="J931" s="28"/>
      <c r="M931" s="506"/>
      <c r="N931" s="506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Z931" s="28"/>
    </row>
    <row r="932" spans="1:26">
      <c r="A932" s="28"/>
      <c r="B932" s="28"/>
      <c r="C932" s="28"/>
      <c r="D932" s="28"/>
      <c r="E932" s="28"/>
      <c r="F932" s="28"/>
      <c r="G932" s="28"/>
      <c r="H932" s="28"/>
      <c r="J932" s="28"/>
      <c r="M932" s="506"/>
      <c r="N932" s="506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Z932" s="28"/>
    </row>
    <row r="933" spans="1:26">
      <c r="A933" s="28"/>
      <c r="B933" s="28"/>
      <c r="C933" s="28"/>
      <c r="D933" s="28"/>
      <c r="E933" s="28"/>
      <c r="F933" s="28"/>
      <c r="G933" s="28"/>
      <c r="H933" s="28"/>
      <c r="J933" s="28"/>
      <c r="M933" s="506"/>
      <c r="N933" s="506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Z933" s="28"/>
    </row>
    <row r="934" spans="1:26">
      <c r="A934" s="28"/>
      <c r="B934" s="28"/>
      <c r="C934" s="28"/>
      <c r="D934" s="28"/>
      <c r="E934" s="28"/>
      <c r="F934" s="28"/>
      <c r="G934" s="28"/>
      <c r="H934" s="28"/>
      <c r="J934" s="28"/>
      <c r="M934" s="506"/>
      <c r="N934" s="506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Z934" s="28"/>
    </row>
    <row r="935" spans="1:26">
      <c r="A935" s="28"/>
      <c r="B935" s="28"/>
      <c r="C935" s="28"/>
      <c r="D935" s="28"/>
      <c r="E935" s="28"/>
      <c r="F935" s="28"/>
      <c r="G935" s="28"/>
      <c r="H935" s="28"/>
      <c r="J935" s="28"/>
      <c r="M935" s="506"/>
      <c r="N935" s="506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Z935" s="28"/>
    </row>
    <row r="936" spans="1:26">
      <c r="A936" s="28"/>
      <c r="B936" s="28"/>
      <c r="C936" s="28"/>
      <c r="D936" s="28"/>
      <c r="E936" s="28"/>
      <c r="F936" s="28"/>
      <c r="G936" s="28"/>
      <c r="H936" s="28"/>
      <c r="J936" s="28"/>
      <c r="M936" s="506"/>
      <c r="N936" s="506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Z936" s="28"/>
    </row>
    <row r="937" spans="1:26">
      <c r="A937" s="28"/>
      <c r="B937" s="28"/>
      <c r="C937" s="28"/>
      <c r="D937" s="28"/>
      <c r="E937" s="28"/>
      <c r="F937" s="28"/>
      <c r="G937" s="28"/>
      <c r="H937" s="28"/>
      <c r="J937" s="28"/>
      <c r="M937" s="506"/>
      <c r="N937" s="506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Z937" s="28"/>
    </row>
    <row r="938" spans="1:26">
      <c r="A938" s="28"/>
      <c r="B938" s="28"/>
      <c r="C938" s="28"/>
      <c r="D938" s="28"/>
      <c r="E938" s="28"/>
      <c r="F938" s="28"/>
      <c r="G938" s="28"/>
      <c r="H938" s="28"/>
      <c r="J938" s="28"/>
      <c r="M938" s="506"/>
      <c r="N938" s="506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Z938" s="28"/>
    </row>
    <row r="939" spans="1:26">
      <c r="A939" s="28"/>
      <c r="B939" s="28"/>
      <c r="C939" s="28"/>
      <c r="D939" s="28"/>
      <c r="E939" s="28"/>
      <c r="F939" s="28"/>
      <c r="G939" s="28"/>
      <c r="H939" s="28"/>
      <c r="J939" s="28"/>
      <c r="M939" s="506"/>
      <c r="N939" s="506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Z939" s="28"/>
    </row>
    <row r="940" spans="1:26">
      <c r="A940" s="28"/>
      <c r="B940" s="28"/>
      <c r="C940" s="28"/>
      <c r="D940" s="28"/>
      <c r="E940" s="28"/>
      <c r="F940" s="28"/>
      <c r="G940" s="28"/>
      <c r="H940" s="28"/>
      <c r="J940" s="28"/>
      <c r="M940" s="506"/>
      <c r="N940" s="506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Z940" s="28"/>
    </row>
    <row r="941" spans="1:26">
      <c r="A941" s="28"/>
      <c r="B941" s="28"/>
      <c r="C941" s="28"/>
      <c r="D941" s="28"/>
      <c r="E941" s="28"/>
      <c r="F941" s="28"/>
      <c r="G941" s="28"/>
      <c r="H941" s="28"/>
      <c r="J941" s="28"/>
      <c r="M941" s="506"/>
      <c r="N941" s="506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Z941" s="28"/>
    </row>
    <row r="942" spans="1:26">
      <c r="A942" s="28"/>
      <c r="B942" s="28"/>
      <c r="C942" s="28"/>
      <c r="D942" s="28"/>
      <c r="E942" s="28"/>
      <c r="F942" s="28"/>
      <c r="G942" s="28"/>
      <c r="H942" s="28"/>
      <c r="J942" s="28"/>
      <c r="M942" s="506"/>
      <c r="N942" s="506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Z942" s="28"/>
    </row>
    <row r="943" spans="1:26">
      <c r="A943" s="28"/>
      <c r="B943" s="28"/>
      <c r="C943" s="28"/>
      <c r="D943" s="28"/>
      <c r="E943" s="28"/>
      <c r="F943" s="28"/>
      <c r="G943" s="28"/>
      <c r="H943" s="28"/>
      <c r="J943" s="28"/>
      <c r="M943" s="506"/>
      <c r="N943" s="506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Z943" s="28"/>
    </row>
    <row r="944" spans="1:26">
      <c r="A944" s="28"/>
      <c r="B944" s="28"/>
      <c r="C944" s="28"/>
      <c r="D944" s="28"/>
      <c r="E944" s="28"/>
      <c r="F944" s="28"/>
      <c r="G944" s="28"/>
      <c r="H944" s="28"/>
      <c r="J944" s="28"/>
      <c r="M944" s="506"/>
      <c r="N944" s="506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Z944" s="28"/>
    </row>
    <row r="945" spans="1:26">
      <c r="A945" s="28"/>
      <c r="B945" s="28"/>
      <c r="C945" s="28"/>
      <c r="D945" s="28"/>
      <c r="E945" s="28"/>
      <c r="F945" s="28"/>
      <c r="G945" s="28"/>
      <c r="H945" s="28"/>
      <c r="J945" s="28"/>
      <c r="M945" s="506"/>
      <c r="N945" s="506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Z945" s="28"/>
    </row>
    <row r="946" spans="1:26">
      <c r="A946" s="28"/>
      <c r="B946" s="28"/>
      <c r="C946" s="28"/>
      <c r="D946" s="28"/>
      <c r="E946" s="28"/>
      <c r="F946" s="28"/>
      <c r="G946" s="28"/>
      <c r="H946" s="28"/>
      <c r="J946" s="28"/>
      <c r="M946" s="506"/>
      <c r="N946" s="506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Z946" s="28"/>
    </row>
    <row r="947" spans="1:26">
      <c r="A947" s="28"/>
      <c r="B947" s="28"/>
      <c r="C947" s="28"/>
      <c r="D947" s="28"/>
      <c r="E947" s="28"/>
      <c r="F947" s="28"/>
      <c r="G947" s="28"/>
      <c r="H947" s="28"/>
      <c r="J947" s="28"/>
      <c r="M947" s="506"/>
      <c r="N947" s="506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Z947" s="28"/>
    </row>
    <row r="948" spans="1:26">
      <c r="A948" s="28"/>
      <c r="B948" s="28"/>
      <c r="C948" s="28"/>
      <c r="D948" s="28"/>
      <c r="E948" s="28"/>
      <c r="F948" s="28"/>
      <c r="G948" s="28"/>
      <c r="H948" s="28"/>
      <c r="J948" s="28"/>
      <c r="M948" s="506"/>
      <c r="N948" s="506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Z948" s="28"/>
    </row>
    <row r="949" spans="1:26">
      <c r="A949" s="28"/>
      <c r="B949" s="28"/>
      <c r="C949" s="28"/>
      <c r="D949" s="28"/>
      <c r="E949" s="28"/>
      <c r="F949" s="28"/>
      <c r="G949" s="28"/>
      <c r="H949" s="28"/>
      <c r="J949" s="28"/>
      <c r="M949" s="506"/>
      <c r="N949" s="506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Z949" s="28"/>
    </row>
    <row r="950" spans="1:26">
      <c r="A950" s="28"/>
      <c r="B950" s="28"/>
      <c r="C950" s="28"/>
      <c r="D950" s="28"/>
      <c r="E950" s="28"/>
      <c r="F950" s="28"/>
      <c r="G950" s="28"/>
      <c r="H950" s="28"/>
      <c r="J950" s="28"/>
      <c r="M950" s="506"/>
      <c r="N950" s="506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Z950" s="28"/>
    </row>
    <row r="951" spans="1:26">
      <c r="A951" s="28"/>
      <c r="B951" s="28"/>
      <c r="C951" s="28"/>
      <c r="D951" s="28"/>
      <c r="E951" s="28"/>
      <c r="F951" s="28"/>
      <c r="G951" s="28"/>
      <c r="H951" s="28"/>
      <c r="J951" s="28"/>
      <c r="M951" s="506"/>
      <c r="N951" s="506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Z951" s="28"/>
    </row>
    <row r="952" spans="1:26">
      <c r="A952" s="28"/>
      <c r="B952" s="28"/>
      <c r="C952" s="28"/>
      <c r="D952" s="28"/>
      <c r="E952" s="28"/>
      <c r="F952" s="28"/>
      <c r="G952" s="28"/>
      <c r="H952" s="28"/>
      <c r="J952" s="28"/>
      <c r="M952" s="506"/>
      <c r="N952" s="506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Z952" s="28"/>
    </row>
    <row r="953" spans="1:26">
      <c r="A953" s="28"/>
      <c r="B953" s="28"/>
      <c r="C953" s="28"/>
      <c r="D953" s="28"/>
      <c r="E953" s="28"/>
      <c r="F953" s="28"/>
      <c r="G953" s="28"/>
      <c r="H953" s="28"/>
      <c r="J953" s="28"/>
      <c r="M953" s="506"/>
      <c r="N953" s="506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Z953" s="28"/>
    </row>
    <row r="954" spans="1:26">
      <c r="A954" s="28"/>
      <c r="B954" s="28"/>
      <c r="C954" s="28"/>
      <c r="D954" s="28"/>
      <c r="E954" s="28"/>
      <c r="F954" s="28"/>
      <c r="G954" s="28"/>
      <c r="H954" s="28"/>
      <c r="J954" s="28"/>
      <c r="M954" s="506"/>
      <c r="N954" s="506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Z954" s="28"/>
    </row>
    <row r="955" spans="1:26">
      <c r="A955" s="28"/>
      <c r="B955" s="28"/>
      <c r="C955" s="28"/>
      <c r="D955" s="28"/>
      <c r="E955" s="28"/>
      <c r="F955" s="28"/>
      <c r="G955" s="28"/>
      <c r="H955" s="28"/>
      <c r="J955" s="28"/>
      <c r="M955" s="506"/>
      <c r="N955" s="506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Z955" s="28"/>
    </row>
    <row r="956" spans="1:26">
      <c r="A956" s="28"/>
      <c r="B956" s="28"/>
      <c r="C956" s="28"/>
      <c r="D956" s="28"/>
      <c r="E956" s="28"/>
      <c r="F956" s="28"/>
      <c r="G956" s="28"/>
      <c r="H956" s="28"/>
      <c r="J956" s="28"/>
      <c r="M956" s="506"/>
      <c r="N956" s="506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Z956" s="28"/>
    </row>
    <row r="957" spans="1:26">
      <c r="A957" s="28"/>
      <c r="B957" s="28"/>
      <c r="C957" s="28"/>
      <c r="D957" s="28"/>
      <c r="E957" s="28"/>
      <c r="F957" s="28"/>
      <c r="G957" s="28"/>
      <c r="H957" s="28"/>
      <c r="J957" s="28"/>
      <c r="M957" s="506"/>
      <c r="N957" s="506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Z957" s="28"/>
    </row>
    <row r="958" spans="1:26">
      <c r="A958" s="28"/>
      <c r="B958" s="28"/>
      <c r="C958" s="28"/>
      <c r="D958" s="28"/>
      <c r="E958" s="28"/>
      <c r="F958" s="28"/>
      <c r="G958" s="28"/>
      <c r="H958" s="28"/>
      <c r="J958" s="28"/>
      <c r="M958" s="506"/>
      <c r="N958" s="506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Z958" s="28"/>
    </row>
    <row r="959" spans="1:26">
      <c r="A959" s="28"/>
      <c r="B959" s="28"/>
      <c r="C959" s="28"/>
      <c r="D959" s="28"/>
      <c r="E959" s="28"/>
      <c r="F959" s="28"/>
      <c r="G959" s="28"/>
      <c r="H959" s="28"/>
      <c r="J959" s="28"/>
      <c r="M959" s="506"/>
      <c r="N959" s="506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Z959" s="28"/>
    </row>
    <row r="960" spans="1:26">
      <c r="A960" s="28"/>
      <c r="B960" s="28"/>
      <c r="C960" s="28"/>
      <c r="D960" s="28"/>
      <c r="E960" s="28"/>
      <c r="F960" s="28"/>
      <c r="G960" s="28"/>
      <c r="H960" s="28"/>
      <c r="J960" s="28"/>
      <c r="M960" s="506"/>
      <c r="N960" s="506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Z960" s="28"/>
    </row>
    <row r="961" spans="1:26">
      <c r="A961" s="28"/>
      <c r="B961" s="28"/>
      <c r="C961" s="28"/>
      <c r="D961" s="28"/>
      <c r="E961" s="28"/>
      <c r="F961" s="28"/>
      <c r="G961" s="28"/>
      <c r="H961" s="28"/>
      <c r="J961" s="28"/>
      <c r="M961" s="506"/>
      <c r="N961" s="506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Z961" s="28"/>
    </row>
    <row r="962" spans="1:26">
      <c r="A962" s="28"/>
      <c r="B962" s="28"/>
      <c r="C962" s="28"/>
      <c r="D962" s="28"/>
      <c r="E962" s="28"/>
      <c r="F962" s="28"/>
      <c r="G962" s="28"/>
      <c r="H962" s="28"/>
      <c r="J962" s="28"/>
      <c r="M962" s="506"/>
      <c r="N962" s="506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Z962" s="28"/>
    </row>
    <row r="963" spans="1:26">
      <c r="A963" s="28"/>
      <c r="B963" s="28"/>
      <c r="C963" s="28"/>
      <c r="D963" s="28"/>
      <c r="E963" s="28"/>
      <c r="F963" s="28"/>
      <c r="G963" s="28"/>
      <c r="H963" s="28"/>
      <c r="J963" s="28"/>
      <c r="M963" s="506"/>
      <c r="N963" s="506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Z963" s="28"/>
    </row>
    <row r="964" spans="1:26">
      <c r="A964" s="28"/>
      <c r="B964" s="28"/>
      <c r="C964" s="28"/>
      <c r="D964" s="28"/>
      <c r="E964" s="28"/>
      <c r="F964" s="28"/>
      <c r="G964" s="28"/>
      <c r="H964" s="28"/>
      <c r="J964" s="28"/>
      <c r="M964" s="506"/>
      <c r="N964" s="506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Z964" s="28"/>
    </row>
    <row r="965" spans="1:26">
      <c r="A965" s="28"/>
      <c r="B965" s="28"/>
      <c r="C965" s="28"/>
      <c r="D965" s="28"/>
      <c r="E965" s="28"/>
      <c r="F965" s="28"/>
      <c r="G965" s="28"/>
      <c r="H965" s="28"/>
      <c r="J965" s="28"/>
      <c r="M965" s="506"/>
      <c r="N965" s="506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Z965" s="28"/>
    </row>
    <row r="966" spans="1:26">
      <c r="A966" s="28"/>
      <c r="B966" s="28"/>
      <c r="C966" s="28"/>
      <c r="D966" s="28"/>
      <c r="E966" s="28"/>
      <c r="F966" s="28"/>
      <c r="G966" s="28"/>
      <c r="H966" s="28"/>
      <c r="J966" s="28"/>
      <c r="M966" s="506"/>
      <c r="N966" s="506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Z966" s="28"/>
    </row>
    <row r="967" spans="1:26">
      <c r="A967" s="28"/>
      <c r="B967" s="28"/>
      <c r="C967" s="28"/>
      <c r="D967" s="28"/>
      <c r="E967" s="28"/>
      <c r="F967" s="28"/>
      <c r="G967" s="28"/>
      <c r="H967" s="28"/>
      <c r="J967" s="28"/>
      <c r="M967" s="506"/>
      <c r="N967" s="506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Z967" s="28"/>
    </row>
    <row r="968" spans="1:26">
      <c r="A968" s="28"/>
      <c r="B968" s="28"/>
      <c r="C968" s="28"/>
      <c r="D968" s="28"/>
      <c r="E968" s="28"/>
      <c r="F968" s="28"/>
      <c r="G968" s="28"/>
      <c r="H968" s="28"/>
      <c r="J968" s="28"/>
      <c r="M968" s="506"/>
      <c r="N968" s="506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Z968" s="28"/>
    </row>
    <row r="969" spans="1:26">
      <c r="A969" s="28"/>
      <c r="B969" s="28"/>
      <c r="C969" s="28"/>
      <c r="D969" s="28"/>
      <c r="E969" s="28"/>
      <c r="F969" s="28"/>
      <c r="G969" s="28"/>
      <c r="H969" s="28"/>
      <c r="J969" s="28"/>
      <c r="M969" s="506"/>
      <c r="N969" s="506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Z969" s="28"/>
    </row>
    <row r="970" spans="1:26">
      <c r="A970" s="28"/>
      <c r="B970" s="28"/>
      <c r="C970" s="28"/>
      <c r="D970" s="28"/>
      <c r="E970" s="28"/>
      <c r="F970" s="28"/>
      <c r="G970" s="28"/>
      <c r="H970" s="28"/>
      <c r="J970" s="28"/>
      <c r="M970" s="506"/>
      <c r="N970" s="506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Z970" s="28"/>
    </row>
    <row r="971" spans="1:26">
      <c r="A971" s="28"/>
      <c r="B971" s="28"/>
      <c r="C971" s="28"/>
      <c r="D971" s="28"/>
      <c r="E971" s="28"/>
      <c r="F971" s="28"/>
      <c r="G971" s="28"/>
      <c r="H971" s="28"/>
      <c r="J971" s="28"/>
      <c r="M971" s="506"/>
      <c r="N971" s="506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Z971" s="28"/>
    </row>
    <row r="972" spans="1:26">
      <c r="A972" s="28"/>
      <c r="B972" s="28"/>
      <c r="C972" s="28"/>
      <c r="D972" s="28"/>
      <c r="E972" s="28"/>
      <c r="F972" s="28"/>
      <c r="G972" s="28"/>
      <c r="H972" s="28"/>
      <c r="J972" s="28"/>
      <c r="M972" s="506"/>
      <c r="N972" s="506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Z972" s="28"/>
    </row>
    <row r="973" spans="1:26">
      <c r="A973" s="28"/>
      <c r="B973" s="28"/>
      <c r="C973" s="28"/>
      <c r="D973" s="28"/>
      <c r="E973" s="28"/>
      <c r="F973" s="28"/>
      <c r="G973" s="28"/>
      <c r="H973" s="28"/>
      <c r="J973" s="28"/>
      <c r="M973" s="506"/>
      <c r="N973" s="506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Z973" s="28"/>
    </row>
    <row r="974" spans="1:26">
      <c r="A974" s="28"/>
      <c r="B974" s="28"/>
      <c r="C974" s="28"/>
      <c r="D974" s="28"/>
      <c r="E974" s="28"/>
      <c r="F974" s="28"/>
      <c r="G974" s="28"/>
      <c r="H974" s="28"/>
      <c r="J974" s="28"/>
      <c r="M974" s="506"/>
      <c r="N974" s="506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Z974" s="28"/>
    </row>
    <row r="975" spans="1:26">
      <c r="A975" s="28"/>
      <c r="B975" s="28"/>
      <c r="C975" s="28"/>
      <c r="D975" s="28"/>
      <c r="E975" s="28"/>
      <c r="F975" s="28"/>
      <c r="G975" s="28"/>
      <c r="H975" s="28"/>
      <c r="J975" s="28"/>
      <c r="M975" s="506"/>
      <c r="N975" s="506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Z975" s="28"/>
    </row>
    <row r="976" spans="1:26">
      <c r="A976" s="28"/>
      <c r="B976" s="28"/>
      <c r="C976" s="28"/>
      <c r="D976" s="28"/>
      <c r="E976" s="28"/>
      <c r="F976" s="28"/>
      <c r="G976" s="28"/>
      <c r="H976" s="28"/>
      <c r="J976" s="28"/>
      <c r="M976" s="506"/>
      <c r="N976" s="506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Z976" s="28"/>
    </row>
    <row r="977" spans="1:26">
      <c r="A977" s="28"/>
      <c r="B977" s="28"/>
      <c r="C977" s="28"/>
      <c r="D977" s="28"/>
      <c r="E977" s="28"/>
      <c r="F977" s="28"/>
      <c r="G977" s="28"/>
      <c r="H977" s="28"/>
      <c r="J977" s="28"/>
      <c r="M977" s="506"/>
      <c r="N977" s="506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Z977" s="28"/>
    </row>
    <row r="978" spans="1:26">
      <c r="A978" s="28"/>
      <c r="B978" s="28"/>
      <c r="C978" s="28"/>
      <c r="D978" s="28"/>
      <c r="E978" s="28"/>
      <c r="F978" s="28"/>
      <c r="G978" s="28"/>
      <c r="H978" s="28"/>
      <c r="J978" s="28"/>
      <c r="M978" s="506"/>
      <c r="N978" s="506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Z978" s="28"/>
    </row>
    <row r="979" spans="1:26">
      <c r="A979" s="28"/>
      <c r="B979" s="28"/>
      <c r="C979" s="28"/>
      <c r="D979" s="28"/>
      <c r="E979" s="28"/>
      <c r="F979" s="28"/>
      <c r="G979" s="28"/>
      <c r="H979" s="28"/>
      <c r="J979" s="28"/>
      <c r="M979" s="506"/>
      <c r="N979" s="506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Z979" s="28"/>
    </row>
    <row r="980" spans="1:26">
      <c r="A980" s="28"/>
      <c r="B980" s="28"/>
      <c r="C980" s="28"/>
      <c r="D980" s="28"/>
      <c r="E980" s="28"/>
      <c r="F980" s="28"/>
      <c r="G980" s="28"/>
      <c r="H980" s="28"/>
      <c r="J980" s="28"/>
      <c r="M980" s="506"/>
      <c r="N980" s="506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Z980" s="28"/>
    </row>
    <row r="981" spans="1:26">
      <c r="A981" s="28"/>
      <c r="B981" s="28"/>
      <c r="C981" s="28"/>
      <c r="D981" s="28"/>
      <c r="E981" s="28"/>
      <c r="F981" s="28"/>
      <c r="G981" s="28"/>
      <c r="H981" s="28"/>
      <c r="J981" s="28"/>
      <c r="M981" s="506"/>
      <c r="N981" s="506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Z981" s="28"/>
    </row>
    <row r="982" spans="1:26">
      <c r="A982" s="28"/>
      <c r="B982" s="28"/>
      <c r="C982" s="28"/>
      <c r="D982" s="28"/>
      <c r="E982" s="28"/>
      <c r="F982" s="28"/>
      <c r="G982" s="28"/>
      <c r="H982" s="28"/>
      <c r="J982" s="28"/>
      <c r="M982" s="506"/>
      <c r="N982" s="506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Z982" s="28"/>
    </row>
    <row r="983" spans="1:26">
      <c r="A983" s="28"/>
      <c r="B983" s="28"/>
      <c r="C983" s="28"/>
      <c r="D983" s="28"/>
      <c r="E983" s="28"/>
      <c r="F983" s="28"/>
      <c r="G983" s="28"/>
      <c r="H983" s="28"/>
      <c r="J983" s="28"/>
      <c r="M983" s="506"/>
      <c r="N983" s="506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Z983" s="28"/>
    </row>
    <row r="984" spans="1:26">
      <c r="A984" s="28"/>
      <c r="B984" s="28"/>
      <c r="C984" s="28"/>
      <c r="D984" s="28"/>
      <c r="E984" s="28"/>
      <c r="F984" s="28"/>
      <c r="G984" s="28"/>
      <c r="H984" s="28"/>
      <c r="J984" s="28"/>
      <c r="M984" s="506"/>
      <c r="N984" s="506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Z984" s="28"/>
    </row>
    <row r="985" spans="1:26">
      <c r="A985" s="28"/>
      <c r="B985" s="28"/>
      <c r="C985" s="28"/>
      <c r="D985" s="28"/>
      <c r="E985" s="28"/>
      <c r="F985" s="28"/>
      <c r="G985" s="28"/>
      <c r="H985" s="28"/>
      <c r="J985" s="28"/>
      <c r="M985" s="506"/>
      <c r="N985" s="506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Z985" s="28"/>
    </row>
    <row r="986" spans="1:26">
      <c r="A986" s="28"/>
      <c r="B986" s="28"/>
      <c r="C986" s="28"/>
      <c r="D986" s="28"/>
      <c r="E986" s="28"/>
      <c r="F986" s="28"/>
      <c r="G986" s="28"/>
      <c r="H986" s="28"/>
      <c r="J986" s="28"/>
      <c r="M986" s="506"/>
      <c r="N986" s="506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Z986" s="28"/>
    </row>
    <row r="987" spans="1:26">
      <c r="A987" s="28"/>
      <c r="B987" s="28"/>
      <c r="C987" s="28"/>
      <c r="D987" s="28"/>
      <c r="E987" s="28"/>
      <c r="F987" s="28"/>
      <c r="G987" s="28"/>
      <c r="H987" s="28"/>
      <c r="J987" s="28"/>
      <c r="M987" s="506"/>
      <c r="N987" s="506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Z987" s="28"/>
    </row>
    <row r="988" spans="1:26">
      <c r="A988" s="28"/>
      <c r="B988" s="28"/>
      <c r="C988" s="28"/>
      <c r="D988" s="28"/>
      <c r="E988" s="28"/>
      <c r="F988" s="28"/>
      <c r="G988" s="28"/>
      <c r="H988" s="28"/>
      <c r="J988" s="28"/>
      <c r="M988" s="506"/>
      <c r="N988" s="506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Z988" s="28"/>
    </row>
    <row r="989" spans="1:26">
      <c r="A989" s="28"/>
      <c r="B989" s="28"/>
      <c r="C989" s="28"/>
      <c r="D989" s="28"/>
      <c r="E989" s="28"/>
      <c r="F989" s="28"/>
      <c r="G989" s="28"/>
      <c r="H989" s="28"/>
      <c r="J989" s="28"/>
      <c r="M989" s="506"/>
      <c r="N989" s="506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Z989" s="28"/>
    </row>
    <row r="990" spans="1:26">
      <c r="A990" s="28"/>
      <c r="B990" s="28"/>
      <c r="C990" s="28"/>
      <c r="D990" s="28"/>
      <c r="E990" s="28"/>
      <c r="F990" s="28"/>
      <c r="G990" s="28"/>
      <c r="H990" s="28"/>
      <c r="J990" s="28"/>
      <c r="M990" s="506"/>
      <c r="N990" s="506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Z990" s="28"/>
    </row>
    <row r="991" spans="1:26">
      <c r="A991" s="28"/>
      <c r="B991" s="28"/>
      <c r="C991" s="28"/>
      <c r="D991" s="28"/>
      <c r="E991" s="28"/>
      <c r="F991" s="28"/>
      <c r="G991" s="28"/>
      <c r="H991" s="28"/>
      <c r="J991" s="28"/>
      <c r="M991" s="506"/>
      <c r="N991" s="506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Z991" s="28"/>
    </row>
    <row r="992" spans="1:26">
      <c r="A992" s="28"/>
      <c r="B992" s="28"/>
      <c r="C992" s="28"/>
      <c r="D992" s="28"/>
      <c r="E992" s="28"/>
      <c r="F992" s="28"/>
      <c r="G992" s="28"/>
      <c r="H992" s="28"/>
      <c r="J992" s="28"/>
      <c r="M992" s="506"/>
      <c r="N992" s="506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Z992" s="28"/>
    </row>
    <row r="993" spans="1:26">
      <c r="A993" s="28"/>
      <c r="B993" s="28"/>
      <c r="C993" s="28"/>
      <c r="D993" s="28"/>
      <c r="E993" s="28"/>
      <c r="F993" s="28"/>
      <c r="G993" s="28"/>
      <c r="H993" s="28"/>
      <c r="J993" s="28"/>
      <c r="M993" s="506"/>
      <c r="N993" s="506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Z993" s="28"/>
    </row>
    <row r="994" spans="1:26">
      <c r="A994" s="28"/>
      <c r="B994" s="28"/>
      <c r="C994" s="28"/>
      <c r="D994" s="28"/>
      <c r="E994" s="28"/>
      <c r="F994" s="28"/>
      <c r="G994" s="28"/>
      <c r="H994" s="28"/>
      <c r="J994" s="28"/>
      <c r="M994" s="506"/>
      <c r="N994" s="506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Z994" s="28"/>
    </row>
    <row r="995" spans="1:26">
      <c r="A995" s="28"/>
      <c r="B995" s="28"/>
      <c r="C995" s="28"/>
      <c r="D995" s="28"/>
      <c r="E995" s="28"/>
      <c r="F995" s="28"/>
      <c r="G995" s="28"/>
      <c r="H995" s="28"/>
      <c r="J995" s="28"/>
      <c r="M995" s="506"/>
      <c r="N995" s="506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Z995" s="28"/>
    </row>
    <row r="996" spans="1:26">
      <c r="A996" s="28"/>
      <c r="B996" s="28"/>
      <c r="C996" s="28"/>
      <c r="D996" s="28"/>
      <c r="E996" s="28"/>
      <c r="F996" s="28"/>
      <c r="G996" s="28"/>
      <c r="H996" s="28"/>
      <c r="J996" s="28"/>
      <c r="M996" s="506"/>
      <c r="N996" s="506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Z996" s="28"/>
    </row>
    <row r="997" spans="1:26">
      <c r="A997" s="28"/>
      <c r="B997" s="28"/>
      <c r="C997" s="28"/>
      <c r="D997" s="28"/>
      <c r="E997" s="28"/>
      <c r="F997" s="28"/>
      <c r="G997" s="28"/>
      <c r="H997" s="28"/>
      <c r="J997" s="28"/>
      <c r="M997" s="506"/>
      <c r="N997" s="506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Z997" s="28"/>
    </row>
    <row r="998" spans="1:26">
      <c r="A998" s="28"/>
      <c r="B998" s="28"/>
      <c r="C998" s="28"/>
      <c r="D998" s="28"/>
      <c r="E998" s="28"/>
      <c r="F998" s="28"/>
      <c r="G998" s="28"/>
      <c r="H998" s="28"/>
      <c r="J998" s="28"/>
      <c r="M998" s="506"/>
      <c r="N998" s="506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Z998" s="28"/>
    </row>
    <row r="999" spans="1:26">
      <c r="A999" s="28"/>
      <c r="B999" s="28"/>
      <c r="C999" s="28"/>
      <c r="D999" s="28"/>
      <c r="E999" s="28"/>
      <c r="F999" s="28"/>
      <c r="G999" s="28"/>
      <c r="H999" s="28"/>
      <c r="J999" s="28"/>
      <c r="M999" s="506"/>
      <c r="N999" s="506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Z999" s="28"/>
    </row>
    <row r="1000" spans="1:26">
      <c r="A1000" s="28"/>
      <c r="B1000" s="28"/>
      <c r="C1000" s="28"/>
      <c r="D1000" s="28"/>
      <c r="E1000" s="28"/>
      <c r="F1000" s="28"/>
      <c r="G1000" s="28"/>
      <c r="H1000" s="28"/>
      <c r="J1000" s="28"/>
      <c r="M1000" s="506"/>
      <c r="N1000" s="506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Z1000" s="28"/>
    </row>
    <row r="1001" spans="1:26">
      <c r="A1001" s="28"/>
      <c r="B1001" s="28"/>
      <c r="C1001" s="28"/>
      <c r="D1001" s="28"/>
      <c r="E1001" s="28"/>
      <c r="F1001" s="28"/>
      <c r="G1001" s="28"/>
      <c r="H1001" s="28"/>
      <c r="J1001" s="28"/>
      <c r="M1001" s="506"/>
      <c r="N1001" s="506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Z1001" s="28"/>
    </row>
    <row r="1002" spans="1:26">
      <c r="A1002" s="28"/>
      <c r="B1002" s="28"/>
      <c r="C1002" s="28"/>
      <c r="D1002" s="28"/>
      <c r="E1002" s="28"/>
      <c r="F1002" s="28"/>
      <c r="G1002" s="28"/>
      <c r="H1002" s="28"/>
      <c r="J1002" s="28"/>
      <c r="M1002" s="506"/>
      <c r="N1002" s="506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Z1002" s="28"/>
    </row>
    <row r="1003" spans="1:26">
      <c r="A1003" s="28"/>
      <c r="B1003" s="28"/>
      <c r="C1003" s="28"/>
      <c r="D1003" s="28"/>
      <c r="E1003" s="28"/>
      <c r="F1003" s="28"/>
      <c r="G1003" s="28"/>
      <c r="H1003" s="28"/>
      <c r="J1003" s="28"/>
      <c r="M1003" s="506"/>
      <c r="N1003" s="506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Z1003" s="28"/>
    </row>
    <row r="1004" spans="1:26">
      <c r="A1004" s="28"/>
      <c r="B1004" s="28"/>
      <c r="C1004" s="28"/>
      <c r="D1004" s="28"/>
      <c r="E1004" s="28"/>
      <c r="F1004" s="28"/>
      <c r="G1004" s="28"/>
      <c r="H1004" s="28"/>
      <c r="J1004" s="28"/>
      <c r="M1004" s="506"/>
      <c r="N1004" s="506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Z1004" s="28"/>
    </row>
    <row r="1005" spans="1:26">
      <c r="A1005" s="28"/>
      <c r="B1005" s="28"/>
      <c r="C1005" s="28"/>
      <c r="D1005" s="28"/>
      <c r="E1005" s="28"/>
      <c r="F1005" s="28"/>
      <c r="G1005" s="28"/>
      <c r="H1005" s="28"/>
      <c r="J1005" s="28"/>
      <c r="M1005" s="506"/>
      <c r="N1005" s="506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Z1005" s="28"/>
    </row>
    <row r="1006" spans="1:26">
      <c r="A1006" s="28"/>
      <c r="B1006" s="28"/>
      <c r="C1006" s="28"/>
      <c r="D1006" s="28"/>
      <c r="E1006" s="28"/>
      <c r="F1006" s="28"/>
      <c r="G1006" s="28"/>
      <c r="H1006" s="28"/>
      <c r="J1006" s="28"/>
      <c r="M1006" s="506"/>
      <c r="N1006" s="506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Z1006" s="28"/>
    </row>
    <row r="1007" spans="1:26">
      <c r="A1007" s="28"/>
      <c r="B1007" s="28"/>
      <c r="C1007" s="28"/>
      <c r="D1007" s="28"/>
      <c r="E1007" s="28"/>
      <c r="F1007" s="28"/>
      <c r="G1007" s="28"/>
      <c r="H1007" s="28"/>
      <c r="J1007" s="28"/>
      <c r="M1007" s="506"/>
      <c r="N1007" s="506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Z1007" s="28"/>
    </row>
    <row r="1008" spans="1:26">
      <c r="A1008" s="28"/>
      <c r="B1008" s="28"/>
      <c r="C1008" s="28"/>
      <c r="D1008" s="28"/>
      <c r="E1008" s="28"/>
      <c r="F1008" s="28"/>
      <c r="G1008" s="28"/>
      <c r="H1008" s="28"/>
      <c r="J1008" s="28"/>
      <c r="M1008" s="506"/>
      <c r="N1008" s="506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Z1008" s="28"/>
    </row>
    <row r="1009" spans="1:26">
      <c r="A1009" s="28"/>
      <c r="B1009" s="28"/>
      <c r="C1009" s="28"/>
      <c r="D1009" s="28"/>
      <c r="E1009" s="28"/>
      <c r="F1009" s="28"/>
      <c r="G1009" s="28"/>
      <c r="H1009" s="28"/>
      <c r="J1009" s="28"/>
      <c r="M1009" s="506"/>
      <c r="N1009" s="506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Z1009" s="28"/>
    </row>
    <row r="1010" spans="1:26">
      <c r="A1010" s="28"/>
      <c r="B1010" s="28"/>
      <c r="C1010" s="28"/>
      <c r="D1010" s="28"/>
      <c r="E1010" s="28"/>
      <c r="F1010" s="28"/>
      <c r="G1010" s="28"/>
      <c r="H1010" s="28"/>
      <c r="J1010" s="28"/>
      <c r="M1010" s="506"/>
      <c r="N1010" s="506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Z1010" s="28"/>
    </row>
    <row r="1011" spans="1:26">
      <c r="A1011" s="28"/>
      <c r="B1011" s="28"/>
      <c r="C1011" s="28"/>
      <c r="D1011" s="28"/>
      <c r="E1011" s="28"/>
      <c r="F1011" s="28"/>
      <c r="G1011" s="28"/>
      <c r="H1011" s="28"/>
      <c r="J1011" s="28"/>
      <c r="M1011" s="506"/>
      <c r="N1011" s="506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Z1011" s="28"/>
    </row>
    <row r="1012" spans="1:26">
      <c r="A1012" s="28"/>
      <c r="B1012" s="28"/>
      <c r="C1012" s="28"/>
      <c r="D1012" s="28"/>
      <c r="E1012" s="28"/>
      <c r="F1012" s="28"/>
      <c r="G1012" s="28"/>
      <c r="H1012" s="28"/>
      <c r="J1012" s="28"/>
      <c r="M1012" s="506"/>
      <c r="N1012" s="506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Z1012" s="28"/>
    </row>
    <row r="1013" spans="1:26">
      <c r="A1013" s="28"/>
      <c r="B1013" s="28"/>
      <c r="C1013" s="28"/>
      <c r="D1013" s="28"/>
      <c r="E1013" s="28"/>
      <c r="F1013" s="28"/>
      <c r="G1013" s="28"/>
      <c r="H1013" s="28"/>
      <c r="J1013" s="28"/>
      <c r="M1013" s="506"/>
      <c r="N1013" s="506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Z1013" s="28"/>
    </row>
    <row r="1014" spans="1:26">
      <c r="A1014" s="28"/>
      <c r="B1014" s="28"/>
      <c r="C1014" s="28"/>
      <c r="D1014" s="28"/>
      <c r="E1014" s="28"/>
      <c r="F1014" s="28"/>
      <c r="G1014" s="28"/>
      <c r="H1014" s="28"/>
      <c r="J1014" s="28"/>
      <c r="M1014" s="506"/>
      <c r="N1014" s="506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Z1014" s="28"/>
    </row>
    <row r="1015" spans="1:26">
      <c r="A1015" s="28"/>
      <c r="B1015" s="28"/>
      <c r="C1015" s="28"/>
      <c r="D1015" s="28"/>
      <c r="E1015" s="28"/>
      <c r="F1015" s="28"/>
      <c r="G1015" s="28"/>
      <c r="H1015" s="28"/>
      <c r="J1015" s="28"/>
      <c r="M1015" s="506"/>
      <c r="N1015" s="506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Z1015" s="28"/>
    </row>
    <row r="1016" spans="1:26">
      <c r="A1016" s="28"/>
      <c r="B1016" s="28"/>
      <c r="C1016" s="28"/>
      <c r="D1016" s="28"/>
      <c r="E1016" s="28"/>
      <c r="F1016" s="28"/>
      <c r="G1016" s="28"/>
      <c r="H1016" s="28"/>
      <c r="J1016" s="28"/>
      <c r="M1016" s="506"/>
      <c r="N1016" s="506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Z1016" s="28"/>
    </row>
    <row r="1017" spans="1:26">
      <c r="A1017" s="28"/>
      <c r="B1017" s="28"/>
      <c r="C1017" s="28"/>
      <c r="D1017" s="28"/>
      <c r="E1017" s="28"/>
      <c r="F1017" s="28"/>
      <c r="G1017" s="28"/>
      <c r="H1017" s="28"/>
      <c r="J1017" s="28"/>
      <c r="M1017" s="506"/>
      <c r="N1017" s="506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Z1017" s="28"/>
    </row>
    <row r="1018" spans="1:26">
      <c r="A1018" s="28"/>
      <c r="B1018" s="28"/>
      <c r="C1018" s="28"/>
      <c r="D1018" s="28"/>
      <c r="E1018" s="28"/>
      <c r="F1018" s="28"/>
      <c r="G1018" s="28"/>
      <c r="H1018" s="28"/>
      <c r="J1018" s="28"/>
      <c r="M1018" s="506"/>
      <c r="N1018" s="506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Z1018" s="28"/>
    </row>
    <row r="1019" spans="1:26">
      <c r="A1019" s="28"/>
      <c r="B1019" s="28"/>
      <c r="C1019" s="28"/>
      <c r="D1019" s="28"/>
      <c r="E1019" s="28"/>
      <c r="F1019" s="28"/>
      <c r="G1019" s="28"/>
      <c r="H1019" s="28"/>
      <c r="J1019" s="28"/>
      <c r="M1019" s="506"/>
      <c r="N1019" s="506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Z1019" s="28"/>
    </row>
    <row r="1020" spans="1:26">
      <c r="A1020" s="28"/>
      <c r="B1020" s="28"/>
      <c r="C1020" s="28"/>
      <c r="D1020" s="28"/>
      <c r="E1020" s="28"/>
      <c r="F1020" s="28"/>
      <c r="G1020" s="28"/>
      <c r="H1020" s="28"/>
      <c r="J1020" s="28"/>
      <c r="M1020" s="506"/>
      <c r="N1020" s="506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Z1020" s="28"/>
    </row>
    <row r="1021" spans="1:26">
      <c r="A1021" s="28"/>
      <c r="B1021" s="28"/>
      <c r="C1021" s="28"/>
      <c r="D1021" s="28"/>
      <c r="E1021" s="28"/>
      <c r="F1021" s="28"/>
      <c r="G1021" s="28"/>
      <c r="H1021" s="28"/>
      <c r="J1021" s="28"/>
      <c r="M1021" s="506"/>
      <c r="N1021" s="506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Z1021" s="28"/>
    </row>
    <row r="1022" spans="1:26">
      <c r="A1022" s="28"/>
      <c r="B1022" s="28"/>
      <c r="C1022" s="28"/>
      <c r="D1022" s="28"/>
      <c r="E1022" s="28"/>
      <c r="F1022" s="28"/>
      <c r="G1022" s="28"/>
      <c r="H1022" s="28"/>
      <c r="J1022" s="28"/>
      <c r="M1022" s="506"/>
      <c r="N1022" s="506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Z1022" s="28"/>
    </row>
    <row r="1023" spans="1:26">
      <c r="A1023" s="28"/>
      <c r="B1023" s="28"/>
      <c r="C1023" s="28"/>
      <c r="D1023" s="28"/>
      <c r="E1023" s="28"/>
      <c r="F1023" s="28"/>
      <c r="G1023" s="28"/>
      <c r="H1023" s="28"/>
      <c r="J1023" s="28"/>
      <c r="M1023" s="506"/>
      <c r="N1023" s="506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Z1023" s="28"/>
    </row>
    <row r="1024" spans="1:26">
      <c r="A1024" s="28"/>
      <c r="B1024" s="28"/>
      <c r="C1024" s="28"/>
      <c r="D1024" s="28"/>
      <c r="E1024" s="28"/>
      <c r="F1024" s="28"/>
      <c r="G1024" s="28"/>
      <c r="H1024" s="28"/>
      <c r="J1024" s="28"/>
      <c r="M1024" s="506"/>
      <c r="N1024" s="506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Z1024" s="28"/>
    </row>
    <row r="1025" spans="1:26">
      <c r="A1025" s="28"/>
      <c r="B1025" s="28"/>
      <c r="C1025" s="28"/>
      <c r="D1025" s="28"/>
      <c r="E1025" s="28"/>
      <c r="F1025" s="28"/>
      <c r="G1025" s="28"/>
      <c r="H1025" s="28"/>
      <c r="J1025" s="28"/>
      <c r="M1025" s="506"/>
      <c r="N1025" s="506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Z1025" s="28"/>
    </row>
    <row r="1026" spans="1:26">
      <c r="A1026" s="28"/>
      <c r="B1026" s="28"/>
      <c r="C1026" s="28"/>
      <c r="D1026" s="28"/>
      <c r="E1026" s="28"/>
      <c r="F1026" s="28"/>
      <c r="G1026" s="28"/>
      <c r="H1026" s="28"/>
      <c r="J1026" s="28"/>
      <c r="M1026" s="506"/>
      <c r="N1026" s="506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Z1026" s="28"/>
    </row>
    <row r="1027" spans="1:26">
      <c r="A1027" s="28"/>
      <c r="B1027" s="28"/>
      <c r="C1027" s="28"/>
      <c r="D1027" s="28"/>
      <c r="E1027" s="28"/>
      <c r="F1027" s="28"/>
      <c r="G1027" s="28"/>
      <c r="H1027" s="28"/>
      <c r="J1027" s="28"/>
      <c r="M1027" s="506"/>
      <c r="N1027" s="506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Z1027" s="28"/>
    </row>
    <row r="1028" spans="1:26">
      <c r="A1028" s="28"/>
      <c r="B1028" s="28"/>
      <c r="C1028" s="28"/>
      <c r="D1028" s="28"/>
      <c r="E1028" s="28"/>
      <c r="F1028" s="28"/>
      <c r="G1028" s="28"/>
      <c r="H1028" s="28"/>
      <c r="J1028" s="28"/>
      <c r="M1028" s="506"/>
      <c r="N1028" s="506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Z1028" s="28"/>
    </row>
    <row r="1029" spans="1:26">
      <c r="A1029" s="28"/>
      <c r="B1029" s="28"/>
      <c r="C1029" s="28"/>
      <c r="D1029" s="28"/>
      <c r="E1029" s="28"/>
      <c r="F1029" s="28"/>
      <c r="G1029" s="28"/>
      <c r="H1029" s="28"/>
      <c r="J1029" s="28"/>
      <c r="M1029" s="506"/>
      <c r="N1029" s="506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Z1029" s="28"/>
    </row>
    <row r="1030" spans="1:26">
      <c r="A1030" s="28"/>
      <c r="B1030" s="28"/>
      <c r="C1030" s="28"/>
      <c r="D1030" s="28"/>
      <c r="E1030" s="28"/>
      <c r="F1030" s="28"/>
      <c r="G1030" s="28"/>
      <c r="H1030" s="28"/>
      <c r="J1030" s="28"/>
      <c r="M1030" s="506"/>
      <c r="N1030" s="506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Z1030" s="28"/>
    </row>
    <row r="1031" spans="1:26">
      <c r="A1031" s="28"/>
      <c r="B1031" s="28"/>
      <c r="C1031" s="28"/>
      <c r="D1031" s="28"/>
      <c r="E1031" s="28"/>
      <c r="F1031" s="28"/>
      <c r="G1031" s="28"/>
      <c r="H1031" s="28"/>
      <c r="J1031" s="28"/>
      <c r="M1031" s="506"/>
      <c r="N1031" s="506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Z1031" s="28"/>
    </row>
    <row r="1032" spans="1:26">
      <c r="A1032" s="28"/>
      <c r="B1032" s="28"/>
      <c r="C1032" s="28"/>
      <c r="D1032" s="28"/>
      <c r="E1032" s="28"/>
      <c r="F1032" s="28"/>
      <c r="G1032" s="28"/>
      <c r="H1032" s="28"/>
      <c r="J1032" s="28"/>
      <c r="M1032" s="506"/>
      <c r="N1032" s="506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Z1032" s="28"/>
    </row>
    <row r="1033" spans="1:26">
      <c r="A1033" s="28"/>
      <c r="B1033" s="28"/>
      <c r="C1033" s="28"/>
      <c r="D1033" s="28"/>
      <c r="E1033" s="28"/>
      <c r="F1033" s="28"/>
      <c r="G1033" s="28"/>
      <c r="H1033" s="28"/>
      <c r="J1033" s="28"/>
      <c r="M1033" s="506"/>
      <c r="N1033" s="506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Z1033" s="28"/>
    </row>
    <row r="1034" spans="1:26">
      <c r="A1034" s="28"/>
      <c r="B1034" s="28"/>
      <c r="C1034" s="28"/>
      <c r="D1034" s="28"/>
      <c r="E1034" s="28"/>
      <c r="F1034" s="28"/>
      <c r="G1034" s="28"/>
      <c r="H1034" s="28"/>
      <c r="J1034" s="28"/>
      <c r="M1034" s="506"/>
      <c r="N1034" s="506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Z1034" s="28"/>
    </row>
    <row r="1035" spans="1:26">
      <c r="A1035" s="28"/>
      <c r="B1035" s="28"/>
      <c r="C1035" s="28"/>
      <c r="D1035" s="28"/>
      <c r="E1035" s="28"/>
      <c r="F1035" s="28"/>
      <c r="G1035" s="28"/>
      <c r="H1035" s="28"/>
      <c r="J1035" s="28"/>
      <c r="M1035" s="506"/>
      <c r="N1035" s="506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Z1035" s="28"/>
    </row>
    <row r="1036" spans="1:26">
      <c r="A1036" s="28"/>
      <c r="B1036" s="28"/>
      <c r="C1036" s="28"/>
      <c r="D1036" s="28"/>
      <c r="E1036" s="28"/>
      <c r="F1036" s="28"/>
      <c r="G1036" s="28"/>
      <c r="H1036" s="28"/>
      <c r="J1036" s="28"/>
      <c r="M1036" s="506"/>
      <c r="N1036" s="506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Z1036" s="28"/>
    </row>
    <row r="1037" spans="1:26">
      <c r="A1037" s="28"/>
      <c r="B1037" s="28"/>
      <c r="C1037" s="28"/>
      <c r="D1037" s="28"/>
      <c r="E1037" s="28"/>
      <c r="F1037" s="28"/>
      <c r="G1037" s="28"/>
      <c r="H1037" s="28"/>
      <c r="J1037" s="28"/>
      <c r="M1037" s="506"/>
      <c r="N1037" s="506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Z1037" s="28"/>
    </row>
    <row r="1038" spans="1:26">
      <c r="A1038" s="28"/>
      <c r="B1038" s="28"/>
      <c r="C1038" s="28"/>
      <c r="D1038" s="28"/>
      <c r="E1038" s="28"/>
      <c r="F1038" s="28"/>
      <c r="G1038" s="28"/>
      <c r="H1038" s="28"/>
      <c r="J1038" s="28"/>
      <c r="M1038" s="506"/>
      <c r="N1038" s="506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Z1038" s="28"/>
    </row>
    <row r="1039" spans="1:26">
      <c r="A1039" s="28"/>
      <c r="B1039" s="28"/>
      <c r="C1039" s="28"/>
      <c r="D1039" s="28"/>
      <c r="E1039" s="28"/>
      <c r="F1039" s="28"/>
      <c r="G1039" s="28"/>
      <c r="H1039" s="28"/>
      <c r="J1039" s="28"/>
      <c r="M1039" s="506"/>
      <c r="N1039" s="506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Z1039" s="28"/>
    </row>
    <row r="1040" spans="1:26">
      <c r="A1040" s="28"/>
      <c r="B1040" s="28"/>
      <c r="C1040" s="28"/>
      <c r="D1040" s="28"/>
      <c r="E1040" s="28"/>
      <c r="F1040" s="28"/>
      <c r="G1040" s="28"/>
      <c r="H1040" s="28"/>
      <c r="J1040" s="28"/>
      <c r="M1040" s="506"/>
      <c r="N1040" s="506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Z1040" s="28"/>
    </row>
    <row r="1041" spans="1:26">
      <c r="A1041" s="28"/>
      <c r="B1041" s="28"/>
      <c r="C1041" s="28"/>
      <c r="D1041" s="28"/>
      <c r="E1041" s="28"/>
      <c r="F1041" s="28"/>
      <c r="G1041" s="28"/>
      <c r="H1041" s="28"/>
      <c r="J1041" s="28"/>
      <c r="M1041" s="506"/>
      <c r="N1041" s="506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Z1041" s="28"/>
    </row>
    <row r="1042" spans="1:26">
      <c r="A1042" s="28"/>
      <c r="B1042" s="28"/>
      <c r="C1042" s="28"/>
      <c r="D1042" s="28"/>
      <c r="E1042" s="28"/>
      <c r="F1042" s="28"/>
      <c r="G1042" s="28"/>
      <c r="H1042" s="28"/>
      <c r="J1042" s="28"/>
      <c r="M1042" s="506"/>
      <c r="N1042" s="506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Z1042" s="28"/>
    </row>
    <row r="1043" spans="1:26">
      <c r="A1043" s="28"/>
      <c r="B1043" s="28"/>
      <c r="C1043" s="28"/>
      <c r="D1043" s="28"/>
      <c r="E1043" s="28"/>
      <c r="F1043" s="28"/>
      <c r="G1043" s="28"/>
      <c r="H1043" s="28"/>
      <c r="J1043" s="28"/>
      <c r="M1043" s="506"/>
      <c r="N1043" s="506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Z1043" s="28"/>
    </row>
    <row r="1044" spans="1:26">
      <c r="A1044" s="28"/>
      <c r="B1044" s="28"/>
      <c r="C1044" s="28"/>
      <c r="D1044" s="28"/>
      <c r="E1044" s="28"/>
      <c r="F1044" s="28"/>
      <c r="G1044" s="28"/>
      <c r="H1044" s="28"/>
      <c r="J1044" s="28"/>
      <c r="M1044" s="506"/>
      <c r="N1044" s="506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Z1044" s="28"/>
    </row>
    <row r="1045" spans="1:26">
      <c r="A1045" s="28"/>
      <c r="B1045" s="28"/>
      <c r="C1045" s="28"/>
      <c r="D1045" s="28"/>
      <c r="E1045" s="28"/>
      <c r="F1045" s="28"/>
      <c r="G1045" s="28"/>
      <c r="H1045" s="28"/>
      <c r="J1045" s="28"/>
      <c r="M1045" s="506"/>
      <c r="N1045" s="506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Z1045" s="28"/>
    </row>
    <row r="1046" spans="1:26">
      <c r="A1046" s="28"/>
      <c r="B1046" s="28"/>
      <c r="C1046" s="28"/>
      <c r="D1046" s="28"/>
      <c r="E1046" s="28"/>
      <c r="F1046" s="28"/>
      <c r="G1046" s="28"/>
      <c r="H1046" s="28"/>
      <c r="J1046" s="28"/>
      <c r="M1046" s="506"/>
      <c r="N1046" s="506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Z1046" s="28"/>
    </row>
    <row r="1047" spans="1:26">
      <c r="A1047" s="28"/>
      <c r="B1047" s="28"/>
      <c r="C1047" s="28"/>
      <c r="D1047" s="28"/>
      <c r="E1047" s="28"/>
      <c r="F1047" s="28"/>
      <c r="G1047" s="28"/>
      <c r="H1047" s="28"/>
      <c r="J1047" s="28"/>
      <c r="M1047" s="506"/>
      <c r="N1047" s="506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Z1047" s="28"/>
    </row>
    <row r="1048" spans="1:26">
      <c r="A1048" s="28"/>
      <c r="B1048" s="28"/>
      <c r="C1048" s="28"/>
      <c r="D1048" s="28"/>
      <c r="E1048" s="28"/>
      <c r="F1048" s="28"/>
      <c r="G1048" s="28"/>
      <c r="H1048" s="28"/>
      <c r="J1048" s="28"/>
      <c r="M1048" s="506"/>
      <c r="N1048" s="506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Z1048" s="28"/>
    </row>
    <row r="1049" spans="1:26">
      <c r="A1049" s="28"/>
      <c r="B1049" s="28"/>
      <c r="C1049" s="28"/>
      <c r="D1049" s="28"/>
      <c r="E1049" s="28"/>
      <c r="F1049" s="28"/>
      <c r="G1049" s="28"/>
      <c r="H1049" s="28"/>
      <c r="J1049" s="28"/>
      <c r="M1049" s="506"/>
      <c r="N1049" s="506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Z1049" s="28"/>
    </row>
    <row r="1050" spans="1:26">
      <c r="A1050" s="28"/>
      <c r="B1050" s="28"/>
      <c r="C1050" s="28"/>
      <c r="D1050" s="28"/>
      <c r="E1050" s="28"/>
      <c r="F1050" s="28"/>
      <c r="G1050" s="28"/>
      <c r="H1050" s="28"/>
      <c r="J1050" s="28"/>
      <c r="M1050" s="506"/>
      <c r="N1050" s="506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Z1050" s="28"/>
    </row>
    <row r="1051" spans="1:26">
      <c r="A1051" s="28"/>
      <c r="B1051" s="28"/>
      <c r="C1051" s="28"/>
      <c r="D1051" s="28"/>
      <c r="E1051" s="28"/>
      <c r="F1051" s="28"/>
      <c r="G1051" s="28"/>
      <c r="H1051" s="28"/>
      <c r="J1051" s="28"/>
      <c r="M1051" s="506"/>
      <c r="N1051" s="506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Z1051" s="28"/>
    </row>
    <row r="1052" spans="1:26">
      <c r="A1052" s="28"/>
      <c r="B1052" s="28"/>
      <c r="C1052" s="28"/>
      <c r="D1052" s="28"/>
      <c r="E1052" s="28"/>
      <c r="F1052" s="28"/>
      <c r="G1052" s="28"/>
      <c r="H1052" s="28"/>
      <c r="J1052" s="28"/>
      <c r="M1052" s="506"/>
      <c r="N1052" s="506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Z1052" s="28"/>
    </row>
    <row r="1053" spans="1:26">
      <c r="A1053" s="28"/>
      <c r="B1053" s="28"/>
      <c r="C1053" s="28"/>
      <c r="D1053" s="28"/>
      <c r="E1053" s="28"/>
      <c r="F1053" s="28"/>
      <c r="G1053" s="28"/>
      <c r="H1053" s="28"/>
      <c r="J1053" s="28"/>
      <c r="M1053" s="506"/>
      <c r="N1053" s="506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Z1053" s="28"/>
    </row>
    <row r="1054" spans="1:26">
      <c r="A1054" s="28"/>
      <c r="B1054" s="28"/>
      <c r="C1054" s="28"/>
      <c r="D1054" s="28"/>
      <c r="E1054" s="28"/>
      <c r="F1054" s="28"/>
      <c r="G1054" s="28"/>
      <c r="H1054" s="28"/>
      <c r="J1054" s="28"/>
      <c r="M1054" s="506"/>
      <c r="N1054" s="506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Z1054" s="28"/>
    </row>
    <row r="1055" spans="1:26">
      <c r="A1055" s="28"/>
      <c r="B1055" s="28"/>
      <c r="C1055" s="28"/>
      <c r="D1055" s="28"/>
      <c r="E1055" s="28"/>
      <c r="F1055" s="28"/>
      <c r="G1055" s="28"/>
      <c r="H1055" s="28"/>
      <c r="J1055" s="28"/>
      <c r="M1055" s="506"/>
      <c r="N1055" s="506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Z1055" s="28"/>
    </row>
    <row r="1056" spans="1:26">
      <c r="A1056" s="28"/>
      <c r="B1056" s="28"/>
      <c r="C1056" s="28"/>
      <c r="D1056" s="28"/>
      <c r="E1056" s="28"/>
      <c r="F1056" s="28"/>
      <c r="G1056" s="28"/>
      <c r="H1056" s="28"/>
      <c r="J1056" s="28"/>
      <c r="M1056" s="506"/>
      <c r="N1056" s="506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Z1056" s="28"/>
    </row>
    <row r="1057" spans="1:26">
      <c r="A1057" s="28"/>
      <c r="B1057" s="28"/>
      <c r="C1057" s="28"/>
      <c r="D1057" s="28"/>
      <c r="E1057" s="28"/>
      <c r="F1057" s="28"/>
      <c r="G1057" s="28"/>
      <c r="H1057" s="28"/>
      <c r="J1057" s="28"/>
      <c r="M1057" s="506"/>
      <c r="N1057" s="506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Z1057" s="28"/>
    </row>
    <row r="1058" spans="1:26">
      <c r="A1058" s="28"/>
      <c r="B1058" s="28"/>
      <c r="C1058" s="28"/>
      <c r="D1058" s="28"/>
      <c r="E1058" s="28"/>
      <c r="F1058" s="28"/>
      <c r="G1058" s="28"/>
      <c r="H1058" s="28"/>
      <c r="J1058" s="28"/>
      <c r="M1058" s="506"/>
      <c r="N1058" s="506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Z1058" s="28"/>
    </row>
    <row r="1059" spans="1:26">
      <c r="A1059" s="28"/>
      <c r="B1059" s="28"/>
      <c r="C1059" s="28"/>
      <c r="D1059" s="28"/>
      <c r="E1059" s="28"/>
      <c r="F1059" s="28"/>
      <c r="G1059" s="28"/>
      <c r="H1059" s="28"/>
      <c r="J1059" s="28"/>
      <c r="M1059" s="506"/>
      <c r="N1059" s="506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Z1059" s="28"/>
    </row>
    <row r="1060" spans="1:26">
      <c r="A1060" s="28"/>
      <c r="B1060" s="28"/>
      <c r="C1060" s="28"/>
      <c r="D1060" s="28"/>
      <c r="E1060" s="28"/>
      <c r="F1060" s="28"/>
      <c r="G1060" s="28"/>
      <c r="H1060" s="28"/>
      <c r="J1060" s="28"/>
      <c r="M1060" s="506"/>
      <c r="N1060" s="506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Z1060" s="28"/>
    </row>
    <row r="1061" spans="1:26">
      <c r="A1061" s="28"/>
      <c r="B1061" s="28"/>
      <c r="C1061" s="28"/>
      <c r="D1061" s="28"/>
      <c r="E1061" s="28"/>
      <c r="F1061" s="28"/>
      <c r="G1061" s="28"/>
      <c r="H1061" s="28"/>
      <c r="J1061" s="28"/>
      <c r="M1061" s="506"/>
      <c r="N1061" s="506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Z1061" s="28"/>
    </row>
    <row r="1062" spans="1:26">
      <c r="A1062" s="28"/>
      <c r="B1062" s="28"/>
      <c r="C1062" s="28"/>
      <c r="D1062" s="28"/>
      <c r="E1062" s="28"/>
      <c r="F1062" s="28"/>
      <c r="G1062" s="28"/>
      <c r="H1062" s="28"/>
      <c r="J1062" s="28"/>
      <c r="M1062" s="506"/>
      <c r="N1062" s="506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Z1062" s="28"/>
    </row>
    <row r="1063" spans="1:26">
      <c r="A1063" s="28"/>
      <c r="B1063" s="28"/>
      <c r="C1063" s="28"/>
      <c r="D1063" s="28"/>
      <c r="E1063" s="28"/>
      <c r="F1063" s="28"/>
      <c r="G1063" s="28"/>
      <c r="H1063" s="28"/>
      <c r="J1063" s="28"/>
      <c r="M1063" s="506"/>
      <c r="N1063" s="506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Z1063" s="28"/>
    </row>
    <row r="1064" spans="1:26">
      <c r="A1064" s="28"/>
      <c r="B1064" s="28"/>
      <c r="C1064" s="28"/>
      <c r="D1064" s="28"/>
      <c r="E1064" s="28"/>
      <c r="F1064" s="28"/>
      <c r="G1064" s="28"/>
      <c r="H1064" s="28"/>
      <c r="J1064" s="28"/>
      <c r="M1064" s="506"/>
      <c r="N1064" s="506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Z1064" s="28"/>
    </row>
    <row r="1065" spans="1:26">
      <c r="A1065" s="28"/>
      <c r="B1065" s="28"/>
      <c r="C1065" s="28"/>
      <c r="D1065" s="28"/>
      <c r="E1065" s="28"/>
      <c r="F1065" s="28"/>
      <c r="G1065" s="28"/>
      <c r="H1065" s="28"/>
      <c r="J1065" s="28"/>
      <c r="M1065" s="506"/>
      <c r="N1065" s="506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Z1065" s="28"/>
    </row>
    <row r="1066" spans="1:26">
      <c r="A1066" s="28"/>
      <c r="B1066" s="28"/>
      <c r="C1066" s="28"/>
      <c r="D1066" s="28"/>
      <c r="E1066" s="28"/>
      <c r="F1066" s="28"/>
      <c r="G1066" s="28"/>
      <c r="H1066" s="28"/>
      <c r="J1066" s="28"/>
      <c r="M1066" s="506"/>
      <c r="N1066" s="506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Z1066" s="28"/>
    </row>
    <row r="1067" spans="1:26">
      <c r="A1067" s="28"/>
      <c r="B1067" s="28"/>
      <c r="C1067" s="28"/>
      <c r="D1067" s="28"/>
      <c r="E1067" s="28"/>
      <c r="F1067" s="28"/>
      <c r="G1067" s="28"/>
      <c r="H1067" s="28"/>
      <c r="J1067" s="28"/>
      <c r="M1067" s="506"/>
      <c r="N1067" s="506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Z1067" s="28"/>
    </row>
    <row r="1068" spans="1:26">
      <c r="A1068" s="28"/>
      <c r="B1068" s="28"/>
      <c r="C1068" s="28"/>
      <c r="D1068" s="28"/>
      <c r="E1068" s="28"/>
      <c r="F1068" s="28"/>
      <c r="G1068" s="28"/>
      <c r="H1068" s="28"/>
      <c r="J1068" s="28"/>
      <c r="M1068" s="506"/>
      <c r="N1068" s="506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Z1068" s="28"/>
    </row>
    <row r="1069" spans="1:26">
      <c r="A1069" s="28"/>
      <c r="B1069" s="28"/>
      <c r="C1069" s="28"/>
      <c r="D1069" s="28"/>
      <c r="E1069" s="28"/>
      <c r="F1069" s="28"/>
      <c r="G1069" s="28"/>
      <c r="H1069" s="28"/>
      <c r="J1069" s="28"/>
      <c r="M1069" s="506"/>
      <c r="N1069" s="506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Z1069" s="28"/>
    </row>
    <row r="1070" spans="1:26">
      <c r="A1070" s="28"/>
      <c r="B1070" s="28"/>
      <c r="C1070" s="28"/>
      <c r="D1070" s="28"/>
      <c r="E1070" s="28"/>
      <c r="F1070" s="28"/>
      <c r="G1070" s="28"/>
      <c r="H1070" s="28"/>
      <c r="J1070" s="28"/>
      <c r="M1070" s="506"/>
      <c r="N1070" s="506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Z1070" s="28"/>
    </row>
    <row r="1071" spans="1:26">
      <c r="A1071" s="28"/>
      <c r="B1071" s="28"/>
      <c r="C1071" s="28"/>
      <c r="D1071" s="28"/>
      <c r="E1071" s="28"/>
      <c r="F1071" s="28"/>
      <c r="G1071" s="28"/>
      <c r="H1071" s="28"/>
      <c r="J1071" s="28"/>
      <c r="M1071" s="506"/>
      <c r="N1071" s="506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Z1071" s="28"/>
    </row>
    <row r="1072" spans="1:26">
      <c r="A1072" s="28"/>
      <c r="B1072" s="28"/>
      <c r="C1072" s="28"/>
      <c r="D1072" s="28"/>
      <c r="E1072" s="28"/>
      <c r="F1072" s="28"/>
      <c r="G1072" s="28"/>
      <c r="H1072" s="28"/>
      <c r="J1072" s="28"/>
      <c r="M1072" s="506"/>
      <c r="N1072" s="506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Z1072" s="28"/>
    </row>
    <row r="1073" spans="1:26">
      <c r="A1073" s="28"/>
      <c r="B1073" s="28"/>
      <c r="C1073" s="28"/>
      <c r="D1073" s="28"/>
      <c r="E1073" s="28"/>
      <c r="F1073" s="28"/>
      <c r="G1073" s="28"/>
      <c r="H1073" s="28"/>
      <c r="J1073" s="28"/>
      <c r="M1073" s="506"/>
      <c r="N1073" s="506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Z1073" s="28"/>
    </row>
    <row r="1074" spans="1:26">
      <c r="A1074" s="28"/>
      <c r="B1074" s="28"/>
      <c r="C1074" s="28"/>
      <c r="D1074" s="28"/>
      <c r="E1074" s="28"/>
      <c r="F1074" s="28"/>
      <c r="G1074" s="28"/>
      <c r="H1074" s="28"/>
      <c r="J1074" s="28"/>
      <c r="M1074" s="506"/>
      <c r="N1074" s="506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Z1074" s="28"/>
    </row>
    <row r="1075" spans="1:26">
      <c r="A1075" s="28"/>
      <c r="B1075" s="28"/>
      <c r="C1075" s="28"/>
      <c r="D1075" s="28"/>
      <c r="E1075" s="28"/>
      <c r="F1075" s="28"/>
      <c r="G1075" s="28"/>
      <c r="H1075" s="28"/>
      <c r="J1075" s="28"/>
      <c r="M1075" s="506"/>
      <c r="N1075" s="506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Z1075" s="28"/>
    </row>
    <row r="1076" spans="1:26">
      <c r="A1076" s="28"/>
      <c r="B1076" s="28"/>
      <c r="C1076" s="28"/>
      <c r="D1076" s="28"/>
      <c r="E1076" s="28"/>
      <c r="F1076" s="28"/>
      <c r="G1076" s="28"/>
      <c r="H1076" s="28"/>
      <c r="J1076" s="28"/>
      <c r="M1076" s="506"/>
      <c r="N1076" s="506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Z1076" s="28"/>
    </row>
    <row r="1077" spans="1:26">
      <c r="A1077" s="28"/>
      <c r="B1077" s="28"/>
      <c r="C1077" s="28"/>
      <c r="D1077" s="28"/>
      <c r="E1077" s="28"/>
      <c r="F1077" s="28"/>
      <c r="G1077" s="28"/>
      <c r="H1077" s="28"/>
      <c r="J1077" s="28"/>
      <c r="M1077" s="506"/>
      <c r="N1077" s="506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Z1077" s="28"/>
    </row>
    <row r="1078" spans="1:26">
      <c r="A1078" s="28"/>
      <c r="B1078" s="28"/>
      <c r="C1078" s="28"/>
      <c r="D1078" s="28"/>
      <c r="E1078" s="28"/>
      <c r="F1078" s="28"/>
      <c r="G1078" s="28"/>
      <c r="H1078" s="28"/>
      <c r="J1078" s="28"/>
      <c r="M1078" s="506"/>
      <c r="N1078" s="506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Z1078" s="28"/>
    </row>
    <row r="1079" spans="1:26">
      <c r="A1079" s="28"/>
      <c r="B1079" s="28"/>
      <c r="C1079" s="28"/>
      <c r="D1079" s="28"/>
      <c r="E1079" s="28"/>
      <c r="F1079" s="28"/>
      <c r="G1079" s="28"/>
      <c r="H1079" s="28"/>
      <c r="J1079" s="28"/>
      <c r="M1079" s="506"/>
      <c r="N1079" s="506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Z1079" s="28"/>
    </row>
    <row r="1080" spans="1:26">
      <c r="A1080" s="28"/>
      <c r="B1080" s="28"/>
      <c r="C1080" s="28"/>
      <c r="D1080" s="28"/>
      <c r="E1080" s="28"/>
      <c r="F1080" s="28"/>
      <c r="G1080" s="28"/>
      <c r="H1080" s="28"/>
      <c r="J1080" s="28"/>
      <c r="M1080" s="506"/>
      <c r="N1080" s="506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Z1080" s="28"/>
    </row>
    <row r="1081" spans="1:26">
      <c r="A1081" s="28"/>
      <c r="B1081" s="28"/>
      <c r="C1081" s="28"/>
      <c r="D1081" s="28"/>
      <c r="E1081" s="28"/>
      <c r="F1081" s="28"/>
      <c r="G1081" s="28"/>
      <c r="H1081" s="28"/>
      <c r="J1081" s="28"/>
      <c r="M1081" s="506"/>
      <c r="N1081" s="506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Z1081" s="28"/>
    </row>
    <row r="1082" spans="1:26">
      <c r="A1082" s="28"/>
      <c r="B1082" s="28"/>
      <c r="C1082" s="28"/>
      <c r="D1082" s="28"/>
      <c r="E1082" s="28"/>
      <c r="F1082" s="28"/>
      <c r="G1082" s="28"/>
      <c r="H1082" s="28"/>
      <c r="J1082" s="28"/>
      <c r="M1082" s="506"/>
      <c r="N1082" s="506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Z1082" s="28"/>
    </row>
    <row r="1083" spans="1:26">
      <c r="A1083" s="28"/>
      <c r="B1083" s="28"/>
      <c r="C1083" s="28"/>
      <c r="D1083" s="28"/>
      <c r="E1083" s="28"/>
      <c r="F1083" s="28"/>
      <c r="G1083" s="28"/>
      <c r="H1083" s="28"/>
      <c r="J1083" s="28"/>
      <c r="M1083" s="506"/>
      <c r="N1083" s="506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Z1083" s="28"/>
    </row>
    <row r="1084" spans="1:26">
      <c r="A1084" s="28"/>
      <c r="B1084" s="28"/>
      <c r="C1084" s="28"/>
      <c r="D1084" s="28"/>
      <c r="E1084" s="28"/>
      <c r="F1084" s="28"/>
      <c r="G1084" s="28"/>
      <c r="H1084" s="28"/>
      <c r="J1084" s="28"/>
      <c r="M1084" s="506"/>
      <c r="N1084" s="506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Z1084" s="28"/>
    </row>
    <row r="1085" spans="1:26">
      <c r="A1085" s="28"/>
      <c r="B1085" s="28"/>
      <c r="C1085" s="28"/>
      <c r="D1085" s="28"/>
      <c r="E1085" s="28"/>
      <c r="F1085" s="28"/>
      <c r="G1085" s="28"/>
      <c r="H1085" s="28"/>
      <c r="J1085" s="28"/>
      <c r="M1085" s="506"/>
      <c r="N1085" s="506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Z1085" s="28"/>
    </row>
    <row r="1086" spans="1:26">
      <c r="A1086" s="28"/>
      <c r="B1086" s="28"/>
      <c r="C1086" s="28"/>
      <c r="D1086" s="28"/>
      <c r="E1086" s="28"/>
      <c r="F1086" s="28"/>
      <c r="G1086" s="28"/>
      <c r="H1086" s="28"/>
      <c r="J1086" s="28"/>
      <c r="M1086" s="506"/>
      <c r="N1086" s="506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Z1086" s="28"/>
    </row>
    <row r="1087" spans="1:26">
      <c r="A1087" s="28"/>
      <c r="B1087" s="28"/>
      <c r="C1087" s="28"/>
      <c r="D1087" s="28"/>
      <c r="E1087" s="28"/>
      <c r="F1087" s="28"/>
      <c r="G1087" s="28"/>
      <c r="H1087" s="28"/>
      <c r="J1087" s="28"/>
      <c r="M1087" s="506"/>
      <c r="N1087" s="506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Z1087" s="28"/>
    </row>
    <row r="1088" spans="1:26">
      <c r="A1088" s="28"/>
      <c r="B1088" s="28"/>
      <c r="C1088" s="28"/>
      <c r="D1088" s="28"/>
      <c r="E1088" s="28"/>
      <c r="F1088" s="28"/>
      <c r="G1088" s="28"/>
      <c r="H1088" s="28"/>
      <c r="J1088" s="28"/>
      <c r="M1088" s="506"/>
      <c r="N1088" s="506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Z1088" s="28"/>
    </row>
    <row r="1089" spans="1:26">
      <c r="A1089" s="28"/>
      <c r="B1089" s="28"/>
      <c r="C1089" s="28"/>
      <c r="D1089" s="28"/>
      <c r="E1089" s="28"/>
      <c r="F1089" s="28"/>
      <c r="G1089" s="28"/>
      <c r="H1089" s="28"/>
      <c r="J1089" s="28"/>
      <c r="M1089" s="506"/>
      <c r="N1089" s="506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Z1089" s="28"/>
    </row>
    <row r="1090" spans="1:26">
      <c r="A1090" s="28"/>
      <c r="B1090" s="28"/>
      <c r="C1090" s="28"/>
      <c r="D1090" s="28"/>
      <c r="E1090" s="28"/>
      <c r="F1090" s="28"/>
      <c r="G1090" s="28"/>
      <c r="H1090" s="28"/>
      <c r="J1090" s="28"/>
      <c r="M1090" s="506"/>
      <c r="N1090" s="506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Z1090" s="28"/>
    </row>
    <row r="1091" spans="1:26">
      <c r="A1091" s="28"/>
      <c r="B1091" s="28"/>
      <c r="C1091" s="28"/>
      <c r="D1091" s="28"/>
      <c r="E1091" s="28"/>
      <c r="F1091" s="28"/>
      <c r="G1091" s="28"/>
      <c r="H1091" s="28"/>
      <c r="J1091" s="28"/>
      <c r="M1091" s="506"/>
      <c r="N1091" s="506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Z1091" s="28"/>
    </row>
    <row r="1092" spans="1:26">
      <c r="A1092" s="28"/>
      <c r="B1092" s="28"/>
      <c r="C1092" s="28"/>
      <c r="D1092" s="28"/>
      <c r="E1092" s="28"/>
      <c r="F1092" s="28"/>
      <c r="G1092" s="28"/>
      <c r="H1092" s="28"/>
      <c r="J1092" s="28"/>
      <c r="M1092" s="506"/>
      <c r="N1092" s="506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Z1092" s="28"/>
    </row>
    <row r="1093" spans="1:26">
      <c r="A1093" s="28"/>
      <c r="B1093" s="28"/>
      <c r="C1093" s="28"/>
      <c r="D1093" s="28"/>
      <c r="E1093" s="28"/>
      <c r="F1093" s="28"/>
      <c r="G1093" s="28"/>
      <c r="H1093" s="28"/>
      <c r="J1093" s="28"/>
      <c r="M1093" s="506"/>
      <c r="N1093" s="506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Z1093" s="28"/>
    </row>
    <row r="1094" spans="1:26">
      <c r="A1094" s="28"/>
      <c r="B1094" s="28"/>
      <c r="C1094" s="28"/>
      <c r="D1094" s="28"/>
      <c r="E1094" s="28"/>
      <c r="F1094" s="28"/>
      <c r="G1094" s="28"/>
      <c r="H1094" s="28"/>
      <c r="J1094" s="28"/>
      <c r="M1094" s="506"/>
      <c r="N1094" s="506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Z1094" s="28"/>
    </row>
    <row r="1095" spans="1:26">
      <c r="A1095" s="28"/>
      <c r="B1095" s="28"/>
      <c r="C1095" s="28"/>
      <c r="D1095" s="28"/>
      <c r="E1095" s="28"/>
      <c r="F1095" s="28"/>
      <c r="G1095" s="28"/>
      <c r="H1095" s="28"/>
      <c r="J1095" s="28"/>
      <c r="M1095" s="506"/>
      <c r="N1095" s="506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Z1095" s="28"/>
    </row>
    <row r="1096" spans="1:26">
      <c r="A1096" s="28"/>
      <c r="B1096" s="28"/>
      <c r="C1096" s="28"/>
      <c r="D1096" s="28"/>
      <c r="E1096" s="28"/>
      <c r="F1096" s="28"/>
      <c r="G1096" s="28"/>
      <c r="H1096" s="28"/>
      <c r="J1096" s="28"/>
      <c r="M1096" s="506"/>
      <c r="N1096" s="506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Z1096" s="28"/>
    </row>
    <row r="1097" spans="1:26">
      <c r="A1097" s="28"/>
      <c r="B1097" s="28"/>
      <c r="C1097" s="28"/>
      <c r="D1097" s="28"/>
      <c r="E1097" s="28"/>
      <c r="F1097" s="28"/>
      <c r="G1097" s="28"/>
      <c r="H1097" s="28"/>
      <c r="J1097" s="28"/>
      <c r="M1097" s="506"/>
      <c r="N1097" s="506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Z1097" s="28"/>
    </row>
    <row r="1098" spans="1:26">
      <c r="A1098" s="28"/>
      <c r="B1098" s="28"/>
      <c r="C1098" s="28"/>
      <c r="D1098" s="28"/>
      <c r="E1098" s="28"/>
      <c r="F1098" s="28"/>
      <c r="G1098" s="28"/>
      <c r="H1098" s="28"/>
      <c r="J1098" s="28"/>
      <c r="M1098" s="506"/>
      <c r="N1098" s="506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Z1098" s="28"/>
    </row>
    <row r="1099" spans="1:26">
      <c r="A1099" s="28"/>
      <c r="B1099" s="28"/>
      <c r="C1099" s="28"/>
      <c r="D1099" s="28"/>
      <c r="E1099" s="28"/>
      <c r="F1099" s="28"/>
      <c r="G1099" s="28"/>
      <c r="H1099" s="28"/>
      <c r="J1099" s="28"/>
      <c r="M1099" s="506"/>
      <c r="N1099" s="506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Z1099" s="28"/>
    </row>
    <row r="1100" spans="1:26">
      <c r="A1100" s="28"/>
      <c r="B1100" s="28"/>
      <c r="C1100" s="28"/>
      <c r="D1100" s="28"/>
      <c r="E1100" s="28"/>
      <c r="F1100" s="28"/>
      <c r="G1100" s="28"/>
      <c r="H1100" s="28"/>
      <c r="J1100" s="28"/>
      <c r="M1100" s="506"/>
      <c r="N1100" s="506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Z1100" s="28"/>
    </row>
    <row r="1101" spans="1:26">
      <c r="A1101" s="28"/>
      <c r="B1101" s="28"/>
      <c r="C1101" s="28"/>
      <c r="D1101" s="28"/>
      <c r="E1101" s="28"/>
      <c r="F1101" s="28"/>
      <c r="G1101" s="28"/>
      <c r="H1101" s="28"/>
      <c r="J1101" s="28"/>
      <c r="M1101" s="506"/>
      <c r="N1101" s="506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Z1101" s="28"/>
    </row>
    <row r="1102" spans="1:26">
      <c r="A1102" s="28"/>
      <c r="B1102" s="28"/>
      <c r="C1102" s="28"/>
      <c r="D1102" s="28"/>
      <c r="E1102" s="28"/>
      <c r="F1102" s="28"/>
      <c r="G1102" s="28"/>
      <c r="H1102" s="28"/>
      <c r="J1102" s="28"/>
      <c r="M1102" s="506"/>
      <c r="N1102" s="506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Z1102" s="28"/>
    </row>
    <row r="1103" spans="1:26">
      <c r="A1103" s="28"/>
      <c r="B1103" s="28"/>
      <c r="C1103" s="28"/>
      <c r="D1103" s="28"/>
      <c r="E1103" s="28"/>
      <c r="F1103" s="28"/>
      <c r="G1103" s="28"/>
      <c r="H1103" s="28"/>
      <c r="J1103" s="28"/>
      <c r="M1103" s="506"/>
      <c r="N1103" s="506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Z1103" s="28"/>
    </row>
    <row r="1104" spans="1:26">
      <c r="A1104" s="28"/>
      <c r="B1104" s="28"/>
      <c r="C1104" s="28"/>
      <c r="D1104" s="28"/>
      <c r="E1104" s="28"/>
      <c r="F1104" s="28"/>
      <c r="G1104" s="28"/>
      <c r="H1104" s="28"/>
      <c r="J1104" s="28"/>
      <c r="M1104" s="506"/>
      <c r="N1104" s="506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Z1104" s="28"/>
    </row>
    <row r="1105" spans="1:26">
      <c r="A1105" s="28"/>
      <c r="B1105" s="28"/>
      <c r="C1105" s="28"/>
      <c r="D1105" s="28"/>
      <c r="E1105" s="28"/>
      <c r="F1105" s="28"/>
      <c r="G1105" s="28"/>
      <c r="H1105" s="28"/>
      <c r="J1105" s="28"/>
      <c r="M1105" s="506"/>
      <c r="N1105" s="506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Z1105" s="28"/>
    </row>
    <row r="1106" spans="1:26">
      <c r="A1106" s="28"/>
      <c r="B1106" s="28"/>
      <c r="C1106" s="28"/>
      <c r="D1106" s="28"/>
      <c r="E1106" s="28"/>
      <c r="F1106" s="28"/>
      <c r="G1106" s="28"/>
      <c r="H1106" s="28"/>
      <c r="J1106" s="28"/>
      <c r="M1106" s="506"/>
      <c r="N1106" s="506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Z1106" s="28"/>
    </row>
    <row r="1107" spans="1:26">
      <c r="A1107" s="28"/>
      <c r="B1107" s="28"/>
      <c r="C1107" s="28"/>
      <c r="D1107" s="28"/>
      <c r="E1107" s="28"/>
      <c r="F1107" s="28"/>
      <c r="G1107" s="28"/>
      <c r="H1107" s="28"/>
      <c r="J1107" s="28"/>
      <c r="M1107" s="506"/>
      <c r="N1107" s="506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Z1107" s="28"/>
    </row>
    <row r="1108" spans="1:26">
      <c r="A1108" s="28"/>
      <c r="B1108" s="28"/>
      <c r="C1108" s="28"/>
      <c r="D1108" s="28"/>
      <c r="E1108" s="28"/>
      <c r="F1108" s="28"/>
      <c r="G1108" s="28"/>
      <c r="H1108" s="28"/>
      <c r="J1108" s="28"/>
      <c r="M1108" s="506"/>
      <c r="N1108" s="506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Z1108" s="28"/>
    </row>
    <row r="1109" spans="1:26">
      <c r="A1109" s="28"/>
      <c r="B1109" s="28"/>
      <c r="C1109" s="28"/>
      <c r="D1109" s="28"/>
      <c r="E1109" s="28"/>
      <c r="F1109" s="28"/>
      <c r="G1109" s="28"/>
      <c r="H1109" s="28"/>
      <c r="J1109" s="28"/>
      <c r="M1109" s="506"/>
      <c r="N1109" s="506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Z1109" s="28"/>
    </row>
    <row r="1110" spans="1:26">
      <c r="A1110" s="28"/>
      <c r="B1110" s="28"/>
      <c r="C1110" s="28"/>
      <c r="D1110" s="28"/>
      <c r="E1110" s="28"/>
      <c r="F1110" s="28"/>
      <c r="G1110" s="28"/>
      <c r="H1110" s="28"/>
      <c r="J1110" s="28"/>
      <c r="M1110" s="506"/>
      <c r="N1110" s="506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Z1110" s="28"/>
    </row>
    <row r="1111" spans="1:26">
      <c r="A1111" s="28"/>
      <c r="B1111" s="28"/>
      <c r="C1111" s="28"/>
      <c r="D1111" s="28"/>
      <c r="E1111" s="28"/>
      <c r="F1111" s="28"/>
      <c r="G1111" s="28"/>
      <c r="H1111" s="28"/>
      <c r="J1111" s="28"/>
      <c r="M1111" s="506"/>
      <c r="N1111" s="506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Z1111" s="28"/>
    </row>
    <row r="1112" spans="1:26">
      <c r="A1112" s="28"/>
      <c r="B1112" s="28"/>
      <c r="C1112" s="28"/>
      <c r="D1112" s="28"/>
      <c r="E1112" s="28"/>
      <c r="F1112" s="28"/>
      <c r="G1112" s="28"/>
      <c r="H1112" s="28"/>
      <c r="J1112" s="28"/>
      <c r="M1112" s="506"/>
      <c r="N1112" s="506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Z1112" s="28"/>
    </row>
    <row r="1113" spans="1:26">
      <c r="A1113" s="28"/>
      <c r="B1113" s="28"/>
      <c r="C1113" s="28"/>
      <c r="D1113" s="28"/>
      <c r="E1113" s="28"/>
      <c r="F1113" s="28"/>
      <c r="G1113" s="28"/>
      <c r="H1113" s="28"/>
      <c r="J1113" s="28"/>
      <c r="M1113" s="506"/>
      <c r="N1113" s="506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Z1113" s="28"/>
    </row>
    <row r="1114" spans="1:26">
      <c r="A1114" s="28"/>
      <c r="B1114" s="28"/>
      <c r="C1114" s="28"/>
      <c r="D1114" s="28"/>
      <c r="E1114" s="28"/>
      <c r="F1114" s="28"/>
      <c r="G1114" s="28"/>
      <c r="H1114" s="28"/>
      <c r="J1114" s="28"/>
      <c r="M1114" s="506"/>
      <c r="N1114" s="506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Z1114" s="28"/>
    </row>
    <row r="1115" spans="1:26">
      <c r="A1115" s="28"/>
      <c r="B1115" s="28"/>
      <c r="C1115" s="28"/>
      <c r="D1115" s="28"/>
      <c r="E1115" s="28"/>
      <c r="F1115" s="28"/>
      <c r="G1115" s="28"/>
      <c r="H1115" s="28"/>
      <c r="J1115" s="28"/>
      <c r="M1115" s="506"/>
      <c r="N1115" s="506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Z1115" s="28"/>
    </row>
    <row r="1116" spans="1:26">
      <c r="A1116" s="28"/>
      <c r="B1116" s="28"/>
      <c r="C1116" s="28"/>
      <c r="D1116" s="28"/>
      <c r="E1116" s="28"/>
      <c r="F1116" s="28"/>
      <c r="G1116" s="28"/>
      <c r="H1116" s="28"/>
      <c r="J1116" s="28"/>
      <c r="M1116" s="506"/>
      <c r="N1116" s="506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Z1116" s="28"/>
    </row>
    <row r="1117" spans="1:26">
      <c r="A1117" s="28"/>
      <c r="B1117" s="28"/>
      <c r="C1117" s="28"/>
      <c r="D1117" s="28"/>
      <c r="E1117" s="28"/>
      <c r="F1117" s="28"/>
      <c r="G1117" s="28"/>
      <c r="H1117" s="28"/>
      <c r="J1117" s="28"/>
      <c r="M1117" s="506"/>
      <c r="N1117" s="506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Z1117" s="28"/>
    </row>
    <row r="1118" spans="1:26">
      <c r="A1118" s="28"/>
      <c r="B1118" s="28"/>
      <c r="C1118" s="28"/>
      <c r="D1118" s="28"/>
      <c r="E1118" s="28"/>
      <c r="F1118" s="28"/>
      <c r="G1118" s="28"/>
      <c r="H1118" s="28"/>
      <c r="J1118" s="28"/>
      <c r="M1118" s="506"/>
      <c r="N1118" s="506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Z1118" s="28"/>
    </row>
    <row r="1119" spans="1:26">
      <c r="A1119" s="28"/>
      <c r="B1119" s="28"/>
      <c r="C1119" s="28"/>
      <c r="D1119" s="28"/>
      <c r="E1119" s="28"/>
      <c r="F1119" s="28"/>
      <c r="G1119" s="28"/>
      <c r="H1119" s="28"/>
      <c r="J1119" s="28"/>
      <c r="M1119" s="506"/>
      <c r="N1119" s="506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Z1119" s="28"/>
    </row>
    <row r="1120" spans="1:26">
      <c r="A1120" s="28"/>
      <c r="B1120" s="28"/>
      <c r="C1120" s="28"/>
      <c r="D1120" s="28"/>
      <c r="E1120" s="28"/>
      <c r="F1120" s="28"/>
      <c r="G1120" s="28"/>
      <c r="H1120" s="28"/>
      <c r="J1120" s="28"/>
      <c r="M1120" s="506"/>
      <c r="N1120" s="506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Z1120" s="28"/>
    </row>
    <row r="1121" spans="1:26">
      <c r="A1121" s="28"/>
      <c r="B1121" s="28"/>
      <c r="C1121" s="28"/>
      <c r="D1121" s="28"/>
      <c r="E1121" s="28"/>
      <c r="F1121" s="28"/>
      <c r="G1121" s="28"/>
      <c r="H1121" s="28"/>
      <c r="J1121" s="28"/>
      <c r="M1121" s="506"/>
      <c r="N1121" s="506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Z1121" s="28"/>
    </row>
    <row r="1122" spans="1:26">
      <c r="A1122" s="28"/>
      <c r="B1122" s="28"/>
      <c r="C1122" s="28"/>
      <c r="D1122" s="28"/>
      <c r="E1122" s="28"/>
      <c r="F1122" s="28"/>
      <c r="G1122" s="28"/>
      <c r="H1122" s="28"/>
      <c r="J1122" s="28"/>
      <c r="M1122" s="506"/>
      <c r="N1122" s="506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Z1122" s="28"/>
    </row>
    <row r="1123" spans="1:26">
      <c r="A1123" s="28"/>
      <c r="B1123" s="28"/>
      <c r="C1123" s="28"/>
      <c r="D1123" s="28"/>
      <c r="E1123" s="28"/>
      <c r="F1123" s="28"/>
      <c r="G1123" s="28"/>
      <c r="H1123" s="28"/>
      <c r="J1123" s="28"/>
      <c r="M1123" s="506"/>
      <c r="N1123" s="506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Z1123" s="28"/>
    </row>
    <row r="1124" spans="1:26">
      <c r="A1124" s="28"/>
      <c r="B1124" s="28"/>
      <c r="C1124" s="28"/>
      <c r="D1124" s="28"/>
      <c r="E1124" s="28"/>
      <c r="F1124" s="28"/>
      <c r="G1124" s="28"/>
      <c r="H1124" s="28"/>
      <c r="J1124" s="28"/>
      <c r="M1124" s="506"/>
      <c r="N1124" s="506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Z1124" s="28"/>
    </row>
    <row r="1125" spans="1:26">
      <c r="A1125" s="28"/>
      <c r="B1125" s="28"/>
      <c r="C1125" s="28"/>
      <c r="D1125" s="28"/>
      <c r="E1125" s="28"/>
      <c r="F1125" s="28"/>
      <c r="G1125" s="28"/>
      <c r="H1125" s="28"/>
      <c r="J1125" s="28"/>
      <c r="M1125" s="506"/>
      <c r="N1125" s="506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Z1125" s="28"/>
    </row>
    <row r="1126" spans="1:26">
      <c r="A1126" s="28"/>
      <c r="B1126" s="28"/>
      <c r="C1126" s="28"/>
      <c r="D1126" s="28"/>
      <c r="E1126" s="28"/>
      <c r="F1126" s="28"/>
      <c r="G1126" s="28"/>
      <c r="H1126" s="28"/>
      <c r="J1126" s="28"/>
      <c r="M1126" s="506"/>
      <c r="N1126" s="506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Z1126" s="28"/>
    </row>
    <row r="1127" spans="1:26">
      <c r="A1127" s="28"/>
      <c r="B1127" s="28"/>
      <c r="C1127" s="28"/>
      <c r="D1127" s="28"/>
      <c r="E1127" s="28"/>
      <c r="F1127" s="28"/>
      <c r="G1127" s="28"/>
      <c r="H1127" s="28"/>
      <c r="J1127" s="28"/>
      <c r="M1127" s="506"/>
      <c r="N1127" s="506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Z1127" s="28"/>
    </row>
    <row r="1128" spans="1:26">
      <c r="A1128" s="28"/>
      <c r="B1128" s="28"/>
      <c r="C1128" s="28"/>
      <c r="D1128" s="28"/>
      <c r="E1128" s="28"/>
      <c r="F1128" s="28"/>
      <c r="G1128" s="28"/>
      <c r="H1128" s="28"/>
      <c r="J1128" s="28"/>
      <c r="M1128" s="506"/>
      <c r="N1128" s="506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Z1128" s="28"/>
    </row>
    <row r="1129" spans="1:26">
      <c r="A1129" s="28"/>
      <c r="B1129" s="28"/>
      <c r="C1129" s="28"/>
      <c r="D1129" s="28"/>
      <c r="E1129" s="28"/>
      <c r="F1129" s="28"/>
      <c r="G1129" s="28"/>
      <c r="H1129" s="28"/>
      <c r="J1129" s="28"/>
      <c r="M1129" s="506"/>
      <c r="N1129" s="506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Z1129" s="28"/>
    </row>
    <row r="1130" spans="1:26">
      <c r="A1130" s="28"/>
      <c r="B1130" s="28"/>
      <c r="C1130" s="28"/>
      <c r="D1130" s="28"/>
      <c r="E1130" s="28"/>
      <c r="F1130" s="28"/>
      <c r="G1130" s="28"/>
      <c r="H1130" s="28"/>
      <c r="J1130" s="28"/>
      <c r="M1130" s="506"/>
      <c r="N1130" s="506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Z1130" s="28"/>
    </row>
    <row r="1131" spans="1:26">
      <c r="A1131" s="28"/>
      <c r="B1131" s="28"/>
      <c r="C1131" s="28"/>
      <c r="D1131" s="28"/>
      <c r="E1131" s="28"/>
      <c r="F1131" s="28"/>
      <c r="G1131" s="28"/>
      <c r="H1131" s="28"/>
      <c r="J1131" s="28"/>
      <c r="M1131" s="506"/>
      <c r="N1131" s="506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Z1131" s="28"/>
    </row>
    <row r="1132" spans="1:26">
      <c r="A1132" s="28"/>
      <c r="B1132" s="28"/>
      <c r="C1132" s="28"/>
      <c r="D1132" s="28"/>
      <c r="E1132" s="28"/>
      <c r="F1132" s="28"/>
      <c r="G1132" s="28"/>
      <c r="H1132" s="28"/>
      <c r="J1132" s="28"/>
      <c r="M1132" s="506"/>
      <c r="N1132" s="506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Z1132" s="28"/>
    </row>
    <row r="1133" spans="1:26">
      <c r="A1133" s="28"/>
      <c r="B1133" s="28"/>
      <c r="C1133" s="28"/>
      <c r="D1133" s="28"/>
      <c r="E1133" s="28"/>
      <c r="F1133" s="28"/>
      <c r="G1133" s="28"/>
      <c r="H1133" s="28"/>
      <c r="J1133" s="28"/>
      <c r="M1133" s="506"/>
      <c r="N1133" s="506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Z1133" s="28"/>
    </row>
    <row r="1134" spans="1:26">
      <c r="A1134" s="28"/>
      <c r="B1134" s="28"/>
      <c r="C1134" s="28"/>
      <c r="D1134" s="28"/>
      <c r="E1134" s="28"/>
      <c r="F1134" s="28"/>
      <c r="G1134" s="28"/>
      <c r="H1134" s="28"/>
      <c r="J1134" s="28"/>
      <c r="M1134" s="506"/>
      <c r="N1134" s="506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Z1134" s="28"/>
    </row>
    <row r="1135" spans="1:26">
      <c r="A1135" s="28"/>
      <c r="B1135" s="28"/>
      <c r="C1135" s="28"/>
      <c r="D1135" s="28"/>
      <c r="E1135" s="28"/>
      <c r="F1135" s="28"/>
      <c r="G1135" s="28"/>
      <c r="H1135" s="28"/>
      <c r="J1135" s="28"/>
      <c r="M1135" s="506"/>
      <c r="N1135" s="506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Z1135" s="28"/>
    </row>
    <row r="1136" spans="1:26">
      <c r="A1136" s="28"/>
      <c r="B1136" s="28"/>
      <c r="C1136" s="28"/>
      <c r="D1136" s="28"/>
      <c r="E1136" s="28"/>
      <c r="F1136" s="28"/>
      <c r="G1136" s="28"/>
      <c r="H1136" s="28"/>
      <c r="J1136" s="28"/>
      <c r="M1136" s="506"/>
      <c r="N1136" s="506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Z1136" s="28"/>
    </row>
    <row r="1137" spans="1:26">
      <c r="A1137" s="28"/>
      <c r="B1137" s="28"/>
      <c r="C1137" s="28"/>
      <c r="D1137" s="28"/>
      <c r="E1137" s="28"/>
      <c r="F1137" s="28"/>
      <c r="G1137" s="28"/>
      <c r="H1137" s="28"/>
      <c r="J1137" s="28"/>
      <c r="M1137" s="506"/>
      <c r="N1137" s="506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Z1137" s="28"/>
    </row>
    <row r="1138" spans="1:26">
      <c r="A1138" s="28"/>
      <c r="B1138" s="28"/>
      <c r="C1138" s="28"/>
      <c r="D1138" s="28"/>
      <c r="E1138" s="28"/>
      <c r="F1138" s="28"/>
      <c r="G1138" s="28"/>
      <c r="H1138" s="28"/>
      <c r="J1138" s="28"/>
      <c r="M1138" s="506"/>
      <c r="N1138" s="506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Z1138" s="28"/>
    </row>
    <row r="1139" spans="1:26">
      <c r="A1139" s="28"/>
      <c r="B1139" s="28"/>
      <c r="C1139" s="28"/>
      <c r="D1139" s="28"/>
      <c r="E1139" s="28"/>
      <c r="F1139" s="28"/>
      <c r="G1139" s="28"/>
      <c r="H1139" s="28"/>
      <c r="J1139" s="28"/>
      <c r="M1139" s="506"/>
      <c r="N1139" s="506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Z1139" s="28"/>
    </row>
    <row r="1140" spans="1:26">
      <c r="A1140" s="28"/>
      <c r="B1140" s="28"/>
      <c r="C1140" s="28"/>
      <c r="D1140" s="28"/>
      <c r="E1140" s="28"/>
      <c r="F1140" s="28"/>
      <c r="G1140" s="28"/>
      <c r="H1140" s="28"/>
      <c r="J1140" s="28"/>
      <c r="M1140" s="506"/>
      <c r="N1140" s="506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Z1140" s="28"/>
    </row>
    <row r="1141" spans="1:26">
      <c r="A1141" s="28"/>
      <c r="B1141" s="28"/>
      <c r="C1141" s="28"/>
      <c r="D1141" s="28"/>
      <c r="E1141" s="28"/>
      <c r="F1141" s="28"/>
      <c r="G1141" s="28"/>
      <c r="H1141" s="28"/>
      <c r="J1141" s="28"/>
      <c r="M1141" s="506"/>
      <c r="N1141" s="506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Z1141" s="28"/>
    </row>
    <row r="1142" spans="1:26">
      <c r="A1142" s="28"/>
      <c r="B1142" s="28"/>
      <c r="C1142" s="28"/>
      <c r="D1142" s="28"/>
      <c r="E1142" s="28"/>
      <c r="F1142" s="28"/>
      <c r="G1142" s="28"/>
      <c r="H1142" s="28"/>
      <c r="J1142" s="28"/>
      <c r="M1142" s="506"/>
      <c r="N1142" s="506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Z1142" s="28"/>
    </row>
    <row r="1143" spans="1:26">
      <c r="A1143" s="28"/>
      <c r="B1143" s="28"/>
      <c r="C1143" s="28"/>
      <c r="D1143" s="28"/>
      <c r="E1143" s="28"/>
      <c r="F1143" s="28"/>
      <c r="G1143" s="28"/>
      <c r="H1143" s="28"/>
      <c r="J1143" s="28"/>
      <c r="M1143" s="506"/>
      <c r="N1143" s="506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Z1143" s="28"/>
    </row>
    <row r="1144" spans="1:26">
      <c r="A1144" s="28"/>
      <c r="B1144" s="28"/>
      <c r="C1144" s="28"/>
      <c r="D1144" s="28"/>
      <c r="E1144" s="28"/>
      <c r="F1144" s="28"/>
      <c r="G1144" s="28"/>
      <c r="H1144" s="28"/>
      <c r="J1144" s="28"/>
      <c r="M1144" s="506"/>
      <c r="N1144" s="506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Z1144" s="28"/>
    </row>
    <row r="1145" spans="1:26">
      <c r="A1145" s="28"/>
      <c r="B1145" s="28"/>
      <c r="C1145" s="28"/>
      <c r="D1145" s="28"/>
      <c r="E1145" s="28"/>
      <c r="F1145" s="28"/>
      <c r="G1145" s="28"/>
      <c r="H1145" s="28"/>
      <c r="J1145" s="28"/>
      <c r="M1145" s="506"/>
      <c r="N1145" s="506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Z1145" s="28"/>
    </row>
    <row r="1146" spans="1:26">
      <c r="A1146" s="28"/>
      <c r="B1146" s="28"/>
      <c r="C1146" s="28"/>
      <c r="D1146" s="28"/>
      <c r="E1146" s="28"/>
      <c r="F1146" s="28"/>
      <c r="G1146" s="28"/>
      <c r="H1146" s="28"/>
      <c r="J1146" s="28"/>
      <c r="M1146" s="506"/>
      <c r="N1146" s="506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Z1146" s="28"/>
    </row>
    <row r="1147" spans="1:26">
      <c r="A1147" s="28"/>
      <c r="B1147" s="28"/>
      <c r="C1147" s="28"/>
      <c r="D1147" s="28"/>
      <c r="E1147" s="28"/>
      <c r="F1147" s="28"/>
      <c r="G1147" s="28"/>
      <c r="H1147" s="28"/>
      <c r="J1147" s="28"/>
      <c r="M1147" s="506"/>
      <c r="N1147" s="506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Z1147" s="28"/>
    </row>
    <row r="1148" spans="1:26">
      <c r="A1148" s="28"/>
      <c r="B1148" s="28"/>
      <c r="C1148" s="28"/>
      <c r="D1148" s="28"/>
      <c r="E1148" s="28"/>
      <c r="F1148" s="28"/>
      <c r="G1148" s="28"/>
      <c r="H1148" s="28"/>
      <c r="J1148" s="28"/>
      <c r="M1148" s="506"/>
      <c r="N1148" s="506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Z1148" s="28"/>
    </row>
    <row r="1149" spans="1:26">
      <c r="A1149" s="28"/>
      <c r="B1149" s="28"/>
      <c r="C1149" s="28"/>
      <c r="D1149" s="28"/>
      <c r="E1149" s="28"/>
      <c r="F1149" s="28"/>
      <c r="G1149" s="28"/>
      <c r="H1149" s="28"/>
      <c r="J1149" s="28"/>
      <c r="M1149" s="506"/>
      <c r="N1149" s="506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Z1149" s="28"/>
    </row>
  </sheetData>
  <mergeCells count="1">
    <mergeCell ref="W4:Y4"/>
  </mergeCells>
  <conditionalFormatting sqref="R203:R237">
    <cfRule type="cellIs" dxfId="108" priority="19" operator="lessThan">
      <formula>0</formula>
    </cfRule>
    <cfRule type="cellIs" dxfId="107" priority="20" operator="greaterThan">
      <formula>0</formula>
    </cfRule>
  </conditionalFormatting>
  <conditionalFormatting sqref="R165:R199">
    <cfRule type="cellIs" dxfId="106" priority="17" operator="lessThan">
      <formula>0</formula>
    </cfRule>
    <cfRule type="cellIs" dxfId="105" priority="18" operator="greaterThan">
      <formula>0</formula>
    </cfRule>
  </conditionalFormatting>
  <conditionalFormatting sqref="R127:R161">
    <cfRule type="cellIs" dxfId="104" priority="15" operator="lessThan">
      <formula>0</formula>
    </cfRule>
    <cfRule type="cellIs" dxfId="103" priority="16" operator="greaterThan">
      <formula>0</formula>
    </cfRule>
  </conditionalFormatting>
  <conditionalFormatting sqref="J203:J237">
    <cfRule type="cellIs" dxfId="102" priority="13" operator="lessThan">
      <formula>0</formula>
    </cfRule>
    <cfRule type="cellIs" dxfId="101" priority="14" operator="greaterThan">
      <formula>0</formula>
    </cfRule>
  </conditionalFormatting>
  <conditionalFormatting sqref="J165:J199">
    <cfRule type="cellIs" dxfId="100" priority="11" operator="lessThan">
      <formula>0</formula>
    </cfRule>
    <cfRule type="cellIs" dxfId="99" priority="12" operator="greaterThan">
      <formula>0</formula>
    </cfRule>
  </conditionalFormatting>
  <conditionalFormatting sqref="J127:J161">
    <cfRule type="cellIs" dxfId="98" priority="9" operator="lessThan">
      <formula>0</formula>
    </cfRule>
    <cfRule type="cellIs" dxfId="97" priority="10" operator="greaterThan">
      <formula>0</formula>
    </cfRule>
  </conditionalFormatting>
  <conditionalFormatting sqref="J241:J275">
    <cfRule type="cellIs" dxfId="96" priority="7" operator="lessThan">
      <formula>0</formula>
    </cfRule>
    <cfRule type="cellIs" dxfId="95" priority="8" operator="greaterThan">
      <formula>0</formula>
    </cfRule>
  </conditionalFormatting>
  <conditionalFormatting sqref="R241:R275">
    <cfRule type="cellIs" dxfId="94" priority="5" operator="lessThan">
      <formula>0</formula>
    </cfRule>
    <cfRule type="cellIs" dxfId="93" priority="6" operator="greaterThan">
      <formula>0</formula>
    </cfRule>
  </conditionalFormatting>
  <conditionalFormatting sqref="R89:R123">
    <cfRule type="cellIs" dxfId="92" priority="3" operator="lessThan">
      <formula>0</formula>
    </cfRule>
    <cfRule type="cellIs" dxfId="91" priority="4" operator="greaterThan">
      <formula>0</formula>
    </cfRule>
  </conditionalFormatting>
  <conditionalFormatting sqref="J89:J123">
    <cfRule type="cellIs" dxfId="90" priority="1" operator="lessThan">
      <formula>0</formula>
    </cfRule>
    <cfRule type="cellIs" dxfId="8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14E96-F6B1-498D-AE00-998467171DA1}">
  <dimension ref="A1"/>
  <sheetViews>
    <sheetView topLeftCell="A97" workbookViewId="0">
      <selection activeCell="A99" sqref="A9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V1397"/>
  <sheetViews>
    <sheetView zoomScale="84" zoomScaleNormal="84" workbookViewId="0">
      <pane ySplit="8" topLeftCell="A59" activePane="bottomLeft" state="frozen"/>
      <selection pane="bottomLeft" activeCell="AD59" sqref="AD59"/>
    </sheetView>
  </sheetViews>
  <sheetFormatPr baseColWidth="10" defaultColWidth="11.54296875" defaultRowHeight="15"/>
  <cols>
    <col min="1" max="1" width="1.453125" style="86" customWidth="1"/>
    <col min="2" max="2" width="5" style="86" customWidth="1"/>
    <col min="3" max="3" width="3.453125" style="86" customWidth="1"/>
    <col min="4" max="4" width="4.453125" style="86" customWidth="1"/>
    <col min="5" max="5" width="3.81640625" style="86" customWidth="1"/>
    <col min="6" max="6" width="7.08984375" style="486" customWidth="1"/>
    <col min="7" max="7" width="7.54296875" style="486" customWidth="1"/>
    <col min="8" max="8" width="6.36328125" style="28" customWidth="1"/>
    <col min="9" max="9" width="1.90625" style="86" customWidth="1"/>
    <col min="10" max="10" width="6.36328125" style="28" customWidth="1"/>
    <col min="11" max="11" width="2.36328125" style="28" customWidth="1"/>
    <col min="12" max="12" width="5.453125" style="86" customWidth="1"/>
    <col min="13" max="13" width="1.90625" style="86" customWidth="1"/>
    <col min="14" max="15" width="5.81640625" style="33" customWidth="1"/>
    <col min="16" max="16" width="1.7265625" style="33" customWidth="1"/>
    <col min="17" max="17" width="7.54296875" style="86" customWidth="1"/>
    <col min="18" max="18" width="2.54296875" style="86" customWidth="1"/>
    <col min="19" max="19" width="5.08984375" style="33" customWidth="1"/>
    <col min="20" max="20" width="6.54296875" style="33" customWidth="1"/>
    <col min="21" max="21" width="7.36328125" style="557" customWidth="1"/>
    <col min="22" max="22" width="1.1796875" style="557" customWidth="1"/>
    <col min="23" max="23" width="5.81640625" style="33" customWidth="1"/>
    <col min="24" max="24" width="5.453125" style="33" customWidth="1"/>
    <col min="25" max="25" width="7" style="27" customWidth="1"/>
    <col min="26" max="26" width="5.6328125" style="33" customWidth="1"/>
    <col min="27" max="27" width="7.6328125" style="28" customWidth="1"/>
    <col min="28" max="28" width="5.90625" style="28" customWidth="1"/>
    <col min="29" max="29" width="9.453125" style="28" customWidth="1"/>
    <col min="30" max="30" width="8.90625" style="28" customWidth="1"/>
    <col min="31" max="31" width="11.54296875" style="28"/>
    <col min="32" max="32" width="9.81640625" style="33" customWidth="1"/>
    <col min="33" max="33" width="9.1796875" style="28" customWidth="1"/>
    <col min="34" max="34" width="6.81640625" style="28" customWidth="1"/>
    <col min="35" max="35" width="9.90625" style="28" customWidth="1"/>
    <col min="36" max="36" width="10" style="86" customWidth="1"/>
    <col min="37" max="37" width="13.08984375" style="86" customWidth="1"/>
    <col min="38" max="38" width="9.36328125" style="86" customWidth="1"/>
    <col min="39" max="39" width="9.81640625" style="28" customWidth="1"/>
    <col min="40" max="40" width="9.81640625" style="86" customWidth="1"/>
    <col min="41" max="41" width="11.54296875" style="86"/>
    <col min="42" max="42" width="14" style="86" customWidth="1"/>
    <col min="43" max="43" width="12.54296875" style="86" customWidth="1"/>
    <col min="44" max="44" width="10.90625" style="86" customWidth="1"/>
    <col min="45" max="16384" width="11.54296875" style="86"/>
  </cols>
  <sheetData>
    <row r="1" spans="1:74" ht="15.6">
      <c r="A1" s="244"/>
      <c r="B1" s="244"/>
      <c r="C1" s="244"/>
      <c r="D1" s="244"/>
      <c r="E1" s="244"/>
      <c r="F1" s="478"/>
      <c r="G1" s="478"/>
      <c r="H1" s="245"/>
      <c r="I1" s="244"/>
      <c r="J1" s="245"/>
      <c r="K1" s="245"/>
      <c r="L1" s="244"/>
      <c r="M1" s="244"/>
      <c r="N1" s="246"/>
      <c r="O1" s="246"/>
      <c r="P1" s="246"/>
      <c r="Q1" s="244"/>
      <c r="R1" s="244"/>
      <c r="S1" s="246"/>
      <c r="T1" s="246"/>
      <c r="U1" s="478"/>
      <c r="V1" s="478"/>
      <c r="W1" s="246"/>
      <c r="X1" s="246"/>
      <c r="Y1" s="244"/>
      <c r="Z1" s="246"/>
      <c r="AA1" s="244"/>
      <c r="AB1" s="245"/>
      <c r="AC1" s="244"/>
      <c r="AD1" s="247"/>
      <c r="AF1" s="28"/>
      <c r="AG1" s="27"/>
      <c r="AH1" s="248"/>
      <c r="AI1" s="86"/>
      <c r="AM1" s="86"/>
    </row>
    <row r="2" spans="1:74" s="253" customFormat="1" ht="31.8">
      <c r="A2" s="249"/>
      <c r="B2" s="249"/>
      <c r="C2" s="249"/>
      <c r="D2" s="250" t="s">
        <v>598</v>
      </c>
      <c r="E2" s="249"/>
      <c r="F2" s="479"/>
      <c r="G2" s="479"/>
      <c r="H2" s="251"/>
      <c r="I2" s="249"/>
      <c r="J2" s="251"/>
      <c r="K2" s="251"/>
      <c r="L2" s="249"/>
      <c r="M2" s="249"/>
      <c r="N2" s="252"/>
      <c r="O2" s="252"/>
      <c r="P2" s="252"/>
      <c r="Q2" s="249"/>
      <c r="R2" s="249"/>
      <c r="S2" s="252"/>
      <c r="T2" s="252"/>
      <c r="U2" s="479"/>
      <c r="V2" s="479"/>
      <c r="W2" s="252"/>
      <c r="X2" s="252"/>
      <c r="Y2" s="463" t="str">
        <f>+År!B2</f>
        <v>UNG KU</v>
      </c>
      <c r="Z2" s="252"/>
      <c r="AA2" s="252"/>
      <c r="AB2" s="249"/>
      <c r="AC2" s="252"/>
      <c r="AD2" s="247"/>
      <c r="AE2" s="28"/>
      <c r="AF2" s="28"/>
      <c r="AG2" s="247"/>
      <c r="AH2" s="28"/>
      <c r="AI2" s="28"/>
      <c r="AJ2" s="27"/>
      <c r="AK2" s="248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BH2" s="260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</row>
    <row r="3" spans="1:74" ht="19.8">
      <c r="A3" s="244"/>
      <c r="B3" s="244"/>
      <c r="C3" s="244"/>
      <c r="D3" s="244"/>
      <c r="E3" s="244"/>
      <c r="F3" s="478"/>
      <c r="G3" s="478"/>
      <c r="H3" s="245"/>
      <c r="I3" s="244"/>
      <c r="J3" s="245"/>
      <c r="K3" s="245"/>
      <c r="L3" s="244"/>
      <c r="M3" s="244"/>
      <c r="N3" s="246"/>
      <c r="O3" s="246"/>
      <c r="P3" s="246"/>
      <c r="Q3" s="244"/>
      <c r="R3" s="244"/>
      <c r="S3" s="246"/>
      <c r="T3" s="246"/>
      <c r="U3" s="478"/>
      <c r="V3" s="478"/>
      <c r="W3" s="246"/>
      <c r="X3" s="246"/>
      <c r="Y3" s="244"/>
      <c r="Z3" s="246"/>
      <c r="AA3" s="244"/>
      <c r="AB3" s="245"/>
      <c r="AC3" s="244"/>
      <c r="AD3" s="247"/>
      <c r="AF3" s="28"/>
      <c r="AG3" s="27"/>
      <c r="AH3" s="248"/>
      <c r="AI3" s="86"/>
      <c r="AM3" s="86"/>
      <c r="BE3" s="260"/>
    </row>
    <row r="4" spans="1:74" ht="19.8">
      <c r="A4" s="244"/>
      <c r="B4" s="244"/>
      <c r="C4" s="255"/>
      <c r="D4" s="255"/>
      <c r="E4" s="255" t="s">
        <v>7</v>
      </c>
      <c r="F4" s="480"/>
      <c r="G4" s="481">
        <f>+År!P2</f>
        <v>52</v>
      </c>
      <c r="H4" s="254"/>
      <c r="I4" s="257"/>
      <c r="J4" s="254"/>
      <c r="K4" s="254"/>
      <c r="L4" s="244"/>
      <c r="M4" s="244"/>
      <c r="N4" s="244"/>
      <c r="O4" s="244"/>
      <c r="P4" s="244"/>
      <c r="Q4" s="245"/>
      <c r="R4" s="244"/>
      <c r="S4" s="246"/>
      <c r="T4" s="246"/>
      <c r="U4" s="478"/>
      <c r="V4" s="478"/>
      <c r="W4" s="244"/>
      <c r="X4" s="246"/>
      <c r="Y4" s="246"/>
      <c r="Z4" s="244"/>
      <c r="AA4" s="246"/>
      <c r="AB4" s="246"/>
      <c r="AC4" s="245"/>
      <c r="AD4" s="247"/>
      <c r="AE4" s="247"/>
      <c r="AF4" s="28"/>
      <c r="AH4" s="27"/>
      <c r="AI4" s="248"/>
      <c r="AM4" s="86"/>
      <c r="BF4" s="260"/>
    </row>
    <row r="5" spans="1:74" ht="15" customHeight="1">
      <c r="A5" s="244"/>
      <c r="B5" s="244"/>
      <c r="C5" s="244"/>
      <c r="D5" s="244"/>
      <c r="E5" s="244"/>
      <c r="F5" s="478"/>
      <c r="G5" s="478"/>
      <c r="H5" s="245"/>
      <c r="I5" s="244"/>
      <c r="J5" s="245"/>
      <c r="K5" s="245"/>
      <c r="L5" s="244"/>
      <c r="M5" s="244"/>
      <c r="N5" s="246"/>
      <c r="O5" s="246"/>
      <c r="P5" s="246"/>
      <c r="Q5" s="244"/>
      <c r="R5" s="244"/>
      <c r="S5" s="246"/>
      <c r="T5" s="246"/>
      <c r="U5" s="478"/>
      <c r="V5" s="478"/>
      <c r="W5" s="246"/>
      <c r="X5" s="246"/>
      <c r="Y5" s="244"/>
      <c r="Z5" s="246"/>
      <c r="AA5" s="262" t="s">
        <v>477</v>
      </c>
      <c r="AB5" s="261" t="s">
        <v>4</v>
      </c>
      <c r="AC5" s="244"/>
      <c r="AD5" s="247"/>
      <c r="AF5" s="28"/>
      <c r="AG5" s="27"/>
      <c r="AH5" s="248"/>
      <c r="AI5" s="86"/>
      <c r="AM5" s="86"/>
      <c r="BE5" s="260"/>
    </row>
    <row r="6" spans="1:74" ht="15" customHeight="1">
      <c r="A6" s="244"/>
      <c r="B6" s="244"/>
      <c r="C6" s="244"/>
      <c r="D6" s="262"/>
      <c r="E6" s="244"/>
      <c r="F6" s="482" t="s">
        <v>4</v>
      </c>
      <c r="G6" s="478"/>
      <c r="H6" s="245"/>
      <c r="I6" s="245"/>
      <c r="J6" s="245"/>
      <c r="K6" s="245"/>
      <c r="L6" s="245"/>
      <c r="M6" s="245"/>
      <c r="N6" s="246"/>
      <c r="O6" s="246"/>
      <c r="P6" s="246"/>
      <c r="Q6" s="262" t="s">
        <v>24</v>
      </c>
      <c r="R6" s="245"/>
      <c r="S6" s="246" t="s">
        <v>403</v>
      </c>
      <c r="T6" s="246" t="s">
        <v>403</v>
      </c>
      <c r="U6" s="482" t="s">
        <v>531</v>
      </c>
      <c r="V6" s="482"/>
      <c r="W6" s="246" t="s">
        <v>403</v>
      </c>
      <c r="X6" s="263" t="s">
        <v>423</v>
      </c>
      <c r="Y6" s="244"/>
      <c r="Z6" s="263" t="s">
        <v>573</v>
      </c>
      <c r="AA6" s="262" t="s">
        <v>570</v>
      </c>
      <c r="AB6" s="261" t="s">
        <v>10</v>
      </c>
      <c r="AC6" s="244"/>
      <c r="AD6" s="247"/>
      <c r="AF6" s="28"/>
      <c r="AG6" s="27"/>
      <c r="AH6" s="248"/>
      <c r="AI6" s="86"/>
      <c r="AM6" s="86"/>
      <c r="BE6" s="260"/>
    </row>
    <row r="7" spans="1:74" ht="15" customHeight="1">
      <c r="A7" s="262"/>
      <c r="B7" s="262"/>
      <c r="C7" s="244"/>
      <c r="D7" s="244"/>
      <c r="E7" s="262"/>
      <c r="F7" s="482" t="s">
        <v>475</v>
      </c>
      <c r="G7" s="482" t="s">
        <v>4</v>
      </c>
      <c r="H7" s="261" t="s">
        <v>4</v>
      </c>
      <c r="I7" s="261"/>
      <c r="J7" s="261" t="s">
        <v>1</v>
      </c>
      <c r="K7" s="244"/>
      <c r="L7" s="261" t="s">
        <v>24</v>
      </c>
      <c r="M7" s="261"/>
      <c r="N7" s="421" t="s">
        <v>24</v>
      </c>
      <c r="O7" s="421" t="s">
        <v>24</v>
      </c>
      <c r="P7" s="246"/>
      <c r="Q7" s="262" t="s">
        <v>481</v>
      </c>
      <c r="R7" s="261"/>
      <c r="S7" s="263" t="s">
        <v>572</v>
      </c>
      <c r="T7" s="263" t="s">
        <v>487</v>
      </c>
      <c r="U7" s="482" t="s">
        <v>550</v>
      </c>
      <c r="V7" s="482"/>
      <c r="W7" s="263" t="s">
        <v>489</v>
      </c>
      <c r="X7" s="263"/>
      <c r="Y7" s="262" t="s">
        <v>414</v>
      </c>
      <c r="Z7" s="263" t="s">
        <v>1</v>
      </c>
      <c r="AA7" s="262" t="s">
        <v>70</v>
      </c>
      <c r="AB7" s="261" t="s">
        <v>70</v>
      </c>
      <c r="AC7" s="244"/>
      <c r="AD7" s="247"/>
      <c r="AF7" s="28"/>
      <c r="AG7" s="27"/>
      <c r="AH7" s="248"/>
      <c r="AI7" s="86"/>
      <c r="AM7" s="86"/>
      <c r="BE7" s="260"/>
    </row>
    <row r="8" spans="1:74" ht="15" customHeight="1">
      <c r="A8" s="244"/>
      <c r="B8" s="244"/>
      <c r="C8" s="262" t="s">
        <v>0</v>
      </c>
      <c r="D8" s="262"/>
      <c r="E8" s="262" t="s">
        <v>599</v>
      </c>
      <c r="F8" s="469" t="s">
        <v>476</v>
      </c>
      <c r="G8" s="469" t="s">
        <v>10</v>
      </c>
      <c r="H8" s="87" t="s">
        <v>403</v>
      </c>
      <c r="I8" s="87"/>
      <c r="J8" s="87" t="s">
        <v>403</v>
      </c>
      <c r="K8" s="244"/>
      <c r="L8" s="87" t="s">
        <v>45</v>
      </c>
      <c r="M8" s="87"/>
      <c r="N8" s="421" t="s">
        <v>717</v>
      </c>
      <c r="O8" s="421" t="s">
        <v>718</v>
      </c>
      <c r="P8" s="246"/>
      <c r="Q8" s="50" t="s">
        <v>415</v>
      </c>
      <c r="R8" s="87"/>
      <c r="S8" s="75" t="s">
        <v>548</v>
      </c>
      <c r="T8" s="75" t="s">
        <v>440</v>
      </c>
      <c r="U8" s="469" t="s">
        <v>483</v>
      </c>
      <c r="V8" s="469"/>
      <c r="W8" s="75" t="s">
        <v>470</v>
      </c>
      <c r="X8" s="75" t="s">
        <v>1</v>
      </c>
      <c r="Y8" s="50" t="s">
        <v>415</v>
      </c>
      <c r="Z8" s="75" t="s">
        <v>532</v>
      </c>
      <c r="AA8" s="50" t="s">
        <v>486</v>
      </c>
      <c r="AB8" s="87" t="s">
        <v>553</v>
      </c>
      <c r="AC8" s="244"/>
      <c r="AD8" s="247"/>
      <c r="AF8" s="28"/>
      <c r="AG8" s="27"/>
      <c r="AH8" s="248"/>
      <c r="AI8" s="86"/>
      <c r="AM8" s="86"/>
      <c r="BE8" s="260"/>
    </row>
    <row r="9" spans="1:74" ht="19.8">
      <c r="A9" s="244"/>
      <c r="B9" s="244"/>
      <c r="C9" s="244"/>
      <c r="D9" s="244"/>
      <c r="E9" s="244"/>
      <c r="F9" s="478"/>
      <c r="G9" s="478"/>
      <c r="H9" s="245"/>
      <c r="I9" s="244"/>
      <c r="J9" s="245"/>
      <c r="K9" s="244"/>
      <c r="L9" s="244"/>
      <c r="M9" s="244"/>
      <c r="N9" s="246"/>
      <c r="O9" s="246"/>
      <c r="P9" s="246"/>
      <c r="Q9" s="244"/>
      <c r="R9" s="244"/>
      <c r="S9" s="246"/>
      <c r="T9" s="246"/>
      <c r="U9" s="478"/>
      <c r="V9" s="478"/>
      <c r="W9" s="246"/>
      <c r="X9" s="246"/>
      <c r="Y9" s="244"/>
      <c r="Z9" s="246"/>
      <c r="AA9" s="244"/>
      <c r="AB9" s="245"/>
      <c r="AC9" s="244"/>
      <c r="AD9" s="247"/>
      <c r="AF9" s="28"/>
      <c r="AG9" s="27"/>
      <c r="AH9" s="248"/>
      <c r="AI9" s="86"/>
      <c r="AM9" s="86"/>
      <c r="BE9" s="260"/>
    </row>
    <row r="10" spans="1:74" ht="22.8">
      <c r="A10" s="244"/>
      <c r="B10" s="408" t="s">
        <v>501</v>
      </c>
      <c r="C10" s="262"/>
      <c r="D10" s="344"/>
      <c r="E10" s="244"/>
      <c r="F10" s="482" t="s">
        <v>644</v>
      </c>
      <c r="G10" s="483">
        <f>SUM(G12:G26)</f>
        <v>28242</v>
      </c>
      <c r="H10" s="245"/>
      <c r="I10" s="244"/>
      <c r="J10" s="245"/>
      <c r="K10" s="244"/>
      <c r="L10" s="343">
        <f>+Raser!T11</f>
        <v>264.12545004420684</v>
      </c>
      <c r="M10" s="244"/>
      <c r="N10" s="246"/>
      <c r="O10" s="246"/>
      <c r="P10" s="246"/>
      <c r="Q10" s="244"/>
      <c r="R10" s="244" t="s">
        <v>565</v>
      </c>
      <c r="S10" s="246"/>
      <c r="T10" s="246"/>
      <c r="U10" s="478"/>
      <c r="V10" s="478"/>
      <c r="W10" s="246"/>
      <c r="X10" s="246"/>
      <c r="Y10" s="244"/>
      <c r="Z10" s="246"/>
      <c r="AA10" s="343">
        <f>+Raser!X11</f>
        <v>0</v>
      </c>
      <c r="AB10" s="245"/>
      <c r="AC10" s="244"/>
      <c r="AD10" s="247"/>
      <c r="AF10" s="28"/>
      <c r="AG10" s="27"/>
      <c r="AH10" s="248"/>
      <c r="AI10" s="86"/>
      <c r="AM10" s="86"/>
      <c r="BE10" s="260"/>
    </row>
    <row r="11" spans="1:74" ht="14.25" customHeight="1">
      <c r="A11" s="244"/>
      <c r="B11" s="244"/>
      <c r="C11" s="262"/>
      <c r="D11" s="342"/>
      <c r="E11" s="244"/>
      <c r="F11" s="482"/>
      <c r="G11" s="482"/>
      <c r="H11" s="262"/>
      <c r="I11" s="244"/>
      <c r="J11" s="262"/>
      <c r="K11" s="244"/>
      <c r="L11" s="262"/>
      <c r="M11" s="244"/>
      <c r="N11" s="262"/>
      <c r="O11" s="262"/>
      <c r="P11" s="246"/>
      <c r="Q11" s="262"/>
      <c r="R11" s="262"/>
      <c r="S11" s="262"/>
      <c r="T11" s="262"/>
      <c r="U11" s="482"/>
      <c r="V11" s="482"/>
      <c r="W11" s="262"/>
      <c r="X11" s="262"/>
      <c r="Y11" s="262"/>
      <c r="Z11" s="262"/>
      <c r="AA11" s="262"/>
      <c r="AB11" s="245"/>
      <c r="AC11" s="244"/>
      <c r="AD11" s="247"/>
      <c r="AF11" s="28"/>
      <c r="AG11" s="27"/>
      <c r="AH11" s="248"/>
      <c r="AI11" s="86"/>
      <c r="AM11" s="86"/>
      <c r="BE11" s="260"/>
    </row>
    <row r="12" spans="1:74" ht="16.05" customHeight="1">
      <c r="A12" s="244"/>
      <c r="B12" s="278">
        <f>+'Ark1'!C1596</f>
        <v>2024</v>
      </c>
      <c r="C12" s="278">
        <f>+'Ark1'!L1596</f>
        <v>1</v>
      </c>
      <c r="D12" s="278" t="s">
        <v>29</v>
      </c>
      <c r="E12" s="264">
        <f>+'Ark1'!AP1596</f>
        <v>1</v>
      </c>
      <c r="F12" s="484">
        <f>+IF(G12=0,"",'Ark1'!Q1596)</f>
        <v>688</v>
      </c>
      <c r="G12" s="485">
        <f>+'Ark1'!R1596</f>
        <v>827</v>
      </c>
      <c r="H12" s="265">
        <f>+IF(G12=0,"",'Ark1'!AE1596)</f>
        <v>2.9248452696728564</v>
      </c>
      <c r="I12" s="244"/>
      <c r="J12" s="265">
        <f>+IF(G12=0,"",'Ark1'!AF1596)</f>
        <v>2.1430255437791215</v>
      </c>
      <c r="K12" s="244"/>
      <c r="L12" s="303">
        <f>+IF(G12=0,"",'Ark1'!U1596)</f>
        <v>193.52394195888752</v>
      </c>
      <c r="M12" s="244"/>
      <c r="N12" s="376">
        <f>+IF(G12=0,"",'Ark1'!AR1596)</f>
        <v>215.88875453446195</v>
      </c>
      <c r="O12" s="114">
        <f>+IF(G12=0,"",'Ark1'!AS1596)</f>
        <v>19.163964846367687</v>
      </c>
      <c r="P12" s="246"/>
      <c r="Q12" s="266">
        <f>+IF(G12=0,"",'Ark1'!T1596)</f>
        <v>4.085852478839179</v>
      </c>
      <c r="R12" s="262"/>
      <c r="S12" s="267">
        <f>+IF(G12=0,"",'Ark1'!W1596)</f>
        <v>2.7811366384522369</v>
      </c>
      <c r="T12" s="267">
        <f>+IF(G12=0,"",'Ark1'!X1596)</f>
        <v>0</v>
      </c>
      <c r="U12" s="485">
        <f>+IF(G12=0,"",'Ark1'!AG1596)</f>
        <v>1160.0399032648129</v>
      </c>
      <c r="V12" s="482"/>
      <c r="W12" s="267">
        <f>+IF(G12=0,"",'Ark1'!AH1596)</f>
        <v>100</v>
      </c>
      <c r="X12" s="267">
        <f>+IF(G12=0,"",'Ark1'!Y1596)</f>
        <v>23.230498080132392</v>
      </c>
      <c r="Y12" s="266">
        <f>+IF(G12=0,"",'Ark1'!AA1596)</f>
        <v>1.0801632697148762</v>
      </c>
      <c r="Z12" s="267">
        <f>+IF(G12=0,"",'Ark1'!AC1596)</f>
        <v>23.982145640740431</v>
      </c>
      <c r="AA12" s="303">
        <f t="shared" ref="AA12:AA26" si="0">IF(G12=0,"",1000*L12/U12)</f>
        <v>166.82524576459338</v>
      </c>
      <c r="AB12" s="265">
        <f t="shared" ref="AB12:AB26" si="1">IF(G12=0,"",G12/F12)</f>
        <v>1.2020348837209303</v>
      </c>
      <c r="AC12" s="244"/>
      <c r="AD12" s="247"/>
      <c r="AF12" s="28"/>
      <c r="AG12" s="27"/>
      <c r="AH12" s="248"/>
      <c r="AI12" s="86"/>
      <c r="AM12" s="86"/>
      <c r="BE12" s="260"/>
    </row>
    <row r="13" spans="1:74" ht="16.05" customHeight="1">
      <c r="A13" s="244"/>
      <c r="B13" s="278"/>
      <c r="C13" s="278">
        <f>+'Ark1'!L1631</f>
        <v>2</v>
      </c>
      <c r="D13" s="278" t="s">
        <v>30</v>
      </c>
      <c r="E13" s="264"/>
      <c r="F13" s="486">
        <f>+IF(G13=0,"",'Ark1'!Q1631)</f>
        <v>3060</v>
      </c>
      <c r="G13" s="485">
        <f>+'Ark1'!R1631</f>
        <v>5909</v>
      </c>
      <c r="H13" s="28">
        <f>+IF(G13=0,"",'Ark1'!AE1631)</f>
        <v>20.898320070733863</v>
      </c>
      <c r="I13" s="244"/>
      <c r="J13" s="28">
        <f>+IF(G13=0,"",'Ark1'!AF1631)</f>
        <v>17.680980065323052</v>
      </c>
      <c r="K13" s="244"/>
      <c r="L13" s="303">
        <f>+IF(G13=0,"",'Ark1'!U1631)</f>
        <v>223.46278558131735</v>
      </c>
      <c r="M13" s="244"/>
      <c r="N13" s="376">
        <f>+IF(G13=0,"",'Ark1'!AR1631)</f>
        <v>217.12421729565071</v>
      </c>
      <c r="O13" s="114">
        <f>+IF(G13=0,"",'Ark1'!AS1631)</f>
        <v>21.771444021082313</v>
      </c>
      <c r="P13" s="246"/>
      <c r="Q13" s="27">
        <f>+IF(G13=0,"",'Ark1'!T1631)</f>
        <v>5.4878998138432911</v>
      </c>
      <c r="R13" s="262"/>
      <c r="S13" s="33">
        <f>+IF(G13=0,"",'Ark1'!W1631)</f>
        <v>21.797258419360297</v>
      </c>
      <c r="T13" s="33">
        <f>+IF(G13=0,"",'Ark1'!X1631)</f>
        <v>0</v>
      </c>
      <c r="U13" s="485">
        <f>+IF(G13=0,"",'Ark1'!AG1631)</f>
        <v>1127.7319343374511</v>
      </c>
      <c r="V13" s="482"/>
      <c r="W13" s="33">
        <f>+IF(G13=0,"",'Ark1'!AH1631)</f>
        <v>99.932306650871553</v>
      </c>
      <c r="X13" s="33">
        <f>+IF(G13=0,"",'Ark1'!Y1631)</f>
        <v>24.211631462559776</v>
      </c>
      <c r="Y13" s="27">
        <f>+IF(G13=0,"",'Ark1'!AA1631)</f>
        <v>1.303781087386348</v>
      </c>
      <c r="Z13" s="33">
        <f>+IF(G13=0,"",'Ark1'!AC1631)</f>
        <v>31.329969616491528</v>
      </c>
      <c r="AA13" s="303">
        <f t="shared" si="0"/>
        <v>198.15239666206935</v>
      </c>
      <c r="AB13" s="28">
        <f t="shared" si="1"/>
        <v>1.931045751633987</v>
      </c>
      <c r="AC13" s="244"/>
      <c r="AD13" s="247"/>
      <c r="AF13" s="28"/>
      <c r="AG13" s="27"/>
      <c r="AH13" s="248"/>
      <c r="AI13" s="86"/>
      <c r="AM13" s="86"/>
      <c r="BE13" s="260"/>
    </row>
    <row r="14" spans="1:74" ht="16.05" customHeight="1">
      <c r="A14" s="244"/>
      <c r="B14" s="278"/>
      <c r="C14" s="278">
        <f>+'Ark1'!L1666</f>
        <v>3</v>
      </c>
      <c r="D14" s="278" t="s">
        <v>31</v>
      </c>
      <c r="E14" s="264"/>
      <c r="F14" s="484">
        <f>+IF(G14=0,"",'Ark1'!Q1666)</f>
        <v>4002</v>
      </c>
      <c r="G14" s="485">
        <f>+'Ark1'!R1666</f>
        <v>9931</v>
      </c>
      <c r="H14" s="265">
        <f>+IF(G14=0,"",'Ark1'!AE1666)</f>
        <v>35.122900088417346</v>
      </c>
      <c r="I14" s="244"/>
      <c r="J14" s="265">
        <f>+IF(G14=0,"",'Ark1'!AF1666)</f>
        <v>33.545050284293445</v>
      </c>
      <c r="K14" s="244"/>
      <c r="L14" s="303">
        <f>+IF(G14=0,"",'Ark1'!U1666)</f>
        <v>252.25996374987483</v>
      </c>
      <c r="M14" s="244"/>
      <c r="N14" s="376">
        <f>+IF(G14=0,"",'Ark1'!AR1666)</f>
        <v>217.78833954284565</v>
      </c>
      <c r="O14" s="114">
        <f>+IF(G14=0,"",'Ark1'!AS1666)</f>
        <v>24.359573799401367</v>
      </c>
      <c r="P14" s="246"/>
      <c r="Q14" s="266">
        <f>+IF(G14=0,"",'Ark1'!T1666)</f>
        <v>7.0081562783204099</v>
      </c>
      <c r="R14" s="262"/>
      <c r="S14" s="267">
        <f>+IF(G14=0,"",'Ark1'!W1666)</f>
        <v>67.767596415265317</v>
      </c>
      <c r="T14" s="267">
        <f>+IF(G14=0,"",'Ark1'!X1666)</f>
        <v>2.0138958815829226E-2</v>
      </c>
      <c r="U14" s="485">
        <f>+IF(G14=0,"",'Ark1'!AG1666)</f>
        <v>1096.9652602960432</v>
      </c>
      <c r="V14" s="482"/>
      <c r="W14" s="267">
        <f>+IF(G14=0,"",'Ark1'!AH1666)</f>
        <v>99.939583123552495</v>
      </c>
      <c r="X14" s="267">
        <f>+IF(G14=0,"",'Ark1'!Y1666)</f>
        <v>26.550959814686735</v>
      </c>
      <c r="Y14" s="266">
        <f>+IF(G14=0,"",'Ark1'!AA1666)</f>
        <v>1.2803692504611843</v>
      </c>
      <c r="Z14" s="267">
        <f>+IF(G14=0,"",'Ark1'!AC1666)</f>
        <v>29.704933747619098</v>
      </c>
      <c r="AA14" s="303">
        <f t="shared" si="0"/>
        <v>229.96167051069258</v>
      </c>
      <c r="AB14" s="265">
        <f t="shared" si="1"/>
        <v>2.4815092453773113</v>
      </c>
      <c r="AC14" s="244"/>
      <c r="AD14" s="247"/>
      <c r="AF14" s="28"/>
      <c r="AG14" s="27"/>
      <c r="AH14" s="248"/>
      <c r="AI14" s="86"/>
      <c r="AM14" s="86"/>
      <c r="BE14" s="260"/>
    </row>
    <row r="15" spans="1:74" ht="16.05" customHeight="1">
      <c r="A15" s="244"/>
      <c r="B15" s="278"/>
      <c r="C15" s="278">
        <f>+'Ark1'!L1701</f>
        <v>4</v>
      </c>
      <c r="D15" s="278" t="s">
        <v>32</v>
      </c>
      <c r="E15" s="264"/>
      <c r="F15" s="486">
        <f>+IF(G15=0,"",'Ark1'!Q1701)</f>
        <v>3309</v>
      </c>
      <c r="G15" s="485">
        <f>+'Ark1'!R1701</f>
        <v>6733</v>
      </c>
      <c r="H15" s="28">
        <f>+IF(G15=0,"",'Ark1'!AE1701)</f>
        <v>23.812555260831125</v>
      </c>
      <c r="I15" s="244"/>
      <c r="J15" s="28">
        <f>+IF(G15=0,"",'Ark1'!AF1701)</f>
        <v>25.518171702857817</v>
      </c>
      <c r="K15" s="244"/>
      <c r="L15" s="303">
        <f>+IF(G15=0,"",'Ark1'!U1701)</f>
        <v>283.043903163523</v>
      </c>
      <c r="M15" s="244"/>
      <c r="N15" s="376">
        <f>+IF(G15=0,"",'Ark1'!AR1701)</f>
        <v>218.08228130105451</v>
      </c>
      <c r="O15" s="114">
        <f>+IF(G15=0,"",'Ark1'!AS1701)</f>
        <v>27.223671606874927</v>
      </c>
      <c r="P15" s="246"/>
      <c r="Q15" s="27">
        <f>+IF(G15=0,"",'Ark1'!T1701)</f>
        <v>8.3926927075597781</v>
      </c>
      <c r="R15" s="262"/>
      <c r="S15" s="33">
        <f>+IF(G15=0,"",'Ark1'!W1701)</f>
        <v>95.351255012624378</v>
      </c>
      <c r="T15" s="33">
        <f>+IF(G15=0,"",'Ark1'!X1701)</f>
        <v>1.5891875835437397</v>
      </c>
      <c r="U15" s="485">
        <f>+IF(G15=0,"",'Ark1'!AG1701)</f>
        <v>1069.2596168127138</v>
      </c>
      <c r="V15" s="482"/>
      <c r="W15" s="33">
        <f>+IF(G15=0,"",'Ark1'!AH1701)</f>
        <v>99.940591118372183</v>
      </c>
      <c r="X15" s="33">
        <f>+IF(G15=0,"",'Ark1'!Y1701)</f>
        <v>30.224208913212895</v>
      </c>
      <c r="Y15" s="27">
        <f>+IF(G15=0,"",'Ark1'!AA1701)</f>
        <v>1.1959211138042871</v>
      </c>
      <c r="Z15" s="33">
        <f>+IF(G15=0,"",'Ark1'!AC1701)</f>
        <v>31.091048964721928</v>
      </c>
      <c r="AA15" s="303">
        <f t="shared" si="0"/>
        <v>264.71017769026957</v>
      </c>
      <c r="AB15" s="28">
        <f t="shared" si="1"/>
        <v>2.0347537020247808</v>
      </c>
      <c r="AC15" s="244"/>
      <c r="AD15" s="247"/>
      <c r="AF15" s="28"/>
      <c r="AG15" s="27"/>
      <c r="AH15" s="248"/>
      <c r="AI15" s="86"/>
      <c r="AM15" s="86"/>
      <c r="BE15" s="260"/>
    </row>
    <row r="16" spans="1:74" ht="16.05" customHeight="1">
      <c r="A16" s="244"/>
      <c r="B16" s="278"/>
      <c r="C16" s="278">
        <f>+'Ark1'!L1736</f>
        <v>5</v>
      </c>
      <c r="D16" s="278" t="s">
        <v>401</v>
      </c>
      <c r="E16" s="264"/>
      <c r="F16" s="484">
        <f>+IF(G16=0,"",'Ark1'!Q1736)</f>
        <v>2053</v>
      </c>
      <c r="G16" s="485">
        <f>+'Ark1'!R1736</f>
        <v>3352</v>
      </c>
      <c r="H16" s="265">
        <f>+'Ark1'!AE1736</f>
        <v>11.854995579133512</v>
      </c>
      <c r="I16" s="244"/>
      <c r="J16" s="265">
        <f>+IF(G16=0,"",'Ark1'!AF1736)</f>
        <v>13.973243778232479</v>
      </c>
      <c r="K16" s="244"/>
      <c r="L16" s="303">
        <f>+IF(G16=0,"",'Ark1'!U1736)</f>
        <v>311.31933174224378</v>
      </c>
      <c r="M16" s="244"/>
      <c r="N16" s="376">
        <f>+IF(G16=0,"",'Ark1'!AR1736)</f>
        <v>217.30727923627688</v>
      </c>
      <c r="O16" s="114">
        <f>+IF(G16=0,"",'Ark1'!AS1736)</f>
        <v>30.26555302969086</v>
      </c>
      <c r="P16" s="246"/>
      <c r="Q16" s="266">
        <f>+IF(G16=0,"",'Ark1'!T1736)</f>
        <v>9.6977923627684941</v>
      </c>
      <c r="R16" s="262"/>
      <c r="S16" s="267">
        <f>+IF(G16=0,"",'Ark1'!W1736)</f>
        <v>99.463007159904507</v>
      </c>
      <c r="T16" s="267">
        <f>+IF(G16=0,"",'Ark1'!X1736)</f>
        <v>12.14200477326969</v>
      </c>
      <c r="U16" s="485">
        <f>+IF(G16=0,"",'Ark1'!AG1736)</f>
        <v>1014.2142004773272</v>
      </c>
      <c r="V16" s="482"/>
      <c r="W16" s="267">
        <f>+IF(G16=0,"",'Ark1'!AH1736)</f>
        <v>99.970167064439167</v>
      </c>
      <c r="X16" s="267">
        <f>+IF(G16=0,"",'Ark1'!Y1736)</f>
        <v>33.143198235701014</v>
      </c>
      <c r="Y16" s="266">
        <f>+IF(G16=0,"",'Ark1'!AA1736)</f>
        <v>1.2255805286901591</v>
      </c>
      <c r="Z16" s="267">
        <f>+IF(G16=0,"",'Ark1'!AC1736)</f>
        <v>30.534055571254061</v>
      </c>
      <c r="AA16" s="303">
        <f t="shared" si="0"/>
        <v>306.95619485087593</v>
      </c>
      <c r="AB16" s="265">
        <f t="shared" si="1"/>
        <v>1.6327325864588407</v>
      </c>
      <c r="AC16" s="244"/>
      <c r="AD16" s="247"/>
      <c r="AF16" s="28"/>
      <c r="AG16" s="27"/>
      <c r="AH16" s="248"/>
      <c r="AI16" s="86"/>
      <c r="AM16" s="86"/>
      <c r="BE16" s="260"/>
    </row>
    <row r="17" spans="1:57" ht="16.05" customHeight="1">
      <c r="A17" s="244"/>
      <c r="B17" s="382"/>
      <c r="C17" s="278">
        <f>+'Ark1'!L1771</f>
        <v>6</v>
      </c>
      <c r="D17" s="278" t="s">
        <v>33</v>
      </c>
      <c r="E17" s="264"/>
      <c r="F17" s="486">
        <f>+IF(G17=0,"",'Ark1'!Q1771)</f>
        <v>876</v>
      </c>
      <c r="G17" s="485">
        <f>+'Ark1'!R1771</f>
        <v>1197</v>
      </c>
      <c r="H17" s="28">
        <f>+IF(G17=0,"",'Ark1'!AE1771)</f>
        <v>4.2334217506631289</v>
      </c>
      <c r="I17" s="244"/>
      <c r="J17" s="28">
        <f>+IF(G17=0,"",'Ark1'!AF1771)</f>
        <v>5.5152314822507931</v>
      </c>
      <c r="K17" s="244"/>
      <c r="L17" s="303">
        <f>+IF(G17=0,"",'Ark1'!U1771)</f>
        <v>344.09824561403514</v>
      </c>
      <c r="M17" s="244"/>
      <c r="N17" s="376">
        <f>+IF(G17=0,"",'Ark1'!AR1771)</f>
        <v>217.26566416040097</v>
      </c>
      <c r="O17" s="114">
        <f>+IF(G17=0,"",'Ark1'!AS1771)</f>
        <v>33.480568307608841</v>
      </c>
      <c r="P17" s="246"/>
      <c r="Q17" s="27">
        <f>+IF(G17=0,"",'Ark1'!T1771)</f>
        <v>10.996658312447789</v>
      </c>
      <c r="R17" s="262"/>
      <c r="S17" s="33">
        <f>+IF(G17=0,"",'Ark1'!W1771)</f>
        <v>99.832915622389294</v>
      </c>
      <c r="T17" s="33">
        <f>+IF(G17=0,"",'Ark1'!X1771)</f>
        <v>40.935672514619881</v>
      </c>
      <c r="U17" s="485">
        <f>+IF(G17=0,"",'Ark1'!AG1771)</f>
        <v>974.2614870509608</v>
      </c>
      <c r="V17" s="482"/>
      <c r="W17" s="33">
        <f>+IF(G17=0,"",'Ark1'!AH1771)</f>
        <v>100</v>
      </c>
      <c r="X17" s="33">
        <f>+IF(G17=0,"",'Ark1'!Y1771)</f>
        <v>34.555228230927881</v>
      </c>
      <c r="Y17" s="27">
        <f>+IF(G17=0,"",'Ark1'!AA1771)</f>
        <v>1.2452035405312316</v>
      </c>
      <c r="Z17" s="33">
        <f>+IF(G17=0,"",'Ark1'!AC1771)</f>
        <v>28.555152312844942</v>
      </c>
      <c r="AA17" s="303">
        <f t="shared" si="0"/>
        <v>353.18880011936295</v>
      </c>
      <c r="AB17" s="28">
        <f t="shared" si="1"/>
        <v>1.3664383561643836</v>
      </c>
      <c r="AC17" s="244"/>
      <c r="AD17" s="247"/>
      <c r="AF17" s="28"/>
      <c r="AG17" s="27"/>
      <c r="AH17" s="248"/>
      <c r="AI17" s="86"/>
      <c r="AM17" s="86"/>
      <c r="BE17" s="260"/>
    </row>
    <row r="18" spans="1:57" ht="16.05" customHeight="1">
      <c r="A18" s="244"/>
      <c r="B18" s="382"/>
      <c r="C18" s="278">
        <f>+'Ark1'!L1806</f>
        <v>7</v>
      </c>
      <c r="D18" s="278" t="s">
        <v>34</v>
      </c>
      <c r="E18" s="264"/>
      <c r="F18" s="484">
        <f>+IF(G18=0,"",'Ark1'!Q1806)</f>
        <v>191</v>
      </c>
      <c r="G18" s="485">
        <f>+'Ark1'!R1806</f>
        <v>243</v>
      </c>
      <c r="H18" s="265">
        <f>+IF(G18=0,"",'Ark1'!AE1806)</f>
        <v>0.85941644562334241</v>
      </c>
      <c r="I18" s="244"/>
      <c r="J18" s="265">
        <f>+IF(G18=0,"",'Ark1'!AF1806)</f>
        <v>1.2331599627971952</v>
      </c>
      <c r="K18" s="244"/>
      <c r="L18" s="303">
        <f>+IF(G18=0,"",'Ark1'!U1806)</f>
        <v>378.9884773662551</v>
      </c>
      <c r="M18" s="244"/>
      <c r="N18" s="376">
        <f>+IF(G18=0,"",'Ark1'!AR1806)</f>
        <v>217.16460905349797</v>
      </c>
      <c r="O18" s="114">
        <f>+IF(G18=0,"",'Ark1'!AS1806)</f>
        <v>36.946657962974783</v>
      </c>
      <c r="P18" s="246"/>
      <c r="Q18" s="266">
        <f>+IF(G18=0,"",'Ark1'!T1806)</f>
        <v>12.164609053497944</v>
      </c>
      <c r="R18" s="262"/>
      <c r="S18" s="267">
        <f>+IF(G18=0,"",'Ark1'!W1806)</f>
        <v>99.588477366255162</v>
      </c>
      <c r="T18" s="267">
        <f>+IF(G18=0,"",'Ark1'!X1806)</f>
        <v>76.954732510288082</v>
      </c>
      <c r="U18" s="485">
        <f>+IF(G18=0,"",'Ark1'!AG1806)</f>
        <v>993.20576131687267</v>
      </c>
      <c r="V18" s="482"/>
      <c r="W18" s="267">
        <f>+IF(G18=0,"",'Ark1'!AH1806)</f>
        <v>100</v>
      </c>
      <c r="X18" s="267">
        <f>+IF(G18=0,"",'Ark1'!Y1806)</f>
        <v>36.410788871448126</v>
      </c>
      <c r="Y18" s="266">
        <f>+IF(G18=0,"",'Ark1'!AA1806)</f>
        <v>1.4676422651158039</v>
      </c>
      <c r="Z18" s="267">
        <f>+IF(G18=0,"",'Ark1'!AC1806)</f>
        <v>40.738412383300926</v>
      </c>
      <c r="AA18" s="303">
        <f t="shared" si="0"/>
        <v>381.58102996076207</v>
      </c>
      <c r="AB18" s="265">
        <f t="shared" si="1"/>
        <v>1.2722513089005236</v>
      </c>
      <c r="AC18" s="244"/>
      <c r="AD18" s="247"/>
      <c r="AF18" s="28"/>
      <c r="AG18" s="27"/>
      <c r="AH18" s="248"/>
      <c r="AI18" s="86"/>
      <c r="AM18" s="86"/>
      <c r="BE18" s="260"/>
    </row>
    <row r="19" spans="1:57" ht="16.05" customHeight="1">
      <c r="A19" s="244"/>
      <c r="B19" s="278"/>
      <c r="C19" s="278">
        <f>+'Ark1'!L1841</f>
        <v>8</v>
      </c>
      <c r="D19" s="278" t="s">
        <v>35</v>
      </c>
      <c r="E19" s="264"/>
      <c r="F19" s="486">
        <f>+IF(G19=0,"",'Ark1'!Q1841)</f>
        <v>35</v>
      </c>
      <c r="G19" s="485">
        <f>+'Ark1'!R1841</f>
        <v>43</v>
      </c>
      <c r="H19" s="28">
        <f>+IF(G19=0,"",'Ark1'!AE1841)</f>
        <v>0.15207780725022105</v>
      </c>
      <c r="I19" s="244"/>
      <c r="J19" s="28">
        <f>+IF(G19=0,"",'Ark1'!AF1841)</f>
        <v>0.24579992539247075</v>
      </c>
      <c r="K19" s="244"/>
      <c r="L19" s="303">
        <f>+IF(G19=0,"",'Ark1'!U1841)</f>
        <v>426.89999999999992</v>
      </c>
      <c r="M19" s="244"/>
      <c r="N19" s="376">
        <f>+IF(G19=0,"",'Ark1'!AR1841)</f>
        <v>218.81395348837205</v>
      </c>
      <c r="O19" s="114">
        <f>+IF(G19=0,"",'Ark1'!AS1841)</f>
        <v>40.673847401374424</v>
      </c>
      <c r="P19" s="246"/>
      <c r="Q19" s="27">
        <f>+IF(G19=0,"",'Ark1'!T1841)</f>
        <v>13.488372093023251</v>
      </c>
      <c r="R19" s="262"/>
      <c r="S19" s="33">
        <f>+IF(G19=0,"",'Ark1'!W1841)</f>
        <v>100</v>
      </c>
      <c r="T19" s="33">
        <f>+IF(G19=0,"",'Ark1'!X1841)</f>
        <v>97.67441860465118</v>
      </c>
      <c r="U19" s="485">
        <f>+IF(G19=0,"",'Ark1'!AG1841)</f>
        <v>1077.6511627906982</v>
      </c>
      <c r="V19" s="482"/>
      <c r="W19" s="33">
        <f>+IF(G19=0,"",'Ark1'!AH1841)</f>
        <v>100</v>
      </c>
      <c r="X19" s="33">
        <f>+IF(G19=0,"",'Ark1'!Y1841)</f>
        <v>41.431933532954346</v>
      </c>
      <c r="Y19" s="27">
        <f>+IF(G19=0,"",'Ark1'!AA1841)</f>
        <v>1.4843696183472499</v>
      </c>
      <c r="Z19" s="33">
        <f>+IF(G19=0,"",'Ark1'!AC1841)</f>
        <v>42.253525738088285</v>
      </c>
      <c r="AA19" s="303">
        <f t="shared" si="0"/>
        <v>396.13932109022613</v>
      </c>
      <c r="AB19" s="28">
        <f t="shared" si="1"/>
        <v>1.2285714285714286</v>
      </c>
      <c r="AC19" s="244"/>
      <c r="AD19" s="247"/>
      <c r="AF19" s="28"/>
      <c r="AG19" s="27"/>
      <c r="AH19" s="248"/>
      <c r="AI19" s="86"/>
      <c r="AM19" s="86"/>
      <c r="BE19" s="260"/>
    </row>
    <row r="20" spans="1:57" ht="16.05" customHeight="1">
      <c r="A20" s="244"/>
      <c r="B20" s="382"/>
      <c r="C20" s="278">
        <f>+'Ark1'!L1876</f>
        <v>9</v>
      </c>
      <c r="D20" s="278" t="s">
        <v>36</v>
      </c>
      <c r="E20" s="264"/>
      <c r="F20" s="484">
        <f>+IF(G20=0,"",'Ark1'!Q1876)</f>
        <v>6</v>
      </c>
      <c r="G20" s="485">
        <f>+'Ark1'!R1876</f>
        <v>6</v>
      </c>
      <c r="H20" s="265">
        <f>+IF(G20=0,"",'Ark1'!AE1876)</f>
        <v>2.1220159151193629E-2</v>
      </c>
      <c r="I20" s="244"/>
      <c r="J20" s="265">
        <f>+IF(G20=0,"",'Ark1'!AF1876)</f>
        <v>3.7349291097921671E-2</v>
      </c>
      <c r="K20" s="244"/>
      <c r="L20" s="303">
        <f>+IF(G20=0,"",'Ark1'!U1876)</f>
        <v>464.88333333333321</v>
      </c>
      <c r="M20" s="244"/>
      <c r="N20" s="376">
        <f>+IF(G20=0,"",'Ark1'!AR1876)</f>
        <v>220</v>
      </c>
      <c r="O20" s="114">
        <f>+IF(G20=0,"",'Ark1'!AS1876)</f>
        <v>43.633166097093472</v>
      </c>
      <c r="P20" s="246"/>
      <c r="Q20" s="266">
        <f>+IF(G20=0,"",'Ark1'!T1876)</f>
        <v>15</v>
      </c>
      <c r="R20" s="262"/>
      <c r="S20" s="267">
        <f>+IF(G20=0,"",'Ark1'!W1876)</f>
        <v>100</v>
      </c>
      <c r="T20" s="267">
        <f>+IF(G20=0,"",'Ark1'!X1876)</f>
        <v>100</v>
      </c>
      <c r="U20" s="485">
        <f>+IF(G20=0,"",'Ark1'!AG1876)</f>
        <v>1200.166666666667</v>
      </c>
      <c r="V20" s="482"/>
      <c r="W20" s="267">
        <f>+IF(G20=0,"",'Ark1'!AH1876)</f>
        <v>100</v>
      </c>
      <c r="X20" s="267">
        <f>+IF(G20=0,"",'Ark1'!Y1876)</f>
        <v>21.63318566975952</v>
      </c>
      <c r="Y20" s="266">
        <f>+IF(G20=0,"",'Ark1'!AA1876)</f>
        <v>0</v>
      </c>
      <c r="Z20" s="267">
        <f>+IF(G20=0,"",'Ark1'!AC1876)</f>
        <v>0</v>
      </c>
      <c r="AA20" s="303">
        <f t="shared" si="0"/>
        <v>387.34897930842919</v>
      </c>
      <c r="AB20" s="265">
        <f t="shared" si="1"/>
        <v>1</v>
      </c>
      <c r="AC20" s="244"/>
      <c r="AD20" s="247"/>
      <c r="AF20" s="28"/>
      <c r="AG20" s="27"/>
      <c r="AH20" s="248"/>
      <c r="AI20" s="86"/>
      <c r="AM20" s="86"/>
      <c r="BE20" s="260"/>
    </row>
    <row r="21" spans="1:57" ht="16.05" customHeight="1">
      <c r="A21" s="244"/>
      <c r="B21" s="382"/>
      <c r="C21" s="278">
        <f>+'Ark1'!L1911</f>
        <v>10</v>
      </c>
      <c r="D21" s="278" t="s">
        <v>37</v>
      </c>
      <c r="E21" s="264"/>
      <c r="F21" s="486">
        <f>+IF(G21=0,"",'Ark1'!Q1911)</f>
        <v>1</v>
      </c>
      <c r="G21" s="485">
        <f>+'Ark1'!R1911</f>
        <v>1</v>
      </c>
      <c r="H21" s="28">
        <f>+IF(G21=0,"",'Ark1'!AE1911)</f>
        <v>3.5366931918656055E-3</v>
      </c>
      <c r="I21" s="244"/>
      <c r="J21" s="28">
        <f>+IF(G21=0,"",'Ark1'!AF1911)</f>
        <v>6.5585210553766298E-3</v>
      </c>
      <c r="K21" s="244"/>
      <c r="L21" s="303">
        <f>+IF(G21=0,"",'Ark1'!U1911)</f>
        <v>489.8</v>
      </c>
      <c r="M21" s="244"/>
      <c r="N21" s="376">
        <f>+IF(G21=0,"",'Ark1'!AR1911)</f>
        <v>216</v>
      </c>
      <c r="O21" s="114">
        <f>+IF(G21=0,"",'Ark1'!AS1911)</f>
        <v>48.622224762485395</v>
      </c>
      <c r="P21" s="246"/>
      <c r="Q21" s="27">
        <f>+IF(G21=0,"",'Ark1'!T1911)</f>
        <v>15</v>
      </c>
      <c r="R21" s="262"/>
      <c r="S21" s="33">
        <f>+IF(G21=0,"",'Ark1'!W1911)</f>
        <v>100</v>
      </c>
      <c r="T21" s="33">
        <f>+IF(G21=0,"",'Ark1'!X1911)</f>
        <v>100</v>
      </c>
      <c r="U21" s="485">
        <f>+IF(G21=0,"",'Ark1'!AG1911)</f>
        <v>1327</v>
      </c>
      <c r="V21" s="482"/>
      <c r="W21" s="33">
        <f>+IF(G21=0,"",'Ark1'!AH1911)</f>
        <v>100</v>
      </c>
      <c r="X21" s="33">
        <f>+IF(G21=0,"",'Ark1'!Y1911)</f>
        <v>0</v>
      </c>
      <c r="Y21" s="27">
        <f>+IF(G21=0,"",'Ark1'!AA1911)</f>
        <v>0</v>
      </c>
      <c r="Z21" s="33">
        <f>+IF(G21=0,"",'Ark1'!AC1911)</f>
        <v>0</v>
      </c>
      <c r="AA21" s="303">
        <f t="shared" si="0"/>
        <v>369.10324039186133</v>
      </c>
      <c r="AB21" s="28">
        <f t="shared" si="1"/>
        <v>1</v>
      </c>
      <c r="AC21" s="244"/>
      <c r="AD21" s="247"/>
      <c r="AF21" s="28"/>
      <c r="AG21" s="27"/>
      <c r="AH21" s="248"/>
      <c r="AI21" s="86"/>
      <c r="AM21" s="86"/>
      <c r="BE21" s="260"/>
    </row>
    <row r="22" spans="1:57" ht="16.05" customHeight="1">
      <c r="A22" s="244"/>
      <c r="B22" s="382"/>
      <c r="C22" s="278">
        <f>+'Ark1'!L1946</f>
        <v>11</v>
      </c>
      <c r="D22" s="278" t="s">
        <v>38</v>
      </c>
      <c r="E22" s="264"/>
      <c r="F22" s="484" t="str">
        <f>+IF(G22=0,"",'Ark1'!Q1946)</f>
        <v/>
      </c>
      <c r="G22" s="485">
        <f>+'Ark1'!R1946</f>
        <v>0</v>
      </c>
      <c r="H22" s="265" t="str">
        <f>+IF(G22=0,"",'Ark1'!AE1946)</f>
        <v/>
      </c>
      <c r="I22" s="244"/>
      <c r="J22" s="265" t="str">
        <f>+IF(G22=0,"",'Ark1'!AF1946)</f>
        <v/>
      </c>
      <c r="K22" s="244"/>
      <c r="L22" s="303" t="str">
        <f>+IF(G22=0,"",'Ark1'!U1946)</f>
        <v/>
      </c>
      <c r="M22" s="244"/>
      <c r="N22" s="376" t="str">
        <f>+IF(G22=0,"",'Ark1'!AR1606)</f>
        <v/>
      </c>
      <c r="O22" s="114" t="str">
        <f>+IF(G22=0,"",'Ark1'!AS1606)</f>
        <v/>
      </c>
      <c r="P22" s="246"/>
      <c r="Q22" s="266" t="str">
        <f>+IF(G22=0,"",'Ark1'!T1946)</f>
        <v/>
      </c>
      <c r="R22" s="262"/>
      <c r="S22" s="267" t="str">
        <f>+IF(G22=0,"",'Ark1'!W1946)</f>
        <v/>
      </c>
      <c r="T22" s="267" t="str">
        <f>+IF(G22=0,"",'Ark1'!X1946)</f>
        <v/>
      </c>
      <c r="U22" s="485" t="str">
        <f>+IF(G22=0,"",'Ark1'!AG1946)</f>
        <v/>
      </c>
      <c r="V22" s="482"/>
      <c r="W22" s="267" t="str">
        <f>+IF(G22=0,"",'Ark1'!AH1946)</f>
        <v/>
      </c>
      <c r="X22" s="267" t="str">
        <f>+IF(G22=0,"",'Ark1'!Y1946)</f>
        <v/>
      </c>
      <c r="Y22" s="266" t="str">
        <f>+IF(G22=0,"",'Ark1'!AA1946)</f>
        <v/>
      </c>
      <c r="Z22" s="267" t="str">
        <f>+IF(G22=0,"",'Ark1'!AC1946)</f>
        <v/>
      </c>
      <c r="AA22" s="303" t="str">
        <f t="shared" si="0"/>
        <v/>
      </c>
      <c r="AB22" s="265" t="str">
        <f t="shared" si="1"/>
        <v/>
      </c>
      <c r="AC22" s="244"/>
      <c r="AD22" s="247"/>
      <c r="AF22" s="28"/>
      <c r="AG22" s="27"/>
      <c r="AH22" s="248"/>
      <c r="AI22" s="86"/>
      <c r="AM22" s="86"/>
      <c r="BE22" s="260"/>
    </row>
    <row r="23" spans="1:57" ht="16.05" customHeight="1">
      <c r="A23" s="244"/>
      <c r="B23" s="382"/>
      <c r="C23" s="278">
        <f>+'Ark1'!L1981</f>
        <v>12</v>
      </c>
      <c r="D23" s="278" t="s">
        <v>39</v>
      </c>
      <c r="E23" s="264"/>
      <c r="F23" s="486" t="str">
        <f>+IF(G23=0,"",'Ark1'!Q1981)</f>
        <v/>
      </c>
      <c r="G23" s="485">
        <f>+'Ark1'!R1981</f>
        <v>0</v>
      </c>
      <c r="H23" s="28" t="str">
        <f>+IF(G23=0,"",'Ark1'!AE1981)</f>
        <v/>
      </c>
      <c r="I23" s="244"/>
      <c r="J23" s="28" t="str">
        <f>+IF(G23=0,"",'Ark1'!AF1981)</f>
        <v/>
      </c>
      <c r="K23" s="244"/>
      <c r="L23" s="303" t="str">
        <f>+IF(G23=0,"",'Ark1'!U1981)</f>
        <v/>
      </c>
      <c r="M23" s="244"/>
      <c r="N23" s="376" t="str">
        <f>+IF(G23=0,"",'Ark1'!AR1607)</f>
        <v/>
      </c>
      <c r="O23" s="114" t="str">
        <f>+IF(G23=0,"",'Ark1'!AS1607)</f>
        <v/>
      </c>
      <c r="P23" s="246"/>
      <c r="Q23" s="27" t="str">
        <f>+IF(G23=0,"",'Ark1'!T1981)</f>
        <v/>
      </c>
      <c r="R23" s="262"/>
      <c r="S23" s="33" t="str">
        <f>+IF(G23=0,"",'Ark1'!W1981)</f>
        <v/>
      </c>
      <c r="T23" s="33" t="str">
        <f>+IF(G23=0,"",'Ark1'!X1981)</f>
        <v/>
      </c>
      <c r="U23" s="485" t="str">
        <f>+IF(G23=0,"",'Ark1'!AG1981)</f>
        <v/>
      </c>
      <c r="V23" s="482"/>
      <c r="W23" s="33" t="str">
        <f>+IF(G23=0,"",'Ark1'!AH1981)</f>
        <v/>
      </c>
      <c r="X23" s="33" t="str">
        <f>+IF(G23=0,"",'Ark1'!Y1981)</f>
        <v/>
      </c>
      <c r="Y23" s="27" t="str">
        <f>+IF(G23=0,"",'Ark1'!AA1981)</f>
        <v/>
      </c>
      <c r="Z23" s="33" t="str">
        <f>+IF(G23=0,"",'Ark1'!AC1981)</f>
        <v/>
      </c>
      <c r="AA23" s="303" t="str">
        <f t="shared" si="0"/>
        <v/>
      </c>
      <c r="AB23" s="28" t="str">
        <f t="shared" si="1"/>
        <v/>
      </c>
      <c r="AC23" s="244"/>
      <c r="AD23" s="247"/>
      <c r="AF23" s="28"/>
      <c r="AG23" s="27"/>
      <c r="AH23" s="248"/>
      <c r="AI23" s="86"/>
      <c r="AM23" s="86"/>
      <c r="BE23" s="260"/>
    </row>
    <row r="24" spans="1:57" ht="16.05" customHeight="1">
      <c r="A24" s="244"/>
      <c r="B24" s="382"/>
      <c r="C24" s="278">
        <f>+'Ark1'!L2016</f>
        <v>13</v>
      </c>
      <c r="D24" s="278" t="s">
        <v>40</v>
      </c>
      <c r="E24" s="264"/>
      <c r="F24" s="484" t="str">
        <f>+IF(G24=0,"",'Ark1'!Q2016)</f>
        <v/>
      </c>
      <c r="G24" s="485">
        <f>+'Ark1'!R2016</f>
        <v>0</v>
      </c>
      <c r="H24" s="265" t="str">
        <f>+IF(G24=0,"",'Ark1'!AE2016)</f>
        <v/>
      </c>
      <c r="I24" s="244"/>
      <c r="J24" s="265" t="str">
        <f>+IF(G24=0,"",'Ark1'!AF2016)</f>
        <v/>
      </c>
      <c r="K24" s="244"/>
      <c r="L24" s="303" t="str">
        <f>+IF(G24=0,"",'Ark1'!U2016)</f>
        <v/>
      </c>
      <c r="M24" s="244"/>
      <c r="N24" s="376" t="str">
        <f>+IF(G24=0,"",'Ark1'!AR1608)</f>
        <v/>
      </c>
      <c r="O24" s="114" t="str">
        <f>+IF(G24=0,"",'Ark1'!AS1608)</f>
        <v/>
      </c>
      <c r="P24" s="246"/>
      <c r="Q24" s="266" t="str">
        <f>+IF(G24=0,"",'Ark1'!T2016)</f>
        <v/>
      </c>
      <c r="R24" s="262"/>
      <c r="S24" s="267" t="str">
        <f>+IF(G24=0,"",'Ark1'!W2016)</f>
        <v/>
      </c>
      <c r="T24" s="267" t="str">
        <f>+IF(G24=0,"",'Ark1'!X2016)</f>
        <v/>
      </c>
      <c r="U24" s="485" t="str">
        <f>+IF(G24=0,"",'Ark1'!AG2016)</f>
        <v/>
      </c>
      <c r="V24" s="482"/>
      <c r="W24" s="267" t="str">
        <f>+IF(G24=0,"",'Ark1'!AH2016)</f>
        <v/>
      </c>
      <c r="X24" s="267" t="str">
        <f>+IF(G24=0,"",'Ark1'!Y2016)</f>
        <v/>
      </c>
      <c r="Y24" s="266" t="str">
        <f>+IF(G24=0,"",'Ark1'!AA2016)</f>
        <v/>
      </c>
      <c r="Z24" s="267" t="str">
        <f>+IF(G24=0,"",'Ark1'!AC2016)</f>
        <v/>
      </c>
      <c r="AA24" s="303" t="str">
        <f t="shared" si="0"/>
        <v/>
      </c>
      <c r="AB24" s="265" t="str">
        <f t="shared" si="1"/>
        <v/>
      </c>
      <c r="AC24" s="244"/>
      <c r="AD24" s="247"/>
      <c r="AF24" s="28"/>
      <c r="AG24" s="27"/>
      <c r="AH24" s="248"/>
      <c r="AI24" s="86"/>
      <c r="AM24" s="86"/>
      <c r="BE24" s="260"/>
    </row>
    <row r="25" spans="1:57" ht="16.05" customHeight="1">
      <c r="A25" s="244"/>
      <c r="B25" s="382"/>
      <c r="C25" s="278">
        <f>+'Ark1'!L2051</f>
        <v>14</v>
      </c>
      <c r="D25" s="278" t="s">
        <v>402</v>
      </c>
      <c r="E25" s="264"/>
      <c r="F25" s="486" t="str">
        <f>+IF(G25=0,"",'Ark1'!Q2051)</f>
        <v/>
      </c>
      <c r="G25" s="485">
        <f>+'Ark1'!R2051</f>
        <v>0</v>
      </c>
      <c r="H25" s="28" t="str">
        <f>+IF(G25=0,"",'Ark1'!AE2051)</f>
        <v/>
      </c>
      <c r="I25" s="244"/>
      <c r="J25" s="28" t="str">
        <f>+IF(G25=0,"",'Ark1'!AF2051)</f>
        <v/>
      </c>
      <c r="K25" s="244"/>
      <c r="L25" s="303" t="str">
        <f>+IF(G25=0,"",'Ark1'!U2051)</f>
        <v/>
      </c>
      <c r="M25" s="244"/>
      <c r="N25" s="376" t="str">
        <f>+IF(G25=0,"",'Ark1'!AR1609)</f>
        <v/>
      </c>
      <c r="O25" s="114" t="str">
        <f>+IF(G25=0,"",'Ark1'!AS1609)</f>
        <v/>
      </c>
      <c r="P25" s="246"/>
      <c r="Q25" s="27" t="str">
        <f>+IF(G25=0,"",'Ark1'!T2051)</f>
        <v/>
      </c>
      <c r="R25" s="262"/>
      <c r="S25" s="33" t="str">
        <f>+IF(G25=0,"",'Ark1'!W2051)</f>
        <v/>
      </c>
      <c r="T25" s="33" t="str">
        <f>+IF(G25=0,"",'Ark1'!X2051)</f>
        <v/>
      </c>
      <c r="U25" s="485" t="str">
        <f>+IF(G25=0,"",'Ark1'!AG2051)</f>
        <v/>
      </c>
      <c r="V25" s="482"/>
      <c r="W25" s="33" t="str">
        <f>+IF(G25=0,"",'Ark1'!AH2051)</f>
        <v/>
      </c>
      <c r="X25" s="33" t="str">
        <f>+IF(G25=0,"",'Ark1'!Y2051)</f>
        <v/>
      </c>
      <c r="Y25" s="27" t="str">
        <f>+IF(G25=0,"",'Ark1'!AA2051)</f>
        <v/>
      </c>
      <c r="Z25" s="33" t="str">
        <f>+IF(G25=0,"",'Ark1'!AC2051)</f>
        <v/>
      </c>
      <c r="AA25" s="303" t="str">
        <f t="shared" si="0"/>
        <v/>
      </c>
      <c r="AB25" s="28" t="str">
        <f t="shared" si="1"/>
        <v/>
      </c>
      <c r="AC25" s="244"/>
      <c r="AD25" s="247"/>
      <c r="AF25" s="28"/>
      <c r="AG25" s="27"/>
      <c r="AH25" s="248"/>
      <c r="AI25" s="86"/>
      <c r="AM25" s="86"/>
      <c r="BE25" s="260"/>
    </row>
    <row r="26" spans="1:57" ht="16.05" customHeight="1">
      <c r="A26" s="244"/>
      <c r="B26" s="382"/>
      <c r="C26" s="278">
        <f>+'Ark1'!L2086</f>
        <v>15</v>
      </c>
      <c r="D26" s="278" t="s">
        <v>41</v>
      </c>
      <c r="E26" s="264"/>
      <c r="F26" s="484" t="str">
        <f>+IF(G26=0,"",'Ark1'!Q2086)</f>
        <v/>
      </c>
      <c r="G26" s="485">
        <f>+'Ark1'!R2086</f>
        <v>0</v>
      </c>
      <c r="H26" s="265" t="str">
        <f>+IF(G26=0,"",'Ark1'!AE2086)</f>
        <v/>
      </c>
      <c r="I26" s="244"/>
      <c r="J26" s="265" t="str">
        <f>+IF(G26=0,"",'Ark1'!AF2086)</f>
        <v/>
      </c>
      <c r="K26" s="244"/>
      <c r="L26" s="379" t="str">
        <f>+IF(G26=0,"",'Ark1'!U2086)</f>
        <v/>
      </c>
      <c r="M26" s="244"/>
      <c r="N26" s="376" t="str">
        <f>+IF(G26=0,"",'Ark1'!AR1610)</f>
        <v/>
      </c>
      <c r="O26" s="114" t="str">
        <f>+IF(G26=0,"",'Ark1'!AS1610)</f>
        <v/>
      </c>
      <c r="P26" s="246"/>
      <c r="Q26" s="266" t="str">
        <f>+IF(G26=0,"",'Ark1'!T2086)</f>
        <v/>
      </c>
      <c r="R26" s="262"/>
      <c r="S26" s="267" t="str">
        <f>+IF(G26=0,"",'Ark1'!W2086)</f>
        <v/>
      </c>
      <c r="T26" s="267" t="str">
        <f>+IF(G26=0,"",'Ark1'!X2086)</f>
        <v/>
      </c>
      <c r="U26" s="485" t="str">
        <f>+IF(G26=0,"",'Ark1'!AG2086)</f>
        <v/>
      </c>
      <c r="V26" s="482"/>
      <c r="W26" s="267" t="str">
        <f>+IF(G26=0,"",'Ark1'!AH2086)</f>
        <v/>
      </c>
      <c r="X26" s="267" t="str">
        <f>+IF(G26=0,"",'Ark1'!Y2086)</f>
        <v/>
      </c>
      <c r="Y26" s="266" t="str">
        <f>+IF(G26=0,"",'Ark1'!AA2086)</f>
        <v/>
      </c>
      <c r="Z26" s="267" t="str">
        <f>+IF(G26=0,"",'Ark1'!AC2086)</f>
        <v/>
      </c>
      <c r="AA26" s="303" t="str">
        <f t="shared" si="0"/>
        <v/>
      </c>
      <c r="AB26" s="265" t="str">
        <f t="shared" si="1"/>
        <v/>
      </c>
      <c r="AC26" s="244"/>
      <c r="AD26" s="247"/>
      <c r="AF26" s="28"/>
      <c r="AG26" s="27"/>
      <c r="AH26" s="248"/>
      <c r="AI26" s="86"/>
      <c r="AM26" s="86"/>
      <c r="BE26" s="260"/>
    </row>
    <row r="27" spans="1:57" ht="19.8">
      <c r="A27" s="244"/>
      <c r="B27" s="244"/>
      <c r="C27" s="244"/>
      <c r="D27" s="244"/>
      <c r="E27" s="244"/>
      <c r="F27" s="478"/>
      <c r="G27" s="478"/>
      <c r="H27" s="244"/>
      <c r="I27" s="244"/>
      <c r="J27" s="244"/>
      <c r="K27" s="244"/>
      <c r="L27" s="244"/>
      <c r="M27" s="244"/>
      <c r="N27" s="244"/>
      <c r="O27" s="244"/>
      <c r="P27" s="246"/>
      <c r="Q27" s="244"/>
      <c r="R27" s="262"/>
      <c r="S27" s="244"/>
      <c r="T27" s="244"/>
      <c r="U27" s="478"/>
      <c r="V27" s="482"/>
      <c r="W27" s="244"/>
      <c r="X27" s="244"/>
      <c r="Y27" s="244"/>
      <c r="Z27" s="244"/>
      <c r="AA27" s="244"/>
      <c r="AB27" s="244"/>
      <c r="AC27" s="244"/>
      <c r="AD27" s="247"/>
      <c r="AF27" s="28"/>
      <c r="AG27" s="27"/>
      <c r="AH27" s="248"/>
      <c r="AI27" s="86"/>
      <c r="AM27" s="86"/>
      <c r="BE27" s="260"/>
    </row>
    <row r="28" spans="1:57" ht="22.8">
      <c r="A28" s="244"/>
      <c r="B28" s="408" t="s">
        <v>502</v>
      </c>
      <c r="C28" s="262"/>
      <c r="D28" s="344"/>
      <c r="E28" s="244"/>
      <c r="F28" s="482" t="s">
        <v>644</v>
      </c>
      <c r="G28" s="483">
        <f>SUM(G30:G44)</f>
        <v>697</v>
      </c>
      <c r="H28" s="245"/>
      <c r="I28" s="244"/>
      <c r="J28" s="245"/>
      <c r="K28" s="244"/>
      <c r="L28" s="343">
        <f>+Raser!T12</f>
        <v>194.64820659971312</v>
      </c>
      <c r="M28" s="244"/>
      <c r="N28" s="246"/>
      <c r="O28" s="246"/>
      <c r="P28" s="246"/>
      <c r="Q28" s="244"/>
      <c r="R28" s="262"/>
      <c r="S28" s="246"/>
      <c r="T28" s="246"/>
      <c r="U28" s="478"/>
      <c r="V28" s="482"/>
      <c r="W28" s="246"/>
      <c r="X28" s="246"/>
      <c r="Y28" s="244"/>
      <c r="Z28" s="246"/>
      <c r="AA28" s="343">
        <f>+Raser!X12</f>
        <v>179.46452901570177</v>
      </c>
      <c r="AB28" s="245"/>
      <c r="AC28" s="244"/>
      <c r="AD28" s="247"/>
      <c r="AF28" s="28"/>
      <c r="AG28" s="27"/>
      <c r="AH28" s="248"/>
      <c r="AI28" s="86"/>
      <c r="AM28" s="86"/>
      <c r="BE28" s="260"/>
    </row>
    <row r="29" spans="1:57" ht="14.1" customHeight="1">
      <c r="A29" s="244"/>
      <c r="B29" s="244"/>
      <c r="C29" s="262"/>
      <c r="D29" s="342"/>
      <c r="E29" s="244"/>
      <c r="F29" s="482"/>
      <c r="G29" s="482"/>
      <c r="H29" s="262"/>
      <c r="I29" s="244"/>
      <c r="J29" s="262"/>
      <c r="K29" s="244"/>
      <c r="L29" s="262"/>
      <c r="M29" s="244"/>
      <c r="N29" s="262"/>
      <c r="O29" s="262"/>
      <c r="P29" s="246"/>
      <c r="Q29" s="262"/>
      <c r="R29" s="262"/>
      <c r="S29" s="262"/>
      <c r="T29" s="262"/>
      <c r="U29" s="482"/>
      <c r="V29" s="482"/>
      <c r="W29" s="262"/>
      <c r="X29" s="262"/>
      <c r="Y29" s="262"/>
      <c r="Z29" s="262"/>
      <c r="AA29" s="262"/>
      <c r="AB29" s="245"/>
      <c r="AC29" s="244"/>
      <c r="AD29" s="247"/>
      <c r="AF29" s="28"/>
      <c r="AG29" s="27"/>
      <c r="AH29" s="248"/>
      <c r="AI29" s="86"/>
      <c r="AM29" s="86"/>
      <c r="BE29" s="260"/>
    </row>
    <row r="30" spans="1:57" ht="15" customHeight="1">
      <c r="A30" s="244"/>
      <c r="B30" s="304">
        <f>+'Ark1'!C1597</f>
        <v>2024</v>
      </c>
      <c r="C30" s="304">
        <f t="shared" ref="C30:C44" si="2">+C12</f>
        <v>1</v>
      </c>
      <c r="D30" s="304" t="s">
        <v>29</v>
      </c>
      <c r="E30" s="304">
        <f>+'Ark1'!AP1597</f>
        <v>2</v>
      </c>
      <c r="F30" s="484">
        <f>+IF(G30=0,"",'Ark1'!Q1597)</f>
        <v>126</v>
      </c>
      <c r="G30" s="485">
        <f>+'Ark1'!R1597</f>
        <v>216</v>
      </c>
      <c r="H30" s="265">
        <f>+IF(G30=0,"",'Ark1'!AE1597)</f>
        <v>30.989956958393101</v>
      </c>
      <c r="I30" s="265"/>
      <c r="J30" s="265">
        <f>+IF(G30=0,"",'Ark1'!AF1597)</f>
        <v>25.461082717008505</v>
      </c>
      <c r="K30" s="244"/>
      <c r="L30" s="303">
        <f>+IF(G30=0,"",'Ark1'!U1597)</f>
        <v>159.92129629629628</v>
      </c>
      <c r="M30" s="303"/>
      <c r="N30" s="376">
        <f>+IF(G30=0,"",'Ark1'!AR1597)</f>
        <v>205.04166666666663</v>
      </c>
      <c r="O30" s="114">
        <f>+IF(G30=0,"",'Ark1'!AS1597)</f>
        <v>18.482093905952272</v>
      </c>
      <c r="P30" s="246"/>
      <c r="Q30" s="266">
        <f>+IF(G30=0,"",'Ark1'!T1597)</f>
        <v>4.5092592592592595</v>
      </c>
      <c r="R30" s="262"/>
      <c r="S30" s="267">
        <f>+IF(G30=0,"",'Ark1'!W1597)</f>
        <v>10.648148148148149</v>
      </c>
      <c r="T30" s="267">
        <f>+IF(G30=0,"",'Ark1'!X1597)</f>
        <v>0</v>
      </c>
      <c r="U30" s="484">
        <f>+IF(G30=0,"",'Ark1'!AG1597)</f>
        <v>1138.3055555555557</v>
      </c>
      <c r="V30" s="482"/>
      <c r="W30" s="267">
        <f>+IF(G30=0,"",'Ark1'!AH1597)</f>
        <v>100</v>
      </c>
      <c r="X30" s="267">
        <f>+IF(G30=0,"",'Ark1'!Y1597)</f>
        <v>21.677339469311956</v>
      </c>
      <c r="Y30" s="266">
        <f>+IF(G30=0,"",'Ark1'!AA1597)</f>
        <v>1.4272180292986087</v>
      </c>
      <c r="Z30" s="267">
        <f>+IF(G30=0,"",'Ark1'!AC1597)</f>
        <v>35.986472458274427</v>
      </c>
      <c r="AA30" s="303">
        <f t="shared" ref="AA30:AA44" si="3">IF(G30=0,"",1000*L30/U30)</f>
        <v>140.49065781660522</v>
      </c>
      <c r="AB30" s="265">
        <f t="shared" ref="AB30:AB44" si="4">IF(G30=0,"",G30/F30)</f>
        <v>1.7142857142857142</v>
      </c>
      <c r="AC30" s="244"/>
      <c r="AD30" s="247"/>
      <c r="AF30" s="28"/>
      <c r="AG30" s="27"/>
      <c r="AH30" s="248"/>
      <c r="AI30" s="86"/>
      <c r="AM30" s="86"/>
      <c r="BE30" s="260"/>
    </row>
    <row r="31" spans="1:57" ht="15" customHeight="1">
      <c r="A31" s="244"/>
      <c r="B31" s="304"/>
      <c r="C31" s="304">
        <f t="shared" si="2"/>
        <v>2</v>
      </c>
      <c r="D31" s="304" t="s">
        <v>29</v>
      </c>
      <c r="E31" s="304"/>
      <c r="F31" s="486">
        <f>+IF(G31=0,"",'Ark1'!Q1632)</f>
        <v>136</v>
      </c>
      <c r="G31" s="485">
        <f>+'Ark1'!R1632</f>
        <v>233</v>
      </c>
      <c r="H31" s="28">
        <f>+IF(G31=0,"",'Ark1'!AE1632)</f>
        <v>33.428981348637002</v>
      </c>
      <c r="I31" s="265"/>
      <c r="J31" s="28">
        <f>+IF(G31=0,"",'Ark1'!AF1632)</f>
        <v>32.191172980280037</v>
      </c>
      <c r="K31" s="244"/>
      <c r="L31" s="303">
        <f>+IF(G31=0,"",'Ark1'!U1632)</f>
        <v>187.44077253218873</v>
      </c>
      <c r="M31" s="303"/>
      <c r="N31" s="376">
        <f>+IF(G31=0,"",'Ark1'!AR1632)</f>
        <v>204.77682403433477</v>
      </c>
      <c r="O31" s="114">
        <f>+IF(G31=0,"",'Ark1'!AS1632)</f>
        <v>21.736519940433173</v>
      </c>
      <c r="P31" s="246"/>
      <c r="Q31" s="27">
        <f>+IF(G31=0,"",'Ark1'!T1632)</f>
        <v>6.4549356223175982</v>
      </c>
      <c r="R31" s="262"/>
      <c r="S31" s="33">
        <f>+IF(G31=0,"",'Ark1'!W1632)</f>
        <v>50.643776824034333</v>
      </c>
      <c r="T31" s="33">
        <f>+IF(G31=0,"",'Ark1'!X1632)</f>
        <v>0</v>
      </c>
      <c r="U31" s="557">
        <f>+IF(G31=0,"",'Ark1'!AG1632)</f>
        <v>1101.8412017167382</v>
      </c>
      <c r="V31" s="482"/>
      <c r="W31" s="33">
        <f>+IF(G31=0,"",'Ark1'!AH1632)</f>
        <v>100</v>
      </c>
      <c r="X31" s="33">
        <f>+IF(G31=0,"",'Ark1'!Y1632)</f>
        <v>24.006662403312621</v>
      </c>
      <c r="Y31" s="27">
        <f>+IF(G31=0,"",'Ark1'!AA1632)</f>
        <v>1.3675842929891444</v>
      </c>
      <c r="Z31" s="33">
        <f>+IF(G31=0,"",'Ark1'!AC1632)</f>
        <v>35.626160304971762</v>
      </c>
      <c r="AA31" s="303">
        <f t="shared" si="3"/>
        <v>170.11595885155154</v>
      </c>
      <c r="AB31" s="28">
        <f t="shared" si="4"/>
        <v>1.713235294117647</v>
      </c>
      <c r="AC31" s="244"/>
      <c r="AD31" s="247"/>
      <c r="AF31" s="28"/>
      <c r="AG31" s="27"/>
      <c r="AH31" s="248"/>
      <c r="AI31" s="86"/>
      <c r="AM31" s="86"/>
      <c r="BE31" s="260"/>
    </row>
    <row r="32" spans="1:57" ht="15" customHeight="1">
      <c r="A32" s="244"/>
      <c r="B32" s="304"/>
      <c r="C32" s="304">
        <f t="shared" si="2"/>
        <v>3</v>
      </c>
      <c r="D32" s="304" t="s">
        <v>31</v>
      </c>
      <c r="E32" s="304"/>
      <c r="F32" s="484">
        <f>+IF(G32=0,"",'Ark1'!Q1667)</f>
        <v>96</v>
      </c>
      <c r="G32" s="485">
        <f>+'Ark1'!R1667</f>
        <v>155</v>
      </c>
      <c r="H32" s="265">
        <f>+IF(G32=0,"",'Ark1'!AE1667)</f>
        <v>22.238163558106173</v>
      </c>
      <c r="I32" s="265"/>
      <c r="J32" s="265">
        <f>+IF(G32=0,"",'Ark1'!AF1667)</f>
        <v>24.539212116476936</v>
      </c>
      <c r="K32" s="244"/>
      <c r="L32" s="303">
        <f>+IF(G32=0,"",'Ark1'!U1667)</f>
        <v>214.78903225806465</v>
      </c>
      <c r="M32" s="303"/>
      <c r="N32" s="376">
        <f>+IF(G32=0,"",'Ark1'!AR1667)</f>
        <v>205.63225806451609</v>
      </c>
      <c r="O32" s="114">
        <f>+IF(G32=0,"",'Ark1'!AS1667)</f>
        <v>24.578219658028843</v>
      </c>
      <c r="P32" s="246"/>
      <c r="Q32" s="266">
        <f>+IF(G32=0,"",'Ark1'!T1667)</f>
        <v>7.8516129032258064</v>
      </c>
      <c r="R32" s="262"/>
      <c r="S32" s="267">
        <f>+IF(G32=0,"",'Ark1'!W1667)</f>
        <v>90.322580645161281</v>
      </c>
      <c r="T32" s="267">
        <f>+IF(G32=0,"",'Ark1'!X1667)</f>
        <v>0</v>
      </c>
      <c r="U32" s="484">
        <f>+IF(G32=0,"",'Ark1'!AG1667)</f>
        <v>1030.6064516129029</v>
      </c>
      <c r="V32" s="482"/>
      <c r="W32" s="267">
        <f>+IF(G32=0,"",'Ark1'!AH1667)</f>
        <v>100</v>
      </c>
      <c r="X32" s="267">
        <f>+IF(G32=0,"",'Ark1'!Y1667)</f>
        <v>28.696023255432777</v>
      </c>
      <c r="Y32" s="266">
        <f>+IF(G32=0,"",'Ark1'!AA1667)</f>
        <v>1.1233219650896462</v>
      </c>
      <c r="Z32" s="267">
        <f>+IF(G32=0,"",'Ark1'!AC1667)</f>
        <v>36.773392324822446</v>
      </c>
      <c r="AA32" s="303">
        <f t="shared" si="3"/>
        <v>208.41033153044893</v>
      </c>
      <c r="AB32" s="265">
        <f t="shared" si="4"/>
        <v>1.6145833333333333</v>
      </c>
      <c r="AC32" s="244"/>
      <c r="AD32" s="247"/>
      <c r="AF32" s="28"/>
      <c r="AG32" s="27"/>
      <c r="AH32" s="248"/>
      <c r="AI32" s="86"/>
      <c r="AM32" s="86"/>
      <c r="BE32" s="260"/>
    </row>
    <row r="33" spans="1:57" ht="15" customHeight="1">
      <c r="A33" s="244"/>
      <c r="B33" s="304"/>
      <c r="C33" s="304">
        <f t="shared" si="2"/>
        <v>4</v>
      </c>
      <c r="D33" s="304" t="s">
        <v>32</v>
      </c>
      <c r="E33" s="304"/>
      <c r="F33" s="486">
        <f>+IF(G33=0,"",'Ark1'!Q1702)</f>
        <v>50</v>
      </c>
      <c r="G33" s="485">
        <f>+'Ark1'!R1702</f>
        <v>60</v>
      </c>
      <c r="H33" s="28">
        <f>+IF(G33=0,"",'Ark1'!AE1702)</f>
        <v>8.6083213773314213</v>
      </c>
      <c r="I33" s="265"/>
      <c r="J33" s="28">
        <f>+IF(G33=0,"",'Ark1'!AF1702)</f>
        <v>10.882967322130648</v>
      </c>
      <c r="K33" s="244"/>
      <c r="L33" s="303">
        <f>+IF(G33=0,"",'Ark1'!U1702)</f>
        <v>246.08166666666659</v>
      </c>
      <c r="M33" s="303"/>
      <c r="N33" s="376">
        <f>+IF(G33=0,"",'Ark1'!AR1702)</f>
        <v>206.51666666666671</v>
      </c>
      <c r="O33" s="114">
        <f>+IF(G33=0,"",'Ark1'!AS1702)</f>
        <v>27.870632898007479</v>
      </c>
      <c r="P33" s="246"/>
      <c r="Q33" s="27">
        <f>+IF(G33=0,"",'Ark1'!T1702)</f>
        <v>9.0833333333333357</v>
      </c>
      <c r="R33" s="262"/>
      <c r="S33" s="33">
        <f>+IF(G33=0,"",'Ark1'!W1702)</f>
        <v>100</v>
      </c>
      <c r="T33" s="33">
        <f>+IF(G33=0,"",'Ark1'!X1702)</f>
        <v>0</v>
      </c>
      <c r="U33" s="557">
        <f>+IF(G33=0,"",'Ark1'!AG1702)</f>
        <v>1014.6666666666664</v>
      </c>
      <c r="V33" s="482"/>
      <c r="W33" s="33">
        <f>+IF(G33=0,"",'Ark1'!AH1702)</f>
        <v>100</v>
      </c>
      <c r="X33" s="33">
        <f>+IF(G33=0,"",'Ark1'!Y1702)</f>
        <v>27.772057249849095</v>
      </c>
      <c r="Y33" s="27">
        <f>+IF(G33=0,"",'Ark1'!AA1702)</f>
        <v>1.1149240133549618</v>
      </c>
      <c r="Z33" s="33">
        <f>+IF(G33=0,"",'Ark1'!AC1702)</f>
        <v>34.270827735092681</v>
      </c>
      <c r="AA33" s="303">
        <f t="shared" si="3"/>
        <v>242.52463863337712</v>
      </c>
      <c r="AB33" s="28">
        <f t="shared" si="4"/>
        <v>1.2</v>
      </c>
      <c r="AC33" s="244"/>
      <c r="AD33" s="247"/>
      <c r="AF33" s="28"/>
      <c r="AG33" s="27"/>
      <c r="AH33" s="248"/>
      <c r="AI33" s="86"/>
      <c r="AM33" s="86"/>
      <c r="BE33" s="260"/>
    </row>
    <row r="34" spans="1:57" ht="15" customHeight="1">
      <c r="A34" s="244"/>
      <c r="B34" s="264"/>
      <c r="C34" s="304">
        <f t="shared" si="2"/>
        <v>5</v>
      </c>
      <c r="D34" s="304" t="s">
        <v>401</v>
      </c>
      <c r="E34" s="304"/>
      <c r="F34" s="484">
        <f>+IF(G34=0,"",'Ark1'!Q1737)</f>
        <v>18</v>
      </c>
      <c r="G34" s="485">
        <f>+'Ark1'!R1737</f>
        <v>25</v>
      </c>
      <c r="H34" s="265">
        <f>+'Ark1'!AE1737</f>
        <v>3.5868005738880928</v>
      </c>
      <c r="I34" s="265"/>
      <c r="J34" s="265">
        <f>+IF(G34=0,"",'Ark1'!AF1737)</f>
        <v>5.0235940496706002</v>
      </c>
      <c r="K34" s="244"/>
      <c r="L34" s="303">
        <f>+IF(G34=0,"",'Ark1'!U1737)</f>
        <v>272.62</v>
      </c>
      <c r="M34" s="303"/>
      <c r="N34" s="376">
        <f>+IF(G34=0,"",'Ark1'!AR1737)</f>
        <v>207.24</v>
      </c>
      <c r="O34" s="114">
        <f>+IF(G34=0,"",'Ark1'!AS1737)</f>
        <v>30.538298244304695</v>
      </c>
      <c r="P34" s="246"/>
      <c r="Q34" s="266">
        <f>+IF(G34=0,"",'Ark1'!T1737)</f>
        <v>10.24</v>
      </c>
      <c r="R34" s="262"/>
      <c r="S34" s="267">
        <f>+IF(G34=0,"",'Ark1'!W1737)</f>
        <v>100</v>
      </c>
      <c r="T34" s="267">
        <f>+IF(G34=0,"",'Ark1'!X1737)</f>
        <v>0</v>
      </c>
      <c r="U34" s="484">
        <f>+IF(G34=0,"",'Ark1'!AG1737)</f>
        <v>982.88</v>
      </c>
      <c r="V34" s="482"/>
      <c r="W34" s="267">
        <f>+IF(G34=0,"",'Ark1'!AH1737)</f>
        <v>100</v>
      </c>
      <c r="X34" s="267">
        <f>+IF(G34=0,"",'Ark1'!Y1737)</f>
        <v>28.411546948379755</v>
      </c>
      <c r="Y34" s="266">
        <f>+IF(G34=0,"",'Ark1'!AA1737)</f>
        <v>1.175755076535925</v>
      </c>
      <c r="Z34" s="267">
        <f>+IF(G34=0,"",'Ark1'!AC1737)</f>
        <v>35.333610946090872</v>
      </c>
      <c r="AA34" s="303">
        <f t="shared" si="3"/>
        <v>277.3685495686147</v>
      </c>
      <c r="AB34" s="265">
        <f t="shared" si="4"/>
        <v>1.3888888888888888</v>
      </c>
      <c r="AC34" s="244"/>
      <c r="AD34" s="247"/>
      <c r="AF34" s="28"/>
      <c r="AG34" s="27"/>
      <c r="AH34" s="248"/>
      <c r="AI34" s="86"/>
      <c r="AM34" s="86"/>
      <c r="BE34" s="260"/>
    </row>
    <row r="35" spans="1:57" ht="15" customHeight="1">
      <c r="A35" s="244"/>
      <c r="B35" s="304"/>
      <c r="C35" s="304">
        <f t="shared" si="2"/>
        <v>6</v>
      </c>
      <c r="D35" s="304" t="s">
        <v>33</v>
      </c>
      <c r="E35" s="304"/>
      <c r="F35" s="486">
        <f>+IF(G35=0,"",'Ark1'!Q1772)</f>
        <v>7</v>
      </c>
      <c r="G35" s="485">
        <f>+'Ark1'!R1772</f>
        <v>8</v>
      </c>
      <c r="H35" s="28">
        <f>+IF(G35=0,"",'Ark1'!AE1772)</f>
        <v>1.1477761836441898</v>
      </c>
      <c r="I35" s="265"/>
      <c r="J35" s="28">
        <f>+IF(G35=0,"",'Ark1'!AF1772)</f>
        <v>1.9019708144332788</v>
      </c>
      <c r="K35" s="244"/>
      <c r="L35" s="303">
        <f>+IF(G35=0,"",'Ark1'!U1772)</f>
        <v>322.55</v>
      </c>
      <c r="M35" s="303"/>
      <c r="N35" s="376">
        <f>+IF(G35=0,"",'Ark1'!AR1772)</f>
        <v>210.25</v>
      </c>
      <c r="O35" s="114">
        <f>+IF(G35=0,"",'Ark1'!AS1772)</f>
        <v>34.516174959653711</v>
      </c>
      <c r="P35" s="246"/>
      <c r="Q35" s="27">
        <f>+IF(G35=0,"",'Ark1'!T1772)</f>
        <v>11.75</v>
      </c>
      <c r="R35" s="262"/>
      <c r="S35" s="33">
        <f>+IF(G35=0,"",'Ark1'!W1772)</f>
        <v>100</v>
      </c>
      <c r="T35" s="33">
        <f>+IF(G35=0,"",'Ark1'!X1772)</f>
        <v>12.5</v>
      </c>
      <c r="U35" s="557">
        <f>+IF(G35=0,"",'Ark1'!AG1772)</f>
        <v>1021.375</v>
      </c>
      <c r="V35" s="482"/>
      <c r="W35" s="33">
        <f>+IF(G35=0,"",'Ark1'!AH1772)</f>
        <v>100</v>
      </c>
      <c r="X35" s="33">
        <f>+IF(G35=0,"",'Ark1'!Y1772)</f>
        <v>39.646374361346155</v>
      </c>
      <c r="Y35" s="27">
        <f>+IF(G35=0,"",'Ark1'!AA1772)</f>
        <v>0.82915619758885006</v>
      </c>
      <c r="Z35" s="33">
        <f>+IF(G35=0,"",'Ark1'!AC1772)</f>
        <v>43.3866210599368</v>
      </c>
      <c r="AA35" s="303">
        <f t="shared" si="3"/>
        <v>315.79977970872596</v>
      </c>
      <c r="AB35" s="28">
        <f t="shared" si="4"/>
        <v>1.1428571428571428</v>
      </c>
      <c r="AC35" s="244"/>
      <c r="AD35" s="247"/>
      <c r="AF35" s="28"/>
      <c r="AG35" s="27"/>
      <c r="AH35" s="248"/>
      <c r="AI35" s="86"/>
      <c r="AM35" s="86"/>
      <c r="BE35" s="260"/>
    </row>
    <row r="36" spans="1:57" ht="15" customHeight="1">
      <c r="A36" s="244"/>
      <c r="B36" s="304"/>
      <c r="C36" s="304">
        <f t="shared" si="2"/>
        <v>7</v>
      </c>
      <c r="D36" s="304" t="s">
        <v>34</v>
      </c>
      <c r="E36" s="304"/>
      <c r="F36" s="484" t="str">
        <f>+IF(G36=0,"",'Ark1'!Q1807)</f>
        <v/>
      </c>
      <c r="G36" s="485">
        <f>+'Ark1'!R1807</f>
        <v>0</v>
      </c>
      <c r="H36" s="265" t="str">
        <f>+IF(G36=0,"",'Ark1'!AE1807)</f>
        <v/>
      </c>
      <c r="I36" s="265"/>
      <c r="J36" s="265" t="str">
        <f>+IF(G36=0,"",'Ark1'!AF1807)</f>
        <v/>
      </c>
      <c r="K36" s="244"/>
      <c r="L36" s="303" t="str">
        <f>+IF(G36=0,"",'Ark1'!U1807)</f>
        <v/>
      </c>
      <c r="M36" s="303"/>
      <c r="N36" s="376" t="str">
        <f>+IF(G36=0,"",'Ark1'!AR1829)</f>
        <v/>
      </c>
      <c r="O36" s="114" t="str">
        <f>+IF(G36=0,"",'Ark1'!AS1829)</f>
        <v/>
      </c>
      <c r="P36" s="246"/>
      <c r="Q36" s="266" t="str">
        <f>+IF(G36=0,"",'Ark1'!T1807)</f>
        <v/>
      </c>
      <c r="R36" s="262"/>
      <c r="S36" s="267" t="str">
        <f>+IF(G36=0,"",'Ark1'!W1807)</f>
        <v/>
      </c>
      <c r="T36" s="267" t="str">
        <f>+IF(G36=0,"",'Ark1'!X1807)</f>
        <v/>
      </c>
      <c r="U36" s="484" t="str">
        <f>+IF(G36=0,"",'Ark1'!AG1807)</f>
        <v/>
      </c>
      <c r="V36" s="482"/>
      <c r="W36" s="267" t="str">
        <f>+IF(G36=0,"",'Ark1'!AH1807)</f>
        <v/>
      </c>
      <c r="X36" s="267" t="str">
        <f>+IF(G36=0,"",'Ark1'!Y1807)</f>
        <v/>
      </c>
      <c r="Y36" s="266" t="str">
        <f>+IF(G36=0,"",'Ark1'!AA1807)</f>
        <v/>
      </c>
      <c r="Z36" s="267" t="str">
        <f>+IF(G36=0,"",'Ark1'!AC1807)</f>
        <v/>
      </c>
      <c r="AA36" s="303" t="str">
        <f t="shared" si="3"/>
        <v/>
      </c>
      <c r="AB36" s="265" t="str">
        <f t="shared" si="4"/>
        <v/>
      </c>
      <c r="AC36" s="244"/>
      <c r="AD36" s="247"/>
      <c r="AF36" s="28"/>
      <c r="AG36" s="27"/>
      <c r="AH36" s="248"/>
      <c r="AI36" s="86"/>
      <c r="AM36" s="86"/>
      <c r="BE36" s="260"/>
    </row>
    <row r="37" spans="1:57" ht="15" customHeight="1">
      <c r="A37" s="244"/>
      <c r="B37" s="304"/>
      <c r="C37" s="304">
        <f t="shared" si="2"/>
        <v>8</v>
      </c>
      <c r="D37" s="211" t="s">
        <v>35</v>
      </c>
      <c r="E37" s="304"/>
      <c r="F37" s="486" t="str">
        <f>+IF(G37=0,"",'Ark1'!Q1842)</f>
        <v/>
      </c>
      <c r="G37" s="485">
        <f>+'Ark1'!R1842</f>
        <v>0</v>
      </c>
      <c r="H37" s="28" t="str">
        <f>+IF(G37=0,"",'Ark1'!AE1842)</f>
        <v/>
      </c>
      <c r="I37" s="265"/>
      <c r="J37" s="28" t="str">
        <f>+IF(G37=0,"",'Ark1'!AF1842)</f>
        <v/>
      </c>
      <c r="K37" s="244"/>
      <c r="L37" s="303" t="str">
        <f>+IF(G37=0,"",'Ark1'!U1842)</f>
        <v/>
      </c>
      <c r="M37" s="303"/>
      <c r="N37" s="376" t="str">
        <f>+IF(G37=0,"",'Ark1'!AR1864)</f>
        <v/>
      </c>
      <c r="O37" s="114" t="str">
        <f>+IF(G37=0,"",'Ark1'!AS1864)</f>
        <v/>
      </c>
      <c r="P37" s="246"/>
      <c r="Q37" s="27" t="str">
        <f>+IF(G37=0,"",'Ark1'!T1842)</f>
        <v/>
      </c>
      <c r="R37" s="262"/>
      <c r="S37" s="33" t="str">
        <f>+IF(G37=0,"",'Ark1'!W1842)</f>
        <v/>
      </c>
      <c r="T37" s="33" t="str">
        <f>+IF(G37=0,"",'Ark1'!X1842)</f>
        <v/>
      </c>
      <c r="U37" s="557" t="str">
        <f>+IF(G37=0,"",'Ark1'!AG1842)</f>
        <v/>
      </c>
      <c r="V37" s="482"/>
      <c r="W37" s="33" t="str">
        <f>+IF(G37=0,"",'Ark1'!AH1842)</f>
        <v/>
      </c>
      <c r="X37" s="33" t="str">
        <f>+IF(G37=0,"",'Ark1'!Y1842)</f>
        <v/>
      </c>
      <c r="Y37" s="27" t="str">
        <f>+IF(G37=0,"",'Ark1'!AA1842)</f>
        <v/>
      </c>
      <c r="Z37" s="33" t="str">
        <f>+IF(G37=0,"",'Ark1'!AC1842)</f>
        <v/>
      </c>
      <c r="AA37" s="303" t="str">
        <f t="shared" si="3"/>
        <v/>
      </c>
      <c r="AB37" s="28" t="str">
        <f t="shared" si="4"/>
        <v/>
      </c>
      <c r="AC37" s="244"/>
      <c r="AD37" s="247"/>
      <c r="AF37" s="28"/>
      <c r="AG37" s="27"/>
      <c r="AH37" s="248"/>
      <c r="AI37" s="86"/>
      <c r="AM37" s="86"/>
      <c r="BE37" s="260"/>
    </row>
    <row r="38" spans="1:57" ht="15" customHeight="1">
      <c r="A38" s="244"/>
      <c r="B38" s="304"/>
      <c r="C38" s="304">
        <f t="shared" si="2"/>
        <v>9</v>
      </c>
      <c r="D38" s="304" t="s">
        <v>36</v>
      </c>
      <c r="E38" s="304"/>
      <c r="F38" s="484" t="str">
        <f>+IF(G38=0,"",'Ark1'!Q1877)</f>
        <v/>
      </c>
      <c r="G38" s="485">
        <f>+'Ark1'!R1877</f>
        <v>0</v>
      </c>
      <c r="H38" s="265" t="str">
        <f>+IF(G38=0,"",'Ark1'!AE1877)</f>
        <v/>
      </c>
      <c r="I38" s="265"/>
      <c r="J38" s="265" t="str">
        <f>+IF(G38=0,"",'Ark1'!AF1877)</f>
        <v/>
      </c>
      <c r="K38" s="244"/>
      <c r="L38" s="303" t="str">
        <f>+IF(G38=0,"",'Ark1'!U1877)</f>
        <v/>
      </c>
      <c r="M38" s="303"/>
      <c r="N38" s="376" t="str">
        <f>+IF(G38=0,"",'Ark1'!AR1899)</f>
        <v/>
      </c>
      <c r="O38" s="114" t="str">
        <f>+IF(G38=0,"",'Ark1'!AS1899)</f>
        <v/>
      </c>
      <c r="P38" s="246"/>
      <c r="Q38" s="266" t="str">
        <f>+IF(G38=0,"",'Ark1'!T1877)</f>
        <v/>
      </c>
      <c r="R38" s="262"/>
      <c r="S38" s="267" t="str">
        <f>+IF(G38=0,"",'Ark1'!W1877)</f>
        <v/>
      </c>
      <c r="T38" s="267" t="str">
        <f>+IF(G38=0,"",'Ark1'!X1877)</f>
        <v/>
      </c>
      <c r="U38" s="484" t="str">
        <f>+IF(G38=0,"",'Ark1'!AG1877)</f>
        <v/>
      </c>
      <c r="V38" s="482"/>
      <c r="W38" s="267" t="str">
        <f>+IF(G38=0,"",'Ark1'!AH1877)</f>
        <v/>
      </c>
      <c r="X38" s="267" t="str">
        <f>+IF(G38=0,"",'Ark1'!Y1877)</f>
        <v/>
      </c>
      <c r="Y38" s="266" t="str">
        <f>+IF(G38=0,"",'Ark1'!AA1877)</f>
        <v/>
      </c>
      <c r="Z38" s="267" t="str">
        <f>+IF(G38=0,"",'Ark1'!AC1877)</f>
        <v/>
      </c>
      <c r="AA38" s="303" t="str">
        <f t="shared" si="3"/>
        <v/>
      </c>
      <c r="AB38" s="265" t="str">
        <f t="shared" si="4"/>
        <v/>
      </c>
      <c r="AC38" s="244"/>
      <c r="AD38" s="247"/>
      <c r="AF38" s="28"/>
      <c r="AG38" s="27"/>
      <c r="AH38" s="248"/>
      <c r="AI38" s="86"/>
      <c r="AM38" s="86"/>
      <c r="BE38" s="260"/>
    </row>
    <row r="39" spans="1:57" ht="15" customHeight="1">
      <c r="A39" s="244"/>
      <c r="B39" s="304"/>
      <c r="C39" s="304">
        <f t="shared" si="2"/>
        <v>10</v>
      </c>
      <c r="D39" s="304" t="s">
        <v>37</v>
      </c>
      <c r="E39" s="304"/>
      <c r="F39" s="486" t="str">
        <f>+IF(G39=0,"",'Ark1'!Q1912)</f>
        <v/>
      </c>
      <c r="G39" s="485">
        <f>+'Ark1'!R1912</f>
        <v>0</v>
      </c>
      <c r="H39" s="28" t="str">
        <f>+IF(G39=0,"",'Ark1'!AE1912)</f>
        <v/>
      </c>
      <c r="I39" s="265"/>
      <c r="J39" s="28" t="str">
        <f>+IF(G39=0,"",'Ark1'!AF1912)</f>
        <v/>
      </c>
      <c r="K39" s="244"/>
      <c r="L39" s="303" t="str">
        <f>+IF(G39=0,"",'Ark1'!U1912)</f>
        <v/>
      </c>
      <c r="M39" s="303"/>
      <c r="N39" s="376" t="str">
        <f>+IF(G39=0,"",'Ark1'!AR1934)</f>
        <v/>
      </c>
      <c r="O39" s="114" t="str">
        <f>+IF(G39=0,"",'Ark1'!AS1934)</f>
        <v/>
      </c>
      <c r="P39" s="246"/>
      <c r="Q39" s="27" t="str">
        <f>+IF(G39=0,"",'Ark1'!T1912)</f>
        <v/>
      </c>
      <c r="R39" s="262"/>
      <c r="S39" s="33" t="str">
        <f>+IF(G39=0,"",'Ark1'!W1912)</f>
        <v/>
      </c>
      <c r="T39" s="33" t="str">
        <f>+IF(G39=0,"",'Ark1'!X1912)</f>
        <v/>
      </c>
      <c r="U39" s="557" t="str">
        <f>+IF(G39=0,"",'Ark1'!AG1912)</f>
        <v/>
      </c>
      <c r="V39" s="482"/>
      <c r="W39" s="33" t="str">
        <f>+IF(G39=0,"",'Ark1'!AH1912)</f>
        <v/>
      </c>
      <c r="X39" s="33" t="str">
        <f>+IF(G39=0,"",'Ark1'!Y1912)</f>
        <v/>
      </c>
      <c r="Y39" s="27" t="str">
        <f>+IF(G39=0,"",'Ark1'!AA1912)</f>
        <v/>
      </c>
      <c r="Z39" s="33" t="str">
        <f>+IF(G39=0,"",'Ark1'!AC1912)</f>
        <v/>
      </c>
      <c r="AA39" s="303" t="str">
        <f t="shared" si="3"/>
        <v/>
      </c>
      <c r="AB39" s="28" t="str">
        <f t="shared" si="4"/>
        <v/>
      </c>
      <c r="AC39" s="244"/>
      <c r="AD39" s="247"/>
      <c r="AF39" s="28"/>
      <c r="AG39" s="27"/>
      <c r="AH39" s="248"/>
      <c r="AI39" s="86"/>
      <c r="AJ39" s="211"/>
      <c r="AK39" s="211"/>
      <c r="AL39" s="211"/>
      <c r="AM39" s="86"/>
      <c r="BE39" s="260"/>
    </row>
    <row r="40" spans="1:57" ht="15" customHeight="1">
      <c r="A40" s="244"/>
      <c r="B40" s="304"/>
      <c r="C40" s="304">
        <f t="shared" si="2"/>
        <v>11</v>
      </c>
      <c r="D40" s="304" t="s">
        <v>38</v>
      </c>
      <c r="E40" s="304"/>
      <c r="F40" s="484" t="str">
        <f>+IF(G40=0,"",'Ark1'!Q1947)</f>
        <v/>
      </c>
      <c r="G40" s="485">
        <f>+'Ark1'!R1947</f>
        <v>0</v>
      </c>
      <c r="H40" s="265" t="str">
        <f>+IF(G40=0,"",'Ark1'!AE1947)</f>
        <v/>
      </c>
      <c r="I40" s="265"/>
      <c r="J40" s="265" t="str">
        <f>+IF(G40=0,"",'Ark1'!AF1947)</f>
        <v/>
      </c>
      <c r="K40" s="244"/>
      <c r="L40" s="303" t="str">
        <f>+IF(G40=0,"",'Ark1'!U1947)</f>
        <v/>
      </c>
      <c r="M40" s="303"/>
      <c r="N40" s="376" t="str">
        <f>+IF(G40=0,"",'Ark1'!AR1629)</f>
        <v/>
      </c>
      <c r="O40" s="114" t="str">
        <f>+IF(G40=0,"",'Ark1'!AS1629)</f>
        <v/>
      </c>
      <c r="P40" s="246"/>
      <c r="Q40" s="266" t="str">
        <f>+IF(G40=0,"",'Ark1'!T1947)</f>
        <v/>
      </c>
      <c r="R40" s="262"/>
      <c r="S40" s="267" t="str">
        <f>+IF(G40=0,"",'Ark1'!W1947)</f>
        <v/>
      </c>
      <c r="T40" s="267" t="str">
        <f>+IF(G40=0,"",'Ark1'!X1947)</f>
        <v/>
      </c>
      <c r="U40" s="484" t="str">
        <f>+IF(G40=0,"",'Ark1'!AG1947)</f>
        <v/>
      </c>
      <c r="V40" s="482"/>
      <c r="W40" s="267" t="str">
        <f>+IF(G40=0,"",'Ark1'!AH1947)</f>
        <v/>
      </c>
      <c r="X40" s="267" t="str">
        <f>+IF(G40=0,"",'Ark1'!Y1947)</f>
        <v/>
      </c>
      <c r="Y40" s="266" t="str">
        <f>+IF(G40=0,"",'Ark1'!AA1947)</f>
        <v/>
      </c>
      <c r="Z40" s="267" t="str">
        <f>+IF(G40=0,"",'Ark1'!AC1947)</f>
        <v/>
      </c>
      <c r="AA40" s="303" t="str">
        <f t="shared" si="3"/>
        <v/>
      </c>
      <c r="AB40" s="265" t="str">
        <f t="shared" si="4"/>
        <v/>
      </c>
      <c r="AC40" s="244"/>
      <c r="AD40" s="247"/>
      <c r="AF40" s="28"/>
      <c r="AG40" s="27"/>
      <c r="AH40" s="248"/>
      <c r="AI40" s="86"/>
      <c r="AJ40" s="211"/>
      <c r="AK40" s="211"/>
      <c r="AL40" s="211"/>
      <c r="AM40" s="86"/>
      <c r="BE40" s="260"/>
    </row>
    <row r="41" spans="1:57" ht="15" customHeight="1">
      <c r="A41" s="244"/>
      <c r="B41" s="304"/>
      <c r="C41" s="304">
        <f t="shared" si="2"/>
        <v>12</v>
      </c>
      <c r="D41" s="304" t="s">
        <v>39</v>
      </c>
      <c r="E41" s="304"/>
      <c r="F41" s="486" t="str">
        <f>+IF(G41=0,"",'Ark1'!Q1982)</f>
        <v/>
      </c>
      <c r="G41" s="485">
        <f>+'Ark1'!R1982</f>
        <v>0</v>
      </c>
      <c r="H41" s="28" t="str">
        <f>+IF(G41=0,"",'Ark1'!AE1982)</f>
        <v/>
      </c>
      <c r="I41" s="265"/>
      <c r="J41" s="28" t="str">
        <f>+IF(G41=0,"",'Ark1'!AF1982)</f>
        <v/>
      </c>
      <c r="K41" s="244"/>
      <c r="L41" s="303" t="str">
        <f>+IF(G41=0,"",'Ark1'!U1982)</f>
        <v/>
      </c>
      <c r="M41" s="303"/>
      <c r="N41" s="376" t="str">
        <f>+IF(G41=0,"",'Ark1'!AR1630)</f>
        <v/>
      </c>
      <c r="O41" s="114" t="str">
        <f>+IF(G41=0,"",'Ark1'!AS1630)</f>
        <v/>
      </c>
      <c r="P41" s="246"/>
      <c r="Q41" s="27" t="str">
        <f>+IF(G41=0,"",'Ark1'!T1982)</f>
        <v/>
      </c>
      <c r="R41" s="262"/>
      <c r="S41" s="33" t="str">
        <f>+IF(G41=0,"",'Ark1'!W1982)</f>
        <v/>
      </c>
      <c r="T41" s="33" t="str">
        <f>+IF(G41=0,"",'Ark1'!X1982)</f>
        <v/>
      </c>
      <c r="U41" s="557" t="str">
        <f>+IF(G41=0,"",'Ark1'!AG1982)</f>
        <v/>
      </c>
      <c r="V41" s="482"/>
      <c r="W41" s="33" t="str">
        <f>+IF(G41=0,"",'Ark1'!AH1982)</f>
        <v/>
      </c>
      <c r="X41" s="33" t="str">
        <f>+IF(G41=0,"",'Ark1'!Y1982)</f>
        <v/>
      </c>
      <c r="Y41" s="27" t="str">
        <f>+IF(G41=0,"",'Ark1'!AA1982)</f>
        <v/>
      </c>
      <c r="Z41" s="33" t="str">
        <f>+IF(G41=0,"",'Ark1'!AC1982)</f>
        <v/>
      </c>
      <c r="AA41" s="303" t="str">
        <f t="shared" si="3"/>
        <v/>
      </c>
      <c r="AB41" s="28" t="str">
        <f t="shared" si="4"/>
        <v/>
      </c>
      <c r="AC41" s="244"/>
      <c r="AD41" s="247"/>
      <c r="AF41" s="28"/>
      <c r="AG41" s="27"/>
      <c r="AH41" s="248"/>
      <c r="AI41" s="86"/>
      <c r="AJ41" s="211"/>
      <c r="AK41" s="211"/>
      <c r="AL41" s="211"/>
      <c r="AM41" s="86"/>
      <c r="BE41" s="260"/>
    </row>
    <row r="42" spans="1:57" ht="15" customHeight="1">
      <c r="A42" s="244"/>
      <c r="B42" s="304"/>
      <c r="C42" s="304">
        <f t="shared" si="2"/>
        <v>13</v>
      </c>
      <c r="D42" s="304" t="s">
        <v>40</v>
      </c>
      <c r="E42" s="304"/>
      <c r="F42" s="484" t="str">
        <f>+IF(G42=0,"",'Ark1'!Q2017)</f>
        <v/>
      </c>
      <c r="G42" s="485">
        <f>+'Ark1'!R2017</f>
        <v>0</v>
      </c>
      <c r="H42" s="265" t="str">
        <f>+IF(G42=0,"",'Ark1'!AE2017)</f>
        <v/>
      </c>
      <c r="I42" s="265"/>
      <c r="J42" s="265" t="str">
        <f>+IF(G42=0,"",'Ark1'!AF2017)</f>
        <v/>
      </c>
      <c r="K42" s="244"/>
      <c r="L42" s="303" t="str">
        <f>+IF(G42=0,"",'Ark1'!U2017)</f>
        <v/>
      </c>
      <c r="M42" s="303"/>
      <c r="N42" s="376" t="str">
        <f>+IF(G42=0,"",'Ark1'!AR1631)</f>
        <v/>
      </c>
      <c r="O42" s="114" t="str">
        <f>+IF(G42=0,"",'Ark1'!AS1631)</f>
        <v/>
      </c>
      <c r="P42" s="246"/>
      <c r="Q42" s="266" t="str">
        <f>+IF(G42=0,"",'Ark1'!T2017)</f>
        <v/>
      </c>
      <c r="R42" s="262"/>
      <c r="S42" s="267" t="str">
        <f>+IF(G42=0,"",'Ark1'!W2017)</f>
        <v/>
      </c>
      <c r="T42" s="267" t="str">
        <f>+IF(G42=0,"",'Ark1'!X2017)</f>
        <v/>
      </c>
      <c r="U42" s="484" t="str">
        <f>+IF(G42=0,"",'Ark1'!AG2017)</f>
        <v/>
      </c>
      <c r="V42" s="482"/>
      <c r="W42" s="267" t="str">
        <f>+IF(G42=0,"",'Ark1'!AH2017)</f>
        <v/>
      </c>
      <c r="X42" s="267" t="str">
        <f>+IF(G42=0,"",'Ark1'!Y2017)</f>
        <v/>
      </c>
      <c r="Y42" s="266" t="str">
        <f>+IF(G42=0,"",'Ark1'!AA2017)</f>
        <v/>
      </c>
      <c r="Z42" s="267" t="str">
        <f>+IF(G42=0,"",'Ark1'!AC2017)</f>
        <v/>
      </c>
      <c r="AA42" s="303" t="str">
        <f t="shared" si="3"/>
        <v/>
      </c>
      <c r="AB42" s="265" t="str">
        <f t="shared" si="4"/>
        <v/>
      </c>
      <c r="AC42" s="244"/>
      <c r="AD42" s="247"/>
      <c r="AF42" s="28"/>
      <c r="AG42" s="27"/>
      <c r="AH42" s="248"/>
      <c r="AI42" s="86"/>
      <c r="AJ42" s="211"/>
      <c r="AK42" s="211"/>
      <c r="AL42" s="211"/>
      <c r="AM42" s="86"/>
      <c r="BE42" s="260"/>
    </row>
    <row r="43" spans="1:57" ht="15" customHeight="1">
      <c r="A43" s="244"/>
      <c r="B43" s="304"/>
      <c r="C43" s="304">
        <f t="shared" si="2"/>
        <v>14</v>
      </c>
      <c r="D43" s="304" t="s">
        <v>402</v>
      </c>
      <c r="E43" s="304"/>
      <c r="F43" s="486" t="str">
        <f>+IF(G43=0,"",'Ark1'!Q2052)</f>
        <v/>
      </c>
      <c r="G43" s="485">
        <f>+'Ark1'!R2052</f>
        <v>0</v>
      </c>
      <c r="H43" s="28" t="str">
        <f>+IF(G43=0,"",'Ark1'!AE2052)</f>
        <v/>
      </c>
      <c r="I43" s="265"/>
      <c r="J43" s="28" t="str">
        <f>+IF(G43=0,"",'Ark1'!AF2052)</f>
        <v/>
      </c>
      <c r="K43" s="244"/>
      <c r="L43" s="303" t="str">
        <f>+IF(G43=0,"",'Ark1'!U2052)</f>
        <v/>
      </c>
      <c r="M43" s="303"/>
      <c r="N43" s="376" t="str">
        <f>+IF(G43=0,"",'Ark1'!AR1632)</f>
        <v/>
      </c>
      <c r="O43" s="114" t="str">
        <f>+IF(G43=0,"",'Ark1'!AS1632)</f>
        <v/>
      </c>
      <c r="P43" s="246"/>
      <c r="Q43" s="27" t="str">
        <f>+IF(G43=0,"",'Ark1'!T2052)</f>
        <v/>
      </c>
      <c r="R43" s="262"/>
      <c r="S43" s="33" t="str">
        <f>+IF(G43=0,"",'Ark1'!W2052)</f>
        <v/>
      </c>
      <c r="T43" s="33" t="str">
        <f>+IF(G43=0,"",'Ark1'!X2052)</f>
        <v/>
      </c>
      <c r="U43" s="557" t="str">
        <f>+IF(G43=0,"",'Ark1'!AG2052)</f>
        <v/>
      </c>
      <c r="V43" s="482"/>
      <c r="W43" s="33" t="str">
        <f>+IF(G43=0,"",'Ark1'!AH2052)</f>
        <v/>
      </c>
      <c r="X43" s="33" t="str">
        <f>+IF(G43=0,"",'Ark1'!Y2052)</f>
        <v/>
      </c>
      <c r="Y43" s="27" t="str">
        <f>+IF(G43=0,"",'Ark1'!AA2052)</f>
        <v/>
      </c>
      <c r="Z43" s="33" t="str">
        <f>+IF(G43=0,"",'Ark1'!AC2052)</f>
        <v/>
      </c>
      <c r="AA43" s="303" t="str">
        <f t="shared" si="3"/>
        <v/>
      </c>
      <c r="AB43" s="28" t="str">
        <f t="shared" si="4"/>
        <v/>
      </c>
      <c r="AC43" s="244"/>
      <c r="AD43" s="247"/>
      <c r="AF43" s="28"/>
      <c r="AG43" s="27"/>
      <c r="AH43" s="248"/>
      <c r="AI43" s="86"/>
      <c r="AJ43" s="211"/>
      <c r="AK43" s="211"/>
      <c r="AL43" s="211"/>
      <c r="AM43" s="86"/>
      <c r="BE43" s="260"/>
    </row>
    <row r="44" spans="1:57" ht="15" customHeight="1">
      <c r="A44" s="244"/>
      <c r="B44" s="304"/>
      <c r="C44" s="304">
        <f t="shared" si="2"/>
        <v>15</v>
      </c>
      <c r="D44" s="304" t="s">
        <v>41</v>
      </c>
      <c r="E44" s="304"/>
      <c r="F44" s="484" t="str">
        <f>+IF(G44=0,"",'Ark1'!Q2087)</f>
        <v/>
      </c>
      <c r="G44" s="485">
        <f>+'Ark1'!R2087</f>
        <v>0</v>
      </c>
      <c r="H44" s="265" t="str">
        <f>+IF(G44=0,"",'Ark1'!AE2087)</f>
        <v/>
      </c>
      <c r="I44" s="265"/>
      <c r="J44" s="265" t="str">
        <f>+IF(G44=0,"",'Ark1'!AF2087)</f>
        <v/>
      </c>
      <c r="K44" s="244"/>
      <c r="L44" s="379" t="str">
        <f>+IF(G44=0,"",'Ark1'!U2087)</f>
        <v/>
      </c>
      <c r="M44" s="379"/>
      <c r="N44" s="376" t="str">
        <f>+IF(G44=0,"",'Ark1'!AR1633)</f>
        <v/>
      </c>
      <c r="O44" s="114" t="str">
        <f>+IF(G44=0,"",'Ark1'!AS1633)</f>
        <v/>
      </c>
      <c r="P44" s="246"/>
      <c r="Q44" s="266" t="str">
        <f>+IF(G44=0,"",'Ark1'!T2087)</f>
        <v/>
      </c>
      <c r="R44" s="262"/>
      <c r="S44" s="267" t="str">
        <f>+IF(G44=0,"",'Ark1'!W2087)</f>
        <v/>
      </c>
      <c r="T44" s="267" t="str">
        <f>+IF(G44=0,"",'Ark1'!X2087)</f>
        <v/>
      </c>
      <c r="U44" s="484" t="str">
        <f>+IF(G44=0,"",'Ark1'!AG2087)</f>
        <v/>
      </c>
      <c r="V44" s="482"/>
      <c r="W44" s="267" t="str">
        <f>+IF(G44=0,"",'Ark1'!AH2087)</f>
        <v/>
      </c>
      <c r="X44" s="267" t="str">
        <f>+IF(G44=0,"",'Ark1'!Y2087)</f>
        <v/>
      </c>
      <c r="Y44" s="266" t="str">
        <f>+IF(G44=0,"",'Ark1'!AA2087)</f>
        <v/>
      </c>
      <c r="Z44" s="267" t="str">
        <f>+IF(G44=0,"",'Ark1'!AC2087)</f>
        <v/>
      </c>
      <c r="AA44" s="303" t="str">
        <f t="shared" si="3"/>
        <v/>
      </c>
      <c r="AB44" s="265" t="str">
        <f t="shared" si="4"/>
        <v/>
      </c>
      <c r="AC44" s="244"/>
      <c r="AD44" s="247"/>
      <c r="AF44" s="28"/>
      <c r="AG44" s="27"/>
      <c r="AH44" s="248"/>
      <c r="AI44" s="86"/>
      <c r="AJ44" s="211"/>
      <c r="AK44" s="211"/>
      <c r="AL44" s="211"/>
      <c r="AM44" s="86"/>
      <c r="BE44" s="260"/>
    </row>
    <row r="45" spans="1:57" ht="19.8">
      <c r="A45" s="244"/>
      <c r="B45" s="244"/>
      <c r="C45" s="262"/>
      <c r="D45" s="244"/>
      <c r="E45" s="244"/>
      <c r="F45" s="478"/>
      <c r="G45" s="478"/>
      <c r="H45" s="245"/>
      <c r="I45" s="244"/>
      <c r="J45" s="245"/>
      <c r="K45" s="244"/>
      <c r="L45" s="244"/>
      <c r="M45" s="244"/>
      <c r="N45" s="246"/>
      <c r="O45" s="246"/>
      <c r="P45" s="246"/>
      <c r="Q45" s="244"/>
      <c r="R45" s="262"/>
      <c r="S45" s="246"/>
      <c r="T45" s="246"/>
      <c r="U45" s="478"/>
      <c r="V45" s="482"/>
      <c r="W45" s="246"/>
      <c r="X45" s="246"/>
      <c r="Y45" s="244"/>
      <c r="Z45" s="246"/>
      <c r="AA45" s="244"/>
      <c r="AB45" s="245"/>
      <c r="AC45" s="244"/>
      <c r="AD45" s="247"/>
      <c r="AF45" s="28"/>
      <c r="AG45" s="27"/>
      <c r="AH45" s="248"/>
      <c r="AI45" s="86"/>
      <c r="AM45" s="86"/>
      <c r="BE45" s="260"/>
    </row>
    <row r="46" spans="1:57" ht="22.8">
      <c r="A46" s="244"/>
      <c r="B46" s="408" t="s">
        <v>503</v>
      </c>
      <c r="C46" s="262"/>
      <c r="D46" s="344"/>
      <c r="E46" s="244"/>
      <c r="F46" s="482" t="s">
        <v>644</v>
      </c>
      <c r="G46" s="483">
        <f>SUM(G48:G62)</f>
        <v>225</v>
      </c>
      <c r="H46" s="245"/>
      <c r="I46" s="244"/>
      <c r="J46" s="245"/>
      <c r="K46" s="244"/>
      <c r="L46" s="343">
        <f>+Raser!T12</f>
        <v>194.64820659971312</v>
      </c>
      <c r="M46" s="556"/>
      <c r="N46" s="246"/>
      <c r="O46" s="246"/>
      <c r="P46" s="246"/>
      <c r="Q46" s="244"/>
      <c r="R46" s="262"/>
      <c r="S46" s="246"/>
      <c r="T46" s="246"/>
      <c r="U46" s="478"/>
      <c r="V46" s="478"/>
      <c r="W46" s="246"/>
      <c r="X46" s="246"/>
      <c r="Y46" s="244"/>
      <c r="Z46" s="246"/>
      <c r="AA46" s="343">
        <f>+Raser!X13</f>
        <v>179.31553168742707</v>
      </c>
      <c r="AB46" s="245"/>
      <c r="AC46" s="244"/>
      <c r="AD46" s="247"/>
      <c r="AF46" s="28"/>
      <c r="AG46" s="27"/>
      <c r="AH46" s="248"/>
      <c r="AI46" s="86"/>
      <c r="AM46" s="86"/>
      <c r="BE46" s="260"/>
    </row>
    <row r="47" spans="1:57" ht="14.25" customHeight="1">
      <c r="A47" s="244"/>
      <c r="B47" s="244"/>
      <c r="C47" s="262"/>
      <c r="D47" s="342"/>
      <c r="E47" s="244"/>
      <c r="F47" s="482"/>
      <c r="G47" s="482"/>
      <c r="H47" s="262"/>
      <c r="I47" s="262"/>
      <c r="J47" s="262"/>
      <c r="K47" s="244"/>
      <c r="L47" s="262"/>
      <c r="M47" s="262"/>
      <c r="N47" s="262"/>
      <c r="O47" s="262"/>
      <c r="P47" s="246"/>
      <c r="Q47" s="262"/>
      <c r="R47" s="262"/>
      <c r="S47" s="262"/>
      <c r="T47" s="262"/>
      <c r="U47" s="482"/>
      <c r="V47" s="482"/>
      <c r="W47" s="262"/>
      <c r="X47" s="262"/>
      <c r="Y47" s="262"/>
      <c r="Z47" s="262"/>
      <c r="AA47" s="262"/>
      <c r="AB47" s="245"/>
      <c r="AC47" s="244"/>
      <c r="AD47" s="247"/>
      <c r="AF47" s="28"/>
      <c r="AG47" s="27"/>
      <c r="AH47" s="248"/>
      <c r="AI47" s="86"/>
      <c r="AM47" s="86"/>
      <c r="BE47" s="260"/>
    </row>
    <row r="48" spans="1:57" ht="19.8">
      <c r="A48" s="244"/>
      <c r="B48" s="304">
        <f>+'Ark1'!C1598</f>
        <v>2024</v>
      </c>
      <c r="C48" s="304">
        <f t="shared" ref="C48:C62" si="5">+C30</f>
        <v>1</v>
      </c>
      <c r="D48" s="304" t="s">
        <v>29</v>
      </c>
      <c r="E48" s="304">
        <f>+'Ark1'!AP1598</f>
        <v>3</v>
      </c>
      <c r="F48" s="484">
        <f>+IF(G48=0,"",'Ark1'!Q1598)</f>
        <v>7</v>
      </c>
      <c r="G48" s="485">
        <f>+'Ark1'!R1598</f>
        <v>11</v>
      </c>
      <c r="H48" s="265">
        <f>+IF(G48=0,"",'Ark1'!AE1598)</f>
        <v>4.8888888888888884</v>
      </c>
      <c r="I48" s="265"/>
      <c r="J48" s="265">
        <f>+IF(G48=0,"",'Ark1'!AF1598)</f>
        <v>3.224144106670364</v>
      </c>
      <c r="K48" s="244"/>
      <c r="L48" s="303">
        <f>+IF(G48=0,"",'Ark1'!U1598)</f>
        <v>126.8363636363636</v>
      </c>
      <c r="M48" s="303"/>
      <c r="N48" s="376">
        <f>+IF(G48=0,"",'Ark1'!AR1598)</f>
        <v>188.63636363636363</v>
      </c>
      <c r="O48" s="114">
        <f>+IF(G48=0,"",'Ark1'!AS1598)</f>
        <v>18.737769771998725</v>
      </c>
      <c r="P48" s="246"/>
      <c r="Q48" s="266">
        <f>+IF(G48=0,"",'Ark1'!T1598)</f>
        <v>3.454545454545455</v>
      </c>
      <c r="R48" s="262"/>
      <c r="S48" s="267">
        <f>+IF(G48=0,"",'Ark1'!W1598)</f>
        <v>9.0909090909090917</v>
      </c>
      <c r="T48" s="267">
        <f>+IF(G48=0,"",'Ark1'!X1598)</f>
        <v>0</v>
      </c>
      <c r="U48" s="484">
        <f>+IF(G48=0,"",'Ark1'!AG1598)</f>
        <v>1180.5454545454545</v>
      </c>
      <c r="V48" s="484"/>
      <c r="W48" s="267">
        <f>+IF(G48=0,"",'Ark1'!AH1598)</f>
        <v>100</v>
      </c>
      <c r="X48" s="267">
        <f>+IF(G48=0,"",'Ark1'!Y1598)</f>
        <v>21.346759291082336</v>
      </c>
      <c r="Y48" s="266">
        <f>+IF(G48=0,"",'Ark1'!AA1598)</f>
        <v>1.7248787237282071</v>
      </c>
      <c r="Z48" s="267">
        <f>+IF(G48=0,"",'Ark1'!AC1598)</f>
        <v>68.543251495395879</v>
      </c>
      <c r="AA48" s="303">
        <f t="shared" ref="AA48:AA62" si="6">IF(G48=0,"",1000*L48/U48)</f>
        <v>107.43878022485751</v>
      </c>
      <c r="AB48" s="265">
        <f t="shared" ref="AB48:AB62" si="7">IF(G48=0,"",G48/F48)</f>
        <v>1.5714285714285714</v>
      </c>
      <c r="AC48" s="244"/>
      <c r="AD48" s="247"/>
      <c r="AF48" s="28"/>
      <c r="AG48" s="27"/>
      <c r="AH48" s="248"/>
      <c r="AI48" s="86"/>
      <c r="AJ48" s="211"/>
      <c r="AK48" s="211"/>
      <c r="AL48" s="211"/>
      <c r="AM48" s="86"/>
      <c r="BE48" s="260"/>
    </row>
    <row r="49" spans="1:57" ht="19.8">
      <c r="A49" s="244"/>
      <c r="B49" s="304"/>
      <c r="C49" s="304">
        <f t="shared" si="5"/>
        <v>2</v>
      </c>
      <c r="D49" s="304" t="s">
        <v>30</v>
      </c>
      <c r="E49" s="264"/>
      <c r="F49" s="486">
        <f>+IF(G49=0,"",'Ark1'!Q1633)</f>
        <v>40</v>
      </c>
      <c r="G49" s="485">
        <f>+'Ark1'!R1633</f>
        <v>48</v>
      </c>
      <c r="H49" s="28">
        <f>+IF(G49=0,"",'Ark1'!AE1633)</f>
        <v>21.333333333333329</v>
      </c>
      <c r="I49" s="265"/>
      <c r="J49" s="28">
        <f>+IF(G49=0,"",'Ark1'!AF1633)</f>
        <v>17.357967347221745</v>
      </c>
      <c r="K49" s="244"/>
      <c r="L49" s="303">
        <f>+IF(G49=0,"",'Ark1'!U1633)</f>
        <v>156.48750000000004</v>
      </c>
      <c r="M49" s="303"/>
      <c r="N49" s="376">
        <f>+IF(G49=0,"",'Ark1'!AR1633)</f>
        <v>191.75</v>
      </c>
      <c r="O49" s="114">
        <f>+IF(G49=0,"",'Ark1'!AS1633)</f>
        <v>21.901811024503299</v>
      </c>
      <c r="P49" s="246"/>
      <c r="Q49" s="27">
        <f>+IF(G49=0,"",'Ark1'!T1633)</f>
        <v>6.145833333333333</v>
      </c>
      <c r="R49" s="262"/>
      <c r="S49" s="33">
        <f>+IF(G49=0,"",'Ark1'!W1633)</f>
        <v>43.75</v>
      </c>
      <c r="T49" s="33">
        <f>+IF(G49=0,"",'Ark1'!X1633)</f>
        <v>0</v>
      </c>
      <c r="U49" s="557">
        <f>+IF(G49=0,"",'Ark1'!AG1633)</f>
        <v>1070.6875</v>
      </c>
      <c r="W49" s="33">
        <f>+IF(G49=0,"",'Ark1'!AH1633)</f>
        <v>100</v>
      </c>
      <c r="X49" s="33">
        <f>+IF(G49=0,"",'Ark1'!Y1633)</f>
        <v>31.09066462916676</v>
      </c>
      <c r="Y49" s="27">
        <f>+IF(G49=0,"",'Ark1'!AA1633)</f>
        <v>1.54096267710228</v>
      </c>
      <c r="Z49" s="33">
        <f>+IF(G49=0,"",'Ark1'!AC1633)</f>
        <v>32.339039616315183</v>
      </c>
      <c r="AA49" s="303">
        <f t="shared" si="6"/>
        <v>146.1560912964801</v>
      </c>
      <c r="AB49" s="28">
        <f t="shared" si="7"/>
        <v>1.2</v>
      </c>
      <c r="AC49" s="244"/>
      <c r="AD49" s="247"/>
      <c r="AF49" s="28"/>
      <c r="AG49" s="27"/>
      <c r="AH49" s="248"/>
      <c r="AI49" s="86"/>
      <c r="AJ49" s="211"/>
      <c r="AK49" s="211"/>
      <c r="AL49" s="211"/>
      <c r="AM49" s="86"/>
      <c r="BE49" s="260"/>
    </row>
    <row r="50" spans="1:57" ht="19.8">
      <c r="A50" s="244"/>
      <c r="B50" s="304"/>
      <c r="C50" s="304">
        <f t="shared" si="5"/>
        <v>3</v>
      </c>
      <c r="D50" s="304" t="s">
        <v>31</v>
      </c>
      <c r="E50" s="264"/>
      <c r="F50" s="484">
        <f>+IF(G50=0,"",'Ark1'!Q1668)</f>
        <v>49</v>
      </c>
      <c r="G50" s="485">
        <f>+'Ark1'!R1668</f>
        <v>68</v>
      </c>
      <c r="H50" s="265">
        <f>+IF(G50=0,"",'Ark1'!AE1668)</f>
        <v>30.222222222222221</v>
      </c>
      <c r="I50" s="265"/>
      <c r="J50" s="265">
        <f>+IF(G50=0,"",'Ark1'!AF1668)</f>
        <v>28.402602054375077</v>
      </c>
      <c r="K50" s="244"/>
      <c r="L50" s="303">
        <f>+IF(G50=0,"",'Ark1'!U1668)</f>
        <v>180.74705882352939</v>
      </c>
      <c r="M50" s="303"/>
      <c r="N50" s="376">
        <f>+IF(G50=0,"",'Ark1'!AR1668)</f>
        <v>192.86764705882351</v>
      </c>
      <c r="O50" s="114">
        <f>+IF(G50=0,"",'Ark1'!AS1668)</f>
        <v>25.064739774202607</v>
      </c>
      <c r="P50" s="246"/>
      <c r="Q50" s="266">
        <f>+IF(G50=0,"",'Ark1'!T1668)</f>
        <v>7.6323529411764701</v>
      </c>
      <c r="R50" s="262"/>
      <c r="S50" s="267">
        <f>+IF(G50=0,"",'Ark1'!W1668)</f>
        <v>73.529411764705884</v>
      </c>
      <c r="T50" s="267">
        <f>+IF(G50=0,"",'Ark1'!X1668)</f>
        <v>0</v>
      </c>
      <c r="U50" s="484">
        <f>+IF(G50=0,"",'Ark1'!AG1668)</f>
        <v>1077.0735294117644</v>
      </c>
      <c r="V50" s="484"/>
      <c r="W50" s="267">
        <f>+IF(G50=0,"",'Ark1'!AH1668)</f>
        <v>100</v>
      </c>
      <c r="X50" s="267">
        <f>+IF(G50=0,"",'Ark1'!Y1668)</f>
        <v>23.772905181345642</v>
      </c>
      <c r="Y50" s="266">
        <f>+IF(G50=0,"",'Ark1'!AA1668)</f>
        <v>1.6707202723297803</v>
      </c>
      <c r="Z50" s="267">
        <f>+IF(G50=0,"",'Ark1'!AC1668)</f>
        <v>34.385039611366778</v>
      </c>
      <c r="AA50" s="303">
        <f t="shared" si="6"/>
        <v>167.81311014322583</v>
      </c>
      <c r="AB50" s="265">
        <f t="shared" si="7"/>
        <v>1.3877551020408163</v>
      </c>
      <c r="AC50" s="244"/>
      <c r="AD50" s="247"/>
      <c r="AF50" s="28"/>
      <c r="AG50" s="27"/>
      <c r="AH50" s="248"/>
      <c r="AI50" s="86"/>
      <c r="AJ50" s="211"/>
      <c r="AK50" s="211"/>
      <c r="AL50" s="211"/>
      <c r="AM50" s="86"/>
      <c r="BE50" s="260"/>
    </row>
    <row r="51" spans="1:57" ht="19.8">
      <c r="A51" s="244"/>
      <c r="B51" s="304"/>
      <c r="C51" s="304">
        <f t="shared" si="5"/>
        <v>4</v>
      </c>
      <c r="D51" s="304" t="s">
        <v>32</v>
      </c>
      <c r="E51" s="264"/>
      <c r="F51" s="486">
        <f>+IF(G51=0,"",'Ark1'!Q1703)</f>
        <v>49</v>
      </c>
      <c r="G51" s="485">
        <f>+'Ark1'!R1703</f>
        <v>59</v>
      </c>
      <c r="H51" s="28">
        <f>+IF(G51=0,"",'Ark1'!AE1703)</f>
        <v>26.222222222222221</v>
      </c>
      <c r="I51" s="265"/>
      <c r="J51" s="28">
        <f>+IF(G51=0,"",'Ark1'!AF1703)</f>
        <v>28.940344552670791</v>
      </c>
      <c r="K51" s="244"/>
      <c r="L51" s="303">
        <f>+IF(G51=0,"",'Ark1'!U1703)</f>
        <v>212.26271186440675</v>
      </c>
      <c r="M51" s="303"/>
      <c r="N51" s="376">
        <f>+IF(G51=0,"",'Ark1'!AR1703)</f>
        <v>194.28813559322035</v>
      </c>
      <c r="O51" s="114">
        <f>+IF(G51=0,"",'Ark1'!AS1703)</f>
        <v>28.851809063247689</v>
      </c>
      <c r="P51" s="246"/>
      <c r="Q51" s="27">
        <f>+IF(G51=0,"",'Ark1'!T1703)</f>
        <v>9.7288135593220346</v>
      </c>
      <c r="R51" s="262"/>
      <c r="S51" s="33">
        <f>+IF(G51=0,"",'Ark1'!W1703)</f>
        <v>100</v>
      </c>
      <c r="T51" s="33">
        <f>+IF(G51=0,"",'Ark1'!X1703)</f>
        <v>0</v>
      </c>
      <c r="U51" s="557">
        <f>+IF(G51=0,"",'Ark1'!AG1703)</f>
        <v>1047.4915254237287</v>
      </c>
      <c r="W51" s="33">
        <f>+IF(G51=0,"",'Ark1'!AH1703)</f>
        <v>100</v>
      </c>
      <c r="X51" s="33">
        <f>+IF(G51=0,"",'Ark1'!Y1703)</f>
        <v>22.095807550073072</v>
      </c>
      <c r="Y51" s="27">
        <f>+IF(G51=0,"",'Ark1'!AA1703)</f>
        <v>1.3633272916739052</v>
      </c>
      <c r="Z51" s="33">
        <f>+IF(G51=0,"",'Ark1'!AC1703)</f>
        <v>29.820617233428713</v>
      </c>
      <c r="AA51" s="303">
        <f t="shared" si="6"/>
        <v>202.63907316915311</v>
      </c>
      <c r="AB51" s="28">
        <f t="shared" si="7"/>
        <v>1.2040816326530612</v>
      </c>
      <c r="AC51" s="244"/>
      <c r="AD51" s="247"/>
      <c r="AF51" s="28"/>
      <c r="AG51" s="27"/>
      <c r="AH51" s="248"/>
      <c r="AI51" s="86"/>
      <c r="AJ51" s="211"/>
      <c r="AK51" s="211"/>
      <c r="AL51" s="211"/>
      <c r="AM51" s="86"/>
      <c r="BE51" s="260"/>
    </row>
    <row r="52" spans="1:57" ht="19.8">
      <c r="A52" s="244"/>
      <c r="B52" s="264"/>
      <c r="C52" s="304">
        <f t="shared" si="5"/>
        <v>5</v>
      </c>
      <c r="D52" s="304" t="s">
        <v>401</v>
      </c>
      <c r="E52" s="264"/>
      <c r="F52" s="484">
        <f>+IF(G52=0,"",'Ark1'!Q1738)</f>
        <v>23</v>
      </c>
      <c r="G52" s="485">
        <f>+'Ark1'!R1738</f>
        <v>26</v>
      </c>
      <c r="H52" s="265">
        <f>+'Ark1'!AE1738</f>
        <v>11.555555555555555</v>
      </c>
      <c r="I52" s="265"/>
      <c r="J52" s="265">
        <f>+IF(G52=0,"",'Ark1'!AF1738)</f>
        <v>14.169179752042249</v>
      </c>
      <c r="K52" s="244"/>
      <c r="L52" s="303">
        <f>+IF(G52=0,"",'Ark1'!U1738)</f>
        <v>235.82692307692312</v>
      </c>
      <c r="M52" s="303"/>
      <c r="N52" s="376">
        <f>+IF(G52=0,"",'Ark1'!AR1738)</f>
        <v>194</v>
      </c>
      <c r="O52" s="114">
        <f>+IF(G52=0,"",'Ark1'!AS1738)</f>
        <v>32.148982779938315</v>
      </c>
      <c r="P52" s="246"/>
      <c r="Q52" s="266">
        <f>+IF(G52=0,"",'Ark1'!T1738)</f>
        <v>10.730769230769228</v>
      </c>
      <c r="R52" s="262"/>
      <c r="S52" s="267">
        <f>+IF(G52=0,"",'Ark1'!W1738)</f>
        <v>100</v>
      </c>
      <c r="T52" s="267">
        <f>+IF(G52=0,"",'Ark1'!X1738)</f>
        <v>0</v>
      </c>
      <c r="U52" s="484">
        <f>+IF(G52=0,"",'Ark1'!AG1738)</f>
        <v>1029.1538461538464</v>
      </c>
      <c r="V52" s="484"/>
      <c r="W52" s="267">
        <f>+IF(G52=0,"",'Ark1'!AH1738)</f>
        <v>100</v>
      </c>
      <c r="X52" s="267">
        <f>+IF(G52=0,"",'Ark1'!Y1738)</f>
        <v>30.049709555645805</v>
      </c>
      <c r="Y52" s="266">
        <f>+IF(G52=0,"",'Ark1'!AA1738)</f>
        <v>1.162149609979866</v>
      </c>
      <c r="Z52" s="267">
        <f>+IF(G52=0,"",'Ark1'!AC1738)</f>
        <v>20.582912199031419</v>
      </c>
      <c r="AA52" s="303">
        <f t="shared" si="6"/>
        <v>229.14642349951416</v>
      </c>
      <c r="AB52" s="265">
        <f t="shared" si="7"/>
        <v>1.1304347826086956</v>
      </c>
      <c r="AC52" s="244"/>
      <c r="AD52" s="247"/>
      <c r="AF52" s="28"/>
      <c r="AG52" s="27"/>
      <c r="AH52" s="248"/>
      <c r="AI52" s="86"/>
      <c r="AJ52" s="211"/>
      <c r="AK52" s="211"/>
      <c r="AL52" s="211"/>
      <c r="AM52" s="86"/>
      <c r="BE52" s="260"/>
    </row>
    <row r="53" spans="1:57" ht="15.6">
      <c r="A53" s="244"/>
      <c r="B53" s="328"/>
      <c r="C53" s="304">
        <f t="shared" si="5"/>
        <v>6</v>
      </c>
      <c r="D53" s="304" t="s">
        <v>33</v>
      </c>
      <c r="E53" s="264"/>
      <c r="F53" s="486">
        <f>+IF(G53=0,"",'Ark1'!Q1773)</f>
        <v>8</v>
      </c>
      <c r="G53" s="485">
        <f>+'Ark1'!R1773</f>
        <v>11</v>
      </c>
      <c r="H53" s="28">
        <f>+IF(G53=0,"",'Ark1'!AE1773)</f>
        <v>4.8888888888888884</v>
      </c>
      <c r="I53" s="265"/>
      <c r="J53" s="28">
        <f>+IF(G53=0,"",'Ark1'!AF1773)</f>
        <v>6.4173223797474197</v>
      </c>
      <c r="K53" s="244"/>
      <c r="L53" s="303">
        <f>+IF(G53=0,"",'Ark1'!U1773)</f>
        <v>252.45454545454552</v>
      </c>
      <c r="M53" s="303"/>
      <c r="N53" s="376">
        <f>+IF(G53=0,"",'Ark1'!AR1773)</f>
        <v>191.63636363636363</v>
      </c>
      <c r="O53" s="114">
        <f>+IF(G53=0,"",'Ark1'!AS1773)</f>
        <v>35.619705660134059</v>
      </c>
      <c r="P53" s="246"/>
      <c r="Q53" s="27">
        <f>+IF(G53=0,"",'Ark1'!T1773)</f>
        <v>12.272727272727272</v>
      </c>
      <c r="R53" s="262"/>
      <c r="S53" s="33">
        <f>+IF(G53=0,"",'Ark1'!W1773)</f>
        <v>100</v>
      </c>
      <c r="T53" s="33">
        <f>+IF(G53=0,"",'Ark1'!X1773)</f>
        <v>0</v>
      </c>
      <c r="U53" s="557">
        <f>+IF(G53=0,"",'Ark1'!AG1773)</f>
        <v>1157.6363636363637</v>
      </c>
      <c r="W53" s="33">
        <f>+IF(G53=0,"",'Ark1'!AH1773)</f>
        <v>100</v>
      </c>
      <c r="X53" s="33">
        <f>+IF(G53=0,"",'Ark1'!Y1773)</f>
        <v>36.759843793227191</v>
      </c>
      <c r="Y53" s="27">
        <f>+IF(G53=0,"",'Ark1'!AA1773)</f>
        <v>1.2856486930664444</v>
      </c>
      <c r="Z53" s="33">
        <f>+IF(G53=0,"",'Ark1'!AC1773)</f>
        <v>31.938503142510221</v>
      </c>
      <c r="AA53" s="303">
        <f t="shared" si="6"/>
        <v>218.07758756086074</v>
      </c>
      <c r="AB53" s="28">
        <f t="shared" si="7"/>
        <v>1.375</v>
      </c>
      <c r="AC53" s="244"/>
      <c r="AD53" s="247"/>
      <c r="AF53" s="28"/>
      <c r="AG53" s="27"/>
      <c r="AH53" s="248"/>
      <c r="AI53" s="86"/>
      <c r="AM53" s="86"/>
    </row>
    <row r="54" spans="1:57" ht="15.6">
      <c r="A54" s="244"/>
      <c r="B54" s="328"/>
      <c r="C54" s="304">
        <f t="shared" si="5"/>
        <v>7</v>
      </c>
      <c r="D54" s="304" t="s">
        <v>34</v>
      </c>
      <c r="E54" s="264"/>
      <c r="F54" s="484">
        <f>+IF(G54=0,"",'Ark1'!Q1808)</f>
        <v>2</v>
      </c>
      <c r="G54" s="485">
        <f>+'Ark1'!R1808</f>
        <v>2</v>
      </c>
      <c r="H54" s="265">
        <f>+IF(G54=0,"",'Ark1'!AE1808)</f>
        <v>0.88888888888888895</v>
      </c>
      <c r="I54" s="265"/>
      <c r="J54" s="265">
        <f>+IF(G54=0,"",'Ark1'!AF1808)</f>
        <v>1.4884398072723488</v>
      </c>
      <c r="K54" s="244"/>
      <c r="L54" s="303">
        <f>+IF(G54=0,"",'Ark1'!U1808)</f>
        <v>322.05</v>
      </c>
      <c r="M54" s="303"/>
      <c r="N54" s="376">
        <f>+IF(G54=0,"",'Ark1'!AR1808)</f>
        <v>200.5</v>
      </c>
      <c r="O54" s="114">
        <f>+IF(G54=0,"",'Ark1'!AS1808)</f>
        <v>39.794389026803593</v>
      </c>
      <c r="P54" s="246"/>
      <c r="Q54" s="266">
        <f>+IF(G54=0,"",'Ark1'!T1808)</f>
        <v>12.5</v>
      </c>
      <c r="R54" s="262"/>
      <c r="S54" s="267">
        <f>+IF(G54=0,"",'Ark1'!W1808)</f>
        <v>100</v>
      </c>
      <c r="T54" s="267">
        <f>+IF(G54=0,"",'Ark1'!X1808)</f>
        <v>50</v>
      </c>
      <c r="U54" s="484">
        <f>+IF(G54=0,"",'Ark1'!AG1808)</f>
        <v>1206</v>
      </c>
      <c r="V54" s="484"/>
      <c r="W54" s="267">
        <f>+IF(G54=0,"",'Ark1'!AH1808)</f>
        <v>100</v>
      </c>
      <c r="X54" s="267">
        <f>+IF(G54=0,"",'Ark1'!Y1808)</f>
        <v>33.1499999999998</v>
      </c>
      <c r="Y54" s="266">
        <f>+IF(G54=0,"",'Ark1'!AA1808)</f>
        <v>1.5</v>
      </c>
      <c r="Z54" s="267">
        <f>+IF(G54=0,"",'Ark1'!AC1808)</f>
        <v>100.00000000000138</v>
      </c>
      <c r="AA54" s="303">
        <f t="shared" si="6"/>
        <v>267.03980099502485</v>
      </c>
      <c r="AB54" s="265">
        <f t="shared" si="7"/>
        <v>1</v>
      </c>
      <c r="AC54" s="244"/>
      <c r="AD54" s="247"/>
      <c r="AF54" s="28"/>
      <c r="AG54" s="27"/>
      <c r="AH54" s="248"/>
      <c r="AI54" s="86"/>
      <c r="AM54" s="86"/>
    </row>
    <row r="55" spans="1:57" ht="15.6">
      <c r="A55" s="244"/>
      <c r="B55" s="328"/>
      <c r="C55" s="304">
        <f t="shared" si="5"/>
        <v>8</v>
      </c>
      <c r="D55" s="304" t="s">
        <v>35</v>
      </c>
      <c r="E55" s="264"/>
      <c r="F55" s="486" t="str">
        <f>+IF(G55=0,"",'Ark1'!Q1843)</f>
        <v/>
      </c>
      <c r="G55" s="485">
        <f>+'Ark1'!R1843</f>
        <v>0</v>
      </c>
      <c r="H55" s="28" t="str">
        <f>+IF(G55=0,"",'Ark1'!AE1843)</f>
        <v/>
      </c>
      <c r="I55" s="265"/>
      <c r="J55" s="28" t="str">
        <f>+IF(G55=0,"",'Ark1'!AF1843)</f>
        <v/>
      </c>
      <c r="K55" s="244"/>
      <c r="L55" s="303" t="str">
        <f>+IF(G55=0,"",'Ark1'!U1843)</f>
        <v/>
      </c>
      <c r="M55" s="303"/>
      <c r="N55" s="376" t="str">
        <f>+IF(G55=0,"",'Ark1'!AR1888)</f>
        <v/>
      </c>
      <c r="O55" s="114" t="str">
        <f>+IF(G55=0,"",'Ark1'!AS1888)</f>
        <v/>
      </c>
      <c r="P55" s="246"/>
      <c r="Q55" s="27" t="str">
        <f>+IF(G55=0,"",'Ark1'!T1843)</f>
        <v/>
      </c>
      <c r="R55" s="262"/>
      <c r="S55" s="33" t="str">
        <f>+IF(G55=0,"",'Ark1'!W1843)</f>
        <v/>
      </c>
      <c r="T55" s="33" t="str">
        <f>+IF(G55=0,"",'Ark1'!X1843)</f>
        <v/>
      </c>
      <c r="U55" s="557" t="str">
        <f>+IF(G55=0,"",'Ark1'!AG1843)</f>
        <v/>
      </c>
      <c r="W55" s="33" t="str">
        <f>+IF(G55=0,"",'Ark1'!AH1843)</f>
        <v/>
      </c>
      <c r="X55" s="33" t="str">
        <f>+IF(G55=0,"",'Ark1'!Y1843)</f>
        <v/>
      </c>
      <c r="Y55" s="27" t="str">
        <f>+IF(G55=0,"",'Ark1'!AA1843)</f>
        <v/>
      </c>
      <c r="Z55" s="33" t="str">
        <f>+IF(G55=0,"",'Ark1'!AC1843)</f>
        <v/>
      </c>
      <c r="AA55" s="303" t="str">
        <f t="shared" si="6"/>
        <v/>
      </c>
      <c r="AB55" s="28" t="str">
        <f t="shared" si="7"/>
        <v/>
      </c>
      <c r="AC55" s="244"/>
      <c r="AD55" s="247"/>
      <c r="AF55" s="28"/>
      <c r="AG55" s="27"/>
      <c r="AH55" s="248"/>
      <c r="AI55" s="86"/>
      <c r="AM55" s="86"/>
    </row>
    <row r="56" spans="1:57" ht="15.6">
      <c r="A56" s="244"/>
      <c r="B56" s="328"/>
      <c r="C56" s="304">
        <f t="shared" si="5"/>
        <v>9</v>
      </c>
      <c r="D56" s="304" t="s">
        <v>36</v>
      </c>
      <c r="E56" s="264"/>
      <c r="F56" s="484" t="str">
        <f>+IF(G56=0,"",'Ark1'!Q1878)</f>
        <v/>
      </c>
      <c r="G56" s="485">
        <f>+'Ark1'!R1878</f>
        <v>0</v>
      </c>
      <c r="H56" s="265" t="str">
        <f>+IF(G56=0,"",'Ark1'!AE1878)</f>
        <v/>
      </c>
      <c r="I56" s="265"/>
      <c r="J56" s="265" t="str">
        <f>+IF(G56=0,"",'Ark1'!AF1878)</f>
        <v/>
      </c>
      <c r="K56" s="244"/>
      <c r="L56" s="303" t="str">
        <f>+IF(G56=0,"",'Ark1'!U1878)</f>
        <v/>
      </c>
      <c r="M56" s="303"/>
      <c r="N56" s="376" t="str">
        <f>+IF(G56=0,"",'Ark1'!AR1923)</f>
        <v/>
      </c>
      <c r="O56" s="114" t="str">
        <f>+IF(G56=0,"",'Ark1'!AS1923)</f>
        <v/>
      </c>
      <c r="P56" s="246"/>
      <c r="Q56" s="266" t="str">
        <f>+IF(G56=0,"",'Ark1'!T1878)</f>
        <v/>
      </c>
      <c r="R56" s="262"/>
      <c r="S56" s="267" t="str">
        <f>+IF(G56=0,"",'Ark1'!W1878)</f>
        <v/>
      </c>
      <c r="T56" s="267" t="str">
        <f>+IF(G56=0,"",'Ark1'!X1878)</f>
        <v/>
      </c>
      <c r="U56" s="484" t="str">
        <f>+IF(G56=0,"",'Ark1'!AG1878)</f>
        <v/>
      </c>
      <c r="V56" s="484"/>
      <c r="W56" s="267" t="str">
        <f>+IF(G56=0,"",'Ark1'!AH1878)</f>
        <v/>
      </c>
      <c r="X56" s="267" t="str">
        <f>+IF(G56=0,"",'Ark1'!Y1878)</f>
        <v/>
      </c>
      <c r="Y56" s="266" t="str">
        <f>+IF(G56=0,"",'Ark1'!AA1878)</f>
        <v/>
      </c>
      <c r="Z56" s="267" t="str">
        <f>+IF(G56=0,"",'Ark1'!AC1878)</f>
        <v/>
      </c>
      <c r="AA56" s="303" t="str">
        <f t="shared" si="6"/>
        <v/>
      </c>
      <c r="AB56" s="265" t="str">
        <f t="shared" si="7"/>
        <v/>
      </c>
      <c r="AC56" s="244"/>
      <c r="AD56" s="247"/>
      <c r="AF56" s="28"/>
      <c r="AG56" s="27"/>
      <c r="AH56" s="248"/>
      <c r="AI56" s="86"/>
      <c r="AM56" s="86"/>
    </row>
    <row r="57" spans="1:57" ht="15.6">
      <c r="A57" s="244"/>
      <c r="B57" s="328"/>
      <c r="C57" s="304">
        <f t="shared" si="5"/>
        <v>10</v>
      </c>
      <c r="D57" s="304" t="s">
        <v>37</v>
      </c>
      <c r="E57" s="264"/>
      <c r="F57" s="486" t="str">
        <f>+IF(G57=0,"",'Ark1'!Q1913)</f>
        <v/>
      </c>
      <c r="G57" s="485">
        <f>+'Ark1'!R1913</f>
        <v>0</v>
      </c>
      <c r="H57" s="28" t="str">
        <f>+IF(G57=0,"",'Ark1'!AE1913)</f>
        <v/>
      </c>
      <c r="I57" s="265"/>
      <c r="J57" s="28" t="str">
        <f>+IF(G57=0,"",'Ark1'!AF1913)</f>
        <v/>
      </c>
      <c r="K57" s="244"/>
      <c r="L57" s="303" t="str">
        <f>+IF(G57=0,"",'Ark1'!U1913)</f>
        <v/>
      </c>
      <c r="M57" s="303"/>
      <c r="N57" s="376" t="str">
        <f>+IF(G57=0,"",'Ark1'!AR1958)</f>
        <v/>
      </c>
      <c r="O57" s="114" t="str">
        <f>+IF(G57=0,"",'Ark1'!AS1958)</f>
        <v/>
      </c>
      <c r="P57" s="246"/>
      <c r="Q57" s="27" t="str">
        <f>+IF(G57=0,"",'Ark1'!T1913)</f>
        <v/>
      </c>
      <c r="R57" s="262"/>
      <c r="S57" s="33" t="str">
        <f>+IF(G57=0,"",'Ark1'!W1913)</f>
        <v/>
      </c>
      <c r="T57" s="33" t="str">
        <f>+IF(G57=0,"",'Ark1'!X1913)</f>
        <v/>
      </c>
      <c r="U57" s="557" t="str">
        <f>+IF(G57=0,"",'Ark1'!AG1913)</f>
        <v/>
      </c>
      <c r="W57" s="33" t="str">
        <f>+IF(G57=0,"",'Ark1'!AH1913)</f>
        <v/>
      </c>
      <c r="X57" s="33" t="str">
        <f>+IF(G57=0,"",'Ark1'!Y1913)</f>
        <v/>
      </c>
      <c r="Y57" s="27" t="str">
        <f>+IF(G57=0,"",'Ark1'!AA1913)</f>
        <v/>
      </c>
      <c r="Z57" s="33" t="str">
        <f>+IF(G57=0,"",'Ark1'!AC1913)</f>
        <v/>
      </c>
      <c r="AA57" s="303" t="str">
        <f t="shared" si="6"/>
        <v/>
      </c>
      <c r="AB57" s="28" t="str">
        <f t="shared" si="7"/>
        <v/>
      </c>
      <c r="AC57" s="244"/>
      <c r="AD57" s="247"/>
      <c r="AF57" s="28"/>
      <c r="AG57" s="27"/>
      <c r="AH57" s="248"/>
      <c r="AI57" s="86"/>
      <c r="AM57" s="86"/>
    </row>
    <row r="58" spans="1:57" ht="15.6">
      <c r="A58" s="244"/>
      <c r="B58" s="328"/>
      <c r="C58" s="304">
        <f t="shared" si="5"/>
        <v>11</v>
      </c>
      <c r="D58" s="304" t="s">
        <v>38</v>
      </c>
      <c r="E58" s="264"/>
      <c r="F58" s="484" t="str">
        <f>+IF(G58=0,"",'Ark1'!Q1948)</f>
        <v/>
      </c>
      <c r="G58" s="485">
        <f>+'Ark1'!R1948</f>
        <v>0</v>
      </c>
      <c r="H58" s="265" t="str">
        <f>+IF(G58=0,"",'Ark1'!AE1948)</f>
        <v/>
      </c>
      <c r="I58" s="265"/>
      <c r="J58" s="265" t="str">
        <f>+IF(G58=0,"",'Ark1'!AF1948)</f>
        <v/>
      </c>
      <c r="K58" s="244"/>
      <c r="L58" s="303" t="str">
        <f>+IF(G58=0,"",'Ark1'!U1948)</f>
        <v/>
      </c>
      <c r="M58" s="303"/>
      <c r="N58" s="376" t="str">
        <f>+IF(G58=0,"",'Ark1'!AR1653)</f>
        <v/>
      </c>
      <c r="O58" s="114" t="str">
        <f>+IF(G58=0,"",'Ark1'!AS1653)</f>
        <v/>
      </c>
      <c r="P58" s="246"/>
      <c r="Q58" s="266" t="str">
        <f>+IF(G58=0,"",'Ark1'!T1948)</f>
        <v/>
      </c>
      <c r="R58" s="262"/>
      <c r="S58" s="267" t="str">
        <f>+IF(G58=0,"",'Ark1'!W1948)</f>
        <v/>
      </c>
      <c r="T58" s="267" t="str">
        <f>+IF(G58=0,"",'Ark1'!X1948)</f>
        <v/>
      </c>
      <c r="U58" s="484" t="str">
        <f>+IF(G58=0,"",'Ark1'!AG1948)</f>
        <v/>
      </c>
      <c r="V58" s="484"/>
      <c r="W58" s="267" t="str">
        <f>+IF(G58=0,"",'Ark1'!AH1948)</f>
        <v/>
      </c>
      <c r="X58" s="267" t="str">
        <f>+IF(G58=0,"",'Ark1'!Y1948)</f>
        <v/>
      </c>
      <c r="Y58" s="266" t="str">
        <f>+IF(G58=0,"",'Ark1'!AA1948)</f>
        <v/>
      </c>
      <c r="Z58" s="267" t="str">
        <f>+IF(G58=0,"",'Ark1'!AC1948)</f>
        <v/>
      </c>
      <c r="AA58" s="303" t="str">
        <f t="shared" si="6"/>
        <v/>
      </c>
      <c r="AB58" s="265" t="str">
        <f t="shared" si="7"/>
        <v/>
      </c>
      <c r="AC58" s="244"/>
      <c r="AD58" s="247"/>
      <c r="AF58" s="28"/>
      <c r="AG58" s="27"/>
      <c r="AH58" s="248"/>
      <c r="AI58" s="86"/>
      <c r="AM58" s="86"/>
    </row>
    <row r="59" spans="1:57" ht="15.6">
      <c r="A59" s="244"/>
      <c r="B59" s="328"/>
      <c r="C59" s="304">
        <f t="shared" si="5"/>
        <v>12</v>
      </c>
      <c r="D59" s="304" t="s">
        <v>39</v>
      </c>
      <c r="E59" s="264"/>
      <c r="F59" s="486" t="str">
        <f>+IF(G59=0,"",'Ark1'!Q1983)</f>
        <v/>
      </c>
      <c r="G59" s="485">
        <f>+'Ark1'!R1983</f>
        <v>0</v>
      </c>
      <c r="H59" s="28" t="str">
        <f>+IF(G59=0,"",'Ark1'!AE1983)</f>
        <v/>
      </c>
      <c r="I59" s="265"/>
      <c r="J59" s="28" t="str">
        <f>+IF(G59=0,"",'Ark1'!AF1983)</f>
        <v/>
      </c>
      <c r="K59" s="244"/>
      <c r="L59" s="303" t="str">
        <f>+IF(G59=0,"",'Ark1'!U1983)</f>
        <v/>
      </c>
      <c r="M59" s="303"/>
      <c r="N59" s="376" t="str">
        <f>+IF(G59=0,"",'Ark1'!AR1654)</f>
        <v/>
      </c>
      <c r="O59" s="114" t="str">
        <f>+IF(G59=0,"",'Ark1'!AS1654)</f>
        <v/>
      </c>
      <c r="P59" s="246"/>
      <c r="Q59" s="27" t="str">
        <f>+IF(G59=0,"",'Ark1'!T1983)</f>
        <v/>
      </c>
      <c r="R59" s="262"/>
      <c r="S59" s="33" t="str">
        <f>+IF(G59=0,"",'Ark1'!W1983)</f>
        <v/>
      </c>
      <c r="T59" s="33" t="str">
        <f>+IF(G59=0,"",'Ark1'!X1983)</f>
        <v/>
      </c>
      <c r="U59" s="557" t="str">
        <f>+IF(G59=0,"",'Ark1'!AG1983)</f>
        <v/>
      </c>
      <c r="W59" s="33" t="str">
        <f>+IF(G59=0,"",'Ark1'!AH1983)</f>
        <v/>
      </c>
      <c r="X59" s="33" t="str">
        <f>+IF(G59=0,"",'Ark1'!Y1983)</f>
        <v/>
      </c>
      <c r="Y59" s="27" t="str">
        <f>+IF(G59=0,"",'Ark1'!AA1983)</f>
        <v/>
      </c>
      <c r="Z59" s="33" t="str">
        <f>+IF(G59=0,"",'Ark1'!AC1983)</f>
        <v/>
      </c>
      <c r="AA59" s="303" t="str">
        <f t="shared" si="6"/>
        <v/>
      </c>
      <c r="AB59" s="28" t="str">
        <f t="shared" si="7"/>
        <v/>
      </c>
      <c r="AC59" s="244"/>
      <c r="AD59" s="247"/>
      <c r="AF59" s="28"/>
      <c r="AG59" s="27"/>
      <c r="AH59" s="248"/>
      <c r="AI59" s="86"/>
      <c r="AM59" s="86"/>
    </row>
    <row r="60" spans="1:57" ht="15.6">
      <c r="A60" s="244"/>
      <c r="B60" s="328"/>
      <c r="C60" s="304">
        <f t="shared" si="5"/>
        <v>13</v>
      </c>
      <c r="D60" s="304" t="s">
        <v>40</v>
      </c>
      <c r="E60" s="264"/>
      <c r="F60" s="484" t="str">
        <f>+IF(G60=0,"",'Ark1'!Q2018)</f>
        <v/>
      </c>
      <c r="G60" s="485">
        <f>+'Ark1'!R2018</f>
        <v>0</v>
      </c>
      <c r="H60" s="265" t="str">
        <f>+IF(G60=0,"",'Ark1'!AE2018)</f>
        <v/>
      </c>
      <c r="I60" s="265"/>
      <c r="J60" s="265" t="str">
        <f>+IF(G60=0,"",'Ark1'!AF2018)</f>
        <v/>
      </c>
      <c r="K60" s="244"/>
      <c r="L60" s="303" t="str">
        <f>+IF(G60=0,"",'Ark1'!U2018)</f>
        <v/>
      </c>
      <c r="M60" s="303"/>
      <c r="N60" s="376" t="str">
        <f>+IF(G60=0,"",'Ark1'!AR1655)</f>
        <v/>
      </c>
      <c r="O60" s="114" t="str">
        <f>+IF(G60=0,"",'Ark1'!AS1655)</f>
        <v/>
      </c>
      <c r="P60" s="246"/>
      <c r="Q60" s="266" t="str">
        <f>+IF(G60=0,"",'Ark1'!T2018)</f>
        <v/>
      </c>
      <c r="R60" s="262"/>
      <c r="S60" s="267" t="str">
        <f>+IF(G60=0,"",'Ark1'!W2018)</f>
        <v/>
      </c>
      <c r="T60" s="267" t="str">
        <f>+IF(G60=0,"",'Ark1'!X2018)</f>
        <v/>
      </c>
      <c r="U60" s="484" t="str">
        <f>+IF(G60=0,"",'Ark1'!AG2018)</f>
        <v/>
      </c>
      <c r="V60" s="484"/>
      <c r="W60" s="267" t="str">
        <f>+IF(G60=0,"",'Ark1'!AH2018)</f>
        <v/>
      </c>
      <c r="X60" s="267" t="str">
        <f>+IF(G60=0,"",'Ark1'!Y2018)</f>
        <v/>
      </c>
      <c r="Y60" s="266" t="str">
        <f>+IF(G60=0,"",'Ark1'!AA2018)</f>
        <v/>
      </c>
      <c r="Z60" s="267" t="str">
        <f>+IF(G60=0,"",'Ark1'!AC2018)</f>
        <v/>
      </c>
      <c r="AA60" s="303" t="str">
        <f t="shared" si="6"/>
        <v/>
      </c>
      <c r="AB60" s="265" t="str">
        <f t="shared" si="7"/>
        <v/>
      </c>
      <c r="AC60" s="244"/>
      <c r="AD60" s="247"/>
      <c r="AF60" s="28"/>
      <c r="AG60" s="27"/>
      <c r="AH60" s="248"/>
      <c r="AI60" s="86"/>
      <c r="AM60" s="86"/>
    </row>
    <row r="61" spans="1:57" ht="15.6">
      <c r="A61" s="244"/>
      <c r="B61" s="328"/>
      <c r="C61" s="304">
        <f t="shared" si="5"/>
        <v>14</v>
      </c>
      <c r="D61" s="304" t="s">
        <v>402</v>
      </c>
      <c r="E61" s="264"/>
      <c r="F61" s="486" t="str">
        <f>+IF(G61=0,"",'Ark1'!Q2053)</f>
        <v/>
      </c>
      <c r="G61" s="485">
        <f>+'Ark1'!R2053</f>
        <v>0</v>
      </c>
      <c r="H61" s="28" t="str">
        <f>+IF(G61=0,"",'Ark1'!AE2053)</f>
        <v/>
      </c>
      <c r="I61" s="265"/>
      <c r="J61" s="28" t="str">
        <f>+IF(G61=0,"",'Ark1'!AF2053)</f>
        <v/>
      </c>
      <c r="K61" s="244"/>
      <c r="L61" s="303" t="str">
        <f>+IF(G61=0,"",'Ark1'!U2053)</f>
        <v/>
      </c>
      <c r="M61" s="303"/>
      <c r="N61" s="376" t="str">
        <f>+IF(G61=0,"",'Ark1'!AR1656)</f>
        <v/>
      </c>
      <c r="O61" s="114" t="str">
        <f>+IF(G61=0,"",'Ark1'!AS1656)</f>
        <v/>
      </c>
      <c r="P61" s="246"/>
      <c r="Q61" s="27" t="str">
        <f>+IF(G61=0,"",'Ark1'!T2053)</f>
        <v/>
      </c>
      <c r="R61" s="262"/>
      <c r="S61" s="33" t="str">
        <f>+IF(G61=0,"",'Ark1'!W2053)</f>
        <v/>
      </c>
      <c r="T61" s="33" t="str">
        <f>+IF(G61=0,"",'Ark1'!X2053)</f>
        <v/>
      </c>
      <c r="U61" s="557" t="str">
        <f>+IF(G61=0,"",'Ark1'!AG2053)</f>
        <v/>
      </c>
      <c r="W61" s="33" t="str">
        <f>+IF(G61=0,"",'Ark1'!AH2053)</f>
        <v/>
      </c>
      <c r="X61" s="33" t="str">
        <f>+IF(G61=0,"",'Ark1'!Y2053)</f>
        <v/>
      </c>
      <c r="Y61" s="27" t="str">
        <f>+IF(G61=0,"",'Ark1'!AA2053)</f>
        <v/>
      </c>
      <c r="Z61" s="33" t="str">
        <f>+IF(G61=0,"",'Ark1'!AC2053)</f>
        <v/>
      </c>
      <c r="AA61" s="303" t="str">
        <f t="shared" si="6"/>
        <v/>
      </c>
      <c r="AB61" s="28" t="str">
        <f t="shared" si="7"/>
        <v/>
      </c>
      <c r="AC61" s="244"/>
      <c r="AD61" s="247"/>
      <c r="AF61" s="28"/>
      <c r="AG61" s="27"/>
      <c r="AH61" s="248"/>
      <c r="AI61" s="86"/>
      <c r="AM61" s="86"/>
    </row>
    <row r="62" spans="1:57" ht="15.6">
      <c r="A62" s="244"/>
      <c r="B62" s="328"/>
      <c r="C62" s="304">
        <f t="shared" si="5"/>
        <v>15</v>
      </c>
      <c r="D62" s="304" t="s">
        <v>41</v>
      </c>
      <c r="E62" s="264"/>
      <c r="F62" s="484" t="str">
        <f>+IF(G62=0,"",'Ark1'!Q2088)</f>
        <v/>
      </c>
      <c r="G62" s="485">
        <f>+'Ark1'!R2088</f>
        <v>0</v>
      </c>
      <c r="H62" s="265" t="str">
        <f>+IF(G62=0,"",'Ark1'!AE2088)</f>
        <v/>
      </c>
      <c r="I62" s="265"/>
      <c r="J62" s="265" t="str">
        <f>+IF(G62=0,"",'Ark1'!AF2088)</f>
        <v/>
      </c>
      <c r="K62" s="244"/>
      <c r="L62" s="379" t="str">
        <f>+IF(G62=0,"",'Ark1'!U2088)</f>
        <v/>
      </c>
      <c r="M62" s="379"/>
      <c r="N62" s="376" t="str">
        <f>+IF(G62=0,"",'Ark1'!AR1657)</f>
        <v/>
      </c>
      <c r="O62" s="114" t="str">
        <f>+IF(G62=0,"",'Ark1'!AS1657)</f>
        <v/>
      </c>
      <c r="P62" s="246"/>
      <c r="Q62" s="266" t="str">
        <f>+IF(G62=0,"",'Ark1'!T2088)</f>
        <v/>
      </c>
      <c r="R62" s="262"/>
      <c r="S62" s="267" t="str">
        <f>+IF(G62=0,"",'Ark1'!W2088)</f>
        <v/>
      </c>
      <c r="T62" s="267" t="str">
        <f>+IF(G62=0,"",'Ark1'!X2088)</f>
        <v/>
      </c>
      <c r="U62" s="484" t="str">
        <f>+IF(G62=0,"",'Ark1'!AG2088)</f>
        <v/>
      </c>
      <c r="V62" s="484"/>
      <c r="W62" s="267" t="str">
        <f>+IF(G62=0,"",'Ark1'!AH2088)</f>
        <v/>
      </c>
      <c r="X62" s="267" t="str">
        <f>+IF(G62=0,"",'Ark1'!Y2088)</f>
        <v/>
      </c>
      <c r="Y62" s="266" t="str">
        <f>+IF(G62=0,"",'Ark1'!AA2088)</f>
        <v/>
      </c>
      <c r="Z62" s="267" t="str">
        <f>+IF(G62=0,"",'Ark1'!AC2088)</f>
        <v/>
      </c>
      <c r="AA62" s="303" t="str">
        <f t="shared" si="6"/>
        <v/>
      </c>
      <c r="AB62" s="265" t="str">
        <f t="shared" si="7"/>
        <v/>
      </c>
      <c r="AC62" s="244"/>
      <c r="AD62" s="247"/>
      <c r="AF62" s="28"/>
      <c r="AG62" s="27"/>
      <c r="AH62" s="248"/>
      <c r="AI62" s="86"/>
      <c r="AM62" s="86"/>
    </row>
    <row r="63" spans="1:57" ht="15.6">
      <c r="A63" s="244"/>
      <c r="B63" s="244"/>
      <c r="C63" s="244"/>
      <c r="D63" s="244"/>
      <c r="E63" s="244"/>
      <c r="F63" s="478"/>
      <c r="G63" s="478"/>
      <c r="H63" s="244"/>
      <c r="I63" s="244"/>
      <c r="J63" s="244"/>
      <c r="K63" s="244"/>
      <c r="L63" s="244"/>
      <c r="M63" s="244"/>
      <c r="N63" s="244"/>
      <c r="O63" s="244"/>
      <c r="P63" s="246"/>
      <c r="Q63" s="244"/>
      <c r="R63" s="262"/>
      <c r="S63" s="244"/>
      <c r="T63" s="244"/>
      <c r="U63" s="478"/>
      <c r="V63" s="478"/>
      <c r="W63" s="244"/>
      <c r="X63" s="244"/>
      <c r="Y63" s="244"/>
      <c r="Z63" s="244"/>
      <c r="AA63" s="244"/>
      <c r="AB63" s="244"/>
      <c r="AC63" s="244"/>
      <c r="AD63" s="247"/>
      <c r="AF63" s="28"/>
      <c r="AG63" s="27"/>
      <c r="AH63" s="248"/>
      <c r="AI63" s="86"/>
      <c r="AM63" s="86"/>
    </row>
    <row r="64" spans="1:57" ht="19.8">
      <c r="A64" s="244"/>
      <c r="B64" s="244"/>
      <c r="C64" s="244"/>
      <c r="D64" s="244"/>
      <c r="E64" s="244"/>
      <c r="F64" s="478"/>
      <c r="G64" s="478"/>
      <c r="H64" s="244"/>
      <c r="I64" s="244"/>
      <c r="J64" s="244"/>
      <c r="K64" s="244"/>
      <c r="L64" s="244"/>
      <c r="M64" s="244"/>
      <c r="N64" s="244"/>
      <c r="O64" s="244"/>
      <c r="P64" s="246"/>
      <c r="Q64" s="244"/>
      <c r="R64" s="262"/>
      <c r="S64" s="244"/>
      <c r="T64" s="244"/>
      <c r="U64" s="478"/>
      <c r="V64" s="478"/>
      <c r="W64" s="244"/>
      <c r="X64" s="244"/>
      <c r="Y64" s="244"/>
      <c r="Z64" s="244"/>
      <c r="AA64" s="244"/>
      <c r="AB64" s="244"/>
      <c r="AC64" s="244"/>
      <c r="AD64" s="247"/>
      <c r="AF64" s="28"/>
      <c r="AG64" s="27"/>
      <c r="AH64" s="248"/>
      <c r="AI64" s="86"/>
      <c r="AJ64" s="211"/>
      <c r="AK64" s="211"/>
      <c r="AL64" s="211"/>
      <c r="AM64" s="86"/>
      <c r="BE64" s="260"/>
    </row>
    <row r="65" spans="1:57" ht="19.8">
      <c r="A65" s="244"/>
      <c r="B65" s="244"/>
      <c r="C65" s="244"/>
      <c r="D65" s="244"/>
      <c r="E65" s="244"/>
      <c r="F65" s="478"/>
      <c r="G65" s="478"/>
      <c r="H65" s="244"/>
      <c r="I65" s="244"/>
      <c r="J65" s="244"/>
      <c r="K65" s="244"/>
      <c r="L65" s="244"/>
      <c r="M65" s="244"/>
      <c r="N65" s="244"/>
      <c r="O65" s="244"/>
      <c r="P65" s="246"/>
      <c r="Q65" s="244"/>
      <c r="R65" s="262"/>
      <c r="S65" s="244"/>
      <c r="T65" s="244"/>
      <c r="U65" s="478"/>
      <c r="V65" s="478"/>
      <c r="W65" s="244"/>
      <c r="X65" s="244"/>
      <c r="Y65" s="244"/>
      <c r="Z65" s="244"/>
      <c r="AA65" s="244"/>
      <c r="AB65" s="244"/>
      <c r="AC65" s="244"/>
      <c r="AD65" s="247"/>
      <c r="AF65" s="28"/>
      <c r="AG65" s="27"/>
      <c r="AH65" s="248"/>
      <c r="AI65" s="86"/>
      <c r="AM65" s="86"/>
      <c r="BE65" s="260"/>
    </row>
    <row r="66" spans="1:57" ht="19.8">
      <c r="A66" s="244"/>
      <c r="B66" s="244"/>
      <c r="C66" s="262"/>
      <c r="D66" s="244"/>
      <c r="E66" s="244"/>
      <c r="F66" s="478"/>
      <c r="G66" s="478"/>
      <c r="H66" s="245"/>
      <c r="I66" s="244"/>
      <c r="J66" s="245"/>
      <c r="K66" s="244"/>
      <c r="L66" s="244"/>
      <c r="M66" s="244"/>
      <c r="N66" s="246"/>
      <c r="O66" s="246"/>
      <c r="P66" s="246"/>
      <c r="Q66" s="244"/>
      <c r="R66" s="262"/>
      <c r="S66" s="246"/>
      <c r="T66" s="246"/>
      <c r="U66" s="478"/>
      <c r="V66" s="478"/>
      <c r="W66" s="246"/>
      <c r="X66" s="246"/>
      <c r="Y66" s="244"/>
      <c r="Z66" s="246"/>
      <c r="AA66" s="244"/>
      <c r="AB66" s="245"/>
      <c r="AC66" s="244"/>
      <c r="AD66" s="247"/>
      <c r="AF66" s="28"/>
      <c r="AG66" s="27"/>
      <c r="AH66" s="248"/>
      <c r="AI66" s="86"/>
      <c r="AM66" s="86"/>
      <c r="BE66" s="260"/>
    </row>
    <row r="67" spans="1:57" ht="22.8">
      <c r="A67" s="408" t="s">
        <v>720</v>
      </c>
      <c r="B67" s="244"/>
      <c r="C67" s="262"/>
      <c r="D67" s="344"/>
      <c r="E67" s="244"/>
      <c r="F67" s="482" t="s">
        <v>644</v>
      </c>
      <c r="G67" s="483">
        <f>SUM(G73:G87)</f>
        <v>75</v>
      </c>
      <c r="H67" s="245"/>
      <c r="I67" s="244"/>
      <c r="J67" s="245"/>
      <c r="K67" s="244"/>
      <c r="L67" s="343">
        <f>+Raser!T14</f>
        <v>208.69466666666673</v>
      </c>
      <c r="M67" s="556"/>
      <c r="N67" s="246"/>
      <c r="O67" s="246"/>
      <c r="P67" s="246"/>
      <c r="Q67" s="244"/>
      <c r="R67" s="262"/>
      <c r="S67" s="246"/>
      <c r="T67" s="246"/>
      <c r="U67" s="478"/>
      <c r="V67" s="478"/>
      <c r="W67" s="246"/>
      <c r="X67" s="246"/>
      <c r="Y67" s="244"/>
      <c r="Z67" s="246"/>
      <c r="AA67" s="343">
        <f>+Raser!X14</f>
        <v>197.7698596211921</v>
      </c>
      <c r="AB67" s="245"/>
      <c r="AC67" s="244"/>
      <c r="AD67" s="247"/>
      <c r="AF67" s="28"/>
      <c r="AG67" s="27"/>
      <c r="AH67" s="248"/>
      <c r="AI67" s="86"/>
      <c r="AM67" s="86"/>
      <c r="BE67" s="260"/>
    </row>
    <row r="68" spans="1:57" ht="14.25" customHeight="1">
      <c r="A68" s="244"/>
      <c r="B68" s="244"/>
      <c r="C68" s="262"/>
      <c r="D68" s="342"/>
      <c r="E68" s="244"/>
      <c r="F68" s="482"/>
      <c r="G68" s="482"/>
      <c r="H68" s="262"/>
      <c r="I68" s="262"/>
      <c r="J68" s="262"/>
      <c r="K68" s="244"/>
      <c r="L68" s="262"/>
      <c r="M68" s="262"/>
      <c r="N68" s="262"/>
      <c r="O68" s="262"/>
      <c r="P68" s="246"/>
      <c r="Q68" s="262"/>
      <c r="R68" s="262"/>
      <c r="S68" s="262"/>
      <c r="T68" s="262"/>
      <c r="U68" s="482"/>
      <c r="V68" s="482"/>
      <c r="W68" s="262"/>
      <c r="X68" s="262"/>
      <c r="Y68" s="262"/>
      <c r="Z68" s="262"/>
      <c r="AA68" s="262"/>
      <c r="AB68" s="245"/>
      <c r="AC68" s="244"/>
      <c r="AD68" s="247"/>
      <c r="AF68" s="28"/>
      <c r="AG68" s="27"/>
      <c r="AH68" s="248"/>
      <c r="AI68" s="86"/>
      <c r="AM68" s="86"/>
      <c r="BE68" s="260"/>
    </row>
    <row r="69" spans="1:57" ht="19.8">
      <c r="A69" s="244"/>
      <c r="B69" s="244"/>
      <c r="C69" s="244"/>
      <c r="D69" s="244"/>
      <c r="E69" s="244"/>
      <c r="F69" s="478"/>
      <c r="G69" s="478"/>
      <c r="H69" s="245"/>
      <c r="I69" s="244"/>
      <c r="J69" s="245"/>
      <c r="K69" s="244"/>
      <c r="L69" s="244"/>
      <c r="M69" s="244"/>
      <c r="N69" s="246"/>
      <c r="O69" s="246"/>
      <c r="P69" s="246"/>
      <c r="Q69" s="244"/>
      <c r="R69" s="262"/>
      <c r="S69" s="246"/>
      <c r="T69" s="246"/>
      <c r="U69" s="478"/>
      <c r="V69" s="478"/>
      <c r="W69" s="246"/>
      <c r="X69" s="246"/>
      <c r="Y69" s="244"/>
      <c r="Z69" s="246"/>
      <c r="AA69" s="262" t="s">
        <v>477</v>
      </c>
      <c r="AB69" s="261" t="s">
        <v>4</v>
      </c>
      <c r="AC69" s="244"/>
      <c r="AD69" s="247"/>
      <c r="AF69" s="28"/>
      <c r="AG69" s="27"/>
      <c r="AH69" s="248"/>
      <c r="AI69" s="86"/>
      <c r="AM69" s="86"/>
      <c r="BE69" s="260"/>
    </row>
    <row r="70" spans="1:57" ht="19.8">
      <c r="A70" s="244"/>
      <c r="B70" s="244"/>
      <c r="C70" s="244"/>
      <c r="D70" s="262"/>
      <c r="E70" s="244"/>
      <c r="F70" s="482" t="s">
        <v>4</v>
      </c>
      <c r="G70" s="478"/>
      <c r="H70" s="245"/>
      <c r="I70" s="245"/>
      <c r="J70" s="245"/>
      <c r="K70" s="244"/>
      <c r="L70" s="245"/>
      <c r="M70" s="245"/>
      <c r="N70" s="246"/>
      <c r="O70" s="246"/>
      <c r="P70" s="246"/>
      <c r="Q70" s="262" t="s">
        <v>24</v>
      </c>
      <c r="R70" s="262"/>
      <c r="S70" s="246" t="s">
        <v>403</v>
      </c>
      <c r="T70" s="246" t="s">
        <v>403</v>
      </c>
      <c r="U70" s="482" t="s">
        <v>531</v>
      </c>
      <c r="V70" s="482"/>
      <c r="W70" s="246" t="s">
        <v>403</v>
      </c>
      <c r="X70" s="263" t="s">
        <v>423</v>
      </c>
      <c r="Y70" s="244"/>
      <c r="Z70" s="263" t="s">
        <v>573</v>
      </c>
      <c r="AA70" s="262" t="s">
        <v>570</v>
      </c>
      <c r="AB70" s="261" t="s">
        <v>10</v>
      </c>
      <c r="AC70" s="244"/>
      <c r="AD70" s="247"/>
      <c r="AF70" s="28"/>
      <c r="AG70" s="27"/>
      <c r="AH70" s="248"/>
      <c r="AI70" s="86"/>
      <c r="AM70" s="86"/>
      <c r="BE70" s="260"/>
    </row>
    <row r="71" spans="1:57" ht="19.8">
      <c r="A71" s="262"/>
      <c r="B71" s="262"/>
      <c r="C71" s="244"/>
      <c r="D71" s="244"/>
      <c r="E71" s="262"/>
      <c r="F71" s="482" t="s">
        <v>475</v>
      </c>
      <c r="G71" s="482" t="s">
        <v>4</v>
      </c>
      <c r="H71" s="261" t="s">
        <v>4</v>
      </c>
      <c r="I71" s="261"/>
      <c r="J71" s="261" t="s">
        <v>1</v>
      </c>
      <c r="K71" s="244"/>
      <c r="L71" s="261" t="s">
        <v>24</v>
      </c>
      <c r="M71" s="261"/>
      <c r="N71" s="421" t="s">
        <v>24</v>
      </c>
      <c r="O71" s="421" t="s">
        <v>24</v>
      </c>
      <c r="P71" s="246"/>
      <c r="Q71" s="262" t="s">
        <v>481</v>
      </c>
      <c r="R71" s="262"/>
      <c r="S71" s="263" t="s">
        <v>572</v>
      </c>
      <c r="T71" s="263" t="s">
        <v>487</v>
      </c>
      <c r="U71" s="482" t="s">
        <v>550</v>
      </c>
      <c r="V71" s="482"/>
      <c r="W71" s="263" t="s">
        <v>489</v>
      </c>
      <c r="X71" s="263"/>
      <c r="Y71" s="262" t="s">
        <v>414</v>
      </c>
      <c r="Z71" s="263" t="s">
        <v>1</v>
      </c>
      <c r="AA71" s="262" t="s">
        <v>70</v>
      </c>
      <c r="AB71" s="261" t="s">
        <v>70</v>
      </c>
      <c r="AC71" s="244"/>
      <c r="AD71" s="247"/>
      <c r="AF71" s="28"/>
      <c r="AG71" s="27"/>
      <c r="AH71" s="248"/>
      <c r="AI71" s="86"/>
      <c r="AM71" s="86"/>
      <c r="BE71" s="260"/>
    </row>
    <row r="72" spans="1:57" ht="19.8">
      <c r="A72" s="244"/>
      <c r="B72" s="244"/>
      <c r="C72" s="262" t="s">
        <v>0</v>
      </c>
      <c r="D72" s="262"/>
      <c r="E72" s="262" t="s">
        <v>599</v>
      </c>
      <c r="F72" s="469" t="s">
        <v>476</v>
      </c>
      <c r="G72" s="469" t="s">
        <v>10</v>
      </c>
      <c r="H72" s="87" t="s">
        <v>403</v>
      </c>
      <c r="I72" s="87"/>
      <c r="J72" s="87" t="s">
        <v>403</v>
      </c>
      <c r="K72" s="244"/>
      <c r="L72" s="87" t="s">
        <v>45</v>
      </c>
      <c r="M72" s="87"/>
      <c r="N72" s="421" t="s">
        <v>717</v>
      </c>
      <c r="O72" s="421" t="s">
        <v>718</v>
      </c>
      <c r="P72" s="246"/>
      <c r="Q72" s="50" t="s">
        <v>415</v>
      </c>
      <c r="R72" s="262"/>
      <c r="S72" s="75" t="s">
        <v>548</v>
      </c>
      <c r="T72" s="75" t="s">
        <v>440</v>
      </c>
      <c r="U72" s="469" t="s">
        <v>483</v>
      </c>
      <c r="V72" s="469"/>
      <c r="W72" s="75" t="s">
        <v>470</v>
      </c>
      <c r="X72" s="75" t="s">
        <v>1</v>
      </c>
      <c r="Y72" s="50" t="s">
        <v>415</v>
      </c>
      <c r="Z72" s="75" t="s">
        <v>532</v>
      </c>
      <c r="AA72" s="50" t="s">
        <v>486</v>
      </c>
      <c r="AB72" s="87" t="s">
        <v>553</v>
      </c>
      <c r="AC72" s="244"/>
      <c r="AD72" s="247"/>
      <c r="AF72" s="28"/>
      <c r="AG72" s="27"/>
      <c r="AH72" s="248"/>
      <c r="AI72" s="86"/>
      <c r="AM72" s="86"/>
      <c r="BE72" s="260"/>
    </row>
    <row r="73" spans="1:57" ht="15.6">
      <c r="A73" s="244"/>
      <c r="B73" s="304">
        <f>+'Ark1'!C1599</f>
        <v>2024</v>
      </c>
      <c r="C73" s="264">
        <f>+'Ark1'!L1599</f>
        <v>1</v>
      </c>
      <c r="D73" s="264" t="s">
        <v>29</v>
      </c>
      <c r="E73" s="264">
        <f>+'Ark1'!AP1599</f>
        <v>4</v>
      </c>
      <c r="F73" s="484">
        <f>+IF(G73=0,"",'Ark1'!Q1599)</f>
        <v>1</v>
      </c>
      <c r="G73" s="485">
        <f>+'Ark1'!R1599</f>
        <v>2</v>
      </c>
      <c r="H73" s="265">
        <f>+IF(G73=0,"",'Ark1'!AE1599)</f>
        <v>2.6666666666666661</v>
      </c>
      <c r="I73" s="265"/>
      <c r="J73" s="265">
        <f>+IF(G73=0,"",'Ark1'!AF1599)</f>
        <v>2.0406207473757521</v>
      </c>
      <c r="K73" s="244"/>
      <c r="L73" s="303">
        <f>+IF(G73=0,"",'Ark1'!U1599)</f>
        <v>159.69999999999999</v>
      </c>
      <c r="M73" s="303"/>
      <c r="N73" s="376">
        <f>+IF(G73=0,"",'Ark1'!AR1599)</f>
        <v>200.5</v>
      </c>
      <c r="O73" s="114">
        <f>+IF(G73=0,"",'Ark1'!AS1599)</f>
        <v>19.685427513758217</v>
      </c>
      <c r="P73" s="246"/>
      <c r="Q73" s="266">
        <f>+IF(G73=0,"",'Ark1'!T1599)</f>
        <v>5</v>
      </c>
      <c r="R73" s="262"/>
      <c r="S73" s="267">
        <f>+IF(G73=0,"",'Ark1'!W1599)</f>
        <v>0</v>
      </c>
      <c r="T73" s="267">
        <f>+IF(G73=0,"",'Ark1'!X1599)</f>
        <v>0</v>
      </c>
      <c r="U73" s="484">
        <f>+IF(G73=0,"",'Ark1'!AG1599)</f>
        <v>1208</v>
      </c>
      <c r="V73" s="484"/>
      <c r="W73" s="267">
        <f>+IF(G73=0,"",'Ark1'!AH1599)</f>
        <v>100</v>
      </c>
      <c r="X73" s="267">
        <f>+IF(G73=0,"",'Ark1'!Y1599)</f>
        <v>19.400000000000119</v>
      </c>
      <c r="Y73" s="266">
        <f>+IF(G73=0,"",'Ark1'!AA1599)</f>
        <v>1</v>
      </c>
      <c r="Z73" s="267">
        <f>+IF(G73=0,"",'Ark1'!AC1599)</f>
        <v>99.999999999999247</v>
      </c>
      <c r="AA73" s="303">
        <f t="shared" ref="AA73:AA87" si="8">IF(G73=0,"",1000*L73/U73)</f>
        <v>132.2019867549669</v>
      </c>
      <c r="AB73" s="265">
        <f t="shared" ref="AB73:AB87" si="9">IF(G73=0,"",G73/F73)</f>
        <v>2</v>
      </c>
      <c r="AC73" s="244"/>
      <c r="AD73" s="247"/>
      <c r="AF73" s="28"/>
      <c r="AG73" s="27"/>
      <c r="AH73" s="248"/>
      <c r="AI73" s="86"/>
      <c r="AM73" s="86"/>
    </row>
    <row r="74" spans="1:57" ht="15.6">
      <c r="A74" s="244"/>
      <c r="B74" s="304"/>
      <c r="C74" s="86">
        <f>+'Ark1'!L1634</f>
        <v>2</v>
      </c>
      <c r="D74" s="86" t="s">
        <v>30</v>
      </c>
      <c r="E74" s="264"/>
      <c r="F74" s="486">
        <f>+IF(G74=0,"",'Ark1'!Q1634)</f>
        <v>13</v>
      </c>
      <c r="G74" s="485">
        <f>+'Ark1'!R1634</f>
        <v>13</v>
      </c>
      <c r="H74" s="28">
        <f>+IF(G74=0,"",'Ark1'!AE1634)</f>
        <v>17.333333333333329</v>
      </c>
      <c r="I74" s="265"/>
      <c r="J74" s="28">
        <f>+IF(G74=0,"",'Ark1'!AF1634)</f>
        <v>13.839676465138863</v>
      </c>
      <c r="K74" s="244"/>
      <c r="L74" s="303">
        <f>+IF(G74=0,"",'Ark1'!U1634)</f>
        <v>166.63076923076923</v>
      </c>
      <c r="M74" s="303"/>
      <c r="N74" s="376">
        <f>+IF(G74=0,"",'Ark1'!AR1634)</f>
        <v>195.92307692307688</v>
      </c>
      <c r="O74" s="114">
        <f>+IF(G74=0,"",'Ark1'!AS1634)</f>
        <v>21.893707780211113</v>
      </c>
      <c r="P74" s="246"/>
      <c r="Q74" s="27">
        <f>+IF(G74=0,"",'Ark1'!T1634)</f>
        <v>5.6923076923076943</v>
      </c>
      <c r="R74" s="262"/>
      <c r="S74" s="33">
        <f>+IF(G74=0,"",'Ark1'!W1634)</f>
        <v>15.38461538461538</v>
      </c>
      <c r="T74" s="33">
        <f>+IF(G74=0,"",'Ark1'!X1634)</f>
        <v>0</v>
      </c>
      <c r="U74" s="557">
        <f>+IF(G74=0,"",'Ark1'!AG1634)</f>
        <v>1097.6923076923083</v>
      </c>
      <c r="W74" s="33">
        <f>+IF(G74=0,"",'Ark1'!AH1634)</f>
        <v>100</v>
      </c>
      <c r="X74" s="33">
        <f>+IF(G74=0,"",'Ark1'!Y1634)</f>
        <v>30.280722088112725</v>
      </c>
      <c r="Y74" s="27">
        <f>+IF(G74=0,"",'Ark1'!AA1634)</f>
        <v>1.2015768732164069</v>
      </c>
      <c r="Z74" s="33">
        <f>+IF(G74=0,"",'Ark1'!AC1634)</f>
        <v>84.402341888847985</v>
      </c>
      <c r="AA74" s="303">
        <f t="shared" si="8"/>
        <v>151.80098107918701</v>
      </c>
      <c r="AB74" s="28">
        <f t="shared" si="9"/>
        <v>1</v>
      </c>
      <c r="AC74" s="244"/>
      <c r="AD74" s="247"/>
      <c r="AF74" s="28"/>
      <c r="AG74" s="27"/>
      <c r="AH74" s="248"/>
      <c r="AI74" s="86"/>
      <c r="AM74" s="86"/>
    </row>
    <row r="75" spans="1:57" ht="15.6">
      <c r="A75" s="244"/>
      <c r="B75" s="304"/>
      <c r="C75" s="264">
        <f>+'Ark1'!L1669</f>
        <v>3</v>
      </c>
      <c r="D75" s="264" t="s">
        <v>31</v>
      </c>
      <c r="E75" s="264"/>
      <c r="F75" s="484">
        <f>+IF(G75=0,"",'Ark1'!Q1669)</f>
        <v>11</v>
      </c>
      <c r="G75" s="485">
        <f>+'Ark1'!R1669</f>
        <v>15</v>
      </c>
      <c r="H75" s="265">
        <f>+IF(G75=0,"",'Ark1'!AE1669)</f>
        <v>20</v>
      </c>
      <c r="I75" s="265"/>
      <c r="J75" s="265">
        <f>+IF(G75=0,"",'Ark1'!AF1669)</f>
        <v>19.025562065154197</v>
      </c>
      <c r="K75" s="244"/>
      <c r="L75" s="303">
        <f>+IF(G75=0,"",'Ark1'!U1669)</f>
        <v>198.52666666666673</v>
      </c>
      <c r="M75" s="303"/>
      <c r="N75" s="376">
        <f>+IF(G75=0,"",'Ark1'!AR1669)</f>
        <v>197.26666666666671</v>
      </c>
      <c r="O75" s="114">
        <f>+IF(G75=0,"",'Ark1'!AS1669)</f>
        <v>25.634845050309455</v>
      </c>
      <c r="P75" s="246"/>
      <c r="Q75" s="266">
        <f>+IF(G75=0,"",'Ark1'!T1669)</f>
        <v>8.1333333333333311</v>
      </c>
      <c r="R75" s="262"/>
      <c r="S75" s="267">
        <f>+IF(G75=0,"",'Ark1'!W1669)</f>
        <v>86.666666666666686</v>
      </c>
      <c r="T75" s="267">
        <f>+IF(G75=0,"",'Ark1'!X1669)</f>
        <v>0</v>
      </c>
      <c r="U75" s="484">
        <f>+IF(G75=0,"",'Ark1'!AG1669)</f>
        <v>1024.7333333333336</v>
      </c>
      <c r="V75" s="484"/>
      <c r="W75" s="267">
        <f>+IF(G75=0,"",'Ark1'!AH1669)</f>
        <v>100</v>
      </c>
      <c r="X75" s="267">
        <f>+IF(G75=0,"",'Ark1'!Y1669)</f>
        <v>31.335059526919022</v>
      </c>
      <c r="Y75" s="266">
        <f>+IF(G75=0,"",'Ark1'!AA1669)</f>
        <v>1.4544949486180956</v>
      </c>
      <c r="Z75" s="267">
        <f>+IF(G75=0,"",'Ark1'!AC1669)</f>
        <v>70.452199883756563</v>
      </c>
      <c r="AA75" s="303">
        <f t="shared" si="8"/>
        <v>193.73495543556047</v>
      </c>
      <c r="AB75" s="265">
        <f t="shared" si="9"/>
        <v>1.3636363636363635</v>
      </c>
      <c r="AC75" s="244"/>
      <c r="AD75" s="247"/>
      <c r="AF75" s="28"/>
      <c r="AG75" s="27"/>
      <c r="AH75" s="248"/>
      <c r="AI75" s="86"/>
      <c r="AM75" s="86"/>
    </row>
    <row r="76" spans="1:57" ht="15.6">
      <c r="A76" s="244"/>
      <c r="B76" s="304"/>
      <c r="C76" s="264">
        <f>+'Ark1'!L1704</f>
        <v>4</v>
      </c>
      <c r="D76" s="264" t="s">
        <v>32</v>
      </c>
      <c r="E76" s="264"/>
      <c r="F76" s="486">
        <f>+IF(G76=0,"",'Ark1'!Q1704)</f>
        <v>27</v>
      </c>
      <c r="G76" s="485">
        <f>+'Ark1'!R1704</f>
        <v>33</v>
      </c>
      <c r="H76" s="28">
        <f>+IF(G76=0,"",'Ark1'!AE1704)</f>
        <v>44</v>
      </c>
      <c r="I76" s="265"/>
      <c r="J76" s="28">
        <f>+IF(G76=0,"",'Ark1'!AF1704)</f>
        <v>44.725627871020514</v>
      </c>
      <c r="K76" s="244"/>
      <c r="L76" s="303">
        <f>+IF(G76=0,"",'Ark1'!U1704)</f>
        <v>212.13636363636368</v>
      </c>
      <c r="M76" s="303"/>
      <c r="N76" s="376">
        <f>+IF(G76=0,"",'Ark1'!AR1704)</f>
        <v>194.90909090909088</v>
      </c>
      <c r="O76" s="114">
        <f>+IF(G76=0,"",'Ark1'!AS1704)</f>
        <v>28.554433973776302</v>
      </c>
      <c r="P76" s="246"/>
      <c r="Q76" s="27">
        <f>+IF(G76=0,"",'Ark1'!T1704)</f>
        <v>8.5151515151515138</v>
      </c>
      <c r="R76" s="262"/>
      <c r="S76" s="33">
        <f>+IF(G76=0,"",'Ark1'!W1704)</f>
        <v>100</v>
      </c>
      <c r="T76" s="33">
        <f>+IF(G76=0,"",'Ark1'!X1704)</f>
        <v>0</v>
      </c>
      <c r="U76" s="557">
        <f>+IF(G76=0,"",'Ark1'!AG1704)</f>
        <v>1020.2424242424242</v>
      </c>
      <c r="W76" s="33">
        <f>+IF(G76=0,"",'Ark1'!AH1704)</f>
        <v>100</v>
      </c>
      <c r="X76" s="33">
        <f>+IF(G76=0,"",'Ark1'!Y1704)</f>
        <v>23.481234521541595</v>
      </c>
      <c r="Y76" s="27">
        <f>+IF(G76=0,"",'Ark1'!AA1704)</f>
        <v>1.2090871117127249</v>
      </c>
      <c r="Z76" s="33">
        <f>+IF(G76=0,"",'Ark1'!AC1704)</f>
        <v>29.318210291882838</v>
      </c>
      <c r="AA76" s="303">
        <f t="shared" si="8"/>
        <v>207.9274088154925</v>
      </c>
      <c r="AB76" s="28">
        <f t="shared" si="9"/>
        <v>1.2222222222222223</v>
      </c>
      <c r="AC76" s="244"/>
      <c r="AD76" s="247"/>
      <c r="AF76" s="28"/>
      <c r="AG76" s="27"/>
      <c r="AH76" s="248"/>
      <c r="AI76" s="86"/>
      <c r="AM76" s="86"/>
    </row>
    <row r="77" spans="1:57" ht="15.6">
      <c r="A77" s="244"/>
      <c r="B77" s="304"/>
      <c r="C77" s="264">
        <f>+'Ark1'!L1739</f>
        <v>5</v>
      </c>
      <c r="D77" s="264" t="s">
        <v>401</v>
      </c>
      <c r="E77" s="264"/>
      <c r="F77" s="484">
        <f>+IF(G77=0,"",'Ark1'!Q1739)</f>
        <v>10</v>
      </c>
      <c r="G77" s="485">
        <f>+'Ark1'!R1739</f>
        <v>11</v>
      </c>
      <c r="H77" s="265">
        <f>+'Ark1'!AE1739</f>
        <v>14.666666666666663</v>
      </c>
      <c r="I77" s="265"/>
      <c r="J77" s="265">
        <f>+IF(G77=0,"",'Ark1'!AF1739)</f>
        <v>18.350892212546565</v>
      </c>
      <c r="K77" s="244"/>
      <c r="L77" s="303">
        <f>+IF(G77=0,"",'Ark1'!U1739)</f>
        <v>261.11818181818182</v>
      </c>
      <c r="M77" s="303"/>
      <c r="N77" s="376">
        <f>+IF(G77=0,"",'Ark1'!AR1739)</f>
        <v>202</v>
      </c>
      <c r="O77" s="114">
        <f>+IF(G77=0,"",'Ark1'!AS1739)</f>
        <v>31.579025560135463</v>
      </c>
      <c r="P77" s="246"/>
      <c r="Q77" s="266">
        <f>+IF(G77=0,"",'Ark1'!T1739)</f>
        <v>10</v>
      </c>
      <c r="R77" s="262"/>
      <c r="S77" s="267">
        <f>+IF(G77=0,"",'Ark1'!W1739)</f>
        <v>100</v>
      </c>
      <c r="T77" s="267">
        <f>+IF(G77=0,"",'Ark1'!X1739)</f>
        <v>0</v>
      </c>
      <c r="U77" s="484">
        <f>+IF(G77=0,"",'Ark1'!AG1739)</f>
        <v>1116.6363636363637</v>
      </c>
      <c r="V77" s="484"/>
      <c r="W77" s="267">
        <f>+IF(G77=0,"",'Ark1'!AH1739)</f>
        <v>100</v>
      </c>
      <c r="X77" s="267">
        <f>+IF(G77=0,"",'Ark1'!Y1739)</f>
        <v>32.026801792527777</v>
      </c>
      <c r="Y77" s="266">
        <f>+IF(G77=0,"",'Ark1'!AA1739)</f>
        <v>1.5954480704349316</v>
      </c>
      <c r="Z77" s="267">
        <f>+IF(G77=0,"",'Ark1'!AC1739)</f>
        <v>6.3337521933112679</v>
      </c>
      <c r="AA77" s="303">
        <f t="shared" si="8"/>
        <v>233.84352356916062</v>
      </c>
      <c r="AB77" s="265">
        <f t="shared" si="9"/>
        <v>1.1000000000000001</v>
      </c>
      <c r="AC77" s="244"/>
      <c r="AD77" s="247"/>
      <c r="AF77" s="28"/>
      <c r="AG77" s="27"/>
      <c r="AH77" s="248"/>
      <c r="AI77" s="86"/>
      <c r="AM77" s="86"/>
    </row>
    <row r="78" spans="1:57" ht="15.6">
      <c r="A78" s="244"/>
      <c r="B78" s="304"/>
      <c r="C78" s="264">
        <f>+'Ark1'!L1774</f>
        <v>6</v>
      </c>
      <c r="D78" s="264" t="s">
        <v>33</v>
      </c>
      <c r="E78" s="264"/>
      <c r="F78" s="486">
        <f>+IF(G78=0,"",'Ark1'!Q1774)</f>
        <v>1</v>
      </c>
      <c r="G78" s="485">
        <f>+'Ark1'!R1774</f>
        <v>1</v>
      </c>
      <c r="H78" s="28">
        <f>+IF(G78=0,"",'Ark1'!AE1774)</f>
        <v>1.333333333333333</v>
      </c>
      <c r="I78" s="265"/>
      <c r="J78" s="28">
        <f>+IF(G78=0,"",'Ark1'!AF1774)</f>
        <v>2.0176206387641282</v>
      </c>
      <c r="K78" s="244"/>
      <c r="L78" s="303">
        <f>+IF(G78=0,"",'Ark1'!U1774)</f>
        <v>315.8</v>
      </c>
      <c r="M78" s="303"/>
      <c r="N78" s="376">
        <f>+IF(G78=0,"",'Ark1'!AR1774)</f>
        <v>208</v>
      </c>
      <c r="O78" s="114">
        <f>+IF(G78=0,"",'Ark1'!AS1774)</f>
        <v>35.115356167501155</v>
      </c>
      <c r="P78" s="246"/>
      <c r="Q78" s="27">
        <f>+IF(G78=0,"",'Ark1'!T1774)</f>
        <v>15</v>
      </c>
      <c r="R78" s="262"/>
      <c r="S78" s="33">
        <f>+IF(G78=0,"",'Ark1'!W1774)</f>
        <v>100</v>
      </c>
      <c r="T78" s="33">
        <f>+IF(G78=0,"",'Ark1'!X1774)</f>
        <v>0</v>
      </c>
      <c r="U78" s="557">
        <f>+IF(G78=0,"",'Ark1'!AG1774)</f>
        <v>1135</v>
      </c>
      <c r="W78" s="33">
        <f>+IF(G78=0,"",'Ark1'!AH1774)</f>
        <v>100</v>
      </c>
      <c r="X78" s="33">
        <f>+IF(G78=0,"",'Ark1'!Y1774)</f>
        <v>0</v>
      </c>
      <c r="Y78" s="27">
        <f>+IF(G78=0,"",'Ark1'!AA1774)</f>
        <v>0</v>
      </c>
      <c r="Z78" s="33">
        <f>+IF(G78=0,"",'Ark1'!AC1774)</f>
        <v>0</v>
      </c>
      <c r="AA78" s="303">
        <f t="shared" si="8"/>
        <v>278.23788546255508</v>
      </c>
      <c r="AB78" s="28">
        <f t="shared" si="9"/>
        <v>1</v>
      </c>
      <c r="AC78" s="244"/>
      <c r="AD78" s="247"/>
      <c r="AF78" s="28"/>
      <c r="AG78" s="27"/>
      <c r="AH78" s="248"/>
      <c r="AI78" s="86"/>
      <c r="AM78" s="86"/>
    </row>
    <row r="79" spans="1:57" ht="15.6">
      <c r="A79" s="244"/>
      <c r="B79" s="304"/>
      <c r="C79" s="264">
        <f>+'Ark1'!L1809</f>
        <v>7</v>
      </c>
      <c r="D79" s="264" t="s">
        <v>34</v>
      </c>
      <c r="E79" s="264"/>
      <c r="F79" s="484" t="str">
        <f>+IF(G79=0,"",'Ark1'!Q1809)</f>
        <v/>
      </c>
      <c r="G79" s="485">
        <f>+'Ark1'!R1809</f>
        <v>0</v>
      </c>
      <c r="H79" s="265" t="str">
        <f>+IF(G79=0,"",'Ark1'!AE1809)</f>
        <v/>
      </c>
      <c r="I79" s="265"/>
      <c r="J79" s="265" t="str">
        <f>+IF(G79=0,"",'Ark1'!AF1809)</f>
        <v/>
      </c>
      <c r="K79" s="244"/>
      <c r="L79" s="303" t="str">
        <f>+IF(G79=0,"",'Ark1'!U1809)</f>
        <v/>
      </c>
      <c r="M79" s="303"/>
      <c r="N79" s="376" t="str">
        <f>+IF(G79=0,"",'Ark1'!AR1809)</f>
        <v/>
      </c>
      <c r="O79" s="114" t="str">
        <f>+IF(G79=0,"",'Ark1'!AS1809)</f>
        <v/>
      </c>
      <c r="P79" s="246"/>
      <c r="Q79" s="266" t="str">
        <f>+IF(G79=0,"",'Ark1'!T1809)</f>
        <v/>
      </c>
      <c r="R79" s="262"/>
      <c r="S79" s="267" t="str">
        <f>+IF(G79=0,"",'Ark1'!W1809)</f>
        <v/>
      </c>
      <c r="T79" s="267" t="str">
        <f>+IF(G79=0,"",'Ark1'!X1809)</f>
        <v/>
      </c>
      <c r="U79" s="484" t="str">
        <f>+IF(G79=0,"",'Ark1'!AG1809)</f>
        <v/>
      </c>
      <c r="V79" s="484"/>
      <c r="W79" s="267" t="str">
        <f>+IF(G79=0,"",'Ark1'!AH1809)</f>
        <v/>
      </c>
      <c r="X79" s="267" t="str">
        <f>+IF(G79=0,"",'Ark1'!Y1809)</f>
        <v/>
      </c>
      <c r="Y79" s="266" t="str">
        <f>+IF(G79=0,"",'Ark1'!AA1809)</f>
        <v/>
      </c>
      <c r="Z79" s="267" t="str">
        <f>+IF(G79=0,"",'Ark1'!AC1809)</f>
        <v/>
      </c>
      <c r="AA79" s="303" t="str">
        <f t="shared" si="8"/>
        <v/>
      </c>
      <c r="AB79" s="265" t="str">
        <f t="shared" si="9"/>
        <v/>
      </c>
      <c r="AC79" s="244"/>
      <c r="AD79" s="247"/>
      <c r="AF79" s="28"/>
      <c r="AG79" s="27"/>
      <c r="AH79" s="248"/>
      <c r="AI79" s="86"/>
      <c r="AM79" s="86"/>
    </row>
    <row r="80" spans="1:57" ht="15.6">
      <c r="A80" s="244"/>
      <c r="B80" s="304"/>
      <c r="C80" s="86">
        <f>+'Ark1'!L1844</f>
        <v>8</v>
      </c>
      <c r="D80" s="86" t="s">
        <v>35</v>
      </c>
      <c r="E80" s="264"/>
      <c r="F80" s="486" t="str">
        <f>+IF(G80=0,"",'Ark1'!Q1844)</f>
        <v/>
      </c>
      <c r="G80" s="485">
        <f>+'Ark1'!R1844</f>
        <v>0</v>
      </c>
      <c r="H80" s="28" t="str">
        <f>+IF(G80=0,"",'Ark1'!AE1844)</f>
        <v/>
      </c>
      <c r="I80" s="265"/>
      <c r="J80" s="28" t="str">
        <f>+IF(G80=0,"",'Ark1'!AF1844)</f>
        <v/>
      </c>
      <c r="K80" s="244"/>
      <c r="L80" s="303" t="str">
        <f>+IF(G80=0,"",'Ark1'!U1844)</f>
        <v/>
      </c>
      <c r="M80" s="303"/>
      <c r="N80" s="376" t="str">
        <f>+IF(G80=0,"",'Ark1'!AR1913)</f>
        <v/>
      </c>
      <c r="O80" s="114" t="str">
        <f>+IF(G80=0,"",'Ark1'!AS1913)</f>
        <v/>
      </c>
      <c r="P80" s="246"/>
      <c r="Q80" s="27" t="str">
        <f>+IF(G80=0,"",'Ark1'!T1844)</f>
        <v/>
      </c>
      <c r="R80" s="265"/>
      <c r="S80" s="33" t="str">
        <f>+IF(G80=0,"",'Ark1'!W1844)</f>
        <v/>
      </c>
      <c r="T80" s="33" t="str">
        <f>+IF(G80=0,"",'Ark1'!X1844)</f>
        <v/>
      </c>
      <c r="U80" s="557" t="str">
        <f>+IF(G80=0,"",'Ark1'!AG1844)</f>
        <v/>
      </c>
      <c r="W80" s="33" t="str">
        <f>+IF(G80=0,"",'Ark1'!AH1844)</f>
        <v/>
      </c>
      <c r="X80" s="33" t="str">
        <f>+IF(G80=0,"",'Ark1'!Y1844)</f>
        <v/>
      </c>
      <c r="Y80" s="27" t="str">
        <f>+IF(G80=0,"",'Ark1'!AA1844)</f>
        <v/>
      </c>
      <c r="Z80" s="33" t="str">
        <f>+IF(G80=0,"",'Ark1'!AC1844)</f>
        <v/>
      </c>
      <c r="AA80" s="303" t="str">
        <f t="shared" si="8"/>
        <v/>
      </c>
      <c r="AB80" s="28" t="str">
        <f t="shared" si="9"/>
        <v/>
      </c>
      <c r="AC80" s="244"/>
      <c r="AD80" s="247"/>
      <c r="AF80" s="28"/>
      <c r="AG80" s="27"/>
      <c r="AH80" s="248"/>
      <c r="AI80" s="86"/>
      <c r="AM80" s="86"/>
    </row>
    <row r="81" spans="1:57" ht="15.6">
      <c r="A81" s="244"/>
      <c r="B81" s="304"/>
      <c r="C81" s="264">
        <f>+'Ark1'!L1879</f>
        <v>9</v>
      </c>
      <c r="D81" s="264" t="s">
        <v>36</v>
      </c>
      <c r="E81" s="264"/>
      <c r="F81" s="484" t="str">
        <f>+IF(G81=0,"",'Ark1'!Q1879)</f>
        <v/>
      </c>
      <c r="G81" s="485">
        <f>+'Ark1'!R1879</f>
        <v>0</v>
      </c>
      <c r="H81" s="265" t="str">
        <f>+IF(G81=0,"",'Ark1'!AE1879)</f>
        <v/>
      </c>
      <c r="I81" s="265"/>
      <c r="J81" s="265" t="str">
        <f>+IF(G81=0,"",'Ark1'!AF1879)</f>
        <v/>
      </c>
      <c r="K81" s="244"/>
      <c r="L81" s="303" t="str">
        <f>+IF(G81=0,"",'Ark1'!U1879)</f>
        <v/>
      </c>
      <c r="M81" s="303"/>
      <c r="N81" s="376" t="str">
        <f>+IF(G81=0,"",'Ark1'!AR1948)</f>
        <v/>
      </c>
      <c r="O81" s="114" t="str">
        <f>+IF(G81=0,"",'Ark1'!AS1948)</f>
        <v/>
      </c>
      <c r="P81" s="246"/>
      <c r="Q81" s="266" t="str">
        <f>+IF(G81=0,"",'Ark1'!T1879)</f>
        <v/>
      </c>
      <c r="R81" s="265"/>
      <c r="S81" s="267" t="str">
        <f>+IF(G81=0,"",'Ark1'!W1879)</f>
        <v/>
      </c>
      <c r="T81" s="267" t="str">
        <f>+IF(G81=0,"",'Ark1'!X1879)</f>
        <v/>
      </c>
      <c r="U81" s="484" t="str">
        <f>+IF(G81=0,"",'Ark1'!AG1879)</f>
        <v/>
      </c>
      <c r="V81" s="484"/>
      <c r="W81" s="267" t="str">
        <f>+IF(G81=0,"",'Ark1'!AH1879)</f>
        <v/>
      </c>
      <c r="X81" s="267" t="str">
        <f>+IF(G81=0,"",'Ark1'!Y1879)</f>
        <v/>
      </c>
      <c r="Y81" s="266" t="str">
        <f>+IF(G81=0,"",'Ark1'!AA1879)</f>
        <v/>
      </c>
      <c r="Z81" s="267" t="str">
        <f>+IF(G81=0,"",'Ark1'!AC1879)</f>
        <v/>
      </c>
      <c r="AA81" s="303" t="str">
        <f t="shared" si="8"/>
        <v/>
      </c>
      <c r="AB81" s="265" t="str">
        <f t="shared" si="9"/>
        <v/>
      </c>
      <c r="AC81" s="244"/>
      <c r="AD81" s="247"/>
      <c r="AF81" s="28"/>
      <c r="AG81" s="27"/>
      <c r="AH81" s="248"/>
      <c r="AI81" s="86"/>
      <c r="AM81" s="86"/>
    </row>
    <row r="82" spans="1:57" ht="15.6">
      <c r="A82" s="244"/>
      <c r="B82" s="304"/>
      <c r="C82" s="264">
        <f>+'Ark1'!L1914</f>
        <v>10</v>
      </c>
      <c r="D82" s="264" t="s">
        <v>37</v>
      </c>
      <c r="E82" s="264"/>
      <c r="F82" s="486" t="str">
        <f>+IF(G82=0,"",'Ark1'!Q1914)</f>
        <v/>
      </c>
      <c r="G82" s="485">
        <f>+'Ark1'!R1914</f>
        <v>0</v>
      </c>
      <c r="H82" s="28" t="str">
        <f>+IF(G82=0,"",'Ark1'!AE1914)</f>
        <v/>
      </c>
      <c r="I82" s="265"/>
      <c r="J82" s="28" t="str">
        <f>+IF(G82=0,"",'Ark1'!AF1914)</f>
        <v/>
      </c>
      <c r="K82" s="244"/>
      <c r="L82" s="303" t="str">
        <f>+IF(G82=0,"",'Ark1'!U1914)</f>
        <v/>
      </c>
      <c r="M82" s="303"/>
      <c r="N82" s="376" t="str">
        <f>+IF(G82=0,"",'Ark1'!AR1983)</f>
        <v/>
      </c>
      <c r="O82" s="114" t="str">
        <f>+IF(G82=0,"",'Ark1'!AS1983)</f>
        <v/>
      </c>
      <c r="P82" s="246"/>
      <c r="Q82" s="27" t="str">
        <f>+IF(G82=0,"",'Ark1'!T1914)</f>
        <v/>
      </c>
      <c r="R82" s="265"/>
      <c r="S82" s="33" t="str">
        <f>+IF(G82=0,"",'Ark1'!W1914)</f>
        <v/>
      </c>
      <c r="T82" s="33" t="str">
        <f>+IF(G82=0,"",'Ark1'!X1914)</f>
        <v/>
      </c>
      <c r="U82" s="557" t="str">
        <f>+IF(G82=0,"",'Ark1'!AG1914)</f>
        <v/>
      </c>
      <c r="W82" s="33" t="str">
        <f>+IF(G82=0,"",'Ark1'!AH1914)</f>
        <v/>
      </c>
      <c r="X82" s="33" t="str">
        <f>+IF(G82=0,"",'Ark1'!Y1914)</f>
        <v/>
      </c>
      <c r="Y82" s="27" t="str">
        <f>+IF(G82=0,"",'Ark1'!AA1914)</f>
        <v/>
      </c>
      <c r="Z82" s="33" t="str">
        <f>+IF(G82=0,"",'Ark1'!AC1914)</f>
        <v/>
      </c>
      <c r="AA82" s="303" t="str">
        <f t="shared" si="8"/>
        <v/>
      </c>
      <c r="AB82" s="28" t="str">
        <f t="shared" si="9"/>
        <v/>
      </c>
      <c r="AC82" s="244"/>
      <c r="AD82" s="247"/>
      <c r="AF82" s="28"/>
      <c r="AG82" s="27"/>
      <c r="AH82" s="248"/>
      <c r="AI82" s="86"/>
      <c r="AM82" s="86"/>
    </row>
    <row r="83" spans="1:57" ht="15.6">
      <c r="A83" s="244"/>
      <c r="B83" s="304"/>
      <c r="C83" s="264">
        <f>+'Ark1'!L1949</f>
        <v>11</v>
      </c>
      <c r="D83" s="264" t="s">
        <v>38</v>
      </c>
      <c r="E83" s="264"/>
      <c r="F83" s="484" t="str">
        <f>+IF(G83=0,"",'Ark1'!Q1949)</f>
        <v/>
      </c>
      <c r="G83" s="485">
        <f>+'Ark1'!R1949</f>
        <v>0</v>
      </c>
      <c r="H83" s="265" t="str">
        <f>+IF(G83=0,"",'Ark1'!AE1949)</f>
        <v/>
      </c>
      <c r="I83" s="265"/>
      <c r="J83" s="265" t="str">
        <f>+IF(G83=0,"",'Ark1'!AF1949)</f>
        <v/>
      </c>
      <c r="K83" s="244"/>
      <c r="L83" s="303" t="str">
        <f>+IF(G83=0,"",'Ark1'!U1949)</f>
        <v/>
      </c>
      <c r="M83" s="303"/>
      <c r="N83" s="376" t="str">
        <f>+IF(G83=0,"",'Ark1'!AR1678)</f>
        <v/>
      </c>
      <c r="O83" s="114" t="str">
        <f>+IF(G83=0,"",'Ark1'!AS1678)</f>
        <v/>
      </c>
      <c r="P83" s="246"/>
      <c r="Q83" s="266" t="str">
        <f>+IF(G83=0,"",'Ark1'!T1949)</f>
        <v/>
      </c>
      <c r="R83" s="265"/>
      <c r="S83" s="267" t="str">
        <f>+IF(G83=0,"",'Ark1'!W1949)</f>
        <v/>
      </c>
      <c r="T83" s="267" t="str">
        <f>+IF(G83=0,"",'Ark1'!X1949)</f>
        <v/>
      </c>
      <c r="U83" s="484" t="str">
        <f>+IF(G83=0,"",'Ark1'!AG1949)</f>
        <v/>
      </c>
      <c r="V83" s="484"/>
      <c r="W83" s="267" t="str">
        <f>+IF(G83=0,"",'Ark1'!AH1949)</f>
        <v/>
      </c>
      <c r="X83" s="267" t="str">
        <f>+IF(G83=0,"",'Ark1'!Y1949)</f>
        <v/>
      </c>
      <c r="Y83" s="266" t="str">
        <f>+IF(G83=0,"",'Ark1'!AA1949)</f>
        <v/>
      </c>
      <c r="Z83" s="267" t="str">
        <f>+IF(G83=0,"",'Ark1'!AC1949)</f>
        <v/>
      </c>
      <c r="AA83" s="303" t="str">
        <f t="shared" si="8"/>
        <v/>
      </c>
      <c r="AB83" s="265" t="str">
        <f t="shared" si="9"/>
        <v/>
      </c>
      <c r="AC83" s="244"/>
      <c r="AD83" s="247"/>
      <c r="AF83" s="28"/>
      <c r="AG83" s="27"/>
      <c r="AH83" s="248"/>
      <c r="AI83" s="86"/>
      <c r="AM83" s="86"/>
    </row>
    <row r="84" spans="1:57" ht="15.6">
      <c r="A84" s="244"/>
      <c r="B84" s="304"/>
      <c r="C84" s="264">
        <f>+'Ark1'!L1984</f>
        <v>12</v>
      </c>
      <c r="D84" s="264" t="s">
        <v>39</v>
      </c>
      <c r="E84" s="264"/>
      <c r="F84" s="486" t="str">
        <f>+IF(G84=0,"",'Ark1'!Q1984)</f>
        <v/>
      </c>
      <c r="G84" s="485">
        <f>+'Ark1'!R1984</f>
        <v>0</v>
      </c>
      <c r="H84" s="28" t="str">
        <f>+IF(G84=0,"",'Ark1'!AE1984)</f>
        <v/>
      </c>
      <c r="I84" s="265"/>
      <c r="J84" s="28" t="str">
        <f>+IF(G84=0,"",'Ark1'!AF1984)</f>
        <v/>
      </c>
      <c r="K84" s="244"/>
      <c r="L84" s="303" t="str">
        <f>+IF(G84=0,"",'Ark1'!U1984)</f>
        <v/>
      </c>
      <c r="M84" s="303"/>
      <c r="N84" s="376" t="str">
        <f>+IF(G84=0,"",'Ark1'!AR1679)</f>
        <v/>
      </c>
      <c r="O84" s="114" t="str">
        <f>+IF(G84=0,"",'Ark1'!AS1679)</f>
        <v/>
      </c>
      <c r="P84" s="246"/>
      <c r="Q84" s="27" t="str">
        <f>+IF(G84=0,"",'Ark1'!T1984)</f>
        <v/>
      </c>
      <c r="R84" s="265"/>
      <c r="S84" s="33" t="str">
        <f>+IF(G84=0,"",'Ark1'!W1984)</f>
        <v/>
      </c>
      <c r="T84" s="33" t="str">
        <f>+IF(G84=0,"",'Ark1'!X1984)</f>
        <v/>
      </c>
      <c r="U84" s="557" t="str">
        <f>+IF(G84=0,"",'Ark1'!AG1984)</f>
        <v/>
      </c>
      <c r="W84" s="33" t="str">
        <f>+IF(G84=0,"",'Ark1'!AH1984)</f>
        <v/>
      </c>
      <c r="X84" s="33" t="str">
        <f>+IF(G84=0,"",'Ark1'!Y1984)</f>
        <v/>
      </c>
      <c r="Y84" s="27" t="str">
        <f>+IF(G84=0,"",'Ark1'!AA1984)</f>
        <v/>
      </c>
      <c r="Z84" s="33" t="str">
        <f>+IF(G84=0,"",'Ark1'!AC1984)</f>
        <v/>
      </c>
      <c r="AA84" s="303" t="str">
        <f t="shared" si="8"/>
        <v/>
      </c>
      <c r="AB84" s="28" t="str">
        <f t="shared" si="9"/>
        <v/>
      </c>
      <c r="AC84" s="244"/>
      <c r="AD84" s="247"/>
      <c r="AF84" s="28"/>
      <c r="AG84" s="27"/>
      <c r="AH84" s="248"/>
      <c r="AI84" s="86"/>
      <c r="AM84" s="86"/>
    </row>
    <row r="85" spans="1:57" ht="15.6">
      <c r="A85" s="244"/>
      <c r="B85" s="304"/>
      <c r="C85" s="264">
        <f>+'Ark1'!L2019</f>
        <v>13</v>
      </c>
      <c r="D85" s="264" t="s">
        <v>40</v>
      </c>
      <c r="E85" s="264"/>
      <c r="F85" s="484" t="str">
        <f>+IF(G85=0,"",'Ark1'!Q2019)</f>
        <v/>
      </c>
      <c r="G85" s="485">
        <f>+'Ark1'!R2019</f>
        <v>0</v>
      </c>
      <c r="H85" s="265" t="str">
        <f>+IF(G85=0,"",'Ark1'!AE2019)</f>
        <v/>
      </c>
      <c r="I85" s="265"/>
      <c r="J85" s="265" t="str">
        <f>+IF(G85=0,"",'Ark1'!AF2019)</f>
        <v/>
      </c>
      <c r="K85" s="244"/>
      <c r="L85" s="303" t="str">
        <f>+IF(G85=0,"",'Ark1'!U2019)</f>
        <v/>
      </c>
      <c r="M85" s="303"/>
      <c r="N85" s="376" t="str">
        <f>+IF(G85=0,"",'Ark1'!AR1680)</f>
        <v/>
      </c>
      <c r="O85" s="114" t="str">
        <f>+IF(G85=0,"",'Ark1'!AS1680)</f>
        <v/>
      </c>
      <c r="P85" s="246"/>
      <c r="Q85" s="266" t="str">
        <f>+IF(G85=0,"",'Ark1'!T2019)</f>
        <v/>
      </c>
      <c r="R85" s="265"/>
      <c r="S85" s="267" t="str">
        <f>+IF(G85=0,"",'Ark1'!W2019)</f>
        <v/>
      </c>
      <c r="T85" s="267" t="str">
        <f>+IF(G85=0,"",'Ark1'!X2019)</f>
        <v/>
      </c>
      <c r="U85" s="484" t="str">
        <f>+IF(G85=0,"",'Ark1'!AG2019)</f>
        <v/>
      </c>
      <c r="V85" s="484"/>
      <c r="W85" s="267" t="str">
        <f>+IF(G85=0,"",'Ark1'!AH2019)</f>
        <v/>
      </c>
      <c r="X85" s="267" t="str">
        <f>+IF(G85=0,"",'Ark1'!Y2019)</f>
        <v/>
      </c>
      <c r="Y85" s="266" t="str">
        <f>+IF(G85=0,"",'Ark1'!AA2019)</f>
        <v/>
      </c>
      <c r="Z85" s="267" t="str">
        <f>+IF(G85=0,"",'Ark1'!AC2019)</f>
        <v/>
      </c>
      <c r="AA85" s="303" t="str">
        <f t="shared" si="8"/>
        <v/>
      </c>
      <c r="AB85" s="265" t="str">
        <f t="shared" si="9"/>
        <v/>
      </c>
      <c r="AC85" s="244"/>
      <c r="AD85" s="247"/>
      <c r="AF85" s="28"/>
      <c r="AG85" s="27"/>
      <c r="AH85" s="248"/>
      <c r="AI85" s="86"/>
      <c r="AM85" s="86"/>
    </row>
    <row r="86" spans="1:57" ht="15.6">
      <c r="A86" s="244"/>
      <c r="B86" s="304"/>
      <c r="C86" s="264">
        <f>+'Ark1'!L2054</f>
        <v>14</v>
      </c>
      <c r="D86" s="264" t="s">
        <v>402</v>
      </c>
      <c r="E86" s="264"/>
      <c r="F86" s="486" t="str">
        <f>+IF(G86=0,"",'Ark1'!Q2054)</f>
        <v/>
      </c>
      <c r="G86" s="485">
        <f>+'Ark1'!R2054</f>
        <v>0</v>
      </c>
      <c r="H86" s="28" t="str">
        <f>+IF(G86=0,"",'Ark1'!AE2054)</f>
        <v/>
      </c>
      <c r="I86" s="265"/>
      <c r="J86" s="28" t="str">
        <f>+IF(G86=0,"",'Ark1'!AF2054)</f>
        <v/>
      </c>
      <c r="K86" s="244"/>
      <c r="L86" s="303" t="str">
        <f>+IF(G86=0,"",'Ark1'!U2054)</f>
        <v/>
      </c>
      <c r="M86" s="303"/>
      <c r="N86" s="376" t="str">
        <f>+IF(G86=0,"",'Ark1'!AR1681)</f>
        <v/>
      </c>
      <c r="O86" s="114" t="str">
        <f>+IF(G86=0,"",'Ark1'!AS1681)</f>
        <v/>
      </c>
      <c r="P86" s="246"/>
      <c r="Q86" s="27" t="str">
        <f>+IF(G86=0,"",'Ark1'!T2054)</f>
        <v/>
      </c>
      <c r="R86" s="265"/>
      <c r="S86" s="33" t="str">
        <f>+IF(G86=0,"",'Ark1'!W2054)</f>
        <v/>
      </c>
      <c r="T86" s="33" t="str">
        <f>+IF(G86=0,"",'Ark1'!X2054)</f>
        <v/>
      </c>
      <c r="U86" s="557" t="str">
        <f>+IF(G86=0,"",'Ark1'!AG2054)</f>
        <v/>
      </c>
      <c r="W86" s="33" t="str">
        <f>+IF(G86=0,"",'Ark1'!AH2054)</f>
        <v/>
      </c>
      <c r="X86" s="33" t="str">
        <f>+IF(G86=0,"",'Ark1'!Y2054)</f>
        <v/>
      </c>
      <c r="Y86" s="27" t="str">
        <f>+IF(G86=0,"",'Ark1'!AA2054)</f>
        <v/>
      </c>
      <c r="Z86" s="33" t="str">
        <f>+IF(G86=0,"",'Ark1'!AC2054)</f>
        <v/>
      </c>
      <c r="AA86" s="303" t="str">
        <f t="shared" si="8"/>
        <v/>
      </c>
      <c r="AB86" s="28" t="str">
        <f t="shared" si="9"/>
        <v/>
      </c>
      <c r="AC86" s="244"/>
      <c r="AD86" s="247"/>
      <c r="AF86" s="28"/>
      <c r="AG86" s="27"/>
      <c r="AH86" s="248"/>
      <c r="AI86" s="86"/>
      <c r="AM86" s="86"/>
    </row>
    <row r="87" spans="1:57" ht="15.6">
      <c r="A87" s="244"/>
      <c r="B87" s="304"/>
      <c r="C87" s="264">
        <f>+'Ark1'!L2089</f>
        <v>15</v>
      </c>
      <c r="D87" s="264" t="s">
        <v>41</v>
      </c>
      <c r="E87" s="264"/>
      <c r="F87" s="484" t="str">
        <f>+IF(G87=0,"",'Ark1'!Q2089)</f>
        <v/>
      </c>
      <c r="G87" s="485">
        <f>+'Ark1'!R2089</f>
        <v>0</v>
      </c>
      <c r="H87" s="265" t="str">
        <f>+IF(G87=0,"",'Ark1'!AE2089)</f>
        <v/>
      </c>
      <c r="I87" s="265"/>
      <c r="J87" s="265" t="str">
        <f>+IF(G87=0,"",'Ark1'!AF2089)</f>
        <v/>
      </c>
      <c r="K87" s="244"/>
      <c r="L87" s="379" t="str">
        <f>+IF(G87=0,"",'Ark1'!U2089)</f>
        <v/>
      </c>
      <c r="M87" s="379"/>
      <c r="N87" s="376" t="str">
        <f>+IF(G87=0,"",'Ark1'!AR1682)</f>
        <v/>
      </c>
      <c r="O87" s="114" t="str">
        <f>+IF(G87=0,"",'Ark1'!AS1682)</f>
        <v/>
      </c>
      <c r="P87" s="246"/>
      <c r="Q87" s="266" t="str">
        <f>+IF(G87=0,"",'Ark1'!T2089)</f>
        <v/>
      </c>
      <c r="R87" s="265"/>
      <c r="S87" s="267" t="str">
        <f>+IF(G87=0,"",'Ark1'!W2089)</f>
        <v/>
      </c>
      <c r="T87" s="267" t="str">
        <f>+IF(G87=0,"",'Ark1'!X2089)</f>
        <v/>
      </c>
      <c r="U87" s="484" t="str">
        <f>+IF(G87=0,"",'Ark1'!AG2089)</f>
        <v/>
      </c>
      <c r="V87" s="484"/>
      <c r="W87" s="267" t="str">
        <f>+IF(G87=0,"",'Ark1'!AH2089)</f>
        <v/>
      </c>
      <c r="X87" s="267" t="str">
        <f>+IF(G87=0,"",'Ark1'!Y2089)</f>
        <v/>
      </c>
      <c r="Y87" s="266" t="str">
        <f>+IF(G87=0,"",'Ark1'!AA2089)</f>
        <v/>
      </c>
      <c r="Z87" s="267" t="str">
        <f>+IF(G87=0,"",'Ark1'!AC2089)</f>
        <v/>
      </c>
      <c r="AA87" s="303" t="str">
        <f t="shared" si="8"/>
        <v/>
      </c>
      <c r="AB87" s="265" t="str">
        <f t="shared" si="9"/>
        <v/>
      </c>
      <c r="AC87" s="244"/>
      <c r="AD87" s="247"/>
      <c r="AF87" s="28"/>
      <c r="AG87" s="27"/>
      <c r="AH87" s="248"/>
      <c r="AI87" s="86"/>
      <c r="AM87" s="86"/>
    </row>
    <row r="88" spans="1:57" ht="19.8">
      <c r="A88" s="244"/>
      <c r="B88" s="244"/>
      <c r="C88" s="244"/>
      <c r="D88" s="244"/>
      <c r="E88" s="244"/>
      <c r="F88" s="478"/>
      <c r="G88" s="478"/>
      <c r="H88" s="244"/>
      <c r="I88" s="244"/>
      <c r="J88" s="244"/>
      <c r="K88" s="244"/>
      <c r="L88" s="244"/>
      <c r="M88" s="244"/>
      <c r="N88" s="244"/>
      <c r="O88" s="244"/>
      <c r="P88" s="246"/>
      <c r="Q88" s="244"/>
      <c r="R88" s="244"/>
      <c r="S88" s="244"/>
      <c r="T88" s="244"/>
      <c r="U88" s="478"/>
      <c r="V88" s="478"/>
      <c r="W88" s="244"/>
      <c r="X88" s="244"/>
      <c r="Y88" s="244"/>
      <c r="Z88" s="244"/>
      <c r="AA88" s="244"/>
      <c r="AB88" s="244"/>
      <c r="AC88" s="244"/>
      <c r="AD88" s="247"/>
      <c r="AF88" s="28"/>
      <c r="AG88" s="27"/>
      <c r="AH88" s="248"/>
      <c r="AI88" s="86"/>
      <c r="AM88" s="86"/>
      <c r="BE88" s="260"/>
    </row>
    <row r="89" spans="1:57" ht="19.8">
      <c r="A89" s="244"/>
      <c r="B89" s="244"/>
      <c r="C89" s="262"/>
      <c r="D89" s="244"/>
      <c r="E89" s="244"/>
      <c r="F89" s="478"/>
      <c r="G89" s="478"/>
      <c r="H89" s="245"/>
      <c r="I89" s="244"/>
      <c r="J89" s="245"/>
      <c r="K89" s="244"/>
      <c r="L89" s="244"/>
      <c r="M89" s="244"/>
      <c r="N89" s="246"/>
      <c r="O89" s="246"/>
      <c r="P89" s="246"/>
      <c r="Q89" s="244"/>
      <c r="R89" s="244"/>
      <c r="S89" s="246"/>
      <c r="T89" s="246"/>
      <c r="U89" s="478"/>
      <c r="V89" s="478"/>
      <c r="W89" s="246"/>
      <c r="X89" s="246"/>
      <c r="Y89" s="244"/>
      <c r="Z89" s="246"/>
      <c r="AA89" s="244"/>
      <c r="AB89" s="245"/>
      <c r="AC89" s="244"/>
      <c r="AD89" s="247"/>
      <c r="AF89" s="28"/>
      <c r="AG89" s="27"/>
      <c r="AH89" s="248"/>
      <c r="AI89" s="86"/>
      <c r="AM89" s="86"/>
      <c r="BE89" s="260"/>
    </row>
    <row r="90" spans="1:57" ht="22.8">
      <c r="A90" s="408" t="s">
        <v>504</v>
      </c>
      <c r="B90" s="244"/>
      <c r="C90" s="262"/>
      <c r="D90" s="344"/>
      <c r="E90" s="244"/>
      <c r="F90" s="482" t="s">
        <v>644</v>
      </c>
      <c r="G90" s="483">
        <f>SUM(G96:G110)</f>
        <v>40</v>
      </c>
      <c r="H90" s="245"/>
      <c r="I90" s="244"/>
      <c r="J90" s="245"/>
      <c r="K90" s="244"/>
      <c r="L90" s="343">
        <f>+Raser!T15</f>
        <v>201.815</v>
      </c>
      <c r="M90" s="556"/>
      <c r="N90" s="246"/>
      <c r="O90" s="246"/>
      <c r="P90" s="246"/>
      <c r="Q90" s="244"/>
      <c r="R90" s="244" t="s">
        <v>565</v>
      </c>
      <c r="S90" s="246"/>
      <c r="T90" s="246"/>
      <c r="U90" s="478"/>
      <c r="V90" s="478"/>
      <c r="W90" s="246"/>
      <c r="X90" s="246"/>
      <c r="Y90" s="244"/>
      <c r="Z90" s="246"/>
      <c r="AA90" s="343">
        <f>+Raser!X15</f>
        <v>185.29587292843041</v>
      </c>
      <c r="AB90" s="245"/>
      <c r="AC90" s="244"/>
      <c r="AD90" s="247"/>
      <c r="AF90" s="28"/>
      <c r="AG90" s="27"/>
      <c r="AH90" s="248"/>
      <c r="AI90" s="86"/>
      <c r="AM90" s="86"/>
      <c r="BE90" s="260"/>
    </row>
    <row r="91" spans="1:57" ht="14.25" customHeight="1">
      <c r="A91" s="244"/>
      <c r="B91" s="244"/>
      <c r="C91" s="262"/>
      <c r="D91" s="342"/>
      <c r="E91" s="244"/>
      <c r="F91" s="482"/>
      <c r="G91" s="482"/>
      <c r="H91" s="262"/>
      <c r="I91" s="262"/>
      <c r="J91" s="262"/>
      <c r="K91" s="244"/>
      <c r="L91" s="262"/>
      <c r="M91" s="262"/>
      <c r="N91" s="262"/>
      <c r="O91" s="262"/>
      <c r="P91" s="246"/>
      <c r="Q91" s="262"/>
      <c r="R91" s="262"/>
      <c r="S91" s="262"/>
      <c r="T91" s="262"/>
      <c r="U91" s="482"/>
      <c r="V91" s="482"/>
      <c r="W91" s="262"/>
      <c r="X91" s="262"/>
      <c r="Y91" s="262"/>
      <c r="Z91" s="262"/>
      <c r="AA91" s="262"/>
      <c r="AB91" s="245"/>
      <c r="AC91" s="244"/>
      <c r="AD91" s="247"/>
      <c r="AF91" s="28"/>
      <c r="AG91" s="27"/>
      <c r="AH91" s="248"/>
      <c r="AI91" s="86"/>
      <c r="AM91" s="86"/>
      <c r="BE91" s="260"/>
    </row>
    <row r="92" spans="1:57" ht="19.8">
      <c r="A92" s="244"/>
      <c r="B92" s="244"/>
      <c r="C92" s="244"/>
      <c r="D92" s="244"/>
      <c r="E92" s="244"/>
      <c r="F92" s="478"/>
      <c r="G92" s="478"/>
      <c r="H92" s="245"/>
      <c r="I92" s="244"/>
      <c r="J92" s="245"/>
      <c r="K92" s="244"/>
      <c r="L92" s="244"/>
      <c r="M92" s="244"/>
      <c r="N92" s="246"/>
      <c r="O92" s="246"/>
      <c r="P92" s="246"/>
      <c r="Q92" s="244"/>
      <c r="R92" s="244"/>
      <c r="S92" s="246"/>
      <c r="T92" s="246"/>
      <c r="U92" s="478"/>
      <c r="V92" s="478"/>
      <c r="W92" s="246"/>
      <c r="X92" s="246"/>
      <c r="Y92" s="244"/>
      <c r="Z92" s="246"/>
      <c r="AA92" s="262" t="s">
        <v>477</v>
      </c>
      <c r="AB92" s="261" t="s">
        <v>4</v>
      </c>
      <c r="AC92" s="244"/>
      <c r="AD92" s="247"/>
      <c r="AF92" s="28"/>
      <c r="AG92" s="27"/>
      <c r="AH92" s="248"/>
      <c r="AI92" s="86"/>
      <c r="AM92" s="86"/>
      <c r="BE92" s="260"/>
    </row>
    <row r="93" spans="1:57" ht="19.8">
      <c r="A93" s="244"/>
      <c r="B93" s="244"/>
      <c r="C93" s="244"/>
      <c r="D93" s="262"/>
      <c r="E93" s="244"/>
      <c r="F93" s="482" t="s">
        <v>4</v>
      </c>
      <c r="G93" s="478"/>
      <c r="H93" s="245"/>
      <c r="I93" s="245"/>
      <c r="J93" s="245"/>
      <c r="K93" s="244"/>
      <c r="L93" s="245"/>
      <c r="M93" s="245"/>
      <c r="N93" s="246"/>
      <c r="O93" s="246"/>
      <c r="P93" s="246"/>
      <c r="Q93" s="262" t="s">
        <v>24</v>
      </c>
      <c r="R93" s="245"/>
      <c r="S93" s="246" t="s">
        <v>403</v>
      </c>
      <c r="T93" s="246" t="s">
        <v>403</v>
      </c>
      <c r="U93" s="482" t="s">
        <v>531</v>
      </c>
      <c r="V93" s="482"/>
      <c r="W93" s="246" t="s">
        <v>403</v>
      </c>
      <c r="X93" s="263" t="s">
        <v>423</v>
      </c>
      <c r="Y93" s="244"/>
      <c r="Z93" s="263" t="s">
        <v>573</v>
      </c>
      <c r="AA93" s="262" t="s">
        <v>570</v>
      </c>
      <c r="AB93" s="261" t="s">
        <v>10</v>
      </c>
      <c r="AC93" s="244"/>
      <c r="AD93" s="247"/>
      <c r="AF93" s="28"/>
      <c r="AG93" s="27"/>
      <c r="AH93" s="248"/>
      <c r="AI93" s="86"/>
      <c r="AM93" s="86"/>
      <c r="BE93" s="260"/>
    </row>
    <row r="94" spans="1:57" ht="19.8">
      <c r="A94" s="262"/>
      <c r="B94" s="262"/>
      <c r="C94" s="244"/>
      <c r="D94" s="244"/>
      <c r="E94" s="262"/>
      <c r="F94" s="482" t="s">
        <v>475</v>
      </c>
      <c r="G94" s="482" t="s">
        <v>4</v>
      </c>
      <c r="H94" s="261" t="s">
        <v>4</v>
      </c>
      <c r="I94" s="261"/>
      <c r="J94" s="261" t="s">
        <v>1</v>
      </c>
      <c r="K94" s="244"/>
      <c r="L94" s="261" t="s">
        <v>24</v>
      </c>
      <c r="M94" s="261"/>
      <c r="N94" s="421" t="s">
        <v>24</v>
      </c>
      <c r="O94" s="421" t="s">
        <v>24</v>
      </c>
      <c r="P94" s="246"/>
      <c r="Q94" s="262" t="s">
        <v>481</v>
      </c>
      <c r="R94" s="261"/>
      <c r="S94" s="263" t="s">
        <v>572</v>
      </c>
      <c r="T94" s="263" t="s">
        <v>487</v>
      </c>
      <c r="U94" s="482" t="s">
        <v>550</v>
      </c>
      <c r="V94" s="482"/>
      <c r="W94" s="263" t="s">
        <v>489</v>
      </c>
      <c r="X94" s="263"/>
      <c r="Y94" s="262" t="s">
        <v>414</v>
      </c>
      <c r="Z94" s="263" t="s">
        <v>1</v>
      </c>
      <c r="AA94" s="262" t="s">
        <v>70</v>
      </c>
      <c r="AB94" s="261" t="s">
        <v>70</v>
      </c>
      <c r="AC94" s="244"/>
      <c r="AD94" s="247"/>
      <c r="AF94" s="28"/>
      <c r="AG94" s="27"/>
      <c r="AH94" s="248"/>
      <c r="AI94" s="86"/>
      <c r="AM94" s="86"/>
      <c r="BE94" s="260"/>
    </row>
    <row r="95" spans="1:57" ht="19.8">
      <c r="A95" s="244"/>
      <c r="B95" s="244"/>
      <c r="C95" s="262" t="s">
        <v>0</v>
      </c>
      <c r="D95" s="262"/>
      <c r="E95" s="262" t="s">
        <v>599</v>
      </c>
      <c r="F95" s="469" t="s">
        <v>476</v>
      </c>
      <c r="G95" s="469" t="s">
        <v>10</v>
      </c>
      <c r="H95" s="87" t="s">
        <v>403</v>
      </c>
      <c r="I95" s="87"/>
      <c r="J95" s="87" t="s">
        <v>403</v>
      </c>
      <c r="K95" s="244"/>
      <c r="L95" s="87" t="s">
        <v>45</v>
      </c>
      <c r="M95" s="87"/>
      <c r="N95" s="421" t="s">
        <v>717</v>
      </c>
      <c r="O95" s="421" t="s">
        <v>718</v>
      </c>
      <c r="P95" s="246"/>
      <c r="Q95" s="50" t="s">
        <v>415</v>
      </c>
      <c r="R95" s="87"/>
      <c r="S95" s="75" t="s">
        <v>548</v>
      </c>
      <c r="T95" s="75" t="s">
        <v>440</v>
      </c>
      <c r="U95" s="469" t="s">
        <v>483</v>
      </c>
      <c r="V95" s="469"/>
      <c r="W95" s="75" t="s">
        <v>470</v>
      </c>
      <c r="X95" s="75" t="s">
        <v>1</v>
      </c>
      <c r="Y95" s="50" t="s">
        <v>415</v>
      </c>
      <c r="Z95" s="75" t="s">
        <v>532</v>
      </c>
      <c r="AA95" s="50" t="s">
        <v>486</v>
      </c>
      <c r="AB95" s="87" t="s">
        <v>553</v>
      </c>
      <c r="AC95" s="244"/>
      <c r="AD95" s="247"/>
      <c r="AF95" s="28"/>
      <c r="AG95" s="27"/>
      <c r="AH95" s="248"/>
      <c r="AI95" s="86"/>
      <c r="AM95" s="86"/>
      <c r="BE95" s="260"/>
    </row>
    <row r="96" spans="1:57" ht="15.6">
      <c r="A96" s="244"/>
      <c r="B96" s="264">
        <f>+'Ark1'!C1600</f>
        <v>2024</v>
      </c>
      <c r="C96" s="264">
        <f>+'Ark1'!L1600</f>
        <v>1</v>
      </c>
      <c r="D96" s="264" t="s">
        <v>29</v>
      </c>
      <c r="E96" s="264">
        <f>+'Ark1'!AP1600</f>
        <v>5</v>
      </c>
      <c r="F96" s="484">
        <f>+IF(G96=0,"",'Ark1'!Q1600)</f>
        <v>3</v>
      </c>
      <c r="G96" s="485">
        <f>+'Ark1'!R1600</f>
        <v>4</v>
      </c>
      <c r="H96" s="265">
        <f>+IF(G96=0,"",'Ark1'!AE1600)</f>
        <v>10</v>
      </c>
      <c r="I96" s="265"/>
      <c r="J96" s="265">
        <f>+IF(G96=0,"",'Ark1'!AF1600)</f>
        <v>6.9581051953521804</v>
      </c>
      <c r="K96" s="244"/>
      <c r="L96" s="303">
        <f>+IF(G96=0,"",'Ark1'!U1600)</f>
        <v>140.42500000000001</v>
      </c>
      <c r="M96" s="303"/>
      <c r="N96" s="376">
        <f>+IF(G96=0,"",'Ark1'!AR1600)</f>
        <v>190.75</v>
      </c>
      <c r="O96" s="114">
        <f>+IF(G96=0,"",'Ark1'!AS1600)</f>
        <v>19.889786334810253</v>
      </c>
      <c r="P96" s="246"/>
      <c r="Q96" s="266">
        <f>+IF(G96=0,"",'Ark1'!T1600)</f>
        <v>4.25</v>
      </c>
      <c r="R96" s="265"/>
      <c r="S96" s="267">
        <f>+IF(G96=0,"",'Ark1'!W1600)</f>
        <v>0</v>
      </c>
      <c r="T96" s="267">
        <f>+IF(G96=0,"",'Ark1'!X1600)</f>
        <v>0</v>
      </c>
      <c r="U96" s="484">
        <f>+IF(G96=0,"",'Ark1'!AG1600)</f>
        <v>1194.25</v>
      </c>
      <c r="V96" s="484"/>
      <c r="W96" s="267">
        <f>+IF(G96=0,"",'Ark1'!AH1600)</f>
        <v>100</v>
      </c>
      <c r="X96" s="267">
        <f>+IF(G96=0,"",'Ark1'!Y1600)</f>
        <v>30.052152585130997</v>
      </c>
      <c r="Y96" s="266">
        <f>+IF(G96=0,"",'Ark1'!AA1600)</f>
        <v>1.0897247358851685</v>
      </c>
      <c r="Z96" s="267">
        <f>+IF(G96=0,"",'Ark1'!AC1600)</f>
        <v>94.03081173455719</v>
      </c>
      <c r="AA96" s="303">
        <f t="shared" ref="AA96:AA110" si="10">IF(G96=0,"",1000*L96/U96)</f>
        <v>117.58425790244924</v>
      </c>
      <c r="AB96" s="265">
        <f t="shared" ref="AB96:AB110" si="11">IF(G96=0,"",G96/F96)</f>
        <v>1.3333333333333333</v>
      </c>
      <c r="AC96" s="244"/>
      <c r="AD96" s="247"/>
      <c r="AF96" s="28"/>
      <c r="AG96" s="27"/>
      <c r="AH96" s="248"/>
      <c r="AI96" s="86"/>
      <c r="AM96" s="86"/>
    </row>
    <row r="97" spans="1:57" ht="15.6">
      <c r="A97" s="244"/>
      <c r="B97" s="304">
        <f>+'Ark1'!C1635</f>
        <v>2024</v>
      </c>
      <c r="C97" s="86">
        <f>+'Ark1'!L1635</f>
        <v>2</v>
      </c>
      <c r="D97" s="86" t="s">
        <v>30</v>
      </c>
      <c r="F97" s="486">
        <f>+IF(G97=0,"",'Ark1'!Q1635)</f>
        <v>5</v>
      </c>
      <c r="G97" s="485">
        <f>+'Ark1'!R1635</f>
        <v>8</v>
      </c>
      <c r="H97" s="28">
        <f>+IF(G97=0,"",'Ark1'!AE1635)</f>
        <v>20</v>
      </c>
      <c r="I97" s="265"/>
      <c r="J97" s="28">
        <f>+IF(G97=0,"",'Ark1'!AF1635)</f>
        <v>15.747095111859869</v>
      </c>
      <c r="K97" s="244"/>
      <c r="L97" s="303">
        <f>+IF(G97=0,"",'Ark1'!U1635)</f>
        <v>158.9</v>
      </c>
      <c r="M97" s="303"/>
      <c r="N97" s="376">
        <f>+IF(G97=0,"",'Ark1'!AR1635)</f>
        <v>193.375</v>
      </c>
      <c r="O97" s="114">
        <f>+IF(G97=0,"",'Ark1'!AS1635)</f>
        <v>21.881082751215889</v>
      </c>
      <c r="P97" s="246"/>
      <c r="Q97" s="27">
        <f>+IF(G97=0,"",'Ark1'!T1635)</f>
        <v>5.875</v>
      </c>
      <c r="R97" s="265"/>
      <c r="S97" s="33">
        <f>+IF(G97=0,"",'Ark1'!W1635)</f>
        <v>37.5</v>
      </c>
      <c r="T97" s="33">
        <f>+IF(G97=0,"",'Ark1'!X1635)</f>
        <v>0</v>
      </c>
      <c r="U97" s="557">
        <f>+IF(G97=0,"",'Ark1'!AG1635)</f>
        <v>1136</v>
      </c>
      <c r="W97" s="33">
        <f>+IF(G97=0,"",'Ark1'!AH1635)</f>
        <v>100</v>
      </c>
      <c r="X97" s="33">
        <f>+IF(G97=0,"",'Ark1'!Y1635)</f>
        <v>18.909918032609212</v>
      </c>
      <c r="Y97" s="27">
        <f>+IF(G97=0,"",'Ark1'!AA1635)</f>
        <v>1.7633419974582347</v>
      </c>
      <c r="Z97" s="33">
        <f>+IF(G97=0,"",'Ark1'!AC1635)</f>
        <v>37.974604619392309</v>
      </c>
      <c r="AA97" s="303">
        <f t="shared" si="10"/>
        <v>139.87676056338029</v>
      </c>
      <c r="AB97" s="28">
        <f t="shared" si="11"/>
        <v>1.6</v>
      </c>
      <c r="AC97" s="244"/>
      <c r="AD97" s="247"/>
      <c r="AF97" s="28"/>
      <c r="AG97" s="27"/>
      <c r="AH97" s="248"/>
      <c r="AI97" s="86"/>
      <c r="AM97" s="86"/>
    </row>
    <row r="98" spans="1:57" ht="15.6">
      <c r="A98" s="244"/>
      <c r="B98" s="304">
        <f>+'Ark1'!C1670</f>
        <v>2024</v>
      </c>
      <c r="C98" s="264">
        <f>+'Ark1'!L1670</f>
        <v>3</v>
      </c>
      <c r="D98" s="264" t="s">
        <v>31</v>
      </c>
      <c r="F98" s="484">
        <f>+IF(G98=0,"",'Ark1'!Q1670)</f>
        <v>10</v>
      </c>
      <c r="G98" s="485">
        <f>+'Ark1'!R1670</f>
        <v>12</v>
      </c>
      <c r="H98" s="265">
        <f>+IF(G98=0,"",'Ark1'!AE1670)</f>
        <v>30</v>
      </c>
      <c r="I98" s="265"/>
      <c r="J98" s="265">
        <f>+IF(G98=0,"",'Ark1'!AF1670)</f>
        <v>29.399449991328694</v>
      </c>
      <c r="K98" s="244"/>
      <c r="L98" s="303">
        <f>+IF(G98=0,"",'Ark1'!U1670)</f>
        <v>197.77500000000001</v>
      </c>
      <c r="M98" s="303"/>
      <c r="N98" s="376">
        <f>+IF(G98=0,"",'Ark1'!AR1670)</f>
        <v>199</v>
      </c>
      <c r="O98" s="114">
        <f>+IF(G98=0,"",'Ark1'!AS1670)</f>
        <v>24.858218664332433</v>
      </c>
      <c r="P98" s="246"/>
      <c r="Q98" s="266">
        <f>+IF(G98=0,"",'Ark1'!T1670)</f>
        <v>7.5</v>
      </c>
      <c r="R98" s="265"/>
      <c r="S98" s="267">
        <f>+IF(G98=0,"",'Ark1'!W1670)</f>
        <v>66.666666666666686</v>
      </c>
      <c r="T98" s="267">
        <f>+IF(G98=0,"",'Ark1'!X1670)</f>
        <v>0</v>
      </c>
      <c r="U98" s="484">
        <f>+IF(G98=0,"",'Ark1'!AG1670)</f>
        <v>1074.5</v>
      </c>
      <c r="V98" s="484"/>
      <c r="W98" s="267">
        <f>+IF(G98=0,"",'Ark1'!AH1670)</f>
        <v>100</v>
      </c>
      <c r="X98" s="267">
        <f>+IF(G98=0,"",'Ark1'!Y1670)</f>
        <v>31.827899841700724</v>
      </c>
      <c r="Y98" s="266">
        <f>+IF(G98=0,"",'Ark1'!AA1670)</f>
        <v>1.5</v>
      </c>
      <c r="Z98" s="267">
        <f>+IF(G98=0,"",'Ark1'!AC1670)</f>
        <v>38.043142631324066</v>
      </c>
      <c r="AA98" s="303">
        <f t="shared" si="10"/>
        <v>184.06235458352722</v>
      </c>
      <c r="AB98" s="265">
        <f t="shared" si="11"/>
        <v>1.2</v>
      </c>
      <c r="AC98" s="244"/>
      <c r="AD98" s="247"/>
      <c r="AF98" s="28"/>
      <c r="AG98" s="27"/>
      <c r="AH98" s="248"/>
      <c r="AI98" s="86"/>
      <c r="AJ98" s="211"/>
      <c r="AK98" s="211"/>
      <c r="AL98" s="211"/>
      <c r="AM98" s="86"/>
    </row>
    <row r="99" spans="1:57" ht="15.6">
      <c r="A99" s="244"/>
      <c r="B99" s="304">
        <f>+'Ark1'!C1705</f>
        <v>2024</v>
      </c>
      <c r="C99" s="264">
        <f>+'Ark1'!L1705</f>
        <v>4</v>
      </c>
      <c r="D99" s="264" t="s">
        <v>32</v>
      </c>
      <c r="F99" s="486">
        <f>+IF(G99=0,"",'Ark1'!Q1705)</f>
        <v>11</v>
      </c>
      <c r="G99" s="485">
        <f>+'Ark1'!R1705</f>
        <v>11</v>
      </c>
      <c r="H99" s="28">
        <f>+IF(G99=0,"",'Ark1'!AE1705)</f>
        <v>27.5</v>
      </c>
      <c r="I99" s="265"/>
      <c r="J99" s="28">
        <f>+IF(G99=0,"",'Ark1'!AF1705)</f>
        <v>30.707578723087977</v>
      </c>
      <c r="K99" s="244"/>
      <c r="L99" s="303">
        <f>+IF(G99=0,"",'Ark1'!U1705)</f>
        <v>225.35454545454539</v>
      </c>
      <c r="M99" s="303"/>
      <c r="N99" s="376">
        <f>+IF(G99=0,"",'Ark1'!AR1705)</f>
        <v>198.72727272727272</v>
      </c>
      <c r="O99" s="114">
        <f>+IF(G99=0,"",'Ark1'!AS1705)</f>
        <v>28.668734307739943</v>
      </c>
      <c r="P99" s="246"/>
      <c r="Q99" s="27">
        <f>+IF(G99=0,"",'Ark1'!T1705)</f>
        <v>9.2727272727272734</v>
      </c>
      <c r="R99" s="265"/>
      <c r="S99" s="33">
        <f>+IF(G99=0,"",'Ark1'!W1705)</f>
        <v>100</v>
      </c>
      <c r="T99" s="33">
        <f>+IF(G99=0,"",'Ark1'!X1705)</f>
        <v>0</v>
      </c>
      <c r="U99" s="557">
        <f>+IF(G99=0,"",'Ark1'!AG1705)</f>
        <v>966.72727272727275</v>
      </c>
      <c r="W99" s="33">
        <f>+IF(G99=0,"",'Ark1'!AH1705)</f>
        <v>100</v>
      </c>
      <c r="X99" s="33">
        <f>+IF(G99=0,"",'Ark1'!Y1705)</f>
        <v>19.867761169399849</v>
      </c>
      <c r="Y99" s="27">
        <f>+IF(G99=0,"",'Ark1'!AA1705)</f>
        <v>1.2128785512842062</v>
      </c>
      <c r="Z99" s="33">
        <f>+IF(G99=0,"",'Ark1'!AC1705)</f>
        <v>37.626567207687778</v>
      </c>
      <c r="AA99" s="303">
        <f t="shared" si="10"/>
        <v>233.11077675380847</v>
      </c>
      <c r="AB99" s="28">
        <f t="shared" si="11"/>
        <v>1</v>
      </c>
      <c r="AC99" s="244"/>
      <c r="AD99" s="247"/>
      <c r="AF99" s="28"/>
      <c r="AG99" s="27"/>
      <c r="AH99" s="248"/>
      <c r="AI99" s="86"/>
      <c r="AJ99" s="211"/>
      <c r="AK99" s="211"/>
      <c r="AL99" s="211"/>
      <c r="AM99" s="86"/>
    </row>
    <row r="100" spans="1:57" ht="15.6">
      <c r="A100" s="244"/>
      <c r="B100" s="264">
        <f>+'Ark1'!C1740</f>
        <v>2024</v>
      </c>
      <c r="C100" s="264">
        <f>+'Ark1'!L1740</f>
        <v>5</v>
      </c>
      <c r="D100" s="264" t="s">
        <v>401</v>
      </c>
      <c r="F100" s="484">
        <f>+IF(G100=0,"",'Ark1'!Q1740)</f>
        <v>2</v>
      </c>
      <c r="G100" s="485">
        <f>+'Ark1'!R1740</f>
        <v>2</v>
      </c>
      <c r="H100" s="265">
        <f>+'Ark1'!AE1740</f>
        <v>5</v>
      </c>
      <c r="I100" s="265"/>
      <c r="J100" s="265">
        <f>+IF(G100=0,"",'Ark1'!AF1740)</f>
        <v>6.9395238213215089</v>
      </c>
      <c r="K100" s="244"/>
      <c r="L100" s="303">
        <f>+IF(G100=0,"",'Ark1'!U1740)</f>
        <v>280.10000000000002</v>
      </c>
      <c r="M100" s="303"/>
      <c r="N100" s="376">
        <f>+IF(G100=0,"",'Ark1'!AR1740)</f>
        <v>206.5</v>
      </c>
      <c r="O100" s="114">
        <f>+IF(G100=0,"",'Ark1'!AS1740)</f>
        <v>31.863488240253556</v>
      </c>
      <c r="P100" s="246"/>
      <c r="Q100" s="266">
        <f>+IF(G100=0,"",'Ark1'!T1740)</f>
        <v>10</v>
      </c>
      <c r="R100" s="265"/>
      <c r="S100" s="267">
        <f>+IF(G100=0,"",'Ark1'!W1740)</f>
        <v>100</v>
      </c>
      <c r="T100" s="267">
        <f>+IF(G100=0,"",'Ark1'!X1740)</f>
        <v>0</v>
      </c>
      <c r="U100" s="484">
        <f>+IF(G100=0,"",'Ark1'!AG1740)</f>
        <v>1090.5</v>
      </c>
      <c r="V100" s="484"/>
      <c r="W100" s="267">
        <f>+IF(G100=0,"",'Ark1'!AH1740)</f>
        <v>100</v>
      </c>
      <c r="X100" s="267">
        <f>+IF(G100=0,"",'Ark1'!Y1740)</f>
        <v>0.59999999998835851</v>
      </c>
      <c r="Y100" s="266">
        <f>+IF(G100=0,"",'Ark1'!AA1740)</f>
        <v>0</v>
      </c>
      <c r="Z100" s="267">
        <f>+IF(G100=0,"",'Ark1'!AC1740)</f>
        <v>0</v>
      </c>
      <c r="AA100" s="303">
        <f t="shared" si="10"/>
        <v>256.85465382851902</v>
      </c>
      <c r="AB100" s="265">
        <f t="shared" si="11"/>
        <v>1</v>
      </c>
      <c r="AC100" s="244"/>
      <c r="AD100" s="247"/>
      <c r="AF100" s="28"/>
      <c r="AG100" s="27"/>
      <c r="AH100" s="248"/>
      <c r="AI100" s="86"/>
      <c r="AJ100" s="211"/>
      <c r="AK100" s="211"/>
      <c r="AL100" s="211"/>
      <c r="AM100" s="86"/>
    </row>
    <row r="101" spans="1:57" ht="15.6">
      <c r="A101" s="244"/>
      <c r="B101" s="328">
        <f>+'Ark1'!C1775</f>
        <v>2024</v>
      </c>
      <c r="C101" s="264">
        <f>+'Ark1'!L1775</f>
        <v>6</v>
      </c>
      <c r="D101" s="264" t="s">
        <v>33</v>
      </c>
      <c r="F101" s="486">
        <f>+IF(G101=0,"",'Ark1'!Q1775)</f>
        <v>3</v>
      </c>
      <c r="G101" s="485">
        <f>+'Ark1'!R1775</f>
        <v>3</v>
      </c>
      <c r="H101" s="28">
        <f>+IF(G101=0,"",'Ark1'!AE1775)</f>
        <v>7.5</v>
      </c>
      <c r="I101" s="265"/>
      <c r="J101" s="28">
        <f>+IF(G101=0,"",'Ark1'!AF1775)</f>
        <v>10.248247157049773</v>
      </c>
      <c r="K101" s="244"/>
      <c r="L101" s="303">
        <f>+IF(G101=0,"",'Ark1'!U1775)</f>
        <v>275.76666666666659</v>
      </c>
      <c r="M101" s="303"/>
      <c r="N101" s="376">
        <f>+IF(G101=0,"",'Ark1'!AR1797)</f>
        <v>203</v>
      </c>
      <c r="O101" s="114">
        <f>+IF(G101=0,"",'Ark1'!AS1797)</f>
        <v>31.119770066489448</v>
      </c>
      <c r="P101" s="246"/>
      <c r="Q101" s="27">
        <f>+IF(G101=0,"",'Ark1'!T1775)</f>
        <v>13</v>
      </c>
      <c r="R101" s="265"/>
      <c r="S101" s="33">
        <f>+IF(G101=0,"",'Ark1'!W1775)</f>
        <v>100</v>
      </c>
      <c r="T101" s="33">
        <f>+IF(G101=0,"",'Ark1'!X1775)</f>
        <v>0</v>
      </c>
      <c r="U101" s="557">
        <f>+IF(G101=0,"",'Ark1'!AG1775)</f>
        <v>1330.666666666667</v>
      </c>
      <c r="W101" s="33">
        <f>+IF(G101=0,"",'Ark1'!AH1775)</f>
        <v>100</v>
      </c>
      <c r="X101" s="33">
        <f>+IF(G101=0,"",'Ark1'!Y1775)</f>
        <v>4.7302807057899852</v>
      </c>
      <c r="Y101" s="27">
        <f>+IF(G101=0,"",'Ark1'!AA1775)</f>
        <v>0</v>
      </c>
      <c r="Z101" s="33">
        <f>+IF(G101=0,"",'Ark1'!AC1775)</f>
        <v>0</v>
      </c>
      <c r="AA101" s="303">
        <f t="shared" si="10"/>
        <v>207.23947895791571</v>
      </c>
      <c r="AB101" s="28">
        <f t="shared" si="11"/>
        <v>1</v>
      </c>
      <c r="AC101" s="244"/>
      <c r="AD101" s="247"/>
      <c r="AF101" s="28"/>
      <c r="AG101" s="27"/>
      <c r="AH101" s="248"/>
      <c r="AI101" s="86"/>
      <c r="AJ101" s="211"/>
      <c r="AK101" s="211"/>
      <c r="AL101" s="211"/>
      <c r="AM101" s="86"/>
    </row>
    <row r="102" spans="1:57" ht="15.6">
      <c r="A102" s="244"/>
      <c r="B102" s="328">
        <f>+'Ark1'!C1810</f>
        <v>2024</v>
      </c>
      <c r="C102" s="264">
        <f>+'Ark1'!L1810</f>
        <v>7</v>
      </c>
      <c r="D102" s="264" t="s">
        <v>34</v>
      </c>
      <c r="F102" s="484" t="str">
        <f>+IF(G102=0,"",'Ark1'!Q1810)</f>
        <v/>
      </c>
      <c r="G102" s="485">
        <f>+'Ark1'!R1810</f>
        <v>0</v>
      </c>
      <c r="H102" s="265" t="str">
        <f>+IF(G102=0,"",'Ark1'!AE1810)</f>
        <v/>
      </c>
      <c r="I102" s="265"/>
      <c r="J102" s="265" t="str">
        <f>+IF(G102=0,"",'Ark1'!AF1810)</f>
        <v/>
      </c>
      <c r="K102" s="244"/>
      <c r="L102" s="303" t="str">
        <f>+IF(G102=0,"",'Ark1'!U1810)</f>
        <v/>
      </c>
      <c r="M102" s="303"/>
      <c r="N102" s="376" t="str">
        <f>+IF(G102=0,"",'Ark1'!AR1832)</f>
        <v/>
      </c>
      <c r="O102" s="114" t="str">
        <f>+IF(G102=0,"",'Ark1'!AS1832)</f>
        <v/>
      </c>
      <c r="P102" s="246"/>
      <c r="Q102" s="266" t="str">
        <f>+IF(G102=0,"",'Ark1'!T1810)</f>
        <v/>
      </c>
      <c r="R102" s="265"/>
      <c r="S102" s="267" t="str">
        <f>+IF(G102=0,"",'Ark1'!W1810)</f>
        <v/>
      </c>
      <c r="T102" s="267" t="str">
        <f>+IF(G102=0,"",'Ark1'!X1810)</f>
        <v/>
      </c>
      <c r="U102" s="484" t="str">
        <f>+IF(G102=0,"",'Ark1'!AG1810)</f>
        <v/>
      </c>
      <c r="V102" s="484"/>
      <c r="W102" s="267" t="str">
        <f>+IF(G102=0,"",'Ark1'!AH1810)</f>
        <v/>
      </c>
      <c r="X102" s="267" t="str">
        <f>+IF(G102=0,"",'Ark1'!Y1810)</f>
        <v/>
      </c>
      <c r="Y102" s="266" t="str">
        <f>+IF(G102=0,"",'Ark1'!AA1810)</f>
        <v/>
      </c>
      <c r="Z102" s="267" t="str">
        <f>+IF(G102=0,"",'Ark1'!AC1810)</f>
        <v/>
      </c>
      <c r="AA102" s="303" t="str">
        <f t="shared" si="10"/>
        <v/>
      </c>
      <c r="AB102" s="265" t="str">
        <f t="shared" si="11"/>
        <v/>
      </c>
      <c r="AC102" s="244"/>
      <c r="AD102" s="247"/>
      <c r="AF102" s="28"/>
      <c r="AG102" s="27"/>
      <c r="AH102" s="248"/>
      <c r="AI102" s="86"/>
      <c r="AJ102" s="211"/>
      <c r="AK102" s="211"/>
      <c r="AL102" s="211"/>
      <c r="AM102" s="86"/>
    </row>
    <row r="103" spans="1:57" ht="15.6">
      <c r="A103" s="244"/>
      <c r="B103" s="86">
        <f>+'Ark1'!C1845</f>
        <v>2024</v>
      </c>
      <c r="C103" s="86">
        <f>+'Ark1'!L1845</f>
        <v>8</v>
      </c>
      <c r="D103" s="86" t="s">
        <v>35</v>
      </c>
      <c r="F103" s="486" t="str">
        <f>+IF(G103=0,"",'Ark1'!Q1845)</f>
        <v/>
      </c>
      <c r="G103" s="485">
        <f>+'Ark1'!R1845</f>
        <v>0</v>
      </c>
      <c r="H103" s="28" t="str">
        <f>+IF(G103=0,"",'Ark1'!AE1845)</f>
        <v/>
      </c>
      <c r="I103" s="265"/>
      <c r="J103" s="28" t="str">
        <f>+IF(G103=0,"",'Ark1'!AF1845)</f>
        <v/>
      </c>
      <c r="K103" s="244"/>
      <c r="L103" s="303" t="str">
        <f>+IF(G103=0,"",'Ark1'!U1845)</f>
        <v/>
      </c>
      <c r="M103" s="303"/>
      <c r="N103" s="376" t="str">
        <f>+IF(G103=0,"",'Ark1'!AR1936)</f>
        <v/>
      </c>
      <c r="O103" s="114" t="str">
        <f>+IF(G103=0,"",'Ark1'!AS1936)</f>
        <v/>
      </c>
      <c r="P103" s="246"/>
      <c r="Q103" s="27" t="str">
        <f>+IF(G103=0,"",'Ark1'!T1845)</f>
        <v/>
      </c>
      <c r="R103" s="265"/>
      <c r="S103" s="33" t="str">
        <f>+IF(G103=0,"",'Ark1'!W1845)</f>
        <v/>
      </c>
      <c r="T103" s="33" t="str">
        <f>+IF(G103=0,"",'Ark1'!X1845)</f>
        <v/>
      </c>
      <c r="U103" s="557" t="str">
        <f>+IF(G103=0,"",'Ark1'!AG1845)</f>
        <v/>
      </c>
      <c r="W103" s="33" t="str">
        <f>+IF(G103=0,"",'Ark1'!AH1845)</f>
        <v/>
      </c>
      <c r="X103" s="33" t="str">
        <f>+IF(G103=0,"",'Ark1'!Y1845)</f>
        <v/>
      </c>
      <c r="Y103" s="27" t="str">
        <f>+IF(G103=0,"",'Ark1'!AA1845)</f>
        <v/>
      </c>
      <c r="Z103" s="33" t="str">
        <f>+IF(G103=0,"",'Ark1'!AC1845)</f>
        <v/>
      </c>
      <c r="AA103" s="303" t="str">
        <f t="shared" si="10"/>
        <v/>
      </c>
      <c r="AB103" s="28" t="str">
        <f t="shared" si="11"/>
        <v/>
      </c>
      <c r="AC103" s="244"/>
      <c r="AD103" s="247"/>
      <c r="AF103" s="28"/>
      <c r="AG103" s="27"/>
      <c r="AH103" s="248"/>
      <c r="AI103" s="86"/>
      <c r="AJ103" s="211"/>
      <c r="AK103" s="211"/>
      <c r="AL103" s="247"/>
      <c r="AM103" s="247"/>
      <c r="AN103" s="247"/>
    </row>
    <row r="104" spans="1:57" ht="15.6">
      <c r="A104" s="244"/>
      <c r="B104" s="328">
        <f>+'Ark1'!C1880</f>
        <v>2024</v>
      </c>
      <c r="C104" s="264">
        <f>+'Ark1'!L1880</f>
        <v>9</v>
      </c>
      <c r="D104" s="264" t="s">
        <v>36</v>
      </c>
      <c r="F104" s="484" t="str">
        <f>+IF(G104=0,"",'Ark1'!Q1880)</f>
        <v/>
      </c>
      <c r="G104" s="485">
        <f>+'Ark1'!R1880</f>
        <v>0</v>
      </c>
      <c r="H104" s="265" t="str">
        <f>+IF(G104=0,"",'Ark1'!AE1880)</f>
        <v/>
      </c>
      <c r="I104" s="265"/>
      <c r="J104" s="265" t="str">
        <f>+IF(G104=0,"",'Ark1'!AF1880)</f>
        <v/>
      </c>
      <c r="K104" s="244"/>
      <c r="L104" s="303" t="str">
        <f>+IF(G104=0,"",'Ark1'!U1880)</f>
        <v/>
      </c>
      <c r="M104" s="303"/>
      <c r="N104" s="376" t="str">
        <f>+IF(G104=0,"",'Ark1'!AR1971)</f>
        <v/>
      </c>
      <c r="O104" s="114" t="str">
        <f>+IF(G104=0,"",'Ark1'!AS1971)</f>
        <v/>
      </c>
      <c r="P104" s="246"/>
      <c r="Q104" s="266" t="str">
        <f>+IF(G104=0,"",'Ark1'!T1880)</f>
        <v/>
      </c>
      <c r="R104" s="265"/>
      <c r="S104" s="267" t="str">
        <f>+IF(G104=0,"",'Ark1'!W1880)</f>
        <v/>
      </c>
      <c r="T104" s="267" t="str">
        <f>+IF(G104=0,"",'Ark1'!X1880)</f>
        <v/>
      </c>
      <c r="U104" s="484" t="str">
        <f>+IF(G104=0,"",'Ark1'!AG1880)</f>
        <v/>
      </c>
      <c r="V104" s="484"/>
      <c r="W104" s="267" t="str">
        <f>+IF(G104=0,"",'Ark1'!AH1880)</f>
        <v/>
      </c>
      <c r="X104" s="267" t="str">
        <f>+IF(G104=0,"",'Ark1'!Y1880)</f>
        <v/>
      </c>
      <c r="Y104" s="266" t="str">
        <f>+IF(G104=0,"",'Ark1'!AA1880)</f>
        <v/>
      </c>
      <c r="Z104" s="267" t="str">
        <f>+IF(G104=0,"",'Ark1'!AC1880)</f>
        <v/>
      </c>
      <c r="AA104" s="303" t="str">
        <f t="shared" si="10"/>
        <v/>
      </c>
      <c r="AB104" s="265" t="str">
        <f t="shared" si="11"/>
        <v/>
      </c>
      <c r="AC104" s="244"/>
      <c r="AD104" s="247"/>
      <c r="AF104" s="28"/>
      <c r="AG104" s="27"/>
      <c r="AH104" s="248"/>
      <c r="AI104" s="86"/>
      <c r="AJ104" s="27"/>
      <c r="AK104" s="27"/>
      <c r="AL104" s="33"/>
      <c r="AM104" s="33"/>
      <c r="AN104" s="33"/>
    </row>
    <row r="105" spans="1:57" ht="15.6">
      <c r="A105" s="244"/>
      <c r="B105" s="328">
        <f>+'Ark1'!C1915</f>
        <v>2024</v>
      </c>
      <c r="C105" s="264">
        <f>+'Ark1'!L1915</f>
        <v>10</v>
      </c>
      <c r="D105" s="264" t="s">
        <v>37</v>
      </c>
      <c r="F105" s="486" t="str">
        <f>+IF(G105=0,"",'Ark1'!Q1915)</f>
        <v/>
      </c>
      <c r="G105" s="485">
        <f>+'Ark1'!R1915</f>
        <v>0</v>
      </c>
      <c r="H105" s="28" t="str">
        <f>+IF(G105=0,"",'Ark1'!AE1915)</f>
        <v/>
      </c>
      <c r="I105" s="265"/>
      <c r="J105" s="28" t="str">
        <f>+IF(G105=0,"",'Ark1'!AF1915)</f>
        <v/>
      </c>
      <c r="K105" s="244"/>
      <c r="L105" s="303" t="str">
        <f>+IF(G105=0,"",'Ark1'!U1915)</f>
        <v/>
      </c>
      <c r="M105" s="303"/>
      <c r="N105" s="376" t="str">
        <f>+IF(G105=0,"",'Ark1'!AR2006)</f>
        <v/>
      </c>
      <c r="O105" s="114" t="str">
        <f>+IF(G105=0,"",'Ark1'!AS2006)</f>
        <v/>
      </c>
      <c r="P105" s="246"/>
      <c r="Q105" s="27" t="str">
        <f>+IF(G105=0,"",'Ark1'!T1915)</f>
        <v/>
      </c>
      <c r="R105" s="265"/>
      <c r="S105" s="33" t="str">
        <f>+IF(G105=0,"",'Ark1'!W1915)</f>
        <v/>
      </c>
      <c r="T105" s="33" t="str">
        <f>+IF(G105=0,"",'Ark1'!X1915)</f>
        <v/>
      </c>
      <c r="U105" s="557" t="str">
        <f>+IF(G105=0,"",'Ark1'!AG1915)</f>
        <v/>
      </c>
      <c r="W105" s="33" t="str">
        <f>+IF(G105=0,"",'Ark1'!AH1915)</f>
        <v/>
      </c>
      <c r="X105" s="33" t="str">
        <f>+IF(G105=0,"",'Ark1'!Y1915)</f>
        <v/>
      </c>
      <c r="Y105" s="27" t="str">
        <f>+IF(G105=0,"",'Ark1'!AA1915)</f>
        <v/>
      </c>
      <c r="Z105" s="33" t="str">
        <f>+IF(G105=0,"",'Ark1'!AC1915)</f>
        <v/>
      </c>
      <c r="AA105" s="303" t="str">
        <f t="shared" si="10"/>
        <v/>
      </c>
      <c r="AB105" s="28" t="str">
        <f t="shared" si="11"/>
        <v/>
      </c>
      <c r="AC105" s="244"/>
      <c r="AD105" s="247"/>
      <c r="AF105" s="28"/>
      <c r="AG105" s="27"/>
      <c r="AH105" s="248"/>
      <c r="AI105" s="86"/>
      <c r="AJ105" s="27"/>
      <c r="AK105" s="27"/>
      <c r="AL105" s="33"/>
      <c r="AM105" s="33"/>
      <c r="AN105" s="33"/>
    </row>
    <row r="106" spans="1:57" ht="15.6">
      <c r="A106" s="244"/>
      <c r="B106" s="328">
        <f>+'Ark1'!C1950</f>
        <v>2024</v>
      </c>
      <c r="C106" s="264">
        <f>+'Ark1'!L1950</f>
        <v>11</v>
      </c>
      <c r="D106" s="264" t="s">
        <v>38</v>
      </c>
      <c r="F106" s="484" t="str">
        <f>+IF(G106=0,"",'Ark1'!Q1950)</f>
        <v/>
      </c>
      <c r="G106" s="485">
        <f>+'Ark1'!R1950</f>
        <v>0</v>
      </c>
      <c r="H106" s="265" t="str">
        <f>+IF(G106=0,"",'Ark1'!AE1950)</f>
        <v/>
      </c>
      <c r="I106" s="265"/>
      <c r="J106" s="265" t="str">
        <f>+IF(G106=0,"",'Ark1'!AF1950)</f>
        <v/>
      </c>
      <c r="K106" s="244"/>
      <c r="L106" s="303" t="str">
        <f>+IF(G106=0,"",'Ark1'!U1950)</f>
        <v/>
      </c>
      <c r="M106" s="303"/>
      <c r="N106" s="376" t="str">
        <f>+IF(G106=0,"",'Ark1'!AR1701)</f>
        <v/>
      </c>
      <c r="O106" s="114" t="str">
        <f>+IF(G106=0,"",'Ark1'!AS1701)</f>
        <v/>
      </c>
      <c r="P106" s="246"/>
      <c r="Q106" s="266" t="str">
        <f>+IF(G106=0,"",'Ark1'!T1950)</f>
        <v/>
      </c>
      <c r="R106" s="265"/>
      <c r="S106" s="267" t="str">
        <f>+IF(G106=0,"",'Ark1'!W1950)</f>
        <v/>
      </c>
      <c r="T106" s="267" t="str">
        <f>+IF(G106=0,"",'Ark1'!X1950)</f>
        <v/>
      </c>
      <c r="U106" s="484" t="str">
        <f>+IF(G106=0,"",'Ark1'!AG1950)</f>
        <v/>
      </c>
      <c r="V106" s="484"/>
      <c r="W106" s="267" t="str">
        <f>+IF(G106=0,"",'Ark1'!AH1950)</f>
        <v/>
      </c>
      <c r="X106" s="267" t="str">
        <f>+IF(G106=0,"",'Ark1'!Y1950)</f>
        <v/>
      </c>
      <c r="Y106" s="266" t="str">
        <f>+IF(G106=0,"",'Ark1'!AA1950)</f>
        <v/>
      </c>
      <c r="Z106" s="267" t="str">
        <f>+IF(G106=0,"",'Ark1'!AC1950)</f>
        <v/>
      </c>
      <c r="AA106" s="303" t="str">
        <f t="shared" si="10"/>
        <v/>
      </c>
      <c r="AB106" s="265" t="str">
        <f t="shared" si="11"/>
        <v/>
      </c>
      <c r="AC106" s="244"/>
      <c r="AD106" s="247"/>
      <c r="AF106" s="28"/>
      <c r="AG106" s="27"/>
      <c r="AH106" s="248"/>
      <c r="AI106" s="86"/>
      <c r="AJ106" s="27"/>
      <c r="AK106" s="27"/>
      <c r="AL106" s="33"/>
      <c r="AM106" s="33"/>
      <c r="AN106" s="33"/>
    </row>
    <row r="107" spans="1:57" ht="15.6">
      <c r="A107" s="244"/>
      <c r="B107" s="328">
        <f>+'Ark1'!C1985</f>
        <v>2024</v>
      </c>
      <c r="C107" s="264">
        <f>+'Ark1'!L1985</f>
        <v>12</v>
      </c>
      <c r="D107" s="264" t="s">
        <v>39</v>
      </c>
      <c r="F107" s="486" t="str">
        <f>+IF(G107=0,"",'Ark1'!Q1985)</f>
        <v/>
      </c>
      <c r="G107" s="485">
        <f>+'Ark1'!R1985</f>
        <v>0</v>
      </c>
      <c r="H107" s="28" t="str">
        <f>+IF(G107=0,"",'Ark1'!AE1985)</f>
        <v/>
      </c>
      <c r="I107" s="265"/>
      <c r="J107" s="28" t="str">
        <f>+IF(G107=0,"",'Ark1'!AF1985)</f>
        <v/>
      </c>
      <c r="K107" s="244"/>
      <c r="L107" s="303" t="str">
        <f>+IF(G107=0,"",'Ark1'!U1985)</f>
        <v/>
      </c>
      <c r="M107" s="303"/>
      <c r="N107" s="376" t="str">
        <f>+IF(G107=0,"",'Ark1'!AR1702)</f>
        <v/>
      </c>
      <c r="O107" s="114" t="str">
        <f>+IF(G107=0,"",'Ark1'!AS1702)</f>
        <v/>
      </c>
      <c r="P107" s="246"/>
      <c r="Q107" s="27" t="str">
        <f>+IF(G107=0,"",'Ark1'!T1985)</f>
        <v/>
      </c>
      <c r="R107" s="265"/>
      <c r="S107" s="33" t="str">
        <f>+IF(G107=0,"",'Ark1'!W1985)</f>
        <v/>
      </c>
      <c r="T107" s="33" t="str">
        <f>+IF(G107=0,"",'Ark1'!X1985)</f>
        <v/>
      </c>
      <c r="U107" s="557" t="str">
        <f>+IF(G107=0,"",'Ark1'!AG1985)</f>
        <v/>
      </c>
      <c r="W107" s="33" t="str">
        <f>+IF(G107=0,"",'Ark1'!AH1985)</f>
        <v/>
      </c>
      <c r="X107" s="33" t="str">
        <f>+IF(G107=0,"",'Ark1'!Y1985)</f>
        <v/>
      </c>
      <c r="Y107" s="27" t="str">
        <f>+IF(G107=0,"",'Ark1'!AA1985)</f>
        <v/>
      </c>
      <c r="Z107" s="33" t="str">
        <f>+IF(G107=0,"",'Ark1'!AC1985)</f>
        <v/>
      </c>
      <c r="AA107" s="303" t="str">
        <f t="shared" si="10"/>
        <v/>
      </c>
      <c r="AB107" s="28" t="str">
        <f t="shared" si="11"/>
        <v/>
      </c>
      <c r="AC107" s="244"/>
      <c r="AD107" s="247"/>
      <c r="AF107" s="28"/>
      <c r="AG107" s="27"/>
      <c r="AH107" s="248"/>
      <c r="AI107" s="86"/>
      <c r="AJ107" s="27"/>
      <c r="AK107" s="27"/>
      <c r="AL107" s="33"/>
      <c r="AM107" s="33"/>
      <c r="AN107" s="33"/>
    </row>
    <row r="108" spans="1:57" ht="15.6">
      <c r="A108" s="244"/>
      <c r="B108" s="328">
        <f>+'Ark1'!C2020</f>
        <v>2024</v>
      </c>
      <c r="C108" s="264">
        <f>+'Ark1'!L2020</f>
        <v>13</v>
      </c>
      <c r="D108" s="264" t="s">
        <v>40</v>
      </c>
      <c r="F108" s="484" t="str">
        <f>+IF(G108=0,"",'Ark1'!Q2020)</f>
        <v/>
      </c>
      <c r="G108" s="485">
        <f>+'Ark1'!R2020</f>
        <v>0</v>
      </c>
      <c r="H108" s="265" t="str">
        <f>+IF(G108=0,"",'Ark1'!AE2020)</f>
        <v/>
      </c>
      <c r="I108" s="265"/>
      <c r="J108" s="265" t="str">
        <f>+IF(G108=0,"",'Ark1'!AF2020)</f>
        <v/>
      </c>
      <c r="K108" s="244"/>
      <c r="L108" s="303" t="str">
        <f>+IF(G108=0,"",'Ark1'!U2020)</f>
        <v/>
      </c>
      <c r="M108" s="303"/>
      <c r="N108" s="376" t="str">
        <f>+IF(G108=0,"",'Ark1'!AR1703)</f>
        <v/>
      </c>
      <c r="O108" s="114" t="str">
        <f>+IF(G108=0,"",'Ark1'!AS1703)</f>
        <v/>
      </c>
      <c r="P108" s="246"/>
      <c r="Q108" s="266" t="str">
        <f>+IF(G108=0,"",'Ark1'!T2020)</f>
        <v/>
      </c>
      <c r="R108" s="265"/>
      <c r="S108" s="267" t="str">
        <f>+IF(G108=0,"",'Ark1'!W2020)</f>
        <v/>
      </c>
      <c r="T108" s="267" t="str">
        <f>+IF(G108=0,"",'Ark1'!X2020)</f>
        <v/>
      </c>
      <c r="U108" s="484" t="str">
        <f>+IF(G108=0,"",'Ark1'!AG2020)</f>
        <v/>
      </c>
      <c r="V108" s="484"/>
      <c r="W108" s="267" t="str">
        <f>+IF(G108=0,"",'Ark1'!AH2020)</f>
        <v/>
      </c>
      <c r="X108" s="267" t="str">
        <f>+IF(G108=0,"",'Ark1'!Y2020)</f>
        <v/>
      </c>
      <c r="Y108" s="266" t="str">
        <f>+IF(G108=0,"",'Ark1'!AA2020)</f>
        <v/>
      </c>
      <c r="Z108" s="267" t="str">
        <f>+IF(G108=0,"",'Ark1'!AC2020)</f>
        <v/>
      </c>
      <c r="AA108" s="303" t="str">
        <f t="shared" si="10"/>
        <v/>
      </c>
      <c r="AB108" s="265" t="str">
        <f t="shared" si="11"/>
        <v/>
      </c>
      <c r="AC108" s="244"/>
      <c r="AD108" s="247"/>
      <c r="AF108" s="28"/>
      <c r="AG108" s="27"/>
      <c r="AH108" s="248"/>
      <c r="AI108" s="86"/>
      <c r="AJ108" s="27"/>
      <c r="AK108" s="27"/>
      <c r="AL108" s="33"/>
      <c r="AM108" s="33"/>
      <c r="AN108" s="33"/>
    </row>
    <row r="109" spans="1:57" ht="15.6">
      <c r="A109" s="244"/>
      <c r="B109" s="328">
        <f>+'Ark1'!C2055</f>
        <v>2024</v>
      </c>
      <c r="C109" s="264">
        <f>+'Ark1'!L2055</f>
        <v>14</v>
      </c>
      <c r="D109" s="264" t="s">
        <v>402</v>
      </c>
      <c r="F109" s="486" t="str">
        <f>+IF(G109=0,"",'Ark1'!Q2055)</f>
        <v/>
      </c>
      <c r="G109" s="485">
        <f>+'Ark1'!R2055</f>
        <v>0</v>
      </c>
      <c r="H109" s="28" t="str">
        <f>+IF(G109=0,"",'Ark1'!AE2055)</f>
        <v/>
      </c>
      <c r="I109" s="265"/>
      <c r="J109" s="28" t="str">
        <f>+IF(G109=0,"",'Ark1'!AF2055)</f>
        <v/>
      </c>
      <c r="K109" s="244"/>
      <c r="L109" s="303" t="str">
        <f>+IF(G109=0,"",'Ark1'!U2055)</f>
        <v/>
      </c>
      <c r="M109" s="303"/>
      <c r="N109" s="376" t="str">
        <f>+IF(G109=0,"",'Ark1'!AR1704)</f>
        <v/>
      </c>
      <c r="O109" s="114" t="str">
        <f>+IF(G109=0,"",'Ark1'!AS1704)</f>
        <v/>
      </c>
      <c r="P109" s="246"/>
      <c r="Q109" s="27" t="str">
        <f>+IF(G109=0,"",'Ark1'!T2055)</f>
        <v/>
      </c>
      <c r="R109" s="265"/>
      <c r="S109" s="33" t="str">
        <f>+IF(G109=0,"",'Ark1'!W2055)</f>
        <v/>
      </c>
      <c r="T109" s="33" t="str">
        <f>+IF(G109=0,"",'Ark1'!X2055)</f>
        <v/>
      </c>
      <c r="U109" s="557" t="str">
        <f>+IF(G109=0,"",'Ark1'!AG2055)</f>
        <v/>
      </c>
      <c r="W109" s="33" t="str">
        <f>+IF(G109=0,"",'Ark1'!AH2055)</f>
        <v/>
      </c>
      <c r="X109" s="33" t="str">
        <f>+IF(G109=0,"",'Ark1'!Y2055)</f>
        <v/>
      </c>
      <c r="Y109" s="27" t="str">
        <f>+IF(G109=0,"",'Ark1'!AA2055)</f>
        <v/>
      </c>
      <c r="Z109" s="33" t="str">
        <f>+IF(G109=0,"",'Ark1'!AC2055)</f>
        <v/>
      </c>
      <c r="AA109" s="303" t="str">
        <f t="shared" si="10"/>
        <v/>
      </c>
      <c r="AB109" s="28" t="str">
        <f t="shared" si="11"/>
        <v/>
      </c>
      <c r="AC109" s="244"/>
      <c r="AD109" s="247"/>
      <c r="AF109" s="28"/>
      <c r="AG109" s="27"/>
      <c r="AH109" s="248"/>
      <c r="AI109" s="86"/>
      <c r="AJ109" s="27"/>
      <c r="AK109" s="27"/>
      <c r="AL109" s="33"/>
      <c r="AM109" s="33"/>
      <c r="AN109" s="33"/>
    </row>
    <row r="110" spans="1:57" ht="15.6">
      <c r="A110" s="244"/>
      <c r="B110" s="328">
        <f>+'Ark1'!C2090</f>
        <v>2024</v>
      </c>
      <c r="C110" s="264">
        <f>+'Ark1'!L2090</f>
        <v>15</v>
      </c>
      <c r="D110" s="264" t="s">
        <v>41</v>
      </c>
      <c r="F110" s="484" t="str">
        <f>+IF(G110=0,"",'Ark1'!Q2090)</f>
        <v/>
      </c>
      <c r="G110" s="485">
        <f>+'Ark1'!R2090</f>
        <v>0</v>
      </c>
      <c r="H110" s="265" t="str">
        <f>+IF(G110=0,"",'Ark1'!AE2090)</f>
        <v/>
      </c>
      <c r="I110" s="265"/>
      <c r="J110" s="265" t="str">
        <f>+IF(G110=0,"",'Ark1'!AF2090)</f>
        <v/>
      </c>
      <c r="K110" s="244"/>
      <c r="L110" s="379" t="str">
        <f>+IF(G110=0,"",'Ark1'!U2090)</f>
        <v/>
      </c>
      <c r="M110" s="379"/>
      <c r="N110" s="376" t="str">
        <f>+IF(G110=0,"",'Ark1'!AR1705)</f>
        <v/>
      </c>
      <c r="O110" s="114" t="str">
        <f>+IF(G110=0,"",'Ark1'!AS1705)</f>
        <v/>
      </c>
      <c r="P110" s="246"/>
      <c r="Q110" s="266" t="str">
        <f>+IF(G110=0,"",'Ark1'!T2090)</f>
        <v/>
      </c>
      <c r="R110" s="265"/>
      <c r="S110" s="267" t="str">
        <f>+IF(G110=0,"",'Ark1'!W2090)</f>
        <v/>
      </c>
      <c r="T110" s="267" t="str">
        <f>+IF(G110=0,"",'Ark1'!X2090)</f>
        <v/>
      </c>
      <c r="U110" s="484" t="str">
        <f>+IF(G110=0,"",'Ark1'!AG2090)</f>
        <v/>
      </c>
      <c r="V110" s="484"/>
      <c r="W110" s="267" t="str">
        <f>+IF(G110=0,"",'Ark1'!AH2090)</f>
        <v/>
      </c>
      <c r="X110" s="267" t="str">
        <f>+IF(G110=0,"",'Ark1'!Y2090)</f>
        <v/>
      </c>
      <c r="Y110" s="266" t="str">
        <f>+IF(G110=0,"",'Ark1'!AA2090)</f>
        <v/>
      </c>
      <c r="Z110" s="267" t="str">
        <f>+IF(G110=0,"",'Ark1'!AC2090)</f>
        <v/>
      </c>
      <c r="AA110" s="303" t="str">
        <f t="shared" si="10"/>
        <v/>
      </c>
      <c r="AB110" s="265" t="str">
        <f t="shared" si="11"/>
        <v/>
      </c>
      <c r="AC110" s="244"/>
      <c r="AD110" s="247"/>
      <c r="AF110" s="28"/>
      <c r="AG110" s="27"/>
      <c r="AH110" s="248"/>
      <c r="AI110" s="86"/>
      <c r="AJ110" s="27"/>
      <c r="AK110" s="27"/>
      <c r="AL110" s="33"/>
      <c r="AM110" s="33"/>
      <c r="AN110" s="33"/>
    </row>
    <row r="111" spans="1:57" ht="19.8">
      <c r="A111" s="244"/>
      <c r="B111" s="244"/>
      <c r="C111" s="244"/>
      <c r="D111" s="244"/>
      <c r="E111" s="244"/>
      <c r="F111" s="478"/>
      <c r="G111" s="478"/>
      <c r="H111" s="244"/>
      <c r="I111" s="244"/>
      <c r="J111" s="244"/>
      <c r="K111" s="244"/>
      <c r="L111" s="244"/>
      <c r="M111" s="244"/>
      <c r="N111" s="244"/>
      <c r="O111" s="244"/>
      <c r="P111" s="246"/>
      <c r="Q111" s="244"/>
      <c r="R111" s="244"/>
      <c r="S111" s="244"/>
      <c r="T111" s="244"/>
      <c r="U111" s="478"/>
      <c r="V111" s="478"/>
      <c r="W111" s="244"/>
      <c r="X111" s="244"/>
      <c r="Y111" s="244"/>
      <c r="Z111" s="244"/>
      <c r="AA111" s="244"/>
      <c r="AB111" s="244"/>
      <c r="AC111" s="244"/>
      <c r="AD111" s="247"/>
      <c r="AF111" s="28"/>
      <c r="AG111" s="27"/>
      <c r="AH111" s="248"/>
      <c r="AI111" s="86"/>
      <c r="AM111" s="86"/>
      <c r="BE111" s="260"/>
    </row>
    <row r="112" spans="1:57" ht="19.8">
      <c r="A112" s="244"/>
      <c r="B112" s="244"/>
      <c r="C112" s="262"/>
      <c r="D112" s="244"/>
      <c r="E112" s="244"/>
      <c r="F112" s="478"/>
      <c r="G112" s="478"/>
      <c r="H112" s="245"/>
      <c r="I112" s="244"/>
      <c r="J112" s="245"/>
      <c r="K112" s="244"/>
      <c r="L112" s="244"/>
      <c r="M112" s="244"/>
      <c r="N112" s="246"/>
      <c r="O112" s="246"/>
      <c r="P112" s="246"/>
      <c r="Q112" s="244"/>
      <c r="R112" s="244"/>
      <c r="S112" s="246"/>
      <c r="T112" s="246"/>
      <c r="U112" s="478"/>
      <c r="V112" s="478"/>
      <c r="W112" s="246"/>
      <c r="X112" s="246"/>
      <c r="Y112" s="244"/>
      <c r="Z112" s="246"/>
      <c r="AA112" s="244"/>
      <c r="AB112" s="245"/>
      <c r="AC112" s="244"/>
      <c r="AD112" s="247"/>
      <c r="AF112" s="28"/>
      <c r="AG112" s="27"/>
      <c r="AH112" s="248"/>
      <c r="AI112" s="86"/>
      <c r="AM112" s="86"/>
      <c r="BE112" s="260"/>
    </row>
    <row r="113" spans="1:57" ht="22.8">
      <c r="A113" s="344" t="s">
        <v>721</v>
      </c>
      <c r="B113" s="244"/>
      <c r="C113" s="262"/>
      <c r="D113" s="344"/>
      <c r="E113" s="244"/>
      <c r="F113" s="482" t="s">
        <v>644</v>
      </c>
      <c r="G113" s="483">
        <f>SUM(G119:G133)</f>
        <v>31</v>
      </c>
      <c r="H113" s="245"/>
      <c r="I113" s="244"/>
      <c r="J113" s="245"/>
      <c r="K113" s="244"/>
      <c r="L113" s="343">
        <f>+Raser!T16</f>
        <v>228.49677419354845</v>
      </c>
      <c r="M113" s="556"/>
      <c r="N113" s="246"/>
      <c r="O113" s="246"/>
      <c r="P113" s="246"/>
      <c r="Q113" s="244"/>
      <c r="R113" s="244" t="s">
        <v>565</v>
      </c>
      <c r="S113" s="246"/>
      <c r="T113" s="246"/>
      <c r="U113" s="478"/>
      <c r="V113" s="478"/>
      <c r="W113" s="246"/>
      <c r="X113" s="246"/>
      <c r="Y113" s="244"/>
      <c r="Z113" s="246"/>
      <c r="AA113" s="343">
        <f>+Raser!X16</f>
        <v>202.86393447317928</v>
      </c>
      <c r="AB113" s="245"/>
      <c r="AC113" s="244"/>
      <c r="AD113" s="247"/>
      <c r="AF113" s="28"/>
      <c r="AG113" s="27"/>
      <c r="AH113" s="248"/>
      <c r="AI113" s="86"/>
      <c r="AM113" s="86"/>
      <c r="BE113" s="260"/>
    </row>
    <row r="114" spans="1:57" ht="14.25" customHeight="1">
      <c r="A114" s="244"/>
      <c r="B114" s="244"/>
      <c r="C114" s="262"/>
      <c r="D114" s="342"/>
      <c r="E114" s="244"/>
      <c r="F114" s="482"/>
      <c r="G114" s="482"/>
      <c r="H114" s="262"/>
      <c r="I114" s="262"/>
      <c r="J114" s="262"/>
      <c r="K114" s="244"/>
      <c r="L114" s="262"/>
      <c r="M114" s="262"/>
      <c r="N114" s="262"/>
      <c r="O114" s="262"/>
      <c r="P114" s="246"/>
      <c r="Q114" s="262"/>
      <c r="R114" s="262"/>
      <c r="S114" s="262"/>
      <c r="T114" s="262"/>
      <c r="U114" s="482"/>
      <c r="V114" s="482"/>
      <c r="W114" s="262"/>
      <c r="X114" s="262"/>
      <c r="Y114" s="262"/>
      <c r="Z114" s="262"/>
      <c r="AA114" s="262"/>
      <c r="AB114" s="245"/>
      <c r="AC114" s="244"/>
      <c r="AD114" s="247"/>
      <c r="AF114" s="28"/>
      <c r="AG114" s="27"/>
      <c r="AH114" s="248"/>
      <c r="AI114" s="86"/>
      <c r="AM114" s="86"/>
      <c r="BE114" s="260"/>
    </row>
    <row r="115" spans="1:57" ht="19.8">
      <c r="A115" s="244"/>
      <c r="B115" s="244"/>
      <c r="C115" s="244"/>
      <c r="D115" s="244"/>
      <c r="E115" s="244"/>
      <c r="F115" s="478"/>
      <c r="G115" s="478"/>
      <c r="H115" s="245"/>
      <c r="I115" s="244"/>
      <c r="J115" s="245"/>
      <c r="K115" s="244"/>
      <c r="L115" s="244"/>
      <c r="M115" s="244"/>
      <c r="N115" s="246"/>
      <c r="O115" s="246"/>
      <c r="P115" s="246"/>
      <c r="Q115" s="244"/>
      <c r="R115" s="244"/>
      <c r="S115" s="246"/>
      <c r="T115" s="246"/>
      <c r="U115" s="478"/>
      <c r="V115" s="478"/>
      <c r="W115" s="246"/>
      <c r="X115" s="246"/>
      <c r="Y115" s="244"/>
      <c r="Z115" s="246"/>
      <c r="AA115" s="262" t="s">
        <v>477</v>
      </c>
      <c r="AB115" s="261" t="s">
        <v>4</v>
      </c>
      <c r="AC115" s="244"/>
      <c r="AD115" s="247"/>
      <c r="AF115" s="28"/>
      <c r="AG115" s="27"/>
      <c r="AH115" s="248"/>
      <c r="AI115" s="86"/>
      <c r="AM115" s="86"/>
      <c r="BE115" s="260"/>
    </row>
    <row r="116" spans="1:57" ht="19.8">
      <c r="A116" s="244"/>
      <c r="B116" s="244"/>
      <c r="C116" s="244"/>
      <c r="D116" s="262"/>
      <c r="E116" s="244"/>
      <c r="F116" s="482" t="s">
        <v>4</v>
      </c>
      <c r="G116" s="478"/>
      <c r="H116" s="245"/>
      <c r="I116" s="245"/>
      <c r="J116" s="245"/>
      <c r="K116" s="244"/>
      <c r="L116" s="245"/>
      <c r="M116" s="245"/>
      <c r="N116" s="246"/>
      <c r="O116" s="246"/>
      <c r="P116" s="246"/>
      <c r="Q116" s="262" t="s">
        <v>24</v>
      </c>
      <c r="R116" s="245"/>
      <c r="S116" s="246" t="s">
        <v>403</v>
      </c>
      <c r="T116" s="246" t="s">
        <v>403</v>
      </c>
      <c r="U116" s="482" t="s">
        <v>531</v>
      </c>
      <c r="V116" s="482"/>
      <c r="W116" s="246" t="s">
        <v>403</v>
      </c>
      <c r="X116" s="263" t="s">
        <v>423</v>
      </c>
      <c r="Y116" s="244"/>
      <c r="Z116" s="263" t="s">
        <v>573</v>
      </c>
      <c r="AA116" s="262" t="s">
        <v>570</v>
      </c>
      <c r="AB116" s="261" t="s">
        <v>10</v>
      </c>
      <c r="AC116" s="244"/>
      <c r="AD116" s="247"/>
      <c r="AF116" s="28"/>
      <c r="AG116" s="27"/>
      <c r="AH116" s="248"/>
      <c r="AI116" s="86"/>
      <c r="AM116" s="86"/>
      <c r="BE116" s="260"/>
    </row>
    <row r="117" spans="1:57" ht="19.8">
      <c r="A117" s="262"/>
      <c r="B117" s="262"/>
      <c r="C117" s="244"/>
      <c r="D117" s="244"/>
      <c r="E117" s="262"/>
      <c r="F117" s="482" t="s">
        <v>475</v>
      </c>
      <c r="G117" s="482" t="s">
        <v>4</v>
      </c>
      <c r="H117" s="261" t="s">
        <v>4</v>
      </c>
      <c r="I117" s="261"/>
      <c r="J117" s="261" t="s">
        <v>1</v>
      </c>
      <c r="K117" s="244"/>
      <c r="L117" s="261" t="s">
        <v>24</v>
      </c>
      <c r="M117" s="261"/>
      <c r="N117" s="421" t="s">
        <v>24</v>
      </c>
      <c r="O117" s="421" t="s">
        <v>24</v>
      </c>
      <c r="P117" s="246"/>
      <c r="Q117" s="262" t="s">
        <v>481</v>
      </c>
      <c r="R117" s="261"/>
      <c r="S117" s="263" t="s">
        <v>572</v>
      </c>
      <c r="T117" s="263" t="s">
        <v>487</v>
      </c>
      <c r="U117" s="482" t="s">
        <v>550</v>
      </c>
      <c r="V117" s="482"/>
      <c r="W117" s="263" t="s">
        <v>489</v>
      </c>
      <c r="X117" s="263"/>
      <c r="Y117" s="262" t="s">
        <v>414</v>
      </c>
      <c r="Z117" s="263" t="s">
        <v>1</v>
      </c>
      <c r="AA117" s="262" t="s">
        <v>70</v>
      </c>
      <c r="AB117" s="261" t="s">
        <v>70</v>
      </c>
      <c r="AC117" s="244"/>
      <c r="AD117" s="247"/>
      <c r="AF117" s="28"/>
      <c r="AG117" s="27"/>
      <c r="AH117" s="248"/>
      <c r="AI117" s="86"/>
      <c r="AM117" s="86"/>
      <c r="BE117" s="260"/>
    </row>
    <row r="118" spans="1:57" ht="19.8">
      <c r="A118" s="244"/>
      <c r="B118" s="244"/>
      <c r="C118" s="262" t="s">
        <v>0</v>
      </c>
      <c r="D118" s="262"/>
      <c r="E118" s="262" t="s">
        <v>599</v>
      </c>
      <c r="F118" s="469" t="s">
        <v>476</v>
      </c>
      <c r="G118" s="469" t="s">
        <v>10</v>
      </c>
      <c r="H118" s="87" t="s">
        <v>403</v>
      </c>
      <c r="I118" s="87"/>
      <c r="J118" s="87" t="s">
        <v>403</v>
      </c>
      <c r="K118" s="244"/>
      <c r="L118" s="87" t="s">
        <v>45</v>
      </c>
      <c r="M118" s="87"/>
      <c r="N118" s="421" t="s">
        <v>717</v>
      </c>
      <c r="O118" s="421" t="s">
        <v>718</v>
      </c>
      <c r="P118" s="246"/>
      <c r="Q118" s="50" t="s">
        <v>415</v>
      </c>
      <c r="R118" s="87"/>
      <c r="S118" s="75" t="s">
        <v>548</v>
      </c>
      <c r="T118" s="75" t="s">
        <v>440</v>
      </c>
      <c r="U118" s="469" t="s">
        <v>483</v>
      </c>
      <c r="V118" s="469"/>
      <c r="W118" s="75" t="s">
        <v>470</v>
      </c>
      <c r="X118" s="75" t="s">
        <v>1</v>
      </c>
      <c r="Y118" s="50" t="s">
        <v>415</v>
      </c>
      <c r="Z118" s="75" t="s">
        <v>532</v>
      </c>
      <c r="AA118" s="50" t="s">
        <v>486</v>
      </c>
      <c r="AB118" s="87" t="s">
        <v>553</v>
      </c>
      <c r="AC118" s="244"/>
      <c r="AD118" s="247"/>
      <c r="AF118" s="28"/>
      <c r="AG118" s="27"/>
      <c r="AH118" s="248"/>
      <c r="AI118" s="86"/>
      <c r="AM118" s="86"/>
      <c r="BE118" s="260"/>
    </row>
    <row r="119" spans="1:57" ht="15.6">
      <c r="A119" s="244"/>
      <c r="B119" s="264">
        <f>+'Ark1'!C1601</f>
        <v>2024</v>
      </c>
      <c r="C119" s="264">
        <f>+'Ark1'!L1601</f>
        <v>1</v>
      </c>
      <c r="D119" s="264" t="s">
        <v>29</v>
      </c>
      <c r="E119" s="264">
        <f>+'Ark1'!AP1601</f>
        <v>6</v>
      </c>
      <c r="F119" s="484">
        <f>+IF(G119=0,"",'Ark1'!Q1601)</f>
        <v>1</v>
      </c>
      <c r="G119" s="485">
        <f>+'Ark1'!R1601</f>
        <v>1</v>
      </c>
      <c r="H119" s="265">
        <f>+IF(G119=0,"",'Ark1'!AE1601)</f>
        <v>3.2258064516129026</v>
      </c>
      <c r="I119" s="265"/>
      <c r="J119" s="265">
        <f>+IF(G119=0,"",'Ark1'!AF1601)</f>
        <v>2.521388033994973</v>
      </c>
      <c r="K119" s="244"/>
      <c r="L119" s="303">
        <f>+IF(G119=0,"",'Ark1'!U1601)</f>
        <v>178.6</v>
      </c>
      <c r="M119" s="303"/>
      <c r="N119" s="376">
        <f>+IF(G119=0,"",'Ark1'!AR1601)</f>
        <v>211</v>
      </c>
      <c r="O119" s="114">
        <f>+IF(G119=0,"",'Ark1'!AS1601)</f>
        <v>19.054855736113037</v>
      </c>
      <c r="P119" s="246"/>
      <c r="Q119" s="266">
        <f>+IF(G119=0,"",'Ark1'!T1601)</f>
        <v>5</v>
      </c>
      <c r="R119" s="265"/>
      <c r="S119" s="267">
        <f>+IF(G119=0,"",'Ark1'!W1601)</f>
        <v>0</v>
      </c>
      <c r="T119" s="267">
        <f>+IF(G119=0,"",'Ark1'!X1601)</f>
        <v>0</v>
      </c>
      <c r="U119" s="484">
        <f>+IF(G119=0,"",'Ark1'!AG1601)</f>
        <v>925</v>
      </c>
      <c r="V119" s="484"/>
      <c r="W119" s="267">
        <f>+IF(G119=0,"",'Ark1'!AH1601)</f>
        <v>100</v>
      </c>
      <c r="X119" s="267">
        <f>+IF(G119=0,"",'Ark1'!Y1601)</f>
        <v>0</v>
      </c>
      <c r="Y119" s="266">
        <f>+IF(G119=0,"",'Ark1'!AA1601)</f>
        <v>0</v>
      </c>
      <c r="Z119" s="267">
        <f>+IF(G119=0,"",'Ark1'!AC1601)</f>
        <v>0</v>
      </c>
      <c r="AA119" s="303">
        <f t="shared" ref="AA119:AA133" si="12">IF(G119=0,"",1000*L119/U119)</f>
        <v>193.08108108108109</v>
      </c>
      <c r="AB119" s="265">
        <f t="shared" ref="AB119:AB133" si="13">IF(G119=0,"",G119/F119)</f>
        <v>1</v>
      </c>
      <c r="AC119" s="244"/>
      <c r="AD119" s="247"/>
      <c r="AF119" s="28"/>
      <c r="AG119" s="27"/>
      <c r="AH119" s="248"/>
      <c r="AI119" s="86"/>
      <c r="AJ119" s="27"/>
      <c r="AK119" s="27"/>
      <c r="AL119" s="33"/>
      <c r="AM119" s="33"/>
      <c r="AN119" s="33"/>
    </row>
    <row r="120" spans="1:57" ht="15.6">
      <c r="A120" s="244"/>
      <c r="B120" s="304">
        <f>+'Ark1'!C1636</f>
        <v>2024</v>
      </c>
      <c r="C120" s="86">
        <f>+'Ark1'!L1636</f>
        <v>2</v>
      </c>
      <c r="D120" s="86" t="s">
        <v>30</v>
      </c>
      <c r="F120" s="486">
        <f>+IF(G120=0,"",'Ark1'!Q1636)</f>
        <v>4</v>
      </c>
      <c r="G120" s="485">
        <f>+'Ark1'!R1636</f>
        <v>5</v>
      </c>
      <c r="H120" s="28">
        <f>+IF(G120=0,"",'Ark1'!AE1636)</f>
        <v>16.129032258064512</v>
      </c>
      <c r="I120" s="265"/>
      <c r="J120" s="28">
        <f>+IF(G120=0,"",'Ark1'!AF1636)</f>
        <v>12.801761865770676</v>
      </c>
      <c r="K120" s="244"/>
      <c r="L120" s="303">
        <f>+IF(G120=0,"",'Ark1'!U1636)</f>
        <v>181.36</v>
      </c>
      <c r="M120" s="303"/>
      <c r="N120" s="376">
        <f>+IF(G120=0,"",'Ark1'!AR1636)</f>
        <v>200</v>
      </c>
      <c r="O120" s="114">
        <f>+IF(G120=0,"",'Ark1'!AS1636)</f>
        <v>22.616109435488621</v>
      </c>
      <c r="P120" s="246"/>
      <c r="Q120" s="27">
        <f>+IF(G120=0,"",'Ark1'!T1636)</f>
        <v>5.4</v>
      </c>
      <c r="R120" s="265"/>
      <c r="S120" s="33">
        <f>+IF(G120=0,"",'Ark1'!W1636)</f>
        <v>0</v>
      </c>
      <c r="T120" s="33">
        <f>+IF(G120=0,"",'Ark1'!X1636)</f>
        <v>0</v>
      </c>
      <c r="U120" s="557">
        <f>+IF(G120=0,"",'Ark1'!AG1636)</f>
        <v>1118.2</v>
      </c>
      <c r="W120" s="33">
        <f>+IF(G120=0,"",'Ark1'!AH1636)</f>
        <v>100</v>
      </c>
      <c r="X120" s="33">
        <f>+IF(G120=0,"",'Ark1'!Y1636)</f>
        <v>18.406803090162366</v>
      </c>
      <c r="Y120" s="27">
        <f>+IF(G120=0,"",'Ark1'!AA1636)</f>
        <v>0.48989794855663321</v>
      </c>
      <c r="Z120" s="33">
        <f>+IF(G120=0,"",'Ark1'!AC1636)</f>
        <v>9.2709084015306953</v>
      </c>
      <c r="AA120" s="303">
        <f t="shared" si="12"/>
        <v>162.18923269540332</v>
      </c>
      <c r="AB120" s="28">
        <f t="shared" si="13"/>
        <v>1.25</v>
      </c>
      <c r="AC120" s="244"/>
      <c r="AD120" s="247"/>
      <c r="AF120" s="28"/>
      <c r="AG120" s="27"/>
      <c r="AH120" s="248"/>
      <c r="AI120" s="86"/>
      <c r="AJ120" s="27"/>
      <c r="AK120" s="27"/>
      <c r="AL120" s="33"/>
      <c r="AM120" s="33"/>
      <c r="AN120" s="33"/>
    </row>
    <row r="121" spans="1:57" ht="15.6">
      <c r="A121" s="244"/>
      <c r="B121" s="304">
        <f>+'Ark1'!C1671</f>
        <v>2024</v>
      </c>
      <c r="C121" s="264">
        <f>+'Ark1'!L1671</f>
        <v>3</v>
      </c>
      <c r="D121" s="264" t="s">
        <v>31</v>
      </c>
      <c r="F121" s="484">
        <f>+IF(G121=0,"",'Ark1'!Q1671)</f>
        <v>6</v>
      </c>
      <c r="G121" s="485">
        <f>+'Ark1'!R1671</f>
        <v>10</v>
      </c>
      <c r="H121" s="265">
        <f>+IF(G121=0,"",'Ark1'!AE1671)</f>
        <v>32.258064516129025</v>
      </c>
      <c r="I121" s="265"/>
      <c r="J121" s="265">
        <f>+IF(G121=0,"",'Ark1'!AF1671)</f>
        <v>31.833582742750643</v>
      </c>
      <c r="K121" s="244"/>
      <c r="L121" s="303">
        <f>+IF(G121=0,"",'Ark1'!U1671)</f>
        <v>225.49</v>
      </c>
      <c r="M121" s="303"/>
      <c r="N121" s="376">
        <f>+IF(G121=0,"",'Ark1'!AR1671)</f>
        <v>205.8</v>
      </c>
      <c r="O121" s="114">
        <f>+IF(G121=0,"",'Ark1'!AS1671)</f>
        <v>25.736895645510195</v>
      </c>
      <c r="P121" s="246"/>
      <c r="Q121" s="266">
        <f>+IF(G121=0,"",'Ark1'!T1671)</f>
        <v>7.9</v>
      </c>
      <c r="R121" s="265"/>
      <c r="S121" s="267">
        <f>+IF(G121=0,"",'Ark1'!W1671)</f>
        <v>100</v>
      </c>
      <c r="T121" s="267">
        <f>+IF(G121=0,"",'Ark1'!X1671)</f>
        <v>0</v>
      </c>
      <c r="U121" s="484">
        <f>+IF(G121=0,"",'Ark1'!AG1671)</f>
        <v>1241.8</v>
      </c>
      <c r="V121" s="484"/>
      <c r="W121" s="267">
        <f>+IF(G121=0,"",'Ark1'!AH1671)</f>
        <v>100</v>
      </c>
      <c r="X121" s="267">
        <f>+IF(G121=0,"",'Ark1'!Y1671)</f>
        <v>26.014628577014225</v>
      </c>
      <c r="Y121" s="266">
        <f>+IF(G121=0,"",'Ark1'!AA1671)</f>
        <v>0.94339811320565925</v>
      </c>
      <c r="Z121" s="267">
        <f>+IF(G121=0,"",'Ark1'!AC1671)</f>
        <v>28.436789641889803</v>
      </c>
      <c r="AA121" s="303">
        <f t="shared" si="12"/>
        <v>181.58318569818007</v>
      </c>
      <c r="AB121" s="265">
        <f t="shared" si="13"/>
        <v>1.6666666666666667</v>
      </c>
      <c r="AC121" s="244"/>
      <c r="AD121" s="247"/>
      <c r="AF121" s="28"/>
      <c r="AG121" s="27"/>
      <c r="AH121" s="248"/>
      <c r="AI121" s="86"/>
      <c r="AJ121" s="27"/>
      <c r="AK121" s="27"/>
      <c r="AL121" s="33"/>
      <c r="AM121" s="33"/>
      <c r="AN121" s="33"/>
    </row>
    <row r="122" spans="1:57" ht="15.6">
      <c r="A122" s="244"/>
      <c r="B122" s="304">
        <f>+'Ark1'!C1706</f>
        <v>2024</v>
      </c>
      <c r="C122" s="264">
        <f>+'Ark1'!L1706</f>
        <v>4</v>
      </c>
      <c r="D122" s="264" t="s">
        <v>32</v>
      </c>
      <c r="F122" s="486">
        <f>+IF(G122=0,"",'Ark1'!Q1706)</f>
        <v>9</v>
      </c>
      <c r="G122" s="485">
        <f>+'Ark1'!R1706</f>
        <v>10</v>
      </c>
      <c r="H122" s="28">
        <f>+IF(G122=0,"",'Ark1'!AE1706)</f>
        <v>32.258064516129025</v>
      </c>
      <c r="I122" s="265"/>
      <c r="J122" s="28">
        <f>+IF(G122=0,"",'Ark1'!AF1706)</f>
        <v>32.994042409012621</v>
      </c>
      <c r="K122" s="244"/>
      <c r="L122" s="303">
        <f>+IF(G122=0,"",'Ark1'!U1706)</f>
        <v>233.71000000000004</v>
      </c>
      <c r="M122" s="303"/>
      <c r="N122" s="376">
        <f>+IF(G122=0,"",'Ark1'!AR1706)</f>
        <v>202.6</v>
      </c>
      <c r="O122" s="114">
        <f>+IF(G122=0,"",'Ark1'!AS1706)</f>
        <v>27.823416264859031</v>
      </c>
      <c r="P122" s="246"/>
      <c r="Q122" s="27">
        <f>+IF(G122=0,"",'Ark1'!T1706)</f>
        <v>8.6999999999999993</v>
      </c>
      <c r="R122" s="265"/>
      <c r="S122" s="33">
        <f>+IF(G122=0,"",'Ark1'!W1706)</f>
        <v>90</v>
      </c>
      <c r="T122" s="33">
        <f>+IF(G122=0,"",'Ark1'!X1706)</f>
        <v>0</v>
      </c>
      <c r="U122" s="557">
        <f>+IF(G122=0,"",'Ark1'!AG1706)</f>
        <v>1087.5999999999999</v>
      </c>
      <c r="W122" s="33">
        <f>+IF(G122=0,"",'Ark1'!AH1706)</f>
        <v>100</v>
      </c>
      <c r="X122" s="33">
        <f>+IF(G122=0,"",'Ark1'!Y1706)</f>
        <v>39.112873839696306</v>
      </c>
      <c r="Y122" s="27">
        <f>+IF(G122=0,"",'Ark1'!AA1706)</f>
        <v>1.2688577540449573</v>
      </c>
      <c r="Z122" s="33">
        <f>+IF(G122=0,"",'Ark1'!AC1706)</f>
        <v>42.864333468917138</v>
      </c>
      <c r="AA122" s="303">
        <f t="shared" si="12"/>
        <v>214.88598749540276</v>
      </c>
      <c r="AB122" s="28">
        <f t="shared" si="13"/>
        <v>1.1111111111111112</v>
      </c>
      <c r="AC122" s="244"/>
      <c r="AD122" s="247"/>
      <c r="AF122" s="28"/>
      <c r="AG122" s="27"/>
      <c r="AH122" s="248"/>
      <c r="AI122" s="86"/>
      <c r="AJ122" s="27"/>
      <c r="AK122" s="27"/>
      <c r="AL122" s="33"/>
      <c r="AM122" s="33"/>
      <c r="AN122" s="33"/>
    </row>
    <row r="123" spans="1:57" ht="15.6">
      <c r="A123" s="244"/>
      <c r="B123" s="264">
        <f>+'Ark1'!C1741</f>
        <v>2024</v>
      </c>
      <c r="C123" s="264">
        <f>+'Ark1'!L1741</f>
        <v>5</v>
      </c>
      <c r="D123" s="264" t="s">
        <v>401</v>
      </c>
      <c r="F123" s="484">
        <f>+IF(G123=0,"",'Ark1'!Q1741)</f>
        <v>4</v>
      </c>
      <c r="G123" s="485">
        <f>+'Ark1'!R1741</f>
        <v>4</v>
      </c>
      <c r="H123" s="265">
        <f>+'Ark1'!AE1741</f>
        <v>12.90322580645161</v>
      </c>
      <c r="I123" s="265"/>
      <c r="J123" s="265">
        <f>+IF(G123=0,"",'Ark1'!AF1741)</f>
        <v>15.57161814947624</v>
      </c>
      <c r="K123" s="244"/>
      <c r="L123" s="303">
        <f>+IF(G123=0,"",'Ark1'!U1741)</f>
        <v>275.75</v>
      </c>
      <c r="M123" s="303"/>
      <c r="N123" s="376">
        <f>+IF(G123=0,"",'Ark1'!AR1741)</f>
        <v>205.5</v>
      </c>
      <c r="O123" s="114">
        <f>+IF(G123=0,"",'Ark1'!AS1741)</f>
        <v>31.821937234566157</v>
      </c>
      <c r="P123" s="246"/>
      <c r="Q123" s="266">
        <f>+IF(G123=0,"",'Ark1'!T1741)</f>
        <v>8.75</v>
      </c>
      <c r="R123" s="265"/>
      <c r="S123" s="267">
        <f>+IF(G123=0,"",'Ark1'!W1741)</f>
        <v>75</v>
      </c>
      <c r="T123" s="267">
        <f>+IF(G123=0,"",'Ark1'!X1741)</f>
        <v>0</v>
      </c>
      <c r="U123" s="484">
        <f>+IF(G123=0,"",'Ark1'!AG1741)</f>
        <v>970</v>
      </c>
      <c r="V123" s="484"/>
      <c r="W123" s="267">
        <f>+IF(G123=0,"",'Ark1'!AH1741)</f>
        <v>100</v>
      </c>
      <c r="X123" s="267">
        <f>+IF(G123=0,"",'Ark1'!Y1741)</f>
        <v>19.135634298345074</v>
      </c>
      <c r="Y123" s="266">
        <f>+IF(G123=0,"",'Ark1'!AA1741)</f>
        <v>1.7853571071357124</v>
      </c>
      <c r="Z123" s="267">
        <f>+IF(G123=0,"",'Ark1'!AC1741)</f>
        <v>86.092234684973292</v>
      </c>
      <c r="AA123" s="303">
        <f t="shared" si="12"/>
        <v>284.2783505154639</v>
      </c>
      <c r="AB123" s="265">
        <f t="shared" si="13"/>
        <v>1</v>
      </c>
      <c r="AC123" s="244"/>
      <c r="AD123" s="247"/>
      <c r="AF123" s="28"/>
      <c r="AG123" s="27"/>
      <c r="AH123" s="248"/>
      <c r="AI123" s="86"/>
      <c r="AJ123" s="27"/>
      <c r="AK123" s="27"/>
      <c r="AL123" s="33"/>
      <c r="AM123" s="33"/>
      <c r="AN123" s="33"/>
    </row>
    <row r="124" spans="1:57" ht="15.6">
      <c r="A124" s="244"/>
      <c r="B124" s="328">
        <f>+'Ark1'!C1776</f>
        <v>2024</v>
      </c>
      <c r="C124" s="264">
        <f>+'Ark1'!L1776</f>
        <v>6</v>
      </c>
      <c r="D124" s="264" t="s">
        <v>33</v>
      </c>
      <c r="F124" s="486">
        <f>+IF(G124=0,"",'Ark1'!Q1776)</f>
        <v>1</v>
      </c>
      <c r="G124" s="485">
        <f>+'Ark1'!R1776</f>
        <v>1</v>
      </c>
      <c r="H124" s="28">
        <f>+IF(G124=0,"",'Ark1'!AE1776)</f>
        <v>3.2258064516129026</v>
      </c>
      <c r="I124" s="265"/>
      <c r="J124" s="28">
        <f>+IF(G124=0,"",'Ark1'!AF1776)</f>
        <v>4.2776067989948308</v>
      </c>
      <c r="K124" s="244"/>
      <c r="L124" s="303">
        <f>+IF(G124=0,"",'Ark1'!U1776)</f>
        <v>303</v>
      </c>
      <c r="M124" s="303"/>
      <c r="N124" s="376">
        <f>+IF(G124=0,"",'Ark1'!AR1776)</f>
        <v>204</v>
      </c>
      <c r="O124" s="114">
        <f>+IF(G124=0,"",'Ark1'!AS1776)</f>
        <v>35.690458420969307</v>
      </c>
      <c r="P124" s="246"/>
      <c r="Q124" s="27">
        <f>+IF(G124=0,"",'Ark1'!T1776)</f>
        <v>14</v>
      </c>
      <c r="R124" s="265"/>
      <c r="S124" s="33">
        <f>+IF(G124=0,"",'Ark1'!W1776)</f>
        <v>100</v>
      </c>
      <c r="T124" s="33">
        <f>+IF(G124=0,"",'Ark1'!X1776)</f>
        <v>0</v>
      </c>
      <c r="U124" s="557">
        <f>+IF(G124=0,"",'Ark1'!AG1776)</f>
        <v>1227</v>
      </c>
      <c r="W124" s="33">
        <f>+IF(G124=0,"",'Ark1'!AH1776)</f>
        <v>100</v>
      </c>
      <c r="X124" s="33">
        <f>+IF(G124=0,"",'Ark1'!Y1776)</f>
        <v>0</v>
      </c>
      <c r="Y124" s="27">
        <f>+IF(G124=0,"",'Ark1'!AA1776)</f>
        <v>0</v>
      </c>
      <c r="Z124" s="33">
        <f>+IF(G124=0,"",'Ark1'!AC1776)</f>
        <v>0</v>
      </c>
      <c r="AA124" s="303">
        <f t="shared" si="12"/>
        <v>246.9437652811736</v>
      </c>
      <c r="AB124" s="28">
        <f t="shared" si="13"/>
        <v>1</v>
      </c>
      <c r="AC124" s="244"/>
      <c r="AD124" s="247"/>
      <c r="AF124" s="28"/>
      <c r="AG124" s="27"/>
      <c r="AH124" s="248"/>
      <c r="AI124" s="86"/>
      <c r="AJ124" s="27"/>
      <c r="AK124" s="27"/>
      <c r="AL124" s="33"/>
      <c r="AM124" s="33"/>
      <c r="AN124" s="33"/>
    </row>
    <row r="125" spans="1:57" ht="15.6">
      <c r="A125" s="244"/>
      <c r="B125" s="328">
        <f>+'Ark1'!C1811</f>
        <v>2024</v>
      </c>
      <c r="C125" s="264">
        <f>+'Ark1'!L1811</f>
        <v>7</v>
      </c>
      <c r="D125" s="264" t="s">
        <v>34</v>
      </c>
      <c r="F125" s="484" t="str">
        <f>+IF(G125=0,"",'Ark1'!Q1811)</f>
        <v/>
      </c>
      <c r="G125" s="485">
        <f>+'Ark1'!R1811</f>
        <v>0</v>
      </c>
      <c r="H125" s="265" t="str">
        <f>+IF(G125=0,"",'Ark1'!AE1811)</f>
        <v/>
      </c>
      <c r="I125" s="265"/>
      <c r="J125" s="265" t="str">
        <f>+IF(G125=0,"",'Ark1'!AF1811)</f>
        <v/>
      </c>
      <c r="K125" s="244"/>
      <c r="L125" s="303" t="str">
        <f>+IF(G125=0,"",'Ark1'!U1811)</f>
        <v/>
      </c>
      <c r="M125" s="303"/>
      <c r="N125" s="376" t="str">
        <f>+IF(G125=0,"",'Ark1'!AR1855)</f>
        <v/>
      </c>
      <c r="O125" s="114" t="str">
        <f>+IF(G125=0,"",'Ark1'!AS1855)</f>
        <v/>
      </c>
      <c r="P125" s="246"/>
      <c r="Q125" s="266" t="str">
        <f>+IF(G125=0,"",'Ark1'!T1811)</f>
        <v/>
      </c>
      <c r="R125" s="265"/>
      <c r="S125" s="267" t="str">
        <f>+IF(G125=0,"",'Ark1'!W1811)</f>
        <v/>
      </c>
      <c r="T125" s="267" t="str">
        <f>+IF(G125=0,"",'Ark1'!X1811)</f>
        <v/>
      </c>
      <c r="U125" s="484" t="str">
        <f>+IF(G125=0,"",'Ark1'!AG1811)</f>
        <v/>
      </c>
      <c r="V125" s="484"/>
      <c r="W125" s="267" t="str">
        <f>+IF(G125=0,"",'Ark1'!AH1811)</f>
        <v/>
      </c>
      <c r="X125" s="267" t="str">
        <f>+IF(G125=0,"",'Ark1'!Y1811)</f>
        <v/>
      </c>
      <c r="Y125" s="266" t="str">
        <f>+IF(G125=0,"",'Ark1'!AA1811)</f>
        <v/>
      </c>
      <c r="Z125" s="267" t="str">
        <f>+IF(G125=0,"",'Ark1'!AC1811)</f>
        <v/>
      </c>
      <c r="AA125" s="303" t="str">
        <f t="shared" si="12"/>
        <v/>
      </c>
      <c r="AB125" s="265" t="str">
        <f t="shared" si="13"/>
        <v/>
      </c>
      <c r="AC125" s="244"/>
      <c r="AD125" s="247"/>
      <c r="AF125" s="28"/>
      <c r="AG125" s="27"/>
      <c r="AH125" s="248"/>
      <c r="AI125" s="86"/>
      <c r="AJ125" s="27"/>
      <c r="AK125" s="27"/>
      <c r="AL125" s="33"/>
      <c r="AM125" s="33"/>
      <c r="AN125" s="33"/>
    </row>
    <row r="126" spans="1:57" ht="15.6">
      <c r="A126" s="244"/>
      <c r="B126" s="86">
        <f>+'Ark1'!C1846</f>
        <v>2024</v>
      </c>
      <c r="C126" s="86">
        <f>+'Ark1'!L1846</f>
        <v>8</v>
      </c>
      <c r="D126" s="86" t="s">
        <v>35</v>
      </c>
      <c r="F126" s="486" t="str">
        <f>+IF(G126=0,"",'Ark1'!Q1846)</f>
        <v/>
      </c>
      <c r="G126" s="485">
        <f>+'Ark1'!R1846</f>
        <v>0</v>
      </c>
      <c r="H126" s="28" t="str">
        <f>+IF(G126=0,"",'Ark1'!AE1846)</f>
        <v/>
      </c>
      <c r="I126" s="265"/>
      <c r="J126" s="28" t="str">
        <f>+IF(G126=0,"",'Ark1'!AF1846)</f>
        <v/>
      </c>
      <c r="K126" s="244"/>
      <c r="L126" s="303" t="str">
        <f>+IF(G126=0,"",'Ark1'!U1846)</f>
        <v/>
      </c>
      <c r="M126" s="303"/>
      <c r="N126" s="376" t="str">
        <f>+IF(G126=0,"",'Ark1'!AR1959)</f>
        <v/>
      </c>
      <c r="O126" s="114" t="str">
        <f>+IF(G126=0,"",'Ark1'!AS1959)</f>
        <v/>
      </c>
      <c r="P126" s="246"/>
      <c r="Q126" s="27" t="str">
        <f>+IF(G126=0,"",'Ark1'!T1846)</f>
        <v/>
      </c>
      <c r="R126" s="265"/>
      <c r="S126" s="33" t="str">
        <f>+IF(G126=0,"",'Ark1'!W1846)</f>
        <v/>
      </c>
      <c r="T126" s="33" t="str">
        <f>+IF(G126=0,"",'Ark1'!X1846)</f>
        <v/>
      </c>
      <c r="U126" s="557" t="str">
        <f>+IF(G126=0,"",'Ark1'!AG1846)</f>
        <v/>
      </c>
      <c r="W126" s="33" t="str">
        <f>+IF(G126=0,"",'Ark1'!AH1846)</f>
        <v/>
      </c>
      <c r="X126" s="33" t="str">
        <f>+IF(G126=0,"",'Ark1'!Y1846)</f>
        <v/>
      </c>
      <c r="Y126" s="27" t="str">
        <f>+IF(G126=0,"",'Ark1'!AA1846)</f>
        <v/>
      </c>
      <c r="Z126" s="33" t="str">
        <f>+IF(G126=0,"",'Ark1'!AC1846)</f>
        <v/>
      </c>
      <c r="AA126" s="303" t="str">
        <f t="shared" si="12"/>
        <v/>
      </c>
      <c r="AB126" s="28" t="str">
        <f t="shared" si="13"/>
        <v/>
      </c>
      <c r="AC126" s="244"/>
      <c r="AD126" s="247"/>
      <c r="AF126" s="28"/>
      <c r="AG126" s="27"/>
      <c r="AH126" s="248"/>
      <c r="AI126" s="86"/>
      <c r="AJ126" s="27"/>
      <c r="AK126" s="27"/>
      <c r="AL126" s="33"/>
      <c r="AM126" s="33"/>
      <c r="AN126" s="33"/>
    </row>
    <row r="127" spans="1:57" ht="15.6">
      <c r="A127" s="244"/>
      <c r="B127" s="328">
        <f>+'Ark1'!C1881</f>
        <v>2024</v>
      </c>
      <c r="C127" s="264">
        <f>+'Ark1'!L1881</f>
        <v>9</v>
      </c>
      <c r="D127" s="264" t="s">
        <v>36</v>
      </c>
      <c r="F127" s="484" t="str">
        <f>+IF(G127=0,"",'Ark1'!Q1881)</f>
        <v/>
      </c>
      <c r="G127" s="485">
        <f>+'Ark1'!R1881</f>
        <v>0</v>
      </c>
      <c r="H127" s="265" t="str">
        <f>+IF(G127=0,"",'Ark1'!AE1881)</f>
        <v/>
      </c>
      <c r="I127" s="265"/>
      <c r="J127" s="265" t="str">
        <f>+IF(G127=0,"",'Ark1'!AF1881)</f>
        <v/>
      </c>
      <c r="K127" s="244"/>
      <c r="L127" s="303" t="str">
        <f>+IF(G127=0,"",'Ark1'!U1881)</f>
        <v/>
      </c>
      <c r="M127" s="303"/>
      <c r="N127" s="376" t="str">
        <f>+IF(G127=0,"",'Ark1'!AR1994)</f>
        <v/>
      </c>
      <c r="O127" s="114" t="str">
        <f>+IF(G127=0,"",'Ark1'!AS1994)</f>
        <v/>
      </c>
      <c r="P127" s="246"/>
      <c r="Q127" s="266" t="str">
        <f>+IF(G127=0,"",'Ark1'!T1881)</f>
        <v/>
      </c>
      <c r="R127" s="265"/>
      <c r="S127" s="267" t="str">
        <f>+IF(G127=0,"",'Ark1'!W1881)</f>
        <v/>
      </c>
      <c r="T127" s="267" t="str">
        <f>+IF(G127=0,"",'Ark1'!X1881)</f>
        <v/>
      </c>
      <c r="U127" s="484" t="str">
        <f>+IF(G127=0,"",'Ark1'!AG1881)</f>
        <v/>
      </c>
      <c r="V127" s="484"/>
      <c r="W127" s="267" t="str">
        <f>+IF(G127=0,"",'Ark1'!AH1881)</f>
        <v/>
      </c>
      <c r="X127" s="267" t="str">
        <f>+IF(G127=0,"",'Ark1'!Y1881)</f>
        <v/>
      </c>
      <c r="Y127" s="266" t="str">
        <f>+IF(G127=0,"",'Ark1'!AA1881)</f>
        <v/>
      </c>
      <c r="Z127" s="267" t="str">
        <f>+IF(G127=0,"",'Ark1'!AC1881)</f>
        <v/>
      </c>
      <c r="AA127" s="303" t="str">
        <f t="shared" si="12"/>
        <v/>
      </c>
      <c r="AB127" s="265" t="str">
        <f t="shared" si="13"/>
        <v/>
      </c>
      <c r="AC127" s="244"/>
      <c r="AD127" s="247"/>
      <c r="AF127" s="28"/>
      <c r="AG127" s="27"/>
      <c r="AH127" s="248"/>
      <c r="AI127" s="86"/>
      <c r="AJ127" s="27"/>
      <c r="AK127" s="27"/>
      <c r="AL127" s="33"/>
      <c r="AM127" s="33"/>
      <c r="AN127" s="33"/>
    </row>
    <row r="128" spans="1:57" ht="15.6">
      <c r="A128" s="244"/>
      <c r="B128" s="328">
        <f>+'Ark1'!C1916</f>
        <v>2024</v>
      </c>
      <c r="C128" s="264">
        <f>+'Ark1'!L1916</f>
        <v>10</v>
      </c>
      <c r="D128" s="264" t="s">
        <v>37</v>
      </c>
      <c r="F128" s="486" t="str">
        <f>+IF(G128=0,"",'Ark1'!Q1916)</f>
        <v/>
      </c>
      <c r="G128" s="485">
        <f>+'Ark1'!R1916</f>
        <v>0</v>
      </c>
      <c r="H128" s="28" t="str">
        <f>+IF(G128=0,"",'Ark1'!AE1916)</f>
        <v/>
      </c>
      <c r="I128" s="265"/>
      <c r="J128" s="28" t="str">
        <f>+IF(G128=0,"",'Ark1'!AF1916)</f>
        <v/>
      </c>
      <c r="K128" s="244"/>
      <c r="L128" s="303" t="str">
        <f>+IF(G128=0,"",'Ark1'!U1916)</f>
        <v/>
      </c>
      <c r="M128" s="303"/>
      <c r="N128" s="376" t="str">
        <f>+IF(G128=0,"",'Ark1'!AR2029)</f>
        <v/>
      </c>
      <c r="O128" s="114" t="str">
        <f>+IF(G128=0,"",'Ark1'!AS2029)</f>
        <v/>
      </c>
      <c r="P128" s="246"/>
      <c r="Q128" s="27" t="str">
        <f>+IF(G128=0,"",'Ark1'!T1916)</f>
        <v/>
      </c>
      <c r="R128" s="265"/>
      <c r="S128" s="33" t="str">
        <f>+IF(G128=0,"",'Ark1'!W1916)</f>
        <v/>
      </c>
      <c r="T128" s="33" t="str">
        <f>+IF(G128=0,"",'Ark1'!X1916)</f>
        <v/>
      </c>
      <c r="U128" s="557" t="str">
        <f>+IF(G128=0,"",'Ark1'!AG1916)</f>
        <v/>
      </c>
      <c r="W128" s="33" t="str">
        <f>+IF(G128=0,"",'Ark1'!AH1916)</f>
        <v/>
      </c>
      <c r="X128" s="33" t="str">
        <f>+IF(G128=0,"",'Ark1'!Y1916)</f>
        <v/>
      </c>
      <c r="Y128" s="27" t="str">
        <f>+IF(G128=0,"",'Ark1'!AA1916)</f>
        <v/>
      </c>
      <c r="Z128" s="33" t="str">
        <f>+IF(G128=0,"",'Ark1'!AC1916)</f>
        <v/>
      </c>
      <c r="AA128" s="303" t="str">
        <f t="shared" si="12"/>
        <v/>
      </c>
      <c r="AB128" s="28" t="str">
        <f t="shared" si="13"/>
        <v/>
      </c>
      <c r="AC128" s="244"/>
      <c r="AD128" s="247"/>
      <c r="AF128" s="28"/>
      <c r="AG128" s="27"/>
      <c r="AH128" s="248"/>
      <c r="AI128" s="86"/>
      <c r="AJ128" s="27"/>
      <c r="AK128" s="27"/>
      <c r="AL128" s="33"/>
      <c r="AM128" s="33"/>
      <c r="AN128" s="33"/>
    </row>
    <row r="129" spans="1:57" ht="15.6">
      <c r="A129" s="244"/>
      <c r="B129" s="328">
        <f>+'Ark1'!C1951</f>
        <v>2024</v>
      </c>
      <c r="C129" s="264">
        <f>+'Ark1'!L1951</f>
        <v>11</v>
      </c>
      <c r="D129" s="264" t="s">
        <v>38</v>
      </c>
      <c r="F129" s="484" t="str">
        <f>+IF(G129=0,"",'Ark1'!Q1951)</f>
        <v/>
      </c>
      <c r="G129" s="485">
        <f>+'Ark1'!R1951</f>
        <v>0</v>
      </c>
      <c r="H129" s="265" t="str">
        <f>+IF(G129=0,"",'Ark1'!AE1951)</f>
        <v/>
      </c>
      <c r="I129" s="265"/>
      <c r="J129" s="265" t="str">
        <f>+IF(G129=0,"",'Ark1'!AF1951)</f>
        <v/>
      </c>
      <c r="K129" s="244"/>
      <c r="L129" s="303" t="str">
        <f>+IF(G129=0,"",'Ark1'!U1951)</f>
        <v/>
      </c>
      <c r="M129" s="303"/>
      <c r="N129" s="376" t="str">
        <f>+IF(G129=0,"",'Ark1'!AR1724)</f>
        <v/>
      </c>
      <c r="O129" s="114" t="str">
        <f>+IF(G129=0,"",'Ark1'!AS1724)</f>
        <v/>
      </c>
      <c r="P129" s="246"/>
      <c r="Q129" s="266" t="str">
        <f>+IF(G129=0,"",'Ark1'!T1951)</f>
        <v/>
      </c>
      <c r="R129" s="265"/>
      <c r="S129" s="267" t="str">
        <f>+IF(G129=0,"",'Ark1'!W1951)</f>
        <v/>
      </c>
      <c r="T129" s="267" t="str">
        <f>+IF(G129=0,"",'Ark1'!X1951)</f>
        <v/>
      </c>
      <c r="U129" s="484" t="str">
        <f>+IF(G129=0,"",'Ark1'!AG1951)</f>
        <v/>
      </c>
      <c r="V129" s="484"/>
      <c r="W129" s="267" t="str">
        <f>+IF(G129=0,"",'Ark1'!AH1951)</f>
        <v/>
      </c>
      <c r="X129" s="267" t="str">
        <f>+IF(G129=0,"",'Ark1'!Y1951)</f>
        <v/>
      </c>
      <c r="Y129" s="266" t="str">
        <f>+IF(G129=0,"",'Ark1'!AA1951)</f>
        <v/>
      </c>
      <c r="Z129" s="267" t="str">
        <f>+IF(G129=0,"",'Ark1'!AC1951)</f>
        <v/>
      </c>
      <c r="AA129" s="303" t="str">
        <f t="shared" si="12"/>
        <v/>
      </c>
      <c r="AB129" s="265" t="str">
        <f t="shared" si="13"/>
        <v/>
      </c>
      <c r="AC129" s="244"/>
      <c r="AD129" s="247"/>
      <c r="AF129" s="28"/>
      <c r="AG129" s="27"/>
      <c r="AH129" s="248"/>
      <c r="AI129" s="86"/>
      <c r="AJ129" s="27"/>
      <c r="AK129" s="27"/>
      <c r="AL129" s="33"/>
      <c r="AM129" s="33"/>
      <c r="AN129" s="33"/>
    </row>
    <row r="130" spans="1:57" ht="15.6">
      <c r="A130" s="244"/>
      <c r="B130" s="328">
        <f>+'Ark1'!C1986</f>
        <v>2024</v>
      </c>
      <c r="C130" s="264">
        <f>+'Ark1'!L1986</f>
        <v>12</v>
      </c>
      <c r="D130" s="264" t="s">
        <v>39</v>
      </c>
      <c r="F130" s="486" t="str">
        <f>+IF(G130=0,"",'Ark1'!Q1986)</f>
        <v/>
      </c>
      <c r="G130" s="485">
        <f>+'Ark1'!R1986</f>
        <v>0</v>
      </c>
      <c r="H130" s="28" t="str">
        <f>+IF(G130=0,"",'Ark1'!AE1986)</f>
        <v/>
      </c>
      <c r="I130" s="265"/>
      <c r="J130" s="28" t="str">
        <f>+IF(G130=0,"",'Ark1'!AF1986)</f>
        <v/>
      </c>
      <c r="K130" s="244"/>
      <c r="L130" s="303" t="str">
        <f>+IF(G130=0,"",'Ark1'!U1986)</f>
        <v/>
      </c>
      <c r="M130" s="303"/>
      <c r="N130" s="376" t="str">
        <f>+IF(G130=0,"",'Ark1'!AR1725)</f>
        <v/>
      </c>
      <c r="O130" s="114" t="str">
        <f>+IF(G130=0,"",'Ark1'!AS1725)</f>
        <v/>
      </c>
      <c r="P130" s="246"/>
      <c r="Q130" s="27" t="str">
        <f>+IF(G130=0,"",'Ark1'!T1986)</f>
        <v/>
      </c>
      <c r="R130" s="265"/>
      <c r="S130" s="33" t="str">
        <f>+IF(G130=0,"",'Ark1'!W1986)</f>
        <v/>
      </c>
      <c r="T130" s="33" t="str">
        <f>+IF(G130=0,"",'Ark1'!X1986)</f>
        <v/>
      </c>
      <c r="U130" s="557" t="str">
        <f>+IF(G130=0,"",'Ark1'!AG1986)</f>
        <v/>
      </c>
      <c r="W130" s="33" t="str">
        <f>+IF(G130=0,"",'Ark1'!AH1986)</f>
        <v/>
      </c>
      <c r="X130" s="33" t="str">
        <f>+IF(G130=0,"",'Ark1'!Y1986)</f>
        <v/>
      </c>
      <c r="Y130" s="27" t="str">
        <f>+IF(G130=0,"",'Ark1'!AA1986)</f>
        <v/>
      </c>
      <c r="Z130" s="33" t="str">
        <f>+IF(G130=0,"",'Ark1'!AC1986)</f>
        <v/>
      </c>
      <c r="AA130" s="303" t="str">
        <f t="shared" si="12"/>
        <v/>
      </c>
      <c r="AB130" s="28" t="str">
        <f t="shared" si="13"/>
        <v/>
      </c>
      <c r="AC130" s="244"/>
      <c r="AD130" s="247"/>
      <c r="AF130" s="28"/>
      <c r="AG130" s="27"/>
      <c r="AH130" s="248"/>
      <c r="AI130" s="86"/>
      <c r="AJ130" s="27"/>
      <c r="AK130" s="27"/>
      <c r="AL130" s="33"/>
      <c r="AM130" s="33"/>
      <c r="AN130" s="33"/>
    </row>
    <row r="131" spans="1:57" ht="15.6">
      <c r="A131" s="244"/>
      <c r="B131" s="328">
        <f>+'Ark1'!C2021</f>
        <v>2024</v>
      </c>
      <c r="C131" s="264">
        <f>+'Ark1'!L2021</f>
        <v>13</v>
      </c>
      <c r="D131" s="264" t="s">
        <v>40</v>
      </c>
      <c r="F131" s="484" t="str">
        <f>+IF(G131=0,"",'Ark1'!Q2021)</f>
        <v/>
      </c>
      <c r="G131" s="485">
        <f>+'Ark1'!R2021</f>
        <v>0</v>
      </c>
      <c r="H131" s="265" t="str">
        <f>+IF(G131=0,"",'Ark1'!AE2021)</f>
        <v/>
      </c>
      <c r="I131" s="265"/>
      <c r="J131" s="265" t="str">
        <f>+IF(G131=0,"",'Ark1'!AF2021)</f>
        <v/>
      </c>
      <c r="K131" s="244"/>
      <c r="L131" s="303" t="str">
        <f>+IF(G131=0,"",'Ark1'!U2021)</f>
        <v/>
      </c>
      <c r="M131" s="303"/>
      <c r="N131" s="376" t="str">
        <f>+IF(G131=0,"",'Ark1'!AR1726)</f>
        <v/>
      </c>
      <c r="O131" s="114" t="str">
        <f>+IF(G131=0,"",'Ark1'!AS1726)</f>
        <v/>
      </c>
      <c r="P131" s="246"/>
      <c r="Q131" s="266" t="str">
        <f>+IF(G131=0,"",'Ark1'!T2021)</f>
        <v/>
      </c>
      <c r="R131" s="265"/>
      <c r="S131" s="267" t="str">
        <f>+IF(G131=0,"",'Ark1'!W2021)</f>
        <v/>
      </c>
      <c r="T131" s="267" t="str">
        <f>+IF(G131=0,"",'Ark1'!X2021)</f>
        <v/>
      </c>
      <c r="U131" s="484" t="str">
        <f>+IF(G131=0,"",'Ark1'!AG2021)</f>
        <v/>
      </c>
      <c r="V131" s="484"/>
      <c r="W131" s="267" t="str">
        <f>+IF(G131=0,"",'Ark1'!AH2021)</f>
        <v/>
      </c>
      <c r="X131" s="267" t="str">
        <f>+IF(G131=0,"",'Ark1'!Y2021)</f>
        <v/>
      </c>
      <c r="Y131" s="266" t="str">
        <f>+IF(G131=0,"",'Ark1'!AA2021)</f>
        <v/>
      </c>
      <c r="Z131" s="267" t="str">
        <f>+IF(G131=0,"",'Ark1'!AC2021)</f>
        <v/>
      </c>
      <c r="AA131" s="303" t="str">
        <f t="shared" si="12"/>
        <v/>
      </c>
      <c r="AB131" s="265" t="str">
        <f t="shared" si="13"/>
        <v/>
      </c>
      <c r="AC131" s="244"/>
      <c r="AD131" s="247"/>
      <c r="AF131" s="28"/>
      <c r="AG131" s="27"/>
      <c r="AH131" s="248"/>
      <c r="AI131" s="86"/>
      <c r="AJ131" s="27"/>
      <c r="AK131" s="27"/>
      <c r="AL131" s="33"/>
      <c r="AM131" s="33"/>
      <c r="AN131" s="33"/>
    </row>
    <row r="132" spans="1:57" ht="15.6">
      <c r="A132" s="244"/>
      <c r="B132" s="328">
        <f>+'Ark1'!C2056</f>
        <v>2024</v>
      </c>
      <c r="C132" s="264">
        <f>+'Ark1'!L2056</f>
        <v>14</v>
      </c>
      <c r="D132" s="264" t="s">
        <v>402</v>
      </c>
      <c r="F132" s="486" t="str">
        <f>+IF(G132=0,"",'Ark1'!Q2056)</f>
        <v/>
      </c>
      <c r="G132" s="485">
        <f>+'Ark1'!R2056</f>
        <v>0</v>
      </c>
      <c r="H132" s="28" t="str">
        <f>+IF(G132=0,"",'Ark1'!AE2056)</f>
        <v/>
      </c>
      <c r="I132" s="265"/>
      <c r="J132" s="28" t="str">
        <f>+IF(G132=0,"",'Ark1'!AF2056)</f>
        <v/>
      </c>
      <c r="K132" s="244"/>
      <c r="L132" s="303" t="str">
        <f>+IF(G132=0,"",'Ark1'!U2056)</f>
        <v/>
      </c>
      <c r="M132" s="303"/>
      <c r="N132" s="376" t="str">
        <f>+IF(G132=0,"",'Ark1'!AR1727)</f>
        <v/>
      </c>
      <c r="O132" s="114" t="str">
        <f>+IF(G132=0,"",'Ark1'!AS1727)</f>
        <v/>
      </c>
      <c r="P132" s="246"/>
      <c r="Q132" s="27" t="str">
        <f>+IF(G132=0,"",'Ark1'!T2056)</f>
        <v/>
      </c>
      <c r="R132" s="265"/>
      <c r="S132" s="33" t="str">
        <f>+IF(G132=0,"",'Ark1'!W2056)</f>
        <v/>
      </c>
      <c r="T132" s="33" t="str">
        <f>+IF(G132=0,"",'Ark1'!X2056)</f>
        <v/>
      </c>
      <c r="U132" s="557" t="str">
        <f>+IF(G132=0,"",'Ark1'!AG2056)</f>
        <v/>
      </c>
      <c r="W132" s="33" t="str">
        <f>+IF(G132=0,"",'Ark1'!AH2056)</f>
        <v/>
      </c>
      <c r="X132" s="33" t="str">
        <f>+IF(G132=0,"",'Ark1'!Y2056)</f>
        <v/>
      </c>
      <c r="Y132" s="27" t="str">
        <f>+IF(G132=0,"",'Ark1'!AA2056)</f>
        <v/>
      </c>
      <c r="Z132" s="33" t="str">
        <f>+IF(G132=0,"",'Ark1'!AC2056)</f>
        <v/>
      </c>
      <c r="AA132" s="303" t="str">
        <f t="shared" si="12"/>
        <v/>
      </c>
      <c r="AB132" s="28" t="str">
        <f t="shared" si="13"/>
        <v/>
      </c>
      <c r="AC132" s="244"/>
      <c r="AD132" s="247"/>
      <c r="AF132" s="28"/>
      <c r="AG132" s="27"/>
      <c r="AH132" s="248"/>
      <c r="AI132" s="86"/>
      <c r="AJ132" s="27"/>
      <c r="AK132" s="27"/>
      <c r="AL132" s="33"/>
      <c r="AM132" s="33"/>
      <c r="AN132" s="33"/>
    </row>
    <row r="133" spans="1:57" ht="15.6">
      <c r="A133" s="244"/>
      <c r="B133" s="328">
        <f>+'Ark1'!C2091</f>
        <v>2024</v>
      </c>
      <c r="C133" s="264">
        <f>+'Ark1'!L2091</f>
        <v>15</v>
      </c>
      <c r="D133" s="264" t="s">
        <v>41</v>
      </c>
      <c r="F133" s="484" t="str">
        <f>+IF(G133=0,"",'Ark1'!Q2091)</f>
        <v/>
      </c>
      <c r="G133" s="485">
        <f>+'Ark1'!R2091</f>
        <v>0</v>
      </c>
      <c r="H133" s="265" t="str">
        <f>+IF(G133=0,"",'Ark1'!AE2091)</f>
        <v/>
      </c>
      <c r="I133" s="265"/>
      <c r="J133" s="265" t="str">
        <f>+IF(G133=0,"",'Ark1'!AF2091)</f>
        <v/>
      </c>
      <c r="K133" s="244"/>
      <c r="L133" s="379" t="str">
        <f>+IF(G133=0,"",'Ark1'!U2091)</f>
        <v/>
      </c>
      <c r="M133" s="379"/>
      <c r="N133" s="376" t="str">
        <f>+IF(G133=0,"",'Ark1'!AR1728)</f>
        <v/>
      </c>
      <c r="O133" s="114" t="str">
        <f>+IF(G133=0,"",'Ark1'!AS1728)</f>
        <v/>
      </c>
      <c r="P133" s="246"/>
      <c r="Q133" s="266" t="str">
        <f>+IF(G133=0,"",'Ark1'!T2091)</f>
        <v/>
      </c>
      <c r="R133" s="265"/>
      <c r="S133" s="267" t="str">
        <f>+IF(G133=0,"",'Ark1'!W2091)</f>
        <v/>
      </c>
      <c r="T133" s="267" t="str">
        <f>+IF(G133=0,"",'Ark1'!X2091)</f>
        <v/>
      </c>
      <c r="U133" s="484" t="str">
        <f>+IF(G133=0,"",'Ark1'!AG2091)</f>
        <v/>
      </c>
      <c r="V133" s="484"/>
      <c r="W133" s="267" t="str">
        <f>+IF(G133=0,"",'Ark1'!AH2091)</f>
        <v/>
      </c>
      <c r="X133" s="267" t="str">
        <f>+IF(G133=0,"",'Ark1'!Y2091)</f>
        <v/>
      </c>
      <c r="Y133" s="266" t="str">
        <f>+IF(G133=0,"",'Ark1'!AA2091)</f>
        <v/>
      </c>
      <c r="Z133" s="267" t="str">
        <f>+IF(G133=0,"",'Ark1'!AC2091)</f>
        <v/>
      </c>
      <c r="AA133" s="303" t="str">
        <f t="shared" si="12"/>
        <v/>
      </c>
      <c r="AB133" s="265" t="str">
        <f t="shared" si="13"/>
        <v/>
      </c>
      <c r="AC133" s="244"/>
      <c r="AD133" s="247"/>
      <c r="AF133" s="28"/>
      <c r="AG133" s="27"/>
      <c r="AH133" s="248"/>
      <c r="AI133" s="86"/>
      <c r="AJ133" s="27"/>
      <c r="AK133" s="27"/>
      <c r="AL133" s="33"/>
      <c r="AM133" s="33"/>
      <c r="AN133" s="33"/>
    </row>
    <row r="134" spans="1:57" ht="19.8">
      <c r="A134" s="244"/>
      <c r="B134" s="244"/>
      <c r="C134" s="244"/>
      <c r="D134" s="244"/>
      <c r="E134" s="244"/>
      <c r="F134" s="478"/>
      <c r="G134" s="478"/>
      <c r="H134" s="244"/>
      <c r="I134" s="244"/>
      <c r="J134" s="244"/>
      <c r="K134" s="244"/>
      <c r="L134" s="244"/>
      <c r="M134" s="244"/>
      <c r="N134" s="244"/>
      <c r="O134" s="244"/>
      <c r="P134" s="246"/>
      <c r="Q134" s="244"/>
      <c r="R134" s="244"/>
      <c r="S134" s="244"/>
      <c r="T134" s="244"/>
      <c r="U134" s="478"/>
      <c r="V134" s="478"/>
      <c r="W134" s="244"/>
      <c r="X134" s="244"/>
      <c r="Y134" s="244"/>
      <c r="Z134" s="244"/>
      <c r="AA134" s="244"/>
      <c r="AB134" s="244"/>
      <c r="AC134" s="244"/>
      <c r="AD134" s="247"/>
      <c r="AF134" s="28"/>
      <c r="AG134" s="27"/>
      <c r="AH134" s="248"/>
      <c r="AI134" s="86"/>
      <c r="AM134" s="86"/>
      <c r="BE134" s="260"/>
    </row>
    <row r="135" spans="1:57" ht="19.8">
      <c r="A135" s="244"/>
      <c r="B135" s="244"/>
      <c r="C135" s="262"/>
      <c r="D135" s="244"/>
      <c r="E135" s="244"/>
      <c r="F135" s="478"/>
      <c r="G135" s="478"/>
      <c r="H135" s="245"/>
      <c r="I135" s="244"/>
      <c r="J135" s="245"/>
      <c r="K135" s="244"/>
      <c r="L135" s="244"/>
      <c r="M135" s="244"/>
      <c r="N135" s="246"/>
      <c r="O135" s="246"/>
      <c r="P135" s="246"/>
      <c r="Q135" s="244"/>
      <c r="R135" s="244"/>
      <c r="S135" s="246"/>
      <c r="T135" s="246"/>
      <c r="U135" s="478"/>
      <c r="V135" s="478"/>
      <c r="W135" s="246"/>
      <c r="X135" s="246"/>
      <c r="Y135" s="244"/>
      <c r="Z135" s="246"/>
      <c r="AA135" s="244"/>
      <c r="AB135" s="245"/>
      <c r="AC135" s="244"/>
      <c r="AD135" s="247"/>
      <c r="AF135" s="28"/>
      <c r="AG135" s="27"/>
      <c r="AH135" s="248"/>
      <c r="AI135" s="86"/>
      <c r="AM135" s="86"/>
      <c r="BE135" s="260"/>
    </row>
    <row r="136" spans="1:57" ht="22.8">
      <c r="A136" s="344" t="s">
        <v>722</v>
      </c>
      <c r="B136" s="244"/>
      <c r="C136" s="262"/>
      <c r="D136" s="344"/>
      <c r="E136" s="244"/>
      <c r="F136" s="478"/>
      <c r="G136" s="482" t="s">
        <v>644</v>
      </c>
      <c r="H136" s="277">
        <f>SUM(G142:G156)</f>
        <v>31</v>
      </c>
      <c r="I136" s="245"/>
      <c r="J136" s="244"/>
      <c r="K136" s="244"/>
      <c r="L136" s="343">
        <f>+Raser!T17</f>
        <v>212.52812499999999</v>
      </c>
      <c r="M136" s="556"/>
      <c r="N136" s="246"/>
      <c r="O136" s="246"/>
      <c r="P136" s="246"/>
      <c r="Q136" s="245"/>
      <c r="R136" s="246" t="s">
        <v>565</v>
      </c>
      <c r="S136" s="246"/>
      <c r="T136" s="246"/>
      <c r="U136" s="478"/>
      <c r="V136" s="478"/>
      <c r="W136" s="246"/>
      <c r="X136" s="246"/>
      <c r="Y136" s="246"/>
      <c r="Z136" s="244"/>
      <c r="AA136" s="343">
        <f>+Raser!X17</f>
        <v>194.71755375497466</v>
      </c>
      <c r="AB136" s="245"/>
      <c r="AC136" s="245"/>
      <c r="AD136" s="247"/>
      <c r="AF136" s="28"/>
      <c r="AG136" s="27"/>
      <c r="AH136" s="248"/>
      <c r="AI136" s="86"/>
      <c r="AM136" s="86"/>
      <c r="BE136" s="260"/>
    </row>
    <row r="137" spans="1:57" ht="14.25" customHeight="1">
      <c r="A137" s="244"/>
      <c r="B137" s="244"/>
      <c r="C137" s="262"/>
      <c r="D137" s="342"/>
      <c r="E137" s="244"/>
      <c r="F137" s="482"/>
      <c r="G137" s="482"/>
      <c r="H137" s="262"/>
      <c r="I137" s="262"/>
      <c r="J137" s="262"/>
      <c r="K137" s="244"/>
      <c r="L137" s="262"/>
      <c r="M137" s="262"/>
      <c r="N137" s="262"/>
      <c r="O137" s="262"/>
      <c r="P137" s="246"/>
      <c r="Q137" s="262"/>
      <c r="R137" s="262"/>
      <c r="S137" s="262"/>
      <c r="T137" s="262"/>
      <c r="U137" s="482"/>
      <c r="V137" s="482"/>
      <c r="W137" s="262"/>
      <c r="X137" s="262"/>
      <c r="Y137" s="262"/>
      <c r="Z137" s="262"/>
      <c r="AA137" s="262"/>
      <c r="AB137" s="245"/>
      <c r="AC137" s="244"/>
      <c r="AD137" s="247"/>
      <c r="AF137" s="28"/>
      <c r="AG137" s="27"/>
      <c r="AH137" s="248"/>
      <c r="AI137" s="86"/>
      <c r="AM137" s="86"/>
      <c r="BE137" s="260"/>
    </row>
    <row r="138" spans="1:57" ht="19.8">
      <c r="A138" s="244"/>
      <c r="B138" s="244"/>
      <c r="C138" s="244"/>
      <c r="D138" s="244"/>
      <c r="E138" s="244"/>
      <c r="F138" s="478"/>
      <c r="G138" s="478"/>
      <c r="H138" s="245"/>
      <c r="I138" s="244"/>
      <c r="J138" s="245"/>
      <c r="K138" s="244"/>
      <c r="L138" s="244"/>
      <c r="M138" s="244"/>
      <c r="N138" s="246"/>
      <c r="O138" s="246"/>
      <c r="P138" s="246"/>
      <c r="Q138" s="244"/>
      <c r="R138" s="244"/>
      <c r="S138" s="246"/>
      <c r="T138" s="246"/>
      <c r="U138" s="478"/>
      <c r="V138" s="478"/>
      <c r="W138" s="246"/>
      <c r="X138" s="246"/>
      <c r="Y138" s="244"/>
      <c r="Z138" s="246"/>
      <c r="AA138" s="262" t="s">
        <v>477</v>
      </c>
      <c r="AB138" s="261" t="s">
        <v>4</v>
      </c>
      <c r="AC138" s="244"/>
      <c r="AD138" s="247"/>
      <c r="AF138" s="28"/>
      <c r="AG138" s="27"/>
      <c r="AH138" s="248"/>
      <c r="AI138" s="86"/>
      <c r="AM138" s="86"/>
      <c r="BE138" s="260"/>
    </row>
    <row r="139" spans="1:57" ht="19.8">
      <c r="A139" s="244"/>
      <c r="B139" s="244"/>
      <c r="C139" s="244"/>
      <c r="D139" s="262"/>
      <c r="E139" s="244"/>
      <c r="F139" s="482" t="s">
        <v>4</v>
      </c>
      <c r="G139" s="478"/>
      <c r="H139" s="245"/>
      <c r="I139" s="245"/>
      <c r="J139" s="245"/>
      <c r="K139" s="244"/>
      <c r="L139" s="245"/>
      <c r="M139" s="245"/>
      <c r="N139" s="246"/>
      <c r="O139" s="246"/>
      <c r="P139" s="246"/>
      <c r="Q139" s="262" t="s">
        <v>24</v>
      </c>
      <c r="R139" s="245"/>
      <c r="S139" s="246" t="s">
        <v>403</v>
      </c>
      <c r="T139" s="246" t="s">
        <v>403</v>
      </c>
      <c r="U139" s="482" t="s">
        <v>531</v>
      </c>
      <c r="V139" s="482"/>
      <c r="W139" s="246" t="s">
        <v>403</v>
      </c>
      <c r="X139" s="263" t="s">
        <v>423</v>
      </c>
      <c r="Y139" s="244"/>
      <c r="Z139" s="263" t="s">
        <v>573</v>
      </c>
      <c r="AA139" s="262" t="s">
        <v>570</v>
      </c>
      <c r="AB139" s="261" t="s">
        <v>10</v>
      </c>
      <c r="AC139" s="244"/>
      <c r="AD139" s="247"/>
      <c r="AF139" s="28"/>
      <c r="AG139" s="27"/>
      <c r="AH139" s="248"/>
      <c r="AI139" s="86"/>
      <c r="AM139" s="86"/>
      <c r="BE139" s="260"/>
    </row>
    <row r="140" spans="1:57" ht="19.8">
      <c r="A140" s="262"/>
      <c r="B140" s="262"/>
      <c r="C140" s="244"/>
      <c r="D140" s="244"/>
      <c r="E140" s="262"/>
      <c r="F140" s="482" t="s">
        <v>475</v>
      </c>
      <c r="G140" s="482" t="s">
        <v>4</v>
      </c>
      <c r="H140" s="261" t="s">
        <v>4</v>
      </c>
      <c r="I140" s="261"/>
      <c r="J140" s="261" t="s">
        <v>1</v>
      </c>
      <c r="K140" s="244"/>
      <c r="L140" s="261" t="s">
        <v>24</v>
      </c>
      <c r="M140" s="261"/>
      <c r="N140" s="421" t="s">
        <v>24</v>
      </c>
      <c r="O140" s="421" t="s">
        <v>24</v>
      </c>
      <c r="P140" s="246"/>
      <c r="Q140" s="262" t="s">
        <v>481</v>
      </c>
      <c r="R140" s="261"/>
      <c r="S140" s="263" t="s">
        <v>572</v>
      </c>
      <c r="T140" s="263" t="s">
        <v>487</v>
      </c>
      <c r="U140" s="482" t="s">
        <v>550</v>
      </c>
      <c r="V140" s="482"/>
      <c r="W140" s="263" t="s">
        <v>489</v>
      </c>
      <c r="X140" s="263"/>
      <c r="Y140" s="262" t="s">
        <v>414</v>
      </c>
      <c r="Z140" s="263" t="s">
        <v>1</v>
      </c>
      <c r="AA140" s="262" t="s">
        <v>70</v>
      </c>
      <c r="AB140" s="261" t="s">
        <v>70</v>
      </c>
      <c r="AC140" s="244"/>
      <c r="AD140" s="247"/>
      <c r="AF140" s="28"/>
      <c r="AG140" s="27"/>
      <c r="AH140" s="248"/>
      <c r="AI140" s="86"/>
      <c r="AM140" s="86"/>
      <c r="BE140" s="260"/>
    </row>
    <row r="141" spans="1:57" ht="19.8">
      <c r="A141" s="244"/>
      <c r="B141" s="244"/>
      <c r="C141" s="262" t="s">
        <v>0</v>
      </c>
      <c r="D141" s="262"/>
      <c r="E141" s="262" t="s">
        <v>599</v>
      </c>
      <c r="F141" s="469" t="s">
        <v>476</v>
      </c>
      <c r="G141" s="469" t="s">
        <v>10</v>
      </c>
      <c r="H141" s="87" t="s">
        <v>403</v>
      </c>
      <c r="I141" s="87"/>
      <c r="J141" s="87" t="s">
        <v>403</v>
      </c>
      <c r="K141" s="244"/>
      <c r="L141" s="87" t="s">
        <v>45</v>
      </c>
      <c r="M141" s="87"/>
      <c r="N141" s="421" t="s">
        <v>717</v>
      </c>
      <c r="O141" s="421" t="s">
        <v>718</v>
      </c>
      <c r="P141" s="246"/>
      <c r="Q141" s="50" t="s">
        <v>415</v>
      </c>
      <c r="R141" s="87"/>
      <c r="S141" s="75" t="s">
        <v>548</v>
      </c>
      <c r="T141" s="75" t="s">
        <v>440</v>
      </c>
      <c r="U141" s="469" t="s">
        <v>483</v>
      </c>
      <c r="V141" s="469"/>
      <c r="W141" s="75" t="s">
        <v>470</v>
      </c>
      <c r="X141" s="75" t="s">
        <v>1</v>
      </c>
      <c r="Y141" s="50" t="s">
        <v>415</v>
      </c>
      <c r="Z141" s="75" t="s">
        <v>532</v>
      </c>
      <c r="AA141" s="50" t="s">
        <v>486</v>
      </c>
      <c r="AB141" s="87" t="s">
        <v>553</v>
      </c>
      <c r="AC141" s="244"/>
      <c r="AD141" s="247"/>
      <c r="AF141" s="28"/>
      <c r="AG141" s="27"/>
      <c r="AH141" s="248"/>
      <c r="AI141" s="86"/>
      <c r="AM141" s="86"/>
      <c r="BE141" s="260"/>
    </row>
    <row r="142" spans="1:57" ht="15.6">
      <c r="A142" s="384"/>
      <c r="B142" s="383">
        <f>+'Ark1'!C1602</f>
        <v>2024</v>
      </c>
      <c r="C142" s="264">
        <f>+C119</f>
        <v>1</v>
      </c>
      <c r="D142" s="264" t="s">
        <v>29</v>
      </c>
      <c r="E142" s="264">
        <f>+'Ark1'!AP1602</f>
        <v>7</v>
      </c>
      <c r="F142" s="484">
        <f>+IF(G142=0,"",'Ark1'!Q1602)</f>
        <v>1</v>
      </c>
      <c r="G142" s="485">
        <f>+'Ark1'!R1602</f>
        <v>1</v>
      </c>
      <c r="H142" s="265">
        <f>+IF(G142=0,"",'Ark1'!AE1602)</f>
        <v>3.125</v>
      </c>
      <c r="I142" s="265"/>
      <c r="J142" s="265">
        <f>+IF(G142=0,"",'Ark1'!AF1602)</f>
        <v>1.4498081136320196</v>
      </c>
      <c r="K142" s="244"/>
      <c r="L142" s="303">
        <f>+IF(G142=0,"",'Ark1'!U1602)</f>
        <v>98.600000000000023</v>
      </c>
      <c r="M142" s="303"/>
      <c r="N142" s="376">
        <f>+IF(G142=0,"",'Ark1'!AR1602)</f>
        <v>175</v>
      </c>
      <c r="O142" s="114">
        <f>+IF(G142=0,"",'Ark1'!AS1602)</f>
        <v>18.472303206997086</v>
      </c>
      <c r="P142" s="246"/>
      <c r="Q142" s="266">
        <f>+IF(G142=0,"",'Ark1'!T1602)</f>
        <v>3</v>
      </c>
      <c r="R142" s="265"/>
      <c r="S142" s="267">
        <f>+IF(G142=0,"",'Ark1'!W1602)</f>
        <v>0</v>
      </c>
      <c r="T142" s="267">
        <f>+IF(G142=0,"",'Ark1'!X1602)</f>
        <v>0</v>
      </c>
      <c r="U142" s="484">
        <f>+IF(G142=0,"",'Ark1'!AG1602)</f>
        <v>1049</v>
      </c>
      <c r="V142" s="484"/>
      <c r="W142" s="267">
        <f>+IF(G142=0,"",'Ark1'!AH1602)</f>
        <v>100</v>
      </c>
      <c r="X142" s="267">
        <f>+IF(G142=0,"",'Ark1'!Y1602)</f>
        <v>0</v>
      </c>
      <c r="Y142" s="266">
        <f>+IF(G142=0,"",'Ark1'!AA1602)</f>
        <v>0</v>
      </c>
      <c r="Z142" s="267">
        <f>+IF(G142=0,"",'Ark1'!AC1602)</f>
        <v>0</v>
      </c>
      <c r="AA142" s="303">
        <f t="shared" ref="AA142:AA156" si="14">IF(G142=0,"",1000*L142/U142)</f>
        <v>93.99428026692091</v>
      </c>
      <c r="AB142" s="265">
        <f t="shared" ref="AB142:AB156" si="15">IF(G142=0,"",G142/F142)</f>
        <v>1</v>
      </c>
      <c r="AC142" s="244"/>
      <c r="AD142" s="247"/>
      <c r="AF142" s="28"/>
      <c r="AG142" s="27"/>
      <c r="AH142" s="248"/>
      <c r="AI142" s="86"/>
      <c r="AJ142" s="27"/>
      <c r="AK142" s="27"/>
      <c r="AL142" s="33"/>
      <c r="AM142" s="33"/>
      <c r="AN142" s="33"/>
    </row>
    <row r="143" spans="1:57" ht="15.6">
      <c r="A143" s="384"/>
      <c r="B143" s="383">
        <f>+'Ark1'!C1637</f>
        <v>2024</v>
      </c>
      <c r="C143" s="264">
        <f t="shared" ref="C143:C156" si="16">+C120</f>
        <v>2</v>
      </c>
      <c r="D143" s="86" t="s">
        <v>30</v>
      </c>
      <c r="F143" s="486">
        <f>+IF(G143=0,"",'Ark1'!Q1637)</f>
        <v>5</v>
      </c>
      <c r="G143" s="485">
        <f>+'Ark1'!R1637</f>
        <v>6</v>
      </c>
      <c r="H143" s="28">
        <f>+IF(G143=0,"",'Ark1'!AE1637)</f>
        <v>18.75</v>
      </c>
      <c r="I143" s="265"/>
      <c r="J143" s="28">
        <f>+IF(G143=0,"",'Ark1'!AF1637)</f>
        <v>14.277522092664205</v>
      </c>
      <c r="K143" s="244"/>
      <c r="L143" s="303">
        <f>+IF(G143=0,"",'Ark1'!U1637)</f>
        <v>161.83333333333337</v>
      </c>
      <c r="M143" s="303"/>
      <c r="N143" s="376">
        <f>+IF(G143=0,"",'Ark1'!AR1637)</f>
        <v>193.66666666666663</v>
      </c>
      <c r="O143" s="114">
        <f>+IF(G143=0,"",'Ark1'!AS1637)</f>
        <v>22.228718320080034</v>
      </c>
      <c r="P143" s="246"/>
      <c r="Q143" s="27">
        <f>+IF(G143=0,"",'Ark1'!T1637)</f>
        <v>6.166666666666667</v>
      </c>
      <c r="R143" s="265"/>
      <c r="S143" s="33">
        <f>+IF(G143=0,"",'Ark1'!W1637)</f>
        <v>50</v>
      </c>
      <c r="T143" s="33">
        <f>+IF(G143=0,"",'Ark1'!X1637)</f>
        <v>0</v>
      </c>
      <c r="U143" s="557">
        <f>+IF(G143=0,"",'Ark1'!AG1637)</f>
        <v>991</v>
      </c>
      <c r="W143" s="33">
        <f>+IF(G143=0,"",'Ark1'!AH1637)</f>
        <v>100</v>
      </c>
      <c r="X143" s="33">
        <f>+IF(G143=0,"",'Ark1'!Y1637)</f>
        <v>16.483897866975596</v>
      </c>
      <c r="Y143" s="27">
        <f>+IF(G143=0,"",'Ark1'!AA1637)</f>
        <v>1.7716909687891078</v>
      </c>
      <c r="Z143" s="33">
        <f>+IF(G143=0,"",'Ark1'!AC1637)</f>
        <v>30.284657883559177</v>
      </c>
      <c r="AA143" s="303">
        <f t="shared" si="14"/>
        <v>163.30306088126474</v>
      </c>
      <c r="AB143" s="28">
        <f t="shared" si="15"/>
        <v>1.2</v>
      </c>
      <c r="AC143" s="244"/>
      <c r="AD143" s="247"/>
      <c r="AF143" s="28"/>
      <c r="AG143" s="27"/>
      <c r="AH143" s="248"/>
      <c r="AI143" s="86"/>
      <c r="AJ143" s="27"/>
      <c r="AK143" s="27"/>
      <c r="AL143" s="33"/>
      <c r="AM143" s="33"/>
      <c r="AN143" s="33"/>
    </row>
    <row r="144" spans="1:57" ht="15.6">
      <c r="A144" s="384"/>
      <c r="B144" s="383">
        <f>+'Ark1'!C1672</f>
        <v>2024</v>
      </c>
      <c r="C144" s="264">
        <f t="shared" si="16"/>
        <v>3</v>
      </c>
      <c r="D144" s="264" t="s">
        <v>31</v>
      </c>
      <c r="F144" s="484">
        <f>+IF(G144=0,"",'Ark1'!Q1672)</f>
        <v>8</v>
      </c>
      <c r="G144" s="485">
        <f>+'Ark1'!R1672</f>
        <v>9</v>
      </c>
      <c r="H144" s="265">
        <f>+IF(G144=0,"",'Ark1'!AE1672)</f>
        <v>28.125</v>
      </c>
      <c r="I144" s="265"/>
      <c r="J144" s="265">
        <f>+IF(G144=0,"",'Ark1'!AF1672)</f>
        <v>26.669999558881912</v>
      </c>
      <c r="K144" s="244"/>
      <c r="L144" s="303">
        <f>+IF(G144=0,"",'Ark1'!U1672)</f>
        <v>201.53333333333327</v>
      </c>
      <c r="M144" s="303"/>
      <c r="N144" s="376">
        <f>+IF(G144=0,"",'Ark1'!AR1672)</f>
        <v>198.22222222222223</v>
      </c>
      <c r="O144" s="114">
        <f>+IF(G144=0,"",'Ark1'!AS1672)</f>
        <v>25.593412550389257</v>
      </c>
      <c r="P144" s="246"/>
      <c r="Q144" s="266">
        <f>+IF(G144=0,"",'Ark1'!T1672)</f>
        <v>7.7777777777777777</v>
      </c>
      <c r="R144" s="265"/>
      <c r="S144" s="267">
        <f>+IF(G144=0,"",'Ark1'!W1672)</f>
        <v>100</v>
      </c>
      <c r="T144" s="267">
        <f>+IF(G144=0,"",'Ark1'!X1672)</f>
        <v>0</v>
      </c>
      <c r="U144" s="484">
        <f>+IF(G144=0,"",'Ark1'!AG1672)</f>
        <v>1128.8888888888889</v>
      </c>
      <c r="V144" s="484"/>
      <c r="W144" s="267">
        <f>+IF(G144=0,"",'Ark1'!AH1672)</f>
        <v>100</v>
      </c>
      <c r="X144" s="267">
        <f>+IF(G144=0,"",'Ark1'!Y1672)</f>
        <v>37.933421206693858</v>
      </c>
      <c r="Y144" s="266">
        <f>+IF(G144=0,"",'Ark1'!AA1672)</f>
        <v>0.78567420131839349</v>
      </c>
      <c r="Z144" s="267">
        <f>+IF(G144=0,"",'Ark1'!AC1672)</f>
        <v>-1.8765004677946504</v>
      </c>
      <c r="AA144" s="303">
        <f t="shared" si="14"/>
        <v>178.52362204724406</v>
      </c>
      <c r="AB144" s="265">
        <f t="shared" si="15"/>
        <v>1.125</v>
      </c>
      <c r="AC144" s="244"/>
      <c r="AD144" s="247"/>
      <c r="AF144" s="28"/>
      <c r="AG144" s="27"/>
      <c r="AH144" s="248"/>
      <c r="AI144" s="86"/>
      <c r="AJ144" s="27"/>
      <c r="AK144" s="27"/>
      <c r="AL144" s="33"/>
      <c r="AM144" s="33"/>
      <c r="AN144" s="33"/>
    </row>
    <row r="145" spans="1:57" ht="15.6">
      <c r="A145" s="384"/>
      <c r="B145" s="383">
        <f>+'Ark1'!C1707</f>
        <v>2024</v>
      </c>
      <c r="C145" s="264">
        <f t="shared" si="16"/>
        <v>4</v>
      </c>
      <c r="D145" s="264" t="s">
        <v>32</v>
      </c>
      <c r="F145" s="486">
        <f>+IF(G145=0,"",'Ark1'!Q1707)</f>
        <v>5</v>
      </c>
      <c r="G145" s="485">
        <f>+'Ark1'!R1707</f>
        <v>5</v>
      </c>
      <c r="H145" s="28">
        <f>+IF(G145=0,"",'Ark1'!AE1707)</f>
        <v>15.625</v>
      </c>
      <c r="I145" s="265"/>
      <c r="J145" s="28">
        <f>+IF(G145=0,"",'Ark1'!AF1707)</f>
        <v>16.952168095399141</v>
      </c>
      <c r="K145" s="244"/>
      <c r="L145" s="303">
        <f>+IF(G145=0,"",'Ark1'!U1707)</f>
        <v>230.58</v>
      </c>
      <c r="M145" s="303"/>
      <c r="N145" s="376">
        <f>+IF(G145=0,"",'Ark1'!AR1707)</f>
        <v>198.8</v>
      </c>
      <c r="O145" s="114">
        <f>+IF(G145=0,"",'Ark1'!AS1707)</f>
        <v>29.271192477094079</v>
      </c>
      <c r="P145" s="246"/>
      <c r="Q145" s="27">
        <f>+IF(G145=0,"",'Ark1'!T1707)</f>
        <v>9.8000000000000007</v>
      </c>
      <c r="R145" s="265"/>
      <c r="S145" s="33">
        <f>+IF(G145=0,"",'Ark1'!W1707)</f>
        <v>100</v>
      </c>
      <c r="T145" s="33">
        <f>+IF(G145=0,"",'Ark1'!X1707)</f>
        <v>0</v>
      </c>
      <c r="U145" s="557">
        <f>+IF(G145=0,"",'Ark1'!AG1707)</f>
        <v>1233.8</v>
      </c>
      <c r="W145" s="33">
        <f>+IF(G145=0,"",'Ark1'!AH1707)</f>
        <v>100</v>
      </c>
      <c r="X145" s="33">
        <f>+IF(G145=0,"",'Ark1'!Y1707)</f>
        <v>29.324488060322647</v>
      </c>
      <c r="Y145" s="27">
        <f>+IF(G145=0,"",'Ark1'!AA1707)</f>
        <v>0.97979589711326065</v>
      </c>
      <c r="Z145" s="33">
        <f>+IF(G145=0,"",'Ark1'!AC1707)</f>
        <v>40.707206852536885</v>
      </c>
      <c r="AA145" s="303">
        <f t="shared" si="14"/>
        <v>186.88604311881991</v>
      </c>
      <c r="AB145" s="28">
        <f t="shared" si="15"/>
        <v>1</v>
      </c>
      <c r="AC145" s="244"/>
      <c r="AD145" s="247"/>
      <c r="AF145" s="28"/>
      <c r="AG145" s="27"/>
      <c r="AH145" s="248"/>
      <c r="AI145" s="86"/>
      <c r="AJ145" s="27"/>
      <c r="AK145" s="27"/>
      <c r="AL145" s="33"/>
      <c r="AM145" s="33"/>
      <c r="AN145" s="33"/>
    </row>
    <row r="146" spans="1:57" ht="15.6">
      <c r="A146" s="384"/>
      <c r="B146" s="383">
        <f>+'Ark1'!C1742</f>
        <v>2024</v>
      </c>
      <c r="C146" s="264">
        <f t="shared" si="16"/>
        <v>5</v>
      </c>
      <c r="D146" s="264" t="s">
        <v>401</v>
      </c>
      <c r="F146" s="484">
        <f>+IF(G146=0,"",'Ark1'!Q1742)</f>
        <v>5</v>
      </c>
      <c r="G146" s="485">
        <f>+'Ark1'!R1742</f>
        <v>5</v>
      </c>
      <c r="H146" s="265">
        <f>+'Ark1'!AE1742</f>
        <v>15.625</v>
      </c>
      <c r="I146" s="265"/>
      <c r="J146" s="265">
        <f>+IF(G146=0,"",'Ark1'!AF1742)</f>
        <v>16.552221029569612</v>
      </c>
      <c r="K146" s="244"/>
      <c r="L146" s="303">
        <f>+IF(G146=0,"",'Ark1'!U1742)</f>
        <v>225.14</v>
      </c>
      <c r="M146" s="303"/>
      <c r="N146" s="376">
        <f>+IF(G146=0,"",'Ark1'!AR1742)</f>
        <v>193.8</v>
      </c>
      <c r="O146" s="114">
        <f>+IF(G146=0,"",'Ark1'!AS1742)</f>
        <v>30.685014809652511</v>
      </c>
      <c r="P146" s="246"/>
      <c r="Q146" s="266">
        <f>+IF(G146=0,"",'Ark1'!T1742)</f>
        <v>9.4</v>
      </c>
      <c r="R146" s="265"/>
      <c r="S146" s="267">
        <f>+IF(G146=0,"",'Ark1'!W1742)</f>
        <v>100</v>
      </c>
      <c r="T146" s="267">
        <f>+IF(G146=0,"",'Ark1'!X1742)</f>
        <v>0</v>
      </c>
      <c r="U146" s="484">
        <f>+IF(G146=0,"",'Ark1'!AG1742)</f>
        <v>964</v>
      </c>
      <c r="V146" s="484"/>
      <c r="W146" s="267">
        <f>+IF(G146=0,"",'Ark1'!AH1742)</f>
        <v>100</v>
      </c>
      <c r="X146" s="267">
        <f>+IF(G146=0,"",'Ark1'!Y1742)</f>
        <v>35.712944431956288</v>
      </c>
      <c r="Y146" s="266">
        <f>+IF(G146=0,"",'Ark1'!AA1742)</f>
        <v>1.0198039027185499</v>
      </c>
      <c r="Z146" s="267">
        <f>+IF(G146=0,"",'Ark1'!AC1742)</f>
        <v>32.794987298701237</v>
      </c>
      <c r="AA146" s="303">
        <f t="shared" si="14"/>
        <v>233.54771784232366</v>
      </c>
      <c r="AB146" s="265">
        <f t="shared" si="15"/>
        <v>1</v>
      </c>
      <c r="AC146" s="244"/>
      <c r="AD146" s="247"/>
      <c r="AF146" s="28"/>
      <c r="AG146" s="27"/>
      <c r="AH146" s="248"/>
      <c r="AI146" s="86"/>
      <c r="AJ146" s="27"/>
      <c r="AK146" s="27"/>
      <c r="AL146" s="33"/>
      <c r="AM146" s="33"/>
      <c r="AN146" s="33"/>
    </row>
    <row r="147" spans="1:57" ht="15.6">
      <c r="A147" s="384"/>
      <c r="B147" s="383">
        <f>+'Ark1'!C1777</f>
        <v>2024</v>
      </c>
      <c r="C147" s="264">
        <f t="shared" si="16"/>
        <v>6</v>
      </c>
      <c r="D147" s="264" t="s">
        <v>33</v>
      </c>
      <c r="F147" s="486">
        <f>+IF(G147=0,"",'Ark1'!Q1777)</f>
        <v>3</v>
      </c>
      <c r="G147" s="485">
        <f>+'Ark1'!R1777</f>
        <v>4</v>
      </c>
      <c r="H147" s="28">
        <f>+IF(G147=0,"",'Ark1'!AE1777)</f>
        <v>12.5</v>
      </c>
      <c r="I147" s="265"/>
      <c r="J147" s="28">
        <f>+IF(G147=0,"",'Ark1'!AF1777)</f>
        <v>15.427369906924085</v>
      </c>
      <c r="K147" s="244"/>
      <c r="L147" s="303">
        <f>+IF(G147=0,"",'Ark1'!U1777)</f>
        <v>262.3</v>
      </c>
      <c r="M147" s="303"/>
      <c r="N147" s="376">
        <f>+IF(G147=0,"",'Ark1'!AR1799)</f>
        <v>0</v>
      </c>
      <c r="O147" s="114">
        <f>+IF(G147=0,"",'Ark1'!AS1799)</f>
        <v>0</v>
      </c>
      <c r="P147" s="246"/>
      <c r="Q147" s="27">
        <f>+IF(G147=0,"",'Ark1'!T1777)</f>
        <v>9.25</v>
      </c>
      <c r="R147" s="265"/>
      <c r="S147" s="33">
        <f>+IF(G147=0,"",'Ark1'!W1777)</f>
        <v>100</v>
      </c>
      <c r="T147" s="33">
        <f>+IF(G147=0,"",'Ark1'!X1777)</f>
        <v>0</v>
      </c>
      <c r="U147" s="557">
        <f>+IF(G147=0,"",'Ark1'!AG1777)</f>
        <v>1080.75</v>
      </c>
      <c r="W147" s="33">
        <f>+IF(G147=0,"",'Ark1'!AH1777)</f>
        <v>100</v>
      </c>
      <c r="X147" s="33">
        <f>+IF(G147=0,"",'Ark1'!Y1777)</f>
        <v>2.4382370680457695</v>
      </c>
      <c r="Y147" s="27">
        <f>+IF(G147=0,"",'Ark1'!AA1777)</f>
        <v>2.2776083947860744</v>
      </c>
      <c r="Z147" s="33">
        <f>+IF(G147=0,"",'Ark1'!AC1777)</f>
        <v>-46.368414815384448</v>
      </c>
      <c r="AA147" s="303">
        <f t="shared" si="14"/>
        <v>242.70182743465188</v>
      </c>
      <c r="AB147" s="28">
        <f t="shared" si="15"/>
        <v>1.3333333333333333</v>
      </c>
      <c r="AC147" s="244"/>
      <c r="AD147" s="247"/>
      <c r="AF147" s="28"/>
      <c r="AG147" s="27"/>
      <c r="AH147" s="248"/>
      <c r="AI147" s="86"/>
      <c r="AJ147" s="27"/>
      <c r="AK147" s="27"/>
      <c r="AL147" s="33"/>
      <c r="AM147" s="33"/>
      <c r="AN147" s="33"/>
    </row>
    <row r="148" spans="1:57" ht="15.6">
      <c r="A148" s="384"/>
      <c r="B148" s="383">
        <f>+'Ark1'!C1812</f>
        <v>2024</v>
      </c>
      <c r="C148" s="264">
        <f t="shared" si="16"/>
        <v>7</v>
      </c>
      <c r="D148" s="264" t="s">
        <v>34</v>
      </c>
      <c r="F148" s="484">
        <f>+IF(G148=0,"",'Ark1'!Q1812)</f>
        <v>1</v>
      </c>
      <c r="G148" s="485">
        <f>+'Ark1'!R1812</f>
        <v>1</v>
      </c>
      <c r="H148" s="265">
        <f>+IF(G148=0,"",'Ark1'!AE1812)</f>
        <v>3.125</v>
      </c>
      <c r="I148" s="265"/>
      <c r="J148" s="265">
        <f>+IF(G148=0,"",'Ark1'!AF1812)</f>
        <v>4.0891646693819945</v>
      </c>
      <c r="K148" s="244"/>
      <c r="L148" s="303">
        <f>+IF(G148=0,"",'Ark1'!U1812)</f>
        <v>278.10000000000002</v>
      </c>
      <c r="M148" s="303"/>
      <c r="N148" s="376">
        <f>+IF(G148=0,"",'Ark1'!AR1878)</f>
        <v>0</v>
      </c>
      <c r="O148" s="114">
        <f>+IF(G148=0,"",'Ark1'!AS1878)</f>
        <v>0</v>
      </c>
      <c r="P148" s="246"/>
      <c r="Q148" s="266">
        <f>+IF(G148=0,"",'Ark1'!T1812)</f>
        <v>14</v>
      </c>
      <c r="R148" s="265"/>
      <c r="S148" s="267">
        <f>+IF(G148=0,"",'Ark1'!W1812)</f>
        <v>100</v>
      </c>
      <c r="T148" s="267">
        <f>+IF(G148=0,"",'Ark1'!X1812)</f>
        <v>0</v>
      </c>
      <c r="U148" s="484">
        <f>+IF(G148=0,"",'Ark1'!AG1812)</f>
        <v>1143</v>
      </c>
      <c r="V148" s="484"/>
      <c r="W148" s="267">
        <f>+IF(G148=0,"",'Ark1'!AH1812)</f>
        <v>100</v>
      </c>
      <c r="X148" s="267">
        <f>+IF(G148=0,"",'Ark1'!Y1812)</f>
        <v>0</v>
      </c>
      <c r="Y148" s="266">
        <f>+IF(G148=0,"",'Ark1'!AA1812)</f>
        <v>0</v>
      </c>
      <c r="Z148" s="267">
        <f>+IF(G148=0,"",'Ark1'!AC1812)</f>
        <v>0</v>
      </c>
      <c r="AA148" s="303">
        <f t="shared" si="14"/>
        <v>243.30708661417322</v>
      </c>
      <c r="AB148" s="265">
        <f t="shared" si="15"/>
        <v>1</v>
      </c>
      <c r="AC148" s="244"/>
      <c r="AD148" s="247"/>
      <c r="AF148" s="28"/>
      <c r="AG148" s="27"/>
      <c r="AH148" s="248"/>
      <c r="AI148" s="86"/>
      <c r="AJ148" s="27"/>
      <c r="AK148" s="27"/>
      <c r="AL148" s="33"/>
      <c r="AM148" s="33"/>
      <c r="AN148" s="33"/>
    </row>
    <row r="149" spans="1:57" ht="15.6">
      <c r="A149" s="384"/>
      <c r="B149" s="383">
        <f>+'Ark1'!C1813</f>
        <v>2024</v>
      </c>
      <c r="C149" s="264">
        <f t="shared" si="16"/>
        <v>8</v>
      </c>
      <c r="D149" s="86" t="s">
        <v>35</v>
      </c>
      <c r="F149" s="486" t="str">
        <f>+IF(G149=0,"",'Ark1'!Q1847)</f>
        <v/>
      </c>
      <c r="G149" s="485">
        <f>+'Ark1'!R1847</f>
        <v>0</v>
      </c>
      <c r="H149" s="28" t="str">
        <f>+IF(G149=0,"",'Ark1'!AE1847)</f>
        <v/>
      </c>
      <c r="I149" s="265"/>
      <c r="J149" s="28" t="str">
        <f>+IF(G149=0,"",'Ark1'!AF1847)</f>
        <v/>
      </c>
      <c r="K149" s="244"/>
      <c r="L149" s="303" t="str">
        <f>+IF(G149=0,"",'Ark1'!U1847)</f>
        <v/>
      </c>
      <c r="M149" s="303"/>
      <c r="N149" s="376" t="str">
        <f>+IF(G149=0,"",'Ark1'!AR1982)</f>
        <v/>
      </c>
      <c r="O149" s="114" t="str">
        <f>+IF(G149=0,"",'Ark1'!AS1982)</f>
        <v/>
      </c>
      <c r="P149" s="246"/>
      <c r="Q149" s="27" t="str">
        <f>+IF(G149=0,"",'Ark1'!T1847)</f>
        <v/>
      </c>
      <c r="R149" s="265"/>
      <c r="S149" s="33" t="str">
        <f>+IF(G149=0,"",'Ark1'!W1847)</f>
        <v/>
      </c>
      <c r="T149" s="33" t="str">
        <f>+IF(G149=0,"",'Ark1'!X1847)</f>
        <v/>
      </c>
      <c r="U149" s="557" t="str">
        <f>+IF(G149=0,"",'Ark1'!AG1847)</f>
        <v/>
      </c>
      <c r="W149" s="33" t="str">
        <f>+IF(G149=0,"",'Ark1'!AH1847)</f>
        <v/>
      </c>
      <c r="X149" s="33" t="str">
        <f>+IF(G149=0,"",'Ark1'!Y1847)</f>
        <v/>
      </c>
      <c r="Y149" s="27" t="str">
        <f>+IF(G149=0,"",'Ark1'!AA1847)</f>
        <v/>
      </c>
      <c r="Z149" s="33" t="str">
        <f>+IF(G149=0,"",'Ark1'!AC1847)</f>
        <v/>
      </c>
      <c r="AA149" s="303" t="str">
        <f t="shared" si="14"/>
        <v/>
      </c>
      <c r="AB149" s="28" t="str">
        <f t="shared" si="15"/>
        <v/>
      </c>
      <c r="AC149" s="244"/>
      <c r="AD149" s="247"/>
      <c r="AF149" s="28"/>
      <c r="AG149" s="27"/>
      <c r="AH149" s="248"/>
      <c r="AI149" s="86"/>
      <c r="AJ149" s="27"/>
      <c r="AK149" s="27"/>
      <c r="AL149" s="33"/>
      <c r="AM149" s="33"/>
      <c r="AN149" s="33"/>
    </row>
    <row r="150" spans="1:57" ht="15.6">
      <c r="A150" s="384"/>
      <c r="B150" s="383">
        <f>+'Ark1'!C1882</f>
        <v>2024</v>
      </c>
      <c r="C150" s="264">
        <f t="shared" si="16"/>
        <v>9</v>
      </c>
      <c r="D150" s="264" t="s">
        <v>36</v>
      </c>
      <c r="F150" s="484" t="str">
        <f>+IF(G150=0,"",'Ark1'!Q1882)</f>
        <v/>
      </c>
      <c r="G150" s="485">
        <f>+'Ark1'!R1882</f>
        <v>0</v>
      </c>
      <c r="H150" s="265" t="str">
        <f>+IF(G150=0,"",'Ark1'!AE1882)</f>
        <v/>
      </c>
      <c r="I150" s="265"/>
      <c r="J150" s="265" t="str">
        <f>+IF(G150=0,"",'Ark1'!AF1882)</f>
        <v/>
      </c>
      <c r="K150" s="244"/>
      <c r="L150" s="303" t="str">
        <f>+IF(G150=0,"",'Ark1'!U1882)</f>
        <v/>
      </c>
      <c r="M150" s="303"/>
      <c r="N150" s="376" t="str">
        <f>+IF(G150=0,"",'Ark1'!AR2017)</f>
        <v/>
      </c>
      <c r="O150" s="114" t="str">
        <f>+IF(G150=0,"",'Ark1'!AS2017)</f>
        <v/>
      </c>
      <c r="P150" s="246"/>
      <c r="Q150" s="266" t="str">
        <f>+IF(G150=0,"",'Ark1'!T1882)</f>
        <v/>
      </c>
      <c r="R150" s="265"/>
      <c r="S150" s="267" t="str">
        <f>+IF(G150=0,"",'Ark1'!W1882)</f>
        <v/>
      </c>
      <c r="T150" s="267" t="str">
        <f>+IF(G150=0,"",'Ark1'!X1882)</f>
        <v/>
      </c>
      <c r="U150" s="484" t="str">
        <f>+IF(G150=0,"",'Ark1'!AG1882)</f>
        <v/>
      </c>
      <c r="V150" s="484"/>
      <c r="W150" s="267" t="str">
        <f>+IF(G150=0,"",'Ark1'!AH1882)</f>
        <v/>
      </c>
      <c r="X150" s="267" t="str">
        <f>+IF(G150=0,"",'Ark1'!Y1882)</f>
        <v/>
      </c>
      <c r="Y150" s="266" t="str">
        <f>+IF(G150=0,"",'Ark1'!AA1882)</f>
        <v/>
      </c>
      <c r="Z150" s="267" t="str">
        <f>+IF(G150=0,"",'Ark1'!AC1882)</f>
        <v/>
      </c>
      <c r="AA150" s="303" t="str">
        <f t="shared" si="14"/>
        <v/>
      </c>
      <c r="AB150" s="265" t="str">
        <f t="shared" si="15"/>
        <v/>
      </c>
      <c r="AC150" s="244"/>
      <c r="AD150" s="247"/>
      <c r="AF150" s="28"/>
      <c r="AG150" s="27"/>
      <c r="AH150" s="248"/>
      <c r="AI150" s="86"/>
      <c r="AJ150" s="27"/>
      <c r="AK150" s="27"/>
      <c r="AL150" s="33"/>
      <c r="AM150" s="33"/>
      <c r="AN150" s="33"/>
    </row>
    <row r="151" spans="1:57" ht="15.6">
      <c r="A151" s="384"/>
      <c r="B151" s="383">
        <f>+'Ark1'!C1917</f>
        <v>2024</v>
      </c>
      <c r="C151" s="264">
        <f t="shared" si="16"/>
        <v>10</v>
      </c>
      <c r="D151" s="264" t="s">
        <v>37</v>
      </c>
      <c r="F151" s="486" t="str">
        <f>+IF(G151=0,"",'Ark1'!Q1917)</f>
        <v/>
      </c>
      <c r="G151" s="485">
        <f>+'Ark1'!R1917</f>
        <v>0</v>
      </c>
      <c r="H151" s="28" t="str">
        <f>+IF(G151=0,"",'Ark1'!AE1917)</f>
        <v/>
      </c>
      <c r="I151" s="265"/>
      <c r="J151" s="28" t="str">
        <f>+IF(G151=0,"",'Ark1'!AF1917)</f>
        <v/>
      </c>
      <c r="K151" s="244"/>
      <c r="L151" s="303" t="str">
        <f>+IF(G151=0,"",'Ark1'!U1917)</f>
        <v/>
      </c>
      <c r="M151" s="303"/>
      <c r="N151" s="376" t="str">
        <f>+IF(G151=0,"",'Ark1'!AR2052)</f>
        <v/>
      </c>
      <c r="O151" s="114" t="str">
        <f>+IF(G151=0,"",'Ark1'!AS2052)</f>
        <v/>
      </c>
      <c r="P151" s="246"/>
      <c r="Q151" s="27" t="str">
        <f>+IF(G151=0,"",'Ark1'!T1917)</f>
        <v/>
      </c>
      <c r="R151" s="265"/>
      <c r="S151" s="33" t="str">
        <f>+IF(G151=0,"",'Ark1'!W1917)</f>
        <v/>
      </c>
      <c r="T151" s="33" t="str">
        <f>+IF(G151=0,"",'Ark1'!X1917)</f>
        <v/>
      </c>
      <c r="U151" s="557" t="str">
        <f>+IF(G151=0,"",'Ark1'!AG1917)</f>
        <v/>
      </c>
      <c r="W151" s="33" t="str">
        <f>+IF(G151=0,"",'Ark1'!AH1917)</f>
        <v/>
      </c>
      <c r="X151" s="33" t="str">
        <f>+IF(G151=0,"",'Ark1'!Y1917)</f>
        <v/>
      </c>
      <c r="Y151" s="27" t="str">
        <f>+IF(G151=0,"",'Ark1'!AA1917)</f>
        <v/>
      </c>
      <c r="Z151" s="33" t="str">
        <f>+IF(G151=0,"",'Ark1'!AC1917)</f>
        <v/>
      </c>
      <c r="AA151" s="303" t="str">
        <f t="shared" si="14"/>
        <v/>
      </c>
      <c r="AB151" s="28" t="str">
        <f t="shared" si="15"/>
        <v/>
      </c>
      <c r="AC151" s="244"/>
      <c r="AD151" s="247"/>
      <c r="AF151" s="28"/>
      <c r="AG151" s="27"/>
      <c r="AH151" s="248"/>
      <c r="AI151" s="86"/>
      <c r="AJ151" s="27"/>
      <c r="AK151" s="27"/>
      <c r="AL151" s="33"/>
      <c r="AM151" s="33"/>
      <c r="AN151" s="33"/>
    </row>
    <row r="152" spans="1:57" ht="15.6">
      <c r="A152" s="384"/>
      <c r="B152" s="383">
        <f>+'Ark1'!C1952</f>
        <v>2024</v>
      </c>
      <c r="C152" s="264">
        <f t="shared" si="16"/>
        <v>11</v>
      </c>
      <c r="D152" s="264" t="s">
        <v>38</v>
      </c>
      <c r="F152" s="484" t="str">
        <f>+IF(G152=0,"",'Ark1'!Q1952)</f>
        <v/>
      </c>
      <c r="G152" s="485">
        <f>+'Ark1'!R1952</f>
        <v>0</v>
      </c>
      <c r="H152" s="265" t="str">
        <f>+IF(G152=0,"",'Ark1'!AE1952)</f>
        <v/>
      </c>
      <c r="I152" s="265"/>
      <c r="J152" s="265" t="str">
        <f>+IF(G152=0,"",'Ark1'!AF1952)</f>
        <v/>
      </c>
      <c r="K152" s="244"/>
      <c r="L152" s="303" t="str">
        <f>+IF(G152=0,"",'Ark1'!U1952)</f>
        <v/>
      </c>
      <c r="M152" s="303"/>
      <c r="N152" s="376" t="str">
        <f>+IF(G152=0,"",'Ark1'!AR1747)</f>
        <v/>
      </c>
      <c r="O152" s="114" t="str">
        <f>+IF(G152=0,"",'Ark1'!AS1747)</f>
        <v/>
      </c>
      <c r="P152" s="246"/>
      <c r="Q152" s="266" t="str">
        <f>+IF(G152=0,"",'Ark1'!T1952)</f>
        <v/>
      </c>
      <c r="R152" s="265"/>
      <c r="S152" s="267" t="str">
        <f>+IF(G152=0,"",'Ark1'!W1952)</f>
        <v/>
      </c>
      <c r="T152" s="267" t="str">
        <f>+IF(G152=0,"",'Ark1'!X1952)</f>
        <v/>
      </c>
      <c r="U152" s="484" t="str">
        <f>+IF(G152=0,"",'Ark1'!AG1952)</f>
        <v/>
      </c>
      <c r="V152" s="484"/>
      <c r="W152" s="267" t="str">
        <f>+IF(G152=0,"",'Ark1'!AH1952)</f>
        <v/>
      </c>
      <c r="X152" s="267" t="str">
        <f>+IF(G152=0,"",'Ark1'!Y1952)</f>
        <v/>
      </c>
      <c r="Y152" s="266" t="str">
        <f>+IF(G152=0,"",'Ark1'!AA1952)</f>
        <v/>
      </c>
      <c r="Z152" s="267" t="str">
        <f>+IF(G152=0,"",'Ark1'!AC1952)</f>
        <v/>
      </c>
      <c r="AA152" s="303" t="str">
        <f t="shared" si="14"/>
        <v/>
      </c>
      <c r="AB152" s="265" t="str">
        <f t="shared" si="15"/>
        <v/>
      </c>
      <c r="AC152" s="244"/>
      <c r="AD152" s="247"/>
      <c r="AF152" s="28"/>
      <c r="AG152" s="27"/>
      <c r="AH152" s="248"/>
      <c r="AI152" s="86"/>
      <c r="AJ152" s="27"/>
      <c r="AK152" s="27"/>
      <c r="AL152" s="33"/>
      <c r="AM152" s="33"/>
      <c r="AN152" s="33"/>
    </row>
    <row r="153" spans="1:57" ht="15.6">
      <c r="A153" s="384"/>
      <c r="B153" s="383">
        <f>+'Ark1'!C1987</f>
        <v>2024</v>
      </c>
      <c r="C153" s="264">
        <f t="shared" si="16"/>
        <v>12</v>
      </c>
      <c r="D153" s="264" t="s">
        <v>39</v>
      </c>
      <c r="F153" s="486" t="str">
        <f>+IF(G153=0,"",'Ark1'!Q1987)</f>
        <v/>
      </c>
      <c r="G153" s="485">
        <f>+'Ark1'!R1987</f>
        <v>0</v>
      </c>
      <c r="H153" s="28" t="str">
        <f>+IF(G153=0,"",'Ark1'!AE1987)</f>
        <v/>
      </c>
      <c r="I153" s="265"/>
      <c r="J153" s="28" t="str">
        <f>+IF(G153=0,"",'Ark1'!AF1987)</f>
        <v/>
      </c>
      <c r="K153" s="244"/>
      <c r="L153" s="303" t="str">
        <f>+IF(G153=0,"",'Ark1'!U1987)</f>
        <v/>
      </c>
      <c r="M153" s="303"/>
      <c r="N153" s="376" t="str">
        <f>+IF(G153=0,"",'Ark1'!AR1748)</f>
        <v/>
      </c>
      <c r="O153" s="114" t="str">
        <f>+IF(G153=0,"",'Ark1'!AS1748)</f>
        <v/>
      </c>
      <c r="P153" s="246"/>
      <c r="Q153" s="27" t="str">
        <f>+IF(G153=0,"",'Ark1'!T1987)</f>
        <v/>
      </c>
      <c r="R153" s="265"/>
      <c r="S153" s="33" t="str">
        <f>+IF(G153=0,"",'Ark1'!W1987)</f>
        <v/>
      </c>
      <c r="T153" s="33" t="str">
        <f>+IF(G153=0,"",'Ark1'!X1987)</f>
        <v/>
      </c>
      <c r="U153" s="557" t="str">
        <f>+IF(G153=0,"",'Ark1'!AG1987)</f>
        <v/>
      </c>
      <c r="W153" s="33" t="str">
        <f>+IF(G153=0,"",'Ark1'!AH1987)</f>
        <v/>
      </c>
      <c r="X153" s="33" t="str">
        <f>+IF(G153=0,"",'Ark1'!Y1987)</f>
        <v/>
      </c>
      <c r="Y153" s="27" t="str">
        <f>+IF(G153=0,"",'Ark1'!AA1987)</f>
        <v/>
      </c>
      <c r="Z153" s="33" t="str">
        <f>+IF(G153=0,"",'Ark1'!AC1987)</f>
        <v/>
      </c>
      <c r="AA153" s="303" t="str">
        <f t="shared" si="14"/>
        <v/>
      </c>
      <c r="AB153" s="28" t="str">
        <f t="shared" si="15"/>
        <v/>
      </c>
      <c r="AC153" s="244"/>
      <c r="AD153" s="247"/>
      <c r="AF153" s="28"/>
      <c r="AG153" s="27"/>
      <c r="AH153" s="248"/>
      <c r="AI153" s="86"/>
      <c r="AJ153" s="27"/>
      <c r="AK153" s="27"/>
      <c r="AL153" s="33"/>
      <c r="AM153" s="33"/>
      <c r="AN153" s="33"/>
    </row>
    <row r="154" spans="1:57" ht="15.6">
      <c r="A154" s="384"/>
      <c r="B154" s="383">
        <f>+'Ark1'!C2022</f>
        <v>2024</v>
      </c>
      <c r="C154" s="264">
        <f t="shared" si="16"/>
        <v>13</v>
      </c>
      <c r="D154" s="264" t="s">
        <v>40</v>
      </c>
      <c r="F154" s="484" t="str">
        <f>+IF(G154=0,"",'Ark1'!Q2022)</f>
        <v/>
      </c>
      <c r="G154" s="485">
        <f>+'Ark1'!R2022</f>
        <v>0</v>
      </c>
      <c r="H154" s="265" t="str">
        <f>+IF(G154=0,"",'Ark1'!AE2022)</f>
        <v/>
      </c>
      <c r="I154" s="265"/>
      <c r="J154" s="265" t="str">
        <f>+IF(G154=0,"",'Ark1'!AF2022)</f>
        <v/>
      </c>
      <c r="K154" s="244"/>
      <c r="L154" s="303" t="str">
        <f>+IF(G154=0,"",'Ark1'!U2022)</f>
        <v/>
      </c>
      <c r="M154" s="303"/>
      <c r="N154" s="376" t="str">
        <f>+IF(G154=0,"",'Ark1'!AR1749)</f>
        <v/>
      </c>
      <c r="O154" s="114" t="str">
        <f>+IF(G154=0,"",'Ark1'!AS1749)</f>
        <v/>
      </c>
      <c r="P154" s="246"/>
      <c r="Q154" s="266" t="str">
        <f>+IF(G154=0,"",'Ark1'!T2022)</f>
        <v/>
      </c>
      <c r="R154" s="265"/>
      <c r="S154" s="267" t="str">
        <f>+IF(G154=0,"",'Ark1'!W2022)</f>
        <v/>
      </c>
      <c r="T154" s="267" t="str">
        <f>+IF(G154=0,"",'Ark1'!X2022)</f>
        <v/>
      </c>
      <c r="U154" s="484" t="str">
        <f>+IF(G154=0,"",'Ark1'!AG2022)</f>
        <v/>
      </c>
      <c r="V154" s="484"/>
      <c r="W154" s="267" t="str">
        <f>+IF(G154=0,"",'Ark1'!AH2022)</f>
        <v/>
      </c>
      <c r="X154" s="267" t="str">
        <f>+IF(G154=0,"",'Ark1'!Y2022)</f>
        <v/>
      </c>
      <c r="Y154" s="266" t="str">
        <f>+IF(G154=0,"",'Ark1'!AA2022)</f>
        <v/>
      </c>
      <c r="Z154" s="267" t="str">
        <f>+IF(G154=0,"",'Ark1'!AC2022)</f>
        <v/>
      </c>
      <c r="AA154" s="303" t="str">
        <f t="shared" si="14"/>
        <v/>
      </c>
      <c r="AB154" s="265" t="str">
        <f t="shared" si="15"/>
        <v/>
      </c>
      <c r="AC154" s="244"/>
      <c r="AD154" s="247"/>
      <c r="AF154" s="28"/>
      <c r="AG154" s="27"/>
      <c r="AH154" s="248"/>
      <c r="AI154" s="86"/>
      <c r="AJ154" s="27"/>
      <c r="AK154" s="27"/>
      <c r="AL154" s="33"/>
      <c r="AM154" s="33"/>
      <c r="AN154" s="33"/>
    </row>
    <row r="155" spans="1:57" ht="15.6">
      <c r="A155" s="384"/>
      <c r="B155" s="383">
        <f>+'Ark1'!C2057</f>
        <v>2024</v>
      </c>
      <c r="C155" s="264">
        <f t="shared" si="16"/>
        <v>14</v>
      </c>
      <c r="D155" s="264" t="s">
        <v>402</v>
      </c>
      <c r="F155" s="486" t="str">
        <f>+IF(G155=0,"",'Ark1'!Q2057)</f>
        <v/>
      </c>
      <c r="G155" s="485">
        <f>+'Ark1'!R2057</f>
        <v>0</v>
      </c>
      <c r="H155" s="28" t="str">
        <f>+IF(G155=0,"",'Ark1'!AE2057)</f>
        <v/>
      </c>
      <c r="I155" s="265"/>
      <c r="J155" s="28" t="str">
        <f>+IF(G155=0,"",'Ark1'!AF2057)</f>
        <v/>
      </c>
      <c r="K155" s="244"/>
      <c r="L155" s="303" t="str">
        <f>+IF(G155=0,"",'Ark1'!U2057)</f>
        <v/>
      </c>
      <c r="M155" s="303"/>
      <c r="N155" s="376" t="str">
        <f>+IF(G155=0,"",'Ark1'!AR1750)</f>
        <v/>
      </c>
      <c r="O155" s="114" t="str">
        <f>+IF(G155=0,"",'Ark1'!AS1750)</f>
        <v/>
      </c>
      <c r="P155" s="246"/>
      <c r="Q155" s="27" t="str">
        <f>+IF(G155=0,"",'Ark1'!T2057)</f>
        <v/>
      </c>
      <c r="R155" s="265"/>
      <c r="S155" s="33" t="str">
        <f>+IF(G155=0,"",'Ark1'!W2057)</f>
        <v/>
      </c>
      <c r="T155" s="33" t="str">
        <f>+IF(G155=0,"",'Ark1'!X2057)</f>
        <v/>
      </c>
      <c r="U155" s="557" t="str">
        <f>+IF(G155=0,"",'Ark1'!AG2057)</f>
        <v/>
      </c>
      <c r="W155" s="33" t="str">
        <f>+IF(G155=0,"",'Ark1'!AH2057)</f>
        <v/>
      </c>
      <c r="X155" s="33" t="str">
        <f>+IF(G155=0,"",'Ark1'!Y2057)</f>
        <v/>
      </c>
      <c r="Y155" s="27" t="str">
        <f>+IF(G155=0,"",'Ark1'!AA2057)</f>
        <v/>
      </c>
      <c r="Z155" s="33" t="str">
        <f>+IF(G155=0,"",'Ark1'!AC2057)</f>
        <v/>
      </c>
      <c r="AA155" s="303" t="str">
        <f t="shared" si="14"/>
        <v/>
      </c>
      <c r="AB155" s="28" t="str">
        <f t="shared" si="15"/>
        <v/>
      </c>
      <c r="AC155" s="244"/>
      <c r="AD155" s="247"/>
      <c r="AF155" s="28"/>
      <c r="AG155" s="27"/>
      <c r="AH155" s="248"/>
      <c r="AI155" s="86"/>
      <c r="AJ155" s="27"/>
      <c r="AK155" s="27"/>
      <c r="AL155" s="33"/>
      <c r="AM155" s="33"/>
      <c r="AN155" s="33"/>
    </row>
    <row r="156" spans="1:57" ht="15.6">
      <c r="A156" s="384"/>
      <c r="B156" s="383">
        <f>+'Ark1'!C2092</f>
        <v>2024</v>
      </c>
      <c r="C156" s="264">
        <f t="shared" si="16"/>
        <v>15</v>
      </c>
      <c r="D156" s="264" t="s">
        <v>41</v>
      </c>
      <c r="F156" s="484" t="str">
        <f>+IF(G156=0,"",'Ark1'!Q2092)</f>
        <v/>
      </c>
      <c r="G156" s="485">
        <f>+'Ark1'!R2092</f>
        <v>0</v>
      </c>
      <c r="H156" s="265" t="str">
        <f>+IF(G156=0,"",'Ark1'!AE2092)</f>
        <v/>
      </c>
      <c r="I156" s="265"/>
      <c r="J156" s="265" t="str">
        <f>+IF(G156=0,"",'Ark1'!AF2092)</f>
        <v/>
      </c>
      <c r="K156" s="244"/>
      <c r="L156" s="379" t="str">
        <f>+IF(G156=0,"",'Ark1'!U2092)</f>
        <v/>
      </c>
      <c r="M156" s="379"/>
      <c r="N156" s="376" t="str">
        <f>+IF(G156=0,"",'Ark1'!AR1751)</f>
        <v/>
      </c>
      <c r="O156" s="114" t="str">
        <f>+IF(G156=0,"",'Ark1'!AS1751)</f>
        <v/>
      </c>
      <c r="P156" s="246"/>
      <c r="Q156" s="266" t="str">
        <f>+IF(G156=0,"",'Ark1'!T2092)</f>
        <v/>
      </c>
      <c r="R156" s="265"/>
      <c r="S156" s="267" t="str">
        <f>+IF(G156=0,"",'Ark1'!W2092)</f>
        <v/>
      </c>
      <c r="T156" s="267" t="str">
        <f>+IF(G156=0,"",'Ark1'!X2092)</f>
        <v/>
      </c>
      <c r="U156" s="484" t="str">
        <f>+IF(G156=0,"",'Ark1'!AG2092)</f>
        <v/>
      </c>
      <c r="V156" s="484"/>
      <c r="W156" s="267" t="str">
        <f>+IF(G156=0,"",'Ark1'!AH2092)</f>
        <v/>
      </c>
      <c r="X156" s="267" t="str">
        <f>+IF(G156=0,"",'Ark1'!Y2092)</f>
        <v/>
      </c>
      <c r="Y156" s="266" t="str">
        <f>+IF(G156=0,"",'Ark1'!AA2092)</f>
        <v/>
      </c>
      <c r="Z156" s="267" t="str">
        <f>+IF(G156=0,"",'Ark1'!AC2092)</f>
        <v/>
      </c>
      <c r="AA156" s="303" t="str">
        <f t="shared" si="14"/>
        <v/>
      </c>
      <c r="AB156" s="265" t="str">
        <f t="shared" si="15"/>
        <v/>
      </c>
      <c r="AC156" s="244"/>
      <c r="AD156" s="247"/>
      <c r="AF156" s="28"/>
      <c r="AG156" s="27"/>
      <c r="AH156" s="248"/>
      <c r="AI156" s="86"/>
      <c r="AJ156" s="27"/>
      <c r="AK156" s="27"/>
      <c r="AL156" s="33"/>
      <c r="AM156" s="33"/>
      <c r="AN156" s="33"/>
    </row>
    <row r="157" spans="1:57" ht="19.8">
      <c r="A157" s="244"/>
      <c r="B157" s="244"/>
      <c r="C157" s="244"/>
      <c r="D157" s="244"/>
      <c r="E157" s="244"/>
      <c r="F157" s="478"/>
      <c r="G157" s="478"/>
      <c r="H157" s="244"/>
      <c r="I157" s="244"/>
      <c r="J157" s="244"/>
      <c r="K157" s="244"/>
      <c r="L157" s="244"/>
      <c r="M157" s="244"/>
      <c r="N157" s="244"/>
      <c r="O157" s="244"/>
      <c r="P157" s="246"/>
      <c r="Q157" s="244"/>
      <c r="R157" s="244"/>
      <c r="S157" s="244"/>
      <c r="T157" s="244"/>
      <c r="U157" s="478"/>
      <c r="V157" s="478"/>
      <c r="W157" s="244"/>
      <c r="X157" s="244"/>
      <c r="Y157" s="244"/>
      <c r="Z157" s="244"/>
      <c r="AA157" s="244"/>
      <c r="AB157" s="244"/>
      <c r="AC157" s="244"/>
      <c r="AD157" s="247"/>
      <c r="AF157" s="28"/>
      <c r="AG157" s="27"/>
      <c r="AH157" s="248"/>
      <c r="AI157" s="86"/>
      <c r="AM157" s="86"/>
      <c r="BE157" s="260"/>
    </row>
    <row r="158" spans="1:57" ht="19.8">
      <c r="A158" s="244"/>
      <c r="B158" s="244"/>
      <c r="C158" s="262"/>
      <c r="D158" s="244"/>
      <c r="E158" s="244"/>
      <c r="F158" s="478"/>
      <c r="G158" s="478"/>
      <c r="H158" s="245"/>
      <c r="I158" s="244"/>
      <c r="J158" s="245"/>
      <c r="K158" s="244"/>
      <c r="L158" s="244"/>
      <c r="M158" s="244"/>
      <c r="N158" s="246"/>
      <c r="O158" s="246"/>
      <c r="P158" s="246"/>
      <c r="Q158" s="244"/>
      <c r="R158" s="244"/>
      <c r="S158" s="246"/>
      <c r="T158" s="246"/>
      <c r="U158" s="478"/>
      <c r="V158" s="478"/>
      <c r="W158" s="246"/>
      <c r="X158" s="246"/>
      <c r="Y158" s="244"/>
      <c r="Z158" s="246"/>
      <c r="AA158" s="244"/>
      <c r="AB158" s="245"/>
      <c r="AC158" s="244"/>
      <c r="AD158" s="247"/>
      <c r="AF158" s="28"/>
      <c r="AG158" s="27"/>
      <c r="AH158" s="248"/>
      <c r="AI158" s="86"/>
      <c r="AM158" s="86"/>
      <c r="BE158" s="260"/>
    </row>
    <row r="159" spans="1:57" ht="22.8">
      <c r="A159" s="344" t="s">
        <v>507</v>
      </c>
      <c r="B159" s="244"/>
      <c r="C159" s="262"/>
      <c r="D159" s="344"/>
      <c r="E159" s="244"/>
      <c r="F159" s="478"/>
      <c r="G159" s="482" t="s">
        <v>644</v>
      </c>
      <c r="H159" s="277">
        <f>SUM(G165:G179)</f>
        <v>137</v>
      </c>
      <c r="I159" s="245"/>
      <c r="J159" s="244"/>
      <c r="K159" s="244"/>
      <c r="L159" s="343">
        <f>+Raser!T18</f>
        <v>185.39489051094904</v>
      </c>
      <c r="M159" s="556"/>
      <c r="N159" s="246"/>
      <c r="O159" s="246"/>
      <c r="P159" s="246"/>
      <c r="Q159" s="245"/>
      <c r="R159" s="246" t="s">
        <v>565</v>
      </c>
      <c r="S159" s="246"/>
      <c r="T159" s="246"/>
      <c r="U159" s="478"/>
      <c r="V159" s="478"/>
      <c r="W159" s="246"/>
      <c r="X159" s="246"/>
      <c r="Y159" s="244"/>
      <c r="Z159" s="246"/>
      <c r="AA159" s="343">
        <f>+Raser!X18</f>
        <v>168.56877385100395</v>
      </c>
      <c r="AB159" s="245"/>
      <c r="AC159" s="245"/>
      <c r="AD159" s="247"/>
      <c r="AF159" s="28"/>
      <c r="AG159" s="27"/>
      <c r="AH159" s="248"/>
      <c r="AI159" s="86"/>
      <c r="AM159" s="86"/>
      <c r="BE159" s="260"/>
    </row>
    <row r="160" spans="1:57" ht="14.25" customHeight="1">
      <c r="A160" s="244"/>
      <c r="B160" s="244"/>
      <c r="C160" s="262"/>
      <c r="D160" s="342"/>
      <c r="E160" s="244"/>
      <c r="F160" s="482"/>
      <c r="G160" s="482"/>
      <c r="H160" s="262"/>
      <c r="I160" s="262"/>
      <c r="J160" s="262"/>
      <c r="K160" s="244"/>
      <c r="L160" s="262"/>
      <c r="M160" s="262"/>
      <c r="N160" s="262"/>
      <c r="O160" s="262"/>
      <c r="P160" s="246"/>
      <c r="Q160" s="262"/>
      <c r="R160" s="262"/>
      <c r="S160" s="262"/>
      <c r="T160" s="262"/>
      <c r="U160" s="482"/>
      <c r="V160" s="482"/>
      <c r="W160" s="262"/>
      <c r="X160" s="262"/>
      <c r="Y160" s="262"/>
      <c r="Z160" s="262"/>
      <c r="AA160" s="262"/>
      <c r="AB160" s="245"/>
      <c r="AC160" s="244"/>
      <c r="AD160" s="247"/>
      <c r="AF160" s="28"/>
      <c r="AG160" s="27"/>
      <c r="AH160" s="248"/>
      <c r="AI160" s="86"/>
      <c r="AM160" s="86"/>
      <c r="BE160" s="260"/>
    </row>
    <row r="161" spans="1:57" ht="19.8">
      <c r="A161" s="244"/>
      <c r="B161" s="244"/>
      <c r="C161" s="244"/>
      <c r="D161" s="244"/>
      <c r="E161" s="244"/>
      <c r="F161" s="478"/>
      <c r="G161" s="478"/>
      <c r="H161" s="245"/>
      <c r="I161" s="244"/>
      <c r="J161" s="245"/>
      <c r="K161" s="244"/>
      <c r="L161" s="244"/>
      <c r="M161" s="244"/>
      <c r="N161" s="246"/>
      <c r="O161" s="246"/>
      <c r="P161" s="246"/>
      <c r="Q161" s="244"/>
      <c r="R161" s="244"/>
      <c r="S161" s="246"/>
      <c r="T161" s="246"/>
      <c r="U161" s="478"/>
      <c r="V161" s="478"/>
      <c r="W161" s="246"/>
      <c r="X161" s="246"/>
      <c r="Y161" s="244"/>
      <c r="Z161" s="246"/>
      <c r="AA161" s="262" t="s">
        <v>477</v>
      </c>
      <c r="AB161" s="261" t="s">
        <v>4</v>
      </c>
      <c r="AC161" s="244"/>
      <c r="AD161" s="247"/>
      <c r="AF161" s="28"/>
      <c r="AG161" s="27"/>
      <c r="AH161" s="248"/>
      <c r="AI161" s="86"/>
      <c r="AM161" s="86"/>
      <c r="BE161" s="260"/>
    </row>
    <row r="162" spans="1:57" ht="19.8">
      <c r="A162" s="244"/>
      <c r="B162" s="244"/>
      <c r="C162" s="244"/>
      <c r="D162" s="262"/>
      <c r="E162" s="244"/>
      <c r="F162" s="482" t="s">
        <v>4</v>
      </c>
      <c r="G162" s="478"/>
      <c r="H162" s="245"/>
      <c r="I162" s="245"/>
      <c r="J162" s="245"/>
      <c r="K162" s="244"/>
      <c r="L162" s="245"/>
      <c r="M162" s="245"/>
      <c r="N162" s="246"/>
      <c r="O162" s="246"/>
      <c r="P162" s="246"/>
      <c r="Q162" s="262" t="s">
        <v>24</v>
      </c>
      <c r="R162" s="245"/>
      <c r="S162" s="246" t="s">
        <v>403</v>
      </c>
      <c r="T162" s="246" t="s">
        <v>403</v>
      </c>
      <c r="U162" s="482" t="s">
        <v>531</v>
      </c>
      <c r="V162" s="482"/>
      <c r="W162" s="246" t="s">
        <v>403</v>
      </c>
      <c r="X162" s="263" t="s">
        <v>423</v>
      </c>
      <c r="Y162" s="244"/>
      <c r="Z162" s="263" t="s">
        <v>573</v>
      </c>
      <c r="AA162" s="262" t="s">
        <v>570</v>
      </c>
      <c r="AB162" s="261" t="s">
        <v>10</v>
      </c>
      <c r="AC162" s="244"/>
      <c r="AD162" s="247"/>
      <c r="AF162" s="28"/>
      <c r="AG162" s="27"/>
      <c r="AH162" s="248"/>
      <c r="AI162" s="86"/>
      <c r="AM162" s="86"/>
      <c r="BE162" s="260"/>
    </row>
    <row r="163" spans="1:57" ht="19.8">
      <c r="A163" s="262"/>
      <c r="B163" s="262"/>
      <c r="C163" s="244"/>
      <c r="D163" s="244"/>
      <c r="E163" s="262"/>
      <c r="F163" s="482" t="s">
        <v>475</v>
      </c>
      <c r="G163" s="482" t="s">
        <v>4</v>
      </c>
      <c r="H163" s="261" t="s">
        <v>4</v>
      </c>
      <c r="I163" s="261"/>
      <c r="J163" s="261" t="s">
        <v>1</v>
      </c>
      <c r="K163" s="244"/>
      <c r="L163" s="261" t="s">
        <v>24</v>
      </c>
      <c r="M163" s="261"/>
      <c r="N163" s="421" t="s">
        <v>24</v>
      </c>
      <c r="O163" s="421" t="s">
        <v>24</v>
      </c>
      <c r="P163" s="246"/>
      <c r="Q163" s="262" t="s">
        <v>481</v>
      </c>
      <c r="R163" s="261"/>
      <c r="S163" s="263" t="s">
        <v>572</v>
      </c>
      <c r="T163" s="263" t="s">
        <v>487</v>
      </c>
      <c r="U163" s="482" t="s">
        <v>550</v>
      </c>
      <c r="V163" s="482"/>
      <c r="W163" s="263" t="s">
        <v>489</v>
      </c>
      <c r="X163" s="263"/>
      <c r="Y163" s="262" t="s">
        <v>414</v>
      </c>
      <c r="Z163" s="263" t="s">
        <v>1</v>
      </c>
      <c r="AA163" s="262" t="s">
        <v>70</v>
      </c>
      <c r="AB163" s="261" t="s">
        <v>70</v>
      </c>
      <c r="AC163" s="244"/>
      <c r="AD163" s="247"/>
      <c r="AF163" s="28"/>
      <c r="AG163" s="27"/>
      <c r="AH163" s="248"/>
      <c r="AI163" s="86"/>
      <c r="AM163" s="86"/>
      <c r="BE163" s="260"/>
    </row>
    <row r="164" spans="1:57" ht="19.8">
      <c r="A164" s="244"/>
      <c r="B164" s="244"/>
      <c r="C164" s="262" t="s">
        <v>0</v>
      </c>
      <c r="D164" s="262"/>
      <c r="E164" s="262" t="s">
        <v>599</v>
      </c>
      <c r="F164" s="469" t="s">
        <v>476</v>
      </c>
      <c r="G164" s="469" t="s">
        <v>10</v>
      </c>
      <c r="H164" s="87" t="s">
        <v>403</v>
      </c>
      <c r="I164" s="87"/>
      <c r="J164" s="87" t="s">
        <v>403</v>
      </c>
      <c r="K164" s="244"/>
      <c r="L164" s="87" t="s">
        <v>45</v>
      </c>
      <c r="M164" s="87"/>
      <c r="N164" s="421" t="s">
        <v>717</v>
      </c>
      <c r="O164" s="421" t="s">
        <v>718</v>
      </c>
      <c r="P164" s="246"/>
      <c r="Q164" s="50" t="s">
        <v>415</v>
      </c>
      <c r="R164" s="87"/>
      <c r="S164" s="75" t="s">
        <v>548</v>
      </c>
      <c r="T164" s="75" t="s">
        <v>440</v>
      </c>
      <c r="U164" s="469" t="s">
        <v>483</v>
      </c>
      <c r="V164" s="469"/>
      <c r="W164" s="75" t="s">
        <v>470</v>
      </c>
      <c r="X164" s="75" t="s">
        <v>1</v>
      </c>
      <c r="Y164" s="50" t="s">
        <v>415</v>
      </c>
      <c r="Z164" s="75" t="s">
        <v>532</v>
      </c>
      <c r="AA164" s="50" t="s">
        <v>486</v>
      </c>
      <c r="AB164" s="87" t="s">
        <v>553</v>
      </c>
      <c r="AC164" s="244"/>
      <c r="AD164" s="247"/>
      <c r="AF164" s="28"/>
      <c r="AG164" s="27"/>
      <c r="AH164" s="248"/>
      <c r="AI164" s="86"/>
      <c r="AM164" s="86"/>
      <c r="BE164" s="260"/>
    </row>
    <row r="165" spans="1:57" ht="16.5" customHeight="1">
      <c r="A165" s="244"/>
      <c r="B165" s="328">
        <f>+'Ark1'!C1603</f>
        <v>2024</v>
      </c>
      <c r="C165" s="264">
        <f>+'Ark1'!L1603</f>
        <v>1</v>
      </c>
      <c r="D165" s="264" t="s">
        <v>29</v>
      </c>
      <c r="E165" s="264">
        <f>+'Ark1'!AP1603</f>
        <v>8</v>
      </c>
      <c r="F165" s="484">
        <f>+IF(G165=0,"",'Ark1'!Q1603)</f>
        <v>9</v>
      </c>
      <c r="G165" s="485">
        <f>+'Ark1'!R1603</f>
        <v>12</v>
      </c>
      <c r="H165" s="265">
        <f>+IF(G165=0,"",'Ark1'!AE1603)</f>
        <v>8.7591240875912444</v>
      </c>
      <c r="I165" s="265"/>
      <c r="J165" s="265">
        <f>+IF(G165=0,"",'Ark1'!AF1603)</f>
        <v>6.1226578894527766</v>
      </c>
      <c r="K165" s="244"/>
      <c r="L165" s="303">
        <f>+IF(G165=0,"",'Ark1'!U1603)</f>
        <v>129.5916666666667</v>
      </c>
      <c r="M165" s="303"/>
      <c r="N165" s="376">
        <f>+IF(G165=0,"",'Ark1'!AR1603)</f>
        <v>189.5</v>
      </c>
      <c r="O165" s="114">
        <f>+IF(G165=0,"",'Ark1'!AS1603)</f>
        <v>18.918097702408694</v>
      </c>
      <c r="P165" s="246"/>
      <c r="Q165" s="266">
        <f>+IF(G165=0,"",'Ark1'!T1603)</f>
        <v>3.8333333333333344</v>
      </c>
      <c r="R165" s="265"/>
      <c r="S165" s="267">
        <f>+IF(G165=0,"",'Ark1'!W1603)</f>
        <v>0</v>
      </c>
      <c r="T165" s="267">
        <f>+IF(G165=0,"",'Ark1'!X1603)</f>
        <v>0</v>
      </c>
      <c r="U165" s="484">
        <f>+IF(G165=0,"",'Ark1'!AG1603)</f>
        <v>1123.583333333333</v>
      </c>
      <c r="V165" s="484"/>
      <c r="W165" s="267">
        <f>+IF(G165=0,"",'Ark1'!AH1603)</f>
        <v>91.666666666666686</v>
      </c>
      <c r="X165" s="267">
        <f>+IF(G165=0,"",'Ark1'!Y1603)</f>
        <v>17.025787222784999</v>
      </c>
      <c r="Y165" s="266">
        <f>+IF(G165=0,"",'Ark1'!AA1603)</f>
        <v>0.79930525388545137</v>
      </c>
      <c r="Z165" s="267">
        <f>+IF(G165=0,"",'Ark1'!AC1603)</f>
        <v>78.737852343251717</v>
      </c>
      <c r="AA165" s="303">
        <f t="shared" ref="AA165:AA179" si="17">IF(G165=0,"",1000*L165/U165)</f>
        <v>115.33783282652234</v>
      </c>
      <c r="AB165" s="265">
        <f t="shared" ref="AB165:AB179" si="18">IF(G165=0,"",G165/F165)</f>
        <v>1.3333333333333333</v>
      </c>
      <c r="AC165" s="244"/>
      <c r="AD165" s="247"/>
      <c r="AF165" s="28"/>
      <c r="AG165" s="27"/>
      <c r="AH165" s="248"/>
      <c r="AI165" s="86"/>
      <c r="AJ165" s="27"/>
      <c r="AK165" s="27"/>
      <c r="AL165" s="33"/>
      <c r="AM165" s="33"/>
      <c r="AN165" s="33"/>
    </row>
    <row r="166" spans="1:57" ht="16.5" customHeight="1">
      <c r="A166" s="244"/>
      <c r="B166" s="328">
        <f>+'Ark1'!C1604</f>
        <v>2024</v>
      </c>
      <c r="C166" s="86">
        <f>+'Ark1'!L1638</f>
        <v>2</v>
      </c>
      <c r="D166" s="86" t="s">
        <v>30</v>
      </c>
      <c r="F166" s="486">
        <f>+IF(G166=0,"",'Ark1'!Q1638)</f>
        <v>23</v>
      </c>
      <c r="G166" s="485">
        <f>+'Ark1'!R1638</f>
        <v>26</v>
      </c>
      <c r="H166" s="28">
        <f>+IF(G166=0,"",'Ark1'!AE1638)</f>
        <v>18.978102189781023</v>
      </c>
      <c r="I166" s="28"/>
      <c r="J166" s="28">
        <f>+IF(G166=0,"",'Ark1'!AF1638)</f>
        <v>15.815521022398437</v>
      </c>
      <c r="K166" s="244"/>
      <c r="L166" s="303">
        <f>+IF(G166=0,"",'Ark1'!U1638)</f>
        <v>154.50000000000003</v>
      </c>
      <c r="M166" s="303"/>
      <c r="N166" s="376">
        <f>+IF(G166=0,"",'Ark1'!AR1638)</f>
        <v>190.46153846153845</v>
      </c>
      <c r="O166" s="114">
        <f>+IF(G166=0,"",'Ark1'!AS1638)</f>
        <v>22.158855162735254</v>
      </c>
      <c r="P166" s="246"/>
      <c r="Q166" s="27">
        <f>+IF(G166=0,"",'Ark1'!T1638)</f>
        <v>6.1153846153846141</v>
      </c>
      <c r="R166" s="28"/>
      <c r="S166" s="33">
        <f>+IF(G166=0,"",'Ark1'!W1638)</f>
        <v>46.15384615384616</v>
      </c>
      <c r="T166" s="33">
        <f>+IF(G166=0,"",'Ark1'!X1638)</f>
        <v>0</v>
      </c>
      <c r="U166" s="557">
        <f>+IF(G166=0,"",'Ark1'!AG1638)</f>
        <v>1197.7307692307695</v>
      </c>
      <c r="W166" s="33">
        <f>+IF(G166=0,"",'Ark1'!AH1638)</f>
        <v>100</v>
      </c>
      <c r="X166" s="33">
        <f>+IF(G166=0,"",'Ark1'!Y1638)</f>
        <v>25.657027827148479</v>
      </c>
      <c r="Y166" s="27">
        <f>+IF(G166=0,"",'Ark1'!AA1638)</f>
        <v>1.7170395604269044</v>
      </c>
      <c r="Z166" s="33">
        <f>+IF(G166=0,"",'Ark1'!AC1638)</f>
        <v>55.080837219439758</v>
      </c>
      <c r="AA166" s="303">
        <f t="shared" si="17"/>
        <v>128.99393083073761</v>
      </c>
      <c r="AB166" s="28">
        <f t="shared" si="18"/>
        <v>1.1304347826086956</v>
      </c>
      <c r="AC166" s="244"/>
      <c r="AD166" s="247"/>
      <c r="AF166" s="28"/>
      <c r="AG166" s="27"/>
      <c r="AH166" s="248"/>
      <c r="AI166" s="86"/>
      <c r="AJ166" s="27"/>
      <c r="AK166" s="27"/>
      <c r="AL166" s="33"/>
      <c r="AM166" s="33"/>
      <c r="AN166" s="33"/>
    </row>
    <row r="167" spans="1:57" ht="16.5" customHeight="1">
      <c r="A167" s="244"/>
      <c r="B167" s="328">
        <f>+'Ark1'!C1605</f>
        <v>2024</v>
      </c>
      <c r="C167" s="264">
        <f>+'Ark1'!L1673</f>
        <v>3</v>
      </c>
      <c r="D167" s="264" t="s">
        <v>31</v>
      </c>
      <c r="F167" s="484">
        <f>+IF(G167=0,"",'Ark1'!Q1673)</f>
        <v>34</v>
      </c>
      <c r="G167" s="485">
        <f>+'Ark1'!R1673</f>
        <v>42</v>
      </c>
      <c r="H167" s="265">
        <f>+IF(G167=0,"",'Ark1'!AE1673)</f>
        <v>30.656934306569337</v>
      </c>
      <c r="I167" s="31" t="e">
        <f>+IF(G167=0,"",H167-#REF!)</f>
        <v>#REF!</v>
      </c>
      <c r="J167" s="265">
        <f>+IF(G167=0,"",'Ark1'!AF1673)</f>
        <v>29.477422428353751</v>
      </c>
      <c r="K167" s="244"/>
      <c r="L167" s="303">
        <f>+IF(G167=0,"",'Ark1'!U1673)</f>
        <v>178.26190476190476</v>
      </c>
      <c r="M167" s="303"/>
      <c r="N167" s="376">
        <f>+IF(G167=0,"",'Ark1'!AR1673)</f>
        <v>191</v>
      </c>
      <c r="O167" s="114">
        <f>+IF(G167=0,"",'Ark1'!AS1673)</f>
        <v>25.429275605519457</v>
      </c>
      <c r="P167" s="246"/>
      <c r="Q167" s="266">
        <f>+IF(G167=0,"",'Ark1'!T1673)</f>
        <v>7.5238095238095219</v>
      </c>
      <c r="R167" s="35" t="e">
        <f>+IF(G167=0,"",L167-#REF!)</f>
        <v>#REF!</v>
      </c>
      <c r="S167" s="267">
        <f>+IF(G167=0,"",'Ark1'!W1673)</f>
        <v>76.190476190476218</v>
      </c>
      <c r="T167" s="267">
        <f>+IF(G167=0,"",'Ark1'!X1673)</f>
        <v>0</v>
      </c>
      <c r="U167" s="484">
        <f>+IF(G167=0,"",'Ark1'!AG1673)</f>
        <v>1144.5714285714289</v>
      </c>
      <c r="V167" s="484"/>
      <c r="W167" s="267">
        <f>+IF(G167=0,"",'Ark1'!AH1673)</f>
        <v>100</v>
      </c>
      <c r="X167" s="267">
        <f>+IF(G167=0,"",'Ark1'!Y1673)</f>
        <v>24.907695811889312</v>
      </c>
      <c r="Y167" s="266">
        <f>+IF(G167=0,"",'Ark1'!AA1673)</f>
        <v>1.3493930776480749</v>
      </c>
      <c r="Z167" s="267">
        <f>+IF(G167=0,"",'Ark1'!AC1673)</f>
        <v>27.134426537086139</v>
      </c>
      <c r="AA167" s="303">
        <f t="shared" si="17"/>
        <v>155.74554834415039</v>
      </c>
      <c r="AB167" s="265">
        <f t="shared" si="18"/>
        <v>1.2352941176470589</v>
      </c>
      <c r="AC167" s="244"/>
      <c r="AD167" s="247"/>
      <c r="AF167" s="28"/>
      <c r="AG167" s="27"/>
      <c r="AH167" s="248"/>
      <c r="AI167" s="86"/>
      <c r="AJ167" s="27"/>
      <c r="AK167" s="27"/>
      <c r="AL167" s="33"/>
      <c r="AM167" s="33"/>
      <c r="AN167" s="33"/>
    </row>
    <row r="168" spans="1:57" ht="16.5" customHeight="1">
      <c r="A168" s="244"/>
      <c r="B168" s="328">
        <f>+'Ark1'!C1606</f>
        <v>2024</v>
      </c>
      <c r="C168" s="264">
        <f>+'Ark1'!L1708</f>
        <v>4</v>
      </c>
      <c r="D168" s="264" t="s">
        <v>32</v>
      </c>
      <c r="F168" s="486">
        <f>+IF(G168=0,"",'Ark1'!Q1708)</f>
        <v>30</v>
      </c>
      <c r="G168" s="485">
        <f>+'Ark1'!R1708</f>
        <v>34</v>
      </c>
      <c r="H168" s="28">
        <f>+IF(G168=0,"",'Ark1'!AE1708)</f>
        <v>24.81751824817519</v>
      </c>
      <c r="I168" s="35" t="e">
        <f>+IF(G168=0,"",IF(#REF!=0,"",H168-#REF!))</f>
        <v>#REF!</v>
      </c>
      <c r="J168" s="28">
        <f>+IF(G168=0,"",'Ark1'!AF1708)</f>
        <v>26.635195735281961</v>
      </c>
      <c r="K168" s="244"/>
      <c r="L168" s="303">
        <f>+IF(G168=0,"",'Ark1'!U1708)</f>
        <v>198.97352941176464</v>
      </c>
      <c r="M168" s="303"/>
      <c r="N168" s="376">
        <f>+IF(G168=0,"",'Ark1'!AR1708)</f>
        <v>191</v>
      </c>
      <c r="O168" s="114">
        <f>+IF(G168=0,"",'Ark1'!AS1708)</f>
        <v>28.380412302403396</v>
      </c>
      <c r="P168" s="246"/>
      <c r="Q168" s="27">
        <f>+IF(G168=0,"",'Ark1'!T1708)</f>
        <v>9.2352941176470598</v>
      </c>
      <c r="R168" s="35" t="e">
        <f>+IF(G168=0,"",IF(#REF!=0,"",L168-#REF!))</f>
        <v>#REF!</v>
      </c>
      <c r="S168" s="33">
        <f>+IF(G168=0,"",'Ark1'!W1708)</f>
        <v>100</v>
      </c>
      <c r="T168" s="33">
        <f>+IF(G168=0,"",'Ark1'!X1708)</f>
        <v>0</v>
      </c>
      <c r="U168" s="557">
        <f>+IF(G168=0,"",'Ark1'!AG1708)</f>
        <v>983.73529411764707</v>
      </c>
      <c r="W168" s="33">
        <f>+IF(G168=0,"",'Ark1'!AH1708)</f>
        <v>100</v>
      </c>
      <c r="X168" s="33">
        <f>+IF(G168=0,"",'Ark1'!Y1708)</f>
        <v>27.493638930867913</v>
      </c>
      <c r="Y168" s="27">
        <f>+IF(G168=0,"",'Ark1'!AA1708)</f>
        <v>1.5914999127610292</v>
      </c>
      <c r="Z168" s="33">
        <f>+IF(G168=0,"",'Ark1'!AC1708)</f>
        <v>47.530272250172736</v>
      </c>
      <c r="AA168" s="303">
        <f t="shared" si="17"/>
        <v>202.26328220767178</v>
      </c>
      <c r="AB168" s="28">
        <f t="shared" si="18"/>
        <v>1.1333333333333333</v>
      </c>
      <c r="AC168" s="244"/>
      <c r="AD168" s="247"/>
      <c r="AF168" s="28"/>
      <c r="AG168" s="27"/>
      <c r="AH168" s="248"/>
      <c r="AI168" s="86"/>
      <c r="AJ168" s="27"/>
      <c r="AK168" s="27"/>
      <c r="AL168" s="33"/>
      <c r="AM168" s="33"/>
      <c r="AN168" s="33"/>
    </row>
    <row r="169" spans="1:57" ht="16.5" customHeight="1">
      <c r="A169" s="244"/>
      <c r="B169" s="328">
        <f>+'Ark1'!C1607</f>
        <v>2024</v>
      </c>
      <c r="C169" s="264">
        <f>+'Ark1'!L1743</f>
        <v>5</v>
      </c>
      <c r="D169" s="264" t="s">
        <v>401</v>
      </c>
      <c r="F169" s="484">
        <f>+IF(G169=0,"",'Ark1'!Q1743)</f>
        <v>14</v>
      </c>
      <c r="G169" s="485">
        <f>+'Ark1'!R1743</f>
        <v>16</v>
      </c>
      <c r="H169" s="265">
        <f>+'Ark1'!AE1743</f>
        <v>11.678832116788328</v>
      </c>
      <c r="I169" s="35" t="e">
        <f>+IF(D169=0,"",IF(#REF!=0,"",H169-#REF!))</f>
        <v>#REF!</v>
      </c>
      <c r="J169" s="265">
        <f>+IF(G169=0,"",'Ark1'!AF1743)</f>
        <v>14.741860932080272</v>
      </c>
      <c r="K169" s="244"/>
      <c r="L169" s="303">
        <f>+IF(G169=0,"",'Ark1'!U1743)</f>
        <v>234.01874999999995</v>
      </c>
      <c r="M169" s="303"/>
      <c r="N169" s="376">
        <f>+IF(G169=0,"",'Ark1'!AR1743)</f>
        <v>193.6875</v>
      </c>
      <c r="O169" s="114">
        <f>+IF(G169=0,"",'Ark1'!AS1743)</f>
        <v>32.063191621097161</v>
      </c>
      <c r="P169" s="246"/>
      <c r="Q169" s="266">
        <f>+IF(G169=0,"",'Ark1'!T1743)</f>
        <v>9.875</v>
      </c>
      <c r="R169" s="35" t="e">
        <f>+IF(G169=0,"",L169-#REF!)</f>
        <v>#REF!</v>
      </c>
      <c r="S169" s="267">
        <f>+IF(G169=0,"",'Ark1'!W1743)</f>
        <v>100</v>
      </c>
      <c r="T169" s="267">
        <f>+IF(G169=0,"",'Ark1'!X1743)</f>
        <v>0</v>
      </c>
      <c r="U169" s="484">
        <f>+IF(G169=0,"",'Ark1'!AG1743)</f>
        <v>1058.5625</v>
      </c>
      <c r="V169" s="484"/>
      <c r="W169" s="267">
        <f>+IF(G169=0,"",'Ark1'!AH1743)</f>
        <v>100</v>
      </c>
      <c r="X169" s="267">
        <f>+IF(G169=0,"",'Ark1'!Y1743)</f>
        <v>26.973649612863341</v>
      </c>
      <c r="Y169" s="266">
        <f>+IF(G169=0,"",'Ark1'!AA1743)</f>
        <v>1.165922381636102</v>
      </c>
      <c r="Z169" s="267">
        <f>+IF(G169=0,"",'Ark1'!AC1743)</f>
        <v>14.41561748446458</v>
      </c>
      <c r="AA169" s="303">
        <f t="shared" si="17"/>
        <v>221.07220877369068</v>
      </c>
      <c r="AB169" s="265">
        <f t="shared" si="18"/>
        <v>1.1428571428571428</v>
      </c>
      <c r="AC169" s="244"/>
      <c r="AD169" s="247"/>
      <c r="AF169" s="28"/>
      <c r="AG169" s="27"/>
      <c r="AH169" s="248"/>
      <c r="AI169" s="86"/>
      <c r="AJ169" s="27"/>
      <c r="AK169" s="27"/>
      <c r="AL169" s="33"/>
      <c r="AM169" s="33"/>
      <c r="AN169" s="33"/>
    </row>
    <row r="170" spans="1:57" ht="16.5" customHeight="1">
      <c r="A170" s="244"/>
      <c r="B170" s="328">
        <f>+'Ark1'!C1608</f>
        <v>2024</v>
      </c>
      <c r="C170" s="264">
        <f>+'Ark1'!L1778</f>
        <v>6</v>
      </c>
      <c r="D170" s="264" t="s">
        <v>33</v>
      </c>
      <c r="F170" s="486">
        <f>+IF(G170=0,"",'Ark1'!Q1778)</f>
        <v>6</v>
      </c>
      <c r="G170" s="485">
        <f>+'Ark1'!R1778</f>
        <v>7</v>
      </c>
      <c r="H170" s="28">
        <f>+IF(G170=0,"",'Ark1'!AE1778)</f>
        <v>5.1094890510948909</v>
      </c>
      <c r="I170" s="31" t="e">
        <f>+IF(G170=0,"",IF(#REF!=0,"",H170-#REF!))</f>
        <v>#REF!</v>
      </c>
      <c r="J170" s="28">
        <f>+IF(G170=0,"",'Ark1'!AF1778)</f>
        <v>7.2073419924328013</v>
      </c>
      <c r="K170" s="244"/>
      <c r="L170" s="303">
        <f>+IF(G170=0,"",'Ark1'!U1778)</f>
        <v>261.51428571428573</v>
      </c>
      <c r="M170" s="303"/>
      <c r="N170" s="376">
        <f>+IF(G170=0,"",'Ark1'!AR1778)</f>
        <v>194.71428571428575</v>
      </c>
      <c r="O170" s="114">
        <f>+IF(G170=0,"",'Ark1'!AS1778)</f>
        <v>35.367208621057806</v>
      </c>
      <c r="P170" s="246"/>
      <c r="Q170" s="27">
        <f>+IF(G170=0,"",'Ark1'!T1778)</f>
        <v>11.857142857142859</v>
      </c>
      <c r="R170" s="35" t="e">
        <f>+IF(G170=0,"",IF(#REF!=0,"",L170-#REF!))</f>
        <v>#REF!</v>
      </c>
      <c r="S170" s="33">
        <f>+IF(G170=0,"",'Ark1'!W1778)</f>
        <v>100</v>
      </c>
      <c r="T170" s="33">
        <f>+IF(G170=0,"",'Ark1'!X1778)</f>
        <v>0</v>
      </c>
      <c r="U170" s="557">
        <f>+IF(G170=0,"",'Ark1'!AG1778)</f>
        <v>1085</v>
      </c>
      <c r="W170" s="33">
        <f>+IF(G170=0,"",'Ark1'!AH1778)</f>
        <v>100</v>
      </c>
      <c r="X170" s="33">
        <f>+IF(G170=0,"",'Ark1'!Y1778)</f>
        <v>27.240643403950976</v>
      </c>
      <c r="Y170" s="27">
        <f>+IF(G170=0,"",'Ark1'!AA1778)</f>
        <v>1.6413036132965759</v>
      </c>
      <c r="Z170" s="33">
        <f>+IF(G170=0,"",'Ark1'!AC1778)</f>
        <v>25.02284377580008</v>
      </c>
      <c r="AA170" s="303">
        <f t="shared" si="17"/>
        <v>241.02699144173801</v>
      </c>
      <c r="AB170" s="28">
        <f t="shared" si="18"/>
        <v>1.1666666666666667</v>
      </c>
      <c r="AC170" s="244"/>
      <c r="AD170" s="247"/>
      <c r="AF170" s="28"/>
      <c r="AG170" s="27"/>
      <c r="AH170" s="248"/>
      <c r="AI170" s="86"/>
      <c r="AJ170" s="27"/>
      <c r="AK170" s="27"/>
      <c r="AL170" s="33"/>
      <c r="AM170" s="33"/>
      <c r="AN170" s="33"/>
    </row>
    <row r="171" spans="1:57" ht="16.5" customHeight="1">
      <c r="A171" s="244"/>
      <c r="B171" s="328">
        <f>+'Ark1'!C1609</f>
        <v>2024</v>
      </c>
      <c r="C171" s="264">
        <f>+'Ark1'!L1813</f>
        <v>7</v>
      </c>
      <c r="D171" s="264" t="s">
        <v>34</v>
      </c>
      <c r="F171" s="484" t="str">
        <f>+IF(G171=0,"",'Ark1'!Q1813)</f>
        <v/>
      </c>
      <c r="G171" s="485">
        <f>+'Ark1'!R1813</f>
        <v>0</v>
      </c>
      <c r="H171" s="265" t="str">
        <f>+IF(G171=0,"",'Ark1'!AE1813)</f>
        <v/>
      </c>
      <c r="I171" s="31" t="str">
        <f>+IF(G171=0,"",IF(#REF!=0,"",H171-#REF!))</f>
        <v/>
      </c>
      <c r="J171" s="265" t="str">
        <f>+IF(G171=0,"",'Ark1'!AF1813)</f>
        <v/>
      </c>
      <c r="K171" s="244"/>
      <c r="L171" s="303" t="str">
        <f>+IF(G171=0,"",'Ark1'!U1813)</f>
        <v/>
      </c>
      <c r="M171" s="303"/>
      <c r="N171" s="376" t="str">
        <f>+IF(G171=0,"",'Ark1'!AR1609)</f>
        <v/>
      </c>
      <c r="O171" s="114" t="str">
        <f>+IF(G171=0,"",'Ark1'!AS1609)</f>
        <v/>
      </c>
      <c r="P171" s="246"/>
      <c r="Q171" s="266" t="str">
        <f>+IF(G171=0,"",'Ark1'!T1813)</f>
        <v/>
      </c>
      <c r="R171" s="35" t="str">
        <f>+IF(G171=0,"",IF(#REF!=0,"",L171-#REF!))</f>
        <v/>
      </c>
      <c r="S171" s="267" t="str">
        <f>+IF(G171=0,"",'Ark1'!W1813)</f>
        <v/>
      </c>
      <c r="T171" s="267" t="str">
        <f>+IF(G171=0,"",'Ark1'!X1813)</f>
        <v/>
      </c>
      <c r="U171" s="484" t="str">
        <f>+IF(G171=0,"",'Ark1'!AG1813)</f>
        <v/>
      </c>
      <c r="V171" s="484"/>
      <c r="W171" s="267" t="str">
        <f>+IF(G171=0,"",'Ark1'!AH1813)</f>
        <v/>
      </c>
      <c r="X171" s="267" t="str">
        <f>+IF(G171=0,"",'Ark1'!Y1813)</f>
        <v/>
      </c>
      <c r="Y171" s="266" t="str">
        <f>+IF(G171=0,"",'Ark1'!AA1813)</f>
        <v/>
      </c>
      <c r="Z171" s="267" t="str">
        <f>+IF(G171=0,"",'Ark1'!AC1813)</f>
        <v/>
      </c>
      <c r="AA171" s="303" t="str">
        <f t="shared" si="17"/>
        <v/>
      </c>
      <c r="AB171" s="265" t="str">
        <f t="shared" si="18"/>
        <v/>
      </c>
      <c r="AC171" s="244"/>
      <c r="AD171" s="247"/>
      <c r="AF171" s="28"/>
      <c r="AG171" s="27"/>
      <c r="AH171" s="248"/>
      <c r="AI171" s="86"/>
      <c r="AJ171" s="27"/>
      <c r="AK171" s="27"/>
      <c r="AL171" s="33"/>
      <c r="AM171" s="33"/>
      <c r="AN171" s="33"/>
    </row>
    <row r="172" spans="1:57" ht="16.5" customHeight="1">
      <c r="A172" s="244"/>
      <c r="B172" s="328">
        <f>+'Ark1'!C1610</f>
        <v>2024</v>
      </c>
      <c r="C172" s="86">
        <f>+'Ark1'!L1848</f>
        <v>8</v>
      </c>
      <c r="D172" s="86" t="s">
        <v>35</v>
      </c>
      <c r="F172" s="486" t="str">
        <f>+IF(G172=0,"",'Ark1'!Q1848)</f>
        <v/>
      </c>
      <c r="G172" s="485">
        <f>+'Ark1'!R1848</f>
        <v>0</v>
      </c>
      <c r="H172" s="28" t="str">
        <f>+IF(G172=0,"",'Ark1'!AE1848)</f>
        <v/>
      </c>
      <c r="I172" s="28"/>
      <c r="J172" s="28" t="str">
        <f>+IF(G172=0,"",'Ark1'!AF1848)</f>
        <v/>
      </c>
      <c r="K172" s="244"/>
      <c r="L172" s="303" t="str">
        <f>+IF(G172=0,"",'Ark1'!U1848)</f>
        <v/>
      </c>
      <c r="M172" s="303"/>
      <c r="N172" s="376" t="str">
        <f>+IF(G172=0,"",'Ark1'!AR1610)</f>
        <v/>
      </c>
      <c r="O172" s="114" t="str">
        <f>+IF(G172=0,"",'Ark1'!AS1610)</f>
        <v/>
      </c>
      <c r="P172" s="246"/>
      <c r="Q172" s="27" t="str">
        <f>+IF(G172=0,"",'Ark1'!T1848)</f>
        <v/>
      </c>
      <c r="R172" s="28"/>
      <c r="S172" s="33" t="str">
        <f>+IF(G172=0,"",'Ark1'!W1848)</f>
        <v/>
      </c>
      <c r="T172" s="33" t="str">
        <f>+IF(G172=0,"",'Ark1'!X1848)</f>
        <v/>
      </c>
      <c r="U172" s="557" t="str">
        <f>+IF(G172=0,"",'Ark1'!AG1848)</f>
        <v/>
      </c>
      <c r="W172" s="33" t="str">
        <f>+IF(G172=0,"",'Ark1'!AH1848)</f>
        <v/>
      </c>
      <c r="X172" s="33" t="str">
        <f>+IF(G172=0,"",'Ark1'!Y1848)</f>
        <v/>
      </c>
      <c r="Y172" s="27" t="str">
        <f>+IF(G172=0,"",'Ark1'!AA1848)</f>
        <v/>
      </c>
      <c r="Z172" s="33" t="str">
        <f>+IF(G172=0,"",'Ark1'!AC1848)</f>
        <v/>
      </c>
      <c r="AA172" s="303" t="str">
        <f t="shared" si="17"/>
        <v/>
      </c>
      <c r="AB172" s="28" t="str">
        <f t="shared" si="18"/>
        <v/>
      </c>
      <c r="AC172" s="244"/>
      <c r="AD172" s="247"/>
      <c r="AF172" s="28"/>
      <c r="AG172" s="27"/>
      <c r="AH172" s="248"/>
      <c r="AI172" s="86"/>
      <c r="AJ172" s="27"/>
      <c r="AK172" s="27"/>
      <c r="AL172" s="33"/>
      <c r="AM172" s="33"/>
      <c r="AN172" s="33"/>
    </row>
    <row r="173" spans="1:57" ht="16.5" customHeight="1">
      <c r="A173" s="244"/>
      <c r="B173" s="328">
        <f>+'Ark1'!C1611</f>
        <v>2024</v>
      </c>
      <c r="C173" s="264">
        <f>+'Ark1'!L1883</f>
        <v>9</v>
      </c>
      <c r="D173" s="264" t="s">
        <v>36</v>
      </c>
      <c r="F173" s="484" t="str">
        <f>+IF(G173=0,"",'Ark1'!Q1883)</f>
        <v/>
      </c>
      <c r="G173" s="485">
        <f>+'Ark1'!R1883</f>
        <v>0</v>
      </c>
      <c r="H173" s="265" t="str">
        <f>+IF(G173=0,"",'Ark1'!AE1883)</f>
        <v/>
      </c>
      <c r="I173" s="265"/>
      <c r="J173" s="265" t="str">
        <f>+IF(G173=0,"",'Ark1'!AF1883)</f>
        <v/>
      </c>
      <c r="K173" s="244"/>
      <c r="L173" s="303" t="str">
        <f>+IF(G173=0,"",'Ark1'!U1883)</f>
        <v/>
      </c>
      <c r="M173" s="303"/>
      <c r="N173" s="376" t="str">
        <f>+IF(G173=0,"",'Ark1'!AR1611)</f>
        <v/>
      </c>
      <c r="O173" s="114" t="str">
        <f>+IF(G173=0,"",'Ark1'!AS1611)</f>
        <v/>
      </c>
      <c r="P173" s="246"/>
      <c r="Q173" s="266" t="str">
        <f>+IF(G173=0,"",'Ark1'!T1883)</f>
        <v/>
      </c>
      <c r="R173" s="265"/>
      <c r="S173" s="267" t="str">
        <f>+IF(G173=0,"",'Ark1'!W1883)</f>
        <v/>
      </c>
      <c r="T173" s="267" t="str">
        <f>+IF(G173=0,"",'Ark1'!X1883)</f>
        <v/>
      </c>
      <c r="U173" s="484" t="str">
        <f>+IF(G173=0,"",'Ark1'!AG1883)</f>
        <v/>
      </c>
      <c r="V173" s="484"/>
      <c r="W173" s="267" t="str">
        <f>+IF(G173=0,"",'Ark1'!AH1883)</f>
        <v/>
      </c>
      <c r="X173" s="267" t="str">
        <f>+IF(G173=0,"",'Ark1'!Y1883)</f>
        <v/>
      </c>
      <c r="Y173" s="266" t="str">
        <f>+IF(G173=0,"",'Ark1'!AA1883)</f>
        <v/>
      </c>
      <c r="Z173" s="267" t="str">
        <f>+IF(G173=0,"",'Ark1'!AC1883)</f>
        <v/>
      </c>
      <c r="AA173" s="303" t="str">
        <f t="shared" si="17"/>
        <v/>
      </c>
      <c r="AB173" s="265" t="str">
        <f t="shared" si="18"/>
        <v/>
      </c>
      <c r="AC173" s="244"/>
      <c r="AD173" s="247"/>
      <c r="AF173" s="28"/>
      <c r="AG173" s="27"/>
      <c r="AH173" s="248"/>
      <c r="AI173" s="86"/>
      <c r="AJ173" s="27"/>
      <c r="AK173" s="27"/>
      <c r="AL173" s="33"/>
      <c r="AM173" s="33"/>
      <c r="AN173" s="33"/>
    </row>
    <row r="174" spans="1:57" ht="16.5" customHeight="1">
      <c r="A174" s="244"/>
      <c r="B174" s="328">
        <f>+'Ark1'!C1612</f>
        <v>2024</v>
      </c>
      <c r="C174" s="264">
        <f>+'Ark1'!L1918</f>
        <v>10</v>
      </c>
      <c r="D174" s="264" t="s">
        <v>37</v>
      </c>
      <c r="F174" s="486" t="str">
        <f>+IF(G174=0,"",'Ark1'!Q1918)</f>
        <v/>
      </c>
      <c r="G174" s="485">
        <f>+'Ark1'!R1918</f>
        <v>0</v>
      </c>
      <c r="H174" s="28" t="str">
        <f>+IF(G174=0,"",'Ark1'!AE1918)</f>
        <v/>
      </c>
      <c r="I174" s="28"/>
      <c r="J174" s="28" t="str">
        <f>+IF(G174=0,"",'Ark1'!AF1918)</f>
        <v/>
      </c>
      <c r="K174" s="244"/>
      <c r="L174" s="303" t="str">
        <f>+IF(G174=0,"",'Ark1'!U1918)</f>
        <v/>
      </c>
      <c r="M174" s="303"/>
      <c r="N174" s="376" t="str">
        <f>+IF(G174=0,"",'Ark1'!AR1612)</f>
        <v/>
      </c>
      <c r="O174" s="114" t="str">
        <f>+IF(G174=0,"",'Ark1'!AS1612)</f>
        <v/>
      </c>
      <c r="P174" s="246"/>
      <c r="Q174" s="27" t="str">
        <f>+IF(G174=0,"",'Ark1'!T1918)</f>
        <v/>
      </c>
      <c r="R174" s="28"/>
      <c r="S174" s="33" t="str">
        <f>+IF(G174=0,"",'Ark1'!W1918)</f>
        <v/>
      </c>
      <c r="T174" s="33" t="str">
        <f>+IF(G174=0,"",'Ark1'!X1918)</f>
        <v/>
      </c>
      <c r="U174" s="557" t="str">
        <f>+IF(G174=0,"",'Ark1'!AG1918)</f>
        <v/>
      </c>
      <c r="W174" s="33" t="str">
        <f>+IF(G174=0,"",'Ark1'!AH1918)</f>
        <v/>
      </c>
      <c r="X174" s="33" t="str">
        <f>+IF(G174=0,"",'Ark1'!Y1918)</f>
        <v/>
      </c>
      <c r="Y174" s="27" t="str">
        <f>+IF(G174=0,"",'Ark1'!AA1918)</f>
        <v/>
      </c>
      <c r="Z174" s="33" t="str">
        <f>+IF(G174=0,"",'Ark1'!AC1918)</f>
        <v/>
      </c>
      <c r="AA174" s="303" t="str">
        <f t="shared" si="17"/>
        <v/>
      </c>
      <c r="AB174" s="28" t="str">
        <f t="shared" si="18"/>
        <v/>
      </c>
      <c r="AC174" s="244"/>
      <c r="AD174" s="247"/>
      <c r="AF174" s="28"/>
      <c r="AG174" s="27"/>
      <c r="AH174" s="248"/>
      <c r="AI174" s="86"/>
      <c r="AJ174" s="27"/>
      <c r="AK174" s="27"/>
      <c r="AL174" s="33"/>
      <c r="AM174" s="33"/>
      <c r="AN174" s="33"/>
    </row>
    <row r="175" spans="1:57" ht="16.5" customHeight="1">
      <c r="A175" s="244"/>
      <c r="B175" s="328">
        <f>+'Ark1'!C1613</f>
        <v>2024</v>
      </c>
      <c r="C175" s="264">
        <f>+'Ark1'!L1953</f>
        <v>11</v>
      </c>
      <c r="D175" s="264" t="s">
        <v>38</v>
      </c>
      <c r="F175" s="484" t="str">
        <f>+IF(G175=0,"",'Ark1'!Q1953)</f>
        <v/>
      </c>
      <c r="G175" s="485">
        <f>+'Ark1'!R1953</f>
        <v>0</v>
      </c>
      <c r="H175" s="265" t="str">
        <f>+IF(G175=0,"",'Ark1'!AE1953)</f>
        <v/>
      </c>
      <c r="I175" s="265"/>
      <c r="J175" s="265" t="str">
        <f>+IF(G175=0,"",'Ark1'!AF1953)</f>
        <v/>
      </c>
      <c r="K175" s="244"/>
      <c r="L175" s="303" t="str">
        <f>+IF(G175=0,"",'Ark1'!U1953)</f>
        <v/>
      </c>
      <c r="M175" s="303"/>
      <c r="N175" s="376" t="str">
        <f>+IF(G175=0,"",'Ark1'!AR1613)</f>
        <v/>
      </c>
      <c r="O175" s="114" t="str">
        <f>+IF(G175=0,"",'Ark1'!AS1613)</f>
        <v/>
      </c>
      <c r="P175" s="246"/>
      <c r="Q175" s="266" t="str">
        <f>+IF(G175=0,"",'Ark1'!T1953)</f>
        <v/>
      </c>
      <c r="R175" s="265"/>
      <c r="S175" s="267" t="str">
        <f>+IF(G175=0,"",'Ark1'!W1953)</f>
        <v/>
      </c>
      <c r="T175" s="267" t="str">
        <f>+IF(G175=0,"",'Ark1'!X1953)</f>
        <v/>
      </c>
      <c r="U175" s="484" t="str">
        <f>+IF(G175=0,"",'Ark1'!AG1953)</f>
        <v/>
      </c>
      <c r="V175" s="484"/>
      <c r="W175" s="267" t="str">
        <f>+IF(G175=0,"",'Ark1'!AH1953)</f>
        <v/>
      </c>
      <c r="X175" s="267" t="str">
        <f>+IF(G175=0,"",'Ark1'!Y1953)</f>
        <v/>
      </c>
      <c r="Y175" s="266" t="str">
        <f>+IF(G175=0,"",'Ark1'!AA1953)</f>
        <v/>
      </c>
      <c r="Z175" s="267" t="str">
        <f>+IF(G175=0,"",'Ark1'!AC1953)</f>
        <v/>
      </c>
      <c r="AA175" s="303" t="str">
        <f t="shared" si="17"/>
        <v/>
      </c>
      <c r="AB175" s="265" t="str">
        <f t="shared" si="18"/>
        <v/>
      </c>
      <c r="AC175" s="244"/>
      <c r="AD175" s="247"/>
      <c r="AF175" s="28"/>
      <c r="AG175" s="27"/>
      <c r="AH175" s="248"/>
      <c r="AI175" s="86"/>
      <c r="AJ175" s="27"/>
      <c r="AK175" s="27"/>
      <c r="AL175" s="33"/>
      <c r="AM175" s="33"/>
      <c r="AN175" s="33"/>
    </row>
    <row r="176" spans="1:57" ht="16.5" customHeight="1">
      <c r="A176" s="244"/>
      <c r="B176" s="328">
        <f>+'Ark1'!C1614</f>
        <v>2024</v>
      </c>
      <c r="C176" s="264">
        <f>+'Ark1'!L1988</f>
        <v>12</v>
      </c>
      <c r="D176" s="264" t="s">
        <v>39</v>
      </c>
      <c r="F176" s="486" t="str">
        <f>+IF(G176=0,"",'Ark1'!Q1988)</f>
        <v/>
      </c>
      <c r="G176" s="485">
        <f>+'Ark1'!R1988</f>
        <v>0</v>
      </c>
      <c r="H176" s="28" t="str">
        <f>+IF(G176=0,"",'Ark1'!AE1988)</f>
        <v/>
      </c>
      <c r="I176" s="28"/>
      <c r="J176" s="28" t="str">
        <f>+IF(G176=0,"",'Ark1'!AF1988)</f>
        <v/>
      </c>
      <c r="K176" s="244"/>
      <c r="L176" s="303" t="str">
        <f>+IF(G176=0,"",'Ark1'!U1988)</f>
        <v/>
      </c>
      <c r="M176" s="303"/>
      <c r="N176" s="376" t="str">
        <f>+IF(G176=0,"",'Ark1'!AR1614)</f>
        <v/>
      </c>
      <c r="O176" s="114" t="str">
        <f>+IF(G176=0,"",'Ark1'!AS1614)</f>
        <v/>
      </c>
      <c r="P176" s="246"/>
      <c r="Q176" s="27" t="str">
        <f>+IF(G176=0,"",'Ark1'!T1988)</f>
        <v/>
      </c>
      <c r="R176" s="28"/>
      <c r="S176" s="33" t="str">
        <f>+IF(G176=0,"",'Ark1'!W1988)</f>
        <v/>
      </c>
      <c r="T176" s="33" t="str">
        <f>+IF(G176=0,"",'Ark1'!X1988)</f>
        <v/>
      </c>
      <c r="U176" s="557" t="str">
        <f>+IF(G176=0,"",'Ark1'!AG1988)</f>
        <v/>
      </c>
      <c r="W176" s="33" t="str">
        <f>+IF(G176=0,"",'Ark1'!AH1988)</f>
        <v/>
      </c>
      <c r="X176" s="33" t="str">
        <f>+IF(G176=0,"",'Ark1'!Y1988)</f>
        <v/>
      </c>
      <c r="Y176" s="27" t="str">
        <f>+IF(G176=0,"",'Ark1'!AA1988)</f>
        <v/>
      </c>
      <c r="Z176" s="33" t="str">
        <f>+IF(G176=0,"",'Ark1'!AC1988)</f>
        <v/>
      </c>
      <c r="AA176" s="303" t="str">
        <f t="shared" si="17"/>
        <v/>
      </c>
      <c r="AB176" s="28" t="str">
        <f t="shared" si="18"/>
        <v/>
      </c>
      <c r="AC176" s="244"/>
      <c r="AD176" s="247"/>
      <c r="AF176" s="28"/>
      <c r="AG176" s="27"/>
      <c r="AH176" s="248"/>
      <c r="AI176" s="86"/>
      <c r="AJ176" s="27"/>
      <c r="AK176" s="27"/>
      <c r="AL176" s="33"/>
      <c r="AM176" s="33"/>
      <c r="AN176" s="33"/>
    </row>
    <row r="177" spans="1:57" ht="16.5" customHeight="1">
      <c r="A177" s="244"/>
      <c r="B177" s="328">
        <f>+'Ark1'!C1615</f>
        <v>2024</v>
      </c>
      <c r="C177" s="264">
        <f>+'Ark1'!L2023</f>
        <v>13</v>
      </c>
      <c r="D177" s="264" t="s">
        <v>40</v>
      </c>
      <c r="F177" s="484" t="str">
        <f>+IF(G177=0,"",'Ark1'!Q2023)</f>
        <v/>
      </c>
      <c r="G177" s="485">
        <f>+'Ark1'!R2023</f>
        <v>0</v>
      </c>
      <c r="H177" s="265" t="str">
        <f>+IF(G177=0,"",'Ark1'!AE2023)</f>
        <v/>
      </c>
      <c r="I177" s="265"/>
      <c r="J177" s="265" t="str">
        <f>+IF(G177=0,"",'Ark1'!AF2023)</f>
        <v/>
      </c>
      <c r="K177" s="244"/>
      <c r="L177" s="303" t="str">
        <f>+IF(G177=0,"",'Ark1'!U2023)</f>
        <v/>
      </c>
      <c r="M177" s="303"/>
      <c r="N177" s="376" t="str">
        <f>+IF(G177=0,"",'Ark1'!AR1615)</f>
        <v/>
      </c>
      <c r="O177" s="114" t="str">
        <f>+IF(G177=0,"",'Ark1'!AS1615)</f>
        <v/>
      </c>
      <c r="P177" s="246"/>
      <c r="Q177" s="266" t="str">
        <f>+IF(G177=0,"",'Ark1'!T2023)</f>
        <v/>
      </c>
      <c r="R177" s="265"/>
      <c r="S177" s="267" t="str">
        <f>+IF(G177=0,"",'Ark1'!W2023)</f>
        <v/>
      </c>
      <c r="T177" s="267" t="str">
        <f>+IF(G177=0,"",'Ark1'!X2023)</f>
        <v/>
      </c>
      <c r="U177" s="484" t="str">
        <f>+IF(G177=0,"",'Ark1'!AG2023)</f>
        <v/>
      </c>
      <c r="V177" s="484"/>
      <c r="W177" s="267" t="str">
        <f>+IF(G177=0,"",'Ark1'!AH2023)</f>
        <v/>
      </c>
      <c r="X177" s="267" t="str">
        <f>+IF(G177=0,"",'Ark1'!Y2023)</f>
        <v/>
      </c>
      <c r="Y177" s="266" t="str">
        <f>+IF(G177=0,"",'Ark1'!AA2023)</f>
        <v/>
      </c>
      <c r="Z177" s="267" t="str">
        <f>+IF(G177=0,"",'Ark1'!AC2023)</f>
        <v/>
      </c>
      <c r="AA177" s="303" t="str">
        <f t="shared" si="17"/>
        <v/>
      </c>
      <c r="AB177" s="265" t="str">
        <f t="shared" si="18"/>
        <v/>
      </c>
      <c r="AC177" s="244"/>
      <c r="AD177" s="247"/>
      <c r="AF177" s="28"/>
      <c r="AG177" s="27"/>
      <c r="AH177" s="248"/>
      <c r="AI177" s="86"/>
      <c r="AJ177" s="27"/>
      <c r="AK177" s="27"/>
      <c r="AL177" s="33"/>
      <c r="AM177" s="33"/>
      <c r="AN177" s="33"/>
    </row>
    <row r="178" spans="1:57" ht="16.5" customHeight="1">
      <c r="A178" s="244"/>
      <c r="B178" s="328">
        <f>+'Ark1'!C1616</f>
        <v>2024</v>
      </c>
      <c r="C178" s="264">
        <f>+'Ark1'!L2058</f>
        <v>14</v>
      </c>
      <c r="D178" s="264" t="s">
        <v>402</v>
      </c>
      <c r="F178" s="486" t="str">
        <f>+IF(G178=0,"",'Ark1'!Q2058)</f>
        <v/>
      </c>
      <c r="G178" s="485">
        <f>+'Ark1'!R2058</f>
        <v>0</v>
      </c>
      <c r="H178" s="28" t="str">
        <f>+IF(G178=0,"",'Ark1'!AE2058)</f>
        <v/>
      </c>
      <c r="I178" s="28"/>
      <c r="J178" s="28" t="str">
        <f>+IF(G178=0,"",'Ark1'!AF2058)</f>
        <v/>
      </c>
      <c r="K178" s="244"/>
      <c r="L178" s="303" t="str">
        <f>+IF(G178=0,"",'Ark1'!U2058)</f>
        <v/>
      </c>
      <c r="M178" s="303"/>
      <c r="N178" s="376" t="str">
        <f>+IF(G178=0,"",'Ark1'!AR1616)</f>
        <v/>
      </c>
      <c r="O178" s="114" t="str">
        <f>+IF(G178=0,"",'Ark1'!AS1616)</f>
        <v/>
      </c>
      <c r="P178" s="246"/>
      <c r="Q178" s="27" t="str">
        <f>+IF(G178=0,"",'Ark1'!T2058)</f>
        <v/>
      </c>
      <c r="R178" s="28"/>
      <c r="S178" s="33" t="str">
        <f>+IF(G178=0,"",'Ark1'!W2058)</f>
        <v/>
      </c>
      <c r="T178" s="33" t="str">
        <f>+IF(G178=0,"",'Ark1'!X2058)</f>
        <v/>
      </c>
      <c r="U178" s="557" t="str">
        <f>+IF(G178=0,"",'Ark1'!AG2058)</f>
        <v/>
      </c>
      <c r="W178" s="33" t="str">
        <f>+IF(G178=0,"",'Ark1'!AH2058)</f>
        <v/>
      </c>
      <c r="X178" s="33" t="str">
        <f>+IF(G178=0,"",'Ark1'!Y2058)</f>
        <v/>
      </c>
      <c r="Y178" s="27" t="str">
        <f>+IF(G178=0,"",'Ark1'!AA2058)</f>
        <v/>
      </c>
      <c r="Z178" s="33" t="str">
        <f>+IF(G178=0,"",'Ark1'!AC2058)</f>
        <v/>
      </c>
      <c r="AA178" s="303" t="str">
        <f t="shared" si="17"/>
        <v/>
      </c>
      <c r="AB178" s="28" t="str">
        <f t="shared" si="18"/>
        <v/>
      </c>
      <c r="AC178" s="244"/>
      <c r="AD178" s="247"/>
      <c r="AF178" s="28"/>
      <c r="AG178" s="27"/>
      <c r="AH178" s="248"/>
      <c r="AI178" s="86"/>
      <c r="AJ178" s="27"/>
      <c r="AK178" s="27"/>
      <c r="AL178" s="33"/>
      <c r="AM178" s="33"/>
      <c r="AN178" s="33"/>
    </row>
    <row r="179" spans="1:57" ht="16.5" customHeight="1">
      <c r="A179" s="244"/>
      <c r="B179" s="328">
        <f>+'Ark1'!C1617</f>
        <v>2024</v>
      </c>
      <c r="C179" s="264">
        <f>+'Ark1'!L2093</f>
        <v>15</v>
      </c>
      <c r="D179" s="264" t="s">
        <v>41</v>
      </c>
      <c r="F179" s="484" t="str">
        <f>+IF(G179=0,"",'Ark1'!Q2093)</f>
        <v/>
      </c>
      <c r="G179" s="485">
        <f>+'Ark1'!R2093</f>
        <v>0</v>
      </c>
      <c r="H179" s="265" t="str">
        <f>+IF(G179=0,"",'Ark1'!AE2093)</f>
        <v/>
      </c>
      <c r="I179" s="265"/>
      <c r="J179" s="265" t="str">
        <f>+IF(G179=0,"",'Ark1'!AF2093)</f>
        <v/>
      </c>
      <c r="K179" s="244"/>
      <c r="L179" s="379" t="str">
        <f>+IF(G179=0,"",'Ark1'!U2093)</f>
        <v/>
      </c>
      <c r="M179" s="379"/>
      <c r="N179" s="376" t="str">
        <f>+IF(G179=0,"",'Ark1'!AR1617)</f>
        <v/>
      </c>
      <c r="O179" s="114" t="str">
        <f>+IF(G179=0,"",'Ark1'!AS1617)</f>
        <v/>
      </c>
      <c r="P179" s="246"/>
      <c r="Q179" s="266" t="str">
        <f>+IF(G179=0,"",'Ark1'!T2093)</f>
        <v/>
      </c>
      <c r="R179" s="265"/>
      <c r="S179" s="267" t="str">
        <f>+IF(G179=0,"",'Ark1'!W2093)</f>
        <v/>
      </c>
      <c r="T179" s="267" t="str">
        <f>+IF(G179=0,"",'Ark1'!X2093)</f>
        <v/>
      </c>
      <c r="U179" s="484" t="str">
        <f>+IF(G179=0,"",'Ark1'!AG2093)</f>
        <v/>
      </c>
      <c r="V179" s="484"/>
      <c r="W179" s="267" t="str">
        <f>+IF(G179=0,"",'Ark1'!AH2093)</f>
        <v/>
      </c>
      <c r="X179" s="267" t="str">
        <f>+IF(G179=0,"",'Ark1'!Y2093)</f>
        <v/>
      </c>
      <c r="Y179" s="266" t="str">
        <f>+IF(G179=0,"",'Ark1'!AA2093)</f>
        <v/>
      </c>
      <c r="Z179" s="267" t="str">
        <f>+IF(G179=0,"",'Ark1'!AC2093)</f>
        <v/>
      </c>
      <c r="AA179" s="303" t="str">
        <f t="shared" si="17"/>
        <v/>
      </c>
      <c r="AB179" s="265" t="str">
        <f t="shared" si="18"/>
        <v/>
      </c>
      <c r="AC179" s="244"/>
      <c r="AD179" s="247"/>
      <c r="AF179" s="28"/>
      <c r="AG179" s="27"/>
      <c r="AH179" s="248"/>
      <c r="AI179" s="86"/>
      <c r="AJ179" s="27"/>
      <c r="AK179" s="27"/>
      <c r="AL179" s="33"/>
      <c r="AM179" s="33"/>
      <c r="AN179" s="33"/>
    </row>
    <row r="180" spans="1:57" ht="19.8">
      <c r="A180" s="244"/>
      <c r="B180" s="244"/>
      <c r="C180" s="244"/>
      <c r="D180" s="244"/>
      <c r="E180" s="244"/>
      <c r="F180" s="478"/>
      <c r="G180" s="478"/>
      <c r="H180" s="244"/>
      <c r="I180" s="244"/>
      <c r="J180" s="244"/>
      <c r="K180" s="244"/>
      <c r="L180" s="244"/>
      <c r="M180" s="244"/>
      <c r="N180" s="244"/>
      <c r="O180" s="244"/>
      <c r="P180" s="246"/>
      <c r="Q180" s="244"/>
      <c r="R180" s="244"/>
      <c r="S180" s="244"/>
      <c r="T180" s="244"/>
      <c r="U180" s="478"/>
      <c r="V180" s="478"/>
      <c r="W180" s="244"/>
      <c r="X180" s="244"/>
      <c r="Y180" s="244"/>
      <c r="Z180" s="244"/>
      <c r="AA180" s="244"/>
      <c r="AB180" s="244"/>
      <c r="AC180" s="244"/>
      <c r="AD180" s="247"/>
      <c r="AF180" s="28"/>
      <c r="AG180" s="27"/>
      <c r="AH180" s="248"/>
      <c r="AI180" s="86"/>
      <c r="AM180" s="86"/>
      <c r="BE180" s="260"/>
    </row>
    <row r="181" spans="1:57" ht="19.8">
      <c r="A181" s="244"/>
      <c r="B181" s="244"/>
      <c r="C181" s="262"/>
      <c r="D181" s="244"/>
      <c r="E181" s="244"/>
      <c r="F181" s="478"/>
      <c r="G181" s="478"/>
      <c r="H181" s="245"/>
      <c r="I181" s="244"/>
      <c r="J181" s="245"/>
      <c r="K181" s="244"/>
      <c r="L181" s="244"/>
      <c r="M181" s="244"/>
      <c r="N181" s="246"/>
      <c r="O181" s="246"/>
      <c r="P181" s="246"/>
      <c r="Q181" s="244"/>
      <c r="R181" s="244"/>
      <c r="S181" s="246"/>
      <c r="T181" s="246"/>
      <c r="U181" s="478"/>
      <c r="V181" s="478"/>
      <c r="W181" s="246"/>
      <c r="X181" s="246"/>
      <c r="Y181" s="244"/>
      <c r="Z181" s="246"/>
      <c r="AA181" s="244"/>
      <c r="AB181" s="245"/>
      <c r="AC181" s="244"/>
      <c r="AD181" s="247"/>
      <c r="AF181" s="28"/>
      <c r="AG181" s="27"/>
      <c r="AH181" s="248"/>
      <c r="AI181" s="86"/>
      <c r="AM181" s="86"/>
      <c r="BE181" s="260"/>
    </row>
    <row r="182" spans="1:57" ht="22.8">
      <c r="A182" s="344" t="s">
        <v>508</v>
      </c>
      <c r="B182" s="244"/>
      <c r="C182" s="262"/>
      <c r="D182" s="344"/>
      <c r="E182" s="244"/>
      <c r="F182" s="478"/>
      <c r="G182" s="482" t="s">
        <v>644</v>
      </c>
      <c r="H182" s="277">
        <f>SUM(G188:G202)</f>
        <v>1345</v>
      </c>
      <c r="I182" s="245"/>
      <c r="J182" s="244"/>
      <c r="K182" s="244"/>
      <c r="L182" s="343">
        <f>+Raser!T19</f>
        <v>273.59458456973312</v>
      </c>
      <c r="M182" s="556"/>
      <c r="N182" s="246"/>
      <c r="O182" s="246"/>
      <c r="P182" s="246"/>
      <c r="Q182" s="245"/>
      <c r="R182" s="246" t="s">
        <v>565</v>
      </c>
      <c r="S182" s="246"/>
      <c r="T182" s="246"/>
      <c r="U182" s="478"/>
      <c r="V182" s="478"/>
      <c r="W182" s="246"/>
      <c r="X182" s="246"/>
      <c r="Y182" s="244"/>
      <c r="Z182" s="246"/>
      <c r="AA182" s="343">
        <f>+Raser!X19</f>
        <v>259.22563821412513</v>
      </c>
      <c r="AB182" s="245"/>
      <c r="AC182" s="245"/>
      <c r="AD182" s="247"/>
      <c r="AF182" s="28"/>
      <c r="AG182" s="27"/>
      <c r="AH182" s="248"/>
      <c r="AI182" s="86"/>
      <c r="AM182" s="86"/>
      <c r="BE182" s="260"/>
    </row>
    <row r="183" spans="1:57" ht="14.25" customHeight="1">
      <c r="A183" s="244"/>
      <c r="B183" s="244"/>
      <c r="C183" s="262"/>
      <c r="D183" s="342"/>
      <c r="E183" s="244"/>
      <c r="F183" s="482"/>
      <c r="G183" s="482"/>
      <c r="H183" s="262"/>
      <c r="I183" s="262"/>
      <c r="J183" s="262"/>
      <c r="K183" s="244"/>
      <c r="L183" s="262"/>
      <c r="M183" s="262"/>
      <c r="N183" s="262"/>
      <c r="O183" s="262"/>
      <c r="P183" s="246"/>
      <c r="Q183" s="262"/>
      <c r="R183" s="262"/>
      <c r="S183" s="262"/>
      <c r="T183" s="262"/>
      <c r="U183" s="482"/>
      <c r="V183" s="482"/>
      <c r="W183" s="262"/>
      <c r="X183" s="262"/>
      <c r="Y183" s="262"/>
      <c r="Z183" s="262"/>
      <c r="AA183" s="262"/>
      <c r="AB183" s="245"/>
      <c r="AC183" s="244"/>
      <c r="AD183" s="247"/>
      <c r="AF183" s="28"/>
      <c r="AG183" s="27"/>
      <c r="AH183" s="248"/>
      <c r="AI183" s="86"/>
      <c r="AM183" s="86"/>
      <c r="BE183" s="260"/>
    </row>
    <row r="184" spans="1:57" ht="19.8">
      <c r="A184" s="244"/>
      <c r="B184" s="244"/>
      <c r="C184" s="244"/>
      <c r="D184" s="244"/>
      <c r="E184" s="244"/>
      <c r="F184" s="478"/>
      <c r="G184" s="478"/>
      <c r="H184" s="245"/>
      <c r="I184" s="244"/>
      <c r="J184" s="245"/>
      <c r="K184" s="244"/>
      <c r="L184" s="244"/>
      <c r="M184" s="244"/>
      <c r="N184" s="246"/>
      <c r="O184" s="246"/>
      <c r="P184" s="246"/>
      <c r="Q184" s="244"/>
      <c r="R184" s="244"/>
      <c r="S184" s="246"/>
      <c r="T184" s="246"/>
      <c r="U184" s="478"/>
      <c r="V184" s="478"/>
      <c r="W184" s="246"/>
      <c r="X184" s="246"/>
      <c r="Y184" s="244"/>
      <c r="Z184" s="246"/>
      <c r="AA184" s="262" t="s">
        <v>477</v>
      </c>
      <c r="AB184" s="261" t="s">
        <v>4</v>
      </c>
      <c r="AC184" s="244"/>
      <c r="AD184" s="247"/>
      <c r="AF184" s="28"/>
      <c r="AG184" s="27"/>
      <c r="AH184" s="248"/>
      <c r="AI184" s="86"/>
      <c r="AM184" s="86"/>
      <c r="BE184" s="260"/>
    </row>
    <row r="185" spans="1:57" ht="19.8">
      <c r="A185" s="244"/>
      <c r="B185" s="244"/>
      <c r="C185" s="244"/>
      <c r="D185" s="262"/>
      <c r="E185" s="244"/>
      <c r="F185" s="482" t="s">
        <v>4</v>
      </c>
      <c r="G185" s="478"/>
      <c r="H185" s="245"/>
      <c r="I185" s="245"/>
      <c r="J185" s="245"/>
      <c r="K185" s="244"/>
      <c r="L185" s="245"/>
      <c r="M185" s="245"/>
      <c r="N185" s="246"/>
      <c r="O185" s="246"/>
      <c r="P185" s="246"/>
      <c r="Q185" s="262" t="s">
        <v>24</v>
      </c>
      <c r="R185" s="245"/>
      <c r="S185" s="246" t="s">
        <v>403</v>
      </c>
      <c r="T185" s="246" t="s">
        <v>403</v>
      </c>
      <c r="U185" s="482" t="s">
        <v>531</v>
      </c>
      <c r="V185" s="482"/>
      <c r="W185" s="246" t="s">
        <v>403</v>
      </c>
      <c r="X185" s="263" t="s">
        <v>423</v>
      </c>
      <c r="Y185" s="244"/>
      <c r="Z185" s="263" t="s">
        <v>573</v>
      </c>
      <c r="AA185" s="262" t="s">
        <v>570</v>
      </c>
      <c r="AB185" s="261" t="s">
        <v>10</v>
      </c>
      <c r="AC185" s="244"/>
      <c r="AD185" s="247"/>
      <c r="AF185" s="28"/>
      <c r="AG185" s="27"/>
      <c r="AH185" s="248"/>
      <c r="AI185" s="86"/>
      <c r="AM185" s="86"/>
      <c r="BE185" s="260"/>
    </row>
    <row r="186" spans="1:57" ht="19.8">
      <c r="A186" s="262"/>
      <c r="B186" s="262"/>
      <c r="C186" s="244"/>
      <c r="D186" s="244"/>
      <c r="E186" s="262"/>
      <c r="F186" s="482" t="s">
        <v>475</v>
      </c>
      <c r="G186" s="482" t="s">
        <v>4</v>
      </c>
      <c r="H186" s="261" t="s">
        <v>4</v>
      </c>
      <c r="I186" s="261"/>
      <c r="J186" s="261" t="s">
        <v>1</v>
      </c>
      <c r="K186" s="244"/>
      <c r="L186" s="261" t="s">
        <v>24</v>
      </c>
      <c r="M186" s="261"/>
      <c r="N186" s="421" t="s">
        <v>24</v>
      </c>
      <c r="O186" s="421" t="s">
        <v>24</v>
      </c>
      <c r="P186" s="246"/>
      <c r="Q186" s="262" t="s">
        <v>481</v>
      </c>
      <c r="R186" s="261"/>
      <c r="S186" s="263" t="s">
        <v>572</v>
      </c>
      <c r="T186" s="263" t="s">
        <v>487</v>
      </c>
      <c r="U186" s="482" t="s">
        <v>550</v>
      </c>
      <c r="V186" s="482"/>
      <c r="W186" s="263" t="s">
        <v>489</v>
      </c>
      <c r="X186" s="263"/>
      <c r="Y186" s="262" t="s">
        <v>414</v>
      </c>
      <c r="Z186" s="263" t="s">
        <v>1</v>
      </c>
      <c r="AA186" s="262" t="s">
        <v>70</v>
      </c>
      <c r="AB186" s="261" t="s">
        <v>70</v>
      </c>
      <c r="AC186" s="244"/>
      <c r="AD186" s="247"/>
      <c r="AF186" s="28"/>
      <c r="AG186" s="27"/>
      <c r="AH186" s="248"/>
      <c r="AI186" s="86"/>
      <c r="AM186" s="86"/>
      <c r="BE186" s="260"/>
    </row>
    <row r="187" spans="1:57" ht="19.8">
      <c r="A187" s="244"/>
      <c r="B187" s="244"/>
      <c r="C187" s="262" t="s">
        <v>0</v>
      </c>
      <c r="D187" s="262"/>
      <c r="E187" s="262" t="s">
        <v>599</v>
      </c>
      <c r="F187" s="469" t="s">
        <v>476</v>
      </c>
      <c r="G187" s="469" t="s">
        <v>10</v>
      </c>
      <c r="H187" s="87" t="s">
        <v>403</v>
      </c>
      <c r="I187" s="87"/>
      <c r="J187" s="87" t="s">
        <v>403</v>
      </c>
      <c r="K187" s="244"/>
      <c r="L187" s="87" t="s">
        <v>45</v>
      </c>
      <c r="M187" s="87"/>
      <c r="N187" s="421" t="s">
        <v>717</v>
      </c>
      <c r="O187" s="421" t="s">
        <v>718</v>
      </c>
      <c r="P187" s="246"/>
      <c r="Q187" s="50" t="s">
        <v>415</v>
      </c>
      <c r="R187" s="87"/>
      <c r="S187" s="75" t="s">
        <v>548</v>
      </c>
      <c r="T187" s="75" t="s">
        <v>440</v>
      </c>
      <c r="U187" s="469" t="s">
        <v>483</v>
      </c>
      <c r="V187" s="469"/>
      <c r="W187" s="75" t="s">
        <v>470</v>
      </c>
      <c r="X187" s="75" t="s">
        <v>1</v>
      </c>
      <c r="Y187" s="50" t="s">
        <v>415</v>
      </c>
      <c r="Z187" s="75" t="s">
        <v>532</v>
      </c>
      <c r="AA187" s="50" t="s">
        <v>486</v>
      </c>
      <c r="AB187" s="87" t="s">
        <v>553</v>
      </c>
      <c r="AC187" s="244"/>
      <c r="AD187" s="247"/>
      <c r="AF187" s="28"/>
      <c r="AG187" s="27"/>
      <c r="AH187" s="248"/>
      <c r="AI187" s="86"/>
      <c r="AM187" s="86"/>
      <c r="BE187" s="260"/>
    </row>
    <row r="188" spans="1:57" ht="16.5" customHeight="1">
      <c r="A188" s="244"/>
      <c r="B188" s="328">
        <f>+'Ark1'!C1604</f>
        <v>2024</v>
      </c>
      <c r="C188" s="264">
        <f>+'Ark1'!L1604</f>
        <v>1</v>
      </c>
      <c r="D188" s="264" t="s">
        <v>29</v>
      </c>
      <c r="E188" s="264">
        <f>+'Ark1'!AP1604</f>
        <v>9</v>
      </c>
      <c r="F188" s="484">
        <f>+IF(G188=0,"",'Ark1'!Q1604)</f>
        <v>100</v>
      </c>
      <c r="G188" s="485">
        <f>+'Ark1'!R1604</f>
        <v>135</v>
      </c>
      <c r="H188" s="265">
        <f>+IF(G188=0,"",'Ark1'!AE1604)</f>
        <v>10.014836795252226</v>
      </c>
      <c r="I188" s="265"/>
      <c r="J188" s="265">
        <f>+IF(G188=0,"",'Ark1'!AF1604)</f>
        <v>7.8460055503510642</v>
      </c>
      <c r="K188" s="244"/>
      <c r="L188" s="303">
        <f>+IF(G188=0,"",'Ark1'!U1604)</f>
        <v>214.34444444444435</v>
      </c>
      <c r="M188" s="303"/>
      <c r="N188" s="376">
        <f>+IF(G188=0,"",'Ark1'!AR1604)</f>
        <v>224.46666666666661</v>
      </c>
      <c r="O188" s="114">
        <f>+IF(G188=0,"",'Ark1'!AS1604)</f>
        <v>18.849526775082275</v>
      </c>
      <c r="P188" s="246"/>
      <c r="Q188" s="266">
        <f>+IF(G188=0,"",'Ark1'!T1604)</f>
        <v>3.9037037037037039</v>
      </c>
      <c r="R188" s="265"/>
      <c r="S188" s="267">
        <f>+IF(G188=0,"",'Ark1'!W1604)</f>
        <v>3.7037037037037042</v>
      </c>
      <c r="T188" s="267">
        <f>+IF(G188=0,"",'Ark1'!X1604)</f>
        <v>0</v>
      </c>
      <c r="U188" s="484">
        <f>+IF(G188=0,"",'Ark1'!AG1604)</f>
        <v>1115.8814814814814</v>
      </c>
      <c r="V188" s="484"/>
      <c r="W188" s="267">
        <f>+IF(G188=0,"",'Ark1'!AH1604)</f>
        <v>100</v>
      </c>
      <c r="X188" s="267">
        <f>+IF(G188=0,"",'Ark1'!Y1604)</f>
        <v>28.859921374259756</v>
      </c>
      <c r="Y188" s="266">
        <f>+IF(G188=0,"",'Ark1'!AA1604)</f>
        <v>1.2758385714331779</v>
      </c>
      <c r="Z188" s="267">
        <f>+IF(G188=0,"",'Ark1'!AC1604)</f>
        <v>32.231911654362953</v>
      </c>
      <c r="AA188" s="303">
        <f t="shared" ref="AA188:AA202" si="19">IF(G188=0,"",1000*L188/U188)</f>
        <v>192.08531371976309</v>
      </c>
      <c r="AB188" s="265">
        <f t="shared" ref="AB188:AB202" si="20">IF(G188=0,"",G188/F188)</f>
        <v>1.35</v>
      </c>
      <c r="AC188" s="244"/>
      <c r="AD188" s="247"/>
      <c r="AF188" s="28"/>
      <c r="AG188" s="27"/>
      <c r="AH188" s="248"/>
      <c r="AI188" s="86"/>
      <c r="AJ188" s="27"/>
      <c r="AK188" s="27"/>
      <c r="AL188" s="33"/>
      <c r="AM188" s="33"/>
      <c r="AN188" s="33"/>
    </row>
    <row r="189" spans="1:57" ht="16.5" customHeight="1">
      <c r="A189" s="244"/>
      <c r="B189" s="328">
        <f>+'Ark1'!C1605</f>
        <v>2024</v>
      </c>
      <c r="C189" s="86">
        <f>+'Ark1'!L1639</f>
        <v>2</v>
      </c>
      <c r="D189" s="86" t="s">
        <v>30</v>
      </c>
      <c r="F189" s="486">
        <f>+IF(G189=0,"",'Ark1'!Q1639)</f>
        <v>218</v>
      </c>
      <c r="G189" s="485">
        <f>+'Ark1'!R1639</f>
        <v>429</v>
      </c>
      <c r="H189" s="28">
        <f>+IF(G189=0,"",'Ark1'!AE1639)</f>
        <v>31.824925816023732</v>
      </c>
      <c r="I189" s="265"/>
      <c r="J189" s="28">
        <f>+IF(G189=0,"",'Ark1'!AF1639)</f>
        <v>28.522920618049355</v>
      </c>
      <c r="K189" s="244"/>
      <c r="L189" s="303">
        <f>+IF(G189=0,"",'Ark1'!U1639)</f>
        <v>245.20769230769221</v>
      </c>
      <c r="M189" s="303"/>
      <c r="N189" s="376">
        <f>+IF(G189=0,"",'Ark1'!AR1639)</f>
        <v>224.76223776223779</v>
      </c>
      <c r="O189" s="114">
        <f>+IF(G189=0,"",'Ark1'!AS1639)</f>
        <v>21.53301013501741</v>
      </c>
      <c r="P189" s="246"/>
      <c r="Q189" s="27">
        <f>+IF(G189=0,"",'Ark1'!T1639)</f>
        <v>5.524475524475525</v>
      </c>
      <c r="R189" s="265"/>
      <c r="S189" s="33">
        <f>+IF(G189=0,"",'Ark1'!W1639)</f>
        <v>22.843822843822846</v>
      </c>
      <c r="T189" s="33">
        <f>+IF(G189=0,"",'Ark1'!X1639)</f>
        <v>0</v>
      </c>
      <c r="U189" s="557">
        <f>+IF(G189=0,"",'Ark1'!AG1639)</f>
        <v>1085.0023310023309</v>
      </c>
      <c r="W189" s="33">
        <f>+IF(G189=0,"",'Ark1'!AH1639)</f>
        <v>100</v>
      </c>
      <c r="X189" s="33">
        <f>+IF(G189=0,"",'Ark1'!Y1639)</f>
        <v>27.683433763371525</v>
      </c>
      <c r="Y189" s="27">
        <f>+IF(G189=0,"",'Ark1'!AA1639)</f>
        <v>1.3527085898748599</v>
      </c>
      <c r="Z189" s="33">
        <f>+IF(G189=0,"",'Ark1'!AC1639)</f>
        <v>31.633117004908808</v>
      </c>
      <c r="AA189" s="303">
        <f t="shared" si="19"/>
        <v>225.99738756429034</v>
      </c>
      <c r="AB189" s="28">
        <f t="shared" si="20"/>
        <v>1.9678899082568808</v>
      </c>
      <c r="AC189" s="244"/>
      <c r="AD189" s="247"/>
      <c r="AF189" s="28"/>
      <c r="AG189" s="27"/>
      <c r="AH189" s="248"/>
      <c r="AI189" s="86"/>
      <c r="AJ189" s="27"/>
      <c r="AK189" s="27"/>
      <c r="AL189" s="33"/>
      <c r="AM189" s="33"/>
      <c r="AN189" s="33"/>
    </row>
    <row r="190" spans="1:57" ht="16.5" customHeight="1">
      <c r="A190" s="244"/>
      <c r="B190" s="328">
        <f>+'Ark1'!C1606</f>
        <v>2024</v>
      </c>
      <c r="C190" s="264">
        <f>+'Ark1'!L1674</f>
        <v>3</v>
      </c>
      <c r="D190" s="264" t="s">
        <v>31</v>
      </c>
      <c r="F190" s="484">
        <f>+IF(G190=0,"",'Ark1'!Q1674)</f>
        <v>217</v>
      </c>
      <c r="G190" s="485">
        <f>+'Ark1'!R1674</f>
        <v>394</v>
      </c>
      <c r="H190" s="265">
        <f>+IF(G190=0,"",'Ark1'!AE1674)</f>
        <v>29.228486646884274</v>
      </c>
      <c r="I190" s="265"/>
      <c r="J190" s="265">
        <f>+IF(G190=0,"",'Ark1'!AF1674)</f>
        <v>29.384485860433205</v>
      </c>
      <c r="K190" s="244"/>
      <c r="L190" s="303">
        <f>+IF(G190=0,"",'Ark1'!U1674)</f>
        <v>275.05482233502522</v>
      </c>
      <c r="M190" s="303"/>
      <c r="N190" s="376">
        <f>+IF(G190=0,"",'Ark1'!AR1674)</f>
        <v>224.87055837563457</v>
      </c>
      <c r="O190" s="114">
        <f>+IF(G190=0,"",'Ark1'!AS1674)</f>
        <v>24.120161837728904</v>
      </c>
      <c r="P190" s="246"/>
      <c r="Q190" s="266">
        <f>+IF(G190=0,"",'Ark1'!T1674)</f>
        <v>7.4213197969543154</v>
      </c>
      <c r="R190" s="265"/>
      <c r="S190" s="267">
        <f>+IF(G190=0,"",'Ark1'!W1674)</f>
        <v>78.426395939086305</v>
      </c>
      <c r="T190" s="267">
        <f>+IF(G190=0,"",'Ark1'!X1674)</f>
        <v>0.76142131979695427</v>
      </c>
      <c r="U190" s="484">
        <f>+IF(G190=0,"",'Ark1'!AG1674)</f>
        <v>1057.040609137056</v>
      </c>
      <c r="V190" s="484"/>
      <c r="W190" s="267">
        <f>+IF(G190=0,"",'Ark1'!AH1674)</f>
        <v>100</v>
      </c>
      <c r="X190" s="267">
        <f>+IF(G190=0,"",'Ark1'!Y1674)</f>
        <v>30.470336571086087</v>
      </c>
      <c r="Y190" s="266">
        <f>+IF(G190=0,"",'Ark1'!AA1674)</f>
        <v>1.3079810785293611</v>
      </c>
      <c r="Z190" s="267">
        <f>+IF(G190=0,"",'Ark1'!AC1674)</f>
        <v>38.265337653018385</v>
      </c>
      <c r="AA190" s="303">
        <f t="shared" si="19"/>
        <v>260.21216210375661</v>
      </c>
      <c r="AB190" s="265">
        <f t="shared" si="20"/>
        <v>1.8156682027649769</v>
      </c>
      <c r="AC190" s="244"/>
      <c r="AD190" s="247"/>
      <c r="AF190" s="28"/>
      <c r="AG190" s="27"/>
      <c r="AH190" s="248"/>
      <c r="AI190" s="86"/>
      <c r="AJ190" s="27"/>
      <c r="AK190" s="27"/>
      <c r="AL190" s="33"/>
      <c r="AM190" s="33"/>
      <c r="AN190" s="33"/>
    </row>
    <row r="191" spans="1:57" ht="16.5" customHeight="1">
      <c r="A191" s="244"/>
      <c r="B191" s="328">
        <f>+'Ark1'!C1607</f>
        <v>2024</v>
      </c>
      <c r="C191" s="264">
        <f>+'Ark1'!L1709</f>
        <v>4</v>
      </c>
      <c r="D191" s="264" t="s">
        <v>32</v>
      </c>
      <c r="F191" s="486">
        <f>+IF(G191=0,"",'Ark1'!Q1709)</f>
        <v>158</v>
      </c>
      <c r="G191" s="485">
        <f>+'Ark1'!R1709</f>
        <v>238</v>
      </c>
      <c r="H191" s="28">
        <f>+IF(G191=0,"",'Ark1'!AE1709)</f>
        <v>17.655786350148361</v>
      </c>
      <c r="I191" s="265"/>
      <c r="J191" s="28">
        <f>+IF(G191=0,"",'Ark1'!AF1709)</f>
        <v>19.848375363165683</v>
      </c>
      <c r="K191" s="244"/>
      <c r="L191" s="303">
        <f>+IF(G191=0,"",'Ark1'!U1709)</f>
        <v>307.5710084033613</v>
      </c>
      <c r="M191" s="303"/>
      <c r="N191" s="376">
        <f>+IF(G191=0,"",'Ark1'!AR1709)</f>
        <v>224.76050420168065</v>
      </c>
      <c r="O191" s="114">
        <f>+IF(G191=0,"",'Ark1'!AS1709)</f>
        <v>27.004583865795954</v>
      </c>
      <c r="P191" s="246"/>
      <c r="Q191" s="27">
        <f>+IF(G191=0,"",'Ark1'!T1709)</f>
        <v>8.9159663865546257</v>
      </c>
      <c r="R191" s="265"/>
      <c r="S191" s="33">
        <f>+IF(G191=0,"",'Ark1'!W1709)</f>
        <v>97.058823529411754</v>
      </c>
      <c r="T191" s="33">
        <f>+IF(G191=0,"",'Ark1'!X1709)</f>
        <v>13.865546218487397</v>
      </c>
      <c r="U191" s="557">
        <f>+IF(G191=0,"",'Ark1'!AG1709)</f>
        <v>1015.0126050420168</v>
      </c>
      <c r="W191" s="33">
        <f>+IF(G191=0,"",'Ark1'!AH1709)</f>
        <v>100</v>
      </c>
      <c r="X191" s="33">
        <f>+IF(G191=0,"",'Ark1'!Y1709)</f>
        <v>34.194915217239753</v>
      </c>
      <c r="Y191" s="27">
        <f>+IF(G191=0,"",'Ark1'!AA1709)</f>
        <v>1.3257617561855737</v>
      </c>
      <c r="Z191" s="33">
        <f>+IF(G191=0,"",'Ark1'!AC1709)</f>
        <v>46.113255863276109</v>
      </c>
      <c r="AA191" s="303">
        <f t="shared" si="19"/>
        <v>303.02186088677126</v>
      </c>
      <c r="AB191" s="28">
        <f t="shared" si="20"/>
        <v>1.5063291139240507</v>
      </c>
      <c r="AC191" s="244"/>
      <c r="AD191" s="247"/>
      <c r="AF191" s="28"/>
      <c r="AG191" s="27"/>
      <c r="AH191" s="248"/>
      <c r="AI191" s="86"/>
      <c r="AJ191" s="27"/>
      <c r="AK191" s="27"/>
      <c r="AL191" s="33"/>
      <c r="AM191" s="33"/>
      <c r="AN191" s="33"/>
    </row>
    <row r="192" spans="1:57" ht="16.5" customHeight="1">
      <c r="A192" s="244"/>
      <c r="B192" s="328">
        <f>+'Ark1'!C1608</f>
        <v>2024</v>
      </c>
      <c r="C192" s="264">
        <f>+'Ark1'!L1744</f>
        <v>5</v>
      </c>
      <c r="D192" s="264" t="s">
        <v>401</v>
      </c>
      <c r="F192" s="484">
        <f>+IF(G192=0,"",'Ark1'!Q1744)</f>
        <v>71</v>
      </c>
      <c r="G192" s="485">
        <f>+'Ark1'!R1744</f>
        <v>100</v>
      </c>
      <c r="H192" s="265">
        <f>+'Ark1'!AE1744</f>
        <v>7.4183976261127613</v>
      </c>
      <c r="I192" s="265"/>
      <c r="J192" s="265">
        <f>+IF(G192=0,"",'Ark1'!AF1744)</f>
        <v>9.1924062954592607</v>
      </c>
      <c r="K192" s="244"/>
      <c r="L192" s="303">
        <f>+IF(G192=0,"",'Ark1'!U1744)</f>
        <v>339.0209999999999</v>
      </c>
      <c r="M192" s="303"/>
      <c r="N192" s="376">
        <f>+IF(G192=0,"",'Ark1'!AR1744)</f>
        <v>223.87</v>
      </c>
      <c r="O192" s="114">
        <f>+IF(G192=0,"",'Ark1'!AS1744)</f>
        <v>30.141836180477593</v>
      </c>
      <c r="P192" s="246"/>
      <c r="Q192" s="266">
        <f>+IF(G192=0,"",'Ark1'!T1744)</f>
        <v>10.26</v>
      </c>
      <c r="R192" s="265"/>
      <c r="S192" s="267">
        <f>+IF(G192=0,"",'Ark1'!W1744)</f>
        <v>99</v>
      </c>
      <c r="T192" s="267">
        <f>+IF(G192=0,"",'Ark1'!X1744)</f>
        <v>33</v>
      </c>
      <c r="U192" s="484">
        <f>+IF(G192=0,"",'Ark1'!AG1744)</f>
        <v>993.79</v>
      </c>
      <c r="V192" s="484"/>
      <c r="W192" s="267">
        <f>+IF(G192=0,"",'Ark1'!AH1744)</f>
        <v>100</v>
      </c>
      <c r="X192" s="267">
        <f>+IF(G192=0,"",'Ark1'!Y1744)</f>
        <v>36.366210401965994</v>
      </c>
      <c r="Y192" s="266">
        <f>+IF(G192=0,"",'Ark1'!AA1744)</f>
        <v>1.3901079094804103</v>
      </c>
      <c r="Z192" s="267">
        <f>+IF(G192=0,"",'Ark1'!AC1744)</f>
        <v>30.294053986895175</v>
      </c>
      <c r="AA192" s="303">
        <f t="shared" si="19"/>
        <v>341.13947614687197</v>
      </c>
      <c r="AB192" s="265">
        <f t="shared" si="20"/>
        <v>1.408450704225352</v>
      </c>
      <c r="AC192" s="244"/>
      <c r="AD192" s="247"/>
      <c r="AF192" s="28"/>
      <c r="AG192" s="27"/>
      <c r="AH192" s="248"/>
      <c r="AI192" s="86"/>
      <c r="AJ192" s="27"/>
      <c r="AK192" s="27"/>
      <c r="AL192" s="33"/>
      <c r="AM192" s="33"/>
      <c r="AN192" s="33"/>
    </row>
    <row r="193" spans="1:58" ht="16.5" customHeight="1">
      <c r="A193" s="244"/>
      <c r="B193" s="328">
        <f>+'Ark1'!C1609</f>
        <v>2024</v>
      </c>
      <c r="C193" s="264">
        <f>+'Ark1'!L1779</f>
        <v>6</v>
      </c>
      <c r="D193" s="264" t="s">
        <v>33</v>
      </c>
      <c r="F193" s="486">
        <f>+IF(G193=0,"",'Ark1'!Q1779)</f>
        <v>30</v>
      </c>
      <c r="G193" s="485">
        <f>+'Ark1'!R1779</f>
        <v>40</v>
      </c>
      <c r="H193" s="28">
        <f>+IF(G193=0,"",'Ark1'!AE1779)</f>
        <v>2.9673590504451046</v>
      </c>
      <c r="I193" s="265"/>
      <c r="J193" s="28">
        <f>+IF(G193=0,"",'Ark1'!AF1779)</f>
        <v>4.0578841692979104</v>
      </c>
      <c r="K193" s="244"/>
      <c r="L193" s="303">
        <f>+IF(G193=0,"",'Ark1'!U1779)</f>
        <v>374.14249999999998</v>
      </c>
      <c r="M193" s="303"/>
      <c r="N193" s="376">
        <f>+IF(G193=0,"",'Ark1'!AR1779)</f>
        <v>223.55</v>
      </c>
      <c r="O193" s="114">
        <f>+IF(G193=0,"",'Ark1'!AS1779)</f>
        <v>33.38954406718468</v>
      </c>
      <c r="P193" s="246"/>
      <c r="Q193" s="27">
        <f>+IF(G193=0,"",'Ark1'!T1779)</f>
        <v>11.625</v>
      </c>
      <c r="R193" s="265"/>
      <c r="S193" s="33">
        <f>+IF(G193=0,"",'Ark1'!W1779)</f>
        <v>100</v>
      </c>
      <c r="T193" s="33">
        <f>+IF(G193=0,"",'Ark1'!X1779)</f>
        <v>70</v>
      </c>
      <c r="U193" s="557">
        <f>+IF(G193=0,"",'Ark1'!AG1779)</f>
        <v>957.72500000000002</v>
      </c>
      <c r="W193" s="33">
        <f>+IF(G193=0,"",'Ark1'!AH1779)</f>
        <v>100</v>
      </c>
      <c r="X193" s="33">
        <f>+IF(G193=0,"",'Ark1'!Y1779)</f>
        <v>41.307625733633905</v>
      </c>
      <c r="Y193" s="27">
        <f>+IF(G193=0,"",'Ark1'!AA1779)</f>
        <v>1.4263151825595912</v>
      </c>
      <c r="Z193" s="33">
        <f>+IF(G193=0,"",'Ark1'!AC1779)</f>
        <v>28.617782587663207</v>
      </c>
      <c r="AA193" s="303">
        <f t="shared" si="19"/>
        <v>390.65754783471249</v>
      </c>
      <c r="AB193" s="28">
        <f t="shared" si="20"/>
        <v>1.3333333333333333</v>
      </c>
      <c r="AC193" s="244"/>
      <c r="AD193" s="247"/>
      <c r="AF193" s="28"/>
      <c r="AG193" s="27"/>
      <c r="AH193" s="248"/>
      <c r="AI193" s="86"/>
      <c r="AJ193" s="27"/>
      <c r="AK193" s="27"/>
      <c r="AL193" s="33"/>
      <c r="AM193" s="33"/>
      <c r="AN193" s="33"/>
    </row>
    <row r="194" spans="1:58" ht="16.5" customHeight="1">
      <c r="A194" s="244"/>
      <c r="B194" s="328">
        <f>+'Ark1'!C1610</f>
        <v>2024</v>
      </c>
      <c r="C194" s="264">
        <f>+'Ark1'!L1814</f>
        <v>7</v>
      </c>
      <c r="D194" s="264" t="s">
        <v>34</v>
      </c>
      <c r="F194" s="484">
        <f>+IF(G194=0,"",'Ark1'!Q1814)</f>
        <v>6</v>
      </c>
      <c r="G194" s="485">
        <f>+'Ark1'!R1814</f>
        <v>7</v>
      </c>
      <c r="H194" s="265">
        <f>+IF(G194=0,"",'Ark1'!AE1814)</f>
        <v>0.51928783382789312</v>
      </c>
      <c r="I194" s="265"/>
      <c r="J194" s="265">
        <f>+IF(G194=0,"",'Ark1'!AF1814)</f>
        <v>0.77574765018417602</v>
      </c>
      <c r="K194" s="244"/>
      <c r="L194" s="303">
        <f>+IF(G194=0,"",'Ark1'!U1814)</f>
        <v>408.71428571428578</v>
      </c>
      <c r="M194" s="303"/>
      <c r="N194" s="376">
        <f>+IF(G194=0,"",'Ark1'!AR1814)</f>
        <v>223.42857142857139</v>
      </c>
      <c r="O194" s="114">
        <f>+IF(G194=0,"",'Ark1'!AS1814)</f>
        <v>36.529279351017024</v>
      </c>
      <c r="P194" s="246"/>
      <c r="Q194" s="266">
        <f>+IF(G194=0,"",'Ark1'!T1814)</f>
        <v>11.571428571428569</v>
      </c>
      <c r="R194" s="265"/>
      <c r="S194" s="267">
        <f>+IF(G194=0,"",'Ark1'!W1814)</f>
        <v>100</v>
      </c>
      <c r="T194" s="267">
        <f>+IF(G194=0,"",'Ark1'!X1814)</f>
        <v>85.714285714285694</v>
      </c>
      <c r="U194" s="484">
        <f>+IF(G194=0,"",'Ark1'!AG1814)</f>
        <v>870.57142857142878</v>
      </c>
      <c r="V194" s="484"/>
      <c r="W194" s="267">
        <f>+IF(G194=0,"",'Ark1'!AH1814)</f>
        <v>100</v>
      </c>
      <c r="X194" s="267">
        <f>+IF(G194=0,"",'Ark1'!Y1814)</f>
        <v>47.200376165917199</v>
      </c>
      <c r="Y194" s="266">
        <f>+IF(G194=0,"",'Ark1'!AA1814)</f>
        <v>1.9897697538834476</v>
      </c>
      <c r="Z194" s="267">
        <f>+IF(G194=0,"",'Ark1'!AC1814)</f>
        <v>81.202072067865984</v>
      </c>
      <c r="AA194" s="303">
        <f t="shared" si="19"/>
        <v>469.47817525434851</v>
      </c>
      <c r="AB194" s="265">
        <f t="shared" si="20"/>
        <v>1.1666666666666667</v>
      </c>
      <c r="AC194" s="244"/>
      <c r="AD194" s="247"/>
      <c r="AF194" s="28"/>
      <c r="AG194" s="27"/>
      <c r="AH194" s="248"/>
      <c r="AI194" s="86"/>
      <c r="AJ194" s="27"/>
      <c r="AK194" s="27"/>
      <c r="AL194" s="33"/>
      <c r="AM194" s="33"/>
      <c r="AN194" s="33"/>
    </row>
    <row r="195" spans="1:58" ht="16.5" customHeight="1">
      <c r="A195" s="244"/>
      <c r="B195" s="328">
        <f>+'Ark1'!C1611</f>
        <v>2024</v>
      </c>
      <c r="C195" s="86">
        <f>+'Ark1'!L1849</f>
        <v>8</v>
      </c>
      <c r="D195" s="86" t="s">
        <v>35</v>
      </c>
      <c r="F195" s="486">
        <f>+IF(G195=0,"",'Ark1'!Q1849)</f>
        <v>2</v>
      </c>
      <c r="G195" s="485">
        <f>+'Ark1'!R1849</f>
        <v>2</v>
      </c>
      <c r="H195" s="28">
        <f>+IF(G195=0,"",'Ark1'!AE1849)</f>
        <v>0.14836795252225524</v>
      </c>
      <c r="I195" s="265"/>
      <c r="J195" s="28">
        <f>+IF(G195=0,"",'Ark1'!AF1849)</f>
        <v>0.19579426011813819</v>
      </c>
      <c r="K195" s="244"/>
      <c r="L195" s="303">
        <f>+IF(G195=0,"",'Ark1'!U1849)</f>
        <v>361.05</v>
      </c>
      <c r="M195" s="303"/>
      <c r="N195" s="376">
        <f>+IF(G195=0,"",'Ark1'!AR1787)</f>
        <v>0</v>
      </c>
      <c r="O195" s="114">
        <f>+IF(G195=0,"",'Ark1'!AS1787)</f>
        <v>0</v>
      </c>
      <c r="P195" s="246"/>
      <c r="Q195" s="27">
        <f>+IF(G195=0,"",'Ark1'!T1849)</f>
        <v>14.5</v>
      </c>
      <c r="R195" s="265"/>
      <c r="S195" s="33">
        <f>+IF(G195=0,"",'Ark1'!W1849)</f>
        <v>100</v>
      </c>
      <c r="T195" s="33">
        <f>+IF(G195=0,"",'Ark1'!X1849)</f>
        <v>100</v>
      </c>
      <c r="U195" s="557">
        <f>+IF(G195=0,"",'Ark1'!AG1849)</f>
        <v>797</v>
      </c>
      <c r="W195" s="33">
        <f>+IF(G195=0,"",'Ark1'!AH1849)</f>
        <v>100</v>
      </c>
      <c r="X195" s="33">
        <f>+IF(G195=0,"",'Ark1'!Y1849)</f>
        <v>7.0499999999999572</v>
      </c>
      <c r="Y195" s="27">
        <f>+IF(G195=0,"",'Ark1'!AA1849)</f>
        <v>0.5</v>
      </c>
      <c r="Z195" s="33">
        <f>+IF(G195=0,"",'Ark1'!AC1849)</f>
        <v>99.999999999990294</v>
      </c>
      <c r="AA195" s="303">
        <f t="shared" si="19"/>
        <v>453.0112923462986</v>
      </c>
      <c r="AB195" s="28">
        <f t="shared" si="20"/>
        <v>1</v>
      </c>
      <c r="AC195" s="244"/>
      <c r="AD195" s="247"/>
      <c r="AF195" s="28"/>
      <c r="AG195" s="27"/>
      <c r="AH195" s="248"/>
      <c r="AI195" s="86"/>
      <c r="AJ195" s="27"/>
      <c r="AK195" s="27"/>
      <c r="AL195" s="33"/>
      <c r="AM195" s="33"/>
      <c r="AN195" s="33"/>
    </row>
    <row r="196" spans="1:58" ht="16.5" customHeight="1">
      <c r="A196" s="244"/>
      <c r="B196" s="328">
        <f>+'Ark1'!C1612</f>
        <v>2024</v>
      </c>
      <c r="C196" s="264">
        <f>+'Ark1'!L1884</f>
        <v>9</v>
      </c>
      <c r="D196" s="264" t="s">
        <v>36</v>
      </c>
      <c r="F196" s="484" t="str">
        <f>+IF(G196=0,"",'Ark1'!Q1884)</f>
        <v/>
      </c>
      <c r="G196" s="485">
        <f>+'Ark1'!R1884</f>
        <v>0</v>
      </c>
      <c r="H196" s="265" t="str">
        <f>+IF(G196=0,"",'Ark1'!AE1884)</f>
        <v/>
      </c>
      <c r="I196" s="265"/>
      <c r="J196" s="265" t="str">
        <f>+IF(G196=0,"",'Ark1'!AF1884)</f>
        <v/>
      </c>
      <c r="K196" s="244"/>
      <c r="L196" s="303" t="str">
        <f>+IF(G196=0,"",'Ark1'!U1884)</f>
        <v/>
      </c>
      <c r="M196" s="303"/>
      <c r="N196" s="376" t="str">
        <f>+IF(G196=0,"",'Ark1'!AR1816)</f>
        <v/>
      </c>
      <c r="O196" s="114" t="str">
        <f>+IF(G196=0,"",'Ark1'!AS1816)</f>
        <v/>
      </c>
      <c r="P196" s="246"/>
      <c r="Q196" s="266" t="str">
        <f>+IF(G196=0,"",'Ark1'!T1884)</f>
        <v/>
      </c>
      <c r="R196" s="265"/>
      <c r="S196" s="267" t="str">
        <f>+IF(G196=0,"",'Ark1'!W1884)</f>
        <v/>
      </c>
      <c r="T196" s="267" t="str">
        <f>+IF(G196=0,"",'Ark1'!X1884)</f>
        <v/>
      </c>
      <c r="U196" s="484" t="str">
        <f>+IF(G196=0,"",'Ark1'!AG1884)</f>
        <v/>
      </c>
      <c r="V196" s="484"/>
      <c r="W196" s="267" t="str">
        <f>+IF(G196=0,"",'Ark1'!AH1884)</f>
        <v/>
      </c>
      <c r="X196" s="267" t="str">
        <f>+IF(G196=0,"",'Ark1'!Y1884)</f>
        <v/>
      </c>
      <c r="Y196" s="266" t="str">
        <f>+IF(G196=0,"",'Ark1'!AA1884)</f>
        <v/>
      </c>
      <c r="Z196" s="267" t="str">
        <f>+IF(G196=0,"",'Ark1'!AC1884)</f>
        <v/>
      </c>
      <c r="AA196" s="303" t="str">
        <f t="shared" si="19"/>
        <v/>
      </c>
      <c r="AB196" s="265" t="str">
        <f t="shared" si="20"/>
        <v/>
      </c>
      <c r="AC196" s="244"/>
      <c r="AD196" s="247"/>
      <c r="AF196" s="28"/>
      <c r="AG196" s="27"/>
      <c r="AH196" s="248"/>
      <c r="AI196" s="86"/>
      <c r="AJ196" s="27"/>
      <c r="AK196" s="27"/>
      <c r="AL196" s="33"/>
      <c r="AM196" s="33"/>
      <c r="AN196" s="33"/>
    </row>
    <row r="197" spans="1:58" ht="16.5" customHeight="1">
      <c r="A197" s="244"/>
      <c r="B197" s="328">
        <f>+'Ark1'!C1613</f>
        <v>2024</v>
      </c>
      <c r="C197" s="264">
        <f>+'Ark1'!L1919</f>
        <v>10</v>
      </c>
      <c r="D197" s="264" t="s">
        <v>37</v>
      </c>
      <c r="F197" s="486" t="str">
        <f>+IF(G197=0,"",'Ark1'!Q1919)</f>
        <v/>
      </c>
      <c r="G197" s="485">
        <f>+'Ark1'!R1919</f>
        <v>0</v>
      </c>
      <c r="H197" s="28" t="str">
        <f>+IF(G197=0,"",'Ark1'!AE1919)</f>
        <v/>
      </c>
      <c r="I197" s="265"/>
      <c r="J197" s="28" t="str">
        <f>+IF(G197=0,"",'Ark1'!AF1919)</f>
        <v/>
      </c>
      <c r="K197" s="244"/>
      <c r="L197" s="303" t="str">
        <f>+IF(G197=0,"",'Ark1'!U1919)</f>
        <v/>
      </c>
      <c r="M197" s="303"/>
      <c r="N197" s="376" t="str">
        <f>+IF(G197=0,"",'Ark1'!AR1817)</f>
        <v/>
      </c>
      <c r="O197" s="114" t="str">
        <f>+IF(G197=0,"",'Ark1'!AS1817)</f>
        <v/>
      </c>
      <c r="P197" s="246"/>
      <c r="Q197" s="27" t="str">
        <f>+IF(G197=0,"",'Ark1'!T1919)</f>
        <v/>
      </c>
      <c r="R197" s="265"/>
      <c r="S197" s="33" t="str">
        <f>+IF(G197=0,"",'Ark1'!W1919)</f>
        <v/>
      </c>
      <c r="T197" s="33" t="str">
        <f>+IF(G197=0,"",'Ark1'!X1919)</f>
        <v/>
      </c>
      <c r="U197" s="557" t="str">
        <f>+IF(G197=0,"",'Ark1'!AG1919)</f>
        <v/>
      </c>
      <c r="W197" s="33" t="str">
        <f>+IF(G197=0,"",'Ark1'!AH1919)</f>
        <v/>
      </c>
      <c r="X197" s="33" t="str">
        <f>+IF(G197=0,"",'Ark1'!Y1919)</f>
        <v/>
      </c>
      <c r="Y197" s="27" t="str">
        <f>+IF(G197=0,"",'Ark1'!AA1919)</f>
        <v/>
      </c>
      <c r="Z197" s="33" t="str">
        <f>+IF(G197=0,"",'Ark1'!AC1919)</f>
        <v/>
      </c>
      <c r="AA197" s="303" t="str">
        <f t="shared" si="19"/>
        <v/>
      </c>
      <c r="AB197" s="28" t="str">
        <f t="shared" si="20"/>
        <v/>
      </c>
      <c r="AC197" s="244"/>
      <c r="AD197" s="247"/>
      <c r="AF197" s="28"/>
      <c r="AG197" s="27"/>
      <c r="AH197" s="248"/>
      <c r="AI197" s="86"/>
      <c r="AJ197" s="27"/>
      <c r="AK197" s="27"/>
      <c r="AL197" s="33"/>
      <c r="AM197" s="33"/>
      <c r="AN197" s="33"/>
    </row>
    <row r="198" spans="1:58" ht="16.5" customHeight="1">
      <c r="A198" s="244"/>
      <c r="B198" s="328">
        <f>+'Ark1'!C1614</f>
        <v>2024</v>
      </c>
      <c r="C198" s="264">
        <f>+'Ark1'!L1954</f>
        <v>11</v>
      </c>
      <c r="D198" s="264" t="s">
        <v>38</v>
      </c>
      <c r="F198" s="484" t="str">
        <f>+IF(G198=0,"",'Ark1'!Q1954)</f>
        <v/>
      </c>
      <c r="G198" s="485">
        <f>+'Ark1'!R1954</f>
        <v>0</v>
      </c>
      <c r="H198" s="265" t="str">
        <f>+IF(G198=0,"",'Ark1'!AE1954)</f>
        <v/>
      </c>
      <c r="I198" s="265"/>
      <c r="J198" s="265" t="str">
        <f>+IF(G198=0,"",'Ark1'!AF1954)</f>
        <v/>
      </c>
      <c r="K198" s="244"/>
      <c r="L198" s="303" t="str">
        <f>+IF(G198=0,"",'Ark1'!U1954)</f>
        <v/>
      </c>
      <c r="M198" s="303"/>
      <c r="N198" s="376" t="str">
        <f>+IF(G198=0,"",'Ark1'!AR1818)</f>
        <v/>
      </c>
      <c r="O198" s="114" t="str">
        <f>+IF(G198=0,"",'Ark1'!AS1818)</f>
        <v/>
      </c>
      <c r="P198" s="246"/>
      <c r="Q198" s="266" t="str">
        <f>+IF(G198=0,"",'Ark1'!T1954)</f>
        <v/>
      </c>
      <c r="R198" s="265"/>
      <c r="S198" s="267" t="str">
        <f>+IF(G198=0,"",'Ark1'!W1954)</f>
        <v/>
      </c>
      <c r="T198" s="267" t="str">
        <f>+IF(G198=0,"",'Ark1'!X1954)</f>
        <v/>
      </c>
      <c r="U198" s="484" t="str">
        <f>+IF(G198=0,"",'Ark1'!AG1954)</f>
        <v/>
      </c>
      <c r="V198" s="484"/>
      <c r="W198" s="267" t="str">
        <f>+IF(G198=0,"",'Ark1'!AH1954)</f>
        <v/>
      </c>
      <c r="X198" s="267" t="str">
        <f>+IF(G198=0,"",'Ark1'!Y1954)</f>
        <v/>
      </c>
      <c r="Y198" s="266" t="str">
        <f>+IF(G198=0,"",'Ark1'!AA1954)</f>
        <v/>
      </c>
      <c r="Z198" s="267" t="str">
        <f>+IF(G198=0,"",'Ark1'!AC1954)</f>
        <v/>
      </c>
      <c r="AA198" s="303" t="str">
        <f t="shared" si="19"/>
        <v/>
      </c>
      <c r="AB198" s="265" t="str">
        <f t="shared" si="20"/>
        <v/>
      </c>
      <c r="AC198" s="244"/>
      <c r="AD198" s="247"/>
      <c r="AF198" s="28"/>
      <c r="AG198" s="27"/>
      <c r="AH198" s="248"/>
      <c r="AI198" s="86"/>
      <c r="AJ198" s="27"/>
      <c r="AK198" s="27"/>
      <c r="AL198" s="33"/>
      <c r="AM198" s="33"/>
      <c r="AN198" s="33"/>
    </row>
    <row r="199" spans="1:58" ht="15.6">
      <c r="A199" s="244"/>
      <c r="B199" s="328">
        <f>+'Ark1'!C1615</f>
        <v>2024</v>
      </c>
      <c r="C199" s="264">
        <f>+'Ark1'!L1989</f>
        <v>12</v>
      </c>
      <c r="D199" s="264" t="s">
        <v>39</v>
      </c>
      <c r="F199" s="486" t="str">
        <f>+IF(G199=0,"",'Ark1'!Q1989)</f>
        <v/>
      </c>
      <c r="G199" s="485">
        <f>+'Ark1'!R1989</f>
        <v>0</v>
      </c>
      <c r="H199" s="28" t="str">
        <f>+IF(G199=0,"",'Ark1'!AE1989)</f>
        <v/>
      </c>
      <c r="I199" s="265"/>
      <c r="J199" s="28" t="str">
        <f>+IF(G199=0,"",'Ark1'!AF1989)</f>
        <v/>
      </c>
      <c r="K199" s="244"/>
      <c r="L199" s="303" t="str">
        <f>+IF(G199=0,"",'Ark1'!U1989)</f>
        <v/>
      </c>
      <c r="M199" s="303"/>
      <c r="N199" s="376" t="str">
        <f>+IF(G199=0,"",'Ark1'!AR1819)</f>
        <v/>
      </c>
      <c r="O199" s="114" t="str">
        <f>+IF(G199=0,"",'Ark1'!AS1819)</f>
        <v/>
      </c>
      <c r="P199" s="246"/>
      <c r="Q199" s="27" t="str">
        <f>+IF(G199=0,"",'Ark1'!T1989)</f>
        <v/>
      </c>
      <c r="R199" s="265"/>
      <c r="S199" s="33" t="str">
        <f>+IF(G199=0,"",'Ark1'!W1989)</f>
        <v/>
      </c>
      <c r="T199" s="33" t="str">
        <f>+IF(G199=0,"",'Ark1'!X1989)</f>
        <v/>
      </c>
      <c r="U199" s="557" t="str">
        <f>+IF(G199=0,"",'Ark1'!AG1989)</f>
        <v/>
      </c>
      <c r="W199" s="33" t="str">
        <f>+IF(G199=0,"",'Ark1'!AH1989)</f>
        <v/>
      </c>
      <c r="X199" s="33" t="str">
        <f>+IF(G199=0,"",'Ark1'!Y1989)</f>
        <v/>
      </c>
      <c r="Y199" s="27" t="str">
        <f>+IF(G199=0,"",'Ark1'!AA1989)</f>
        <v/>
      </c>
      <c r="Z199" s="33" t="str">
        <f>+IF(G199=0,"",'Ark1'!AC1989)</f>
        <v/>
      </c>
      <c r="AA199" s="303" t="str">
        <f t="shared" si="19"/>
        <v/>
      </c>
      <c r="AB199" s="28" t="str">
        <f t="shared" si="20"/>
        <v/>
      </c>
      <c r="AC199" s="244"/>
      <c r="AD199" s="86"/>
      <c r="AF199" s="28"/>
      <c r="AG199" s="27"/>
      <c r="AH199" s="86"/>
      <c r="AI199" s="86"/>
      <c r="AJ199" s="27"/>
      <c r="AK199" s="27"/>
      <c r="AL199" s="33"/>
      <c r="AM199" s="33"/>
      <c r="AN199" s="33"/>
    </row>
    <row r="200" spans="1:58" ht="17.25" customHeight="1">
      <c r="A200" s="244"/>
      <c r="B200" s="328">
        <f>+'Ark1'!C1616</f>
        <v>2024</v>
      </c>
      <c r="C200" s="264">
        <f>+'Ark1'!L2024</f>
        <v>13</v>
      </c>
      <c r="D200" s="264" t="s">
        <v>40</v>
      </c>
      <c r="F200" s="484" t="str">
        <f>+IF(G200=0,"",'Ark1'!Q2024)</f>
        <v/>
      </c>
      <c r="G200" s="485">
        <f>+'Ark1'!R2024</f>
        <v>0</v>
      </c>
      <c r="H200" s="265" t="str">
        <f>+IF(G200=0,"",'Ark1'!AE2024)</f>
        <v/>
      </c>
      <c r="I200" s="265"/>
      <c r="J200" s="265" t="str">
        <f>+IF(G200=0,"",'Ark1'!AF2024)</f>
        <v/>
      </c>
      <c r="K200" s="244"/>
      <c r="L200" s="303" t="str">
        <f>+IF(G200=0,"",'Ark1'!U2024)</f>
        <v/>
      </c>
      <c r="M200" s="303"/>
      <c r="N200" s="376" t="str">
        <f>+IF(G200=0,"",'Ark1'!AR1820)</f>
        <v/>
      </c>
      <c r="O200" s="114" t="str">
        <f>+IF(G200=0,"",'Ark1'!AS1820)</f>
        <v/>
      </c>
      <c r="P200" s="246"/>
      <c r="Q200" s="266" t="str">
        <f>+IF(G200=0,"",'Ark1'!T2024)</f>
        <v/>
      </c>
      <c r="R200" s="265"/>
      <c r="S200" s="267" t="str">
        <f>+IF(G200=0,"",'Ark1'!W2024)</f>
        <v/>
      </c>
      <c r="T200" s="267" t="str">
        <f>+IF(G200=0,"",'Ark1'!X2024)</f>
        <v/>
      </c>
      <c r="U200" s="484" t="str">
        <f>+IF(G200=0,"",'Ark1'!AG2024)</f>
        <v/>
      </c>
      <c r="V200" s="484"/>
      <c r="W200" s="267" t="str">
        <f>+IF(G200=0,"",'Ark1'!AH2024)</f>
        <v/>
      </c>
      <c r="X200" s="267" t="str">
        <f>+IF(G200=0,"",'Ark1'!Y2024)</f>
        <v/>
      </c>
      <c r="Y200" s="266" t="str">
        <f>+IF(G200=0,"",'Ark1'!AA2024)</f>
        <v/>
      </c>
      <c r="Z200" s="267" t="str">
        <f>+IF(G200=0,"",'Ark1'!AC2024)</f>
        <v/>
      </c>
      <c r="AA200" s="303" t="str">
        <f t="shared" si="19"/>
        <v/>
      </c>
      <c r="AB200" s="265" t="str">
        <f t="shared" si="20"/>
        <v/>
      </c>
      <c r="AC200" s="244"/>
      <c r="AD200" s="211"/>
      <c r="AF200" s="28"/>
      <c r="AG200" s="27"/>
      <c r="AH200" s="248"/>
      <c r="AI200" s="86"/>
      <c r="AJ200" s="27"/>
      <c r="AK200" s="27"/>
      <c r="AL200" s="33"/>
      <c r="AM200" s="33"/>
      <c r="AN200" s="33"/>
    </row>
    <row r="201" spans="1:58" ht="15.6">
      <c r="A201" s="244"/>
      <c r="B201" s="328">
        <f>+'Ark1'!C1617</f>
        <v>2024</v>
      </c>
      <c r="C201" s="264">
        <f>+'Ark1'!L2059</f>
        <v>14</v>
      </c>
      <c r="D201" s="264" t="s">
        <v>402</v>
      </c>
      <c r="F201" s="486" t="str">
        <f>+IF(G201=0,"",'Ark1'!Q2059)</f>
        <v/>
      </c>
      <c r="G201" s="485">
        <f>+'Ark1'!R2059</f>
        <v>0</v>
      </c>
      <c r="H201" s="28" t="str">
        <f>+IF(G201=0,"",'Ark1'!AE2059)</f>
        <v/>
      </c>
      <c r="I201" s="265"/>
      <c r="J201" s="28" t="str">
        <f>+IF(G201=0,"",'Ark1'!AF2059)</f>
        <v/>
      </c>
      <c r="K201" s="244"/>
      <c r="L201" s="303" t="str">
        <f>+IF(G201=0,"",'Ark1'!U2059)</f>
        <v/>
      </c>
      <c r="M201" s="303"/>
      <c r="N201" s="376" t="str">
        <f>+IF(G201=0,"",'Ark1'!AR1821)</f>
        <v/>
      </c>
      <c r="O201" s="114" t="str">
        <f>+IF(G201=0,"",'Ark1'!AS1821)</f>
        <v/>
      </c>
      <c r="P201" s="246"/>
      <c r="Q201" s="27" t="str">
        <f>+IF(G201=0,"",'Ark1'!T2059)</f>
        <v/>
      </c>
      <c r="R201" s="265"/>
      <c r="S201" s="33" t="str">
        <f>+IF(G201=0,"",'Ark1'!W2059)</f>
        <v/>
      </c>
      <c r="T201" s="33" t="str">
        <f>+IF(G201=0,"",'Ark1'!X2059)</f>
        <v/>
      </c>
      <c r="U201" s="557" t="str">
        <f>+IF(G201=0,"",'Ark1'!AG2059)</f>
        <v/>
      </c>
      <c r="W201" s="33" t="str">
        <f>+IF(G201=0,"",'Ark1'!AH2059)</f>
        <v/>
      </c>
      <c r="X201" s="33" t="str">
        <f>+IF(G201=0,"",'Ark1'!Y2059)</f>
        <v/>
      </c>
      <c r="Y201" s="27" t="str">
        <f>+IF(G201=0,"",'Ark1'!AA2059)</f>
        <v/>
      </c>
      <c r="Z201" s="33" t="str">
        <f>+IF(G201=0,"",'Ark1'!AC2059)</f>
        <v/>
      </c>
      <c r="AA201" s="303" t="str">
        <f t="shared" si="19"/>
        <v/>
      </c>
      <c r="AB201" s="28" t="str">
        <f t="shared" si="20"/>
        <v/>
      </c>
      <c r="AC201" s="244"/>
      <c r="AD201" s="211"/>
      <c r="AF201" s="28"/>
      <c r="AG201" s="27"/>
      <c r="AH201" s="86"/>
      <c r="AI201" s="86"/>
      <c r="AJ201" s="27"/>
      <c r="AK201" s="27"/>
      <c r="AL201" s="33"/>
      <c r="AM201" s="33"/>
      <c r="AN201" s="33"/>
    </row>
    <row r="202" spans="1:58" ht="15.6">
      <c r="A202" s="244"/>
      <c r="B202" s="328">
        <f>+'Ark1'!C1618</f>
        <v>2024</v>
      </c>
      <c r="C202" s="264">
        <f>+'Ark1'!L2094</f>
        <v>15</v>
      </c>
      <c r="D202" s="264" t="s">
        <v>41</v>
      </c>
      <c r="F202" s="484" t="str">
        <f>+IF(G202=0,"",'Ark1'!Q2094)</f>
        <v/>
      </c>
      <c r="G202" s="485">
        <f>+'Ark1'!R2094</f>
        <v>0</v>
      </c>
      <c r="H202" s="265" t="str">
        <f>+IF(G202=0,"",'Ark1'!AE2094)</f>
        <v/>
      </c>
      <c r="I202" s="265"/>
      <c r="J202" s="265" t="str">
        <f>+IF(G202=0,"",'Ark1'!AF2094)</f>
        <v/>
      </c>
      <c r="K202" s="244"/>
      <c r="L202" s="379" t="str">
        <f>+IF(G202=0,"",'Ark1'!U2094)</f>
        <v/>
      </c>
      <c r="M202" s="379"/>
      <c r="N202" s="376" t="str">
        <f>+IF(G202=0,"",'Ark1'!AR1822)</f>
        <v/>
      </c>
      <c r="O202" s="114" t="str">
        <f>+IF(G202=0,"",'Ark1'!AS1822)</f>
        <v/>
      </c>
      <c r="P202" s="246"/>
      <c r="Q202" s="266" t="str">
        <f>+IF(G202=0,"",'Ark1'!T2094)</f>
        <v/>
      </c>
      <c r="R202" s="265"/>
      <c r="S202" s="267" t="str">
        <f>+IF(G202=0,"",'Ark1'!W2094)</f>
        <v/>
      </c>
      <c r="T202" s="267" t="str">
        <f>+IF(G202=0,"",'Ark1'!X2094)</f>
        <v/>
      </c>
      <c r="U202" s="484" t="str">
        <f>+IF(G202=0,"",'Ark1'!AG2094)</f>
        <v/>
      </c>
      <c r="V202" s="484"/>
      <c r="W202" s="267" t="str">
        <f>+IF(G202=0,"",'Ark1'!AH2094)</f>
        <v/>
      </c>
      <c r="X202" s="267" t="str">
        <f>+IF(G202=0,"",'Ark1'!Y2094)</f>
        <v/>
      </c>
      <c r="Y202" s="266" t="str">
        <f>+IF(G202=0,"",'Ark1'!AA2094)</f>
        <v/>
      </c>
      <c r="Z202" s="267" t="str">
        <f>+IF(G202=0,"",'Ark1'!AC2094)</f>
        <v/>
      </c>
      <c r="AA202" s="303" t="str">
        <f t="shared" si="19"/>
        <v/>
      </c>
      <c r="AB202" s="265" t="str">
        <f t="shared" si="20"/>
        <v/>
      </c>
      <c r="AC202" s="244"/>
      <c r="AD202" s="268"/>
      <c r="AF202" s="28"/>
      <c r="AG202" s="27"/>
      <c r="AH202" s="86"/>
      <c r="AI202" s="86"/>
      <c r="AJ202" s="27"/>
      <c r="AK202" s="27"/>
      <c r="AL202" s="33"/>
      <c r="AM202" s="33"/>
      <c r="AN202" s="33"/>
    </row>
    <row r="203" spans="1:58" ht="19.8">
      <c r="A203" s="244"/>
      <c r="B203" s="244"/>
      <c r="C203" s="244"/>
      <c r="D203" s="244"/>
      <c r="E203" s="244"/>
      <c r="F203" s="478"/>
      <c r="G203" s="478"/>
      <c r="H203" s="244"/>
      <c r="I203" s="244"/>
      <c r="J203" s="244"/>
      <c r="K203" s="244"/>
      <c r="L203" s="244"/>
      <c r="M203" s="244"/>
      <c r="N203" s="244"/>
      <c r="O203" s="244"/>
      <c r="P203" s="246"/>
      <c r="Q203" s="244"/>
      <c r="R203" s="244"/>
      <c r="S203" s="244"/>
      <c r="T203" s="244"/>
      <c r="U203" s="478"/>
      <c r="V203" s="478"/>
      <c r="W203" s="244"/>
      <c r="X203" s="244"/>
      <c r="Y203" s="244"/>
      <c r="Z203" s="244"/>
      <c r="AA203" s="244"/>
      <c r="AB203" s="244"/>
      <c r="AC203" s="244"/>
      <c r="AD203" s="247"/>
      <c r="AF203" s="28"/>
      <c r="AG203" s="27"/>
      <c r="AH203" s="248"/>
      <c r="AI203" s="86"/>
      <c r="AM203" s="86"/>
      <c r="BE203" s="260"/>
    </row>
    <row r="204" spans="1:58" ht="22.8">
      <c r="A204" s="275" t="s">
        <v>733</v>
      </c>
      <c r="B204" s="244"/>
      <c r="C204" s="262"/>
      <c r="D204" s="344"/>
      <c r="E204" s="244"/>
      <c r="F204" s="478"/>
      <c r="G204" s="482" t="s">
        <v>644</v>
      </c>
      <c r="H204" s="277">
        <f>SUM(G210:G224)</f>
        <v>0</v>
      </c>
      <c r="I204" s="245"/>
      <c r="J204" s="244"/>
      <c r="K204" s="244"/>
      <c r="L204" s="244"/>
      <c r="M204" s="244"/>
      <c r="N204" s="244"/>
      <c r="O204" s="244"/>
      <c r="P204" s="246"/>
      <c r="Q204" s="245"/>
      <c r="R204" s="343" t="str">
        <f>+Raser!T20</f>
        <v/>
      </c>
      <c r="S204" s="244"/>
      <c r="T204" s="246"/>
      <c r="U204" s="478"/>
      <c r="V204" s="478"/>
      <c r="W204" s="244"/>
      <c r="X204" s="246"/>
      <c r="Y204" s="246"/>
      <c r="Z204" s="244"/>
      <c r="AA204" s="246"/>
      <c r="AB204" s="246" t="s">
        <v>626</v>
      </c>
      <c r="AC204" s="245"/>
      <c r="AD204" s="247"/>
      <c r="AE204" s="247"/>
      <c r="AF204" s="28"/>
      <c r="AH204" s="27"/>
      <c r="AI204" s="248"/>
      <c r="AM204" s="86"/>
      <c r="BF204" s="260"/>
    </row>
    <row r="205" spans="1:58" ht="14.25" customHeight="1">
      <c r="A205" s="244"/>
      <c r="B205" s="244"/>
      <c r="C205" s="262"/>
      <c r="D205" s="342"/>
      <c r="E205" s="244"/>
      <c r="F205" s="482"/>
      <c r="G205" s="482"/>
      <c r="H205" s="262"/>
      <c r="I205" s="262"/>
      <c r="J205" s="262"/>
      <c r="K205" s="244"/>
      <c r="L205" s="262"/>
      <c r="M205" s="262"/>
      <c r="N205" s="262"/>
      <c r="O205" s="262"/>
      <c r="P205" s="246"/>
      <c r="Q205" s="262"/>
      <c r="R205" s="262"/>
      <c r="S205" s="262"/>
      <c r="T205" s="262"/>
      <c r="U205" s="482"/>
      <c r="V205" s="482"/>
      <c r="W205" s="262"/>
      <c r="X205" s="262"/>
      <c r="Y205" s="262"/>
      <c r="Z205" s="262"/>
      <c r="AA205" s="262"/>
      <c r="AB205" s="245"/>
      <c r="AC205" s="244"/>
      <c r="AD205" s="247"/>
      <c r="AF205" s="28"/>
      <c r="AG205" s="27"/>
      <c r="AH205" s="248"/>
      <c r="AI205" s="86"/>
      <c r="AM205" s="86"/>
      <c r="BE205" s="260"/>
    </row>
    <row r="206" spans="1:58" ht="19.8">
      <c r="A206" s="244"/>
      <c r="B206" s="244"/>
      <c r="C206" s="244"/>
      <c r="D206" s="244"/>
      <c r="E206" s="244"/>
      <c r="F206" s="478"/>
      <c r="G206" s="478"/>
      <c r="H206" s="245"/>
      <c r="I206" s="244"/>
      <c r="J206" s="245"/>
      <c r="K206" s="244"/>
      <c r="L206" s="244"/>
      <c r="M206" s="244"/>
      <c r="N206" s="246"/>
      <c r="O206" s="246"/>
      <c r="P206" s="246"/>
      <c r="Q206" s="244"/>
      <c r="R206" s="244"/>
      <c r="S206" s="246"/>
      <c r="T206" s="246"/>
      <c r="U206" s="478"/>
      <c r="V206" s="478"/>
      <c r="W206" s="246"/>
      <c r="X206" s="246"/>
      <c r="Y206" s="244"/>
      <c r="Z206" s="246"/>
      <c r="AA206" s="262" t="s">
        <v>477</v>
      </c>
      <c r="AB206" s="261" t="s">
        <v>4</v>
      </c>
      <c r="AC206" s="244"/>
      <c r="AD206" s="247"/>
      <c r="AF206" s="28"/>
      <c r="AG206" s="27"/>
      <c r="AH206" s="248"/>
      <c r="AI206" s="86"/>
      <c r="AM206" s="86"/>
      <c r="BE206" s="260"/>
    </row>
    <row r="207" spans="1:58" ht="19.8">
      <c r="A207" s="244"/>
      <c r="B207" s="244"/>
      <c r="C207" s="244"/>
      <c r="D207" s="262"/>
      <c r="E207" s="244"/>
      <c r="F207" s="482" t="s">
        <v>4</v>
      </c>
      <c r="G207" s="478"/>
      <c r="H207" s="245"/>
      <c r="I207" s="245"/>
      <c r="J207" s="245"/>
      <c r="K207" s="244"/>
      <c r="L207" s="245"/>
      <c r="M207" s="245"/>
      <c r="N207" s="246"/>
      <c r="O207" s="246"/>
      <c r="P207" s="246"/>
      <c r="Q207" s="262" t="s">
        <v>24</v>
      </c>
      <c r="R207" s="245"/>
      <c r="S207" s="246" t="s">
        <v>403</v>
      </c>
      <c r="T207" s="246" t="s">
        <v>403</v>
      </c>
      <c r="U207" s="482" t="s">
        <v>531</v>
      </c>
      <c r="V207" s="482"/>
      <c r="W207" s="246" t="s">
        <v>403</v>
      </c>
      <c r="X207" s="263" t="s">
        <v>423</v>
      </c>
      <c r="Y207" s="244"/>
      <c r="Z207" s="263" t="s">
        <v>573</v>
      </c>
      <c r="AA207" s="262" t="s">
        <v>570</v>
      </c>
      <c r="AB207" s="261" t="s">
        <v>10</v>
      </c>
      <c r="AC207" s="244"/>
      <c r="AD207" s="247"/>
      <c r="AF207" s="28"/>
      <c r="AG207" s="27"/>
      <c r="AH207" s="248"/>
      <c r="AI207" s="86"/>
      <c r="AM207" s="86"/>
      <c r="BE207" s="260"/>
    </row>
    <row r="208" spans="1:58" ht="19.8">
      <c r="A208" s="262"/>
      <c r="B208" s="262"/>
      <c r="C208" s="244"/>
      <c r="D208" s="244"/>
      <c r="E208" s="262"/>
      <c r="F208" s="482" t="s">
        <v>475</v>
      </c>
      <c r="G208" s="482" t="s">
        <v>4</v>
      </c>
      <c r="H208" s="261" t="s">
        <v>4</v>
      </c>
      <c r="I208" s="261"/>
      <c r="J208" s="261" t="s">
        <v>1</v>
      </c>
      <c r="K208" s="244"/>
      <c r="L208" s="261" t="s">
        <v>24</v>
      </c>
      <c r="M208" s="261"/>
      <c r="N208" s="421" t="s">
        <v>24</v>
      </c>
      <c r="O208" s="421" t="s">
        <v>24</v>
      </c>
      <c r="P208" s="246"/>
      <c r="Q208" s="262" t="s">
        <v>481</v>
      </c>
      <c r="R208" s="261"/>
      <c r="S208" s="263" t="s">
        <v>572</v>
      </c>
      <c r="T208" s="263" t="s">
        <v>487</v>
      </c>
      <c r="U208" s="482" t="s">
        <v>550</v>
      </c>
      <c r="V208" s="482"/>
      <c r="W208" s="263" t="s">
        <v>489</v>
      </c>
      <c r="X208" s="263"/>
      <c r="Y208" s="262" t="s">
        <v>414</v>
      </c>
      <c r="Z208" s="263" t="s">
        <v>1</v>
      </c>
      <c r="AA208" s="262" t="s">
        <v>70</v>
      </c>
      <c r="AB208" s="261" t="s">
        <v>70</v>
      </c>
      <c r="AC208" s="244"/>
      <c r="AD208" s="247"/>
      <c r="AF208" s="28"/>
      <c r="AG208" s="27"/>
      <c r="AH208" s="248"/>
      <c r="AI208" s="86"/>
      <c r="AM208" s="86"/>
      <c r="BE208" s="260"/>
    </row>
    <row r="209" spans="1:57" ht="19.8">
      <c r="A209" s="244"/>
      <c r="B209" s="244"/>
      <c r="C209" s="262" t="s">
        <v>0</v>
      </c>
      <c r="D209" s="262"/>
      <c r="E209" s="262" t="s">
        <v>599</v>
      </c>
      <c r="F209" s="469" t="s">
        <v>476</v>
      </c>
      <c r="G209" s="469" t="s">
        <v>10</v>
      </c>
      <c r="H209" s="87" t="s">
        <v>403</v>
      </c>
      <c r="I209" s="87"/>
      <c r="J209" s="87" t="s">
        <v>403</v>
      </c>
      <c r="K209" s="244"/>
      <c r="L209" s="87" t="s">
        <v>45</v>
      </c>
      <c r="M209" s="87"/>
      <c r="N209" s="421" t="s">
        <v>717</v>
      </c>
      <c r="O209" s="421" t="s">
        <v>718</v>
      </c>
      <c r="P209" s="246"/>
      <c r="Q209" s="50" t="s">
        <v>415</v>
      </c>
      <c r="R209" s="87"/>
      <c r="S209" s="75" t="s">
        <v>548</v>
      </c>
      <c r="T209" s="75" t="s">
        <v>440</v>
      </c>
      <c r="U209" s="469" t="s">
        <v>483</v>
      </c>
      <c r="V209" s="469"/>
      <c r="W209" s="75" t="s">
        <v>470</v>
      </c>
      <c r="X209" s="75" t="s">
        <v>1</v>
      </c>
      <c r="Y209" s="50" t="s">
        <v>415</v>
      </c>
      <c r="Z209" s="75" t="s">
        <v>532</v>
      </c>
      <c r="AA209" s="50" t="s">
        <v>486</v>
      </c>
      <c r="AB209" s="87" t="s">
        <v>553</v>
      </c>
      <c r="AC209" s="244"/>
      <c r="AD209" s="247"/>
      <c r="AF209" s="28"/>
      <c r="AG209" s="27"/>
      <c r="AH209" s="248"/>
      <c r="AI209" s="86"/>
      <c r="AM209" s="86"/>
      <c r="BE209" s="260"/>
    </row>
    <row r="210" spans="1:57" ht="16.5" customHeight="1">
      <c r="A210" s="244"/>
      <c r="B210" s="328">
        <f>+'Ark1'!C1605</f>
        <v>2024</v>
      </c>
      <c r="C210" s="264">
        <f>+'Ark1'!L1605</f>
        <v>1</v>
      </c>
      <c r="D210" s="264" t="s">
        <v>29</v>
      </c>
      <c r="E210" s="264">
        <f>+'Ark1'!AP1605</f>
        <v>10</v>
      </c>
      <c r="F210" s="484" t="str">
        <f>+IF(G210=0,"",'Ark1'!Q1605)</f>
        <v/>
      </c>
      <c r="G210" s="485">
        <f>+'Ark1'!R1605</f>
        <v>0</v>
      </c>
      <c r="H210" s="265" t="str">
        <f>+IF(G210=0,"",'Ark1'!AE1605)</f>
        <v/>
      </c>
      <c r="I210" s="265"/>
      <c r="J210" s="265" t="str">
        <f>+IF(G210=0,"",'Ark1'!AF1605)</f>
        <v/>
      </c>
      <c r="K210" s="244"/>
      <c r="L210" s="303" t="str">
        <f>+IF(G210=0,"",'Ark1'!U1605)</f>
        <v/>
      </c>
      <c r="M210" s="303"/>
      <c r="N210" s="376" t="str">
        <f>+IF(G210=0,"",'Ark1'!AR1648)</f>
        <v/>
      </c>
      <c r="O210" s="114" t="str">
        <f>+IF(G210=0,"",'Ark1'!AS1648)</f>
        <v/>
      </c>
      <c r="P210" s="246"/>
      <c r="Q210" s="266" t="str">
        <f>+IF(G210=0,"",'Ark1'!T1605)</f>
        <v/>
      </c>
      <c r="R210" s="265"/>
      <c r="S210" s="267" t="str">
        <f>+IF(G210=0,"",'Ark1'!W1605)</f>
        <v/>
      </c>
      <c r="T210" s="267" t="str">
        <f>+IF(G210=0,"",'Ark1'!X1605)</f>
        <v/>
      </c>
      <c r="U210" s="484" t="str">
        <f>+IF(G210=0,"",'Ark1'!AG1605)</f>
        <v/>
      </c>
      <c r="V210" s="484"/>
      <c r="W210" s="267" t="str">
        <f>+IF(G210=0,"",'Ark1'!AH1605)</f>
        <v/>
      </c>
      <c r="X210" s="267" t="str">
        <f>+IF(G210=0,"",'Ark1'!Y1605)</f>
        <v/>
      </c>
      <c r="Y210" s="266" t="str">
        <f>+IF(G210=0,"",'Ark1'!AA1605)</f>
        <v/>
      </c>
      <c r="Z210" s="267" t="str">
        <f>+IF(G210=0,"",'Ark1'!AC1605)</f>
        <v/>
      </c>
      <c r="AA210" s="303" t="str">
        <f t="shared" ref="AA210:AA224" si="21">IF(G210=0,"",1000*L210/U210)</f>
        <v/>
      </c>
      <c r="AB210" s="265" t="str">
        <f t="shared" ref="AB210:AB224" si="22">IF(G210=0,"",G210/F210)</f>
        <v/>
      </c>
      <c r="AC210" s="244"/>
      <c r="AD210" s="211"/>
      <c r="AF210" s="28"/>
      <c r="AG210" s="27"/>
      <c r="AH210" s="86"/>
      <c r="AI210" s="86"/>
      <c r="AJ210" s="269"/>
      <c r="AK210" s="269"/>
      <c r="AL210" s="33"/>
      <c r="AM210" s="33"/>
      <c r="AN210" s="33"/>
    </row>
    <row r="211" spans="1:57" ht="15.6">
      <c r="A211" s="244"/>
      <c r="B211" s="328">
        <f>+'Ark1'!C1640</f>
        <v>2024</v>
      </c>
      <c r="C211" s="86">
        <f>+'Ark1'!L1640</f>
        <v>2</v>
      </c>
      <c r="D211" s="86" t="s">
        <v>30</v>
      </c>
      <c r="F211" s="486" t="str">
        <f>+IF(G211=0,"",'Ark1'!Q1640)</f>
        <v/>
      </c>
      <c r="G211" s="485">
        <f>+'Ark1'!R1640</f>
        <v>0</v>
      </c>
      <c r="H211" s="28" t="str">
        <f>+IF(G211=0,"",'Ark1'!AE1640)</f>
        <v/>
      </c>
      <c r="I211" s="28"/>
      <c r="J211" s="28" t="str">
        <f>+IF(G211=0,"",'Ark1'!AF1640)</f>
        <v/>
      </c>
      <c r="K211" s="244"/>
      <c r="L211" s="303" t="str">
        <f>+IF(G211=0,"",'Ark1'!U1640)</f>
        <v/>
      </c>
      <c r="M211" s="303"/>
      <c r="N211" s="376" t="str">
        <f>+IF(G211=0,"",'Ark1'!AR1683)</f>
        <v/>
      </c>
      <c r="O211" s="114" t="str">
        <f>+IF(G211=0,"",'Ark1'!AS1683)</f>
        <v/>
      </c>
      <c r="P211" s="246"/>
      <c r="Q211" s="27" t="str">
        <f>+IF(G211=0,"",'Ark1'!T1640)</f>
        <v/>
      </c>
      <c r="R211" s="28"/>
      <c r="S211" s="33" t="str">
        <f>+IF(G211=0,"",'Ark1'!W1640)</f>
        <v/>
      </c>
      <c r="T211" s="33" t="str">
        <f>+IF(G211=0,"",'Ark1'!X1640)</f>
        <v/>
      </c>
      <c r="U211" s="557" t="str">
        <f>+IF(G211=0,"",'Ark1'!AG1640)</f>
        <v/>
      </c>
      <c r="W211" s="33" t="str">
        <f>+IF(G211=0,"",'Ark1'!AH1640)</f>
        <v/>
      </c>
      <c r="X211" s="33" t="str">
        <f>+IF(G211=0,"",'Ark1'!Y1640)</f>
        <v/>
      </c>
      <c r="Y211" s="27" t="str">
        <f>+IF(G211=0,"",'Ark1'!AA1640)</f>
        <v/>
      </c>
      <c r="Z211" s="33" t="str">
        <f>+IF(G211=0,"",'Ark1'!AC1640)</f>
        <v/>
      </c>
      <c r="AA211" s="303" t="str">
        <f t="shared" si="21"/>
        <v/>
      </c>
      <c r="AB211" s="28" t="str">
        <f t="shared" si="22"/>
        <v/>
      </c>
      <c r="AC211" s="244"/>
      <c r="AD211" s="247"/>
      <c r="AF211" s="28"/>
      <c r="AG211" s="27"/>
      <c r="AH211" s="247"/>
      <c r="AI211" s="86"/>
      <c r="AM211" s="86"/>
    </row>
    <row r="212" spans="1:57" ht="15.6">
      <c r="A212" s="244"/>
      <c r="B212" s="328">
        <f>+'Ark1'!C1675</f>
        <v>2024</v>
      </c>
      <c r="C212" s="264">
        <f>+'Ark1'!L1675</f>
        <v>3</v>
      </c>
      <c r="D212" s="264" t="s">
        <v>31</v>
      </c>
      <c r="F212" s="484" t="str">
        <f>+IF(G212=0,"",'Ark1'!Q1675)</f>
        <v/>
      </c>
      <c r="G212" s="485">
        <f>+'Ark1'!R1675</f>
        <v>0</v>
      </c>
      <c r="H212" s="265" t="str">
        <f>+IF(G212=0,"",'Ark1'!AE1675)</f>
        <v/>
      </c>
      <c r="I212" s="31" t="str">
        <f>+IF(G212=0,"",H212-#REF!)</f>
        <v/>
      </c>
      <c r="J212" s="265" t="str">
        <f>+IF(G212=0,"",'Ark1'!AF1675)</f>
        <v/>
      </c>
      <c r="K212" s="244"/>
      <c r="L212" s="303" t="str">
        <f>+IF(G212=0,"",'Ark1'!U1675)</f>
        <v/>
      </c>
      <c r="M212" s="303"/>
      <c r="N212" s="376" t="str">
        <f>+IF(G212=0,"",'Ark1'!AR1718)</f>
        <v/>
      </c>
      <c r="O212" s="114" t="str">
        <f>+IF(G212=0,"",'Ark1'!AS1718)</f>
        <v/>
      </c>
      <c r="P212" s="246"/>
      <c r="Q212" s="266" t="str">
        <f>+IF(G212=0,"",'Ark1'!T1675)</f>
        <v/>
      </c>
      <c r="R212" s="35" t="str">
        <f>+IF(G212=0,"",L212-#REF!)</f>
        <v/>
      </c>
      <c r="S212" s="267" t="str">
        <f>+IF(G212=0,"",'Ark1'!W1675)</f>
        <v/>
      </c>
      <c r="T212" s="267" t="str">
        <f>+IF(G212=0,"",'Ark1'!X1675)</f>
        <v/>
      </c>
      <c r="U212" s="484" t="str">
        <f>+IF(G212=0,"",'Ark1'!AG1675)</f>
        <v/>
      </c>
      <c r="V212" s="484"/>
      <c r="W212" s="267" t="str">
        <f>+IF(G212=0,"",'Ark1'!AH1675)</f>
        <v/>
      </c>
      <c r="X212" s="267" t="str">
        <f>+IF(G212=0,"",'Ark1'!Y1675)</f>
        <v/>
      </c>
      <c r="Y212" s="266" t="str">
        <f>+IF(G212=0,"",'Ark1'!AA1675)</f>
        <v/>
      </c>
      <c r="Z212" s="267" t="str">
        <f>+IF(G212=0,"",'Ark1'!AC1675)</f>
        <v/>
      </c>
      <c r="AA212" s="303" t="str">
        <f t="shared" si="21"/>
        <v/>
      </c>
      <c r="AB212" s="265" t="str">
        <f t="shared" si="22"/>
        <v/>
      </c>
      <c r="AC212" s="244"/>
      <c r="AD212" s="247"/>
      <c r="AF212" s="28"/>
      <c r="AG212" s="27"/>
      <c r="AH212" s="270"/>
      <c r="AI212" s="86"/>
      <c r="AJ212" s="27"/>
      <c r="AK212" s="248"/>
      <c r="AM212" s="86"/>
    </row>
    <row r="213" spans="1:57" ht="15.6">
      <c r="A213" s="244"/>
      <c r="B213" s="328">
        <f>+'Ark1'!C1710</f>
        <v>2024</v>
      </c>
      <c r="C213" s="264">
        <f>+'Ark1'!L1710</f>
        <v>4</v>
      </c>
      <c r="D213" s="264" t="s">
        <v>32</v>
      </c>
      <c r="F213" s="486" t="str">
        <f>+IF(G213=0,"",'Ark1'!Q1710)</f>
        <v/>
      </c>
      <c r="G213" s="485">
        <f>+'Ark1'!R1710</f>
        <v>0</v>
      </c>
      <c r="H213" s="28" t="str">
        <f>+IF(G213=0,"",'Ark1'!AE1710)</f>
        <v/>
      </c>
      <c r="I213" s="35" t="str">
        <f>+IF(G213=0,"",IF(#REF!=0,"",H213-#REF!))</f>
        <v/>
      </c>
      <c r="J213" s="28" t="str">
        <f>+IF(G213=0,"",'Ark1'!AF1710)</f>
        <v/>
      </c>
      <c r="K213" s="244"/>
      <c r="L213" s="303" t="str">
        <f>+IF(G213=0,"",'Ark1'!U1710)</f>
        <v/>
      </c>
      <c r="M213" s="303"/>
      <c r="N213" s="376" t="str">
        <f>+IF(G213=0,"",'Ark1'!AR1753)</f>
        <v/>
      </c>
      <c r="O213" s="114" t="str">
        <f>+IF(G213=0,"",'Ark1'!AS1753)</f>
        <v/>
      </c>
      <c r="P213" s="246"/>
      <c r="Q213" s="27" t="str">
        <f>+IF(G213=0,"",'Ark1'!T1710)</f>
        <v/>
      </c>
      <c r="R213" s="35" t="str">
        <f>+IF(G213=0,"",IF(#REF!=0,"",L213-#REF!))</f>
        <v/>
      </c>
      <c r="S213" s="33" t="str">
        <f>+IF(G213=0,"",'Ark1'!W1710)</f>
        <v/>
      </c>
      <c r="T213" s="33" t="str">
        <f>+IF(G213=0,"",'Ark1'!X1710)</f>
        <v/>
      </c>
      <c r="U213" s="557" t="str">
        <f>+IF(G213=0,"",'Ark1'!AG1710)</f>
        <v/>
      </c>
      <c r="W213" s="33" t="str">
        <f>+IF(G213=0,"",'Ark1'!AH1710)</f>
        <v/>
      </c>
      <c r="X213" s="33" t="str">
        <f>+IF(G213=0,"",'Ark1'!Y1710)</f>
        <v/>
      </c>
      <c r="Y213" s="27" t="str">
        <f>+IF(G213=0,"",'Ark1'!AA1710)</f>
        <v/>
      </c>
      <c r="Z213" s="33" t="str">
        <f>+IF(G213=0,"",'Ark1'!AC1710)</f>
        <v/>
      </c>
      <c r="AA213" s="303" t="str">
        <f t="shared" si="21"/>
        <v/>
      </c>
      <c r="AB213" s="28" t="str">
        <f t="shared" si="22"/>
        <v/>
      </c>
      <c r="AC213" s="244"/>
      <c r="AD213" s="247"/>
      <c r="AF213" s="28"/>
      <c r="AG213" s="27"/>
      <c r="AH213" s="270"/>
      <c r="AI213" s="86"/>
      <c r="AM213" s="86"/>
    </row>
    <row r="214" spans="1:57" ht="15.6">
      <c r="A214" s="244"/>
      <c r="B214" s="328">
        <f>+'Ark1'!C1745</f>
        <v>2024</v>
      </c>
      <c r="C214" s="264">
        <f>+'Ark1'!L1745</f>
        <v>5</v>
      </c>
      <c r="D214" s="264" t="s">
        <v>401</v>
      </c>
      <c r="F214" s="484" t="str">
        <f>+IF(G214=0,"",'Ark1'!Q1745)</f>
        <v/>
      </c>
      <c r="G214" s="485">
        <f>+'Ark1'!R1745</f>
        <v>0</v>
      </c>
      <c r="H214" s="265">
        <f>+'Ark1'!AE1745</f>
        <v>0</v>
      </c>
      <c r="I214" s="35" t="e">
        <f>+IF(D214=0,"",IF(#REF!=0,"",H214-#REF!))</f>
        <v>#REF!</v>
      </c>
      <c r="J214" s="265" t="str">
        <f>+IF(G214=0,"",'Ark1'!AF1745)</f>
        <v/>
      </c>
      <c r="K214" s="244"/>
      <c r="L214" s="303" t="str">
        <f>+IF(G214=0,"",'Ark1'!U1745)</f>
        <v/>
      </c>
      <c r="M214" s="303"/>
      <c r="N214" s="376" t="str">
        <f>+IF(G214=0,"",'Ark1'!AR1788)</f>
        <v/>
      </c>
      <c r="O214" s="114" t="str">
        <f>+IF(G214=0,"",'Ark1'!AS1788)</f>
        <v/>
      </c>
      <c r="P214" s="246"/>
      <c r="Q214" s="266" t="str">
        <f>+IF(G214=0,"",'Ark1'!T1745)</f>
        <v/>
      </c>
      <c r="R214" s="35" t="str">
        <f>+IF(G214=0,"",L214-#REF!)</f>
        <v/>
      </c>
      <c r="S214" s="267" t="str">
        <f>+IF(G214=0,"",'Ark1'!W1745)</f>
        <v/>
      </c>
      <c r="T214" s="267" t="str">
        <f>+IF(G214=0,"",'Ark1'!X1745)</f>
        <v/>
      </c>
      <c r="U214" s="484" t="str">
        <f>+IF(G214=0,"",'Ark1'!AG1745)</f>
        <v/>
      </c>
      <c r="V214" s="484"/>
      <c r="W214" s="267" t="str">
        <f>+IF(G214=0,"",'Ark1'!AH1745)</f>
        <v/>
      </c>
      <c r="X214" s="267" t="str">
        <f>+IF(G214=0,"",'Ark1'!Y1745)</f>
        <v/>
      </c>
      <c r="Y214" s="266" t="str">
        <f>+IF(G214=0,"",'Ark1'!AA1745)</f>
        <v/>
      </c>
      <c r="Z214" s="267" t="str">
        <f>+IF(G214=0,"",'Ark1'!AC1745)</f>
        <v/>
      </c>
      <c r="AA214" s="303" t="str">
        <f t="shared" si="21"/>
        <v/>
      </c>
      <c r="AB214" s="265" t="str">
        <f t="shared" si="22"/>
        <v/>
      </c>
      <c r="AC214" s="244"/>
      <c r="AD214" s="247"/>
      <c r="AF214" s="28"/>
      <c r="AG214" s="27"/>
      <c r="AH214" s="270"/>
      <c r="AI214" s="86"/>
      <c r="AM214" s="86"/>
    </row>
    <row r="215" spans="1:57" ht="15.6">
      <c r="A215" s="244"/>
      <c r="B215" s="328">
        <f>+'Ark1'!C1780</f>
        <v>2024</v>
      </c>
      <c r="C215" s="264">
        <f>+'Ark1'!L1780</f>
        <v>6</v>
      </c>
      <c r="D215" s="264" t="s">
        <v>33</v>
      </c>
      <c r="F215" s="486" t="str">
        <f>+IF(G215=0,"",'Ark1'!Q1780)</f>
        <v/>
      </c>
      <c r="G215" s="485">
        <f>+'Ark1'!R1780</f>
        <v>0</v>
      </c>
      <c r="H215" s="28" t="str">
        <f>+IF(G215=0,"",'Ark1'!AE1780)</f>
        <v/>
      </c>
      <c r="I215" s="31" t="str">
        <f>+IF(G215=0,"",IF(#REF!=0,"",H215-#REF!))</f>
        <v/>
      </c>
      <c r="J215" s="28" t="str">
        <f>+IF(G215=0,"",'Ark1'!AF1780)</f>
        <v/>
      </c>
      <c r="K215" s="244"/>
      <c r="L215" s="303" t="str">
        <f>+IF(G215=0,"",'Ark1'!U1780)</f>
        <v/>
      </c>
      <c r="M215" s="303"/>
      <c r="N215" s="376" t="str">
        <f>+IF(G215=0,"",'Ark1'!AR1823)</f>
        <v/>
      </c>
      <c r="O215" s="114" t="str">
        <f>+IF(G215=0,"",'Ark1'!AS1823)</f>
        <v/>
      </c>
      <c r="P215" s="246"/>
      <c r="Q215" s="27" t="str">
        <f>+IF(G215=0,"",'Ark1'!T1780)</f>
        <v/>
      </c>
      <c r="R215" s="35" t="str">
        <f>+IF(G215=0,"",IF(#REF!=0,"",L215-#REF!))</f>
        <v/>
      </c>
      <c r="S215" s="33" t="str">
        <f>+IF(G215=0,"",'Ark1'!W1780)</f>
        <v/>
      </c>
      <c r="T215" s="33" t="str">
        <f>+IF(G215=0,"",'Ark1'!X1780)</f>
        <v/>
      </c>
      <c r="U215" s="557" t="str">
        <f>+IF(G215=0,"",'Ark1'!AG1780)</f>
        <v/>
      </c>
      <c r="W215" s="33" t="str">
        <f>+IF(G215=0,"",'Ark1'!AH1780)</f>
        <v/>
      </c>
      <c r="X215" s="33" t="str">
        <f>+IF(G215=0,"",'Ark1'!Y1780)</f>
        <v/>
      </c>
      <c r="Y215" s="27" t="str">
        <f>+IF(G215=0,"",'Ark1'!AA1780)</f>
        <v/>
      </c>
      <c r="Z215" s="33" t="str">
        <f>+IF(G215=0,"",'Ark1'!AC1780)</f>
        <v/>
      </c>
      <c r="AA215" s="303" t="str">
        <f t="shared" si="21"/>
        <v/>
      </c>
      <c r="AB215" s="28" t="str">
        <f t="shared" si="22"/>
        <v/>
      </c>
      <c r="AC215" s="244"/>
      <c r="AD215" s="247"/>
      <c r="AF215" s="28"/>
      <c r="AG215" s="27"/>
      <c r="AH215" s="270"/>
      <c r="AI215" s="86"/>
      <c r="AM215" s="86"/>
    </row>
    <row r="216" spans="1:57" ht="15.6">
      <c r="A216" s="244"/>
      <c r="B216" s="328">
        <f>+'Ark1'!C1815</f>
        <v>2024</v>
      </c>
      <c r="C216" s="264">
        <f>+'Ark1'!L1815</f>
        <v>7</v>
      </c>
      <c r="D216" s="264" t="s">
        <v>34</v>
      </c>
      <c r="F216" s="484" t="str">
        <f>+IF(G216=0,"",'Ark1'!Q1815)</f>
        <v/>
      </c>
      <c r="G216" s="485">
        <f>+'Ark1'!R1815</f>
        <v>0</v>
      </c>
      <c r="H216" s="265" t="str">
        <f>+IF(G216=0,"",'Ark1'!AE1815)</f>
        <v/>
      </c>
      <c r="I216" s="31" t="str">
        <f>+IF(G216=0,"",IF(#REF!=0,"",H216-#REF!))</f>
        <v/>
      </c>
      <c r="J216" s="265" t="str">
        <f>+IF(G216=0,"",'Ark1'!AF1815)</f>
        <v/>
      </c>
      <c r="K216" s="244"/>
      <c r="L216" s="303" t="str">
        <f>+IF(G216=0,"",'Ark1'!U1815)</f>
        <v/>
      </c>
      <c r="M216" s="303"/>
      <c r="N216" s="376" t="str">
        <f>+IF(G216=0,"",'Ark1'!AR1654)</f>
        <v/>
      </c>
      <c r="O216" s="114" t="str">
        <f>+IF(G216=0,"",'Ark1'!AS1654)</f>
        <v/>
      </c>
      <c r="P216" s="246"/>
      <c r="Q216" s="266" t="str">
        <f>+IF(G216=0,"",'Ark1'!T1815)</f>
        <v/>
      </c>
      <c r="R216" s="35" t="str">
        <f>+IF(G216=0,"",IF(#REF!=0,"",L216-#REF!))</f>
        <v/>
      </c>
      <c r="S216" s="267" t="str">
        <f>+IF(G216=0,"",'Ark1'!W1815)</f>
        <v/>
      </c>
      <c r="T216" s="267" t="str">
        <f>+IF(G216=0,"",'Ark1'!X1815)</f>
        <v/>
      </c>
      <c r="U216" s="484" t="str">
        <f>+IF(G216=0,"",'Ark1'!AG1815)</f>
        <v/>
      </c>
      <c r="V216" s="484"/>
      <c r="W216" s="267" t="str">
        <f>+IF(G216=0,"",'Ark1'!AH1815)</f>
        <v/>
      </c>
      <c r="X216" s="267" t="str">
        <f>+IF(G216=0,"",'Ark1'!Y1815)</f>
        <v/>
      </c>
      <c r="Y216" s="266" t="str">
        <f>+IF(G216=0,"",'Ark1'!AA1815)</f>
        <v/>
      </c>
      <c r="Z216" s="267" t="str">
        <f>+IF(G216=0,"",'Ark1'!AC1815)</f>
        <v/>
      </c>
      <c r="AA216" s="303" t="str">
        <f t="shared" si="21"/>
        <v/>
      </c>
      <c r="AB216" s="265" t="str">
        <f t="shared" si="22"/>
        <v/>
      </c>
      <c r="AC216" s="244"/>
      <c r="AD216" s="247"/>
      <c r="AF216" s="28"/>
      <c r="AG216" s="27"/>
      <c r="AH216" s="270"/>
      <c r="AI216" s="86"/>
      <c r="AM216" s="86"/>
    </row>
    <row r="217" spans="1:57" ht="15.6">
      <c r="A217" s="244"/>
      <c r="B217" s="247">
        <f>+'Ark1'!C1850</f>
        <v>2024</v>
      </c>
      <c r="C217" s="86">
        <f>+'Ark1'!L1850</f>
        <v>8</v>
      </c>
      <c r="D217" s="86" t="s">
        <v>35</v>
      </c>
      <c r="F217" s="486" t="str">
        <f>+IF(G217=0,"",'Ark1'!Q1850)</f>
        <v/>
      </c>
      <c r="G217" s="485">
        <f>+'Ark1'!R1850</f>
        <v>0</v>
      </c>
      <c r="H217" s="28" t="str">
        <f>+IF(G217=0,"",'Ark1'!AE1850)</f>
        <v/>
      </c>
      <c r="I217" s="28"/>
      <c r="J217" s="28" t="str">
        <f>+IF(G217=0,"",'Ark1'!AF1850)</f>
        <v/>
      </c>
      <c r="K217" s="244"/>
      <c r="L217" s="303" t="str">
        <f>+IF(G217=0,"",'Ark1'!U1850)</f>
        <v/>
      </c>
      <c r="M217" s="303"/>
      <c r="N217" s="376" t="str">
        <f>+IF(G217=0,"",'Ark1'!AR1655)</f>
        <v/>
      </c>
      <c r="O217" s="114" t="str">
        <f>+IF(G217=0,"",'Ark1'!AS1655)</f>
        <v/>
      </c>
      <c r="P217" s="246"/>
      <c r="Q217" s="27" t="str">
        <f>+IF(G217=0,"",'Ark1'!T1850)</f>
        <v/>
      </c>
      <c r="R217" s="28"/>
      <c r="S217" s="33" t="str">
        <f>+IF(G217=0,"",'Ark1'!W1850)</f>
        <v/>
      </c>
      <c r="T217" s="33" t="str">
        <f>+IF(G217=0,"",'Ark1'!X1850)</f>
        <v/>
      </c>
      <c r="U217" s="557" t="str">
        <f>+IF(G217=0,"",'Ark1'!AG1850)</f>
        <v/>
      </c>
      <c r="W217" s="33" t="str">
        <f>+IF(G217=0,"",'Ark1'!AH1850)</f>
        <v/>
      </c>
      <c r="X217" s="33" t="str">
        <f>+IF(G217=0,"",'Ark1'!Y1850)</f>
        <v/>
      </c>
      <c r="Y217" s="27" t="str">
        <f>+IF(G217=0,"",'Ark1'!AA1850)</f>
        <v/>
      </c>
      <c r="Z217" s="33" t="str">
        <f>+IF(G217=0,"",'Ark1'!AC1850)</f>
        <v/>
      </c>
      <c r="AA217" s="303" t="str">
        <f t="shared" si="21"/>
        <v/>
      </c>
      <c r="AB217" s="28" t="str">
        <f t="shared" si="22"/>
        <v/>
      </c>
      <c r="AC217" s="244"/>
      <c r="AD217" s="247"/>
      <c r="AF217" s="28"/>
      <c r="AG217" s="27"/>
      <c r="AH217" s="270"/>
      <c r="AI217" s="86"/>
      <c r="AM217" s="86"/>
    </row>
    <row r="218" spans="1:57" ht="15.6">
      <c r="A218" s="244"/>
      <c r="B218" s="328">
        <f>+'Ark1'!C1885</f>
        <v>2024</v>
      </c>
      <c r="C218" s="264">
        <f>+'Ark1'!L1885</f>
        <v>9</v>
      </c>
      <c r="D218" s="264" t="s">
        <v>36</v>
      </c>
      <c r="F218" s="484" t="str">
        <f>+IF(G218=0,"",'Ark1'!Q1885)</f>
        <v/>
      </c>
      <c r="G218" s="485">
        <f>+'Ark1'!R1885</f>
        <v>0</v>
      </c>
      <c r="H218" s="265" t="str">
        <f>+IF(G218=0,"",'Ark1'!AE1885)</f>
        <v/>
      </c>
      <c r="I218" s="265"/>
      <c r="J218" s="265" t="str">
        <f>+IF(G218=0,"",'Ark1'!AF1885)</f>
        <v/>
      </c>
      <c r="K218" s="244"/>
      <c r="L218" s="303" t="str">
        <f>+IF(G218=0,"",'Ark1'!U1885)</f>
        <v/>
      </c>
      <c r="M218" s="303"/>
      <c r="N218" s="376" t="str">
        <f>+IF(G218=0,"",'Ark1'!AR1656)</f>
        <v/>
      </c>
      <c r="O218" s="114" t="str">
        <f>+IF(G218=0,"",'Ark1'!AS1656)</f>
        <v/>
      </c>
      <c r="P218" s="246"/>
      <c r="Q218" s="266" t="str">
        <f>+IF(G218=0,"",'Ark1'!T1885)</f>
        <v/>
      </c>
      <c r="R218" s="265"/>
      <c r="S218" s="267" t="str">
        <f>+IF(G218=0,"",'Ark1'!W1885)</f>
        <v/>
      </c>
      <c r="T218" s="267" t="str">
        <f>+IF(G218=0,"",'Ark1'!X1885)</f>
        <v/>
      </c>
      <c r="U218" s="484" t="str">
        <f>+IF(G218=0,"",'Ark1'!AG1885)</f>
        <v/>
      </c>
      <c r="V218" s="484"/>
      <c r="W218" s="267" t="str">
        <f>+IF(G218=0,"",'Ark1'!AH1885)</f>
        <v/>
      </c>
      <c r="X218" s="267" t="str">
        <f>+IF(G218=0,"",'Ark1'!Y1885)</f>
        <v/>
      </c>
      <c r="Y218" s="266" t="str">
        <f>+IF(G218=0,"",'Ark1'!AA1885)</f>
        <v/>
      </c>
      <c r="Z218" s="267" t="str">
        <f>+IF(G218=0,"",'Ark1'!AC1885)</f>
        <v/>
      </c>
      <c r="AA218" s="303" t="str">
        <f t="shared" si="21"/>
        <v/>
      </c>
      <c r="AB218" s="265" t="str">
        <f t="shared" si="22"/>
        <v/>
      </c>
      <c r="AC218" s="244"/>
      <c r="AD218" s="247"/>
      <c r="AF218" s="28"/>
      <c r="AG218" s="27"/>
      <c r="AH218" s="270"/>
      <c r="AI218" s="86"/>
      <c r="AM218" s="86"/>
    </row>
    <row r="219" spans="1:57" ht="15.6">
      <c r="A219" s="244"/>
      <c r="B219" s="328">
        <f>+'Ark1'!C1920</f>
        <v>2024</v>
      </c>
      <c r="C219" s="264">
        <f>+'Ark1'!L1920</f>
        <v>10</v>
      </c>
      <c r="D219" s="264" t="s">
        <v>37</v>
      </c>
      <c r="F219" s="486" t="str">
        <f>+IF(G219=0,"",'Ark1'!Q1920)</f>
        <v/>
      </c>
      <c r="G219" s="485">
        <f>+'Ark1'!R1920</f>
        <v>0</v>
      </c>
      <c r="H219" s="28" t="str">
        <f>+IF(G219=0,"",'Ark1'!AE1920)</f>
        <v/>
      </c>
      <c r="I219" s="28"/>
      <c r="J219" s="28" t="str">
        <f>+IF(G219=0,"",'Ark1'!AF1920)</f>
        <v/>
      </c>
      <c r="K219" s="244"/>
      <c r="L219" s="303" t="str">
        <f>+IF(G219=0,"",'Ark1'!U1920)</f>
        <v/>
      </c>
      <c r="M219" s="303"/>
      <c r="N219" s="376" t="str">
        <f>+IF(G219=0,"",'Ark1'!AR1657)</f>
        <v/>
      </c>
      <c r="O219" s="114" t="str">
        <f>+IF(G219=0,"",'Ark1'!AS1657)</f>
        <v/>
      </c>
      <c r="P219" s="246"/>
      <c r="Q219" s="27" t="str">
        <f>+IF(G219=0,"",'Ark1'!T1920)</f>
        <v/>
      </c>
      <c r="R219" s="28"/>
      <c r="S219" s="33" t="str">
        <f>+IF(G219=0,"",'Ark1'!W1920)</f>
        <v/>
      </c>
      <c r="T219" s="33" t="str">
        <f>+IF(G219=0,"",'Ark1'!X1920)</f>
        <v/>
      </c>
      <c r="U219" s="557" t="str">
        <f>+IF(G219=0,"",'Ark1'!AG1920)</f>
        <v/>
      </c>
      <c r="W219" s="33" t="str">
        <f>+IF(G219=0,"",'Ark1'!AH1920)</f>
        <v/>
      </c>
      <c r="X219" s="33" t="str">
        <f>+IF(G219=0,"",'Ark1'!Y1920)</f>
        <v/>
      </c>
      <c r="Y219" s="27" t="str">
        <f>+IF(G219=0,"",'Ark1'!AA1920)</f>
        <v/>
      </c>
      <c r="Z219" s="33" t="str">
        <f>+IF(G219=0,"",'Ark1'!AC1920)</f>
        <v/>
      </c>
      <c r="AA219" s="303" t="str">
        <f t="shared" si="21"/>
        <v/>
      </c>
      <c r="AB219" s="28" t="str">
        <f t="shared" si="22"/>
        <v/>
      </c>
      <c r="AC219" s="244"/>
      <c r="AD219" s="247"/>
      <c r="AF219" s="28"/>
      <c r="AG219" s="27"/>
      <c r="AH219" s="270"/>
      <c r="AI219" s="86"/>
      <c r="AM219" s="86"/>
    </row>
    <row r="220" spans="1:57" ht="15.6">
      <c r="A220" s="244"/>
      <c r="B220" s="328">
        <f>+'Ark1'!C1955</f>
        <v>2024</v>
      </c>
      <c r="C220" s="264">
        <f>+'Ark1'!L1955</f>
        <v>11</v>
      </c>
      <c r="D220" s="264" t="s">
        <v>38</v>
      </c>
      <c r="F220" s="484" t="str">
        <f>+IF(G220=0,"",'Ark1'!Q1955)</f>
        <v/>
      </c>
      <c r="G220" s="485">
        <f>+'Ark1'!R1955</f>
        <v>0</v>
      </c>
      <c r="H220" s="265" t="str">
        <f>+IF(G220=0,"",'Ark1'!AE1955)</f>
        <v/>
      </c>
      <c r="I220" s="265"/>
      <c r="J220" s="265" t="str">
        <f>+IF(G220=0,"",'Ark1'!AF1955)</f>
        <v/>
      </c>
      <c r="K220" s="244"/>
      <c r="L220" s="303" t="str">
        <f>+IF(G220=0,"",'Ark1'!U1955)</f>
        <v/>
      </c>
      <c r="M220" s="303"/>
      <c r="N220" s="376" t="str">
        <f>+IF(G220=0,"",'Ark1'!AR1658)</f>
        <v/>
      </c>
      <c r="O220" s="114" t="str">
        <f>+IF(G220=0,"",'Ark1'!AS1658)</f>
        <v/>
      </c>
      <c r="P220" s="246"/>
      <c r="Q220" s="266" t="str">
        <f>+IF(G220=0,"",'Ark1'!T1955)</f>
        <v/>
      </c>
      <c r="R220" s="265"/>
      <c r="S220" s="267" t="str">
        <f>+IF(G220=0,"",'Ark1'!W1955)</f>
        <v/>
      </c>
      <c r="T220" s="267" t="str">
        <f>+IF(G220=0,"",'Ark1'!X1955)</f>
        <v/>
      </c>
      <c r="U220" s="484" t="str">
        <f>+IF(G220=0,"",'Ark1'!AG1955)</f>
        <v/>
      </c>
      <c r="V220" s="484"/>
      <c r="W220" s="267" t="str">
        <f>+IF(G220=0,"",'Ark1'!AH1955)</f>
        <v/>
      </c>
      <c r="X220" s="267" t="str">
        <f>+IF(G220=0,"",'Ark1'!Y1955)</f>
        <v/>
      </c>
      <c r="Y220" s="266" t="str">
        <f>+IF(G220=0,"",'Ark1'!AA1955)</f>
        <v/>
      </c>
      <c r="Z220" s="267" t="str">
        <f>+IF(G220=0,"",'Ark1'!AC1955)</f>
        <v/>
      </c>
      <c r="AA220" s="303" t="str">
        <f t="shared" si="21"/>
        <v/>
      </c>
      <c r="AB220" s="265" t="str">
        <f t="shared" si="22"/>
        <v/>
      </c>
      <c r="AC220" s="244"/>
      <c r="AD220" s="247"/>
      <c r="AF220" s="28"/>
      <c r="AG220" s="27"/>
      <c r="AH220" s="270"/>
      <c r="AI220" s="86"/>
      <c r="AM220" s="86"/>
    </row>
    <row r="221" spans="1:57" ht="15.6">
      <c r="A221" s="244"/>
      <c r="B221" s="328">
        <f>+'Ark1'!C1990</f>
        <v>2024</v>
      </c>
      <c r="C221" s="264">
        <f>+'Ark1'!L1990</f>
        <v>12</v>
      </c>
      <c r="D221" s="264" t="s">
        <v>39</v>
      </c>
      <c r="F221" s="486" t="str">
        <f>+IF(G221=0,"",'Ark1'!Q1990)</f>
        <v/>
      </c>
      <c r="G221" s="485">
        <f>+'Ark1'!R1990</f>
        <v>0</v>
      </c>
      <c r="H221" s="28" t="str">
        <f>+IF(G221=0,"",'Ark1'!AE1990)</f>
        <v/>
      </c>
      <c r="I221" s="28"/>
      <c r="J221" s="28" t="str">
        <f>+IF(G221=0,"",'Ark1'!AF1990)</f>
        <v/>
      </c>
      <c r="K221" s="244"/>
      <c r="L221" s="303" t="str">
        <f>+IF(G221=0,"",'Ark1'!U1990)</f>
        <v/>
      </c>
      <c r="M221" s="303"/>
      <c r="N221" s="376" t="str">
        <f>+IF(G221=0,"",'Ark1'!AR1659)</f>
        <v/>
      </c>
      <c r="O221" s="114" t="str">
        <f>+IF(G221=0,"",'Ark1'!AS1659)</f>
        <v/>
      </c>
      <c r="P221" s="246"/>
      <c r="Q221" s="27" t="str">
        <f>+IF(G221=0,"",'Ark1'!T1990)</f>
        <v/>
      </c>
      <c r="R221" s="28"/>
      <c r="S221" s="33" t="str">
        <f>+IF(G221=0,"",'Ark1'!W1990)</f>
        <v/>
      </c>
      <c r="T221" s="33" t="str">
        <f>+IF(G221=0,"",'Ark1'!X1990)</f>
        <v/>
      </c>
      <c r="U221" s="557" t="str">
        <f>+IF(G221=0,"",'Ark1'!AG1990)</f>
        <v/>
      </c>
      <c r="W221" s="33" t="str">
        <f>+IF(G221=0,"",'Ark1'!AH1990)</f>
        <v/>
      </c>
      <c r="X221" s="33" t="str">
        <f>+IF(G221=0,"",'Ark1'!Y1990)</f>
        <v/>
      </c>
      <c r="Y221" s="27" t="str">
        <f>+IF(G221=0,"",'Ark1'!AA1990)</f>
        <v/>
      </c>
      <c r="Z221" s="33" t="str">
        <f>+IF(G221=0,"",'Ark1'!AC1990)</f>
        <v/>
      </c>
      <c r="AA221" s="303" t="str">
        <f t="shared" si="21"/>
        <v/>
      </c>
      <c r="AB221" s="28" t="str">
        <f t="shared" si="22"/>
        <v/>
      </c>
      <c r="AC221" s="244"/>
      <c r="AD221" s="247"/>
      <c r="AF221" s="28"/>
      <c r="AG221" s="27"/>
      <c r="AH221" s="270"/>
      <c r="AI221" s="86"/>
      <c r="AM221" s="86"/>
    </row>
    <row r="222" spans="1:57" ht="15.6">
      <c r="A222" s="244"/>
      <c r="B222" s="328">
        <f>+'Ark1'!C2025</f>
        <v>2024</v>
      </c>
      <c r="C222" s="264">
        <f>+'Ark1'!L2025</f>
        <v>13</v>
      </c>
      <c r="D222" s="264" t="s">
        <v>40</v>
      </c>
      <c r="F222" s="484" t="str">
        <f>+IF(G222=0,"",'Ark1'!Q2025)</f>
        <v/>
      </c>
      <c r="G222" s="485">
        <f>+'Ark1'!R2025</f>
        <v>0</v>
      </c>
      <c r="H222" s="265" t="str">
        <f>+IF(G222=0,"",'Ark1'!AE2025)</f>
        <v/>
      </c>
      <c r="I222" s="265"/>
      <c r="J222" s="265" t="str">
        <f>+IF(G222=0,"",'Ark1'!AF2025)</f>
        <v/>
      </c>
      <c r="K222" s="244"/>
      <c r="L222" s="303" t="str">
        <f>+IF(G222=0,"",'Ark1'!U2025)</f>
        <v/>
      </c>
      <c r="M222" s="303"/>
      <c r="N222" s="376" t="str">
        <f>+IF(G222=0,"",'Ark1'!AR1660)</f>
        <v/>
      </c>
      <c r="O222" s="114" t="str">
        <f>+IF(G222=0,"",'Ark1'!AS1660)</f>
        <v/>
      </c>
      <c r="P222" s="246"/>
      <c r="Q222" s="266" t="str">
        <f>+IF(G222=0,"",'Ark1'!T2025)</f>
        <v/>
      </c>
      <c r="R222" s="265"/>
      <c r="S222" s="267" t="str">
        <f>+IF(G222=0,"",'Ark1'!W2025)</f>
        <v/>
      </c>
      <c r="T222" s="267" t="str">
        <f>+IF(G222=0,"",'Ark1'!X2025)</f>
        <v/>
      </c>
      <c r="U222" s="484" t="str">
        <f>+IF(G222=0,"",'Ark1'!AG2025)</f>
        <v/>
      </c>
      <c r="V222" s="484"/>
      <c r="W222" s="267" t="str">
        <f>+IF(G222=0,"",'Ark1'!AH2025)</f>
        <v/>
      </c>
      <c r="X222" s="267" t="str">
        <f>+IF(G222=0,"",'Ark1'!Y2025)</f>
        <v/>
      </c>
      <c r="Y222" s="266" t="str">
        <f>+IF(G222=0,"",'Ark1'!AA2025)</f>
        <v/>
      </c>
      <c r="Z222" s="267" t="str">
        <f>+IF(G222=0,"",'Ark1'!AC2025)</f>
        <v/>
      </c>
      <c r="AA222" s="303" t="str">
        <f t="shared" si="21"/>
        <v/>
      </c>
      <c r="AB222" s="265" t="str">
        <f t="shared" si="22"/>
        <v/>
      </c>
      <c r="AC222" s="244"/>
      <c r="AD222" s="247"/>
      <c r="AF222" s="28"/>
      <c r="AG222" s="27"/>
      <c r="AH222" s="270"/>
      <c r="AI222" s="86"/>
      <c r="AM222" s="86"/>
    </row>
    <row r="223" spans="1:57" ht="15.6">
      <c r="A223" s="244"/>
      <c r="B223" s="328">
        <f>+'Ark1'!C2060</f>
        <v>2024</v>
      </c>
      <c r="C223" s="264">
        <f>+'Ark1'!L2060</f>
        <v>14</v>
      </c>
      <c r="D223" s="264" t="s">
        <v>402</v>
      </c>
      <c r="F223" s="486" t="str">
        <f>+IF(G223=0,"",'Ark1'!Q2060)</f>
        <v/>
      </c>
      <c r="G223" s="485">
        <f>+'Ark1'!R2060</f>
        <v>0</v>
      </c>
      <c r="H223" s="28" t="str">
        <f>+IF(G223=0,"",'Ark1'!AE2060)</f>
        <v/>
      </c>
      <c r="I223" s="28"/>
      <c r="J223" s="28" t="str">
        <f>+IF(G223=0,"",'Ark1'!AF2060)</f>
        <v/>
      </c>
      <c r="K223" s="244"/>
      <c r="L223" s="303" t="str">
        <f>+IF(G223=0,"",'Ark1'!U2060)</f>
        <v/>
      </c>
      <c r="M223" s="303"/>
      <c r="N223" s="376" t="str">
        <f>+IF(G223=0,"",'Ark1'!AR1661)</f>
        <v/>
      </c>
      <c r="O223" s="114" t="str">
        <f>+IF(G223=0,"",'Ark1'!AS1661)</f>
        <v/>
      </c>
      <c r="P223" s="246"/>
      <c r="Q223" s="27" t="str">
        <f>+IF(G223=0,"",'Ark1'!T2060)</f>
        <v/>
      </c>
      <c r="R223" s="28"/>
      <c r="S223" s="33" t="str">
        <f>+IF(G223=0,"",'Ark1'!W2060)</f>
        <v/>
      </c>
      <c r="T223" s="33" t="str">
        <f>+IF(G223=0,"",'Ark1'!X2060)</f>
        <v/>
      </c>
      <c r="U223" s="557" t="str">
        <f>+IF(G223=0,"",'Ark1'!AG2060)</f>
        <v/>
      </c>
      <c r="W223" s="33" t="str">
        <f>+IF(G223=0,"",'Ark1'!AH2060)</f>
        <v/>
      </c>
      <c r="X223" s="33" t="str">
        <f>+IF(G223=0,"",'Ark1'!Y2060)</f>
        <v/>
      </c>
      <c r="Y223" s="27" t="str">
        <f>+IF(G223=0,"",'Ark1'!AA2060)</f>
        <v/>
      </c>
      <c r="Z223" s="33" t="str">
        <f>+IF(G223=0,"",'Ark1'!AC2060)</f>
        <v/>
      </c>
      <c r="AA223" s="303" t="str">
        <f t="shared" si="21"/>
        <v/>
      </c>
      <c r="AB223" s="28" t="str">
        <f t="shared" si="22"/>
        <v/>
      </c>
      <c r="AC223" s="244"/>
      <c r="AD223" s="247"/>
      <c r="AF223" s="28"/>
      <c r="AG223" s="27"/>
      <c r="AH223" s="270"/>
      <c r="AI223" s="86"/>
      <c r="AM223" s="86"/>
    </row>
    <row r="224" spans="1:57" ht="15.6">
      <c r="A224" s="244"/>
      <c r="B224" s="328">
        <f>+'Ark1'!C2095</f>
        <v>2024</v>
      </c>
      <c r="C224" s="264">
        <f>+'Ark1'!L2095</f>
        <v>15</v>
      </c>
      <c r="D224" s="264" t="s">
        <v>41</v>
      </c>
      <c r="F224" s="484" t="str">
        <f>+IF(G224=0,"",'Ark1'!Q2095)</f>
        <v/>
      </c>
      <c r="G224" s="485">
        <f>+'Ark1'!R2095</f>
        <v>0</v>
      </c>
      <c r="H224" s="265" t="str">
        <f>+IF(G224=0,"",'Ark1'!AE2095)</f>
        <v/>
      </c>
      <c r="I224" s="265"/>
      <c r="J224" s="265" t="str">
        <f>+IF(G224=0,"",'Ark1'!AF2095)</f>
        <v/>
      </c>
      <c r="K224" s="244"/>
      <c r="L224" s="379" t="str">
        <f>+IF(G224=0,"",'Ark1'!U2095)</f>
        <v/>
      </c>
      <c r="M224" s="379"/>
      <c r="N224" s="376" t="str">
        <f>+IF(G224=0,"",'Ark1'!AR1662)</f>
        <v/>
      </c>
      <c r="O224" s="114" t="str">
        <f>+IF(G224=0,"",'Ark1'!AS1662)</f>
        <v/>
      </c>
      <c r="P224" s="246"/>
      <c r="Q224" s="266" t="str">
        <f>+IF(G224=0,"",'Ark1'!T2095)</f>
        <v/>
      </c>
      <c r="R224" s="265"/>
      <c r="S224" s="267" t="str">
        <f>+IF(G224=0,"",'Ark1'!W2095)</f>
        <v/>
      </c>
      <c r="T224" s="267" t="str">
        <f>+IF(G224=0,"",'Ark1'!X2095)</f>
        <v/>
      </c>
      <c r="U224" s="484" t="str">
        <f>+IF(G224=0,"",'Ark1'!AG2095)</f>
        <v/>
      </c>
      <c r="V224" s="484"/>
      <c r="W224" s="267" t="str">
        <f>+IF(G224=0,"",'Ark1'!AH2095)</f>
        <v/>
      </c>
      <c r="X224" s="267" t="str">
        <f>+IF(G224=0,"",'Ark1'!Y2095)</f>
        <v/>
      </c>
      <c r="Y224" s="266" t="str">
        <f>+IF(G224=0,"",'Ark1'!AA2095)</f>
        <v/>
      </c>
      <c r="Z224" s="267" t="str">
        <f>+IF(G224=0,"",'Ark1'!AC2095)</f>
        <v/>
      </c>
      <c r="AA224" s="303" t="str">
        <f t="shared" si="21"/>
        <v/>
      </c>
      <c r="AB224" s="265" t="str">
        <f t="shared" si="22"/>
        <v/>
      </c>
      <c r="AC224" s="244"/>
      <c r="AD224" s="247"/>
      <c r="AF224" s="28"/>
      <c r="AG224" s="27"/>
      <c r="AH224" s="270"/>
      <c r="AI224" s="86"/>
      <c r="AM224" s="86"/>
    </row>
    <row r="225" spans="1:58" ht="19.8">
      <c r="A225" s="244"/>
      <c r="B225" s="244"/>
      <c r="C225" s="244"/>
      <c r="D225" s="244"/>
      <c r="E225" s="244"/>
      <c r="F225" s="478"/>
      <c r="G225" s="478"/>
      <c r="H225" s="244"/>
      <c r="I225" s="244"/>
      <c r="J225" s="244"/>
      <c r="K225" s="244"/>
      <c r="L225" s="244"/>
      <c r="M225" s="244"/>
      <c r="N225" s="244"/>
      <c r="O225" s="244"/>
      <c r="P225" s="246"/>
      <c r="Q225" s="244"/>
      <c r="R225" s="244"/>
      <c r="S225" s="244"/>
      <c r="T225" s="244"/>
      <c r="U225" s="478"/>
      <c r="V225" s="478"/>
      <c r="W225" s="244"/>
      <c r="X225" s="244"/>
      <c r="Y225" s="244"/>
      <c r="Z225" s="244"/>
      <c r="AA225" s="244"/>
      <c r="AB225" s="244"/>
      <c r="AC225" s="244"/>
      <c r="AD225" s="247"/>
      <c r="AF225" s="28"/>
      <c r="AG225" s="27"/>
      <c r="AH225" s="248"/>
      <c r="AI225" s="86"/>
      <c r="AM225" s="86"/>
      <c r="BE225" s="260"/>
    </row>
    <row r="226" spans="1:58" ht="19.8">
      <c r="A226" s="244"/>
      <c r="B226" s="244"/>
      <c r="C226" s="262"/>
      <c r="D226" s="244"/>
      <c r="E226" s="244"/>
      <c r="F226" s="478"/>
      <c r="G226" s="478"/>
      <c r="H226" s="245"/>
      <c r="I226" s="244"/>
      <c r="J226" s="245"/>
      <c r="K226" s="244"/>
      <c r="L226" s="244"/>
      <c r="M226" s="244"/>
      <c r="N226" s="246"/>
      <c r="O226" s="246"/>
      <c r="P226" s="246"/>
      <c r="Q226" s="244"/>
      <c r="R226" s="244"/>
      <c r="S226" s="246"/>
      <c r="T226" s="246"/>
      <c r="U226" s="478"/>
      <c r="V226" s="478"/>
      <c r="W226" s="246"/>
      <c r="X226" s="246"/>
      <c r="Y226" s="244"/>
      <c r="Z226" s="246"/>
      <c r="AA226" s="244"/>
      <c r="AB226" s="245"/>
      <c r="AC226" s="244"/>
      <c r="AD226" s="247"/>
      <c r="AF226" s="28"/>
      <c r="AG226" s="27"/>
      <c r="AH226" s="248"/>
      <c r="AI226" s="86"/>
      <c r="AM226" s="86"/>
      <c r="BE226" s="260"/>
    </row>
    <row r="227" spans="1:58" ht="22.8">
      <c r="A227" s="344" t="s">
        <v>510</v>
      </c>
      <c r="B227" s="244"/>
      <c r="C227" s="262"/>
      <c r="D227" s="344"/>
      <c r="E227" s="244"/>
      <c r="F227" s="478"/>
      <c r="G227" s="482" t="s">
        <v>644</v>
      </c>
      <c r="H227" s="277">
        <f>SUM(G233:G247)</f>
        <v>124</v>
      </c>
      <c r="I227" s="245"/>
      <c r="J227" s="244"/>
      <c r="K227" s="244"/>
      <c r="L227" s="244"/>
      <c r="M227" s="244"/>
      <c r="N227" s="244"/>
      <c r="O227" s="244"/>
      <c r="P227" s="246"/>
      <c r="Q227" s="245"/>
      <c r="R227" s="343">
        <f>+Raser!T21</f>
        <v>265.0604838709678</v>
      </c>
      <c r="S227" s="244"/>
      <c r="T227" s="246"/>
      <c r="U227" s="478"/>
      <c r="V227" s="478"/>
      <c r="W227" s="244"/>
      <c r="X227" s="246"/>
      <c r="Y227" s="246"/>
      <c r="Z227" s="244"/>
      <c r="AA227" s="246"/>
      <c r="AB227" s="246" t="s">
        <v>626</v>
      </c>
      <c r="AC227" s="245"/>
      <c r="AD227" s="247"/>
      <c r="AE227" s="247"/>
      <c r="AF227" s="28"/>
      <c r="AH227" s="27"/>
      <c r="AI227" s="248"/>
      <c r="AM227" s="86"/>
      <c r="BF227" s="260"/>
    </row>
    <row r="228" spans="1:58" ht="14.25" customHeight="1">
      <c r="A228" s="244"/>
      <c r="B228" s="244"/>
      <c r="C228" s="262"/>
      <c r="D228" s="342"/>
      <c r="E228" s="244"/>
      <c r="F228" s="482"/>
      <c r="G228" s="482"/>
      <c r="H228" s="262"/>
      <c r="I228" s="262"/>
      <c r="J228" s="262"/>
      <c r="K228" s="244"/>
      <c r="L228" s="262"/>
      <c r="M228" s="262"/>
      <c r="N228" s="262"/>
      <c r="O228" s="262"/>
      <c r="P228" s="246"/>
      <c r="Q228" s="262"/>
      <c r="R228" s="262"/>
      <c r="S228" s="262"/>
      <c r="T228" s="262"/>
      <c r="U228" s="482"/>
      <c r="V228" s="482"/>
      <c r="W228" s="262"/>
      <c r="X228" s="262"/>
      <c r="Y228" s="262"/>
      <c r="Z228" s="262"/>
      <c r="AA228" s="262"/>
      <c r="AB228" s="245"/>
      <c r="AC228" s="244"/>
      <c r="AD228" s="247"/>
      <c r="AF228" s="28"/>
      <c r="AG228" s="27"/>
      <c r="AH228" s="248"/>
      <c r="AI228" s="86"/>
      <c r="AM228" s="86"/>
      <c r="BE228" s="260"/>
    </row>
    <row r="229" spans="1:58" ht="19.8">
      <c r="A229" s="244"/>
      <c r="B229" s="244"/>
      <c r="C229" s="244"/>
      <c r="D229" s="244"/>
      <c r="E229" s="244"/>
      <c r="F229" s="478"/>
      <c r="G229" s="478"/>
      <c r="H229" s="245"/>
      <c r="I229" s="244"/>
      <c r="J229" s="245"/>
      <c r="K229" s="244"/>
      <c r="L229" s="244"/>
      <c r="M229" s="244"/>
      <c r="N229" s="246"/>
      <c r="O229" s="246"/>
      <c r="P229" s="246"/>
      <c r="Q229" s="244"/>
      <c r="R229" s="244"/>
      <c r="S229" s="246"/>
      <c r="T229" s="246"/>
      <c r="U229" s="478"/>
      <c r="V229" s="478"/>
      <c r="W229" s="246"/>
      <c r="X229" s="246"/>
      <c r="Y229" s="244"/>
      <c r="Z229" s="246"/>
      <c r="AA229" s="262" t="s">
        <v>477</v>
      </c>
      <c r="AB229" s="261" t="s">
        <v>4</v>
      </c>
      <c r="AC229" s="244"/>
      <c r="AD229" s="247"/>
      <c r="AF229" s="28"/>
      <c r="AG229" s="27"/>
      <c r="AH229" s="248"/>
      <c r="AI229" s="86"/>
      <c r="AM229" s="86"/>
      <c r="BE229" s="260"/>
    </row>
    <row r="230" spans="1:58" ht="19.8">
      <c r="A230" s="244"/>
      <c r="B230" s="244"/>
      <c r="C230" s="244"/>
      <c r="D230" s="262"/>
      <c r="E230" s="244"/>
      <c r="F230" s="482" t="s">
        <v>4</v>
      </c>
      <c r="G230" s="478"/>
      <c r="H230" s="245"/>
      <c r="I230" s="245"/>
      <c r="J230" s="245"/>
      <c r="K230" s="244"/>
      <c r="L230" s="245"/>
      <c r="M230" s="245"/>
      <c r="N230" s="246"/>
      <c r="O230" s="246"/>
      <c r="P230" s="246"/>
      <c r="Q230" s="262" t="s">
        <v>24</v>
      </c>
      <c r="R230" s="245"/>
      <c r="S230" s="246" t="s">
        <v>403</v>
      </c>
      <c r="T230" s="246" t="s">
        <v>403</v>
      </c>
      <c r="U230" s="482" t="s">
        <v>531</v>
      </c>
      <c r="V230" s="482"/>
      <c r="W230" s="246" t="s">
        <v>403</v>
      </c>
      <c r="X230" s="263" t="s">
        <v>423</v>
      </c>
      <c r="Y230" s="244"/>
      <c r="Z230" s="263" t="s">
        <v>573</v>
      </c>
      <c r="AA230" s="262" t="s">
        <v>570</v>
      </c>
      <c r="AB230" s="261" t="s">
        <v>10</v>
      </c>
      <c r="AC230" s="244"/>
      <c r="AD230" s="247"/>
      <c r="AF230" s="28"/>
      <c r="AG230" s="27"/>
      <c r="AH230" s="248"/>
      <c r="AI230" s="86"/>
      <c r="AM230" s="86"/>
      <c r="BE230" s="260"/>
    </row>
    <row r="231" spans="1:58" ht="19.8">
      <c r="A231" s="262"/>
      <c r="B231" s="262"/>
      <c r="C231" s="244"/>
      <c r="D231" s="244"/>
      <c r="E231" s="262"/>
      <c r="F231" s="482" t="s">
        <v>475</v>
      </c>
      <c r="G231" s="482" t="s">
        <v>4</v>
      </c>
      <c r="H231" s="261" t="s">
        <v>4</v>
      </c>
      <c r="I231" s="261"/>
      <c r="J231" s="261" t="s">
        <v>1</v>
      </c>
      <c r="K231" s="244"/>
      <c r="L231" s="261" t="s">
        <v>24</v>
      </c>
      <c r="M231" s="261"/>
      <c r="N231" s="421" t="s">
        <v>24</v>
      </c>
      <c r="O231" s="421" t="s">
        <v>24</v>
      </c>
      <c r="P231" s="246"/>
      <c r="Q231" s="262" t="s">
        <v>481</v>
      </c>
      <c r="R231" s="261"/>
      <c r="S231" s="263" t="s">
        <v>572</v>
      </c>
      <c r="T231" s="263" t="s">
        <v>487</v>
      </c>
      <c r="U231" s="482" t="s">
        <v>550</v>
      </c>
      <c r="V231" s="482"/>
      <c r="W231" s="263" t="s">
        <v>489</v>
      </c>
      <c r="X231" s="263"/>
      <c r="Y231" s="262" t="s">
        <v>414</v>
      </c>
      <c r="Z231" s="263" t="s">
        <v>1</v>
      </c>
      <c r="AA231" s="262" t="s">
        <v>70</v>
      </c>
      <c r="AB231" s="261" t="s">
        <v>70</v>
      </c>
      <c r="AC231" s="244"/>
      <c r="AD231" s="247"/>
      <c r="AF231" s="28"/>
      <c r="AG231" s="27"/>
      <c r="AH231" s="248"/>
      <c r="AI231" s="86"/>
      <c r="AM231" s="86"/>
      <c r="BE231" s="260"/>
    </row>
    <row r="232" spans="1:58" ht="19.8">
      <c r="A232" s="244"/>
      <c r="B232" s="244"/>
      <c r="C232" s="262" t="s">
        <v>0</v>
      </c>
      <c r="D232" s="262"/>
      <c r="E232" s="262" t="s">
        <v>599</v>
      </c>
      <c r="F232" s="469" t="s">
        <v>476</v>
      </c>
      <c r="G232" s="469" t="s">
        <v>10</v>
      </c>
      <c r="H232" s="87" t="s">
        <v>403</v>
      </c>
      <c r="I232" s="87"/>
      <c r="J232" s="87" t="s">
        <v>403</v>
      </c>
      <c r="K232" s="244"/>
      <c r="L232" s="87" t="s">
        <v>45</v>
      </c>
      <c r="M232" s="87"/>
      <c r="N232" s="421" t="s">
        <v>717</v>
      </c>
      <c r="O232" s="421" t="s">
        <v>718</v>
      </c>
      <c r="P232" s="246"/>
      <c r="Q232" s="50" t="s">
        <v>415</v>
      </c>
      <c r="R232" s="87"/>
      <c r="S232" s="75" t="s">
        <v>548</v>
      </c>
      <c r="T232" s="75" t="s">
        <v>440</v>
      </c>
      <c r="U232" s="469" t="s">
        <v>483</v>
      </c>
      <c r="V232" s="469"/>
      <c r="W232" s="75" t="s">
        <v>470</v>
      </c>
      <c r="X232" s="75" t="s">
        <v>1</v>
      </c>
      <c r="Y232" s="50" t="s">
        <v>415</v>
      </c>
      <c r="Z232" s="75" t="s">
        <v>532</v>
      </c>
      <c r="AA232" s="50" t="s">
        <v>486</v>
      </c>
      <c r="AB232" s="87" t="s">
        <v>553</v>
      </c>
      <c r="AC232" s="244"/>
      <c r="AD232" s="247"/>
      <c r="AF232" s="28"/>
      <c r="AG232" s="27"/>
      <c r="AH232" s="248"/>
      <c r="AI232" s="86"/>
      <c r="AM232" s="86"/>
      <c r="BE232" s="260"/>
    </row>
    <row r="233" spans="1:58" ht="15.6">
      <c r="A233" s="244"/>
      <c r="B233" s="328">
        <f>+'Ark1'!C1606</f>
        <v>2024</v>
      </c>
      <c r="C233" s="264">
        <f>+'Ark1'!L1606</f>
        <v>1</v>
      </c>
      <c r="D233" s="264" t="s">
        <v>29</v>
      </c>
      <c r="E233" s="264">
        <f>+'Ark1'!AP1606</f>
        <v>11</v>
      </c>
      <c r="F233" s="484">
        <f>+IF(G233=0,"",'Ark1'!Q1606)</f>
        <v>6</v>
      </c>
      <c r="G233" s="485">
        <f>+'Ark1'!R1606</f>
        <v>8</v>
      </c>
      <c r="H233" s="265">
        <f>+IF(G233=0,"",'Ark1'!AE1606)</f>
        <v>6.4516129032258052</v>
      </c>
      <c r="I233" s="265"/>
      <c r="J233" s="265">
        <f>+IF(G233=0,"",'Ark1'!AF1606)</f>
        <v>5.1372936791663504</v>
      </c>
      <c r="K233" s="244"/>
      <c r="L233" s="303">
        <f>+IF(G233=0,"",'Ark1'!U1606)</f>
        <v>211.0625</v>
      </c>
      <c r="M233" s="303"/>
      <c r="N233" s="376">
        <f>+IF(G233=0,"",'Ark1'!AR1606)</f>
        <v>221.25</v>
      </c>
      <c r="O233" s="114">
        <f>+IF(G233=0,"",'Ark1'!AS1606)</f>
        <v>19.334457858247404</v>
      </c>
      <c r="P233" s="246"/>
      <c r="Q233" s="266">
        <f>+IF(G233=0,"",'Ark1'!T1606)</f>
        <v>4.25</v>
      </c>
      <c r="R233" s="265"/>
      <c r="S233" s="267">
        <f>+IF(G233=0,"",'Ark1'!W1606)</f>
        <v>0</v>
      </c>
      <c r="T233" s="267">
        <f>+IF(G233=0,"",'Ark1'!X1606)</f>
        <v>0</v>
      </c>
      <c r="U233" s="484">
        <f>+IF(G233=0,"",'Ark1'!AG1606)</f>
        <v>1227.875</v>
      </c>
      <c r="V233" s="484"/>
      <c r="W233" s="267">
        <f>+IF(G233=0,"",'Ark1'!AH1606)</f>
        <v>100</v>
      </c>
      <c r="X233" s="267">
        <f>+IF(G233=0,"",'Ark1'!Y1606)</f>
        <v>31.177112498594241</v>
      </c>
      <c r="Y233" s="266">
        <f>+IF(G233=0,"",'Ark1'!AA1606)</f>
        <v>1.0897247358851685</v>
      </c>
      <c r="Z233" s="267">
        <f>+IF(G233=0,"",'Ark1'!AC1606)</f>
        <v>-57.625989769092484</v>
      </c>
      <c r="AA233" s="303">
        <f t="shared" ref="AA233:AA247" si="23">IF(G233=0,"",1000*L233/U233)</f>
        <v>171.89249720044793</v>
      </c>
      <c r="AB233" s="265">
        <f t="shared" ref="AB233:AB247" si="24">IF(G233=0,"",G233/F233)</f>
        <v>1.3333333333333333</v>
      </c>
      <c r="AC233" s="244"/>
      <c r="AD233" s="247"/>
      <c r="AF233" s="28"/>
      <c r="AG233" s="27"/>
      <c r="AH233" s="270"/>
      <c r="AI233" s="86"/>
      <c r="AM233" s="86"/>
    </row>
    <row r="234" spans="1:58" ht="15.6">
      <c r="A234" s="244"/>
      <c r="B234" s="328">
        <f>+'Ark1'!C1607</f>
        <v>2024</v>
      </c>
      <c r="C234" s="86">
        <f>+'Ark1'!L1641</f>
        <v>2</v>
      </c>
      <c r="D234" s="86" t="s">
        <v>30</v>
      </c>
      <c r="E234" s="86">
        <f>+'Ark1'!AP1641</f>
        <v>11</v>
      </c>
      <c r="F234" s="486">
        <f>+IF(G234=0,"",'Ark1'!Q1641)</f>
        <v>19</v>
      </c>
      <c r="G234" s="485">
        <f>+'Ark1'!R1641</f>
        <v>25</v>
      </c>
      <c r="H234" s="28">
        <f>+IF(G234=0,"",'Ark1'!AE1641)</f>
        <v>20.161290322580641</v>
      </c>
      <c r="I234" s="265"/>
      <c r="J234" s="28">
        <f>+IF(G234=0,"",'Ark1'!AF1641)</f>
        <v>17.689815166958237</v>
      </c>
      <c r="K234" s="244"/>
      <c r="L234" s="303">
        <f>+IF(G234=0,"",'Ark1'!U1641)</f>
        <v>232.56799999999996</v>
      </c>
      <c r="M234" s="303"/>
      <c r="N234" s="376">
        <f>+IF(G234=0,"",'Ark1'!AR1641)</f>
        <v>220.8</v>
      </c>
      <c r="O234" s="114">
        <f>+IF(G234=0,"",'Ark1'!AS1641)</f>
        <v>21.562392816194887</v>
      </c>
      <c r="P234" s="246"/>
      <c r="Q234" s="27">
        <f>+IF(G234=0,"",'Ark1'!T1641)</f>
        <v>5.44</v>
      </c>
      <c r="R234" s="265"/>
      <c r="S234" s="33">
        <f>+IF(G234=0,"",'Ark1'!W1641)</f>
        <v>20</v>
      </c>
      <c r="T234" s="33">
        <f>+IF(G234=0,"",'Ark1'!X1641)</f>
        <v>0</v>
      </c>
      <c r="U234" s="557">
        <f>+IF(G234=0,"",'Ark1'!AG1641)</f>
        <v>1106.04</v>
      </c>
      <c r="W234" s="33">
        <f>+IF(G234=0,"",'Ark1'!AH1641)</f>
        <v>100</v>
      </c>
      <c r="X234" s="33">
        <f>+IF(G234=0,"",'Ark1'!Y1641)</f>
        <v>24.697493314100559</v>
      </c>
      <c r="Y234" s="27">
        <f>+IF(G234=0,"",'Ark1'!AA1641)</f>
        <v>1.5768322675541599</v>
      </c>
      <c r="Z234" s="33">
        <f>+IF(G234=0,"",'Ark1'!AC1641)</f>
        <v>32.236398570023887</v>
      </c>
      <c r="AA234" s="303">
        <f t="shared" si="23"/>
        <v>210.27087627933886</v>
      </c>
      <c r="AB234" s="28">
        <f t="shared" si="24"/>
        <v>1.3157894736842106</v>
      </c>
      <c r="AC234" s="244"/>
      <c r="AD234" s="247"/>
      <c r="AF234" s="28"/>
      <c r="AG234" s="27"/>
      <c r="AH234" s="270"/>
      <c r="AI234" s="86"/>
      <c r="AM234" s="86"/>
    </row>
    <row r="235" spans="1:58" ht="15.6">
      <c r="A235" s="244"/>
      <c r="B235" s="328">
        <f>+'Ark1'!C1608</f>
        <v>2024</v>
      </c>
      <c r="C235" s="264">
        <f>+'Ark1'!L1676</f>
        <v>3</v>
      </c>
      <c r="D235" s="264" t="s">
        <v>31</v>
      </c>
      <c r="E235" s="264">
        <f>+'Ark1'!AP1676</f>
        <v>11</v>
      </c>
      <c r="F235" s="484">
        <f>+IF(G235=0,"",'Ark1'!Q1676)</f>
        <v>42</v>
      </c>
      <c r="G235" s="485">
        <f>+'Ark1'!R1676</f>
        <v>51</v>
      </c>
      <c r="H235" s="265">
        <f>+IF(G235=0,"",'Ark1'!AE1676)</f>
        <v>41.129032258064512</v>
      </c>
      <c r="I235" s="265"/>
      <c r="J235" s="265">
        <f>+IF(G235=0,"",'Ark1'!AF1676)</f>
        <v>41.102608960219072</v>
      </c>
      <c r="K235" s="244"/>
      <c r="L235" s="303">
        <f>+IF(G235=0,"",'Ark1'!U1676)</f>
        <v>264.89019607843142</v>
      </c>
      <c r="M235" s="303"/>
      <c r="N235" s="376">
        <f>+IF(G235=0,"",'Ark1'!AR1676)</f>
        <v>222.17647058823528</v>
      </c>
      <c r="O235" s="114">
        <f>+IF(G235=0,"",'Ark1'!AS1676)</f>
        <v>24.082529067968888</v>
      </c>
      <c r="P235" s="246"/>
      <c r="Q235" s="266">
        <f>+IF(G235=0,"",'Ark1'!T1676)</f>
        <v>7.2745098039215694</v>
      </c>
      <c r="R235" s="265"/>
      <c r="S235" s="267">
        <f>+IF(G235=0,"",'Ark1'!W1676)</f>
        <v>76.470588235294116</v>
      </c>
      <c r="T235" s="267">
        <f>+IF(G235=0,"",'Ark1'!X1676)</f>
        <v>1.9607843137254899</v>
      </c>
      <c r="U235" s="484">
        <f>+IF(G235=0,"",'Ark1'!AG1676)</f>
        <v>1097.9215686274511</v>
      </c>
      <c r="V235" s="484"/>
      <c r="W235" s="267">
        <f>+IF(G235=0,"",'Ark1'!AH1676)</f>
        <v>100</v>
      </c>
      <c r="X235" s="267">
        <f>+IF(G235=0,"",'Ark1'!Y1676)</f>
        <v>30.279866182662342</v>
      </c>
      <c r="Y235" s="266">
        <f>+IF(G235=0,"",'Ark1'!AA1676)</f>
        <v>1.3587542069859171</v>
      </c>
      <c r="Z235" s="267">
        <f>+IF(G235=0,"",'Ark1'!AC1676)</f>
        <v>19.012514818772232</v>
      </c>
      <c r="AA235" s="303">
        <f t="shared" si="23"/>
        <v>241.26513555023757</v>
      </c>
      <c r="AB235" s="265">
        <f t="shared" si="24"/>
        <v>1.2142857142857142</v>
      </c>
      <c r="AC235" s="244"/>
      <c r="AD235" s="247"/>
      <c r="AF235" s="28"/>
      <c r="AG235" s="27"/>
      <c r="AH235" s="270"/>
      <c r="AI235" s="86"/>
      <c r="AM235" s="86"/>
    </row>
    <row r="236" spans="1:58" ht="15.6">
      <c r="A236" s="244"/>
      <c r="B236" s="328">
        <f>+'Ark1'!C1609</f>
        <v>2024</v>
      </c>
      <c r="C236" s="264">
        <f>+'Ark1'!L1711</f>
        <v>4</v>
      </c>
      <c r="D236" s="264" t="s">
        <v>32</v>
      </c>
      <c r="E236" s="86">
        <f>+'Ark1'!AP1711</f>
        <v>11</v>
      </c>
      <c r="F236" s="486">
        <f>+IF(G236=0,"",'Ark1'!Q1711)</f>
        <v>22</v>
      </c>
      <c r="G236" s="485">
        <f>+'Ark1'!R1711</f>
        <v>27</v>
      </c>
      <c r="H236" s="28">
        <f>+IF(G236=0,"",'Ark1'!AE1711)</f>
        <v>21.7741935483871</v>
      </c>
      <c r="I236" s="265"/>
      <c r="J236" s="28">
        <f>+IF(G236=0,"",'Ark1'!AF1711)</f>
        <v>23.070510382596797</v>
      </c>
      <c r="K236" s="244"/>
      <c r="L236" s="303">
        <f>+IF(G236=0,"",'Ark1'!U1711)</f>
        <v>280.84074074074078</v>
      </c>
      <c r="M236" s="303"/>
      <c r="N236" s="376">
        <f>+IF(G236=0,"",'Ark1'!AR1711)</f>
        <v>218.74074074074073</v>
      </c>
      <c r="O236" s="114">
        <f>+IF(G236=0,"",'Ark1'!AS1711)</f>
        <v>26.735097443260443</v>
      </c>
      <c r="P236" s="246"/>
      <c r="Q236" s="27">
        <f>+IF(G236=0,"",'Ark1'!T1711)</f>
        <v>8.629629629629628</v>
      </c>
      <c r="R236" s="265"/>
      <c r="S236" s="33">
        <f>+IF(G236=0,"",'Ark1'!W1711)</f>
        <v>100</v>
      </c>
      <c r="T236" s="33">
        <f>+IF(G236=0,"",'Ark1'!X1711)</f>
        <v>0</v>
      </c>
      <c r="U236" s="557">
        <f>+IF(G236=0,"",'Ark1'!AG1711)</f>
        <v>949.2962962962963</v>
      </c>
      <c r="W236" s="33">
        <f>+IF(G236=0,"",'Ark1'!AH1711)</f>
        <v>100</v>
      </c>
      <c r="X236" s="33">
        <f>+IF(G236=0,"",'Ark1'!Y1711)</f>
        <v>32.612838408836723</v>
      </c>
      <c r="Y236" s="27">
        <f>+IF(G236=0,"",'Ark1'!AA1711)</f>
        <v>0.90872919602854085</v>
      </c>
      <c r="Z236" s="33">
        <f>+IF(G236=0,"",'Ark1'!AC1711)</f>
        <v>71.672439608508569</v>
      </c>
      <c r="AA236" s="303">
        <f t="shared" si="23"/>
        <v>295.84097382076396</v>
      </c>
      <c r="AB236" s="28">
        <f t="shared" si="24"/>
        <v>1.2272727272727273</v>
      </c>
      <c r="AC236" s="244"/>
      <c r="AD236" s="247"/>
      <c r="AF236" s="28"/>
      <c r="AG236" s="27"/>
      <c r="AH236" s="270"/>
      <c r="AI236" s="86"/>
      <c r="AM236" s="86"/>
    </row>
    <row r="237" spans="1:58" ht="15.6">
      <c r="A237" s="244"/>
      <c r="B237" s="328">
        <f>+'Ark1'!C1610</f>
        <v>2024</v>
      </c>
      <c r="C237" s="264">
        <f>+'Ark1'!L1746</f>
        <v>5</v>
      </c>
      <c r="D237" s="264" t="s">
        <v>401</v>
      </c>
      <c r="E237" s="272">
        <f>+'Ark1'!AP1746</f>
        <v>11</v>
      </c>
      <c r="F237" s="484">
        <f>+IF(G237=0,"",'Ark1'!Q1746)</f>
        <v>8</v>
      </c>
      <c r="G237" s="485">
        <f>+'Ark1'!R1746</f>
        <v>8</v>
      </c>
      <c r="H237" s="265">
        <f>+'Ark1'!AE1746</f>
        <v>6.4516129032258052</v>
      </c>
      <c r="I237" s="265"/>
      <c r="J237" s="265">
        <f>+IF(G237=0,"",'Ark1'!AF1746)</f>
        <v>7.5904769148855218</v>
      </c>
      <c r="K237" s="244"/>
      <c r="L237" s="303">
        <f>+IF(G237=0,"",'Ark1'!U1746)</f>
        <v>311.84999999999991</v>
      </c>
      <c r="M237" s="303"/>
      <c r="N237" s="376">
        <f>+IF(G237=0,"",'Ark1'!AR1746)</f>
        <v>217.375</v>
      </c>
      <c r="O237" s="114">
        <f>+IF(G237=0,"",'Ark1'!AS1746)</f>
        <v>30.361599786460264</v>
      </c>
      <c r="P237" s="246"/>
      <c r="Q237" s="266">
        <f>+IF(G237=0,"",'Ark1'!T1746)</f>
        <v>9.75</v>
      </c>
      <c r="R237" s="265"/>
      <c r="S237" s="267">
        <f>+IF(G237=0,"",'Ark1'!W1746)</f>
        <v>100</v>
      </c>
      <c r="T237" s="267">
        <f>+IF(G237=0,"",'Ark1'!X1746)</f>
        <v>0</v>
      </c>
      <c r="U237" s="484">
        <f>+IF(G237=0,"",'Ark1'!AG1746)</f>
        <v>940.375</v>
      </c>
      <c r="V237" s="484"/>
      <c r="W237" s="267">
        <f>+IF(G237=0,"",'Ark1'!AH1746)</f>
        <v>100</v>
      </c>
      <c r="X237" s="267">
        <f>+IF(G237=0,"",'Ark1'!Y1746)</f>
        <v>22.422644803858965</v>
      </c>
      <c r="Y237" s="266">
        <f>+IF(G237=0,"",'Ark1'!AA1746)</f>
        <v>0.82915619758885006</v>
      </c>
      <c r="Z237" s="267">
        <f>+IF(G237=0,"",'Ark1'!AC1746)</f>
        <v>56.946919306643906</v>
      </c>
      <c r="AA237" s="303">
        <f t="shared" si="23"/>
        <v>331.62302273029366</v>
      </c>
      <c r="AB237" s="265">
        <f t="shared" si="24"/>
        <v>1</v>
      </c>
      <c r="AC237" s="244"/>
      <c r="AD237" s="247"/>
      <c r="AF237" s="28"/>
      <c r="AG237" s="27"/>
      <c r="AH237" s="270"/>
      <c r="AI237" s="86"/>
      <c r="AM237" s="86"/>
    </row>
    <row r="238" spans="1:58" ht="15.6">
      <c r="A238" s="244"/>
      <c r="B238" s="328">
        <f>+'Ark1'!C1611</f>
        <v>2024</v>
      </c>
      <c r="C238" s="264">
        <f>+'Ark1'!L1781</f>
        <v>6</v>
      </c>
      <c r="D238" s="264" t="s">
        <v>33</v>
      </c>
      <c r="E238" s="273">
        <f>+'Ark1'!AP1781</f>
        <v>11</v>
      </c>
      <c r="F238" s="486">
        <f>+IF(G238=0,"",'Ark1'!Q1781)</f>
        <v>4</v>
      </c>
      <c r="G238" s="485">
        <f>+'Ark1'!R1781</f>
        <v>4</v>
      </c>
      <c r="H238" s="28">
        <f>+IF(G238=0,"",'Ark1'!AE1781)</f>
        <v>3.2258064516129026</v>
      </c>
      <c r="I238" s="265"/>
      <c r="J238" s="28">
        <f>+IF(G238=0,"",'Ark1'!AF1781)</f>
        <v>4.0794097512740564</v>
      </c>
      <c r="K238" s="244"/>
      <c r="L238" s="303">
        <f>+IF(G238=0,"",'Ark1'!U1781)</f>
        <v>335.2000000000001</v>
      </c>
      <c r="M238" s="303"/>
      <c r="N238" s="376">
        <f>+IF(G238=0,"",'Ark1'!AR1781)</f>
        <v>215.5</v>
      </c>
      <c r="O238" s="114">
        <f>+IF(G238=0,"",'Ark1'!AS1781)</f>
        <v>33.421087343768342</v>
      </c>
      <c r="P238" s="246"/>
      <c r="Q238" s="27">
        <f>+IF(G238=0,"",'Ark1'!T1781)</f>
        <v>11</v>
      </c>
      <c r="R238" s="265"/>
      <c r="S238" s="33">
        <f>+IF(G238=0,"",'Ark1'!W1781)</f>
        <v>100</v>
      </c>
      <c r="T238" s="33">
        <f>+IF(G238=0,"",'Ark1'!X1781)</f>
        <v>25</v>
      </c>
      <c r="U238" s="557">
        <f>+IF(G238=0,"",'Ark1'!AG1781)</f>
        <v>942.5</v>
      </c>
      <c r="W238" s="33">
        <f>+IF(G238=0,"",'Ark1'!AH1781)</f>
        <v>100</v>
      </c>
      <c r="X238" s="33">
        <f>+IF(G238=0,"",'Ark1'!Y1781)</f>
        <v>29.88461142461086</v>
      </c>
      <c r="Y238" s="27">
        <f>+IF(G238=0,"",'Ark1'!AA1781)</f>
        <v>0.70710678118654757</v>
      </c>
      <c r="Z238" s="33">
        <f>+IF(G238=0,"",'Ark1'!AC1781)</f>
        <v>45.902793782759552</v>
      </c>
      <c r="AA238" s="303">
        <f t="shared" si="23"/>
        <v>355.64986737400545</v>
      </c>
      <c r="AB238" s="28">
        <f t="shared" si="24"/>
        <v>1</v>
      </c>
      <c r="AC238" s="244"/>
      <c r="AD238" s="247"/>
      <c r="AF238" s="28"/>
      <c r="AG238" s="27"/>
      <c r="AH238" s="270"/>
      <c r="AI238" s="86"/>
      <c r="AM238" s="86"/>
    </row>
    <row r="239" spans="1:58" ht="15.6">
      <c r="A239" s="244"/>
      <c r="B239" s="328">
        <f>+'Ark1'!C1612</f>
        <v>2024</v>
      </c>
      <c r="C239" s="264">
        <f>+'Ark1'!L1816</f>
        <v>7</v>
      </c>
      <c r="D239" s="264" t="s">
        <v>34</v>
      </c>
      <c r="E239" s="272">
        <f>+'Ark1'!AP1816</f>
        <v>11</v>
      </c>
      <c r="F239" s="484">
        <f>+IF(G239=0,"",'Ark1'!Q1816)</f>
        <v>1</v>
      </c>
      <c r="G239" s="485">
        <f>+'Ark1'!R1816</f>
        <v>1</v>
      </c>
      <c r="H239" s="265">
        <f>+IF(G239=0,"",'Ark1'!AE1816)</f>
        <v>0.80645161290322565</v>
      </c>
      <c r="I239" s="265"/>
      <c r="J239" s="265">
        <f>+IF(G239=0,"",'Ark1'!AF1816)</f>
        <v>1.3298851448999776</v>
      </c>
      <c r="K239" s="244"/>
      <c r="L239" s="303">
        <f>+IF(G239=0,"",'Ark1'!U1816)</f>
        <v>437.1</v>
      </c>
      <c r="M239" s="303"/>
      <c r="N239" s="376">
        <f>+IF(G239=0,"",'Ark1'!AR1816)</f>
        <v>229</v>
      </c>
      <c r="O239" s="114">
        <f>+IF(G239=0,"",'Ark1'!AS1816)</f>
        <v>36.389407967648239</v>
      </c>
      <c r="P239" s="246"/>
      <c r="Q239" s="266">
        <f>+IF(G239=0,"",'Ark1'!T1816)</f>
        <v>15</v>
      </c>
      <c r="R239" s="265"/>
      <c r="S239" s="267">
        <f>+IF(G239=0,"",'Ark1'!W1816)</f>
        <v>100</v>
      </c>
      <c r="T239" s="267">
        <f>+IF(G239=0,"",'Ark1'!X1816)</f>
        <v>100</v>
      </c>
      <c r="U239" s="484">
        <f>+IF(G239=0,"",'Ark1'!AG1816)</f>
        <v>1431</v>
      </c>
      <c r="V239" s="484"/>
      <c r="W239" s="267">
        <f>+IF(G239=0,"",'Ark1'!AH1816)</f>
        <v>100</v>
      </c>
      <c r="X239" s="267">
        <f>+IF(G239=0,"",'Ark1'!Y1816)</f>
        <v>0</v>
      </c>
      <c r="Y239" s="266">
        <f>+IF(G239=0,"",'Ark1'!AA1816)</f>
        <v>0</v>
      </c>
      <c r="Z239" s="267">
        <f>+IF(G239=0,"",'Ark1'!AC1816)</f>
        <v>0</v>
      </c>
      <c r="AA239" s="303">
        <f t="shared" si="23"/>
        <v>305.45073375262052</v>
      </c>
      <c r="AB239" s="265">
        <f t="shared" si="24"/>
        <v>1</v>
      </c>
      <c r="AC239" s="244"/>
      <c r="AD239" s="247"/>
      <c r="AF239" s="28"/>
      <c r="AG239" s="27"/>
      <c r="AH239" s="270"/>
      <c r="AI239" s="86"/>
      <c r="AM239" s="86"/>
    </row>
    <row r="240" spans="1:58" ht="15.6">
      <c r="A240" s="244"/>
      <c r="B240" s="328">
        <f>+'Ark1'!C1613</f>
        <v>2024</v>
      </c>
      <c r="C240" s="86">
        <f>+'Ark1'!L1851</f>
        <v>8</v>
      </c>
      <c r="D240" s="86" t="s">
        <v>35</v>
      </c>
      <c r="E240" s="273">
        <f>+'Ark1'!AP1851</f>
        <v>11</v>
      </c>
      <c r="F240" s="486" t="str">
        <f>+IF(G240=0,"",'Ark1'!Q1851)</f>
        <v/>
      </c>
      <c r="G240" s="485">
        <f>+'Ark1'!R1851</f>
        <v>0</v>
      </c>
      <c r="H240" s="28" t="str">
        <f>+IF(G240=0,"",'Ark1'!AE1851)</f>
        <v/>
      </c>
      <c r="I240" s="265"/>
      <c r="J240" s="28" t="str">
        <f>+IF(G240=0,"",'Ark1'!AF1851)</f>
        <v/>
      </c>
      <c r="K240" s="244"/>
      <c r="L240" s="303" t="str">
        <f>+IF(G240=0,"",'Ark1'!U1851)</f>
        <v/>
      </c>
      <c r="M240" s="303"/>
      <c r="N240" s="376" t="str">
        <f>+IF(G240=0,"",'Ark1'!AR1678)</f>
        <v/>
      </c>
      <c r="O240" s="114" t="str">
        <f>+IF(G240=0,"",'Ark1'!AS1678)</f>
        <v/>
      </c>
      <c r="P240" s="246"/>
      <c r="Q240" s="27" t="str">
        <f>+IF(G240=0,"",'Ark1'!T1851)</f>
        <v/>
      </c>
      <c r="R240" s="265"/>
      <c r="S240" s="33" t="str">
        <f>+IF(G240=0,"",'Ark1'!W1851)</f>
        <v/>
      </c>
      <c r="T240" s="33" t="str">
        <f>+IF(G240=0,"",'Ark1'!X1851)</f>
        <v/>
      </c>
      <c r="U240" s="557" t="str">
        <f>+IF(G240=0,"",'Ark1'!AG1851)</f>
        <v/>
      </c>
      <c r="W240" s="33" t="str">
        <f>+IF(G240=0,"",'Ark1'!AH1851)</f>
        <v/>
      </c>
      <c r="X240" s="33" t="str">
        <f>+IF(G240=0,"",'Ark1'!Y1851)</f>
        <v/>
      </c>
      <c r="Y240" s="27" t="str">
        <f>+IF(G240=0,"",'Ark1'!AA1851)</f>
        <v/>
      </c>
      <c r="Z240" s="33" t="str">
        <f>+IF(G240=0,"",'Ark1'!AC1851)</f>
        <v/>
      </c>
      <c r="AA240" s="303" t="str">
        <f t="shared" si="23"/>
        <v/>
      </c>
      <c r="AB240" s="28" t="str">
        <f t="shared" si="24"/>
        <v/>
      </c>
      <c r="AC240" s="244"/>
      <c r="AD240" s="247"/>
      <c r="AF240" s="28"/>
      <c r="AG240" s="27"/>
      <c r="AH240" s="270"/>
      <c r="AI240" s="86"/>
      <c r="AM240" s="86"/>
    </row>
    <row r="241" spans="1:58" ht="15.6">
      <c r="A241" s="244"/>
      <c r="B241" s="328">
        <f>+'Ark1'!C1614</f>
        <v>2024</v>
      </c>
      <c r="C241" s="264">
        <f>+'Ark1'!L1886</f>
        <v>9</v>
      </c>
      <c r="D241" s="264" t="s">
        <v>36</v>
      </c>
      <c r="E241" s="272">
        <f>+'Ark1'!AP1886</f>
        <v>11</v>
      </c>
      <c r="F241" s="484" t="str">
        <f>+IF(G241=0,"",'Ark1'!Q1886)</f>
        <v/>
      </c>
      <c r="G241" s="485">
        <f>+'Ark1'!R1886</f>
        <v>0</v>
      </c>
      <c r="H241" s="265" t="str">
        <f>+IF(G241=0,"",'Ark1'!AE1886)</f>
        <v/>
      </c>
      <c r="I241" s="265"/>
      <c r="J241" s="265" t="str">
        <f>+IF(G241=0,"",'Ark1'!AF1886)</f>
        <v/>
      </c>
      <c r="K241" s="244"/>
      <c r="L241" s="303" t="str">
        <f>+IF(G241=0,"",'Ark1'!U1886)</f>
        <v/>
      </c>
      <c r="M241" s="303"/>
      <c r="N241" s="376" t="str">
        <f>+IF(G241=0,"",'Ark1'!AR1679)</f>
        <v/>
      </c>
      <c r="O241" s="114" t="str">
        <f>+IF(G241=0,"",'Ark1'!AS1679)</f>
        <v/>
      </c>
      <c r="P241" s="246"/>
      <c r="Q241" s="266" t="str">
        <f>+IF(G241=0,"",'Ark1'!T1886)</f>
        <v/>
      </c>
      <c r="R241" s="265"/>
      <c r="S241" s="267" t="str">
        <f>+IF(G241=0,"",'Ark1'!W1886)</f>
        <v/>
      </c>
      <c r="T241" s="267" t="str">
        <f>+IF(G241=0,"",'Ark1'!X1886)</f>
        <v/>
      </c>
      <c r="U241" s="484" t="str">
        <f>+IF(G241=0,"",'Ark1'!AG1886)</f>
        <v/>
      </c>
      <c r="V241" s="484"/>
      <c r="W241" s="267" t="str">
        <f>+IF(G241=0,"",'Ark1'!AH1886)</f>
        <v/>
      </c>
      <c r="X241" s="267" t="str">
        <f>+IF(G241=0,"",'Ark1'!Y1886)</f>
        <v/>
      </c>
      <c r="Y241" s="266" t="str">
        <f>+IF(G241=0,"",'Ark1'!AA1886)</f>
        <v/>
      </c>
      <c r="Z241" s="267" t="str">
        <f>+IF(G241=0,"",'Ark1'!AC1886)</f>
        <v/>
      </c>
      <c r="AA241" s="303" t="str">
        <f t="shared" si="23"/>
        <v/>
      </c>
      <c r="AB241" s="265" t="str">
        <f t="shared" si="24"/>
        <v/>
      </c>
      <c r="AC241" s="244"/>
      <c r="AD241" s="247"/>
      <c r="AF241" s="28"/>
      <c r="AG241" s="27"/>
      <c r="AH241" s="270"/>
      <c r="AI241" s="86"/>
      <c r="AM241" s="86"/>
    </row>
    <row r="242" spans="1:58" ht="15.6">
      <c r="A242" s="244"/>
      <c r="B242" s="328">
        <f>+'Ark1'!C1615</f>
        <v>2024</v>
      </c>
      <c r="C242" s="264">
        <f>+'Ark1'!L1921</f>
        <v>10</v>
      </c>
      <c r="D242" s="264" t="s">
        <v>37</v>
      </c>
      <c r="E242" s="273">
        <f>+'Ark1'!AP1921</f>
        <v>11</v>
      </c>
      <c r="F242" s="486" t="str">
        <f>+IF(G242=0,"",'Ark1'!Q1921)</f>
        <v/>
      </c>
      <c r="G242" s="485">
        <f>+'Ark1'!R1921</f>
        <v>0</v>
      </c>
      <c r="H242" s="28" t="str">
        <f>+IF(G242=0,"",'Ark1'!AE1921)</f>
        <v/>
      </c>
      <c r="I242" s="265"/>
      <c r="J242" s="28" t="str">
        <f>+IF(G242=0,"",'Ark1'!AF1921)</f>
        <v/>
      </c>
      <c r="K242" s="244"/>
      <c r="L242" s="303" t="str">
        <f>+IF(G242=0,"",'Ark1'!U1921)</f>
        <v/>
      </c>
      <c r="M242" s="303"/>
      <c r="N242" s="376" t="str">
        <f>+IF(G242=0,"",'Ark1'!AR1680)</f>
        <v/>
      </c>
      <c r="O242" s="114" t="str">
        <f>+IF(G242=0,"",'Ark1'!AS1680)</f>
        <v/>
      </c>
      <c r="P242" s="246"/>
      <c r="Q242" s="27" t="str">
        <f>+IF(G242=0,"",'Ark1'!T1921)</f>
        <v/>
      </c>
      <c r="R242" s="265"/>
      <c r="S242" s="33" t="str">
        <f>+IF(G242=0,"",'Ark1'!W1921)</f>
        <v/>
      </c>
      <c r="T242" s="33" t="str">
        <f>+IF(G242=0,"",'Ark1'!X1921)</f>
        <v/>
      </c>
      <c r="U242" s="557" t="str">
        <f>+IF(G242=0,"",'Ark1'!AG1921)</f>
        <v/>
      </c>
      <c r="W242" s="33" t="str">
        <f>+IF(G242=0,"",'Ark1'!AH1921)</f>
        <v/>
      </c>
      <c r="X242" s="33" t="str">
        <f>+IF(G242=0,"",'Ark1'!Y1921)</f>
        <v/>
      </c>
      <c r="Y242" s="27" t="str">
        <f>+IF(G242=0,"",'Ark1'!AA1921)</f>
        <v/>
      </c>
      <c r="Z242" s="33" t="str">
        <f>+IF(G242=0,"",'Ark1'!AC1921)</f>
        <v/>
      </c>
      <c r="AA242" s="303" t="str">
        <f t="shared" si="23"/>
        <v/>
      </c>
      <c r="AB242" s="28" t="str">
        <f t="shared" si="24"/>
        <v/>
      </c>
      <c r="AC242" s="244"/>
      <c r="AD242" s="247"/>
      <c r="AF242" s="28"/>
      <c r="AG242" s="27"/>
      <c r="AH242" s="270"/>
      <c r="AI242" s="86"/>
      <c r="AM242" s="86"/>
    </row>
    <row r="243" spans="1:58" ht="15.6">
      <c r="A243" s="244"/>
      <c r="B243" s="328">
        <f>+'Ark1'!C1616</f>
        <v>2024</v>
      </c>
      <c r="C243" s="264">
        <f>+'Ark1'!L1956</f>
        <v>11</v>
      </c>
      <c r="D243" s="264" t="s">
        <v>38</v>
      </c>
      <c r="E243" s="272">
        <f>+'Ark1'!AP1956</f>
        <v>11</v>
      </c>
      <c r="F243" s="484" t="str">
        <f>+IF(G243=0,"",'Ark1'!Q1956)</f>
        <v/>
      </c>
      <c r="G243" s="485">
        <f>+'Ark1'!R1956</f>
        <v>0</v>
      </c>
      <c r="H243" s="265" t="str">
        <f>+IF(G243=0,"",'Ark1'!AE1956)</f>
        <v/>
      </c>
      <c r="I243" s="265"/>
      <c r="J243" s="265" t="str">
        <f>+IF(G243=0,"",'Ark1'!AF1956)</f>
        <v/>
      </c>
      <c r="K243" s="244"/>
      <c r="L243" s="303" t="str">
        <f>+IF(G243=0,"",'Ark1'!U1956)</f>
        <v/>
      </c>
      <c r="M243" s="303"/>
      <c r="N243" s="376" t="str">
        <f>+IF(G243=0,"",'Ark1'!AR1681)</f>
        <v/>
      </c>
      <c r="O243" s="114" t="str">
        <f>+IF(G243=0,"",'Ark1'!AS1681)</f>
        <v/>
      </c>
      <c r="P243" s="246"/>
      <c r="Q243" s="266" t="str">
        <f>+IF(G243=0,"",'Ark1'!T1956)</f>
        <v/>
      </c>
      <c r="R243" s="265"/>
      <c r="S243" s="267" t="str">
        <f>+IF(G243=0,"",'Ark1'!W1956)</f>
        <v/>
      </c>
      <c r="T243" s="267" t="str">
        <f>+IF(G243=0,"",'Ark1'!X1956)</f>
        <v/>
      </c>
      <c r="U243" s="484" t="str">
        <f>+IF(G243=0,"",'Ark1'!AG1956)</f>
        <v/>
      </c>
      <c r="V243" s="484"/>
      <c r="W243" s="267" t="str">
        <f>+IF(G243=0,"",'Ark1'!AH1956)</f>
        <v/>
      </c>
      <c r="X243" s="267" t="str">
        <f>+IF(G243=0,"",'Ark1'!Y1956)</f>
        <v/>
      </c>
      <c r="Y243" s="266" t="str">
        <f>+IF(G243=0,"",'Ark1'!AA1956)</f>
        <v/>
      </c>
      <c r="Z243" s="267" t="str">
        <f>+IF(G243=0,"",'Ark1'!AC1956)</f>
        <v/>
      </c>
      <c r="AA243" s="303" t="str">
        <f t="shared" si="23"/>
        <v/>
      </c>
      <c r="AB243" s="265" t="str">
        <f t="shared" si="24"/>
        <v/>
      </c>
      <c r="AC243" s="244"/>
      <c r="AD243" s="247"/>
      <c r="AF243" s="28"/>
      <c r="AG243" s="27"/>
      <c r="AH243" s="270"/>
      <c r="AI243" s="86"/>
      <c r="AM243" s="86"/>
    </row>
    <row r="244" spans="1:58" ht="15.6">
      <c r="A244" s="244"/>
      <c r="B244" s="328">
        <f>+'Ark1'!C1617</f>
        <v>2024</v>
      </c>
      <c r="C244" s="264">
        <f>+'Ark1'!L1991</f>
        <v>12</v>
      </c>
      <c r="D244" s="264" t="s">
        <v>39</v>
      </c>
      <c r="E244" s="273">
        <f>+'Ark1'!AP1991</f>
        <v>11</v>
      </c>
      <c r="F244" s="486" t="str">
        <f>+IF(G244=0,"",'Ark1'!Q1991)</f>
        <v/>
      </c>
      <c r="G244" s="485">
        <f>+'Ark1'!R1991</f>
        <v>0</v>
      </c>
      <c r="H244" s="28" t="str">
        <f>+IF(G244=0,"",'Ark1'!AE1991)</f>
        <v/>
      </c>
      <c r="I244" s="265"/>
      <c r="J244" s="28" t="str">
        <f>+IF(G244=0,"",'Ark1'!AF1991)</f>
        <v/>
      </c>
      <c r="K244" s="244"/>
      <c r="L244" s="303" t="str">
        <f>+IF(G244=0,"",'Ark1'!U1991)</f>
        <v/>
      </c>
      <c r="M244" s="303"/>
      <c r="N244" s="376" t="str">
        <f>+IF(G244=0,"",'Ark1'!AR1682)</f>
        <v/>
      </c>
      <c r="O244" s="114" t="str">
        <f>+IF(G244=0,"",'Ark1'!AS1682)</f>
        <v/>
      </c>
      <c r="P244" s="246"/>
      <c r="Q244" s="27" t="str">
        <f>+IF(G244=0,"",'Ark1'!T1991)</f>
        <v/>
      </c>
      <c r="R244" s="265"/>
      <c r="S244" s="33" t="str">
        <f>+IF(G244=0,"",'Ark1'!W1991)</f>
        <v/>
      </c>
      <c r="T244" s="33" t="str">
        <f>+IF(G244=0,"",'Ark1'!X1991)</f>
        <v/>
      </c>
      <c r="U244" s="557" t="str">
        <f>+IF(G244=0,"",'Ark1'!AG1991)</f>
        <v/>
      </c>
      <c r="W244" s="33" t="str">
        <f>+IF(G244=0,"",'Ark1'!AH1991)</f>
        <v/>
      </c>
      <c r="X244" s="33" t="str">
        <f>+IF(G244=0,"",'Ark1'!Y1991)</f>
        <v/>
      </c>
      <c r="Y244" s="27" t="str">
        <f>+IF(G244=0,"",'Ark1'!AA1991)</f>
        <v/>
      </c>
      <c r="Z244" s="33" t="str">
        <f>+IF(G244=0,"",'Ark1'!AC1991)</f>
        <v/>
      </c>
      <c r="AA244" s="303" t="str">
        <f t="shared" si="23"/>
        <v/>
      </c>
      <c r="AB244" s="28" t="str">
        <f t="shared" si="24"/>
        <v/>
      </c>
      <c r="AC244" s="244"/>
      <c r="AD244" s="247"/>
      <c r="AF244" s="28"/>
      <c r="AG244" s="27"/>
      <c r="AH244" s="270"/>
      <c r="AI244" s="86"/>
      <c r="AM244" s="86"/>
    </row>
    <row r="245" spans="1:58" ht="15.6">
      <c r="A245" s="244"/>
      <c r="B245" s="328">
        <f>+'Ark1'!C1618</f>
        <v>2024</v>
      </c>
      <c r="C245" s="264">
        <f>+'Ark1'!L2026</f>
        <v>13</v>
      </c>
      <c r="D245" s="264" t="s">
        <v>40</v>
      </c>
      <c r="E245" s="272">
        <f>+'Ark1'!AP2026</f>
        <v>11</v>
      </c>
      <c r="F245" s="484" t="str">
        <f>+IF(G245=0,"",'Ark1'!Q2026)</f>
        <v/>
      </c>
      <c r="G245" s="485">
        <f>+'Ark1'!R2026</f>
        <v>0</v>
      </c>
      <c r="H245" s="265" t="str">
        <f>+IF(G245=0,"",'Ark1'!AE2026)</f>
        <v/>
      </c>
      <c r="I245" s="265"/>
      <c r="J245" s="265" t="str">
        <f>+IF(G245=0,"",'Ark1'!AF2026)</f>
        <v/>
      </c>
      <c r="K245" s="244"/>
      <c r="L245" s="303" t="str">
        <f>+IF(G245=0,"",'Ark1'!U2026)</f>
        <v/>
      </c>
      <c r="M245" s="303"/>
      <c r="N245" s="376" t="str">
        <f>+IF(G245=0,"",'Ark1'!AR1683)</f>
        <v/>
      </c>
      <c r="O245" s="114" t="str">
        <f>+IF(G245=0,"",'Ark1'!AS1683)</f>
        <v/>
      </c>
      <c r="P245" s="246"/>
      <c r="Q245" s="266" t="str">
        <f>+IF(G245=0,"",'Ark1'!T2026)</f>
        <v/>
      </c>
      <c r="R245" s="265"/>
      <c r="S245" s="267" t="str">
        <f>+IF(G245=0,"",'Ark1'!W2026)</f>
        <v/>
      </c>
      <c r="T245" s="267" t="str">
        <f>+IF(G245=0,"",'Ark1'!X2026)</f>
        <v/>
      </c>
      <c r="U245" s="484" t="str">
        <f>+IF(G245=0,"",'Ark1'!AG2026)</f>
        <v/>
      </c>
      <c r="V245" s="484"/>
      <c r="W245" s="267" t="str">
        <f>+IF(G245=0,"",'Ark1'!AH2026)</f>
        <v/>
      </c>
      <c r="X245" s="267" t="str">
        <f>+IF(G245=0,"",'Ark1'!Y2026)</f>
        <v/>
      </c>
      <c r="Y245" s="266" t="str">
        <f>+IF(G245=0,"",'Ark1'!AA2026)</f>
        <v/>
      </c>
      <c r="Z245" s="267" t="str">
        <f>+IF(G245=0,"",'Ark1'!AC2026)</f>
        <v/>
      </c>
      <c r="AA245" s="303" t="str">
        <f t="shared" si="23"/>
        <v/>
      </c>
      <c r="AB245" s="265" t="str">
        <f t="shared" si="24"/>
        <v/>
      </c>
      <c r="AC245" s="244"/>
      <c r="AD245" s="247"/>
      <c r="AF245" s="28"/>
      <c r="AG245" s="27"/>
      <c r="AH245" s="270"/>
      <c r="AI245" s="86"/>
      <c r="AM245" s="86"/>
    </row>
    <row r="246" spans="1:58" ht="15.6">
      <c r="A246" s="244"/>
      <c r="B246" s="328">
        <f>+'Ark1'!C1619</f>
        <v>2024</v>
      </c>
      <c r="C246" s="264">
        <f>+'Ark1'!L2061</f>
        <v>14</v>
      </c>
      <c r="D246" s="264" t="s">
        <v>402</v>
      </c>
      <c r="E246" s="273">
        <f>+'Ark1'!AP2061</f>
        <v>11</v>
      </c>
      <c r="F246" s="486" t="str">
        <f>+IF(G246=0,"",'Ark1'!Q2061)</f>
        <v/>
      </c>
      <c r="G246" s="485">
        <f>+'Ark1'!R2061</f>
        <v>0</v>
      </c>
      <c r="H246" s="28" t="str">
        <f>+IF(G246=0,"",'Ark1'!AE2061)</f>
        <v/>
      </c>
      <c r="I246" s="265"/>
      <c r="J246" s="28" t="str">
        <f>+IF(G246=0,"",'Ark1'!AF2061)</f>
        <v/>
      </c>
      <c r="K246" s="244"/>
      <c r="L246" s="303" t="str">
        <f>+IF(G246=0,"",'Ark1'!U2061)</f>
        <v/>
      </c>
      <c r="M246" s="303"/>
      <c r="N246" s="376" t="str">
        <f>+IF(G246=0,"",'Ark1'!AR1684)</f>
        <v/>
      </c>
      <c r="O246" s="114" t="str">
        <f>+IF(G246=0,"",'Ark1'!AS1684)</f>
        <v/>
      </c>
      <c r="P246" s="246"/>
      <c r="Q246" s="27" t="str">
        <f>+IF(G246=0,"",'Ark1'!T2061)</f>
        <v/>
      </c>
      <c r="R246" s="265"/>
      <c r="S246" s="33" t="str">
        <f>+IF(G246=0,"",'Ark1'!W2061)</f>
        <v/>
      </c>
      <c r="T246" s="33" t="str">
        <f>+IF(G246=0,"",'Ark1'!X2061)</f>
        <v/>
      </c>
      <c r="U246" s="557" t="str">
        <f>+IF(G246=0,"",'Ark1'!AG2061)</f>
        <v/>
      </c>
      <c r="W246" s="33" t="str">
        <f>+IF(G246=0,"",'Ark1'!AH2061)</f>
        <v/>
      </c>
      <c r="X246" s="33" t="str">
        <f>+IF(G246=0,"",'Ark1'!Y2061)</f>
        <v/>
      </c>
      <c r="Y246" s="27" t="str">
        <f>+IF(G246=0,"",'Ark1'!AA2061)</f>
        <v/>
      </c>
      <c r="Z246" s="33" t="str">
        <f>+IF(G246=0,"",'Ark1'!AC2061)</f>
        <v/>
      </c>
      <c r="AA246" s="303" t="str">
        <f t="shared" si="23"/>
        <v/>
      </c>
      <c r="AB246" s="28" t="str">
        <f t="shared" si="24"/>
        <v/>
      </c>
      <c r="AC246" s="244"/>
      <c r="AD246" s="247"/>
      <c r="AF246" s="28"/>
      <c r="AG246" s="27"/>
      <c r="AH246" s="270"/>
      <c r="AI246" s="86"/>
      <c r="AM246" s="86"/>
    </row>
    <row r="247" spans="1:58" ht="15.6">
      <c r="A247" s="244"/>
      <c r="B247" s="328">
        <f>+'Ark1'!C1620</f>
        <v>2024</v>
      </c>
      <c r="C247" s="264">
        <f>+'Ark1'!L2096</f>
        <v>15</v>
      </c>
      <c r="D247" s="264" t="s">
        <v>41</v>
      </c>
      <c r="E247" s="264">
        <f>+'Ark1'!AP2096</f>
        <v>11</v>
      </c>
      <c r="F247" s="484" t="str">
        <f>+IF(G247=0,"",'Ark1'!Q2096)</f>
        <v/>
      </c>
      <c r="G247" s="485">
        <f>+'Ark1'!R2096</f>
        <v>0</v>
      </c>
      <c r="H247" s="265" t="str">
        <f>+IF(G247=0,"",'Ark1'!AE2096)</f>
        <v/>
      </c>
      <c r="I247" s="265"/>
      <c r="J247" s="265" t="str">
        <f>+IF(G247=0,"",'Ark1'!AF2096)</f>
        <v/>
      </c>
      <c r="K247" s="244"/>
      <c r="L247" s="379" t="str">
        <f>+IF(G247=0,"",'Ark1'!U2096)</f>
        <v/>
      </c>
      <c r="M247" s="379"/>
      <c r="N247" s="376" t="str">
        <f>+IF(G247=0,"",'Ark1'!AR1685)</f>
        <v/>
      </c>
      <c r="O247" s="114" t="str">
        <f>+IF(G247=0,"",'Ark1'!AS1685)</f>
        <v/>
      </c>
      <c r="P247" s="246"/>
      <c r="Q247" s="266" t="str">
        <f>+IF(G247=0,"",'Ark1'!T2096)</f>
        <v/>
      </c>
      <c r="R247" s="265"/>
      <c r="S247" s="267" t="str">
        <f>+IF(G247=0,"",'Ark1'!W2096)</f>
        <v/>
      </c>
      <c r="T247" s="267" t="str">
        <f>+IF(G247=0,"",'Ark1'!X2096)</f>
        <v/>
      </c>
      <c r="U247" s="484" t="str">
        <f>+IF(G247=0,"",'Ark1'!AG2096)</f>
        <v/>
      </c>
      <c r="V247" s="484"/>
      <c r="W247" s="267" t="str">
        <f>+IF(G247=0,"",'Ark1'!AH2096)</f>
        <v/>
      </c>
      <c r="X247" s="267" t="str">
        <f>+IF(G247=0,"",'Ark1'!Y2096)</f>
        <v/>
      </c>
      <c r="Y247" s="266" t="str">
        <f>+IF(G247=0,"",'Ark1'!AA2096)</f>
        <v/>
      </c>
      <c r="Z247" s="267" t="str">
        <f>+IF(G247=0,"",'Ark1'!AC2096)</f>
        <v/>
      </c>
      <c r="AA247" s="303" t="str">
        <f t="shared" si="23"/>
        <v/>
      </c>
      <c r="AB247" s="265" t="str">
        <f t="shared" si="24"/>
        <v/>
      </c>
      <c r="AC247" s="244"/>
      <c r="AD247" s="247"/>
      <c r="AF247" s="28"/>
      <c r="AG247" s="27"/>
      <c r="AH247" s="270"/>
      <c r="AI247" s="86"/>
      <c r="AM247" s="86"/>
    </row>
    <row r="248" spans="1:58" ht="19.8">
      <c r="A248" s="244"/>
      <c r="B248" s="244"/>
      <c r="C248" s="244"/>
      <c r="D248" s="244"/>
      <c r="E248" s="244"/>
      <c r="F248" s="478"/>
      <c r="G248" s="478"/>
      <c r="H248" s="244"/>
      <c r="I248" s="244"/>
      <c r="J248" s="244"/>
      <c r="K248" s="244"/>
      <c r="L248" s="244"/>
      <c r="M248" s="244"/>
      <c r="N248" s="244"/>
      <c r="O248" s="244"/>
      <c r="P248" s="246"/>
      <c r="Q248" s="244"/>
      <c r="R248" s="244"/>
      <c r="S248" s="244"/>
      <c r="T248" s="244"/>
      <c r="U248" s="478"/>
      <c r="V248" s="478"/>
      <c r="W248" s="244"/>
      <c r="X248" s="244"/>
      <c r="Y248" s="244"/>
      <c r="Z248" s="244"/>
      <c r="AA248" s="244"/>
      <c r="AB248" s="244"/>
      <c r="AC248" s="244"/>
      <c r="AD248" s="247"/>
      <c r="AF248" s="28"/>
      <c r="AG248" s="27"/>
      <c r="AH248" s="248"/>
      <c r="AI248" s="86"/>
      <c r="AM248" s="86"/>
      <c r="BE248" s="260"/>
    </row>
    <row r="249" spans="1:58" ht="19.8">
      <c r="A249" s="244"/>
      <c r="B249" s="244"/>
      <c r="C249" s="262"/>
      <c r="D249" s="244"/>
      <c r="E249" s="244"/>
      <c r="F249" s="478"/>
      <c r="G249" s="478"/>
      <c r="H249" s="245"/>
      <c r="I249" s="244"/>
      <c r="J249" s="245"/>
      <c r="K249" s="244"/>
      <c r="L249" s="244"/>
      <c r="M249" s="244"/>
      <c r="N249" s="246"/>
      <c r="O249" s="246"/>
      <c r="P249" s="246"/>
      <c r="Q249" s="244"/>
      <c r="R249" s="244"/>
      <c r="S249" s="246"/>
      <c r="T249" s="246"/>
      <c r="U249" s="478"/>
      <c r="V249" s="478"/>
      <c r="W249" s="246"/>
      <c r="X249" s="246"/>
      <c r="Y249" s="244"/>
      <c r="Z249" s="246"/>
      <c r="AA249" s="244"/>
      <c r="AB249" s="245"/>
      <c r="AC249" s="244"/>
      <c r="AD249" s="247"/>
      <c r="AF249" s="28"/>
      <c r="AG249" s="27"/>
      <c r="AH249" s="248"/>
      <c r="AI249" s="86"/>
      <c r="AM249" s="86"/>
      <c r="BE249" s="260"/>
    </row>
    <row r="250" spans="1:58" ht="22.8">
      <c r="A250" s="344" t="s">
        <v>734</v>
      </c>
      <c r="B250" s="244"/>
      <c r="C250" s="262"/>
      <c r="D250" s="344"/>
      <c r="E250" s="244"/>
      <c r="F250" s="478"/>
      <c r="G250" s="482" t="s">
        <v>644</v>
      </c>
      <c r="H250" s="277">
        <f>SUM(G256:G270)</f>
        <v>10</v>
      </c>
      <c r="I250" s="245"/>
      <c r="J250" s="244"/>
      <c r="K250" s="244"/>
      <c r="L250" s="244"/>
      <c r="M250" s="244"/>
      <c r="N250" s="244"/>
      <c r="O250" s="244"/>
      <c r="P250" s="246"/>
      <c r="Q250" s="245"/>
      <c r="R250" s="343">
        <f>+Raser!T22</f>
        <v>257.13</v>
      </c>
      <c r="S250" s="244"/>
      <c r="T250" s="246"/>
      <c r="U250" s="478"/>
      <c r="V250" s="478"/>
      <c r="W250" s="244"/>
      <c r="X250" s="246"/>
      <c r="Y250" s="246"/>
      <c r="Z250" s="244"/>
      <c r="AA250" s="246"/>
      <c r="AB250" s="246" t="s">
        <v>626</v>
      </c>
      <c r="AC250" s="245"/>
      <c r="AD250" s="247"/>
      <c r="AE250" s="247"/>
      <c r="AF250" s="28"/>
      <c r="AH250" s="27"/>
      <c r="AI250" s="248"/>
      <c r="AM250" s="86"/>
      <c r="BF250" s="260"/>
    </row>
    <row r="251" spans="1:58" ht="14.25" customHeight="1">
      <c r="A251" s="244"/>
      <c r="B251" s="244"/>
      <c r="C251" s="262"/>
      <c r="D251" s="342"/>
      <c r="E251" s="244"/>
      <c r="F251" s="482"/>
      <c r="G251" s="482"/>
      <c r="H251" s="262"/>
      <c r="I251" s="262"/>
      <c r="J251" s="262"/>
      <c r="K251" s="244"/>
      <c r="L251" s="262"/>
      <c r="M251" s="262"/>
      <c r="N251" s="262"/>
      <c r="O251" s="262"/>
      <c r="P251" s="246"/>
      <c r="Q251" s="262"/>
      <c r="R251" s="262"/>
      <c r="S251" s="262"/>
      <c r="T251" s="262"/>
      <c r="U251" s="482"/>
      <c r="V251" s="482"/>
      <c r="W251" s="262"/>
      <c r="X251" s="262"/>
      <c r="Y251" s="262"/>
      <c r="Z251" s="262"/>
      <c r="AA251" s="262"/>
      <c r="AB251" s="245"/>
      <c r="AC251" s="244"/>
      <c r="AD251" s="247"/>
      <c r="AF251" s="28"/>
      <c r="AG251" s="27"/>
      <c r="AH251" s="248"/>
      <c r="AI251" s="86"/>
      <c r="AM251" s="86"/>
      <c r="BE251" s="260"/>
    </row>
    <row r="252" spans="1:58" ht="19.8">
      <c r="A252" s="244"/>
      <c r="B252" s="244"/>
      <c r="C252" s="244"/>
      <c r="D252" s="244"/>
      <c r="E252" s="244"/>
      <c r="F252" s="478"/>
      <c r="G252" s="478"/>
      <c r="H252" s="245"/>
      <c r="I252" s="244"/>
      <c r="J252" s="245"/>
      <c r="K252" s="244"/>
      <c r="L252" s="244"/>
      <c r="M252" s="244"/>
      <c r="N252" s="246"/>
      <c r="O252" s="246"/>
      <c r="P252" s="246"/>
      <c r="Q252" s="244"/>
      <c r="R252" s="244"/>
      <c r="S252" s="246"/>
      <c r="T252" s="246"/>
      <c r="U252" s="478"/>
      <c r="V252" s="478"/>
      <c r="W252" s="246"/>
      <c r="X252" s="246"/>
      <c r="Y252" s="244"/>
      <c r="Z252" s="246"/>
      <c r="AA252" s="262" t="s">
        <v>477</v>
      </c>
      <c r="AB252" s="261" t="s">
        <v>4</v>
      </c>
      <c r="AC252" s="244"/>
      <c r="AD252" s="247"/>
      <c r="AF252" s="28"/>
      <c r="AG252" s="27"/>
      <c r="AH252" s="248"/>
      <c r="AI252" s="86"/>
      <c r="AM252" s="86"/>
      <c r="BE252" s="260"/>
    </row>
    <row r="253" spans="1:58" ht="19.8">
      <c r="A253" s="244"/>
      <c r="B253" s="244"/>
      <c r="C253" s="244"/>
      <c r="D253" s="262"/>
      <c r="E253" s="244"/>
      <c r="F253" s="482" t="s">
        <v>4</v>
      </c>
      <c r="G253" s="478"/>
      <c r="H253" s="245"/>
      <c r="I253" s="245"/>
      <c r="J253" s="245"/>
      <c r="K253" s="244"/>
      <c r="L253" s="245"/>
      <c r="M253" s="245"/>
      <c r="N253" s="246"/>
      <c r="O253" s="246"/>
      <c r="P253" s="246"/>
      <c r="Q253" s="262" t="s">
        <v>24</v>
      </c>
      <c r="R253" s="245"/>
      <c r="S253" s="246" t="s">
        <v>403</v>
      </c>
      <c r="T253" s="246" t="s">
        <v>403</v>
      </c>
      <c r="U253" s="482" t="s">
        <v>531</v>
      </c>
      <c r="V253" s="482"/>
      <c r="W253" s="246" t="s">
        <v>403</v>
      </c>
      <c r="X253" s="263" t="s">
        <v>423</v>
      </c>
      <c r="Y253" s="244"/>
      <c r="Z253" s="263" t="s">
        <v>573</v>
      </c>
      <c r="AA253" s="262" t="s">
        <v>570</v>
      </c>
      <c r="AB253" s="261" t="s">
        <v>10</v>
      </c>
      <c r="AC253" s="244"/>
      <c r="AD253" s="247"/>
      <c r="AF253" s="28"/>
      <c r="AG253" s="27"/>
      <c r="AH253" s="248"/>
      <c r="AI253" s="86"/>
      <c r="AM253" s="86"/>
      <c r="BE253" s="260"/>
    </row>
    <row r="254" spans="1:58" ht="19.8">
      <c r="A254" s="262"/>
      <c r="B254" s="262"/>
      <c r="C254" s="244"/>
      <c r="D254" s="244"/>
      <c r="E254" s="262"/>
      <c r="F254" s="482" t="s">
        <v>475</v>
      </c>
      <c r="G254" s="482" t="s">
        <v>4</v>
      </c>
      <c r="H254" s="261" t="s">
        <v>4</v>
      </c>
      <c r="I254" s="261"/>
      <c r="J254" s="261" t="s">
        <v>1</v>
      </c>
      <c r="K254" s="244"/>
      <c r="L254" s="261" t="s">
        <v>24</v>
      </c>
      <c r="M254" s="261"/>
      <c r="N254" s="421" t="s">
        <v>24</v>
      </c>
      <c r="O254" s="421" t="s">
        <v>24</v>
      </c>
      <c r="P254" s="246"/>
      <c r="Q254" s="262" t="s">
        <v>481</v>
      </c>
      <c r="R254" s="261"/>
      <c r="S254" s="263" t="s">
        <v>572</v>
      </c>
      <c r="T254" s="263" t="s">
        <v>487</v>
      </c>
      <c r="U254" s="482" t="s">
        <v>550</v>
      </c>
      <c r="V254" s="482"/>
      <c r="W254" s="263" t="s">
        <v>489</v>
      </c>
      <c r="X254" s="263"/>
      <c r="Y254" s="262" t="s">
        <v>414</v>
      </c>
      <c r="Z254" s="263" t="s">
        <v>1</v>
      </c>
      <c r="AA254" s="262" t="s">
        <v>70</v>
      </c>
      <c r="AB254" s="261" t="s">
        <v>70</v>
      </c>
      <c r="AC254" s="244"/>
      <c r="AD254" s="247"/>
      <c r="AF254" s="28"/>
      <c r="AG254" s="27"/>
      <c r="AH254" s="248"/>
      <c r="AI254" s="86"/>
      <c r="AM254" s="86"/>
      <c r="BE254" s="260"/>
    </row>
    <row r="255" spans="1:58" ht="19.8">
      <c r="A255" s="244"/>
      <c r="B255" s="244"/>
      <c r="C255" s="262" t="s">
        <v>0</v>
      </c>
      <c r="D255" s="262"/>
      <c r="E255" s="262" t="s">
        <v>599</v>
      </c>
      <c r="F255" s="469" t="s">
        <v>476</v>
      </c>
      <c r="G255" s="469" t="s">
        <v>10</v>
      </c>
      <c r="H255" s="87" t="s">
        <v>403</v>
      </c>
      <c r="I255" s="87"/>
      <c r="J255" s="87" t="s">
        <v>403</v>
      </c>
      <c r="K255" s="244"/>
      <c r="L255" s="87" t="s">
        <v>45</v>
      </c>
      <c r="M255" s="87"/>
      <c r="N255" s="421" t="s">
        <v>717</v>
      </c>
      <c r="O255" s="421" t="s">
        <v>718</v>
      </c>
      <c r="P255" s="246"/>
      <c r="Q255" s="50" t="s">
        <v>415</v>
      </c>
      <c r="R255" s="87"/>
      <c r="S255" s="75" t="s">
        <v>548</v>
      </c>
      <c r="T255" s="75" t="s">
        <v>440</v>
      </c>
      <c r="U255" s="469" t="s">
        <v>483</v>
      </c>
      <c r="V255" s="469"/>
      <c r="W255" s="75" t="s">
        <v>470</v>
      </c>
      <c r="X255" s="75" t="s">
        <v>1</v>
      </c>
      <c r="Y255" s="50" t="s">
        <v>415</v>
      </c>
      <c r="Z255" s="75" t="s">
        <v>532</v>
      </c>
      <c r="AA255" s="50" t="s">
        <v>486</v>
      </c>
      <c r="AB255" s="87" t="s">
        <v>553</v>
      </c>
      <c r="AC255" s="244"/>
      <c r="AD255" s="247"/>
      <c r="AF255" s="28"/>
      <c r="AG255" s="27"/>
      <c r="AH255" s="248"/>
      <c r="AI255" s="86"/>
      <c r="AM255" s="86"/>
      <c r="BE255" s="260"/>
    </row>
    <row r="256" spans="1:58" ht="15.6">
      <c r="A256" s="244"/>
      <c r="B256" s="264">
        <f>+'Ark1'!C1607</f>
        <v>2024</v>
      </c>
      <c r="C256" s="264">
        <f>+'Ark1'!L1607</f>
        <v>1</v>
      </c>
      <c r="D256" s="264" t="s">
        <v>29</v>
      </c>
      <c r="E256" s="264">
        <f>+'Ark1'!AP1607</f>
        <v>12</v>
      </c>
      <c r="F256" s="484" t="str">
        <f>+IF(G256=0,"",'Ark1'!Q1607)</f>
        <v/>
      </c>
      <c r="G256" s="485">
        <f>+'Ark1'!R1607</f>
        <v>0</v>
      </c>
      <c r="H256" s="265" t="str">
        <f>+IF(G256=0,"",'Ark1'!AE1607)</f>
        <v/>
      </c>
      <c r="I256" s="265"/>
      <c r="J256" s="265" t="str">
        <f>+IF(G256=0,"",'Ark1'!AF1607)</f>
        <v/>
      </c>
      <c r="K256" s="244"/>
      <c r="L256" s="303" t="str">
        <f>+IF(G256=0,"",'Ark1'!U1607)</f>
        <v/>
      </c>
      <c r="M256" s="303"/>
      <c r="N256" s="376" t="str">
        <f>+IF(G256=0,"",'Ark1'!AR1607)</f>
        <v/>
      </c>
      <c r="O256" s="114" t="str">
        <f>+IF(G256=0,"",'Ark1'!AS1607)</f>
        <v/>
      </c>
      <c r="P256" s="246"/>
      <c r="Q256" s="266" t="str">
        <f>+IF(G256=0,"",'Ark1'!T1607)</f>
        <v/>
      </c>
      <c r="R256" s="265"/>
      <c r="S256" s="267" t="str">
        <f>+IF(G256=0,"",'Ark1'!W1607)</f>
        <v/>
      </c>
      <c r="T256" s="267" t="str">
        <f>+IF(G256=0,"",'Ark1'!X1607)</f>
        <v/>
      </c>
      <c r="U256" s="484" t="str">
        <f>+IF(G256=0,"",'Ark1'!AG1607)</f>
        <v/>
      </c>
      <c r="V256" s="484"/>
      <c r="W256" s="267" t="str">
        <f>+IF(G256=0,"",'Ark1'!AH1607)</f>
        <v/>
      </c>
      <c r="X256" s="267" t="str">
        <f>+IF(G256=0,"",'Ark1'!Y1607)</f>
        <v/>
      </c>
      <c r="Y256" s="266" t="str">
        <f>+IF(G256=0,"",'Ark1'!AA1607)</f>
        <v/>
      </c>
      <c r="Z256" s="267" t="str">
        <f>+IF(G256=0,"",'Ark1'!AC1607)</f>
        <v/>
      </c>
      <c r="AA256" s="303" t="str">
        <f t="shared" ref="AA256:AA270" si="25">IF(G256=0,"",1000*L256/U256)</f>
        <v/>
      </c>
      <c r="AB256" s="265" t="str">
        <f t="shared" ref="AB256:AB270" si="26">IF(G256=0,"",G256/F256)</f>
        <v/>
      </c>
      <c r="AC256" s="244"/>
      <c r="AD256" s="247"/>
      <c r="AF256" s="28"/>
      <c r="AG256" s="27"/>
      <c r="AH256" s="270"/>
      <c r="AI256" s="86"/>
      <c r="AM256" s="86"/>
    </row>
    <row r="257" spans="1:57" ht="15.6">
      <c r="A257" s="244"/>
      <c r="B257" s="304">
        <f>+'Ark1'!C1642</f>
        <v>2024</v>
      </c>
      <c r="C257" s="86">
        <f>+'Ark1'!L1642</f>
        <v>2</v>
      </c>
      <c r="D257" s="86" t="s">
        <v>30</v>
      </c>
      <c r="E257" s="86">
        <f>+'Ark1'!AP1642</f>
        <v>12</v>
      </c>
      <c r="F257" s="486">
        <f>+IF(G257=0,"",'Ark1'!Q1642)</f>
        <v>2</v>
      </c>
      <c r="G257" s="485">
        <f>+'Ark1'!R1642</f>
        <v>2</v>
      </c>
      <c r="H257" s="28">
        <f>+IF(G257=0,"",'Ark1'!AE1642)</f>
        <v>20</v>
      </c>
      <c r="I257" s="265"/>
      <c r="J257" s="28">
        <f>+IF(G257=0,"",'Ark1'!AF1642)</f>
        <v>14.10959436860732</v>
      </c>
      <c r="K257" s="244"/>
      <c r="L257" s="303">
        <f>+IF(G257=0,"",'Ark1'!U1642)</f>
        <v>181.4</v>
      </c>
      <c r="M257" s="303"/>
      <c r="N257" s="376">
        <f>+IF(G257=0,"",'Ark1'!AR1642)</f>
        <v>200</v>
      </c>
      <c r="O257" s="114">
        <f>+IF(G257=0,"",'Ark1'!AS1642)</f>
        <v>22.681555425721999</v>
      </c>
      <c r="P257" s="246"/>
      <c r="Q257" s="27">
        <f>+IF(G257=0,"",'Ark1'!T1642)</f>
        <v>5</v>
      </c>
      <c r="R257" s="265"/>
      <c r="S257" s="33">
        <f>+IF(G257=0,"",'Ark1'!W1642)</f>
        <v>0</v>
      </c>
      <c r="T257" s="33">
        <f>+IF(G257=0,"",'Ark1'!X1642)</f>
        <v>0</v>
      </c>
      <c r="U257" s="557">
        <f>+IF(G257=0,"",'Ark1'!AG1642)</f>
        <v>1063.5</v>
      </c>
      <c r="W257" s="33">
        <f>+IF(G257=0,"",'Ark1'!AH1642)</f>
        <v>100</v>
      </c>
      <c r="X257" s="33">
        <f>+IF(G257=0,"",'Ark1'!Y1642)</f>
        <v>6.2000000000001858</v>
      </c>
      <c r="Y257" s="27">
        <f>+IF(G257=0,"",'Ark1'!AA1642)</f>
        <v>0</v>
      </c>
      <c r="Z257" s="33">
        <f>+IF(G257=0,"",'Ark1'!AC1642)</f>
        <v>0</v>
      </c>
      <c r="AA257" s="303">
        <f t="shared" si="25"/>
        <v>170.56887635166902</v>
      </c>
      <c r="AB257" s="28">
        <f t="shared" si="26"/>
        <v>1</v>
      </c>
      <c r="AC257" s="244"/>
      <c r="AD257" s="247"/>
      <c r="AF257" s="28"/>
      <c r="AG257" s="27"/>
      <c r="AH257" s="270"/>
      <c r="AI257" s="86"/>
      <c r="AM257" s="86"/>
    </row>
    <row r="258" spans="1:57" ht="15.6">
      <c r="A258" s="244"/>
      <c r="B258" s="304">
        <f>+'Ark1'!C1677</f>
        <v>2024</v>
      </c>
      <c r="C258" s="264">
        <f>+'Ark1'!L1677</f>
        <v>3</v>
      </c>
      <c r="D258" s="264" t="s">
        <v>31</v>
      </c>
      <c r="E258" s="264">
        <f>+'Ark1'!AP1677</f>
        <v>12</v>
      </c>
      <c r="F258" s="484">
        <f>+IF(G258=0,"",'Ark1'!Q1677)</f>
        <v>1</v>
      </c>
      <c r="G258" s="485">
        <f>+'Ark1'!R1677</f>
        <v>1</v>
      </c>
      <c r="H258" s="265">
        <f>+IF(G258=0,"",'Ark1'!AE1677)</f>
        <v>10</v>
      </c>
      <c r="I258" s="265"/>
      <c r="J258" s="265">
        <f>+IF(G258=0,"",'Ark1'!AF1677)</f>
        <v>8.6376541049274689</v>
      </c>
      <c r="K258" s="244"/>
      <c r="L258" s="303">
        <f>+IF(G258=0,"",'Ark1'!U1677)</f>
        <v>222.1</v>
      </c>
      <c r="M258" s="303"/>
      <c r="N258" s="376">
        <f>+IF(G258=0,"",'Ark1'!AR1677)</f>
        <v>209</v>
      </c>
      <c r="O258" s="114">
        <f>+IF(G258=0,"",'Ark1'!AS1677)</f>
        <v>24.317230762523725</v>
      </c>
      <c r="P258" s="246"/>
      <c r="Q258" s="266">
        <f>+IF(G258=0,"",'Ark1'!T1677)</f>
        <v>13</v>
      </c>
      <c r="R258" s="265"/>
      <c r="S258" s="267">
        <f>+IF(G258=0,"",'Ark1'!W1677)</f>
        <v>100</v>
      </c>
      <c r="T258" s="267">
        <f>+IF(G258=0,"",'Ark1'!X1677)</f>
        <v>0</v>
      </c>
      <c r="U258" s="484">
        <f>+IF(G258=0,"",'Ark1'!AG1677)</f>
        <v>1173</v>
      </c>
      <c r="V258" s="484"/>
      <c r="W258" s="267">
        <f>+IF(G258=0,"",'Ark1'!AH1677)</f>
        <v>100</v>
      </c>
      <c r="X258" s="267">
        <f>+IF(G258=0,"",'Ark1'!Y1677)</f>
        <v>0</v>
      </c>
      <c r="Y258" s="266">
        <f>+IF(G258=0,"",'Ark1'!AA1677)</f>
        <v>0</v>
      </c>
      <c r="Z258" s="267">
        <f>+IF(G258=0,"",'Ark1'!AC1677)</f>
        <v>0</v>
      </c>
      <c r="AA258" s="303">
        <f t="shared" si="25"/>
        <v>189.34356351236147</v>
      </c>
      <c r="AB258" s="265">
        <f t="shared" si="26"/>
        <v>1</v>
      </c>
      <c r="AC258" s="244"/>
      <c r="AD258" s="247"/>
      <c r="AF258" s="28"/>
      <c r="AG258" s="27"/>
      <c r="AH258" s="270"/>
      <c r="AI258" s="86"/>
      <c r="AM258" s="86"/>
    </row>
    <row r="259" spans="1:57" ht="15.6">
      <c r="A259" s="244"/>
      <c r="B259" s="304">
        <f>+'Ark1'!C1712</f>
        <v>2024</v>
      </c>
      <c r="C259" s="264">
        <f>+'Ark1'!L1712</f>
        <v>4</v>
      </c>
      <c r="D259" s="264" t="s">
        <v>32</v>
      </c>
      <c r="E259" s="86">
        <f>+'Ark1'!AP1712</f>
        <v>12</v>
      </c>
      <c r="F259" s="486">
        <f>+IF(G259=0,"",'Ark1'!Q1712)</f>
        <v>2</v>
      </c>
      <c r="G259" s="485">
        <f>+'Ark1'!R1712</f>
        <v>3</v>
      </c>
      <c r="H259" s="28">
        <f>+IF(G259=0,"",'Ark1'!AE1712)</f>
        <v>30</v>
      </c>
      <c r="I259" s="265"/>
      <c r="J259" s="28">
        <f>+IF(G259=0,"",'Ark1'!AF1712)</f>
        <v>29.358690156730056</v>
      </c>
      <c r="K259" s="244"/>
      <c r="L259" s="303">
        <f>+IF(G259=0,"",'Ark1'!U1712)</f>
        <v>251.63333333333341</v>
      </c>
      <c r="M259" s="303"/>
      <c r="N259" s="376">
        <f>+IF(G259=0,"",'Ark1'!AR1712)</f>
        <v>207.33333333333337</v>
      </c>
      <c r="O259" s="114">
        <f>+IF(G259=0,"",'Ark1'!AS1712)</f>
        <v>28.075583985541968</v>
      </c>
      <c r="P259" s="246"/>
      <c r="Q259" s="27">
        <f>+IF(G259=0,"",'Ark1'!T1712)</f>
        <v>9.3333333333333357</v>
      </c>
      <c r="R259" s="265"/>
      <c r="S259" s="33">
        <f>+IF(G259=0,"",'Ark1'!W1712)</f>
        <v>100</v>
      </c>
      <c r="T259" s="33">
        <f>+IF(G259=0,"",'Ark1'!X1712)</f>
        <v>0</v>
      </c>
      <c r="U259" s="557">
        <f>+IF(G259=0,"",'Ark1'!AG1712)</f>
        <v>1257.666666666667</v>
      </c>
      <c r="W259" s="33">
        <f>+IF(G259=0,"",'Ark1'!AH1712)</f>
        <v>100</v>
      </c>
      <c r="X259" s="33">
        <f>+IF(G259=0,"",'Ark1'!Y1712)</f>
        <v>35.111853016071713</v>
      </c>
      <c r="Y259" s="27">
        <f>+IF(G259=0,"",'Ark1'!AA1712)</f>
        <v>1.2472191289246417</v>
      </c>
      <c r="Z259" s="33">
        <f>+IF(G259=0,"",'Ark1'!AC1712)</f>
        <v>4.6938878191325903</v>
      </c>
      <c r="AA259" s="303">
        <f t="shared" si="25"/>
        <v>200.0795123244103</v>
      </c>
      <c r="AB259" s="28">
        <f t="shared" si="26"/>
        <v>1.5</v>
      </c>
      <c r="AC259" s="244"/>
      <c r="AD259" s="247"/>
      <c r="AF259" s="28"/>
      <c r="AG259" s="27"/>
      <c r="AH259" s="270"/>
      <c r="AI259" s="86"/>
      <c r="AM259" s="86"/>
    </row>
    <row r="260" spans="1:57" ht="15.6">
      <c r="A260" s="244"/>
      <c r="B260" s="264">
        <f>+'Ark1'!C1747</f>
        <v>2024</v>
      </c>
      <c r="C260" s="264">
        <f>+'Ark1'!L1747</f>
        <v>5</v>
      </c>
      <c r="D260" s="264" t="s">
        <v>401</v>
      </c>
      <c r="E260" s="272">
        <f>+'Ark1'!AP1747</f>
        <v>12</v>
      </c>
      <c r="F260" s="484">
        <f>+IF(G260=0,"",'Ark1'!Q1747)</f>
        <v>1</v>
      </c>
      <c r="G260" s="485">
        <f>+'Ark1'!R1747</f>
        <v>1</v>
      </c>
      <c r="H260" s="265">
        <f>+'Ark1'!AE1747</f>
        <v>10</v>
      </c>
      <c r="I260" s="265"/>
      <c r="J260" s="265">
        <f>+IF(G260=0,"",'Ark1'!AF1747)</f>
        <v>12.402286781005715</v>
      </c>
      <c r="K260" s="244"/>
      <c r="L260" s="303">
        <f>+IF(G260=0,"",'Ark1'!U1747)</f>
        <v>318.90000000000009</v>
      </c>
      <c r="M260" s="303"/>
      <c r="N260" s="376">
        <f>+IF(G260=0,"",'Ark1'!AR1747)</f>
        <v>217</v>
      </c>
      <c r="O260" s="114">
        <f>+IF(G260=0,"",'Ark1'!AS1747)</f>
        <v>31.218460424925325</v>
      </c>
      <c r="P260" s="246"/>
      <c r="Q260" s="266">
        <f>+IF(G260=0,"",'Ark1'!T1747)</f>
        <v>11</v>
      </c>
      <c r="R260" s="265"/>
      <c r="S260" s="267">
        <f>+IF(G260=0,"",'Ark1'!W1747)</f>
        <v>100</v>
      </c>
      <c r="T260" s="267">
        <f>+IF(G260=0,"",'Ark1'!X1747)</f>
        <v>0</v>
      </c>
      <c r="U260" s="484">
        <f>+IF(G260=0,"",'Ark1'!AG1747)</f>
        <v>1440</v>
      </c>
      <c r="V260" s="484"/>
      <c r="W260" s="267">
        <f>+IF(G260=0,"",'Ark1'!AH1747)</f>
        <v>100</v>
      </c>
      <c r="X260" s="267">
        <f>+IF(G260=0,"",'Ark1'!Y1747)</f>
        <v>0</v>
      </c>
      <c r="Y260" s="266">
        <f>+IF(G260=0,"",'Ark1'!AA1747)</f>
        <v>0</v>
      </c>
      <c r="Z260" s="267">
        <f>+IF(G260=0,"",'Ark1'!AC1747)</f>
        <v>0</v>
      </c>
      <c r="AA260" s="303">
        <f t="shared" si="25"/>
        <v>221.45833333333343</v>
      </c>
      <c r="AB260" s="265">
        <f t="shared" si="26"/>
        <v>1</v>
      </c>
      <c r="AC260" s="244"/>
      <c r="AD260" s="247"/>
      <c r="AF260" s="28"/>
      <c r="AG260" s="27"/>
      <c r="AH260" s="270"/>
      <c r="AI260" s="86"/>
      <c r="AM260" s="86"/>
    </row>
    <row r="261" spans="1:57" ht="15.6">
      <c r="A261" s="244"/>
      <c r="B261" s="328">
        <f>+'Ark1'!C1782</f>
        <v>2024</v>
      </c>
      <c r="C261" s="264">
        <f>+'Ark1'!L1782</f>
        <v>6</v>
      </c>
      <c r="D261" s="264" t="s">
        <v>33</v>
      </c>
      <c r="E261" s="273">
        <f>+'Ark1'!AP1782</f>
        <v>12</v>
      </c>
      <c r="F261" s="486">
        <f>+IF(G261=0,"",'Ark1'!Q1782)</f>
        <v>2</v>
      </c>
      <c r="G261" s="485">
        <f>+'Ark1'!R1782</f>
        <v>3</v>
      </c>
      <c r="H261" s="28">
        <f>+IF(G261=0,"",'Ark1'!AE1782)</f>
        <v>30</v>
      </c>
      <c r="I261" s="265"/>
      <c r="J261" s="28">
        <f>+IF(G261=0,"",'Ark1'!AF1782)</f>
        <v>35.491774588729442</v>
      </c>
      <c r="K261" s="244"/>
      <c r="L261" s="303">
        <f>+IF(G261=0,"",'Ark1'!U1782)</f>
        <v>304.2</v>
      </c>
      <c r="M261" s="303"/>
      <c r="N261" s="376">
        <f>+IF(G261=0,"",'Ark1'!AR1782)</f>
        <v>203.66666666666663</v>
      </c>
      <c r="O261" s="114">
        <f>+IF(G261=0,"",'Ark1'!AS1782)</f>
        <v>35.988525255404149</v>
      </c>
      <c r="P261" s="246"/>
      <c r="Q261" s="27">
        <f>+IF(G261=0,"",'Ark1'!T1782)</f>
        <v>13.666666666666663</v>
      </c>
      <c r="R261" s="265"/>
      <c r="S261" s="33">
        <f>+IF(G261=0,"",'Ark1'!W1782)</f>
        <v>100</v>
      </c>
      <c r="T261" s="33">
        <f>+IF(G261=0,"",'Ark1'!X1782)</f>
        <v>0</v>
      </c>
      <c r="U261" s="557">
        <f>+IF(G261=0,"",'Ark1'!AG1782)</f>
        <v>1165.666666666667</v>
      </c>
      <c r="W261" s="33">
        <f>+IF(G261=0,"",'Ark1'!AH1782)</f>
        <v>66.666666666666686</v>
      </c>
      <c r="X261" s="33">
        <f>+IF(G261=0,"",'Ark1'!Y1782)</f>
        <v>15.292045862692122</v>
      </c>
      <c r="Y261" s="27">
        <f>+IF(G261=0,"",'Ark1'!AA1782)</f>
        <v>1.8856180831641327</v>
      </c>
      <c r="Z261" s="33">
        <f>+IF(G261=0,"",'Ark1'!AC1782)</f>
        <v>98.029157744861024</v>
      </c>
      <c r="AA261" s="303">
        <f t="shared" si="25"/>
        <v>260.96654275092931</v>
      </c>
      <c r="AB261" s="28">
        <f t="shared" si="26"/>
        <v>1.5</v>
      </c>
      <c r="AC261" s="244"/>
      <c r="AD261" s="247"/>
      <c r="AF261" s="28"/>
      <c r="AG261" s="27"/>
      <c r="AH261" s="270"/>
      <c r="AI261" s="86"/>
      <c r="AM261" s="86"/>
    </row>
    <row r="262" spans="1:57" ht="15.6">
      <c r="A262" s="244"/>
      <c r="B262" s="328">
        <f>+'Ark1'!C1817</f>
        <v>2024</v>
      </c>
      <c r="C262" s="264">
        <f>+'Ark1'!L1817</f>
        <v>7</v>
      </c>
      <c r="D262" s="264" t="s">
        <v>34</v>
      </c>
      <c r="E262" s="272">
        <f>+'Ark1'!AP1817</f>
        <v>12</v>
      </c>
      <c r="F262" s="484" t="str">
        <f>+IF(G262=0,"",'Ark1'!Q1817)</f>
        <v/>
      </c>
      <c r="G262" s="485">
        <f>+'Ark1'!R1817</f>
        <v>0</v>
      </c>
      <c r="H262" s="265" t="str">
        <f>+IF(G262=0,"",'Ark1'!AE1817)</f>
        <v/>
      </c>
      <c r="I262" s="265"/>
      <c r="J262" s="265" t="str">
        <f>+IF(G262=0,"",'Ark1'!AF1817)</f>
        <v/>
      </c>
      <c r="K262" s="244"/>
      <c r="L262" s="303" t="str">
        <f>+IF(G262=0,"",'Ark1'!U1817)</f>
        <v/>
      </c>
      <c r="M262" s="303"/>
      <c r="N262" s="376" t="str">
        <f>+IF(G262=0,"",'Ark1'!AR1817)</f>
        <v/>
      </c>
      <c r="O262" s="114" t="str">
        <f>+IF(G262=0,"",'Ark1'!AS1817)</f>
        <v/>
      </c>
      <c r="P262" s="246"/>
      <c r="Q262" s="266" t="str">
        <f>+IF(G262=0,"",'Ark1'!T1817)</f>
        <v/>
      </c>
      <c r="R262" s="265"/>
      <c r="S262" s="267" t="str">
        <f>+IF(G262=0,"",'Ark1'!W1817)</f>
        <v/>
      </c>
      <c r="T262" s="267" t="str">
        <f>+IF(G262=0,"",'Ark1'!X1817)</f>
        <v/>
      </c>
      <c r="U262" s="484" t="str">
        <f>+IF(G262=0,"",'Ark1'!AG1817)</f>
        <v/>
      </c>
      <c r="V262" s="484"/>
      <c r="W262" s="267" t="str">
        <f>+IF(G262=0,"",'Ark1'!AH1817)</f>
        <v/>
      </c>
      <c r="X262" s="267" t="str">
        <f>+IF(G262=0,"",'Ark1'!Y1817)</f>
        <v/>
      </c>
      <c r="Y262" s="266" t="str">
        <f>+IF(G262=0,"",'Ark1'!AA1817)</f>
        <v/>
      </c>
      <c r="Z262" s="267" t="str">
        <f>+IF(G262=0,"",'Ark1'!AC1817)</f>
        <v/>
      </c>
      <c r="AA262" s="303" t="str">
        <f t="shared" si="25"/>
        <v/>
      </c>
      <c r="AB262" s="265" t="str">
        <f t="shared" si="26"/>
        <v/>
      </c>
      <c r="AC262" s="244"/>
      <c r="AD262" s="247"/>
      <c r="AF262" s="28"/>
      <c r="AG262" s="27"/>
      <c r="AH262" s="270"/>
      <c r="AI262" s="86"/>
      <c r="AM262" s="86"/>
    </row>
    <row r="263" spans="1:57" ht="15.6">
      <c r="A263" s="244"/>
      <c r="B263" s="86">
        <f>+'Ark1'!C1852</f>
        <v>2024</v>
      </c>
      <c r="C263" s="86">
        <f>+'Ark1'!L1852</f>
        <v>8</v>
      </c>
      <c r="D263" s="86" t="s">
        <v>35</v>
      </c>
      <c r="E263" s="273">
        <f>+'Ark1'!AP1852</f>
        <v>12</v>
      </c>
      <c r="F263" s="486" t="str">
        <f>+IF(G263=0,"",'Ark1'!Q1852)</f>
        <v/>
      </c>
      <c r="G263" s="485">
        <f>+'Ark1'!R1852</f>
        <v>0</v>
      </c>
      <c r="H263" s="28" t="str">
        <f>+IF(G263=0,"",'Ark1'!AE1852)</f>
        <v/>
      </c>
      <c r="I263" s="265"/>
      <c r="J263" s="28" t="str">
        <f>+IF(G263=0,"",'Ark1'!AF1852)</f>
        <v/>
      </c>
      <c r="K263" s="244"/>
      <c r="L263" s="303" t="str">
        <f>+IF(G263=0,"",'Ark1'!U1852)</f>
        <v/>
      </c>
      <c r="M263" s="303"/>
      <c r="N263" s="376" t="str">
        <f>+IF(G263=0,"",'Ark1'!AR1701)</f>
        <v/>
      </c>
      <c r="O263" s="114" t="str">
        <f>+IF(G263=0,"",'Ark1'!AS1701)</f>
        <v/>
      </c>
      <c r="P263" s="246"/>
      <c r="Q263" s="27" t="str">
        <f>+IF(G263=0,"",'Ark1'!T1852)</f>
        <v/>
      </c>
      <c r="R263" s="265"/>
      <c r="S263" s="33" t="str">
        <f>+IF(G263=0,"",'Ark1'!W1852)</f>
        <v/>
      </c>
      <c r="T263" s="33" t="str">
        <f>+IF(G263=0,"",'Ark1'!X1852)</f>
        <v/>
      </c>
      <c r="U263" s="557" t="str">
        <f>+IF(G263=0,"",'Ark1'!AG1852)</f>
        <v/>
      </c>
      <c r="W263" s="33" t="str">
        <f>+IF(G263=0,"",'Ark1'!AH1852)</f>
        <v/>
      </c>
      <c r="X263" s="33" t="str">
        <f>+IF(G263=0,"",'Ark1'!Y1852)</f>
        <v/>
      </c>
      <c r="Y263" s="27" t="str">
        <f>+IF(G263=0,"",'Ark1'!AA1852)</f>
        <v/>
      </c>
      <c r="Z263" s="33" t="str">
        <f>+IF(G263=0,"",'Ark1'!AC1852)</f>
        <v/>
      </c>
      <c r="AA263" s="303" t="str">
        <f t="shared" si="25"/>
        <v/>
      </c>
      <c r="AB263" s="28" t="str">
        <f t="shared" si="26"/>
        <v/>
      </c>
      <c r="AC263" s="244"/>
      <c r="AD263" s="247"/>
      <c r="AF263" s="28"/>
      <c r="AG263" s="27"/>
      <c r="AH263" s="270"/>
      <c r="AI263" s="86"/>
      <c r="AM263" s="86"/>
    </row>
    <row r="264" spans="1:57" ht="15.6">
      <c r="A264" s="244"/>
      <c r="B264" s="328">
        <f>+'Ark1'!C1887</f>
        <v>2024</v>
      </c>
      <c r="C264" s="264">
        <f>+'Ark1'!L1887</f>
        <v>9</v>
      </c>
      <c r="D264" s="264" t="s">
        <v>36</v>
      </c>
      <c r="E264" s="272">
        <f>+'Ark1'!AP1887</f>
        <v>12</v>
      </c>
      <c r="F264" s="484" t="str">
        <f>+IF(G264=0,"",'Ark1'!Q1887)</f>
        <v/>
      </c>
      <c r="G264" s="485">
        <f>+'Ark1'!R1887</f>
        <v>0</v>
      </c>
      <c r="H264" s="265" t="str">
        <f>+IF(G264=0,"",'Ark1'!AE1887)</f>
        <v/>
      </c>
      <c r="I264" s="265"/>
      <c r="J264" s="265" t="str">
        <f>+IF(G264=0,"",'Ark1'!AF1887)</f>
        <v/>
      </c>
      <c r="K264" s="244"/>
      <c r="L264" s="303" t="str">
        <f>+IF(G264=0,"",'Ark1'!U1887)</f>
        <v/>
      </c>
      <c r="M264" s="303"/>
      <c r="N264" s="376" t="str">
        <f>+IF(G264=0,"",'Ark1'!AR1702)</f>
        <v/>
      </c>
      <c r="O264" s="114" t="str">
        <f>+IF(G264=0,"",'Ark1'!AS1702)</f>
        <v/>
      </c>
      <c r="P264" s="246"/>
      <c r="Q264" s="266" t="str">
        <f>+IF(G264=0,"",'Ark1'!T1887)</f>
        <v/>
      </c>
      <c r="R264" s="265"/>
      <c r="S264" s="267" t="str">
        <f>+IF(G264=0,"",'Ark1'!W1887)</f>
        <v/>
      </c>
      <c r="T264" s="267" t="str">
        <f>+IF(G264=0,"",'Ark1'!X1887)</f>
        <v/>
      </c>
      <c r="U264" s="484" t="str">
        <f>+IF(G264=0,"",'Ark1'!AG1887)</f>
        <v/>
      </c>
      <c r="V264" s="484"/>
      <c r="W264" s="267" t="str">
        <f>+IF(G264=0,"",'Ark1'!AH1887)</f>
        <v/>
      </c>
      <c r="X264" s="267" t="str">
        <f>+IF(G264=0,"",'Ark1'!Y1887)</f>
        <v/>
      </c>
      <c r="Y264" s="266" t="str">
        <f>+IF(G264=0,"",'Ark1'!AA1887)</f>
        <v/>
      </c>
      <c r="Z264" s="267" t="str">
        <f>+IF(G264=0,"",'Ark1'!AC1887)</f>
        <v/>
      </c>
      <c r="AA264" s="303" t="str">
        <f t="shared" si="25"/>
        <v/>
      </c>
      <c r="AB264" s="265" t="str">
        <f t="shared" si="26"/>
        <v/>
      </c>
      <c r="AC264" s="244"/>
      <c r="AD264" s="247"/>
      <c r="AF264" s="28"/>
      <c r="AG264" s="27"/>
      <c r="AH264" s="270"/>
      <c r="AI264" s="86"/>
      <c r="AM264" s="86"/>
    </row>
    <row r="265" spans="1:57" ht="15.6">
      <c r="A265" s="244"/>
      <c r="B265" s="328">
        <f>+'Ark1'!C1922</f>
        <v>2024</v>
      </c>
      <c r="C265" s="264">
        <f>+'Ark1'!L1922</f>
        <v>10</v>
      </c>
      <c r="D265" s="264" t="s">
        <v>37</v>
      </c>
      <c r="E265" s="273">
        <f>+'Ark1'!AP1922</f>
        <v>12</v>
      </c>
      <c r="F265" s="486" t="str">
        <f>+IF(G265=0,"",'Ark1'!Q1922)</f>
        <v/>
      </c>
      <c r="G265" s="485">
        <f>+'Ark1'!R1922</f>
        <v>0</v>
      </c>
      <c r="H265" s="28" t="str">
        <f>+IF(G265=0,"",'Ark1'!AE1922)</f>
        <v/>
      </c>
      <c r="I265" s="265"/>
      <c r="J265" s="28" t="str">
        <f>+IF(G265=0,"",'Ark1'!AF1922)</f>
        <v/>
      </c>
      <c r="K265" s="244"/>
      <c r="L265" s="303" t="str">
        <f>+IF(G265=0,"",'Ark1'!U1922)</f>
        <v/>
      </c>
      <c r="M265" s="303"/>
      <c r="N265" s="376" t="str">
        <f>+IF(G265=0,"",'Ark1'!AR1703)</f>
        <v/>
      </c>
      <c r="O265" s="114" t="str">
        <f>+IF(G265=0,"",'Ark1'!AS1703)</f>
        <v/>
      </c>
      <c r="P265" s="246"/>
      <c r="Q265" s="27" t="str">
        <f>+IF(G265=0,"",'Ark1'!T1922)</f>
        <v/>
      </c>
      <c r="R265" s="265"/>
      <c r="S265" s="33" t="str">
        <f>+IF(G265=0,"",'Ark1'!W1922)</f>
        <v/>
      </c>
      <c r="T265" s="33" t="str">
        <f>+IF(G265=0,"",'Ark1'!X1922)</f>
        <v/>
      </c>
      <c r="U265" s="557" t="str">
        <f>+IF(G265=0,"",'Ark1'!AG1922)</f>
        <v/>
      </c>
      <c r="W265" s="33" t="str">
        <f>+IF(G265=0,"",'Ark1'!AH1922)</f>
        <v/>
      </c>
      <c r="X265" s="33" t="str">
        <f>+IF(G265=0,"",'Ark1'!Y1922)</f>
        <v/>
      </c>
      <c r="Y265" s="27" t="str">
        <f>+IF(G265=0,"",'Ark1'!AA1922)</f>
        <v/>
      </c>
      <c r="Z265" s="33" t="str">
        <f>+IF(G265=0,"",'Ark1'!AC1922)</f>
        <v/>
      </c>
      <c r="AA265" s="303" t="str">
        <f t="shared" si="25"/>
        <v/>
      </c>
      <c r="AB265" s="28" t="str">
        <f t="shared" si="26"/>
        <v/>
      </c>
      <c r="AC265" s="244"/>
      <c r="AD265" s="247"/>
      <c r="AF265" s="28"/>
      <c r="AG265" s="27"/>
      <c r="AH265" s="270"/>
      <c r="AI265" s="86"/>
      <c r="AM265" s="86"/>
    </row>
    <row r="266" spans="1:57" ht="15.6">
      <c r="A266" s="244"/>
      <c r="B266" s="328">
        <f>+'Ark1'!C1957</f>
        <v>2024</v>
      </c>
      <c r="C266" s="264">
        <f>+'Ark1'!L1957</f>
        <v>11</v>
      </c>
      <c r="D266" s="264" t="s">
        <v>38</v>
      </c>
      <c r="E266" s="272">
        <f>+'Ark1'!AP1957</f>
        <v>12</v>
      </c>
      <c r="F266" s="484" t="str">
        <f>+IF(G266=0,"",'Ark1'!Q1957)</f>
        <v/>
      </c>
      <c r="G266" s="485">
        <f>+'Ark1'!R1957</f>
        <v>0</v>
      </c>
      <c r="H266" s="265" t="str">
        <f>+IF(G266=0,"",'Ark1'!AE1957)</f>
        <v/>
      </c>
      <c r="I266" s="265"/>
      <c r="J266" s="265" t="str">
        <f>+IF(G266=0,"",'Ark1'!AF1957)</f>
        <v/>
      </c>
      <c r="K266" s="244"/>
      <c r="L266" s="303" t="str">
        <f>+IF(G266=0,"",'Ark1'!U1957)</f>
        <v/>
      </c>
      <c r="M266" s="303"/>
      <c r="N266" s="376" t="str">
        <f>+IF(G266=0,"",'Ark1'!AR1704)</f>
        <v/>
      </c>
      <c r="O266" s="114" t="str">
        <f>+IF(G266=0,"",'Ark1'!AS1704)</f>
        <v/>
      </c>
      <c r="P266" s="246"/>
      <c r="Q266" s="266" t="str">
        <f>+IF(G266=0,"",'Ark1'!T1957)</f>
        <v/>
      </c>
      <c r="R266" s="265"/>
      <c r="S266" s="267" t="str">
        <f>+IF(G266=0,"",'Ark1'!W1957)</f>
        <v/>
      </c>
      <c r="T266" s="267" t="str">
        <f>+IF(G266=0,"",'Ark1'!X1957)</f>
        <v/>
      </c>
      <c r="U266" s="484" t="str">
        <f>+IF(G266=0,"",'Ark1'!AG1957)</f>
        <v/>
      </c>
      <c r="V266" s="484"/>
      <c r="W266" s="267" t="str">
        <f>+IF(G266=0,"",'Ark1'!AH1957)</f>
        <v/>
      </c>
      <c r="X266" s="267" t="str">
        <f>+IF(G266=0,"",'Ark1'!Y1957)</f>
        <v/>
      </c>
      <c r="Y266" s="266" t="str">
        <f>+IF(G266=0,"",'Ark1'!AA1957)</f>
        <v/>
      </c>
      <c r="Z266" s="267" t="str">
        <f>+IF(G266=0,"",'Ark1'!AC1957)</f>
        <v/>
      </c>
      <c r="AA266" s="303" t="str">
        <f t="shared" si="25"/>
        <v/>
      </c>
      <c r="AB266" s="265" t="str">
        <f t="shared" si="26"/>
        <v/>
      </c>
      <c r="AC266" s="244"/>
      <c r="AD266" s="247"/>
      <c r="AF266" s="28"/>
      <c r="AG266" s="27"/>
      <c r="AH266" s="270"/>
      <c r="AI266" s="86"/>
      <c r="AM266" s="86"/>
    </row>
    <row r="267" spans="1:57" ht="15.6">
      <c r="A267" s="244"/>
      <c r="B267" s="328">
        <f>+'Ark1'!C1992</f>
        <v>2024</v>
      </c>
      <c r="C267" s="264">
        <f>+'Ark1'!L1992</f>
        <v>12</v>
      </c>
      <c r="D267" s="264" t="s">
        <v>39</v>
      </c>
      <c r="E267" s="273">
        <f>+'Ark1'!AP1992</f>
        <v>12</v>
      </c>
      <c r="F267" s="486" t="str">
        <f>+IF(G267=0,"",'Ark1'!Q1992)</f>
        <v/>
      </c>
      <c r="G267" s="485">
        <f>+'Ark1'!R1992</f>
        <v>0</v>
      </c>
      <c r="H267" s="28" t="str">
        <f>+IF(G267=0,"",'Ark1'!AE1992)</f>
        <v/>
      </c>
      <c r="I267" s="265"/>
      <c r="J267" s="28" t="str">
        <f>+IF(G267=0,"",'Ark1'!AF1992)</f>
        <v/>
      </c>
      <c r="K267" s="244"/>
      <c r="L267" s="303" t="str">
        <f>+IF(G267=0,"",'Ark1'!U1992)</f>
        <v/>
      </c>
      <c r="M267" s="303"/>
      <c r="N267" s="376" t="str">
        <f>+IF(G267=0,"",'Ark1'!AR1705)</f>
        <v/>
      </c>
      <c r="O267" s="114" t="str">
        <f>+IF(G267=0,"",'Ark1'!AS1705)</f>
        <v/>
      </c>
      <c r="P267" s="246"/>
      <c r="Q267" s="27" t="str">
        <f>+IF(G267=0,"",'Ark1'!T1992)</f>
        <v/>
      </c>
      <c r="R267" s="265"/>
      <c r="S267" s="33" t="str">
        <f>+IF(G267=0,"",'Ark1'!W1992)</f>
        <v/>
      </c>
      <c r="T267" s="33" t="str">
        <f>+IF(G267=0,"",'Ark1'!X1992)</f>
        <v/>
      </c>
      <c r="U267" s="557" t="str">
        <f>+IF(G267=0,"",'Ark1'!AG1992)</f>
        <v/>
      </c>
      <c r="W267" s="33" t="str">
        <f>+IF(G267=0,"",'Ark1'!AH1992)</f>
        <v/>
      </c>
      <c r="X267" s="33" t="str">
        <f>+IF(G267=0,"",'Ark1'!Y1992)</f>
        <v/>
      </c>
      <c r="Y267" s="27" t="str">
        <f>+IF(G267=0,"",'Ark1'!AA1992)</f>
        <v/>
      </c>
      <c r="Z267" s="33" t="str">
        <f>+IF(G267=0,"",'Ark1'!AC1992)</f>
        <v/>
      </c>
      <c r="AA267" s="303" t="str">
        <f t="shared" si="25"/>
        <v/>
      </c>
      <c r="AB267" s="28" t="str">
        <f t="shared" si="26"/>
        <v/>
      </c>
      <c r="AC267" s="244"/>
      <c r="AD267" s="247"/>
      <c r="AF267" s="28"/>
      <c r="AG267" s="27"/>
      <c r="AH267" s="270"/>
      <c r="AI267" s="86"/>
      <c r="AM267" s="86"/>
    </row>
    <row r="268" spans="1:57" ht="15.6">
      <c r="A268" s="244"/>
      <c r="B268" s="328">
        <f>+'Ark1'!C2027</f>
        <v>2024</v>
      </c>
      <c r="C268" s="264">
        <f>+'Ark1'!L2027</f>
        <v>13</v>
      </c>
      <c r="D268" s="264" t="s">
        <v>40</v>
      </c>
      <c r="E268" s="272">
        <f>+'Ark1'!AP2027</f>
        <v>12</v>
      </c>
      <c r="F268" s="484" t="str">
        <f>+IF(G268=0,"",'Ark1'!Q2027)</f>
        <v/>
      </c>
      <c r="G268" s="485">
        <f>+'Ark1'!R2027</f>
        <v>0</v>
      </c>
      <c r="H268" s="265" t="str">
        <f>+IF(G268=0,"",'Ark1'!AE2027)</f>
        <v/>
      </c>
      <c r="I268" s="265"/>
      <c r="J268" s="265" t="str">
        <f>+IF(G268=0,"",'Ark1'!AF2027)</f>
        <v/>
      </c>
      <c r="K268" s="244"/>
      <c r="L268" s="303" t="str">
        <f>+IF(G268=0,"",'Ark1'!U2027)</f>
        <v/>
      </c>
      <c r="M268" s="303"/>
      <c r="N268" s="376" t="str">
        <f>+IF(G268=0,"",'Ark1'!AR1706)</f>
        <v/>
      </c>
      <c r="O268" s="114" t="str">
        <f>+IF(G268=0,"",'Ark1'!AS1706)</f>
        <v/>
      </c>
      <c r="P268" s="246"/>
      <c r="Q268" s="266" t="str">
        <f>+IF(G268=0,"",'Ark1'!T2027)</f>
        <v/>
      </c>
      <c r="R268" s="265"/>
      <c r="S268" s="267" t="str">
        <f>+IF(G268=0,"",'Ark1'!W2027)</f>
        <v/>
      </c>
      <c r="T268" s="267" t="str">
        <f>+IF(G268=0,"",'Ark1'!X2027)</f>
        <v/>
      </c>
      <c r="U268" s="484" t="str">
        <f>+IF(G268=0,"",'Ark1'!AG2027)</f>
        <v/>
      </c>
      <c r="V268" s="484"/>
      <c r="W268" s="267" t="str">
        <f>+IF(G268=0,"",'Ark1'!AH2027)</f>
        <v/>
      </c>
      <c r="X268" s="267" t="str">
        <f>+IF(G268=0,"",'Ark1'!Y2027)</f>
        <v/>
      </c>
      <c r="Y268" s="266" t="str">
        <f>+IF(G268=0,"",'Ark1'!AA2027)</f>
        <v/>
      </c>
      <c r="Z268" s="267" t="str">
        <f>+IF(G268=0,"",'Ark1'!AC2027)</f>
        <v/>
      </c>
      <c r="AA268" s="303" t="str">
        <f t="shared" si="25"/>
        <v/>
      </c>
      <c r="AB268" s="265" t="str">
        <f t="shared" si="26"/>
        <v/>
      </c>
      <c r="AC268" s="244"/>
      <c r="AD268" s="247"/>
      <c r="AF268" s="28"/>
      <c r="AG268" s="27"/>
      <c r="AH268" s="270"/>
      <c r="AI268" s="86"/>
      <c r="AM268" s="86"/>
    </row>
    <row r="269" spans="1:57" ht="15.6">
      <c r="A269" s="244"/>
      <c r="B269" s="328">
        <f>+'Ark1'!C2062</f>
        <v>2024</v>
      </c>
      <c r="C269" s="264">
        <f>+'Ark1'!L2062</f>
        <v>14</v>
      </c>
      <c r="D269" s="264" t="s">
        <v>402</v>
      </c>
      <c r="E269" s="273">
        <f>+'Ark1'!AP2062</f>
        <v>12</v>
      </c>
      <c r="F269" s="486" t="str">
        <f>+IF(G269=0,"",'Ark1'!Q2062)</f>
        <v/>
      </c>
      <c r="G269" s="485">
        <f>+'Ark1'!R2062</f>
        <v>0</v>
      </c>
      <c r="H269" s="28" t="str">
        <f>+IF(G269=0,"",'Ark1'!AE2062)</f>
        <v/>
      </c>
      <c r="I269" s="265"/>
      <c r="J269" s="28" t="str">
        <f>+IF(G269=0,"",'Ark1'!AF2062)</f>
        <v/>
      </c>
      <c r="K269" s="244"/>
      <c r="L269" s="303" t="str">
        <f>+IF(G269=0,"",'Ark1'!U2062)</f>
        <v/>
      </c>
      <c r="M269" s="303"/>
      <c r="N269" s="376" t="str">
        <f>+IF(G269=0,"",'Ark1'!AR1707)</f>
        <v/>
      </c>
      <c r="O269" s="114" t="str">
        <f>+IF(G269=0,"",'Ark1'!AS1707)</f>
        <v/>
      </c>
      <c r="P269" s="246"/>
      <c r="Q269" s="27" t="str">
        <f>+IF(G269=0,"",'Ark1'!T2062)</f>
        <v/>
      </c>
      <c r="R269" s="265"/>
      <c r="S269" s="33" t="str">
        <f>+IF(G269=0,"",'Ark1'!W2062)</f>
        <v/>
      </c>
      <c r="T269" s="33" t="str">
        <f>+IF(G269=0,"",'Ark1'!X2062)</f>
        <v/>
      </c>
      <c r="U269" s="557" t="str">
        <f>+IF(G269=0,"",'Ark1'!AG2062)</f>
        <v/>
      </c>
      <c r="W269" s="33" t="str">
        <f>+IF(G269=0,"",'Ark1'!AH2062)</f>
        <v/>
      </c>
      <c r="X269" s="33" t="str">
        <f>+IF(G269=0,"",'Ark1'!Y2062)</f>
        <v/>
      </c>
      <c r="Y269" s="27" t="str">
        <f>+IF(G269=0,"",'Ark1'!AA2062)</f>
        <v/>
      </c>
      <c r="Z269" s="33" t="str">
        <f>+IF(G269=0,"",'Ark1'!AC2062)</f>
        <v/>
      </c>
      <c r="AA269" s="303" t="str">
        <f t="shared" si="25"/>
        <v/>
      </c>
      <c r="AB269" s="28" t="str">
        <f t="shared" si="26"/>
        <v/>
      </c>
      <c r="AC269" s="244"/>
      <c r="AD269" s="247"/>
      <c r="AF269" s="28"/>
      <c r="AG269" s="27"/>
      <c r="AH269" s="270"/>
      <c r="AI269" s="86"/>
      <c r="AM269" s="86"/>
    </row>
    <row r="270" spans="1:57" ht="15.6">
      <c r="A270" s="244"/>
      <c r="B270" s="328">
        <f>+'Ark1'!C2097</f>
        <v>2024</v>
      </c>
      <c r="C270" s="264">
        <f>+'Ark1'!L2097</f>
        <v>15</v>
      </c>
      <c r="D270" s="264" t="s">
        <v>41</v>
      </c>
      <c r="E270" s="264">
        <f>+'Ark1'!AP2097</f>
        <v>12</v>
      </c>
      <c r="F270" s="484" t="str">
        <f>+IF(G270=0,"",'Ark1'!Q2097)</f>
        <v/>
      </c>
      <c r="G270" s="485">
        <f>+'Ark1'!R2097</f>
        <v>0</v>
      </c>
      <c r="H270" s="265" t="str">
        <f>+IF(G270=0,"",'Ark1'!AE2097)</f>
        <v/>
      </c>
      <c r="I270" s="265"/>
      <c r="J270" s="265" t="str">
        <f>+IF(G270=0,"",'Ark1'!AF2097)</f>
        <v/>
      </c>
      <c r="K270" s="244"/>
      <c r="L270" s="379" t="str">
        <f>+IF(G270=0,"",'Ark1'!U2097)</f>
        <v/>
      </c>
      <c r="M270" s="379"/>
      <c r="N270" s="376" t="str">
        <f>+IF(G270=0,"",'Ark1'!AR1708)</f>
        <v/>
      </c>
      <c r="O270" s="114" t="str">
        <f>+IF(G270=0,"",'Ark1'!AS1708)</f>
        <v/>
      </c>
      <c r="P270" s="246"/>
      <c r="Q270" s="266" t="str">
        <f>+IF(G270=0,"",'Ark1'!T2097)</f>
        <v/>
      </c>
      <c r="R270" s="265"/>
      <c r="S270" s="267" t="str">
        <f>+IF(G270=0,"",'Ark1'!W2097)</f>
        <v/>
      </c>
      <c r="T270" s="267" t="str">
        <f>+IF(G270=0,"",'Ark1'!X2097)</f>
        <v/>
      </c>
      <c r="U270" s="484" t="str">
        <f>+IF(G270=0,"",'Ark1'!AG2097)</f>
        <v/>
      </c>
      <c r="V270" s="484"/>
      <c r="W270" s="267" t="str">
        <f>+IF(G270=0,"",'Ark1'!AH2097)</f>
        <v/>
      </c>
      <c r="X270" s="267" t="str">
        <f>+IF(G270=0,"",'Ark1'!Y2097)</f>
        <v/>
      </c>
      <c r="Y270" s="266" t="str">
        <f>+IF(G270=0,"",'Ark1'!AA2097)</f>
        <v/>
      </c>
      <c r="Z270" s="267" t="str">
        <f>+IF(G270=0,"",'Ark1'!AC2097)</f>
        <v/>
      </c>
      <c r="AA270" s="303" t="str">
        <f t="shared" si="25"/>
        <v/>
      </c>
      <c r="AB270" s="265" t="str">
        <f t="shared" si="26"/>
        <v/>
      </c>
      <c r="AC270" s="244"/>
      <c r="AD270" s="247"/>
      <c r="AF270" s="28"/>
      <c r="AG270" s="27"/>
      <c r="AH270" s="270"/>
      <c r="AI270" s="86"/>
      <c r="AM270" s="86"/>
    </row>
    <row r="271" spans="1:57" ht="19.8">
      <c r="A271" s="244"/>
      <c r="B271" s="244"/>
      <c r="C271" s="244"/>
      <c r="D271" s="244"/>
      <c r="E271" s="244"/>
      <c r="F271" s="478"/>
      <c r="G271" s="478"/>
      <c r="H271" s="244"/>
      <c r="I271" s="244"/>
      <c r="J271" s="244"/>
      <c r="K271" s="244"/>
      <c r="L271" s="244"/>
      <c r="M271" s="244"/>
      <c r="N271" s="244"/>
      <c r="O271" s="244"/>
      <c r="P271" s="246"/>
      <c r="Q271" s="244"/>
      <c r="R271" s="244"/>
      <c r="S271" s="244"/>
      <c r="T271" s="244"/>
      <c r="U271" s="478"/>
      <c r="V271" s="478"/>
      <c r="W271" s="244"/>
      <c r="X271" s="244"/>
      <c r="Y271" s="244"/>
      <c r="Z271" s="244"/>
      <c r="AA271" s="244"/>
      <c r="AB271" s="244"/>
      <c r="AC271" s="244"/>
      <c r="AD271" s="247"/>
      <c r="AF271" s="28"/>
      <c r="AG271" s="27"/>
      <c r="AH271" s="248"/>
      <c r="AI271" s="86"/>
      <c r="AM271" s="86"/>
      <c r="BE271" s="260"/>
    </row>
    <row r="272" spans="1:57" ht="19.8">
      <c r="A272" s="244"/>
      <c r="B272" s="244"/>
      <c r="C272" s="262"/>
      <c r="D272" s="244"/>
      <c r="E272" s="244"/>
      <c r="F272" s="478"/>
      <c r="G272" s="478"/>
      <c r="H272" s="245"/>
      <c r="I272" s="244"/>
      <c r="J272" s="245"/>
      <c r="K272" s="244"/>
      <c r="L272" s="244"/>
      <c r="M272" s="244"/>
      <c r="N272" s="246"/>
      <c r="O272" s="246"/>
      <c r="P272" s="246"/>
      <c r="Q272" s="244"/>
      <c r="R272" s="244"/>
      <c r="S272" s="246"/>
      <c r="T272" s="246"/>
      <c r="U272" s="478"/>
      <c r="V272" s="478"/>
      <c r="W272" s="246"/>
      <c r="X272" s="246"/>
      <c r="Y272" s="244"/>
      <c r="Z272" s="246"/>
      <c r="AA272" s="244"/>
      <c r="AB272" s="245"/>
      <c r="AC272" s="244"/>
      <c r="AD272" s="247"/>
      <c r="AF272" s="28"/>
      <c r="AG272" s="27"/>
      <c r="AH272" s="248"/>
      <c r="AI272" s="86"/>
      <c r="AM272" s="86"/>
      <c r="BE272" s="260"/>
    </row>
    <row r="273" spans="1:58" ht="22.8">
      <c r="A273" s="344" t="str">
        <f>+Raser!C23</f>
        <v>Fleckvieh</v>
      </c>
      <c r="B273" s="244"/>
      <c r="C273" s="262"/>
      <c r="D273" s="344"/>
      <c r="E273" s="244"/>
      <c r="F273" s="478"/>
      <c r="G273" s="482" t="s">
        <v>644</v>
      </c>
      <c r="H273" s="277">
        <f>SUM(G279:G293)</f>
        <v>286</v>
      </c>
      <c r="I273" s="245"/>
      <c r="J273" s="244"/>
      <c r="K273" s="244"/>
      <c r="L273" s="244"/>
      <c r="M273" s="244"/>
      <c r="N273" s="244"/>
      <c r="O273" s="244"/>
      <c r="P273" s="246"/>
      <c r="Q273" s="245"/>
      <c r="R273" s="343">
        <f>+Raser!T23</f>
        <v>286.61188811188822</v>
      </c>
      <c r="S273" s="244"/>
      <c r="T273" s="246"/>
      <c r="U273" s="478"/>
      <c r="V273" s="478"/>
      <c r="W273" s="244"/>
      <c r="X273" s="246"/>
      <c r="Y273" s="246"/>
      <c r="Z273" s="244"/>
      <c r="AA273" s="246"/>
      <c r="AB273" s="246" t="s">
        <v>626</v>
      </c>
      <c r="AC273" s="245"/>
      <c r="AD273" s="247"/>
      <c r="AE273" s="247"/>
      <c r="AF273" s="28"/>
      <c r="AH273" s="27"/>
      <c r="AI273" s="248"/>
      <c r="AM273" s="86"/>
      <c r="BF273" s="260"/>
    </row>
    <row r="274" spans="1:58" ht="14.25" customHeight="1">
      <c r="A274" s="244"/>
      <c r="B274" s="244"/>
      <c r="C274" s="262"/>
      <c r="D274" s="342"/>
      <c r="E274" s="244"/>
      <c r="F274" s="482"/>
      <c r="G274" s="482"/>
      <c r="H274" s="262"/>
      <c r="I274" s="262"/>
      <c r="J274" s="262"/>
      <c r="K274" s="244"/>
      <c r="L274" s="262"/>
      <c r="M274" s="262"/>
      <c r="N274" s="262"/>
      <c r="O274" s="262"/>
      <c r="P274" s="246"/>
      <c r="Q274" s="262"/>
      <c r="R274" s="262"/>
      <c r="S274" s="262"/>
      <c r="T274" s="262"/>
      <c r="U274" s="482"/>
      <c r="V274" s="482"/>
      <c r="W274" s="262"/>
      <c r="X274" s="262"/>
      <c r="Y274" s="262"/>
      <c r="Z274" s="262"/>
      <c r="AA274" s="262"/>
      <c r="AB274" s="245"/>
      <c r="AC274" s="244"/>
      <c r="AD274" s="247"/>
      <c r="AF274" s="28"/>
      <c r="AG274" s="27"/>
      <c r="AH274" s="248"/>
      <c r="AI274" s="86"/>
      <c r="AM274" s="86"/>
      <c r="BE274" s="260"/>
    </row>
    <row r="275" spans="1:58" ht="19.8">
      <c r="A275" s="244"/>
      <c r="B275" s="244"/>
      <c r="C275" s="244"/>
      <c r="D275" s="244"/>
      <c r="E275" s="244"/>
      <c r="F275" s="478"/>
      <c r="G275" s="478"/>
      <c r="H275" s="245"/>
      <c r="I275" s="244"/>
      <c r="J275" s="245"/>
      <c r="K275" s="244"/>
      <c r="L275" s="244"/>
      <c r="M275" s="244"/>
      <c r="N275" s="246"/>
      <c r="O275" s="246"/>
      <c r="P275" s="246"/>
      <c r="Q275" s="244"/>
      <c r="R275" s="244"/>
      <c r="S275" s="246"/>
      <c r="T275" s="246"/>
      <c r="U275" s="478"/>
      <c r="V275" s="478"/>
      <c r="W275" s="246"/>
      <c r="X275" s="246"/>
      <c r="Y275" s="244"/>
      <c r="Z275" s="246"/>
      <c r="AA275" s="262" t="s">
        <v>477</v>
      </c>
      <c r="AB275" s="261" t="s">
        <v>4</v>
      </c>
      <c r="AC275" s="244"/>
      <c r="AD275" s="247"/>
      <c r="AF275" s="28"/>
      <c r="AG275" s="27"/>
      <c r="AH275" s="248"/>
      <c r="AI275" s="86"/>
      <c r="AM275" s="86"/>
      <c r="BE275" s="260"/>
    </row>
    <row r="276" spans="1:58" ht="19.8">
      <c r="A276" s="244"/>
      <c r="B276" s="244"/>
      <c r="C276" s="244"/>
      <c r="D276" s="262"/>
      <c r="E276" s="244"/>
      <c r="F276" s="482" t="s">
        <v>4</v>
      </c>
      <c r="G276" s="478"/>
      <c r="H276" s="245"/>
      <c r="I276" s="245"/>
      <c r="J276" s="245"/>
      <c r="K276" s="244"/>
      <c r="L276" s="245"/>
      <c r="M276" s="245"/>
      <c r="N276" s="246"/>
      <c r="O276" s="246"/>
      <c r="P276" s="246"/>
      <c r="Q276" s="262" t="s">
        <v>24</v>
      </c>
      <c r="R276" s="245"/>
      <c r="S276" s="246" t="s">
        <v>403</v>
      </c>
      <c r="T276" s="246" t="s">
        <v>403</v>
      </c>
      <c r="U276" s="482" t="s">
        <v>531</v>
      </c>
      <c r="V276" s="482"/>
      <c r="W276" s="246" t="s">
        <v>403</v>
      </c>
      <c r="X276" s="263" t="s">
        <v>423</v>
      </c>
      <c r="Y276" s="244"/>
      <c r="Z276" s="263" t="s">
        <v>573</v>
      </c>
      <c r="AA276" s="262" t="s">
        <v>570</v>
      </c>
      <c r="AB276" s="261" t="s">
        <v>10</v>
      </c>
      <c r="AC276" s="244"/>
      <c r="AD276" s="247"/>
      <c r="AF276" s="28"/>
      <c r="AG276" s="27"/>
      <c r="AH276" s="248"/>
      <c r="AI276" s="86"/>
      <c r="AM276" s="86"/>
      <c r="BE276" s="260"/>
    </row>
    <row r="277" spans="1:58" ht="19.8">
      <c r="A277" s="262"/>
      <c r="B277" s="262"/>
      <c r="C277" s="244"/>
      <c r="D277" s="244"/>
      <c r="E277" s="262"/>
      <c r="F277" s="482" t="s">
        <v>475</v>
      </c>
      <c r="G277" s="482" t="s">
        <v>4</v>
      </c>
      <c r="H277" s="261" t="s">
        <v>4</v>
      </c>
      <c r="I277" s="261"/>
      <c r="J277" s="261" t="s">
        <v>1</v>
      </c>
      <c r="K277" s="244"/>
      <c r="L277" s="261" t="s">
        <v>24</v>
      </c>
      <c r="M277" s="261"/>
      <c r="N277" s="421" t="s">
        <v>24</v>
      </c>
      <c r="O277" s="421" t="s">
        <v>24</v>
      </c>
      <c r="P277" s="246"/>
      <c r="Q277" s="262" t="s">
        <v>481</v>
      </c>
      <c r="R277" s="261"/>
      <c r="S277" s="263" t="s">
        <v>572</v>
      </c>
      <c r="T277" s="263" t="s">
        <v>487</v>
      </c>
      <c r="U277" s="482" t="s">
        <v>550</v>
      </c>
      <c r="V277" s="482"/>
      <c r="W277" s="263" t="s">
        <v>489</v>
      </c>
      <c r="X277" s="263"/>
      <c r="Y277" s="262" t="s">
        <v>414</v>
      </c>
      <c r="Z277" s="263" t="s">
        <v>1</v>
      </c>
      <c r="AA277" s="262" t="s">
        <v>70</v>
      </c>
      <c r="AB277" s="261" t="s">
        <v>70</v>
      </c>
      <c r="AC277" s="244"/>
      <c r="AD277" s="247"/>
      <c r="AF277" s="28"/>
      <c r="AG277" s="27"/>
      <c r="AH277" s="248"/>
      <c r="AI277" s="86"/>
      <c r="AM277" s="86"/>
      <c r="BE277" s="260"/>
    </row>
    <row r="278" spans="1:58" ht="19.8">
      <c r="A278" s="244"/>
      <c r="B278" s="244"/>
      <c r="C278" s="262" t="s">
        <v>0</v>
      </c>
      <c r="D278" s="262"/>
      <c r="E278" s="262" t="s">
        <v>599</v>
      </c>
      <c r="F278" s="469" t="s">
        <v>476</v>
      </c>
      <c r="G278" s="469" t="s">
        <v>10</v>
      </c>
      <c r="H278" s="87" t="s">
        <v>403</v>
      </c>
      <c r="I278" s="87"/>
      <c r="J278" s="87" t="s">
        <v>403</v>
      </c>
      <c r="K278" s="244"/>
      <c r="L278" s="87" t="s">
        <v>45</v>
      </c>
      <c r="M278" s="87"/>
      <c r="N278" s="421" t="s">
        <v>717</v>
      </c>
      <c r="O278" s="421" t="s">
        <v>718</v>
      </c>
      <c r="P278" s="246"/>
      <c r="Q278" s="50" t="s">
        <v>415</v>
      </c>
      <c r="R278" s="87"/>
      <c r="S278" s="75" t="s">
        <v>548</v>
      </c>
      <c r="T278" s="75" t="s">
        <v>440</v>
      </c>
      <c r="U278" s="469" t="s">
        <v>483</v>
      </c>
      <c r="V278" s="469"/>
      <c r="W278" s="75" t="s">
        <v>470</v>
      </c>
      <c r="X278" s="75" t="s">
        <v>1</v>
      </c>
      <c r="Y278" s="50" t="s">
        <v>415</v>
      </c>
      <c r="Z278" s="75" t="s">
        <v>532</v>
      </c>
      <c r="AA278" s="50" t="s">
        <v>486</v>
      </c>
      <c r="AB278" s="87" t="s">
        <v>553</v>
      </c>
      <c r="AC278" s="244"/>
      <c r="AD278" s="247"/>
      <c r="AF278" s="28"/>
      <c r="AG278" s="27"/>
      <c r="AH278" s="248"/>
      <c r="AI278" s="86"/>
      <c r="AM278" s="86"/>
      <c r="BE278" s="260"/>
    </row>
    <row r="279" spans="1:58" ht="15.6">
      <c r="A279" s="244"/>
      <c r="B279" s="264">
        <f>+'Ark1'!C1608</f>
        <v>2024</v>
      </c>
      <c r="C279" s="264">
        <f>+'Ark1'!L1608</f>
        <v>1</v>
      </c>
      <c r="D279" s="264" t="s">
        <v>29</v>
      </c>
      <c r="E279" s="264">
        <f>+'Ark1'!AP1608</f>
        <v>13</v>
      </c>
      <c r="F279" s="484">
        <f>+IF(G279=0,"",'Ark1'!Q1608)</f>
        <v>3</v>
      </c>
      <c r="G279" s="485">
        <f>+'Ark1'!R1608</f>
        <v>3</v>
      </c>
      <c r="H279" s="265">
        <f>+IF(G279=0,"",'Ark1'!AE1608)</f>
        <v>1.0489510489510487</v>
      </c>
      <c r="I279" s="265"/>
      <c r="J279" s="265">
        <f>+IF(G279=0,"",'Ark1'!AF1608)</f>
        <v>0.6903661050859452</v>
      </c>
      <c r="K279" s="244"/>
      <c r="L279" s="303">
        <f>+IF(G279=0,"",'Ark1'!U1608)</f>
        <v>188.63333333333335</v>
      </c>
      <c r="M279" s="303"/>
      <c r="N279" s="376">
        <f>+IF(G279=0,"",'Ark1'!AR1608)</f>
        <v>220</v>
      </c>
      <c r="O279" s="114">
        <f>+IF(G279=0,"",'Ark1'!AS1608)</f>
        <v>17.651000310186223</v>
      </c>
      <c r="P279" s="246"/>
      <c r="Q279" s="266">
        <f>+IF(G279=0,"",'Ark1'!T1608)</f>
        <v>4</v>
      </c>
      <c r="R279" s="265"/>
      <c r="S279" s="267">
        <f>+IF(G279=0,"",'Ark1'!W1608)</f>
        <v>0</v>
      </c>
      <c r="T279" s="267">
        <f>+IF(G279=0,"",'Ark1'!X1608)</f>
        <v>0</v>
      </c>
      <c r="U279" s="484">
        <f>+IF(G279=0,"",'Ark1'!AG1608)</f>
        <v>1049.333333333333</v>
      </c>
      <c r="V279" s="484"/>
      <c r="W279" s="267">
        <f>+IF(G279=0,"",'Ark1'!AH1608)</f>
        <v>100</v>
      </c>
      <c r="X279" s="267">
        <f>+IF(G279=0,"",'Ark1'!Y1608)</f>
        <v>23.386938424874756</v>
      </c>
      <c r="Y279" s="266">
        <f>+IF(G279=0,"",'Ark1'!AA1608)</f>
        <v>1.4142135623730951</v>
      </c>
      <c r="Z279" s="267">
        <f>+IF(G279=0,"",'Ark1'!AC1608)</f>
        <v>39.204866249758304</v>
      </c>
      <c r="AA279" s="303">
        <f t="shared" ref="AA279:AA293" si="27">IF(G279=0,"",1000*L279/U279)</f>
        <v>179.76493011435838</v>
      </c>
      <c r="AB279" s="265">
        <f t="shared" ref="AB279:AB293" si="28">IF(G279=0,"",G279/F279)</f>
        <v>1</v>
      </c>
      <c r="AC279" s="244"/>
      <c r="AD279" s="247"/>
      <c r="AF279" s="28"/>
      <c r="AG279" s="27"/>
      <c r="AH279" s="270"/>
      <c r="AI279" s="86"/>
      <c r="AM279" s="86"/>
    </row>
    <row r="280" spans="1:58" ht="15.6">
      <c r="A280" s="244"/>
      <c r="B280" s="304">
        <f>+'Ark1'!C1643</f>
        <v>2024</v>
      </c>
      <c r="C280" s="86">
        <f>+'Ark1'!L1643</f>
        <v>2</v>
      </c>
      <c r="D280" s="86" t="s">
        <v>30</v>
      </c>
      <c r="E280" s="86">
        <f>+'Ark1'!AP1643</f>
        <v>13</v>
      </c>
      <c r="F280" s="486">
        <f>+IF(G280=0,"",'Ark1'!Q1643)</f>
        <v>13</v>
      </c>
      <c r="G280" s="485">
        <f>+'Ark1'!R1643</f>
        <v>14</v>
      </c>
      <c r="H280" s="28">
        <f>+IF(G280=0,"",'Ark1'!AE1643)</f>
        <v>4.895104895104895</v>
      </c>
      <c r="I280" s="265"/>
      <c r="J280" s="28">
        <f>+IF(G280=0,"",'Ark1'!AF1643)</f>
        <v>3.6520232765246257</v>
      </c>
      <c r="K280" s="244"/>
      <c r="L280" s="303">
        <f>+IF(G280=0,"",'Ark1'!U1643)</f>
        <v>213.82857142857151</v>
      </c>
      <c r="M280" s="303"/>
      <c r="N280" s="376">
        <f>+IF(G280=0,"",'Ark1'!AR1643)</f>
        <v>216.3571428571428</v>
      </c>
      <c r="O280" s="114">
        <f>+IF(G280=0,"",'Ark1'!AS1643)</f>
        <v>21.007427010266312</v>
      </c>
      <c r="P280" s="246"/>
      <c r="Q280" s="27">
        <f>+IF(G280=0,"",'Ark1'!T1643)</f>
        <v>3.7142857142857153</v>
      </c>
      <c r="R280" s="265"/>
      <c r="S280" s="33">
        <f>+IF(G280=0,"",'Ark1'!W1643)</f>
        <v>7.1428571428571441</v>
      </c>
      <c r="T280" s="33">
        <f>+IF(G280=0,"",'Ark1'!X1643)</f>
        <v>0</v>
      </c>
      <c r="U280" s="557">
        <f>+IF(G280=0,"",'Ark1'!AG1643)</f>
        <v>1163.4285714285711</v>
      </c>
      <c r="W280" s="33">
        <f>+IF(G280=0,"",'Ark1'!AH1643)</f>
        <v>100</v>
      </c>
      <c r="X280" s="33">
        <f>+IF(G280=0,"",'Ark1'!Y1643)</f>
        <v>26.58937565944661</v>
      </c>
      <c r="Y280" s="27">
        <f>+IF(G280=0,"",'Ark1'!AA1643)</f>
        <v>1.4356965173029848</v>
      </c>
      <c r="Z280" s="33">
        <f>+IF(G280=0,"",'Ark1'!AC1643)</f>
        <v>30.146384069547754</v>
      </c>
      <c r="AA280" s="303">
        <f t="shared" si="27"/>
        <v>183.79174852652272</v>
      </c>
      <c r="AB280" s="28">
        <f t="shared" si="28"/>
        <v>1.0769230769230769</v>
      </c>
      <c r="AC280" s="244"/>
      <c r="AD280" s="247"/>
      <c r="AF280" s="28"/>
      <c r="AG280" s="27"/>
      <c r="AH280" s="270"/>
      <c r="AI280" s="86"/>
      <c r="AM280" s="86"/>
    </row>
    <row r="281" spans="1:58" ht="15.6">
      <c r="A281" s="244"/>
      <c r="B281" s="304">
        <f>+'Ark1'!C1678</f>
        <v>2024</v>
      </c>
      <c r="C281" s="264">
        <f>+'Ark1'!L1678</f>
        <v>3</v>
      </c>
      <c r="D281" s="264" t="s">
        <v>31</v>
      </c>
      <c r="E281" s="264">
        <f>+'Ark1'!AP1678</f>
        <v>13</v>
      </c>
      <c r="F281" s="484">
        <f>+IF(G281=0,"",'Ark1'!Q1678)</f>
        <v>54</v>
      </c>
      <c r="G281" s="485">
        <f>+'Ark1'!R1678</f>
        <v>69</v>
      </c>
      <c r="H281" s="265">
        <f>+IF(G281=0,"",'Ark1'!AE1678)</f>
        <v>24.125874125874127</v>
      </c>
      <c r="I281" s="265"/>
      <c r="J281" s="265">
        <f>+IF(G281=0,"",'Ark1'!AF1678)</f>
        <v>21.222627514608845</v>
      </c>
      <c r="K281" s="244"/>
      <c r="L281" s="303">
        <f>+IF(G281=0,"",'Ark1'!U1678)</f>
        <v>252.12173913043495</v>
      </c>
      <c r="M281" s="303"/>
      <c r="N281" s="376">
        <f>+IF(G281=0,"",'Ark1'!AR1678)</f>
        <v>219.44927536231876</v>
      </c>
      <c r="O281" s="114">
        <f>+IF(G281=0,"",'Ark1'!AS1678)</f>
        <v>23.786834508884738</v>
      </c>
      <c r="P281" s="246"/>
      <c r="Q281" s="266">
        <f>+IF(G281=0,"",'Ark1'!T1678)</f>
        <v>5.5072463768115938</v>
      </c>
      <c r="R281" s="265"/>
      <c r="S281" s="267">
        <f>+IF(G281=0,"",'Ark1'!W1678)</f>
        <v>27.536231884057976</v>
      </c>
      <c r="T281" s="267">
        <f>+IF(G281=0,"",'Ark1'!X1678)</f>
        <v>0</v>
      </c>
      <c r="U281" s="484">
        <f>+IF(G281=0,"",'Ark1'!AG1678)</f>
        <v>1137.159420289855</v>
      </c>
      <c r="V281" s="484"/>
      <c r="W281" s="267">
        <f>+IF(G281=0,"",'Ark1'!AH1678)</f>
        <v>100</v>
      </c>
      <c r="X281" s="267">
        <f>+IF(G281=0,"",'Ark1'!Y1678)</f>
        <v>28.885741277475891</v>
      </c>
      <c r="Y281" s="266">
        <f>+IF(G281=0,"",'Ark1'!AA1678)</f>
        <v>1.4805324972895237</v>
      </c>
      <c r="Z281" s="267">
        <f>+IF(G281=0,"",'Ark1'!AC1678)</f>
        <v>20.524064695374367</v>
      </c>
      <c r="AA281" s="303">
        <f t="shared" si="27"/>
        <v>221.71186786296917</v>
      </c>
      <c r="AB281" s="265">
        <f t="shared" si="28"/>
        <v>1.2777777777777777</v>
      </c>
      <c r="AC281" s="244"/>
      <c r="AD281" s="247"/>
      <c r="AF281" s="28"/>
      <c r="AG281" s="27"/>
      <c r="AH281" s="270"/>
      <c r="AI281" s="86"/>
      <c r="AM281" s="86"/>
    </row>
    <row r="282" spans="1:58" ht="15.6">
      <c r="A282" s="244"/>
      <c r="B282" s="304">
        <f>+'Ark1'!C1713</f>
        <v>2024</v>
      </c>
      <c r="C282" s="264">
        <f>+'Ark1'!L1713</f>
        <v>4</v>
      </c>
      <c r="D282" s="264" t="s">
        <v>32</v>
      </c>
      <c r="E282" s="86">
        <f>+'Ark1'!AP1713</f>
        <v>13</v>
      </c>
      <c r="F282" s="486">
        <f>+IF(G282=0,"",'Ark1'!Q1713)</f>
        <v>70</v>
      </c>
      <c r="G282" s="485">
        <f>+'Ark1'!R1713</f>
        <v>90</v>
      </c>
      <c r="H282" s="28">
        <f>+IF(G282=0,"",'Ark1'!AE1713)</f>
        <v>31.468531468531467</v>
      </c>
      <c r="I282" s="265"/>
      <c r="J282" s="28">
        <f>+IF(G282=0,"",'Ark1'!AF1713)</f>
        <v>30.321333154408265</v>
      </c>
      <c r="K282" s="244"/>
      <c r="L282" s="303">
        <f>+IF(G282=0,"",'Ark1'!U1713)</f>
        <v>276.16333333333318</v>
      </c>
      <c r="M282" s="303"/>
      <c r="N282" s="376">
        <f>+IF(G282=0,"",'Ark1'!AR1713)</f>
        <v>218.32222222222225</v>
      </c>
      <c r="O282" s="114">
        <f>+IF(G282=0,"",'Ark1'!AS1713)</f>
        <v>26.490122785546141</v>
      </c>
      <c r="P282" s="246"/>
      <c r="Q282" s="27">
        <f>+IF(G282=0,"",'Ark1'!T1713)</f>
        <v>6.8333333333333313</v>
      </c>
      <c r="R282" s="265"/>
      <c r="S282" s="33">
        <f>+IF(G282=0,"",'Ark1'!W1713)</f>
        <v>60</v>
      </c>
      <c r="T282" s="33">
        <f>+IF(G282=0,"",'Ark1'!X1713)</f>
        <v>0</v>
      </c>
      <c r="U282" s="557">
        <f>+IF(G282=0,"",'Ark1'!AG1713)</f>
        <v>1091.0777777777778</v>
      </c>
      <c r="W282" s="33">
        <f>+IF(G282=0,"",'Ark1'!AH1713)</f>
        <v>100</v>
      </c>
      <c r="X282" s="33">
        <f>+IF(G282=0,"",'Ark1'!Y1713)</f>
        <v>28.199855988601243</v>
      </c>
      <c r="Y282" s="27">
        <f>+IF(G282=0,"",'Ark1'!AA1713)</f>
        <v>1.6210421887717099</v>
      </c>
      <c r="Z282" s="33">
        <f>+IF(G282=0,"",'Ark1'!AC1713)</f>
        <v>26.713680834584807</v>
      </c>
      <c r="AA282" s="303">
        <f t="shared" si="27"/>
        <v>253.11058382638967</v>
      </c>
      <c r="AB282" s="28">
        <f t="shared" si="28"/>
        <v>1.2857142857142858</v>
      </c>
      <c r="AC282" s="244"/>
      <c r="AD282" s="247"/>
      <c r="AF282" s="28"/>
      <c r="AG282" s="27"/>
      <c r="AH282" s="270"/>
      <c r="AI282" s="86"/>
      <c r="AM282" s="86"/>
    </row>
    <row r="283" spans="1:58" ht="15.6">
      <c r="A283" s="244"/>
      <c r="B283" s="264">
        <f>+'Ark1'!C1748</f>
        <v>2024</v>
      </c>
      <c r="C283" s="264">
        <f>+'Ark1'!L1748</f>
        <v>5</v>
      </c>
      <c r="D283" s="264" t="s">
        <v>401</v>
      </c>
      <c r="E283" s="272">
        <f>+'Ark1'!AP1748</f>
        <v>13</v>
      </c>
      <c r="F283" s="484">
        <f>+IF(G283=0,"",'Ark1'!Q1748)</f>
        <v>46</v>
      </c>
      <c r="G283" s="485">
        <f>+'Ark1'!R1748</f>
        <v>56</v>
      </c>
      <c r="H283" s="265">
        <f>+'Ark1'!AE1748</f>
        <v>19.58041958041958</v>
      </c>
      <c r="I283" s="265"/>
      <c r="J283" s="265">
        <f>+IF(G283=0,"",'Ark1'!AF1748)</f>
        <v>20.664747288675265</v>
      </c>
      <c r="K283" s="244"/>
      <c r="L283" s="303">
        <f>+IF(G283=0,"",'Ark1'!U1748)</f>
        <v>302.48392857142846</v>
      </c>
      <c r="M283" s="303"/>
      <c r="N283" s="376">
        <f>+IF(G283=0,"",'Ark1'!AR1748)</f>
        <v>217.67857142857139</v>
      </c>
      <c r="O283" s="114">
        <f>+IF(G283=0,"",'Ark1'!AS1748)</f>
        <v>29.261600798292402</v>
      </c>
      <c r="P283" s="246"/>
      <c r="Q283" s="266">
        <f>+IF(G283=0,"",'Ark1'!T1748)</f>
        <v>7.8928571428571441</v>
      </c>
      <c r="R283" s="265"/>
      <c r="S283" s="267">
        <f>+IF(G283=0,"",'Ark1'!W1748)</f>
        <v>80.357142857142875</v>
      </c>
      <c r="T283" s="267">
        <f>+IF(G283=0,"",'Ark1'!X1748)</f>
        <v>5.3571428571428559</v>
      </c>
      <c r="U283" s="484">
        <f>+IF(G283=0,"",'Ark1'!AG1748)</f>
        <v>1031.9464285714289</v>
      </c>
      <c r="V283" s="484"/>
      <c r="W283" s="267">
        <f>+IF(G283=0,"",'Ark1'!AH1748)</f>
        <v>100</v>
      </c>
      <c r="X283" s="267">
        <f>+IF(G283=0,"",'Ark1'!Y1748)</f>
        <v>30.645232539882457</v>
      </c>
      <c r="Y283" s="266">
        <f>+IF(G283=0,"",'Ark1'!AA1748)</f>
        <v>1.6440213266405563</v>
      </c>
      <c r="Z283" s="267">
        <f>+IF(G283=0,"",'Ark1'!AC1748)</f>
        <v>32.484468580729498</v>
      </c>
      <c r="AA283" s="303">
        <f t="shared" si="27"/>
        <v>293.11979788541055</v>
      </c>
      <c r="AB283" s="265">
        <f t="shared" si="28"/>
        <v>1.2173913043478262</v>
      </c>
      <c r="AC283" s="244"/>
      <c r="AD283" s="247"/>
      <c r="AF283" s="28"/>
      <c r="AG283" s="27"/>
      <c r="AH283" s="270"/>
      <c r="AI283" s="86"/>
      <c r="AM283" s="86"/>
    </row>
    <row r="284" spans="1:58" ht="15.6">
      <c r="A284" s="244"/>
      <c r="B284" s="328">
        <f>+'Ark1'!C1783</f>
        <v>2024</v>
      </c>
      <c r="C284" s="264">
        <f>+'Ark1'!L1783</f>
        <v>6</v>
      </c>
      <c r="D284" s="264" t="s">
        <v>33</v>
      </c>
      <c r="E284" s="273">
        <f>+'Ark1'!AP1783</f>
        <v>13</v>
      </c>
      <c r="F284" s="486">
        <f>+IF(G284=0,"",'Ark1'!Q1783)</f>
        <v>31</v>
      </c>
      <c r="G284" s="485">
        <f>+'Ark1'!R1783</f>
        <v>35</v>
      </c>
      <c r="H284" s="28">
        <f>+IF(G284=0,"",'Ark1'!AE1783)</f>
        <v>12.237762237762238</v>
      </c>
      <c r="I284" s="265"/>
      <c r="J284" s="28">
        <f>+IF(G284=0,"",'Ark1'!AF1783)</f>
        <v>14.566127044930528</v>
      </c>
      <c r="K284" s="244"/>
      <c r="L284" s="303">
        <f>+IF(G284=0,"",'Ark1'!U1783)</f>
        <v>341.14285714285722</v>
      </c>
      <c r="M284" s="303"/>
      <c r="N284" s="376">
        <f>+IF(G284=0,"",'Ark1'!AR1783)</f>
        <v>219.4571428571428</v>
      </c>
      <c r="O284" s="114">
        <f>+IF(G284=0,"",'Ark1'!AS1783)</f>
        <v>32.22943923265175</v>
      </c>
      <c r="P284" s="246"/>
      <c r="Q284" s="27">
        <f>+IF(G284=0,"",'Ark1'!T1783)</f>
        <v>8.7428571428571384</v>
      </c>
      <c r="R284" s="265"/>
      <c r="S284" s="33">
        <f>+IF(G284=0,"",'Ark1'!W1783)</f>
        <v>88.571428571428555</v>
      </c>
      <c r="T284" s="33">
        <f>+IF(G284=0,"",'Ark1'!X1783)</f>
        <v>34.285714285714278</v>
      </c>
      <c r="U284" s="557">
        <f>+IF(G284=0,"",'Ark1'!AG1783)</f>
        <v>986.42857142857122</v>
      </c>
      <c r="W284" s="33">
        <f>+IF(G284=0,"",'Ark1'!AH1783)</f>
        <v>100</v>
      </c>
      <c r="X284" s="33">
        <f>+IF(G284=0,"",'Ark1'!Y1783)</f>
        <v>30.010029615963507</v>
      </c>
      <c r="Y284" s="27">
        <f>+IF(G284=0,"",'Ark1'!AA1783)</f>
        <v>1.6273178132455062</v>
      </c>
      <c r="Z284" s="33">
        <f>+IF(G284=0,"",'Ark1'!AC1783)</f>
        <v>16.567786681686545</v>
      </c>
      <c r="AA284" s="303">
        <f t="shared" si="27"/>
        <v>345.83635047067355</v>
      </c>
      <c r="AB284" s="28">
        <f t="shared" si="28"/>
        <v>1.1290322580645162</v>
      </c>
      <c r="AC284" s="244"/>
      <c r="AD284" s="247"/>
      <c r="AF284" s="28"/>
      <c r="AG284" s="27"/>
      <c r="AH284" s="270"/>
      <c r="AI284" s="86"/>
      <c r="AM284" s="86"/>
    </row>
    <row r="285" spans="1:58" ht="15.6">
      <c r="A285" s="244"/>
      <c r="B285" s="328">
        <f>+'Ark1'!C1818</f>
        <v>2024</v>
      </c>
      <c r="C285" s="264">
        <f>+'Ark1'!L1818</f>
        <v>7</v>
      </c>
      <c r="D285" s="264" t="s">
        <v>34</v>
      </c>
      <c r="E285" s="272">
        <f>+'Ark1'!AP1818</f>
        <v>13</v>
      </c>
      <c r="F285" s="484">
        <f>+IF(G285=0,"",'Ark1'!Q1818)</f>
        <v>9</v>
      </c>
      <c r="G285" s="485">
        <f>+'Ark1'!R1818</f>
        <v>16</v>
      </c>
      <c r="H285" s="265">
        <f>+IF(G285=0,"",'Ark1'!AE1818)</f>
        <v>5.5944055944055933</v>
      </c>
      <c r="I285" s="265"/>
      <c r="J285" s="265">
        <f>+IF(G285=0,"",'Ark1'!AF1818)</f>
        <v>7.3390589354771825</v>
      </c>
      <c r="K285" s="244"/>
      <c r="L285" s="303">
        <f>+IF(G285=0,"",'Ark1'!U1818)</f>
        <v>375.99375000000009</v>
      </c>
      <c r="M285" s="303"/>
      <c r="N285" s="376">
        <f>+IF(G285=0,"",'Ark1'!AR1818)</f>
        <v>220.125</v>
      </c>
      <c r="O285" s="114">
        <f>+IF(G285=0,"",'Ark1'!AS1818)</f>
        <v>35.125336487544608</v>
      </c>
      <c r="P285" s="246"/>
      <c r="Q285" s="266">
        <f>+IF(G285=0,"",'Ark1'!T1818)</f>
        <v>9.4375</v>
      </c>
      <c r="R285" s="265"/>
      <c r="S285" s="267">
        <f>+IF(G285=0,"",'Ark1'!W1818)</f>
        <v>93.75</v>
      </c>
      <c r="T285" s="267">
        <f>+IF(G285=0,"",'Ark1'!X1818)</f>
        <v>62.5</v>
      </c>
      <c r="U285" s="484">
        <f>+IF(G285=0,"",'Ark1'!AG1818)</f>
        <v>980.5625</v>
      </c>
      <c r="V285" s="484"/>
      <c r="W285" s="267">
        <f>+IF(G285=0,"",'Ark1'!AH1818)</f>
        <v>100</v>
      </c>
      <c r="X285" s="267">
        <f>+IF(G285=0,"",'Ark1'!Y1818)</f>
        <v>45.716893332087821</v>
      </c>
      <c r="Y285" s="266">
        <f>+IF(G285=0,"",'Ark1'!AA1818)</f>
        <v>1.618979230873578</v>
      </c>
      <c r="Z285" s="267">
        <f>+IF(G285=0,"",'Ark1'!AC1818)</f>
        <v>36.043831948181399</v>
      </c>
      <c r="AA285" s="303">
        <f t="shared" si="27"/>
        <v>383.44700108356187</v>
      </c>
      <c r="AB285" s="265">
        <f t="shared" si="28"/>
        <v>1.7777777777777777</v>
      </c>
      <c r="AC285" s="244"/>
      <c r="AD285" s="247"/>
      <c r="AF285" s="28"/>
      <c r="AG285" s="27"/>
      <c r="AH285" s="270"/>
      <c r="AI285" s="86"/>
      <c r="AM285" s="86"/>
    </row>
    <row r="286" spans="1:58" ht="15.6">
      <c r="A286" s="244"/>
      <c r="B286" s="86">
        <f>+'Ark1'!C1853</f>
        <v>2024</v>
      </c>
      <c r="C286" s="86">
        <f>+'Ark1'!L1853</f>
        <v>8</v>
      </c>
      <c r="D286" s="86" t="s">
        <v>35</v>
      </c>
      <c r="E286" s="273">
        <f>+'Ark1'!AP1853</f>
        <v>13</v>
      </c>
      <c r="F286" s="486">
        <f>+IF(G286=0,"",'Ark1'!Q1853)</f>
        <v>3</v>
      </c>
      <c r="G286" s="485">
        <f>+'Ark1'!R1853</f>
        <v>3</v>
      </c>
      <c r="H286" s="28">
        <f>+IF(G286=0,"",'Ark1'!AE1853)</f>
        <v>1.0489510489510487</v>
      </c>
      <c r="I286" s="265"/>
      <c r="J286" s="28">
        <f>+IF(G286=0,"",'Ark1'!AF1853)</f>
        <v>1.5437166802893711</v>
      </c>
      <c r="K286" s="244"/>
      <c r="L286" s="303">
        <f>+IF(G286=0,"",'Ark1'!U1853)</f>
        <v>421.8</v>
      </c>
      <c r="M286" s="303"/>
      <c r="N286" s="376">
        <f>+IF(G286=0,"",'Ark1'!AR1853)</f>
        <v>222</v>
      </c>
      <c r="O286" s="114">
        <f>+IF(G286=0,"",'Ark1'!AS1853)</f>
        <v>38.36507055408596</v>
      </c>
      <c r="P286" s="246"/>
      <c r="Q286" s="27">
        <f>+IF(G286=0,"",'Ark1'!T1853)</f>
        <v>10.666666666666664</v>
      </c>
      <c r="R286" s="265"/>
      <c r="S286" s="33">
        <f>+IF(G286=0,"",'Ark1'!W1853)</f>
        <v>100</v>
      </c>
      <c r="T286" s="33">
        <f>+IF(G286=0,"",'Ark1'!X1853)</f>
        <v>100</v>
      </c>
      <c r="U286" s="557">
        <f>+IF(G286=0,"",'Ark1'!AG1853)</f>
        <v>1148.333333333333</v>
      </c>
      <c r="W286" s="33">
        <f>+IF(G286=0,"",'Ark1'!AH1853)</f>
        <v>100</v>
      </c>
      <c r="X286" s="33">
        <f>+IF(G286=0,"",'Ark1'!Y1853)</f>
        <v>54.36070884992791</v>
      </c>
      <c r="Y286" s="27">
        <f>+IF(G286=0,"",'Ark1'!AA1853)</f>
        <v>2.0548046676563274</v>
      </c>
      <c r="Z286" s="33">
        <f>+IF(G286=0,"",'Ark1'!AC1853)</f>
        <v>93.613311682906385</v>
      </c>
      <c r="AA286" s="303">
        <f t="shared" si="27"/>
        <v>367.31494920174174</v>
      </c>
      <c r="AB286" s="28">
        <f t="shared" si="28"/>
        <v>1</v>
      </c>
      <c r="AC286" s="244"/>
      <c r="AD286" s="247"/>
      <c r="AF286" s="28"/>
      <c r="AG286" s="27"/>
      <c r="AH286" s="270"/>
      <c r="AI286" s="86"/>
      <c r="AM286" s="86"/>
    </row>
    <row r="287" spans="1:58" ht="15.6">
      <c r="A287" s="244"/>
      <c r="B287" s="328">
        <f>+'Ark1'!C1888</f>
        <v>2024</v>
      </c>
      <c r="C287" s="264">
        <f>+'Ark1'!L1888</f>
        <v>9</v>
      </c>
      <c r="D287" s="264" t="s">
        <v>36</v>
      </c>
      <c r="E287" s="272">
        <f>+'Ark1'!AP1888</f>
        <v>13</v>
      </c>
      <c r="F287" s="484" t="str">
        <f>+IF(G287=0,"",'Ark1'!Q1888)</f>
        <v/>
      </c>
      <c r="G287" s="485">
        <f>+'Ark1'!R1888</f>
        <v>0</v>
      </c>
      <c r="H287" s="265" t="str">
        <f>+IF(G287=0,"",'Ark1'!AE1888)</f>
        <v/>
      </c>
      <c r="I287" s="265"/>
      <c r="J287" s="265" t="str">
        <f>+IF(G287=0,"",'Ark1'!AF1888)</f>
        <v/>
      </c>
      <c r="K287" s="244"/>
      <c r="L287" s="303" t="str">
        <f>+IF(G287=0,"",'Ark1'!U1888)</f>
        <v/>
      </c>
      <c r="M287" s="303"/>
      <c r="N287" s="376" t="str">
        <f>+IF(G287=0,"",'Ark1'!AR1888)</f>
        <v/>
      </c>
      <c r="O287" s="114" t="str">
        <f>+IF(G287=0,"",'Ark1'!AS1888)</f>
        <v/>
      </c>
      <c r="P287" s="246"/>
      <c r="Q287" s="266" t="str">
        <f>+IF(G287=0,"",'Ark1'!T1888)</f>
        <v/>
      </c>
      <c r="R287" s="265"/>
      <c r="S287" s="267" t="str">
        <f>+IF(G287=0,"",'Ark1'!W1888)</f>
        <v/>
      </c>
      <c r="T287" s="267" t="str">
        <f>+IF(G287=0,"",'Ark1'!X1888)</f>
        <v/>
      </c>
      <c r="U287" s="484" t="str">
        <f>+IF(G287=0,"",'Ark1'!AG1888)</f>
        <v/>
      </c>
      <c r="V287" s="484"/>
      <c r="W287" s="267" t="str">
        <f>+IF(G287=0,"",'Ark1'!AH1888)</f>
        <v/>
      </c>
      <c r="X287" s="267" t="str">
        <f>+IF(G287=0,"",'Ark1'!Y1888)</f>
        <v/>
      </c>
      <c r="Y287" s="266" t="str">
        <f>+IF(G287=0,"",'Ark1'!AA1888)</f>
        <v/>
      </c>
      <c r="Z287" s="267" t="str">
        <f>+IF(G287=0,"",'Ark1'!AC1888)</f>
        <v/>
      </c>
      <c r="AA287" s="303" t="str">
        <f t="shared" si="27"/>
        <v/>
      </c>
      <c r="AB287" s="265" t="str">
        <f t="shared" si="28"/>
        <v/>
      </c>
      <c r="AC287" s="244"/>
      <c r="AD287" s="247"/>
      <c r="AF287" s="28"/>
      <c r="AG287" s="27"/>
      <c r="AH287" s="270"/>
      <c r="AI287" s="86"/>
      <c r="AM287" s="86"/>
    </row>
    <row r="288" spans="1:58" ht="15.6">
      <c r="A288" s="244"/>
      <c r="B288" s="328">
        <f>+'Ark1'!C1923</f>
        <v>2024</v>
      </c>
      <c r="C288" s="264">
        <f>+'Ark1'!L1923</f>
        <v>10</v>
      </c>
      <c r="D288" s="264" t="s">
        <v>37</v>
      </c>
      <c r="E288" s="273">
        <f>+'Ark1'!AP1923</f>
        <v>13</v>
      </c>
      <c r="F288" s="486" t="str">
        <f>+IF(G288=0,"",'Ark1'!Q1923)</f>
        <v/>
      </c>
      <c r="G288" s="485">
        <f>+'Ark1'!R1923</f>
        <v>0</v>
      </c>
      <c r="H288" s="28" t="str">
        <f>+IF(G288=0,"",'Ark1'!AE1923)</f>
        <v/>
      </c>
      <c r="I288" s="265"/>
      <c r="J288" s="28" t="str">
        <f>+IF(G288=0,"",'Ark1'!AF1923)</f>
        <v/>
      </c>
      <c r="K288" s="244"/>
      <c r="L288" s="303" t="str">
        <f>+IF(G288=0,"",'Ark1'!U1923)</f>
        <v/>
      </c>
      <c r="M288" s="303"/>
      <c r="N288" s="376" t="str">
        <f>+IF(G288=0,"",'Ark1'!AR1726)</f>
        <v/>
      </c>
      <c r="O288" s="114" t="str">
        <f>+IF(G288=0,"",'Ark1'!AS1726)</f>
        <v/>
      </c>
      <c r="P288" s="246"/>
      <c r="Q288" s="27" t="str">
        <f>+IF(G288=0,"",'Ark1'!T1923)</f>
        <v/>
      </c>
      <c r="R288" s="265"/>
      <c r="S288" s="33" t="str">
        <f>+IF(G288=0,"",'Ark1'!W1923)</f>
        <v/>
      </c>
      <c r="T288" s="33" t="str">
        <f>+IF(G288=0,"",'Ark1'!X1923)</f>
        <v/>
      </c>
      <c r="U288" s="557" t="str">
        <f>+IF(G288=0,"",'Ark1'!AG1923)</f>
        <v/>
      </c>
      <c r="W288" s="33" t="str">
        <f>+IF(G288=0,"",'Ark1'!AH1923)</f>
        <v/>
      </c>
      <c r="X288" s="33" t="str">
        <f>+IF(G288=0,"",'Ark1'!Y1923)</f>
        <v/>
      </c>
      <c r="Y288" s="27" t="str">
        <f>+IF(G288=0,"",'Ark1'!AA1923)</f>
        <v/>
      </c>
      <c r="Z288" s="33" t="str">
        <f>+IF(G288=0,"",'Ark1'!AC1923)</f>
        <v/>
      </c>
      <c r="AA288" s="303" t="str">
        <f t="shared" si="27"/>
        <v/>
      </c>
      <c r="AB288" s="28" t="str">
        <f t="shared" si="28"/>
        <v/>
      </c>
      <c r="AC288" s="244"/>
      <c r="AD288" s="247"/>
      <c r="AF288" s="28"/>
      <c r="AG288" s="27"/>
      <c r="AH288" s="270"/>
      <c r="AI288" s="86"/>
      <c r="AM288" s="86"/>
    </row>
    <row r="289" spans="1:58" ht="15.6">
      <c r="A289" s="244"/>
      <c r="B289" s="328">
        <f>+'Ark1'!C1958</f>
        <v>2024</v>
      </c>
      <c r="C289" s="264">
        <f>+'Ark1'!L1958</f>
        <v>11</v>
      </c>
      <c r="D289" s="264" t="s">
        <v>38</v>
      </c>
      <c r="E289" s="272">
        <f>+'Ark1'!AP1958</f>
        <v>13</v>
      </c>
      <c r="F289" s="484" t="str">
        <f>+IF(G289=0,"",'Ark1'!Q1958)</f>
        <v/>
      </c>
      <c r="G289" s="485">
        <f>+'Ark1'!R1958</f>
        <v>0</v>
      </c>
      <c r="H289" s="265" t="str">
        <f>+IF(G289=0,"",'Ark1'!AE1958)</f>
        <v/>
      </c>
      <c r="I289" s="265"/>
      <c r="J289" s="265" t="str">
        <f>+IF(G289=0,"",'Ark1'!AF1958)</f>
        <v/>
      </c>
      <c r="K289" s="244"/>
      <c r="L289" s="303" t="str">
        <f>+IF(G289=0,"",'Ark1'!U1958)</f>
        <v/>
      </c>
      <c r="M289" s="303"/>
      <c r="N289" s="376" t="str">
        <f>+IF(G289=0,"",'Ark1'!AR1727)</f>
        <v/>
      </c>
      <c r="O289" s="114" t="str">
        <f>+IF(G289=0,"",'Ark1'!AS1727)</f>
        <v/>
      </c>
      <c r="P289" s="246"/>
      <c r="Q289" s="266" t="str">
        <f>+IF(G289=0,"",'Ark1'!T1958)</f>
        <v/>
      </c>
      <c r="R289" s="265"/>
      <c r="S289" s="267" t="str">
        <f>+IF(G289=0,"",'Ark1'!W1958)</f>
        <v/>
      </c>
      <c r="T289" s="267" t="str">
        <f>+IF(G289=0,"",'Ark1'!X1958)</f>
        <v/>
      </c>
      <c r="U289" s="484" t="str">
        <f>+IF(G289=0,"",'Ark1'!AG1958)</f>
        <v/>
      </c>
      <c r="V289" s="484"/>
      <c r="W289" s="267" t="str">
        <f>+IF(G289=0,"",'Ark1'!AH1958)</f>
        <v/>
      </c>
      <c r="X289" s="267" t="str">
        <f>+IF(G289=0,"",'Ark1'!Y1958)</f>
        <v/>
      </c>
      <c r="Y289" s="266" t="str">
        <f>+IF(G289=0,"",'Ark1'!AA1958)</f>
        <v/>
      </c>
      <c r="Z289" s="267" t="str">
        <f>+IF(G289=0,"",'Ark1'!AC1958)</f>
        <v/>
      </c>
      <c r="AA289" s="303" t="str">
        <f t="shared" si="27"/>
        <v/>
      </c>
      <c r="AB289" s="265" t="str">
        <f t="shared" si="28"/>
        <v/>
      </c>
      <c r="AC289" s="244"/>
      <c r="AD289" s="247"/>
      <c r="AF289" s="28"/>
      <c r="AG289" s="27"/>
      <c r="AH289" s="270"/>
      <c r="AI289" s="86"/>
      <c r="AM289" s="86"/>
    </row>
    <row r="290" spans="1:58" ht="15.6">
      <c r="A290" s="244"/>
      <c r="B290" s="328">
        <f>+'Ark1'!C1993</f>
        <v>2024</v>
      </c>
      <c r="C290" s="264">
        <f>+'Ark1'!L1993</f>
        <v>12</v>
      </c>
      <c r="D290" s="264" t="s">
        <v>39</v>
      </c>
      <c r="E290" s="273">
        <f>+'Ark1'!AP1993</f>
        <v>13</v>
      </c>
      <c r="F290" s="486" t="str">
        <f>+IF(G290=0,"",'Ark1'!Q1993)</f>
        <v/>
      </c>
      <c r="G290" s="485">
        <f>+'Ark1'!R1993</f>
        <v>0</v>
      </c>
      <c r="H290" s="28" t="str">
        <f>+IF(G290=0,"",'Ark1'!AE1993)</f>
        <v/>
      </c>
      <c r="I290" s="265"/>
      <c r="J290" s="28" t="str">
        <f>+IF(G290=0,"",'Ark1'!AF1993)</f>
        <v/>
      </c>
      <c r="K290" s="244"/>
      <c r="L290" s="303" t="str">
        <f>+IF(G290=0,"",'Ark1'!U1993)</f>
        <v/>
      </c>
      <c r="M290" s="303"/>
      <c r="N290" s="376" t="str">
        <f>+IF(G290=0,"",'Ark1'!AR1728)</f>
        <v/>
      </c>
      <c r="O290" s="114" t="str">
        <f>+IF(G290=0,"",'Ark1'!AS1728)</f>
        <v/>
      </c>
      <c r="P290" s="246"/>
      <c r="Q290" s="27" t="str">
        <f>+IF(G290=0,"",'Ark1'!T1993)</f>
        <v/>
      </c>
      <c r="R290" s="265"/>
      <c r="S290" s="33" t="str">
        <f>+IF(G290=0,"",'Ark1'!W1993)</f>
        <v/>
      </c>
      <c r="T290" s="33" t="str">
        <f>+IF(G290=0,"",'Ark1'!X1993)</f>
        <v/>
      </c>
      <c r="U290" s="557" t="str">
        <f>+IF(G290=0,"",'Ark1'!AG1993)</f>
        <v/>
      </c>
      <c r="W290" s="33" t="str">
        <f>+IF(G290=0,"",'Ark1'!AH1993)</f>
        <v/>
      </c>
      <c r="X290" s="33" t="str">
        <f>+IF(G290=0,"",'Ark1'!Y1993)</f>
        <v/>
      </c>
      <c r="Y290" s="27" t="str">
        <f>+IF(G290=0,"",'Ark1'!AA1993)</f>
        <v/>
      </c>
      <c r="Z290" s="33" t="str">
        <f>+IF(G290=0,"",'Ark1'!AC1993)</f>
        <v/>
      </c>
      <c r="AA290" s="303" t="str">
        <f t="shared" si="27"/>
        <v/>
      </c>
      <c r="AB290" s="28" t="str">
        <f t="shared" si="28"/>
        <v/>
      </c>
      <c r="AC290" s="244"/>
      <c r="AD290" s="247"/>
      <c r="AF290" s="28"/>
      <c r="AG290" s="27"/>
      <c r="AH290" s="270"/>
      <c r="AI290" s="86"/>
      <c r="AM290" s="86"/>
    </row>
    <row r="291" spans="1:58" ht="15.6">
      <c r="A291" s="244"/>
      <c r="B291" s="328">
        <f>+'Ark1'!C2028</f>
        <v>2024</v>
      </c>
      <c r="C291" s="264">
        <f>+'Ark1'!L2028</f>
        <v>13</v>
      </c>
      <c r="D291" s="264" t="s">
        <v>40</v>
      </c>
      <c r="E291" s="272">
        <f>+'Ark1'!AP2028</f>
        <v>13</v>
      </c>
      <c r="F291" s="484" t="str">
        <f>+IF(G291=0,"",'Ark1'!Q2028)</f>
        <v/>
      </c>
      <c r="G291" s="485">
        <f>+'Ark1'!R2028</f>
        <v>0</v>
      </c>
      <c r="H291" s="265" t="str">
        <f>+IF(G291=0,"",'Ark1'!AE2028)</f>
        <v/>
      </c>
      <c r="I291" s="265"/>
      <c r="J291" s="265" t="str">
        <f>+IF(G291=0,"",'Ark1'!AF2028)</f>
        <v/>
      </c>
      <c r="K291" s="244"/>
      <c r="L291" s="303" t="str">
        <f>+IF(G291=0,"",'Ark1'!U2028)</f>
        <v/>
      </c>
      <c r="M291" s="303"/>
      <c r="N291" s="376" t="str">
        <f>+IF(G291=0,"",'Ark1'!AR1729)</f>
        <v/>
      </c>
      <c r="O291" s="114" t="str">
        <f>+IF(G291=0,"",'Ark1'!AS1729)</f>
        <v/>
      </c>
      <c r="P291" s="246"/>
      <c r="Q291" s="266" t="str">
        <f>+IF(G291=0,"",'Ark1'!T2028)</f>
        <v/>
      </c>
      <c r="R291" s="265"/>
      <c r="S291" s="267" t="str">
        <f>+IF(G291=0,"",'Ark1'!W2028)</f>
        <v/>
      </c>
      <c r="T291" s="267" t="str">
        <f>+IF(G291=0,"",'Ark1'!X2028)</f>
        <v/>
      </c>
      <c r="U291" s="484" t="str">
        <f>+IF(G291=0,"",'Ark1'!AG2028)</f>
        <v/>
      </c>
      <c r="V291" s="484"/>
      <c r="W291" s="267" t="str">
        <f>+IF(G291=0,"",'Ark1'!AH2028)</f>
        <v/>
      </c>
      <c r="X291" s="267" t="str">
        <f>+IF(G291=0,"",'Ark1'!Y2028)</f>
        <v/>
      </c>
      <c r="Y291" s="266" t="str">
        <f>+IF(G291=0,"",'Ark1'!AA2028)</f>
        <v/>
      </c>
      <c r="Z291" s="267" t="str">
        <f>+IF(G291=0,"",'Ark1'!AC2028)</f>
        <v/>
      </c>
      <c r="AA291" s="303" t="str">
        <f t="shared" si="27"/>
        <v/>
      </c>
      <c r="AB291" s="265" t="str">
        <f t="shared" si="28"/>
        <v/>
      </c>
      <c r="AC291" s="244"/>
      <c r="AD291" s="247"/>
      <c r="AF291" s="28"/>
      <c r="AG291" s="27"/>
      <c r="AH291" s="270"/>
      <c r="AI291" s="86"/>
      <c r="AM291" s="86"/>
    </row>
    <row r="292" spans="1:58" ht="15.6">
      <c r="A292" s="244"/>
      <c r="B292" s="328">
        <f>+'Ark1'!C2063</f>
        <v>2024</v>
      </c>
      <c r="C292" s="264">
        <f>+'Ark1'!L2063</f>
        <v>14</v>
      </c>
      <c r="D292" s="264" t="s">
        <v>402</v>
      </c>
      <c r="E292" s="273">
        <f>+'Ark1'!AP2063</f>
        <v>13</v>
      </c>
      <c r="F292" s="486" t="str">
        <f>+IF(G292=0,"",'Ark1'!Q2063)</f>
        <v/>
      </c>
      <c r="G292" s="485">
        <f>+'Ark1'!R2063</f>
        <v>0</v>
      </c>
      <c r="H292" s="28" t="str">
        <f>+IF(G292=0,"",'Ark1'!AE2063)</f>
        <v/>
      </c>
      <c r="I292" s="265"/>
      <c r="J292" s="28" t="str">
        <f>+IF(G292=0,"",'Ark1'!AF2063)</f>
        <v/>
      </c>
      <c r="K292" s="244"/>
      <c r="L292" s="303" t="str">
        <f>+IF(G292=0,"",'Ark1'!U2063)</f>
        <v/>
      </c>
      <c r="M292" s="303"/>
      <c r="N292" s="376" t="str">
        <f>+IF(G292=0,"",'Ark1'!AR1730)</f>
        <v/>
      </c>
      <c r="O292" s="114" t="str">
        <f>+IF(G292=0,"",'Ark1'!AS1730)</f>
        <v/>
      </c>
      <c r="P292" s="246"/>
      <c r="Q292" s="27" t="str">
        <f>+IF(G292=0,"",'Ark1'!T2063)</f>
        <v/>
      </c>
      <c r="R292" s="265"/>
      <c r="S292" s="33" t="str">
        <f>+IF(G292=0,"",'Ark1'!W2063)</f>
        <v/>
      </c>
      <c r="T292" s="33" t="str">
        <f>+IF(G292=0,"",'Ark1'!X2063)</f>
        <v/>
      </c>
      <c r="U292" s="557" t="str">
        <f>+IF(G292=0,"",'Ark1'!AG2063)</f>
        <v/>
      </c>
      <c r="W292" s="33" t="str">
        <f>+IF(G292=0,"",'Ark1'!AH2063)</f>
        <v/>
      </c>
      <c r="X292" s="33" t="str">
        <f>+IF(G292=0,"",'Ark1'!Y2063)</f>
        <v/>
      </c>
      <c r="Y292" s="27" t="str">
        <f>+IF(G292=0,"",'Ark1'!AA2063)</f>
        <v/>
      </c>
      <c r="Z292" s="33" t="str">
        <f>+IF(G292=0,"",'Ark1'!AC2063)</f>
        <v/>
      </c>
      <c r="AA292" s="303" t="str">
        <f t="shared" si="27"/>
        <v/>
      </c>
      <c r="AB292" s="28" t="str">
        <f t="shared" si="28"/>
        <v/>
      </c>
      <c r="AC292" s="244"/>
      <c r="AD292" s="247"/>
      <c r="AF292" s="28"/>
      <c r="AG292" s="27"/>
      <c r="AH292" s="270"/>
      <c r="AI292" s="86"/>
      <c r="AM292" s="86"/>
    </row>
    <row r="293" spans="1:58" ht="15.6">
      <c r="A293" s="244"/>
      <c r="B293" s="328">
        <f>+'Ark1'!C2098</f>
        <v>2024</v>
      </c>
      <c r="C293" s="264">
        <f>+'Ark1'!L2098</f>
        <v>15</v>
      </c>
      <c r="D293" s="264" t="s">
        <v>41</v>
      </c>
      <c r="E293" s="264">
        <f>+'Ark1'!AP2098</f>
        <v>13</v>
      </c>
      <c r="F293" s="484" t="str">
        <f>+IF(G293=0,"",'Ark1'!Q2098)</f>
        <v/>
      </c>
      <c r="G293" s="485">
        <f>+'Ark1'!R2098</f>
        <v>0</v>
      </c>
      <c r="H293" s="265" t="str">
        <f>+IF(G293=0,"",'Ark1'!AE2098)</f>
        <v/>
      </c>
      <c r="I293" s="265"/>
      <c r="J293" s="265" t="str">
        <f>+IF(G293=0,"",'Ark1'!AF2098)</f>
        <v/>
      </c>
      <c r="K293" s="244"/>
      <c r="L293" s="379" t="str">
        <f>+IF(G293=0,"",'Ark1'!U2098)</f>
        <v/>
      </c>
      <c r="M293" s="379"/>
      <c r="N293" s="376" t="str">
        <f>+IF(G293=0,"",'Ark1'!AR1731)</f>
        <v/>
      </c>
      <c r="O293" s="114" t="str">
        <f>+IF(G293=0,"",'Ark1'!AS1731)</f>
        <v/>
      </c>
      <c r="P293" s="246"/>
      <c r="Q293" s="266" t="str">
        <f>+IF(G293=0,"",'Ark1'!T2098)</f>
        <v/>
      </c>
      <c r="R293" s="265"/>
      <c r="S293" s="267" t="str">
        <f>+IF(G293=0,"",'Ark1'!W2098)</f>
        <v/>
      </c>
      <c r="T293" s="267" t="str">
        <f>+IF(G293=0,"",'Ark1'!X2098)</f>
        <v/>
      </c>
      <c r="U293" s="484" t="str">
        <f>+IF(G293=0,"",'Ark1'!AG2098)</f>
        <v/>
      </c>
      <c r="V293" s="484"/>
      <c r="W293" s="267" t="str">
        <f>+IF(G293=0,"",'Ark1'!AH2098)</f>
        <v/>
      </c>
      <c r="X293" s="267" t="str">
        <f>+IF(G293=0,"",'Ark1'!Y2098)</f>
        <v/>
      </c>
      <c r="Y293" s="266" t="str">
        <f>+IF(G293=0,"",'Ark1'!AA2098)</f>
        <v/>
      </c>
      <c r="Z293" s="267" t="str">
        <f>+IF(G293=0,"",'Ark1'!AC2098)</f>
        <v/>
      </c>
      <c r="AA293" s="303" t="str">
        <f t="shared" si="27"/>
        <v/>
      </c>
      <c r="AB293" s="265" t="str">
        <f t="shared" si="28"/>
        <v/>
      </c>
      <c r="AC293" s="244"/>
      <c r="AD293" s="247"/>
      <c r="AF293" s="28"/>
      <c r="AG293" s="27"/>
      <c r="AH293" s="270"/>
      <c r="AI293" s="86"/>
      <c r="AM293" s="86"/>
    </row>
    <row r="294" spans="1:58" ht="19.8">
      <c r="A294" s="244"/>
      <c r="B294" s="244"/>
      <c r="C294" s="244"/>
      <c r="D294" s="244"/>
      <c r="E294" s="244"/>
      <c r="F294" s="478"/>
      <c r="G294" s="478"/>
      <c r="H294" s="244"/>
      <c r="I294" s="244"/>
      <c r="J294" s="244"/>
      <c r="K294" s="244"/>
      <c r="L294" s="244"/>
      <c r="M294" s="244"/>
      <c r="N294" s="244"/>
      <c r="O294" s="244"/>
      <c r="P294" s="246"/>
      <c r="Q294" s="244"/>
      <c r="R294" s="244"/>
      <c r="S294" s="244"/>
      <c r="T294" s="244"/>
      <c r="U294" s="478"/>
      <c r="V294" s="478"/>
      <c r="W294" s="244"/>
      <c r="X294" s="244"/>
      <c r="Y294" s="244"/>
      <c r="Z294" s="244"/>
      <c r="AA294" s="244"/>
      <c r="AB294" s="244"/>
      <c r="AC294" s="244"/>
      <c r="AD294" s="247"/>
      <c r="AF294" s="28"/>
      <c r="AG294" s="27"/>
      <c r="AH294" s="248"/>
      <c r="AI294" s="86"/>
      <c r="AM294" s="86"/>
      <c r="BE294" s="260"/>
    </row>
    <row r="295" spans="1:58" ht="19.8">
      <c r="A295" s="244"/>
      <c r="B295" s="244"/>
      <c r="C295" s="262"/>
      <c r="D295" s="244"/>
      <c r="E295" s="244"/>
      <c r="F295" s="478"/>
      <c r="G295" s="478"/>
      <c r="H295" s="245"/>
      <c r="I295" s="244"/>
      <c r="J295" s="245"/>
      <c r="K295" s="244"/>
      <c r="L295" s="244"/>
      <c r="M295" s="244"/>
      <c r="N295" s="246"/>
      <c r="O295" s="246"/>
      <c r="P295" s="246"/>
      <c r="Q295" s="244"/>
      <c r="R295" s="244"/>
      <c r="S295" s="246"/>
      <c r="T295" s="246"/>
      <c r="U295" s="478"/>
      <c r="V295" s="478"/>
      <c r="W295" s="246"/>
      <c r="X295" s="246"/>
      <c r="Y295" s="244"/>
      <c r="Z295" s="246"/>
      <c r="AA295" s="244"/>
      <c r="AB295" s="245"/>
      <c r="AC295" s="244"/>
      <c r="AD295" s="247"/>
      <c r="AF295" s="28"/>
      <c r="AG295" s="27"/>
      <c r="AH295" s="248"/>
      <c r="AI295" s="86"/>
      <c r="AM295" s="86"/>
      <c r="BE295" s="260"/>
    </row>
    <row r="296" spans="1:58" ht="22.8">
      <c r="A296" s="344" t="str">
        <f>+Raser!C24</f>
        <v>Canadisk Ayrshire</v>
      </c>
      <c r="B296" s="244"/>
      <c r="C296" s="262"/>
      <c r="D296" s="344"/>
      <c r="E296" s="244"/>
      <c r="F296" s="478"/>
      <c r="G296" s="482" t="s">
        <v>644</v>
      </c>
      <c r="H296" s="277">
        <f>SUM(G302:G316)</f>
        <v>8</v>
      </c>
      <c r="I296" s="245"/>
      <c r="J296" s="244"/>
      <c r="K296" s="244"/>
      <c r="L296" s="244"/>
      <c r="M296" s="244"/>
      <c r="N296" s="244"/>
      <c r="O296" s="244"/>
      <c r="P296" s="246"/>
      <c r="Q296" s="245"/>
      <c r="R296" s="343">
        <f>+Raser!T24</f>
        <v>272.09999999999997</v>
      </c>
      <c r="S296" s="244"/>
      <c r="T296" s="246"/>
      <c r="U296" s="478"/>
      <c r="V296" s="478"/>
      <c r="W296" s="244"/>
      <c r="X296" s="246"/>
      <c r="Y296" s="246"/>
      <c r="Z296" s="244"/>
      <c r="AA296" s="246"/>
      <c r="AB296" s="246" t="s">
        <v>626</v>
      </c>
      <c r="AC296" s="245"/>
      <c r="AD296" s="247"/>
      <c r="AE296" s="247"/>
      <c r="AF296" s="28"/>
      <c r="AH296" s="27"/>
      <c r="AI296" s="248"/>
      <c r="AM296" s="86"/>
      <c r="BF296" s="260"/>
    </row>
    <row r="297" spans="1:58" ht="14.25" customHeight="1">
      <c r="A297" s="244"/>
      <c r="B297" s="244"/>
      <c r="C297" s="262"/>
      <c r="D297" s="342"/>
      <c r="E297" s="244"/>
      <c r="F297" s="482"/>
      <c r="G297" s="482"/>
      <c r="H297" s="262"/>
      <c r="I297" s="262"/>
      <c r="J297" s="262"/>
      <c r="K297" s="244"/>
      <c r="L297" s="262"/>
      <c r="M297" s="262"/>
      <c r="N297" s="262"/>
      <c r="O297" s="262"/>
      <c r="P297" s="246"/>
      <c r="Q297" s="262"/>
      <c r="R297" s="262"/>
      <c r="S297" s="262"/>
      <c r="T297" s="262"/>
      <c r="U297" s="482"/>
      <c r="V297" s="482"/>
      <c r="W297" s="262"/>
      <c r="X297" s="262"/>
      <c r="Y297" s="262"/>
      <c r="Z297" s="262"/>
      <c r="AA297" s="262"/>
      <c r="AB297" s="245"/>
      <c r="AC297" s="244"/>
      <c r="AD297" s="247"/>
      <c r="AF297" s="28"/>
      <c r="AG297" s="27"/>
      <c r="AH297" s="248"/>
      <c r="AI297" s="86"/>
      <c r="AM297" s="86"/>
      <c r="BE297" s="260"/>
    </row>
    <row r="298" spans="1:58" ht="19.8">
      <c r="A298" s="244"/>
      <c r="B298" s="244"/>
      <c r="C298" s="244"/>
      <c r="D298" s="244"/>
      <c r="E298" s="244"/>
      <c r="F298" s="478"/>
      <c r="G298" s="478"/>
      <c r="H298" s="245"/>
      <c r="I298" s="244"/>
      <c r="J298" s="245"/>
      <c r="K298" s="244"/>
      <c r="L298" s="244"/>
      <c r="M298" s="244"/>
      <c r="N298" s="246"/>
      <c r="O298" s="246"/>
      <c r="P298" s="246"/>
      <c r="Q298" s="244"/>
      <c r="R298" s="244"/>
      <c r="S298" s="246"/>
      <c r="T298" s="246"/>
      <c r="U298" s="478"/>
      <c r="V298" s="478"/>
      <c r="W298" s="246"/>
      <c r="X298" s="246"/>
      <c r="Y298" s="244"/>
      <c r="Z298" s="246"/>
      <c r="AA298" s="262" t="s">
        <v>477</v>
      </c>
      <c r="AB298" s="261" t="s">
        <v>4</v>
      </c>
      <c r="AC298" s="244"/>
      <c r="AD298" s="247"/>
      <c r="AF298" s="28"/>
      <c r="AG298" s="27"/>
      <c r="AH298" s="248"/>
      <c r="AI298" s="86"/>
      <c r="AM298" s="86"/>
      <c r="BE298" s="260"/>
    </row>
    <row r="299" spans="1:58" ht="19.8">
      <c r="A299" s="244"/>
      <c r="B299" s="244"/>
      <c r="C299" s="244"/>
      <c r="D299" s="262"/>
      <c r="E299" s="244"/>
      <c r="F299" s="482" t="s">
        <v>4</v>
      </c>
      <c r="G299" s="478"/>
      <c r="H299" s="245"/>
      <c r="I299" s="245"/>
      <c r="J299" s="245"/>
      <c r="K299" s="244"/>
      <c r="L299" s="245"/>
      <c r="M299" s="245"/>
      <c r="N299" s="246"/>
      <c r="O299" s="246"/>
      <c r="P299" s="246"/>
      <c r="Q299" s="262" t="s">
        <v>24</v>
      </c>
      <c r="R299" s="245"/>
      <c r="S299" s="246" t="s">
        <v>403</v>
      </c>
      <c r="T299" s="246" t="s">
        <v>403</v>
      </c>
      <c r="U299" s="482" t="s">
        <v>531</v>
      </c>
      <c r="V299" s="482"/>
      <c r="W299" s="246" t="s">
        <v>403</v>
      </c>
      <c r="X299" s="263" t="s">
        <v>423</v>
      </c>
      <c r="Y299" s="244"/>
      <c r="Z299" s="263" t="s">
        <v>573</v>
      </c>
      <c r="AA299" s="262" t="s">
        <v>570</v>
      </c>
      <c r="AB299" s="261" t="s">
        <v>10</v>
      </c>
      <c r="AC299" s="244"/>
      <c r="AD299" s="247"/>
      <c r="AF299" s="28"/>
      <c r="AG299" s="27"/>
      <c r="AH299" s="248"/>
      <c r="AI299" s="86"/>
      <c r="AM299" s="86"/>
      <c r="BE299" s="260"/>
    </row>
    <row r="300" spans="1:58" ht="19.8">
      <c r="A300" s="262"/>
      <c r="B300" s="262"/>
      <c r="C300" s="244"/>
      <c r="D300" s="244"/>
      <c r="E300" s="262"/>
      <c r="F300" s="482" t="s">
        <v>475</v>
      </c>
      <c r="G300" s="482" t="s">
        <v>4</v>
      </c>
      <c r="H300" s="261" t="s">
        <v>4</v>
      </c>
      <c r="I300" s="261"/>
      <c r="J300" s="261" t="s">
        <v>1</v>
      </c>
      <c r="K300" s="244"/>
      <c r="L300" s="261" t="s">
        <v>24</v>
      </c>
      <c r="M300" s="261"/>
      <c r="N300" s="421" t="s">
        <v>24</v>
      </c>
      <c r="O300" s="421" t="s">
        <v>24</v>
      </c>
      <c r="P300" s="246"/>
      <c r="Q300" s="262" t="s">
        <v>481</v>
      </c>
      <c r="R300" s="261"/>
      <c r="S300" s="263" t="s">
        <v>572</v>
      </c>
      <c r="T300" s="263" t="s">
        <v>487</v>
      </c>
      <c r="U300" s="482" t="s">
        <v>550</v>
      </c>
      <c r="V300" s="482"/>
      <c r="W300" s="263" t="s">
        <v>489</v>
      </c>
      <c r="X300" s="263"/>
      <c r="Y300" s="262" t="s">
        <v>414</v>
      </c>
      <c r="Z300" s="263" t="s">
        <v>1</v>
      </c>
      <c r="AA300" s="262" t="s">
        <v>70</v>
      </c>
      <c r="AB300" s="261" t="s">
        <v>70</v>
      </c>
      <c r="AC300" s="244"/>
      <c r="AD300" s="247"/>
      <c r="AF300" s="28"/>
      <c r="AG300" s="27"/>
      <c r="AH300" s="248"/>
      <c r="AI300" s="86"/>
      <c r="AM300" s="86"/>
      <c r="BE300" s="260"/>
    </row>
    <row r="301" spans="1:58" ht="19.8">
      <c r="A301" s="244"/>
      <c r="B301" s="244"/>
      <c r="C301" s="262" t="s">
        <v>0</v>
      </c>
      <c r="D301" s="262"/>
      <c r="E301" s="262" t="s">
        <v>599</v>
      </c>
      <c r="F301" s="469" t="s">
        <v>476</v>
      </c>
      <c r="G301" s="469" t="s">
        <v>10</v>
      </c>
      <c r="H301" s="87" t="s">
        <v>403</v>
      </c>
      <c r="I301" s="87"/>
      <c r="J301" s="87" t="s">
        <v>403</v>
      </c>
      <c r="K301" s="244"/>
      <c r="L301" s="87" t="s">
        <v>45</v>
      </c>
      <c r="M301" s="87"/>
      <c r="N301" s="421" t="s">
        <v>717</v>
      </c>
      <c r="O301" s="421" t="s">
        <v>718</v>
      </c>
      <c r="P301" s="246"/>
      <c r="Q301" s="50" t="s">
        <v>415</v>
      </c>
      <c r="R301" s="87"/>
      <c r="S301" s="75" t="s">
        <v>548</v>
      </c>
      <c r="T301" s="75" t="s">
        <v>440</v>
      </c>
      <c r="U301" s="469" t="s">
        <v>483</v>
      </c>
      <c r="V301" s="469"/>
      <c r="W301" s="75" t="s">
        <v>470</v>
      </c>
      <c r="X301" s="75" t="s">
        <v>1</v>
      </c>
      <c r="Y301" s="50" t="s">
        <v>415</v>
      </c>
      <c r="Z301" s="75" t="s">
        <v>532</v>
      </c>
      <c r="AA301" s="50" t="s">
        <v>486</v>
      </c>
      <c r="AB301" s="87" t="s">
        <v>553</v>
      </c>
      <c r="AC301" s="244"/>
      <c r="AD301" s="247"/>
      <c r="AF301" s="28"/>
      <c r="AG301" s="27"/>
      <c r="AH301" s="248"/>
      <c r="AI301" s="86"/>
      <c r="AM301" s="86"/>
      <c r="BE301" s="260"/>
    </row>
    <row r="302" spans="1:58" ht="15.6">
      <c r="A302" s="244"/>
      <c r="B302" s="264">
        <f>+'Ark1'!C1609</f>
        <v>2024</v>
      </c>
      <c r="C302" s="264">
        <f>+'Ark1'!L1609</f>
        <v>1</v>
      </c>
      <c r="D302" s="264" t="s">
        <v>29</v>
      </c>
      <c r="E302" s="264">
        <f>+'Ark1'!AP1609</f>
        <v>14</v>
      </c>
      <c r="F302" s="484" t="str">
        <f>+IF(G302=0,"",'Ark1'!Q1609)</f>
        <v/>
      </c>
      <c r="G302" s="485">
        <f>+'Ark1'!R1609</f>
        <v>0</v>
      </c>
      <c r="H302" s="265" t="str">
        <f>+IF(G302=0,"",'Ark1'!AE1609)</f>
        <v/>
      </c>
      <c r="I302" s="265"/>
      <c r="J302" s="265" t="str">
        <f>+IF(G302=0,"",'Ark1'!AF1609)</f>
        <v/>
      </c>
      <c r="K302" s="244"/>
      <c r="L302" s="303" t="str">
        <f>+IF(G302=0,"",'Ark1'!U1609)</f>
        <v/>
      </c>
      <c r="M302" s="303"/>
      <c r="N302" s="376" t="str">
        <f>+IF(G302=0,"",'Ark1'!AR1653)</f>
        <v/>
      </c>
      <c r="O302" s="114" t="str">
        <f>+IF(G302=0,"",'Ark1'!AS1653)</f>
        <v/>
      </c>
      <c r="P302" s="246"/>
      <c r="Q302" s="266" t="str">
        <f>+IF(G302=0,"",'Ark1'!T1609)</f>
        <v/>
      </c>
      <c r="R302" s="265"/>
      <c r="S302" s="267" t="str">
        <f>+IF(G302=0,"",'Ark1'!W1609)</f>
        <v/>
      </c>
      <c r="T302" s="267" t="str">
        <f>+IF(G302=0,"",'Ark1'!X1609)</f>
        <v/>
      </c>
      <c r="U302" s="484" t="str">
        <f>+IF(G302=0,"",'Ark1'!AG1609)</f>
        <v/>
      </c>
      <c r="V302" s="484"/>
      <c r="W302" s="267" t="str">
        <f>+IF(G302=0,"",'Ark1'!AH1609)</f>
        <v/>
      </c>
      <c r="X302" s="267" t="str">
        <f>+IF(G302=0,"",'Ark1'!Y1609)</f>
        <v/>
      </c>
      <c r="Y302" s="266" t="str">
        <f>+IF(G302=0,"",'Ark1'!AA1609)</f>
        <v/>
      </c>
      <c r="Z302" s="267" t="str">
        <f>+IF(G302=0,"",'Ark1'!AC1609)</f>
        <v/>
      </c>
      <c r="AA302" s="303" t="str">
        <f t="shared" ref="AA302:AA316" si="29">IF(G302=0,"",1000*L302/U302)</f>
        <v/>
      </c>
      <c r="AB302" s="265" t="str">
        <f t="shared" ref="AB302:AB316" si="30">IF(G302=0,"",G302/F302)</f>
        <v/>
      </c>
      <c r="AC302" s="244"/>
      <c r="AD302" s="247"/>
      <c r="AF302" s="28"/>
      <c r="AG302" s="27"/>
      <c r="AH302" s="270"/>
      <c r="AI302" s="86"/>
      <c r="AM302" s="86"/>
    </row>
    <row r="303" spans="1:58" ht="15.6">
      <c r="A303" s="244"/>
      <c r="B303" s="304">
        <f>+'Ark1'!C1644</f>
        <v>2024</v>
      </c>
      <c r="C303" s="86">
        <f>+'Ark1'!L1644</f>
        <v>2</v>
      </c>
      <c r="D303" s="86" t="s">
        <v>30</v>
      </c>
      <c r="E303" s="86">
        <f>+'Ark1'!AP1644</f>
        <v>14</v>
      </c>
      <c r="F303" s="486">
        <f>+IF(G303=0,"",'Ark1'!Q1644)</f>
        <v>2</v>
      </c>
      <c r="G303" s="485">
        <f>+'Ark1'!R1644</f>
        <v>2</v>
      </c>
      <c r="H303" s="28">
        <f>+IF(G303=0,"",'Ark1'!AE1644)</f>
        <v>25</v>
      </c>
      <c r="I303" s="265"/>
      <c r="J303" s="28">
        <f>+IF(G303=0,"",'Ark1'!AF1644)</f>
        <v>19.404630650496141</v>
      </c>
      <c r="K303" s="244"/>
      <c r="L303" s="303">
        <f>+IF(G303=0,"",'Ark1'!U1644)</f>
        <v>211.2</v>
      </c>
      <c r="M303" s="303"/>
      <c r="N303" s="376">
        <f>+IF(G303=0,"",'Ark1'!AR1688)</f>
        <v>208.66666666666663</v>
      </c>
      <c r="O303" s="114">
        <f>+IF(G303=0,"",'Ark1'!AS1688)</f>
        <v>22.557012611792111</v>
      </c>
      <c r="P303" s="246"/>
      <c r="Q303" s="27">
        <f>+IF(G303=0,"",'Ark1'!T1644)</f>
        <v>7.5</v>
      </c>
      <c r="R303" s="265"/>
      <c r="S303" s="33">
        <f>+IF(G303=0,"",'Ark1'!W1644)</f>
        <v>100</v>
      </c>
      <c r="T303" s="33">
        <f>+IF(G303=0,"",'Ark1'!X1644)</f>
        <v>0</v>
      </c>
      <c r="U303" s="557">
        <f>+IF(G303=0,"",'Ark1'!AG1644)</f>
        <v>902.5</v>
      </c>
      <c r="W303" s="33">
        <f>+IF(G303=0,"",'Ark1'!AH1644)</f>
        <v>100</v>
      </c>
      <c r="X303" s="33">
        <f>+IF(G303=0,"",'Ark1'!Y1644)</f>
        <v>9.7000000000001947</v>
      </c>
      <c r="Y303" s="27">
        <f>+IF(G303=0,"",'Ark1'!AA1644)</f>
        <v>0.5</v>
      </c>
      <c r="Z303" s="33">
        <f>+IF(G303=0,"",'Ark1'!AC1644)</f>
        <v>99.99999999999612</v>
      </c>
      <c r="AA303" s="303">
        <f t="shared" si="29"/>
        <v>234.01662049861497</v>
      </c>
      <c r="AB303" s="28">
        <f t="shared" si="30"/>
        <v>1</v>
      </c>
      <c r="AC303" s="244"/>
      <c r="AD303" s="247"/>
      <c r="AF303" s="28"/>
      <c r="AG303" s="27"/>
      <c r="AH303" s="270"/>
      <c r="AI303" s="86"/>
      <c r="AM303" s="86"/>
    </row>
    <row r="304" spans="1:58" ht="15.6">
      <c r="A304" s="244"/>
      <c r="B304" s="304">
        <f>+'Ark1'!C1679</f>
        <v>2024</v>
      </c>
      <c r="C304" s="264">
        <f>+'Ark1'!L1679</f>
        <v>3</v>
      </c>
      <c r="D304" s="264" t="s">
        <v>31</v>
      </c>
      <c r="E304" s="264">
        <f>+'Ark1'!AP1679</f>
        <v>14</v>
      </c>
      <c r="F304" s="484">
        <f>+IF(G304=0,"",'Ark1'!Q1679)</f>
        <v>3</v>
      </c>
      <c r="G304" s="485">
        <f>+'Ark1'!R1679</f>
        <v>3</v>
      </c>
      <c r="H304" s="265">
        <f>+IF(G304=0,"",'Ark1'!AE1679)</f>
        <v>37.5</v>
      </c>
      <c r="I304" s="265"/>
      <c r="J304" s="265">
        <f>+IF(G304=0,"",'Ark1'!AF1679)</f>
        <v>35.331679529584719</v>
      </c>
      <c r="K304" s="244"/>
      <c r="L304" s="303">
        <f>+IF(G304=0,"",'Ark1'!U1679)</f>
        <v>256.36666666666673</v>
      </c>
      <c r="M304" s="303"/>
      <c r="N304" s="376">
        <f>+IF(G304=0,"",'Ark1'!AR1723)</f>
        <v>208</v>
      </c>
      <c r="O304" s="114">
        <f>+IF(G304=0,"",'Ark1'!AS1723)</f>
        <v>25.998903514485225</v>
      </c>
      <c r="P304" s="246"/>
      <c r="Q304" s="266">
        <f>+IF(G304=0,"",'Ark1'!T1679)</f>
        <v>7.3333333333333313</v>
      </c>
      <c r="R304" s="265"/>
      <c r="S304" s="267">
        <f>+IF(G304=0,"",'Ark1'!W1679)</f>
        <v>66.666666666666686</v>
      </c>
      <c r="T304" s="267">
        <f>+IF(G304=0,"",'Ark1'!X1679)</f>
        <v>0</v>
      </c>
      <c r="U304" s="484">
        <f>+IF(G304=0,"",'Ark1'!AG1679)</f>
        <v>1061.333333333333</v>
      </c>
      <c r="V304" s="484"/>
      <c r="W304" s="267">
        <f>+IF(G304=0,"",'Ark1'!AH1679)</f>
        <v>100</v>
      </c>
      <c r="X304" s="267">
        <f>+IF(G304=0,"",'Ark1'!Y1679)</f>
        <v>9.3299994045492376</v>
      </c>
      <c r="Y304" s="266">
        <f>+IF(G304=0,"",'Ark1'!AA1679)</f>
        <v>0.94280904158206635</v>
      </c>
      <c r="Z304" s="267">
        <f>+IF(G304=0,"",'Ark1'!AC1679)</f>
        <v>-99.535580410166972</v>
      </c>
      <c r="AA304" s="303">
        <f t="shared" si="29"/>
        <v>241.55150753768859</v>
      </c>
      <c r="AB304" s="265">
        <f t="shared" si="30"/>
        <v>1</v>
      </c>
      <c r="AC304" s="244"/>
      <c r="AD304" s="247"/>
      <c r="AF304" s="28"/>
      <c r="AG304" s="27"/>
      <c r="AH304" s="270"/>
      <c r="AI304" s="86"/>
      <c r="AM304" s="86"/>
    </row>
    <row r="305" spans="1:58" ht="15.6">
      <c r="A305" s="244"/>
      <c r="B305" s="304">
        <f>+'Ark1'!C1714</f>
        <v>2024</v>
      </c>
      <c r="C305" s="264">
        <f>+'Ark1'!L1714</f>
        <v>4</v>
      </c>
      <c r="D305" s="264" t="s">
        <v>32</v>
      </c>
      <c r="E305" s="86">
        <f>+'Ark1'!AP1714</f>
        <v>14</v>
      </c>
      <c r="F305" s="486" t="str">
        <f>+IF(G305=0,"",'Ark1'!Q1714)</f>
        <v/>
      </c>
      <c r="G305" s="485">
        <f>+'Ark1'!R1714</f>
        <v>0</v>
      </c>
      <c r="H305" s="28" t="str">
        <f>+IF(G305=0,"",'Ark1'!AE1714)</f>
        <v/>
      </c>
      <c r="I305" s="265"/>
      <c r="J305" s="28" t="str">
        <f>+IF(G305=0,"",'Ark1'!AF1714)</f>
        <v/>
      </c>
      <c r="K305" s="244"/>
      <c r="L305" s="303" t="str">
        <f>+IF(G305=0,"",'Ark1'!U1714)</f>
        <v/>
      </c>
      <c r="M305" s="303"/>
      <c r="N305" s="376" t="str">
        <f>+IF(G305=0,"",'Ark1'!AR1758)</f>
        <v/>
      </c>
      <c r="O305" s="114" t="str">
        <f>+IF(G305=0,"",'Ark1'!AS1758)</f>
        <v/>
      </c>
      <c r="P305" s="246"/>
      <c r="Q305" s="27" t="str">
        <f>+IF(G305=0,"",'Ark1'!T1714)</f>
        <v/>
      </c>
      <c r="R305" s="265"/>
      <c r="S305" s="33" t="str">
        <f>+IF(G305=0,"",'Ark1'!W1714)</f>
        <v/>
      </c>
      <c r="T305" s="33" t="str">
        <f>+IF(G305=0,"",'Ark1'!X1714)</f>
        <v/>
      </c>
      <c r="U305" s="557" t="str">
        <f>+IF(G305=0,"",'Ark1'!AG1714)</f>
        <v/>
      </c>
      <c r="W305" s="33" t="str">
        <f>+IF(G305=0,"",'Ark1'!AH1714)</f>
        <v/>
      </c>
      <c r="X305" s="33" t="str">
        <f>+IF(G305=0,"",'Ark1'!Y1714)</f>
        <v/>
      </c>
      <c r="Y305" s="27" t="str">
        <f>+IF(G305=0,"",'Ark1'!AA1714)</f>
        <v/>
      </c>
      <c r="Z305" s="33" t="str">
        <f>+IF(G305=0,"",'Ark1'!AC1714)</f>
        <v/>
      </c>
      <c r="AA305" s="303" t="str">
        <f t="shared" si="29"/>
        <v/>
      </c>
      <c r="AB305" s="28" t="str">
        <f t="shared" si="30"/>
        <v/>
      </c>
      <c r="AC305" s="244"/>
      <c r="AD305" s="247"/>
      <c r="AF305" s="28"/>
      <c r="AG305" s="27"/>
      <c r="AH305" s="270"/>
      <c r="AI305" s="86"/>
      <c r="AM305" s="86"/>
    </row>
    <row r="306" spans="1:58" ht="15.6">
      <c r="A306" s="244"/>
      <c r="B306" s="264">
        <f>+'Ark1'!C1749</f>
        <v>2024</v>
      </c>
      <c r="C306" s="264">
        <f>+'Ark1'!L1749</f>
        <v>5</v>
      </c>
      <c r="D306" s="264" t="s">
        <v>401</v>
      </c>
      <c r="E306" s="272">
        <f>+'Ark1'!AP1749</f>
        <v>14</v>
      </c>
      <c r="F306" s="484">
        <f>+IF(G306=0,"",'Ark1'!Q1749)</f>
        <v>2</v>
      </c>
      <c r="G306" s="485">
        <f>+'Ark1'!R1749</f>
        <v>2</v>
      </c>
      <c r="H306" s="265">
        <f>+'Ark1'!AE1749</f>
        <v>25</v>
      </c>
      <c r="I306" s="265"/>
      <c r="J306" s="265">
        <f>+IF(G306=0,"",'Ark1'!AF1749)</f>
        <v>28.606210951855928</v>
      </c>
      <c r="K306" s="244"/>
      <c r="L306" s="303">
        <f>+IF(G306=0,"",'Ark1'!U1749)</f>
        <v>311.35000000000002</v>
      </c>
      <c r="M306" s="303"/>
      <c r="N306" s="376">
        <f>+IF(G306=0,"",'Ark1'!AR1793)</f>
        <v>215.56818181818181</v>
      </c>
      <c r="O306" s="114">
        <f>+IF(G306=0,"",'Ark1'!AS1793)</f>
        <v>31.403491122939403</v>
      </c>
      <c r="P306" s="246"/>
      <c r="Q306" s="266">
        <f>+IF(G306=0,"",'Ark1'!T1749)</f>
        <v>10</v>
      </c>
      <c r="R306" s="265"/>
      <c r="S306" s="267">
        <f>+IF(G306=0,"",'Ark1'!W1749)</f>
        <v>100</v>
      </c>
      <c r="T306" s="267">
        <f>+IF(G306=0,"",'Ark1'!X1749)</f>
        <v>0</v>
      </c>
      <c r="U306" s="484">
        <f>+IF(G306=0,"",'Ark1'!AG1749)</f>
        <v>838.5</v>
      </c>
      <c r="V306" s="484"/>
      <c r="W306" s="267">
        <f>+IF(G306=0,"",'Ark1'!AH1749)</f>
        <v>100</v>
      </c>
      <c r="X306" s="267">
        <f>+IF(G306=0,"",'Ark1'!Y1749)</f>
        <v>6.1499999999983892</v>
      </c>
      <c r="Y306" s="266">
        <f>+IF(G306=0,"",'Ark1'!AA1749)</f>
        <v>0</v>
      </c>
      <c r="Z306" s="267">
        <f>+IF(G306=0,"",'Ark1'!AC1749)</f>
        <v>0</v>
      </c>
      <c r="AA306" s="303">
        <f t="shared" si="29"/>
        <v>371.31782945736433</v>
      </c>
      <c r="AB306" s="265">
        <f t="shared" si="30"/>
        <v>1</v>
      </c>
      <c r="AC306" s="244"/>
      <c r="AD306" s="247"/>
      <c r="AF306" s="28"/>
      <c r="AG306" s="27"/>
      <c r="AH306" s="270"/>
      <c r="AI306" s="86"/>
      <c r="AM306" s="86"/>
    </row>
    <row r="307" spans="1:58" ht="15.6">
      <c r="A307" s="244"/>
      <c r="B307" s="328">
        <f>+'Ark1'!C1784</f>
        <v>2024</v>
      </c>
      <c r="C307" s="264">
        <f>+'Ark1'!L1784</f>
        <v>6</v>
      </c>
      <c r="D307" s="264" t="s">
        <v>33</v>
      </c>
      <c r="E307" s="273">
        <f>+'Ark1'!AP1784</f>
        <v>14</v>
      </c>
      <c r="F307" s="486" t="str">
        <f>+IF(G307=0,"",'Ark1'!Q1784)</f>
        <v/>
      </c>
      <c r="G307" s="485">
        <f>+'Ark1'!R1784</f>
        <v>0</v>
      </c>
      <c r="H307" s="28" t="str">
        <f>+IF(G307=0,"",'Ark1'!AE1784)</f>
        <v/>
      </c>
      <c r="I307" s="265"/>
      <c r="J307" s="28" t="str">
        <f>+IF(G307=0,"",'Ark1'!AF1784)</f>
        <v/>
      </c>
      <c r="K307" s="244"/>
      <c r="L307" s="303" t="str">
        <f>+IF(G307=0,"",'Ark1'!U1784)</f>
        <v/>
      </c>
      <c r="M307" s="303"/>
      <c r="N307" s="376" t="str">
        <f>+IF(G307=0,"",'Ark1'!AR1828)</f>
        <v/>
      </c>
      <c r="O307" s="114" t="str">
        <f>+IF(G307=0,"",'Ark1'!AS1828)</f>
        <v/>
      </c>
      <c r="P307" s="246"/>
      <c r="Q307" s="27" t="str">
        <f>+IF(G307=0,"",'Ark1'!T1784)</f>
        <v/>
      </c>
      <c r="R307" s="265"/>
      <c r="S307" s="33" t="str">
        <f>+IF(G307=0,"",'Ark1'!W1784)</f>
        <v/>
      </c>
      <c r="T307" s="33" t="str">
        <f>+IF(G307=0,"",'Ark1'!X1784)</f>
        <v/>
      </c>
      <c r="U307" s="557" t="str">
        <f>+IF(G307=0,"",'Ark1'!AG1784)</f>
        <v/>
      </c>
      <c r="W307" s="33" t="str">
        <f>+IF(G307=0,"",'Ark1'!AH1784)</f>
        <v/>
      </c>
      <c r="X307" s="33" t="str">
        <f>+IF(G307=0,"",'Ark1'!Y1784)</f>
        <v/>
      </c>
      <c r="Y307" s="27" t="str">
        <f>+IF(G307=0,"",'Ark1'!AA1784)</f>
        <v/>
      </c>
      <c r="Z307" s="33" t="str">
        <f>+IF(G307=0,"",'Ark1'!AC1784)</f>
        <v/>
      </c>
      <c r="AA307" s="303" t="str">
        <f t="shared" si="29"/>
        <v/>
      </c>
      <c r="AB307" s="28" t="str">
        <f t="shared" si="30"/>
        <v/>
      </c>
      <c r="AC307" s="244"/>
      <c r="AD307" s="247"/>
      <c r="AF307" s="28"/>
      <c r="AG307" s="27"/>
      <c r="AH307" s="270"/>
      <c r="AI307" s="86"/>
      <c r="AM307" s="86"/>
    </row>
    <row r="308" spans="1:58" ht="15.6">
      <c r="A308" s="244"/>
      <c r="B308" s="328">
        <f>+'Ark1'!C1819</f>
        <v>2024</v>
      </c>
      <c r="C308" s="264">
        <f>+'Ark1'!L1819</f>
        <v>7</v>
      </c>
      <c r="D308" s="264" t="s">
        <v>34</v>
      </c>
      <c r="E308" s="272">
        <f>+'Ark1'!AP1819</f>
        <v>14</v>
      </c>
      <c r="F308" s="484">
        <f>+IF(G308=0,"",'Ark1'!Q1819)</f>
        <v>1</v>
      </c>
      <c r="G308" s="485">
        <f>+'Ark1'!R1819</f>
        <v>1</v>
      </c>
      <c r="H308" s="265">
        <f>+IF(G308=0,"",'Ark1'!AE1819)</f>
        <v>12.5</v>
      </c>
      <c r="I308" s="265"/>
      <c r="J308" s="265">
        <f>+IF(G308=0,"",'Ark1'!AF1819)</f>
        <v>16.657478868063212</v>
      </c>
      <c r="K308" s="244"/>
      <c r="L308" s="303">
        <f>+IF(G308=0,"",'Ark1'!U1819)</f>
        <v>362.6</v>
      </c>
      <c r="M308" s="303"/>
      <c r="N308" s="376">
        <f>+IF(G308=0,"",'Ark1'!AR1863)</f>
        <v>213</v>
      </c>
      <c r="O308" s="114">
        <f>+IF(G308=0,"",'Ark1'!AS1863)</f>
        <v>38.102894732070062</v>
      </c>
      <c r="P308" s="246"/>
      <c r="Q308" s="266">
        <f>+IF(G308=0,"",'Ark1'!T1819)</f>
        <v>12</v>
      </c>
      <c r="R308" s="265"/>
      <c r="S308" s="267">
        <f>+IF(G308=0,"",'Ark1'!W1819)</f>
        <v>100</v>
      </c>
      <c r="T308" s="267">
        <f>+IF(G308=0,"",'Ark1'!X1819)</f>
        <v>100</v>
      </c>
      <c r="U308" s="484">
        <f>+IF(G308=0,"",'Ark1'!AG1819)</f>
        <v>795</v>
      </c>
      <c r="V308" s="484"/>
      <c r="W308" s="267">
        <f>+IF(G308=0,"",'Ark1'!AH1819)</f>
        <v>100</v>
      </c>
      <c r="X308" s="267">
        <f>+IF(G308=0,"",'Ark1'!Y1819)</f>
        <v>0</v>
      </c>
      <c r="Y308" s="266">
        <f>+IF(G308=0,"",'Ark1'!AA1819)</f>
        <v>0</v>
      </c>
      <c r="Z308" s="267">
        <f>+IF(G308=0,"",'Ark1'!AC1819)</f>
        <v>0</v>
      </c>
      <c r="AA308" s="303">
        <f t="shared" si="29"/>
        <v>456.10062893081761</v>
      </c>
      <c r="AB308" s="265">
        <f t="shared" si="30"/>
        <v>1</v>
      </c>
      <c r="AC308" s="244"/>
      <c r="AD308" s="247"/>
      <c r="AF308" s="28"/>
      <c r="AG308" s="27"/>
      <c r="AH308" s="270"/>
      <c r="AI308" s="86"/>
      <c r="AM308" s="86"/>
    </row>
    <row r="309" spans="1:58" ht="15.6">
      <c r="A309" s="244"/>
      <c r="B309" s="86">
        <f>+'Ark1'!C1854</f>
        <v>2024</v>
      </c>
      <c r="C309" s="86">
        <f>+'Ark1'!L1854</f>
        <v>8</v>
      </c>
      <c r="D309" s="86" t="s">
        <v>35</v>
      </c>
      <c r="E309" s="273">
        <f>+'Ark1'!AP1854</f>
        <v>14</v>
      </c>
      <c r="F309" s="486" t="str">
        <f>+IF(G309=0,"",'Ark1'!Q1854)</f>
        <v/>
      </c>
      <c r="G309" s="485">
        <f>+'Ark1'!R1854</f>
        <v>0</v>
      </c>
      <c r="H309" s="28" t="str">
        <f>+IF(G309=0,"",'Ark1'!AE1854)</f>
        <v/>
      </c>
      <c r="I309" s="265"/>
      <c r="J309" s="28" t="str">
        <f>+IF(G309=0,"",'Ark1'!AF1854)</f>
        <v/>
      </c>
      <c r="K309" s="244"/>
      <c r="L309" s="303" t="str">
        <f>+IF(G309=0,"",'Ark1'!U1854)</f>
        <v/>
      </c>
      <c r="M309" s="303"/>
      <c r="N309" s="376" t="str">
        <f>+IF(G309=0,"",'Ark1'!AR1747)</f>
        <v/>
      </c>
      <c r="O309" s="114" t="str">
        <f>+IF(G309=0,"",'Ark1'!AS1747)</f>
        <v/>
      </c>
      <c r="P309" s="246"/>
      <c r="Q309" s="27" t="str">
        <f>+IF(G309=0,"",'Ark1'!T1854)</f>
        <v/>
      </c>
      <c r="R309" s="265"/>
      <c r="S309" s="33" t="str">
        <f>+IF(G309=0,"",'Ark1'!W1854)</f>
        <v/>
      </c>
      <c r="T309" s="33" t="str">
        <f>+IF(G309=0,"",'Ark1'!X1854)</f>
        <v/>
      </c>
      <c r="U309" s="557" t="str">
        <f>+IF(G309=0,"",'Ark1'!AG1854)</f>
        <v/>
      </c>
      <c r="W309" s="33" t="str">
        <f>+IF(G309=0,"",'Ark1'!AH1854)</f>
        <v/>
      </c>
      <c r="X309" s="33" t="str">
        <f>+IF(G309=0,"",'Ark1'!Y1854)</f>
        <v/>
      </c>
      <c r="Y309" s="27" t="str">
        <f>+IF(G309=0,"",'Ark1'!AA1854)</f>
        <v/>
      </c>
      <c r="Z309" s="33" t="str">
        <f>+IF(G309=0,"",'Ark1'!AC1854)</f>
        <v/>
      </c>
      <c r="AA309" s="303" t="str">
        <f t="shared" si="29"/>
        <v/>
      </c>
      <c r="AB309" s="28" t="str">
        <f t="shared" si="30"/>
        <v/>
      </c>
      <c r="AC309" s="244"/>
      <c r="AD309" s="247"/>
      <c r="AF309" s="28"/>
      <c r="AG309" s="27"/>
      <c r="AH309" s="270"/>
      <c r="AI309" s="86"/>
      <c r="AM309" s="86"/>
    </row>
    <row r="310" spans="1:58" ht="15.6">
      <c r="A310" s="244"/>
      <c r="B310" s="328">
        <f>+'Ark1'!C1889</f>
        <v>2024</v>
      </c>
      <c r="C310" s="264">
        <f>+'Ark1'!L1889</f>
        <v>9</v>
      </c>
      <c r="D310" s="264" t="s">
        <v>36</v>
      </c>
      <c r="E310" s="272">
        <f>+'Ark1'!AP1889</f>
        <v>14</v>
      </c>
      <c r="F310" s="484" t="str">
        <f>+IF(G310=0,"",'Ark1'!Q1889)</f>
        <v/>
      </c>
      <c r="G310" s="485">
        <f>+'Ark1'!R1889</f>
        <v>0</v>
      </c>
      <c r="H310" s="265" t="str">
        <f>+IF(G310=0,"",'Ark1'!AE1889)</f>
        <v/>
      </c>
      <c r="I310" s="265"/>
      <c r="J310" s="265" t="str">
        <f>+IF(G310=0,"",'Ark1'!AF1889)</f>
        <v/>
      </c>
      <c r="K310" s="244"/>
      <c r="L310" s="303" t="str">
        <f>+IF(G310=0,"",'Ark1'!U1889)</f>
        <v/>
      </c>
      <c r="M310" s="303"/>
      <c r="N310" s="376" t="str">
        <f>+IF(G310=0,"",'Ark1'!AR1748)</f>
        <v/>
      </c>
      <c r="O310" s="114" t="str">
        <f>+IF(G310=0,"",'Ark1'!AS1748)</f>
        <v/>
      </c>
      <c r="P310" s="246"/>
      <c r="Q310" s="266" t="str">
        <f>+IF(G310=0,"",'Ark1'!T1889)</f>
        <v/>
      </c>
      <c r="R310" s="265"/>
      <c r="S310" s="267" t="str">
        <f>+IF(G310=0,"",'Ark1'!W1889)</f>
        <v/>
      </c>
      <c r="T310" s="267" t="str">
        <f>+IF(G310=0,"",'Ark1'!X1889)</f>
        <v/>
      </c>
      <c r="U310" s="484" t="str">
        <f>+IF(G310=0,"",'Ark1'!AG1889)</f>
        <v/>
      </c>
      <c r="V310" s="484"/>
      <c r="W310" s="267" t="str">
        <f>+IF(G310=0,"",'Ark1'!AH1889)</f>
        <v/>
      </c>
      <c r="X310" s="267" t="str">
        <f>+IF(G310=0,"",'Ark1'!Y1889)</f>
        <v/>
      </c>
      <c r="Y310" s="266" t="str">
        <f>+IF(G310=0,"",'Ark1'!AA1889)</f>
        <v/>
      </c>
      <c r="Z310" s="267" t="str">
        <f>+IF(G310=0,"",'Ark1'!AC1889)</f>
        <v/>
      </c>
      <c r="AA310" s="303" t="str">
        <f t="shared" si="29"/>
        <v/>
      </c>
      <c r="AB310" s="265" t="str">
        <f t="shared" si="30"/>
        <v/>
      </c>
      <c r="AC310" s="244"/>
      <c r="AD310" s="247"/>
      <c r="AF310" s="28"/>
      <c r="AG310" s="27"/>
      <c r="AH310" s="270"/>
      <c r="AI310" s="86"/>
      <c r="AM310" s="86"/>
    </row>
    <row r="311" spans="1:58" ht="15.6">
      <c r="A311" s="244"/>
      <c r="B311" s="328">
        <f>+'Ark1'!C1924</f>
        <v>2024</v>
      </c>
      <c r="C311" s="264">
        <f>+'Ark1'!L1924</f>
        <v>10</v>
      </c>
      <c r="D311" s="264" t="s">
        <v>37</v>
      </c>
      <c r="E311" s="273">
        <f>+'Ark1'!AP1924</f>
        <v>14</v>
      </c>
      <c r="F311" s="486" t="str">
        <f>+IF(G311=0,"",'Ark1'!Q1924)</f>
        <v/>
      </c>
      <c r="G311" s="485">
        <f>+'Ark1'!R1924</f>
        <v>0</v>
      </c>
      <c r="H311" s="28" t="str">
        <f>+IF(G311=0,"",'Ark1'!AE1924)</f>
        <v/>
      </c>
      <c r="I311" s="265"/>
      <c r="J311" s="28" t="str">
        <f>+IF(G311=0,"",'Ark1'!AF1924)</f>
        <v/>
      </c>
      <c r="K311" s="244"/>
      <c r="L311" s="303" t="str">
        <f>+IF(G311=0,"",'Ark1'!U1924)</f>
        <v/>
      </c>
      <c r="M311" s="303"/>
      <c r="N311" s="376" t="str">
        <f>+IF(G311=0,"",'Ark1'!AR1749)</f>
        <v/>
      </c>
      <c r="O311" s="114" t="str">
        <f>+IF(G311=0,"",'Ark1'!AS1749)</f>
        <v/>
      </c>
      <c r="P311" s="246"/>
      <c r="Q311" s="27" t="str">
        <f>+IF(G311=0,"",'Ark1'!T1924)</f>
        <v/>
      </c>
      <c r="R311" s="265"/>
      <c r="S311" s="33" t="str">
        <f>+IF(G311=0,"",'Ark1'!W1924)</f>
        <v/>
      </c>
      <c r="T311" s="33" t="str">
        <f>+IF(G311=0,"",'Ark1'!X1924)</f>
        <v/>
      </c>
      <c r="U311" s="557" t="str">
        <f>+IF(G311=0,"",'Ark1'!AG1924)</f>
        <v/>
      </c>
      <c r="W311" s="33" t="str">
        <f>+IF(G311=0,"",'Ark1'!AH1924)</f>
        <v/>
      </c>
      <c r="X311" s="33" t="str">
        <f>+IF(G311=0,"",'Ark1'!Y1924)</f>
        <v/>
      </c>
      <c r="Y311" s="27" t="str">
        <f>+IF(G311=0,"",'Ark1'!AA1924)</f>
        <v/>
      </c>
      <c r="Z311" s="33" t="str">
        <f>+IF(G311=0,"",'Ark1'!AC1924)</f>
        <v/>
      </c>
      <c r="AA311" s="303" t="str">
        <f t="shared" si="29"/>
        <v/>
      </c>
      <c r="AB311" s="28" t="str">
        <f t="shared" si="30"/>
        <v/>
      </c>
      <c r="AC311" s="244"/>
      <c r="AD311" s="247"/>
      <c r="AF311" s="28"/>
      <c r="AG311" s="27"/>
      <c r="AH311" s="270"/>
      <c r="AI311" s="86"/>
      <c r="AM311" s="86"/>
    </row>
    <row r="312" spans="1:58" ht="15.6">
      <c r="A312" s="244"/>
      <c r="B312" s="328">
        <f>+'Ark1'!C1959</f>
        <v>2024</v>
      </c>
      <c r="C312" s="264">
        <f>+'Ark1'!L1959</f>
        <v>11</v>
      </c>
      <c r="D312" s="264" t="s">
        <v>38</v>
      </c>
      <c r="E312" s="272">
        <f>+'Ark1'!AP1959</f>
        <v>14</v>
      </c>
      <c r="F312" s="484" t="str">
        <f>+IF(G312=0,"",'Ark1'!Q1959)</f>
        <v/>
      </c>
      <c r="G312" s="485">
        <f>+'Ark1'!R1959</f>
        <v>0</v>
      </c>
      <c r="H312" s="265" t="str">
        <f>+IF(G312=0,"",'Ark1'!AE1959)</f>
        <v/>
      </c>
      <c r="I312" s="265"/>
      <c r="J312" s="265" t="str">
        <f>+IF(G312=0,"",'Ark1'!AF1959)</f>
        <v/>
      </c>
      <c r="K312" s="244"/>
      <c r="L312" s="303" t="str">
        <f>+IF(G312=0,"",'Ark1'!U1959)</f>
        <v/>
      </c>
      <c r="M312" s="303"/>
      <c r="N312" s="376" t="str">
        <f>+IF(G312=0,"",'Ark1'!AR1750)</f>
        <v/>
      </c>
      <c r="O312" s="114" t="str">
        <f>+IF(G312=0,"",'Ark1'!AS1750)</f>
        <v/>
      </c>
      <c r="P312" s="246"/>
      <c r="Q312" s="266" t="str">
        <f>+IF(G312=0,"",'Ark1'!T1959)</f>
        <v/>
      </c>
      <c r="R312" s="265"/>
      <c r="S312" s="267" t="str">
        <f>+IF(G312=0,"",'Ark1'!W1959)</f>
        <v/>
      </c>
      <c r="T312" s="267" t="str">
        <f>+IF(G312=0,"",'Ark1'!X1959)</f>
        <v/>
      </c>
      <c r="U312" s="484" t="str">
        <f>+IF(G312=0,"",'Ark1'!AG1959)</f>
        <v/>
      </c>
      <c r="V312" s="484"/>
      <c r="W312" s="267" t="str">
        <f>+IF(G312=0,"",'Ark1'!AH1959)</f>
        <v/>
      </c>
      <c r="X312" s="267" t="str">
        <f>+IF(G312=0,"",'Ark1'!Y1959)</f>
        <v/>
      </c>
      <c r="Y312" s="266" t="str">
        <f>+IF(G312=0,"",'Ark1'!AA1959)</f>
        <v/>
      </c>
      <c r="Z312" s="267" t="str">
        <f>+IF(G312=0,"",'Ark1'!AC1959)</f>
        <v/>
      </c>
      <c r="AA312" s="303" t="str">
        <f t="shared" si="29"/>
        <v/>
      </c>
      <c r="AB312" s="265" t="str">
        <f t="shared" si="30"/>
        <v/>
      </c>
      <c r="AC312" s="244"/>
      <c r="AD312" s="247"/>
      <c r="AF312" s="28"/>
      <c r="AG312" s="27"/>
      <c r="AH312" s="270"/>
      <c r="AI312" s="86"/>
      <c r="AM312" s="86"/>
    </row>
    <row r="313" spans="1:58" ht="15.6">
      <c r="A313" s="244"/>
      <c r="B313" s="328">
        <f>+'Ark1'!C1994</f>
        <v>2024</v>
      </c>
      <c r="C313" s="264">
        <f>+'Ark1'!L1994</f>
        <v>12</v>
      </c>
      <c r="D313" s="264" t="s">
        <v>39</v>
      </c>
      <c r="E313" s="273">
        <f>+'Ark1'!AP1994</f>
        <v>14</v>
      </c>
      <c r="F313" s="486" t="str">
        <f>+IF(G313=0,"",'Ark1'!Q1994)</f>
        <v/>
      </c>
      <c r="G313" s="485">
        <f>+'Ark1'!R1994</f>
        <v>0</v>
      </c>
      <c r="H313" s="28" t="str">
        <f>+IF(G313=0,"",'Ark1'!AE1994)</f>
        <v/>
      </c>
      <c r="I313" s="265"/>
      <c r="J313" s="28" t="str">
        <f>+IF(G313=0,"",'Ark1'!AF1994)</f>
        <v/>
      </c>
      <c r="K313" s="244"/>
      <c r="L313" s="303" t="str">
        <f>+IF(G313=0,"",'Ark1'!U1994)</f>
        <v/>
      </c>
      <c r="M313" s="303"/>
      <c r="N313" s="376" t="str">
        <f>+IF(G313=0,"",'Ark1'!AR1751)</f>
        <v/>
      </c>
      <c r="O313" s="114" t="str">
        <f>+IF(G313=0,"",'Ark1'!AS1751)</f>
        <v/>
      </c>
      <c r="P313" s="246"/>
      <c r="Q313" s="27" t="str">
        <f>+IF(G313=0,"",'Ark1'!T1994)</f>
        <v/>
      </c>
      <c r="R313" s="265"/>
      <c r="S313" s="33" t="str">
        <f>+IF(G313=0,"",'Ark1'!W1994)</f>
        <v/>
      </c>
      <c r="T313" s="33" t="str">
        <f>+IF(G313=0,"",'Ark1'!X1994)</f>
        <v/>
      </c>
      <c r="U313" s="557" t="str">
        <f>+IF(G313=0,"",'Ark1'!AG1994)</f>
        <v/>
      </c>
      <c r="W313" s="33" t="str">
        <f>+IF(G313=0,"",'Ark1'!AH1994)</f>
        <v/>
      </c>
      <c r="X313" s="33" t="str">
        <f>+IF(G313=0,"",'Ark1'!Y1994)</f>
        <v/>
      </c>
      <c r="Y313" s="27" t="str">
        <f>+IF(G313=0,"",'Ark1'!AA1994)</f>
        <v/>
      </c>
      <c r="Z313" s="33" t="str">
        <f>+IF(G313=0,"",'Ark1'!AC1994)</f>
        <v/>
      </c>
      <c r="AA313" s="303" t="str">
        <f t="shared" si="29"/>
        <v/>
      </c>
      <c r="AB313" s="28" t="str">
        <f t="shared" si="30"/>
        <v/>
      </c>
      <c r="AC313" s="244"/>
      <c r="AD313" s="247"/>
      <c r="AF313" s="28"/>
      <c r="AG313" s="27"/>
      <c r="AH313" s="270"/>
      <c r="AI313" s="86"/>
      <c r="AM313" s="86"/>
    </row>
    <row r="314" spans="1:58" ht="15.6">
      <c r="A314" s="244"/>
      <c r="B314" s="328">
        <f>+'Ark1'!C2029</f>
        <v>2024</v>
      </c>
      <c r="C314" s="264">
        <f>+'Ark1'!L2029</f>
        <v>13</v>
      </c>
      <c r="D314" s="264" t="s">
        <v>40</v>
      </c>
      <c r="E314" s="272">
        <f>+'Ark1'!AP2029</f>
        <v>14</v>
      </c>
      <c r="F314" s="484" t="str">
        <f>+IF(G314=0,"",'Ark1'!Q2029)</f>
        <v/>
      </c>
      <c r="G314" s="485">
        <f>+'Ark1'!R2029</f>
        <v>0</v>
      </c>
      <c r="H314" s="265" t="str">
        <f>+IF(G314=0,"",'Ark1'!AE2029)</f>
        <v/>
      </c>
      <c r="I314" s="265"/>
      <c r="J314" s="265" t="str">
        <f>+IF(G314=0,"",'Ark1'!AF2029)</f>
        <v/>
      </c>
      <c r="K314" s="244"/>
      <c r="L314" s="303" t="str">
        <f>+IF(G314=0,"",'Ark1'!U2029)</f>
        <v/>
      </c>
      <c r="M314" s="303"/>
      <c r="N314" s="376" t="str">
        <f>+IF(G314=0,"",'Ark1'!AR1752)</f>
        <v/>
      </c>
      <c r="O314" s="114" t="str">
        <f>+IF(G314=0,"",'Ark1'!AS1752)</f>
        <v/>
      </c>
      <c r="P314" s="246"/>
      <c r="Q314" s="266" t="str">
        <f>+IF(G314=0,"",'Ark1'!T2029)</f>
        <v/>
      </c>
      <c r="R314" s="265"/>
      <c r="S314" s="267" t="str">
        <f>+IF(G314=0,"",'Ark1'!W2029)</f>
        <v/>
      </c>
      <c r="T314" s="267" t="str">
        <f>+IF(G314=0,"",'Ark1'!X2029)</f>
        <v/>
      </c>
      <c r="U314" s="484" t="str">
        <f>+IF(G314=0,"",'Ark1'!AG2029)</f>
        <v/>
      </c>
      <c r="V314" s="484"/>
      <c r="W314" s="267" t="str">
        <f>+IF(G314=0,"",'Ark1'!AH2029)</f>
        <v/>
      </c>
      <c r="X314" s="267" t="str">
        <f>+IF(G314=0,"",'Ark1'!Y2029)</f>
        <v/>
      </c>
      <c r="Y314" s="266" t="str">
        <f>+IF(G314=0,"",'Ark1'!AA2029)</f>
        <v/>
      </c>
      <c r="Z314" s="267" t="str">
        <f>+IF(G314=0,"",'Ark1'!AC2029)</f>
        <v/>
      </c>
      <c r="AA314" s="303" t="str">
        <f t="shared" si="29"/>
        <v/>
      </c>
      <c r="AB314" s="265" t="str">
        <f t="shared" si="30"/>
        <v/>
      </c>
      <c r="AC314" s="244"/>
      <c r="AD314" s="247"/>
      <c r="AF314" s="28"/>
      <c r="AG314" s="27"/>
      <c r="AH314" s="270"/>
      <c r="AI314" s="86"/>
      <c r="AM314" s="86"/>
    </row>
    <row r="315" spans="1:58" ht="15.6">
      <c r="A315" s="244"/>
      <c r="B315" s="328">
        <f>+'Ark1'!C2064</f>
        <v>2024</v>
      </c>
      <c r="C315" s="264">
        <f>+'Ark1'!L2064</f>
        <v>14</v>
      </c>
      <c r="D315" s="264" t="s">
        <v>402</v>
      </c>
      <c r="E315" s="273">
        <f>+'Ark1'!AP2064</f>
        <v>14</v>
      </c>
      <c r="F315" s="486" t="str">
        <f>+IF(G315=0,"",'Ark1'!Q2064)</f>
        <v/>
      </c>
      <c r="G315" s="485">
        <f>+'Ark1'!R2064</f>
        <v>0</v>
      </c>
      <c r="H315" s="28" t="str">
        <f>+IF(G315=0,"",'Ark1'!AE2064)</f>
        <v/>
      </c>
      <c r="I315" s="265"/>
      <c r="J315" s="28" t="str">
        <f>+IF(G315=0,"",'Ark1'!AF2064)</f>
        <v/>
      </c>
      <c r="K315" s="244"/>
      <c r="L315" s="303" t="str">
        <f>+IF(G315=0,"",'Ark1'!U2064)</f>
        <v/>
      </c>
      <c r="M315" s="303"/>
      <c r="N315" s="376" t="str">
        <f>+IF(G315=0,"",'Ark1'!AR1753)</f>
        <v/>
      </c>
      <c r="O315" s="114" t="str">
        <f>+IF(G315=0,"",'Ark1'!AS1753)</f>
        <v/>
      </c>
      <c r="P315" s="246"/>
      <c r="Q315" s="27" t="str">
        <f>+IF(G315=0,"",'Ark1'!T2064)</f>
        <v/>
      </c>
      <c r="R315" s="265"/>
      <c r="S315" s="33" t="str">
        <f>+IF(G315=0,"",'Ark1'!W2064)</f>
        <v/>
      </c>
      <c r="T315" s="33" t="str">
        <f>+IF(G315=0,"",'Ark1'!X2064)</f>
        <v/>
      </c>
      <c r="U315" s="557" t="str">
        <f>+IF(G315=0,"",'Ark1'!AG2064)</f>
        <v/>
      </c>
      <c r="W315" s="33" t="str">
        <f>+IF(G315=0,"",'Ark1'!AH2064)</f>
        <v/>
      </c>
      <c r="X315" s="33" t="str">
        <f>+IF(G315=0,"",'Ark1'!Y2064)</f>
        <v/>
      </c>
      <c r="Y315" s="27" t="str">
        <f>+IF(G315=0,"",'Ark1'!AA2064)</f>
        <v/>
      </c>
      <c r="Z315" s="33" t="str">
        <f>+IF(G315=0,"",'Ark1'!AC2064)</f>
        <v/>
      </c>
      <c r="AA315" s="303" t="str">
        <f t="shared" si="29"/>
        <v/>
      </c>
      <c r="AB315" s="28" t="str">
        <f t="shared" si="30"/>
        <v/>
      </c>
      <c r="AC315" s="244"/>
      <c r="AD315" s="247"/>
      <c r="AF315" s="28"/>
      <c r="AG315" s="27"/>
      <c r="AH315" s="270"/>
      <c r="AI315" s="86"/>
      <c r="AM315" s="86"/>
    </row>
    <row r="316" spans="1:58" ht="15.6">
      <c r="A316" s="244"/>
      <c r="B316" s="328">
        <f>+'Ark1'!C2099</f>
        <v>2024</v>
      </c>
      <c r="C316" s="264">
        <f>+'Ark1'!L2099</f>
        <v>15</v>
      </c>
      <c r="D316" s="264" t="s">
        <v>41</v>
      </c>
      <c r="E316" s="264">
        <f>+'Ark1'!AP2099</f>
        <v>14</v>
      </c>
      <c r="F316" s="484" t="str">
        <f>+IF(G316=0,"",'Ark1'!Q2099)</f>
        <v/>
      </c>
      <c r="G316" s="485">
        <f>+'Ark1'!R2099</f>
        <v>0</v>
      </c>
      <c r="H316" s="265" t="str">
        <f>+IF(G316=0,"",'Ark1'!AE2099)</f>
        <v/>
      </c>
      <c r="I316" s="265"/>
      <c r="J316" s="265" t="str">
        <f>+IF(G316=0,"",'Ark1'!AF2099)</f>
        <v/>
      </c>
      <c r="K316" s="244"/>
      <c r="L316" s="379" t="str">
        <f>+IF(G316=0,"",'Ark1'!U2099)</f>
        <v/>
      </c>
      <c r="M316" s="379"/>
      <c r="N316" s="376" t="str">
        <f>+IF(G316=0,"",'Ark1'!AR1754)</f>
        <v/>
      </c>
      <c r="O316" s="114" t="str">
        <f>+IF(G316=0,"",'Ark1'!AS1754)</f>
        <v/>
      </c>
      <c r="P316" s="246"/>
      <c r="Q316" s="266" t="str">
        <f>+IF(G316=0,"",'Ark1'!T2099)</f>
        <v/>
      </c>
      <c r="R316" s="265"/>
      <c r="S316" s="267" t="str">
        <f>+IF(G316=0,"",'Ark1'!W2099)</f>
        <v/>
      </c>
      <c r="T316" s="267" t="str">
        <f>+IF(G316=0,"",'Ark1'!X2099)</f>
        <v/>
      </c>
      <c r="U316" s="484" t="str">
        <f>+IF(G316=0,"",'Ark1'!AG2099)</f>
        <v/>
      </c>
      <c r="V316" s="484"/>
      <c r="W316" s="267" t="str">
        <f>+IF(G316=0,"",'Ark1'!AH2099)</f>
        <v/>
      </c>
      <c r="X316" s="267" t="str">
        <f>+IF(G316=0,"",'Ark1'!Y2099)</f>
        <v/>
      </c>
      <c r="Y316" s="266" t="str">
        <f>+IF(G316=0,"",'Ark1'!AA2099)</f>
        <v/>
      </c>
      <c r="Z316" s="267" t="str">
        <f>+IF(G316=0,"",'Ark1'!AC2099)</f>
        <v/>
      </c>
      <c r="AA316" s="303" t="str">
        <f t="shared" si="29"/>
        <v/>
      </c>
      <c r="AB316" s="265" t="str">
        <f t="shared" si="30"/>
        <v/>
      </c>
      <c r="AC316" s="244"/>
      <c r="AD316" s="247"/>
      <c r="AF316" s="28"/>
      <c r="AG316" s="27"/>
      <c r="AH316" s="270"/>
      <c r="AI316" s="86"/>
      <c r="AM316" s="86"/>
    </row>
    <row r="317" spans="1:58" ht="19.8">
      <c r="A317" s="244"/>
      <c r="B317" s="244"/>
      <c r="C317" s="244"/>
      <c r="D317" s="244"/>
      <c r="E317" s="244"/>
      <c r="F317" s="478"/>
      <c r="G317" s="478"/>
      <c r="H317" s="244"/>
      <c r="I317" s="244"/>
      <c r="J317" s="244"/>
      <c r="K317" s="244"/>
      <c r="L317" s="244"/>
      <c r="M317" s="244"/>
      <c r="N317" s="244"/>
      <c r="O317" s="244"/>
      <c r="P317" s="246"/>
      <c r="Q317" s="244"/>
      <c r="R317" s="244"/>
      <c r="S317" s="244"/>
      <c r="T317" s="244"/>
      <c r="U317" s="478"/>
      <c r="V317" s="478"/>
      <c r="W317" s="244"/>
      <c r="X317" s="244"/>
      <c r="Y317" s="244"/>
      <c r="Z317" s="244"/>
      <c r="AA317" s="244"/>
      <c r="AB317" s="244"/>
      <c r="AC317" s="244"/>
      <c r="AD317" s="247"/>
      <c r="AF317" s="28"/>
      <c r="AG317" s="27"/>
      <c r="AH317" s="248"/>
      <c r="AI317" s="86"/>
      <c r="AM317" s="86"/>
      <c r="BE317" s="260"/>
    </row>
    <row r="318" spans="1:58" ht="19.8">
      <c r="A318" s="244"/>
      <c r="B318" s="244"/>
      <c r="C318" s="262"/>
      <c r="D318" s="244"/>
      <c r="E318" s="244"/>
      <c r="F318" s="478"/>
      <c r="G318" s="478"/>
      <c r="H318" s="245"/>
      <c r="I318" s="244"/>
      <c r="J318" s="245"/>
      <c r="K318" s="244"/>
      <c r="L318" s="244"/>
      <c r="M318" s="244"/>
      <c r="N318" s="246"/>
      <c r="O318" s="246"/>
      <c r="P318" s="246"/>
      <c r="Q318" s="244"/>
      <c r="R318" s="244"/>
      <c r="S318" s="246"/>
      <c r="T318" s="246"/>
      <c r="U318" s="478"/>
      <c r="V318" s="478"/>
      <c r="W318" s="246"/>
      <c r="X318" s="246"/>
      <c r="Y318" s="244"/>
      <c r="Z318" s="246"/>
      <c r="AA318" s="244"/>
      <c r="AB318" s="245"/>
      <c r="AC318" s="244"/>
      <c r="AD318" s="247"/>
      <c r="AF318" s="28"/>
      <c r="AG318" s="27"/>
      <c r="AH318" s="248"/>
      <c r="AI318" s="86"/>
      <c r="AM318" s="86"/>
      <c r="BE318" s="260"/>
    </row>
    <row r="319" spans="1:58" ht="22.8">
      <c r="A319" s="344" t="str">
        <f>+Raser!C25</f>
        <v>Montbéliard</v>
      </c>
      <c r="B319" s="244"/>
      <c r="C319" s="262"/>
      <c r="D319" s="344"/>
      <c r="E319" s="244"/>
      <c r="F319" s="478"/>
      <c r="G319" s="482" t="s">
        <v>644</v>
      </c>
      <c r="H319" s="277">
        <f>SUM(G325:G339)</f>
        <v>9</v>
      </c>
      <c r="I319" s="245"/>
      <c r="J319" s="244"/>
      <c r="K319" s="244"/>
      <c r="L319" s="244"/>
      <c r="M319" s="244"/>
      <c r="N319" s="244"/>
      <c r="O319" s="244"/>
      <c r="P319" s="246"/>
      <c r="Q319" s="245"/>
      <c r="R319" s="343">
        <f>+Raser!T25</f>
        <v>306.27777777777783</v>
      </c>
      <c r="S319" s="244"/>
      <c r="T319" s="246"/>
      <c r="U319" s="478"/>
      <c r="V319" s="478"/>
      <c r="W319" s="244"/>
      <c r="X319" s="246"/>
      <c r="Y319" s="246"/>
      <c r="Z319" s="244"/>
      <c r="AA319" s="246"/>
      <c r="AB319" s="246" t="s">
        <v>626</v>
      </c>
      <c r="AC319" s="245"/>
      <c r="AD319" s="247"/>
      <c r="AE319" s="247"/>
      <c r="AF319" s="28"/>
      <c r="AH319" s="27"/>
      <c r="AI319" s="248"/>
      <c r="AM319" s="86"/>
      <c r="BF319" s="260"/>
    </row>
    <row r="320" spans="1:58" ht="14.25" customHeight="1">
      <c r="A320" s="244"/>
      <c r="B320" s="244"/>
      <c r="C320" s="262"/>
      <c r="D320" s="342"/>
      <c r="E320" s="244"/>
      <c r="F320" s="482"/>
      <c r="G320" s="482"/>
      <c r="H320" s="262"/>
      <c r="I320" s="262"/>
      <c r="J320" s="262"/>
      <c r="K320" s="244"/>
      <c r="L320" s="262"/>
      <c r="M320" s="262"/>
      <c r="N320" s="262"/>
      <c r="O320" s="262"/>
      <c r="P320" s="246"/>
      <c r="Q320" s="262"/>
      <c r="R320" s="262"/>
      <c r="S320" s="262"/>
      <c r="T320" s="262"/>
      <c r="U320" s="482"/>
      <c r="V320" s="482"/>
      <c r="W320" s="262"/>
      <c r="X320" s="262"/>
      <c r="Y320" s="262"/>
      <c r="Z320" s="262"/>
      <c r="AA320" s="262"/>
      <c r="AB320" s="245"/>
      <c r="AC320" s="244"/>
      <c r="AD320" s="247"/>
      <c r="AF320" s="28"/>
      <c r="AG320" s="27"/>
      <c r="AH320" s="248"/>
      <c r="AI320" s="86"/>
      <c r="AM320" s="86"/>
      <c r="BE320" s="260"/>
    </row>
    <row r="321" spans="1:57" ht="19.8">
      <c r="A321" s="244"/>
      <c r="B321" s="244"/>
      <c r="C321" s="244"/>
      <c r="D321" s="244"/>
      <c r="E321" s="244"/>
      <c r="F321" s="478"/>
      <c r="G321" s="478"/>
      <c r="H321" s="245"/>
      <c r="I321" s="244"/>
      <c r="J321" s="245"/>
      <c r="K321" s="244"/>
      <c r="L321" s="244"/>
      <c r="M321" s="244"/>
      <c r="N321" s="246"/>
      <c r="O321" s="246"/>
      <c r="P321" s="246"/>
      <c r="Q321" s="244"/>
      <c r="R321" s="244"/>
      <c r="S321" s="246"/>
      <c r="T321" s="246"/>
      <c r="U321" s="478"/>
      <c r="V321" s="478"/>
      <c r="W321" s="246"/>
      <c r="X321" s="246"/>
      <c r="Y321" s="244"/>
      <c r="Z321" s="246"/>
      <c r="AA321" s="262" t="s">
        <v>477</v>
      </c>
      <c r="AB321" s="261" t="s">
        <v>4</v>
      </c>
      <c r="AC321" s="244"/>
      <c r="AD321" s="247"/>
      <c r="AF321" s="28"/>
      <c r="AG321" s="27"/>
      <c r="AH321" s="248"/>
      <c r="AI321" s="86"/>
      <c r="AM321" s="86"/>
      <c r="BE321" s="260"/>
    </row>
    <row r="322" spans="1:57" ht="19.8">
      <c r="A322" s="244"/>
      <c r="B322" s="244"/>
      <c r="C322" s="244"/>
      <c r="D322" s="262"/>
      <c r="E322" s="244"/>
      <c r="F322" s="482" t="s">
        <v>4</v>
      </c>
      <c r="G322" s="478"/>
      <c r="H322" s="245"/>
      <c r="I322" s="245"/>
      <c r="J322" s="245"/>
      <c r="K322" s="244"/>
      <c r="L322" s="245"/>
      <c r="M322" s="245"/>
      <c r="N322" s="246"/>
      <c r="O322" s="246"/>
      <c r="P322" s="246"/>
      <c r="Q322" s="262" t="s">
        <v>24</v>
      </c>
      <c r="R322" s="245"/>
      <c r="S322" s="246" t="s">
        <v>403</v>
      </c>
      <c r="T322" s="246" t="s">
        <v>403</v>
      </c>
      <c r="U322" s="482" t="s">
        <v>531</v>
      </c>
      <c r="V322" s="482"/>
      <c r="W322" s="246" t="s">
        <v>403</v>
      </c>
      <c r="X322" s="263" t="s">
        <v>423</v>
      </c>
      <c r="Y322" s="244"/>
      <c r="Z322" s="263" t="s">
        <v>573</v>
      </c>
      <c r="AA322" s="262" t="s">
        <v>570</v>
      </c>
      <c r="AB322" s="261" t="s">
        <v>10</v>
      </c>
      <c r="AC322" s="244"/>
      <c r="AD322" s="247"/>
      <c r="AF322" s="28"/>
      <c r="AG322" s="27"/>
      <c r="AH322" s="248"/>
      <c r="AI322" s="86"/>
      <c r="AM322" s="86"/>
      <c r="BE322" s="260"/>
    </row>
    <row r="323" spans="1:57" ht="19.8">
      <c r="A323" s="262"/>
      <c r="B323" s="262"/>
      <c r="C323" s="244"/>
      <c r="D323" s="244"/>
      <c r="E323" s="262"/>
      <c r="F323" s="482" t="s">
        <v>475</v>
      </c>
      <c r="G323" s="482" t="s">
        <v>4</v>
      </c>
      <c r="H323" s="261" t="s">
        <v>4</v>
      </c>
      <c r="I323" s="261"/>
      <c r="J323" s="261" t="s">
        <v>1</v>
      </c>
      <c r="K323" s="244"/>
      <c r="L323" s="261" t="s">
        <v>24</v>
      </c>
      <c r="M323" s="261"/>
      <c r="N323" s="421" t="s">
        <v>24</v>
      </c>
      <c r="O323" s="421" t="s">
        <v>24</v>
      </c>
      <c r="P323" s="246"/>
      <c r="Q323" s="262" t="s">
        <v>481</v>
      </c>
      <c r="R323" s="261"/>
      <c r="S323" s="263" t="s">
        <v>572</v>
      </c>
      <c r="T323" s="263" t="s">
        <v>487</v>
      </c>
      <c r="U323" s="482" t="s">
        <v>550</v>
      </c>
      <c r="V323" s="482"/>
      <c r="W323" s="263" t="s">
        <v>489</v>
      </c>
      <c r="X323" s="263"/>
      <c r="Y323" s="262" t="s">
        <v>414</v>
      </c>
      <c r="Z323" s="263" t="s">
        <v>1</v>
      </c>
      <c r="AA323" s="262" t="s">
        <v>70</v>
      </c>
      <c r="AB323" s="261" t="s">
        <v>70</v>
      </c>
      <c r="AC323" s="244"/>
      <c r="AD323" s="247"/>
      <c r="AF323" s="28"/>
      <c r="AG323" s="27"/>
      <c r="AH323" s="248"/>
      <c r="AI323" s="86"/>
      <c r="AM323" s="86"/>
      <c r="BE323" s="260"/>
    </row>
    <row r="324" spans="1:57" ht="19.8">
      <c r="A324" s="244"/>
      <c r="B324" s="244"/>
      <c r="C324" s="262" t="s">
        <v>0</v>
      </c>
      <c r="D324" s="262"/>
      <c r="E324" s="262" t="s">
        <v>599</v>
      </c>
      <c r="F324" s="469" t="s">
        <v>476</v>
      </c>
      <c r="G324" s="469" t="s">
        <v>10</v>
      </c>
      <c r="H324" s="87" t="s">
        <v>403</v>
      </c>
      <c r="I324" s="87"/>
      <c r="J324" s="87" t="s">
        <v>403</v>
      </c>
      <c r="K324" s="244"/>
      <c r="L324" s="87" t="s">
        <v>45</v>
      </c>
      <c r="M324" s="87"/>
      <c r="N324" s="421" t="s">
        <v>717</v>
      </c>
      <c r="O324" s="421" t="s">
        <v>718</v>
      </c>
      <c r="P324" s="246"/>
      <c r="Q324" s="50" t="s">
        <v>415</v>
      </c>
      <c r="R324" s="87"/>
      <c r="S324" s="75" t="s">
        <v>548</v>
      </c>
      <c r="T324" s="75" t="s">
        <v>440</v>
      </c>
      <c r="U324" s="469" t="s">
        <v>483</v>
      </c>
      <c r="V324" s="469"/>
      <c r="W324" s="75" t="s">
        <v>470</v>
      </c>
      <c r="X324" s="75" t="s">
        <v>1</v>
      </c>
      <c r="Y324" s="50" t="s">
        <v>415</v>
      </c>
      <c r="Z324" s="75" t="s">
        <v>532</v>
      </c>
      <c r="AA324" s="50" t="s">
        <v>486</v>
      </c>
      <c r="AB324" s="87" t="s">
        <v>553</v>
      </c>
      <c r="AC324" s="244"/>
      <c r="AD324" s="247"/>
      <c r="AF324" s="28"/>
      <c r="AG324" s="27"/>
      <c r="AH324" s="248"/>
      <c r="AI324" s="86"/>
      <c r="AM324" s="86"/>
      <c r="BE324" s="260"/>
    </row>
    <row r="325" spans="1:57" ht="15.6">
      <c r="A325" s="244"/>
      <c r="B325" s="264">
        <f>+'Ark1'!C1610</f>
        <v>2024</v>
      </c>
      <c r="C325" s="264">
        <f>+'Ark1'!L1610</f>
        <v>1</v>
      </c>
      <c r="D325" s="264" t="s">
        <v>29</v>
      </c>
      <c r="E325" s="264">
        <f>+'Ark1'!AP1610</f>
        <v>15</v>
      </c>
      <c r="F325" s="484" t="str">
        <f>+IF(G325=0,"",'Ark1'!Q1610)</f>
        <v/>
      </c>
      <c r="G325" s="485">
        <f>+'Ark1'!R1610</f>
        <v>0</v>
      </c>
      <c r="H325" s="265" t="str">
        <f>+IF(G325=0,"",'Ark1'!AE1610)</f>
        <v/>
      </c>
      <c r="I325" s="265"/>
      <c r="J325" s="265" t="str">
        <f>+IF(G325=0,"",'Ark1'!AF1610)</f>
        <v/>
      </c>
      <c r="K325" s="244"/>
      <c r="L325" s="303" t="str">
        <f>+IF(G325=0,"",'Ark1'!U1610)</f>
        <v/>
      </c>
      <c r="M325" s="303"/>
      <c r="N325" s="376" t="str">
        <f>+IF(G325=0,"",'Ark1'!AR1676)</f>
        <v/>
      </c>
      <c r="O325" s="114" t="str">
        <f>+IF(G325=0,"",'Ark1'!AS1676)</f>
        <v/>
      </c>
      <c r="P325" s="246"/>
      <c r="Q325" s="266" t="str">
        <f>+IF(G325=0,"",'Ark1'!T1610)</f>
        <v/>
      </c>
      <c r="R325" s="265"/>
      <c r="S325" s="267" t="str">
        <f>+IF(G325=0,"",'Ark1'!W1610)</f>
        <v/>
      </c>
      <c r="T325" s="267" t="str">
        <f>+IF(G325=0,"",'Ark1'!X1610)</f>
        <v/>
      </c>
      <c r="U325" s="484" t="str">
        <f>+IF(G325=0,"",'Ark1'!AG1610)</f>
        <v/>
      </c>
      <c r="V325" s="484"/>
      <c r="W325" s="267" t="str">
        <f>+IF(G325=0,"",'Ark1'!AH1610)</f>
        <v/>
      </c>
      <c r="X325" s="267" t="str">
        <f>+IF(G325=0,"",'Ark1'!Y1610)</f>
        <v/>
      </c>
      <c r="Y325" s="266" t="str">
        <f>+IF(G325=0,"",'Ark1'!AA1610)</f>
        <v/>
      </c>
      <c r="Z325" s="267" t="str">
        <f>+IF(G325=0,"",'Ark1'!AC1610)</f>
        <v/>
      </c>
      <c r="AA325" s="303" t="str">
        <f t="shared" ref="AA325:AA339" si="31">IF(G325=0,"",1000*L325/U325)</f>
        <v/>
      </c>
      <c r="AB325" s="265" t="str">
        <f t="shared" ref="AB325:AB339" si="32">IF(G325=0,"",G325/F325)</f>
        <v/>
      </c>
      <c r="AC325" s="244"/>
      <c r="AD325" s="247"/>
      <c r="AF325" s="28"/>
      <c r="AG325" s="27"/>
      <c r="AH325" s="270"/>
      <c r="AI325" s="86"/>
      <c r="AM325" s="86"/>
    </row>
    <row r="326" spans="1:57" ht="15.6">
      <c r="A326" s="244"/>
      <c r="B326" s="304">
        <f>+'Ark1'!C1645</f>
        <v>2024</v>
      </c>
      <c r="C326" s="86">
        <f>+'Ark1'!L1645</f>
        <v>2</v>
      </c>
      <c r="D326" s="86" t="s">
        <v>30</v>
      </c>
      <c r="E326" s="86">
        <f>+'Ark1'!AP1645</f>
        <v>15</v>
      </c>
      <c r="F326" s="486" t="str">
        <f>+IF(G326=0,"",'Ark1'!Q1645)</f>
        <v/>
      </c>
      <c r="G326" s="485">
        <f>+'Ark1'!R1645</f>
        <v>0</v>
      </c>
      <c r="H326" s="28" t="str">
        <f>+IF(G326=0,"",'Ark1'!AE1645)</f>
        <v/>
      </c>
      <c r="I326" s="265"/>
      <c r="J326" s="28" t="str">
        <f>+IF(G326=0,"",'Ark1'!AF1645)</f>
        <v/>
      </c>
      <c r="K326" s="244"/>
      <c r="L326" s="303" t="str">
        <f>+IF(G326=0,"",'Ark1'!U1645)</f>
        <v/>
      </c>
      <c r="M326" s="303"/>
      <c r="N326" s="376" t="str">
        <f>+IF(G326=0,"",'Ark1'!AR1711)</f>
        <v/>
      </c>
      <c r="O326" s="114" t="str">
        <f>+IF(G326=0,"",'Ark1'!AS1711)</f>
        <v/>
      </c>
      <c r="P326" s="246"/>
      <c r="Q326" s="27" t="str">
        <f>+IF(G326=0,"",'Ark1'!T1645)</f>
        <v/>
      </c>
      <c r="R326" s="265"/>
      <c r="S326" s="33" t="str">
        <f>+IF(G326=0,"",'Ark1'!W1645)</f>
        <v/>
      </c>
      <c r="T326" s="33" t="str">
        <f>+IF(G326=0,"",'Ark1'!X1645)</f>
        <v/>
      </c>
      <c r="U326" s="557" t="str">
        <f>+IF(G326=0,"",'Ark1'!AG1645)</f>
        <v/>
      </c>
      <c r="W326" s="33" t="str">
        <f>+IF(G326=0,"",'Ark1'!AH1645)</f>
        <v/>
      </c>
      <c r="X326" s="33" t="str">
        <f>+IF(G326=0,"",'Ark1'!Y1645)</f>
        <v/>
      </c>
      <c r="Y326" s="27" t="str">
        <f>+IF(G326=0,"",'Ark1'!AA1645)</f>
        <v/>
      </c>
      <c r="Z326" s="33" t="str">
        <f>+IF(G326=0,"",'Ark1'!AC1645)</f>
        <v/>
      </c>
      <c r="AA326" s="303" t="str">
        <f t="shared" si="31"/>
        <v/>
      </c>
      <c r="AB326" s="28" t="str">
        <f t="shared" si="32"/>
        <v/>
      </c>
      <c r="AC326" s="244"/>
      <c r="AD326" s="247"/>
      <c r="AF326" s="28"/>
      <c r="AG326" s="27"/>
      <c r="AH326" s="270"/>
      <c r="AI326" s="86"/>
      <c r="AM326" s="86"/>
    </row>
    <row r="327" spans="1:57" ht="15.6">
      <c r="A327" s="244"/>
      <c r="B327" s="304">
        <f>+'Ark1'!C1680</f>
        <v>2024</v>
      </c>
      <c r="C327" s="264">
        <f>+'Ark1'!L1680</f>
        <v>3</v>
      </c>
      <c r="D327" s="264" t="s">
        <v>31</v>
      </c>
      <c r="E327" s="264">
        <f>+'Ark1'!AP1680</f>
        <v>15</v>
      </c>
      <c r="F327" s="484">
        <f>+IF(G327=0,"",'Ark1'!Q1680)</f>
        <v>2</v>
      </c>
      <c r="G327" s="485">
        <f>+'Ark1'!R1680</f>
        <v>2</v>
      </c>
      <c r="H327" s="265">
        <f>+IF(G327=0,"",'Ark1'!AE1680)</f>
        <v>22.222222222222225</v>
      </c>
      <c r="I327" s="265"/>
      <c r="J327" s="265">
        <f>+IF(G327=0,"",'Ark1'!AF1680)</f>
        <v>17.115907854162884</v>
      </c>
      <c r="K327" s="244"/>
      <c r="L327" s="303">
        <f>+IF(G327=0,"",'Ark1'!U1680)</f>
        <v>235.9</v>
      </c>
      <c r="M327" s="303"/>
      <c r="N327" s="376">
        <f>+IF(G327=0,"",'Ark1'!AR1746)</f>
        <v>217.375</v>
      </c>
      <c r="O327" s="114">
        <f>+IF(G327=0,"",'Ark1'!AS1746)</f>
        <v>30.361599786460264</v>
      </c>
      <c r="P327" s="246"/>
      <c r="Q327" s="266">
        <f>+IF(G327=0,"",'Ark1'!T1680)</f>
        <v>5.5</v>
      </c>
      <c r="R327" s="265"/>
      <c r="S327" s="267">
        <f>+IF(G327=0,"",'Ark1'!W1680)</f>
        <v>50</v>
      </c>
      <c r="T327" s="267">
        <f>+IF(G327=0,"",'Ark1'!X1680)</f>
        <v>0</v>
      </c>
      <c r="U327" s="484">
        <f>+IF(G327=0,"",'Ark1'!AG1680)</f>
        <v>921.5</v>
      </c>
      <c r="V327" s="484"/>
      <c r="W327" s="267">
        <f>+IF(G327=0,"",'Ark1'!AH1680)</f>
        <v>100</v>
      </c>
      <c r="X327" s="267">
        <f>+IF(G327=0,"",'Ark1'!Y1680)</f>
        <v>13.399999999999904</v>
      </c>
      <c r="Y327" s="266">
        <f>+IF(G327=0,"",'Ark1'!AA1680)</f>
        <v>1.5</v>
      </c>
      <c r="Z327" s="267">
        <f>+IF(G327=0,"",'Ark1'!AC1680)</f>
        <v>100.00000000000132</v>
      </c>
      <c r="AA327" s="303">
        <f t="shared" si="31"/>
        <v>255.99565925122084</v>
      </c>
      <c r="AB327" s="265">
        <f t="shared" si="32"/>
        <v>1</v>
      </c>
      <c r="AC327" s="244"/>
      <c r="AD327" s="247"/>
      <c r="AF327" s="28"/>
      <c r="AG327" s="27"/>
      <c r="AH327" s="270"/>
      <c r="AI327" s="86"/>
      <c r="AM327" s="86"/>
    </row>
    <row r="328" spans="1:57" ht="15.6">
      <c r="A328" s="244"/>
      <c r="B328" s="304">
        <f>+'Ark1'!C1715</f>
        <v>2024</v>
      </c>
      <c r="C328" s="264">
        <f>+'Ark1'!L1715</f>
        <v>4</v>
      </c>
      <c r="D328" s="264" t="s">
        <v>32</v>
      </c>
      <c r="E328" s="86">
        <f>+'Ark1'!AP1715</f>
        <v>15</v>
      </c>
      <c r="F328" s="486">
        <f>+IF(G328=0,"",'Ark1'!Q1715)</f>
        <v>1</v>
      </c>
      <c r="G328" s="485">
        <f>+'Ark1'!R1715</f>
        <v>2</v>
      </c>
      <c r="H328" s="28">
        <f>+IF(G328=0,"",'Ark1'!AE1715)</f>
        <v>22.222222222222225</v>
      </c>
      <c r="I328" s="265"/>
      <c r="J328" s="28">
        <f>+IF(G328=0,"",'Ark1'!AF1715)</f>
        <v>20.990386359513877</v>
      </c>
      <c r="K328" s="244"/>
      <c r="L328" s="303">
        <f>+IF(G328=0,"",'Ark1'!U1715)</f>
        <v>289.3</v>
      </c>
      <c r="M328" s="303"/>
      <c r="N328" s="376">
        <f>+IF(G328=0,"",'Ark1'!AR1781)</f>
        <v>215.5</v>
      </c>
      <c r="O328" s="114">
        <f>+IF(G328=0,"",'Ark1'!AS1781)</f>
        <v>33.421087343768342</v>
      </c>
      <c r="P328" s="246"/>
      <c r="Q328" s="27">
        <f>+IF(G328=0,"",'Ark1'!T1715)</f>
        <v>7</v>
      </c>
      <c r="R328" s="265"/>
      <c r="S328" s="33">
        <f>+IF(G328=0,"",'Ark1'!W1715)</f>
        <v>100</v>
      </c>
      <c r="T328" s="33">
        <f>+IF(G328=0,"",'Ark1'!X1715)</f>
        <v>0</v>
      </c>
      <c r="U328" s="557">
        <f>+IF(G328=0,"",'Ark1'!AG1715)</f>
        <v>896</v>
      </c>
      <c r="W328" s="33">
        <f>+IF(G328=0,"",'Ark1'!AH1715)</f>
        <v>100</v>
      </c>
      <c r="X328" s="33">
        <f>+IF(G328=0,"",'Ark1'!Y1715)</f>
        <v>4.7000000000011752</v>
      </c>
      <c r="Y328" s="27">
        <f>+IF(G328=0,"",'Ark1'!AA1715)</f>
        <v>0</v>
      </c>
      <c r="Z328" s="33">
        <f>+IF(G328=0,"",'Ark1'!AC1715)</f>
        <v>0</v>
      </c>
      <c r="AA328" s="303">
        <f t="shared" si="31"/>
        <v>322.87946428571428</v>
      </c>
      <c r="AB328" s="28">
        <f t="shared" si="32"/>
        <v>2</v>
      </c>
      <c r="AC328" s="244"/>
      <c r="AD328" s="247"/>
      <c r="AF328" s="28"/>
      <c r="AG328" s="27"/>
      <c r="AH328" s="270"/>
      <c r="AI328" s="86"/>
      <c r="AM328" s="86"/>
    </row>
    <row r="329" spans="1:57" ht="15.6">
      <c r="A329" s="244"/>
      <c r="B329" s="264">
        <f>+'Ark1'!C1750</f>
        <v>2024</v>
      </c>
      <c r="C329" s="264">
        <f>+'Ark1'!L1750</f>
        <v>5</v>
      </c>
      <c r="D329" s="264" t="s">
        <v>401</v>
      </c>
      <c r="E329" s="272">
        <f>+'Ark1'!AP1750</f>
        <v>15</v>
      </c>
      <c r="F329" s="484">
        <f>+IF(G329=0,"",'Ark1'!Q1750)</f>
        <v>3</v>
      </c>
      <c r="G329" s="485">
        <f>+'Ark1'!R1750</f>
        <v>5</v>
      </c>
      <c r="H329" s="265">
        <f>+'Ark1'!AE1750</f>
        <v>55.555555555555557</v>
      </c>
      <c r="I329" s="265"/>
      <c r="J329" s="265">
        <f>+IF(G329=0,"",'Ark1'!AF1750)</f>
        <v>61.893705786323245</v>
      </c>
      <c r="K329" s="244"/>
      <c r="L329" s="303">
        <f>+IF(G329=0,"",'Ark1'!U1750)</f>
        <v>341.22</v>
      </c>
      <c r="M329" s="303"/>
      <c r="N329" s="376">
        <f>+IF(G329=0,"",'Ark1'!AR1816)</f>
        <v>229</v>
      </c>
      <c r="O329" s="114">
        <f>+IF(G329=0,"",'Ark1'!AS1816)</f>
        <v>36.389407967648239</v>
      </c>
      <c r="P329" s="246"/>
      <c r="Q329" s="266">
        <f>+IF(G329=0,"",'Ark1'!T1750)</f>
        <v>9.8000000000000007</v>
      </c>
      <c r="R329" s="265"/>
      <c r="S329" s="267">
        <f>+IF(G329=0,"",'Ark1'!W1750)</f>
        <v>100</v>
      </c>
      <c r="T329" s="267">
        <f>+IF(G329=0,"",'Ark1'!X1750)</f>
        <v>40</v>
      </c>
      <c r="U329" s="484">
        <f>+IF(G329=0,"",'Ark1'!AG1750)</f>
        <v>921</v>
      </c>
      <c r="V329" s="484"/>
      <c r="W329" s="267">
        <f>+IF(G329=0,"",'Ark1'!AH1750)</f>
        <v>100</v>
      </c>
      <c r="X329" s="267">
        <f>+IF(G329=0,"",'Ark1'!Y1750)</f>
        <v>31.228025874204288</v>
      </c>
      <c r="Y329" s="266">
        <f>+IF(G329=0,"",'Ark1'!AA1750)</f>
        <v>1.1661903789690511</v>
      </c>
      <c r="Z329" s="267">
        <f>+IF(G329=0,"",'Ark1'!AC1750)</f>
        <v>47.460277469086336</v>
      </c>
      <c r="AA329" s="303">
        <f t="shared" si="31"/>
        <v>370.48859934853419</v>
      </c>
      <c r="AB329" s="265">
        <f t="shared" si="32"/>
        <v>1.6666666666666667</v>
      </c>
      <c r="AC329" s="244"/>
      <c r="AD329" s="247"/>
      <c r="AF329" s="28"/>
      <c r="AG329" s="27"/>
      <c r="AH329" s="270"/>
      <c r="AI329" s="86"/>
      <c r="AM329" s="86"/>
    </row>
    <row r="330" spans="1:57" ht="15.6">
      <c r="A330" s="244"/>
      <c r="B330" s="328">
        <f>+'Ark1'!C1785</f>
        <v>2024</v>
      </c>
      <c r="C330" s="264">
        <f>+'Ark1'!L1785</f>
        <v>6</v>
      </c>
      <c r="D330" s="264" t="s">
        <v>33</v>
      </c>
      <c r="E330" s="273">
        <f>+'Ark1'!AP1785</f>
        <v>15</v>
      </c>
      <c r="F330" s="486" t="str">
        <f>+IF(G330=0,"",'Ark1'!Q1785)</f>
        <v/>
      </c>
      <c r="G330" s="485">
        <f>+'Ark1'!R1785</f>
        <v>0</v>
      </c>
      <c r="H330" s="28" t="str">
        <f>+IF(G330=0,"",'Ark1'!AE1785)</f>
        <v/>
      </c>
      <c r="I330" s="265"/>
      <c r="J330" s="28" t="str">
        <f>+IF(G330=0,"",'Ark1'!AF1785)</f>
        <v/>
      </c>
      <c r="K330" s="244"/>
      <c r="L330" s="303" t="str">
        <f>+IF(G330=0,"",'Ark1'!U1785)</f>
        <v/>
      </c>
      <c r="M330" s="303"/>
      <c r="N330" s="376" t="str">
        <f>+IF(G330=0,"",'Ark1'!AR1851)</f>
        <v/>
      </c>
      <c r="O330" s="114" t="str">
        <f>+IF(G330=0,"",'Ark1'!AS1851)</f>
        <v/>
      </c>
      <c r="P330" s="246"/>
      <c r="Q330" s="27" t="str">
        <f>+IF(G330=0,"",'Ark1'!T1785)</f>
        <v/>
      </c>
      <c r="R330" s="265"/>
      <c r="S330" s="33" t="str">
        <f>+IF(G330=0,"",'Ark1'!W1785)</f>
        <v/>
      </c>
      <c r="T330" s="33" t="str">
        <f>+IF(G330=0,"",'Ark1'!X1785)</f>
        <v/>
      </c>
      <c r="U330" s="557" t="str">
        <f>+IF(G330=0,"",'Ark1'!AG1785)</f>
        <v/>
      </c>
      <c r="W330" s="33" t="str">
        <f>+IF(G330=0,"",'Ark1'!AH1785)</f>
        <v/>
      </c>
      <c r="X330" s="33" t="str">
        <f>+IF(G330=0,"",'Ark1'!Y1785)</f>
        <v/>
      </c>
      <c r="Y330" s="27" t="str">
        <f>+IF(G330=0,"",'Ark1'!AA1785)</f>
        <v/>
      </c>
      <c r="Z330" s="33" t="str">
        <f>+IF(G330=0,"",'Ark1'!AC1785)</f>
        <v/>
      </c>
      <c r="AA330" s="303" t="str">
        <f t="shared" si="31"/>
        <v/>
      </c>
      <c r="AB330" s="28" t="str">
        <f t="shared" si="32"/>
        <v/>
      </c>
      <c r="AC330" s="244"/>
      <c r="AD330" s="247"/>
      <c r="AF330" s="28"/>
      <c r="AG330" s="27"/>
      <c r="AH330" s="270"/>
      <c r="AI330" s="86"/>
      <c r="AM330" s="86"/>
    </row>
    <row r="331" spans="1:57" ht="15.6">
      <c r="A331" s="244"/>
      <c r="B331" s="328">
        <f>+'Ark1'!C1820</f>
        <v>2024</v>
      </c>
      <c r="C331" s="264">
        <f>+'Ark1'!L1820</f>
        <v>7</v>
      </c>
      <c r="D331" s="264" t="s">
        <v>34</v>
      </c>
      <c r="E331" s="272">
        <f>+'Ark1'!AP1820</f>
        <v>15</v>
      </c>
      <c r="F331" s="484" t="str">
        <f>+IF(G331=0,"",'Ark1'!Q1820)</f>
        <v/>
      </c>
      <c r="G331" s="485">
        <f>+'Ark1'!R1820</f>
        <v>0</v>
      </c>
      <c r="H331" s="265" t="str">
        <f>+IF(G331=0,"",'Ark1'!AE1820)</f>
        <v/>
      </c>
      <c r="I331" s="265"/>
      <c r="J331" s="265" t="str">
        <f>+IF(G331=0,"",'Ark1'!AF1820)</f>
        <v/>
      </c>
      <c r="K331" s="244"/>
      <c r="L331" s="303" t="str">
        <f>+IF(G331=0,"",'Ark1'!U1820)</f>
        <v/>
      </c>
      <c r="M331" s="303"/>
      <c r="N331" s="376" t="str">
        <f>+IF(G331=0,"",'Ark1'!AR1886)</f>
        <v/>
      </c>
      <c r="O331" s="114" t="str">
        <f>+IF(G331=0,"",'Ark1'!AS1886)</f>
        <v/>
      </c>
      <c r="P331" s="246"/>
      <c r="Q331" s="266" t="str">
        <f>+IF(G331=0,"",'Ark1'!T1820)</f>
        <v/>
      </c>
      <c r="R331" s="265"/>
      <c r="S331" s="267" t="str">
        <f>+IF(G331=0,"",'Ark1'!W1820)</f>
        <v/>
      </c>
      <c r="T331" s="267" t="str">
        <f>+IF(G331=0,"",'Ark1'!X1820)</f>
        <v/>
      </c>
      <c r="U331" s="484" t="str">
        <f>+IF(G331=0,"",'Ark1'!AG1820)</f>
        <v/>
      </c>
      <c r="V331" s="484"/>
      <c r="W331" s="267" t="str">
        <f>+IF(G331=0,"",'Ark1'!AH1820)</f>
        <v/>
      </c>
      <c r="X331" s="267" t="str">
        <f>+IF(G331=0,"",'Ark1'!Y1820)</f>
        <v/>
      </c>
      <c r="Y331" s="266" t="str">
        <f>+IF(G331=0,"",'Ark1'!AA1820)</f>
        <v/>
      </c>
      <c r="Z331" s="267" t="str">
        <f>+IF(G331=0,"",'Ark1'!AC1820)</f>
        <v/>
      </c>
      <c r="AA331" s="303" t="str">
        <f t="shared" si="31"/>
        <v/>
      </c>
      <c r="AB331" s="265" t="str">
        <f t="shared" si="32"/>
        <v/>
      </c>
      <c r="AC331" s="244"/>
      <c r="AD331" s="247"/>
      <c r="AF331" s="28"/>
      <c r="AG331" s="27"/>
      <c r="AH331" s="270"/>
      <c r="AI331" s="86"/>
      <c r="AM331" s="86"/>
    </row>
    <row r="332" spans="1:57" ht="15.6">
      <c r="A332" s="244"/>
      <c r="B332" s="86">
        <f>+'Ark1'!C1855</f>
        <v>2024</v>
      </c>
      <c r="C332" s="86">
        <f>+'Ark1'!L1855</f>
        <v>8</v>
      </c>
      <c r="D332" s="86" t="s">
        <v>35</v>
      </c>
      <c r="E332" s="273">
        <f>+'Ark1'!AP1855</f>
        <v>15</v>
      </c>
      <c r="F332" s="486" t="str">
        <f>+IF(G332=0,"",'Ark1'!Q1855)</f>
        <v/>
      </c>
      <c r="G332" s="485">
        <f>+'Ark1'!R1855</f>
        <v>0</v>
      </c>
      <c r="H332" s="28" t="str">
        <f>+IF(G332=0,"",'Ark1'!AE1855)</f>
        <v/>
      </c>
      <c r="I332" s="265"/>
      <c r="J332" s="28" t="str">
        <f>+IF(G332=0,"",'Ark1'!AF1855)</f>
        <v/>
      </c>
      <c r="K332" s="244"/>
      <c r="L332" s="303" t="str">
        <f>+IF(G332=0,"",'Ark1'!U1855)</f>
        <v/>
      </c>
      <c r="M332" s="303"/>
      <c r="N332" s="376" t="str">
        <f>+IF(G332=0,"",'Ark1'!AR1770)</f>
        <v/>
      </c>
      <c r="O332" s="114" t="str">
        <f>+IF(G332=0,"",'Ark1'!AS1770)</f>
        <v/>
      </c>
      <c r="P332" s="246"/>
      <c r="Q332" s="27" t="str">
        <f>+IF(G332=0,"",'Ark1'!T1855)</f>
        <v/>
      </c>
      <c r="R332" s="265"/>
      <c r="S332" s="33" t="str">
        <f>+IF(G332=0,"",'Ark1'!W1855)</f>
        <v/>
      </c>
      <c r="T332" s="33" t="str">
        <f>+IF(G332=0,"",'Ark1'!X1855)</f>
        <v/>
      </c>
      <c r="U332" s="557" t="str">
        <f>+IF(G332=0,"",'Ark1'!AG1855)</f>
        <v/>
      </c>
      <c r="W332" s="33" t="str">
        <f>+IF(G332=0,"",'Ark1'!AH1855)</f>
        <v/>
      </c>
      <c r="X332" s="33" t="str">
        <f>+IF(G332=0,"",'Ark1'!Y1855)</f>
        <v/>
      </c>
      <c r="Y332" s="27" t="str">
        <f>+IF(G332=0,"",'Ark1'!AA1855)</f>
        <v/>
      </c>
      <c r="Z332" s="33" t="str">
        <f>+IF(G332=0,"",'Ark1'!AC1855)</f>
        <v/>
      </c>
      <c r="AA332" s="303" t="str">
        <f t="shared" si="31"/>
        <v/>
      </c>
      <c r="AB332" s="28" t="str">
        <f t="shared" si="32"/>
        <v/>
      </c>
      <c r="AC332" s="244"/>
      <c r="AD332" s="247"/>
      <c r="AF332" s="28"/>
      <c r="AG332" s="27"/>
      <c r="AH332" s="270"/>
      <c r="AI332" s="86"/>
      <c r="AM332" s="86"/>
    </row>
    <row r="333" spans="1:57" ht="15.6">
      <c r="A333" s="244"/>
      <c r="B333" s="328">
        <f>+'Ark1'!C1890</f>
        <v>2024</v>
      </c>
      <c r="C333" s="264">
        <f>+'Ark1'!L1890</f>
        <v>9</v>
      </c>
      <c r="D333" s="264" t="s">
        <v>36</v>
      </c>
      <c r="E333" s="272">
        <f>+'Ark1'!AP1890</f>
        <v>15</v>
      </c>
      <c r="F333" s="484" t="str">
        <f>+IF(G333=0,"",'Ark1'!Q1890)</f>
        <v/>
      </c>
      <c r="G333" s="485">
        <f>+'Ark1'!R1890</f>
        <v>0</v>
      </c>
      <c r="H333" s="265" t="str">
        <f>+IF(G333=0,"",'Ark1'!AE1890)</f>
        <v/>
      </c>
      <c r="I333" s="265"/>
      <c r="J333" s="265" t="str">
        <f>+IF(G333=0,"",'Ark1'!AF1890)</f>
        <v/>
      </c>
      <c r="K333" s="244"/>
      <c r="L333" s="303" t="str">
        <f>+IF(G333=0,"",'Ark1'!U1890)</f>
        <v/>
      </c>
      <c r="M333" s="303"/>
      <c r="N333" s="376" t="str">
        <f>+IF(G333=0,"",'Ark1'!AR1771)</f>
        <v/>
      </c>
      <c r="O333" s="114" t="str">
        <f>+IF(G333=0,"",'Ark1'!AS1771)</f>
        <v/>
      </c>
      <c r="P333" s="246"/>
      <c r="Q333" s="266" t="str">
        <f>+IF(G333=0,"",'Ark1'!T1890)</f>
        <v/>
      </c>
      <c r="R333" s="265"/>
      <c r="S333" s="267" t="str">
        <f>+IF(G333=0,"",'Ark1'!W1890)</f>
        <v/>
      </c>
      <c r="T333" s="267" t="str">
        <f>+IF(G333=0,"",'Ark1'!X1890)</f>
        <v/>
      </c>
      <c r="U333" s="484" t="str">
        <f>+IF(G333=0,"",'Ark1'!AG1890)</f>
        <v/>
      </c>
      <c r="V333" s="484"/>
      <c r="W333" s="267" t="str">
        <f>+IF(G333=0,"",'Ark1'!AH1890)</f>
        <v/>
      </c>
      <c r="X333" s="267" t="str">
        <f>+IF(G333=0,"",'Ark1'!Y1890)</f>
        <v/>
      </c>
      <c r="Y333" s="266" t="str">
        <f>+IF(G333=0,"",'Ark1'!AA1890)</f>
        <v/>
      </c>
      <c r="Z333" s="267" t="str">
        <f>+IF(G333=0,"",'Ark1'!AC1890)</f>
        <v/>
      </c>
      <c r="AA333" s="303" t="str">
        <f t="shared" si="31"/>
        <v/>
      </c>
      <c r="AB333" s="265" t="str">
        <f t="shared" si="32"/>
        <v/>
      </c>
      <c r="AC333" s="244"/>
      <c r="AD333" s="247"/>
      <c r="AF333" s="28"/>
      <c r="AG333" s="27"/>
      <c r="AH333" s="270"/>
      <c r="AI333" s="86"/>
      <c r="AM333" s="86"/>
    </row>
    <row r="334" spans="1:57" ht="15.6">
      <c r="A334" s="244"/>
      <c r="B334" s="328">
        <f>+'Ark1'!C1925</f>
        <v>2024</v>
      </c>
      <c r="C334" s="264">
        <f>+'Ark1'!L1925</f>
        <v>10</v>
      </c>
      <c r="D334" s="264" t="s">
        <v>37</v>
      </c>
      <c r="E334" s="273">
        <f>+'Ark1'!AP1925</f>
        <v>15</v>
      </c>
      <c r="F334" s="486" t="str">
        <f>+IF(G334=0,"",'Ark1'!Q1925)</f>
        <v/>
      </c>
      <c r="G334" s="485">
        <f>+'Ark1'!R1925</f>
        <v>0</v>
      </c>
      <c r="H334" s="28" t="str">
        <f>+IF(G334=0,"",'Ark1'!AE1925)</f>
        <v/>
      </c>
      <c r="I334" s="265"/>
      <c r="J334" s="28" t="str">
        <f>+IF(G334=0,"",'Ark1'!AF1925)</f>
        <v/>
      </c>
      <c r="K334" s="244"/>
      <c r="L334" s="303" t="str">
        <f>+IF(G334=0,"",'Ark1'!U1925)</f>
        <v/>
      </c>
      <c r="M334" s="303"/>
      <c r="N334" s="376" t="str">
        <f>+IF(G334=0,"",'Ark1'!AR1772)</f>
        <v/>
      </c>
      <c r="O334" s="114" t="str">
        <f>+IF(G334=0,"",'Ark1'!AS1772)</f>
        <v/>
      </c>
      <c r="P334" s="246"/>
      <c r="Q334" s="27" t="str">
        <f>+IF(G334=0,"",'Ark1'!T1925)</f>
        <v/>
      </c>
      <c r="R334" s="265"/>
      <c r="S334" s="33" t="str">
        <f>+IF(G334=0,"",'Ark1'!W1925)</f>
        <v/>
      </c>
      <c r="T334" s="33" t="str">
        <f>+IF(G334=0,"",'Ark1'!X1925)</f>
        <v/>
      </c>
      <c r="U334" s="557" t="str">
        <f>+IF(G334=0,"",'Ark1'!AG1925)</f>
        <v/>
      </c>
      <c r="W334" s="33" t="str">
        <f>+IF(G334=0,"",'Ark1'!AH1925)</f>
        <v/>
      </c>
      <c r="X334" s="33" t="str">
        <f>+IF(G334=0,"",'Ark1'!Y1925)</f>
        <v/>
      </c>
      <c r="Y334" s="27" t="str">
        <f>+IF(G334=0,"",'Ark1'!AA1925)</f>
        <v/>
      </c>
      <c r="Z334" s="33" t="str">
        <f>+IF(G334=0,"",'Ark1'!AC1925)</f>
        <v/>
      </c>
      <c r="AA334" s="303" t="str">
        <f t="shared" si="31"/>
        <v/>
      </c>
      <c r="AB334" s="28" t="str">
        <f t="shared" si="32"/>
        <v/>
      </c>
      <c r="AC334" s="244"/>
      <c r="AD334" s="247"/>
      <c r="AF334" s="28"/>
      <c r="AG334" s="27"/>
      <c r="AH334" s="270"/>
      <c r="AI334" s="86"/>
      <c r="AM334" s="86"/>
    </row>
    <row r="335" spans="1:57" ht="15.6">
      <c r="A335" s="244"/>
      <c r="B335" s="328">
        <f>+'Ark1'!C1960</f>
        <v>2024</v>
      </c>
      <c r="C335" s="264">
        <f>+'Ark1'!L1960</f>
        <v>11</v>
      </c>
      <c r="D335" s="264" t="s">
        <v>38</v>
      </c>
      <c r="E335" s="272">
        <f>+'Ark1'!AP1960</f>
        <v>15</v>
      </c>
      <c r="F335" s="484" t="str">
        <f>+IF(G335=0,"",'Ark1'!Q1960)</f>
        <v/>
      </c>
      <c r="G335" s="485">
        <f>+'Ark1'!R1960</f>
        <v>0</v>
      </c>
      <c r="H335" s="265" t="str">
        <f>+IF(G335=0,"",'Ark1'!AE1960)</f>
        <v/>
      </c>
      <c r="I335" s="265"/>
      <c r="J335" s="265" t="str">
        <f>+IF(G335=0,"",'Ark1'!AF1960)</f>
        <v/>
      </c>
      <c r="K335" s="244"/>
      <c r="L335" s="303" t="str">
        <f>+IF(G335=0,"",'Ark1'!U1960)</f>
        <v/>
      </c>
      <c r="M335" s="303"/>
      <c r="N335" s="376" t="str">
        <f>+IF(G335=0,"",'Ark1'!AR1773)</f>
        <v/>
      </c>
      <c r="O335" s="114" t="str">
        <f>+IF(G335=0,"",'Ark1'!AS1773)</f>
        <v/>
      </c>
      <c r="P335" s="246"/>
      <c r="Q335" s="266" t="str">
        <f>+IF(G335=0,"",'Ark1'!T1960)</f>
        <v/>
      </c>
      <c r="R335" s="265"/>
      <c r="S335" s="267" t="str">
        <f>+IF(G335=0,"",'Ark1'!W1960)</f>
        <v/>
      </c>
      <c r="T335" s="267" t="str">
        <f>+IF(G335=0,"",'Ark1'!X1960)</f>
        <v/>
      </c>
      <c r="U335" s="484" t="str">
        <f>+IF(G335=0,"",'Ark1'!AG1960)</f>
        <v/>
      </c>
      <c r="V335" s="484"/>
      <c r="W335" s="267" t="str">
        <f>+IF(G335=0,"",'Ark1'!AH1960)</f>
        <v/>
      </c>
      <c r="X335" s="267" t="str">
        <f>+IF(G335=0,"",'Ark1'!Y1960)</f>
        <v/>
      </c>
      <c r="Y335" s="266" t="str">
        <f>+IF(G335=0,"",'Ark1'!AA1960)</f>
        <v/>
      </c>
      <c r="Z335" s="267" t="str">
        <f>+IF(G335=0,"",'Ark1'!AC1960)</f>
        <v/>
      </c>
      <c r="AA335" s="303" t="str">
        <f t="shared" si="31"/>
        <v/>
      </c>
      <c r="AB335" s="265" t="str">
        <f t="shared" si="32"/>
        <v/>
      </c>
      <c r="AC335" s="244"/>
      <c r="AD335" s="247"/>
      <c r="AF335" s="28"/>
      <c r="AG335" s="27"/>
      <c r="AH335" s="270"/>
      <c r="AI335" s="86"/>
      <c r="AM335" s="86"/>
    </row>
    <row r="336" spans="1:57" ht="15.6">
      <c r="A336" s="244"/>
      <c r="B336" s="328">
        <f>+'Ark1'!C1995</f>
        <v>2024</v>
      </c>
      <c r="C336" s="264">
        <f>+'Ark1'!L1995</f>
        <v>12</v>
      </c>
      <c r="D336" s="264" t="s">
        <v>39</v>
      </c>
      <c r="E336" s="273">
        <f>+'Ark1'!AP1995</f>
        <v>15</v>
      </c>
      <c r="F336" s="486" t="str">
        <f>+IF(G336=0,"",'Ark1'!Q1995)</f>
        <v/>
      </c>
      <c r="G336" s="485">
        <f>+'Ark1'!R1995</f>
        <v>0</v>
      </c>
      <c r="H336" s="28" t="str">
        <f>+IF(G336=0,"",'Ark1'!AE1995)</f>
        <v/>
      </c>
      <c r="I336" s="265"/>
      <c r="J336" s="28" t="str">
        <f>+IF(G336=0,"",'Ark1'!AF1995)</f>
        <v/>
      </c>
      <c r="K336" s="244"/>
      <c r="L336" s="303" t="str">
        <f>+IF(G336=0,"",'Ark1'!U1995)</f>
        <v/>
      </c>
      <c r="M336" s="303"/>
      <c r="N336" s="376" t="str">
        <f>+IF(G336=0,"",'Ark1'!AR1774)</f>
        <v/>
      </c>
      <c r="O336" s="114" t="str">
        <f>+IF(G336=0,"",'Ark1'!AS1774)</f>
        <v/>
      </c>
      <c r="P336" s="246"/>
      <c r="Q336" s="27" t="str">
        <f>+IF(G336=0,"",'Ark1'!T1995)</f>
        <v/>
      </c>
      <c r="R336" s="265"/>
      <c r="S336" s="33" t="str">
        <f>+IF(G336=0,"",'Ark1'!W1995)</f>
        <v/>
      </c>
      <c r="T336" s="33" t="str">
        <f>+IF(G336=0,"",'Ark1'!X1995)</f>
        <v/>
      </c>
      <c r="U336" s="557" t="str">
        <f>+IF(G336=0,"",'Ark1'!AG1995)</f>
        <v/>
      </c>
      <c r="W336" s="33" t="str">
        <f>+IF(G336=0,"",'Ark1'!AH1995)</f>
        <v/>
      </c>
      <c r="X336" s="33" t="str">
        <f>+IF(G336=0,"",'Ark1'!Y1995)</f>
        <v/>
      </c>
      <c r="Y336" s="27" t="str">
        <f>+IF(G336=0,"",'Ark1'!AA1995)</f>
        <v/>
      </c>
      <c r="Z336" s="33" t="str">
        <f>+IF(G336=0,"",'Ark1'!AC1995)</f>
        <v/>
      </c>
      <c r="AA336" s="303" t="str">
        <f t="shared" si="31"/>
        <v/>
      </c>
      <c r="AB336" s="28" t="str">
        <f t="shared" si="32"/>
        <v/>
      </c>
      <c r="AC336" s="244"/>
      <c r="AD336" s="247"/>
      <c r="AF336" s="28"/>
      <c r="AG336" s="27"/>
      <c r="AH336" s="270"/>
      <c r="AI336" s="86"/>
      <c r="AM336" s="86"/>
    </row>
    <row r="337" spans="1:58" ht="15.6">
      <c r="A337" s="244"/>
      <c r="B337" s="328">
        <f>+'Ark1'!C2030</f>
        <v>2024</v>
      </c>
      <c r="C337" s="264">
        <f>+'Ark1'!L2030</f>
        <v>13</v>
      </c>
      <c r="D337" s="264" t="s">
        <v>40</v>
      </c>
      <c r="E337" s="272">
        <f>+'Ark1'!AP2030</f>
        <v>15</v>
      </c>
      <c r="F337" s="484" t="str">
        <f>+IF(G337=0,"",'Ark1'!Q2030)</f>
        <v/>
      </c>
      <c r="G337" s="485">
        <f>+'Ark1'!R2030</f>
        <v>0</v>
      </c>
      <c r="H337" s="265" t="str">
        <f>+IF(G337=0,"",'Ark1'!AE2030)</f>
        <v/>
      </c>
      <c r="I337" s="265"/>
      <c r="J337" s="265" t="str">
        <f>+IF(G337=0,"",'Ark1'!AF2030)</f>
        <v/>
      </c>
      <c r="K337" s="244"/>
      <c r="L337" s="303" t="str">
        <f>+IF(G337=0,"",'Ark1'!U2030)</f>
        <v/>
      </c>
      <c r="M337" s="303"/>
      <c r="N337" s="376" t="str">
        <f>+IF(G337=0,"",'Ark1'!AR1775)</f>
        <v/>
      </c>
      <c r="O337" s="114" t="str">
        <f>+IF(G337=0,"",'Ark1'!AS1775)</f>
        <v/>
      </c>
      <c r="P337" s="246"/>
      <c r="Q337" s="266" t="str">
        <f>+IF(G337=0,"",'Ark1'!T2030)</f>
        <v/>
      </c>
      <c r="R337" s="265"/>
      <c r="S337" s="267" t="str">
        <f>+IF(G337=0,"",'Ark1'!W2030)</f>
        <v/>
      </c>
      <c r="T337" s="267" t="str">
        <f>+IF(G337=0,"",'Ark1'!X2030)</f>
        <v/>
      </c>
      <c r="U337" s="484" t="str">
        <f>+IF(G337=0,"",'Ark1'!AG2030)</f>
        <v/>
      </c>
      <c r="V337" s="484"/>
      <c r="W337" s="267" t="str">
        <f>+IF(G337=0,"",'Ark1'!AH2030)</f>
        <v/>
      </c>
      <c r="X337" s="267" t="str">
        <f>+IF(G337=0,"",'Ark1'!Y2030)</f>
        <v/>
      </c>
      <c r="Y337" s="266" t="str">
        <f>+IF(G337=0,"",'Ark1'!AA2030)</f>
        <v/>
      </c>
      <c r="Z337" s="267" t="str">
        <f>+IF(G337=0,"",'Ark1'!AC2030)</f>
        <v/>
      </c>
      <c r="AA337" s="303" t="str">
        <f t="shared" si="31"/>
        <v/>
      </c>
      <c r="AB337" s="265" t="str">
        <f t="shared" si="32"/>
        <v/>
      </c>
      <c r="AC337" s="244"/>
      <c r="AD337" s="247"/>
      <c r="AF337" s="28"/>
      <c r="AG337" s="27"/>
      <c r="AH337" s="270"/>
      <c r="AI337" s="86"/>
      <c r="AM337" s="86"/>
    </row>
    <row r="338" spans="1:58" ht="15.6">
      <c r="A338" s="244"/>
      <c r="B338" s="328">
        <f>+'Ark1'!C2065</f>
        <v>2024</v>
      </c>
      <c r="C338" s="264">
        <f>+'Ark1'!L2065</f>
        <v>14</v>
      </c>
      <c r="D338" s="264" t="s">
        <v>402</v>
      </c>
      <c r="E338" s="273">
        <f>+'Ark1'!AP2065</f>
        <v>15</v>
      </c>
      <c r="F338" s="486" t="str">
        <f>+IF(G338=0,"",'Ark1'!Q2065)</f>
        <v/>
      </c>
      <c r="G338" s="485">
        <f>+'Ark1'!R2065</f>
        <v>0</v>
      </c>
      <c r="H338" s="28" t="str">
        <f>+IF(G338=0,"",'Ark1'!AE2065)</f>
        <v/>
      </c>
      <c r="I338" s="265"/>
      <c r="J338" s="28" t="str">
        <f>+IF(G338=0,"",'Ark1'!AF2065)</f>
        <v/>
      </c>
      <c r="K338" s="244"/>
      <c r="L338" s="303" t="str">
        <f>+IF(G338=0,"",'Ark1'!U2065)</f>
        <v/>
      </c>
      <c r="M338" s="303"/>
      <c r="N338" s="376" t="str">
        <f>+IF(G338=0,"",'Ark1'!AR1776)</f>
        <v/>
      </c>
      <c r="O338" s="114" t="str">
        <f>+IF(G338=0,"",'Ark1'!AS1776)</f>
        <v/>
      </c>
      <c r="P338" s="246"/>
      <c r="Q338" s="27" t="str">
        <f>+IF(G338=0,"",'Ark1'!T2065)</f>
        <v/>
      </c>
      <c r="R338" s="265"/>
      <c r="S338" s="33" t="str">
        <f>+IF(G338=0,"",'Ark1'!W2065)</f>
        <v/>
      </c>
      <c r="T338" s="33" t="str">
        <f>+IF(G338=0,"",'Ark1'!X2065)</f>
        <v/>
      </c>
      <c r="U338" s="557" t="str">
        <f>+IF(G338=0,"",'Ark1'!AG2065)</f>
        <v/>
      </c>
      <c r="W338" s="33" t="str">
        <f>+IF(G338=0,"",'Ark1'!AH2065)</f>
        <v/>
      </c>
      <c r="X338" s="33" t="str">
        <f>+IF(G338=0,"",'Ark1'!Y2065)</f>
        <v/>
      </c>
      <c r="Y338" s="27" t="str">
        <f>+IF(G338=0,"",'Ark1'!AA2065)</f>
        <v/>
      </c>
      <c r="Z338" s="33" t="str">
        <f>+IF(G338=0,"",'Ark1'!AC2065)</f>
        <v/>
      </c>
      <c r="AA338" s="303" t="str">
        <f t="shared" si="31"/>
        <v/>
      </c>
      <c r="AB338" s="28" t="str">
        <f t="shared" si="32"/>
        <v/>
      </c>
      <c r="AC338" s="244"/>
      <c r="AD338" s="247"/>
      <c r="AF338" s="28"/>
      <c r="AG338" s="27"/>
      <c r="AH338" s="270"/>
      <c r="AI338" s="86"/>
      <c r="AM338" s="86"/>
    </row>
    <row r="339" spans="1:58" ht="15.6">
      <c r="A339" s="244"/>
      <c r="B339" s="328">
        <f>+'Ark1'!C2100</f>
        <v>2024</v>
      </c>
      <c r="C339" s="264">
        <f>+'Ark1'!L2100</f>
        <v>15</v>
      </c>
      <c r="D339" s="264" t="s">
        <v>41</v>
      </c>
      <c r="E339" s="264">
        <f>+'Ark1'!AP2100</f>
        <v>15</v>
      </c>
      <c r="F339" s="484" t="str">
        <f>+IF(G339=0,"",'Ark1'!Q2100)</f>
        <v/>
      </c>
      <c r="G339" s="485">
        <f>+'Ark1'!R2100</f>
        <v>0</v>
      </c>
      <c r="H339" s="265" t="str">
        <f>+IF(G339=0,"",'Ark1'!AE2100)</f>
        <v/>
      </c>
      <c r="I339" s="265"/>
      <c r="J339" s="265" t="str">
        <f>+IF(G339=0,"",'Ark1'!AF2100)</f>
        <v/>
      </c>
      <c r="K339" s="244"/>
      <c r="L339" s="379" t="str">
        <f>+IF(G339=0,"",'Ark1'!U2100)</f>
        <v/>
      </c>
      <c r="M339" s="379"/>
      <c r="N339" s="376" t="str">
        <f>+IF(G339=0,"",'Ark1'!AR1777)</f>
        <v/>
      </c>
      <c r="O339" s="114" t="str">
        <f>+IF(G339=0,"",'Ark1'!AS1777)</f>
        <v/>
      </c>
      <c r="P339" s="246"/>
      <c r="Q339" s="266" t="str">
        <f>+IF(G339=0,"",'Ark1'!T2100)</f>
        <v/>
      </c>
      <c r="R339" s="265"/>
      <c r="S339" s="267" t="str">
        <f>+IF(G339=0,"",'Ark1'!W2100)</f>
        <v/>
      </c>
      <c r="T339" s="267" t="str">
        <f>+IF(G339=0,"",'Ark1'!X2100)</f>
        <v/>
      </c>
      <c r="U339" s="484" t="str">
        <f>+IF(G339=0,"",'Ark1'!AG2100)</f>
        <v/>
      </c>
      <c r="V339" s="484"/>
      <c r="W339" s="267" t="str">
        <f>+IF(G339=0,"",'Ark1'!AH2100)</f>
        <v/>
      </c>
      <c r="X339" s="267" t="str">
        <f>+IF(G339=0,"",'Ark1'!Y2100)</f>
        <v/>
      </c>
      <c r="Y339" s="266" t="str">
        <f>+IF(G339=0,"",'Ark1'!AA2100)</f>
        <v/>
      </c>
      <c r="Z339" s="267" t="str">
        <f>+IF(G339=0,"",'Ark1'!AC2100)</f>
        <v/>
      </c>
      <c r="AA339" s="303" t="str">
        <f t="shared" si="31"/>
        <v/>
      </c>
      <c r="AB339" s="265" t="str">
        <f t="shared" si="32"/>
        <v/>
      </c>
      <c r="AC339" s="244"/>
      <c r="AD339" s="247"/>
      <c r="AF339" s="28"/>
      <c r="AG339" s="27"/>
      <c r="AH339" s="270"/>
      <c r="AI339" s="86"/>
      <c r="AM339" s="86"/>
    </row>
    <row r="340" spans="1:58" ht="19.8">
      <c r="A340" s="244"/>
      <c r="B340" s="244"/>
      <c r="C340" s="244"/>
      <c r="D340" s="244"/>
      <c r="E340" s="244"/>
      <c r="F340" s="478"/>
      <c r="G340" s="478"/>
      <c r="H340" s="244"/>
      <c r="I340" s="244"/>
      <c r="J340" s="244"/>
      <c r="K340" s="244"/>
      <c r="L340" s="244"/>
      <c r="M340" s="244"/>
      <c r="N340" s="244"/>
      <c r="O340" s="244"/>
      <c r="P340" s="246"/>
      <c r="Q340" s="244"/>
      <c r="R340" s="244"/>
      <c r="S340" s="244"/>
      <c r="T340" s="244"/>
      <c r="U340" s="478"/>
      <c r="V340" s="478"/>
      <c r="W340" s="244"/>
      <c r="X340" s="244"/>
      <c r="Y340" s="244"/>
      <c r="Z340" s="244"/>
      <c r="AA340" s="244"/>
      <c r="AB340" s="244"/>
      <c r="AC340" s="244"/>
      <c r="AD340" s="247"/>
      <c r="AF340" s="28"/>
      <c r="AG340" s="27"/>
      <c r="AH340" s="248"/>
      <c r="AI340" s="86"/>
      <c r="AM340" s="86"/>
      <c r="BE340" s="260"/>
    </row>
    <row r="341" spans="1:58" ht="19.8">
      <c r="A341" s="244"/>
      <c r="B341" s="244"/>
      <c r="C341" s="262"/>
      <c r="D341" s="244"/>
      <c r="E341" s="244"/>
      <c r="F341" s="478"/>
      <c r="G341" s="478"/>
      <c r="H341" s="245"/>
      <c r="I341" s="244"/>
      <c r="J341" s="245"/>
      <c r="K341" s="244"/>
      <c r="L341" s="244"/>
      <c r="M341" s="244"/>
      <c r="N341" s="246"/>
      <c r="O341" s="246"/>
      <c r="P341" s="246"/>
      <c r="Q341" s="244"/>
      <c r="R341" s="244"/>
      <c r="S341" s="246"/>
      <c r="T341" s="246"/>
      <c r="U341" s="478"/>
      <c r="V341" s="478"/>
      <c r="W341" s="246"/>
      <c r="X341" s="246"/>
      <c r="Y341" s="244"/>
      <c r="Z341" s="246"/>
      <c r="AA341" s="244"/>
      <c r="AB341" s="245"/>
      <c r="AC341" s="244"/>
      <c r="AD341" s="247"/>
      <c r="AF341" s="28"/>
      <c r="AG341" s="27"/>
      <c r="AH341" s="248"/>
      <c r="AI341" s="86"/>
      <c r="AM341" s="86"/>
      <c r="BE341" s="260"/>
    </row>
    <row r="342" spans="1:58" ht="22.8">
      <c r="A342" s="344" t="str">
        <f>+Raser!C26</f>
        <v>Mørefe</v>
      </c>
      <c r="B342" s="244"/>
      <c r="C342" s="262"/>
      <c r="D342" s="344"/>
      <c r="E342" s="244"/>
      <c r="F342" s="478"/>
      <c r="G342" s="482" t="s">
        <v>644</v>
      </c>
      <c r="H342" s="277">
        <f>SUM(G348:G362)</f>
        <v>0</v>
      </c>
      <c r="I342" s="245"/>
      <c r="J342" s="244"/>
      <c r="K342" s="244"/>
      <c r="L342" s="244"/>
      <c r="M342" s="244"/>
      <c r="N342" s="244"/>
      <c r="O342" s="244"/>
      <c r="P342" s="246"/>
      <c r="Q342" s="245"/>
      <c r="R342" s="343" t="str">
        <f>+Raser!T26</f>
        <v/>
      </c>
      <c r="S342" s="244"/>
      <c r="T342" s="246"/>
      <c r="U342" s="478"/>
      <c r="V342" s="478"/>
      <c r="W342" s="244"/>
      <c r="X342" s="246"/>
      <c r="Y342" s="246"/>
      <c r="Z342" s="244"/>
      <c r="AA342" s="246"/>
      <c r="AB342" s="246" t="s">
        <v>626</v>
      </c>
      <c r="AC342" s="245"/>
      <c r="AD342" s="247"/>
      <c r="AE342" s="247"/>
      <c r="AF342" s="28"/>
      <c r="AH342" s="27"/>
      <c r="AI342" s="248"/>
      <c r="AM342" s="86"/>
      <c r="BF342" s="260"/>
    </row>
    <row r="343" spans="1:58" ht="14.25" customHeight="1">
      <c r="A343" s="244"/>
      <c r="B343" s="244"/>
      <c r="C343" s="262"/>
      <c r="D343" s="342"/>
      <c r="E343" s="244"/>
      <c r="F343" s="482"/>
      <c r="G343" s="482"/>
      <c r="H343" s="262"/>
      <c r="I343" s="262"/>
      <c r="J343" s="262"/>
      <c r="K343" s="244"/>
      <c r="L343" s="262"/>
      <c r="M343" s="262"/>
      <c r="N343" s="262"/>
      <c r="O343" s="262"/>
      <c r="P343" s="246"/>
      <c r="Q343" s="262"/>
      <c r="R343" s="262"/>
      <c r="S343" s="262"/>
      <c r="T343" s="262"/>
      <c r="U343" s="482"/>
      <c r="V343" s="482"/>
      <c r="W343" s="262"/>
      <c r="X343" s="262"/>
      <c r="Y343" s="262"/>
      <c r="Z343" s="262"/>
      <c r="AA343" s="262"/>
      <c r="AB343" s="245"/>
      <c r="AC343" s="244"/>
      <c r="AD343" s="247"/>
      <c r="AF343" s="28"/>
      <c r="AG343" s="27"/>
      <c r="AH343" s="248"/>
      <c r="AI343" s="86"/>
      <c r="AM343" s="86"/>
      <c r="BE343" s="260"/>
    </row>
    <row r="344" spans="1:58" ht="19.8">
      <c r="A344" s="244"/>
      <c r="B344" s="244"/>
      <c r="C344" s="244"/>
      <c r="D344" s="244"/>
      <c r="E344" s="244"/>
      <c r="F344" s="478"/>
      <c r="G344" s="478"/>
      <c r="H344" s="245"/>
      <c r="I344" s="244"/>
      <c r="J344" s="245"/>
      <c r="K344" s="244"/>
      <c r="L344" s="244"/>
      <c r="M344" s="244"/>
      <c r="N344" s="246"/>
      <c r="O344" s="246"/>
      <c r="P344" s="246"/>
      <c r="Q344" s="244"/>
      <c r="R344" s="244"/>
      <c r="S344" s="246"/>
      <c r="T344" s="246"/>
      <c r="U344" s="478"/>
      <c r="V344" s="478"/>
      <c r="W344" s="246"/>
      <c r="X344" s="246"/>
      <c r="Y344" s="244"/>
      <c r="Z344" s="246"/>
      <c r="AA344" s="262" t="s">
        <v>477</v>
      </c>
      <c r="AB344" s="261" t="s">
        <v>4</v>
      </c>
      <c r="AC344" s="244"/>
      <c r="AD344" s="247"/>
      <c r="AF344" s="28"/>
      <c r="AG344" s="27"/>
      <c r="AH344" s="248"/>
      <c r="AI344" s="86"/>
      <c r="AM344" s="86"/>
      <c r="BE344" s="260"/>
    </row>
    <row r="345" spans="1:58" ht="19.8">
      <c r="A345" s="244"/>
      <c r="B345" s="244"/>
      <c r="C345" s="244"/>
      <c r="D345" s="262"/>
      <c r="E345" s="244"/>
      <c r="F345" s="482" t="s">
        <v>4</v>
      </c>
      <c r="G345" s="478"/>
      <c r="H345" s="245"/>
      <c r="I345" s="245"/>
      <c r="J345" s="245"/>
      <c r="K345" s="244"/>
      <c r="L345" s="245"/>
      <c r="M345" s="245"/>
      <c r="N345" s="246"/>
      <c r="O345" s="246"/>
      <c r="P345" s="246"/>
      <c r="Q345" s="262" t="s">
        <v>24</v>
      </c>
      <c r="R345" s="245"/>
      <c r="S345" s="246" t="s">
        <v>403</v>
      </c>
      <c r="T345" s="246" t="s">
        <v>403</v>
      </c>
      <c r="U345" s="482" t="s">
        <v>531</v>
      </c>
      <c r="V345" s="482"/>
      <c r="W345" s="246" t="s">
        <v>403</v>
      </c>
      <c r="X345" s="263" t="s">
        <v>423</v>
      </c>
      <c r="Y345" s="244"/>
      <c r="Z345" s="263" t="s">
        <v>573</v>
      </c>
      <c r="AA345" s="262" t="s">
        <v>570</v>
      </c>
      <c r="AB345" s="261" t="s">
        <v>10</v>
      </c>
      <c r="AC345" s="244"/>
      <c r="AD345" s="247"/>
      <c r="AF345" s="28"/>
      <c r="AG345" s="27"/>
      <c r="AH345" s="248"/>
      <c r="AI345" s="86"/>
      <c r="AM345" s="86"/>
      <c r="BE345" s="260"/>
    </row>
    <row r="346" spans="1:58" ht="19.8">
      <c r="A346" s="262"/>
      <c r="B346" s="262"/>
      <c r="C346" s="244"/>
      <c r="D346" s="244"/>
      <c r="E346" s="262"/>
      <c r="F346" s="482" t="s">
        <v>475</v>
      </c>
      <c r="G346" s="482" t="s">
        <v>4</v>
      </c>
      <c r="H346" s="261" t="s">
        <v>4</v>
      </c>
      <c r="I346" s="261"/>
      <c r="J346" s="261" t="s">
        <v>1</v>
      </c>
      <c r="K346" s="244"/>
      <c r="L346" s="261" t="s">
        <v>24</v>
      </c>
      <c r="M346" s="261"/>
      <c r="N346" s="421" t="s">
        <v>24</v>
      </c>
      <c r="O346" s="421" t="s">
        <v>24</v>
      </c>
      <c r="P346" s="246"/>
      <c r="Q346" s="262" t="s">
        <v>481</v>
      </c>
      <c r="R346" s="261"/>
      <c r="S346" s="263" t="s">
        <v>572</v>
      </c>
      <c r="T346" s="263" t="s">
        <v>487</v>
      </c>
      <c r="U346" s="482" t="s">
        <v>550</v>
      </c>
      <c r="V346" s="482"/>
      <c r="W346" s="263" t="s">
        <v>489</v>
      </c>
      <c r="X346" s="263"/>
      <c r="Y346" s="262" t="s">
        <v>414</v>
      </c>
      <c r="Z346" s="263" t="s">
        <v>1</v>
      </c>
      <c r="AA346" s="262" t="s">
        <v>70</v>
      </c>
      <c r="AB346" s="261" t="s">
        <v>70</v>
      </c>
      <c r="AC346" s="244"/>
      <c r="AD346" s="247"/>
      <c r="AF346" s="28"/>
      <c r="AG346" s="27"/>
      <c r="AH346" s="248"/>
      <c r="AI346" s="86"/>
      <c r="AM346" s="86"/>
      <c r="BE346" s="260"/>
    </row>
    <row r="347" spans="1:58" ht="19.8">
      <c r="A347" s="244"/>
      <c r="B347" s="244"/>
      <c r="C347" s="262" t="s">
        <v>0</v>
      </c>
      <c r="D347" s="262"/>
      <c r="E347" s="262" t="s">
        <v>599</v>
      </c>
      <c r="F347" s="469" t="s">
        <v>476</v>
      </c>
      <c r="G347" s="469" t="s">
        <v>10</v>
      </c>
      <c r="H347" s="87" t="s">
        <v>403</v>
      </c>
      <c r="I347" s="87"/>
      <c r="J347" s="87" t="s">
        <v>403</v>
      </c>
      <c r="K347" s="244"/>
      <c r="L347" s="87" t="s">
        <v>45</v>
      </c>
      <c r="M347" s="87"/>
      <c r="N347" s="421" t="s">
        <v>717</v>
      </c>
      <c r="O347" s="421" t="s">
        <v>718</v>
      </c>
      <c r="P347" s="246"/>
      <c r="Q347" s="50" t="s">
        <v>415</v>
      </c>
      <c r="R347" s="87"/>
      <c r="S347" s="75" t="s">
        <v>548</v>
      </c>
      <c r="T347" s="75" t="s">
        <v>440</v>
      </c>
      <c r="U347" s="469" t="s">
        <v>483</v>
      </c>
      <c r="V347" s="469"/>
      <c r="W347" s="75" t="s">
        <v>470</v>
      </c>
      <c r="X347" s="75" t="s">
        <v>1</v>
      </c>
      <c r="Y347" s="50" t="s">
        <v>415</v>
      </c>
      <c r="Z347" s="75" t="s">
        <v>532</v>
      </c>
      <c r="AA347" s="50" t="s">
        <v>486</v>
      </c>
      <c r="AB347" s="87" t="s">
        <v>553</v>
      </c>
      <c r="AC347" s="244"/>
      <c r="AD347" s="247"/>
      <c r="AF347" s="28"/>
      <c r="AG347" s="27"/>
      <c r="AH347" s="248"/>
      <c r="AI347" s="86"/>
      <c r="AM347" s="86"/>
      <c r="BE347" s="260"/>
    </row>
    <row r="348" spans="1:58" ht="15.6">
      <c r="A348" s="244"/>
      <c r="B348" s="264">
        <f>+'Ark1'!C1611</f>
        <v>2024</v>
      </c>
      <c r="C348" s="264">
        <f>+'Ark1'!L1611</f>
        <v>1</v>
      </c>
      <c r="D348" s="264" t="s">
        <v>29</v>
      </c>
      <c r="E348" s="264">
        <f>+'Ark1'!AP1611</f>
        <v>16</v>
      </c>
      <c r="F348" s="484" t="str">
        <f>+IF(G348=0,"",'Ark1'!Q1611)</f>
        <v/>
      </c>
      <c r="G348" s="485">
        <f>+'Ark1'!R1611</f>
        <v>0</v>
      </c>
      <c r="H348" s="265" t="str">
        <f>+IF(G348=0,"",'Ark1'!AE1611)</f>
        <v/>
      </c>
      <c r="I348" s="265"/>
      <c r="J348" s="265" t="str">
        <f>+IF(G348=0,"",'Ark1'!AF1611)</f>
        <v/>
      </c>
      <c r="K348" s="244"/>
      <c r="L348" s="303" t="str">
        <f>+IF(G348=0,"",'Ark1'!U1611)</f>
        <v/>
      </c>
      <c r="M348" s="303"/>
      <c r="N348" s="376" t="str">
        <f>+IF(G348=0,"",'Ark1'!AR1699)</f>
        <v/>
      </c>
      <c r="O348" s="114" t="str">
        <f>+IF(G348=0,"",'Ark1'!AS1699)</f>
        <v/>
      </c>
      <c r="P348" s="246"/>
      <c r="Q348" s="266" t="str">
        <f>+IF(G348=0,"",'Ark1'!T1611)</f>
        <v/>
      </c>
      <c r="R348" s="265"/>
      <c r="S348" s="267" t="str">
        <f>+IF(G348=0,"",'Ark1'!W1611)</f>
        <v/>
      </c>
      <c r="T348" s="267" t="str">
        <f>+IF(G348=0,"",'Ark1'!X1611)</f>
        <v/>
      </c>
      <c r="U348" s="484" t="str">
        <f>+IF(G348=0,"",'Ark1'!AG1611)</f>
        <v/>
      </c>
      <c r="V348" s="484"/>
      <c r="W348" s="267" t="str">
        <f>+IF(G348=0,"",'Ark1'!AH1611)</f>
        <v/>
      </c>
      <c r="X348" s="267" t="str">
        <f>+IF(G348=0,"",'Ark1'!Y1611)</f>
        <v/>
      </c>
      <c r="Y348" s="266" t="str">
        <f>+IF(G348=0,"",'Ark1'!AA1611)</f>
        <v/>
      </c>
      <c r="Z348" s="267" t="str">
        <f>+IF(G348=0,"",'Ark1'!AC1611)</f>
        <v/>
      </c>
      <c r="AA348" s="303" t="str">
        <f t="shared" ref="AA348:AA362" si="33">IF(G348=0,"",1000*L348/U348)</f>
        <v/>
      </c>
      <c r="AB348" s="265" t="str">
        <f t="shared" ref="AB348:AB362" si="34">IF(G348=0,"",G348/F348)</f>
        <v/>
      </c>
      <c r="AC348" s="244"/>
      <c r="AD348" s="247"/>
      <c r="AF348" s="28"/>
      <c r="AG348" s="27"/>
      <c r="AH348" s="270"/>
      <c r="AI348" s="86"/>
      <c r="AM348" s="86"/>
    </row>
    <row r="349" spans="1:58" ht="15.6">
      <c r="A349" s="244"/>
      <c r="B349" s="304">
        <f>+'Ark1'!C1646</f>
        <v>2024</v>
      </c>
      <c r="C349" s="86">
        <f>+'Ark1'!L1646</f>
        <v>2</v>
      </c>
      <c r="D349" s="86" t="s">
        <v>30</v>
      </c>
      <c r="E349" s="86">
        <f>+'Ark1'!AP1646</f>
        <v>16</v>
      </c>
      <c r="F349" s="486" t="str">
        <f>+IF(G349=0,"",'Ark1'!Q1646)</f>
        <v/>
      </c>
      <c r="G349" s="485">
        <f>+'Ark1'!R1646</f>
        <v>0</v>
      </c>
      <c r="H349" s="28" t="str">
        <f>+IF(G349=0,"",'Ark1'!AE1646)</f>
        <v/>
      </c>
      <c r="I349" s="265"/>
      <c r="J349" s="28" t="str">
        <f>+IF(G349=0,"",'Ark1'!AF1646)</f>
        <v/>
      </c>
      <c r="K349" s="244"/>
      <c r="L349" s="303" t="str">
        <f>+IF(G349=0,"",'Ark1'!U1646)</f>
        <v/>
      </c>
      <c r="M349" s="303"/>
      <c r="N349" s="376" t="str">
        <f>+IF(G349=0,"",'Ark1'!AR1734)</f>
        <v/>
      </c>
      <c r="O349" s="114" t="str">
        <f>+IF(G349=0,"",'Ark1'!AS1734)</f>
        <v/>
      </c>
      <c r="P349" s="246"/>
      <c r="Q349" s="27" t="str">
        <f>+IF(G349=0,"",'Ark1'!T1646)</f>
        <v/>
      </c>
      <c r="R349" s="28"/>
      <c r="S349" s="33" t="str">
        <f>+IF(G349=0,"",'Ark1'!W1646)</f>
        <v/>
      </c>
      <c r="T349" s="33" t="str">
        <f>+IF(G349=0,"",'Ark1'!X1646)</f>
        <v/>
      </c>
      <c r="U349" s="557" t="str">
        <f>+IF(G349=0,"",'Ark1'!AG1646)</f>
        <v/>
      </c>
      <c r="W349" s="33" t="str">
        <f>+IF(G349=0,"",'Ark1'!AH1646)</f>
        <v/>
      </c>
      <c r="X349" s="33" t="str">
        <f>+IF(G349=0,"",'Ark1'!Y1646)</f>
        <v/>
      </c>
      <c r="Y349" s="27" t="str">
        <f>+IF(G349=0,"",'Ark1'!AA1646)</f>
        <v/>
      </c>
      <c r="Z349" s="33" t="str">
        <f>+IF(G349=0,"",'Ark1'!AC1646)</f>
        <v/>
      </c>
      <c r="AA349" s="303" t="str">
        <f t="shared" si="33"/>
        <v/>
      </c>
      <c r="AB349" s="28" t="str">
        <f t="shared" si="34"/>
        <v/>
      </c>
      <c r="AC349" s="244"/>
      <c r="AD349" s="247"/>
      <c r="AF349" s="28"/>
      <c r="AG349" s="27"/>
      <c r="AH349" s="270"/>
      <c r="AI349" s="86"/>
      <c r="AM349" s="86"/>
    </row>
    <row r="350" spans="1:58" ht="15.6">
      <c r="A350" s="244"/>
      <c r="B350" s="304">
        <f>+'Ark1'!C1681</f>
        <v>2024</v>
      </c>
      <c r="C350" s="264">
        <f>+'Ark1'!L1681</f>
        <v>3</v>
      </c>
      <c r="D350" s="264" t="s">
        <v>31</v>
      </c>
      <c r="E350" s="264">
        <f>+'Ark1'!AP1681</f>
        <v>16</v>
      </c>
      <c r="F350" s="484" t="str">
        <f>+IF(G350=0,"",'Ark1'!Q1681)</f>
        <v/>
      </c>
      <c r="G350" s="485">
        <f>+'Ark1'!R1681</f>
        <v>0</v>
      </c>
      <c r="H350" s="265" t="str">
        <f>+IF(G350=0,"",'Ark1'!AE1681)</f>
        <v/>
      </c>
      <c r="I350" s="265"/>
      <c r="J350" s="265" t="str">
        <f>+IF(G350=0,"",'Ark1'!AF1681)</f>
        <v/>
      </c>
      <c r="K350" s="244"/>
      <c r="L350" s="303" t="str">
        <f>+IF(G350=0,"",'Ark1'!U1681)</f>
        <v/>
      </c>
      <c r="M350" s="303"/>
      <c r="N350" s="376" t="str">
        <f>+IF(G350=0,"",'Ark1'!AR1769)</f>
        <v/>
      </c>
      <c r="O350" s="114" t="str">
        <f>+IF(G350=0,"",'Ark1'!AS1769)</f>
        <v/>
      </c>
      <c r="P350" s="246"/>
      <c r="Q350" s="266" t="str">
        <f>+IF(G350=0,"",'Ark1'!T1681)</f>
        <v/>
      </c>
      <c r="R350" s="35" t="str">
        <f>+IF(G350=0,"",L350-#REF!)</f>
        <v/>
      </c>
      <c r="S350" s="267" t="str">
        <f>+IF(G350=0,"",'Ark1'!W1681)</f>
        <v/>
      </c>
      <c r="T350" s="267" t="str">
        <f>+IF(G350=0,"",'Ark1'!X1681)</f>
        <v/>
      </c>
      <c r="U350" s="484" t="str">
        <f>+IF(G350=0,"",'Ark1'!AG1681)</f>
        <v/>
      </c>
      <c r="V350" s="484"/>
      <c r="W350" s="267" t="str">
        <f>+IF(G350=0,"",'Ark1'!AH1681)</f>
        <v/>
      </c>
      <c r="X350" s="267" t="str">
        <f>+IF(G350=0,"",'Ark1'!Y1681)</f>
        <v/>
      </c>
      <c r="Y350" s="266" t="str">
        <f>+IF(G350=0,"",'Ark1'!AA1681)</f>
        <v/>
      </c>
      <c r="Z350" s="267" t="str">
        <f>+IF(G350=0,"",'Ark1'!AC1681)</f>
        <v/>
      </c>
      <c r="AA350" s="303" t="str">
        <f t="shared" si="33"/>
        <v/>
      </c>
      <c r="AB350" s="265" t="str">
        <f t="shared" si="34"/>
        <v/>
      </c>
      <c r="AC350" s="244"/>
      <c r="AD350" s="247"/>
      <c r="AF350" s="28"/>
      <c r="AG350" s="27"/>
      <c r="AH350" s="270"/>
      <c r="AI350" s="86"/>
      <c r="AM350" s="86"/>
    </row>
    <row r="351" spans="1:58" ht="15.6">
      <c r="A351" s="244"/>
      <c r="B351" s="304">
        <f>+'Ark1'!C1716</f>
        <v>2024</v>
      </c>
      <c r="C351" s="264">
        <f>+'Ark1'!L1716</f>
        <v>4</v>
      </c>
      <c r="D351" s="264" t="s">
        <v>32</v>
      </c>
      <c r="E351" s="86">
        <f>+'Ark1'!AP1716</f>
        <v>16</v>
      </c>
      <c r="F351" s="486" t="str">
        <f>+IF(G351=0,"",'Ark1'!Q1716)</f>
        <v/>
      </c>
      <c r="G351" s="485">
        <f>+'Ark1'!R1716</f>
        <v>0</v>
      </c>
      <c r="H351" s="28" t="str">
        <f>+IF(G351=0,"",'Ark1'!AE1716)</f>
        <v/>
      </c>
      <c r="I351" s="265"/>
      <c r="J351" s="28" t="str">
        <f>+IF(G351=0,"",'Ark1'!AF1716)</f>
        <v/>
      </c>
      <c r="K351" s="244"/>
      <c r="L351" s="303" t="str">
        <f>+IF(G351=0,"",'Ark1'!U1716)</f>
        <v/>
      </c>
      <c r="M351" s="303"/>
      <c r="N351" s="376" t="str">
        <f>+IF(G351=0,"",'Ark1'!AR1804)</f>
        <v/>
      </c>
      <c r="O351" s="114" t="str">
        <f>+IF(G351=0,"",'Ark1'!AS1804)</f>
        <v/>
      </c>
      <c r="P351" s="246"/>
      <c r="Q351" s="27" t="str">
        <f>+IF(G351=0,"",'Ark1'!T1716)</f>
        <v/>
      </c>
      <c r="R351" s="35" t="str">
        <f>+IF(G351=0,"",IF(#REF!=0,"",L351-#REF!))</f>
        <v/>
      </c>
      <c r="S351" s="33" t="str">
        <f>+IF(G351=0,"",'Ark1'!W1716)</f>
        <v/>
      </c>
      <c r="T351" s="33" t="str">
        <f>+IF(G351=0,"",'Ark1'!X1716)</f>
        <v/>
      </c>
      <c r="U351" s="557" t="str">
        <f>+IF(G351=0,"",'Ark1'!AG1716)</f>
        <v/>
      </c>
      <c r="W351" s="33" t="str">
        <f>+IF(G351=0,"",'Ark1'!AH1716)</f>
        <v/>
      </c>
      <c r="X351" s="33" t="str">
        <f>+IF(G351=0,"",'Ark1'!Y1716)</f>
        <v/>
      </c>
      <c r="Y351" s="27" t="str">
        <f>+IF(G351=0,"",'Ark1'!AA1716)</f>
        <v/>
      </c>
      <c r="Z351" s="33" t="str">
        <f>+IF(G351=0,"",'Ark1'!AC1716)</f>
        <v/>
      </c>
      <c r="AA351" s="303" t="str">
        <f t="shared" si="33"/>
        <v/>
      </c>
      <c r="AB351" s="28" t="str">
        <f t="shared" si="34"/>
        <v/>
      </c>
      <c r="AC351" s="244"/>
      <c r="AD351" s="247"/>
      <c r="AF351" s="28"/>
      <c r="AG351" s="27"/>
      <c r="AH351" s="270"/>
      <c r="AI351" s="86"/>
      <c r="AM351" s="86"/>
    </row>
    <row r="352" spans="1:58" ht="15.6">
      <c r="A352" s="244"/>
      <c r="B352" s="264">
        <f>+'Ark1'!C1751</f>
        <v>2024</v>
      </c>
      <c r="C352" s="264">
        <f>+'Ark1'!L1751</f>
        <v>5</v>
      </c>
      <c r="D352" s="264" t="s">
        <v>401</v>
      </c>
      <c r="E352" s="272">
        <f>+'Ark1'!AP1751</f>
        <v>16</v>
      </c>
      <c r="F352" s="484" t="str">
        <f>+IF(G352=0,"",'Ark1'!Q1751)</f>
        <v/>
      </c>
      <c r="G352" s="485">
        <f>+'Ark1'!R1751</f>
        <v>0</v>
      </c>
      <c r="H352" s="265">
        <f>+'Ark1'!AE1751</f>
        <v>0</v>
      </c>
      <c r="I352" s="265"/>
      <c r="J352" s="265" t="str">
        <f>+IF(G352=0,"",'Ark1'!AF1751)</f>
        <v/>
      </c>
      <c r="K352" s="244"/>
      <c r="L352" s="303" t="str">
        <f>+IF(G352=0,"",'Ark1'!U1751)</f>
        <v/>
      </c>
      <c r="M352" s="303"/>
      <c r="N352" s="376" t="str">
        <f>+IF(G352=0,"",'Ark1'!AR1839)</f>
        <v/>
      </c>
      <c r="O352" s="114" t="str">
        <f>+IF(G352=0,"",'Ark1'!AS1839)</f>
        <v/>
      </c>
      <c r="P352" s="246"/>
      <c r="Q352" s="266" t="str">
        <f>+IF(G352=0,"",'Ark1'!T1751)</f>
        <v/>
      </c>
      <c r="R352" s="35" t="str">
        <f>+IF(G352=0,"",L352-#REF!)</f>
        <v/>
      </c>
      <c r="S352" s="267" t="str">
        <f>+IF(G352=0,"",'Ark1'!W1751)</f>
        <v/>
      </c>
      <c r="T352" s="267" t="str">
        <f>+IF(G352=0,"",'Ark1'!X1751)</f>
        <v/>
      </c>
      <c r="U352" s="484" t="str">
        <f>+IF(G352=0,"",'Ark1'!AG1751)</f>
        <v/>
      </c>
      <c r="V352" s="484"/>
      <c r="W352" s="267" t="str">
        <f>+IF(G352=0,"",'Ark1'!AH1751)</f>
        <v/>
      </c>
      <c r="X352" s="267" t="str">
        <f>+IF(G352=0,"",'Ark1'!Y1751)</f>
        <v/>
      </c>
      <c r="Y352" s="266" t="str">
        <f>+IF(G352=0,"",'Ark1'!AA1751)</f>
        <v/>
      </c>
      <c r="Z352" s="267" t="str">
        <f>+IF(G352=0,"",'Ark1'!AC1751)</f>
        <v/>
      </c>
      <c r="AA352" s="303" t="str">
        <f t="shared" si="33"/>
        <v/>
      </c>
      <c r="AB352" s="265" t="str">
        <f t="shared" si="34"/>
        <v/>
      </c>
      <c r="AC352" s="244"/>
      <c r="AD352" s="247"/>
      <c r="AF352" s="28"/>
      <c r="AG352" s="27"/>
      <c r="AH352" s="270"/>
      <c r="AI352" s="86"/>
      <c r="AM352" s="86"/>
    </row>
    <row r="353" spans="1:58" ht="15.6">
      <c r="A353" s="244"/>
      <c r="B353" s="328">
        <f>+'Ark1'!C1786</f>
        <v>2024</v>
      </c>
      <c r="C353" s="264">
        <f>+'Ark1'!L1786</f>
        <v>6</v>
      </c>
      <c r="D353" s="264" t="s">
        <v>33</v>
      </c>
      <c r="E353" s="273">
        <f>+'Ark1'!AP1786</f>
        <v>16</v>
      </c>
      <c r="F353" s="486" t="str">
        <f>+IF(G353=0,"",'Ark1'!Q1786)</f>
        <v/>
      </c>
      <c r="G353" s="485">
        <f>+'Ark1'!R1786</f>
        <v>0</v>
      </c>
      <c r="H353" s="28" t="str">
        <f>+IF(G353=0,"",'Ark1'!AE1786)</f>
        <v/>
      </c>
      <c r="I353" s="265"/>
      <c r="J353" s="28" t="str">
        <f>+IF(G353=0,"",'Ark1'!AF1786)</f>
        <v/>
      </c>
      <c r="K353" s="244"/>
      <c r="L353" s="303" t="str">
        <f>+IF(G353=0,"",'Ark1'!U1786)</f>
        <v/>
      </c>
      <c r="M353" s="303"/>
      <c r="N353" s="376" t="str">
        <f>+IF(G353=0,"",'Ark1'!AR1874)</f>
        <v/>
      </c>
      <c r="O353" s="114" t="str">
        <f>+IF(G353=0,"",'Ark1'!AS1874)</f>
        <v/>
      </c>
      <c r="P353" s="246"/>
      <c r="Q353" s="27" t="str">
        <f>+IF(G353=0,"",'Ark1'!T1786)</f>
        <v/>
      </c>
      <c r="R353" s="35" t="str">
        <f>+IF(G353=0,"",IF(#REF!=0,"",L353-#REF!))</f>
        <v/>
      </c>
      <c r="S353" s="33" t="str">
        <f>+IF(G353=0,"",'Ark1'!W1786)</f>
        <v/>
      </c>
      <c r="T353" s="33" t="str">
        <f>+IF(G353=0,"",'Ark1'!X1786)</f>
        <v/>
      </c>
      <c r="U353" s="557" t="str">
        <f>+IF(G353=0,"",'Ark1'!AG1786)</f>
        <v/>
      </c>
      <c r="W353" s="33" t="str">
        <f>+IF(G353=0,"",'Ark1'!AH1786)</f>
        <v/>
      </c>
      <c r="X353" s="33" t="str">
        <f>+IF(G353=0,"",'Ark1'!Y1786)</f>
        <v/>
      </c>
      <c r="Y353" s="27" t="str">
        <f>+IF(G353=0,"",'Ark1'!AA1786)</f>
        <v/>
      </c>
      <c r="Z353" s="33" t="str">
        <f>+IF(G353=0,"",'Ark1'!AC1786)</f>
        <v/>
      </c>
      <c r="AA353" s="303" t="str">
        <f t="shared" si="33"/>
        <v/>
      </c>
      <c r="AB353" s="28" t="str">
        <f t="shared" si="34"/>
        <v/>
      </c>
      <c r="AC353" s="244"/>
      <c r="AD353" s="247"/>
      <c r="AF353" s="28"/>
      <c r="AG353" s="27"/>
      <c r="AH353" s="270"/>
      <c r="AI353" s="86"/>
      <c r="AM353" s="86"/>
    </row>
    <row r="354" spans="1:58" ht="15.6">
      <c r="A354" s="244"/>
      <c r="B354" s="328">
        <f>+'Ark1'!C1821</f>
        <v>2024</v>
      </c>
      <c r="C354" s="264">
        <f>+'Ark1'!L1821</f>
        <v>7</v>
      </c>
      <c r="D354" s="264" t="s">
        <v>34</v>
      </c>
      <c r="E354" s="272">
        <f>+'Ark1'!AP1821</f>
        <v>16</v>
      </c>
      <c r="F354" s="484" t="str">
        <f>+IF(G354=0,"",'Ark1'!Q1821)</f>
        <v/>
      </c>
      <c r="G354" s="485">
        <f>+'Ark1'!R1821</f>
        <v>0</v>
      </c>
      <c r="H354" s="265" t="str">
        <f>+IF(G354=0,"",'Ark1'!AE1821)</f>
        <v/>
      </c>
      <c r="I354" s="265"/>
      <c r="J354" s="265" t="str">
        <f>+IF(G354=0,"",'Ark1'!AF1821)</f>
        <v/>
      </c>
      <c r="K354" s="244"/>
      <c r="L354" s="303" t="str">
        <f>+IF(G354=0,"",'Ark1'!U1821)</f>
        <v/>
      </c>
      <c r="M354" s="303"/>
      <c r="N354" s="376" t="str">
        <f>+IF(G354=0,"",'Ark1'!AR1909)</f>
        <v/>
      </c>
      <c r="O354" s="114" t="str">
        <f>+IF(G354=0,"",'Ark1'!AS1909)</f>
        <v/>
      </c>
      <c r="P354" s="246"/>
      <c r="Q354" s="266" t="str">
        <f>+IF(G354=0,"",'Ark1'!T1821)</f>
        <v/>
      </c>
      <c r="R354" s="35" t="str">
        <f>+IF(G354=0,"",IF(#REF!=0,"",L354-#REF!))</f>
        <v/>
      </c>
      <c r="S354" s="267" t="str">
        <f>+IF(G354=0,"",'Ark1'!W1821)</f>
        <v/>
      </c>
      <c r="T354" s="267" t="str">
        <f>+IF(G354=0,"",'Ark1'!X1821)</f>
        <v/>
      </c>
      <c r="U354" s="484" t="str">
        <f>+IF(G354=0,"",'Ark1'!AG1821)</f>
        <v/>
      </c>
      <c r="V354" s="484"/>
      <c r="W354" s="267" t="str">
        <f>+IF(G354=0,"",'Ark1'!AH1821)</f>
        <v/>
      </c>
      <c r="X354" s="267" t="str">
        <f>+IF(G354=0,"",'Ark1'!Y1821)</f>
        <v/>
      </c>
      <c r="Y354" s="266" t="str">
        <f>+IF(G354=0,"",'Ark1'!AA1821)</f>
        <v/>
      </c>
      <c r="Z354" s="267" t="str">
        <f>+IF(G354=0,"",'Ark1'!AC1821)</f>
        <v/>
      </c>
      <c r="AA354" s="303" t="str">
        <f t="shared" si="33"/>
        <v/>
      </c>
      <c r="AB354" s="265" t="str">
        <f t="shared" si="34"/>
        <v/>
      </c>
      <c r="AC354" s="244"/>
      <c r="AD354" s="247"/>
      <c r="AF354" s="28"/>
      <c r="AG354" s="27"/>
      <c r="AH354" s="270"/>
      <c r="AI354" s="86"/>
      <c r="AM354" s="86"/>
    </row>
    <row r="355" spans="1:58" ht="15.6">
      <c r="A355" s="244"/>
      <c r="B355" s="86">
        <f>+'Ark1'!C1856</f>
        <v>2024</v>
      </c>
      <c r="C355" s="86">
        <f>+'Ark1'!L1856</f>
        <v>8</v>
      </c>
      <c r="D355" s="86" t="s">
        <v>35</v>
      </c>
      <c r="E355" s="273">
        <f>+'Ark1'!AP1856</f>
        <v>16</v>
      </c>
      <c r="F355" s="486" t="str">
        <f>+IF(G355=0,"",'Ark1'!Q1856)</f>
        <v/>
      </c>
      <c r="G355" s="485">
        <f>+'Ark1'!R1856</f>
        <v>0</v>
      </c>
      <c r="H355" s="28" t="str">
        <f>+IF(G355=0,"",'Ark1'!AE1856)</f>
        <v/>
      </c>
      <c r="I355" s="265"/>
      <c r="J355" s="28" t="str">
        <f>+IF(G355=0,"",'Ark1'!AF1856)</f>
        <v/>
      </c>
      <c r="K355" s="244"/>
      <c r="L355" s="303" t="str">
        <f>+IF(G355=0,"",'Ark1'!U1856)</f>
        <v/>
      </c>
      <c r="M355" s="303"/>
      <c r="N355" s="376" t="str">
        <f>+IF(G355=0,"",'Ark1'!AR1793)</f>
        <v/>
      </c>
      <c r="O355" s="114" t="str">
        <f>+IF(G355=0,"",'Ark1'!AS1793)</f>
        <v/>
      </c>
      <c r="P355" s="246"/>
      <c r="Q355" s="27" t="str">
        <f>+IF(G355=0,"",'Ark1'!T1856)</f>
        <v/>
      </c>
      <c r="R355" s="28"/>
      <c r="S355" s="33" t="str">
        <f>+IF(G355=0,"",'Ark1'!W1856)</f>
        <v/>
      </c>
      <c r="T355" s="33" t="str">
        <f>+IF(G355=0,"",'Ark1'!X1856)</f>
        <v/>
      </c>
      <c r="U355" s="557" t="str">
        <f>+IF(G355=0,"",'Ark1'!AG1856)</f>
        <v/>
      </c>
      <c r="W355" s="33" t="str">
        <f>+IF(G355=0,"",'Ark1'!AH1856)</f>
        <v/>
      </c>
      <c r="X355" s="33" t="str">
        <f>+IF(G355=0,"",'Ark1'!Y1856)</f>
        <v/>
      </c>
      <c r="Y355" s="27" t="str">
        <f>+IF(G355=0,"",'Ark1'!AA1856)</f>
        <v/>
      </c>
      <c r="Z355" s="33" t="str">
        <f>+IF(G355=0,"",'Ark1'!AC1856)</f>
        <v/>
      </c>
      <c r="AA355" s="303" t="str">
        <f t="shared" si="33"/>
        <v/>
      </c>
      <c r="AB355" s="28" t="str">
        <f t="shared" si="34"/>
        <v/>
      </c>
      <c r="AC355" s="244"/>
      <c r="AD355" s="247"/>
      <c r="AF355" s="28"/>
      <c r="AG355" s="27"/>
      <c r="AH355" s="270"/>
      <c r="AI355" s="86"/>
      <c r="AM355" s="86"/>
    </row>
    <row r="356" spans="1:58" ht="15.6">
      <c r="A356" s="244"/>
      <c r="B356" s="328">
        <f>+'Ark1'!C1891</f>
        <v>2024</v>
      </c>
      <c r="C356" s="264">
        <f>+'Ark1'!L1891</f>
        <v>9</v>
      </c>
      <c r="D356" s="264" t="s">
        <v>36</v>
      </c>
      <c r="E356" s="272">
        <f>+'Ark1'!AP1891</f>
        <v>16</v>
      </c>
      <c r="F356" s="484" t="str">
        <f>+IF(G356=0,"",'Ark1'!Q1891)</f>
        <v/>
      </c>
      <c r="G356" s="485">
        <f>+'Ark1'!R1891</f>
        <v>0</v>
      </c>
      <c r="H356" s="265" t="str">
        <f>+IF(G356=0,"",'Ark1'!AE1891)</f>
        <v/>
      </c>
      <c r="I356" s="265"/>
      <c r="J356" s="265" t="str">
        <f>+IF(G356=0,"",'Ark1'!AF1891)</f>
        <v/>
      </c>
      <c r="K356" s="244"/>
      <c r="L356" s="303" t="str">
        <f>+IF(G356=0,"",'Ark1'!U1891)</f>
        <v/>
      </c>
      <c r="M356" s="303"/>
      <c r="N356" s="376" t="str">
        <f>+IF(G356=0,"",'Ark1'!AR1794)</f>
        <v/>
      </c>
      <c r="O356" s="114" t="str">
        <f>+IF(G356=0,"",'Ark1'!AS1794)</f>
        <v/>
      </c>
      <c r="P356" s="246"/>
      <c r="Q356" s="266" t="str">
        <f>+IF(G356=0,"",'Ark1'!T1891)</f>
        <v/>
      </c>
      <c r="R356" s="265"/>
      <c r="S356" s="267" t="str">
        <f>+IF(G356=0,"",'Ark1'!W1891)</f>
        <v/>
      </c>
      <c r="T356" s="267" t="str">
        <f>+IF(G356=0,"",'Ark1'!X1891)</f>
        <v/>
      </c>
      <c r="U356" s="484" t="str">
        <f>+IF(G356=0,"",'Ark1'!AG1891)</f>
        <v/>
      </c>
      <c r="V356" s="484"/>
      <c r="W356" s="267" t="str">
        <f>+IF(G356=0,"",'Ark1'!AH1891)</f>
        <v/>
      </c>
      <c r="X356" s="267" t="str">
        <f>+IF(G356=0,"",'Ark1'!Y1891)</f>
        <v/>
      </c>
      <c r="Y356" s="266" t="str">
        <f>+IF(G356=0,"",'Ark1'!AA1891)</f>
        <v/>
      </c>
      <c r="Z356" s="267" t="str">
        <f>+IF(G356=0,"",'Ark1'!AC1891)</f>
        <v/>
      </c>
      <c r="AA356" s="303" t="str">
        <f t="shared" si="33"/>
        <v/>
      </c>
      <c r="AB356" s="265" t="str">
        <f t="shared" si="34"/>
        <v/>
      </c>
      <c r="AC356" s="244"/>
      <c r="AD356" s="247"/>
      <c r="AF356" s="28"/>
      <c r="AG356" s="27"/>
      <c r="AH356" s="270"/>
      <c r="AI356" s="86"/>
      <c r="AM356" s="86"/>
    </row>
    <row r="357" spans="1:58" ht="15.6">
      <c r="A357" s="244"/>
      <c r="B357" s="328">
        <f>+'Ark1'!C1926</f>
        <v>2024</v>
      </c>
      <c r="C357" s="264">
        <f>+'Ark1'!L1926</f>
        <v>10</v>
      </c>
      <c r="D357" s="264" t="s">
        <v>37</v>
      </c>
      <c r="E357" s="273">
        <f>+'Ark1'!AP1926</f>
        <v>16</v>
      </c>
      <c r="F357" s="486" t="str">
        <f>+IF(G357=0,"",'Ark1'!Q1926)</f>
        <v/>
      </c>
      <c r="G357" s="485">
        <f>+'Ark1'!R1926</f>
        <v>0</v>
      </c>
      <c r="H357" s="28" t="str">
        <f>+IF(G357=0,"",'Ark1'!AE1926)</f>
        <v/>
      </c>
      <c r="I357" s="265"/>
      <c r="J357" s="28" t="str">
        <f>+IF(G357=0,"",'Ark1'!AF1926)</f>
        <v/>
      </c>
      <c r="K357" s="244"/>
      <c r="L357" s="303" t="str">
        <f>+IF(G357=0,"",'Ark1'!U1926)</f>
        <v/>
      </c>
      <c r="M357" s="303"/>
      <c r="N357" s="376" t="str">
        <f>+IF(G357=0,"",'Ark1'!AR1795)</f>
        <v/>
      </c>
      <c r="O357" s="114" t="str">
        <f>+IF(G357=0,"",'Ark1'!AS1795)</f>
        <v/>
      </c>
      <c r="P357" s="246"/>
      <c r="Q357" s="27" t="str">
        <f>+IF(G357=0,"",'Ark1'!T1926)</f>
        <v/>
      </c>
      <c r="R357" s="28"/>
      <c r="S357" s="33" t="str">
        <f>+IF(G357=0,"",'Ark1'!W1926)</f>
        <v/>
      </c>
      <c r="T357" s="33" t="str">
        <f>+IF(G357=0,"",'Ark1'!X1926)</f>
        <v/>
      </c>
      <c r="U357" s="557" t="str">
        <f>+IF(G357=0,"",'Ark1'!AG1926)</f>
        <v/>
      </c>
      <c r="W357" s="33" t="str">
        <f>+IF(G357=0,"",'Ark1'!AH1926)</f>
        <v/>
      </c>
      <c r="X357" s="33" t="str">
        <f>+IF(G357=0,"",'Ark1'!Y1926)</f>
        <v/>
      </c>
      <c r="Y357" s="27" t="str">
        <f>+IF(G357=0,"",'Ark1'!AA1926)</f>
        <v/>
      </c>
      <c r="Z357" s="33" t="str">
        <f>+IF(G357=0,"",'Ark1'!AC1926)</f>
        <v/>
      </c>
      <c r="AA357" s="303" t="str">
        <f t="shared" si="33"/>
        <v/>
      </c>
      <c r="AB357" s="28" t="str">
        <f t="shared" si="34"/>
        <v/>
      </c>
      <c r="AC357" s="244"/>
      <c r="AD357" s="247"/>
      <c r="AF357" s="28"/>
      <c r="AG357" s="27"/>
      <c r="AH357" s="270"/>
      <c r="AI357" s="86"/>
      <c r="AM357" s="86"/>
    </row>
    <row r="358" spans="1:58" ht="15.6">
      <c r="A358" s="244"/>
      <c r="B358" s="328">
        <f>+'Ark1'!C1961</f>
        <v>2024</v>
      </c>
      <c r="C358" s="264">
        <f>+'Ark1'!L1961</f>
        <v>11</v>
      </c>
      <c r="D358" s="264" t="s">
        <v>38</v>
      </c>
      <c r="E358" s="272">
        <f>+'Ark1'!AP1961</f>
        <v>16</v>
      </c>
      <c r="F358" s="484" t="str">
        <f>+IF(G358=0,"",'Ark1'!Q1961)</f>
        <v/>
      </c>
      <c r="G358" s="485">
        <f>+'Ark1'!R1961</f>
        <v>0</v>
      </c>
      <c r="H358" s="265" t="str">
        <f>+IF(G358=0,"",'Ark1'!AE1961)</f>
        <v/>
      </c>
      <c r="I358" s="265"/>
      <c r="J358" s="265" t="str">
        <f>+IF(G358=0,"",'Ark1'!AF1961)</f>
        <v/>
      </c>
      <c r="K358" s="244"/>
      <c r="L358" s="303" t="str">
        <f>+IF(G358=0,"",'Ark1'!U1961)</f>
        <v/>
      </c>
      <c r="M358" s="303"/>
      <c r="N358" s="376" t="str">
        <f>+IF(G358=0,"",'Ark1'!AR1796)</f>
        <v/>
      </c>
      <c r="O358" s="114" t="str">
        <f>+IF(G358=0,"",'Ark1'!AS1796)</f>
        <v/>
      </c>
      <c r="P358" s="246"/>
      <c r="Q358" s="266" t="str">
        <f>+IF(G358=0,"",'Ark1'!T1961)</f>
        <v/>
      </c>
      <c r="R358" s="265"/>
      <c r="S358" s="267" t="str">
        <f>+IF(G358=0,"",'Ark1'!W1961)</f>
        <v/>
      </c>
      <c r="T358" s="267" t="str">
        <f>+IF(G358=0,"",'Ark1'!X1961)</f>
        <v/>
      </c>
      <c r="U358" s="484" t="str">
        <f>+IF(G358=0,"",'Ark1'!AG1961)</f>
        <v/>
      </c>
      <c r="V358" s="484"/>
      <c r="W358" s="267" t="str">
        <f>+IF(G358=0,"",'Ark1'!AH1961)</f>
        <v/>
      </c>
      <c r="X358" s="267" t="str">
        <f>+IF(G358=0,"",'Ark1'!Y1961)</f>
        <v/>
      </c>
      <c r="Y358" s="266" t="str">
        <f>+IF(G358=0,"",'Ark1'!AA1961)</f>
        <v/>
      </c>
      <c r="Z358" s="267" t="str">
        <f>+IF(G358=0,"",'Ark1'!AC1961)</f>
        <v/>
      </c>
      <c r="AA358" s="303" t="str">
        <f t="shared" si="33"/>
        <v/>
      </c>
      <c r="AB358" s="265" t="str">
        <f t="shared" si="34"/>
        <v/>
      </c>
      <c r="AC358" s="244"/>
      <c r="AD358" s="247"/>
      <c r="AF358" s="28"/>
      <c r="AG358" s="27"/>
      <c r="AH358" s="270"/>
      <c r="AI358" s="86"/>
      <c r="AM358" s="86"/>
    </row>
    <row r="359" spans="1:58" ht="15.6">
      <c r="A359" s="244"/>
      <c r="B359" s="328">
        <f>+'Ark1'!C1996</f>
        <v>2024</v>
      </c>
      <c r="C359" s="264">
        <f>+'Ark1'!L1996</f>
        <v>12</v>
      </c>
      <c r="D359" s="264" t="s">
        <v>39</v>
      </c>
      <c r="E359" s="273">
        <f>+'Ark1'!AP1996</f>
        <v>16</v>
      </c>
      <c r="F359" s="486" t="str">
        <f>+IF(G359=0,"",'Ark1'!Q1996)</f>
        <v/>
      </c>
      <c r="G359" s="485">
        <f>+'Ark1'!R1996</f>
        <v>0</v>
      </c>
      <c r="H359" s="28" t="str">
        <f>+IF(G359=0,"",'Ark1'!AE1996)</f>
        <v/>
      </c>
      <c r="I359" s="265"/>
      <c r="J359" s="28" t="str">
        <f>+IF(G359=0,"",'Ark1'!AF1996)</f>
        <v/>
      </c>
      <c r="K359" s="244"/>
      <c r="L359" s="303" t="str">
        <f>+IF(G359=0,"",'Ark1'!U1996)</f>
        <v/>
      </c>
      <c r="M359" s="303"/>
      <c r="N359" s="376" t="str">
        <f>+IF(G359=0,"",'Ark1'!AR1797)</f>
        <v/>
      </c>
      <c r="O359" s="114" t="str">
        <f>+IF(G359=0,"",'Ark1'!AS1797)</f>
        <v/>
      </c>
      <c r="P359" s="246"/>
      <c r="Q359" s="27" t="str">
        <f>+IF(G359=0,"",'Ark1'!T1996)</f>
        <v/>
      </c>
      <c r="R359" s="28"/>
      <c r="S359" s="33" t="str">
        <f>+IF(G359=0,"",'Ark1'!W1996)</f>
        <v/>
      </c>
      <c r="T359" s="33" t="str">
        <f>+IF(G359=0,"",'Ark1'!X1996)</f>
        <v/>
      </c>
      <c r="U359" s="557" t="str">
        <f>+IF(G359=0,"",'Ark1'!AG1996)</f>
        <v/>
      </c>
      <c r="W359" s="33" t="str">
        <f>+IF(G359=0,"",'Ark1'!AH1996)</f>
        <v/>
      </c>
      <c r="X359" s="33" t="str">
        <f>+IF(G359=0,"",'Ark1'!Y1996)</f>
        <v/>
      </c>
      <c r="Y359" s="27" t="str">
        <f>+IF(G359=0,"",'Ark1'!AA1996)</f>
        <v/>
      </c>
      <c r="Z359" s="33" t="str">
        <f>+IF(G359=0,"",'Ark1'!AC1996)</f>
        <v/>
      </c>
      <c r="AA359" s="303" t="str">
        <f t="shared" si="33"/>
        <v/>
      </c>
      <c r="AB359" s="28" t="str">
        <f t="shared" si="34"/>
        <v/>
      </c>
      <c r="AC359" s="244"/>
      <c r="AD359" s="247"/>
      <c r="AF359" s="28"/>
      <c r="AG359" s="27"/>
      <c r="AH359" s="270"/>
      <c r="AI359" s="86"/>
      <c r="AM359" s="86"/>
    </row>
    <row r="360" spans="1:58" ht="15.6">
      <c r="A360" s="244"/>
      <c r="B360" s="328">
        <f>+'Ark1'!C2031</f>
        <v>2024</v>
      </c>
      <c r="C360" s="264">
        <f>+'Ark1'!L2031</f>
        <v>13</v>
      </c>
      <c r="D360" s="264" t="s">
        <v>40</v>
      </c>
      <c r="E360" s="272">
        <f>+'Ark1'!AP2031</f>
        <v>16</v>
      </c>
      <c r="F360" s="484" t="str">
        <f>+IF(G360=0,"",'Ark1'!Q2031)</f>
        <v/>
      </c>
      <c r="G360" s="485">
        <f>+'Ark1'!R2031</f>
        <v>0</v>
      </c>
      <c r="H360" s="265" t="str">
        <f>+IF(G360=0,"",'Ark1'!AE2031)</f>
        <v/>
      </c>
      <c r="I360" s="265"/>
      <c r="J360" s="265" t="str">
        <f>+IF(G360=0,"",'Ark1'!AF2031)</f>
        <v/>
      </c>
      <c r="K360" s="244"/>
      <c r="L360" s="303" t="str">
        <f>+IF(G360=0,"",'Ark1'!U2031)</f>
        <v/>
      </c>
      <c r="M360" s="303"/>
      <c r="N360" s="376" t="str">
        <f>+IF(G360=0,"",'Ark1'!AR1798)</f>
        <v/>
      </c>
      <c r="O360" s="114" t="str">
        <f>+IF(G360=0,"",'Ark1'!AS1798)</f>
        <v/>
      </c>
      <c r="P360" s="246"/>
      <c r="Q360" s="266" t="str">
        <f>+IF(G360=0,"",'Ark1'!T2031)</f>
        <v/>
      </c>
      <c r="R360" s="265"/>
      <c r="S360" s="267" t="str">
        <f>+IF(G360=0,"",'Ark1'!W2031)</f>
        <v/>
      </c>
      <c r="T360" s="267" t="str">
        <f>+IF(G360=0,"",'Ark1'!X2031)</f>
        <v/>
      </c>
      <c r="U360" s="484" t="str">
        <f>+IF(G360=0,"",'Ark1'!AG2031)</f>
        <v/>
      </c>
      <c r="V360" s="484"/>
      <c r="W360" s="267" t="str">
        <f>+IF(G360=0,"",'Ark1'!AH2031)</f>
        <v/>
      </c>
      <c r="X360" s="267" t="str">
        <f>+IF(G360=0,"",'Ark1'!Y2031)</f>
        <v/>
      </c>
      <c r="Y360" s="266" t="str">
        <f>+IF(G360=0,"",'Ark1'!AA2031)</f>
        <v/>
      </c>
      <c r="Z360" s="267" t="str">
        <f>+IF(G360=0,"",'Ark1'!AC2031)</f>
        <v/>
      </c>
      <c r="AA360" s="303" t="str">
        <f t="shared" si="33"/>
        <v/>
      </c>
      <c r="AB360" s="265" t="str">
        <f t="shared" si="34"/>
        <v/>
      </c>
      <c r="AC360" s="244"/>
      <c r="AD360" s="247"/>
      <c r="AF360" s="28"/>
      <c r="AG360" s="27"/>
      <c r="AH360" s="270"/>
      <c r="AI360" s="86"/>
      <c r="AM360" s="86"/>
    </row>
    <row r="361" spans="1:58" ht="15.6">
      <c r="A361" s="244"/>
      <c r="B361" s="328">
        <f>+'Ark1'!C2066</f>
        <v>2024</v>
      </c>
      <c r="C361" s="264">
        <f>+'Ark1'!L2066</f>
        <v>14</v>
      </c>
      <c r="D361" s="264" t="s">
        <v>402</v>
      </c>
      <c r="E361" s="273">
        <f>+'Ark1'!AP2066</f>
        <v>16</v>
      </c>
      <c r="F361" s="486" t="str">
        <f>+IF(G361=0,"",'Ark1'!Q2066)</f>
        <v/>
      </c>
      <c r="G361" s="485">
        <f>+'Ark1'!R2066</f>
        <v>0</v>
      </c>
      <c r="H361" s="28" t="str">
        <f>+IF(G361=0,"",'Ark1'!AE2066)</f>
        <v/>
      </c>
      <c r="I361" s="265"/>
      <c r="J361" s="28" t="str">
        <f>+IF(G361=0,"",'Ark1'!AF2066)</f>
        <v/>
      </c>
      <c r="K361" s="244"/>
      <c r="L361" s="303" t="str">
        <f>+IF(G361=0,"",'Ark1'!U2066)</f>
        <v/>
      </c>
      <c r="M361" s="303"/>
      <c r="N361" s="376" t="str">
        <f>+IF(G361=0,"",'Ark1'!AR1799)</f>
        <v/>
      </c>
      <c r="O361" s="114" t="str">
        <f>+IF(G361=0,"",'Ark1'!AS1799)</f>
        <v/>
      </c>
      <c r="P361" s="246"/>
      <c r="Q361" s="27" t="str">
        <f>+IF(G361=0,"",'Ark1'!T2066)</f>
        <v/>
      </c>
      <c r="R361" s="28"/>
      <c r="S361" s="33" t="str">
        <f>+IF(G361=0,"",'Ark1'!W2066)</f>
        <v/>
      </c>
      <c r="T361" s="33" t="str">
        <f>+IF(G361=0,"",'Ark1'!X2066)</f>
        <v/>
      </c>
      <c r="U361" s="557" t="str">
        <f>+IF(G361=0,"",'Ark1'!AG2066)</f>
        <v/>
      </c>
      <c r="W361" s="33" t="str">
        <f>+IF(G361=0,"",'Ark1'!AH2066)</f>
        <v/>
      </c>
      <c r="X361" s="33" t="str">
        <f>+IF(G361=0,"",'Ark1'!Y2066)</f>
        <v/>
      </c>
      <c r="Y361" s="27" t="str">
        <f>+IF(G361=0,"",'Ark1'!AA2066)</f>
        <v/>
      </c>
      <c r="Z361" s="33" t="str">
        <f>+IF(G361=0,"",'Ark1'!AC2066)</f>
        <v/>
      </c>
      <c r="AA361" s="303" t="str">
        <f t="shared" si="33"/>
        <v/>
      </c>
      <c r="AB361" s="28" t="str">
        <f t="shared" si="34"/>
        <v/>
      </c>
      <c r="AC361" s="244"/>
      <c r="AD361" s="27"/>
      <c r="AF361" s="28"/>
      <c r="AG361" s="27"/>
      <c r="AH361" s="86"/>
      <c r="AI361" s="86"/>
      <c r="AM361" s="86"/>
    </row>
    <row r="362" spans="1:58" ht="15.6">
      <c r="A362" s="244"/>
      <c r="B362" s="328">
        <f>+'Ark1'!C2101</f>
        <v>2024</v>
      </c>
      <c r="C362" s="264">
        <f>+'Ark1'!L2101</f>
        <v>15</v>
      </c>
      <c r="D362" s="264" t="s">
        <v>41</v>
      </c>
      <c r="E362" s="264">
        <f>+'Ark1'!AP2101</f>
        <v>16</v>
      </c>
      <c r="F362" s="484" t="str">
        <f>+IF(G362=0,"",'Ark1'!Q2101)</f>
        <v/>
      </c>
      <c r="G362" s="485">
        <f>+'Ark1'!R2101</f>
        <v>0</v>
      </c>
      <c r="H362" s="265" t="str">
        <f>+IF(G362=0,"",'Ark1'!AE2101)</f>
        <v/>
      </c>
      <c r="I362" s="265"/>
      <c r="J362" s="265" t="str">
        <f>+IF(G362=0,"",'Ark1'!AF2101)</f>
        <v/>
      </c>
      <c r="K362" s="244"/>
      <c r="L362" s="379" t="str">
        <f>+IF(G362=0,"",'Ark1'!U2101)</f>
        <v/>
      </c>
      <c r="M362" s="379"/>
      <c r="N362" s="376" t="str">
        <f>+IF(G362=0,"",'Ark1'!AR1800)</f>
        <v/>
      </c>
      <c r="O362" s="114" t="str">
        <f>+IF(G362=0,"",'Ark1'!AS1800)</f>
        <v/>
      </c>
      <c r="P362" s="246"/>
      <c r="Q362" s="266" t="str">
        <f>+IF(G362=0,"",'Ark1'!T2101)</f>
        <v/>
      </c>
      <c r="R362" s="265"/>
      <c r="S362" s="267" t="str">
        <f>+IF(G362=0,"",'Ark1'!W2101)</f>
        <v/>
      </c>
      <c r="T362" s="267" t="str">
        <f>+IF(G362=0,"",'Ark1'!X2101)</f>
        <v/>
      </c>
      <c r="U362" s="484" t="str">
        <f>+IF(G362=0,"",'Ark1'!AG2101)</f>
        <v/>
      </c>
      <c r="V362" s="484"/>
      <c r="W362" s="267" t="str">
        <f>+IF(G362=0,"",'Ark1'!AH2101)</f>
        <v/>
      </c>
      <c r="X362" s="267" t="str">
        <f>+IF(G362=0,"",'Ark1'!Y2101)</f>
        <v/>
      </c>
      <c r="Y362" s="266" t="str">
        <f>+IF(G362=0,"",'Ark1'!AA2101)</f>
        <v/>
      </c>
      <c r="Z362" s="267" t="str">
        <f>+IF(G362=0,"",'Ark1'!AC2101)</f>
        <v/>
      </c>
      <c r="AA362" s="303" t="str">
        <f t="shared" si="33"/>
        <v/>
      </c>
      <c r="AB362" s="265" t="str">
        <f t="shared" si="34"/>
        <v/>
      </c>
      <c r="AC362" s="244"/>
      <c r="AD362" s="248"/>
      <c r="AF362" s="28"/>
      <c r="AG362" s="27"/>
      <c r="AH362" s="270"/>
      <c r="AI362" s="86"/>
      <c r="AM362" s="86"/>
    </row>
    <row r="363" spans="1:58" ht="19.8">
      <c r="A363" s="244"/>
      <c r="B363" s="244"/>
      <c r="C363" s="244"/>
      <c r="D363" s="244"/>
      <c r="E363" s="244"/>
      <c r="F363" s="478"/>
      <c r="G363" s="478"/>
      <c r="H363" s="244"/>
      <c r="I363" s="244"/>
      <c r="J363" s="244"/>
      <c r="K363" s="244"/>
      <c r="L363" s="244"/>
      <c r="M363" s="244"/>
      <c r="N363" s="244"/>
      <c r="O363" s="244"/>
      <c r="P363" s="246"/>
      <c r="Q363" s="244"/>
      <c r="R363" s="244"/>
      <c r="S363" s="244"/>
      <c r="T363" s="244"/>
      <c r="U363" s="478"/>
      <c r="V363" s="478"/>
      <c r="W363" s="244"/>
      <c r="X363" s="244"/>
      <c r="Y363" s="244"/>
      <c r="Z363" s="244"/>
      <c r="AA363" s="244"/>
      <c r="AB363" s="244"/>
      <c r="AC363" s="244"/>
      <c r="AD363" s="247"/>
      <c r="AF363" s="28"/>
      <c r="AG363" s="27"/>
      <c r="AH363" s="248"/>
      <c r="AI363" s="86"/>
      <c r="AM363" s="86"/>
      <c r="BE363" s="260"/>
    </row>
    <row r="364" spans="1:58" ht="19.8">
      <c r="A364" s="244"/>
      <c r="B364" s="244"/>
      <c r="C364" s="262"/>
      <c r="D364" s="244"/>
      <c r="E364" s="244"/>
      <c r="F364" s="478"/>
      <c r="G364" s="478"/>
      <c r="H364" s="245"/>
      <c r="I364" s="244"/>
      <c r="J364" s="245"/>
      <c r="K364" s="244"/>
      <c r="L364" s="244"/>
      <c r="M364" s="244"/>
      <c r="N364" s="246"/>
      <c r="O364" s="246"/>
      <c r="P364" s="246"/>
      <c r="Q364" s="244"/>
      <c r="R364" s="244"/>
      <c r="S364" s="246"/>
      <c r="T364" s="246"/>
      <c r="U364" s="478"/>
      <c r="V364" s="478"/>
      <c r="W364" s="246"/>
      <c r="X364" s="246"/>
      <c r="Y364" s="244"/>
      <c r="Z364" s="246"/>
      <c r="AA364" s="244"/>
      <c r="AB364" s="245"/>
      <c r="AC364" s="244"/>
      <c r="AD364" s="247"/>
      <c r="AF364" s="28"/>
      <c r="AG364" s="27"/>
      <c r="AH364" s="248"/>
      <c r="AI364" s="86"/>
      <c r="AM364" s="86"/>
      <c r="BE364" s="260"/>
    </row>
    <row r="365" spans="1:58" ht="22.8">
      <c r="A365" s="344" t="str">
        <f>+Raser!C27</f>
        <v>Normande</v>
      </c>
      <c r="B365" s="244"/>
      <c r="C365" s="262"/>
      <c r="D365" s="344"/>
      <c r="E365" s="244"/>
      <c r="F365" s="478"/>
      <c r="G365" s="482" t="s">
        <v>644</v>
      </c>
      <c r="H365" s="277">
        <f>SUM(G371:G385)</f>
        <v>0</v>
      </c>
      <c r="I365" s="245"/>
      <c r="J365" s="244"/>
      <c r="K365" s="244"/>
      <c r="L365" s="244"/>
      <c r="M365" s="244"/>
      <c r="N365" s="244"/>
      <c r="O365" s="244"/>
      <c r="P365" s="246"/>
      <c r="Q365" s="245"/>
      <c r="R365" s="343" t="str">
        <f>+Raser!T27</f>
        <v/>
      </c>
      <c r="S365" s="244"/>
      <c r="T365" s="246"/>
      <c r="U365" s="478"/>
      <c r="V365" s="478"/>
      <c r="W365" s="244"/>
      <c r="X365" s="246"/>
      <c r="Y365" s="246"/>
      <c r="Z365" s="244"/>
      <c r="AA365" s="246"/>
      <c r="AB365" s="246" t="s">
        <v>626</v>
      </c>
      <c r="AC365" s="245"/>
      <c r="AD365" s="247"/>
      <c r="AE365" s="247"/>
      <c r="AF365" s="28"/>
      <c r="AH365" s="27"/>
      <c r="AI365" s="248"/>
      <c r="AM365" s="86"/>
      <c r="BF365" s="260"/>
    </row>
    <row r="366" spans="1:58" ht="14.25" customHeight="1">
      <c r="A366" s="244"/>
      <c r="B366" s="244"/>
      <c r="C366" s="262"/>
      <c r="D366" s="342"/>
      <c r="E366" s="244"/>
      <c r="F366" s="482"/>
      <c r="G366" s="482"/>
      <c r="H366" s="262"/>
      <c r="I366" s="262"/>
      <c r="J366" s="262"/>
      <c r="K366" s="244"/>
      <c r="L366" s="262"/>
      <c r="M366" s="262"/>
      <c r="N366" s="262"/>
      <c r="O366" s="262"/>
      <c r="P366" s="246"/>
      <c r="Q366" s="262"/>
      <c r="R366" s="262"/>
      <c r="S366" s="262"/>
      <c r="T366" s="262"/>
      <c r="U366" s="482"/>
      <c r="V366" s="482"/>
      <c r="W366" s="262"/>
      <c r="X366" s="262"/>
      <c r="Y366" s="262"/>
      <c r="Z366" s="262"/>
      <c r="AA366" s="262"/>
      <c r="AB366" s="245"/>
      <c r="AC366" s="244"/>
      <c r="AD366" s="247"/>
      <c r="AF366" s="28"/>
      <c r="AG366" s="27"/>
      <c r="AH366" s="248"/>
      <c r="AI366" s="86"/>
      <c r="AM366" s="86"/>
      <c r="BE366" s="260"/>
    </row>
    <row r="367" spans="1:58" ht="19.8">
      <c r="A367" s="244"/>
      <c r="B367" s="244"/>
      <c r="C367" s="244"/>
      <c r="D367" s="244"/>
      <c r="E367" s="244"/>
      <c r="F367" s="478"/>
      <c r="G367" s="478"/>
      <c r="H367" s="245"/>
      <c r="I367" s="244"/>
      <c r="J367" s="245"/>
      <c r="K367" s="244"/>
      <c r="L367" s="244"/>
      <c r="M367" s="244"/>
      <c r="N367" s="246"/>
      <c r="O367" s="246"/>
      <c r="P367" s="246"/>
      <c r="Q367" s="244"/>
      <c r="R367" s="244"/>
      <c r="S367" s="246"/>
      <c r="T367" s="246"/>
      <c r="U367" s="478"/>
      <c r="V367" s="478"/>
      <c r="W367" s="246"/>
      <c r="X367" s="246"/>
      <c r="Y367" s="244"/>
      <c r="Z367" s="246"/>
      <c r="AA367" s="262" t="s">
        <v>477</v>
      </c>
      <c r="AB367" s="261" t="s">
        <v>4</v>
      </c>
      <c r="AC367" s="244"/>
      <c r="AD367" s="247"/>
      <c r="AF367" s="28"/>
      <c r="AG367" s="27"/>
      <c r="AH367" s="248"/>
      <c r="AI367" s="86"/>
      <c r="AM367" s="86"/>
      <c r="BE367" s="260"/>
    </row>
    <row r="368" spans="1:58" ht="19.8">
      <c r="A368" s="244"/>
      <c r="B368" s="244"/>
      <c r="C368" s="244"/>
      <c r="D368" s="262"/>
      <c r="E368" s="244"/>
      <c r="F368" s="482" t="s">
        <v>4</v>
      </c>
      <c r="G368" s="478"/>
      <c r="H368" s="245"/>
      <c r="I368" s="245"/>
      <c r="J368" s="245"/>
      <c r="K368" s="244"/>
      <c r="L368" s="245"/>
      <c r="M368" s="245"/>
      <c r="N368" s="246"/>
      <c r="O368" s="246"/>
      <c r="P368" s="246"/>
      <c r="Q368" s="262" t="s">
        <v>24</v>
      </c>
      <c r="R368" s="245"/>
      <c r="S368" s="246" t="s">
        <v>403</v>
      </c>
      <c r="T368" s="246" t="s">
        <v>403</v>
      </c>
      <c r="U368" s="482" t="s">
        <v>531</v>
      </c>
      <c r="V368" s="482"/>
      <c r="W368" s="246" t="s">
        <v>403</v>
      </c>
      <c r="X368" s="263" t="s">
        <v>423</v>
      </c>
      <c r="Y368" s="244"/>
      <c r="Z368" s="263" t="s">
        <v>573</v>
      </c>
      <c r="AA368" s="262" t="s">
        <v>570</v>
      </c>
      <c r="AB368" s="261" t="s">
        <v>10</v>
      </c>
      <c r="AC368" s="244"/>
      <c r="AD368" s="247"/>
      <c r="AF368" s="28"/>
      <c r="AG368" s="27"/>
      <c r="AH368" s="248"/>
      <c r="AI368" s="86"/>
      <c r="AM368" s="86"/>
      <c r="BE368" s="260"/>
    </row>
    <row r="369" spans="1:57" ht="19.8">
      <c r="A369" s="262"/>
      <c r="B369" s="262"/>
      <c r="C369" s="244"/>
      <c r="D369" s="244"/>
      <c r="E369" s="262"/>
      <c r="F369" s="482" t="s">
        <v>475</v>
      </c>
      <c r="G369" s="482" t="s">
        <v>4</v>
      </c>
      <c r="H369" s="261" t="s">
        <v>4</v>
      </c>
      <c r="I369" s="261"/>
      <c r="J369" s="261" t="s">
        <v>1</v>
      </c>
      <c r="K369" s="244"/>
      <c r="L369" s="261" t="s">
        <v>24</v>
      </c>
      <c r="M369" s="261"/>
      <c r="N369" s="421" t="s">
        <v>24</v>
      </c>
      <c r="O369" s="421" t="s">
        <v>24</v>
      </c>
      <c r="P369" s="246"/>
      <c r="Q369" s="262" t="s">
        <v>481</v>
      </c>
      <c r="R369" s="261"/>
      <c r="S369" s="263" t="s">
        <v>572</v>
      </c>
      <c r="T369" s="263" t="s">
        <v>487</v>
      </c>
      <c r="U369" s="482" t="s">
        <v>550</v>
      </c>
      <c r="V369" s="482"/>
      <c r="W369" s="263" t="s">
        <v>489</v>
      </c>
      <c r="X369" s="263"/>
      <c r="Y369" s="262" t="s">
        <v>414</v>
      </c>
      <c r="Z369" s="263" t="s">
        <v>1</v>
      </c>
      <c r="AA369" s="262" t="s">
        <v>70</v>
      </c>
      <c r="AB369" s="261" t="s">
        <v>70</v>
      </c>
      <c r="AC369" s="244"/>
      <c r="AD369" s="247"/>
      <c r="AF369" s="28"/>
      <c r="AG369" s="27"/>
      <c r="AH369" s="248"/>
      <c r="AI369" s="86"/>
      <c r="AM369" s="86"/>
      <c r="BE369" s="260"/>
    </row>
    <row r="370" spans="1:57" ht="19.8">
      <c r="A370" s="244"/>
      <c r="B370" s="244"/>
      <c r="C370" s="262" t="s">
        <v>0</v>
      </c>
      <c r="D370" s="262"/>
      <c r="E370" s="262" t="s">
        <v>599</v>
      </c>
      <c r="F370" s="469" t="s">
        <v>476</v>
      </c>
      <c r="G370" s="469" t="s">
        <v>10</v>
      </c>
      <c r="H370" s="87" t="s">
        <v>403</v>
      </c>
      <c r="I370" s="87"/>
      <c r="J370" s="87" t="s">
        <v>403</v>
      </c>
      <c r="K370" s="244"/>
      <c r="L370" s="87" t="s">
        <v>45</v>
      </c>
      <c r="M370" s="87"/>
      <c r="N370" s="421" t="s">
        <v>717</v>
      </c>
      <c r="O370" s="421" t="s">
        <v>718</v>
      </c>
      <c r="P370" s="246"/>
      <c r="Q370" s="50" t="s">
        <v>415</v>
      </c>
      <c r="R370" s="87"/>
      <c r="S370" s="75" t="s">
        <v>548</v>
      </c>
      <c r="T370" s="75" t="s">
        <v>440</v>
      </c>
      <c r="U370" s="469" t="s">
        <v>483</v>
      </c>
      <c r="V370" s="469"/>
      <c r="W370" s="75" t="s">
        <v>470</v>
      </c>
      <c r="X370" s="75" t="s">
        <v>1</v>
      </c>
      <c r="Y370" s="50" t="s">
        <v>415</v>
      </c>
      <c r="Z370" s="75" t="s">
        <v>532</v>
      </c>
      <c r="AA370" s="50" t="s">
        <v>486</v>
      </c>
      <c r="AB370" s="87" t="s">
        <v>553</v>
      </c>
      <c r="AC370" s="244"/>
      <c r="AD370" s="247"/>
      <c r="AF370" s="28"/>
      <c r="AG370" s="27"/>
      <c r="AH370" s="248"/>
      <c r="AI370" s="86"/>
      <c r="AM370" s="86"/>
      <c r="BE370" s="260"/>
    </row>
    <row r="371" spans="1:57" ht="15.6">
      <c r="A371" s="244"/>
      <c r="B371" s="264">
        <f>+'Ark1'!C1612</f>
        <v>2024</v>
      </c>
      <c r="C371" s="264">
        <f>+'Ark1'!L1612</f>
        <v>1</v>
      </c>
      <c r="D371" s="264" t="s">
        <v>29</v>
      </c>
      <c r="E371" s="264">
        <f>+'Ark1'!AP1612</f>
        <v>17</v>
      </c>
      <c r="F371" s="484" t="str">
        <f>+IF(G371=0,"",'Ark1'!Q1612)</f>
        <v/>
      </c>
      <c r="G371" s="485">
        <f>+'Ark1'!R1612</f>
        <v>0</v>
      </c>
      <c r="H371" s="265" t="str">
        <f>+IF(G371=0,"",'Ark1'!AE1612)</f>
        <v/>
      </c>
      <c r="I371" s="265"/>
      <c r="J371" s="265" t="str">
        <f>+IF(G371=0,"",'Ark1'!AF1612)</f>
        <v/>
      </c>
      <c r="K371" s="244"/>
      <c r="L371" s="303" t="str">
        <f>+IF(G371=0,"",'Ark1'!U1612)</f>
        <v/>
      </c>
      <c r="M371" s="303"/>
      <c r="N371" s="376" t="str">
        <f>+IF(G371=0,"",'Ark1'!AR1722)</f>
        <v/>
      </c>
      <c r="O371" s="114" t="str">
        <f>+IF(G371=0,"",'Ark1'!AS1722)</f>
        <v/>
      </c>
      <c r="P371" s="246"/>
      <c r="Q371" s="266" t="str">
        <f>+IF(G371=0,"",'Ark1'!T1612)</f>
        <v/>
      </c>
      <c r="R371" s="265"/>
      <c r="S371" s="267" t="str">
        <f>+IF(G371=0,"",'Ark1'!W1612)</f>
        <v/>
      </c>
      <c r="T371" s="267" t="str">
        <f>+IF(G371=0,"",'Ark1'!X1612)</f>
        <v/>
      </c>
      <c r="U371" s="484" t="str">
        <f>+IF(G371=0,"",'Ark1'!AG1612)</f>
        <v/>
      </c>
      <c r="V371" s="484"/>
      <c r="W371" s="267" t="str">
        <f>+IF(G371=0,"",'Ark1'!AH1612)</f>
        <v/>
      </c>
      <c r="X371" s="267" t="str">
        <f>+IF(G371=0,"",'Ark1'!Y1612)</f>
        <v/>
      </c>
      <c r="Y371" s="266" t="str">
        <f>+IF(G371=0,"",'Ark1'!AA1612)</f>
        <v/>
      </c>
      <c r="Z371" s="267" t="str">
        <f>+IF(G371=0,"",'Ark1'!AC1612)</f>
        <v/>
      </c>
      <c r="AA371" s="303" t="str">
        <f t="shared" ref="AA371:AA385" si="35">IF(G371=0,"",1000*L371/U371)</f>
        <v/>
      </c>
      <c r="AB371" s="265" t="str">
        <f t="shared" ref="AB371:AB385" si="36">IF(G371=0,"",G371/F371)</f>
        <v/>
      </c>
      <c r="AC371" s="244"/>
      <c r="AD371" s="27"/>
      <c r="AF371" s="28"/>
      <c r="AG371" s="27"/>
      <c r="AH371" s="86"/>
      <c r="AI371" s="86"/>
      <c r="AM371" s="86"/>
    </row>
    <row r="372" spans="1:57" ht="15.6">
      <c r="A372" s="244"/>
      <c r="B372" s="304">
        <f>+'Ark1'!C1647</f>
        <v>2024</v>
      </c>
      <c r="C372" s="86">
        <f>+'Ark1'!L1647</f>
        <v>2</v>
      </c>
      <c r="D372" s="86" t="s">
        <v>30</v>
      </c>
      <c r="E372" s="86">
        <f>+'Ark1'!AP1647</f>
        <v>17</v>
      </c>
      <c r="F372" s="486" t="str">
        <f>+IF(G372=0,"",'Ark1'!Q1647)</f>
        <v/>
      </c>
      <c r="G372" s="485">
        <f>+'Ark1'!R1647</f>
        <v>0</v>
      </c>
      <c r="H372" s="28" t="str">
        <f>+IF(G372=0,"",'Ark1'!AE1647)</f>
        <v/>
      </c>
      <c r="I372" s="265"/>
      <c r="J372" s="28" t="str">
        <f>+IF(G372=0,"",'Ark1'!AF1647)</f>
        <v/>
      </c>
      <c r="K372" s="244"/>
      <c r="L372" s="303" t="str">
        <f>+IF(G372=0,"",'Ark1'!U1647)</f>
        <v/>
      </c>
      <c r="M372" s="303"/>
      <c r="N372" s="376" t="str">
        <f>+IF(G372=0,"",'Ark1'!AR1757)</f>
        <v/>
      </c>
      <c r="O372" s="114" t="str">
        <f>+IF(G372=0,"",'Ark1'!AS1757)</f>
        <v/>
      </c>
      <c r="P372" s="246"/>
      <c r="Q372" s="27" t="str">
        <f>+IF(G372=0,"",'Ark1'!T1647)</f>
        <v/>
      </c>
      <c r="R372" s="265"/>
      <c r="S372" s="33" t="str">
        <f>+IF(G372=0,"",'Ark1'!W1647)</f>
        <v/>
      </c>
      <c r="T372" s="33" t="str">
        <f>+IF(G372=0,"",'Ark1'!X1647)</f>
        <v/>
      </c>
      <c r="U372" s="557" t="str">
        <f>+IF(G372=0,"",'Ark1'!AG1647)</f>
        <v/>
      </c>
      <c r="W372" s="33" t="str">
        <f>+IF(G372=0,"",'Ark1'!AH1647)</f>
        <v/>
      </c>
      <c r="X372" s="33" t="str">
        <f>+IF(G372=0,"",'Ark1'!Y1647)</f>
        <v/>
      </c>
      <c r="Y372" s="27" t="str">
        <f>+IF(G372=0,"",'Ark1'!AA1647)</f>
        <v/>
      </c>
      <c r="Z372" s="33" t="str">
        <f>+IF(G372=0,"",'Ark1'!AC1647)</f>
        <v/>
      </c>
      <c r="AA372" s="303" t="str">
        <f t="shared" si="35"/>
        <v/>
      </c>
      <c r="AB372" s="28" t="str">
        <f t="shared" si="36"/>
        <v/>
      </c>
      <c r="AC372" s="244"/>
      <c r="AD372" s="27"/>
      <c r="AF372" s="28"/>
      <c r="AG372" s="27"/>
      <c r="AH372" s="86"/>
      <c r="AI372" s="86"/>
      <c r="AM372" s="86"/>
    </row>
    <row r="373" spans="1:57" ht="15.6">
      <c r="A373" s="244"/>
      <c r="B373" s="304">
        <f>+'Ark1'!C1682</f>
        <v>2024</v>
      </c>
      <c r="C373" s="264">
        <f>+'Ark1'!L1682</f>
        <v>3</v>
      </c>
      <c r="D373" s="264" t="s">
        <v>31</v>
      </c>
      <c r="E373" s="264">
        <f>+'Ark1'!AP1682</f>
        <v>17</v>
      </c>
      <c r="F373" s="484" t="str">
        <f>+IF(G373=0,"",'Ark1'!Q1682)</f>
        <v/>
      </c>
      <c r="G373" s="485">
        <f>+'Ark1'!R1682</f>
        <v>0</v>
      </c>
      <c r="H373" s="265" t="str">
        <f>+IF(G373=0,"",'Ark1'!AE1682)</f>
        <v/>
      </c>
      <c r="I373" s="265"/>
      <c r="J373" s="265" t="str">
        <f>+IF(G373=0,"",'Ark1'!AF1682)</f>
        <v/>
      </c>
      <c r="K373" s="244"/>
      <c r="L373" s="303" t="str">
        <f>+IF(G373=0,"",'Ark1'!U1682)</f>
        <v/>
      </c>
      <c r="M373" s="303"/>
      <c r="N373" s="376" t="str">
        <f>+IF(G373=0,"",'Ark1'!AR1792)</f>
        <v/>
      </c>
      <c r="O373" s="114" t="str">
        <f>+IF(G373=0,"",'Ark1'!AS1792)</f>
        <v/>
      </c>
      <c r="P373" s="246"/>
      <c r="Q373" s="266" t="str">
        <f>+IF(G373=0,"",'Ark1'!T1682)</f>
        <v/>
      </c>
      <c r="R373" s="265"/>
      <c r="S373" s="267" t="str">
        <f>+IF(G373=0,"",'Ark1'!W1682)</f>
        <v/>
      </c>
      <c r="T373" s="267" t="str">
        <f>+IF(G373=0,"",'Ark1'!X1682)</f>
        <v/>
      </c>
      <c r="U373" s="484" t="str">
        <f>+IF(G373=0,"",'Ark1'!AG1682)</f>
        <v/>
      </c>
      <c r="V373" s="484"/>
      <c r="W373" s="267" t="str">
        <f>+IF(G373=0,"",'Ark1'!AH1682)</f>
        <v/>
      </c>
      <c r="X373" s="267" t="str">
        <f>+IF(G373=0,"",'Ark1'!Y1682)</f>
        <v/>
      </c>
      <c r="Y373" s="266" t="str">
        <f>+IF(G373=0,"",'Ark1'!AA1682)</f>
        <v/>
      </c>
      <c r="Z373" s="267" t="str">
        <f>+IF(G373=0,"",'Ark1'!AC1682)</f>
        <v/>
      </c>
      <c r="AA373" s="303" t="str">
        <f t="shared" si="35"/>
        <v/>
      </c>
      <c r="AB373" s="265" t="str">
        <f t="shared" si="36"/>
        <v/>
      </c>
      <c r="AC373" s="244"/>
      <c r="AD373" s="27"/>
      <c r="AF373" s="28"/>
      <c r="AG373" s="27"/>
      <c r="AH373" s="86"/>
      <c r="AI373" s="86"/>
      <c r="AM373" s="86"/>
    </row>
    <row r="374" spans="1:57" ht="15.6">
      <c r="A374" s="244"/>
      <c r="B374" s="304">
        <f>+'Ark1'!C1717</f>
        <v>2024</v>
      </c>
      <c r="C374" s="264">
        <f>+'Ark1'!L1717</f>
        <v>4</v>
      </c>
      <c r="D374" s="264" t="s">
        <v>32</v>
      </c>
      <c r="E374" s="86">
        <f>+'Ark1'!AP1717</f>
        <v>17</v>
      </c>
      <c r="F374" s="486" t="str">
        <f>+IF(G374=0,"",'Ark1'!Q1717)</f>
        <v/>
      </c>
      <c r="G374" s="485">
        <f>+'Ark1'!R1717</f>
        <v>0</v>
      </c>
      <c r="H374" s="28" t="str">
        <f>+IF(G374=0,"",'Ark1'!AE1717)</f>
        <v/>
      </c>
      <c r="I374" s="265"/>
      <c r="J374" s="28" t="str">
        <f>+IF(G374=0,"",'Ark1'!AF1717)</f>
        <v/>
      </c>
      <c r="K374" s="244"/>
      <c r="L374" s="303" t="str">
        <f>+IF(G374=0,"",'Ark1'!U1717)</f>
        <v/>
      </c>
      <c r="M374" s="303"/>
      <c r="N374" s="376" t="str">
        <f>+IF(G374=0,"",'Ark1'!AR1827)</f>
        <v/>
      </c>
      <c r="O374" s="114" t="str">
        <f>+IF(G374=0,"",'Ark1'!AS1827)</f>
        <v/>
      </c>
      <c r="P374" s="246"/>
      <c r="Q374" s="27" t="str">
        <f>+IF(G374=0,"",'Ark1'!T1717)</f>
        <v/>
      </c>
      <c r="R374" s="265"/>
      <c r="S374" s="33" t="str">
        <f>+IF(G374=0,"",'Ark1'!W1717)</f>
        <v/>
      </c>
      <c r="T374" s="33" t="str">
        <f>+IF(G374=0,"",'Ark1'!X1717)</f>
        <v/>
      </c>
      <c r="U374" s="557" t="str">
        <f>+IF(G374=0,"",'Ark1'!AG1717)</f>
        <v/>
      </c>
      <c r="W374" s="33" t="str">
        <f>+IF(G374=0,"",'Ark1'!AH1717)</f>
        <v/>
      </c>
      <c r="X374" s="33" t="str">
        <f>+IF(G374=0,"",'Ark1'!Y1717)</f>
        <v/>
      </c>
      <c r="Y374" s="27" t="str">
        <f>+IF(G374=0,"",'Ark1'!AA1717)</f>
        <v/>
      </c>
      <c r="Z374" s="33" t="str">
        <f>+IF(G374=0,"",'Ark1'!AC1717)</f>
        <v/>
      </c>
      <c r="AA374" s="303" t="str">
        <f t="shared" si="35"/>
        <v/>
      </c>
      <c r="AB374" s="28" t="str">
        <f t="shared" si="36"/>
        <v/>
      </c>
      <c r="AC374" s="244"/>
      <c r="AD374" s="27"/>
      <c r="AF374" s="28"/>
      <c r="AG374" s="27"/>
      <c r="AH374" s="86"/>
      <c r="AI374" s="86"/>
      <c r="AM374" s="86"/>
    </row>
    <row r="375" spans="1:57" ht="15.6">
      <c r="A375" s="244"/>
      <c r="B375" s="264">
        <f>+'Ark1'!C1752</f>
        <v>2024</v>
      </c>
      <c r="C375" s="264">
        <f>+'Ark1'!L1752</f>
        <v>5</v>
      </c>
      <c r="D375" s="264" t="s">
        <v>401</v>
      </c>
      <c r="E375" s="272">
        <f>+'Ark1'!AP1752</f>
        <v>17</v>
      </c>
      <c r="F375" s="484" t="str">
        <f>+IF(G375=0,"",'Ark1'!Q1752)</f>
        <v/>
      </c>
      <c r="G375" s="485">
        <f>+'Ark1'!R1752</f>
        <v>0</v>
      </c>
      <c r="H375" s="265">
        <f>+'Ark1'!AE1752</f>
        <v>0</v>
      </c>
      <c r="I375" s="265"/>
      <c r="J375" s="265" t="str">
        <f>+IF(G375=0,"",'Ark1'!AF1752)</f>
        <v/>
      </c>
      <c r="K375" s="244"/>
      <c r="L375" s="303" t="str">
        <f>+IF(G375=0,"",'Ark1'!U1752)</f>
        <v/>
      </c>
      <c r="M375" s="303"/>
      <c r="N375" s="376" t="str">
        <f>+IF(G375=0,"",'Ark1'!AR1862)</f>
        <v/>
      </c>
      <c r="O375" s="114" t="str">
        <f>+IF(G375=0,"",'Ark1'!AS1862)</f>
        <v/>
      </c>
      <c r="P375" s="246"/>
      <c r="Q375" s="266" t="str">
        <f>+IF(G375=0,"",'Ark1'!T1752)</f>
        <v/>
      </c>
      <c r="R375" s="265"/>
      <c r="S375" s="267" t="str">
        <f>+IF(G375=0,"",'Ark1'!W1752)</f>
        <v/>
      </c>
      <c r="T375" s="267" t="str">
        <f>+IF(G375=0,"",'Ark1'!X1752)</f>
        <v/>
      </c>
      <c r="U375" s="484" t="str">
        <f>+IF(G375=0,"",'Ark1'!AG1752)</f>
        <v/>
      </c>
      <c r="V375" s="484"/>
      <c r="W375" s="267" t="str">
        <f>+IF(G375=0,"",'Ark1'!AH1752)</f>
        <v/>
      </c>
      <c r="X375" s="267" t="str">
        <f>+IF(G375=0,"",'Ark1'!Y1752)</f>
        <v/>
      </c>
      <c r="Y375" s="266" t="str">
        <f>+IF(G375=0,"",'Ark1'!AA1752)</f>
        <v/>
      </c>
      <c r="Z375" s="267" t="str">
        <f>+IF(G375=0,"",'Ark1'!AC1752)</f>
        <v/>
      </c>
      <c r="AA375" s="303" t="str">
        <f t="shared" si="35"/>
        <v/>
      </c>
      <c r="AB375" s="265" t="str">
        <f t="shared" si="36"/>
        <v/>
      </c>
      <c r="AC375" s="244"/>
      <c r="AD375" s="27"/>
      <c r="AF375" s="28"/>
      <c r="AG375" s="27"/>
      <c r="AH375" s="86"/>
      <c r="AI375" s="86"/>
      <c r="AM375" s="86"/>
    </row>
    <row r="376" spans="1:57" ht="15.6">
      <c r="A376" s="244"/>
      <c r="B376" s="328">
        <f>+'Ark1'!C1787</f>
        <v>2024</v>
      </c>
      <c r="C376" s="264">
        <f>+'Ark1'!L1787</f>
        <v>6</v>
      </c>
      <c r="D376" s="264" t="s">
        <v>33</v>
      </c>
      <c r="E376" s="273">
        <f>+'Ark1'!AP1787</f>
        <v>17</v>
      </c>
      <c r="F376" s="486" t="str">
        <f>+IF(G376=0,"",'Ark1'!Q1787)</f>
        <v/>
      </c>
      <c r="G376" s="485">
        <f>+'Ark1'!R1787</f>
        <v>0</v>
      </c>
      <c r="H376" s="28" t="str">
        <f>+IF(G376=0,"",'Ark1'!AE1787)</f>
        <v/>
      </c>
      <c r="I376" s="265"/>
      <c r="J376" s="28" t="str">
        <f>+IF(G376=0,"",'Ark1'!AF1787)</f>
        <v/>
      </c>
      <c r="K376" s="244"/>
      <c r="L376" s="303" t="str">
        <f>+IF(G376=0,"",'Ark1'!U1787)</f>
        <v/>
      </c>
      <c r="M376" s="303"/>
      <c r="N376" s="376" t="str">
        <f>+IF(G376=0,"",'Ark1'!AR1897)</f>
        <v/>
      </c>
      <c r="O376" s="114" t="str">
        <f>+IF(G376=0,"",'Ark1'!AS1897)</f>
        <v/>
      </c>
      <c r="P376" s="246"/>
      <c r="Q376" s="27" t="str">
        <f>+IF(G376=0,"",'Ark1'!T1787)</f>
        <v/>
      </c>
      <c r="R376" s="265"/>
      <c r="S376" s="33" t="str">
        <f>+IF(G376=0,"",'Ark1'!W1787)</f>
        <v/>
      </c>
      <c r="T376" s="33" t="str">
        <f>+IF(G376=0,"",'Ark1'!X1787)</f>
        <v/>
      </c>
      <c r="U376" s="557" t="str">
        <f>+IF(G376=0,"",'Ark1'!AG1787)</f>
        <v/>
      </c>
      <c r="W376" s="33" t="str">
        <f>+IF(G376=0,"",'Ark1'!AH1787)</f>
        <v/>
      </c>
      <c r="X376" s="33" t="str">
        <f>+IF(G376=0,"",'Ark1'!Y1787)</f>
        <v/>
      </c>
      <c r="Y376" s="27" t="str">
        <f>+IF(G376=0,"",'Ark1'!AA1787)</f>
        <v/>
      </c>
      <c r="Z376" s="33" t="str">
        <f>+IF(G376=0,"",'Ark1'!AC1787)</f>
        <v/>
      </c>
      <c r="AA376" s="303" t="str">
        <f t="shared" si="35"/>
        <v/>
      </c>
      <c r="AB376" s="28" t="str">
        <f t="shared" si="36"/>
        <v/>
      </c>
      <c r="AC376" s="244"/>
      <c r="AD376" s="247"/>
      <c r="AF376" s="28"/>
      <c r="AG376" s="27"/>
      <c r="AH376" s="248"/>
      <c r="AI376" s="86"/>
      <c r="AM376" s="86"/>
    </row>
    <row r="377" spans="1:57" ht="15.6">
      <c r="A377" s="244"/>
      <c r="B377" s="328">
        <f>+'Ark1'!C1822</f>
        <v>2024</v>
      </c>
      <c r="C377" s="264">
        <f>+'Ark1'!L1822</f>
        <v>7</v>
      </c>
      <c r="D377" s="264" t="s">
        <v>34</v>
      </c>
      <c r="E377" s="272">
        <f>+'Ark1'!AP1822</f>
        <v>17</v>
      </c>
      <c r="F377" s="484" t="str">
        <f>+IF(G377=0,"",'Ark1'!Q1822)</f>
        <v/>
      </c>
      <c r="G377" s="485">
        <f>+'Ark1'!R1822</f>
        <v>0</v>
      </c>
      <c r="H377" s="265" t="str">
        <f>+IF(G377=0,"",'Ark1'!AE1822)</f>
        <v/>
      </c>
      <c r="I377" s="265"/>
      <c r="J377" s="265" t="str">
        <f>+IF(G377=0,"",'Ark1'!AF1822)</f>
        <v/>
      </c>
      <c r="K377" s="244"/>
      <c r="L377" s="303" t="str">
        <f>+IF(G377=0,"",'Ark1'!U1822)</f>
        <v/>
      </c>
      <c r="M377" s="303"/>
      <c r="N377" s="376" t="str">
        <f>+IF(G377=0,"",'Ark1'!AR1932)</f>
        <v/>
      </c>
      <c r="O377" s="114" t="str">
        <f>+IF(G377=0,"",'Ark1'!AS1932)</f>
        <v/>
      </c>
      <c r="P377" s="246"/>
      <c r="Q377" s="266" t="str">
        <f>+IF(G377=0,"",'Ark1'!T1822)</f>
        <v/>
      </c>
      <c r="R377" s="265"/>
      <c r="S377" s="267" t="str">
        <f>+IF(G377=0,"",'Ark1'!W1822)</f>
        <v/>
      </c>
      <c r="T377" s="267" t="str">
        <f>+IF(G377=0,"",'Ark1'!X1822)</f>
        <v/>
      </c>
      <c r="U377" s="484" t="str">
        <f>+IF(G377=0,"",'Ark1'!AG1822)</f>
        <v/>
      </c>
      <c r="V377" s="484"/>
      <c r="W377" s="267" t="str">
        <f>+IF(G377=0,"",'Ark1'!AH1822)</f>
        <v/>
      </c>
      <c r="X377" s="267" t="str">
        <f>+IF(G377=0,"",'Ark1'!Y1822)</f>
        <v/>
      </c>
      <c r="Y377" s="266" t="str">
        <f>+IF(G377=0,"",'Ark1'!AA1822)</f>
        <v/>
      </c>
      <c r="Z377" s="267" t="str">
        <f>+IF(G377=0,"",'Ark1'!AC1822)</f>
        <v/>
      </c>
      <c r="AA377" s="303" t="str">
        <f t="shared" si="35"/>
        <v/>
      </c>
      <c r="AB377" s="265" t="str">
        <f t="shared" si="36"/>
        <v/>
      </c>
      <c r="AC377" s="244"/>
      <c r="AD377" s="247"/>
      <c r="AF377" s="28"/>
      <c r="AG377" s="27"/>
      <c r="AH377" s="248"/>
      <c r="AI377" s="86"/>
      <c r="AM377" s="86"/>
    </row>
    <row r="378" spans="1:57" ht="15.6">
      <c r="A378" s="244"/>
      <c r="B378" s="86">
        <f>+'Ark1'!C1857</f>
        <v>2024</v>
      </c>
      <c r="C378" s="86">
        <f>+'Ark1'!L1857</f>
        <v>8</v>
      </c>
      <c r="D378" s="86" t="s">
        <v>35</v>
      </c>
      <c r="E378" s="273">
        <f>+'Ark1'!AP1857</f>
        <v>17</v>
      </c>
      <c r="F378" s="486" t="str">
        <f>+IF(G378=0,"",'Ark1'!Q1857)</f>
        <v/>
      </c>
      <c r="G378" s="485">
        <f>+'Ark1'!R1857</f>
        <v>0</v>
      </c>
      <c r="H378" s="28" t="str">
        <f>+IF(G378=0,"",'Ark1'!AE1857)</f>
        <v/>
      </c>
      <c r="I378" s="265"/>
      <c r="J378" s="28" t="str">
        <f>+IF(G378=0,"",'Ark1'!AF1857)</f>
        <v/>
      </c>
      <c r="K378" s="244"/>
      <c r="L378" s="303" t="str">
        <f>+IF(G378=0,"",'Ark1'!U1857)</f>
        <v/>
      </c>
      <c r="M378" s="303"/>
      <c r="N378" s="376" t="str">
        <f>+IF(G378=0,"",'Ark1'!AR1816)</f>
        <v/>
      </c>
      <c r="O378" s="114" t="str">
        <f>+IF(G378=0,"",'Ark1'!AS1816)</f>
        <v/>
      </c>
      <c r="P378" s="246"/>
      <c r="Q378" s="27" t="str">
        <f>+IF(G378=0,"",'Ark1'!T1857)</f>
        <v/>
      </c>
      <c r="R378" s="265"/>
      <c r="S378" s="33" t="str">
        <f>+IF(G378=0,"",'Ark1'!W1857)</f>
        <v/>
      </c>
      <c r="T378" s="33" t="str">
        <f>+IF(G378=0,"",'Ark1'!X1857)</f>
        <v/>
      </c>
      <c r="U378" s="557" t="str">
        <f>+IF(G378=0,"",'Ark1'!AG1857)</f>
        <v/>
      </c>
      <c r="W378" s="33" t="str">
        <f>+IF(G378=0,"",'Ark1'!AH1857)</f>
        <v/>
      </c>
      <c r="X378" s="33" t="str">
        <f>+IF(G378=0,"",'Ark1'!Y1857)</f>
        <v/>
      </c>
      <c r="Y378" s="27" t="str">
        <f>+IF(G378=0,"",'Ark1'!AA1857)</f>
        <v/>
      </c>
      <c r="Z378" s="33" t="str">
        <f>+IF(G378=0,"",'Ark1'!AC1857)</f>
        <v/>
      </c>
      <c r="AA378" s="303" t="str">
        <f t="shared" si="35"/>
        <v/>
      </c>
      <c r="AB378" s="28" t="str">
        <f t="shared" si="36"/>
        <v/>
      </c>
      <c r="AC378" s="244"/>
      <c r="AD378" s="247"/>
      <c r="AF378" s="28"/>
      <c r="AG378" s="27"/>
      <c r="AH378" s="248"/>
      <c r="AI378" s="86"/>
      <c r="AM378" s="86"/>
    </row>
    <row r="379" spans="1:57" ht="15.6">
      <c r="A379" s="244"/>
      <c r="B379" s="328">
        <f>+'Ark1'!C1892</f>
        <v>2024</v>
      </c>
      <c r="C379" s="264">
        <f>+'Ark1'!L1892</f>
        <v>9</v>
      </c>
      <c r="D379" s="264" t="s">
        <v>36</v>
      </c>
      <c r="E379" s="272">
        <f>+'Ark1'!AP1892</f>
        <v>17</v>
      </c>
      <c r="F379" s="484" t="str">
        <f>+IF(G379=0,"",'Ark1'!Q1892)</f>
        <v/>
      </c>
      <c r="G379" s="485">
        <f>+'Ark1'!R1892</f>
        <v>0</v>
      </c>
      <c r="H379" s="265" t="str">
        <f>+IF(G379=0,"",'Ark1'!AE1892)</f>
        <v/>
      </c>
      <c r="I379" s="265"/>
      <c r="J379" s="265" t="str">
        <f>+IF(G379=0,"",'Ark1'!AF1892)</f>
        <v/>
      </c>
      <c r="K379" s="244"/>
      <c r="L379" s="303" t="str">
        <f>+IF(G379=0,"",'Ark1'!U1892)</f>
        <v/>
      </c>
      <c r="M379" s="303"/>
      <c r="N379" s="376" t="str">
        <f>+IF(G379=0,"",'Ark1'!AR1817)</f>
        <v/>
      </c>
      <c r="O379" s="114" t="str">
        <f>+IF(G379=0,"",'Ark1'!AS1817)</f>
        <v/>
      </c>
      <c r="P379" s="246"/>
      <c r="Q379" s="266" t="str">
        <f>+IF(G379=0,"",'Ark1'!T1892)</f>
        <v/>
      </c>
      <c r="R379" s="265"/>
      <c r="S379" s="267" t="str">
        <f>+IF(G379=0,"",'Ark1'!W1892)</f>
        <v/>
      </c>
      <c r="T379" s="267" t="str">
        <f>+IF(G379=0,"",'Ark1'!X1892)</f>
        <v/>
      </c>
      <c r="U379" s="484" t="str">
        <f>+IF(G379=0,"",'Ark1'!AG1892)</f>
        <v/>
      </c>
      <c r="V379" s="484"/>
      <c r="W379" s="267" t="str">
        <f>+IF(G379=0,"",'Ark1'!AH1892)</f>
        <v/>
      </c>
      <c r="X379" s="267" t="str">
        <f>+IF(G379=0,"",'Ark1'!Y1892)</f>
        <v/>
      </c>
      <c r="Y379" s="266" t="str">
        <f>+IF(G379=0,"",'Ark1'!AA1892)</f>
        <v/>
      </c>
      <c r="Z379" s="267" t="str">
        <f>+IF(G379=0,"",'Ark1'!AC1892)</f>
        <v/>
      </c>
      <c r="AA379" s="303" t="str">
        <f t="shared" si="35"/>
        <v/>
      </c>
      <c r="AB379" s="265" t="str">
        <f t="shared" si="36"/>
        <v/>
      </c>
      <c r="AC379" s="244"/>
      <c r="AD379" s="247"/>
      <c r="AF379" s="28"/>
      <c r="AG379" s="27"/>
      <c r="AH379" s="248"/>
      <c r="AI379" s="86"/>
      <c r="AM379" s="86"/>
    </row>
    <row r="380" spans="1:57" ht="15.6">
      <c r="A380" s="244"/>
      <c r="B380" s="328">
        <f>+'Ark1'!C1927</f>
        <v>2024</v>
      </c>
      <c r="C380" s="264">
        <f>+'Ark1'!L1927</f>
        <v>10</v>
      </c>
      <c r="D380" s="264" t="s">
        <v>37</v>
      </c>
      <c r="E380" s="273">
        <f>+'Ark1'!AP1927</f>
        <v>17</v>
      </c>
      <c r="F380" s="486" t="str">
        <f>+IF(G380=0,"",'Ark1'!Q1927)</f>
        <v/>
      </c>
      <c r="G380" s="485">
        <f>+'Ark1'!R1927</f>
        <v>0</v>
      </c>
      <c r="H380" s="28" t="str">
        <f>+IF(G380=0,"",'Ark1'!AE1927)</f>
        <v/>
      </c>
      <c r="I380" s="265"/>
      <c r="J380" s="28" t="str">
        <f>+IF(G380=0,"",'Ark1'!AF1927)</f>
        <v/>
      </c>
      <c r="K380" s="244"/>
      <c r="L380" s="303" t="str">
        <f>+IF(G380=0,"",'Ark1'!U1927)</f>
        <v/>
      </c>
      <c r="M380" s="303"/>
      <c r="N380" s="376" t="str">
        <f>+IF(G380=0,"",'Ark1'!AR1818)</f>
        <v/>
      </c>
      <c r="O380" s="114" t="str">
        <f>+IF(G380=0,"",'Ark1'!AS1818)</f>
        <v/>
      </c>
      <c r="P380" s="246"/>
      <c r="Q380" s="27" t="str">
        <f>+IF(G380=0,"",'Ark1'!T1927)</f>
        <v/>
      </c>
      <c r="R380" s="265"/>
      <c r="S380" s="33" t="str">
        <f>+IF(G380=0,"",'Ark1'!W1927)</f>
        <v/>
      </c>
      <c r="T380" s="33" t="str">
        <f>+IF(G380=0,"",'Ark1'!X1927)</f>
        <v/>
      </c>
      <c r="U380" s="557" t="str">
        <f>+IF(G380=0,"",'Ark1'!AG1927)</f>
        <v/>
      </c>
      <c r="W380" s="33" t="str">
        <f>+IF(G380=0,"",'Ark1'!AH1927)</f>
        <v/>
      </c>
      <c r="X380" s="33" t="str">
        <f>+IF(G380=0,"",'Ark1'!Y1927)</f>
        <v/>
      </c>
      <c r="Y380" s="27" t="str">
        <f>+IF(G380=0,"",'Ark1'!AA1927)</f>
        <v/>
      </c>
      <c r="Z380" s="33" t="str">
        <f>+IF(G380=0,"",'Ark1'!AC1927)</f>
        <v/>
      </c>
      <c r="AA380" s="303" t="str">
        <f t="shared" si="35"/>
        <v/>
      </c>
      <c r="AB380" s="28" t="str">
        <f t="shared" si="36"/>
        <v/>
      </c>
      <c r="AC380" s="244"/>
      <c r="AD380" s="247"/>
      <c r="AF380" s="28"/>
      <c r="AG380" s="27"/>
      <c r="AH380" s="248"/>
      <c r="AI380" s="86"/>
      <c r="AM380" s="86"/>
    </row>
    <row r="381" spans="1:57" ht="15.6">
      <c r="A381" s="244"/>
      <c r="B381" s="328">
        <f>+'Ark1'!C1962</f>
        <v>2024</v>
      </c>
      <c r="C381" s="264">
        <f>+'Ark1'!L1962</f>
        <v>11</v>
      </c>
      <c r="D381" s="264" t="s">
        <v>38</v>
      </c>
      <c r="E381" s="272">
        <f>+'Ark1'!AP1962</f>
        <v>17</v>
      </c>
      <c r="F381" s="484" t="str">
        <f>+IF(G381=0,"",'Ark1'!Q1962)</f>
        <v/>
      </c>
      <c r="G381" s="485">
        <f>+'Ark1'!R1962</f>
        <v>0</v>
      </c>
      <c r="H381" s="265" t="str">
        <f>+IF(G381=0,"",'Ark1'!AE1962)</f>
        <v/>
      </c>
      <c r="I381" s="265"/>
      <c r="J381" s="265" t="str">
        <f>+IF(G381=0,"",'Ark1'!AF1962)</f>
        <v/>
      </c>
      <c r="K381" s="244"/>
      <c r="L381" s="303" t="str">
        <f>+IF(G381=0,"",'Ark1'!U1962)</f>
        <v/>
      </c>
      <c r="M381" s="303"/>
      <c r="N381" s="376" t="str">
        <f>+IF(G381=0,"",'Ark1'!AR1819)</f>
        <v/>
      </c>
      <c r="O381" s="114" t="str">
        <f>+IF(G381=0,"",'Ark1'!AS1819)</f>
        <v/>
      </c>
      <c r="P381" s="246"/>
      <c r="Q381" s="266" t="str">
        <f>+IF(G381=0,"",'Ark1'!T1962)</f>
        <v/>
      </c>
      <c r="R381" s="265"/>
      <c r="S381" s="267" t="str">
        <f>+IF(G381=0,"",'Ark1'!W1962)</f>
        <v/>
      </c>
      <c r="T381" s="267" t="str">
        <f>+IF(G381=0,"",'Ark1'!X1962)</f>
        <v/>
      </c>
      <c r="U381" s="484" t="str">
        <f>+IF(G381=0,"",'Ark1'!AG1962)</f>
        <v/>
      </c>
      <c r="V381" s="484"/>
      <c r="W381" s="267" t="str">
        <f>+IF(G381=0,"",'Ark1'!AH1962)</f>
        <v/>
      </c>
      <c r="X381" s="267" t="str">
        <f>+IF(G381=0,"",'Ark1'!Y1962)</f>
        <v/>
      </c>
      <c r="Y381" s="266" t="str">
        <f>+IF(G381=0,"",'Ark1'!AA1962)</f>
        <v/>
      </c>
      <c r="Z381" s="267" t="str">
        <f>+IF(G381=0,"",'Ark1'!AC1962)</f>
        <v/>
      </c>
      <c r="AA381" s="303" t="str">
        <f t="shared" si="35"/>
        <v/>
      </c>
      <c r="AB381" s="265" t="str">
        <f t="shared" si="36"/>
        <v/>
      </c>
      <c r="AC381" s="244"/>
      <c r="AD381" s="247"/>
      <c r="AF381" s="28"/>
      <c r="AG381" s="27"/>
      <c r="AH381" s="248"/>
      <c r="AI381" s="86"/>
      <c r="AM381" s="86"/>
    </row>
    <row r="382" spans="1:57" ht="15.6">
      <c r="A382" s="244"/>
      <c r="B382" s="328">
        <f>+'Ark1'!C1997</f>
        <v>2024</v>
      </c>
      <c r="C382" s="264">
        <f>+'Ark1'!L1997</f>
        <v>12</v>
      </c>
      <c r="D382" s="264" t="s">
        <v>39</v>
      </c>
      <c r="E382" s="273">
        <f>+'Ark1'!AP1997</f>
        <v>17</v>
      </c>
      <c r="F382" s="486" t="str">
        <f>+IF(G382=0,"",'Ark1'!Q1997)</f>
        <v/>
      </c>
      <c r="G382" s="485">
        <f>+'Ark1'!R1997</f>
        <v>0</v>
      </c>
      <c r="H382" s="28" t="str">
        <f>+IF(G382=0,"",'Ark1'!AE1997)</f>
        <v/>
      </c>
      <c r="I382" s="265"/>
      <c r="J382" s="28" t="str">
        <f>+IF(G382=0,"",'Ark1'!AF1997)</f>
        <v/>
      </c>
      <c r="K382" s="244"/>
      <c r="L382" s="303" t="str">
        <f>+IF(G382=0,"",'Ark1'!U1997)</f>
        <v/>
      </c>
      <c r="M382" s="303"/>
      <c r="N382" s="376" t="str">
        <f>+IF(G382=0,"",'Ark1'!AR1820)</f>
        <v/>
      </c>
      <c r="O382" s="114" t="str">
        <f>+IF(G382=0,"",'Ark1'!AS1820)</f>
        <v/>
      </c>
      <c r="P382" s="246"/>
      <c r="Q382" s="27" t="str">
        <f>+IF(G382=0,"",'Ark1'!T1997)</f>
        <v/>
      </c>
      <c r="R382" s="265"/>
      <c r="S382" s="33" t="str">
        <f>+IF(G382=0,"",'Ark1'!W1997)</f>
        <v/>
      </c>
      <c r="T382" s="33" t="str">
        <f>+IF(G382=0,"",'Ark1'!X1997)</f>
        <v/>
      </c>
      <c r="U382" s="557" t="str">
        <f>+IF(G382=0,"",'Ark1'!AG1997)</f>
        <v/>
      </c>
      <c r="W382" s="33" t="str">
        <f>+IF(G382=0,"",'Ark1'!AH1997)</f>
        <v/>
      </c>
      <c r="X382" s="33" t="str">
        <f>+IF(G382=0,"",'Ark1'!Y1997)</f>
        <v/>
      </c>
      <c r="Y382" s="27" t="str">
        <f>+IF(G382=0,"",'Ark1'!AA1997)</f>
        <v/>
      </c>
      <c r="Z382" s="33" t="str">
        <f>+IF(G382=0,"",'Ark1'!AC1997)</f>
        <v/>
      </c>
      <c r="AA382" s="303" t="str">
        <f t="shared" si="35"/>
        <v/>
      </c>
      <c r="AB382" s="28" t="str">
        <f t="shared" si="36"/>
        <v/>
      </c>
      <c r="AC382" s="244"/>
      <c r="AD382" s="247"/>
      <c r="AF382" s="28"/>
      <c r="AG382" s="27"/>
      <c r="AH382" s="248"/>
      <c r="AI382" s="86"/>
      <c r="AM382" s="86"/>
    </row>
    <row r="383" spans="1:57" ht="15.6">
      <c r="A383" s="244"/>
      <c r="B383" s="328">
        <f>+'Ark1'!C2032</f>
        <v>2024</v>
      </c>
      <c r="C383" s="264">
        <f>+'Ark1'!L2032</f>
        <v>13</v>
      </c>
      <c r="D383" s="264" t="s">
        <v>40</v>
      </c>
      <c r="E383" s="272">
        <f>+'Ark1'!AP2032</f>
        <v>17</v>
      </c>
      <c r="F383" s="484" t="str">
        <f>+IF(G383=0,"",'Ark1'!Q2032)</f>
        <v/>
      </c>
      <c r="G383" s="485">
        <f>+'Ark1'!R2032</f>
        <v>0</v>
      </c>
      <c r="H383" s="265" t="str">
        <f>+IF(G383=0,"",'Ark1'!AE2032)</f>
        <v/>
      </c>
      <c r="I383" s="265"/>
      <c r="J383" s="265" t="str">
        <f>+IF(G383=0,"",'Ark1'!AF2032)</f>
        <v/>
      </c>
      <c r="K383" s="244"/>
      <c r="L383" s="303" t="str">
        <f>+IF(G383=0,"",'Ark1'!U2032)</f>
        <v/>
      </c>
      <c r="M383" s="303"/>
      <c r="N383" s="376" t="str">
        <f>+IF(G383=0,"",'Ark1'!AR1821)</f>
        <v/>
      </c>
      <c r="O383" s="114" t="str">
        <f>+IF(G383=0,"",'Ark1'!AS1821)</f>
        <v/>
      </c>
      <c r="P383" s="246"/>
      <c r="Q383" s="266" t="str">
        <f>+IF(G383=0,"",'Ark1'!T2032)</f>
        <v/>
      </c>
      <c r="R383" s="265"/>
      <c r="S383" s="267" t="str">
        <f>+IF(G383=0,"",'Ark1'!W2032)</f>
        <v/>
      </c>
      <c r="T383" s="267" t="str">
        <f>+IF(G383=0,"",'Ark1'!X2032)</f>
        <v/>
      </c>
      <c r="U383" s="484" t="str">
        <f>+IF(G383=0,"",'Ark1'!AG2032)</f>
        <v/>
      </c>
      <c r="V383" s="484"/>
      <c r="W383" s="267" t="str">
        <f>+IF(G383=0,"",'Ark1'!AH2032)</f>
        <v/>
      </c>
      <c r="X383" s="267" t="str">
        <f>+IF(G383=0,"",'Ark1'!Y2032)</f>
        <v/>
      </c>
      <c r="Y383" s="266" t="str">
        <f>+IF(G383=0,"",'Ark1'!AA2032)</f>
        <v/>
      </c>
      <c r="Z383" s="267" t="str">
        <f>+IF(G383=0,"",'Ark1'!AC2032)</f>
        <v/>
      </c>
      <c r="AA383" s="303" t="str">
        <f t="shared" si="35"/>
        <v/>
      </c>
      <c r="AB383" s="265" t="str">
        <f t="shared" si="36"/>
        <v/>
      </c>
      <c r="AC383" s="244"/>
      <c r="AD383" s="247"/>
      <c r="AF383" s="28"/>
      <c r="AG383" s="27"/>
      <c r="AH383" s="248"/>
      <c r="AI383" s="86"/>
      <c r="AM383" s="86"/>
    </row>
    <row r="384" spans="1:57" ht="15.6">
      <c r="A384" s="244"/>
      <c r="B384" s="328">
        <f>+'Ark1'!C2067</f>
        <v>2024</v>
      </c>
      <c r="C384" s="264">
        <f>+'Ark1'!L2067</f>
        <v>14</v>
      </c>
      <c r="D384" s="264" t="s">
        <v>402</v>
      </c>
      <c r="E384" s="273">
        <f>+'Ark1'!AP2067</f>
        <v>17</v>
      </c>
      <c r="F384" s="486" t="str">
        <f>+IF(G384=0,"",'Ark1'!Q2067)</f>
        <v/>
      </c>
      <c r="G384" s="485">
        <f>+'Ark1'!R2067</f>
        <v>0</v>
      </c>
      <c r="H384" s="28" t="str">
        <f>+IF(G384=0,"",'Ark1'!AE2067)</f>
        <v/>
      </c>
      <c r="I384" s="265"/>
      <c r="J384" s="28" t="str">
        <f>+IF(G384=0,"",'Ark1'!AF2067)</f>
        <v/>
      </c>
      <c r="K384" s="244"/>
      <c r="L384" s="303" t="str">
        <f>+IF(G384=0,"",'Ark1'!U2067)</f>
        <v/>
      </c>
      <c r="M384" s="303"/>
      <c r="N384" s="376" t="str">
        <f>+IF(G384=0,"",'Ark1'!AR1822)</f>
        <v/>
      </c>
      <c r="O384" s="114" t="str">
        <f>+IF(G384=0,"",'Ark1'!AS1822)</f>
        <v/>
      </c>
      <c r="P384" s="246"/>
      <c r="Q384" s="27" t="str">
        <f>+IF(G384=0,"",'Ark1'!T2067)</f>
        <v/>
      </c>
      <c r="R384" s="265"/>
      <c r="S384" s="33" t="str">
        <f>+IF(G384=0,"",'Ark1'!W2067)</f>
        <v/>
      </c>
      <c r="T384" s="33" t="str">
        <f>+IF(G384=0,"",'Ark1'!X2067)</f>
        <v/>
      </c>
      <c r="U384" s="557" t="str">
        <f>+IF(G384=0,"",'Ark1'!AG2067)</f>
        <v/>
      </c>
      <c r="W384" s="33" t="str">
        <f>+IF(G384=0,"",'Ark1'!AH2067)</f>
        <v/>
      </c>
      <c r="X384" s="33" t="str">
        <f>+IF(G384=0,"",'Ark1'!Y2067)</f>
        <v/>
      </c>
      <c r="Y384" s="27" t="str">
        <f>+IF(G384=0,"",'Ark1'!AA2067)</f>
        <v/>
      </c>
      <c r="Z384" s="33" t="str">
        <f>+IF(G384=0,"",'Ark1'!AC2067)</f>
        <v/>
      </c>
      <c r="AA384" s="303" t="str">
        <f t="shared" si="35"/>
        <v/>
      </c>
      <c r="AB384" s="28" t="str">
        <f t="shared" si="36"/>
        <v/>
      </c>
      <c r="AC384" s="244"/>
      <c r="AD384" s="247"/>
      <c r="AF384" s="28"/>
      <c r="AG384" s="27"/>
      <c r="AH384" s="248"/>
      <c r="AI384" s="86"/>
      <c r="AM384" s="86"/>
    </row>
    <row r="385" spans="1:58" ht="15.6">
      <c r="A385" s="244"/>
      <c r="B385" s="328">
        <f>+'Ark1'!C2102</f>
        <v>2024</v>
      </c>
      <c r="C385" s="264">
        <f>+'Ark1'!L2102</f>
        <v>15</v>
      </c>
      <c r="D385" s="264" t="s">
        <v>41</v>
      </c>
      <c r="E385" s="264">
        <f>+'Ark1'!AP2102</f>
        <v>17</v>
      </c>
      <c r="F385" s="484" t="str">
        <f>+IF(G385=0,"",'Ark1'!Q2102)</f>
        <v/>
      </c>
      <c r="G385" s="485">
        <f>+'Ark1'!R2102</f>
        <v>0</v>
      </c>
      <c r="H385" s="265" t="str">
        <f>+IF(G385=0,"",'Ark1'!AE2102)</f>
        <v/>
      </c>
      <c r="I385" s="265"/>
      <c r="J385" s="265" t="str">
        <f>+IF(G385=0,"",'Ark1'!AF2102)</f>
        <v/>
      </c>
      <c r="K385" s="244"/>
      <c r="L385" s="379" t="str">
        <f>+IF(G385=0,"",'Ark1'!U2102)</f>
        <v/>
      </c>
      <c r="M385" s="379"/>
      <c r="N385" s="376" t="str">
        <f>+IF(G385=0,"",'Ark1'!AR1823)</f>
        <v/>
      </c>
      <c r="O385" s="114" t="str">
        <f>+IF(G385=0,"",'Ark1'!AS1823)</f>
        <v/>
      </c>
      <c r="P385" s="246"/>
      <c r="Q385" s="266" t="str">
        <f>+IF(G385=0,"",'Ark1'!T2102)</f>
        <v/>
      </c>
      <c r="R385" s="265"/>
      <c r="S385" s="267" t="str">
        <f>+IF(G385=0,"",'Ark1'!W2102)</f>
        <v/>
      </c>
      <c r="T385" s="267" t="str">
        <f>+IF(G385=0,"",'Ark1'!X2102)</f>
        <v/>
      </c>
      <c r="U385" s="484" t="str">
        <f>+IF(G385=0,"",'Ark1'!AG2102)</f>
        <v/>
      </c>
      <c r="V385" s="484"/>
      <c r="W385" s="267" t="str">
        <f>+IF(G385=0,"",'Ark1'!AH2102)</f>
        <v/>
      </c>
      <c r="X385" s="267" t="str">
        <f>+IF(G385=0,"",'Ark1'!Y2102)</f>
        <v/>
      </c>
      <c r="Y385" s="266" t="str">
        <f>+IF(G385=0,"",'Ark1'!AA2102)</f>
        <v/>
      </c>
      <c r="Z385" s="267" t="str">
        <f>+IF(G385=0,"",'Ark1'!AC2102)</f>
        <v/>
      </c>
      <c r="AA385" s="303" t="str">
        <f t="shared" si="35"/>
        <v/>
      </c>
      <c r="AB385" s="265" t="str">
        <f t="shared" si="36"/>
        <v/>
      </c>
      <c r="AC385" s="244"/>
      <c r="AD385" s="247"/>
      <c r="AF385" s="28"/>
      <c r="AG385" s="27"/>
      <c r="AH385" s="248"/>
      <c r="AI385" s="86"/>
      <c r="AM385" s="86"/>
    </row>
    <row r="386" spans="1:58" ht="19.8">
      <c r="A386" s="244"/>
      <c r="B386" s="244"/>
      <c r="C386" s="244"/>
      <c r="D386" s="244"/>
      <c r="E386" s="244"/>
      <c r="F386" s="478"/>
      <c r="G386" s="478"/>
      <c r="H386" s="244"/>
      <c r="I386" s="244"/>
      <c r="J386" s="244"/>
      <c r="K386" s="244"/>
      <c r="L386" s="244"/>
      <c r="M386" s="244"/>
      <c r="N386" s="244"/>
      <c r="O386" s="244"/>
      <c r="P386" s="246"/>
      <c r="Q386" s="244"/>
      <c r="R386" s="244"/>
      <c r="S386" s="244"/>
      <c r="T386" s="244"/>
      <c r="U386" s="478"/>
      <c r="V386" s="478"/>
      <c r="W386" s="244"/>
      <c r="X386" s="244"/>
      <c r="Y386" s="244"/>
      <c r="Z386" s="244"/>
      <c r="AA386" s="244"/>
      <c r="AB386" s="244"/>
      <c r="AC386" s="244"/>
      <c r="AD386" s="247"/>
      <c r="AF386" s="28"/>
      <c r="AG386" s="27"/>
      <c r="AH386" s="248"/>
      <c r="AI386" s="86"/>
      <c r="AM386" s="86"/>
      <c r="BE386" s="260"/>
    </row>
    <row r="387" spans="1:58" ht="19.8">
      <c r="A387" s="244"/>
      <c r="B387" s="244"/>
      <c r="C387" s="262"/>
      <c r="D387" s="244"/>
      <c r="E387" s="244"/>
      <c r="F387" s="478"/>
      <c r="G387" s="478"/>
      <c r="H387" s="245"/>
      <c r="I387" s="244"/>
      <c r="J387" s="245"/>
      <c r="K387" s="244"/>
      <c r="L387" s="244"/>
      <c r="M387" s="244"/>
      <c r="N387" s="246"/>
      <c r="O387" s="246"/>
      <c r="P387" s="246"/>
      <c r="Q387" s="244"/>
      <c r="R387" s="244"/>
      <c r="S387" s="246"/>
      <c r="T387" s="246"/>
      <c r="U387" s="478"/>
      <c r="V387" s="478"/>
      <c r="W387" s="246"/>
      <c r="X387" s="246"/>
      <c r="Y387" s="244"/>
      <c r="Z387" s="246"/>
      <c r="AA387" s="244"/>
      <c r="AB387" s="245"/>
      <c r="AC387" s="244"/>
      <c r="AD387" s="247"/>
      <c r="AF387" s="28"/>
      <c r="AG387" s="27"/>
      <c r="AH387" s="248"/>
      <c r="AI387" s="86"/>
      <c r="AM387" s="86"/>
      <c r="BE387" s="260"/>
    </row>
    <row r="388" spans="1:58" ht="22.8">
      <c r="A388" s="344" t="str">
        <f>+Raser!C28</f>
        <v>Hereford</v>
      </c>
      <c r="B388" s="244"/>
      <c r="C388" s="262"/>
      <c r="D388" s="344"/>
      <c r="E388" s="244"/>
      <c r="F388" s="478"/>
      <c r="G388" s="482" t="s">
        <v>644</v>
      </c>
      <c r="H388" s="277">
        <f>SUM(G394:G408)</f>
        <v>1155</v>
      </c>
      <c r="I388" s="245"/>
      <c r="J388" s="244"/>
      <c r="K388" s="244"/>
      <c r="L388" s="244"/>
      <c r="M388" s="244"/>
      <c r="N388" s="244"/>
      <c r="O388" s="244"/>
      <c r="P388" s="246"/>
      <c r="Q388" s="245"/>
      <c r="R388" s="343">
        <f>+Raser!T28</f>
        <v>261.33160173160167</v>
      </c>
      <c r="S388" s="244"/>
      <c r="T388" s="246"/>
      <c r="U388" s="478"/>
      <c r="V388" s="478"/>
      <c r="W388" s="244"/>
      <c r="X388" s="246"/>
      <c r="Y388" s="246"/>
      <c r="Z388" s="244"/>
      <c r="AA388" s="246"/>
      <c r="AB388" s="246" t="s">
        <v>626</v>
      </c>
      <c r="AC388" s="245"/>
      <c r="AD388" s="247"/>
      <c r="AE388" s="247"/>
      <c r="AF388" s="28"/>
      <c r="AH388" s="27"/>
      <c r="AI388" s="248"/>
      <c r="AM388" s="86"/>
      <c r="BF388" s="260"/>
    </row>
    <row r="389" spans="1:58" ht="14.25" customHeight="1">
      <c r="A389" s="244"/>
      <c r="B389" s="244"/>
      <c r="C389" s="262"/>
      <c r="D389" s="342"/>
      <c r="E389" s="244"/>
      <c r="F389" s="482"/>
      <c r="G389" s="482"/>
      <c r="H389" s="262"/>
      <c r="I389" s="262"/>
      <c r="J389" s="262"/>
      <c r="K389" s="244"/>
      <c r="L389" s="262"/>
      <c r="M389" s="262"/>
      <c r="N389" s="262"/>
      <c r="O389" s="262"/>
      <c r="P389" s="246"/>
      <c r="Q389" s="262"/>
      <c r="R389" s="262"/>
      <c r="S389" s="262"/>
      <c r="T389" s="262"/>
      <c r="U389" s="482"/>
      <c r="V389" s="482"/>
      <c r="W389" s="262"/>
      <c r="X389" s="262"/>
      <c r="Y389" s="262"/>
      <c r="Z389" s="262"/>
      <c r="AA389" s="262"/>
      <c r="AB389" s="245"/>
      <c r="AC389" s="244"/>
      <c r="AD389" s="247"/>
      <c r="AF389" s="28"/>
      <c r="AG389" s="27"/>
      <c r="AH389" s="248"/>
      <c r="AI389" s="86"/>
      <c r="AM389" s="86"/>
      <c r="BE389" s="260"/>
    </row>
    <row r="390" spans="1:58" ht="19.8">
      <c r="A390" s="244"/>
      <c r="B390" s="244"/>
      <c r="C390" s="244"/>
      <c r="D390" s="244"/>
      <c r="E390" s="244"/>
      <c r="F390" s="478"/>
      <c r="G390" s="478"/>
      <c r="H390" s="245"/>
      <c r="I390" s="244"/>
      <c r="J390" s="245"/>
      <c r="K390" s="244"/>
      <c r="L390" s="244"/>
      <c r="M390" s="244"/>
      <c r="N390" s="246"/>
      <c r="O390" s="246"/>
      <c r="P390" s="246"/>
      <c r="Q390" s="244"/>
      <c r="R390" s="244"/>
      <c r="S390" s="246"/>
      <c r="T390" s="246"/>
      <c r="U390" s="478"/>
      <c r="V390" s="478"/>
      <c r="W390" s="246"/>
      <c r="X390" s="246"/>
      <c r="Y390" s="244"/>
      <c r="Z390" s="246"/>
      <c r="AA390" s="262" t="s">
        <v>477</v>
      </c>
      <c r="AB390" s="261" t="s">
        <v>4</v>
      </c>
      <c r="AC390" s="244"/>
      <c r="AD390" s="247"/>
      <c r="AF390" s="28"/>
      <c r="AG390" s="27"/>
      <c r="AH390" s="248"/>
      <c r="AI390" s="86"/>
      <c r="AM390" s="86"/>
      <c r="BE390" s="260"/>
    </row>
    <row r="391" spans="1:58" ht="19.8">
      <c r="A391" s="244"/>
      <c r="B391" s="244"/>
      <c r="C391" s="244"/>
      <c r="D391" s="262"/>
      <c r="E391" s="244"/>
      <c r="F391" s="482" t="s">
        <v>4</v>
      </c>
      <c r="G391" s="478"/>
      <c r="H391" s="245"/>
      <c r="I391" s="245"/>
      <c r="J391" s="245"/>
      <c r="K391" s="244"/>
      <c r="L391" s="245"/>
      <c r="M391" s="245"/>
      <c r="N391" s="246"/>
      <c r="O391" s="246"/>
      <c r="P391" s="246"/>
      <c r="Q391" s="262" t="s">
        <v>24</v>
      </c>
      <c r="R391" s="245"/>
      <c r="S391" s="246" t="s">
        <v>403</v>
      </c>
      <c r="T391" s="246" t="s">
        <v>403</v>
      </c>
      <c r="U391" s="482" t="s">
        <v>531</v>
      </c>
      <c r="V391" s="482"/>
      <c r="W391" s="246" t="s">
        <v>403</v>
      </c>
      <c r="X391" s="263" t="s">
        <v>423</v>
      </c>
      <c r="Y391" s="244"/>
      <c r="Z391" s="263" t="s">
        <v>573</v>
      </c>
      <c r="AA391" s="262" t="s">
        <v>570</v>
      </c>
      <c r="AB391" s="261" t="s">
        <v>10</v>
      </c>
      <c r="AC391" s="244"/>
      <c r="AD391" s="247"/>
      <c r="AF391" s="28"/>
      <c r="AG391" s="27"/>
      <c r="AH391" s="248"/>
      <c r="AI391" s="86"/>
      <c r="AM391" s="86"/>
      <c r="BE391" s="260"/>
    </row>
    <row r="392" spans="1:58" ht="19.8">
      <c r="A392" s="262"/>
      <c r="B392" s="262"/>
      <c r="C392" s="244"/>
      <c r="D392" s="244"/>
      <c r="E392" s="262"/>
      <c r="F392" s="482" t="s">
        <v>475</v>
      </c>
      <c r="G392" s="482" t="s">
        <v>4</v>
      </c>
      <c r="H392" s="261" t="s">
        <v>4</v>
      </c>
      <c r="I392" s="261"/>
      <c r="J392" s="261" t="s">
        <v>1</v>
      </c>
      <c r="K392" s="244"/>
      <c r="L392" s="261" t="s">
        <v>24</v>
      </c>
      <c r="M392" s="261"/>
      <c r="N392" s="421" t="s">
        <v>24</v>
      </c>
      <c r="O392" s="421" t="s">
        <v>24</v>
      </c>
      <c r="P392" s="246"/>
      <c r="Q392" s="262" t="s">
        <v>481</v>
      </c>
      <c r="R392" s="261"/>
      <c r="S392" s="263" t="s">
        <v>572</v>
      </c>
      <c r="T392" s="263" t="s">
        <v>487</v>
      </c>
      <c r="U392" s="482" t="s">
        <v>550</v>
      </c>
      <c r="V392" s="482"/>
      <c r="W392" s="263" t="s">
        <v>489</v>
      </c>
      <c r="X392" s="263"/>
      <c r="Y392" s="262" t="s">
        <v>414</v>
      </c>
      <c r="Z392" s="263" t="s">
        <v>1</v>
      </c>
      <c r="AA392" s="262" t="s">
        <v>70</v>
      </c>
      <c r="AB392" s="261" t="s">
        <v>70</v>
      </c>
      <c r="AC392" s="244"/>
      <c r="AD392" s="247"/>
      <c r="AF392" s="28"/>
      <c r="AG392" s="27"/>
      <c r="AH392" s="248"/>
      <c r="AI392" s="86"/>
      <c r="AM392" s="86"/>
      <c r="BE392" s="260"/>
    </row>
    <row r="393" spans="1:58" ht="19.8">
      <c r="A393" s="244"/>
      <c r="B393" s="244"/>
      <c r="C393" s="262" t="s">
        <v>0</v>
      </c>
      <c r="D393" s="262"/>
      <c r="E393" s="262" t="s">
        <v>599</v>
      </c>
      <c r="F393" s="469" t="s">
        <v>476</v>
      </c>
      <c r="G393" s="469" t="s">
        <v>10</v>
      </c>
      <c r="H393" s="87" t="s">
        <v>403</v>
      </c>
      <c r="I393" s="87"/>
      <c r="J393" s="87" t="s">
        <v>403</v>
      </c>
      <c r="K393" s="244"/>
      <c r="L393" s="87" t="s">
        <v>45</v>
      </c>
      <c r="M393" s="87"/>
      <c r="N393" s="421" t="s">
        <v>717</v>
      </c>
      <c r="O393" s="421" t="s">
        <v>718</v>
      </c>
      <c r="P393" s="246"/>
      <c r="Q393" s="50" t="s">
        <v>415</v>
      </c>
      <c r="R393" s="87"/>
      <c r="S393" s="75" t="s">
        <v>548</v>
      </c>
      <c r="T393" s="75" t="s">
        <v>440</v>
      </c>
      <c r="U393" s="469" t="s">
        <v>483</v>
      </c>
      <c r="V393" s="469"/>
      <c r="W393" s="75" t="s">
        <v>470</v>
      </c>
      <c r="X393" s="75" t="s">
        <v>1</v>
      </c>
      <c r="Y393" s="50" t="s">
        <v>415</v>
      </c>
      <c r="Z393" s="75" t="s">
        <v>532</v>
      </c>
      <c r="AA393" s="50" t="s">
        <v>486</v>
      </c>
      <c r="AB393" s="87" t="s">
        <v>553</v>
      </c>
      <c r="AC393" s="244"/>
      <c r="AD393" s="247"/>
      <c r="AF393" s="28"/>
      <c r="AG393" s="27"/>
      <c r="AH393" s="248"/>
      <c r="AI393" s="86"/>
      <c r="AM393" s="86"/>
      <c r="BE393" s="260"/>
    </row>
    <row r="394" spans="1:58" ht="15.6">
      <c r="A394" s="244"/>
      <c r="B394" s="264">
        <f>+'Ark1'!C1613</f>
        <v>2024</v>
      </c>
      <c r="C394" s="264">
        <f>+'Ark1'!L1613</f>
        <v>1</v>
      </c>
      <c r="D394" s="264" t="s">
        <v>29</v>
      </c>
      <c r="E394" s="264">
        <f>+'Ark1'!AP1613</f>
        <v>21</v>
      </c>
      <c r="F394" s="484" t="str">
        <f>+IF(G394=0,"",'Ark1'!Q1613)</f>
        <v/>
      </c>
      <c r="G394" s="485">
        <f>+'Ark1'!R1613</f>
        <v>0</v>
      </c>
      <c r="H394" s="265" t="str">
        <f>+IF(G394=0,"",'Ark1'!AE1613)</f>
        <v/>
      </c>
      <c r="I394" s="265"/>
      <c r="J394" s="265" t="str">
        <f>+IF(G394=0,"",'Ark1'!AF1613)</f>
        <v/>
      </c>
      <c r="K394" s="244"/>
      <c r="L394" s="303" t="str">
        <f>+IF(G394=0,"",'Ark1'!U1613)</f>
        <v/>
      </c>
      <c r="M394" s="303"/>
      <c r="N394" s="376" t="str">
        <f>+IF(G394=0,"",'Ark1'!AR1613)</f>
        <v/>
      </c>
      <c r="O394" s="114" t="str">
        <f>+IF(G394=0,"",'Ark1'!AS1613)</f>
        <v/>
      </c>
      <c r="P394" s="246"/>
      <c r="Q394" s="266" t="str">
        <f>+IF(G394=0,"",'Ark1'!T1613)</f>
        <v/>
      </c>
      <c r="R394" s="265"/>
      <c r="S394" s="267" t="str">
        <f>+IF(G394=0,"",'Ark1'!W1613)</f>
        <v/>
      </c>
      <c r="T394" s="267" t="str">
        <f>+IF(G394=0,"",'Ark1'!X1613)</f>
        <v/>
      </c>
      <c r="U394" s="484" t="str">
        <f>+IF(G394=0,"",'Ark1'!AG1613)</f>
        <v/>
      </c>
      <c r="V394" s="484"/>
      <c r="W394" s="267" t="str">
        <f>+IF(G394=0,"",'Ark1'!AH1613)</f>
        <v/>
      </c>
      <c r="X394" s="267" t="str">
        <f>+IF(G394=0,"",'Ark1'!Y1613)</f>
        <v/>
      </c>
      <c r="Y394" s="266" t="str">
        <f>+IF(G394=0,"",'Ark1'!AA1613)</f>
        <v/>
      </c>
      <c r="Z394" s="267" t="str">
        <f>+IF(G394=0,"",'Ark1'!AC1613)</f>
        <v/>
      </c>
      <c r="AA394" s="303" t="str">
        <f t="shared" ref="AA394:AA408" si="37">IF(G394=0,"",1000*L394/U394)</f>
        <v/>
      </c>
      <c r="AB394" s="265" t="str">
        <f t="shared" ref="AB394:AB408" si="38">IF(G394=0,"",G394/F394)</f>
        <v/>
      </c>
      <c r="AC394" s="244"/>
      <c r="AD394" s="247"/>
      <c r="AF394" s="28"/>
      <c r="AG394" s="27"/>
      <c r="AH394" s="248"/>
      <c r="AI394" s="86"/>
      <c r="AM394" s="86"/>
    </row>
    <row r="395" spans="1:58" ht="15.6">
      <c r="A395" s="244"/>
      <c r="B395" s="304">
        <f>+'Ark1'!C1648</f>
        <v>2024</v>
      </c>
      <c r="C395" s="86">
        <f>+'Ark1'!L1648</f>
        <v>2</v>
      </c>
      <c r="D395" s="86" t="s">
        <v>30</v>
      </c>
      <c r="F395" s="486">
        <f>+IF(G395=0,"",'Ark1'!Q1648)</f>
        <v>29</v>
      </c>
      <c r="G395" s="485">
        <f>+'Ark1'!R1648</f>
        <v>35</v>
      </c>
      <c r="H395" s="28">
        <f>+IF(G395=0,"",'Ark1'!AE1648)</f>
        <v>3.0303030303030303</v>
      </c>
      <c r="I395" s="265"/>
      <c r="J395" s="28">
        <f>+IF(G395=0,"",'Ark1'!AF1648)</f>
        <v>2.0864172171827278</v>
      </c>
      <c r="K395" s="244"/>
      <c r="L395" s="303">
        <f>+IF(G395=0,"",'Ark1'!U1648)</f>
        <v>179.93142857142851</v>
      </c>
      <c r="M395" s="303"/>
      <c r="N395" s="376">
        <f>+IF(G395=0,"",'Ark1'!AR1648)</f>
        <v>204.37142857142859</v>
      </c>
      <c r="O395" s="114">
        <f>+IF(G395=0,"",'Ark1'!AS1648)</f>
        <v>21.003577129172527</v>
      </c>
      <c r="P395" s="246"/>
      <c r="Q395" s="27">
        <f>+IF(G395=0,"",'Ark1'!T1648)</f>
        <v>4.3714285714285692</v>
      </c>
      <c r="R395" s="265"/>
      <c r="S395" s="33">
        <f>+IF(G395=0,"",'Ark1'!W1648)</f>
        <v>8.5714285714285694</v>
      </c>
      <c r="T395" s="33">
        <f>+IF(G395=0,"",'Ark1'!X1648)</f>
        <v>0</v>
      </c>
      <c r="U395" s="557">
        <f>+IF(G395=0,"",'Ark1'!AG1648)</f>
        <v>1102.285714285714</v>
      </c>
      <c r="W395" s="33">
        <f>+IF(G395=0,"",'Ark1'!AH1648)</f>
        <v>100</v>
      </c>
      <c r="X395" s="33">
        <f>+IF(G395=0,"",'Ark1'!Y1648)</f>
        <v>20.511094857293795</v>
      </c>
      <c r="Y395" s="27">
        <f>+IF(G395=0,"",'Ark1'!AA1648)</f>
        <v>1.2209063210983728</v>
      </c>
      <c r="Z395" s="33">
        <f>+IF(G395=0,"",'Ark1'!AC1648)</f>
        <v>25.658642365129431</v>
      </c>
      <c r="AA395" s="303">
        <f t="shared" si="37"/>
        <v>163.23483670295491</v>
      </c>
      <c r="AB395" s="28">
        <f t="shared" si="38"/>
        <v>1.2068965517241379</v>
      </c>
      <c r="AC395" s="244"/>
      <c r="AD395" s="247"/>
      <c r="AF395" s="28"/>
      <c r="AG395" s="27"/>
      <c r="AH395" s="248"/>
      <c r="AI395" s="86"/>
      <c r="AM395" s="86"/>
    </row>
    <row r="396" spans="1:58" ht="15.6">
      <c r="A396" s="244"/>
      <c r="B396" s="304">
        <f>+'Ark1'!C1683</f>
        <v>2024</v>
      </c>
      <c r="C396" s="264">
        <f>+'Ark1'!L1683</f>
        <v>3</v>
      </c>
      <c r="D396" s="264" t="s">
        <v>31</v>
      </c>
      <c r="F396" s="484">
        <f>+IF(G396=0,"",'Ark1'!Q1683)</f>
        <v>110</v>
      </c>
      <c r="G396" s="485">
        <f>+'Ark1'!R1683</f>
        <v>155</v>
      </c>
      <c r="H396" s="265">
        <f>+IF(G396=0,"",'Ark1'!AE1683)</f>
        <v>13.419913419913424</v>
      </c>
      <c r="I396" s="265"/>
      <c r="J396" s="265">
        <f>+IF(G396=0,"",'Ark1'!AF1683)</f>
        <v>10.265606053578406</v>
      </c>
      <c r="K396" s="244"/>
      <c r="L396" s="303">
        <f>+IF(G396=0,"",'Ark1'!U1683)</f>
        <v>199.90645161290317</v>
      </c>
      <c r="M396" s="303"/>
      <c r="N396" s="376">
        <f>+IF(G396=0,"",'Ark1'!AR1683)</f>
        <v>202.55483870967743</v>
      </c>
      <c r="O396" s="114">
        <f>+IF(G396=0,"",'Ark1'!AS1683)</f>
        <v>23.855028083012179</v>
      </c>
      <c r="P396" s="246"/>
      <c r="Q396" s="266">
        <f>+IF(G396=0,"",'Ark1'!T1683)</f>
        <v>5.4258064516129023</v>
      </c>
      <c r="R396" s="265"/>
      <c r="S396" s="267">
        <f>+IF(G396=0,"",'Ark1'!W1683)</f>
        <v>24.516129032258061</v>
      </c>
      <c r="T396" s="267">
        <f>+IF(G396=0,"",'Ark1'!X1683)</f>
        <v>0</v>
      </c>
      <c r="U396" s="484">
        <f>+IF(G396=0,"",'Ark1'!AG1683)</f>
        <v>1095.1612903225805</v>
      </c>
      <c r="V396" s="484"/>
      <c r="W396" s="267">
        <f>+IF(G396=0,"",'Ark1'!AH1683)</f>
        <v>100</v>
      </c>
      <c r="X396" s="267">
        <f>+IF(G396=0,"",'Ark1'!Y1683)</f>
        <v>32.129820692489844</v>
      </c>
      <c r="Y396" s="266">
        <f>+IF(G396=0,"",'Ark1'!AA1683)</f>
        <v>1.4094079612549022</v>
      </c>
      <c r="Z396" s="267">
        <f>+IF(G396=0,"",'Ark1'!AC1683)</f>
        <v>26.561730285467391</v>
      </c>
      <c r="AA396" s="303">
        <f t="shared" si="37"/>
        <v>182.53608247422676</v>
      </c>
      <c r="AB396" s="265">
        <f t="shared" si="38"/>
        <v>1.4090909090909092</v>
      </c>
      <c r="AC396" s="244"/>
      <c r="AD396" s="247"/>
      <c r="AF396" s="28"/>
      <c r="AG396" s="27"/>
      <c r="AH396" s="248"/>
      <c r="AI396" s="86"/>
      <c r="AM396" s="86"/>
    </row>
    <row r="397" spans="1:58" ht="15.6">
      <c r="A397" s="244"/>
      <c r="B397" s="304">
        <f>+'Ark1'!C1718</f>
        <v>2024</v>
      </c>
      <c r="C397" s="264">
        <f>+'Ark1'!L1718</f>
        <v>4</v>
      </c>
      <c r="D397" s="264" t="s">
        <v>32</v>
      </c>
      <c r="F397" s="486">
        <f>+IF(G397=0,"",'Ark1'!Q1718)</f>
        <v>217</v>
      </c>
      <c r="G397" s="485">
        <f>+'Ark1'!R1718</f>
        <v>320</v>
      </c>
      <c r="H397" s="28">
        <f>+IF(G397=0,"",'Ark1'!AE1718)</f>
        <v>27.705627705627705</v>
      </c>
      <c r="I397" s="265"/>
      <c r="J397" s="28">
        <f>+IF(G397=0,"",'Ark1'!AF1718)</f>
        <v>24.565164094646804</v>
      </c>
      <c r="K397" s="244"/>
      <c r="L397" s="303">
        <f>+IF(G397=0,"",'Ark1'!U1718)</f>
        <v>231.70937500000005</v>
      </c>
      <c r="M397" s="303"/>
      <c r="N397" s="376">
        <f>+IF(G397=0,"",'Ark1'!AR1718)</f>
        <v>204.96875</v>
      </c>
      <c r="O397" s="114">
        <f>+IF(G397=0,"",'Ark1'!AS1718)</f>
        <v>26.738516134536983</v>
      </c>
      <c r="P397" s="246"/>
      <c r="Q397" s="27">
        <f>+IF(G397=0,"",'Ark1'!T1718)</f>
        <v>6.8</v>
      </c>
      <c r="R397" s="265"/>
      <c r="S397" s="33">
        <f>+IF(G397=0,"",'Ark1'!W1718)</f>
        <v>61.25</v>
      </c>
      <c r="T397" s="33">
        <f>+IF(G397=0,"",'Ark1'!X1718)</f>
        <v>0</v>
      </c>
      <c r="U397" s="557">
        <f>+IF(G397=0,"",'Ark1'!AG1718)</f>
        <v>1061.875</v>
      </c>
      <c r="W397" s="33">
        <f>+IF(G397=0,"",'Ark1'!AH1718)</f>
        <v>100</v>
      </c>
      <c r="X397" s="33">
        <f>+IF(G397=0,"",'Ark1'!Y1718)</f>
        <v>32.86124008021207</v>
      </c>
      <c r="Y397" s="27">
        <f>+IF(G397=0,"",'Ark1'!AA1718)</f>
        <v>1.4309088021254197</v>
      </c>
      <c r="Z397" s="33">
        <f>+IF(G397=0,"",'Ark1'!AC1718)</f>
        <v>38.932375111041253</v>
      </c>
      <c r="AA397" s="303">
        <f t="shared" si="37"/>
        <v>218.20776927604479</v>
      </c>
      <c r="AB397" s="28">
        <f t="shared" si="38"/>
        <v>1.4746543778801844</v>
      </c>
      <c r="AC397" s="244"/>
      <c r="AD397" s="247"/>
      <c r="AF397" s="28"/>
      <c r="AG397" s="27"/>
      <c r="AH397" s="248"/>
      <c r="AI397" s="86"/>
      <c r="AM397" s="86"/>
    </row>
    <row r="398" spans="1:58" ht="15.6">
      <c r="A398" s="244"/>
      <c r="B398" s="264">
        <f>+'Ark1'!C1753</f>
        <v>2024</v>
      </c>
      <c r="C398" s="264">
        <f>+'Ark1'!L1753</f>
        <v>5</v>
      </c>
      <c r="D398" s="264" t="s">
        <v>401</v>
      </c>
      <c r="F398" s="484">
        <f>+IF(G398=0,"",'Ark1'!Q1753)</f>
        <v>215</v>
      </c>
      <c r="G398" s="485">
        <f>+'Ark1'!R1753</f>
        <v>301</v>
      </c>
      <c r="H398" s="265">
        <f>+'Ark1'!AE1753</f>
        <v>26.060606060606059</v>
      </c>
      <c r="I398" s="265"/>
      <c r="J398" s="265">
        <f>+IF(G398=0,"",'Ark1'!AF1753)</f>
        <v>26.474731478475192</v>
      </c>
      <c r="K398" s="244"/>
      <c r="L398" s="303">
        <f>+IF(G398=0,"",'Ark1'!U1753)</f>
        <v>265.48438538205954</v>
      </c>
      <c r="M398" s="303"/>
      <c r="N398" s="376">
        <f>+IF(G398=0,"",'Ark1'!AR1753)</f>
        <v>207.03322259136215</v>
      </c>
      <c r="O398" s="114">
        <f>+IF(G398=0,"",'Ark1'!AS1753)</f>
        <v>29.780550843391321</v>
      </c>
      <c r="P398" s="246"/>
      <c r="Q398" s="266">
        <f>+IF(G398=0,"",'Ark1'!T1753)</f>
        <v>8.7209302325581373</v>
      </c>
      <c r="R398" s="265"/>
      <c r="S398" s="267">
        <f>+IF(G398=0,"",'Ark1'!W1753)</f>
        <v>93.023255813953469</v>
      </c>
      <c r="T398" s="267">
        <f>+IF(G398=0,"",'Ark1'!X1753)</f>
        <v>0</v>
      </c>
      <c r="U398" s="484">
        <f>+IF(G398=0,"",'Ark1'!AG1753)</f>
        <v>1064.8139534883726</v>
      </c>
      <c r="V398" s="484"/>
      <c r="W398" s="267">
        <f>+IF(G398=0,"",'Ark1'!AH1753)</f>
        <v>100</v>
      </c>
      <c r="X398" s="267">
        <f>+IF(G398=0,"",'Ark1'!Y1753)</f>
        <v>33.387906210195254</v>
      </c>
      <c r="Y398" s="266">
        <f>+IF(G398=0,"",'Ark1'!AA1753)</f>
        <v>1.5748839956592589</v>
      </c>
      <c r="Z398" s="267">
        <f>+IF(G398=0,"",'Ark1'!AC1753)</f>
        <v>33.86124141404656</v>
      </c>
      <c r="AA398" s="303">
        <f t="shared" si="37"/>
        <v>249.32466795004163</v>
      </c>
      <c r="AB398" s="265">
        <f t="shared" si="38"/>
        <v>1.4</v>
      </c>
      <c r="AC398" s="244"/>
      <c r="AD398" s="247"/>
      <c r="AF398" s="28"/>
      <c r="AG398" s="27"/>
      <c r="AH398" s="248"/>
      <c r="AI398" s="86"/>
      <c r="AM398" s="86"/>
    </row>
    <row r="399" spans="1:58" ht="15.6">
      <c r="A399" s="244"/>
      <c r="B399" s="328">
        <f>+'Ark1'!C1788</f>
        <v>2024</v>
      </c>
      <c r="C399" s="264">
        <f>+'Ark1'!L1788</f>
        <v>6</v>
      </c>
      <c r="D399" s="264" t="s">
        <v>33</v>
      </c>
      <c r="F399" s="486">
        <f>+IF(G399=0,"",'Ark1'!Q1788)</f>
        <v>152</v>
      </c>
      <c r="G399" s="485">
        <f>+'Ark1'!R1788</f>
        <v>210</v>
      </c>
      <c r="H399" s="28">
        <f>+IF(G399=0,"",'Ark1'!AE1788)</f>
        <v>18.181818181818183</v>
      </c>
      <c r="I399" s="265"/>
      <c r="J399" s="28">
        <f>+IF(G399=0,"",'Ark1'!AF1788)</f>
        <v>20.953359086662381</v>
      </c>
      <c r="K399" s="244"/>
      <c r="L399" s="303">
        <f>+IF(G399=0,"",'Ark1'!U1788)</f>
        <v>301.1676190476191</v>
      </c>
      <c r="M399" s="303"/>
      <c r="N399" s="376">
        <f>+IF(G399=0,"",'Ark1'!AR1788)</f>
        <v>209.02380952380952</v>
      </c>
      <c r="O399" s="114">
        <f>+IF(G399=0,"",'Ark1'!AS1788)</f>
        <v>32.847251871253178</v>
      </c>
      <c r="P399" s="246"/>
      <c r="Q399" s="27">
        <f>+IF(G399=0,"",'Ark1'!T1788)</f>
        <v>10.347619047619045</v>
      </c>
      <c r="R399" s="265"/>
      <c r="S399" s="33">
        <f>+IF(G399=0,"",'Ark1'!W1788)</f>
        <v>99.523809523809561</v>
      </c>
      <c r="T399" s="33">
        <f>+IF(G399=0,"",'Ark1'!X1788)</f>
        <v>7.6190476190476222</v>
      </c>
      <c r="U399" s="557">
        <f>+IF(G399=0,"",'Ark1'!AG1788)</f>
        <v>1064.6809523809525</v>
      </c>
      <c r="W399" s="33">
        <f>+IF(G399=0,"",'Ark1'!AH1788)</f>
        <v>100</v>
      </c>
      <c r="X399" s="33">
        <f>+IF(G399=0,"",'Ark1'!Y1788)</f>
        <v>36.927541651540871</v>
      </c>
      <c r="Y399" s="27">
        <f>+IF(G399=0,"",'Ark1'!AA1788)</f>
        <v>1.5206887686393127</v>
      </c>
      <c r="Z399" s="33">
        <f>+IF(G399=0,"",'Ark1'!AC1788)</f>
        <v>36.882105573989961</v>
      </c>
      <c r="AA399" s="303">
        <f t="shared" si="37"/>
        <v>282.8712379742646</v>
      </c>
      <c r="AB399" s="28">
        <f t="shared" si="38"/>
        <v>1.381578947368421</v>
      </c>
      <c r="AC399" s="244"/>
      <c r="AD399" s="247"/>
      <c r="AF399" s="28"/>
      <c r="AG399" s="27"/>
      <c r="AH399" s="248"/>
      <c r="AI399" s="86"/>
      <c r="AM399" s="86"/>
    </row>
    <row r="400" spans="1:58" ht="15.6">
      <c r="A400" s="244"/>
      <c r="B400" s="328">
        <f>+'Ark1'!C1823</f>
        <v>2024</v>
      </c>
      <c r="C400" s="264">
        <f>+'Ark1'!L1823</f>
        <v>7</v>
      </c>
      <c r="D400" s="264" t="s">
        <v>34</v>
      </c>
      <c r="F400" s="484">
        <f>+IF(G400=0,"",'Ark1'!Q1823)</f>
        <v>75</v>
      </c>
      <c r="G400" s="485">
        <f>+'Ark1'!R1823</f>
        <v>93</v>
      </c>
      <c r="H400" s="265">
        <f>+IF(G400=0,"",'Ark1'!AE1823)</f>
        <v>8.0519480519480506</v>
      </c>
      <c r="I400" s="265"/>
      <c r="J400" s="265">
        <f>+IF(G400=0,"",'Ark1'!AF1823)</f>
        <v>10.408199100179564</v>
      </c>
      <c r="K400" s="244"/>
      <c r="L400" s="303">
        <f>+IF(G400=0,"",'Ark1'!U1823)</f>
        <v>337.8053763440862</v>
      </c>
      <c r="M400" s="303"/>
      <c r="N400" s="376">
        <f>+IF(G400=0,"",'Ark1'!AR1823)</f>
        <v>210.05376344086025</v>
      </c>
      <c r="O400" s="114">
        <f>+IF(G400=0,"",'Ark1'!AS1823)</f>
        <v>36.341970080357399</v>
      </c>
      <c r="P400" s="246"/>
      <c r="Q400" s="266">
        <f>+IF(G400=0,"",'Ark1'!T1823)</f>
        <v>12.0752688172043</v>
      </c>
      <c r="R400" s="265"/>
      <c r="S400" s="267">
        <f>+IF(G400=0,"",'Ark1'!W1823)</f>
        <v>100</v>
      </c>
      <c r="T400" s="267">
        <f>+IF(G400=0,"",'Ark1'!X1823)</f>
        <v>41.935483870967744</v>
      </c>
      <c r="U400" s="484">
        <f>+IF(G400=0,"",'Ark1'!AG1823)</f>
        <v>1081.2150537634409</v>
      </c>
      <c r="V400" s="484"/>
      <c r="W400" s="267">
        <f>+IF(G400=0,"",'Ark1'!AH1823)</f>
        <v>100</v>
      </c>
      <c r="X400" s="267">
        <f>+IF(G400=0,"",'Ark1'!Y1823)</f>
        <v>40.708447686326345</v>
      </c>
      <c r="Y400" s="266">
        <f>+IF(G400=0,"",'Ark1'!AA1823)</f>
        <v>1.5466686999878907</v>
      </c>
      <c r="Z400" s="267">
        <f>+IF(G400=0,"",'Ark1'!AC1823)</f>
        <v>27.844921094454904</v>
      </c>
      <c r="AA400" s="303">
        <f t="shared" si="37"/>
        <v>312.43125515897106</v>
      </c>
      <c r="AB400" s="265">
        <f t="shared" si="38"/>
        <v>1.24</v>
      </c>
      <c r="AC400" s="244"/>
      <c r="AD400" s="247"/>
      <c r="AF400" s="28"/>
      <c r="AG400" s="27"/>
      <c r="AH400" s="248"/>
      <c r="AI400" s="86"/>
      <c r="AM400" s="86"/>
    </row>
    <row r="401" spans="1:57" ht="15.6">
      <c r="A401" s="244"/>
      <c r="B401" s="86">
        <f>+'Ark1'!C1858</f>
        <v>2024</v>
      </c>
      <c r="C401" s="86">
        <f>+'Ark1'!L1858</f>
        <v>8</v>
      </c>
      <c r="D401" s="86" t="s">
        <v>35</v>
      </c>
      <c r="F401" s="486">
        <f>+IF(G401=0,"",'Ark1'!Q1858)</f>
        <v>26</v>
      </c>
      <c r="G401" s="485">
        <f>+'Ark1'!R1858</f>
        <v>30</v>
      </c>
      <c r="H401" s="28">
        <f>+IF(G401=0,"",'Ark1'!AE1858)</f>
        <v>2.5974025974025969</v>
      </c>
      <c r="I401" s="265"/>
      <c r="J401" s="28">
        <f>+IF(G401=0,"",'Ark1'!AF1858)</f>
        <v>3.6984740158628129</v>
      </c>
      <c r="K401" s="244"/>
      <c r="L401" s="303">
        <f>+IF(G401=0,"",'Ark1'!U1858)</f>
        <v>372.11333333333329</v>
      </c>
      <c r="M401" s="303"/>
      <c r="N401" s="376">
        <f>+IF(G401=0,"",'Ark1'!AR1858)</f>
        <v>210.8</v>
      </c>
      <c r="O401" s="114">
        <f>+IF(G401=0,"",'Ark1'!AS1858)</f>
        <v>39.590077046864749</v>
      </c>
      <c r="P401" s="246"/>
      <c r="Q401" s="27">
        <f>+IF(G401=0,"",'Ark1'!T1858)</f>
        <v>13.366666666666671</v>
      </c>
      <c r="R401" s="265"/>
      <c r="S401" s="33">
        <f>+IF(G401=0,"",'Ark1'!W1858)</f>
        <v>100</v>
      </c>
      <c r="T401" s="33">
        <f>+IF(G401=0,"",'Ark1'!X1858)</f>
        <v>76.666666666666686</v>
      </c>
      <c r="U401" s="557">
        <f>+IF(G401=0,"",'Ark1'!AG1858)</f>
        <v>1110.1333333333337</v>
      </c>
      <c r="W401" s="33">
        <f>+IF(G401=0,"",'Ark1'!AH1858)</f>
        <v>100</v>
      </c>
      <c r="X401" s="33">
        <f>+IF(G401=0,"",'Ark1'!Y1858)</f>
        <v>42.147184432125179</v>
      </c>
      <c r="Y401" s="27">
        <f>+IF(G401=0,"",'Ark1'!AA1858)</f>
        <v>1.1967548714010769</v>
      </c>
      <c r="Z401" s="33">
        <f>+IF(G401=0,"",'Ark1'!AC1858)</f>
        <v>12.374695781223362</v>
      </c>
      <c r="AA401" s="303">
        <f t="shared" si="37"/>
        <v>335.19697333653602</v>
      </c>
      <c r="AB401" s="28">
        <f t="shared" si="38"/>
        <v>1.1538461538461537</v>
      </c>
      <c r="AC401" s="244"/>
      <c r="AD401" s="247"/>
      <c r="AF401" s="28"/>
      <c r="AG401" s="27"/>
      <c r="AH401" s="248"/>
      <c r="AI401" s="86"/>
      <c r="AM401" s="86"/>
    </row>
    <row r="402" spans="1:57" ht="15.6">
      <c r="A402" s="244"/>
      <c r="B402" s="328">
        <f>+'Ark1'!C1893</f>
        <v>2024</v>
      </c>
      <c r="C402" s="264">
        <f>+'Ark1'!L1893</f>
        <v>9</v>
      </c>
      <c r="D402" s="264" t="s">
        <v>36</v>
      </c>
      <c r="F402" s="484">
        <f>+IF(G402=0,"",'Ark1'!Q1893)</f>
        <v>6</v>
      </c>
      <c r="G402" s="485">
        <f>+'Ark1'!R1893</f>
        <v>7</v>
      </c>
      <c r="H402" s="265">
        <f>+IF(G402=0,"",'Ark1'!AE1893)</f>
        <v>0.60606060606060608</v>
      </c>
      <c r="I402" s="265"/>
      <c r="J402" s="265">
        <f>+IF(G402=0,"",'Ark1'!AF1893)</f>
        <v>0.96256932526719652</v>
      </c>
      <c r="K402" s="244"/>
      <c r="L402" s="303">
        <f>+IF(G402=0,"",'Ark1'!U1893)</f>
        <v>415.05714285714282</v>
      </c>
      <c r="M402" s="303"/>
      <c r="N402" s="376">
        <f>+IF(G402=0,"",'Ark1'!AR1893)</f>
        <v>212.8571428571428</v>
      </c>
      <c r="O402" s="114">
        <f>+IF(G402=0,"",'Ark1'!AS1893)</f>
        <v>42.762496564808941</v>
      </c>
      <c r="P402" s="246"/>
      <c r="Q402" s="266">
        <f>+IF(G402=0,"",'Ark1'!T1893)</f>
        <v>13.714285714285712</v>
      </c>
      <c r="R402" s="265"/>
      <c r="S402" s="267">
        <f>+IF(G402=0,"",'Ark1'!W1893)</f>
        <v>100</v>
      </c>
      <c r="T402" s="267">
        <f>+IF(G402=0,"",'Ark1'!X1893)</f>
        <v>85.714285714285694</v>
      </c>
      <c r="U402" s="484">
        <f>+IF(G402=0,"",'Ark1'!AG1893)</f>
        <v>1093</v>
      </c>
      <c r="V402" s="484"/>
      <c r="W402" s="267">
        <f>+IF(G402=0,"",'Ark1'!AH1893)</f>
        <v>100</v>
      </c>
      <c r="X402" s="267">
        <f>+IF(G402=0,"",'Ark1'!Y1893)</f>
        <v>60.699984870387738</v>
      </c>
      <c r="Y402" s="266">
        <f>+IF(G402=0,"",'Ark1'!AA1893)</f>
        <v>0.88063057185272142</v>
      </c>
      <c r="Z402" s="267">
        <f>+IF(G402=0,"",'Ark1'!AC1893)</f>
        <v>68.019241215322012</v>
      </c>
      <c r="AA402" s="303">
        <f t="shared" si="37"/>
        <v>379.74121029930728</v>
      </c>
      <c r="AB402" s="265">
        <f t="shared" si="38"/>
        <v>1.1666666666666667</v>
      </c>
      <c r="AC402" s="244"/>
      <c r="AD402" s="247"/>
      <c r="AF402" s="28"/>
      <c r="AG402" s="27"/>
      <c r="AH402" s="248"/>
      <c r="AI402" s="86"/>
      <c r="AM402" s="86"/>
    </row>
    <row r="403" spans="1:57" ht="15.6">
      <c r="A403" s="244"/>
      <c r="B403" s="328">
        <f>+'Ark1'!C1928</f>
        <v>2024</v>
      </c>
      <c r="C403" s="264">
        <f>+'Ark1'!L1928</f>
        <v>10</v>
      </c>
      <c r="D403" s="264" t="s">
        <v>37</v>
      </c>
      <c r="F403" s="486">
        <f>+IF(G403=0,"",'Ark1'!Q1928)</f>
        <v>3</v>
      </c>
      <c r="G403" s="485">
        <f>+'Ark1'!R1928</f>
        <v>4</v>
      </c>
      <c r="H403" s="28">
        <f>+IF(G403=0,"",'Ark1'!AE1928)</f>
        <v>0.34632034632034631</v>
      </c>
      <c r="I403" s="265"/>
      <c r="J403" s="28">
        <f>+IF(G403=0,"",'Ark1'!AF1928)</f>
        <v>0.58547962814489884</v>
      </c>
      <c r="K403" s="244"/>
      <c r="L403" s="303">
        <f>+IF(G403=0,"",'Ark1'!U1928)</f>
        <v>441.8</v>
      </c>
      <c r="M403" s="303"/>
      <c r="N403" s="376">
        <f>+IF(G403=0,"",'Ark1'!AR1928)</f>
        <v>209.75</v>
      </c>
      <c r="O403" s="114">
        <f>+IF(G403=0,"",'Ark1'!AS1928)</f>
        <v>47.828324541167433</v>
      </c>
      <c r="P403" s="246"/>
      <c r="Q403" s="27">
        <f>+IF(G403=0,"",'Ark1'!T1928)</f>
        <v>15</v>
      </c>
      <c r="R403" s="265"/>
      <c r="S403" s="33">
        <f>+IF(G403=0,"",'Ark1'!W1928)</f>
        <v>100</v>
      </c>
      <c r="T403" s="33">
        <f>+IF(G403=0,"",'Ark1'!X1928)</f>
        <v>100</v>
      </c>
      <c r="U403" s="557">
        <f>+IF(G403=0,"",'Ark1'!AG1928)</f>
        <v>1185</v>
      </c>
      <c r="W403" s="33">
        <f>+IF(G403=0,"",'Ark1'!AH1928)</f>
        <v>100</v>
      </c>
      <c r="X403" s="33">
        <f>+IF(G403=0,"",'Ark1'!Y1928)</f>
        <v>49.813000311163663</v>
      </c>
      <c r="Y403" s="27">
        <f>+IF(G403=0,"",'Ark1'!AA1928)</f>
        <v>0</v>
      </c>
      <c r="Z403" s="33">
        <f>+IF(G403=0,"",'Ark1'!AC1928)</f>
        <v>0</v>
      </c>
      <c r="AA403" s="303">
        <f t="shared" si="37"/>
        <v>372.82700421940928</v>
      </c>
      <c r="AB403" s="28">
        <f t="shared" si="38"/>
        <v>1.3333333333333333</v>
      </c>
      <c r="AC403" s="244"/>
      <c r="AD403" s="247"/>
      <c r="AF403" s="28"/>
      <c r="AG403" s="27"/>
      <c r="AH403" s="248"/>
      <c r="AI403" s="86"/>
      <c r="AM403" s="86"/>
    </row>
    <row r="404" spans="1:57" ht="15.6">
      <c r="A404" s="244"/>
      <c r="B404" s="328">
        <f>+'Ark1'!C1963</f>
        <v>2024</v>
      </c>
      <c r="C404" s="264">
        <f>+'Ark1'!L1963</f>
        <v>11</v>
      </c>
      <c r="D404" s="264" t="s">
        <v>38</v>
      </c>
      <c r="F404" s="484" t="str">
        <f>+IF(G404=0,"",'Ark1'!Q1963)</f>
        <v/>
      </c>
      <c r="G404" s="485">
        <f>+'Ark1'!R1963</f>
        <v>0</v>
      </c>
      <c r="H404" s="265" t="str">
        <f>+IF(G404=0,"",'Ark1'!AE1963)</f>
        <v/>
      </c>
      <c r="I404" s="265"/>
      <c r="J404" s="265" t="str">
        <f>+IF(G404=0,"",'Ark1'!AF1963)</f>
        <v/>
      </c>
      <c r="K404" s="244"/>
      <c r="L404" s="303" t="str">
        <f>+IF(G404=0,"",'Ark1'!U1963)</f>
        <v/>
      </c>
      <c r="M404" s="303"/>
      <c r="N404" s="376" t="str">
        <f>+IF(G404=0,"",'Ark1'!AR1963)</f>
        <v/>
      </c>
      <c r="O404" s="114" t="str">
        <f>+IF(G404=0,"",'Ark1'!AS1963)</f>
        <v/>
      </c>
      <c r="P404" s="246"/>
      <c r="Q404" s="266" t="str">
        <f>+IF(G404=0,"",'Ark1'!T1963)</f>
        <v/>
      </c>
      <c r="R404" s="265"/>
      <c r="S404" s="267" t="str">
        <f>+IF(G404=0,"",'Ark1'!W1963)</f>
        <v/>
      </c>
      <c r="T404" s="267" t="str">
        <f>+IF(G404=0,"",'Ark1'!X1963)</f>
        <v/>
      </c>
      <c r="U404" s="484" t="str">
        <f>+IF(G404=0,"",'Ark1'!AG1963)</f>
        <v/>
      </c>
      <c r="V404" s="484"/>
      <c r="W404" s="267" t="str">
        <f>+IF(G404=0,"",'Ark1'!AH1963)</f>
        <v/>
      </c>
      <c r="X404" s="267" t="str">
        <f>+IF(G404=0,"",'Ark1'!Y1963)</f>
        <v/>
      </c>
      <c r="Y404" s="266" t="str">
        <f>+IF(G404=0,"",'Ark1'!AA1963)</f>
        <v/>
      </c>
      <c r="Z404" s="267" t="str">
        <f>+IF(G404=0,"",'Ark1'!AC1963)</f>
        <v/>
      </c>
      <c r="AA404" s="303" t="str">
        <f t="shared" si="37"/>
        <v/>
      </c>
      <c r="AB404" s="265" t="str">
        <f t="shared" si="38"/>
        <v/>
      </c>
      <c r="AC404" s="244"/>
      <c r="AD404" s="247"/>
      <c r="AF404" s="28"/>
      <c r="AG404" s="27"/>
      <c r="AH404" s="248"/>
      <c r="AI404" s="86"/>
      <c r="AM404" s="86"/>
    </row>
    <row r="405" spans="1:57" ht="15.6">
      <c r="A405" s="244"/>
      <c r="B405" s="328">
        <f>+'Ark1'!C1998</f>
        <v>2024</v>
      </c>
      <c r="C405" s="264">
        <f>+'Ark1'!L1998</f>
        <v>12</v>
      </c>
      <c r="D405" s="264" t="s">
        <v>39</v>
      </c>
      <c r="F405" s="486" t="str">
        <f>+IF(G405=0,"",'Ark1'!Q1998)</f>
        <v/>
      </c>
      <c r="G405" s="485">
        <f>+'Ark1'!R1998</f>
        <v>0</v>
      </c>
      <c r="H405" s="28" t="str">
        <f>+IF(G405=0,"",'Ark1'!AE1998)</f>
        <v/>
      </c>
      <c r="I405" s="265"/>
      <c r="J405" s="28" t="str">
        <f>+IF(G405=0,"",'Ark1'!AF1998)</f>
        <v/>
      </c>
      <c r="K405" s="244"/>
      <c r="L405" s="303" t="str">
        <f>+IF(G405=0,"",'Ark1'!U1998)</f>
        <v/>
      </c>
      <c r="M405" s="303"/>
      <c r="N405" s="376" t="str">
        <f>+IF(G405=0,"",'Ark1'!AR1998)</f>
        <v/>
      </c>
      <c r="O405" s="114" t="str">
        <f>+IF(G405=0,"",'Ark1'!AS1998)</f>
        <v/>
      </c>
      <c r="P405" s="246"/>
      <c r="Q405" s="27" t="str">
        <f>+IF(G405=0,"",'Ark1'!T1998)</f>
        <v/>
      </c>
      <c r="R405" s="265"/>
      <c r="S405" s="33" t="str">
        <f>+IF(G405=0,"",'Ark1'!W1998)</f>
        <v/>
      </c>
      <c r="T405" s="33" t="str">
        <f>+IF(G405=0,"",'Ark1'!X1998)</f>
        <v/>
      </c>
      <c r="U405" s="557" t="str">
        <f>+IF(G405=0,"",'Ark1'!AG1998)</f>
        <v/>
      </c>
      <c r="W405" s="33" t="str">
        <f>+IF(G405=0,"",'Ark1'!AH1998)</f>
        <v/>
      </c>
      <c r="X405" s="33" t="str">
        <f>+IF(G405=0,"",'Ark1'!Y1998)</f>
        <v/>
      </c>
      <c r="Y405" s="27" t="str">
        <f>+IF(G405=0,"",'Ark1'!AA1998)</f>
        <v/>
      </c>
      <c r="Z405" s="33" t="str">
        <f>+IF(G405=0,"",'Ark1'!AC1998)</f>
        <v/>
      </c>
      <c r="AA405" s="303" t="str">
        <f t="shared" si="37"/>
        <v/>
      </c>
      <c r="AB405" s="28" t="str">
        <f t="shared" si="38"/>
        <v/>
      </c>
      <c r="AC405" s="244"/>
      <c r="AD405" s="247"/>
      <c r="AF405" s="28"/>
      <c r="AG405" s="27"/>
      <c r="AH405" s="248"/>
      <c r="AI405" s="86"/>
      <c r="AM405" s="86"/>
    </row>
    <row r="406" spans="1:57" ht="15.6">
      <c r="A406" s="244"/>
      <c r="B406" s="328">
        <f>+'Ark1'!C2033</f>
        <v>2024</v>
      </c>
      <c r="C406" s="264">
        <f>+'Ark1'!L2033</f>
        <v>13</v>
      </c>
      <c r="D406" s="264" t="s">
        <v>40</v>
      </c>
      <c r="F406" s="484" t="str">
        <f>+IF(G406=0,"",'Ark1'!Q2033)</f>
        <v/>
      </c>
      <c r="G406" s="485">
        <f>+'Ark1'!R2033</f>
        <v>0</v>
      </c>
      <c r="H406" s="265" t="str">
        <f>+IF(G406=0,"",'Ark1'!AE2033)</f>
        <v/>
      </c>
      <c r="I406" s="265"/>
      <c r="J406" s="265" t="str">
        <f>+IF(G406=0,"",'Ark1'!AF2033)</f>
        <v/>
      </c>
      <c r="K406" s="244"/>
      <c r="L406" s="303" t="str">
        <f>+IF(G406=0,"",'Ark1'!U2033)</f>
        <v/>
      </c>
      <c r="M406" s="303"/>
      <c r="N406" s="376" t="str">
        <f>+IF(G406=0,"",'Ark1'!AR1844)</f>
        <v/>
      </c>
      <c r="O406" s="114" t="str">
        <f>+IF(G406=0,"",'Ark1'!AS1844)</f>
        <v/>
      </c>
      <c r="P406" s="246"/>
      <c r="Q406" s="266" t="str">
        <f>+IF(G406=0,"",'Ark1'!T2033)</f>
        <v/>
      </c>
      <c r="R406" s="265"/>
      <c r="S406" s="267" t="str">
        <f>+IF(G406=0,"",'Ark1'!W2033)</f>
        <v/>
      </c>
      <c r="T406" s="267" t="str">
        <f>+IF(G406=0,"",'Ark1'!X2033)</f>
        <v/>
      </c>
      <c r="U406" s="484" t="str">
        <f>+IF(G406=0,"",'Ark1'!AG2033)</f>
        <v/>
      </c>
      <c r="V406" s="484"/>
      <c r="W406" s="267" t="str">
        <f>+IF(G406=0,"",'Ark1'!AH2033)</f>
        <v/>
      </c>
      <c r="X406" s="267" t="str">
        <f>+IF(G406=0,"",'Ark1'!Y2033)</f>
        <v/>
      </c>
      <c r="Y406" s="266" t="str">
        <f>+IF(G406=0,"",'Ark1'!AA2033)</f>
        <v/>
      </c>
      <c r="Z406" s="267" t="str">
        <f>+IF(G406=0,"",'Ark1'!AC2033)</f>
        <v/>
      </c>
      <c r="AA406" s="303" t="str">
        <f t="shared" si="37"/>
        <v/>
      </c>
      <c r="AB406" s="265" t="str">
        <f t="shared" si="38"/>
        <v/>
      </c>
      <c r="AC406" s="244"/>
      <c r="AD406" s="247"/>
      <c r="AF406" s="28"/>
      <c r="AG406" s="27"/>
      <c r="AH406" s="248"/>
      <c r="AI406" s="86"/>
      <c r="AM406" s="86"/>
    </row>
    <row r="407" spans="1:57" ht="15.6">
      <c r="A407" s="244"/>
      <c r="B407" s="328">
        <f>+'Ark1'!C2068</f>
        <v>2024</v>
      </c>
      <c r="C407" s="264">
        <f>+'Ark1'!L2068</f>
        <v>14</v>
      </c>
      <c r="D407" s="264" t="s">
        <v>402</v>
      </c>
      <c r="F407" s="486" t="str">
        <f>+IF(G407=0,"",'Ark1'!Q2068)</f>
        <v/>
      </c>
      <c r="G407" s="485">
        <f>+'Ark1'!R2068</f>
        <v>0</v>
      </c>
      <c r="H407" s="28" t="str">
        <f>+IF(G407=0,"",'Ark1'!AE2068)</f>
        <v/>
      </c>
      <c r="I407" s="265"/>
      <c r="J407" s="28" t="str">
        <f>+IF(G407=0,"",'Ark1'!AF2068)</f>
        <v/>
      </c>
      <c r="K407" s="244"/>
      <c r="L407" s="303" t="str">
        <f>+IF(G407=0,"",'Ark1'!U2068)</f>
        <v/>
      </c>
      <c r="M407" s="303"/>
      <c r="N407" s="376" t="str">
        <f>+IF(G407=0,"",'Ark1'!AR1845)</f>
        <v/>
      </c>
      <c r="O407" s="114" t="str">
        <f>+IF(G407=0,"",'Ark1'!AS1845)</f>
        <v/>
      </c>
      <c r="P407" s="246"/>
      <c r="Q407" s="27" t="str">
        <f>+IF(G407=0,"",'Ark1'!T2068)</f>
        <v/>
      </c>
      <c r="R407" s="265"/>
      <c r="S407" s="33" t="str">
        <f>+IF(G407=0,"",'Ark1'!W2068)</f>
        <v/>
      </c>
      <c r="T407" s="33" t="str">
        <f>+IF(G407=0,"",'Ark1'!X2068)</f>
        <v/>
      </c>
      <c r="U407" s="557" t="str">
        <f>+IF(G407=0,"",'Ark1'!AG2068)</f>
        <v/>
      </c>
      <c r="W407" s="33" t="str">
        <f>+IF(G407=0,"",'Ark1'!AH2068)</f>
        <v/>
      </c>
      <c r="X407" s="33" t="str">
        <f>+IF(G407=0,"",'Ark1'!Y2068)</f>
        <v/>
      </c>
      <c r="Y407" s="27" t="str">
        <f>+IF(G407=0,"",'Ark1'!AA2068)</f>
        <v/>
      </c>
      <c r="Z407" s="33" t="str">
        <f>+IF(G407=0,"",'Ark1'!AC2068)</f>
        <v/>
      </c>
      <c r="AA407" s="303" t="str">
        <f t="shared" si="37"/>
        <v/>
      </c>
      <c r="AB407" s="28" t="str">
        <f t="shared" si="38"/>
        <v/>
      </c>
      <c r="AC407" s="244"/>
      <c r="AD407" s="247"/>
      <c r="AF407" s="28"/>
      <c r="AG407" s="27"/>
      <c r="AH407" s="248"/>
      <c r="AI407" s="86"/>
      <c r="AM407" s="86"/>
    </row>
    <row r="408" spans="1:57" ht="15.6">
      <c r="A408" s="244"/>
      <c r="B408" s="328">
        <f>+'Ark1'!C2103</f>
        <v>2024</v>
      </c>
      <c r="C408" s="264">
        <f>+'Ark1'!L2103</f>
        <v>15</v>
      </c>
      <c r="D408" s="264" t="s">
        <v>41</v>
      </c>
      <c r="F408" s="484" t="str">
        <f>+IF(G408=0,"",'Ark1'!Q2103)</f>
        <v/>
      </c>
      <c r="G408" s="485">
        <f>+'Ark1'!R2103</f>
        <v>0</v>
      </c>
      <c r="H408" s="265" t="str">
        <f>+IF(G408=0,"",'Ark1'!AE2103)</f>
        <v/>
      </c>
      <c r="I408" s="265"/>
      <c r="J408" s="265" t="str">
        <f>+IF(G408=0,"",'Ark1'!AF2103)</f>
        <v/>
      </c>
      <c r="K408" s="244"/>
      <c r="L408" s="379" t="str">
        <f>+IF(G408=0,"",'Ark1'!U2103)</f>
        <v/>
      </c>
      <c r="M408" s="379"/>
      <c r="N408" s="376" t="str">
        <f>+IF(G408=0,"",'Ark1'!AR1846)</f>
        <v/>
      </c>
      <c r="O408" s="114" t="str">
        <f>+IF(G408=0,"",'Ark1'!AS1846)</f>
        <v/>
      </c>
      <c r="P408" s="246"/>
      <c r="Q408" s="266" t="str">
        <f>+IF(G408=0,"",'Ark1'!T2103)</f>
        <v/>
      </c>
      <c r="R408" s="265"/>
      <c r="S408" s="267" t="str">
        <f>+IF(G408=0,"",'Ark1'!W2103)</f>
        <v/>
      </c>
      <c r="T408" s="267" t="str">
        <f>+IF(G408=0,"",'Ark1'!X2103)</f>
        <v/>
      </c>
      <c r="U408" s="484" t="str">
        <f>+IF(G408=0,"",'Ark1'!AG2103)</f>
        <v/>
      </c>
      <c r="V408" s="484"/>
      <c r="W408" s="267" t="str">
        <f>+IF(G408=0,"",'Ark1'!AH2103)</f>
        <v/>
      </c>
      <c r="X408" s="267" t="str">
        <f>+IF(G408=0,"",'Ark1'!Y2103)</f>
        <v/>
      </c>
      <c r="Y408" s="266" t="str">
        <f>+IF(G408=0,"",'Ark1'!AA2103)</f>
        <v/>
      </c>
      <c r="Z408" s="267" t="str">
        <f>+IF(G408=0,"",'Ark1'!AC2103)</f>
        <v/>
      </c>
      <c r="AA408" s="303" t="str">
        <f t="shared" si="37"/>
        <v/>
      </c>
      <c r="AB408" s="265" t="str">
        <f t="shared" si="38"/>
        <v/>
      </c>
      <c r="AC408" s="244"/>
      <c r="AD408" s="247"/>
      <c r="AF408" s="28"/>
      <c r="AG408" s="27"/>
      <c r="AH408" s="248"/>
      <c r="AI408" s="86"/>
      <c r="AM408" s="86"/>
    </row>
    <row r="409" spans="1:57" ht="19.8">
      <c r="A409" s="244"/>
      <c r="B409" s="244"/>
      <c r="C409" s="244"/>
      <c r="D409" s="244"/>
      <c r="E409" s="244"/>
      <c r="F409" s="478"/>
      <c r="G409" s="478"/>
      <c r="H409" s="244"/>
      <c r="I409" s="244"/>
      <c r="J409" s="244"/>
      <c r="K409" s="244"/>
      <c r="L409" s="244"/>
      <c r="M409" s="244"/>
      <c r="N409" s="244"/>
      <c r="O409" s="244"/>
      <c r="P409" s="246"/>
      <c r="Q409" s="244"/>
      <c r="R409" s="244"/>
      <c r="S409" s="244"/>
      <c r="T409" s="244"/>
      <c r="U409" s="478"/>
      <c r="V409" s="478"/>
      <c r="W409" s="244"/>
      <c r="X409" s="244"/>
      <c r="Y409" s="244"/>
      <c r="Z409" s="244"/>
      <c r="AA409" s="244"/>
      <c r="AB409" s="244"/>
      <c r="AC409" s="244"/>
      <c r="AD409" s="247"/>
      <c r="AF409" s="28"/>
      <c r="AG409" s="27"/>
      <c r="AH409" s="248"/>
      <c r="AI409" s="86"/>
      <c r="AM409" s="86"/>
      <c r="BE409" s="260"/>
    </row>
    <row r="410" spans="1:57" ht="19.8">
      <c r="A410" s="244"/>
      <c r="B410" s="244"/>
      <c r="C410" s="262"/>
      <c r="D410" s="244"/>
      <c r="E410" s="244"/>
      <c r="F410" s="478"/>
      <c r="G410" s="478"/>
      <c r="H410" s="245"/>
      <c r="I410" s="244"/>
      <c r="J410" s="245"/>
      <c r="K410" s="244"/>
      <c r="L410" s="244"/>
      <c r="M410" s="244"/>
      <c r="N410" s="246"/>
      <c r="O410" s="246"/>
      <c r="P410" s="246"/>
      <c r="Q410" s="244"/>
      <c r="R410" s="244"/>
      <c r="S410" s="246"/>
      <c r="T410" s="246"/>
      <c r="U410" s="478"/>
      <c r="V410" s="478"/>
      <c r="W410" s="246"/>
      <c r="X410" s="246"/>
      <c r="Y410" s="244"/>
      <c r="Z410" s="246"/>
      <c r="AA410" s="244"/>
      <c r="AB410" s="245"/>
      <c r="AC410" s="244"/>
      <c r="AD410" s="247"/>
      <c r="AF410" s="28"/>
      <c r="AG410" s="27"/>
      <c r="AH410" s="248"/>
      <c r="AI410" s="86"/>
      <c r="AM410" s="86"/>
      <c r="BE410" s="260"/>
    </row>
    <row r="411" spans="1:57" ht="22.8">
      <c r="A411" s="344" t="str">
        <f>+Raser!C29</f>
        <v>Charolais</v>
      </c>
      <c r="B411" s="244"/>
      <c r="C411" s="262"/>
      <c r="D411" s="344"/>
      <c r="E411" s="244"/>
      <c r="F411" s="478"/>
      <c r="G411" s="482" t="s">
        <v>644</v>
      </c>
      <c r="H411" s="277">
        <f>SUM(G417:G431)</f>
        <v>2405</v>
      </c>
      <c r="I411" s="245"/>
      <c r="J411" s="244"/>
      <c r="K411" s="244"/>
      <c r="L411" s="244"/>
      <c r="M411" s="244"/>
      <c r="N411" s="244"/>
      <c r="O411" s="244"/>
      <c r="P411" s="246"/>
      <c r="Q411" s="245"/>
      <c r="R411" s="343">
        <f>+Raser!T29</f>
        <v>299.71958419958446</v>
      </c>
      <c r="S411" s="244"/>
      <c r="T411" s="246"/>
      <c r="U411" s="478"/>
      <c r="V411" s="478"/>
      <c r="W411" s="244"/>
      <c r="X411" s="246"/>
      <c r="Y411" s="246"/>
      <c r="Z411" s="244"/>
      <c r="AA411" s="343">
        <f>+Raser!X29</f>
        <v>284.8263067740657</v>
      </c>
      <c r="AB411" s="245"/>
      <c r="AC411" s="244"/>
      <c r="AD411" s="247"/>
      <c r="AF411" s="28"/>
      <c r="AG411" s="27"/>
      <c r="AH411" s="248"/>
      <c r="AI411" s="86"/>
      <c r="AM411" s="86"/>
      <c r="BE411" s="260"/>
    </row>
    <row r="412" spans="1:57" ht="14.25" customHeight="1">
      <c r="A412" s="244"/>
      <c r="B412" s="244"/>
      <c r="C412" s="262"/>
      <c r="D412" s="342"/>
      <c r="E412" s="244"/>
      <c r="F412" s="482"/>
      <c r="G412" s="482"/>
      <c r="H412" s="262"/>
      <c r="I412" s="262"/>
      <c r="J412" s="262"/>
      <c r="K412" s="244"/>
      <c r="L412" s="262"/>
      <c r="M412" s="262"/>
      <c r="N412" s="262"/>
      <c r="O412" s="262"/>
      <c r="P412" s="246"/>
      <c r="Q412" s="262"/>
      <c r="R412" s="262"/>
      <c r="S412" s="262"/>
      <c r="T412" s="262"/>
      <c r="U412" s="482"/>
      <c r="V412" s="482"/>
      <c r="W412" s="262"/>
      <c r="X412" s="262"/>
      <c r="Y412" s="262"/>
      <c r="Z412" s="262"/>
      <c r="AA412" s="262"/>
      <c r="AB412" s="245"/>
      <c r="AC412" s="244"/>
      <c r="AD412" s="247"/>
      <c r="AF412" s="28"/>
      <c r="AG412" s="27"/>
      <c r="AH412" s="248"/>
      <c r="AI412" s="86"/>
      <c r="AM412" s="86"/>
      <c r="BE412" s="260"/>
    </row>
    <row r="413" spans="1:57" ht="19.8">
      <c r="A413" s="244"/>
      <c r="B413" s="244"/>
      <c r="C413" s="244"/>
      <c r="D413" s="244"/>
      <c r="E413" s="244"/>
      <c r="F413" s="478"/>
      <c r="G413" s="478"/>
      <c r="H413" s="245"/>
      <c r="I413" s="244"/>
      <c r="J413" s="245"/>
      <c r="K413" s="244"/>
      <c r="L413" s="244"/>
      <c r="M413" s="244"/>
      <c r="N413" s="246"/>
      <c r="O413" s="246"/>
      <c r="P413" s="246"/>
      <c r="Q413" s="244"/>
      <c r="R413" s="244"/>
      <c r="S413" s="246"/>
      <c r="T413" s="246"/>
      <c r="U413" s="478"/>
      <c r="V413" s="478"/>
      <c r="W413" s="246"/>
      <c r="X413" s="246"/>
      <c r="Y413" s="244"/>
      <c r="Z413" s="246"/>
      <c r="AA413" s="262" t="s">
        <v>477</v>
      </c>
      <c r="AB413" s="261" t="s">
        <v>4</v>
      </c>
      <c r="AC413" s="244"/>
      <c r="AD413" s="247"/>
      <c r="AF413" s="28"/>
      <c r="AG413" s="27"/>
      <c r="AH413" s="248"/>
      <c r="AI413" s="86"/>
      <c r="AM413" s="86"/>
      <c r="BE413" s="260"/>
    </row>
    <row r="414" spans="1:57" ht="19.8">
      <c r="A414" s="244"/>
      <c r="B414" s="244"/>
      <c r="C414" s="244"/>
      <c r="D414" s="262"/>
      <c r="E414" s="244"/>
      <c r="F414" s="482" t="s">
        <v>4</v>
      </c>
      <c r="G414" s="478"/>
      <c r="H414" s="245"/>
      <c r="I414" s="245"/>
      <c r="J414" s="245"/>
      <c r="K414" s="244"/>
      <c r="L414" s="245"/>
      <c r="M414" s="245"/>
      <c r="N414" s="246"/>
      <c r="O414" s="246"/>
      <c r="P414" s="246"/>
      <c r="Q414" s="262" t="s">
        <v>24</v>
      </c>
      <c r="R414" s="245"/>
      <c r="S414" s="246" t="s">
        <v>403</v>
      </c>
      <c r="T414" s="246" t="s">
        <v>403</v>
      </c>
      <c r="U414" s="482" t="s">
        <v>531</v>
      </c>
      <c r="V414" s="482"/>
      <c r="W414" s="246" t="s">
        <v>403</v>
      </c>
      <c r="X414" s="263" t="s">
        <v>423</v>
      </c>
      <c r="Y414" s="244"/>
      <c r="Z414" s="263" t="s">
        <v>573</v>
      </c>
      <c r="AA414" s="262" t="s">
        <v>570</v>
      </c>
      <c r="AB414" s="261" t="s">
        <v>10</v>
      </c>
      <c r="AC414" s="244"/>
      <c r="AD414" s="247"/>
      <c r="AF414" s="28"/>
      <c r="AG414" s="27"/>
      <c r="AH414" s="248"/>
      <c r="AI414" s="86"/>
      <c r="AM414" s="86"/>
      <c r="BE414" s="260"/>
    </row>
    <row r="415" spans="1:57" ht="19.8">
      <c r="A415" s="262"/>
      <c r="B415" s="262"/>
      <c r="C415" s="244"/>
      <c r="D415" s="244"/>
      <c r="E415" s="262"/>
      <c r="F415" s="482" t="s">
        <v>475</v>
      </c>
      <c r="G415" s="482" t="s">
        <v>4</v>
      </c>
      <c r="H415" s="261" t="s">
        <v>4</v>
      </c>
      <c r="I415" s="261"/>
      <c r="J415" s="261" t="s">
        <v>1</v>
      </c>
      <c r="K415" s="244"/>
      <c r="L415" s="261" t="s">
        <v>24</v>
      </c>
      <c r="M415" s="261"/>
      <c r="N415" s="421" t="s">
        <v>24</v>
      </c>
      <c r="O415" s="421" t="s">
        <v>24</v>
      </c>
      <c r="P415" s="246"/>
      <c r="Q415" s="262" t="s">
        <v>481</v>
      </c>
      <c r="R415" s="261"/>
      <c r="S415" s="263" t="s">
        <v>572</v>
      </c>
      <c r="T415" s="263" t="s">
        <v>487</v>
      </c>
      <c r="U415" s="482" t="s">
        <v>550</v>
      </c>
      <c r="V415" s="482"/>
      <c r="W415" s="263" t="s">
        <v>489</v>
      </c>
      <c r="X415" s="263"/>
      <c r="Y415" s="262" t="s">
        <v>414</v>
      </c>
      <c r="Z415" s="263" t="s">
        <v>1</v>
      </c>
      <c r="AA415" s="262" t="s">
        <v>70</v>
      </c>
      <c r="AB415" s="261" t="s">
        <v>70</v>
      </c>
      <c r="AC415" s="244"/>
      <c r="AD415" s="247"/>
      <c r="AF415" s="28"/>
      <c r="AG415" s="27"/>
      <c r="AH415" s="248"/>
      <c r="AI415" s="86"/>
      <c r="AM415" s="86"/>
      <c r="BE415" s="260"/>
    </row>
    <row r="416" spans="1:57" ht="19.8">
      <c r="A416" s="244"/>
      <c r="B416" s="244"/>
      <c r="C416" s="262" t="s">
        <v>0</v>
      </c>
      <c r="D416" s="262"/>
      <c r="E416" s="262" t="s">
        <v>599</v>
      </c>
      <c r="F416" s="469" t="s">
        <v>476</v>
      </c>
      <c r="G416" s="469" t="s">
        <v>10</v>
      </c>
      <c r="H416" s="87" t="s">
        <v>403</v>
      </c>
      <c r="I416" s="87"/>
      <c r="J416" s="87" t="s">
        <v>403</v>
      </c>
      <c r="K416" s="244"/>
      <c r="L416" s="87" t="s">
        <v>45</v>
      </c>
      <c r="M416" s="87"/>
      <c r="N416" s="421" t="s">
        <v>717</v>
      </c>
      <c r="O416" s="421" t="s">
        <v>718</v>
      </c>
      <c r="P416" s="246"/>
      <c r="Q416" s="50" t="s">
        <v>415</v>
      </c>
      <c r="R416" s="87"/>
      <c r="S416" s="75" t="s">
        <v>548</v>
      </c>
      <c r="T416" s="75" t="s">
        <v>440</v>
      </c>
      <c r="U416" s="469" t="s">
        <v>483</v>
      </c>
      <c r="V416" s="469"/>
      <c r="W416" s="75" t="s">
        <v>470</v>
      </c>
      <c r="X416" s="75" t="s">
        <v>1</v>
      </c>
      <c r="Y416" s="50" t="s">
        <v>415</v>
      </c>
      <c r="Z416" s="75" t="s">
        <v>532</v>
      </c>
      <c r="AA416" s="50" t="s">
        <v>486</v>
      </c>
      <c r="AB416" s="87" t="s">
        <v>553</v>
      </c>
      <c r="AC416" s="244"/>
      <c r="AD416" s="247"/>
      <c r="AF416" s="28"/>
      <c r="AG416" s="27"/>
      <c r="AH416" s="248"/>
      <c r="AI416" s="86"/>
      <c r="AM416" s="86"/>
      <c r="BE416" s="260"/>
    </row>
    <row r="417" spans="1:57" ht="15.6">
      <c r="A417" s="244"/>
      <c r="B417" s="264">
        <f>+'Ark1'!C1614</f>
        <v>2024</v>
      </c>
      <c r="C417" s="264">
        <f>+'Ark1'!L1614</f>
        <v>1</v>
      </c>
      <c r="D417" s="264" t="s">
        <v>29</v>
      </c>
      <c r="E417" s="264">
        <f>+'Ark1'!AP1614</f>
        <v>22</v>
      </c>
      <c r="F417" s="484" t="str">
        <f>+IF(G417=0,"",'Ark1'!Q1614)</f>
        <v/>
      </c>
      <c r="G417" s="485">
        <f>+'Ark1'!R1614</f>
        <v>0</v>
      </c>
      <c r="H417" s="265" t="str">
        <f>+IF(G417=0,"",'Ark1'!AE1614)</f>
        <v/>
      </c>
      <c r="I417" s="265"/>
      <c r="J417" s="265" t="str">
        <f>+IF(G417=0,"",'Ark1'!AF1614)</f>
        <v/>
      </c>
      <c r="K417" s="244"/>
      <c r="L417" s="303" t="str">
        <f>+IF(G417=0,"",'Ark1'!U1614)</f>
        <v/>
      </c>
      <c r="M417" s="303"/>
      <c r="N417" s="376" t="str">
        <f>+IF(G417=0,"",'Ark1'!AR1614)</f>
        <v/>
      </c>
      <c r="O417" s="114" t="str">
        <f>+IF(G417=0,"",'Ark1'!AS1614)</f>
        <v/>
      </c>
      <c r="P417" s="246"/>
      <c r="Q417" s="266" t="str">
        <f>+IF(G417=0,"",'Ark1'!T1614)</f>
        <v/>
      </c>
      <c r="R417" s="265"/>
      <c r="S417" s="267" t="str">
        <f>+IF(G417=0,"",'Ark1'!W1614)</f>
        <v/>
      </c>
      <c r="T417" s="267" t="str">
        <f>+IF(G417=0,"",'Ark1'!X1614)</f>
        <v/>
      </c>
      <c r="U417" s="484" t="str">
        <f>+IF(G417=0,"",'Ark1'!AG1614)</f>
        <v/>
      </c>
      <c r="V417" s="484"/>
      <c r="W417" s="267" t="str">
        <f>+IF(G417=0,"",'Ark1'!AH1614)</f>
        <v/>
      </c>
      <c r="X417" s="267" t="str">
        <f>+IF(G417=0,"",'Ark1'!Y1614)</f>
        <v/>
      </c>
      <c r="Y417" s="266" t="str">
        <f>+IF(G417=0,"",'Ark1'!AA1614)</f>
        <v/>
      </c>
      <c r="Z417" s="267" t="str">
        <f>+IF(G417=0,"",'Ark1'!AC1614)</f>
        <v/>
      </c>
      <c r="AA417" s="303" t="str">
        <f t="shared" ref="AA417:AA431" si="39">IF(G417=0,"",1000*L417/U417)</f>
        <v/>
      </c>
      <c r="AB417" s="265" t="str">
        <f t="shared" ref="AB417:AB431" si="40">IF(G417=0,"",G417/F417)</f>
        <v/>
      </c>
      <c r="AC417" s="244"/>
      <c r="AD417" s="247"/>
      <c r="AF417" s="28"/>
      <c r="AG417" s="27"/>
      <c r="AH417" s="248"/>
      <c r="AI417" s="86"/>
      <c r="AM417" s="86"/>
    </row>
    <row r="418" spans="1:57" ht="15.6">
      <c r="A418" s="244"/>
      <c r="B418" s="304">
        <f>+'Ark1'!C1649</f>
        <v>2024</v>
      </c>
      <c r="C418" s="86">
        <f>+'Ark1'!L1649</f>
        <v>2</v>
      </c>
      <c r="D418" s="86" t="s">
        <v>30</v>
      </c>
      <c r="E418" s="86">
        <f>+'Ark1'!AP1649</f>
        <v>22</v>
      </c>
      <c r="F418" s="486">
        <f>+IF(G418=0,"",'Ark1'!Q1649)</f>
        <v>14</v>
      </c>
      <c r="G418" s="485">
        <f>+'Ark1'!R1649</f>
        <v>17</v>
      </c>
      <c r="H418" s="28">
        <f>+IF(G418=0,"",'Ark1'!AE1649)</f>
        <v>0.70686070686070679</v>
      </c>
      <c r="I418" s="265"/>
      <c r="J418" s="28">
        <f>+IF(G418=0,"",'Ark1'!AF1649)</f>
        <v>0.41376166440259615</v>
      </c>
      <c r="K418" s="244"/>
      <c r="L418" s="303">
        <f>+IF(G418=0,"",'Ark1'!U1649)</f>
        <v>175.4411764705882</v>
      </c>
      <c r="M418" s="303"/>
      <c r="N418" s="376">
        <f>+IF(G418=0,"",'Ark1'!AR1649)</f>
        <v>203.52941176470588</v>
      </c>
      <c r="O418" s="114">
        <f>+IF(G418=0,"",'Ark1'!AS1649)</f>
        <v>20.657833170095575</v>
      </c>
      <c r="P418" s="246"/>
      <c r="Q418" s="27">
        <f>+IF(G418=0,"",'Ark1'!T1649)</f>
        <v>3.1764705882352939</v>
      </c>
      <c r="R418" s="265"/>
      <c r="S418" s="33">
        <f>+IF(G418=0,"",'Ark1'!W1649)</f>
        <v>0</v>
      </c>
      <c r="T418" s="33">
        <f>+IF(G418=0,"",'Ark1'!X1649)</f>
        <v>0</v>
      </c>
      <c r="U418" s="557">
        <f>+IF(G418=0,"",'Ark1'!AG1649)</f>
        <v>1049.0588235294117</v>
      </c>
      <c r="W418" s="33">
        <f>+IF(G418=0,"",'Ark1'!AH1649)</f>
        <v>100</v>
      </c>
      <c r="X418" s="33">
        <f>+IF(G418=0,"",'Ark1'!Y1649)</f>
        <v>27.806602238096197</v>
      </c>
      <c r="Y418" s="27">
        <f>+IF(G418=0,"",'Ark1'!AA1649)</f>
        <v>0.92261100831518428</v>
      </c>
      <c r="Z418" s="33">
        <f>+IF(G418=0,"",'Ark1'!AC1649)</f>
        <v>-19.838952998511957</v>
      </c>
      <c r="AA418" s="303">
        <f t="shared" si="39"/>
        <v>167.23673881350226</v>
      </c>
      <c r="AB418" s="28">
        <f t="shared" si="40"/>
        <v>1.2142857142857142</v>
      </c>
      <c r="AC418" s="244"/>
      <c r="AD418" s="247"/>
      <c r="AF418" s="28"/>
      <c r="AG418" s="27"/>
      <c r="AH418" s="248"/>
      <c r="AI418" s="86"/>
      <c r="AM418" s="86"/>
    </row>
    <row r="419" spans="1:57" ht="15.6">
      <c r="A419" s="244"/>
      <c r="B419" s="304">
        <f>+'Ark1'!C1684</f>
        <v>2024</v>
      </c>
      <c r="C419" s="264">
        <f>+'Ark1'!L1684</f>
        <v>3</v>
      </c>
      <c r="D419" s="264" t="s">
        <v>31</v>
      </c>
      <c r="E419" s="264">
        <f>+'Ark1'!AP1684</f>
        <v>22</v>
      </c>
      <c r="F419" s="484">
        <f>+IF(G419=0,"",'Ark1'!Q1684)</f>
        <v>60</v>
      </c>
      <c r="G419" s="485">
        <f>+'Ark1'!R1684</f>
        <v>88</v>
      </c>
      <c r="H419" s="265">
        <f>+IF(G419=0,"",'Ark1'!AE1684)</f>
        <v>3.6590436590436592</v>
      </c>
      <c r="I419" s="265"/>
      <c r="J419" s="265">
        <f>+IF(G419=0,"",'Ark1'!AF1684)</f>
        <v>2.449080609789664</v>
      </c>
      <c r="K419" s="244"/>
      <c r="L419" s="303">
        <f>+IF(G419=0,"",'Ark1'!U1684)</f>
        <v>200.60909090909095</v>
      </c>
      <c r="M419" s="303"/>
      <c r="N419" s="376">
        <f>+IF(G419=0,"",'Ark1'!AR1684)</f>
        <v>205.6363636363636</v>
      </c>
      <c r="O419" s="114">
        <f>+IF(G419=0,"",'Ark1'!AS1684)</f>
        <v>22.890926853511157</v>
      </c>
      <c r="P419" s="246"/>
      <c r="Q419" s="266">
        <f>+IF(G419=0,"",'Ark1'!T1684)</f>
        <v>3.8068181818181808</v>
      </c>
      <c r="R419" s="265"/>
      <c r="S419" s="267">
        <f>+IF(G419=0,"",'Ark1'!W1684)</f>
        <v>2.2727272727272729</v>
      </c>
      <c r="T419" s="267">
        <f>+IF(G419=0,"",'Ark1'!X1684)</f>
        <v>0</v>
      </c>
      <c r="U419" s="484">
        <f>+IF(G419=0,"",'Ark1'!AG1684)</f>
        <v>1101.7045454545455</v>
      </c>
      <c r="V419" s="484"/>
      <c r="W419" s="267">
        <f>+IF(G419=0,"",'Ark1'!AH1684)</f>
        <v>100</v>
      </c>
      <c r="X419" s="267">
        <f>+IF(G419=0,"",'Ark1'!Y1684)</f>
        <v>30.908974264485622</v>
      </c>
      <c r="Y419" s="266">
        <f>+IF(G419=0,"",'Ark1'!AA1684)</f>
        <v>1.0960461435360889</v>
      </c>
      <c r="Z419" s="267">
        <f>+IF(G419=0,"",'Ark1'!AC1684)</f>
        <v>18.007794714178427</v>
      </c>
      <c r="AA419" s="303">
        <f t="shared" si="39"/>
        <v>182.08973697782363</v>
      </c>
      <c r="AB419" s="265">
        <f t="shared" si="40"/>
        <v>1.4666666666666666</v>
      </c>
      <c r="AC419" s="244"/>
      <c r="AD419" s="247"/>
      <c r="AF419" s="28"/>
      <c r="AG419" s="27"/>
      <c r="AH419" s="248"/>
      <c r="AI419" s="86"/>
      <c r="AM419" s="86"/>
    </row>
    <row r="420" spans="1:57" ht="15.6">
      <c r="A420" s="244"/>
      <c r="B420" s="304">
        <f>+'Ark1'!C1719</f>
        <v>2024</v>
      </c>
      <c r="C420" s="264">
        <f>+'Ark1'!L1719</f>
        <v>4</v>
      </c>
      <c r="D420" s="264" t="s">
        <v>32</v>
      </c>
      <c r="E420" s="86">
        <f>+'Ark1'!AP1719</f>
        <v>22</v>
      </c>
      <c r="F420" s="486">
        <f>+IF(G420=0,"",'Ark1'!Q1719)</f>
        <v>174</v>
      </c>
      <c r="G420" s="485">
        <f>+'Ark1'!R1719</f>
        <v>269</v>
      </c>
      <c r="H420" s="28">
        <f>+IF(G420=0,"",'Ark1'!AE1719)</f>
        <v>11.185031185031182</v>
      </c>
      <c r="I420" s="265"/>
      <c r="J420" s="28">
        <f>+IF(G420=0,"",'Ark1'!AF1719)</f>
        <v>8.8226056344280792</v>
      </c>
      <c r="K420" s="244"/>
      <c r="L420" s="303">
        <f>+IF(G420=0,"",'Ark1'!U1719)</f>
        <v>236.41486988847581</v>
      </c>
      <c r="M420" s="303"/>
      <c r="N420" s="376">
        <f>+IF(G420=0,"",'Ark1'!AR1719)</f>
        <v>209.22304832713749</v>
      </c>
      <c r="O420" s="114">
        <f>+IF(G420=0,"",'Ark1'!AS1719)</f>
        <v>25.635825376341483</v>
      </c>
      <c r="P420" s="246"/>
      <c r="Q420" s="27">
        <f>+IF(G420=0,"",'Ark1'!T1719)</f>
        <v>4.6468401486988844</v>
      </c>
      <c r="R420" s="265"/>
      <c r="S420" s="33">
        <f>+IF(G420=0,"",'Ark1'!W1719)</f>
        <v>11.524163568773233</v>
      </c>
      <c r="T420" s="33">
        <f>+IF(G420=0,"",'Ark1'!X1719)</f>
        <v>0</v>
      </c>
      <c r="U420" s="557">
        <f>+IF(G420=0,"",'Ark1'!AG1719)</f>
        <v>1091.9591078066917</v>
      </c>
      <c r="W420" s="33">
        <f>+IF(G420=0,"",'Ark1'!AH1719)</f>
        <v>100</v>
      </c>
      <c r="X420" s="33">
        <f>+IF(G420=0,"",'Ark1'!Y1719)</f>
        <v>33.27849370387252</v>
      </c>
      <c r="Y420" s="27">
        <f>+IF(G420=0,"",'Ark1'!AA1719)</f>
        <v>1.3626044029116378</v>
      </c>
      <c r="Z420" s="33">
        <f>+IF(G420=0,"",'Ark1'!AC1719)</f>
        <v>44.835621963935459</v>
      </c>
      <c r="AA420" s="303">
        <f t="shared" si="39"/>
        <v>216.50524108300957</v>
      </c>
      <c r="AB420" s="28">
        <f t="shared" si="40"/>
        <v>1.5459770114942528</v>
      </c>
      <c r="AC420" s="244"/>
      <c r="AD420" s="247"/>
      <c r="AF420" s="28"/>
      <c r="AG420" s="27"/>
      <c r="AH420" s="248"/>
      <c r="AI420" s="86"/>
      <c r="AM420" s="86"/>
    </row>
    <row r="421" spans="1:57" ht="15.6">
      <c r="A421" s="244"/>
      <c r="B421" s="264">
        <f>+'Ark1'!C1754</f>
        <v>2024</v>
      </c>
      <c r="C421" s="264">
        <f>+'Ark1'!L1754</f>
        <v>5</v>
      </c>
      <c r="D421" s="264" t="s">
        <v>401</v>
      </c>
      <c r="E421" s="272">
        <f>+'Ark1'!AP1754</f>
        <v>22</v>
      </c>
      <c r="F421" s="484">
        <f>+IF(G421=0,"",'Ark1'!Q1754)</f>
        <v>338</v>
      </c>
      <c r="G421" s="485">
        <f>+'Ark1'!R1754</f>
        <v>555</v>
      </c>
      <c r="H421" s="265">
        <f>+'Ark1'!AE1754</f>
        <v>23.07692307692308</v>
      </c>
      <c r="I421" s="265"/>
      <c r="J421" s="265">
        <f>+IF(G421=0,"",'Ark1'!AF1754)</f>
        <v>20.614847752355065</v>
      </c>
      <c r="K421" s="244"/>
      <c r="L421" s="303">
        <f>+IF(G421=0,"",'Ark1'!U1754)</f>
        <v>267.74252252252222</v>
      </c>
      <c r="M421" s="303"/>
      <c r="N421" s="376">
        <f>+IF(G421=0,"",'Ark1'!AR1754)</f>
        <v>211.17477477477485</v>
      </c>
      <c r="O421" s="114">
        <f>+IF(G421=0,"",'Ark1'!AS1754)</f>
        <v>28.279581534318478</v>
      </c>
      <c r="P421" s="246"/>
      <c r="Q421" s="266">
        <f>+IF(G421=0,"",'Ark1'!T1754)</f>
        <v>5.6234234234234242</v>
      </c>
      <c r="R421" s="265"/>
      <c r="S421" s="267">
        <f>+IF(G421=0,"",'Ark1'!W1754)</f>
        <v>28.828828828828819</v>
      </c>
      <c r="T421" s="267">
        <f>+IF(G421=0,"",'Ark1'!X1754)</f>
        <v>1.0810810810810811</v>
      </c>
      <c r="U421" s="484">
        <f>+IF(G421=0,"",'Ark1'!AG1754)</f>
        <v>1063.8936936936939</v>
      </c>
      <c r="V421" s="484"/>
      <c r="W421" s="267">
        <f>+IF(G421=0,"",'Ark1'!AH1754)</f>
        <v>99.819819819819827</v>
      </c>
      <c r="X421" s="267">
        <f>+IF(G421=0,"",'Ark1'!Y1754)</f>
        <v>36.506559116164063</v>
      </c>
      <c r="Y421" s="266">
        <f>+IF(G421=0,"",'Ark1'!AA1754)</f>
        <v>1.5758855628500121</v>
      </c>
      <c r="Z421" s="267">
        <f>+IF(G421=0,"",'Ark1'!AC1754)</f>
        <v>40.387080346360655</v>
      </c>
      <c r="AA421" s="303">
        <f t="shared" si="39"/>
        <v>251.66285326211178</v>
      </c>
      <c r="AB421" s="265">
        <f t="shared" si="40"/>
        <v>1.6420118343195267</v>
      </c>
      <c r="AC421" s="244"/>
      <c r="AD421" s="247"/>
      <c r="AF421" s="28"/>
      <c r="AG421" s="27"/>
      <c r="AH421" s="248"/>
      <c r="AI421" s="86"/>
      <c r="AM421" s="86"/>
    </row>
    <row r="422" spans="1:57" ht="15.6">
      <c r="A422" s="244"/>
      <c r="B422" s="328">
        <f>+'Ark1'!C1789</f>
        <v>2024</v>
      </c>
      <c r="C422" s="264">
        <f>+'Ark1'!L1789</f>
        <v>6</v>
      </c>
      <c r="D422" s="264" t="s">
        <v>33</v>
      </c>
      <c r="E422" s="273">
        <f>+'Ark1'!AP1789</f>
        <v>22</v>
      </c>
      <c r="F422" s="486">
        <f>+IF(G422=0,"",'Ark1'!Q1789)</f>
        <v>388</v>
      </c>
      <c r="G422" s="485">
        <f>+'Ark1'!R1789</f>
        <v>627</v>
      </c>
      <c r="H422" s="28">
        <f>+IF(G422=0,"",'Ark1'!AE1789)</f>
        <v>26.070686070686062</v>
      </c>
      <c r="I422" s="265"/>
      <c r="J422" s="28">
        <f>+IF(G422=0,"",'Ark1'!AF1789)</f>
        <v>26.227897566346154</v>
      </c>
      <c r="K422" s="244"/>
      <c r="L422" s="303">
        <f>+IF(G422=0,"",'Ark1'!U1789)</f>
        <v>301.52695374800641</v>
      </c>
      <c r="M422" s="303"/>
      <c r="N422" s="376">
        <f>+IF(G422=0,"",'Ark1'!AR1789)</f>
        <v>212.56140350877197</v>
      </c>
      <c r="O422" s="114">
        <f>+IF(G422=0,"",'Ark1'!AS1789)</f>
        <v>31.268611035002507</v>
      </c>
      <c r="P422" s="246"/>
      <c r="Q422" s="27">
        <f>+IF(G422=0,"",'Ark1'!T1789)</f>
        <v>6.9649122807017516</v>
      </c>
      <c r="R422" s="265"/>
      <c r="S422" s="33">
        <f>+IF(G422=0,"",'Ark1'!W1789)</f>
        <v>62.360446570972904</v>
      </c>
      <c r="T422" s="33">
        <f>+IF(G422=0,"",'Ark1'!X1789)</f>
        <v>8.6124401913875595</v>
      </c>
      <c r="U422" s="557">
        <f>+IF(G422=0,"",'Ark1'!AG1789)</f>
        <v>1067.492822966507</v>
      </c>
      <c r="W422" s="33">
        <f>+IF(G422=0,"",'Ark1'!AH1789)</f>
        <v>99.840510366826166</v>
      </c>
      <c r="X422" s="33">
        <f>+IF(G422=0,"",'Ark1'!Y1789)</f>
        <v>37.365282406492163</v>
      </c>
      <c r="Y422" s="27">
        <f>+IF(G422=0,"",'Ark1'!AA1789)</f>
        <v>1.6892700452462459</v>
      </c>
      <c r="Z422" s="33">
        <f>+IF(G422=0,"",'Ark1'!AC1789)</f>
        <v>34.237162891322924</v>
      </c>
      <c r="AA422" s="303">
        <f t="shared" si="39"/>
        <v>282.46274566050823</v>
      </c>
      <c r="AB422" s="28">
        <f t="shared" si="40"/>
        <v>1.615979381443299</v>
      </c>
      <c r="AC422" s="244"/>
      <c r="AD422" s="247"/>
      <c r="AF422" s="28"/>
      <c r="AG422" s="27"/>
      <c r="AH422" s="248"/>
      <c r="AI422" s="86"/>
      <c r="AM422" s="86"/>
    </row>
    <row r="423" spans="1:57" ht="15.6">
      <c r="A423" s="244"/>
      <c r="B423" s="328">
        <f>+'Ark1'!C1824</f>
        <v>2024</v>
      </c>
      <c r="C423" s="264">
        <f>+'Ark1'!L1824</f>
        <v>7</v>
      </c>
      <c r="D423" s="264" t="s">
        <v>34</v>
      </c>
      <c r="E423" s="272">
        <f>+'Ark1'!AP1824</f>
        <v>22</v>
      </c>
      <c r="F423" s="484">
        <f>+IF(G423=0,"",'Ark1'!Q1824)</f>
        <v>328</v>
      </c>
      <c r="G423" s="485">
        <f>+'Ark1'!R1824</f>
        <v>520</v>
      </c>
      <c r="H423" s="265">
        <f>+IF(G423=0,"",'Ark1'!AE1824)</f>
        <v>21.621621621621625</v>
      </c>
      <c r="I423" s="265"/>
      <c r="J423" s="265">
        <f>+IF(G423=0,"",'Ark1'!AF1824)</f>
        <v>24.156855694359361</v>
      </c>
      <c r="K423" s="244"/>
      <c r="L423" s="303">
        <f>+IF(G423=0,"",'Ark1'!U1824)</f>
        <v>334.8630769230769</v>
      </c>
      <c r="M423" s="303"/>
      <c r="N423" s="376">
        <f>+IF(G423=0,"",'Ark1'!AR1824)</f>
        <v>213.5192307692308</v>
      </c>
      <c r="O423" s="114">
        <f>+IF(G423=0,"",'Ark1'!AS1824)</f>
        <v>34.268717743767979</v>
      </c>
      <c r="P423" s="246"/>
      <c r="Q423" s="266">
        <f>+IF(G423=0,"",'Ark1'!T1824)</f>
        <v>8.1711538461538442</v>
      </c>
      <c r="R423" s="265"/>
      <c r="S423" s="267">
        <f>+IF(G423=0,"",'Ark1'!W1824)</f>
        <v>88.076923076923109</v>
      </c>
      <c r="T423" s="267">
        <f>+IF(G423=0,"",'Ark1'!X1824)</f>
        <v>36.538461538461554</v>
      </c>
      <c r="U423" s="484">
        <f>+IF(G423=0,"",'Ark1'!AG1824)</f>
        <v>1020.3865384615387</v>
      </c>
      <c r="V423" s="484"/>
      <c r="W423" s="267">
        <f>+IF(G423=0,"",'Ark1'!AH1824)</f>
        <v>100</v>
      </c>
      <c r="X423" s="267">
        <f>+IF(G423=0,"",'Ark1'!Y1824)</f>
        <v>40.957880125548627</v>
      </c>
      <c r="Y423" s="266">
        <f>+IF(G423=0,"",'Ark1'!AA1824)</f>
        <v>1.5906985086942571</v>
      </c>
      <c r="Z423" s="267">
        <f>+IF(G423=0,"",'Ark1'!AC1824)</f>
        <v>24.385082784068842</v>
      </c>
      <c r="AA423" s="303">
        <f t="shared" si="39"/>
        <v>328.17277012293596</v>
      </c>
      <c r="AB423" s="265">
        <f t="shared" si="40"/>
        <v>1.5853658536585367</v>
      </c>
      <c r="AC423" s="244"/>
      <c r="AD423" s="247"/>
      <c r="AF423" s="28"/>
      <c r="AG423" s="27"/>
      <c r="AH423" s="248"/>
      <c r="AI423" s="86"/>
      <c r="AM423" s="86"/>
    </row>
    <row r="424" spans="1:57" ht="15.6">
      <c r="A424" s="244"/>
      <c r="B424" s="86">
        <f>+'Ark1'!C1859</f>
        <v>2024</v>
      </c>
      <c r="C424" s="86">
        <f>+'Ark1'!L1859</f>
        <v>8</v>
      </c>
      <c r="D424" s="86" t="s">
        <v>35</v>
      </c>
      <c r="E424" s="273">
        <f>+'Ark1'!AP1859</f>
        <v>22</v>
      </c>
      <c r="F424" s="486">
        <f>+IF(G424=0,"",'Ark1'!Q1859)</f>
        <v>177</v>
      </c>
      <c r="G424" s="485">
        <f>+'Ark1'!R1859</f>
        <v>251</v>
      </c>
      <c r="H424" s="28">
        <f>+IF(G424=0,"",'Ark1'!AE1859)</f>
        <v>10.436590436590436</v>
      </c>
      <c r="I424" s="265"/>
      <c r="J424" s="28">
        <f>+IF(G424=0,"",'Ark1'!AF1859)</f>
        <v>12.87787226202844</v>
      </c>
      <c r="K424" s="244"/>
      <c r="L424" s="303">
        <f>+IF(G424=0,"",'Ark1'!U1859)</f>
        <v>369.8286852589643</v>
      </c>
      <c r="M424" s="303"/>
      <c r="N424" s="376">
        <f>+IF(G424=0,"",'Ark1'!AR1859)</f>
        <v>213.92430278884464</v>
      </c>
      <c r="O424" s="114">
        <f>+IF(G424=0,"",'Ark1'!AS1859)</f>
        <v>37.641768618018837</v>
      </c>
      <c r="P424" s="246"/>
      <c r="Q424" s="27">
        <f>+IF(G424=0,"",'Ark1'!T1859)</f>
        <v>9.617529880478088</v>
      </c>
      <c r="R424" s="265"/>
      <c r="S424" s="33">
        <f>+IF(G424=0,"",'Ark1'!W1859)</f>
        <v>96.812749003984067</v>
      </c>
      <c r="T424" s="33">
        <f>+IF(G424=0,"",'Ark1'!X1859)</f>
        <v>65.338645418326706</v>
      </c>
      <c r="U424" s="557">
        <f>+IF(G424=0,"",'Ark1'!AG1859)</f>
        <v>1009.4302788844622</v>
      </c>
      <c r="W424" s="33">
        <f>+IF(G424=0,"",'Ark1'!AH1859)</f>
        <v>100</v>
      </c>
      <c r="X424" s="33">
        <f>+IF(G424=0,"",'Ark1'!Y1859)</f>
        <v>42.916541516314155</v>
      </c>
      <c r="Y424" s="27">
        <f>+IF(G424=0,"",'Ark1'!AA1859)</f>
        <v>1.6810199765195371</v>
      </c>
      <c r="Z424" s="33">
        <f>+IF(G424=0,"",'Ark1'!AC1859)</f>
        <v>24.927353618525448</v>
      </c>
      <c r="AA424" s="303">
        <f t="shared" si="39"/>
        <v>366.37367928735802</v>
      </c>
      <c r="AB424" s="28">
        <f t="shared" si="40"/>
        <v>1.4180790960451977</v>
      </c>
      <c r="AC424" s="244"/>
      <c r="AD424" s="247"/>
      <c r="AF424" s="28"/>
      <c r="AG424" s="27"/>
      <c r="AH424" s="248"/>
      <c r="AI424" s="86"/>
      <c r="AM424" s="86"/>
    </row>
    <row r="425" spans="1:57" ht="15.6">
      <c r="A425" s="244"/>
      <c r="B425" s="328">
        <f>+'Ark1'!C1894</f>
        <v>2024</v>
      </c>
      <c r="C425" s="264">
        <f>+'Ark1'!L1894</f>
        <v>9</v>
      </c>
      <c r="D425" s="264" t="s">
        <v>36</v>
      </c>
      <c r="E425" s="272">
        <f>+'Ark1'!AP1894</f>
        <v>22</v>
      </c>
      <c r="F425" s="484">
        <f>+IF(G425=0,"",'Ark1'!Q1894)</f>
        <v>51</v>
      </c>
      <c r="G425" s="485">
        <f>+'Ark1'!R1894</f>
        <v>71</v>
      </c>
      <c r="H425" s="265">
        <f>+IF(G425=0,"",'Ark1'!AE1894)</f>
        <v>2.9521829521829526</v>
      </c>
      <c r="I425" s="265"/>
      <c r="J425" s="265">
        <f>+IF(G425=0,"",'Ark1'!AF1894)</f>
        <v>3.9802137992879287</v>
      </c>
      <c r="K425" s="244"/>
      <c r="L425" s="303">
        <f>+IF(G425=0,"",'Ark1'!U1894)</f>
        <v>404.09014084507038</v>
      </c>
      <c r="M425" s="303"/>
      <c r="N425" s="376">
        <f>+IF(G425=0,"",'Ark1'!AR1894)</f>
        <v>214.32394366197181</v>
      </c>
      <c r="O425" s="114">
        <f>+IF(G425=0,"",'Ark1'!AS1894)</f>
        <v>40.983903977976446</v>
      </c>
      <c r="P425" s="246"/>
      <c r="Q425" s="266">
        <f>+IF(G425=0,"",'Ark1'!T1894)</f>
        <v>10.422535211267606</v>
      </c>
      <c r="R425" s="265"/>
      <c r="S425" s="267">
        <f>+IF(G425=0,"",'Ark1'!W1894)</f>
        <v>98.591549295774627</v>
      </c>
      <c r="T425" s="267">
        <f>+IF(G425=0,"",'Ark1'!X1894)</f>
        <v>92.957746478873219</v>
      </c>
      <c r="U425" s="484">
        <f>+IF(G425=0,"",'Ark1'!AG1894)</f>
        <v>994.7042253521123</v>
      </c>
      <c r="V425" s="484"/>
      <c r="W425" s="267">
        <f>+IF(G425=0,"",'Ark1'!AH1894)</f>
        <v>98.591549295774627</v>
      </c>
      <c r="X425" s="267">
        <f>+IF(G425=0,"",'Ark1'!Y1894)</f>
        <v>36.853486677135614</v>
      </c>
      <c r="Y425" s="266">
        <f>+IF(G425=0,"",'Ark1'!AA1894)</f>
        <v>1.6501128585473359</v>
      </c>
      <c r="Z425" s="267">
        <f>+IF(G425=0,"",'Ark1'!AC1894)</f>
        <v>8.8055544378100663</v>
      </c>
      <c r="AA425" s="303">
        <f t="shared" si="39"/>
        <v>406.24150430448583</v>
      </c>
      <c r="AB425" s="265">
        <f t="shared" si="40"/>
        <v>1.392156862745098</v>
      </c>
      <c r="AC425" s="244"/>
      <c r="AD425" s="27"/>
      <c r="AF425" s="28"/>
      <c r="AG425" s="27"/>
      <c r="AH425" s="86"/>
      <c r="AI425" s="86"/>
      <c r="AM425" s="86"/>
    </row>
    <row r="426" spans="1:57" ht="15.6">
      <c r="A426" s="244"/>
      <c r="B426" s="328">
        <f>+'Ark1'!C1929</f>
        <v>2024</v>
      </c>
      <c r="C426" s="264">
        <f>+'Ark1'!L1929</f>
        <v>10</v>
      </c>
      <c r="D426" s="264" t="s">
        <v>37</v>
      </c>
      <c r="E426" s="273">
        <f>+'Ark1'!AP1929</f>
        <v>22</v>
      </c>
      <c r="F426" s="486">
        <f>+IF(G426=0,"",'Ark1'!Q1929)</f>
        <v>6</v>
      </c>
      <c r="G426" s="485">
        <f>+'Ark1'!R1929</f>
        <v>6</v>
      </c>
      <c r="H426" s="28">
        <f>+IF(G426=0,"",'Ark1'!AE1929)</f>
        <v>0.24948024948024944</v>
      </c>
      <c r="I426" s="265"/>
      <c r="J426" s="28">
        <f>+IF(G426=0,"",'Ark1'!AF1929)</f>
        <v>0.37705375613740694</v>
      </c>
      <c r="K426" s="244"/>
      <c r="L426" s="303">
        <f>+IF(G426=0,"",'Ark1'!U1929)</f>
        <v>452.98333333333346</v>
      </c>
      <c r="M426" s="303"/>
      <c r="N426" s="376">
        <f>+IF(G426=0,"",'Ark1'!AR1929)</f>
        <v>217</v>
      </c>
      <c r="O426" s="114">
        <f>+IF(G426=0,"",'Ark1'!AS1929)</f>
        <v>44.262927586630163</v>
      </c>
      <c r="P426" s="246"/>
      <c r="Q426" s="27">
        <f>+IF(G426=0,"",'Ark1'!T1929)</f>
        <v>12.333333333333336</v>
      </c>
      <c r="R426" s="265"/>
      <c r="S426" s="33">
        <f>+IF(G426=0,"",'Ark1'!W1929)</f>
        <v>100</v>
      </c>
      <c r="T426" s="33">
        <f>+IF(G426=0,"",'Ark1'!X1929)</f>
        <v>100</v>
      </c>
      <c r="U426" s="557">
        <f>+IF(G426=0,"",'Ark1'!AG1929)</f>
        <v>1078.5</v>
      </c>
      <c r="W426" s="33">
        <f>+IF(G426=0,"",'Ark1'!AH1929)</f>
        <v>100</v>
      </c>
      <c r="X426" s="33">
        <f>+IF(G426=0,"",'Ark1'!Y1929)</f>
        <v>39.762856062187673</v>
      </c>
      <c r="Y426" s="27">
        <f>+IF(G426=0,"",'Ark1'!AA1929)</f>
        <v>1.9720265943665356</v>
      </c>
      <c r="Z426" s="33">
        <f>+IF(G426=0,"",'Ark1'!AC1929)</f>
        <v>-5.476670973898238</v>
      </c>
      <c r="AA426" s="303">
        <f t="shared" si="39"/>
        <v>420.01236284963699</v>
      </c>
      <c r="AB426" s="28">
        <f t="shared" si="40"/>
        <v>1</v>
      </c>
      <c r="AC426" s="244"/>
      <c r="AD426" s="248"/>
      <c r="AF426" s="28"/>
      <c r="AG426" s="27"/>
      <c r="AH426" s="248"/>
      <c r="AI426" s="86"/>
      <c r="AM426" s="86"/>
    </row>
    <row r="427" spans="1:57" ht="15.6">
      <c r="A427" s="244"/>
      <c r="B427" s="328">
        <f>+'Ark1'!C1964</f>
        <v>2024</v>
      </c>
      <c r="C427" s="264">
        <f>+'Ark1'!L1964</f>
        <v>11</v>
      </c>
      <c r="D427" s="264" t="s">
        <v>38</v>
      </c>
      <c r="E427" s="272">
        <f>+'Ark1'!AP1964</f>
        <v>22</v>
      </c>
      <c r="F427" s="484" t="str">
        <f>+IF(G427=0,"",'Ark1'!Q1964)</f>
        <v/>
      </c>
      <c r="G427" s="485">
        <f>+'Ark1'!R1964</f>
        <v>0</v>
      </c>
      <c r="H427" s="265" t="str">
        <f>+IF(G427=0,"",'Ark1'!AE1964)</f>
        <v/>
      </c>
      <c r="I427" s="265"/>
      <c r="J427" s="265" t="str">
        <f>+IF(G427=0,"",'Ark1'!AF1964)</f>
        <v/>
      </c>
      <c r="K427" s="244"/>
      <c r="L427" s="303" t="str">
        <f>+IF(G427=0,"",'Ark1'!U1964)</f>
        <v/>
      </c>
      <c r="M427" s="303"/>
      <c r="N427" s="376" t="str">
        <f>+IF(G427=0,"",'Ark1'!AR1964)</f>
        <v/>
      </c>
      <c r="O427" s="114" t="str">
        <f>+IF(G427=0,"",'Ark1'!AS1964)</f>
        <v/>
      </c>
      <c r="P427" s="246"/>
      <c r="Q427" s="266" t="str">
        <f>+IF(G427=0,"",'Ark1'!T1964)</f>
        <v/>
      </c>
      <c r="R427" s="265"/>
      <c r="S427" s="267" t="str">
        <f>+IF(G427=0,"",'Ark1'!W1964)</f>
        <v/>
      </c>
      <c r="T427" s="267" t="str">
        <f>+IF(G427=0,"",'Ark1'!X1964)</f>
        <v/>
      </c>
      <c r="U427" s="484" t="str">
        <f>+IF(G427=0,"",'Ark1'!AG1964)</f>
        <v/>
      </c>
      <c r="V427" s="484"/>
      <c r="W427" s="267" t="str">
        <f>+IF(G427=0,"",'Ark1'!AH1964)</f>
        <v/>
      </c>
      <c r="X427" s="267" t="str">
        <f>+IF(G427=0,"",'Ark1'!Y1964)</f>
        <v/>
      </c>
      <c r="Y427" s="266" t="str">
        <f>+IF(G427=0,"",'Ark1'!AA1964)</f>
        <v/>
      </c>
      <c r="Z427" s="267" t="str">
        <f>+IF(G427=0,"",'Ark1'!AC1964)</f>
        <v/>
      </c>
      <c r="AA427" s="303" t="str">
        <f t="shared" si="39"/>
        <v/>
      </c>
      <c r="AB427" s="265" t="str">
        <f t="shared" si="40"/>
        <v/>
      </c>
      <c r="AC427" s="244"/>
      <c r="AD427" s="211"/>
      <c r="AF427" s="28"/>
      <c r="AG427" s="27"/>
      <c r="AH427" s="211"/>
      <c r="AI427" s="86"/>
      <c r="AM427" s="86"/>
    </row>
    <row r="428" spans="1:57" ht="15.6">
      <c r="A428" s="244"/>
      <c r="B428" s="328">
        <f>+'Ark1'!C1999</f>
        <v>2024</v>
      </c>
      <c r="C428" s="264">
        <f>+'Ark1'!L1999</f>
        <v>12</v>
      </c>
      <c r="D428" s="264" t="s">
        <v>39</v>
      </c>
      <c r="E428" s="273">
        <f>+'Ark1'!AP1999</f>
        <v>22</v>
      </c>
      <c r="F428" s="486">
        <f>+IF(G428=0,"",'Ark1'!Q1999)</f>
        <v>1</v>
      </c>
      <c r="G428" s="485">
        <f>+'Ark1'!R1999</f>
        <v>1</v>
      </c>
      <c r="H428" s="28">
        <f>+IF(G428=0,"",'Ark1'!AE1999)</f>
        <v>4.1580041580041575E-2</v>
      </c>
      <c r="I428" s="265"/>
      <c r="J428" s="28">
        <f>+IF(G428=0,"",'Ark1'!AF1999)</f>
        <v>7.9811260865318895E-2</v>
      </c>
      <c r="K428" s="244"/>
      <c r="L428" s="303">
        <f>+IF(G428=0,"",'Ark1'!U1999)</f>
        <v>575.30000000000007</v>
      </c>
      <c r="M428" s="303"/>
      <c r="N428" s="376">
        <f>+IF(G428=0,"",'Ark1'!AR1999)</f>
        <v>234</v>
      </c>
      <c r="O428" s="114">
        <f>+IF(G428=0,"",'Ark1'!AS1999)</f>
        <v>44.876633743607243</v>
      </c>
      <c r="P428" s="246"/>
      <c r="Q428" s="27">
        <f>+IF(G428=0,"",'Ark1'!T1999)</f>
        <v>15</v>
      </c>
      <c r="R428" s="265"/>
      <c r="S428" s="33">
        <f>+IF(G428=0,"",'Ark1'!W1999)</f>
        <v>100</v>
      </c>
      <c r="T428" s="33">
        <f>+IF(G428=0,"",'Ark1'!X1999)</f>
        <v>100</v>
      </c>
      <c r="U428" s="557">
        <f>+IF(G428=0,"",'Ark1'!AG1999)</f>
        <v>1392</v>
      </c>
      <c r="W428" s="33">
        <f>+IF(G428=0,"",'Ark1'!AH1999)</f>
        <v>100</v>
      </c>
      <c r="X428" s="33">
        <f>+IF(G428=0,"",'Ark1'!Y1999)</f>
        <v>0</v>
      </c>
      <c r="Y428" s="27">
        <f>+IF(G428=0,"",'Ark1'!AA1999)</f>
        <v>0</v>
      </c>
      <c r="Z428" s="33">
        <f>+IF(G428=0,"",'Ark1'!AC1999)</f>
        <v>0</v>
      </c>
      <c r="AA428" s="303">
        <f t="shared" si="39"/>
        <v>413.29022988505756</v>
      </c>
      <c r="AB428" s="28">
        <f t="shared" si="40"/>
        <v>1</v>
      </c>
      <c r="AC428" s="244"/>
      <c r="AD428" s="247"/>
      <c r="AF428" s="28"/>
      <c r="AG428" s="27"/>
      <c r="AH428" s="247"/>
      <c r="AI428" s="86"/>
      <c r="AM428" s="86"/>
    </row>
    <row r="429" spans="1:57" ht="15.6">
      <c r="A429" s="244"/>
      <c r="B429" s="328">
        <f>+'Ark1'!C2034</f>
        <v>2024</v>
      </c>
      <c r="C429" s="264">
        <f>+'Ark1'!L2034</f>
        <v>13</v>
      </c>
      <c r="D429" s="264" t="s">
        <v>40</v>
      </c>
      <c r="E429" s="272">
        <f>+'Ark1'!AP2034</f>
        <v>22</v>
      </c>
      <c r="F429" s="484" t="str">
        <f>+IF(G429=0,"",'Ark1'!Q2034)</f>
        <v/>
      </c>
      <c r="G429" s="485">
        <f>+'Ark1'!R2034</f>
        <v>0</v>
      </c>
      <c r="H429" s="265" t="str">
        <f>+IF(G429=0,"",'Ark1'!AE2034)</f>
        <v/>
      </c>
      <c r="I429" s="265"/>
      <c r="J429" s="265" t="str">
        <f>+IF(G429=0,"",'Ark1'!AF2034)</f>
        <v/>
      </c>
      <c r="K429" s="244"/>
      <c r="L429" s="303" t="str">
        <f>+IF(G429=0,"",'Ark1'!U2034)</f>
        <v/>
      </c>
      <c r="M429" s="303"/>
      <c r="N429" s="376" t="str">
        <f>+IF(G429=0,"",'Ark1'!AR2034)</f>
        <v/>
      </c>
      <c r="O429" s="114" t="str">
        <f>+IF(G429=0,"",'Ark1'!AS2034)</f>
        <v/>
      </c>
      <c r="P429" s="246"/>
      <c r="Q429" s="266" t="str">
        <f>+IF(G429=0,"",'Ark1'!T2034)</f>
        <v/>
      </c>
      <c r="R429" s="265"/>
      <c r="S429" s="267" t="str">
        <f>+IF(G429=0,"",'Ark1'!W2034)</f>
        <v/>
      </c>
      <c r="T429" s="267" t="str">
        <f>+IF(G429=0,"",'Ark1'!X2034)</f>
        <v/>
      </c>
      <c r="U429" s="484" t="str">
        <f>+IF(G429=0,"",'Ark1'!AG2034)</f>
        <v/>
      </c>
      <c r="V429" s="484"/>
      <c r="W429" s="267" t="str">
        <f>+IF(G429=0,"",'Ark1'!AH2034)</f>
        <v/>
      </c>
      <c r="X429" s="267" t="str">
        <f>+IF(G429=0,"",'Ark1'!Y2034)</f>
        <v/>
      </c>
      <c r="Y429" s="266" t="str">
        <f>+IF(G429=0,"",'Ark1'!AA2034)</f>
        <v/>
      </c>
      <c r="Z429" s="267" t="str">
        <f>+IF(G429=0,"",'Ark1'!AC2034)</f>
        <v/>
      </c>
      <c r="AA429" s="303" t="str">
        <f t="shared" si="39"/>
        <v/>
      </c>
      <c r="AB429" s="265" t="str">
        <f t="shared" si="40"/>
        <v/>
      </c>
      <c r="AC429" s="244"/>
      <c r="AD429" s="247"/>
      <c r="AF429" s="28"/>
      <c r="AG429" s="27"/>
      <c r="AH429" s="248"/>
      <c r="AI429" s="86"/>
      <c r="AM429" s="86"/>
    </row>
    <row r="430" spans="1:57" ht="15.6">
      <c r="A430" s="244"/>
      <c r="B430" s="328">
        <f>+'Ark1'!C2069</f>
        <v>2024</v>
      </c>
      <c r="C430" s="264">
        <f>+'Ark1'!L2069</f>
        <v>14</v>
      </c>
      <c r="D430" s="264" t="s">
        <v>402</v>
      </c>
      <c r="E430" s="273">
        <f>+'Ark1'!AP2069</f>
        <v>22</v>
      </c>
      <c r="F430" s="486" t="str">
        <f>+IF(G430=0,"",'Ark1'!Q2069)</f>
        <v/>
      </c>
      <c r="G430" s="485">
        <f>+'Ark1'!R2069</f>
        <v>0</v>
      </c>
      <c r="H430" s="28" t="str">
        <f>+IF(G430=0,"",'Ark1'!AE2069)</f>
        <v/>
      </c>
      <c r="I430" s="265"/>
      <c r="J430" s="28" t="str">
        <f>+IF(G430=0,"",'Ark1'!AF2069)</f>
        <v/>
      </c>
      <c r="K430" s="244"/>
      <c r="L430" s="303" t="str">
        <f>+IF(G430=0,"",'Ark1'!U2069)</f>
        <v/>
      </c>
      <c r="M430" s="303"/>
      <c r="N430" s="376" t="str">
        <f>+IF(G430=0,"",'Ark1'!AR1868)</f>
        <v/>
      </c>
      <c r="O430" s="114" t="str">
        <f>+IF(G430=0,"",'Ark1'!AS1868)</f>
        <v/>
      </c>
      <c r="P430" s="246"/>
      <c r="Q430" s="27" t="str">
        <f>+IF(G430=0,"",'Ark1'!T2069)</f>
        <v/>
      </c>
      <c r="R430" s="265"/>
      <c r="S430" s="33" t="str">
        <f>+IF(G430=0,"",'Ark1'!W2069)</f>
        <v/>
      </c>
      <c r="T430" s="33" t="str">
        <f>+IF(G430=0,"",'Ark1'!X2069)</f>
        <v/>
      </c>
      <c r="U430" s="557" t="str">
        <f>+IF(G430=0,"",'Ark1'!AG2069)</f>
        <v/>
      </c>
      <c r="W430" s="33" t="str">
        <f>+IF(G430=0,"",'Ark1'!AH2069)</f>
        <v/>
      </c>
      <c r="X430" s="33" t="str">
        <f>+IF(G430=0,"",'Ark1'!Y2069)</f>
        <v/>
      </c>
      <c r="Y430" s="27" t="str">
        <f>+IF(G430=0,"",'Ark1'!AA2069)</f>
        <v/>
      </c>
      <c r="Z430" s="33" t="str">
        <f>+IF(G430=0,"",'Ark1'!AC2069)</f>
        <v/>
      </c>
      <c r="AA430" s="303" t="str">
        <f t="shared" si="39"/>
        <v/>
      </c>
      <c r="AB430" s="28" t="str">
        <f t="shared" si="40"/>
        <v/>
      </c>
      <c r="AC430" s="244"/>
      <c r="AD430" s="247"/>
      <c r="AF430" s="28"/>
      <c r="AG430" s="27"/>
      <c r="AH430" s="248"/>
      <c r="AI430" s="86"/>
      <c r="AM430" s="86"/>
    </row>
    <row r="431" spans="1:57" ht="15.6">
      <c r="A431" s="244"/>
      <c r="B431" s="328">
        <f>+'Ark1'!C2104</f>
        <v>2024</v>
      </c>
      <c r="C431" s="264">
        <f>+'Ark1'!L2104</f>
        <v>15</v>
      </c>
      <c r="D431" s="264" t="s">
        <v>41</v>
      </c>
      <c r="E431" s="264">
        <f>+'Ark1'!AP2104</f>
        <v>22</v>
      </c>
      <c r="F431" s="484" t="str">
        <f>+IF(G431=0,"",'Ark1'!Q2104)</f>
        <v/>
      </c>
      <c r="G431" s="485">
        <f>+'Ark1'!R2104</f>
        <v>0</v>
      </c>
      <c r="H431" s="265" t="str">
        <f>+IF(G431=0,"",'Ark1'!AE2104)</f>
        <v/>
      </c>
      <c r="I431" s="265"/>
      <c r="J431" s="265" t="str">
        <f>+IF(G431=0,"",'Ark1'!AF2104)</f>
        <v/>
      </c>
      <c r="K431" s="244"/>
      <c r="L431" s="379" t="str">
        <f>+IF(G431=0,"",'Ark1'!U2104)</f>
        <v/>
      </c>
      <c r="M431" s="379"/>
      <c r="N431" s="376" t="str">
        <f>+IF(G431=0,"",'Ark1'!AR1869)</f>
        <v/>
      </c>
      <c r="O431" s="114" t="str">
        <f>+IF(G431=0,"",'Ark1'!AS1869)</f>
        <v/>
      </c>
      <c r="P431" s="246"/>
      <c r="Q431" s="266" t="str">
        <f>+IF(G431=0,"",'Ark1'!T2104)</f>
        <v/>
      </c>
      <c r="R431" s="265"/>
      <c r="S431" s="267" t="str">
        <f>+IF(G431=0,"",'Ark1'!W2104)</f>
        <v/>
      </c>
      <c r="T431" s="267" t="str">
        <f>+IF(G431=0,"",'Ark1'!X2104)</f>
        <v/>
      </c>
      <c r="U431" s="484" t="str">
        <f>+IF(G431=0,"",'Ark1'!AG2104)</f>
        <v/>
      </c>
      <c r="V431" s="484"/>
      <c r="W431" s="267" t="str">
        <f>+IF(G431=0,"",'Ark1'!AH2104)</f>
        <v/>
      </c>
      <c r="X431" s="267" t="str">
        <f>+IF(G431=0,"",'Ark1'!Y2104)</f>
        <v/>
      </c>
      <c r="Y431" s="266" t="str">
        <f>+IF(G431=0,"",'Ark1'!AA2104)</f>
        <v/>
      </c>
      <c r="Z431" s="267" t="str">
        <f>+IF(G431=0,"",'Ark1'!AC2104)</f>
        <v/>
      </c>
      <c r="AA431" s="303" t="str">
        <f t="shared" si="39"/>
        <v/>
      </c>
      <c r="AB431" s="265" t="str">
        <f t="shared" si="40"/>
        <v/>
      </c>
      <c r="AC431" s="244"/>
      <c r="AD431" s="247"/>
      <c r="AF431" s="28"/>
      <c r="AG431" s="27"/>
      <c r="AH431" s="248"/>
      <c r="AI431" s="86"/>
      <c r="AM431" s="86"/>
    </row>
    <row r="432" spans="1:57" ht="19.8">
      <c r="A432" s="244"/>
      <c r="B432" s="244"/>
      <c r="C432" s="244"/>
      <c r="D432" s="244"/>
      <c r="E432" s="244"/>
      <c r="F432" s="478"/>
      <c r="G432" s="478"/>
      <c r="H432" s="244"/>
      <c r="I432" s="244"/>
      <c r="J432" s="244"/>
      <c r="K432" s="244"/>
      <c r="L432" s="244"/>
      <c r="M432" s="244"/>
      <c r="N432" s="244"/>
      <c r="O432" s="244"/>
      <c r="P432" s="246"/>
      <c r="Q432" s="244"/>
      <c r="R432" s="244"/>
      <c r="S432" s="244"/>
      <c r="T432" s="244"/>
      <c r="U432" s="478"/>
      <c r="V432" s="478"/>
      <c r="W432" s="244"/>
      <c r="X432" s="244"/>
      <c r="Y432" s="244"/>
      <c r="Z432" s="244"/>
      <c r="AA432" s="244"/>
      <c r="AB432" s="244"/>
      <c r="AC432" s="244"/>
      <c r="AD432" s="247"/>
      <c r="AF432" s="28"/>
      <c r="AG432" s="27"/>
      <c r="AH432" s="248"/>
      <c r="AI432" s="86"/>
      <c r="AM432" s="86"/>
      <c r="BE432" s="260"/>
    </row>
    <row r="433" spans="1:57" ht="19.8">
      <c r="A433" s="244"/>
      <c r="B433" s="244"/>
      <c r="C433" s="262"/>
      <c r="D433" s="244"/>
      <c r="E433" s="244"/>
      <c r="F433" s="478"/>
      <c r="G433" s="478"/>
      <c r="H433" s="245"/>
      <c r="I433" s="244"/>
      <c r="J433" s="245"/>
      <c r="K433" s="244"/>
      <c r="L433" s="244"/>
      <c r="M433" s="244"/>
      <c r="N433" s="246"/>
      <c r="O433" s="246"/>
      <c r="P433" s="246"/>
      <c r="Q433" s="244"/>
      <c r="R433" s="244"/>
      <c r="S433" s="246"/>
      <c r="T433" s="246"/>
      <c r="U433" s="478"/>
      <c r="V433" s="478"/>
      <c r="W433" s="246"/>
      <c r="X433" s="246"/>
      <c r="Y433" s="244"/>
      <c r="Z433" s="246"/>
      <c r="AA433" s="244"/>
      <c r="AB433" s="245"/>
      <c r="AC433" s="244"/>
      <c r="AD433" s="247"/>
      <c r="AF433" s="28"/>
      <c r="AG433" s="27"/>
      <c r="AH433" s="248"/>
      <c r="AI433" s="86"/>
      <c r="AM433" s="86"/>
      <c r="BE433" s="260"/>
    </row>
    <row r="434" spans="1:57" ht="22.8">
      <c r="A434" s="344" t="str">
        <f>+Raser!C30</f>
        <v>Aberdeen Angus</v>
      </c>
      <c r="B434" s="244"/>
      <c r="C434" s="262"/>
      <c r="D434" s="344"/>
      <c r="E434" s="244"/>
      <c r="F434" s="478"/>
      <c r="G434" s="482" t="s">
        <v>644</v>
      </c>
      <c r="H434" s="277">
        <f>SUM(G440:G454)</f>
        <v>1801</v>
      </c>
      <c r="I434" s="245"/>
      <c r="J434" s="244"/>
      <c r="K434" s="244"/>
      <c r="L434" s="343">
        <f>+Raser!T30</f>
        <v>271.75319267073831</v>
      </c>
      <c r="M434" s="556"/>
      <c r="N434" s="246"/>
      <c r="O434" s="246"/>
      <c r="P434" s="246"/>
      <c r="Q434" s="245"/>
      <c r="R434" s="246" t="s">
        <v>565</v>
      </c>
      <c r="S434" s="246"/>
      <c r="T434" s="246"/>
      <c r="U434" s="478"/>
      <c r="V434" s="478"/>
      <c r="W434" s="246"/>
      <c r="X434" s="246"/>
      <c r="Y434" s="244"/>
      <c r="Z434" s="246"/>
      <c r="AA434" s="343">
        <f>+Raser!X30</f>
        <v>265.27609603170538</v>
      </c>
      <c r="AB434" s="245"/>
      <c r="AC434" s="244"/>
      <c r="AD434" s="247"/>
      <c r="AF434" s="28"/>
      <c r="AG434" s="27"/>
      <c r="AH434" s="248"/>
      <c r="AI434" s="86"/>
      <c r="AM434" s="86"/>
      <c r="BE434" s="260"/>
    </row>
    <row r="435" spans="1:57" ht="14.25" customHeight="1">
      <c r="A435" s="244"/>
      <c r="B435" s="244"/>
      <c r="C435" s="262"/>
      <c r="D435" s="342"/>
      <c r="E435" s="244"/>
      <c r="F435" s="482"/>
      <c r="G435" s="482"/>
      <c r="H435" s="262"/>
      <c r="I435" s="262"/>
      <c r="J435" s="262"/>
      <c r="K435" s="244"/>
      <c r="L435" s="262"/>
      <c r="M435" s="262"/>
      <c r="N435" s="262"/>
      <c r="O435" s="262"/>
      <c r="P435" s="246"/>
      <c r="Q435" s="262"/>
      <c r="R435" s="262"/>
      <c r="S435" s="262"/>
      <c r="T435" s="262"/>
      <c r="U435" s="482"/>
      <c r="V435" s="482"/>
      <c r="W435" s="262"/>
      <c r="X435" s="262"/>
      <c r="Y435" s="262"/>
      <c r="Z435" s="262"/>
      <c r="AA435" s="262"/>
      <c r="AB435" s="245"/>
      <c r="AC435" s="244"/>
      <c r="AD435" s="247"/>
      <c r="AF435" s="28"/>
      <c r="AG435" s="27"/>
      <c r="AH435" s="248"/>
      <c r="AI435" s="86"/>
      <c r="AM435" s="86"/>
      <c r="BE435" s="260"/>
    </row>
    <row r="436" spans="1:57" ht="19.8">
      <c r="A436" s="244"/>
      <c r="B436" s="244"/>
      <c r="C436" s="244"/>
      <c r="D436" s="244"/>
      <c r="E436" s="244"/>
      <c r="F436" s="478"/>
      <c r="G436" s="478"/>
      <c r="H436" s="245"/>
      <c r="I436" s="244"/>
      <c r="J436" s="245"/>
      <c r="K436" s="244"/>
      <c r="L436" s="244"/>
      <c r="M436" s="244"/>
      <c r="N436" s="246"/>
      <c r="O436" s="246"/>
      <c r="P436" s="246"/>
      <c r="Q436" s="244"/>
      <c r="R436" s="244"/>
      <c r="S436" s="246"/>
      <c r="T436" s="246"/>
      <c r="U436" s="478"/>
      <c r="V436" s="478"/>
      <c r="W436" s="246"/>
      <c r="X436" s="246"/>
      <c r="Y436" s="244"/>
      <c r="Z436" s="246"/>
      <c r="AA436" s="262" t="s">
        <v>477</v>
      </c>
      <c r="AB436" s="261" t="s">
        <v>4</v>
      </c>
      <c r="AC436" s="244"/>
      <c r="AD436" s="247"/>
      <c r="AF436" s="28"/>
      <c r="AG436" s="27"/>
      <c r="AH436" s="248"/>
      <c r="AI436" s="86"/>
      <c r="AM436" s="86"/>
      <c r="BE436" s="260"/>
    </row>
    <row r="437" spans="1:57" ht="19.8">
      <c r="A437" s="244"/>
      <c r="B437" s="244"/>
      <c r="C437" s="244"/>
      <c r="D437" s="262"/>
      <c r="E437" s="244"/>
      <c r="F437" s="482" t="s">
        <v>4</v>
      </c>
      <c r="G437" s="478"/>
      <c r="H437" s="245"/>
      <c r="I437" s="245"/>
      <c r="J437" s="245"/>
      <c r="K437" s="244"/>
      <c r="L437" s="245"/>
      <c r="M437" s="245"/>
      <c r="N437" s="246"/>
      <c r="O437" s="246"/>
      <c r="P437" s="246"/>
      <c r="Q437" s="262" t="s">
        <v>24</v>
      </c>
      <c r="R437" s="245"/>
      <c r="S437" s="246" t="s">
        <v>403</v>
      </c>
      <c r="T437" s="246" t="s">
        <v>403</v>
      </c>
      <c r="U437" s="482" t="s">
        <v>531</v>
      </c>
      <c r="V437" s="482"/>
      <c r="W437" s="246" t="s">
        <v>403</v>
      </c>
      <c r="X437" s="263" t="s">
        <v>423</v>
      </c>
      <c r="Y437" s="244"/>
      <c r="Z437" s="263" t="s">
        <v>573</v>
      </c>
      <c r="AA437" s="262" t="s">
        <v>570</v>
      </c>
      <c r="AB437" s="261" t="s">
        <v>10</v>
      </c>
      <c r="AC437" s="244"/>
      <c r="AD437" s="247"/>
      <c r="AF437" s="28"/>
      <c r="AG437" s="27"/>
      <c r="AH437" s="248"/>
      <c r="AI437" s="86"/>
      <c r="AM437" s="86"/>
      <c r="BE437" s="260"/>
    </row>
    <row r="438" spans="1:57" ht="19.8">
      <c r="A438" s="262"/>
      <c r="B438" s="262"/>
      <c r="C438" s="244"/>
      <c r="D438" s="244"/>
      <c r="E438" s="262"/>
      <c r="F438" s="482" t="s">
        <v>475</v>
      </c>
      <c r="G438" s="482" t="s">
        <v>4</v>
      </c>
      <c r="H438" s="261" t="s">
        <v>4</v>
      </c>
      <c r="I438" s="261"/>
      <c r="J438" s="261" t="s">
        <v>1</v>
      </c>
      <c r="K438" s="244"/>
      <c r="L438" s="261" t="s">
        <v>24</v>
      </c>
      <c r="M438" s="261"/>
      <c r="N438" s="421" t="s">
        <v>24</v>
      </c>
      <c r="O438" s="421" t="s">
        <v>24</v>
      </c>
      <c r="P438" s="246"/>
      <c r="Q438" s="262" t="s">
        <v>481</v>
      </c>
      <c r="R438" s="261"/>
      <c r="S438" s="263" t="s">
        <v>572</v>
      </c>
      <c r="T438" s="263" t="s">
        <v>487</v>
      </c>
      <c r="U438" s="482" t="s">
        <v>550</v>
      </c>
      <c r="V438" s="482"/>
      <c r="W438" s="263" t="s">
        <v>489</v>
      </c>
      <c r="X438" s="263"/>
      <c r="Y438" s="262" t="s">
        <v>414</v>
      </c>
      <c r="Z438" s="263" t="s">
        <v>1</v>
      </c>
      <c r="AA438" s="262" t="s">
        <v>70</v>
      </c>
      <c r="AB438" s="261" t="s">
        <v>70</v>
      </c>
      <c r="AC438" s="244"/>
      <c r="AD438" s="247"/>
      <c r="AF438" s="28"/>
      <c r="AG438" s="27"/>
      <c r="AH438" s="248"/>
      <c r="AI438" s="86"/>
      <c r="AM438" s="86"/>
      <c r="BE438" s="260"/>
    </row>
    <row r="439" spans="1:57" ht="19.8">
      <c r="A439" s="244"/>
      <c r="B439" s="244"/>
      <c r="C439" s="262" t="s">
        <v>0</v>
      </c>
      <c r="D439" s="262"/>
      <c r="E439" s="262" t="s">
        <v>599</v>
      </c>
      <c r="F439" s="469" t="s">
        <v>476</v>
      </c>
      <c r="G439" s="469" t="s">
        <v>10</v>
      </c>
      <c r="H439" s="87" t="s">
        <v>403</v>
      </c>
      <c r="I439" s="87"/>
      <c r="J439" s="87" t="s">
        <v>403</v>
      </c>
      <c r="K439" s="244"/>
      <c r="L439" s="87" t="s">
        <v>45</v>
      </c>
      <c r="M439" s="87"/>
      <c r="N439" s="421" t="s">
        <v>717</v>
      </c>
      <c r="O439" s="421" t="s">
        <v>718</v>
      </c>
      <c r="P439" s="246"/>
      <c r="Q439" s="50" t="s">
        <v>415</v>
      </c>
      <c r="R439" s="87"/>
      <c r="S439" s="75" t="s">
        <v>548</v>
      </c>
      <c r="T439" s="75" t="s">
        <v>440</v>
      </c>
      <c r="U439" s="469" t="s">
        <v>483</v>
      </c>
      <c r="V439" s="469"/>
      <c r="W439" s="75" t="s">
        <v>470</v>
      </c>
      <c r="X439" s="75" t="s">
        <v>1</v>
      </c>
      <c r="Y439" s="50" t="s">
        <v>415</v>
      </c>
      <c r="Z439" s="75" t="s">
        <v>532</v>
      </c>
      <c r="AA439" s="50" t="s">
        <v>486</v>
      </c>
      <c r="AB439" s="87" t="s">
        <v>553</v>
      </c>
      <c r="AC439" s="244"/>
      <c r="AD439" s="247"/>
      <c r="AF439" s="28"/>
      <c r="AG439" s="27"/>
      <c r="AH439" s="248"/>
      <c r="AI439" s="86"/>
      <c r="AM439" s="86"/>
      <c r="BE439" s="260"/>
    </row>
    <row r="440" spans="1:57" ht="15.6">
      <c r="A440" s="244"/>
      <c r="B440" s="264">
        <f>+'Ark1'!C1615</f>
        <v>2024</v>
      </c>
      <c r="C440" s="264">
        <f>+'Ark1'!L1615</f>
        <v>1</v>
      </c>
      <c r="D440" s="264" t="s">
        <v>29</v>
      </c>
      <c r="E440" s="264">
        <f>+'Ark1'!AP1615</f>
        <v>23</v>
      </c>
      <c r="F440" s="484">
        <f>+IF(G440=0,"",'Ark1'!Q1615)</f>
        <v>7</v>
      </c>
      <c r="G440" s="485">
        <f>+'Ark1'!R1615</f>
        <v>7</v>
      </c>
      <c r="H440" s="265">
        <f>+IF(G440=0,"",'Ark1'!AE1615)</f>
        <v>0.38867295946696279</v>
      </c>
      <c r="I440" s="265"/>
      <c r="J440" s="265">
        <f>+IF(G440=0,"",'Ark1'!AF1615)</f>
        <v>0.24338640554525437</v>
      </c>
      <c r="K440" s="244"/>
      <c r="L440" s="303">
        <f>+IF(G440=0,"",'Ark1'!U1615)</f>
        <v>170.17142857142852</v>
      </c>
      <c r="M440" s="303"/>
      <c r="N440" s="376">
        <f>+IF(G440=0,"",'Ark1'!AR1615)</f>
        <v>211.57142857142861</v>
      </c>
      <c r="O440" s="114">
        <f>+IF(G440=0,"",'Ark1'!AS1615)</f>
        <v>17.880375637185825</v>
      </c>
      <c r="P440" s="246"/>
      <c r="Q440" s="266">
        <f>+IF(G440=0,"",'Ark1'!T1615)</f>
        <v>3.4285714285714279</v>
      </c>
      <c r="R440" s="265"/>
      <c r="S440" s="267">
        <f>+IF(G440=0,"",'Ark1'!W1615)</f>
        <v>0</v>
      </c>
      <c r="T440" s="267">
        <f>+IF(G440=0,"",'Ark1'!X1615)</f>
        <v>0</v>
      </c>
      <c r="U440" s="484">
        <f>+IF(G440=0,"",'Ark1'!AG1615)</f>
        <v>1141.5714285714289</v>
      </c>
      <c r="V440" s="484"/>
      <c r="W440" s="267">
        <f>+IF(G440=0,"",'Ark1'!AH1615)</f>
        <v>100</v>
      </c>
      <c r="X440" s="267">
        <f>+IF(G440=0,"",'Ark1'!Y1615)</f>
        <v>26.814373239829955</v>
      </c>
      <c r="Y440" s="266">
        <f>+IF(G440=0,"",'Ark1'!AA1615)</f>
        <v>1.1780301787479035</v>
      </c>
      <c r="Z440" s="267">
        <f>+IF(G440=0,"",'Ark1'!AC1615)</f>
        <v>59.690445537998762</v>
      </c>
      <c r="AA440" s="303">
        <f t="shared" ref="AA440:AA454" si="41">IF(G440=0,"",1000*L440/U440)</f>
        <v>149.0677011638092</v>
      </c>
      <c r="AB440" s="265">
        <f t="shared" ref="AB440:AB454" si="42">IF(G440=0,"",G440/F440)</f>
        <v>1</v>
      </c>
      <c r="AC440" s="244"/>
      <c r="AD440" s="247"/>
      <c r="AF440" s="28"/>
      <c r="AG440" s="27"/>
      <c r="AH440" s="248"/>
      <c r="AI440" s="86"/>
      <c r="AM440" s="86"/>
    </row>
    <row r="441" spans="1:57" ht="15.6">
      <c r="A441" s="244"/>
      <c r="B441" s="304">
        <f>+'Ark1'!C1650</f>
        <v>2024</v>
      </c>
      <c r="C441" s="86">
        <f>+'Ark1'!L1650</f>
        <v>2</v>
      </c>
      <c r="D441" s="86" t="s">
        <v>30</v>
      </c>
      <c r="E441" s="264"/>
      <c r="F441" s="486">
        <f>+IF(G441=0,"",'Ark1'!Q1650)</f>
        <v>35</v>
      </c>
      <c r="G441" s="485">
        <f>+'Ark1'!R1650</f>
        <v>45</v>
      </c>
      <c r="H441" s="28">
        <f>+IF(G441=0,"",'Ark1'!AE1650)</f>
        <v>2.4986118822876175</v>
      </c>
      <c r="I441" s="265"/>
      <c r="J441" s="28">
        <f>+IF(G441=0,"",'Ark1'!AF1650)</f>
        <v>1.5713665456068575</v>
      </c>
      <c r="K441" s="244"/>
      <c r="L441" s="303">
        <f>+IF(G441=0,"",'Ark1'!U1650)</f>
        <v>170.90444444444444</v>
      </c>
      <c r="M441" s="303"/>
      <c r="N441" s="376">
        <f>+IF(G441=0,"",'Ark1'!AR1650)</f>
        <v>201.35555555555555</v>
      </c>
      <c r="O441" s="114">
        <f>+IF(G441=0,"",'Ark1'!AS1650)</f>
        <v>20.726700215125849</v>
      </c>
      <c r="P441" s="246"/>
      <c r="Q441" s="27">
        <f>+IF(G441=0,"",'Ark1'!T1650)</f>
        <v>4.1111111111111116</v>
      </c>
      <c r="R441" s="265"/>
      <c r="S441" s="33">
        <f>+IF(G441=0,"",'Ark1'!W1650)</f>
        <v>0</v>
      </c>
      <c r="T441" s="33">
        <f>+IF(G441=0,"",'Ark1'!X1650)</f>
        <v>0</v>
      </c>
      <c r="U441" s="557">
        <f>+IF(G441=0,"",'Ark1'!AG1650)</f>
        <v>1055.4888888888888</v>
      </c>
      <c r="W441" s="33">
        <f>+IF(G441=0,"",'Ark1'!AH1650)</f>
        <v>100</v>
      </c>
      <c r="X441" s="33">
        <f>+IF(G441=0,"",'Ark1'!Y1650)</f>
        <v>28.630286648586743</v>
      </c>
      <c r="Y441" s="27">
        <f>+IF(G441=0,"",'Ark1'!AA1650)</f>
        <v>1.0587670444063657</v>
      </c>
      <c r="Z441" s="33">
        <f>+IF(G441=0,"",'Ark1'!AC1650)</f>
        <v>30.927728546635507</v>
      </c>
      <c r="AA441" s="303">
        <f t="shared" si="41"/>
        <v>161.91970019159106</v>
      </c>
      <c r="AB441" s="28">
        <f t="shared" si="42"/>
        <v>1.2857142857142858</v>
      </c>
      <c r="AC441" s="244"/>
      <c r="AD441" s="247"/>
      <c r="AF441" s="28"/>
      <c r="AG441" s="27"/>
      <c r="AH441" s="248"/>
      <c r="AI441" s="86"/>
      <c r="AM441" s="86"/>
    </row>
    <row r="442" spans="1:57" ht="15.6">
      <c r="A442" s="244"/>
      <c r="B442" s="304">
        <f>+'Ark1'!C1685</f>
        <v>2024</v>
      </c>
      <c r="C442" s="264">
        <f>+'Ark1'!L1685</f>
        <v>3</v>
      </c>
      <c r="D442" s="264" t="s">
        <v>31</v>
      </c>
      <c r="E442" s="264"/>
      <c r="F442" s="484">
        <f>+IF(G442=0,"",'Ark1'!Q1685)</f>
        <v>102</v>
      </c>
      <c r="G442" s="485">
        <f>+'Ark1'!R1685</f>
        <v>151</v>
      </c>
      <c r="H442" s="265">
        <f>+IF(G442=0,"",'Ark1'!AE1685)</f>
        <v>8.3842309827873418</v>
      </c>
      <c r="I442" s="265"/>
      <c r="J442" s="265">
        <f>+IF(G442=0,"",'Ark1'!AF1685)</f>
        <v>5.9770446082412594</v>
      </c>
      <c r="K442" s="244"/>
      <c r="L442" s="303">
        <f>+IF(G442=0,"",'Ark1'!U1685)</f>
        <v>193.73046357615888</v>
      </c>
      <c r="M442" s="303"/>
      <c r="N442" s="376">
        <f>+IF(G442=0,"",'Ark1'!AR1685)</f>
        <v>201.93377483443712</v>
      </c>
      <c r="O442" s="114">
        <f>+IF(G442=0,"",'Ark1'!AS1685)</f>
        <v>23.297185855398329</v>
      </c>
      <c r="P442" s="246"/>
      <c r="Q442" s="266">
        <f>+IF(G442=0,"",'Ark1'!T1685)</f>
        <v>5.2384105960264886</v>
      </c>
      <c r="R442" s="265"/>
      <c r="S442" s="267">
        <f>+IF(G442=0,"",'Ark1'!W1685)</f>
        <v>25.827814569536422</v>
      </c>
      <c r="T442" s="267">
        <f>+IF(G442=0,"",'Ark1'!X1685)</f>
        <v>0</v>
      </c>
      <c r="U442" s="484">
        <f>+IF(G442=0,"",'Ark1'!AG1685)</f>
        <v>1034.635761589404</v>
      </c>
      <c r="V442" s="484"/>
      <c r="W442" s="267">
        <f>+IF(G442=0,"",'Ark1'!AH1685)</f>
        <v>100</v>
      </c>
      <c r="X442" s="267">
        <f>+IF(G442=0,"",'Ark1'!Y1685)</f>
        <v>32.421761135838409</v>
      </c>
      <c r="Y442" s="266">
        <f>+IF(G442=0,"",'Ark1'!AA1685)</f>
        <v>1.6017730625758693</v>
      </c>
      <c r="Z442" s="267">
        <f>+IF(G442=0,"",'Ark1'!AC1685)</f>
        <v>42.378187391993592</v>
      </c>
      <c r="AA442" s="303">
        <f t="shared" si="41"/>
        <v>187.24508737118347</v>
      </c>
      <c r="AB442" s="265">
        <f t="shared" si="42"/>
        <v>1.4803921568627452</v>
      </c>
      <c r="AC442" s="244"/>
      <c r="AD442" s="247"/>
      <c r="AF442" s="28"/>
      <c r="AG442" s="27"/>
      <c r="AH442" s="248"/>
      <c r="AI442" s="86"/>
      <c r="AM442" s="86"/>
    </row>
    <row r="443" spans="1:57" ht="15.6">
      <c r="A443" s="244"/>
      <c r="B443" s="304">
        <f>+'Ark1'!C1720</f>
        <v>2024</v>
      </c>
      <c r="C443" s="264">
        <f>+'Ark1'!L1720</f>
        <v>4</v>
      </c>
      <c r="D443" s="264" t="s">
        <v>32</v>
      </c>
      <c r="E443" s="264"/>
      <c r="F443" s="486">
        <f>+IF(G443=0,"",'Ark1'!Q1720)</f>
        <v>226</v>
      </c>
      <c r="G443" s="485">
        <f>+'Ark1'!R1720</f>
        <v>335</v>
      </c>
      <c r="H443" s="28">
        <f>+IF(G443=0,"",'Ark1'!AE1720)</f>
        <v>18.600777345918939</v>
      </c>
      <c r="I443" s="265"/>
      <c r="J443" s="28">
        <f>+IF(G443=0,"",'Ark1'!AF1720)</f>
        <v>15.603312032936438</v>
      </c>
      <c r="K443" s="244"/>
      <c r="L443" s="303">
        <f>+IF(G443=0,"",'Ark1'!U1720)</f>
        <v>227.96089552238809</v>
      </c>
      <c r="M443" s="303"/>
      <c r="N443" s="376">
        <f>+IF(G443=0,"",'Ark1'!AR1720)</f>
        <v>204.91343283582088</v>
      </c>
      <c r="O443" s="114">
        <f>+IF(G443=0,"",'Ark1'!AS1720)</f>
        <v>26.302881324613399</v>
      </c>
      <c r="P443" s="246"/>
      <c r="Q443" s="27">
        <f>+IF(G443=0,"",'Ark1'!T1720)</f>
        <v>6.9820895522388069</v>
      </c>
      <c r="R443" s="265"/>
      <c r="S443" s="33">
        <f>+IF(G443=0,"",'Ark1'!W1720)</f>
        <v>63.880597014925392</v>
      </c>
      <c r="T443" s="33">
        <f>+IF(G443=0,"",'Ark1'!X1720)</f>
        <v>0</v>
      </c>
      <c r="U443" s="557">
        <f>+IF(G443=0,"",'Ark1'!AG1720)</f>
        <v>1050.7253731343283</v>
      </c>
      <c r="W443" s="33">
        <f>+IF(G443=0,"",'Ark1'!AH1720)</f>
        <v>100</v>
      </c>
      <c r="X443" s="33">
        <f>+IF(G443=0,"",'Ark1'!Y1720)</f>
        <v>35.284236797218838</v>
      </c>
      <c r="Y443" s="27">
        <f>+IF(G443=0,"",'Ark1'!AA1720)</f>
        <v>1.5890413305478723</v>
      </c>
      <c r="Z443" s="33">
        <f>+IF(G443=0,"",'Ark1'!AC1720)</f>
        <v>39.267088396469248</v>
      </c>
      <c r="AA443" s="303">
        <f t="shared" si="41"/>
        <v>216.955734915183</v>
      </c>
      <c r="AB443" s="28">
        <f t="shared" si="42"/>
        <v>1.4823008849557522</v>
      </c>
      <c r="AC443" s="244"/>
      <c r="AD443" s="247"/>
      <c r="AF443" s="28"/>
      <c r="AG443" s="27"/>
      <c r="AH443" s="248"/>
      <c r="AI443" s="86"/>
      <c r="AM443" s="86"/>
    </row>
    <row r="444" spans="1:57" ht="15.6">
      <c r="A444" s="244"/>
      <c r="B444" s="264">
        <f>+'Ark1'!C1755</f>
        <v>2024</v>
      </c>
      <c r="C444" s="264">
        <f>+'Ark1'!L1755</f>
        <v>5</v>
      </c>
      <c r="D444" s="264" t="s">
        <v>401</v>
      </c>
      <c r="E444" s="264"/>
      <c r="F444" s="484">
        <f>+IF(G444=0,"",'Ark1'!Q1755)</f>
        <v>274</v>
      </c>
      <c r="G444" s="485">
        <f>+'Ark1'!R1755</f>
        <v>421</v>
      </c>
      <c r="H444" s="265">
        <f>+'Ark1'!AE1755</f>
        <v>23.375902276513045</v>
      </c>
      <c r="I444" s="265"/>
      <c r="J444" s="265">
        <f>+IF(G444=0,"",'Ark1'!AF1755)</f>
        <v>22.224108780156403</v>
      </c>
      <c r="K444" s="244"/>
      <c r="L444" s="303">
        <f>+IF(G444=0,"",'Ark1'!U1755)</f>
        <v>258.36318289786232</v>
      </c>
      <c r="M444" s="303"/>
      <c r="N444" s="376">
        <f>+IF(G444=0,"",'Ark1'!AR1755)</f>
        <v>205.89073634204271</v>
      </c>
      <c r="O444" s="114">
        <f>+IF(G444=0,"",'Ark1'!AS1755)</f>
        <v>29.464986438789335</v>
      </c>
      <c r="P444" s="246"/>
      <c r="Q444" s="266">
        <f>+IF(G444=0,"",'Ark1'!T1755)</f>
        <v>8.5771971496437054</v>
      </c>
      <c r="R444" s="265"/>
      <c r="S444" s="267">
        <f>+IF(G444=0,"",'Ark1'!W1755)</f>
        <v>91.448931116389574</v>
      </c>
      <c r="T444" s="267">
        <f>+IF(G444=0,"",'Ark1'!X1755)</f>
        <v>1.1876484560570071</v>
      </c>
      <c r="U444" s="484">
        <f>+IF(G444=0,"",'Ark1'!AG1755)</f>
        <v>1035.0831353919241</v>
      </c>
      <c r="V444" s="484"/>
      <c r="W444" s="267">
        <f>+IF(G444=0,"",'Ark1'!AH1755)</f>
        <v>100</v>
      </c>
      <c r="X444" s="267">
        <f>+IF(G444=0,"",'Ark1'!Y1755)</f>
        <v>33.468816958984007</v>
      </c>
      <c r="Y444" s="266">
        <f>+IF(G444=0,"",'Ark1'!AA1755)</f>
        <v>1.6022112782446627</v>
      </c>
      <c r="Z444" s="267">
        <f>+IF(G444=0,"",'Ark1'!AC1755)</f>
        <v>43.196550858992701</v>
      </c>
      <c r="AA444" s="303">
        <f t="shared" si="41"/>
        <v>249.60621428735348</v>
      </c>
      <c r="AB444" s="265">
        <f t="shared" si="42"/>
        <v>1.5364963503649636</v>
      </c>
      <c r="AC444" s="244"/>
      <c r="AD444" s="247"/>
      <c r="AF444" s="28"/>
      <c r="AG444" s="27"/>
      <c r="AH444" s="248"/>
      <c r="AI444" s="86"/>
      <c r="AM444" s="86"/>
    </row>
    <row r="445" spans="1:57" ht="15.6">
      <c r="A445" s="244"/>
      <c r="B445" s="328">
        <f>+'Ark1'!C1790</f>
        <v>2024</v>
      </c>
      <c r="C445" s="264">
        <f>+'Ark1'!L1790</f>
        <v>6</v>
      </c>
      <c r="D445" s="264" t="s">
        <v>33</v>
      </c>
      <c r="E445" s="264"/>
      <c r="F445" s="486">
        <f>+IF(G445=0,"",'Ark1'!Q1790)</f>
        <v>261</v>
      </c>
      <c r="G445" s="485">
        <f>+'Ark1'!R1790</f>
        <v>359</v>
      </c>
      <c r="H445" s="28">
        <f>+IF(G445=0,"",'Ark1'!AE1790)</f>
        <v>19.93337034980566</v>
      </c>
      <c r="I445" s="265"/>
      <c r="J445" s="28">
        <f>+IF(G445=0,"",'Ark1'!AF1790)</f>
        <v>21.337011099703236</v>
      </c>
      <c r="K445" s="244"/>
      <c r="L445" s="303">
        <f>+IF(G445=0,"",'Ark1'!U1790)</f>
        <v>290.88913649025073</v>
      </c>
      <c r="M445" s="303"/>
      <c r="N445" s="376">
        <f>+IF(G445=0,"",'Ark1'!AR1790)</f>
        <v>207.34261838440111</v>
      </c>
      <c r="O445" s="114">
        <f>+IF(G445=0,"",'Ark1'!AS1790)</f>
        <v>32.4946616377174</v>
      </c>
      <c r="P445" s="246"/>
      <c r="Q445" s="27">
        <f>+IF(G445=0,"",'Ark1'!T1790)</f>
        <v>10.030640668523676</v>
      </c>
      <c r="R445" s="265"/>
      <c r="S445" s="33">
        <f>+IF(G445=0,"",'Ark1'!W1790)</f>
        <v>98.328690807799447</v>
      </c>
      <c r="T445" s="33">
        <f>+IF(G445=0,"",'Ark1'!X1790)</f>
        <v>5.8495821727019495</v>
      </c>
      <c r="U445" s="557">
        <f>+IF(G445=0,"",'Ark1'!AG1790)</f>
        <v>1000.4289693593316</v>
      </c>
      <c r="W445" s="33">
        <f>+IF(G445=0,"",'Ark1'!AH1790)</f>
        <v>100</v>
      </c>
      <c r="X445" s="33">
        <f>+IF(G445=0,"",'Ark1'!Y1790)</f>
        <v>36.459797664995484</v>
      </c>
      <c r="Y445" s="27">
        <f>+IF(G445=0,"",'Ark1'!AA1790)</f>
        <v>1.6477070694629901</v>
      </c>
      <c r="Z445" s="33">
        <f>+IF(G445=0,"",'Ark1'!AC1790)</f>
        <v>41.281312303435577</v>
      </c>
      <c r="AA445" s="303">
        <f t="shared" si="41"/>
        <v>290.76440746866251</v>
      </c>
      <c r="AB445" s="28">
        <f t="shared" si="42"/>
        <v>1.3754789272030652</v>
      </c>
      <c r="AC445" s="244"/>
      <c r="AD445" s="247"/>
      <c r="AF445" s="28"/>
      <c r="AG445" s="27"/>
      <c r="AH445" s="248"/>
      <c r="AI445" s="86"/>
      <c r="AM445" s="86"/>
    </row>
    <row r="446" spans="1:57" ht="15.6">
      <c r="A446" s="244"/>
      <c r="B446" s="328">
        <f>+'Ark1'!C1825</f>
        <v>2024</v>
      </c>
      <c r="C446" s="264">
        <f>+'Ark1'!L1825</f>
        <v>7</v>
      </c>
      <c r="D446" s="264" t="s">
        <v>34</v>
      </c>
      <c r="E446" s="264"/>
      <c r="F446" s="484">
        <f>+IF(G446=0,"",'Ark1'!Q1825)</f>
        <v>206</v>
      </c>
      <c r="G446" s="485">
        <f>+'Ark1'!R1825</f>
        <v>308</v>
      </c>
      <c r="H446" s="265">
        <f>+IF(G446=0,"",'Ark1'!AE1825)</f>
        <v>17.101610216546362</v>
      </c>
      <c r="I446" s="265"/>
      <c r="J446" s="265">
        <f>+IF(G446=0,"",'Ark1'!AF1825)</f>
        <v>20.185379857077912</v>
      </c>
      <c r="K446" s="244"/>
      <c r="L446" s="303">
        <f>+IF(G446=0,"",'Ark1'!U1825)</f>
        <v>320.75584415584422</v>
      </c>
      <c r="M446" s="303"/>
      <c r="N446" s="376">
        <f>+IF(G446=0,"",'Ark1'!AR1825)</f>
        <v>207.53571428571425</v>
      </c>
      <c r="O446" s="114">
        <f>+IF(G446=0,"",'Ark1'!AS1825)</f>
        <v>35.741503895138635</v>
      </c>
      <c r="P446" s="246"/>
      <c r="Q446" s="266">
        <f>+IF(G446=0,"",'Ark1'!T1825)</f>
        <v>11.266233766233764</v>
      </c>
      <c r="R446" s="265"/>
      <c r="S446" s="267">
        <f>+IF(G446=0,"",'Ark1'!W1825)</f>
        <v>99.675324675324674</v>
      </c>
      <c r="T446" s="267">
        <f>+IF(G446=0,"",'Ark1'!X1825)</f>
        <v>21.103896103896105</v>
      </c>
      <c r="U446" s="484">
        <f>+IF(G446=0,"",'Ark1'!AG1825)</f>
        <v>1007.0746753246752</v>
      </c>
      <c r="V446" s="484"/>
      <c r="W446" s="267">
        <f>+IF(G446=0,"",'Ark1'!AH1825)</f>
        <v>100</v>
      </c>
      <c r="X446" s="267">
        <f>+IF(G446=0,"",'Ark1'!Y1825)</f>
        <v>39.919519664713874</v>
      </c>
      <c r="Y446" s="266">
        <f>+IF(G446=0,"",'Ark1'!AA1825)</f>
        <v>1.505583581000846</v>
      </c>
      <c r="Z446" s="267">
        <f>+IF(G446=0,"",'Ark1'!AC1825)</f>
        <v>30.222456462395552</v>
      </c>
      <c r="AA446" s="303">
        <f t="shared" si="41"/>
        <v>318.50254208054071</v>
      </c>
      <c r="AB446" s="265">
        <f t="shared" si="42"/>
        <v>1.4951456310679612</v>
      </c>
      <c r="AC446" s="244"/>
      <c r="AD446" s="247"/>
      <c r="AF446" s="28"/>
      <c r="AG446" s="27"/>
      <c r="AH446" s="248"/>
      <c r="AI446" s="86"/>
      <c r="AM446" s="86"/>
    </row>
    <row r="447" spans="1:57" ht="15.6">
      <c r="A447" s="244"/>
      <c r="B447" s="86">
        <f>+'Ark1'!C1860</f>
        <v>2024</v>
      </c>
      <c r="C447" s="86">
        <f>+'Ark1'!L1860</f>
        <v>8</v>
      </c>
      <c r="D447" s="86" t="s">
        <v>35</v>
      </c>
      <c r="E447" s="264"/>
      <c r="F447" s="486">
        <f>+IF(G447=0,"",'Ark1'!Q1860)</f>
        <v>95</v>
      </c>
      <c r="G447" s="485">
        <f>+'Ark1'!R1860</f>
        <v>130</v>
      </c>
      <c r="H447" s="28">
        <f>+IF(G447=0,"",'Ark1'!AE1860)</f>
        <v>7.2182121043864509</v>
      </c>
      <c r="I447" s="265"/>
      <c r="J447" s="28">
        <f>+IF(G447=0,"",'Ark1'!AF1860)</f>
        <v>9.2789228230943319</v>
      </c>
      <c r="K447" s="244"/>
      <c r="L447" s="303">
        <f>+IF(G447=0,"",'Ark1'!U1860)</f>
        <v>349.33538461538456</v>
      </c>
      <c r="M447" s="303"/>
      <c r="N447" s="376">
        <f>+IF(G447=0,"",'Ark1'!AR1860)</f>
        <v>207.03076923076927</v>
      </c>
      <c r="O447" s="114">
        <f>+IF(G447=0,"",'Ark1'!AS1860)</f>
        <v>39.208232847971821</v>
      </c>
      <c r="P447" s="246"/>
      <c r="Q447" s="27">
        <f>+IF(G447=0,"",'Ark1'!T1860)</f>
        <v>12.353846153846156</v>
      </c>
      <c r="R447" s="265"/>
      <c r="S447" s="33">
        <f>+IF(G447=0,"",'Ark1'!W1860)</f>
        <v>100</v>
      </c>
      <c r="T447" s="33">
        <f>+IF(G447=0,"",'Ark1'!X1860)</f>
        <v>48.461538461538446</v>
      </c>
      <c r="U447" s="557">
        <f>+IF(G447=0,"",'Ark1'!AG1860)</f>
        <v>976.2692307692306</v>
      </c>
      <c r="W447" s="33">
        <f>+IF(G447=0,"",'Ark1'!AH1860)</f>
        <v>100</v>
      </c>
      <c r="X447" s="33">
        <f>+IF(G447=0,"",'Ark1'!Y1860)</f>
        <v>42.925342813089991</v>
      </c>
      <c r="Y447" s="27">
        <f>+IF(G447=0,"",'Ark1'!AA1860)</f>
        <v>1.513333246444055</v>
      </c>
      <c r="Z447" s="33">
        <f>+IF(G447=0,"",'Ark1'!AC1860)</f>
        <v>46.647063052585914</v>
      </c>
      <c r="AA447" s="303">
        <f t="shared" si="41"/>
        <v>357.82689201434033</v>
      </c>
      <c r="AB447" s="28">
        <f t="shared" si="42"/>
        <v>1.368421052631579</v>
      </c>
      <c r="AC447" s="244"/>
      <c r="AD447" s="247"/>
      <c r="AF447" s="28"/>
      <c r="AG447" s="27"/>
      <c r="AH447" s="248"/>
      <c r="AI447" s="86"/>
      <c r="AM447" s="86"/>
    </row>
    <row r="448" spans="1:57" ht="15.6">
      <c r="A448" s="244"/>
      <c r="B448" s="328">
        <f>+'Ark1'!C1895</f>
        <v>2024</v>
      </c>
      <c r="C448" s="264">
        <f>+'Ark1'!L1895</f>
        <v>9</v>
      </c>
      <c r="D448" s="264" t="s">
        <v>36</v>
      </c>
      <c r="E448" s="264"/>
      <c r="F448" s="484">
        <f>+IF(G448=0,"",'Ark1'!Q1895)</f>
        <v>29</v>
      </c>
      <c r="G448" s="485">
        <f>+'Ark1'!R1895</f>
        <v>37</v>
      </c>
      <c r="H448" s="265">
        <f>+IF(G448=0,"",'Ark1'!AE1895)</f>
        <v>2.0544142143253747</v>
      </c>
      <c r="I448" s="265"/>
      <c r="J448" s="265">
        <f>+IF(G448=0,"",'Ark1'!AF1895)</f>
        <v>2.8946473175291545</v>
      </c>
      <c r="K448" s="244"/>
      <c r="L448" s="303">
        <f>+IF(G448=0,"",'Ark1'!U1895)</f>
        <v>382.89729729729743</v>
      </c>
      <c r="M448" s="303"/>
      <c r="N448" s="376">
        <f>+IF(G448=0,"",'Ark1'!AR1895)</f>
        <v>206.75675675675672</v>
      </c>
      <c r="O448" s="114">
        <f>+IF(G448=0,"",'Ark1'!AS1895)</f>
        <v>43.175195565216647</v>
      </c>
      <c r="P448" s="246"/>
      <c r="Q448" s="266">
        <f>+IF(G448=0,"",'Ark1'!T1895)</f>
        <v>13.864864864864861</v>
      </c>
      <c r="R448" s="265"/>
      <c r="S448" s="267">
        <f>+IF(G448=0,"",'Ark1'!W1895)</f>
        <v>100</v>
      </c>
      <c r="T448" s="267">
        <f>+IF(G448=0,"",'Ark1'!X1895)</f>
        <v>70.27027027027026</v>
      </c>
      <c r="U448" s="484">
        <f>+IF(G448=0,"",'Ark1'!AG1895)</f>
        <v>1086.6756756756756</v>
      </c>
      <c r="V448" s="484"/>
      <c r="W448" s="267">
        <f>+IF(G448=0,"",'Ark1'!AH1895)</f>
        <v>100</v>
      </c>
      <c r="X448" s="267">
        <f>+IF(G448=0,"",'Ark1'!Y1895)</f>
        <v>45.355547272313295</v>
      </c>
      <c r="Y448" s="266">
        <f>+IF(G448=0,"",'Ark1'!AA1895)</f>
        <v>1.2555210431715584</v>
      </c>
      <c r="Z448" s="267">
        <f>+IF(G448=0,"",'Ark1'!AC1895)</f>
        <v>19.857360348653923</v>
      </c>
      <c r="AA448" s="303">
        <f t="shared" si="41"/>
        <v>352.35655482876132</v>
      </c>
      <c r="AB448" s="265">
        <f t="shared" si="42"/>
        <v>1.2758620689655173</v>
      </c>
      <c r="AC448" s="244"/>
      <c r="AD448" s="247"/>
      <c r="AF448" s="28"/>
      <c r="AG448" s="27"/>
      <c r="AH448" s="248"/>
      <c r="AI448" s="86"/>
      <c r="AM448" s="86"/>
    </row>
    <row r="449" spans="1:57" ht="15.6">
      <c r="A449" s="244"/>
      <c r="B449" s="328">
        <f>+'Ark1'!C1930</f>
        <v>2024</v>
      </c>
      <c r="C449" s="264">
        <f>+'Ark1'!L1930</f>
        <v>10</v>
      </c>
      <c r="D449" s="264" t="s">
        <v>37</v>
      </c>
      <c r="E449" s="264"/>
      <c r="F449" s="486">
        <f>+IF(G449=0,"",'Ark1'!Q1930)</f>
        <v>5</v>
      </c>
      <c r="G449" s="485">
        <f>+'Ark1'!R1930</f>
        <v>6</v>
      </c>
      <c r="H449" s="28">
        <f>+IF(G449=0,"",'Ark1'!AE1930)</f>
        <v>0.33314825097168244</v>
      </c>
      <c r="I449" s="265"/>
      <c r="J449" s="28">
        <f>+IF(G449=0,"",'Ark1'!AF1930)</f>
        <v>0.4988685760403736</v>
      </c>
      <c r="K449" s="244"/>
      <c r="L449" s="303">
        <f>+IF(G449=0,"",'Ark1'!U1930)</f>
        <v>406.93333333333345</v>
      </c>
      <c r="M449" s="303"/>
      <c r="N449" s="376">
        <f>+IF(G449=0,"",'Ark1'!AR1930)</f>
        <v>205.5</v>
      </c>
      <c r="O449" s="114">
        <f>+IF(G449=0,"",'Ark1'!AS1930)</f>
        <v>46.718555004065557</v>
      </c>
      <c r="P449" s="246"/>
      <c r="Q449" s="27">
        <f>+IF(G449=0,"",'Ark1'!T1930)</f>
        <v>14.5</v>
      </c>
      <c r="R449" s="265"/>
      <c r="S449" s="33">
        <f>+IF(G449=0,"",'Ark1'!W1930)</f>
        <v>100</v>
      </c>
      <c r="T449" s="33">
        <f>+IF(G449=0,"",'Ark1'!X1930)</f>
        <v>83.333333333333314</v>
      </c>
      <c r="U449" s="557">
        <f>+IF(G449=0,"",'Ark1'!AG1930)</f>
        <v>1066.666666666667</v>
      </c>
      <c r="W449" s="33">
        <f>+IF(G449=0,"",'Ark1'!AH1930)</f>
        <v>100</v>
      </c>
      <c r="X449" s="33">
        <f>+IF(G449=0,"",'Ark1'!Y1930)</f>
        <v>46.926952691271531</v>
      </c>
      <c r="Y449" s="27">
        <f>+IF(G449=0,"",'Ark1'!AA1930)</f>
        <v>0.7637626158259736</v>
      </c>
      <c r="Z449" s="33">
        <f>+IF(G449=0,"",'Ark1'!AC1930)</f>
        <v>24.645853862689918</v>
      </c>
      <c r="AA449" s="303">
        <f t="shared" si="41"/>
        <v>381.5</v>
      </c>
      <c r="AB449" s="28">
        <f t="shared" si="42"/>
        <v>1.2</v>
      </c>
      <c r="AC449" s="244"/>
      <c r="AD449" s="247"/>
      <c r="AF449" s="28"/>
      <c r="AG449" s="27"/>
      <c r="AH449" s="248"/>
      <c r="AI449" s="86"/>
      <c r="AM449" s="86"/>
    </row>
    <row r="450" spans="1:57" ht="15.6">
      <c r="A450" s="244"/>
      <c r="B450" s="328">
        <f>+'Ark1'!C1965</f>
        <v>2024</v>
      </c>
      <c r="C450" s="264">
        <f>+'Ark1'!L1965</f>
        <v>11</v>
      </c>
      <c r="D450" s="264" t="s">
        <v>38</v>
      </c>
      <c r="E450" s="264"/>
      <c r="F450" s="484">
        <f>+IF(G450=0,"",'Ark1'!Q1965)</f>
        <v>1</v>
      </c>
      <c r="G450" s="485">
        <f>+'Ark1'!R1965</f>
        <v>2</v>
      </c>
      <c r="H450" s="265">
        <f>+IF(G450=0,"",'Ark1'!AE1965)</f>
        <v>0.11104941699056076</v>
      </c>
      <c r="I450" s="265"/>
      <c r="J450" s="265">
        <f>+IF(G450=0,"",'Ark1'!AF1965)</f>
        <v>0.18595195406878445</v>
      </c>
      <c r="K450" s="244"/>
      <c r="L450" s="303">
        <f>+IF(G450=0,"",'Ark1'!U1965)</f>
        <v>455.05</v>
      </c>
      <c r="M450" s="303"/>
      <c r="N450" s="376">
        <f>+IF(G450=0,"",'Ark1'!AR1965)</f>
        <v>207</v>
      </c>
      <c r="O450" s="114">
        <f>+IF(G450=0,"",'Ark1'!AS1965)</f>
        <v>51.039059246838498</v>
      </c>
      <c r="P450" s="246"/>
      <c r="Q450" s="266">
        <f>+IF(G450=0,"",'Ark1'!T1965)</f>
        <v>15</v>
      </c>
      <c r="R450" s="265"/>
      <c r="S450" s="267">
        <f>+IF(G450=0,"",'Ark1'!W1965)</f>
        <v>100</v>
      </c>
      <c r="T450" s="267">
        <f>+IF(G450=0,"",'Ark1'!X1965)</f>
        <v>100</v>
      </c>
      <c r="U450" s="484">
        <f>+IF(G450=0,"",'Ark1'!AG1965)</f>
        <v>1319</v>
      </c>
      <c r="V450" s="484"/>
      <c r="W450" s="267">
        <f>+IF(G450=0,"",'Ark1'!AH1965)</f>
        <v>100</v>
      </c>
      <c r="X450" s="267">
        <f>+IF(G450=0,"",'Ark1'!Y1965)</f>
        <v>56.94999999999991</v>
      </c>
      <c r="Y450" s="266">
        <f>+IF(G450=0,"",'Ark1'!AA1965)</f>
        <v>0</v>
      </c>
      <c r="Z450" s="267">
        <f>+IF(G450=0,"",'Ark1'!AC1965)</f>
        <v>0</v>
      </c>
      <c r="AA450" s="303">
        <f t="shared" si="41"/>
        <v>344.99620924943139</v>
      </c>
      <c r="AB450" s="265">
        <f t="shared" si="42"/>
        <v>2</v>
      </c>
      <c r="AC450" s="244"/>
      <c r="AD450" s="247"/>
      <c r="AF450" s="28"/>
      <c r="AG450" s="27"/>
      <c r="AH450" s="248"/>
      <c r="AI450" s="86"/>
      <c r="AM450" s="86"/>
    </row>
    <row r="451" spans="1:57" ht="15.6">
      <c r="A451" s="244"/>
      <c r="B451" s="328">
        <f>+'Ark1'!C2000</f>
        <v>2024</v>
      </c>
      <c r="C451" s="264">
        <f>+'Ark1'!L2000</f>
        <v>12</v>
      </c>
      <c r="D451" s="264" t="s">
        <v>39</v>
      </c>
      <c r="E451" s="264"/>
      <c r="F451" s="486" t="str">
        <f>+IF(G451=0,"",'Ark1'!Q2000)</f>
        <v/>
      </c>
      <c r="G451" s="485">
        <f>+'Ark1'!R2000</f>
        <v>0</v>
      </c>
      <c r="H451" s="28" t="str">
        <f>+IF(G451=0,"",'Ark1'!AE2000)</f>
        <v/>
      </c>
      <c r="I451" s="265"/>
      <c r="J451" s="28" t="str">
        <f>+IF(G451=0,"",'Ark1'!AF2000)</f>
        <v/>
      </c>
      <c r="K451" s="244"/>
      <c r="L451" s="303" t="str">
        <f>+IF(G451=0,"",'Ark1'!U2000)</f>
        <v/>
      </c>
      <c r="M451" s="303"/>
      <c r="N451" s="376" t="str">
        <f>+IF(G451=0,"",'Ark1'!AR1889)</f>
        <v/>
      </c>
      <c r="O451" s="114" t="str">
        <f>+IF(G451=0,"",'Ark1'!AS1889)</f>
        <v/>
      </c>
      <c r="P451" s="246"/>
      <c r="Q451" s="27" t="str">
        <f>+IF(G451=0,"",'Ark1'!T2000)</f>
        <v/>
      </c>
      <c r="R451" s="265"/>
      <c r="S451" s="33" t="str">
        <f>+IF(G451=0,"",'Ark1'!W2000)</f>
        <v/>
      </c>
      <c r="T451" s="33" t="str">
        <f>+IF(G451=0,"",'Ark1'!X2000)</f>
        <v/>
      </c>
      <c r="U451" s="557" t="str">
        <f>+IF(G451=0,"",'Ark1'!AG2000)</f>
        <v/>
      </c>
      <c r="W451" s="33" t="str">
        <f>+IF(G451=0,"",'Ark1'!AH2000)</f>
        <v/>
      </c>
      <c r="X451" s="33" t="str">
        <f>+IF(G451=0,"",'Ark1'!Y2000)</f>
        <v/>
      </c>
      <c r="Y451" s="27" t="str">
        <f>+IF(G451=0,"",'Ark1'!AA2000)</f>
        <v/>
      </c>
      <c r="Z451" s="33" t="str">
        <f>+IF(G451=0,"",'Ark1'!AC2000)</f>
        <v/>
      </c>
      <c r="AA451" s="303" t="str">
        <f t="shared" si="41"/>
        <v/>
      </c>
      <c r="AB451" s="28" t="str">
        <f t="shared" si="42"/>
        <v/>
      </c>
      <c r="AC451" s="244"/>
      <c r="AD451" s="247"/>
      <c r="AF451" s="28"/>
      <c r="AG451" s="27"/>
      <c r="AH451" s="248"/>
      <c r="AI451" s="86"/>
      <c r="AM451" s="86"/>
    </row>
    <row r="452" spans="1:57" ht="15.6">
      <c r="A452" s="244"/>
      <c r="B452" s="328">
        <f>+'Ark1'!C2035</f>
        <v>2024</v>
      </c>
      <c r="C452" s="264">
        <f>+'Ark1'!L2035</f>
        <v>13</v>
      </c>
      <c r="D452" s="264" t="s">
        <v>40</v>
      </c>
      <c r="E452" s="264"/>
      <c r="F452" s="484" t="str">
        <f>+IF(G452=0,"",'Ark1'!Q2035)</f>
        <v/>
      </c>
      <c r="G452" s="485">
        <f>+'Ark1'!R2035</f>
        <v>0</v>
      </c>
      <c r="H452" s="265" t="str">
        <f>+IF(G452=0,"",'Ark1'!AE2035)</f>
        <v/>
      </c>
      <c r="I452" s="265"/>
      <c r="J452" s="265" t="str">
        <f>+IF(G452=0,"",'Ark1'!AF2035)</f>
        <v/>
      </c>
      <c r="K452" s="244"/>
      <c r="L452" s="303" t="str">
        <f>+IF(G452=0,"",'Ark1'!U2035)</f>
        <v/>
      </c>
      <c r="M452" s="303"/>
      <c r="N452" s="376" t="str">
        <f>+IF(G452=0,"",'Ark1'!AR1890)</f>
        <v/>
      </c>
      <c r="O452" s="114" t="str">
        <f>+IF(G452=0,"",'Ark1'!AS1890)</f>
        <v/>
      </c>
      <c r="P452" s="246"/>
      <c r="Q452" s="266" t="str">
        <f>+IF(G452=0,"",'Ark1'!T2035)</f>
        <v/>
      </c>
      <c r="R452" s="265"/>
      <c r="S452" s="267" t="str">
        <f>+IF(G452=0,"",'Ark1'!W2035)</f>
        <v/>
      </c>
      <c r="T452" s="267" t="str">
        <f>+IF(G452=0,"",'Ark1'!X2035)</f>
        <v/>
      </c>
      <c r="U452" s="484" t="str">
        <f>+IF(G452=0,"",'Ark1'!AG2035)</f>
        <v/>
      </c>
      <c r="V452" s="484"/>
      <c r="W452" s="267" t="str">
        <f>+IF(G452=0,"",'Ark1'!AH2035)</f>
        <v/>
      </c>
      <c r="X452" s="267" t="str">
        <f>+IF(G452=0,"",'Ark1'!Y2035)</f>
        <v/>
      </c>
      <c r="Y452" s="266" t="str">
        <f>+IF(G452=0,"",'Ark1'!AA2035)</f>
        <v/>
      </c>
      <c r="Z452" s="267" t="str">
        <f>+IF(G452=0,"",'Ark1'!AC2035)</f>
        <v/>
      </c>
      <c r="AA452" s="303" t="str">
        <f t="shared" si="41"/>
        <v/>
      </c>
      <c r="AB452" s="265" t="str">
        <f t="shared" si="42"/>
        <v/>
      </c>
      <c r="AC452" s="244"/>
      <c r="AD452" s="247"/>
      <c r="AF452" s="28"/>
      <c r="AG452" s="27"/>
      <c r="AH452" s="248"/>
      <c r="AI452" s="86"/>
      <c r="AM452" s="86"/>
    </row>
    <row r="453" spans="1:57" ht="15.6">
      <c r="A453" s="244"/>
      <c r="B453" s="328">
        <f>+'Ark1'!C2070</f>
        <v>2024</v>
      </c>
      <c r="C453" s="264">
        <f>+'Ark1'!L2070</f>
        <v>14</v>
      </c>
      <c r="D453" s="264" t="s">
        <v>402</v>
      </c>
      <c r="E453" s="264"/>
      <c r="F453" s="486" t="str">
        <f>+IF(G453=0,"",'Ark1'!Q2070)</f>
        <v/>
      </c>
      <c r="G453" s="485">
        <f>+'Ark1'!R2070</f>
        <v>0</v>
      </c>
      <c r="H453" s="28" t="str">
        <f>+IF(G453=0,"",'Ark1'!AE2070)</f>
        <v/>
      </c>
      <c r="I453" s="265"/>
      <c r="J453" s="28" t="str">
        <f>+IF(G453=0,"",'Ark1'!AF2070)</f>
        <v/>
      </c>
      <c r="K453" s="244"/>
      <c r="L453" s="303" t="str">
        <f>+IF(G453=0,"",'Ark1'!U2070)</f>
        <v/>
      </c>
      <c r="M453" s="303"/>
      <c r="N453" s="376" t="str">
        <f>+IF(G453=0,"",'Ark1'!AR1891)</f>
        <v/>
      </c>
      <c r="O453" s="114" t="str">
        <f>+IF(G453=0,"",'Ark1'!AS1891)</f>
        <v/>
      </c>
      <c r="P453" s="246"/>
      <c r="Q453" s="27" t="str">
        <f>+IF(G453=0,"",'Ark1'!T2070)</f>
        <v/>
      </c>
      <c r="R453" s="265"/>
      <c r="S453" s="33" t="str">
        <f>+IF(G453=0,"",'Ark1'!W2070)</f>
        <v/>
      </c>
      <c r="T453" s="33" t="str">
        <f>+IF(G453=0,"",'Ark1'!X2070)</f>
        <v/>
      </c>
      <c r="U453" s="557" t="str">
        <f>+IF(G453=0,"",'Ark1'!AG2070)</f>
        <v/>
      </c>
      <c r="W453" s="33" t="str">
        <f>+IF(G453=0,"",'Ark1'!AH2070)</f>
        <v/>
      </c>
      <c r="X453" s="33" t="str">
        <f>+IF(G453=0,"",'Ark1'!Y2070)</f>
        <v/>
      </c>
      <c r="Y453" s="27" t="str">
        <f>+IF(G453=0,"",'Ark1'!AA2070)</f>
        <v/>
      </c>
      <c r="Z453" s="33" t="str">
        <f>+IF(G453=0,"",'Ark1'!AC2070)</f>
        <v/>
      </c>
      <c r="AA453" s="303" t="str">
        <f t="shared" si="41"/>
        <v/>
      </c>
      <c r="AB453" s="28" t="str">
        <f t="shared" si="42"/>
        <v/>
      </c>
      <c r="AC453" s="244"/>
      <c r="AD453" s="247"/>
      <c r="AF453" s="28"/>
      <c r="AG453" s="27"/>
      <c r="AH453" s="248"/>
      <c r="AI453" s="86"/>
      <c r="AM453" s="86"/>
    </row>
    <row r="454" spans="1:57" ht="15.6">
      <c r="A454" s="244"/>
      <c r="B454" s="328">
        <f>+'Ark1'!C2105</f>
        <v>2024</v>
      </c>
      <c r="C454" s="264">
        <f>+'Ark1'!L2105</f>
        <v>15</v>
      </c>
      <c r="D454" s="264" t="s">
        <v>41</v>
      </c>
      <c r="E454" s="264"/>
      <c r="F454" s="484" t="str">
        <f>+IF(G454=0,"",'Ark1'!Q2105)</f>
        <v/>
      </c>
      <c r="G454" s="485">
        <f>+'Ark1'!R2105</f>
        <v>0</v>
      </c>
      <c r="H454" s="265" t="str">
        <f>+IF(G454=0,"",'Ark1'!AE2105)</f>
        <v/>
      </c>
      <c r="I454" s="265"/>
      <c r="J454" s="265" t="str">
        <f>+IF(G454=0,"",'Ark1'!AF2105)</f>
        <v/>
      </c>
      <c r="K454" s="244"/>
      <c r="L454" s="379" t="str">
        <f>+IF(G454=0,"",'Ark1'!U2105)</f>
        <v/>
      </c>
      <c r="M454" s="379"/>
      <c r="N454" s="376" t="str">
        <f>+IF(G454=0,"",'Ark1'!AR1892)</f>
        <v/>
      </c>
      <c r="O454" s="114" t="str">
        <f>+IF(G454=0,"",'Ark1'!AS1892)</f>
        <v/>
      </c>
      <c r="P454" s="246"/>
      <c r="Q454" s="266" t="str">
        <f>+IF(G454=0,"",'Ark1'!T2105)</f>
        <v/>
      </c>
      <c r="R454" s="265"/>
      <c r="S454" s="267" t="str">
        <f>+IF(G454=0,"",'Ark1'!W2105)</f>
        <v/>
      </c>
      <c r="T454" s="267" t="str">
        <f>+IF(G454=0,"",'Ark1'!X2105)</f>
        <v/>
      </c>
      <c r="U454" s="484" t="str">
        <f>+IF(G454=0,"",'Ark1'!AG2105)</f>
        <v/>
      </c>
      <c r="V454" s="484"/>
      <c r="W454" s="267" t="str">
        <f>+IF(G454=0,"",'Ark1'!AH2105)</f>
        <v/>
      </c>
      <c r="X454" s="267" t="str">
        <f>+IF(G454=0,"",'Ark1'!Y2105)</f>
        <v/>
      </c>
      <c r="Y454" s="266" t="str">
        <f>+IF(G454=0,"",'Ark1'!AA2105)</f>
        <v/>
      </c>
      <c r="Z454" s="267" t="str">
        <f>+IF(G454=0,"",'Ark1'!AC2105)</f>
        <v/>
      </c>
      <c r="AA454" s="303" t="str">
        <f t="shared" si="41"/>
        <v/>
      </c>
      <c r="AB454" s="265" t="str">
        <f t="shared" si="42"/>
        <v/>
      </c>
      <c r="AC454" s="244"/>
      <c r="AD454" s="247"/>
      <c r="AF454" s="28"/>
      <c r="AG454" s="27"/>
      <c r="AH454" s="248"/>
      <c r="AI454" s="86"/>
      <c r="AM454" s="86"/>
    </row>
    <row r="455" spans="1:57" ht="19.8">
      <c r="A455" s="244"/>
      <c r="B455" s="244"/>
      <c r="C455" s="244"/>
      <c r="D455" s="244"/>
      <c r="E455" s="244"/>
      <c r="F455" s="478"/>
      <c r="G455" s="478"/>
      <c r="H455" s="244"/>
      <c r="I455" s="244"/>
      <c r="J455" s="244"/>
      <c r="K455" s="244"/>
      <c r="L455" s="244"/>
      <c r="M455" s="244"/>
      <c r="N455" s="244"/>
      <c r="O455" s="244"/>
      <c r="P455" s="246"/>
      <c r="Q455" s="244"/>
      <c r="R455" s="244"/>
      <c r="S455" s="244"/>
      <c r="T455" s="244"/>
      <c r="U455" s="478"/>
      <c r="V455" s="478"/>
      <c r="W455" s="244"/>
      <c r="X455" s="244"/>
      <c r="Y455" s="244"/>
      <c r="Z455" s="244"/>
      <c r="AA455" s="244"/>
      <c r="AB455" s="244"/>
      <c r="AC455" s="244"/>
      <c r="AD455" s="247"/>
      <c r="AF455" s="28"/>
      <c r="AG455" s="27"/>
      <c r="AH455" s="248"/>
      <c r="AI455" s="86"/>
      <c r="AM455" s="86"/>
      <c r="BE455" s="260"/>
    </row>
    <row r="456" spans="1:57" ht="19.8">
      <c r="A456" s="244"/>
      <c r="B456" s="244"/>
      <c r="C456" s="262"/>
      <c r="D456" s="244"/>
      <c r="E456" s="244"/>
      <c r="F456" s="478"/>
      <c r="G456" s="478"/>
      <c r="H456" s="245"/>
      <c r="I456" s="244"/>
      <c r="J456" s="245"/>
      <c r="K456" s="244"/>
      <c r="L456" s="244"/>
      <c r="M456" s="244"/>
      <c r="N456" s="246"/>
      <c r="O456" s="246"/>
      <c r="P456" s="246"/>
      <c r="Q456" s="244"/>
      <c r="R456" s="244"/>
      <c r="S456" s="246"/>
      <c r="T456" s="246"/>
      <c r="U456" s="478"/>
      <c r="V456" s="478"/>
      <c r="W456" s="246"/>
      <c r="X456" s="246"/>
      <c r="Y456" s="244"/>
      <c r="Z456" s="246"/>
      <c r="AA456" s="244"/>
      <c r="AB456" s="245"/>
      <c r="AC456" s="244"/>
      <c r="AD456" s="247"/>
      <c r="AF456" s="28"/>
      <c r="AG456" s="27"/>
      <c r="AH456" s="248"/>
      <c r="AI456" s="86"/>
      <c r="AM456" s="86"/>
      <c r="BE456" s="260"/>
    </row>
    <row r="457" spans="1:57" ht="22.8">
      <c r="A457" s="344" t="str">
        <f>+Raser!C31</f>
        <v>Limousine</v>
      </c>
      <c r="B457" s="244"/>
      <c r="C457" s="262"/>
      <c r="D457" s="344"/>
      <c r="E457" s="244"/>
      <c r="F457" s="478"/>
      <c r="G457" s="482" t="s">
        <v>644</v>
      </c>
      <c r="H457" s="277">
        <f>SUM(G463:G477)</f>
        <v>1675</v>
      </c>
      <c r="I457" s="245"/>
      <c r="J457" s="244"/>
      <c r="K457" s="244"/>
      <c r="L457" s="343">
        <f>+Raser!T31</f>
        <v>295.3316229116943</v>
      </c>
      <c r="M457" s="556"/>
      <c r="N457" s="246"/>
      <c r="O457" s="246"/>
      <c r="P457" s="246"/>
      <c r="Q457" s="245"/>
      <c r="R457" s="246" t="s">
        <v>565</v>
      </c>
      <c r="S457" s="246"/>
      <c r="T457" s="246"/>
      <c r="U457" s="478"/>
      <c r="V457" s="478"/>
      <c r="W457" s="246"/>
      <c r="X457" s="246"/>
      <c r="Y457" s="244"/>
      <c r="Z457" s="246"/>
      <c r="AA457" s="343">
        <f>+Raser!X31</f>
        <v>282.23175838411834</v>
      </c>
      <c r="AB457" s="245"/>
      <c r="AC457" s="244"/>
      <c r="AD457" s="247"/>
      <c r="AF457" s="28"/>
      <c r="AG457" s="27"/>
      <c r="AH457" s="248"/>
      <c r="AI457" s="86"/>
      <c r="AM457" s="86"/>
      <c r="BE457" s="260"/>
    </row>
    <row r="458" spans="1:57" ht="14.25" customHeight="1">
      <c r="A458" s="244"/>
      <c r="B458" s="244"/>
      <c r="C458" s="262"/>
      <c r="D458" s="342"/>
      <c r="E458" s="244"/>
      <c r="F458" s="482"/>
      <c r="G458" s="482"/>
      <c r="H458" s="262"/>
      <c r="I458" s="262"/>
      <c r="J458" s="262"/>
      <c r="K458" s="244"/>
      <c r="L458" s="262"/>
      <c r="M458" s="262"/>
      <c r="N458" s="262"/>
      <c r="O458" s="262"/>
      <c r="P458" s="246"/>
      <c r="Q458" s="262"/>
      <c r="R458" s="262"/>
      <c r="S458" s="262"/>
      <c r="T458" s="262"/>
      <c r="U458" s="482"/>
      <c r="V458" s="482"/>
      <c r="W458" s="262"/>
      <c r="X458" s="262"/>
      <c r="Y458" s="262"/>
      <c r="Z458" s="262"/>
      <c r="AA458" s="262"/>
      <c r="AB458" s="245"/>
      <c r="AC458" s="244"/>
      <c r="AD458" s="247"/>
      <c r="AF458" s="28"/>
      <c r="AG458" s="27"/>
      <c r="AH458" s="248"/>
      <c r="AI458" s="86"/>
      <c r="AM458" s="86"/>
      <c r="BE458" s="260"/>
    </row>
    <row r="459" spans="1:57" ht="19.8">
      <c r="A459" s="244"/>
      <c r="B459" s="244"/>
      <c r="C459" s="244"/>
      <c r="D459" s="244"/>
      <c r="E459" s="244"/>
      <c r="F459" s="478"/>
      <c r="G459" s="478"/>
      <c r="H459" s="245"/>
      <c r="I459" s="244"/>
      <c r="J459" s="245"/>
      <c r="K459" s="244"/>
      <c r="L459" s="244"/>
      <c r="M459" s="244"/>
      <c r="N459" s="246"/>
      <c r="O459" s="246"/>
      <c r="P459" s="246"/>
      <c r="Q459" s="244"/>
      <c r="R459" s="244"/>
      <c r="S459" s="246"/>
      <c r="T459" s="246"/>
      <c r="U459" s="478"/>
      <c r="V459" s="478"/>
      <c r="W459" s="246"/>
      <c r="X459" s="246"/>
      <c r="Y459" s="244"/>
      <c r="Z459" s="246"/>
      <c r="AA459" s="262" t="s">
        <v>477</v>
      </c>
      <c r="AB459" s="261" t="s">
        <v>4</v>
      </c>
      <c r="AC459" s="244"/>
      <c r="AD459" s="247"/>
      <c r="AF459" s="28"/>
      <c r="AG459" s="27"/>
      <c r="AH459" s="248"/>
      <c r="AI459" s="86"/>
      <c r="AM459" s="86"/>
      <c r="BE459" s="260"/>
    </row>
    <row r="460" spans="1:57" ht="19.8">
      <c r="A460" s="244"/>
      <c r="B460" s="244"/>
      <c r="C460" s="244"/>
      <c r="D460" s="262"/>
      <c r="E460" s="244"/>
      <c r="F460" s="482" t="s">
        <v>4</v>
      </c>
      <c r="G460" s="478"/>
      <c r="H460" s="245"/>
      <c r="I460" s="245"/>
      <c r="J460" s="245"/>
      <c r="K460" s="244"/>
      <c r="L460" s="245"/>
      <c r="M460" s="245"/>
      <c r="N460" s="246"/>
      <c r="O460" s="246"/>
      <c r="P460" s="246"/>
      <c r="Q460" s="262" t="s">
        <v>24</v>
      </c>
      <c r="R460" s="245"/>
      <c r="S460" s="246" t="s">
        <v>403</v>
      </c>
      <c r="T460" s="246" t="s">
        <v>403</v>
      </c>
      <c r="U460" s="482" t="s">
        <v>531</v>
      </c>
      <c r="V460" s="482"/>
      <c r="W460" s="246" t="s">
        <v>403</v>
      </c>
      <c r="X460" s="263" t="s">
        <v>423</v>
      </c>
      <c r="Y460" s="244"/>
      <c r="Z460" s="263" t="s">
        <v>573</v>
      </c>
      <c r="AA460" s="262" t="s">
        <v>570</v>
      </c>
      <c r="AB460" s="261" t="s">
        <v>10</v>
      </c>
      <c r="AC460" s="244"/>
      <c r="AD460" s="247"/>
      <c r="AF460" s="28"/>
      <c r="AG460" s="27"/>
      <c r="AH460" s="248"/>
      <c r="AI460" s="86"/>
      <c r="AM460" s="86"/>
      <c r="BE460" s="260"/>
    </row>
    <row r="461" spans="1:57" ht="19.8">
      <c r="A461" s="262"/>
      <c r="B461" s="262"/>
      <c r="C461" s="244"/>
      <c r="D461" s="244"/>
      <c r="E461" s="262"/>
      <c r="F461" s="482" t="s">
        <v>475</v>
      </c>
      <c r="G461" s="482" t="s">
        <v>4</v>
      </c>
      <c r="H461" s="261" t="s">
        <v>4</v>
      </c>
      <c r="I461" s="261"/>
      <c r="J461" s="261" t="s">
        <v>1</v>
      </c>
      <c r="K461" s="244"/>
      <c r="L461" s="261" t="s">
        <v>24</v>
      </c>
      <c r="M461" s="261"/>
      <c r="N461" s="421" t="s">
        <v>24</v>
      </c>
      <c r="O461" s="421" t="s">
        <v>24</v>
      </c>
      <c r="P461" s="246"/>
      <c r="Q461" s="262" t="s">
        <v>481</v>
      </c>
      <c r="R461" s="261"/>
      <c r="S461" s="263" t="s">
        <v>572</v>
      </c>
      <c r="T461" s="263" t="s">
        <v>487</v>
      </c>
      <c r="U461" s="482" t="s">
        <v>550</v>
      </c>
      <c r="V461" s="482"/>
      <c r="W461" s="263" t="s">
        <v>489</v>
      </c>
      <c r="X461" s="263"/>
      <c r="Y461" s="262" t="s">
        <v>414</v>
      </c>
      <c r="Z461" s="263" t="s">
        <v>1</v>
      </c>
      <c r="AA461" s="262" t="s">
        <v>70</v>
      </c>
      <c r="AB461" s="261" t="s">
        <v>70</v>
      </c>
      <c r="AC461" s="244"/>
      <c r="AD461" s="247"/>
      <c r="AF461" s="28"/>
      <c r="AG461" s="27"/>
      <c r="AH461" s="248"/>
      <c r="AI461" s="86"/>
      <c r="AM461" s="86"/>
      <c r="BE461" s="260"/>
    </row>
    <row r="462" spans="1:57" ht="19.8">
      <c r="A462" s="244"/>
      <c r="B462" s="244"/>
      <c r="C462" s="262" t="s">
        <v>0</v>
      </c>
      <c r="D462" s="262"/>
      <c r="E462" s="262" t="s">
        <v>599</v>
      </c>
      <c r="F462" s="469" t="s">
        <v>476</v>
      </c>
      <c r="G462" s="469" t="s">
        <v>10</v>
      </c>
      <c r="H462" s="87" t="s">
        <v>403</v>
      </c>
      <c r="I462" s="87"/>
      <c r="J462" s="87" t="s">
        <v>403</v>
      </c>
      <c r="K462" s="244"/>
      <c r="L462" s="87" t="s">
        <v>45</v>
      </c>
      <c r="M462" s="87"/>
      <c r="N462" s="421" t="s">
        <v>717</v>
      </c>
      <c r="O462" s="421" t="s">
        <v>718</v>
      </c>
      <c r="P462" s="246"/>
      <c r="Q462" s="50" t="s">
        <v>415</v>
      </c>
      <c r="R462" s="87"/>
      <c r="S462" s="75" t="s">
        <v>548</v>
      </c>
      <c r="T462" s="75" t="s">
        <v>440</v>
      </c>
      <c r="U462" s="469" t="s">
        <v>483</v>
      </c>
      <c r="V462" s="469"/>
      <c r="W462" s="75" t="s">
        <v>470</v>
      </c>
      <c r="X462" s="75" t="s">
        <v>1</v>
      </c>
      <c r="Y462" s="50" t="s">
        <v>415</v>
      </c>
      <c r="Z462" s="75" t="s">
        <v>532</v>
      </c>
      <c r="AA462" s="50" t="s">
        <v>486</v>
      </c>
      <c r="AB462" s="87" t="s">
        <v>553</v>
      </c>
      <c r="AC462" s="244"/>
      <c r="AD462" s="247"/>
      <c r="AF462" s="28"/>
      <c r="AG462" s="27"/>
      <c r="AH462" s="248"/>
      <c r="AI462" s="86"/>
      <c r="AM462" s="86"/>
      <c r="BE462" s="260"/>
    </row>
    <row r="463" spans="1:57" ht="15.6">
      <c r="A463" s="244"/>
      <c r="B463" s="264">
        <f>+'Ark1'!C1616</f>
        <v>2024</v>
      </c>
      <c r="C463" s="264">
        <f>+'Ark1'!L1616</f>
        <v>1</v>
      </c>
      <c r="D463" s="264" t="str">
        <f>+D440</f>
        <v>P-</v>
      </c>
      <c r="E463" s="264">
        <f>+'Ark1'!AP1616</f>
        <v>24</v>
      </c>
      <c r="F463" s="484" t="str">
        <f>+IF(G463=0,"",'Ark1'!Q1616)</f>
        <v/>
      </c>
      <c r="G463" s="485">
        <f>+'Ark1'!R1616</f>
        <v>0</v>
      </c>
      <c r="H463" s="265" t="str">
        <f>+IF(G463=0,"",'Ark1'!AE1616)</f>
        <v/>
      </c>
      <c r="I463" s="265"/>
      <c r="J463" s="265" t="str">
        <f>+IF(G463=0,"",'Ark1'!AF1616)</f>
        <v/>
      </c>
      <c r="K463" s="244"/>
      <c r="L463" s="303" t="str">
        <f>+IF(G463=0,"",'Ark1'!U1616)</f>
        <v/>
      </c>
      <c r="M463" s="303"/>
      <c r="N463" s="376" t="str">
        <f>+IF(G463=0,"",'Ark1'!AR1616)</f>
        <v/>
      </c>
      <c r="O463" s="114" t="str">
        <f>+IF(G463=0,"",'Ark1'!AS1616)</f>
        <v/>
      </c>
      <c r="P463" s="246"/>
      <c r="Q463" s="266" t="str">
        <f>+IF(G463=0,"",'Ark1'!T1616)</f>
        <v/>
      </c>
      <c r="R463" s="265"/>
      <c r="S463" s="267" t="str">
        <f>+IF(G463=0,"",'Ark1'!W1616)</f>
        <v/>
      </c>
      <c r="T463" s="267" t="str">
        <f>+IF(G463=0,"",'Ark1'!X1616)</f>
        <v/>
      </c>
      <c r="U463" s="484" t="str">
        <f>+IF(G463=0,"",'Ark1'!AG1616)</f>
        <v/>
      </c>
      <c r="V463" s="484"/>
      <c r="W463" s="267" t="str">
        <f>+IF(G463=0,"",'Ark1'!AH1616)</f>
        <v/>
      </c>
      <c r="X463" s="267" t="str">
        <f>+IF(G463=0,"",'Ark1'!Y1616)</f>
        <v/>
      </c>
      <c r="Y463" s="266" t="str">
        <f>+IF(G463=0,"",'Ark1'!AA1616)</f>
        <v/>
      </c>
      <c r="Z463" s="267" t="str">
        <f>+IF(G463=0,"",'Ark1'!AC1616)</f>
        <v/>
      </c>
      <c r="AA463" s="303" t="str">
        <f t="shared" ref="AA463:AA477" si="43">IF(G463=0,"",1000*L463/U463)</f>
        <v/>
      </c>
      <c r="AB463" s="265" t="str">
        <f t="shared" ref="AB463:AB477" si="44">IF(G463=0,"",G463/F463)</f>
        <v/>
      </c>
      <c r="AC463" s="244"/>
      <c r="AD463" s="247"/>
      <c r="AF463" s="28"/>
      <c r="AG463" s="27"/>
      <c r="AH463" s="248"/>
      <c r="AI463" s="86"/>
      <c r="AM463" s="86"/>
    </row>
    <row r="464" spans="1:57" ht="15.6">
      <c r="A464" s="244"/>
      <c r="B464" s="264">
        <f>+'Ark1'!C1617</f>
        <v>2024</v>
      </c>
      <c r="C464" s="264">
        <f>1+C463</f>
        <v>2</v>
      </c>
      <c r="D464" s="264" t="str">
        <f t="shared" ref="D464:D477" si="45">+D441</f>
        <v>P</v>
      </c>
      <c r="F464" s="486">
        <f>+IF(G464=0,"",'Ark1'!Q1651)</f>
        <v>5</v>
      </c>
      <c r="G464" s="485">
        <f>+'Ark1'!R1651</f>
        <v>5</v>
      </c>
      <c r="H464" s="28">
        <f>+IF(G464=0,"",'Ark1'!AE1651)</f>
        <v>0.29832935560859181</v>
      </c>
      <c r="I464" s="265"/>
      <c r="J464" s="28">
        <f>+IF(G464=0,"",'Ark1'!AF1651)</f>
        <v>0.17457419130389804</v>
      </c>
      <c r="K464" s="244"/>
      <c r="L464" s="303">
        <f>+IF(G464=0,"",'Ark1'!U1651)</f>
        <v>172.82000000000005</v>
      </c>
      <c r="M464" s="303"/>
      <c r="N464" s="376">
        <f>+IF(G464=0,"",'Ark1'!AR1651)</f>
        <v>202.2</v>
      </c>
      <c r="O464" s="114">
        <f>+IF(G464=0,"",'Ark1'!AS1651)</f>
        <v>20.831603807066156</v>
      </c>
      <c r="P464" s="246"/>
      <c r="Q464" s="27">
        <f>+IF(G464=0,"",'Ark1'!T1651)</f>
        <v>3</v>
      </c>
      <c r="R464" s="265"/>
      <c r="S464" s="33">
        <f>+IF(G464=0,"",'Ark1'!W1651)</f>
        <v>0</v>
      </c>
      <c r="T464" s="33">
        <f>+IF(G464=0,"",'Ark1'!X1651)</f>
        <v>0</v>
      </c>
      <c r="U464" s="557">
        <f>+IF(G464=0,"",'Ark1'!AG1651)</f>
        <v>994.4</v>
      </c>
      <c r="W464" s="33">
        <f>+IF(G464=0,"",'Ark1'!AH1651)</f>
        <v>100</v>
      </c>
      <c r="X464" s="33">
        <f>+IF(G464=0,"",'Ark1'!Y1651)</f>
        <v>17.810828167157013</v>
      </c>
      <c r="Y464" s="27">
        <f>+IF(G464=0,"",'Ark1'!AA1651)</f>
        <v>0.63245553203367599</v>
      </c>
      <c r="Z464" s="33">
        <f>+IF(G464=0,"",'Ark1'!AC1651)</f>
        <v>-17.754804158964308</v>
      </c>
      <c r="AA464" s="303">
        <f t="shared" si="43"/>
        <v>173.79324215607409</v>
      </c>
      <c r="AB464" s="28">
        <f t="shared" si="44"/>
        <v>1</v>
      </c>
      <c r="AC464" s="244"/>
      <c r="AD464" s="247"/>
      <c r="AF464" s="28"/>
      <c r="AG464" s="27"/>
      <c r="AH464" s="248"/>
      <c r="AI464" s="86"/>
      <c r="AM464" s="86"/>
    </row>
    <row r="465" spans="1:57" ht="15.6">
      <c r="A465" s="244"/>
      <c r="B465" s="264">
        <f>+'Ark1'!C1618</f>
        <v>2024</v>
      </c>
      <c r="C465" s="264">
        <f t="shared" ref="C465:C477" si="46">1+C464</f>
        <v>3</v>
      </c>
      <c r="D465" s="264" t="str">
        <f t="shared" si="45"/>
        <v>P+</v>
      </c>
      <c r="F465" s="484">
        <f>+IF(G465=0,"",'Ark1'!Q1686)</f>
        <v>18</v>
      </c>
      <c r="G465" s="485">
        <f>+'Ark1'!R1686</f>
        <v>26</v>
      </c>
      <c r="H465" s="265">
        <f>+IF(G465=0,"",'Ark1'!AE1686)</f>
        <v>1.551312649164678</v>
      </c>
      <c r="I465" s="265"/>
      <c r="J465" s="265">
        <f>+IF(G465=0,"",'Ark1'!AF1686)</f>
        <v>1.0685370880758207</v>
      </c>
      <c r="K465" s="244"/>
      <c r="L465" s="303">
        <f>+IF(G465=0,"",'Ark1'!U1686)</f>
        <v>203.42307692307688</v>
      </c>
      <c r="M465" s="303"/>
      <c r="N465" s="376">
        <f>+IF(G465=0,"",'Ark1'!AR1686)</f>
        <v>207.73076923076928</v>
      </c>
      <c r="O465" s="114">
        <f>+IF(G465=0,"",'Ark1'!AS1686)</f>
        <v>22.554370167007203</v>
      </c>
      <c r="P465" s="246"/>
      <c r="Q465" s="266">
        <f>+IF(G465=0,"",'Ark1'!T1686)</f>
        <v>3.9615384615384626</v>
      </c>
      <c r="R465" s="265"/>
      <c r="S465" s="267">
        <f>+IF(G465=0,"",'Ark1'!W1686)</f>
        <v>3.8461538461538449</v>
      </c>
      <c r="T465" s="267">
        <f>+IF(G465=0,"",'Ark1'!X1686)</f>
        <v>0</v>
      </c>
      <c r="U465" s="484">
        <f>+IF(G465=0,"",'Ark1'!AG1686)</f>
        <v>1136.153846153846</v>
      </c>
      <c r="V465" s="484"/>
      <c r="W465" s="267">
        <f>+IF(G465=0,"",'Ark1'!AH1686)</f>
        <v>100</v>
      </c>
      <c r="X465" s="267">
        <f>+IF(G465=0,"",'Ark1'!Y1686)</f>
        <v>28.72916378997143</v>
      </c>
      <c r="Y465" s="266">
        <f>+IF(G465=0,"",'Ark1'!AA1686)</f>
        <v>1.2551668363139017</v>
      </c>
      <c r="Z465" s="267">
        <f>+IF(G465=0,"",'Ark1'!AC1686)</f>
        <v>54.132490091689533</v>
      </c>
      <c r="AA465" s="303">
        <f t="shared" si="43"/>
        <v>179.04536222071766</v>
      </c>
      <c r="AB465" s="265">
        <f t="shared" si="44"/>
        <v>1.4444444444444444</v>
      </c>
      <c r="AC465" s="244"/>
      <c r="AD465" s="247"/>
      <c r="AF465" s="28"/>
      <c r="AG465" s="27"/>
      <c r="AH465" s="248"/>
      <c r="AI465" s="86"/>
      <c r="AM465" s="86"/>
    </row>
    <row r="466" spans="1:57" ht="15.6">
      <c r="A466" s="244"/>
      <c r="B466" s="264">
        <f>+'Ark1'!C1619</f>
        <v>2024</v>
      </c>
      <c r="C466" s="264">
        <f t="shared" si="46"/>
        <v>4</v>
      </c>
      <c r="D466" s="264" t="str">
        <f t="shared" si="45"/>
        <v>O-</v>
      </c>
      <c r="F466" s="486">
        <f>+IF(G466=0,"",'Ark1'!Q1721)</f>
        <v>73</v>
      </c>
      <c r="G466" s="485">
        <f>+'Ark1'!R1721</f>
        <v>102</v>
      </c>
      <c r="H466" s="28">
        <f>+IF(G466=0,"",'Ark1'!AE1721)</f>
        <v>6.0859188544152731</v>
      </c>
      <c r="I466" s="265"/>
      <c r="J466" s="28">
        <f>+IF(G466=0,"",'Ark1'!AF1721)</f>
        <v>4.6422067503098132</v>
      </c>
      <c r="K466" s="244"/>
      <c r="L466" s="303">
        <f>+IF(G466=0,"",'Ark1'!U1721)</f>
        <v>225.27254901960785</v>
      </c>
      <c r="M466" s="303"/>
      <c r="N466" s="376">
        <f>+IF(G466=0,"",'Ark1'!AR1721)</f>
        <v>207.43137254901956</v>
      </c>
      <c r="O466" s="114">
        <f>+IF(G466=0,"",'Ark1'!AS1721)</f>
        <v>25.08261782896469</v>
      </c>
      <c r="P466" s="246"/>
      <c r="Q466" s="27">
        <f>+IF(G466=0,"",'Ark1'!T1721)</f>
        <v>4.9019607843137267</v>
      </c>
      <c r="R466" s="265"/>
      <c r="S466" s="33">
        <f>+IF(G466=0,"",'Ark1'!W1721)</f>
        <v>19.607843137254903</v>
      </c>
      <c r="T466" s="33">
        <f>+IF(G466=0,"",'Ark1'!X1721)</f>
        <v>0</v>
      </c>
      <c r="U466" s="557">
        <f>+IF(G466=0,"",'Ark1'!AG1721)</f>
        <v>1110.8921568627452</v>
      </c>
      <c r="W466" s="33">
        <f>+IF(G466=0,"",'Ark1'!AH1721)</f>
        <v>100</v>
      </c>
      <c r="X466" s="33">
        <f>+IF(G466=0,"",'Ark1'!Y1721)</f>
        <v>32.463267799892968</v>
      </c>
      <c r="Y466" s="27">
        <f>+IF(G466=0,"",'Ark1'!AA1721)</f>
        <v>1.7795670542081037</v>
      </c>
      <c r="Z466" s="33">
        <f>+IF(G466=0,"",'Ark1'!AC1721)</f>
        <v>39.865705514674438</v>
      </c>
      <c r="AA466" s="303">
        <f t="shared" si="43"/>
        <v>202.7852547413755</v>
      </c>
      <c r="AB466" s="28">
        <f t="shared" si="44"/>
        <v>1.3972602739726028</v>
      </c>
      <c r="AC466" s="244"/>
      <c r="AD466" s="247"/>
      <c r="AF466" s="28"/>
      <c r="AG466" s="27"/>
      <c r="AH466" s="248"/>
      <c r="AI466" s="86"/>
      <c r="AM466" s="86"/>
    </row>
    <row r="467" spans="1:57" ht="15.6">
      <c r="A467" s="244"/>
      <c r="B467" s="264">
        <f>+'Ark1'!C1620</f>
        <v>2024</v>
      </c>
      <c r="C467" s="264">
        <f t="shared" si="46"/>
        <v>5</v>
      </c>
      <c r="D467" s="264" t="str">
        <f t="shared" si="45"/>
        <v>O</v>
      </c>
      <c r="F467" s="484">
        <f>+IF(G467=0,"",'Ark1'!Q1756)</f>
        <v>170</v>
      </c>
      <c r="G467" s="485">
        <f>+'Ark1'!R1756</f>
        <v>249</v>
      </c>
      <c r="H467" s="265">
        <f>+'Ark1'!AE1756</f>
        <v>14.856801909307876</v>
      </c>
      <c r="I467" s="265"/>
      <c r="J467" s="265">
        <f>+IF(G467=0,"",'Ark1'!AF1756)</f>
        <v>12.311510987001798</v>
      </c>
      <c r="K467" s="244"/>
      <c r="L467" s="303">
        <f>+IF(G467=0,"",'Ark1'!U1756)</f>
        <v>244.73493975903631</v>
      </c>
      <c r="M467" s="303"/>
      <c r="N467" s="376">
        <f>+IF(G467=0,"",'Ark1'!AR1756)</f>
        <v>205.63052208835339</v>
      </c>
      <c r="O467" s="114">
        <f>+IF(G467=0,"",'Ark1'!AS1756)</f>
        <v>27.986721481478405</v>
      </c>
      <c r="P467" s="246"/>
      <c r="Q467" s="266">
        <f>+IF(G467=0,"",'Ark1'!T1756)</f>
        <v>5.4698795180722888</v>
      </c>
      <c r="R467" s="265"/>
      <c r="S467" s="267">
        <f>+IF(G467=0,"",'Ark1'!W1756)</f>
        <v>32.128514056224901</v>
      </c>
      <c r="T467" s="267">
        <f>+IF(G467=0,"",'Ark1'!X1756)</f>
        <v>0.4016064257028113</v>
      </c>
      <c r="U467" s="484">
        <f>+IF(G467=0,"",'Ark1'!AG1756)</f>
        <v>1064.1927710843377</v>
      </c>
      <c r="V467" s="484"/>
      <c r="W467" s="267">
        <f>+IF(G467=0,"",'Ark1'!AH1756)</f>
        <v>99.196787148594382</v>
      </c>
      <c r="X467" s="267">
        <f>+IF(G467=0,"",'Ark1'!Y1756)</f>
        <v>33.945556813902954</v>
      </c>
      <c r="Y467" s="266">
        <f>+IF(G467=0,"",'Ark1'!AA1756)</f>
        <v>1.8519761467510076</v>
      </c>
      <c r="Z467" s="267">
        <f>+IF(G467=0,"",'Ark1'!AC1756)</f>
        <v>54.712297468517718</v>
      </c>
      <c r="AA467" s="303">
        <f t="shared" si="43"/>
        <v>229.97237569060783</v>
      </c>
      <c r="AB467" s="265">
        <f t="shared" si="44"/>
        <v>1.4647058823529411</v>
      </c>
      <c r="AC467" s="244"/>
      <c r="AD467" s="247"/>
      <c r="AF467" s="28"/>
      <c r="AG467" s="27"/>
      <c r="AH467" s="248"/>
      <c r="AI467" s="86"/>
      <c r="AM467" s="86"/>
    </row>
    <row r="468" spans="1:57" ht="15.6">
      <c r="A468" s="244"/>
      <c r="B468" s="264">
        <f>+'Ark1'!C1621</f>
        <v>2024</v>
      </c>
      <c r="C468" s="264">
        <f t="shared" si="46"/>
        <v>6</v>
      </c>
      <c r="D468" s="264" t="str">
        <f t="shared" si="45"/>
        <v>O+</v>
      </c>
      <c r="F468" s="486">
        <f>+IF(G468=0,"",'Ark1'!Q1791)</f>
        <v>253</v>
      </c>
      <c r="G468" s="485">
        <f>+'Ark1'!R1791</f>
        <v>389</v>
      </c>
      <c r="H468" s="28">
        <f>+IF(G468=0,"",'Ark1'!AE1791)</f>
        <v>23.210023866348457</v>
      </c>
      <c r="I468" s="265"/>
      <c r="J468" s="28">
        <f>+IF(G468=0,"",'Ark1'!AF1791)</f>
        <v>22.049906278246311</v>
      </c>
      <c r="K468" s="244"/>
      <c r="L468" s="303">
        <f>+IF(G468=0,"",'Ark1'!U1791)</f>
        <v>280.56992287917728</v>
      </c>
      <c r="M468" s="303"/>
      <c r="N468" s="376">
        <f>+IF(G468=0,"",'Ark1'!AR1791)</f>
        <v>208.67352185089968</v>
      </c>
      <c r="O468" s="114">
        <f>+IF(G468=0,"",'Ark1'!AS1791)</f>
        <v>30.744473297691609</v>
      </c>
      <c r="P468" s="246"/>
      <c r="Q468" s="27">
        <f>+IF(G468=0,"",'Ark1'!T1791)</f>
        <v>6.5372750642673516</v>
      </c>
      <c r="R468" s="265"/>
      <c r="S468" s="33">
        <f>+IF(G468=0,"",'Ark1'!W1791)</f>
        <v>49.100257069408734</v>
      </c>
      <c r="T468" s="33">
        <f>+IF(G468=0,"",'Ark1'!X1791)</f>
        <v>2.0565552699228786</v>
      </c>
      <c r="U468" s="557">
        <f>+IF(G468=0,"",'Ark1'!AG1791)</f>
        <v>1054.8791773778923</v>
      </c>
      <c r="W468" s="33">
        <f>+IF(G468=0,"",'Ark1'!AH1791)</f>
        <v>100</v>
      </c>
      <c r="X468" s="33">
        <f>+IF(G468=0,"",'Ark1'!Y1791)</f>
        <v>35.038542791773928</v>
      </c>
      <c r="Y468" s="27">
        <f>+IF(G468=0,"",'Ark1'!AA1791)</f>
        <v>2.0119881785851477</v>
      </c>
      <c r="Z468" s="33">
        <f>+IF(G468=0,"",'Ark1'!AC1791)</f>
        <v>44.326351692324721</v>
      </c>
      <c r="AA468" s="303">
        <f t="shared" si="43"/>
        <v>265.97351516273972</v>
      </c>
      <c r="AB468" s="28">
        <f t="shared" si="44"/>
        <v>1.5375494071146245</v>
      </c>
      <c r="AC468" s="244"/>
      <c r="AD468" s="247"/>
      <c r="AF468" s="28"/>
      <c r="AG468" s="27"/>
      <c r="AH468" s="248"/>
      <c r="AI468" s="86"/>
      <c r="AM468" s="86"/>
    </row>
    <row r="469" spans="1:57" ht="15.6">
      <c r="A469" s="244"/>
      <c r="B469" s="264">
        <f>+'Ark1'!C1622</f>
        <v>2024</v>
      </c>
      <c r="C469" s="264">
        <f t="shared" si="46"/>
        <v>7</v>
      </c>
      <c r="D469" s="264" t="str">
        <f t="shared" si="45"/>
        <v>R-</v>
      </c>
      <c r="F469" s="484">
        <f>+IF(G469=0,"",'Ark1'!Q1826)</f>
        <v>277</v>
      </c>
      <c r="G469" s="485">
        <f>+'Ark1'!R1826</f>
        <v>446</v>
      </c>
      <c r="H469" s="265">
        <f>+IF(G469=0,"",'Ark1'!AE1826)</f>
        <v>26.610978520286391</v>
      </c>
      <c r="I469" s="265"/>
      <c r="J469" s="265">
        <f>+IF(G469=0,"",'Ark1'!AF1826)</f>
        <v>27.587570947913015</v>
      </c>
      <c r="K469" s="244"/>
      <c r="L469" s="303">
        <f>+IF(G469=0,"",'Ark1'!U1826)</f>
        <v>306.16995515695078</v>
      </c>
      <c r="M469" s="303"/>
      <c r="N469" s="376">
        <f>+IF(G469=0,"",'Ark1'!AR1826)</f>
        <v>208.00896860986543</v>
      </c>
      <c r="O469" s="114">
        <f>+IF(G469=0,"",'Ark1'!AS1826)</f>
        <v>33.905461858545259</v>
      </c>
      <c r="P469" s="246"/>
      <c r="Q469" s="266">
        <f>+IF(G469=0,"",'Ark1'!T1826)</f>
        <v>7.320627802690586</v>
      </c>
      <c r="R469" s="265"/>
      <c r="S469" s="267">
        <f>+IF(G469=0,"",'Ark1'!W1826)</f>
        <v>65.246636771300444</v>
      </c>
      <c r="T469" s="267">
        <f>+IF(G469=0,"",'Ark1'!X1826)</f>
        <v>10.313901345291482</v>
      </c>
      <c r="U469" s="484">
        <f>+IF(G469=0,"",'Ark1'!AG1826)</f>
        <v>1038.8385650224218</v>
      </c>
      <c r="V469" s="484"/>
      <c r="W469" s="267">
        <f>+IF(G469=0,"",'Ark1'!AH1826)</f>
        <v>100</v>
      </c>
      <c r="X469" s="267">
        <f>+IF(G469=0,"",'Ark1'!Y1826)</f>
        <v>35.625288210589801</v>
      </c>
      <c r="Y469" s="266">
        <f>+IF(G469=0,"",'Ark1'!AA1826)</f>
        <v>1.9587393128106323</v>
      </c>
      <c r="Z469" s="267">
        <f>+IF(G469=0,"",'Ark1'!AC1826)</f>
        <v>35.888872917775075</v>
      </c>
      <c r="AA469" s="303">
        <f t="shared" si="43"/>
        <v>294.72332416764158</v>
      </c>
      <c r="AB469" s="265">
        <f t="shared" si="44"/>
        <v>1.6101083032490975</v>
      </c>
      <c r="AC469" s="244"/>
      <c r="AD469" s="247"/>
      <c r="AF469" s="28"/>
      <c r="AG469" s="27"/>
      <c r="AH469" s="248"/>
      <c r="AI469" s="86"/>
      <c r="AM469" s="86"/>
    </row>
    <row r="470" spans="1:57" ht="15.6">
      <c r="A470" s="244"/>
      <c r="B470" s="264">
        <f>+'Ark1'!C1623</f>
        <v>2024</v>
      </c>
      <c r="C470" s="264">
        <f t="shared" si="46"/>
        <v>8</v>
      </c>
      <c r="D470" s="264" t="str">
        <f t="shared" si="45"/>
        <v>R</v>
      </c>
      <c r="F470" s="486">
        <f>+IF(G470=0,"",'Ark1'!Q1861)</f>
        <v>166</v>
      </c>
      <c r="G470" s="485">
        <f>+'Ark1'!R1861</f>
        <v>285</v>
      </c>
      <c r="H470" s="28">
        <f>+IF(G470=0,"",'Ark1'!AE1861)</f>
        <v>17.004773269689736</v>
      </c>
      <c r="I470" s="265"/>
      <c r="J470" s="28">
        <f>+IF(G470=0,"",'Ark1'!AF1861)</f>
        <v>19.218919389594394</v>
      </c>
      <c r="K470" s="244"/>
      <c r="L470" s="303">
        <f>+IF(G470=0,"",'Ark1'!U1861)</f>
        <v>333.78596491228075</v>
      </c>
      <c r="M470" s="303"/>
      <c r="N470" s="376">
        <f>+IF(G470=0,"",'Ark1'!AR1861)</f>
        <v>208.14385964912279</v>
      </c>
      <c r="O470" s="114">
        <f>+IF(G470=0,"",'Ark1'!AS1861)</f>
        <v>36.900841443524278</v>
      </c>
      <c r="P470" s="246"/>
      <c r="Q470" s="27">
        <f>+IF(G470=0,"",'Ark1'!T1861)</f>
        <v>8.185964912280701</v>
      </c>
      <c r="R470" s="265"/>
      <c r="S470" s="33">
        <f>+IF(G470=0,"",'Ark1'!W1861)</f>
        <v>85.614035087719301</v>
      </c>
      <c r="T470" s="33">
        <f>+IF(G470=0,"",'Ark1'!X1861)</f>
        <v>34.035087719298247</v>
      </c>
      <c r="U470" s="557">
        <f>+IF(G470=0,"",'Ark1'!AG1861)</f>
        <v>1026.0631578947368</v>
      </c>
      <c r="W470" s="33">
        <f>+IF(G470=0,"",'Ark1'!AH1861)</f>
        <v>100</v>
      </c>
      <c r="X470" s="33">
        <f>+IF(G470=0,"",'Ark1'!Y1861)</f>
        <v>37.237234895537753</v>
      </c>
      <c r="Y470" s="27">
        <f>+IF(G470=0,"",'Ark1'!AA1861)</f>
        <v>1.6745188988567796</v>
      </c>
      <c r="Z470" s="33">
        <f>+IF(G470=0,"",'Ark1'!AC1861)</f>
        <v>39.299624597346792</v>
      </c>
      <c r="AA470" s="303">
        <f t="shared" si="43"/>
        <v>325.30742610146774</v>
      </c>
      <c r="AB470" s="28">
        <f t="shared" si="44"/>
        <v>1.7168674698795181</v>
      </c>
      <c r="AC470" s="244"/>
      <c r="AD470" s="247"/>
      <c r="AF470" s="28"/>
      <c r="AG470" s="27"/>
      <c r="AH470" s="248"/>
      <c r="AI470" s="86"/>
      <c r="AM470" s="86"/>
    </row>
    <row r="471" spans="1:57" ht="15.6">
      <c r="A471" s="244"/>
      <c r="B471" s="264">
        <f>+'Ark1'!C1624</f>
        <v>2024</v>
      </c>
      <c r="C471" s="264">
        <f t="shared" si="46"/>
        <v>9</v>
      </c>
      <c r="D471" s="264" t="str">
        <f t="shared" si="45"/>
        <v>R+</v>
      </c>
      <c r="F471" s="484">
        <f>+IF(G471=0,"",'Ark1'!Q1896)</f>
        <v>95</v>
      </c>
      <c r="G471" s="485">
        <f>+'Ark1'!R1896</f>
        <v>144</v>
      </c>
      <c r="H471" s="265">
        <f>+IF(G471=0,"",'Ark1'!AE1896)</f>
        <v>8.5918854415274488</v>
      </c>
      <c r="I471" s="265"/>
      <c r="J471" s="265">
        <f>+IF(G471=0,"",'Ark1'!AF1896)</f>
        <v>10.629650984957244</v>
      </c>
      <c r="K471" s="244"/>
      <c r="L471" s="303">
        <f>+IF(G471=0,"",'Ark1'!U1896)</f>
        <v>365.37638888888887</v>
      </c>
      <c r="M471" s="303"/>
      <c r="N471" s="376">
        <f>+IF(G471=0,"",'Ark1'!AR1896)</f>
        <v>208.03472222222223</v>
      </c>
      <c r="O471" s="114">
        <f>+IF(G471=0,"",'Ark1'!AS1896)</f>
        <v>40.454688588776598</v>
      </c>
      <c r="P471" s="246"/>
      <c r="Q471" s="266">
        <f>+IF(G471=0,"",'Ark1'!T1896)</f>
        <v>9.4861111111111125</v>
      </c>
      <c r="R471" s="265"/>
      <c r="S471" s="267">
        <f>+IF(G471=0,"",'Ark1'!W1896)</f>
        <v>97.222222222222229</v>
      </c>
      <c r="T471" s="267">
        <f>+IF(G471=0,"",'Ark1'!X1896)</f>
        <v>62.5</v>
      </c>
      <c r="U471" s="484">
        <f>+IF(G471=0,"",'Ark1'!AG1896)</f>
        <v>1000.5555555555557</v>
      </c>
      <c r="V471" s="484"/>
      <c r="W471" s="267">
        <f>+IF(G471=0,"",'Ark1'!AH1896)</f>
        <v>99.305555555555557</v>
      </c>
      <c r="X471" s="267">
        <f>+IF(G471=0,"",'Ark1'!Y1896)</f>
        <v>40.217523105453189</v>
      </c>
      <c r="Y471" s="266">
        <f>+IF(G471=0,"",'Ark1'!AA1896)</f>
        <v>1.7716365280876101</v>
      </c>
      <c r="Z471" s="267">
        <f>+IF(G471=0,"",'Ark1'!AC1896)</f>
        <v>39.969832680325794</v>
      </c>
      <c r="AA471" s="303">
        <f t="shared" si="43"/>
        <v>365.17351471404771</v>
      </c>
      <c r="AB471" s="265">
        <f t="shared" si="44"/>
        <v>1.5157894736842106</v>
      </c>
      <c r="AC471" s="244"/>
      <c r="AD471" s="247"/>
      <c r="AF471" s="28"/>
      <c r="AG471" s="27"/>
      <c r="AH471" s="248"/>
      <c r="AI471" s="86"/>
      <c r="AM471" s="86"/>
    </row>
    <row r="472" spans="1:57" ht="15.6">
      <c r="A472" s="244"/>
      <c r="B472" s="264">
        <f>+'Ark1'!C1625</f>
        <v>2024</v>
      </c>
      <c r="C472" s="264">
        <f t="shared" si="46"/>
        <v>10</v>
      </c>
      <c r="D472" s="264" t="str">
        <f t="shared" si="45"/>
        <v>U-</v>
      </c>
      <c r="F472" s="486">
        <f>+IF(G472=0,"",'Ark1'!Q1931)</f>
        <v>17</v>
      </c>
      <c r="G472" s="485">
        <f>+'Ark1'!R1931</f>
        <v>24</v>
      </c>
      <c r="H472" s="28">
        <f>+IF(G472=0,"",'Ark1'!AE1931)</f>
        <v>1.4319809069212404</v>
      </c>
      <c r="I472" s="265"/>
      <c r="J472" s="28">
        <f>+IF(G472=0,"",'Ark1'!AF1931)</f>
        <v>1.8520299376252325</v>
      </c>
      <c r="K472" s="244"/>
      <c r="L472" s="303">
        <f>+IF(G472=0,"",'Ark1'!U1931)</f>
        <v>381.96250000000009</v>
      </c>
      <c r="M472" s="303"/>
      <c r="N472" s="376">
        <f>+IF(G472=0,"",'Ark1'!AR1931)</f>
        <v>205.33333333333337</v>
      </c>
      <c r="O472" s="114">
        <f>+IF(G472=0,"",'Ark1'!AS1931)</f>
        <v>43.995429759828902</v>
      </c>
      <c r="P472" s="246"/>
      <c r="Q472" s="27">
        <f>+IF(G472=0,"",'Ark1'!T1931)</f>
        <v>10.583333333333336</v>
      </c>
      <c r="R472" s="265"/>
      <c r="S472" s="33">
        <f>+IF(G472=0,"",'Ark1'!W1931)</f>
        <v>100</v>
      </c>
      <c r="T472" s="33">
        <f>+IF(G472=0,"",'Ark1'!X1931)</f>
        <v>79.166666666666686</v>
      </c>
      <c r="U472" s="557">
        <f>+IF(G472=0,"",'Ark1'!AG1931)</f>
        <v>988.4583333333336</v>
      </c>
      <c r="W472" s="33">
        <f>+IF(G472=0,"",'Ark1'!AH1931)</f>
        <v>100</v>
      </c>
      <c r="X472" s="33">
        <f>+IF(G472=0,"",'Ark1'!Y1931)</f>
        <v>39.151072915268067</v>
      </c>
      <c r="Y472" s="27">
        <f>+IF(G472=0,"",'Ark1'!AA1931)</f>
        <v>1.9561157657175805</v>
      </c>
      <c r="Z472" s="33">
        <f>+IF(G472=0,"",'Ark1'!AC1931)</f>
        <v>26.959765289612303</v>
      </c>
      <c r="AA472" s="303">
        <f t="shared" si="43"/>
        <v>386.42245921679387</v>
      </c>
      <c r="AB472" s="28">
        <f t="shared" si="44"/>
        <v>1.411764705882353</v>
      </c>
      <c r="AC472" s="244"/>
      <c r="AD472" s="247"/>
      <c r="AF472" s="28"/>
      <c r="AG472" s="27"/>
      <c r="AH472" s="248"/>
      <c r="AI472" s="86"/>
      <c r="AM472" s="86"/>
    </row>
    <row r="473" spans="1:57" ht="15.6">
      <c r="A473" s="244"/>
      <c r="B473" s="264">
        <f>+'Ark1'!C1626</f>
        <v>2024</v>
      </c>
      <c r="C473" s="264">
        <f t="shared" si="46"/>
        <v>11</v>
      </c>
      <c r="D473" s="264" t="str">
        <f t="shared" si="45"/>
        <v>U</v>
      </c>
      <c r="F473" s="484">
        <f>+IF(G473=0,"",'Ark1'!Q1966)</f>
        <v>4</v>
      </c>
      <c r="G473" s="485">
        <f>+'Ark1'!R1966</f>
        <v>5</v>
      </c>
      <c r="H473" s="265">
        <f>+IF(G473=0,"",'Ark1'!AE1966)</f>
        <v>0.29832935560859181</v>
      </c>
      <c r="I473" s="265"/>
      <c r="J473" s="265">
        <f>+IF(G473=0,"",'Ark1'!AF1966)</f>
        <v>0.41204034621490571</v>
      </c>
      <c r="K473" s="244"/>
      <c r="L473" s="303">
        <f>+IF(G473=0,"",'Ark1'!U1966)</f>
        <v>407.9</v>
      </c>
      <c r="M473" s="303"/>
      <c r="N473" s="376">
        <f>+IF(G473=0,"",'Ark1'!AR1966)</f>
        <v>203.2</v>
      </c>
      <c r="O473" s="114">
        <f>+IF(G473=0,"",'Ark1'!AS1966)</f>
        <v>48.420920173728703</v>
      </c>
      <c r="P473" s="246"/>
      <c r="Q473" s="266">
        <f>+IF(G473=0,"",'Ark1'!T1966)</f>
        <v>11.6</v>
      </c>
      <c r="R473" s="265"/>
      <c r="S473" s="267">
        <f>+IF(G473=0,"",'Ark1'!W1966)</f>
        <v>100</v>
      </c>
      <c r="T473" s="267">
        <f>+IF(G473=0,"",'Ark1'!X1966)</f>
        <v>100</v>
      </c>
      <c r="U473" s="484">
        <f>+IF(G473=0,"",'Ark1'!AG1966)</f>
        <v>1168.4000000000001</v>
      </c>
      <c r="V473" s="484"/>
      <c r="W473" s="267">
        <f>+IF(G473=0,"",'Ark1'!AH1966)</f>
        <v>100</v>
      </c>
      <c r="X473" s="267">
        <f>+IF(G473=0,"",'Ark1'!Y1966)</f>
        <v>47.486419111152529</v>
      </c>
      <c r="Y473" s="266">
        <f>+IF(G473=0,"",'Ark1'!AA1966)</f>
        <v>1.8547236990991431</v>
      </c>
      <c r="Z473" s="267">
        <f>+IF(G473=0,"",'Ark1'!AC1966)</f>
        <v>76.526394808793796</v>
      </c>
      <c r="AA473" s="303">
        <f t="shared" si="43"/>
        <v>349.10989387196162</v>
      </c>
      <c r="AB473" s="265">
        <f t="shared" si="44"/>
        <v>1.25</v>
      </c>
      <c r="AC473" s="244"/>
      <c r="AD473" s="247"/>
      <c r="AF473" s="28"/>
      <c r="AG473" s="27"/>
      <c r="AH473" s="248"/>
      <c r="AI473" s="86"/>
      <c r="AM473" s="86"/>
    </row>
    <row r="474" spans="1:57" ht="15.6">
      <c r="A474" s="244"/>
      <c r="B474" s="264">
        <f>+'Ark1'!C1627</f>
        <v>2024</v>
      </c>
      <c r="C474" s="264">
        <f t="shared" si="46"/>
        <v>12</v>
      </c>
      <c r="D474" s="264" t="str">
        <f t="shared" si="45"/>
        <v>U+</v>
      </c>
      <c r="F474" s="486" t="str">
        <f>+IF(G474=0,"",'Ark1'!Q2001)</f>
        <v/>
      </c>
      <c r="G474" s="485">
        <f>+'Ark1'!R2001</f>
        <v>0</v>
      </c>
      <c r="H474" s="28" t="str">
        <f>+IF(G474=0,"",'Ark1'!AE2001)</f>
        <v/>
      </c>
      <c r="I474" s="265"/>
      <c r="J474" s="28" t="str">
        <f>+IF(G474=0,"",'Ark1'!AF2001)</f>
        <v/>
      </c>
      <c r="K474" s="244"/>
      <c r="L474" s="303" t="str">
        <f>+IF(G474=0,"",'Ark1'!U2001)</f>
        <v/>
      </c>
      <c r="M474" s="303"/>
      <c r="N474" s="376" t="str">
        <f>+IF(G474=0,"",'Ark1'!AR2001)</f>
        <v/>
      </c>
      <c r="O474" s="114" t="str">
        <f>+IF(G474=0,"",'Ark1'!AS2001)</f>
        <v/>
      </c>
      <c r="P474" s="246"/>
      <c r="Q474" s="27" t="str">
        <f>+IF(G474=0,"",'Ark1'!T2001)</f>
        <v/>
      </c>
      <c r="R474" s="265"/>
      <c r="S474" s="33" t="str">
        <f>+IF(G474=0,"",'Ark1'!W2001)</f>
        <v/>
      </c>
      <c r="T474" s="33" t="str">
        <f>+IF(G474=0,"",'Ark1'!X2001)</f>
        <v/>
      </c>
      <c r="U474" s="557" t="str">
        <f>+IF(G474=0,"",'Ark1'!AG2001)</f>
        <v/>
      </c>
      <c r="W474" s="33" t="str">
        <f>+IF(G474=0,"",'Ark1'!AH2001)</f>
        <v/>
      </c>
      <c r="X474" s="33" t="str">
        <f>+IF(G474=0,"",'Ark1'!Y2001)</f>
        <v/>
      </c>
      <c r="Y474" s="27" t="str">
        <f>+IF(G474=0,"",'Ark1'!AA2001)</f>
        <v/>
      </c>
      <c r="Z474" s="33" t="str">
        <f>+IF(G474=0,"",'Ark1'!AC2001)</f>
        <v/>
      </c>
      <c r="AA474" s="303" t="str">
        <f t="shared" si="43"/>
        <v/>
      </c>
      <c r="AB474" s="28" t="str">
        <f t="shared" si="44"/>
        <v/>
      </c>
      <c r="AC474" s="244"/>
      <c r="AD474" s="247"/>
      <c r="AF474" s="28"/>
      <c r="AG474" s="27"/>
      <c r="AH474" s="248"/>
      <c r="AI474" s="86"/>
      <c r="AM474" s="86"/>
    </row>
    <row r="475" spans="1:57" ht="15.6">
      <c r="A475" s="244"/>
      <c r="B475" s="264">
        <f>+'Ark1'!C1628</f>
        <v>2024</v>
      </c>
      <c r="C475" s="264">
        <f t="shared" si="46"/>
        <v>13</v>
      </c>
      <c r="D475" s="264" t="str">
        <f t="shared" si="45"/>
        <v>E-</v>
      </c>
      <c r="F475" s="484" t="str">
        <f>+IF(G475=0,"",'Ark1'!Q2036)</f>
        <v/>
      </c>
      <c r="G475" s="485">
        <f>+'Ark1'!R2036</f>
        <v>0</v>
      </c>
      <c r="H475" s="265" t="str">
        <f>+IF(G475=0,"",'Ark1'!AE2036)</f>
        <v/>
      </c>
      <c r="I475" s="265"/>
      <c r="J475" s="265" t="str">
        <f>+IF(G475=0,"",'Ark1'!AF2036)</f>
        <v/>
      </c>
      <c r="K475" s="244"/>
      <c r="L475" s="303" t="str">
        <f>+IF(G475=0,"",'Ark1'!U2036)</f>
        <v/>
      </c>
      <c r="M475" s="303"/>
      <c r="N475" s="376" t="str">
        <f>+IF(G475=0,"",'Ark1'!AR2036)</f>
        <v/>
      </c>
      <c r="O475" s="114" t="str">
        <f>+IF(G475=0,"",'Ark1'!AS2036)</f>
        <v/>
      </c>
      <c r="P475" s="246"/>
      <c r="Q475" s="266" t="str">
        <f>+IF(G475=0,"",'Ark1'!T2036)</f>
        <v/>
      </c>
      <c r="R475" s="265"/>
      <c r="S475" s="267" t="str">
        <f>+IF(G475=0,"",'Ark1'!W2036)</f>
        <v/>
      </c>
      <c r="T475" s="267" t="str">
        <f>+IF(G475=0,"",'Ark1'!X2036)</f>
        <v/>
      </c>
      <c r="U475" s="484" t="str">
        <f>+IF(G475=0,"",'Ark1'!AG2036)</f>
        <v/>
      </c>
      <c r="V475" s="484"/>
      <c r="W475" s="267" t="str">
        <f>+IF(G475=0,"",'Ark1'!AH2036)</f>
        <v/>
      </c>
      <c r="X475" s="267" t="str">
        <f>+IF(G475=0,"",'Ark1'!Y2036)</f>
        <v/>
      </c>
      <c r="Y475" s="266" t="str">
        <f>+IF(G475=0,"",'Ark1'!AA2036)</f>
        <v/>
      </c>
      <c r="Z475" s="267" t="str">
        <f>+IF(G475=0,"",'Ark1'!AC2036)</f>
        <v/>
      </c>
      <c r="AA475" s="303" t="str">
        <f t="shared" si="43"/>
        <v/>
      </c>
      <c r="AB475" s="265" t="str">
        <f t="shared" si="44"/>
        <v/>
      </c>
      <c r="AC475" s="244"/>
      <c r="AD475" s="247"/>
      <c r="AF475" s="28"/>
      <c r="AG475" s="27"/>
      <c r="AH475" s="248"/>
      <c r="AI475" s="86"/>
      <c r="AM475" s="86"/>
    </row>
    <row r="476" spans="1:57" ht="15.6">
      <c r="A476" s="244"/>
      <c r="B476" s="264">
        <f>+'Ark1'!C1629</f>
        <v>2024</v>
      </c>
      <c r="C476" s="264">
        <f t="shared" si="46"/>
        <v>14</v>
      </c>
      <c r="D476" s="264" t="str">
        <f t="shared" si="45"/>
        <v>E</v>
      </c>
      <c r="F476" s="486" t="str">
        <f>+IF(G476=0,"",'Ark1'!Q2071)</f>
        <v/>
      </c>
      <c r="G476" s="485">
        <f>+'Ark1'!R2071</f>
        <v>0</v>
      </c>
      <c r="H476" s="28" t="str">
        <f>+IF(G476=0,"",'Ark1'!AE2071)</f>
        <v/>
      </c>
      <c r="I476" s="265"/>
      <c r="J476" s="28" t="str">
        <f>+IF(G476=0,"",'Ark1'!AF2071)</f>
        <v/>
      </c>
      <c r="K476" s="244"/>
      <c r="L476" s="303" t="str">
        <f>+IF(G476=0,"",'Ark1'!U2071)</f>
        <v/>
      </c>
      <c r="M476" s="303"/>
      <c r="N476" s="376" t="str">
        <f>+IF(G476=0,"",'Ark1'!AR2071)</f>
        <v/>
      </c>
      <c r="O476" s="114" t="str">
        <f>+IF(G476=0,"",'Ark1'!AS2071)</f>
        <v/>
      </c>
      <c r="P476" s="246"/>
      <c r="Q476" s="27" t="str">
        <f>+IF(G476=0,"",'Ark1'!T2071)</f>
        <v/>
      </c>
      <c r="R476" s="265"/>
      <c r="S476" s="33" t="str">
        <f>+IF(G476=0,"",'Ark1'!W2071)</f>
        <v/>
      </c>
      <c r="T476" s="33" t="str">
        <f>+IF(G476=0,"",'Ark1'!X2071)</f>
        <v/>
      </c>
      <c r="U476" s="557" t="str">
        <f>+IF(G476=0,"",'Ark1'!AG2071)</f>
        <v/>
      </c>
      <c r="W476" s="33" t="str">
        <f>+IF(G476=0,"",'Ark1'!AH2071)</f>
        <v/>
      </c>
      <c r="X476" s="33" t="str">
        <f>+IF(G476=0,"",'Ark1'!Y2071)</f>
        <v/>
      </c>
      <c r="Y476" s="27" t="str">
        <f>+IF(G476=0,"",'Ark1'!AA2071)</f>
        <v/>
      </c>
      <c r="Z476" s="33" t="str">
        <f>+IF(G476=0,"",'Ark1'!AC2071)</f>
        <v/>
      </c>
      <c r="AA476" s="303" t="str">
        <f t="shared" si="43"/>
        <v/>
      </c>
      <c r="AB476" s="28" t="str">
        <f t="shared" si="44"/>
        <v/>
      </c>
      <c r="AC476" s="244"/>
      <c r="AD476" s="247"/>
      <c r="AF476" s="28"/>
      <c r="AG476" s="27"/>
      <c r="AH476" s="248"/>
      <c r="AI476" s="86"/>
      <c r="AM476" s="86"/>
    </row>
    <row r="477" spans="1:57" ht="15.6">
      <c r="A477" s="244"/>
      <c r="B477" s="264">
        <f>+'Ark1'!C1630</f>
        <v>2024</v>
      </c>
      <c r="C477" s="264">
        <f t="shared" si="46"/>
        <v>15</v>
      </c>
      <c r="D477" s="264" t="str">
        <f t="shared" si="45"/>
        <v>E+</v>
      </c>
      <c r="F477" s="484" t="str">
        <f>+IF(G477=0,"",'Ark1'!Q2106)</f>
        <v/>
      </c>
      <c r="G477" s="485">
        <f>+'Ark1'!R2106</f>
        <v>0</v>
      </c>
      <c r="H477" s="265" t="str">
        <f>+IF(G477=0,"",'Ark1'!AE2106)</f>
        <v/>
      </c>
      <c r="I477" s="265"/>
      <c r="J477" s="265" t="str">
        <f>+IF(G477=0,"",'Ark1'!AF2106)</f>
        <v/>
      </c>
      <c r="K477" s="244"/>
      <c r="L477" s="303" t="str">
        <f>+IF(G477=0,"",'Ark1'!U2106)</f>
        <v/>
      </c>
      <c r="M477" s="303"/>
      <c r="N477" s="376" t="str">
        <f>+IF(G477=0,"",'Ark1'!AR1915)</f>
        <v/>
      </c>
      <c r="O477" s="114" t="str">
        <f>+IF(G477=0,"",'Ark1'!AS1915)</f>
        <v/>
      </c>
      <c r="P477" s="246"/>
      <c r="Q477" s="266" t="str">
        <f>+IF(G477=0,"",'Ark1'!T2106)</f>
        <v/>
      </c>
      <c r="R477" s="265"/>
      <c r="S477" s="267" t="str">
        <f>+IF(G477=0,"",'Ark1'!W2106)</f>
        <v/>
      </c>
      <c r="T477" s="267" t="str">
        <f>+IF(G477=0,"",'Ark1'!X2106)</f>
        <v/>
      </c>
      <c r="U477" s="484" t="str">
        <f>+IF(G477=0,"",'Ark1'!AG2106)</f>
        <v/>
      </c>
      <c r="V477" s="484"/>
      <c r="W477" s="267" t="str">
        <f>+IF(G477=0,"",'Ark1'!AH2106)</f>
        <v/>
      </c>
      <c r="X477" s="267" t="str">
        <f>+IF(G477=0,"",'Ark1'!Y2106)</f>
        <v/>
      </c>
      <c r="Y477" s="266" t="str">
        <f>+IF(G477=0,"",'Ark1'!AA2106)</f>
        <v/>
      </c>
      <c r="Z477" s="267" t="str">
        <f>+IF(G477=0,"",'Ark1'!AC2106)</f>
        <v/>
      </c>
      <c r="AA477" s="303" t="str">
        <f t="shared" si="43"/>
        <v/>
      </c>
      <c r="AB477" s="265" t="str">
        <f t="shared" si="44"/>
        <v/>
      </c>
      <c r="AC477" s="244"/>
      <c r="AD477" s="247"/>
      <c r="AF477" s="28"/>
      <c r="AG477" s="27"/>
      <c r="AH477" s="248"/>
      <c r="AI477" s="86"/>
      <c r="AM477" s="86"/>
    </row>
    <row r="478" spans="1:57" ht="19.8">
      <c r="A478" s="244"/>
      <c r="B478" s="244"/>
      <c r="C478" s="244"/>
      <c r="D478" s="244"/>
      <c r="E478" s="244"/>
      <c r="F478" s="478"/>
      <c r="G478" s="478"/>
      <c r="H478" s="244"/>
      <c r="I478" s="244"/>
      <c r="J478" s="244"/>
      <c r="K478" s="244"/>
      <c r="L478" s="244"/>
      <c r="M478" s="244"/>
      <c r="N478" s="244"/>
      <c r="O478" s="244"/>
      <c r="P478" s="246"/>
      <c r="Q478" s="244"/>
      <c r="R478" s="244"/>
      <c r="S478" s="244"/>
      <c r="T478" s="244"/>
      <c r="U478" s="478"/>
      <c r="V478" s="478"/>
      <c r="W478" s="244"/>
      <c r="X478" s="244"/>
      <c r="Y478" s="244"/>
      <c r="Z478" s="244"/>
      <c r="AA478" s="244"/>
      <c r="AB478" s="244"/>
      <c r="AC478" s="244"/>
      <c r="AD478" s="247"/>
      <c r="AF478" s="28"/>
      <c r="AG478" s="27"/>
      <c r="AH478" s="248"/>
      <c r="AI478" s="86"/>
      <c r="AM478" s="86"/>
      <c r="BE478" s="260"/>
    </row>
    <row r="479" spans="1:57" ht="19.8">
      <c r="A479" s="244"/>
      <c r="B479" s="244"/>
      <c r="C479" s="262"/>
      <c r="D479" s="244"/>
      <c r="E479" s="244"/>
      <c r="F479" s="478"/>
      <c r="G479" s="478"/>
      <c r="H479" s="245"/>
      <c r="I479" s="244"/>
      <c r="J479" s="245"/>
      <c r="K479" s="244"/>
      <c r="L479" s="244"/>
      <c r="M479" s="244"/>
      <c r="N479" s="246"/>
      <c r="O479" s="246"/>
      <c r="P479" s="246"/>
      <c r="Q479" s="244"/>
      <c r="R479" s="244"/>
      <c r="S479" s="246"/>
      <c r="T479" s="246"/>
      <c r="U479" s="478"/>
      <c r="V479" s="478"/>
      <c r="W479" s="246"/>
      <c r="X479" s="246"/>
      <c r="Y479" s="244"/>
      <c r="Z479" s="246"/>
      <c r="AA479" s="244"/>
      <c r="AB479" s="245"/>
      <c r="AC479" s="244"/>
      <c r="AD479" s="247"/>
      <c r="AF479" s="28"/>
      <c r="AG479" s="27"/>
      <c r="AH479" s="248"/>
      <c r="AI479" s="86"/>
      <c r="AM479" s="86"/>
      <c r="BE479" s="260"/>
    </row>
    <row r="480" spans="1:57" ht="22.8">
      <c r="A480" s="344" t="s">
        <v>516</v>
      </c>
      <c r="B480" s="244"/>
      <c r="C480" s="262"/>
      <c r="D480" s="344"/>
      <c r="E480" s="244"/>
      <c r="F480" s="478"/>
      <c r="G480" s="482" t="s">
        <v>644</v>
      </c>
      <c r="H480" s="277">
        <f>SUM(G486:G500)</f>
        <v>739</v>
      </c>
      <c r="I480" s="245"/>
      <c r="J480" s="244"/>
      <c r="K480" s="244"/>
      <c r="L480" s="343">
        <f>+Raser!T32</f>
        <v>281.67810810810801</v>
      </c>
      <c r="M480" s="556"/>
      <c r="N480" s="246"/>
      <c r="O480" s="246"/>
      <c r="P480" s="246"/>
      <c r="Q480" s="245"/>
      <c r="R480" s="246" t="s">
        <v>565</v>
      </c>
      <c r="S480" s="246"/>
      <c r="T480" s="246"/>
      <c r="U480" s="478"/>
      <c r="V480" s="478"/>
      <c r="W480" s="246"/>
      <c r="X480" s="246"/>
      <c r="Y480" s="244"/>
      <c r="Z480" s="246"/>
      <c r="AA480" s="343">
        <f>+Raser!X32</f>
        <v>264.4727275956966</v>
      </c>
      <c r="AB480" s="245"/>
      <c r="AC480" s="244"/>
      <c r="AD480" s="247"/>
      <c r="AF480" s="28"/>
      <c r="AG480" s="27"/>
      <c r="AH480" s="248"/>
      <c r="AI480" s="86"/>
      <c r="AM480" s="86"/>
      <c r="BE480" s="260"/>
    </row>
    <row r="481" spans="1:57" ht="14.25" customHeight="1">
      <c r="A481" s="244"/>
      <c r="B481" s="244"/>
      <c r="C481" s="262"/>
      <c r="D481" s="342"/>
      <c r="E481" s="244"/>
      <c r="F481" s="482"/>
      <c r="G481" s="482"/>
      <c r="H481" s="262"/>
      <c r="I481" s="262"/>
      <c r="J481" s="262"/>
      <c r="K481" s="244"/>
      <c r="L481" s="262"/>
      <c r="M481" s="262"/>
      <c r="N481" s="262"/>
      <c r="O481" s="262"/>
      <c r="P481" s="246"/>
      <c r="Q481" s="262"/>
      <c r="R481" s="262"/>
      <c r="S481" s="262"/>
      <c r="T481" s="262"/>
      <c r="U481" s="482"/>
      <c r="V481" s="482"/>
      <c r="W481" s="262"/>
      <c r="X481" s="262"/>
      <c r="Y481" s="262"/>
      <c r="Z481" s="262"/>
      <c r="AA481" s="262"/>
      <c r="AB481" s="245"/>
      <c r="AC481" s="244"/>
      <c r="AD481" s="247"/>
      <c r="AF481" s="28"/>
      <c r="AG481" s="27"/>
      <c r="AH481" s="248"/>
      <c r="AI481" s="86"/>
      <c r="AM481" s="86"/>
      <c r="BE481" s="260"/>
    </row>
    <row r="482" spans="1:57" ht="19.8">
      <c r="A482" s="244"/>
      <c r="B482" s="244"/>
      <c r="C482" s="244"/>
      <c r="D482" s="244"/>
      <c r="E482" s="244"/>
      <c r="F482" s="478"/>
      <c r="G482" s="478"/>
      <c r="H482" s="245"/>
      <c r="I482" s="244"/>
      <c r="J482" s="245"/>
      <c r="K482" s="244"/>
      <c r="L482" s="244"/>
      <c r="M482" s="244"/>
      <c r="N482" s="246"/>
      <c r="O482" s="246"/>
      <c r="P482" s="246"/>
      <c r="Q482" s="244"/>
      <c r="R482" s="244"/>
      <c r="S482" s="246"/>
      <c r="T482" s="246"/>
      <c r="U482" s="478"/>
      <c r="V482" s="478"/>
      <c r="W482" s="246"/>
      <c r="X482" s="246"/>
      <c r="Y482" s="244"/>
      <c r="Z482" s="246"/>
      <c r="AA482" s="262" t="s">
        <v>477</v>
      </c>
      <c r="AB482" s="261" t="s">
        <v>4</v>
      </c>
      <c r="AC482" s="244"/>
      <c r="AD482" s="247"/>
      <c r="AF482" s="28"/>
      <c r="AG482" s="27"/>
      <c r="AH482" s="248"/>
      <c r="AI482" s="86"/>
      <c r="AM482" s="86"/>
      <c r="BE482" s="260"/>
    </row>
    <row r="483" spans="1:57" ht="19.8">
      <c r="A483" s="244"/>
      <c r="B483" s="244"/>
      <c r="C483" s="244"/>
      <c r="D483" s="262"/>
      <c r="E483" s="244"/>
      <c r="F483" s="482" t="s">
        <v>4</v>
      </c>
      <c r="G483" s="478"/>
      <c r="H483" s="245"/>
      <c r="I483" s="245"/>
      <c r="J483" s="245"/>
      <c r="K483" s="244"/>
      <c r="L483" s="245"/>
      <c r="M483" s="245"/>
      <c r="N483" s="246"/>
      <c r="O483" s="246"/>
      <c r="P483" s="246"/>
      <c r="Q483" s="262" t="s">
        <v>24</v>
      </c>
      <c r="R483" s="245"/>
      <c r="S483" s="246" t="s">
        <v>403</v>
      </c>
      <c r="T483" s="246" t="s">
        <v>403</v>
      </c>
      <c r="U483" s="482" t="s">
        <v>531</v>
      </c>
      <c r="V483" s="482"/>
      <c r="W483" s="246" t="s">
        <v>403</v>
      </c>
      <c r="X483" s="263" t="s">
        <v>423</v>
      </c>
      <c r="Y483" s="244"/>
      <c r="Z483" s="263" t="s">
        <v>573</v>
      </c>
      <c r="AA483" s="262" t="s">
        <v>570</v>
      </c>
      <c r="AB483" s="261" t="s">
        <v>10</v>
      </c>
      <c r="AC483" s="244"/>
      <c r="AD483" s="247"/>
      <c r="AF483" s="28"/>
      <c r="AG483" s="27"/>
      <c r="AH483" s="248"/>
      <c r="AI483" s="86"/>
      <c r="AM483" s="86"/>
      <c r="BE483" s="260"/>
    </row>
    <row r="484" spans="1:57" ht="19.8">
      <c r="A484" s="262"/>
      <c r="B484" s="262"/>
      <c r="C484" s="244"/>
      <c r="D484" s="244"/>
      <c r="E484" s="262"/>
      <c r="F484" s="482" t="s">
        <v>475</v>
      </c>
      <c r="G484" s="482" t="s">
        <v>4</v>
      </c>
      <c r="H484" s="261" t="s">
        <v>4</v>
      </c>
      <c r="I484" s="261"/>
      <c r="J484" s="261" t="s">
        <v>1</v>
      </c>
      <c r="K484" s="244"/>
      <c r="L484" s="261" t="s">
        <v>24</v>
      </c>
      <c r="M484" s="261"/>
      <c r="N484" s="421" t="s">
        <v>24</v>
      </c>
      <c r="O484" s="421" t="s">
        <v>24</v>
      </c>
      <c r="P484" s="246"/>
      <c r="Q484" s="262" t="s">
        <v>481</v>
      </c>
      <c r="R484" s="261"/>
      <c r="S484" s="263" t="s">
        <v>572</v>
      </c>
      <c r="T484" s="263" t="s">
        <v>487</v>
      </c>
      <c r="U484" s="482" t="s">
        <v>550</v>
      </c>
      <c r="V484" s="482"/>
      <c r="W484" s="263" t="s">
        <v>489</v>
      </c>
      <c r="X484" s="263"/>
      <c r="Y484" s="262" t="s">
        <v>414</v>
      </c>
      <c r="Z484" s="263" t="s">
        <v>1</v>
      </c>
      <c r="AA484" s="262" t="s">
        <v>70</v>
      </c>
      <c r="AB484" s="261" t="s">
        <v>70</v>
      </c>
      <c r="AC484" s="244"/>
      <c r="AD484" s="247"/>
      <c r="AF484" s="28"/>
      <c r="AG484" s="27"/>
      <c r="AH484" s="248"/>
      <c r="AI484" s="86"/>
      <c r="AM484" s="86"/>
      <c r="BE484" s="260"/>
    </row>
    <row r="485" spans="1:57" ht="19.8">
      <c r="A485" s="244"/>
      <c r="B485" s="244"/>
      <c r="C485" s="262" t="s">
        <v>0</v>
      </c>
      <c r="D485" s="262"/>
      <c r="E485" s="262" t="s">
        <v>599</v>
      </c>
      <c r="F485" s="469" t="s">
        <v>476</v>
      </c>
      <c r="G485" s="469" t="s">
        <v>10</v>
      </c>
      <c r="H485" s="87" t="s">
        <v>403</v>
      </c>
      <c r="I485" s="87"/>
      <c r="J485" s="87" t="s">
        <v>403</v>
      </c>
      <c r="K485" s="244"/>
      <c r="L485" s="87" t="s">
        <v>45</v>
      </c>
      <c r="M485" s="87"/>
      <c r="N485" s="421" t="s">
        <v>717</v>
      </c>
      <c r="O485" s="421" t="s">
        <v>718</v>
      </c>
      <c r="P485" s="246"/>
      <c r="Q485" s="50" t="s">
        <v>415</v>
      </c>
      <c r="R485" s="87"/>
      <c r="S485" s="75" t="s">
        <v>548</v>
      </c>
      <c r="T485" s="75" t="s">
        <v>440</v>
      </c>
      <c r="U485" s="469" t="s">
        <v>483</v>
      </c>
      <c r="V485" s="469"/>
      <c r="W485" s="75" t="s">
        <v>470</v>
      </c>
      <c r="X485" s="75" t="s">
        <v>1</v>
      </c>
      <c r="Y485" s="50" t="s">
        <v>415</v>
      </c>
      <c r="Z485" s="75" t="s">
        <v>532</v>
      </c>
      <c r="AA485" s="50" t="s">
        <v>486</v>
      </c>
      <c r="AB485" s="87" t="s">
        <v>553</v>
      </c>
      <c r="AC485" s="244"/>
      <c r="AD485" s="247"/>
      <c r="AF485" s="28"/>
      <c r="AG485" s="27"/>
      <c r="AH485" s="248"/>
      <c r="AI485" s="86"/>
      <c r="AM485" s="86"/>
      <c r="BE485" s="260"/>
    </row>
    <row r="486" spans="1:57" ht="15.6">
      <c r="A486" s="244"/>
      <c r="B486" s="264">
        <f>+'Ark1'!C1617</f>
        <v>2024</v>
      </c>
      <c r="C486" s="264">
        <f>+'Ark1'!L1617</f>
        <v>1</v>
      </c>
      <c r="D486" s="264" t="s">
        <v>29</v>
      </c>
      <c r="E486" s="264">
        <f>+'Ark1'!AP1617</f>
        <v>25</v>
      </c>
      <c r="F486" s="484">
        <f>+IF(G486=0,"",'Ark1'!Q1617)</f>
        <v>2</v>
      </c>
      <c r="G486" s="485">
        <f>+'Ark1'!R1617</f>
        <v>2</v>
      </c>
      <c r="H486" s="265">
        <f>+IF(G486=0,"",'Ark1'!AE1617)</f>
        <v>0.27027027027027034</v>
      </c>
      <c r="I486" s="265"/>
      <c r="J486" s="265">
        <f>+IF(G486=0,"",'Ark1'!AF1617)</f>
        <v>0.153520071310073</v>
      </c>
      <c r="K486" s="244"/>
      <c r="L486" s="303">
        <f>+IF(G486=0,"",'Ark1'!U1617)</f>
        <v>160</v>
      </c>
      <c r="M486" s="303"/>
      <c r="N486" s="376">
        <f>+IF(G486=0,"",'Ark1'!AR1617)</f>
        <v>212</v>
      </c>
      <c r="O486" s="114">
        <f>+IF(G486=0,"",'Ark1'!AS1617)</f>
        <v>16.853765638514059</v>
      </c>
      <c r="P486" s="246"/>
      <c r="Q486" s="266">
        <f>+IF(G486=0,"",'Ark1'!T1617)</f>
        <v>3.5</v>
      </c>
      <c r="R486" s="265"/>
      <c r="S486" s="267">
        <f>+IF(G486=0,"",'Ark1'!W1617)</f>
        <v>0</v>
      </c>
      <c r="T486" s="267">
        <f>+IF(G486=0,"",'Ark1'!X1617)</f>
        <v>0</v>
      </c>
      <c r="U486" s="484">
        <f>+IF(G486=0,"",'Ark1'!AG1617)</f>
        <v>1314.5</v>
      </c>
      <c r="V486" s="484"/>
      <c r="W486" s="267">
        <f>+IF(G486=0,"",'Ark1'!AH1617)</f>
        <v>100</v>
      </c>
      <c r="X486" s="267">
        <f>+IF(G486=0,"",'Ark1'!Y1617)</f>
        <v>9.3000000000002814</v>
      </c>
      <c r="Y486" s="266">
        <f>+IF(G486=0,"",'Ark1'!AA1617)</f>
        <v>0.5</v>
      </c>
      <c r="Z486" s="267">
        <f>+IF(G486=0,"",'Ark1'!AC1617)</f>
        <v>-99.999999999996476</v>
      </c>
      <c r="AA486" s="303">
        <f t="shared" ref="AA486:AA500" si="47">IF(G486=0,"",1000*L486/U486)</f>
        <v>121.71928489920121</v>
      </c>
      <c r="AB486" s="265">
        <f t="shared" ref="AB486:AB500" si="48">IF(G486=0,"",G486/F486)</f>
        <v>1</v>
      </c>
      <c r="AC486" s="244"/>
      <c r="AD486" s="247"/>
      <c r="AF486" s="28"/>
      <c r="AG486" s="27"/>
      <c r="AH486" s="248"/>
      <c r="AI486" s="86"/>
      <c r="AM486" s="86"/>
    </row>
    <row r="487" spans="1:57" ht="15.6">
      <c r="A487" s="244"/>
      <c r="B487" s="304">
        <f>+'Ark1'!C1652</f>
        <v>2024</v>
      </c>
      <c r="C487" s="86">
        <f>+'Ark1'!L1652</f>
        <v>2</v>
      </c>
      <c r="D487" s="86" t="s">
        <v>30</v>
      </c>
      <c r="E487" s="86">
        <f>+'Ark1'!AP1652</f>
        <v>25</v>
      </c>
      <c r="F487" s="486">
        <f>+IF(G487=0,"",'Ark1'!Q1652)</f>
        <v>12</v>
      </c>
      <c r="G487" s="485">
        <f>+'Ark1'!R1652</f>
        <v>14</v>
      </c>
      <c r="H487" s="28">
        <f>+IF(G487=0,"",'Ark1'!AE1652)</f>
        <v>1.8918918918918923</v>
      </c>
      <c r="I487" s="265"/>
      <c r="J487" s="28">
        <f>+IF(G487=0,"",'Ark1'!AF1652)</f>
        <v>1.2728732912496437</v>
      </c>
      <c r="K487" s="244"/>
      <c r="L487" s="303">
        <f>+IF(G487=0,"",'Ark1'!U1652)</f>
        <v>189.51428571428576</v>
      </c>
      <c r="M487" s="303"/>
      <c r="N487" s="376">
        <f>+IF(G487=0,"",'Ark1'!AR1652)</f>
        <v>208.21428571428575</v>
      </c>
      <c r="O487" s="114">
        <f>+IF(G487=0,"",'Ark1'!AS1652)</f>
        <v>20.914806437830336</v>
      </c>
      <c r="P487" s="246"/>
      <c r="Q487" s="27">
        <f>+IF(G487=0,"",'Ark1'!T1652)</f>
        <v>3.6428571428571441</v>
      </c>
      <c r="R487" s="265"/>
      <c r="S487" s="33">
        <f>+IF(G487=0,"",'Ark1'!W1652)</f>
        <v>0</v>
      </c>
      <c r="T487" s="33">
        <f>+IF(G487=0,"",'Ark1'!X1652)</f>
        <v>0</v>
      </c>
      <c r="U487" s="557">
        <f>+IF(G487=0,"",'Ark1'!AG1652)</f>
        <v>1147.5</v>
      </c>
      <c r="W487" s="33">
        <f>+IF(G487=0,"",'Ark1'!AH1652)</f>
        <v>100</v>
      </c>
      <c r="X487" s="33">
        <f>+IF(G487=0,"",'Ark1'!Y1652)</f>
        <v>21.378923437510821</v>
      </c>
      <c r="Y487" s="27">
        <f>+IF(G487=0,"",'Ark1'!AA1652)</f>
        <v>0.61028598180839555</v>
      </c>
      <c r="Z487" s="33">
        <f>+IF(G487=0,"",'Ark1'!AC1652)</f>
        <v>30.642142619362222</v>
      </c>
      <c r="AA487" s="303">
        <f t="shared" si="47"/>
        <v>165.1540616246499</v>
      </c>
      <c r="AB487" s="28">
        <f t="shared" si="48"/>
        <v>1.1666666666666667</v>
      </c>
      <c r="AC487" s="244"/>
      <c r="AD487" s="247"/>
      <c r="AF487" s="28"/>
      <c r="AG487" s="27"/>
      <c r="AH487" s="248"/>
      <c r="AI487" s="86"/>
      <c r="AM487" s="86"/>
    </row>
    <row r="488" spans="1:57" ht="15.6">
      <c r="A488" s="244"/>
      <c r="B488" s="304">
        <f>+'Ark1'!C1687</f>
        <v>2024</v>
      </c>
      <c r="C488" s="264">
        <f>+'Ark1'!L1687</f>
        <v>3</v>
      </c>
      <c r="D488" s="264" t="s">
        <v>31</v>
      </c>
      <c r="E488" s="264">
        <f>+'Ark1'!AP1687</f>
        <v>25</v>
      </c>
      <c r="F488" s="484">
        <f>+IF(G488=0,"",'Ark1'!Q1687)</f>
        <v>58</v>
      </c>
      <c r="G488" s="485">
        <f>+'Ark1'!R1687</f>
        <v>82</v>
      </c>
      <c r="H488" s="265">
        <f>+IF(G488=0,"",'Ark1'!AE1687)</f>
        <v>11.081081081081082</v>
      </c>
      <c r="I488" s="265"/>
      <c r="J488" s="265">
        <f>+IF(G488=0,"",'Ark1'!AF1687)</f>
        <v>8.2762670443260404</v>
      </c>
      <c r="K488" s="244"/>
      <c r="L488" s="303">
        <f>+IF(G488=0,"",'Ark1'!U1687)</f>
        <v>210.38048780487813</v>
      </c>
      <c r="M488" s="303"/>
      <c r="N488" s="376">
        <f>+IF(G488=0,"",'Ark1'!AR1687)</f>
        <v>207.76829268292687</v>
      </c>
      <c r="O488" s="114">
        <f>+IF(G488=0,"",'Ark1'!AS1687)</f>
        <v>23.393468486993843</v>
      </c>
      <c r="P488" s="246"/>
      <c r="Q488" s="266">
        <f>+IF(G488=0,"",'Ark1'!T1687)</f>
        <v>3.9512195121951224</v>
      </c>
      <c r="R488" s="265"/>
      <c r="S488" s="267">
        <f>+IF(G488=0,"",'Ark1'!W1687)</f>
        <v>2.4390243902439024</v>
      </c>
      <c r="T488" s="267">
        <f>+IF(G488=0,"",'Ark1'!X1687)</f>
        <v>0</v>
      </c>
      <c r="U488" s="484">
        <f>+IF(G488=0,"",'Ark1'!AG1687)</f>
        <v>1066.0609756097563</v>
      </c>
      <c r="V488" s="484"/>
      <c r="W488" s="267">
        <f>+IF(G488=0,"",'Ark1'!AH1687)</f>
        <v>100</v>
      </c>
      <c r="X488" s="267">
        <f>+IF(G488=0,"",'Ark1'!Y1687)</f>
        <v>24.305286181145235</v>
      </c>
      <c r="Y488" s="266">
        <f>+IF(G488=0,"",'Ark1'!AA1687)</f>
        <v>1.0465091684353625</v>
      </c>
      <c r="Z488" s="267">
        <f>+IF(G488=0,"",'Ark1'!AC1687)</f>
        <v>24.740618224198517</v>
      </c>
      <c r="AA488" s="303">
        <f t="shared" si="47"/>
        <v>197.34376608668799</v>
      </c>
      <c r="AB488" s="265">
        <f t="shared" si="48"/>
        <v>1.4137931034482758</v>
      </c>
      <c r="AC488" s="244"/>
      <c r="AD488" s="247"/>
      <c r="AF488" s="28"/>
      <c r="AG488" s="27"/>
      <c r="AH488" s="248"/>
      <c r="AI488" s="86"/>
      <c r="AM488" s="86"/>
    </row>
    <row r="489" spans="1:57" ht="15.6">
      <c r="A489" s="244"/>
      <c r="B489" s="304">
        <f>+'Ark1'!C1722</f>
        <v>2024</v>
      </c>
      <c r="C489" s="264">
        <f>+'Ark1'!L1722</f>
        <v>4</v>
      </c>
      <c r="D489" s="264" t="s">
        <v>32</v>
      </c>
      <c r="E489" s="86">
        <f>+'Ark1'!AP1722</f>
        <v>25</v>
      </c>
      <c r="F489" s="486">
        <f>+IF(G489=0,"",'Ark1'!Q1722)</f>
        <v>113</v>
      </c>
      <c r="G489" s="485">
        <f>+'Ark1'!R1722</f>
        <v>165</v>
      </c>
      <c r="H489" s="28">
        <f>+IF(G489=0,"",'Ark1'!AE1722)</f>
        <v>22.297297297297295</v>
      </c>
      <c r="I489" s="265"/>
      <c r="J489" s="28">
        <f>+IF(G489=0,"",'Ark1'!AF1722)</f>
        <v>19.35518691548431</v>
      </c>
      <c r="K489" s="244"/>
      <c r="L489" s="303">
        <f>+IF(G489=0,"",'Ark1'!U1722)</f>
        <v>244.51090909090911</v>
      </c>
      <c r="M489" s="303"/>
      <c r="N489" s="376">
        <f>+IF(G489=0,"",'Ark1'!AR1722)</f>
        <v>210.58787878787876</v>
      </c>
      <c r="O489" s="114">
        <f>+IF(G489=0,"",'Ark1'!AS1722)</f>
        <v>26.087577019713457</v>
      </c>
      <c r="P489" s="246"/>
      <c r="Q489" s="27">
        <f>+IF(G489=0,"",'Ark1'!T1722)</f>
        <v>4.8484848484848486</v>
      </c>
      <c r="R489" s="265"/>
      <c r="S489" s="33">
        <f>+IF(G489=0,"",'Ark1'!W1722)</f>
        <v>11.515151515151516</v>
      </c>
      <c r="T489" s="33">
        <f>+IF(G489=0,"",'Ark1'!X1722)</f>
        <v>0</v>
      </c>
      <c r="U489" s="557">
        <f>+IF(G489=0,"",'Ark1'!AG1722)</f>
        <v>1099.0666666666664</v>
      </c>
      <c r="W489" s="33">
        <f>+IF(G489=0,"",'Ark1'!AH1722)</f>
        <v>100</v>
      </c>
      <c r="X489" s="33">
        <f>+IF(G489=0,"",'Ark1'!Y1722)</f>
        <v>27.620038878654483</v>
      </c>
      <c r="Y489" s="27">
        <f>+IF(G489=0,"",'Ark1'!AA1722)</f>
        <v>1.4795824988768123</v>
      </c>
      <c r="Z489" s="33">
        <f>+IF(G489=0,"",'Ark1'!AC1722)</f>
        <v>32.565649879826879</v>
      </c>
      <c r="AA489" s="303">
        <f t="shared" si="47"/>
        <v>222.47140824721811</v>
      </c>
      <c r="AB489" s="28">
        <f t="shared" si="48"/>
        <v>1.4601769911504425</v>
      </c>
      <c r="AC489" s="244"/>
      <c r="AD489" s="27"/>
      <c r="AF489" s="28"/>
      <c r="AG489" s="27"/>
      <c r="AH489" s="86"/>
      <c r="AI489" s="86"/>
      <c r="AM489" s="86"/>
    </row>
    <row r="490" spans="1:57" ht="15.6">
      <c r="A490" s="244"/>
      <c r="B490" s="264">
        <f>+'Ark1'!C1757</f>
        <v>2024</v>
      </c>
      <c r="C490" s="264">
        <f>+'Ark1'!L1757</f>
        <v>5</v>
      </c>
      <c r="D490" s="264" t="s">
        <v>401</v>
      </c>
      <c r="E490" s="272">
        <f>+'Ark1'!AP1757</f>
        <v>25</v>
      </c>
      <c r="F490" s="484">
        <f>+IF(G490=0,"",'Ark1'!Q1757)</f>
        <v>128</v>
      </c>
      <c r="G490" s="485">
        <f>+'Ark1'!R1757</f>
        <v>210</v>
      </c>
      <c r="H490" s="265">
        <f>+'Ark1'!AE1757</f>
        <v>28.378378378378379</v>
      </c>
      <c r="I490" s="265"/>
      <c r="J490" s="265">
        <f>+IF(G490=0,"",'Ark1'!AF1757)</f>
        <v>28.098202951615281</v>
      </c>
      <c r="K490" s="244"/>
      <c r="L490" s="303">
        <f>+IF(G490=0,"",'Ark1'!U1757)</f>
        <v>278.89714285714302</v>
      </c>
      <c r="M490" s="303"/>
      <c r="N490" s="376">
        <f>+IF(G490=0,"",'Ark1'!AR1757)</f>
        <v>212.58571428571435</v>
      </c>
      <c r="O490" s="114">
        <f>+IF(G490=0,"",'Ark1'!AS1757)</f>
        <v>28.907934338010158</v>
      </c>
      <c r="P490" s="246"/>
      <c r="Q490" s="266">
        <f>+IF(G490=0,"",'Ark1'!T1757)</f>
        <v>6.2761904761904752</v>
      </c>
      <c r="R490" s="265"/>
      <c r="S490" s="267">
        <f>+IF(G490=0,"",'Ark1'!W1757)</f>
        <v>44.761904761904773</v>
      </c>
      <c r="T490" s="267">
        <f>+IF(G490=0,"",'Ark1'!X1757)</f>
        <v>1.4285714285714288</v>
      </c>
      <c r="U490" s="484">
        <f>+IF(G490=0,"",'Ark1'!AG1757)</f>
        <v>1072.7428571428577</v>
      </c>
      <c r="V490" s="484"/>
      <c r="W490" s="267">
        <f>+IF(G490=0,"",'Ark1'!AH1757)</f>
        <v>100</v>
      </c>
      <c r="X490" s="267">
        <f>+IF(G490=0,"",'Ark1'!Y1757)</f>
        <v>34.183493530239254</v>
      </c>
      <c r="Y490" s="266">
        <f>+IF(G490=0,"",'Ark1'!AA1757)</f>
        <v>1.5946054182490723</v>
      </c>
      <c r="Z490" s="267">
        <f>+IF(G490=0,"",'Ark1'!AC1757)</f>
        <v>31.670204545090197</v>
      </c>
      <c r="AA490" s="303">
        <f t="shared" si="47"/>
        <v>259.98508496244608</v>
      </c>
      <c r="AB490" s="265">
        <f t="shared" si="48"/>
        <v>1.640625</v>
      </c>
      <c r="AC490" s="244"/>
      <c r="AD490" s="27"/>
      <c r="AF490" s="28"/>
      <c r="AG490" s="27"/>
      <c r="AH490" s="86"/>
      <c r="AI490" s="86"/>
      <c r="AM490" s="86"/>
    </row>
    <row r="491" spans="1:57" ht="15.6">
      <c r="A491" s="244"/>
      <c r="B491" s="328">
        <f>+'Ark1'!C1792</f>
        <v>2024</v>
      </c>
      <c r="C491" s="264">
        <f>+'Ark1'!L1792</f>
        <v>6</v>
      </c>
      <c r="D491" s="264" t="s">
        <v>33</v>
      </c>
      <c r="E491" s="273">
        <f>+'Ark1'!AP1792</f>
        <v>25</v>
      </c>
      <c r="F491" s="486">
        <f>+IF(G491=0,"",'Ark1'!Q1792)</f>
        <v>105</v>
      </c>
      <c r="G491" s="485">
        <f>+'Ark1'!R1792</f>
        <v>137</v>
      </c>
      <c r="H491" s="28">
        <f>+IF(G491=0,"",'Ark1'!AE1792)</f>
        <v>18.513513513513512</v>
      </c>
      <c r="I491" s="265"/>
      <c r="J491" s="28">
        <f>+IF(G491=0,"",'Ark1'!AF1792)</f>
        <v>20.370050536888471</v>
      </c>
      <c r="K491" s="244"/>
      <c r="L491" s="303">
        <f>+IF(G491=0,"",'Ark1'!U1792)</f>
        <v>309.92481751824806</v>
      </c>
      <c r="M491" s="303"/>
      <c r="N491" s="376">
        <f>+IF(G491=0,"",'Ark1'!AR1792)</f>
        <v>213.15328467153284</v>
      </c>
      <c r="O491" s="114">
        <f>+IF(G491=0,"",'Ark1'!AS1792)</f>
        <v>31.874473978006598</v>
      </c>
      <c r="P491" s="246"/>
      <c r="Q491" s="27">
        <f>+IF(G491=0,"",'Ark1'!T1792)</f>
        <v>7.7445255474452512</v>
      </c>
      <c r="R491" s="265"/>
      <c r="S491" s="33">
        <f>+IF(G491=0,"",'Ark1'!W1792)</f>
        <v>81.021897810218945</v>
      </c>
      <c r="T491" s="33">
        <f>+IF(G491=0,"",'Ark1'!X1792)</f>
        <v>15.328467153284668</v>
      </c>
      <c r="U491" s="557">
        <f>+IF(G491=0,"",'Ark1'!AG1792)</f>
        <v>1037.6569343065689</v>
      </c>
      <c r="W491" s="33">
        <f>+IF(G491=0,"",'Ark1'!AH1792)</f>
        <v>100</v>
      </c>
      <c r="X491" s="33">
        <f>+IF(G491=0,"",'Ark1'!Y1792)</f>
        <v>38.724350175302973</v>
      </c>
      <c r="Y491" s="27">
        <f>+IF(G491=0,"",'Ark1'!AA1792)</f>
        <v>1.5427210631038939</v>
      </c>
      <c r="Z491" s="33">
        <f>+IF(G491=0,"",'Ark1'!AC1792)</f>
        <v>27.235247220090557</v>
      </c>
      <c r="AA491" s="303">
        <f t="shared" si="47"/>
        <v>298.67753712392459</v>
      </c>
      <c r="AB491" s="28">
        <f t="shared" si="48"/>
        <v>1.3047619047619048</v>
      </c>
      <c r="AC491" s="244"/>
      <c r="AD491" s="27"/>
      <c r="AF491" s="28"/>
      <c r="AG491" s="27"/>
      <c r="AH491" s="86"/>
      <c r="AI491" s="86"/>
      <c r="AM491" s="86"/>
    </row>
    <row r="492" spans="1:57" ht="15.6">
      <c r="A492" s="244"/>
      <c r="B492" s="328">
        <f>+'Ark1'!C1827</f>
        <v>2024</v>
      </c>
      <c r="C492" s="264">
        <f>+'Ark1'!L1827</f>
        <v>7</v>
      </c>
      <c r="D492" s="264" t="s">
        <v>34</v>
      </c>
      <c r="E492" s="272">
        <f>+'Ark1'!AP1827</f>
        <v>25</v>
      </c>
      <c r="F492" s="484">
        <f>+IF(G492=0,"",'Ark1'!Q1827)</f>
        <v>68</v>
      </c>
      <c r="G492" s="485">
        <f>+'Ark1'!R1827</f>
        <v>85</v>
      </c>
      <c r="H492" s="265">
        <f>+IF(G492=0,"",'Ark1'!AE1827)</f>
        <v>11.486486486486484</v>
      </c>
      <c r="I492" s="265"/>
      <c r="J492" s="265">
        <f>+IF(G492=0,"",'Ark1'!AF1827)</f>
        <v>14.104992376768957</v>
      </c>
      <c r="K492" s="244"/>
      <c r="L492" s="303">
        <f>+IF(G492=0,"",'Ark1'!U1827)</f>
        <v>345.89058823529422</v>
      </c>
      <c r="M492" s="303"/>
      <c r="N492" s="376">
        <f>+IF(G492=0,"",'Ark1'!AR1827)</f>
        <v>213.72941176470587</v>
      </c>
      <c r="O492" s="114">
        <f>+IF(G492=0,"",'Ark1'!AS1827)</f>
        <v>35.241521248432441</v>
      </c>
      <c r="P492" s="246"/>
      <c r="Q492" s="266">
        <f>+IF(G492=0,"",'Ark1'!T1827)</f>
        <v>9.5176470588235293</v>
      </c>
      <c r="R492" s="265"/>
      <c r="S492" s="267">
        <f>+IF(G492=0,"",'Ark1'!W1827)</f>
        <v>96.470588235294116</v>
      </c>
      <c r="T492" s="267">
        <f>+IF(G492=0,"",'Ark1'!X1827)</f>
        <v>45.882352941176471</v>
      </c>
      <c r="U492" s="484">
        <f>+IF(G492=0,"",'Ark1'!AG1827)</f>
        <v>1007.870588235294</v>
      </c>
      <c r="V492" s="484"/>
      <c r="W492" s="267">
        <f>+IF(G492=0,"",'Ark1'!AH1827)</f>
        <v>100</v>
      </c>
      <c r="X492" s="267">
        <f>+IF(G492=0,"",'Ark1'!Y1827)</f>
        <v>46.519730471954162</v>
      </c>
      <c r="Y492" s="266">
        <f>+IF(G492=0,"",'Ark1'!AA1827)</f>
        <v>1.5538321864563811</v>
      </c>
      <c r="Z492" s="267">
        <f>+IF(G492=0,"",'Ark1'!AC1827)</f>
        <v>35.735164511400214</v>
      </c>
      <c r="AA492" s="303">
        <f t="shared" si="47"/>
        <v>343.1894851113006</v>
      </c>
      <c r="AB492" s="265">
        <f t="shared" si="48"/>
        <v>1.25</v>
      </c>
      <c r="AC492" s="244"/>
      <c r="AD492" s="248"/>
      <c r="AF492" s="28"/>
      <c r="AG492" s="27"/>
      <c r="AH492" s="248"/>
      <c r="AI492" s="86"/>
      <c r="AM492" s="86"/>
    </row>
    <row r="493" spans="1:57" ht="15.6">
      <c r="A493" s="244"/>
      <c r="B493" s="86">
        <f>+'Ark1'!C1862</f>
        <v>2024</v>
      </c>
      <c r="C493" s="86">
        <f>+'Ark1'!L1862</f>
        <v>8</v>
      </c>
      <c r="D493" s="86" t="s">
        <v>35</v>
      </c>
      <c r="E493" s="273">
        <f>+'Ark1'!AP1862</f>
        <v>25</v>
      </c>
      <c r="F493" s="486">
        <f>+IF(G493=0,"",'Ark1'!Q1862)</f>
        <v>26</v>
      </c>
      <c r="G493" s="485">
        <f>+'Ark1'!R1862</f>
        <v>38</v>
      </c>
      <c r="H493" s="28">
        <f>+IF(G493=0,"",'Ark1'!AE1862)</f>
        <v>5.1351351351351342</v>
      </c>
      <c r="I493" s="265"/>
      <c r="J493" s="28">
        <f>+IF(G493=0,"",'Ark1'!AF1862)</f>
        <v>6.9313352696052304</v>
      </c>
      <c r="K493" s="244"/>
      <c r="L493" s="303">
        <f>+IF(G493=0,"",'Ark1'!U1862)</f>
        <v>380.20526315789488</v>
      </c>
      <c r="M493" s="303"/>
      <c r="N493" s="376">
        <f>+IF(G493=0,"",'Ark1'!AR1862)</f>
        <v>214.97368421052636</v>
      </c>
      <c r="O493" s="114">
        <f>+IF(G493=0,"",'Ark1'!AS1862)</f>
        <v>38.155431829929441</v>
      </c>
      <c r="P493" s="246"/>
      <c r="Q493" s="27">
        <f>+IF(G493=0,"",'Ark1'!T1862)</f>
        <v>10.947368421052632</v>
      </c>
      <c r="R493" s="265"/>
      <c r="S493" s="33">
        <f>+IF(G493=0,"",'Ark1'!W1862)</f>
        <v>100</v>
      </c>
      <c r="T493" s="33">
        <f>+IF(G493=0,"",'Ark1'!X1862)</f>
        <v>76.31578947368422</v>
      </c>
      <c r="U493" s="557">
        <f>+IF(G493=0,"",'Ark1'!AG1862)</f>
        <v>1039</v>
      </c>
      <c r="W493" s="33">
        <f>+IF(G493=0,"",'Ark1'!AH1862)</f>
        <v>100</v>
      </c>
      <c r="X493" s="33">
        <f>+IF(G493=0,"",'Ark1'!Y1862)</f>
        <v>38.863519271854905</v>
      </c>
      <c r="Y493" s="27">
        <f>+IF(G493=0,"",'Ark1'!AA1862)</f>
        <v>1.2554589938817404</v>
      </c>
      <c r="Z493" s="33">
        <f>+IF(G493=0,"",'Ark1'!AC1862)</f>
        <v>21.218648655283474</v>
      </c>
      <c r="AA493" s="303">
        <f t="shared" si="47"/>
        <v>365.93384327035119</v>
      </c>
      <c r="AB493" s="28">
        <f t="shared" si="48"/>
        <v>1.4615384615384615</v>
      </c>
      <c r="AC493" s="244"/>
      <c r="AD493" s="248"/>
      <c r="AF493" s="28"/>
      <c r="AG493" s="27"/>
      <c r="AH493" s="248"/>
      <c r="AI493" s="86"/>
      <c r="AM493" s="86"/>
    </row>
    <row r="494" spans="1:57" ht="15.6">
      <c r="A494" s="244"/>
      <c r="B494" s="328">
        <f>+'Ark1'!C1897</f>
        <v>2024</v>
      </c>
      <c r="C494" s="264">
        <f>+'Ark1'!L1897</f>
        <v>9</v>
      </c>
      <c r="D494" s="264" t="s">
        <v>36</v>
      </c>
      <c r="E494" s="272">
        <f>+'Ark1'!AP1897</f>
        <v>25</v>
      </c>
      <c r="F494" s="484">
        <f>+IF(G494=0,"",'Ark1'!Q1897)</f>
        <v>4</v>
      </c>
      <c r="G494" s="485">
        <f>+'Ark1'!R1897</f>
        <v>4</v>
      </c>
      <c r="H494" s="265">
        <f>+IF(G494=0,"",'Ark1'!AE1897)</f>
        <v>0.54054054054054068</v>
      </c>
      <c r="I494" s="265"/>
      <c r="J494" s="265">
        <f>+IF(G494=0,"",'Ark1'!AF1897)</f>
        <v>0.82660963396017473</v>
      </c>
      <c r="K494" s="244"/>
      <c r="L494" s="303">
        <f>+IF(G494=0,"",'Ark1'!U1897)</f>
        <v>430.75</v>
      </c>
      <c r="M494" s="303"/>
      <c r="N494" s="376">
        <f>+IF(G494=0,"",'Ark1'!AR1897)</f>
        <v>216.75</v>
      </c>
      <c r="O494" s="114">
        <f>+IF(G494=0,"",'Ark1'!AS1897)</f>
        <v>42.311356796653421</v>
      </c>
      <c r="P494" s="246"/>
      <c r="Q494" s="266">
        <f>+IF(G494=0,"",'Ark1'!T1897)</f>
        <v>11</v>
      </c>
      <c r="R494" s="265"/>
      <c r="S494" s="267">
        <f>+IF(G494=0,"",'Ark1'!W1897)</f>
        <v>100</v>
      </c>
      <c r="T494" s="267">
        <f>+IF(G494=0,"",'Ark1'!X1897)</f>
        <v>100</v>
      </c>
      <c r="U494" s="484">
        <f>+IF(G494=0,"",'Ark1'!AG1897)</f>
        <v>1115.75</v>
      </c>
      <c r="V494" s="484"/>
      <c r="W494" s="267">
        <f>+IF(G494=0,"",'Ark1'!AH1897)</f>
        <v>100</v>
      </c>
      <c r="X494" s="267">
        <f>+IF(G494=0,"",'Ark1'!Y1897)</f>
        <v>15.958461705315308</v>
      </c>
      <c r="Y494" s="266">
        <f>+IF(G494=0,"",'Ark1'!AA1897)</f>
        <v>1</v>
      </c>
      <c r="Z494" s="267">
        <f>+IF(G494=0,"",'Ark1'!AC1897)</f>
        <v>21.305311644587857</v>
      </c>
      <c r="AA494" s="303">
        <f t="shared" si="47"/>
        <v>386.06318619762493</v>
      </c>
      <c r="AB494" s="265">
        <f t="shared" si="48"/>
        <v>1</v>
      </c>
      <c r="AC494" s="244"/>
      <c r="AD494" s="27"/>
      <c r="AF494" s="28"/>
      <c r="AG494" s="27"/>
      <c r="AH494" s="86"/>
      <c r="AI494" s="86"/>
      <c r="AM494" s="86"/>
    </row>
    <row r="495" spans="1:57" ht="15.6">
      <c r="A495" s="244"/>
      <c r="B495" s="328">
        <f>+'Ark1'!C1932</f>
        <v>2024</v>
      </c>
      <c r="C495" s="264">
        <f>+'Ark1'!L1932</f>
        <v>10</v>
      </c>
      <c r="D495" s="264" t="s">
        <v>37</v>
      </c>
      <c r="E495" s="273">
        <f>+'Ark1'!AP1932</f>
        <v>25</v>
      </c>
      <c r="F495" s="486">
        <f>+IF(G495=0,"",'Ark1'!Q1932)</f>
        <v>1</v>
      </c>
      <c r="G495" s="485">
        <f>+'Ark1'!R1932</f>
        <v>1</v>
      </c>
      <c r="H495" s="28">
        <f>+IF(G495=0,"",'Ark1'!AE1932)</f>
        <v>0.13513513513513517</v>
      </c>
      <c r="I495" s="265"/>
      <c r="J495" s="28">
        <f>+IF(G495=0,"",'Ark1'!AF1932)</f>
        <v>0.23613305968380621</v>
      </c>
      <c r="K495" s="244"/>
      <c r="L495" s="303">
        <f>+IF(G495=0,"",'Ark1'!U1932)</f>
        <v>492.2</v>
      </c>
      <c r="M495" s="303"/>
      <c r="N495" s="376">
        <f>+IF(G495=0,"",'Ark1'!AR1932)</f>
        <v>223</v>
      </c>
      <c r="O495" s="114">
        <f>+IF(G495=0,"",'Ark1'!AS1932)</f>
        <v>44.366024390312099</v>
      </c>
      <c r="P495" s="246"/>
      <c r="Q495" s="27">
        <f>+IF(G495=0,"",'Ark1'!T1932)</f>
        <v>13</v>
      </c>
      <c r="R495" s="265"/>
      <c r="S495" s="33">
        <f>+IF(G495=0,"",'Ark1'!W1932)</f>
        <v>100</v>
      </c>
      <c r="T495" s="33">
        <f>+IF(G495=0,"",'Ark1'!X1932)</f>
        <v>100</v>
      </c>
      <c r="U495" s="557">
        <f>+IF(G495=0,"",'Ark1'!AG1932)</f>
        <v>1348</v>
      </c>
      <c r="W495" s="33">
        <f>+IF(G495=0,"",'Ark1'!AH1932)</f>
        <v>100</v>
      </c>
      <c r="X495" s="33">
        <f>+IF(G495=0,"",'Ark1'!Y1932)</f>
        <v>0</v>
      </c>
      <c r="Y495" s="27">
        <f>+IF(G495=0,"",'Ark1'!AA1932)</f>
        <v>0</v>
      </c>
      <c r="Z495" s="33">
        <f>+IF(G495=0,"",'Ark1'!AC1932)</f>
        <v>0</v>
      </c>
      <c r="AA495" s="303">
        <f t="shared" si="47"/>
        <v>365.13353115727006</v>
      </c>
      <c r="AB495" s="28">
        <f t="shared" si="48"/>
        <v>1</v>
      </c>
      <c r="AC495" s="244"/>
      <c r="AD495" s="27"/>
      <c r="AF495" s="28"/>
      <c r="AG495" s="27"/>
      <c r="AH495" s="86"/>
      <c r="AI495" s="86"/>
      <c r="AM495" s="86"/>
    </row>
    <row r="496" spans="1:57" ht="15.6">
      <c r="A496" s="244"/>
      <c r="B496" s="328">
        <f>+'Ark1'!C1967</f>
        <v>2024</v>
      </c>
      <c r="C496" s="264">
        <f>+'Ark1'!L1967</f>
        <v>11</v>
      </c>
      <c r="D496" s="264" t="s">
        <v>38</v>
      </c>
      <c r="E496" s="272">
        <f>+'Ark1'!AP1967</f>
        <v>25</v>
      </c>
      <c r="F496" s="484" t="str">
        <f>+IF(G496=0,"",'Ark1'!Q1967)</f>
        <v/>
      </c>
      <c r="G496" s="485">
        <f>+'Ark1'!R1967</f>
        <v>0</v>
      </c>
      <c r="H496" s="265" t="str">
        <f>+IF(G496=0,"",'Ark1'!AE1967)</f>
        <v/>
      </c>
      <c r="I496" s="265"/>
      <c r="J496" s="265" t="str">
        <f>+IF(G496=0,"",'Ark1'!AF1967)</f>
        <v/>
      </c>
      <c r="K496" s="244"/>
      <c r="L496" s="303" t="str">
        <f>+IF(G496=0,"",'Ark1'!U1967)</f>
        <v/>
      </c>
      <c r="M496" s="303"/>
      <c r="N496" s="376" t="str">
        <f>+IF(G496=0,"",'Ark1'!AR1967)</f>
        <v/>
      </c>
      <c r="O496" s="114" t="str">
        <f>+IF(G496=0,"",'Ark1'!AS1967)</f>
        <v/>
      </c>
      <c r="P496" s="246"/>
      <c r="Q496" s="266" t="str">
        <f>+IF(G496=0,"",'Ark1'!T1967)</f>
        <v/>
      </c>
      <c r="R496" s="265"/>
      <c r="S496" s="267" t="str">
        <f>+IF(G496=0,"",'Ark1'!W1967)</f>
        <v/>
      </c>
      <c r="T496" s="267" t="str">
        <f>+IF(G496=0,"",'Ark1'!X1967)</f>
        <v/>
      </c>
      <c r="U496" s="484" t="str">
        <f>+IF(G496=0,"",'Ark1'!AG1967)</f>
        <v/>
      </c>
      <c r="V496" s="484"/>
      <c r="W496" s="267" t="str">
        <f>+IF(G496=0,"",'Ark1'!AH1967)</f>
        <v/>
      </c>
      <c r="X496" s="267" t="str">
        <f>+IF(G496=0,"",'Ark1'!Y1967)</f>
        <v/>
      </c>
      <c r="Y496" s="266" t="str">
        <f>+IF(G496=0,"",'Ark1'!AA1967)</f>
        <v/>
      </c>
      <c r="Z496" s="267" t="str">
        <f>+IF(G496=0,"",'Ark1'!AC1967)</f>
        <v/>
      </c>
      <c r="AA496" s="303" t="str">
        <f t="shared" si="47"/>
        <v/>
      </c>
      <c r="AB496" s="265" t="str">
        <f t="shared" si="48"/>
        <v/>
      </c>
      <c r="AC496" s="244"/>
      <c r="AD496" s="27"/>
      <c r="AF496" s="28"/>
      <c r="AG496" s="27"/>
      <c r="AH496" s="86"/>
      <c r="AI496" s="86"/>
      <c r="AM496" s="86"/>
    </row>
    <row r="497" spans="1:57" ht="15.6">
      <c r="A497" s="244"/>
      <c r="B497" s="328">
        <f>+'Ark1'!C2002</f>
        <v>2024</v>
      </c>
      <c r="C497" s="264">
        <f>+'Ark1'!L2002</f>
        <v>12</v>
      </c>
      <c r="D497" s="264" t="s">
        <v>39</v>
      </c>
      <c r="E497" s="273">
        <f>+'Ark1'!AP2002</f>
        <v>25</v>
      </c>
      <c r="F497" s="486">
        <f>+IF(G497=0,"",'Ark1'!Q2002)</f>
        <v>1</v>
      </c>
      <c r="G497" s="485">
        <f>+'Ark1'!R2002</f>
        <v>1</v>
      </c>
      <c r="H497" s="28">
        <f>+IF(G497=0,"",'Ark1'!AE2002)</f>
        <v>0.13513513513513517</v>
      </c>
      <c r="I497" s="265"/>
      <c r="J497" s="28">
        <f>+IF(G497=0,"",'Ark1'!AF2002)</f>
        <v>0.25503521846385896</v>
      </c>
      <c r="K497" s="244"/>
      <c r="L497" s="303">
        <f>+IF(G497=0,"",'Ark1'!U2002)</f>
        <v>531.6</v>
      </c>
      <c r="M497" s="303"/>
      <c r="N497" s="376">
        <f>+IF(G497=0,"",'Ark1'!AR2002)</f>
        <v>216</v>
      </c>
      <c r="O497" s="114">
        <f>+IF(G497=0,"",'Ark1'!AS2002)</f>
        <v>52.789844027841262</v>
      </c>
      <c r="P497" s="246"/>
      <c r="Q497" s="27">
        <f>+IF(G497=0,"",'Ark1'!T2002)</f>
        <v>15</v>
      </c>
      <c r="R497" s="265"/>
      <c r="S497" s="33">
        <f>+IF(G497=0,"",'Ark1'!W2002)</f>
        <v>100</v>
      </c>
      <c r="T497" s="33">
        <f>+IF(G497=0,"",'Ark1'!X2002)</f>
        <v>100</v>
      </c>
      <c r="U497" s="557">
        <f>+IF(G497=0,"",'Ark1'!AG2002)</f>
        <v>1438</v>
      </c>
      <c r="W497" s="33">
        <f>+IF(G497=0,"",'Ark1'!AH2002)</f>
        <v>100</v>
      </c>
      <c r="X497" s="33">
        <f>+IF(G497=0,"",'Ark1'!Y2002)</f>
        <v>0</v>
      </c>
      <c r="Y497" s="27">
        <f>+IF(G497=0,"",'Ark1'!AA2002)</f>
        <v>0</v>
      </c>
      <c r="Z497" s="33">
        <f>+IF(G497=0,"",'Ark1'!AC2002)</f>
        <v>0</v>
      </c>
      <c r="AA497" s="303">
        <f t="shared" si="47"/>
        <v>369.68011126564676</v>
      </c>
      <c r="AB497" s="28">
        <f t="shared" si="48"/>
        <v>1</v>
      </c>
      <c r="AC497" s="244"/>
      <c r="AD497" s="27"/>
      <c r="AF497" s="28"/>
      <c r="AG497" s="27"/>
      <c r="AH497" s="86"/>
      <c r="AI497" s="86"/>
      <c r="AM497" s="86"/>
    </row>
    <row r="498" spans="1:57" ht="15.6">
      <c r="A498" s="244"/>
      <c r="B498" s="328">
        <f>+'Ark1'!C2037</f>
        <v>2024</v>
      </c>
      <c r="C498" s="264">
        <f>+'Ark1'!L2037</f>
        <v>13</v>
      </c>
      <c r="D498" s="264" t="s">
        <v>40</v>
      </c>
      <c r="E498" s="272">
        <f>+'Ark1'!AP2037</f>
        <v>25</v>
      </c>
      <c r="F498" s="484" t="str">
        <f>+IF(G498=0,"",'Ark1'!Q2037)</f>
        <v/>
      </c>
      <c r="G498" s="485">
        <f>+'Ark1'!R2037</f>
        <v>0</v>
      </c>
      <c r="H498" s="265" t="str">
        <f>+IF(G498=0,"",'Ark1'!AE2037)</f>
        <v/>
      </c>
      <c r="I498" s="265"/>
      <c r="J498" s="265" t="str">
        <f>+IF(G498=0,"",'Ark1'!AF2037)</f>
        <v/>
      </c>
      <c r="K498" s="244"/>
      <c r="L498" s="303" t="str">
        <f>+IF(G498=0,"",'Ark1'!U2037)</f>
        <v/>
      </c>
      <c r="M498" s="303"/>
      <c r="N498" s="376" t="str">
        <f>+IF(G498=0,"",'Ark1'!AR1936)</f>
        <v/>
      </c>
      <c r="O498" s="114" t="str">
        <f>+IF(G498=0,"",'Ark1'!AS1936)</f>
        <v/>
      </c>
      <c r="P498" s="246"/>
      <c r="Q498" s="266" t="str">
        <f>+IF(G498=0,"",'Ark1'!T2037)</f>
        <v/>
      </c>
      <c r="R498" s="265"/>
      <c r="S498" s="267" t="str">
        <f>+IF(G498=0,"",'Ark1'!W2037)</f>
        <v/>
      </c>
      <c r="T498" s="267" t="str">
        <f>+IF(G498=0,"",'Ark1'!X2037)</f>
        <v/>
      </c>
      <c r="U498" s="484" t="str">
        <f>+IF(G498=0,"",'Ark1'!AG2037)</f>
        <v/>
      </c>
      <c r="V498" s="484"/>
      <c r="W498" s="267" t="str">
        <f>+IF(G498=0,"",'Ark1'!AH2037)</f>
        <v/>
      </c>
      <c r="X498" s="267" t="str">
        <f>+IF(G498=0,"",'Ark1'!Y2037)</f>
        <v/>
      </c>
      <c r="Y498" s="266" t="str">
        <f>+IF(G498=0,"",'Ark1'!AA2037)</f>
        <v/>
      </c>
      <c r="Z498" s="267" t="str">
        <f>+IF(G498=0,"",'Ark1'!AC2037)</f>
        <v/>
      </c>
      <c r="AA498" s="303" t="str">
        <f t="shared" si="47"/>
        <v/>
      </c>
      <c r="AB498" s="265" t="str">
        <f t="shared" si="48"/>
        <v/>
      </c>
      <c r="AC498" s="244"/>
      <c r="AD498" s="27"/>
      <c r="AF498" s="28"/>
      <c r="AG498" s="27"/>
      <c r="AH498" s="86"/>
      <c r="AI498" s="86"/>
      <c r="AM498" s="86"/>
    </row>
    <row r="499" spans="1:57" ht="15.6">
      <c r="A499" s="244"/>
      <c r="B499" s="328">
        <f>+'Ark1'!C2072</f>
        <v>2024</v>
      </c>
      <c r="C499" s="264">
        <f>+'Ark1'!L2072</f>
        <v>14</v>
      </c>
      <c r="D499" s="264" t="s">
        <v>402</v>
      </c>
      <c r="E499" s="273">
        <f>+'Ark1'!AP2072</f>
        <v>25</v>
      </c>
      <c r="F499" s="486" t="str">
        <f>+IF(G499=0,"",'Ark1'!Q2072)</f>
        <v/>
      </c>
      <c r="G499" s="485">
        <f>+'Ark1'!R2072</f>
        <v>0</v>
      </c>
      <c r="H499" s="28" t="str">
        <f>+IF(G499=0,"",'Ark1'!AE2072)</f>
        <v/>
      </c>
      <c r="I499" s="265"/>
      <c r="J499" s="28" t="str">
        <f>+IF(G499=0,"",'Ark1'!AF2072)</f>
        <v/>
      </c>
      <c r="K499" s="244"/>
      <c r="L499" s="303" t="str">
        <f>+IF(G499=0,"",'Ark1'!U2072)</f>
        <v/>
      </c>
      <c r="M499" s="303"/>
      <c r="N499" s="376" t="str">
        <f>+IF(G499=0,"",'Ark1'!AR1937)</f>
        <v/>
      </c>
      <c r="O499" s="114" t="str">
        <f>+IF(G499=0,"",'Ark1'!AS1937)</f>
        <v/>
      </c>
      <c r="P499" s="246"/>
      <c r="Q499" s="27" t="str">
        <f>+IF(G499=0,"",'Ark1'!T2072)</f>
        <v/>
      </c>
      <c r="R499" s="265"/>
      <c r="S499" s="33" t="str">
        <f>+IF(G499=0,"",'Ark1'!W2072)</f>
        <v/>
      </c>
      <c r="T499" s="33" t="str">
        <f>+IF(G499=0,"",'Ark1'!X2072)</f>
        <v/>
      </c>
      <c r="U499" s="557" t="str">
        <f>+IF(G499=0,"",'Ark1'!AG2072)</f>
        <v/>
      </c>
      <c r="W499" s="33" t="str">
        <f>+IF(G499=0,"",'Ark1'!AH2072)</f>
        <v/>
      </c>
      <c r="X499" s="33" t="str">
        <f>+IF(G499=0,"",'Ark1'!Y2072)</f>
        <v/>
      </c>
      <c r="Y499" s="27" t="str">
        <f>+IF(G499=0,"",'Ark1'!AA2072)</f>
        <v/>
      </c>
      <c r="Z499" s="33" t="str">
        <f>+IF(G499=0,"",'Ark1'!AC2072)</f>
        <v/>
      </c>
      <c r="AA499" s="303" t="str">
        <f t="shared" si="47"/>
        <v/>
      </c>
      <c r="AB499" s="28" t="str">
        <f t="shared" si="48"/>
        <v/>
      </c>
      <c r="AC499" s="244"/>
      <c r="AD499" s="27"/>
      <c r="AF499" s="28"/>
      <c r="AG499" s="27"/>
      <c r="AH499" s="86"/>
      <c r="AI499" s="86"/>
      <c r="AM499" s="86"/>
    </row>
    <row r="500" spans="1:57" ht="15.6">
      <c r="A500" s="244"/>
      <c r="B500" s="328">
        <f>+'Ark1'!C2107</f>
        <v>2024</v>
      </c>
      <c r="C500" s="264">
        <f>+'Ark1'!L2107</f>
        <v>15</v>
      </c>
      <c r="D500" s="264" t="s">
        <v>41</v>
      </c>
      <c r="E500" s="264">
        <f>+'Ark1'!AP2107</f>
        <v>25</v>
      </c>
      <c r="F500" s="484" t="str">
        <f>+IF(G500=0,"",'Ark1'!Q2107)</f>
        <v/>
      </c>
      <c r="G500" s="485">
        <f>+'Ark1'!R2107</f>
        <v>0</v>
      </c>
      <c r="H500" s="265" t="str">
        <f>+IF(G500=0,"",'Ark1'!AE2107)</f>
        <v/>
      </c>
      <c r="I500" s="265"/>
      <c r="J500" s="265" t="str">
        <f>+IF(G500=0,"",'Ark1'!AF2107)</f>
        <v/>
      </c>
      <c r="K500" s="244"/>
      <c r="L500" s="379" t="str">
        <f>+IF(G500=0,"",'Ark1'!U2107)</f>
        <v/>
      </c>
      <c r="M500" s="379"/>
      <c r="N500" s="376" t="str">
        <f>+IF(G500=0,"",'Ark1'!AR1938)</f>
        <v/>
      </c>
      <c r="O500" s="114" t="str">
        <f>+IF(G500=0,"",'Ark1'!AS1938)</f>
        <v/>
      </c>
      <c r="P500" s="246"/>
      <c r="Q500" s="266" t="str">
        <f>+IF(G500=0,"",'Ark1'!T2107)</f>
        <v/>
      </c>
      <c r="R500" s="265"/>
      <c r="S500" s="267" t="str">
        <f>+IF(G500=0,"",'Ark1'!W2107)</f>
        <v/>
      </c>
      <c r="T500" s="267" t="str">
        <f>+IF(G500=0,"",'Ark1'!X2107)</f>
        <v/>
      </c>
      <c r="U500" s="484" t="str">
        <f>+IF(G500=0,"",'Ark1'!AG2107)</f>
        <v/>
      </c>
      <c r="V500" s="484"/>
      <c r="W500" s="267" t="str">
        <f>+IF(G500=0,"",'Ark1'!AH2107)</f>
        <v/>
      </c>
      <c r="X500" s="267" t="str">
        <f>+IF(G500=0,"",'Ark1'!Y2107)</f>
        <v/>
      </c>
      <c r="Y500" s="266" t="str">
        <f>+IF(G500=0,"",'Ark1'!AA2107)</f>
        <v/>
      </c>
      <c r="Z500" s="267" t="str">
        <f>+IF(G500=0,"",'Ark1'!AC2107)</f>
        <v/>
      </c>
      <c r="AA500" s="303" t="str">
        <f t="shared" si="47"/>
        <v/>
      </c>
      <c r="AB500" s="265" t="str">
        <f t="shared" si="48"/>
        <v/>
      </c>
      <c r="AC500" s="244"/>
      <c r="AD500" s="27"/>
      <c r="AF500" s="28"/>
      <c r="AG500" s="27"/>
      <c r="AH500" s="86"/>
      <c r="AI500" s="86"/>
      <c r="AM500" s="86"/>
    </row>
    <row r="501" spans="1:57" ht="19.8">
      <c r="A501" s="244"/>
      <c r="B501" s="244"/>
      <c r="C501" s="244"/>
      <c r="D501" s="244"/>
      <c r="E501" s="244"/>
      <c r="F501" s="478"/>
      <c r="G501" s="478"/>
      <c r="H501" s="244"/>
      <c r="I501" s="244"/>
      <c r="J501" s="244"/>
      <c r="K501" s="244"/>
      <c r="L501" s="244"/>
      <c r="M501" s="244"/>
      <c r="N501" s="244"/>
      <c r="O501" s="244"/>
      <c r="P501" s="246"/>
      <c r="Q501" s="244"/>
      <c r="R501" s="244"/>
      <c r="S501" s="244"/>
      <c r="T501" s="244"/>
      <c r="U501" s="478"/>
      <c r="V501" s="478"/>
      <c r="W501" s="244"/>
      <c r="X501" s="244"/>
      <c r="Y501" s="244"/>
      <c r="Z501" s="244"/>
      <c r="AA501" s="244"/>
      <c r="AB501" s="244"/>
      <c r="AC501" s="244"/>
      <c r="AD501" s="247"/>
      <c r="AF501" s="28"/>
      <c r="AG501" s="27"/>
      <c r="AH501" s="248"/>
      <c r="AI501" s="86"/>
      <c r="AM501" s="86"/>
      <c r="BE501" s="260"/>
    </row>
    <row r="502" spans="1:57" ht="19.8">
      <c r="A502" s="244"/>
      <c r="B502" s="244"/>
      <c r="C502" s="262"/>
      <c r="D502" s="244"/>
      <c r="E502" s="244"/>
      <c r="F502" s="478"/>
      <c r="G502" s="478"/>
      <c r="H502" s="245"/>
      <c r="I502" s="244"/>
      <c r="J502" s="245"/>
      <c r="K502" s="244"/>
      <c r="L502" s="244"/>
      <c r="M502" s="244"/>
      <c r="N502" s="246"/>
      <c r="O502" s="246"/>
      <c r="P502" s="246"/>
      <c r="Q502" s="244"/>
      <c r="R502" s="244"/>
      <c r="S502" s="246"/>
      <c r="T502" s="246"/>
      <c r="U502" s="478"/>
      <c r="V502" s="478"/>
      <c r="W502" s="246"/>
      <c r="X502" s="246"/>
      <c r="Y502" s="244"/>
      <c r="Z502" s="246"/>
      <c r="AA502" s="244"/>
      <c r="AB502" s="245"/>
      <c r="AC502" s="244"/>
      <c r="AD502" s="247"/>
      <c r="AF502" s="28"/>
      <c r="AG502" s="27"/>
      <c r="AH502" s="248"/>
      <c r="AI502" s="86"/>
      <c r="AM502" s="86"/>
      <c r="BE502" s="260"/>
    </row>
    <row r="503" spans="1:57" ht="22.8">
      <c r="A503" s="344" t="str">
        <f>+Raser!C33</f>
        <v>Blonde D'aquitaine</v>
      </c>
      <c r="B503" s="244"/>
      <c r="C503" s="262"/>
      <c r="D503" s="344"/>
      <c r="E503" s="244"/>
      <c r="F503" s="478"/>
      <c r="G503" s="482" t="s">
        <v>644</v>
      </c>
      <c r="H503" s="277">
        <f>SUM(G509:G523)</f>
        <v>115</v>
      </c>
      <c r="I503" s="245"/>
      <c r="J503" s="244"/>
      <c r="K503" s="244"/>
      <c r="L503" s="343">
        <f>+Raser!T33</f>
        <v>303.29739130434791</v>
      </c>
      <c r="M503" s="556"/>
      <c r="N503" s="246"/>
      <c r="O503" s="246"/>
      <c r="P503" s="246"/>
      <c r="Q503" s="245"/>
      <c r="R503" s="246" t="s">
        <v>565</v>
      </c>
      <c r="S503" s="246"/>
      <c r="T503" s="246"/>
      <c r="U503" s="478"/>
      <c r="V503" s="478"/>
      <c r="W503" s="246"/>
      <c r="X503" s="246"/>
      <c r="Y503" s="244"/>
      <c r="Z503" s="246"/>
      <c r="AA503" s="343">
        <f>+Raser!X33</f>
        <v>300.7890719995861</v>
      </c>
      <c r="AB503" s="245"/>
      <c r="AC503" s="244"/>
      <c r="AD503" s="247"/>
      <c r="AF503" s="28"/>
      <c r="AG503" s="27"/>
      <c r="AH503" s="248"/>
      <c r="AI503" s="86"/>
      <c r="AM503" s="86"/>
      <c r="BE503" s="260"/>
    </row>
    <row r="504" spans="1:57" ht="14.25" customHeight="1">
      <c r="A504" s="244"/>
      <c r="B504" s="244"/>
      <c r="C504" s="262"/>
      <c r="D504" s="342"/>
      <c r="E504" s="244"/>
      <c r="F504" s="482"/>
      <c r="G504" s="482"/>
      <c r="H504" s="262"/>
      <c r="I504" s="262"/>
      <c r="J504" s="262"/>
      <c r="K504" s="244"/>
      <c r="L504" s="262"/>
      <c r="M504" s="262"/>
      <c r="N504" s="262"/>
      <c r="O504" s="262"/>
      <c r="P504" s="246"/>
      <c r="Q504" s="262"/>
      <c r="R504" s="262"/>
      <c r="S504" s="262"/>
      <c r="T504" s="262"/>
      <c r="U504" s="482"/>
      <c r="V504" s="482"/>
      <c r="W504" s="262"/>
      <c r="X504" s="262"/>
      <c r="Y504" s="262"/>
      <c r="Z504" s="262"/>
      <c r="AA504" s="262"/>
      <c r="AB504" s="245"/>
      <c r="AC504" s="244"/>
      <c r="AD504" s="247"/>
      <c r="AF504" s="28"/>
      <c r="AG504" s="27"/>
      <c r="AH504" s="248"/>
      <c r="AI504" s="86"/>
      <c r="AM504" s="86"/>
      <c r="BE504" s="260"/>
    </row>
    <row r="505" spans="1:57" ht="19.8">
      <c r="A505" s="244"/>
      <c r="B505" s="244"/>
      <c r="C505" s="244"/>
      <c r="D505" s="244"/>
      <c r="E505" s="244"/>
      <c r="F505" s="478"/>
      <c r="G505" s="478"/>
      <c r="H505" s="245"/>
      <c r="I505" s="244"/>
      <c r="J505" s="245"/>
      <c r="K505" s="244"/>
      <c r="L505" s="244"/>
      <c r="M505" s="244"/>
      <c r="N505" s="246"/>
      <c r="O505" s="246"/>
      <c r="P505" s="246"/>
      <c r="Q505" s="244"/>
      <c r="R505" s="244"/>
      <c r="S505" s="246"/>
      <c r="T505" s="246"/>
      <c r="U505" s="478"/>
      <c r="V505" s="478"/>
      <c r="W505" s="246"/>
      <c r="X505" s="246"/>
      <c r="Y505" s="244"/>
      <c r="Z505" s="246"/>
      <c r="AA505" s="262" t="s">
        <v>477</v>
      </c>
      <c r="AB505" s="261" t="s">
        <v>4</v>
      </c>
      <c r="AC505" s="244"/>
      <c r="AD505" s="247"/>
      <c r="AF505" s="28"/>
      <c r="AG505" s="27"/>
      <c r="AH505" s="248"/>
      <c r="AI505" s="86"/>
      <c r="AM505" s="86"/>
      <c r="BE505" s="260"/>
    </row>
    <row r="506" spans="1:57" ht="19.8">
      <c r="A506" s="244"/>
      <c r="B506" s="244"/>
      <c r="C506" s="244"/>
      <c r="D506" s="262"/>
      <c r="E506" s="244"/>
      <c r="F506" s="482" t="s">
        <v>4</v>
      </c>
      <c r="G506" s="478"/>
      <c r="H506" s="245"/>
      <c r="I506" s="245"/>
      <c r="J506" s="245"/>
      <c r="K506" s="244"/>
      <c r="L506" s="245"/>
      <c r="M506" s="245"/>
      <c r="N506" s="246"/>
      <c r="O506" s="246"/>
      <c r="P506" s="246"/>
      <c r="Q506" s="262" t="s">
        <v>24</v>
      </c>
      <c r="R506" s="245"/>
      <c r="S506" s="246" t="s">
        <v>403</v>
      </c>
      <c r="T506" s="246" t="s">
        <v>403</v>
      </c>
      <c r="U506" s="482" t="s">
        <v>531</v>
      </c>
      <c r="V506" s="482"/>
      <c r="W506" s="246" t="s">
        <v>403</v>
      </c>
      <c r="X506" s="263" t="s">
        <v>423</v>
      </c>
      <c r="Y506" s="244"/>
      <c r="Z506" s="263" t="s">
        <v>573</v>
      </c>
      <c r="AA506" s="262" t="s">
        <v>570</v>
      </c>
      <c r="AB506" s="261" t="s">
        <v>10</v>
      </c>
      <c r="AC506" s="244"/>
      <c r="AD506" s="247"/>
      <c r="AF506" s="28"/>
      <c r="AG506" s="27"/>
      <c r="AH506" s="248"/>
      <c r="AI506" s="86"/>
      <c r="AM506" s="86"/>
      <c r="BE506" s="260"/>
    </row>
    <row r="507" spans="1:57" ht="19.8">
      <c r="A507" s="262"/>
      <c r="B507" s="262"/>
      <c r="C507" s="244"/>
      <c r="D507" s="244"/>
      <c r="E507" s="262"/>
      <c r="F507" s="482" t="s">
        <v>475</v>
      </c>
      <c r="G507" s="482" t="s">
        <v>4</v>
      </c>
      <c r="H507" s="261" t="s">
        <v>4</v>
      </c>
      <c r="I507" s="261"/>
      <c r="J507" s="261" t="s">
        <v>1</v>
      </c>
      <c r="K507" s="244"/>
      <c r="L507" s="261" t="s">
        <v>24</v>
      </c>
      <c r="M507" s="261"/>
      <c r="N507" s="421" t="s">
        <v>24</v>
      </c>
      <c r="O507" s="421" t="s">
        <v>24</v>
      </c>
      <c r="P507" s="246"/>
      <c r="Q507" s="262" t="s">
        <v>481</v>
      </c>
      <c r="R507" s="261"/>
      <c r="S507" s="263" t="s">
        <v>572</v>
      </c>
      <c r="T507" s="263" t="s">
        <v>487</v>
      </c>
      <c r="U507" s="482" t="s">
        <v>550</v>
      </c>
      <c r="V507" s="482"/>
      <c r="W507" s="263" t="s">
        <v>489</v>
      </c>
      <c r="X507" s="263"/>
      <c r="Y507" s="262" t="s">
        <v>414</v>
      </c>
      <c r="Z507" s="263" t="s">
        <v>1</v>
      </c>
      <c r="AA507" s="262" t="s">
        <v>70</v>
      </c>
      <c r="AB507" s="261" t="s">
        <v>70</v>
      </c>
      <c r="AC507" s="244"/>
      <c r="AD507" s="247"/>
      <c r="AF507" s="28"/>
      <c r="AG507" s="27"/>
      <c r="AH507" s="248"/>
      <c r="AI507" s="86"/>
      <c r="AM507" s="86"/>
      <c r="BE507" s="260"/>
    </row>
    <row r="508" spans="1:57" ht="19.8">
      <c r="A508" s="244"/>
      <c r="B508" s="244"/>
      <c r="C508" s="262" t="s">
        <v>0</v>
      </c>
      <c r="D508" s="262"/>
      <c r="E508" s="262" t="s">
        <v>599</v>
      </c>
      <c r="F508" s="469" t="s">
        <v>476</v>
      </c>
      <c r="G508" s="469" t="s">
        <v>10</v>
      </c>
      <c r="H508" s="87" t="s">
        <v>403</v>
      </c>
      <c r="I508" s="87"/>
      <c r="J508" s="87" t="s">
        <v>403</v>
      </c>
      <c r="K508" s="244"/>
      <c r="L508" s="87" t="s">
        <v>45</v>
      </c>
      <c r="M508" s="87"/>
      <c r="N508" s="421" t="s">
        <v>717</v>
      </c>
      <c r="O508" s="421" t="s">
        <v>718</v>
      </c>
      <c r="P508" s="246"/>
      <c r="Q508" s="50" t="s">
        <v>415</v>
      </c>
      <c r="R508" s="87"/>
      <c r="S508" s="75" t="s">
        <v>548</v>
      </c>
      <c r="T508" s="75" t="s">
        <v>440</v>
      </c>
      <c r="U508" s="469" t="s">
        <v>483</v>
      </c>
      <c r="V508" s="469"/>
      <c r="W508" s="75" t="s">
        <v>470</v>
      </c>
      <c r="X508" s="75" t="s">
        <v>1</v>
      </c>
      <c r="Y508" s="50" t="s">
        <v>415</v>
      </c>
      <c r="Z508" s="75" t="s">
        <v>532</v>
      </c>
      <c r="AA508" s="50" t="s">
        <v>486</v>
      </c>
      <c r="AB508" s="87" t="s">
        <v>553</v>
      </c>
      <c r="AC508" s="244"/>
      <c r="AD508" s="247"/>
      <c r="AF508" s="28"/>
      <c r="AG508" s="27"/>
      <c r="AH508" s="248"/>
      <c r="AI508" s="86"/>
      <c r="AM508" s="86"/>
      <c r="BE508" s="260"/>
    </row>
    <row r="509" spans="1:57" ht="15.6">
      <c r="A509" s="244"/>
      <c r="B509" s="264">
        <f>+'Ark1'!C1618</f>
        <v>2024</v>
      </c>
      <c r="C509" s="264">
        <f>+'Ark1'!L1618</f>
        <v>1</v>
      </c>
      <c r="D509" s="264" t="s">
        <v>29</v>
      </c>
      <c r="E509" s="264">
        <f>+'Ark1'!AP1618</f>
        <v>26</v>
      </c>
      <c r="F509" s="484" t="str">
        <f>+IF(G509=0,"",'Ark1'!Q1618)</f>
        <v/>
      </c>
      <c r="G509" s="485">
        <f>+'Ark1'!R1618</f>
        <v>0</v>
      </c>
      <c r="H509" s="265" t="str">
        <f>+IF(G509=0,"",'Ark1'!AE1618)</f>
        <v/>
      </c>
      <c r="I509" s="265"/>
      <c r="J509" s="265" t="str">
        <f>+IF(G509=0,"",'Ark1'!AF1618)</f>
        <v/>
      </c>
      <c r="K509" s="244"/>
      <c r="L509" s="303" t="str">
        <f>+IF(G509=0,"",'Ark1'!U1618)</f>
        <v/>
      </c>
      <c r="M509" s="303"/>
      <c r="N509" s="376" t="str">
        <f>+IF(G509=0,"",'Ark1'!AR1618)</f>
        <v/>
      </c>
      <c r="O509" s="114" t="str">
        <f>+IF(G509=0,"",'Ark1'!AS1618)</f>
        <v/>
      </c>
      <c r="P509" s="246"/>
      <c r="Q509" s="266" t="str">
        <f>+IF(G509=0,"",'Ark1'!T1618)</f>
        <v/>
      </c>
      <c r="R509" s="265"/>
      <c r="S509" s="267" t="str">
        <f>+IF(G509=0,"",'Ark1'!W1618)</f>
        <v/>
      </c>
      <c r="T509" s="267" t="str">
        <f>+IF(G509=0,"",'Ark1'!X1618)</f>
        <v/>
      </c>
      <c r="U509" s="484" t="str">
        <f>+IF(G509=0,"",'Ark1'!AG1618)</f>
        <v/>
      </c>
      <c r="V509" s="484"/>
      <c r="W509" s="267" t="str">
        <f>+IF(G509=0,"",'Ark1'!AH1618)</f>
        <v/>
      </c>
      <c r="X509" s="267" t="str">
        <f>+IF(G509=0,"",'Ark1'!Y1618)</f>
        <v/>
      </c>
      <c r="Y509" s="266" t="str">
        <f>+IF(G509=0,"",'Ark1'!AA1618)</f>
        <v/>
      </c>
      <c r="Z509" s="267" t="str">
        <f>+IF(G509=0,"",'Ark1'!AC1618)</f>
        <v/>
      </c>
      <c r="AA509" s="303" t="str">
        <f t="shared" ref="AA509:AA523" si="49">IF(G509=0,"",1000*L509/U509)</f>
        <v/>
      </c>
      <c r="AB509" s="265" t="str">
        <f t="shared" ref="AB509:AB523" si="50">IF(G509=0,"",G509/F509)</f>
        <v/>
      </c>
      <c r="AC509" s="244"/>
      <c r="AD509" s="27"/>
      <c r="AF509" s="28"/>
      <c r="AG509" s="27"/>
      <c r="AH509" s="86"/>
      <c r="AI509" s="86"/>
      <c r="AM509" s="86"/>
    </row>
    <row r="510" spans="1:57" ht="15.6">
      <c r="A510" s="244"/>
      <c r="B510" s="304">
        <f>+'Ark1'!C1653</f>
        <v>2024</v>
      </c>
      <c r="C510" s="86">
        <f>+'Ark1'!L1653</f>
        <v>2</v>
      </c>
      <c r="D510" s="86" t="s">
        <v>30</v>
      </c>
      <c r="E510" s="86">
        <f>+'Ark1'!AP1653</f>
        <v>26</v>
      </c>
      <c r="F510" s="486">
        <f>+IF(G510=0,"",'Ark1'!Q1653)</f>
        <v>1</v>
      </c>
      <c r="G510" s="485">
        <f>+'Ark1'!R1653</f>
        <v>1</v>
      </c>
      <c r="H510" s="28">
        <f>+IF(G510=0,"",'Ark1'!AE1653)</f>
        <v>0.86956521739130432</v>
      </c>
      <c r="I510" s="265"/>
      <c r="J510" s="28">
        <f>+IF(G510=0,"",'Ark1'!AF1653)</f>
        <v>0.5415835225578568</v>
      </c>
      <c r="K510" s="244"/>
      <c r="L510" s="303">
        <f>+IF(G510=0,"",'Ark1'!U1653)</f>
        <v>188.9</v>
      </c>
      <c r="M510" s="303"/>
      <c r="N510" s="376">
        <f>+IF(G510=0,"",'Ark1'!AR1653)</f>
        <v>208</v>
      </c>
      <c r="O510" s="114">
        <f>+IF(G510=0,"",'Ark1'!AS1653)</f>
        <v>21.00253897360037</v>
      </c>
      <c r="P510" s="246"/>
      <c r="Q510" s="27">
        <f>+IF(G510=0,"",'Ark1'!T1653)</f>
        <v>4</v>
      </c>
      <c r="R510" s="265"/>
      <c r="S510" s="33">
        <f>+IF(G510=0,"",'Ark1'!W1653)</f>
        <v>0</v>
      </c>
      <c r="T510" s="33">
        <f>+IF(G510=0,"",'Ark1'!X1653)</f>
        <v>0</v>
      </c>
      <c r="U510" s="557">
        <f>+IF(G510=0,"",'Ark1'!AG1653)</f>
        <v>1263</v>
      </c>
      <c r="W510" s="33">
        <f>+IF(G510=0,"",'Ark1'!AH1653)</f>
        <v>100</v>
      </c>
      <c r="X510" s="33">
        <f>+IF(G510=0,"",'Ark1'!Y1653)</f>
        <v>0</v>
      </c>
      <c r="Y510" s="27">
        <f>+IF(G510=0,"",'Ark1'!AA1653)</f>
        <v>0</v>
      </c>
      <c r="Z510" s="33">
        <f>+IF(G510=0,"",'Ark1'!AC1653)</f>
        <v>0</v>
      </c>
      <c r="AA510" s="303">
        <f t="shared" si="49"/>
        <v>149.56452889944578</v>
      </c>
      <c r="AB510" s="28">
        <f t="shared" si="50"/>
        <v>1</v>
      </c>
      <c r="AC510" s="244"/>
      <c r="AD510" s="27"/>
      <c r="AF510" s="28"/>
      <c r="AG510" s="27"/>
      <c r="AH510" s="86"/>
      <c r="AI510" s="86"/>
      <c r="AM510" s="86"/>
    </row>
    <row r="511" spans="1:57" ht="15.6">
      <c r="A511" s="244"/>
      <c r="B511" s="304">
        <f>+'Ark1'!C1688</f>
        <v>2024</v>
      </c>
      <c r="C511" s="264">
        <f>+'Ark1'!L1688</f>
        <v>3</v>
      </c>
      <c r="D511" s="264" t="s">
        <v>31</v>
      </c>
      <c r="E511" s="264">
        <f>+'Ark1'!AP1688</f>
        <v>26</v>
      </c>
      <c r="F511" s="484">
        <f>+IF(G511=0,"",'Ark1'!Q1688)</f>
        <v>3</v>
      </c>
      <c r="G511" s="485">
        <f>+'Ark1'!R1688</f>
        <v>3</v>
      </c>
      <c r="H511" s="265">
        <f>+IF(G511=0,"",'Ark1'!AE1688)</f>
        <v>2.6086956521739126</v>
      </c>
      <c r="I511" s="265"/>
      <c r="J511" s="265">
        <f>+IF(G511=0,"",'Ark1'!AF1688)</f>
        <v>1.7597880685336815</v>
      </c>
      <c r="K511" s="244"/>
      <c r="L511" s="303">
        <f>+IF(G511=0,"",'Ark1'!U1688)</f>
        <v>204.6</v>
      </c>
      <c r="M511" s="303"/>
      <c r="N511" s="376">
        <f>+IF(G511=0,"",'Ark1'!AR1688)</f>
        <v>208.66666666666663</v>
      </c>
      <c r="O511" s="114">
        <f>+IF(G511=0,"",'Ark1'!AS1688)</f>
        <v>22.557012611792111</v>
      </c>
      <c r="P511" s="246"/>
      <c r="Q511" s="266">
        <f>+IF(G511=0,"",'Ark1'!T1688)</f>
        <v>3</v>
      </c>
      <c r="R511" s="265"/>
      <c r="S511" s="267">
        <f>+IF(G511=0,"",'Ark1'!W1688)</f>
        <v>0</v>
      </c>
      <c r="T511" s="267">
        <f>+IF(G511=0,"",'Ark1'!X1688)</f>
        <v>0</v>
      </c>
      <c r="U511" s="484">
        <f>+IF(G511=0,"",'Ark1'!AG1688)</f>
        <v>930</v>
      </c>
      <c r="V511" s="484"/>
      <c r="W511" s="267">
        <f>+IF(G511=0,"",'Ark1'!AH1688)</f>
        <v>100</v>
      </c>
      <c r="X511" s="267">
        <f>+IF(G511=0,"",'Ark1'!Y1688)</f>
        <v>3.4322004603473459</v>
      </c>
      <c r="Y511" s="266">
        <f>+IF(G511=0,"",'Ark1'!AA1688)</f>
        <v>0</v>
      </c>
      <c r="Z511" s="267">
        <f>+IF(G511=0,"",'Ark1'!AC1688)</f>
        <v>0</v>
      </c>
      <c r="AA511" s="303">
        <f t="shared" si="49"/>
        <v>220</v>
      </c>
      <c r="AB511" s="265">
        <f t="shared" si="50"/>
        <v>1</v>
      </c>
      <c r="AC511" s="244"/>
      <c r="AD511" s="27"/>
      <c r="AF511" s="28"/>
      <c r="AG511" s="27"/>
      <c r="AH511" s="86"/>
      <c r="AI511" s="86"/>
      <c r="AM511" s="86"/>
    </row>
    <row r="512" spans="1:57" ht="15.6">
      <c r="A512" s="244"/>
      <c r="B512" s="304">
        <f>+'Ark1'!C1723</f>
        <v>2024</v>
      </c>
      <c r="C512" s="264">
        <f>+'Ark1'!L1723</f>
        <v>4</v>
      </c>
      <c r="D512" s="264" t="s">
        <v>32</v>
      </c>
      <c r="E512" s="86">
        <f>+'Ark1'!AP1723</f>
        <v>26</v>
      </c>
      <c r="F512" s="486">
        <f>+IF(G512=0,"",'Ark1'!Q1723)</f>
        <v>9</v>
      </c>
      <c r="G512" s="485">
        <f>+'Ark1'!R1723</f>
        <v>12</v>
      </c>
      <c r="H512" s="28">
        <f>+IF(G512=0,"",'Ark1'!AE1723)</f>
        <v>10.434782608695652</v>
      </c>
      <c r="I512" s="265"/>
      <c r="J512" s="28">
        <f>+IF(G512=0,"",'Ark1'!AF1723)</f>
        <v>8.0844744145507903</v>
      </c>
      <c r="K512" s="244"/>
      <c r="L512" s="303">
        <f>+IF(G512=0,"",'Ark1'!U1723)</f>
        <v>234.98333333333323</v>
      </c>
      <c r="M512" s="303"/>
      <c r="N512" s="376">
        <f>+IF(G512=0,"",'Ark1'!AR1723)</f>
        <v>208</v>
      </c>
      <c r="O512" s="114">
        <f>+IF(G512=0,"",'Ark1'!AS1723)</f>
        <v>25.998903514485225</v>
      </c>
      <c r="P512" s="246"/>
      <c r="Q512" s="27">
        <f>+IF(G512=0,"",'Ark1'!T1723)</f>
        <v>5.6666666666666679</v>
      </c>
      <c r="R512" s="265"/>
      <c r="S512" s="33">
        <f>+IF(G512=0,"",'Ark1'!W1723)</f>
        <v>25</v>
      </c>
      <c r="T512" s="33">
        <f>+IF(G512=0,"",'Ark1'!X1723)</f>
        <v>0</v>
      </c>
      <c r="U512" s="557">
        <f>+IF(G512=0,"",'Ark1'!AG1723)</f>
        <v>957</v>
      </c>
      <c r="W512" s="33">
        <f>+IF(G512=0,"",'Ark1'!AH1723)</f>
        <v>100</v>
      </c>
      <c r="X512" s="33">
        <f>+IF(G512=0,"",'Ark1'!Y1723)</f>
        <v>27.449281512556968</v>
      </c>
      <c r="Y512" s="27">
        <f>+IF(G512=0,"",'Ark1'!AA1723)</f>
        <v>1.4337208778404371</v>
      </c>
      <c r="Z512" s="33">
        <f>+IF(G512=0,"",'Ark1'!AC1723)</f>
        <v>48.074280020891408</v>
      </c>
      <c r="AA512" s="303">
        <f t="shared" si="49"/>
        <v>245.54162312782992</v>
      </c>
      <c r="AB512" s="28">
        <f t="shared" si="50"/>
        <v>1.3333333333333333</v>
      </c>
      <c r="AC512" s="244"/>
      <c r="AD512" s="27"/>
      <c r="AF512" s="28"/>
      <c r="AG512" s="27"/>
      <c r="AH512" s="86"/>
      <c r="AI512" s="86"/>
      <c r="AM512" s="86"/>
    </row>
    <row r="513" spans="1:58" ht="15.6">
      <c r="A513" s="244"/>
      <c r="B513" s="264">
        <f>+'Ark1'!C1758</f>
        <v>2024</v>
      </c>
      <c r="C513" s="264">
        <f>+'Ark1'!L1758</f>
        <v>5</v>
      </c>
      <c r="D513" s="264" t="s">
        <v>401</v>
      </c>
      <c r="E513" s="272">
        <f>+'Ark1'!AP1758</f>
        <v>26</v>
      </c>
      <c r="F513" s="484">
        <f>+IF(G513=0,"",'Ark1'!Q1758)</f>
        <v>20</v>
      </c>
      <c r="G513" s="485">
        <f>+'Ark1'!R1758</f>
        <v>27</v>
      </c>
      <c r="H513" s="265">
        <f>+'Ark1'!AE1758</f>
        <v>23.478260869565219</v>
      </c>
      <c r="I513" s="265"/>
      <c r="J513" s="265">
        <f>+IF(G513=0,"",'Ark1'!AF1758)</f>
        <v>21.216369641505537</v>
      </c>
      <c r="K513" s="244"/>
      <c r="L513" s="303">
        <f>+IF(G513=0,"",'Ark1'!U1758)</f>
        <v>274.07777777777778</v>
      </c>
      <c r="M513" s="303"/>
      <c r="N513" s="376">
        <f>+IF(G513=0,"",'Ark1'!AR1758)</f>
        <v>213</v>
      </c>
      <c r="O513" s="114">
        <f>+IF(G513=0,"",'Ark1'!AS1758)</f>
        <v>28.264551171069339</v>
      </c>
      <c r="P513" s="246"/>
      <c r="Q513" s="266">
        <f>+IF(G513=0,"",'Ark1'!T1758)</f>
        <v>5.8518518518518512</v>
      </c>
      <c r="R513" s="265"/>
      <c r="S513" s="267">
        <f>+IF(G513=0,"",'Ark1'!W1758)</f>
        <v>44.44444444444445</v>
      </c>
      <c r="T513" s="267">
        <f>+IF(G513=0,"",'Ark1'!X1758)</f>
        <v>0</v>
      </c>
      <c r="U513" s="484">
        <f>+IF(G513=0,"",'Ark1'!AG1758)</f>
        <v>1007.1481481481482</v>
      </c>
      <c r="V513" s="484"/>
      <c r="W513" s="267">
        <f>+IF(G513=0,"",'Ark1'!AH1758)</f>
        <v>100</v>
      </c>
      <c r="X513" s="267">
        <f>+IF(G513=0,"",'Ark1'!Y1758)</f>
        <v>32.088677284620509</v>
      </c>
      <c r="Y513" s="266">
        <f>+IF(G513=0,"",'Ark1'!AA1758)</f>
        <v>2.0674497388078303</v>
      </c>
      <c r="Z513" s="267">
        <f>+IF(G513=0,"",'Ark1'!AC1758)</f>
        <v>3.378194009737137</v>
      </c>
      <c r="AA513" s="303">
        <f t="shared" si="49"/>
        <v>272.13253410804253</v>
      </c>
      <c r="AB513" s="265">
        <f t="shared" si="50"/>
        <v>1.35</v>
      </c>
      <c r="AC513" s="244"/>
      <c r="AD513" s="27"/>
      <c r="AF513" s="28"/>
      <c r="AG513" s="27"/>
      <c r="AH513" s="86"/>
      <c r="AI513" s="86"/>
      <c r="AM513" s="86"/>
    </row>
    <row r="514" spans="1:58" ht="15.6">
      <c r="A514" s="244"/>
      <c r="B514" s="328">
        <f>+'Ark1'!C1793</f>
        <v>2024</v>
      </c>
      <c r="C514" s="264">
        <f>+'Ark1'!L1793</f>
        <v>6</v>
      </c>
      <c r="D514" s="264" t="s">
        <v>33</v>
      </c>
      <c r="E514" s="273">
        <f>+'Ark1'!AP1793</f>
        <v>26</v>
      </c>
      <c r="F514" s="486">
        <f>+IF(G514=0,"",'Ark1'!Q1793)</f>
        <v>26</v>
      </c>
      <c r="G514" s="485">
        <f>+'Ark1'!R1793</f>
        <v>44</v>
      </c>
      <c r="H514" s="28">
        <f>+IF(G514=0,"",'Ark1'!AE1793)</f>
        <v>38.260869565217391</v>
      </c>
      <c r="I514" s="265"/>
      <c r="J514" s="28">
        <f>+IF(G514=0,"",'Ark1'!AF1793)</f>
        <v>39.764960205509304</v>
      </c>
      <c r="K514" s="244"/>
      <c r="L514" s="303">
        <f>+IF(G514=0,"",'Ark1'!U1793)</f>
        <v>315.22045454545457</v>
      </c>
      <c r="M514" s="303"/>
      <c r="N514" s="376">
        <f>+IF(G514=0,"",'Ark1'!AR1793)</f>
        <v>215.56818181818181</v>
      </c>
      <c r="O514" s="114">
        <f>+IF(G514=0,"",'Ark1'!AS1793)</f>
        <v>31.403491122939403</v>
      </c>
      <c r="P514" s="246"/>
      <c r="Q514" s="27">
        <f>+IF(G514=0,"",'Ark1'!T1793)</f>
        <v>6.2272727272727284</v>
      </c>
      <c r="R514" s="265"/>
      <c r="S514" s="33">
        <f>+IF(G514=0,"",'Ark1'!W1793)</f>
        <v>45.454545454545446</v>
      </c>
      <c r="T514" s="33">
        <f>+IF(G514=0,"",'Ark1'!X1793)</f>
        <v>13.636363636363638</v>
      </c>
      <c r="U514" s="557">
        <f>+IF(G514=0,"",'Ark1'!AG1793)</f>
        <v>1027.0454545454545</v>
      </c>
      <c r="W514" s="33">
        <f>+IF(G514=0,"",'Ark1'!AH1793)</f>
        <v>100</v>
      </c>
      <c r="X514" s="33">
        <f>+IF(G514=0,"",'Ark1'!Y1793)</f>
        <v>30.869693725440118</v>
      </c>
      <c r="Y514" s="27">
        <f>+IF(G514=0,"",'Ark1'!AA1793)</f>
        <v>1.8073541229155481</v>
      </c>
      <c r="Z514" s="33">
        <f>+IF(G514=0,"",'Ark1'!AC1793)</f>
        <v>-25.504605213426977</v>
      </c>
      <c r="AA514" s="303">
        <f t="shared" si="49"/>
        <v>306.91967249391462</v>
      </c>
      <c r="AB514" s="28">
        <f t="shared" si="50"/>
        <v>1.6923076923076923</v>
      </c>
      <c r="AC514" s="244"/>
      <c r="AD514" s="27"/>
      <c r="AF514" s="28"/>
      <c r="AG514" s="27"/>
      <c r="AH514" s="86"/>
      <c r="AI514" s="86"/>
      <c r="AM514" s="86"/>
    </row>
    <row r="515" spans="1:58" ht="15.6">
      <c r="A515" s="244"/>
      <c r="B515" s="328">
        <f>+'Ark1'!C1828</f>
        <v>2024</v>
      </c>
      <c r="C515" s="264">
        <f>+'Ark1'!L1828</f>
        <v>7</v>
      </c>
      <c r="D515" s="264" t="s">
        <v>34</v>
      </c>
      <c r="E515" s="272">
        <f>+'Ark1'!AP1828</f>
        <v>26</v>
      </c>
      <c r="F515" s="484">
        <f>+IF(G515=0,"",'Ark1'!Q1828)</f>
        <v>11</v>
      </c>
      <c r="G515" s="485">
        <f>+'Ark1'!R1828</f>
        <v>23</v>
      </c>
      <c r="H515" s="265">
        <f>+IF(G515=0,"",'Ark1'!AE1828)</f>
        <v>20</v>
      </c>
      <c r="I515" s="265"/>
      <c r="J515" s="265">
        <f>+IF(G515=0,"",'Ark1'!AF1828)</f>
        <v>23.3563269799766</v>
      </c>
      <c r="K515" s="244"/>
      <c r="L515" s="303">
        <f>+IF(G515=0,"",'Ark1'!U1828)</f>
        <v>354.19565217391306</v>
      </c>
      <c r="M515" s="303"/>
      <c r="N515" s="376">
        <f>+IF(G515=0,"",'Ark1'!AR1828)</f>
        <v>218.21739130434781</v>
      </c>
      <c r="O515" s="114">
        <f>+IF(G515=0,"",'Ark1'!AS1828)</f>
        <v>33.972136594228267</v>
      </c>
      <c r="P515" s="246"/>
      <c r="Q515" s="266">
        <f>+IF(G515=0,"",'Ark1'!T1828)</f>
        <v>6.2173913043478253</v>
      </c>
      <c r="R515" s="265"/>
      <c r="S515" s="267">
        <f>+IF(G515=0,"",'Ark1'!W1828)</f>
        <v>39.130434782608695</v>
      </c>
      <c r="T515" s="267">
        <f>+IF(G515=0,"",'Ark1'!X1828)</f>
        <v>56.521739130434781</v>
      </c>
      <c r="U515" s="484">
        <f>+IF(G515=0,"",'Ark1'!AG1828)</f>
        <v>1020.8695652173913</v>
      </c>
      <c r="V515" s="484"/>
      <c r="W515" s="267">
        <f>+IF(G515=0,"",'Ark1'!AH1828)</f>
        <v>100</v>
      </c>
      <c r="X515" s="267">
        <f>+IF(G515=0,"",'Ark1'!Y1828)</f>
        <v>41.054666400670321</v>
      </c>
      <c r="Y515" s="266">
        <f>+IF(G515=0,"",'Ark1'!AA1828)</f>
        <v>2.0420901853595446</v>
      </c>
      <c r="Z515" s="267">
        <f>+IF(G515=0,"",'Ark1'!AC1828)</f>
        <v>6.7222175366805308</v>
      </c>
      <c r="AA515" s="303">
        <f t="shared" si="49"/>
        <v>346.95485519591148</v>
      </c>
      <c r="AB515" s="265">
        <f t="shared" si="50"/>
        <v>2.0909090909090908</v>
      </c>
      <c r="AC515" s="244"/>
      <c r="AD515" s="27"/>
      <c r="AF515" s="28"/>
      <c r="AG515" s="27"/>
      <c r="AH515" s="86"/>
      <c r="AI515" s="86"/>
      <c r="AM515" s="86"/>
    </row>
    <row r="516" spans="1:58" ht="15.6">
      <c r="A516" s="244"/>
      <c r="B516" s="86">
        <f>+'Ark1'!C1863</f>
        <v>2024</v>
      </c>
      <c r="C516" s="86">
        <f>+'Ark1'!L1863</f>
        <v>8</v>
      </c>
      <c r="D516" s="86" t="s">
        <v>35</v>
      </c>
      <c r="E516" s="273">
        <f>+'Ark1'!AP1863</f>
        <v>26</v>
      </c>
      <c r="F516" s="486">
        <f>+IF(G516=0,"",'Ark1'!Q1863)</f>
        <v>5</v>
      </c>
      <c r="G516" s="485">
        <f>+'Ark1'!R1863</f>
        <v>5</v>
      </c>
      <c r="H516" s="28">
        <f>+IF(G516=0,"",'Ark1'!AE1863)</f>
        <v>4.3478260869565215</v>
      </c>
      <c r="I516" s="265"/>
      <c r="J516" s="28">
        <f>+IF(G516=0,"",'Ark1'!AF1863)</f>
        <v>5.2764971673662222</v>
      </c>
      <c r="K516" s="244"/>
      <c r="L516" s="303">
        <f>+IF(G516=0,"",'Ark1'!U1863)</f>
        <v>368.08</v>
      </c>
      <c r="M516" s="303"/>
      <c r="N516" s="376">
        <f>+IF(G516=0,"",'Ark1'!AR1863)</f>
        <v>213</v>
      </c>
      <c r="O516" s="114">
        <f>+IF(G516=0,"",'Ark1'!AS1863)</f>
        <v>38.102894732070062</v>
      </c>
      <c r="P516" s="246"/>
      <c r="Q516" s="27">
        <f>+IF(G516=0,"",'Ark1'!T1863)</f>
        <v>8.8000000000000007</v>
      </c>
      <c r="R516" s="265"/>
      <c r="S516" s="33">
        <f>+IF(G516=0,"",'Ark1'!W1863)</f>
        <v>100</v>
      </c>
      <c r="T516" s="33">
        <f>+IF(G516=0,"",'Ark1'!X1863)</f>
        <v>60</v>
      </c>
      <c r="U516" s="557">
        <f>+IF(G516=0,"",'Ark1'!AG1863)</f>
        <v>911.8</v>
      </c>
      <c r="W516" s="33">
        <f>+IF(G516=0,"",'Ark1'!AH1863)</f>
        <v>100</v>
      </c>
      <c r="X516" s="33">
        <f>+IF(G516=0,"",'Ark1'!Y1863)</f>
        <v>30.554960317434329</v>
      </c>
      <c r="Y516" s="27">
        <f>+IF(G516=0,"",'Ark1'!AA1863)</f>
        <v>1.3266499161421563</v>
      </c>
      <c r="Z516" s="33">
        <f>+IF(G516=0,"",'Ark1'!AC1863)</f>
        <v>-72.587803344276722</v>
      </c>
      <c r="AA516" s="303">
        <f t="shared" si="49"/>
        <v>403.68501864443959</v>
      </c>
      <c r="AB516" s="28">
        <f t="shared" si="50"/>
        <v>1</v>
      </c>
      <c r="AC516" s="244"/>
      <c r="AD516" s="27"/>
      <c r="AF516" s="28"/>
      <c r="AG516" s="27"/>
      <c r="AH516" s="86"/>
      <c r="AI516" s="86"/>
      <c r="AM516" s="86"/>
    </row>
    <row r="517" spans="1:58" ht="15.6">
      <c r="A517" s="244"/>
      <c r="B517" s="328">
        <f>+'Ark1'!C1898</f>
        <v>2024</v>
      </c>
      <c r="C517" s="264">
        <f>+'Ark1'!L1898</f>
        <v>9</v>
      </c>
      <c r="D517" s="264" t="s">
        <v>36</v>
      </c>
      <c r="E517" s="272">
        <f>+'Ark1'!AP1898</f>
        <v>26</v>
      </c>
      <c r="F517" s="484" t="str">
        <f>+IF(G517=0,"",'Ark1'!Q1898)</f>
        <v/>
      </c>
      <c r="G517" s="485">
        <f>+'Ark1'!R1898</f>
        <v>0</v>
      </c>
      <c r="H517" s="265" t="str">
        <f>+IF(G517=0,"",'Ark1'!AE1898)</f>
        <v/>
      </c>
      <c r="I517" s="265"/>
      <c r="J517" s="265" t="str">
        <f>+IF(G517=0,"",'Ark1'!AF1898)</f>
        <v/>
      </c>
      <c r="K517" s="244"/>
      <c r="L517" s="303" t="str">
        <f>+IF(G517=0,"",'Ark1'!U1898)</f>
        <v/>
      </c>
      <c r="M517" s="303"/>
      <c r="N517" s="376" t="str">
        <f>+IF(G517=0,"",'Ark1'!AR1898)</f>
        <v/>
      </c>
      <c r="O517" s="114" t="str">
        <f>+IF(G517=0,"",'Ark1'!AS1898)</f>
        <v/>
      </c>
      <c r="P517" s="246"/>
      <c r="Q517" s="266" t="str">
        <f>+IF(G517=0,"",'Ark1'!T1898)</f>
        <v/>
      </c>
      <c r="R517" s="265"/>
      <c r="S517" s="267" t="str">
        <f>+IF(G517=0,"",'Ark1'!W1898)</f>
        <v/>
      </c>
      <c r="T517" s="267" t="str">
        <f>+IF(G517=0,"",'Ark1'!X1898)</f>
        <v/>
      </c>
      <c r="U517" s="484" t="str">
        <f>+IF(G517=0,"",'Ark1'!AG1898)</f>
        <v/>
      </c>
      <c r="V517" s="484"/>
      <c r="W517" s="267" t="str">
        <f>+IF(G517=0,"",'Ark1'!AH1898)</f>
        <v/>
      </c>
      <c r="X517" s="267" t="str">
        <f>+IF(G517=0,"",'Ark1'!Y1898)</f>
        <v/>
      </c>
      <c r="Y517" s="266" t="str">
        <f>+IF(G517=0,"",'Ark1'!AA1898)</f>
        <v/>
      </c>
      <c r="Z517" s="267" t="str">
        <f>+IF(G517=0,"",'Ark1'!AC1898)</f>
        <v/>
      </c>
      <c r="AA517" s="303" t="str">
        <f t="shared" si="49"/>
        <v/>
      </c>
      <c r="AB517" s="265" t="str">
        <f t="shared" si="50"/>
        <v/>
      </c>
      <c r="AC517" s="244"/>
      <c r="AD517" s="27"/>
      <c r="AF517" s="28"/>
      <c r="AG517" s="27"/>
      <c r="AH517" s="86"/>
      <c r="AI517" s="86"/>
      <c r="AM517" s="86"/>
    </row>
    <row r="518" spans="1:58" ht="15.6">
      <c r="A518" s="244"/>
      <c r="B518" s="328">
        <f>+'Ark1'!C1933</f>
        <v>2024</v>
      </c>
      <c r="C518" s="264">
        <f>+'Ark1'!L1933</f>
        <v>10</v>
      </c>
      <c r="D518" s="264" t="s">
        <v>37</v>
      </c>
      <c r="E518" s="273">
        <f>+'Ark1'!AP1933</f>
        <v>26</v>
      </c>
      <c r="F518" s="486" t="str">
        <f>+IF(G518=0,"",'Ark1'!Q1933)</f>
        <v/>
      </c>
      <c r="G518" s="485">
        <f>+'Ark1'!R1933</f>
        <v>0</v>
      </c>
      <c r="H518" s="28" t="str">
        <f>+IF(G518=0,"",'Ark1'!AE1933)</f>
        <v/>
      </c>
      <c r="I518" s="265"/>
      <c r="J518" s="28" t="str">
        <f>+IF(G518=0,"",'Ark1'!AF1933)</f>
        <v/>
      </c>
      <c r="K518" s="244"/>
      <c r="L518" s="303" t="str">
        <f>+IF(G518=0,"",'Ark1'!U1933)</f>
        <v/>
      </c>
      <c r="M518" s="303"/>
      <c r="N518" s="376" t="str">
        <f>+IF(G518=0,"",'Ark1'!AR1933)</f>
        <v/>
      </c>
      <c r="O518" s="114" t="str">
        <f>+IF(G518=0,"",'Ark1'!AS1933)</f>
        <v/>
      </c>
      <c r="P518" s="246"/>
      <c r="Q518" s="27" t="str">
        <f>+IF(G518=0,"",'Ark1'!T1933)</f>
        <v/>
      </c>
      <c r="R518" s="265"/>
      <c r="S518" s="33" t="str">
        <f>+IF(G518=0,"",'Ark1'!W1933)</f>
        <v/>
      </c>
      <c r="T518" s="33" t="str">
        <f>+IF(G518=0,"",'Ark1'!X1933)</f>
        <v/>
      </c>
      <c r="U518" s="557" t="str">
        <f>+IF(G518=0,"",'Ark1'!AG1933)</f>
        <v/>
      </c>
      <c r="W518" s="33" t="str">
        <f>+IF(G518=0,"",'Ark1'!AH1933)</f>
        <v/>
      </c>
      <c r="X518" s="33" t="str">
        <f>+IF(G518=0,"",'Ark1'!Y1933)</f>
        <v/>
      </c>
      <c r="Y518" s="27" t="str">
        <f>+IF(G518=0,"",'Ark1'!AA1933)</f>
        <v/>
      </c>
      <c r="Z518" s="33" t="str">
        <f>+IF(G518=0,"",'Ark1'!AC1933)</f>
        <v/>
      </c>
      <c r="AA518" s="303" t="str">
        <f t="shared" si="49"/>
        <v/>
      </c>
      <c r="AB518" s="28" t="str">
        <f t="shared" si="50"/>
        <v/>
      </c>
      <c r="AC518" s="244"/>
      <c r="AD518" s="27"/>
      <c r="AF518" s="28"/>
      <c r="AG518" s="27"/>
      <c r="AH518" s="86"/>
      <c r="AI518" s="86"/>
      <c r="AM518" s="86"/>
    </row>
    <row r="519" spans="1:58" ht="15.6">
      <c r="A519" s="244"/>
      <c r="B519" s="328">
        <f>+'Ark1'!C1968</f>
        <v>2024</v>
      </c>
      <c r="C519" s="264">
        <f>+'Ark1'!L1968</f>
        <v>11</v>
      </c>
      <c r="D519" s="264" t="s">
        <v>38</v>
      </c>
      <c r="E519" s="272">
        <f>+'Ark1'!AP1968</f>
        <v>26</v>
      </c>
      <c r="F519" s="484" t="str">
        <f>+IF(G519=0,"",'Ark1'!Q1968)</f>
        <v/>
      </c>
      <c r="G519" s="485">
        <f>+'Ark1'!R1968</f>
        <v>0</v>
      </c>
      <c r="H519" s="265" t="str">
        <f>+IF(G519=0,"",'Ark1'!AE1968)</f>
        <v/>
      </c>
      <c r="I519" s="265"/>
      <c r="J519" s="265" t="str">
        <f>+IF(G519=0,"",'Ark1'!AF1968)</f>
        <v/>
      </c>
      <c r="K519" s="244"/>
      <c r="L519" s="303" t="str">
        <f>+IF(G519=0,"",'Ark1'!U1968)</f>
        <v/>
      </c>
      <c r="M519" s="303"/>
      <c r="N519" s="376" t="str">
        <f>+IF(G519=0,"",'Ark1'!AR1968)</f>
        <v/>
      </c>
      <c r="O519" s="114" t="str">
        <f>+IF(G519=0,"",'Ark1'!AS1968)</f>
        <v/>
      </c>
      <c r="P519" s="246"/>
      <c r="Q519" s="266" t="str">
        <f>+IF(G519=0,"",'Ark1'!T1968)</f>
        <v/>
      </c>
      <c r="R519" s="265"/>
      <c r="S519" s="267" t="str">
        <f>+IF(G519=0,"",'Ark1'!W1968)</f>
        <v/>
      </c>
      <c r="T519" s="267" t="str">
        <f>+IF(G519=0,"",'Ark1'!X1968)</f>
        <v/>
      </c>
      <c r="U519" s="484" t="str">
        <f>+IF(G519=0,"",'Ark1'!AG1968)</f>
        <v/>
      </c>
      <c r="V519" s="484"/>
      <c r="W519" s="267" t="str">
        <f>+IF(G519=0,"",'Ark1'!AH1968)</f>
        <v/>
      </c>
      <c r="X519" s="267" t="str">
        <f>+IF(G519=0,"",'Ark1'!Y1968)</f>
        <v/>
      </c>
      <c r="Y519" s="266" t="str">
        <f>+IF(G519=0,"",'Ark1'!AA1968)</f>
        <v/>
      </c>
      <c r="Z519" s="267" t="str">
        <f>+IF(G519=0,"",'Ark1'!AC1968)</f>
        <v/>
      </c>
      <c r="AA519" s="303" t="str">
        <f t="shared" si="49"/>
        <v/>
      </c>
      <c r="AB519" s="265" t="str">
        <f t="shared" si="50"/>
        <v/>
      </c>
      <c r="AC519" s="244"/>
      <c r="AD519" s="27"/>
      <c r="AF519" s="28"/>
      <c r="AG519" s="27"/>
      <c r="AH519" s="86"/>
      <c r="AI519" s="86"/>
      <c r="AM519" s="86"/>
    </row>
    <row r="520" spans="1:58" ht="15.6">
      <c r="A520" s="244"/>
      <c r="B520" s="328">
        <f>+'Ark1'!C2003</f>
        <v>2024</v>
      </c>
      <c r="C520" s="264">
        <f>+'Ark1'!L2003</f>
        <v>12</v>
      </c>
      <c r="D520" s="264" t="s">
        <v>39</v>
      </c>
      <c r="E520" s="273">
        <f>+'Ark1'!AP2003</f>
        <v>26</v>
      </c>
      <c r="F520" s="486" t="str">
        <f>+IF(G520=0,"",'Ark1'!Q2003)</f>
        <v/>
      </c>
      <c r="G520" s="485">
        <f>+'Ark1'!R2003</f>
        <v>0</v>
      </c>
      <c r="H520" s="28" t="str">
        <f>+IF(G520=0,"",'Ark1'!AE2003)</f>
        <v/>
      </c>
      <c r="I520" s="265"/>
      <c r="J520" s="28" t="str">
        <f>+IF(G520=0,"",'Ark1'!AF2003)</f>
        <v/>
      </c>
      <c r="K520" s="244"/>
      <c r="L520" s="303" t="str">
        <f>+IF(G520=0,"",'Ark1'!U2003)</f>
        <v/>
      </c>
      <c r="M520" s="303"/>
      <c r="N520" s="376" t="str">
        <f>+IF(G520=0,"",'Ark1'!AR2003)</f>
        <v/>
      </c>
      <c r="O520" s="114" t="str">
        <f>+IF(G520=0,"",'Ark1'!AS2003)</f>
        <v/>
      </c>
      <c r="P520" s="246"/>
      <c r="Q520" s="27" t="str">
        <f>+IF(G520=0,"",'Ark1'!T2003)</f>
        <v/>
      </c>
      <c r="R520" s="265"/>
      <c r="S520" s="33" t="str">
        <f>+IF(G520=0,"",'Ark1'!W2003)</f>
        <v/>
      </c>
      <c r="T520" s="33" t="str">
        <f>+IF(G520=0,"",'Ark1'!X2003)</f>
        <v/>
      </c>
      <c r="U520" s="557" t="str">
        <f>+IF(G520=0,"",'Ark1'!AG2003)</f>
        <v/>
      </c>
      <c r="W520" s="33" t="str">
        <f>+IF(G520=0,"",'Ark1'!AH2003)</f>
        <v/>
      </c>
      <c r="X520" s="33" t="str">
        <f>+IF(G520=0,"",'Ark1'!Y2003)</f>
        <v/>
      </c>
      <c r="Y520" s="27" t="str">
        <f>+IF(G520=0,"",'Ark1'!AA2003)</f>
        <v/>
      </c>
      <c r="Z520" s="33" t="str">
        <f>+IF(G520=0,"",'Ark1'!AC2003)</f>
        <v/>
      </c>
      <c r="AA520" s="303" t="str">
        <f t="shared" si="49"/>
        <v/>
      </c>
      <c r="AB520" s="28" t="str">
        <f t="shared" si="50"/>
        <v/>
      </c>
      <c r="AC520" s="244"/>
      <c r="AD520" s="27"/>
      <c r="AF520" s="28"/>
      <c r="AG520" s="27"/>
      <c r="AH520" s="86"/>
      <c r="AI520" s="86"/>
      <c r="AM520" s="86"/>
    </row>
    <row r="521" spans="1:58" ht="15.6">
      <c r="A521" s="244"/>
      <c r="B521" s="328">
        <f>+'Ark1'!C2038</f>
        <v>2024</v>
      </c>
      <c r="C521" s="264">
        <f>+'Ark1'!L2038</f>
        <v>13</v>
      </c>
      <c r="D521" s="264" t="s">
        <v>40</v>
      </c>
      <c r="E521" s="272">
        <f>+'Ark1'!AP2038</f>
        <v>26</v>
      </c>
      <c r="F521" s="484" t="str">
        <f>+IF(G521=0,"",'Ark1'!Q2038)</f>
        <v/>
      </c>
      <c r="G521" s="485">
        <f>+'Ark1'!R2038</f>
        <v>0</v>
      </c>
      <c r="H521" s="265" t="str">
        <f>+IF(G521=0,"",'Ark1'!AE2038)</f>
        <v/>
      </c>
      <c r="I521" s="265"/>
      <c r="J521" s="265" t="str">
        <f>+IF(G521=0,"",'Ark1'!AF2038)</f>
        <v/>
      </c>
      <c r="K521" s="244"/>
      <c r="L521" s="303" t="str">
        <f>+IF(G521=0,"",'Ark1'!U2038)</f>
        <v/>
      </c>
      <c r="M521" s="303"/>
      <c r="N521" s="376" t="str">
        <f>+IF(G521=0,"",'Ark1'!AR1959)</f>
        <v/>
      </c>
      <c r="O521" s="114" t="str">
        <f>+IF(G521=0,"",'Ark1'!AS1959)</f>
        <v/>
      </c>
      <c r="P521" s="246"/>
      <c r="Q521" s="266" t="str">
        <f>+IF(G521=0,"",'Ark1'!T2038)</f>
        <v/>
      </c>
      <c r="R521" s="265"/>
      <c r="S521" s="267" t="str">
        <f>+IF(G521=0,"",'Ark1'!W2038)</f>
        <v/>
      </c>
      <c r="T521" s="267" t="str">
        <f>+IF(G521=0,"",'Ark1'!X2038)</f>
        <v/>
      </c>
      <c r="U521" s="484" t="str">
        <f>+IF(G521=0,"",'Ark1'!AG2038)</f>
        <v/>
      </c>
      <c r="V521" s="484"/>
      <c r="W521" s="267" t="str">
        <f>+IF(G521=0,"",'Ark1'!AH2038)</f>
        <v/>
      </c>
      <c r="X521" s="267" t="str">
        <f>+IF(G521=0,"",'Ark1'!Y2038)</f>
        <v/>
      </c>
      <c r="Y521" s="266" t="str">
        <f>+IF(G521=0,"",'Ark1'!AA2038)</f>
        <v/>
      </c>
      <c r="Z521" s="267" t="str">
        <f>+IF(G521=0,"",'Ark1'!AC2038)</f>
        <v/>
      </c>
      <c r="AA521" s="303" t="str">
        <f t="shared" si="49"/>
        <v/>
      </c>
      <c r="AB521" s="265" t="str">
        <f t="shared" si="50"/>
        <v/>
      </c>
      <c r="AC521" s="244"/>
      <c r="AD521" s="27"/>
      <c r="AF521" s="28"/>
      <c r="AG521" s="27"/>
      <c r="AH521" s="86"/>
      <c r="AI521" s="86"/>
      <c r="AM521" s="86"/>
    </row>
    <row r="522" spans="1:58" ht="15.6">
      <c r="A522" s="244"/>
      <c r="B522" s="328">
        <f>+'Ark1'!C2073</f>
        <v>2024</v>
      </c>
      <c r="C522" s="264">
        <f>+'Ark1'!L2073</f>
        <v>14</v>
      </c>
      <c r="D522" s="264" t="s">
        <v>402</v>
      </c>
      <c r="E522" s="273">
        <f>+'Ark1'!AP2073</f>
        <v>26</v>
      </c>
      <c r="F522" s="486" t="str">
        <f>+IF(G522=0,"",'Ark1'!Q2073)</f>
        <v/>
      </c>
      <c r="G522" s="485">
        <f>+'Ark1'!R2073</f>
        <v>0</v>
      </c>
      <c r="H522" s="28" t="str">
        <f>+IF(G522=0,"",'Ark1'!AE2073)</f>
        <v/>
      </c>
      <c r="I522" s="265"/>
      <c r="J522" s="28" t="str">
        <f>+IF(G522=0,"",'Ark1'!AF2073)</f>
        <v/>
      </c>
      <c r="K522" s="244"/>
      <c r="L522" s="303" t="str">
        <f>+IF(G522=0,"",'Ark1'!U2073)</f>
        <v/>
      </c>
      <c r="M522" s="303"/>
      <c r="N522" s="376" t="str">
        <f>+IF(G522=0,"",'Ark1'!AR1960)</f>
        <v/>
      </c>
      <c r="O522" s="114" t="str">
        <f>+IF(G522=0,"",'Ark1'!AS1960)</f>
        <v/>
      </c>
      <c r="P522" s="246"/>
      <c r="Q522" s="27" t="str">
        <f>+IF(G522=0,"",'Ark1'!T2073)</f>
        <v/>
      </c>
      <c r="R522" s="265"/>
      <c r="S522" s="33" t="str">
        <f>+IF(G522=0,"",'Ark1'!W2073)</f>
        <v/>
      </c>
      <c r="T522" s="33" t="str">
        <f>+IF(G522=0,"",'Ark1'!X2073)</f>
        <v/>
      </c>
      <c r="U522" s="557" t="str">
        <f>+IF(G522=0,"",'Ark1'!AG2073)</f>
        <v/>
      </c>
      <c r="W522" s="33" t="str">
        <f>+IF(G522=0,"",'Ark1'!AH2073)</f>
        <v/>
      </c>
      <c r="X522" s="33" t="str">
        <f>+IF(G522=0,"",'Ark1'!Y2073)</f>
        <v/>
      </c>
      <c r="Y522" s="27" t="str">
        <f>+IF(G522=0,"",'Ark1'!AA2073)</f>
        <v/>
      </c>
      <c r="Z522" s="33" t="str">
        <f>+IF(G522=0,"",'Ark1'!AC2073)</f>
        <v/>
      </c>
      <c r="AA522" s="303" t="str">
        <f t="shared" si="49"/>
        <v/>
      </c>
      <c r="AB522" s="28" t="str">
        <f t="shared" si="50"/>
        <v/>
      </c>
      <c r="AC522" s="244"/>
      <c r="AD522" s="27"/>
      <c r="AF522" s="28"/>
      <c r="AG522" s="27"/>
      <c r="AH522" s="86"/>
      <c r="AI522" s="86"/>
      <c r="AM522" s="86"/>
    </row>
    <row r="523" spans="1:58" ht="15.6">
      <c r="A523" s="244"/>
      <c r="B523" s="328">
        <f>+'Ark1'!C2108</f>
        <v>2024</v>
      </c>
      <c r="C523" s="264">
        <f>+'Ark1'!L2108</f>
        <v>15</v>
      </c>
      <c r="D523" s="264" t="s">
        <v>41</v>
      </c>
      <c r="E523" s="264">
        <f>+'Ark1'!AP2108</f>
        <v>26</v>
      </c>
      <c r="F523" s="484" t="str">
        <f>+IF(G523=0,"",'Ark1'!Q2108)</f>
        <v/>
      </c>
      <c r="G523" s="485">
        <f>+'Ark1'!R2108</f>
        <v>0</v>
      </c>
      <c r="H523" s="265" t="str">
        <f>+IF(G523=0,"",'Ark1'!AE2108)</f>
        <v/>
      </c>
      <c r="I523" s="265"/>
      <c r="J523" s="265" t="str">
        <f>+IF(G523=0,"",'Ark1'!AF2108)</f>
        <v/>
      </c>
      <c r="K523" s="244"/>
      <c r="L523" s="379" t="str">
        <f>+IF(G523=0,"",'Ark1'!U2108)</f>
        <v/>
      </c>
      <c r="M523" s="379"/>
      <c r="N523" s="376" t="str">
        <f>+IF(G523=0,"",'Ark1'!AR1961)</f>
        <v/>
      </c>
      <c r="O523" s="114" t="str">
        <f>+IF(G523=0,"",'Ark1'!AS1961)</f>
        <v/>
      </c>
      <c r="P523" s="246"/>
      <c r="Q523" s="266" t="str">
        <f>+IF(G523=0,"",'Ark1'!T2108)</f>
        <v/>
      </c>
      <c r="R523" s="265"/>
      <c r="S523" s="267" t="str">
        <f>+IF(G523=0,"",'Ark1'!W2108)</f>
        <v/>
      </c>
      <c r="T523" s="267" t="str">
        <f>+IF(G523=0,"",'Ark1'!X2108)</f>
        <v/>
      </c>
      <c r="U523" s="484" t="str">
        <f>+IF(G523=0,"",'Ark1'!AG2108)</f>
        <v/>
      </c>
      <c r="V523" s="484"/>
      <c r="W523" s="267" t="str">
        <f>+IF(G523=0,"",'Ark1'!AH2108)</f>
        <v/>
      </c>
      <c r="X523" s="267" t="str">
        <f>+IF(G523=0,"",'Ark1'!Y2108)</f>
        <v/>
      </c>
      <c r="Y523" s="266" t="str">
        <f>+IF(G523=0,"",'Ark1'!AA2108)</f>
        <v/>
      </c>
      <c r="Z523" s="267" t="str">
        <f>+IF(G523=0,"",'Ark1'!AC2108)</f>
        <v/>
      </c>
      <c r="AA523" s="303" t="str">
        <f t="shared" si="49"/>
        <v/>
      </c>
      <c r="AB523" s="265" t="str">
        <f t="shared" si="50"/>
        <v/>
      </c>
      <c r="AC523" s="244"/>
      <c r="AD523" s="27"/>
      <c r="AF523" s="28"/>
      <c r="AG523" s="27"/>
      <c r="AH523" s="86"/>
      <c r="AI523" s="86"/>
      <c r="AM523" s="86"/>
    </row>
    <row r="524" spans="1:58" ht="19.8">
      <c r="A524" s="244"/>
      <c r="B524" s="244"/>
      <c r="C524" s="244"/>
      <c r="D524" s="244"/>
      <c r="E524" s="244"/>
      <c r="F524" s="478"/>
      <c r="G524" s="478"/>
      <c r="H524" s="244"/>
      <c r="I524" s="244"/>
      <c r="J524" s="244"/>
      <c r="K524" s="244"/>
      <c r="L524" s="244"/>
      <c r="M524" s="244"/>
      <c r="N524" s="244"/>
      <c r="O524" s="244"/>
      <c r="P524" s="246"/>
      <c r="Q524" s="244"/>
      <c r="R524" s="244"/>
      <c r="S524" s="244"/>
      <c r="T524" s="244"/>
      <c r="U524" s="478"/>
      <c r="V524" s="478"/>
      <c r="W524" s="244"/>
      <c r="X524" s="244"/>
      <c r="Y524" s="244"/>
      <c r="Z524" s="244"/>
      <c r="AA524" s="244"/>
      <c r="AB524" s="244"/>
      <c r="AC524" s="244"/>
      <c r="AD524" s="247"/>
      <c r="AF524" s="28"/>
      <c r="AG524" s="27"/>
      <c r="AH524" s="248"/>
      <c r="AI524" s="86"/>
      <c r="AM524" s="86"/>
      <c r="BE524" s="260"/>
    </row>
    <row r="525" spans="1:58" ht="19.8">
      <c r="A525" s="244"/>
      <c r="B525" s="244"/>
      <c r="C525" s="262"/>
      <c r="D525" s="244"/>
      <c r="E525" s="244"/>
      <c r="F525" s="478"/>
      <c r="G525" s="478"/>
      <c r="H525" s="245"/>
      <c r="I525" s="244"/>
      <c r="J525" s="245"/>
      <c r="K525" s="244"/>
      <c r="L525" s="244"/>
      <c r="M525" s="244"/>
      <c r="N525" s="246"/>
      <c r="O525" s="246"/>
      <c r="P525" s="246"/>
      <c r="Q525" s="244"/>
      <c r="R525" s="244"/>
      <c r="S525" s="246"/>
      <c r="T525" s="246"/>
      <c r="U525" s="478"/>
      <c r="V525" s="478"/>
      <c r="W525" s="246"/>
      <c r="X525" s="246"/>
      <c r="Y525" s="244"/>
      <c r="Z525" s="246"/>
      <c r="AA525" s="244"/>
      <c r="AB525" s="245"/>
      <c r="AC525" s="244"/>
      <c r="AD525" s="247"/>
      <c r="AF525" s="28"/>
      <c r="AG525" s="27"/>
      <c r="AH525" s="248"/>
      <c r="AI525" s="86"/>
      <c r="AM525" s="86"/>
      <c r="BE525" s="260"/>
    </row>
    <row r="526" spans="1:58" ht="22.8">
      <c r="A526" s="344" t="str">
        <f>+Raser!C34</f>
        <v>Scottish Highland</v>
      </c>
      <c r="B526" s="244"/>
      <c r="C526" s="262"/>
      <c r="D526" s="344"/>
      <c r="E526" s="244"/>
      <c r="F526" s="478"/>
      <c r="G526" s="482" t="s">
        <v>644</v>
      </c>
      <c r="H526" s="277">
        <f>SUM(G532:G546)</f>
        <v>142</v>
      </c>
      <c r="I526" s="245"/>
      <c r="J526" s="244"/>
      <c r="K526" s="244"/>
      <c r="L526" s="244"/>
      <c r="M526" s="244"/>
      <c r="N526" s="244"/>
      <c r="O526" s="244"/>
      <c r="P526" s="246"/>
      <c r="Q526" s="245"/>
      <c r="R526" s="343">
        <f>+Raser!T34</f>
        <v>166.6267605633802</v>
      </c>
      <c r="S526" s="244"/>
      <c r="T526" s="246"/>
      <c r="U526" s="478"/>
      <c r="V526" s="478"/>
      <c r="W526" s="244"/>
      <c r="X526" s="246"/>
      <c r="Y526" s="246"/>
      <c r="Z526" s="244"/>
      <c r="AA526" s="246"/>
      <c r="AB526" s="246" t="s">
        <v>626</v>
      </c>
      <c r="AC526" s="245"/>
      <c r="AD526" s="247"/>
      <c r="AE526" s="247"/>
      <c r="AF526" s="28"/>
      <c r="AH526" s="27"/>
      <c r="AI526" s="248"/>
      <c r="AM526" s="86"/>
      <c r="BF526" s="260"/>
    </row>
    <row r="527" spans="1:58" ht="14.25" customHeight="1">
      <c r="A527" s="244"/>
      <c r="B527" s="244"/>
      <c r="C527" s="262"/>
      <c r="D527" s="342"/>
      <c r="E527" s="244"/>
      <c r="F527" s="482"/>
      <c r="G527" s="482"/>
      <c r="H527" s="262"/>
      <c r="I527" s="262"/>
      <c r="J527" s="262"/>
      <c r="K527" s="244"/>
      <c r="L527" s="262"/>
      <c r="M527" s="262"/>
      <c r="N527" s="262"/>
      <c r="O527" s="262"/>
      <c r="P527" s="246"/>
      <c r="Q527" s="262"/>
      <c r="R527" s="262"/>
      <c r="S527" s="262"/>
      <c r="T527" s="262"/>
      <c r="U527" s="482"/>
      <c r="V527" s="482"/>
      <c r="W527" s="262"/>
      <c r="X527" s="262"/>
      <c r="Y527" s="262"/>
      <c r="Z527" s="262"/>
      <c r="AA527" s="262"/>
      <c r="AB527" s="245"/>
      <c r="AC527" s="244"/>
      <c r="AD527" s="247"/>
      <c r="AF527" s="28"/>
      <c r="AG527" s="27"/>
      <c r="AH527" s="248"/>
      <c r="AI527" s="86"/>
      <c r="AM527" s="86"/>
      <c r="BE527" s="260"/>
    </row>
    <row r="528" spans="1:58" ht="19.8">
      <c r="A528" s="244"/>
      <c r="B528" s="244"/>
      <c r="C528" s="244"/>
      <c r="D528" s="244"/>
      <c r="E528" s="244"/>
      <c r="F528" s="478"/>
      <c r="G528" s="478"/>
      <c r="H528" s="245"/>
      <c r="I528" s="244"/>
      <c r="J528" s="245"/>
      <c r="K528" s="244"/>
      <c r="L528" s="244"/>
      <c r="M528" s="244"/>
      <c r="N528" s="246"/>
      <c r="O528" s="246"/>
      <c r="P528" s="246"/>
      <c r="Q528" s="244"/>
      <c r="R528" s="244"/>
      <c r="S528" s="246"/>
      <c r="T528" s="246"/>
      <c r="U528" s="478"/>
      <c r="V528" s="478"/>
      <c r="W528" s="246"/>
      <c r="X528" s="246"/>
      <c r="Y528" s="244"/>
      <c r="Z528" s="246"/>
      <c r="AA528" s="262" t="s">
        <v>477</v>
      </c>
      <c r="AB528" s="261" t="s">
        <v>4</v>
      </c>
      <c r="AC528" s="244"/>
      <c r="AD528" s="247"/>
      <c r="AF528" s="28"/>
      <c r="AG528" s="27"/>
      <c r="AH528" s="248"/>
      <c r="AI528" s="86"/>
      <c r="AM528" s="86"/>
      <c r="BE528" s="260"/>
    </row>
    <row r="529" spans="1:57" ht="19.8">
      <c r="A529" s="244"/>
      <c r="B529" s="244"/>
      <c r="C529" s="244"/>
      <c r="D529" s="262"/>
      <c r="E529" s="244"/>
      <c r="F529" s="482" t="s">
        <v>4</v>
      </c>
      <c r="G529" s="478"/>
      <c r="H529" s="245"/>
      <c r="I529" s="245"/>
      <c r="J529" s="245"/>
      <c r="K529" s="244"/>
      <c r="L529" s="245"/>
      <c r="M529" s="245"/>
      <c r="N529" s="246"/>
      <c r="O529" s="246"/>
      <c r="P529" s="246"/>
      <c r="Q529" s="262" t="s">
        <v>24</v>
      </c>
      <c r="R529" s="245"/>
      <c r="S529" s="246" t="s">
        <v>403</v>
      </c>
      <c r="T529" s="246" t="s">
        <v>403</v>
      </c>
      <c r="U529" s="482" t="s">
        <v>531</v>
      </c>
      <c r="V529" s="482"/>
      <c r="W529" s="246" t="s">
        <v>403</v>
      </c>
      <c r="X529" s="263" t="s">
        <v>423</v>
      </c>
      <c r="Y529" s="244"/>
      <c r="Z529" s="263" t="s">
        <v>573</v>
      </c>
      <c r="AA529" s="262" t="s">
        <v>570</v>
      </c>
      <c r="AB529" s="261" t="s">
        <v>10</v>
      </c>
      <c r="AC529" s="244"/>
      <c r="AD529" s="247"/>
      <c r="AF529" s="28"/>
      <c r="AG529" s="27"/>
      <c r="AH529" s="248"/>
      <c r="AI529" s="86"/>
      <c r="AM529" s="86"/>
      <c r="BE529" s="260"/>
    </row>
    <row r="530" spans="1:57" ht="19.8">
      <c r="A530" s="262"/>
      <c r="B530" s="262"/>
      <c r="C530" s="244"/>
      <c r="D530" s="244"/>
      <c r="E530" s="262"/>
      <c r="F530" s="482" t="s">
        <v>475</v>
      </c>
      <c r="G530" s="482" t="s">
        <v>4</v>
      </c>
      <c r="H530" s="261" t="s">
        <v>4</v>
      </c>
      <c r="I530" s="261"/>
      <c r="J530" s="261" t="s">
        <v>1</v>
      </c>
      <c r="K530" s="244"/>
      <c r="L530" s="261" t="s">
        <v>24</v>
      </c>
      <c r="M530" s="261"/>
      <c r="N530" s="421" t="s">
        <v>24</v>
      </c>
      <c r="O530" s="421" t="s">
        <v>24</v>
      </c>
      <c r="P530" s="246"/>
      <c r="Q530" s="262" t="s">
        <v>481</v>
      </c>
      <c r="R530" s="261"/>
      <c r="S530" s="263" t="s">
        <v>572</v>
      </c>
      <c r="T530" s="263" t="s">
        <v>487</v>
      </c>
      <c r="U530" s="482" t="s">
        <v>550</v>
      </c>
      <c r="V530" s="482"/>
      <c r="W530" s="263" t="s">
        <v>489</v>
      </c>
      <c r="X530" s="263"/>
      <c r="Y530" s="262" t="s">
        <v>414</v>
      </c>
      <c r="Z530" s="263" t="s">
        <v>1</v>
      </c>
      <c r="AA530" s="262" t="s">
        <v>70</v>
      </c>
      <c r="AB530" s="261" t="s">
        <v>70</v>
      </c>
      <c r="AC530" s="244"/>
      <c r="AD530" s="247"/>
      <c r="AF530" s="28"/>
      <c r="AG530" s="27"/>
      <c r="AH530" s="248"/>
      <c r="AI530" s="86"/>
      <c r="AM530" s="86"/>
      <c r="BE530" s="260"/>
    </row>
    <row r="531" spans="1:57" ht="19.8">
      <c r="A531" s="244"/>
      <c r="B531" s="244"/>
      <c r="C531" s="262" t="s">
        <v>0</v>
      </c>
      <c r="D531" s="262"/>
      <c r="E531" s="262" t="s">
        <v>599</v>
      </c>
      <c r="F531" s="469" t="s">
        <v>476</v>
      </c>
      <c r="G531" s="469" t="s">
        <v>10</v>
      </c>
      <c r="H531" s="87" t="s">
        <v>403</v>
      </c>
      <c r="I531" s="87"/>
      <c r="J531" s="87" t="s">
        <v>403</v>
      </c>
      <c r="K531" s="244"/>
      <c r="L531" s="87" t="s">
        <v>45</v>
      </c>
      <c r="M531" s="87"/>
      <c r="N531" s="421" t="s">
        <v>717</v>
      </c>
      <c r="O531" s="421" t="s">
        <v>718</v>
      </c>
      <c r="P531" s="246"/>
      <c r="Q531" s="50" t="s">
        <v>415</v>
      </c>
      <c r="R531" s="87"/>
      <c r="S531" s="75" t="s">
        <v>548</v>
      </c>
      <c r="T531" s="75" t="s">
        <v>440</v>
      </c>
      <c r="U531" s="469" t="s">
        <v>483</v>
      </c>
      <c r="V531" s="469"/>
      <c r="W531" s="75" t="s">
        <v>470</v>
      </c>
      <c r="X531" s="75" t="s">
        <v>1</v>
      </c>
      <c r="Y531" s="50" t="s">
        <v>415</v>
      </c>
      <c r="Z531" s="75" t="s">
        <v>532</v>
      </c>
      <c r="AA531" s="50" t="s">
        <v>486</v>
      </c>
      <c r="AB531" s="87" t="s">
        <v>553</v>
      </c>
      <c r="AC531" s="244"/>
      <c r="AD531" s="247"/>
      <c r="AF531" s="28"/>
      <c r="AG531" s="27"/>
      <c r="AH531" s="248"/>
      <c r="AI531" s="86"/>
      <c r="AM531" s="86"/>
      <c r="BE531" s="260"/>
    </row>
    <row r="532" spans="1:57" ht="15.6">
      <c r="A532" s="244"/>
      <c r="B532" s="264">
        <f>+'Ark1'!C1619</f>
        <v>2024</v>
      </c>
      <c r="C532" s="264">
        <f>+'Ark1'!L1619</f>
        <v>1</v>
      </c>
      <c r="D532" s="264" t="s">
        <v>29</v>
      </c>
      <c r="E532" s="264">
        <f>+'Ark1'!AP1619</f>
        <v>27</v>
      </c>
      <c r="F532" s="484" t="str">
        <f>+IF(G532=0,"",'Ark1'!Q1619)</f>
        <v/>
      </c>
      <c r="G532" s="485">
        <f>+'Ark1'!R1619</f>
        <v>0</v>
      </c>
      <c r="H532" s="265" t="str">
        <f>+IF(G532=0,"",'Ark1'!AE1619)</f>
        <v/>
      </c>
      <c r="I532" s="265"/>
      <c r="J532" s="265" t="str">
        <f>+IF(G532=0,"",'Ark1'!AF1619)</f>
        <v/>
      </c>
      <c r="K532" s="244"/>
      <c r="L532" s="303" t="str">
        <f>+IF(G532=0,"",'Ark1'!U1619)</f>
        <v/>
      </c>
      <c r="M532" s="303"/>
      <c r="N532" s="376" t="str">
        <f>+IF(G532=0,"",'Ark1'!AR1619)</f>
        <v/>
      </c>
      <c r="O532" s="114" t="str">
        <f>+IF(G532=0,"",'Ark1'!AS1619)</f>
        <v/>
      </c>
      <c r="P532" s="246"/>
      <c r="Q532" s="266" t="str">
        <f>+IF(G532=0,"",'Ark1'!T1619)</f>
        <v/>
      </c>
      <c r="R532" s="265"/>
      <c r="S532" s="267" t="str">
        <f>+IF(G532=0,"",'Ark1'!W1619)</f>
        <v/>
      </c>
      <c r="T532" s="267" t="str">
        <f>+IF(G532=0,"",'Ark1'!X1619)</f>
        <v/>
      </c>
      <c r="U532" s="484" t="str">
        <f>+IF(G532=0,"",'Ark1'!AG1619)</f>
        <v/>
      </c>
      <c r="V532" s="484"/>
      <c r="W532" s="267" t="str">
        <f>+IF(G532=0,"",'Ark1'!AH1619)</f>
        <v/>
      </c>
      <c r="X532" s="267" t="str">
        <f>+IF(G532=0,"",'Ark1'!Y1619)</f>
        <v/>
      </c>
      <c r="Y532" s="266" t="str">
        <f>+IF(G532=0,"",'Ark1'!AA1619)</f>
        <v/>
      </c>
      <c r="Z532" s="267" t="str">
        <f>+IF(G532=0,"",'Ark1'!AC1619)</f>
        <v/>
      </c>
      <c r="AA532" s="303" t="str">
        <f t="shared" ref="AA532:AA546" si="51">IF(G532=0,"",1000*L532/U532)</f>
        <v/>
      </c>
      <c r="AB532" s="265" t="str">
        <f t="shared" ref="AB532:AB546" si="52">IF(G532=0,"",G532/F532)</f>
        <v/>
      </c>
      <c r="AC532" s="244"/>
      <c r="AD532" s="27"/>
      <c r="AF532" s="28"/>
      <c r="AG532" s="27"/>
      <c r="AH532" s="86"/>
      <c r="AI532" s="86"/>
      <c r="AM532" s="86"/>
    </row>
    <row r="533" spans="1:57" ht="15.6">
      <c r="A533" s="244"/>
      <c r="B533" s="304">
        <f>+'Ark1'!C1654</f>
        <v>2024</v>
      </c>
      <c r="C533" s="86">
        <f>+'Ark1'!L1654</f>
        <v>2</v>
      </c>
      <c r="D533" s="86" t="s">
        <v>30</v>
      </c>
      <c r="E533" s="86">
        <f>+'Ark1'!AP1654</f>
        <v>27</v>
      </c>
      <c r="F533" s="486">
        <f>+IF(G533=0,"",'Ark1'!Q1654)</f>
        <v>3</v>
      </c>
      <c r="G533" s="485">
        <f>+'Ark1'!R1654</f>
        <v>5</v>
      </c>
      <c r="H533" s="28">
        <f>+IF(G533=0,"",'Ark1'!AE1654)</f>
        <v>3.52112676056338</v>
      </c>
      <c r="I533" s="265"/>
      <c r="J533" s="28">
        <f>+IF(G533=0,"",'Ark1'!AF1654)</f>
        <v>1.9580744685347196</v>
      </c>
      <c r="K533" s="244"/>
      <c r="L533" s="303">
        <f>+IF(G533=0,"",'Ark1'!U1654)</f>
        <v>92.66</v>
      </c>
      <c r="M533" s="303"/>
      <c r="N533" s="376">
        <f>+IF(G533=0,"",'Ark1'!AR1654)</f>
        <v>165.4</v>
      </c>
      <c r="O533" s="114">
        <f>+IF(G533=0,"",'Ark1'!AS1654)</f>
        <v>19.088926928746488</v>
      </c>
      <c r="P533" s="246"/>
      <c r="Q533" s="27">
        <f>+IF(G533=0,"",'Ark1'!T1654)</f>
        <v>3.8</v>
      </c>
      <c r="R533" s="265"/>
      <c r="S533" s="33">
        <f>+IF(G533=0,"",'Ark1'!W1654)</f>
        <v>0</v>
      </c>
      <c r="T533" s="33">
        <f>+IF(G533=0,"",'Ark1'!X1654)</f>
        <v>0</v>
      </c>
      <c r="U533" s="557">
        <f>+IF(G533=0,"",'Ark1'!AG1654)</f>
        <v>1119.5999999999999</v>
      </c>
      <c r="W533" s="33">
        <f>+IF(G533=0,"",'Ark1'!AH1654)</f>
        <v>100</v>
      </c>
      <c r="X533" s="33">
        <f>+IF(G533=0,"",'Ark1'!Y1654)</f>
        <v>41.043908195979611</v>
      </c>
      <c r="Y533" s="27">
        <f>+IF(G533=0,"",'Ark1'!AA1654)</f>
        <v>0.3999999999999993</v>
      </c>
      <c r="Z533" s="33">
        <f>+IF(G533=0,"",'Ark1'!AC1654)</f>
        <v>-27.945681842070439</v>
      </c>
      <c r="AA533" s="303">
        <f t="shared" si="51"/>
        <v>82.761700607359785</v>
      </c>
      <c r="AB533" s="28">
        <f t="shared" si="52"/>
        <v>1.6666666666666667</v>
      </c>
      <c r="AC533" s="244"/>
      <c r="AD533" s="27"/>
      <c r="AF533" s="28"/>
      <c r="AG533" s="27"/>
      <c r="AH533" s="86"/>
      <c r="AI533" s="86"/>
      <c r="AM533" s="86"/>
    </row>
    <row r="534" spans="1:57" ht="15.6">
      <c r="A534" s="244"/>
      <c r="B534" s="304">
        <f>+'Ark1'!C1689</f>
        <v>2024</v>
      </c>
      <c r="C534" s="264">
        <f>+'Ark1'!L1689</f>
        <v>3</v>
      </c>
      <c r="D534" s="264" t="s">
        <v>31</v>
      </c>
      <c r="E534" s="264">
        <f>+'Ark1'!AP1689</f>
        <v>27</v>
      </c>
      <c r="F534" s="484">
        <f>+IF(G534=0,"",'Ark1'!Q1689)</f>
        <v>18</v>
      </c>
      <c r="G534" s="485">
        <f>+'Ark1'!R1689</f>
        <v>33</v>
      </c>
      <c r="H534" s="265">
        <f>+IF(G534=0,"",'Ark1'!AE1689)</f>
        <v>23.239436619718305</v>
      </c>
      <c r="I534" s="265"/>
      <c r="J534" s="265">
        <f>+IF(G534=0,"",'Ark1'!AF1689)</f>
        <v>16.014961328768859</v>
      </c>
      <c r="K534" s="244"/>
      <c r="L534" s="303">
        <f>+IF(G534=0,"",'Ark1'!U1689)</f>
        <v>114.82727272727276</v>
      </c>
      <c r="M534" s="303"/>
      <c r="N534" s="376">
        <f>+IF(G534=0,"",'Ark1'!AR1689)</f>
        <v>170.51515151515153</v>
      </c>
      <c r="O534" s="114">
        <f>+IF(G534=0,"",'Ark1'!AS1689)</f>
        <v>22.608251026958243</v>
      </c>
      <c r="P534" s="246"/>
      <c r="Q534" s="266">
        <f>+IF(G534=0,"",'Ark1'!T1689)</f>
        <v>4.6363636363636367</v>
      </c>
      <c r="R534" s="265"/>
      <c r="S534" s="267">
        <f>+IF(G534=0,"",'Ark1'!W1689)</f>
        <v>3.0303030303030303</v>
      </c>
      <c r="T534" s="267">
        <f>+IF(G534=0,"",'Ark1'!X1689)</f>
        <v>0</v>
      </c>
      <c r="U534" s="484">
        <f>+IF(G534=0,"",'Ark1'!AG1689)</f>
        <v>1025.1515151515152</v>
      </c>
      <c r="V534" s="484"/>
      <c r="W534" s="267">
        <f>+IF(G534=0,"",'Ark1'!AH1689)</f>
        <v>100</v>
      </c>
      <c r="X534" s="267">
        <f>+IF(G534=0,"",'Ark1'!Y1689)</f>
        <v>30.233999251567724</v>
      </c>
      <c r="Y534" s="266">
        <f>+IF(G534=0,"",'Ark1'!AA1689)</f>
        <v>0.97912087402445314</v>
      </c>
      <c r="Z534" s="267">
        <f>+IF(G534=0,"",'Ark1'!AC1689)</f>
        <v>53.140788986107694</v>
      </c>
      <c r="AA534" s="303">
        <f t="shared" si="51"/>
        <v>112.01005025125629</v>
      </c>
      <c r="AB534" s="265">
        <f t="shared" si="52"/>
        <v>1.8333333333333333</v>
      </c>
      <c r="AC534" s="244"/>
      <c r="AD534" s="27"/>
      <c r="AF534" s="28"/>
      <c r="AG534" s="27"/>
      <c r="AH534" s="86"/>
      <c r="AI534" s="86"/>
      <c r="AM534" s="86"/>
    </row>
    <row r="535" spans="1:57" ht="15.6">
      <c r="A535" s="244"/>
      <c r="B535" s="304">
        <f>+'Ark1'!C1724</f>
        <v>2024</v>
      </c>
      <c r="C535" s="264">
        <f>+'Ark1'!L1724</f>
        <v>4</v>
      </c>
      <c r="D535" s="264" t="s">
        <v>32</v>
      </c>
      <c r="E535" s="86">
        <f>+'Ark1'!AP1724</f>
        <v>27</v>
      </c>
      <c r="F535" s="486">
        <f>+IF(G535=0,"",'Ark1'!Q1724)</f>
        <v>35</v>
      </c>
      <c r="G535" s="485">
        <f>+'Ark1'!R1724</f>
        <v>46</v>
      </c>
      <c r="H535" s="28">
        <f>+IF(G535=0,"",'Ark1'!AE1724)</f>
        <v>32.394366197183096</v>
      </c>
      <c r="I535" s="265"/>
      <c r="J535" s="28">
        <f>+IF(G535=0,"",'Ark1'!AF1724)</f>
        <v>31.415831959765004</v>
      </c>
      <c r="K535" s="244"/>
      <c r="L535" s="303">
        <f>+IF(G535=0,"",'Ark1'!U1724)</f>
        <v>161.59347826086963</v>
      </c>
      <c r="M535" s="303"/>
      <c r="N535" s="376">
        <f>+IF(G535=0,"",'Ark1'!AR1724)</f>
        <v>181.13043478260872</v>
      </c>
      <c r="O535" s="114">
        <f>+IF(G535=0,"",'Ark1'!AS1724)</f>
        <v>26.922136763832341</v>
      </c>
      <c r="P535" s="246"/>
      <c r="Q535" s="27">
        <f>+IF(G535=0,"",'Ark1'!T1724)</f>
        <v>6.6304347826086936</v>
      </c>
      <c r="R535" s="265"/>
      <c r="S535" s="33">
        <f>+IF(G535=0,"",'Ark1'!W1724)</f>
        <v>56.521739130434781</v>
      </c>
      <c r="T535" s="33">
        <f>+IF(G535=0,"",'Ark1'!X1724)</f>
        <v>0</v>
      </c>
      <c r="U535" s="557">
        <f>+IF(G535=0,"",'Ark1'!AG1724)</f>
        <v>1002.9347826086956</v>
      </c>
      <c r="W535" s="33">
        <f>+IF(G535=0,"",'Ark1'!AH1724)</f>
        <v>100</v>
      </c>
      <c r="X535" s="33">
        <f>+IF(G535=0,"",'Ark1'!Y1724)</f>
        <v>28.612185015827713</v>
      </c>
      <c r="Y535" s="27">
        <f>+IF(G535=0,"",'Ark1'!AA1724)</f>
        <v>1.2573038035583712</v>
      </c>
      <c r="Z535" s="33">
        <f>+IF(G535=0,"",'Ark1'!AC1724)</f>
        <v>37.048832836586911</v>
      </c>
      <c r="AA535" s="303">
        <f t="shared" si="51"/>
        <v>161.12062425490416</v>
      </c>
      <c r="AB535" s="28">
        <f t="shared" si="52"/>
        <v>1.3142857142857143</v>
      </c>
      <c r="AC535" s="244"/>
      <c r="AD535" s="27"/>
      <c r="AF535" s="28"/>
      <c r="AG535" s="27"/>
      <c r="AH535" s="86"/>
      <c r="AI535" s="86"/>
      <c r="AM535" s="86"/>
    </row>
    <row r="536" spans="1:57" ht="15.6">
      <c r="A536" s="244"/>
      <c r="B536" s="264">
        <f>+'Ark1'!C1759</f>
        <v>2024</v>
      </c>
      <c r="C536" s="264">
        <f>+'Ark1'!L1759</f>
        <v>5</v>
      </c>
      <c r="D536" s="264" t="s">
        <v>401</v>
      </c>
      <c r="E536" s="272">
        <f>+'Ark1'!AP1759</f>
        <v>27</v>
      </c>
      <c r="F536" s="484">
        <f>+IF(G536=0,"",'Ark1'!Q1759)</f>
        <v>26</v>
      </c>
      <c r="G536" s="485">
        <f>+'Ark1'!R1759</f>
        <v>38</v>
      </c>
      <c r="H536" s="265">
        <f>+'Ark1'!AE1759</f>
        <v>26.760563380281695</v>
      </c>
      <c r="I536" s="265"/>
      <c r="J536" s="265">
        <f>+IF(G536=0,"",'Ark1'!AF1759)</f>
        <v>31.252271670681715</v>
      </c>
      <c r="K536" s="244"/>
      <c r="L536" s="303">
        <f>+IF(G536=0,"",'Ark1'!U1759)</f>
        <v>194.59473684210536</v>
      </c>
      <c r="M536" s="303"/>
      <c r="N536" s="376">
        <f>+IF(G536=0,"",'Ark1'!AR1759)</f>
        <v>185.76315789473688</v>
      </c>
      <c r="O536" s="114">
        <f>+IF(G536=0,"",'Ark1'!AS1759)</f>
        <v>30.129262475931679</v>
      </c>
      <c r="P536" s="246"/>
      <c r="Q536" s="266">
        <f>+IF(G536=0,"",'Ark1'!T1759)</f>
        <v>8.1052631578947363</v>
      </c>
      <c r="R536" s="265"/>
      <c r="S536" s="267">
        <f>+IF(G536=0,"",'Ark1'!W1759)</f>
        <v>86.842105263157904</v>
      </c>
      <c r="T536" s="267">
        <f>+IF(G536=0,"",'Ark1'!X1759)</f>
        <v>0</v>
      </c>
      <c r="U536" s="484">
        <f>+IF(G536=0,"",'Ark1'!AG1759)</f>
        <v>1006.8684210526312</v>
      </c>
      <c r="V536" s="484"/>
      <c r="W536" s="267">
        <f>+IF(G536=0,"",'Ark1'!AH1759)</f>
        <v>100</v>
      </c>
      <c r="X536" s="267">
        <f>+IF(G536=0,"",'Ark1'!Y1759)</f>
        <v>30.819175057851783</v>
      </c>
      <c r="Y536" s="266">
        <f>+IF(G536=0,"",'Ark1'!AA1759)</f>
        <v>1.5353633837699829</v>
      </c>
      <c r="Z536" s="267">
        <f>+IF(G536=0,"",'Ark1'!AC1759)</f>
        <v>22.018757580907138</v>
      </c>
      <c r="AA536" s="303">
        <f t="shared" si="51"/>
        <v>193.26729567967399</v>
      </c>
      <c r="AB536" s="265">
        <f t="shared" si="52"/>
        <v>1.4615384615384615</v>
      </c>
      <c r="AC536" s="244"/>
      <c r="AD536" s="27"/>
      <c r="AF536" s="28"/>
      <c r="AG536" s="27"/>
      <c r="AH536" s="86"/>
      <c r="AI536" s="86"/>
      <c r="AM536" s="86"/>
    </row>
    <row r="537" spans="1:57" ht="15.6">
      <c r="A537" s="244"/>
      <c r="B537" s="328">
        <f>+'Ark1'!C1794</f>
        <v>2024</v>
      </c>
      <c r="C537" s="264">
        <f>+'Ark1'!L1794</f>
        <v>6</v>
      </c>
      <c r="D537" s="264" t="s">
        <v>33</v>
      </c>
      <c r="E537" s="273">
        <f>+'Ark1'!AP1794</f>
        <v>27</v>
      </c>
      <c r="F537" s="486">
        <f>+IF(G537=0,"",'Ark1'!Q1794)</f>
        <v>8</v>
      </c>
      <c r="G537" s="485">
        <f>+'Ark1'!R1794</f>
        <v>14</v>
      </c>
      <c r="H537" s="28">
        <f>+IF(G537=0,"",'Ark1'!AE1794)</f>
        <v>9.8591549295774623</v>
      </c>
      <c r="I537" s="265"/>
      <c r="J537" s="28">
        <f>+IF(G537=0,"",'Ark1'!AF1794)</f>
        <v>12.751363002409022</v>
      </c>
      <c r="K537" s="244"/>
      <c r="L537" s="303">
        <f>+IF(G537=0,"",'Ark1'!U1794)</f>
        <v>215.50714285714281</v>
      </c>
      <c r="M537" s="303"/>
      <c r="N537" s="376">
        <f>+IF(G537=0,"",'Ark1'!AR1794)</f>
        <v>185.78571428571425</v>
      </c>
      <c r="O537" s="114">
        <f>+IF(G537=0,"",'Ark1'!AS1794)</f>
        <v>33.465983878006135</v>
      </c>
      <c r="P537" s="246"/>
      <c r="Q537" s="27">
        <f>+IF(G537=0,"",'Ark1'!T1794)</f>
        <v>10.214285714285712</v>
      </c>
      <c r="R537" s="265"/>
      <c r="S537" s="33">
        <f>+IF(G537=0,"",'Ark1'!W1794)</f>
        <v>100</v>
      </c>
      <c r="T537" s="33">
        <f>+IF(G537=0,"",'Ark1'!X1794)</f>
        <v>0</v>
      </c>
      <c r="U537" s="557">
        <f>+IF(G537=0,"",'Ark1'!AG1794)</f>
        <v>945.57142857142878</v>
      </c>
      <c r="W537" s="33">
        <f>+IF(G537=0,"",'Ark1'!AH1794)</f>
        <v>100</v>
      </c>
      <c r="X537" s="33">
        <f>+IF(G537=0,"",'Ark1'!Y1794)</f>
        <v>25.829315136258831</v>
      </c>
      <c r="Y537" s="27">
        <f>+IF(G537=0,"",'Ark1'!AA1794)</f>
        <v>2.2417649752107498</v>
      </c>
      <c r="Z537" s="33">
        <f>+IF(G537=0,"",'Ark1'!AC1794)</f>
        <v>74.49353998117482</v>
      </c>
      <c r="AA537" s="303">
        <f t="shared" si="51"/>
        <v>227.91207130986544</v>
      </c>
      <c r="AB537" s="28">
        <f t="shared" si="52"/>
        <v>1.75</v>
      </c>
      <c r="AC537" s="244"/>
      <c r="AD537" s="27"/>
      <c r="AF537" s="28"/>
      <c r="AG537" s="27"/>
      <c r="AH537" s="86"/>
      <c r="AI537" s="86"/>
      <c r="AM537" s="86"/>
    </row>
    <row r="538" spans="1:57" ht="15.6">
      <c r="A538" s="244"/>
      <c r="B538" s="328">
        <f>+'Ark1'!C1829</f>
        <v>2024</v>
      </c>
      <c r="C538" s="264">
        <f>+'Ark1'!L1829</f>
        <v>7</v>
      </c>
      <c r="D538" s="264" t="s">
        <v>34</v>
      </c>
      <c r="E538" s="272">
        <f>+'Ark1'!AP1829</f>
        <v>27</v>
      </c>
      <c r="F538" s="484">
        <f>+IF(G538=0,"",'Ark1'!Q1829)</f>
        <v>3</v>
      </c>
      <c r="G538" s="485">
        <f>+'Ark1'!R1829</f>
        <v>6</v>
      </c>
      <c r="H538" s="265">
        <f>+IF(G538=0,"",'Ark1'!AE1829)</f>
        <v>4.2253521126760551</v>
      </c>
      <c r="I538" s="265"/>
      <c r="J538" s="265">
        <f>+IF(G538=0,"",'Ark1'!AF1829)</f>
        <v>6.6074975698406639</v>
      </c>
      <c r="K538" s="244"/>
      <c r="L538" s="303">
        <f>+IF(G538=0,"",'Ark1'!U1829)</f>
        <v>260.56666666666661</v>
      </c>
      <c r="M538" s="303"/>
      <c r="N538" s="376">
        <f>+IF(G538=0,"",'Ark1'!AR1829)</f>
        <v>190.33333333333337</v>
      </c>
      <c r="O538" s="114">
        <f>+IF(G538=0,"",'Ark1'!AS1829)</f>
        <v>37.527864714838209</v>
      </c>
      <c r="P538" s="246"/>
      <c r="Q538" s="266">
        <f>+IF(G538=0,"",'Ark1'!T1829)</f>
        <v>12.333333333333336</v>
      </c>
      <c r="R538" s="265"/>
      <c r="S538" s="267">
        <f>+IF(G538=0,"",'Ark1'!W1829)</f>
        <v>100</v>
      </c>
      <c r="T538" s="267">
        <f>+IF(G538=0,"",'Ark1'!X1829)</f>
        <v>0</v>
      </c>
      <c r="U538" s="484">
        <f>+IF(G538=0,"",'Ark1'!AG1829)</f>
        <v>1099.833333333333</v>
      </c>
      <c r="V538" s="484"/>
      <c r="W538" s="267">
        <f>+IF(G538=0,"",'Ark1'!AH1829)</f>
        <v>100</v>
      </c>
      <c r="X538" s="267">
        <f>+IF(G538=0,"",'Ark1'!Y1829)</f>
        <v>41.402804521218499</v>
      </c>
      <c r="Y538" s="266">
        <f>+IF(G538=0,"",'Ark1'!AA1829)</f>
        <v>1.7950549357114975</v>
      </c>
      <c r="Z538" s="267">
        <f>+IF(G538=0,"",'Ark1'!AC1829)</f>
        <v>-22.500205576914826</v>
      </c>
      <c r="AA538" s="303">
        <f t="shared" si="51"/>
        <v>236.91468404303683</v>
      </c>
      <c r="AB538" s="265">
        <f t="shared" si="52"/>
        <v>2</v>
      </c>
      <c r="AC538" s="244"/>
      <c r="AD538" s="27"/>
      <c r="AF538" s="28"/>
      <c r="AG538" s="27"/>
      <c r="AH538" s="86"/>
      <c r="AI538" s="86"/>
      <c r="AM538" s="86"/>
    </row>
    <row r="539" spans="1:57" ht="15.6">
      <c r="A539" s="244"/>
      <c r="B539" s="86">
        <f>+'Ark1'!C1864</f>
        <v>2024</v>
      </c>
      <c r="C539" s="86">
        <f>+'Ark1'!L1864</f>
        <v>8</v>
      </c>
      <c r="D539" s="86" t="s">
        <v>35</v>
      </c>
      <c r="E539" s="273">
        <f>+'Ark1'!AP1864</f>
        <v>27</v>
      </c>
      <c r="F539" s="486" t="str">
        <f>+IF(G539=0,"",'Ark1'!Q1864)</f>
        <v/>
      </c>
      <c r="G539" s="485">
        <f>+'Ark1'!R1864</f>
        <v>0</v>
      </c>
      <c r="H539" s="28" t="str">
        <f>+IF(G539=0,"",'Ark1'!AE1864)</f>
        <v/>
      </c>
      <c r="I539" s="265"/>
      <c r="J539" s="28" t="str">
        <f>+IF(G539=0,"",'Ark1'!AF1864)</f>
        <v/>
      </c>
      <c r="K539" s="244"/>
      <c r="L539" s="303" t="str">
        <f>+IF(G539=0,"",'Ark1'!U1864)</f>
        <v/>
      </c>
      <c r="M539" s="303"/>
      <c r="N539" s="376" t="str">
        <f>+IF(G539=0,"",'Ark1'!AR1864)</f>
        <v/>
      </c>
      <c r="O539" s="114" t="str">
        <f>+IF(G539=0,"",'Ark1'!AS1864)</f>
        <v/>
      </c>
      <c r="P539" s="246"/>
      <c r="Q539" s="27" t="str">
        <f>+IF(G539=0,"",'Ark1'!T1864)</f>
        <v/>
      </c>
      <c r="R539" s="265"/>
      <c r="S539" s="33" t="str">
        <f>+IF(G539=0,"",'Ark1'!W1864)</f>
        <v/>
      </c>
      <c r="T539" s="33" t="str">
        <f>+IF(G539=0,"",'Ark1'!X1864)</f>
        <v/>
      </c>
      <c r="U539" s="557" t="str">
        <f>+IF(G539=0,"",'Ark1'!AG1864)</f>
        <v/>
      </c>
      <c r="W539" s="33" t="str">
        <f>+IF(G539=0,"",'Ark1'!AH1864)</f>
        <v/>
      </c>
      <c r="X539" s="33" t="str">
        <f>+IF(G539=0,"",'Ark1'!Y1864)</f>
        <v/>
      </c>
      <c r="Y539" s="27" t="str">
        <f>+IF(G539=0,"",'Ark1'!AA1864)</f>
        <v/>
      </c>
      <c r="Z539" s="33" t="str">
        <f>+IF(G539=0,"",'Ark1'!AC1864)</f>
        <v/>
      </c>
      <c r="AA539" s="303" t="str">
        <f t="shared" si="51"/>
        <v/>
      </c>
      <c r="AB539" s="28" t="str">
        <f t="shared" si="52"/>
        <v/>
      </c>
      <c r="AC539" s="244"/>
      <c r="AD539" s="27"/>
      <c r="AF539" s="28"/>
      <c r="AG539" s="27"/>
      <c r="AH539" s="86"/>
      <c r="AI539" s="86"/>
      <c r="AM539" s="86"/>
    </row>
    <row r="540" spans="1:57" ht="15.6">
      <c r="A540" s="244"/>
      <c r="B540" s="328">
        <f>+'Ark1'!C1899</f>
        <v>2024</v>
      </c>
      <c r="C540" s="264">
        <f>+'Ark1'!L1899</f>
        <v>9</v>
      </c>
      <c r="D540" s="264" t="s">
        <v>36</v>
      </c>
      <c r="E540" s="272">
        <f>+'Ark1'!AP1899</f>
        <v>27</v>
      </c>
      <c r="F540" s="484" t="str">
        <f>+IF(G540=0,"",'Ark1'!Q1899)</f>
        <v/>
      </c>
      <c r="G540" s="485">
        <f>+'Ark1'!R1899</f>
        <v>0</v>
      </c>
      <c r="H540" s="265" t="str">
        <f>+IF(G540=0,"",'Ark1'!AE1899)</f>
        <v/>
      </c>
      <c r="I540" s="265"/>
      <c r="J540" s="265" t="str">
        <f>+IF(G540=0,"",'Ark1'!AF1899)</f>
        <v/>
      </c>
      <c r="K540" s="244"/>
      <c r="L540" s="303" t="str">
        <f>+IF(G540=0,"",'Ark1'!U1899)</f>
        <v/>
      </c>
      <c r="M540" s="303"/>
      <c r="N540" s="376" t="str">
        <f>+IF(G540=0,"",'Ark1'!AR1978)</f>
        <v/>
      </c>
      <c r="O540" s="114" t="str">
        <f>+IF(G540=0,"",'Ark1'!AS1978)</f>
        <v/>
      </c>
      <c r="P540" s="246"/>
      <c r="Q540" s="266" t="str">
        <f>+IF(G540=0,"",'Ark1'!T1899)</f>
        <v/>
      </c>
      <c r="R540" s="265"/>
      <c r="S540" s="267" t="str">
        <f>+IF(G540=0,"",'Ark1'!W1899)</f>
        <v/>
      </c>
      <c r="T540" s="267" t="str">
        <f>+IF(G540=0,"",'Ark1'!X1899)</f>
        <v/>
      </c>
      <c r="U540" s="484" t="str">
        <f>+IF(G540=0,"",'Ark1'!AG1899)</f>
        <v/>
      </c>
      <c r="V540" s="484"/>
      <c r="W540" s="267" t="str">
        <f>+IF(G540=0,"",'Ark1'!AH1899)</f>
        <v/>
      </c>
      <c r="X540" s="267" t="str">
        <f>+IF(G540=0,"",'Ark1'!Y1899)</f>
        <v/>
      </c>
      <c r="Y540" s="266" t="str">
        <f>+IF(G540=0,"",'Ark1'!AA1899)</f>
        <v/>
      </c>
      <c r="Z540" s="267" t="str">
        <f>+IF(G540=0,"",'Ark1'!AC1899)</f>
        <v/>
      </c>
      <c r="AA540" s="303" t="str">
        <f t="shared" si="51"/>
        <v/>
      </c>
      <c r="AB540" s="265" t="str">
        <f t="shared" si="52"/>
        <v/>
      </c>
      <c r="AC540" s="244"/>
      <c r="AD540" s="27"/>
      <c r="AF540" s="28"/>
      <c r="AG540" s="27"/>
      <c r="AH540" s="86"/>
      <c r="AI540" s="86"/>
      <c r="AM540" s="86"/>
    </row>
    <row r="541" spans="1:57" ht="15.6">
      <c r="A541" s="244"/>
      <c r="B541" s="328">
        <f>+'Ark1'!C1934</f>
        <v>2024</v>
      </c>
      <c r="C541" s="264">
        <f>+'Ark1'!L1934</f>
        <v>10</v>
      </c>
      <c r="D541" s="264" t="s">
        <v>37</v>
      </c>
      <c r="E541" s="273">
        <f>+'Ark1'!AP1934</f>
        <v>27</v>
      </c>
      <c r="F541" s="486" t="str">
        <f>+IF(G541=0,"",'Ark1'!Q1934)</f>
        <v/>
      </c>
      <c r="G541" s="485">
        <f>+'Ark1'!R1934</f>
        <v>0</v>
      </c>
      <c r="H541" s="28" t="str">
        <f>+IF(G541=0,"",'Ark1'!AE1934)</f>
        <v/>
      </c>
      <c r="I541" s="265"/>
      <c r="J541" s="28" t="str">
        <f>+IF(G541=0,"",'Ark1'!AF1934)</f>
        <v/>
      </c>
      <c r="K541" s="244"/>
      <c r="L541" s="303" t="str">
        <f>+IF(G541=0,"",'Ark1'!U1934)</f>
        <v/>
      </c>
      <c r="M541" s="303"/>
      <c r="N541" s="376" t="str">
        <f>+IF(G541=0,"",'Ark1'!AR1934)</f>
        <v/>
      </c>
      <c r="O541" s="114" t="str">
        <f>+IF(G541=0,"",'Ark1'!AS1934)</f>
        <v/>
      </c>
      <c r="P541" s="246"/>
      <c r="Q541" s="27" t="str">
        <f>+IF(G541=0,"",'Ark1'!T1934)</f>
        <v/>
      </c>
      <c r="R541" s="265"/>
      <c r="S541" s="33" t="str">
        <f>+IF(G541=0,"",'Ark1'!W1934)</f>
        <v/>
      </c>
      <c r="T541" s="33" t="str">
        <f>+IF(G541=0,"",'Ark1'!X1934)</f>
        <v/>
      </c>
      <c r="U541" s="557" t="str">
        <f>+IF(G541=0,"",'Ark1'!AG1934)</f>
        <v/>
      </c>
      <c r="W541" s="33" t="str">
        <f>+IF(G541=0,"",'Ark1'!AH1934)</f>
        <v/>
      </c>
      <c r="X541" s="33" t="str">
        <f>+IF(G541=0,"",'Ark1'!Y1934)</f>
        <v/>
      </c>
      <c r="Y541" s="27" t="str">
        <f>+IF(G541=0,"",'Ark1'!AA1934)</f>
        <v/>
      </c>
      <c r="Z541" s="33" t="str">
        <f>+IF(G541=0,"",'Ark1'!AC1934)</f>
        <v/>
      </c>
      <c r="AA541" s="303" t="str">
        <f t="shared" si="51"/>
        <v/>
      </c>
      <c r="AB541" s="28" t="str">
        <f t="shared" si="52"/>
        <v/>
      </c>
      <c r="AC541" s="244"/>
      <c r="AD541" s="27"/>
      <c r="AF541" s="28"/>
      <c r="AG541" s="27"/>
      <c r="AH541" s="86"/>
      <c r="AI541" s="86"/>
      <c r="AM541" s="86"/>
    </row>
    <row r="542" spans="1:57" ht="15.6">
      <c r="A542" s="244"/>
      <c r="B542" s="328">
        <f>+'Ark1'!C1969</f>
        <v>2024</v>
      </c>
      <c r="C542" s="264">
        <f>+'Ark1'!L1969</f>
        <v>11</v>
      </c>
      <c r="D542" s="264" t="s">
        <v>38</v>
      </c>
      <c r="E542" s="272">
        <f>+'Ark1'!AP1969</f>
        <v>27</v>
      </c>
      <c r="F542" s="484" t="str">
        <f>+IF(G542=0,"",'Ark1'!Q1969)</f>
        <v/>
      </c>
      <c r="G542" s="485">
        <f>+'Ark1'!R1969</f>
        <v>0</v>
      </c>
      <c r="H542" s="265" t="str">
        <f>+IF(G542=0,"",'Ark1'!AE1969)</f>
        <v/>
      </c>
      <c r="I542" s="265"/>
      <c r="J542" s="265" t="str">
        <f>+IF(G542=0,"",'Ark1'!AF1969)</f>
        <v/>
      </c>
      <c r="K542" s="244"/>
      <c r="L542" s="303" t="str">
        <f>+IF(G542=0,"",'Ark1'!U1969)</f>
        <v/>
      </c>
      <c r="M542" s="303"/>
      <c r="N542" s="376" t="str">
        <f>+IF(G542=0,"",'Ark1'!AR1980)</f>
        <v/>
      </c>
      <c r="O542" s="114" t="str">
        <f>+IF(G542=0,"",'Ark1'!AS1980)</f>
        <v/>
      </c>
      <c r="P542" s="246"/>
      <c r="Q542" s="266" t="str">
        <f>+IF(G542=0,"",'Ark1'!T1969)</f>
        <v/>
      </c>
      <c r="R542" s="265"/>
      <c r="S542" s="267" t="str">
        <f>+IF(G542=0,"",'Ark1'!W1969)</f>
        <v/>
      </c>
      <c r="T542" s="267" t="str">
        <f>+IF(G542=0,"",'Ark1'!X1969)</f>
        <v/>
      </c>
      <c r="U542" s="484" t="str">
        <f>+IF(G542=0,"",'Ark1'!AG1969)</f>
        <v/>
      </c>
      <c r="V542" s="484"/>
      <c r="W542" s="267" t="str">
        <f>+IF(G542=0,"",'Ark1'!AH1969)</f>
        <v/>
      </c>
      <c r="X542" s="267" t="str">
        <f>+IF(G542=0,"",'Ark1'!Y1969)</f>
        <v/>
      </c>
      <c r="Y542" s="266" t="str">
        <f>+IF(G542=0,"",'Ark1'!AA1969)</f>
        <v/>
      </c>
      <c r="Z542" s="267" t="str">
        <f>+IF(G542=0,"",'Ark1'!AC1969)</f>
        <v/>
      </c>
      <c r="AA542" s="303" t="str">
        <f t="shared" si="51"/>
        <v/>
      </c>
      <c r="AB542" s="265" t="str">
        <f t="shared" si="52"/>
        <v/>
      </c>
      <c r="AC542" s="244"/>
      <c r="AD542" s="27"/>
      <c r="AF542" s="28"/>
      <c r="AG542" s="27"/>
      <c r="AH542" s="86"/>
      <c r="AI542" s="86"/>
      <c r="AM542" s="86"/>
    </row>
    <row r="543" spans="1:57" ht="15.6">
      <c r="A543" s="244"/>
      <c r="B543" s="328">
        <f>+'Ark1'!C2004</f>
        <v>2024</v>
      </c>
      <c r="C543" s="264">
        <f>+'Ark1'!L2004</f>
        <v>12</v>
      </c>
      <c r="D543" s="264" t="s">
        <v>39</v>
      </c>
      <c r="E543" s="273">
        <f>+'Ark1'!AP2004</f>
        <v>27</v>
      </c>
      <c r="F543" s="486" t="str">
        <f>+IF(G543=0,"",'Ark1'!Q2004)</f>
        <v/>
      </c>
      <c r="G543" s="485">
        <f>+'Ark1'!R2004</f>
        <v>0</v>
      </c>
      <c r="H543" s="28" t="str">
        <f>+IF(G543=0,"",'Ark1'!AE2004)</f>
        <v/>
      </c>
      <c r="I543" s="265"/>
      <c r="J543" s="28" t="str">
        <f>+IF(G543=0,"",'Ark1'!AF2004)</f>
        <v/>
      </c>
      <c r="K543" s="244"/>
      <c r="L543" s="303" t="str">
        <f>+IF(G543=0,"",'Ark1'!U2004)</f>
        <v/>
      </c>
      <c r="M543" s="303"/>
      <c r="N543" s="376" t="str">
        <f>+IF(G543=0,"",'Ark1'!AR1981)</f>
        <v/>
      </c>
      <c r="O543" s="114" t="str">
        <f>+IF(G543=0,"",'Ark1'!AS1981)</f>
        <v/>
      </c>
      <c r="P543" s="246"/>
      <c r="Q543" s="27" t="str">
        <f>+IF(G543=0,"",'Ark1'!T2004)</f>
        <v/>
      </c>
      <c r="R543" s="265"/>
      <c r="S543" s="33" t="str">
        <f>+IF(G543=0,"",'Ark1'!W2004)</f>
        <v/>
      </c>
      <c r="T543" s="33" t="str">
        <f>+IF(G543=0,"",'Ark1'!X2004)</f>
        <v/>
      </c>
      <c r="U543" s="557" t="str">
        <f>+IF(G543=0,"",'Ark1'!AG2004)</f>
        <v/>
      </c>
      <c r="W543" s="33" t="str">
        <f>+IF(G543=0,"",'Ark1'!AH2004)</f>
        <v/>
      </c>
      <c r="X543" s="33" t="str">
        <f>+IF(G543=0,"",'Ark1'!Y2004)</f>
        <v/>
      </c>
      <c r="Y543" s="27" t="str">
        <f>+IF(G543=0,"",'Ark1'!AA2004)</f>
        <v/>
      </c>
      <c r="Z543" s="33" t="str">
        <f>+IF(G543=0,"",'Ark1'!AC2004)</f>
        <v/>
      </c>
      <c r="AA543" s="303" t="str">
        <f t="shared" si="51"/>
        <v/>
      </c>
      <c r="AB543" s="28" t="str">
        <f t="shared" si="52"/>
        <v/>
      </c>
      <c r="AC543" s="244"/>
      <c r="AD543" s="27"/>
      <c r="AF543" s="28"/>
      <c r="AG543" s="27"/>
      <c r="AH543" s="86"/>
      <c r="AI543" s="86"/>
      <c r="AM543" s="86"/>
    </row>
    <row r="544" spans="1:57" ht="15.6">
      <c r="A544" s="244"/>
      <c r="B544" s="328">
        <f>+'Ark1'!C2039</f>
        <v>2024</v>
      </c>
      <c r="C544" s="264">
        <f>+'Ark1'!L2039</f>
        <v>13</v>
      </c>
      <c r="D544" s="264" t="s">
        <v>40</v>
      </c>
      <c r="E544" s="272">
        <f>+'Ark1'!AP2039</f>
        <v>27</v>
      </c>
      <c r="F544" s="484" t="str">
        <f>+IF(G544=0,"",'Ark1'!Q2039)</f>
        <v/>
      </c>
      <c r="G544" s="485">
        <f>+'Ark1'!R2039</f>
        <v>0</v>
      </c>
      <c r="H544" s="265" t="str">
        <f>+IF(G544=0,"",'Ark1'!AE2039)</f>
        <v/>
      </c>
      <c r="I544" s="265"/>
      <c r="J544" s="265" t="str">
        <f>+IF(G544=0,"",'Ark1'!AF2039)</f>
        <v/>
      </c>
      <c r="K544" s="244"/>
      <c r="L544" s="303" t="str">
        <f>+IF(G544=0,"",'Ark1'!U2039)</f>
        <v/>
      </c>
      <c r="M544" s="303"/>
      <c r="N544" s="376" t="str">
        <f>+IF(G544=0,"",'Ark1'!AR1982)</f>
        <v/>
      </c>
      <c r="O544" s="114" t="str">
        <f>+IF(G544=0,"",'Ark1'!AS1982)</f>
        <v/>
      </c>
      <c r="P544" s="246"/>
      <c r="Q544" s="266" t="str">
        <f>+IF(G544=0,"",'Ark1'!T2039)</f>
        <v/>
      </c>
      <c r="R544" s="265"/>
      <c r="S544" s="267" t="str">
        <f>+IF(G544=0,"",'Ark1'!W2039)</f>
        <v/>
      </c>
      <c r="T544" s="267" t="str">
        <f>+IF(G544=0,"",'Ark1'!X2039)</f>
        <v/>
      </c>
      <c r="U544" s="484" t="str">
        <f>+IF(G544=0,"",'Ark1'!AG2039)</f>
        <v/>
      </c>
      <c r="V544" s="484"/>
      <c r="W544" s="267" t="str">
        <f>+IF(G544=0,"",'Ark1'!AH2039)</f>
        <v/>
      </c>
      <c r="X544" s="267" t="str">
        <f>+IF(G544=0,"",'Ark1'!Y2039)</f>
        <v/>
      </c>
      <c r="Y544" s="266" t="str">
        <f>+IF(G544=0,"",'Ark1'!AA2039)</f>
        <v/>
      </c>
      <c r="Z544" s="267" t="str">
        <f>+IF(G544=0,"",'Ark1'!AC2039)</f>
        <v/>
      </c>
      <c r="AA544" s="303" t="str">
        <f t="shared" si="51"/>
        <v/>
      </c>
      <c r="AB544" s="265" t="str">
        <f t="shared" si="52"/>
        <v/>
      </c>
      <c r="AC544" s="244"/>
      <c r="AD544" s="27"/>
      <c r="AF544" s="28"/>
      <c r="AG544" s="27"/>
      <c r="AH544" s="86"/>
      <c r="AI544" s="86"/>
      <c r="AM544" s="86"/>
    </row>
    <row r="545" spans="1:58" ht="15.6">
      <c r="A545" s="244"/>
      <c r="B545" s="328">
        <f>+'Ark1'!C2074</f>
        <v>2024</v>
      </c>
      <c r="C545" s="264">
        <f>+'Ark1'!L2074</f>
        <v>14</v>
      </c>
      <c r="D545" s="264" t="s">
        <v>402</v>
      </c>
      <c r="E545" s="273">
        <f>+'Ark1'!AP2074</f>
        <v>27</v>
      </c>
      <c r="F545" s="486" t="str">
        <f>+IF(G545=0,"",'Ark1'!Q2074)</f>
        <v/>
      </c>
      <c r="G545" s="485">
        <f>+'Ark1'!R2074</f>
        <v>0</v>
      </c>
      <c r="H545" s="28" t="str">
        <f>+IF(G545=0,"",'Ark1'!AE2074)</f>
        <v/>
      </c>
      <c r="I545" s="265"/>
      <c r="J545" s="28" t="str">
        <f>+IF(G545=0,"",'Ark1'!AF2074)</f>
        <v/>
      </c>
      <c r="K545" s="244"/>
      <c r="L545" s="303" t="str">
        <f>+IF(G545=0,"",'Ark1'!U2074)</f>
        <v/>
      </c>
      <c r="M545" s="303"/>
      <c r="N545" s="376" t="str">
        <f>+IF(G545=0,"",'Ark1'!AR1983)</f>
        <v/>
      </c>
      <c r="O545" s="114" t="str">
        <f>+IF(G545=0,"",'Ark1'!AS1983)</f>
        <v/>
      </c>
      <c r="P545" s="246"/>
      <c r="Q545" s="27" t="str">
        <f>+IF(G545=0,"",'Ark1'!T2074)</f>
        <v/>
      </c>
      <c r="R545" s="265"/>
      <c r="S545" s="33" t="str">
        <f>+IF(G545=0,"",'Ark1'!W2074)</f>
        <v/>
      </c>
      <c r="T545" s="33" t="str">
        <f>+IF(G545=0,"",'Ark1'!X2074)</f>
        <v/>
      </c>
      <c r="U545" s="557" t="str">
        <f>+IF(G545=0,"",'Ark1'!AG2074)</f>
        <v/>
      </c>
      <c r="W545" s="33" t="str">
        <f>+IF(G545=0,"",'Ark1'!AH2074)</f>
        <v/>
      </c>
      <c r="X545" s="33" t="str">
        <f>+IF(G545=0,"",'Ark1'!Y2074)</f>
        <v/>
      </c>
      <c r="Y545" s="27" t="str">
        <f>+IF(G545=0,"",'Ark1'!AA2074)</f>
        <v/>
      </c>
      <c r="Z545" s="33" t="str">
        <f>+IF(G545=0,"",'Ark1'!AC2074)</f>
        <v/>
      </c>
      <c r="AA545" s="303" t="str">
        <f t="shared" si="51"/>
        <v/>
      </c>
      <c r="AB545" s="28" t="str">
        <f t="shared" si="52"/>
        <v/>
      </c>
      <c r="AC545" s="244"/>
      <c r="AD545" s="27"/>
      <c r="AF545" s="28"/>
      <c r="AG545" s="27"/>
      <c r="AH545" s="86"/>
      <c r="AI545" s="86"/>
      <c r="AM545" s="86"/>
    </row>
    <row r="546" spans="1:58" ht="15.6">
      <c r="A546" s="244"/>
      <c r="B546" s="328">
        <f>+'Ark1'!C2109</f>
        <v>2024</v>
      </c>
      <c r="C546" s="264">
        <f>+'Ark1'!L2109</f>
        <v>15</v>
      </c>
      <c r="D546" s="264" t="s">
        <v>41</v>
      </c>
      <c r="E546" s="264">
        <f>+'Ark1'!AP2109</f>
        <v>27</v>
      </c>
      <c r="F546" s="484" t="str">
        <f>+IF(G546=0,"",'Ark1'!Q2109)</f>
        <v/>
      </c>
      <c r="G546" s="485">
        <f>+'Ark1'!R2109</f>
        <v>0</v>
      </c>
      <c r="H546" s="265" t="str">
        <f>+IF(G546=0,"",'Ark1'!AE2109)</f>
        <v/>
      </c>
      <c r="I546" s="265"/>
      <c r="J546" s="265" t="str">
        <f>+IF(G546=0,"",'Ark1'!AF2109)</f>
        <v/>
      </c>
      <c r="K546" s="244"/>
      <c r="L546" s="379" t="str">
        <f>+IF(G546=0,"",'Ark1'!U2109)</f>
        <v/>
      </c>
      <c r="M546" s="379"/>
      <c r="N546" s="376" t="str">
        <f>+IF(G546=0,"",'Ark1'!AR1984)</f>
        <v/>
      </c>
      <c r="O546" s="114" t="str">
        <f>+IF(G546=0,"",'Ark1'!AS1984)</f>
        <v/>
      </c>
      <c r="P546" s="246"/>
      <c r="Q546" s="266" t="str">
        <f>+IF(G546=0,"",'Ark1'!T2109)</f>
        <v/>
      </c>
      <c r="R546" s="265"/>
      <c r="S546" s="267" t="str">
        <f>+IF(G546=0,"",'Ark1'!W2109)</f>
        <v/>
      </c>
      <c r="T546" s="267" t="str">
        <f>+IF(G546=0,"",'Ark1'!X2109)</f>
        <v/>
      </c>
      <c r="U546" s="484" t="str">
        <f>+IF(G546=0,"",'Ark1'!AG2109)</f>
        <v/>
      </c>
      <c r="V546" s="484"/>
      <c r="W546" s="267" t="str">
        <f>+IF(G546=0,"",'Ark1'!AH2109)</f>
        <v/>
      </c>
      <c r="X546" s="267" t="str">
        <f>+IF(G546=0,"",'Ark1'!Y2109)</f>
        <v/>
      </c>
      <c r="Y546" s="266" t="str">
        <f>+IF(G546=0,"",'Ark1'!AA2109)</f>
        <v/>
      </c>
      <c r="Z546" s="267" t="str">
        <f>+IF(G546=0,"",'Ark1'!AC2109)</f>
        <v/>
      </c>
      <c r="AA546" s="303" t="str">
        <f t="shared" si="51"/>
        <v/>
      </c>
      <c r="AB546" s="265" t="str">
        <f t="shared" si="52"/>
        <v/>
      </c>
      <c r="AC546" s="244"/>
      <c r="AD546" s="27"/>
      <c r="AF546" s="28"/>
      <c r="AG546" s="27"/>
      <c r="AH546" s="86"/>
      <c r="AI546" s="86"/>
      <c r="AM546" s="86"/>
    </row>
    <row r="547" spans="1:58" ht="19.8">
      <c r="A547" s="244"/>
      <c r="B547" s="244"/>
      <c r="C547" s="244"/>
      <c r="D547" s="244"/>
      <c r="E547" s="244"/>
      <c r="F547" s="478"/>
      <c r="G547" s="478"/>
      <c r="H547" s="244"/>
      <c r="I547" s="244"/>
      <c r="J547" s="244"/>
      <c r="K547" s="244"/>
      <c r="L547" s="244"/>
      <c r="M547" s="244"/>
      <c r="N547" s="244"/>
      <c r="O547" s="244"/>
      <c r="P547" s="246"/>
      <c r="Q547" s="244"/>
      <c r="R547" s="244"/>
      <c r="S547" s="244"/>
      <c r="T547" s="244"/>
      <c r="U547" s="478"/>
      <c r="V547" s="478"/>
      <c r="W547" s="244"/>
      <c r="X547" s="244"/>
      <c r="Y547" s="244"/>
      <c r="Z547" s="244"/>
      <c r="AA547" s="244"/>
      <c r="AB547" s="244"/>
      <c r="AC547" s="244"/>
      <c r="AD547" s="247"/>
      <c r="AF547" s="28"/>
      <c r="AG547" s="27"/>
      <c r="AH547" s="248"/>
      <c r="AI547" s="86"/>
      <c r="AM547" s="86"/>
      <c r="BE547" s="260"/>
    </row>
    <row r="548" spans="1:58" ht="19.8">
      <c r="A548" s="244"/>
      <c r="B548" s="244"/>
      <c r="C548" s="262"/>
      <c r="D548" s="244"/>
      <c r="E548" s="244"/>
      <c r="F548" s="478"/>
      <c r="G548" s="478"/>
      <c r="H548" s="245"/>
      <c r="I548" s="244"/>
      <c r="J548" s="245"/>
      <c r="K548" s="244"/>
      <c r="L548" s="244"/>
      <c r="M548" s="244"/>
      <c r="N548" s="246"/>
      <c r="O548" s="246"/>
      <c r="P548" s="246"/>
      <c r="Q548" s="244"/>
      <c r="R548" s="244"/>
      <c r="S548" s="246"/>
      <c r="T548" s="246"/>
      <c r="U548" s="478"/>
      <c r="V548" s="478"/>
      <c r="W548" s="246"/>
      <c r="X548" s="246"/>
      <c r="Y548" s="244"/>
      <c r="Z548" s="246"/>
      <c r="AA548" s="244"/>
      <c r="AB548" s="245"/>
      <c r="AC548" s="244"/>
      <c r="AD548" s="247"/>
      <c r="AF548" s="28"/>
      <c r="AG548" s="27"/>
      <c r="AH548" s="248"/>
      <c r="AI548" s="86"/>
      <c r="AM548" s="86"/>
      <c r="BE548" s="260"/>
    </row>
    <row r="549" spans="1:58" ht="22.8">
      <c r="A549" s="344" t="str">
        <f>+Raser!C35</f>
        <v>Tiroler Grauvieh</v>
      </c>
      <c r="B549" s="244"/>
      <c r="C549" s="262"/>
      <c r="D549" s="344"/>
      <c r="E549" s="244"/>
      <c r="F549" s="478"/>
      <c r="G549" s="482" t="s">
        <v>644</v>
      </c>
      <c r="H549" s="277">
        <f>SUM(G555:G569)</f>
        <v>160</v>
      </c>
      <c r="I549" s="245"/>
      <c r="J549" s="244"/>
      <c r="K549" s="244"/>
      <c r="L549" s="244"/>
      <c r="M549" s="244"/>
      <c r="N549" s="244"/>
      <c r="O549" s="244"/>
      <c r="P549" s="246"/>
      <c r="Q549" s="245"/>
      <c r="R549" s="343">
        <f>+Raser!T35</f>
        <v>242.97312500000004</v>
      </c>
      <c r="S549" s="244"/>
      <c r="T549" s="246"/>
      <c r="U549" s="478"/>
      <c r="V549" s="478"/>
      <c r="W549" s="244"/>
      <c r="X549" s="246"/>
      <c r="Y549" s="246"/>
      <c r="Z549" s="244"/>
      <c r="AA549" s="246"/>
      <c r="AB549" s="246" t="s">
        <v>626</v>
      </c>
      <c r="AC549" s="245"/>
      <c r="AD549" s="247"/>
      <c r="AE549" s="247"/>
      <c r="AF549" s="28"/>
      <c r="AH549" s="27"/>
      <c r="AI549" s="248"/>
      <c r="AM549" s="86"/>
      <c r="BF549" s="260"/>
    </row>
    <row r="550" spans="1:58" ht="14.25" customHeight="1">
      <c r="A550" s="244"/>
      <c r="B550" s="244"/>
      <c r="C550" s="262"/>
      <c r="D550" s="342"/>
      <c r="E550" s="244"/>
      <c r="F550" s="482"/>
      <c r="G550" s="482"/>
      <c r="H550" s="262"/>
      <c r="I550" s="262"/>
      <c r="J550" s="262"/>
      <c r="K550" s="244"/>
      <c r="L550" s="262"/>
      <c r="M550" s="262"/>
      <c r="N550" s="262"/>
      <c r="O550" s="262"/>
      <c r="P550" s="246"/>
      <c r="Q550" s="262"/>
      <c r="R550" s="262"/>
      <c r="S550" s="262"/>
      <c r="T550" s="262"/>
      <c r="U550" s="482"/>
      <c r="V550" s="482"/>
      <c r="W550" s="262"/>
      <c r="X550" s="262"/>
      <c r="Y550" s="262"/>
      <c r="Z550" s="262"/>
      <c r="AA550" s="262"/>
      <c r="AB550" s="245"/>
      <c r="AC550" s="244"/>
      <c r="AD550" s="247"/>
      <c r="AF550" s="28"/>
      <c r="AG550" s="27"/>
      <c r="AH550" s="248"/>
      <c r="AI550" s="86"/>
      <c r="AM550" s="86"/>
      <c r="BE550" s="260"/>
    </row>
    <row r="551" spans="1:58" ht="19.8">
      <c r="A551" s="244"/>
      <c r="B551" s="244"/>
      <c r="C551" s="244"/>
      <c r="D551" s="244"/>
      <c r="E551" s="244"/>
      <c r="F551" s="478"/>
      <c r="G551" s="478"/>
      <c r="H551" s="245"/>
      <c r="I551" s="244"/>
      <c r="J551" s="245"/>
      <c r="K551" s="244"/>
      <c r="L551" s="244"/>
      <c r="M551" s="244"/>
      <c r="N551" s="246"/>
      <c r="O551" s="246"/>
      <c r="P551" s="246"/>
      <c r="Q551" s="244"/>
      <c r="R551" s="244"/>
      <c r="S551" s="246"/>
      <c r="T551" s="246"/>
      <c r="U551" s="478"/>
      <c r="V551" s="478"/>
      <c r="W551" s="246"/>
      <c r="X551" s="246"/>
      <c r="Y551" s="244"/>
      <c r="Z551" s="246"/>
      <c r="AA551" s="262" t="s">
        <v>477</v>
      </c>
      <c r="AB551" s="261" t="s">
        <v>4</v>
      </c>
      <c r="AC551" s="244"/>
      <c r="AD551" s="247"/>
      <c r="AF551" s="28"/>
      <c r="AG551" s="27"/>
      <c r="AH551" s="248"/>
      <c r="AI551" s="86"/>
      <c r="AM551" s="86"/>
      <c r="BE551" s="260"/>
    </row>
    <row r="552" spans="1:58" ht="19.8">
      <c r="A552" s="244"/>
      <c r="B552" s="244"/>
      <c r="C552" s="244"/>
      <c r="D552" s="262"/>
      <c r="E552" s="244"/>
      <c r="F552" s="482" t="s">
        <v>4</v>
      </c>
      <c r="G552" s="478"/>
      <c r="H552" s="245"/>
      <c r="I552" s="245"/>
      <c r="J552" s="245"/>
      <c r="K552" s="244"/>
      <c r="L552" s="245"/>
      <c r="M552" s="245"/>
      <c r="N552" s="246"/>
      <c r="O552" s="246"/>
      <c r="P552" s="246"/>
      <c r="Q552" s="262" t="s">
        <v>24</v>
      </c>
      <c r="R552" s="245"/>
      <c r="S552" s="246" t="s">
        <v>403</v>
      </c>
      <c r="T552" s="246" t="s">
        <v>403</v>
      </c>
      <c r="U552" s="482" t="s">
        <v>531</v>
      </c>
      <c r="V552" s="482"/>
      <c r="W552" s="246" t="s">
        <v>403</v>
      </c>
      <c r="X552" s="263" t="s">
        <v>423</v>
      </c>
      <c r="Y552" s="244"/>
      <c r="Z552" s="263" t="s">
        <v>573</v>
      </c>
      <c r="AA552" s="262" t="s">
        <v>570</v>
      </c>
      <c r="AB552" s="261" t="s">
        <v>10</v>
      </c>
      <c r="AC552" s="244"/>
      <c r="AD552" s="247"/>
      <c r="AF552" s="28"/>
      <c r="AG552" s="27"/>
      <c r="AH552" s="248"/>
      <c r="AI552" s="86"/>
      <c r="AM552" s="86"/>
      <c r="BE552" s="260"/>
    </row>
    <row r="553" spans="1:58" ht="19.8">
      <c r="A553" s="262"/>
      <c r="B553" s="262"/>
      <c r="C553" s="244"/>
      <c r="D553" s="244"/>
      <c r="E553" s="262"/>
      <c r="F553" s="482" t="s">
        <v>475</v>
      </c>
      <c r="G553" s="482" t="s">
        <v>4</v>
      </c>
      <c r="H553" s="261" t="s">
        <v>4</v>
      </c>
      <c r="I553" s="261"/>
      <c r="J553" s="261" t="s">
        <v>1</v>
      </c>
      <c r="K553" s="244"/>
      <c r="L553" s="261" t="s">
        <v>24</v>
      </c>
      <c r="M553" s="261"/>
      <c r="N553" s="421" t="s">
        <v>24</v>
      </c>
      <c r="O553" s="421" t="s">
        <v>24</v>
      </c>
      <c r="P553" s="246"/>
      <c r="Q553" s="262" t="s">
        <v>481</v>
      </c>
      <c r="R553" s="261"/>
      <c r="S553" s="263" t="s">
        <v>572</v>
      </c>
      <c r="T553" s="263" t="s">
        <v>487</v>
      </c>
      <c r="U553" s="482" t="s">
        <v>550</v>
      </c>
      <c r="V553" s="482"/>
      <c r="W553" s="263" t="s">
        <v>489</v>
      </c>
      <c r="X553" s="263"/>
      <c r="Y553" s="262" t="s">
        <v>414</v>
      </c>
      <c r="Z553" s="263" t="s">
        <v>1</v>
      </c>
      <c r="AA553" s="262" t="s">
        <v>70</v>
      </c>
      <c r="AB553" s="261" t="s">
        <v>70</v>
      </c>
      <c r="AC553" s="244"/>
      <c r="AD553" s="247"/>
      <c r="AF553" s="28"/>
      <c r="AG553" s="27"/>
      <c r="AH553" s="248"/>
      <c r="AI553" s="86"/>
      <c r="AM553" s="86"/>
      <c r="BE553" s="260"/>
    </row>
    <row r="554" spans="1:58" ht="19.8">
      <c r="A554" s="244"/>
      <c r="B554" s="244"/>
      <c r="C554" s="262" t="s">
        <v>0</v>
      </c>
      <c r="D554" s="262"/>
      <c r="E554" s="262" t="s">
        <v>599</v>
      </c>
      <c r="F554" s="469" t="s">
        <v>476</v>
      </c>
      <c r="G554" s="469" t="s">
        <v>10</v>
      </c>
      <c r="H554" s="87" t="s">
        <v>403</v>
      </c>
      <c r="I554" s="87"/>
      <c r="J554" s="87" t="s">
        <v>403</v>
      </c>
      <c r="K554" s="244"/>
      <c r="L554" s="87" t="s">
        <v>45</v>
      </c>
      <c r="M554" s="87"/>
      <c r="N554" s="421" t="s">
        <v>717</v>
      </c>
      <c r="O554" s="421" t="s">
        <v>718</v>
      </c>
      <c r="P554" s="246"/>
      <c r="Q554" s="50" t="s">
        <v>415</v>
      </c>
      <c r="R554" s="87"/>
      <c r="S554" s="75" t="s">
        <v>548</v>
      </c>
      <c r="T554" s="75" t="s">
        <v>440</v>
      </c>
      <c r="U554" s="469" t="s">
        <v>483</v>
      </c>
      <c r="V554" s="469"/>
      <c r="W554" s="75" t="s">
        <v>470</v>
      </c>
      <c r="X554" s="75" t="s">
        <v>1</v>
      </c>
      <c r="Y554" s="50" t="s">
        <v>415</v>
      </c>
      <c r="Z554" s="75" t="s">
        <v>532</v>
      </c>
      <c r="AA554" s="50" t="s">
        <v>486</v>
      </c>
      <c r="AB554" s="87" t="s">
        <v>553</v>
      </c>
      <c r="AC554" s="244"/>
      <c r="AD554" s="247"/>
      <c r="AF554" s="28"/>
      <c r="AG554" s="27"/>
      <c r="AH554" s="248"/>
      <c r="AI554" s="86"/>
      <c r="AM554" s="86"/>
      <c r="BE554" s="260"/>
    </row>
    <row r="555" spans="1:58" ht="15.6">
      <c r="A555" s="244"/>
      <c r="B555" s="264">
        <f>+'Ark1'!C1620</f>
        <v>2024</v>
      </c>
      <c r="C555" s="264">
        <f>+'Ark1'!L1620</f>
        <v>1</v>
      </c>
      <c r="D555" s="264" t="s">
        <v>29</v>
      </c>
      <c r="E555" s="264">
        <f>+'Ark1'!AP1620</f>
        <v>28</v>
      </c>
      <c r="F555" s="484" t="str">
        <f>+IF(G555=0,"",'Ark1'!Q1620)</f>
        <v/>
      </c>
      <c r="G555" s="485">
        <f>+'Ark1'!R1620</f>
        <v>0</v>
      </c>
      <c r="H555" s="265" t="str">
        <f>+IF(G555=0,"",'Ark1'!AE1620)</f>
        <v/>
      </c>
      <c r="I555" s="265"/>
      <c r="J555" s="265" t="str">
        <f>+IF(G555=0,"",'Ark1'!AF1620)</f>
        <v/>
      </c>
      <c r="K555" s="244"/>
      <c r="L555" s="303" t="str">
        <f>+IF(G555=0,"",'Ark1'!U1620)</f>
        <v/>
      </c>
      <c r="M555" s="303"/>
      <c r="N555" s="376" t="str">
        <f>+IF(G555=0,"",'Ark1'!AR1620)</f>
        <v/>
      </c>
      <c r="O555" s="114" t="str">
        <f>+IF(G555=0,"",'Ark1'!AS1620)</f>
        <v/>
      </c>
      <c r="P555" s="246"/>
      <c r="Q555" s="266" t="str">
        <f>+IF(G555=0,"",'Ark1'!T1620)</f>
        <v/>
      </c>
      <c r="R555" s="265"/>
      <c r="S555" s="267" t="str">
        <f>+IF(G555=0,"",'Ark1'!W1620)</f>
        <v/>
      </c>
      <c r="T555" s="267" t="str">
        <f>+IF(G555=0,"",'Ark1'!X1620)</f>
        <v/>
      </c>
      <c r="U555" s="484" t="str">
        <f>+IF(G555=0,"",'Ark1'!AG1620)</f>
        <v/>
      </c>
      <c r="V555" s="484"/>
      <c r="W555" s="267" t="str">
        <f>+IF(G555=0,"",'Ark1'!AH1620)</f>
        <v/>
      </c>
      <c r="X555" s="267" t="str">
        <f>+IF(G555=0,"",'Ark1'!Y1620)</f>
        <v/>
      </c>
      <c r="Y555" s="266" t="str">
        <f>+IF(G555=0,"",'Ark1'!AA1620)</f>
        <v/>
      </c>
      <c r="Z555" s="267" t="str">
        <f>+IF(G555=0,"",'Ark1'!AC1620)</f>
        <v/>
      </c>
      <c r="AA555" s="303" t="str">
        <f t="shared" ref="AA555:AA569" si="53">IF(G555=0,"",1000*L555/U555)</f>
        <v/>
      </c>
      <c r="AB555" s="265" t="str">
        <f t="shared" ref="AB555:AB569" si="54">IF(G555=0,"",G555/F555)</f>
        <v/>
      </c>
      <c r="AC555" s="244"/>
      <c r="AD555" s="27"/>
      <c r="AF555" s="28"/>
      <c r="AG555" s="27"/>
      <c r="AH555" s="86"/>
      <c r="AI555" s="86"/>
      <c r="AM555" s="86"/>
    </row>
    <row r="556" spans="1:58" ht="15.6">
      <c r="A556" s="244"/>
      <c r="B556" s="304">
        <f>+'Ark1'!C1655</f>
        <v>2024</v>
      </c>
      <c r="C556" s="86">
        <f>+'Ark1'!L1655</f>
        <v>2</v>
      </c>
      <c r="D556" s="86" t="s">
        <v>30</v>
      </c>
      <c r="E556" s="86">
        <f>+'Ark1'!AP1655</f>
        <v>28</v>
      </c>
      <c r="F556" s="486">
        <f>+IF(G556=0,"",'Ark1'!Q1655)</f>
        <v>3</v>
      </c>
      <c r="G556" s="485">
        <f>+'Ark1'!R1655</f>
        <v>4</v>
      </c>
      <c r="H556" s="28">
        <f>+IF(G556=0,"",'Ark1'!AE1655)</f>
        <v>2.5</v>
      </c>
      <c r="I556" s="265"/>
      <c r="J556" s="28">
        <f>+IF(G556=0,"",'Ark1'!AF1655)</f>
        <v>1.7769454955151931</v>
      </c>
      <c r="K556" s="244"/>
      <c r="L556" s="303">
        <f>+IF(G556=0,"",'Ark1'!U1655)</f>
        <v>172.7</v>
      </c>
      <c r="M556" s="303"/>
      <c r="N556" s="376">
        <f>+IF(G556=0,"",'Ark1'!AR1655)</f>
        <v>202.25</v>
      </c>
      <c r="O556" s="114">
        <f>+IF(G556=0,"",'Ark1'!AS1655)</f>
        <v>20.871028910624847</v>
      </c>
      <c r="P556" s="246"/>
      <c r="Q556" s="27">
        <f>+IF(G556=0,"",'Ark1'!T1655)</f>
        <v>3</v>
      </c>
      <c r="R556" s="265"/>
      <c r="S556" s="33">
        <f>+IF(G556=0,"",'Ark1'!W1655)</f>
        <v>0</v>
      </c>
      <c r="T556" s="33">
        <f>+IF(G556=0,"",'Ark1'!X1655)</f>
        <v>0</v>
      </c>
      <c r="U556" s="557">
        <f>+IF(G556=0,"",'Ark1'!AG1655)</f>
        <v>1349.75</v>
      </c>
      <c r="W556" s="33">
        <f>+IF(G556=0,"",'Ark1'!AH1655)</f>
        <v>100</v>
      </c>
      <c r="X556" s="33">
        <f>+IF(G556=0,"",'Ark1'!Y1655)</f>
        <v>9.8333615818804976</v>
      </c>
      <c r="Y556" s="27">
        <f>+IF(G556=0,"",'Ark1'!AA1655)</f>
        <v>0</v>
      </c>
      <c r="Z556" s="33">
        <f>+IF(G556=0,"",'Ark1'!AC1655)</f>
        <v>0</v>
      </c>
      <c r="AA556" s="303">
        <f t="shared" si="53"/>
        <v>127.94962030005557</v>
      </c>
      <c r="AB556" s="28">
        <f t="shared" si="54"/>
        <v>1.3333333333333333</v>
      </c>
      <c r="AC556" s="244"/>
      <c r="AD556" s="27"/>
      <c r="AF556" s="28"/>
      <c r="AG556" s="27"/>
      <c r="AH556" s="86"/>
      <c r="AI556" s="86"/>
      <c r="AM556" s="86"/>
    </row>
    <row r="557" spans="1:58" ht="15.6">
      <c r="A557" s="244"/>
      <c r="B557" s="304">
        <f>+'Ark1'!C1690</f>
        <v>2024</v>
      </c>
      <c r="C557" s="264">
        <f>+'Ark1'!L1690</f>
        <v>3</v>
      </c>
      <c r="D557" s="264" t="s">
        <v>31</v>
      </c>
      <c r="E557" s="264">
        <f>+'Ark1'!AP1690</f>
        <v>28</v>
      </c>
      <c r="F557" s="484">
        <f>+IF(G557=0,"",'Ark1'!Q1690)</f>
        <v>22</v>
      </c>
      <c r="G557" s="485">
        <f>+'Ark1'!R1690</f>
        <v>30</v>
      </c>
      <c r="H557" s="265">
        <f>+IF(G557=0,"",'Ark1'!AE1690)</f>
        <v>18.75</v>
      </c>
      <c r="I557" s="265"/>
      <c r="J557" s="265">
        <f>+IF(G557=0,"",'Ark1'!AF1690)</f>
        <v>14.694526400810778</v>
      </c>
      <c r="K557" s="244"/>
      <c r="L557" s="303">
        <f>+IF(G557=0,"",'Ark1'!U1690)</f>
        <v>190.41999999999996</v>
      </c>
      <c r="M557" s="303"/>
      <c r="N557" s="376">
        <f>+IF(G557=0,"",'Ark1'!AR1690)</f>
        <v>199.36666666666673</v>
      </c>
      <c r="O557" s="114">
        <f>+IF(G557=0,"",'Ark1'!AS1690)</f>
        <v>23.935803929963619</v>
      </c>
      <c r="P557" s="246"/>
      <c r="Q557" s="266">
        <f>+IF(G557=0,"",'Ark1'!T1690)</f>
        <v>4.5333333333333323</v>
      </c>
      <c r="R557" s="265"/>
      <c r="S557" s="267">
        <f>+IF(G557=0,"",'Ark1'!W1690)</f>
        <v>13.333333333333337</v>
      </c>
      <c r="T557" s="267">
        <f>+IF(G557=0,"",'Ark1'!X1690)</f>
        <v>0</v>
      </c>
      <c r="U557" s="484">
        <f>+IF(G557=0,"",'Ark1'!AG1690)</f>
        <v>1140.9333333333336</v>
      </c>
      <c r="V557" s="484"/>
      <c r="W557" s="267">
        <f>+IF(G557=0,"",'Ark1'!AH1690)</f>
        <v>100</v>
      </c>
      <c r="X557" s="267">
        <f>+IF(G557=0,"",'Ark1'!Y1690)</f>
        <v>22.220147014215435</v>
      </c>
      <c r="Y557" s="266">
        <f>+IF(G557=0,"",'Ark1'!AA1690)</f>
        <v>1.4996295838935996</v>
      </c>
      <c r="Z557" s="267">
        <f>+IF(G557=0,"",'Ark1'!AC1690)</f>
        <v>24.74642134008413</v>
      </c>
      <c r="AA557" s="303">
        <f t="shared" si="53"/>
        <v>166.89844571695681</v>
      </c>
      <c r="AB557" s="265">
        <f t="shared" si="54"/>
        <v>1.3636363636363635</v>
      </c>
      <c r="AC557" s="244"/>
      <c r="AD557" s="27"/>
      <c r="AF557" s="28"/>
      <c r="AG557" s="27"/>
      <c r="AH557" s="86"/>
      <c r="AI557" s="86"/>
      <c r="AM557" s="86"/>
    </row>
    <row r="558" spans="1:58" ht="15.6">
      <c r="A558" s="244"/>
      <c r="B558" s="304">
        <f>+'Ark1'!C1725</f>
        <v>2024</v>
      </c>
      <c r="C558" s="264">
        <f>+'Ark1'!L1725</f>
        <v>4</v>
      </c>
      <c r="D558" s="264" t="s">
        <v>32</v>
      </c>
      <c r="E558" s="86">
        <f>+'Ark1'!AP1725</f>
        <v>28</v>
      </c>
      <c r="F558" s="486">
        <f>+IF(G558=0,"",'Ark1'!Q1725)</f>
        <v>32</v>
      </c>
      <c r="G558" s="485">
        <f>+'Ark1'!R1725</f>
        <v>39</v>
      </c>
      <c r="H558" s="28">
        <f>+IF(G558=0,"",'Ark1'!AE1725)</f>
        <v>24.375</v>
      </c>
      <c r="I558" s="265"/>
      <c r="J558" s="28">
        <f>+IF(G558=0,"",'Ark1'!AF1725)</f>
        <v>22.167575117618465</v>
      </c>
      <c r="K558" s="244"/>
      <c r="L558" s="303">
        <f>+IF(G558=0,"",'Ark1'!U1725)</f>
        <v>220.96923076923079</v>
      </c>
      <c r="M558" s="303"/>
      <c r="N558" s="376">
        <f>+IF(G558=0,"",'Ark1'!AR1725)</f>
        <v>201.64102564102564</v>
      </c>
      <c r="O558" s="114">
        <f>+IF(G558=0,"",'Ark1'!AS1725)</f>
        <v>26.769399902419476</v>
      </c>
      <c r="P558" s="246"/>
      <c r="Q558" s="27">
        <f>+IF(G558=0,"",'Ark1'!T1725)</f>
        <v>5.9230769230769242</v>
      </c>
      <c r="R558" s="265"/>
      <c r="S558" s="33">
        <f>+IF(G558=0,"",'Ark1'!W1725)</f>
        <v>48.717948717948723</v>
      </c>
      <c r="T558" s="33">
        <f>+IF(G558=0,"",'Ark1'!X1725)</f>
        <v>0</v>
      </c>
      <c r="U558" s="557">
        <f>+IF(G558=0,"",'Ark1'!AG1725)</f>
        <v>1071.4871794871797</v>
      </c>
      <c r="W558" s="33">
        <f>+IF(G558=0,"",'Ark1'!AH1725)</f>
        <v>100</v>
      </c>
      <c r="X558" s="33">
        <f>+IF(G558=0,"",'Ark1'!Y1725)</f>
        <v>33.832507155602926</v>
      </c>
      <c r="Y558" s="27">
        <f>+IF(G558=0,"",'Ark1'!AA1725)</f>
        <v>1.7597292242844602</v>
      </c>
      <c r="Z558" s="33">
        <f>+IF(G558=0,"",'Ark1'!AC1725)</f>
        <v>45.411299473933937</v>
      </c>
      <c r="AA558" s="303">
        <f t="shared" si="53"/>
        <v>206.22666794295012</v>
      </c>
      <c r="AB558" s="28">
        <f t="shared" si="54"/>
        <v>1.21875</v>
      </c>
      <c r="AC558" s="244"/>
      <c r="AD558" s="27"/>
      <c r="AF558" s="28"/>
      <c r="AG558" s="27"/>
      <c r="AH558" s="86"/>
      <c r="AI558" s="86"/>
      <c r="AM558" s="86"/>
    </row>
    <row r="559" spans="1:58" ht="15.6">
      <c r="A559" s="244"/>
      <c r="B559" s="264">
        <f>+'Ark1'!C1760</f>
        <v>2024</v>
      </c>
      <c r="C559" s="264">
        <f>+'Ark1'!L1760</f>
        <v>5</v>
      </c>
      <c r="D559" s="264" t="s">
        <v>401</v>
      </c>
      <c r="E559" s="272">
        <f>+'Ark1'!AP1760</f>
        <v>28</v>
      </c>
      <c r="F559" s="484">
        <f>+IF(G559=0,"",'Ark1'!Q1760)</f>
        <v>37</v>
      </c>
      <c r="G559" s="485">
        <f>+'Ark1'!R1760</f>
        <v>43</v>
      </c>
      <c r="H559" s="265">
        <f>+'Ark1'!AE1760</f>
        <v>26.875</v>
      </c>
      <c r="I559" s="265"/>
      <c r="J559" s="265">
        <f>+IF(G559=0,"",'Ark1'!AF1760)</f>
        <v>27.683617272486405</v>
      </c>
      <c r="K559" s="244"/>
      <c r="L559" s="303">
        <f>+IF(G559=0,"",'Ark1'!U1760)</f>
        <v>250.28372093023248</v>
      </c>
      <c r="M559" s="303"/>
      <c r="N559" s="376">
        <f>+IF(G559=0,"",'Ark1'!AR1760)</f>
        <v>203.41860465116275</v>
      </c>
      <c r="O559" s="114">
        <f>+IF(G559=0,"",'Ark1'!AS1760)</f>
        <v>29.611006826851305</v>
      </c>
      <c r="P559" s="246"/>
      <c r="Q559" s="266">
        <f>+IF(G559=0,"",'Ark1'!T1760)</f>
        <v>7.3255813953488351</v>
      </c>
      <c r="R559" s="265"/>
      <c r="S559" s="267">
        <f>+IF(G559=0,"",'Ark1'!W1760)</f>
        <v>67.441860465116264</v>
      </c>
      <c r="T559" s="267">
        <f>+IF(G559=0,"",'Ark1'!X1760)</f>
        <v>0</v>
      </c>
      <c r="U559" s="484">
        <f>+IF(G559=0,"",'Ark1'!AG1760)</f>
        <v>1107.4651162790697</v>
      </c>
      <c r="V559" s="484"/>
      <c r="W559" s="267">
        <f>+IF(G559=0,"",'Ark1'!AH1760)</f>
        <v>100</v>
      </c>
      <c r="X559" s="267">
        <f>+IF(G559=0,"",'Ark1'!Y1760)</f>
        <v>30.623550218992257</v>
      </c>
      <c r="Y559" s="266">
        <f>+IF(G559=0,"",'Ark1'!AA1760)</f>
        <v>1.985071379802168</v>
      </c>
      <c r="Z559" s="267">
        <f>+IF(G559=0,"",'Ark1'!AC1760)</f>
        <v>35.24634640395557</v>
      </c>
      <c r="AA559" s="303">
        <f t="shared" si="53"/>
        <v>225.99693412570079</v>
      </c>
      <c r="AB559" s="265">
        <f t="shared" si="54"/>
        <v>1.1621621621621621</v>
      </c>
      <c r="AC559" s="244"/>
      <c r="AD559" s="27"/>
      <c r="AF559" s="28"/>
      <c r="AG559" s="27"/>
      <c r="AH559" s="86"/>
      <c r="AI559" s="86"/>
      <c r="AM559" s="86"/>
    </row>
    <row r="560" spans="1:58" ht="15.6">
      <c r="A560" s="244"/>
      <c r="B560" s="328">
        <f>+'Ark1'!C1795</f>
        <v>2024</v>
      </c>
      <c r="C560" s="264">
        <f>+'Ark1'!L1795</f>
        <v>6</v>
      </c>
      <c r="D560" s="264" t="s">
        <v>33</v>
      </c>
      <c r="E560" s="273">
        <f>+'Ark1'!AP1795</f>
        <v>28</v>
      </c>
      <c r="F560" s="486">
        <f>+IF(G560=0,"",'Ark1'!Q1795)</f>
        <v>21</v>
      </c>
      <c r="G560" s="485">
        <f>+'Ark1'!R1795</f>
        <v>27</v>
      </c>
      <c r="H560" s="28">
        <f>+IF(G560=0,"",'Ark1'!AE1795)</f>
        <v>16.875</v>
      </c>
      <c r="I560" s="265"/>
      <c r="J560" s="28">
        <f>+IF(G560=0,"",'Ark1'!AF1795)</f>
        <v>19.738808561646479</v>
      </c>
      <c r="K560" s="244"/>
      <c r="L560" s="303">
        <f>+IF(G560=0,"",'Ark1'!U1795)</f>
        <v>284.2074074074074</v>
      </c>
      <c r="M560" s="303"/>
      <c r="N560" s="376">
        <f>+IF(G560=0,"",'Ark1'!AR1795)</f>
        <v>204.77777777777777</v>
      </c>
      <c r="O560" s="114">
        <f>+IF(G560=0,"",'Ark1'!AS1795)</f>
        <v>32.967238881263818</v>
      </c>
      <c r="P560" s="246"/>
      <c r="Q560" s="27">
        <f>+IF(G560=0,"",'Ark1'!T1795)</f>
        <v>8.3703703703703702</v>
      </c>
      <c r="R560" s="265"/>
      <c r="S560" s="33">
        <f>+IF(G560=0,"",'Ark1'!W1795)</f>
        <v>92.592592592592609</v>
      </c>
      <c r="T560" s="33">
        <f>+IF(G560=0,"",'Ark1'!X1795)</f>
        <v>3.7037037037037042</v>
      </c>
      <c r="U560" s="557">
        <f>+IF(G560=0,"",'Ark1'!AG1795)</f>
        <v>1068.1481481481483</v>
      </c>
      <c r="W560" s="33">
        <f>+IF(G560=0,"",'Ark1'!AH1795)</f>
        <v>100</v>
      </c>
      <c r="X560" s="33">
        <f>+IF(G560=0,"",'Ark1'!Y1795)</f>
        <v>35.630967865836247</v>
      </c>
      <c r="Y560" s="27">
        <f>+IF(G560=0,"",'Ark1'!AA1795)</f>
        <v>1.280860478947454</v>
      </c>
      <c r="Z560" s="33">
        <f>+IF(G560=0,"",'Ark1'!AC1795)</f>
        <v>3.0453569743798794</v>
      </c>
      <c r="AA560" s="303">
        <f t="shared" si="53"/>
        <v>266.07489597780858</v>
      </c>
      <c r="AB560" s="28">
        <f t="shared" si="54"/>
        <v>1.2857142857142858</v>
      </c>
      <c r="AC560" s="244"/>
      <c r="AD560" s="27"/>
      <c r="AF560" s="28"/>
      <c r="AG560" s="27"/>
      <c r="AH560" s="86"/>
      <c r="AI560" s="86"/>
      <c r="AM560" s="86"/>
    </row>
    <row r="561" spans="1:58" ht="15.6">
      <c r="A561" s="244"/>
      <c r="B561" s="328">
        <f>+'Ark1'!C1830</f>
        <v>2024</v>
      </c>
      <c r="C561" s="264">
        <f>+'Ark1'!L1830</f>
        <v>7</v>
      </c>
      <c r="D561" s="264" t="s">
        <v>34</v>
      </c>
      <c r="E561" s="272">
        <f>+'Ark1'!AP1830</f>
        <v>28</v>
      </c>
      <c r="F561" s="484">
        <f>+IF(G561=0,"",'Ark1'!Q1830)</f>
        <v>12</v>
      </c>
      <c r="G561" s="485">
        <f>+'Ark1'!R1830</f>
        <v>13</v>
      </c>
      <c r="H561" s="265">
        <f>+IF(G561=0,"",'Ark1'!AE1830)</f>
        <v>8.125</v>
      </c>
      <c r="I561" s="265"/>
      <c r="J561" s="265">
        <f>+IF(G561=0,"",'Ark1'!AF1830)</f>
        <v>10.466435331067991</v>
      </c>
      <c r="K561" s="244"/>
      <c r="L561" s="303">
        <f>+IF(G561=0,"",'Ark1'!U1830)</f>
        <v>312.99230769230775</v>
      </c>
      <c r="M561" s="303"/>
      <c r="N561" s="376">
        <f>+IF(G561=0,"",'Ark1'!AR1830)</f>
        <v>205.30769230769235</v>
      </c>
      <c r="O561" s="114">
        <f>+IF(G561=0,"",'Ark1'!AS1830)</f>
        <v>36.149225624083201</v>
      </c>
      <c r="P561" s="246"/>
      <c r="Q561" s="266">
        <f>+IF(G561=0,"",'Ark1'!T1830)</f>
        <v>10.153846153846157</v>
      </c>
      <c r="R561" s="265"/>
      <c r="S561" s="267">
        <f>+IF(G561=0,"",'Ark1'!W1830)</f>
        <v>100</v>
      </c>
      <c r="T561" s="267">
        <f>+IF(G561=0,"",'Ark1'!X1830)</f>
        <v>0</v>
      </c>
      <c r="U561" s="484">
        <f>+IF(G561=0,"",'Ark1'!AG1830)</f>
        <v>1015.5384615384612</v>
      </c>
      <c r="V561" s="484"/>
      <c r="W561" s="267">
        <f>+IF(G561=0,"",'Ark1'!AH1830)</f>
        <v>100</v>
      </c>
      <c r="X561" s="267">
        <f>+IF(G561=0,"",'Ark1'!Y1830)</f>
        <v>25.02258861166078</v>
      </c>
      <c r="Y561" s="266">
        <f>+IF(G561=0,"",'Ark1'!AA1830)</f>
        <v>1.4595127662315641</v>
      </c>
      <c r="Z561" s="267">
        <f>+IF(G561=0,"",'Ark1'!AC1830)</f>
        <v>-20.006438445946152</v>
      </c>
      <c r="AA561" s="303">
        <f t="shared" si="53"/>
        <v>308.20330252991988</v>
      </c>
      <c r="AB561" s="265">
        <f t="shared" si="54"/>
        <v>1.0833333333333333</v>
      </c>
      <c r="AC561" s="244"/>
      <c r="AD561" s="27"/>
      <c r="AF561" s="28"/>
      <c r="AG561" s="27"/>
      <c r="AH561" s="86"/>
      <c r="AI561" s="86"/>
      <c r="AM561" s="86"/>
    </row>
    <row r="562" spans="1:58" ht="15.6">
      <c r="A562" s="244"/>
      <c r="B562" s="86">
        <f>+'Ark1'!C1865</f>
        <v>2024</v>
      </c>
      <c r="C562" s="86">
        <f>+'Ark1'!L1865</f>
        <v>8</v>
      </c>
      <c r="D562" s="86" t="s">
        <v>35</v>
      </c>
      <c r="E562" s="273">
        <f>+'Ark1'!AP1865</f>
        <v>28</v>
      </c>
      <c r="F562" s="486">
        <f>+IF(G562=0,"",'Ark1'!Q1865)</f>
        <v>3</v>
      </c>
      <c r="G562" s="485">
        <f>+'Ark1'!R1865</f>
        <v>3</v>
      </c>
      <c r="H562" s="28">
        <f>+IF(G562=0,"",'Ark1'!AE1865)</f>
        <v>1.875</v>
      </c>
      <c r="I562" s="265"/>
      <c r="J562" s="28">
        <f>+IF(G562=0,"",'Ark1'!AF1865)</f>
        <v>2.523170000797414</v>
      </c>
      <c r="K562" s="244"/>
      <c r="L562" s="303">
        <f>+IF(G562=0,"",'Ark1'!U1865)</f>
        <v>326.96666666666675</v>
      </c>
      <c r="M562" s="303"/>
      <c r="N562" s="376">
        <f>+IF(G562=0,"",'Ark1'!AR1865)</f>
        <v>202.66666666666663</v>
      </c>
      <c r="O562" s="114">
        <f>+IF(G562=0,"",'Ark1'!AS1865)</f>
        <v>39.241849946062942</v>
      </c>
      <c r="P562" s="246"/>
      <c r="Q562" s="27">
        <f>+IF(G562=0,"",'Ark1'!T1865)</f>
        <v>11.333333333333336</v>
      </c>
      <c r="R562" s="265"/>
      <c r="S562" s="33">
        <f>+IF(G562=0,"",'Ark1'!W1865)</f>
        <v>100</v>
      </c>
      <c r="T562" s="33">
        <f>+IF(G562=0,"",'Ark1'!X1865)</f>
        <v>33.333333333333343</v>
      </c>
      <c r="U562" s="557">
        <f>+IF(G562=0,"",'Ark1'!AG1865)</f>
        <v>888.6666666666664</v>
      </c>
      <c r="W562" s="33">
        <f>+IF(G562=0,"",'Ark1'!AH1865)</f>
        <v>100</v>
      </c>
      <c r="X562" s="33">
        <f>+IF(G562=0,"",'Ark1'!Y1865)</f>
        <v>24.475066677925312</v>
      </c>
      <c r="Y562" s="27">
        <f>+IF(G562=0,"",'Ark1'!AA1865)</f>
        <v>0.47140452079101841</v>
      </c>
      <c r="Z562" s="33">
        <f>+IF(G562=0,"",'Ark1'!AC1865)</f>
        <v>-40.928779474359779</v>
      </c>
      <c r="AA562" s="303">
        <f t="shared" si="53"/>
        <v>367.92948237059284</v>
      </c>
      <c r="AB562" s="28">
        <f t="shared" si="54"/>
        <v>1</v>
      </c>
      <c r="AC562" s="244"/>
      <c r="AD562" s="27"/>
      <c r="AF562" s="28"/>
      <c r="AG562" s="27"/>
      <c r="AH562" s="86"/>
      <c r="AI562" s="86"/>
      <c r="AM562" s="86"/>
    </row>
    <row r="563" spans="1:58" ht="15.6">
      <c r="A563" s="244"/>
      <c r="B563" s="328">
        <f>+'Ark1'!C1900</f>
        <v>2024</v>
      </c>
      <c r="C563" s="264">
        <f>+'Ark1'!L1900</f>
        <v>9</v>
      </c>
      <c r="D563" s="264" t="s">
        <v>36</v>
      </c>
      <c r="E563" s="272">
        <f>+'Ark1'!AP1900</f>
        <v>28</v>
      </c>
      <c r="F563" s="484">
        <f>+IF(G563=0,"",'Ark1'!Q1900)</f>
        <v>1</v>
      </c>
      <c r="G563" s="485">
        <f>+'Ark1'!R1900</f>
        <v>1</v>
      </c>
      <c r="H563" s="265">
        <f>+IF(G563=0,"",'Ark1'!AE1900)</f>
        <v>0.625</v>
      </c>
      <c r="I563" s="265"/>
      <c r="J563" s="265">
        <f>+IF(G563=0,"",'Ark1'!AF1900)</f>
        <v>0.94892182005725934</v>
      </c>
      <c r="K563" s="244"/>
      <c r="L563" s="303">
        <f>+IF(G563=0,"",'Ark1'!U1900)</f>
        <v>368.90000000000009</v>
      </c>
      <c r="M563" s="303"/>
      <c r="N563" s="376">
        <f>+IF(G563=0,"",'Ark1'!AR1900)</f>
        <v>202</v>
      </c>
      <c r="O563" s="114">
        <f>+IF(G563=0,"",'Ark1'!AS1900)</f>
        <v>44.76847057316261</v>
      </c>
      <c r="P563" s="246"/>
      <c r="Q563" s="266">
        <f>+IF(G563=0,"",'Ark1'!T1900)</f>
        <v>12</v>
      </c>
      <c r="R563" s="265"/>
      <c r="S563" s="267">
        <f>+IF(G563=0,"",'Ark1'!W1900)</f>
        <v>100</v>
      </c>
      <c r="T563" s="267">
        <f>+IF(G563=0,"",'Ark1'!X1900)</f>
        <v>100</v>
      </c>
      <c r="U563" s="484">
        <f>+IF(G563=0,"",'Ark1'!AG1900)</f>
        <v>1025</v>
      </c>
      <c r="V563" s="484"/>
      <c r="W563" s="267">
        <f>+IF(G563=0,"",'Ark1'!AH1900)</f>
        <v>100</v>
      </c>
      <c r="X563" s="267">
        <f>+IF(G563=0,"",'Ark1'!Y1900)</f>
        <v>0</v>
      </c>
      <c r="Y563" s="266">
        <f>+IF(G563=0,"",'Ark1'!AA1900)</f>
        <v>0</v>
      </c>
      <c r="Z563" s="267">
        <f>+IF(G563=0,"",'Ark1'!AC1900)</f>
        <v>0</v>
      </c>
      <c r="AA563" s="303">
        <f t="shared" si="53"/>
        <v>359.90243902439033</v>
      </c>
      <c r="AB563" s="265">
        <f t="shared" si="54"/>
        <v>1</v>
      </c>
      <c r="AC563" s="244"/>
      <c r="AD563" s="27"/>
      <c r="AF563" s="28"/>
      <c r="AG563" s="27"/>
      <c r="AH563" s="86"/>
      <c r="AI563" s="86"/>
      <c r="AM563" s="86"/>
    </row>
    <row r="564" spans="1:58" ht="15.6">
      <c r="A564" s="244"/>
      <c r="B564" s="328">
        <f>+'Ark1'!C1935</f>
        <v>2024</v>
      </c>
      <c r="C564" s="264">
        <f>+'Ark1'!L1935</f>
        <v>10</v>
      </c>
      <c r="D564" s="264" t="s">
        <v>37</v>
      </c>
      <c r="E564" s="273">
        <f>+'Ark1'!AP1935</f>
        <v>28</v>
      </c>
      <c r="F564" s="486" t="str">
        <f>+IF(G564=0,"",'Ark1'!Q1935)</f>
        <v/>
      </c>
      <c r="G564" s="485">
        <f>+'Ark1'!R1935</f>
        <v>0</v>
      </c>
      <c r="H564" s="28" t="str">
        <f>+IF(G564=0,"",'Ark1'!AE1935)</f>
        <v/>
      </c>
      <c r="I564" s="265"/>
      <c r="J564" s="28" t="str">
        <f>+IF(G564=0,"",'Ark1'!AF1935)</f>
        <v/>
      </c>
      <c r="K564" s="244"/>
      <c r="L564" s="303" t="str">
        <f>+IF(G564=0,"",'Ark1'!U1935)</f>
        <v/>
      </c>
      <c r="M564" s="303"/>
      <c r="N564" s="376" t="str">
        <f>+IF(G564=0,"",'Ark1'!AR1935)</f>
        <v/>
      </c>
      <c r="O564" s="114" t="str">
        <f>+IF(G564=0,"",'Ark1'!AS1935)</f>
        <v/>
      </c>
      <c r="P564" s="246"/>
      <c r="Q564" s="27" t="str">
        <f>+IF(G564=0,"",'Ark1'!T1935)</f>
        <v/>
      </c>
      <c r="R564" s="265"/>
      <c r="S564" s="33" t="str">
        <f>+IF(G564=0,"",'Ark1'!W1935)</f>
        <v/>
      </c>
      <c r="T564" s="33" t="str">
        <f>+IF(G564=0,"",'Ark1'!X1935)</f>
        <v/>
      </c>
      <c r="U564" s="557" t="str">
        <f>+IF(G564=0,"",'Ark1'!AG1935)</f>
        <v/>
      </c>
      <c r="W564" s="33" t="str">
        <f>+IF(G564=0,"",'Ark1'!AH1935)</f>
        <v/>
      </c>
      <c r="X564" s="33" t="str">
        <f>+IF(G564=0,"",'Ark1'!Y1935)</f>
        <v/>
      </c>
      <c r="Y564" s="27" t="str">
        <f>+IF(G564=0,"",'Ark1'!AA1935)</f>
        <v/>
      </c>
      <c r="Z564" s="33" t="str">
        <f>+IF(G564=0,"",'Ark1'!AC1935)</f>
        <v/>
      </c>
      <c r="AA564" s="303" t="str">
        <f t="shared" si="53"/>
        <v/>
      </c>
      <c r="AB564" s="28" t="str">
        <f t="shared" si="54"/>
        <v/>
      </c>
      <c r="AC564" s="244"/>
      <c r="AF564" s="28"/>
      <c r="AG564" s="27"/>
      <c r="AJ564" s="27"/>
      <c r="AK564" s="27"/>
      <c r="AL564" s="27"/>
      <c r="AN564" s="27"/>
      <c r="AO564" s="268"/>
      <c r="AP564" s="27"/>
      <c r="AQ564" s="27"/>
    </row>
    <row r="565" spans="1:58" ht="15.6">
      <c r="A565" s="244"/>
      <c r="B565" s="328">
        <f>+'Ark1'!C1970</f>
        <v>2024</v>
      </c>
      <c r="C565" s="264">
        <f>+'Ark1'!L1970</f>
        <v>11</v>
      </c>
      <c r="D565" s="264" t="s">
        <v>38</v>
      </c>
      <c r="E565" s="272">
        <f>+'Ark1'!AP1970</f>
        <v>28</v>
      </c>
      <c r="F565" s="484" t="str">
        <f>+IF(G565=0,"",'Ark1'!Q1970)</f>
        <v/>
      </c>
      <c r="G565" s="485">
        <f>+'Ark1'!R1970</f>
        <v>0</v>
      </c>
      <c r="H565" s="265" t="str">
        <f>+IF(G565=0,"",'Ark1'!AE1970)</f>
        <v/>
      </c>
      <c r="I565" s="265"/>
      <c r="J565" s="265" t="str">
        <f>+IF(G565=0,"",'Ark1'!AF1970)</f>
        <v/>
      </c>
      <c r="K565" s="244"/>
      <c r="L565" s="303" t="str">
        <f>+IF(G565=0,"",'Ark1'!U1970)</f>
        <v/>
      </c>
      <c r="M565" s="303"/>
      <c r="N565" s="376" t="str">
        <f>+IF(G565=0,"",'Ark1'!AR1970)</f>
        <v/>
      </c>
      <c r="O565" s="114" t="str">
        <f>+IF(G565=0,"",'Ark1'!AS1970)</f>
        <v/>
      </c>
      <c r="P565" s="246"/>
      <c r="Q565" s="266" t="str">
        <f>+IF(G565=0,"",'Ark1'!T1970)</f>
        <v/>
      </c>
      <c r="R565" s="265"/>
      <c r="S565" s="267" t="str">
        <f>+IF(G565=0,"",'Ark1'!W1970)</f>
        <v/>
      </c>
      <c r="T565" s="267" t="str">
        <f>+IF(G565=0,"",'Ark1'!X1970)</f>
        <v/>
      </c>
      <c r="U565" s="484" t="str">
        <f>+IF(G565=0,"",'Ark1'!AG1970)</f>
        <v/>
      </c>
      <c r="V565" s="484"/>
      <c r="W565" s="267" t="str">
        <f>+IF(G565=0,"",'Ark1'!AH1970)</f>
        <v/>
      </c>
      <c r="X565" s="267" t="str">
        <f>+IF(G565=0,"",'Ark1'!Y1970)</f>
        <v/>
      </c>
      <c r="Y565" s="266" t="str">
        <f>+IF(G565=0,"",'Ark1'!AA1970)</f>
        <v/>
      </c>
      <c r="Z565" s="267" t="str">
        <f>+IF(G565=0,"",'Ark1'!AC1970)</f>
        <v/>
      </c>
      <c r="AA565" s="303" t="str">
        <f t="shared" si="53"/>
        <v/>
      </c>
      <c r="AB565" s="265" t="str">
        <f t="shared" si="54"/>
        <v/>
      </c>
      <c r="AC565" s="244"/>
      <c r="AF565" s="28"/>
      <c r="AG565" s="27"/>
      <c r="AJ565" s="27"/>
      <c r="AK565" s="27"/>
      <c r="AL565" s="27"/>
      <c r="AN565" s="27"/>
      <c r="AO565" s="268"/>
      <c r="AP565" s="27"/>
      <c r="AQ565" s="27"/>
    </row>
    <row r="566" spans="1:58" ht="15.6">
      <c r="A566" s="244"/>
      <c r="B566" s="328">
        <f>+'Ark1'!C2005</f>
        <v>2024</v>
      </c>
      <c r="C566" s="264">
        <f>+'Ark1'!L2005</f>
        <v>12</v>
      </c>
      <c r="D566" s="264" t="s">
        <v>39</v>
      </c>
      <c r="E566" s="273">
        <f>+'Ark1'!AP2005</f>
        <v>28</v>
      </c>
      <c r="F566" s="486" t="str">
        <f>+IF(G566=0,"",'Ark1'!Q2005)</f>
        <v/>
      </c>
      <c r="G566" s="485">
        <f>+'Ark1'!R2005</f>
        <v>0</v>
      </c>
      <c r="H566" s="28" t="str">
        <f>+IF(G566=0,"",'Ark1'!AE2005)</f>
        <v/>
      </c>
      <c r="I566" s="265"/>
      <c r="J566" s="28" t="str">
        <f>+IF(G566=0,"",'Ark1'!AF2005)</f>
        <v/>
      </c>
      <c r="K566" s="244"/>
      <c r="L566" s="303" t="str">
        <f>+IF(G566=0,"",'Ark1'!U2005)</f>
        <v/>
      </c>
      <c r="M566" s="303"/>
      <c r="N566" s="376" t="str">
        <f>+IF(G566=0,"",'Ark1'!AR2005)</f>
        <v/>
      </c>
      <c r="O566" s="114" t="str">
        <f>+IF(G566=0,"",'Ark1'!AS2005)</f>
        <v/>
      </c>
      <c r="P566" s="246"/>
      <c r="Q566" s="27" t="str">
        <f>+IF(G566=0,"",'Ark1'!T2005)</f>
        <v/>
      </c>
      <c r="R566" s="265"/>
      <c r="S566" s="33" t="str">
        <f>+IF(G566=0,"",'Ark1'!W2005)</f>
        <v/>
      </c>
      <c r="T566" s="33" t="str">
        <f>+IF(G566=0,"",'Ark1'!X2005)</f>
        <v/>
      </c>
      <c r="U566" s="557" t="str">
        <f>+IF(G566=0,"",'Ark1'!AG2005)</f>
        <v/>
      </c>
      <c r="W566" s="33" t="str">
        <f>+IF(G566=0,"",'Ark1'!AH2005)</f>
        <v/>
      </c>
      <c r="X566" s="33" t="str">
        <f>+IF(G566=0,"",'Ark1'!Y2005)</f>
        <v/>
      </c>
      <c r="Y566" s="27" t="str">
        <f>+IF(G566=0,"",'Ark1'!AA2005)</f>
        <v/>
      </c>
      <c r="Z566" s="33" t="str">
        <f>+IF(G566=0,"",'Ark1'!AC2005)</f>
        <v/>
      </c>
      <c r="AA566" s="303" t="str">
        <f t="shared" si="53"/>
        <v/>
      </c>
      <c r="AB566" s="28" t="str">
        <f t="shared" si="54"/>
        <v/>
      </c>
      <c r="AC566" s="244"/>
      <c r="AF566" s="28"/>
      <c r="AG566" s="27"/>
      <c r="AJ566" s="27"/>
      <c r="AK566" s="27"/>
      <c r="AL566" s="27"/>
      <c r="AN566" s="27"/>
      <c r="AO566" s="268"/>
      <c r="AP566" s="27"/>
      <c r="AQ566" s="27"/>
    </row>
    <row r="567" spans="1:58" ht="15.6">
      <c r="A567" s="244"/>
      <c r="B567" s="328">
        <f>+'Ark1'!C2040</f>
        <v>2024</v>
      </c>
      <c r="C567" s="264">
        <f>+'Ark1'!L2040</f>
        <v>13</v>
      </c>
      <c r="D567" s="264" t="s">
        <v>40</v>
      </c>
      <c r="E567" s="272">
        <f>+'Ark1'!AP2040</f>
        <v>28</v>
      </c>
      <c r="F567" s="484" t="str">
        <f>+IF(G567=0,"",'Ark1'!Q2040)</f>
        <v/>
      </c>
      <c r="G567" s="485">
        <f>+'Ark1'!R2040</f>
        <v>0</v>
      </c>
      <c r="H567" s="265" t="str">
        <f>+IF(G567=0,"",'Ark1'!AE2040)</f>
        <v/>
      </c>
      <c r="I567" s="265"/>
      <c r="J567" s="265" t="str">
        <f>+IF(G567=0,"",'Ark1'!AF2040)</f>
        <v/>
      </c>
      <c r="K567" s="244"/>
      <c r="L567" s="303" t="str">
        <f>+IF(G567=0,"",'Ark1'!U2040)</f>
        <v/>
      </c>
      <c r="M567" s="303"/>
      <c r="N567" s="376" t="str">
        <f>+IF(G567=0,"",'Ark1'!AR2005)</f>
        <v/>
      </c>
      <c r="O567" s="114" t="str">
        <f>+IF(G567=0,"",'Ark1'!AS2005)</f>
        <v/>
      </c>
      <c r="P567" s="246"/>
      <c r="Q567" s="266" t="str">
        <f>+IF(G567=0,"",'Ark1'!T2040)</f>
        <v/>
      </c>
      <c r="R567" s="265"/>
      <c r="S567" s="267" t="str">
        <f>+IF(G567=0,"",'Ark1'!W2040)</f>
        <v/>
      </c>
      <c r="T567" s="267" t="str">
        <f>+IF(G567=0,"",'Ark1'!X2040)</f>
        <v/>
      </c>
      <c r="U567" s="484" t="str">
        <f>+IF(G567=0,"",'Ark1'!AG2040)</f>
        <v/>
      </c>
      <c r="V567" s="484"/>
      <c r="W567" s="267" t="str">
        <f>+IF(G567=0,"",'Ark1'!AH2040)</f>
        <v/>
      </c>
      <c r="X567" s="267" t="str">
        <f>+IF(G567=0,"",'Ark1'!Y2040)</f>
        <v/>
      </c>
      <c r="Y567" s="266" t="str">
        <f>+IF(G567=0,"",'Ark1'!AA2040)</f>
        <v/>
      </c>
      <c r="Z567" s="267" t="str">
        <f>+IF(G567=0,"",'Ark1'!AC2040)</f>
        <v/>
      </c>
      <c r="AA567" s="303" t="str">
        <f t="shared" si="53"/>
        <v/>
      </c>
      <c r="AB567" s="265" t="str">
        <f t="shared" si="54"/>
        <v/>
      </c>
      <c r="AC567" s="244"/>
      <c r="AF567" s="28"/>
      <c r="AG567" s="27"/>
      <c r="AJ567" s="27"/>
      <c r="AK567" s="27"/>
      <c r="AL567" s="27"/>
      <c r="AN567" s="27"/>
      <c r="AO567" s="268"/>
      <c r="AP567" s="27"/>
      <c r="AQ567" s="27"/>
    </row>
    <row r="568" spans="1:58" ht="15.6">
      <c r="A568" s="244"/>
      <c r="B568" s="328">
        <f>+'Ark1'!C2075</f>
        <v>2024</v>
      </c>
      <c r="C568" s="264">
        <f>+'Ark1'!L2075</f>
        <v>14</v>
      </c>
      <c r="D568" s="264" t="s">
        <v>402</v>
      </c>
      <c r="E568" s="273">
        <f>+'Ark1'!AP2075</f>
        <v>28</v>
      </c>
      <c r="F568" s="486" t="str">
        <f>+IF(G568=0,"",'Ark1'!Q2075)</f>
        <v/>
      </c>
      <c r="G568" s="485">
        <f>+'Ark1'!R2075</f>
        <v>0</v>
      </c>
      <c r="H568" s="28" t="str">
        <f>+IF(G568=0,"",'Ark1'!AE2075)</f>
        <v/>
      </c>
      <c r="I568" s="265"/>
      <c r="J568" s="28" t="str">
        <f>+IF(G568=0,"",'Ark1'!AF2075)</f>
        <v/>
      </c>
      <c r="K568" s="244"/>
      <c r="L568" s="303" t="str">
        <f>+IF(G568=0,"",'Ark1'!U2075)</f>
        <v/>
      </c>
      <c r="M568" s="303"/>
      <c r="N568" s="376" t="str">
        <f>+IF(G568=0,"",'Ark1'!AR2006)</f>
        <v/>
      </c>
      <c r="O568" s="114" t="str">
        <f>+IF(G568=0,"",'Ark1'!AS2006)</f>
        <v/>
      </c>
      <c r="P568" s="246"/>
      <c r="Q568" s="27" t="str">
        <f>+IF(G568=0,"",'Ark1'!T2075)</f>
        <v/>
      </c>
      <c r="R568" s="265"/>
      <c r="S568" s="33" t="str">
        <f>+IF(G568=0,"",'Ark1'!W2075)</f>
        <v/>
      </c>
      <c r="T568" s="33" t="str">
        <f>+IF(G568=0,"",'Ark1'!X2075)</f>
        <v/>
      </c>
      <c r="U568" s="557" t="str">
        <f>+IF(G568=0,"",'Ark1'!AG2075)</f>
        <v/>
      </c>
      <c r="W568" s="33" t="str">
        <f>+IF(G568=0,"",'Ark1'!AH2075)</f>
        <v/>
      </c>
      <c r="X568" s="33" t="str">
        <f>+IF(G568=0,"",'Ark1'!Y2075)</f>
        <v/>
      </c>
      <c r="Y568" s="27" t="str">
        <f>+IF(G568=0,"",'Ark1'!AA2075)</f>
        <v/>
      </c>
      <c r="Z568" s="33" t="str">
        <f>+IF(G568=0,"",'Ark1'!AC2075)</f>
        <v/>
      </c>
      <c r="AA568" s="303" t="str">
        <f t="shared" si="53"/>
        <v/>
      </c>
      <c r="AB568" s="28" t="str">
        <f t="shared" si="54"/>
        <v/>
      </c>
      <c r="AC568" s="244"/>
      <c r="AF568" s="28"/>
      <c r="AG568" s="27"/>
      <c r="AJ568" s="27"/>
      <c r="AK568" s="27"/>
      <c r="AL568" s="27"/>
      <c r="AN568" s="27"/>
      <c r="AO568" s="268"/>
      <c r="AP568" s="27"/>
      <c r="AQ568" s="27"/>
    </row>
    <row r="569" spans="1:58" ht="15.6">
      <c r="A569" s="244"/>
      <c r="B569" s="328">
        <f>+'Ark1'!C2110</f>
        <v>2024</v>
      </c>
      <c r="C569" s="264">
        <f>+'Ark1'!L2110</f>
        <v>15</v>
      </c>
      <c r="D569" s="264" t="s">
        <v>41</v>
      </c>
      <c r="E569" s="264">
        <f>+'Ark1'!AP2110</f>
        <v>28</v>
      </c>
      <c r="F569" s="484" t="str">
        <f>+IF(G569=0,"",'Ark1'!Q2110)</f>
        <v/>
      </c>
      <c r="G569" s="485">
        <f>+'Ark1'!R2110</f>
        <v>0</v>
      </c>
      <c r="H569" s="265" t="str">
        <f>+IF(G569=0,"",'Ark1'!AE2110)</f>
        <v/>
      </c>
      <c r="I569" s="265"/>
      <c r="J569" s="265" t="str">
        <f>+IF(G569=0,"",'Ark1'!AF2110)</f>
        <v/>
      </c>
      <c r="K569" s="244"/>
      <c r="L569" s="379" t="str">
        <f>+IF(G569=0,"",'Ark1'!U2110)</f>
        <v/>
      </c>
      <c r="M569" s="379"/>
      <c r="N569" s="376" t="str">
        <f>+IF(G569=0,"",'Ark1'!AR2007)</f>
        <v/>
      </c>
      <c r="O569" s="114" t="str">
        <f>+IF(G569=0,"",'Ark1'!AS2007)</f>
        <v/>
      </c>
      <c r="P569" s="246"/>
      <c r="Q569" s="266" t="str">
        <f>+IF(G569=0,"",'Ark1'!T2110)</f>
        <v/>
      </c>
      <c r="R569" s="265"/>
      <c r="S569" s="267" t="str">
        <f>+IF(G569=0,"",'Ark1'!W2110)</f>
        <v/>
      </c>
      <c r="T569" s="267" t="str">
        <f>+IF(G569=0,"",'Ark1'!X2110)</f>
        <v/>
      </c>
      <c r="U569" s="484" t="str">
        <f>+IF(G569=0,"",'Ark1'!AG2110)</f>
        <v/>
      </c>
      <c r="V569" s="484"/>
      <c r="W569" s="267" t="str">
        <f>+IF(G569=0,"",'Ark1'!AH2110)</f>
        <v/>
      </c>
      <c r="X569" s="267" t="str">
        <f>+IF(G569=0,"",'Ark1'!Y2110)</f>
        <v/>
      </c>
      <c r="Y569" s="266" t="str">
        <f>+IF(G569=0,"",'Ark1'!AA2110)</f>
        <v/>
      </c>
      <c r="Z569" s="267" t="str">
        <f>+IF(G569=0,"",'Ark1'!AC2110)</f>
        <v/>
      </c>
      <c r="AA569" s="303" t="str">
        <f t="shared" si="53"/>
        <v/>
      </c>
      <c r="AB569" s="265" t="str">
        <f t="shared" si="54"/>
        <v/>
      </c>
      <c r="AC569" s="244"/>
      <c r="AF569" s="28"/>
      <c r="AG569" s="27"/>
      <c r="AJ569" s="27"/>
      <c r="AK569" s="27"/>
      <c r="AL569" s="27"/>
      <c r="AN569" s="27"/>
      <c r="AO569" s="268"/>
      <c r="AP569" s="27"/>
      <c r="AQ569" s="27"/>
    </row>
    <row r="570" spans="1:58" ht="19.8">
      <c r="A570" s="244"/>
      <c r="B570" s="244"/>
      <c r="C570" s="244"/>
      <c r="D570" s="244"/>
      <c r="E570" s="244"/>
      <c r="F570" s="478"/>
      <c r="G570" s="478"/>
      <c r="H570" s="244"/>
      <c r="I570" s="244"/>
      <c r="J570" s="244"/>
      <c r="K570" s="244"/>
      <c r="L570" s="244"/>
      <c r="M570" s="244"/>
      <c r="N570" s="244"/>
      <c r="O570" s="244"/>
      <c r="P570" s="246"/>
      <c r="Q570" s="244"/>
      <c r="R570" s="244"/>
      <c r="S570" s="244"/>
      <c r="T570" s="244"/>
      <c r="U570" s="478"/>
      <c r="V570" s="478"/>
      <c r="W570" s="244"/>
      <c r="X570" s="244"/>
      <c r="Y570" s="244"/>
      <c r="Z570" s="244"/>
      <c r="AA570" s="244"/>
      <c r="AB570" s="244"/>
      <c r="AC570" s="244"/>
      <c r="AD570" s="247"/>
      <c r="AF570" s="28"/>
      <c r="AG570" s="27"/>
      <c r="AH570" s="248"/>
      <c r="AI570" s="86"/>
      <c r="AM570" s="86"/>
      <c r="BE570" s="260"/>
    </row>
    <row r="571" spans="1:58" ht="19.8">
      <c r="A571" s="244"/>
      <c r="B571" s="244"/>
      <c r="C571" s="262"/>
      <c r="D571" s="244"/>
      <c r="E571" s="244"/>
      <c r="F571" s="478"/>
      <c r="G571" s="478"/>
      <c r="H571" s="245"/>
      <c r="I571" s="244"/>
      <c r="J571" s="245"/>
      <c r="K571" s="244"/>
      <c r="L571" s="244"/>
      <c r="M571" s="244"/>
      <c r="N571" s="246"/>
      <c r="O571" s="246"/>
      <c r="P571" s="246"/>
      <c r="Q571" s="244"/>
      <c r="R571" s="244"/>
      <c r="S571" s="246"/>
      <c r="T571" s="246"/>
      <c r="U571" s="478"/>
      <c r="V571" s="478"/>
      <c r="W571" s="246"/>
      <c r="X571" s="246"/>
      <c r="Y571" s="244"/>
      <c r="Z571" s="246"/>
      <c r="AA571" s="244"/>
      <c r="AB571" s="245"/>
      <c r="AC571" s="244"/>
      <c r="AD571" s="247"/>
      <c r="AF571" s="28"/>
      <c r="AG571" s="27"/>
      <c r="AH571" s="248"/>
      <c r="AI571" s="86"/>
      <c r="AM571" s="86"/>
      <c r="BE571" s="260"/>
    </row>
    <row r="572" spans="1:58" ht="22.8">
      <c r="A572" s="344" t="str">
        <f>+Raser!C36</f>
        <v xml:space="preserve">Dexter </v>
      </c>
      <c r="B572" s="244"/>
      <c r="C572" s="262"/>
      <c r="D572" s="344"/>
      <c r="E572" s="244"/>
      <c r="F572" s="478"/>
      <c r="G572" s="482" t="s">
        <v>644</v>
      </c>
      <c r="H572" s="277">
        <f>SUM(G578:G592)</f>
        <v>108</v>
      </c>
      <c r="I572" s="245"/>
      <c r="J572" s="244"/>
      <c r="K572" s="244"/>
      <c r="L572" s="244"/>
      <c r="M572" s="244"/>
      <c r="N572" s="244"/>
      <c r="O572" s="244"/>
      <c r="P572" s="246"/>
      <c r="Q572" s="245"/>
      <c r="R572" s="343">
        <f>+Raser!T36</f>
        <v>143.66574074074077</v>
      </c>
      <c r="S572" s="244"/>
      <c r="T572" s="246"/>
      <c r="U572" s="478"/>
      <c r="V572" s="478"/>
      <c r="W572" s="244"/>
      <c r="X572" s="246"/>
      <c r="Y572" s="246"/>
      <c r="Z572" s="244"/>
      <c r="AA572" s="246"/>
      <c r="AB572" s="246" t="s">
        <v>626</v>
      </c>
      <c r="AC572" s="245"/>
      <c r="AD572" s="247"/>
      <c r="AE572" s="247"/>
      <c r="AF572" s="28"/>
      <c r="AH572" s="27"/>
      <c r="AI572" s="248"/>
      <c r="AM572" s="86"/>
      <c r="BF572" s="260"/>
    </row>
    <row r="573" spans="1:58" ht="14.25" customHeight="1">
      <c r="A573" s="244"/>
      <c r="B573" s="244"/>
      <c r="C573" s="262"/>
      <c r="D573" s="342"/>
      <c r="E573" s="244"/>
      <c r="F573" s="482"/>
      <c r="G573" s="482"/>
      <c r="H573" s="262"/>
      <c r="I573" s="262"/>
      <c r="J573" s="262"/>
      <c r="K573" s="244"/>
      <c r="L573" s="262"/>
      <c r="M573" s="262"/>
      <c r="N573" s="262"/>
      <c r="O573" s="262"/>
      <c r="P573" s="246"/>
      <c r="Q573" s="262"/>
      <c r="R573" s="262"/>
      <c r="S573" s="262"/>
      <c r="T573" s="262"/>
      <c r="U573" s="482"/>
      <c r="V573" s="482"/>
      <c r="W573" s="262"/>
      <c r="X573" s="262"/>
      <c r="Y573" s="262"/>
      <c r="Z573" s="262"/>
      <c r="AA573" s="262"/>
      <c r="AB573" s="245"/>
      <c r="AC573" s="244"/>
      <c r="AD573" s="247"/>
      <c r="AF573" s="28"/>
      <c r="AG573" s="27"/>
      <c r="AH573" s="248"/>
      <c r="AI573" s="86"/>
      <c r="AM573" s="86"/>
      <c r="BE573" s="260"/>
    </row>
    <row r="574" spans="1:58" ht="19.8">
      <c r="A574" s="244"/>
      <c r="B574" s="244"/>
      <c r="C574" s="244"/>
      <c r="D574" s="244"/>
      <c r="E574" s="244"/>
      <c r="F574" s="478"/>
      <c r="G574" s="478"/>
      <c r="H574" s="245"/>
      <c r="I574" s="244"/>
      <c r="J574" s="245"/>
      <c r="K574" s="244"/>
      <c r="L574" s="244"/>
      <c r="M574" s="244"/>
      <c r="N574" s="246"/>
      <c r="O574" s="246"/>
      <c r="P574" s="246"/>
      <c r="Q574" s="244"/>
      <c r="R574" s="244"/>
      <c r="S574" s="246"/>
      <c r="T574" s="246"/>
      <c r="U574" s="478"/>
      <c r="V574" s="478"/>
      <c r="W574" s="246"/>
      <c r="X574" s="246"/>
      <c r="Y574" s="244"/>
      <c r="Z574" s="246"/>
      <c r="AA574" s="262" t="s">
        <v>477</v>
      </c>
      <c r="AB574" s="261" t="s">
        <v>4</v>
      </c>
      <c r="AC574" s="244"/>
      <c r="AD574" s="247"/>
      <c r="AF574" s="28"/>
      <c r="AG574" s="27"/>
      <c r="AH574" s="248"/>
      <c r="AI574" s="86"/>
      <c r="AM574" s="86"/>
      <c r="BE574" s="260"/>
    </row>
    <row r="575" spans="1:58" ht="19.8">
      <c r="A575" s="244"/>
      <c r="B575" s="244"/>
      <c r="C575" s="244"/>
      <c r="D575" s="262"/>
      <c r="E575" s="244"/>
      <c r="F575" s="482" t="s">
        <v>4</v>
      </c>
      <c r="G575" s="478"/>
      <c r="H575" s="245"/>
      <c r="I575" s="245"/>
      <c r="J575" s="245"/>
      <c r="K575" s="244"/>
      <c r="L575" s="245"/>
      <c r="M575" s="245"/>
      <c r="N575" s="246"/>
      <c r="O575" s="246"/>
      <c r="P575" s="246"/>
      <c r="Q575" s="262" t="s">
        <v>24</v>
      </c>
      <c r="R575" s="245"/>
      <c r="S575" s="246" t="s">
        <v>403</v>
      </c>
      <c r="T575" s="246" t="s">
        <v>403</v>
      </c>
      <c r="U575" s="482" t="s">
        <v>531</v>
      </c>
      <c r="V575" s="482"/>
      <c r="W575" s="246" t="s">
        <v>403</v>
      </c>
      <c r="X575" s="263" t="s">
        <v>423</v>
      </c>
      <c r="Y575" s="244"/>
      <c r="Z575" s="263" t="s">
        <v>573</v>
      </c>
      <c r="AA575" s="262" t="s">
        <v>570</v>
      </c>
      <c r="AB575" s="261" t="s">
        <v>10</v>
      </c>
      <c r="AC575" s="244"/>
      <c r="AD575" s="247"/>
      <c r="AF575" s="28"/>
      <c r="AG575" s="27"/>
      <c r="AH575" s="248"/>
      <c r="AI575" s="86"/>
      <c r="AM575" s="86"/>
      <c r="BE575" s="260"/>
    </row>
    <row r="576" spans="1:58" ht="19.8">
      <c r="A576" s="262"/>
      <c r="B576" s="262"/>
      <c r="C576" s="244"/>
      <c r="D576" s="244"/>
      <c r="E576" s="262"/>
      <c r="F576" s="482" t="s">
        <v>475</v>
      </c>
      <c r="G576" s="482" t="s">
        <v>4</v>
      </c>
      <c r="H576" s="261" t="s">
        <v>4</v>
      </c>
      <c r="I576" s="261"/>
      <c r="J576" s="261" t="s">
        <v>1</v>
      </c>
      <c r="K576" s="244"/>
      <c r="L576" s="261" t="s">
        <v>24</v>
      </c>
      <c r="M576" s="261"/>
      <c r="N576" s="421" t="s">
        <v>24</v>
      </c>
      <c r="O576" s="421" t="s">
        <v>24</v>
      </c>
      <c r="P576" s="246"/>
      <c r="Q576" s="262" t="s">
        <v>481</v>
      </c>
      <c r="R576" s="261"/>
      <c r="S576" s="263" t="s">
        <v>572</v>
      </c>
      <c r="T576" s="263" t="s">
        <v>487</v>
      </c>
      <c r="U576" s="482" t="s">
        <v>550</v>
      </c>
      <c r="V576" s="482"/>
      <c r="W576" s="263" t="s">
        <v>489</v>
      </c>
      <c r="X576" s="263"/>
      <c r="Y576" s="262" t="s">
        <v>414</v>
      </c>
      <c r="Z576" s="263" t="s">
        <v>1</v>
      </c>
      <c r="AA576" s="262" t="s">
        <v>70</v>
      </c>
      <c r="AB576" s="261" t="s">
        <v>70</v>
      </c>
      <c r="AC576" s="244"/>
      <c r="AD576" s="247"/>
      <c r="AF576" s="28"/>
      <c r="AG576" s="27"/>
      <c r="AH576" s="248"/>
      <c r="AI576" s="86"/>
      <c r="AM576" s="86"/>
      <c r="BE576" s="260"/>
    </row>
    <row r="577" spans="1:57" ht="19.8">
      <c r="A577" s="244"/>
      <c r="B577" s="244"/>
      <c r="C577" s="262" t="s">
        <v>0</v>
      </c>
      <c r="D577" s="262"/>
      <c r="E577" s="262" t="s">
        <v>599</v>
      </c>
      <c r="F577" s="469" t="s">
        <v>476</v>
      </c>
      <c r="G577" s="469" t="s">
        <v>10</v>
      </c>
      <c r="H577" s="87" t="s">
        <v>403</v>
      </c>
      <c r="I577" s="87"/>
      <c r="J577" s="87" t="s">
        <v>403</v>
      </c>
      <c r="K577" s="244"/>
      <c r="L577" s="87" t="s">
        <v>45</v>
      </c>
      <c r="M577" s="87"/>
      <c r="N577" s="421" t="s">
        <v>717</v>
      </c>
      <c r="O577" s="421" t="s">
        <v>718</v>
      </c>
      <c r="P577" s="246"/>
      <c r="Q577" s="50" t="s">
        <v>415</v>
      </c>
      <c r="R577" s="87"/>
      <c r="S577" s="75" t="s">
        <v>548</v>
      </c>
      <c r="T577" s="75" t="s">
        <v>440</v>
      </c>
      <c r="U577" s="469" t="s">
        <v>483</v>
      </c>
      <c r="V577" s="469"/>
      <c r="W577" s="75" t="s">
        <v>470</v>
      </c>
      <c r="X577" s="75" t="s">
        <v>1</v>
      </c>
      <c r="Y577" s="50" t="s">
        <v>415</v>
      </c>
      <c r="Z577" s="75" t="s">
        <v>532</v>
      </c>
      <c r="AA577" s="50" t="s">
        <v>486</v>
      </c>
      <c r="AB577" s="87" t="s">
        <v>553</v>
      </c>
      <c r="AC577" s="244"/>
      <c r="AD577" s="247"/>
      <c r="AF577" s="28"/>
      <c r="AG577" s="27"/>
      <c r="AH577" s="248"/>
      <c r="AI577" s="86"/>
      <c r="AM577" s="86"/>
      <c r="BE577" s="260"/>
    </row>
    <row r="578" spans="1:57" ht="15.6">
      <c r="A578" s="244"/>
      <c r="B578" s="264">
        <f>+'Ark1'!C1621</f>
        <v>2024</v>
      </c>
      <c r="C578" s="264">
        <f>+'Ark1'!L1621</f>
        <v>1</v>
      </c>
      <c r="D578" s="264" t="s">
        <v>29</v>
      </c>
      <c r="E578" s="264">
        <f>+'Ark1'!AP1621</f>
        <v>29</v>
      </c>
      <c r="F578" s="484">
        <f>+IF(G578=0,"",'Ark1'!Q1621)</f>
        <v>1</v>
      </c>
      <c r="G578" s="485">
        <f>+'Ark1'!R1621</f>
        <v>1</v>
      </c>
      <c r="H578" s="265">
        <f>+IF(G578=0,"",'Ark1'!AE1621)</f>
        <v>0.92592592592592604</v>
      </c>
      <c r="I578" s="265"/>
      <c r="J578" s="265">
        <f>+IF(G578=0,"",'Ark1'!AF1621)</f>
        <v>0.79466869469383028</v>
      </c>
      <c r="K578" s="244"/>
      <c r="L578" s="303">
        <f>+IF(G578=0,"",'Ark1'!U1621)</f>
        <v>123.3</v>
      </c>
      <c r="M578" s="303"/>
      <c r="N578" s="376">
        <f>+IF(G578=0,"",'Ark1'!AR1621)</f>
        <v>222</v>
      </c>
      <c r="O578" s="114">
        <f>+IF(G578=0,"",'Ark1'!AS1621)</f>
        <v>11.242067487502112</v>
      </c>
      <c r="P578" s="246"/>
      <c r="Q578" s="266">
        <f>+IF(G578=0,"",'Ark1'!T1621)</f>
        <v>9</v>
      </c>
      <c r="R578" s="265"/>
      <c r="S578" s="267">
        <f>+IF(G578=0,"",'Ark1'!W1621)</f>
        <v>100</v>
      </c>
      <c r="T578" s="267">
        <f>+IF(G578=0,"",'Ark1'!X1621)</f>
        <v>0</v>
      </c>
      <c r="U578" s="484">
        <f>+IF(G578=0,"",'Ark1'!AG1621)</f>
        <v>987</v>
      </c>
      <c r="V578" s="484"/>
      <c r="W578" s="267">
        <f>+IF(G578=0,"",'Ark1'!AH1621)</f>
        <v>100</v>
      </c>
      <c r="X578" s="267">
        <f>+IF(G578=0,"",'Ark1'!Y1621)</f>
        <v>0</v>
      </c>
      <c r="Y578" s="266">
        <f>+IF(G578=0,"",'Ark1'!AA1621)</f>
        <v>0</v>
      </c>
      <c r="Z578" s="267">
        <f>+IF(G578=0,"",'Ark1'!AC1621)</f>
        <v>0</v>
      </c>
      <c r="AA578" s="303">
        <f t="shared" ref="AA578:AA592" si="55">IF(G578=0,"",1000*L578/U578)</f>
        <v>124.92401215805471</v>
      </c>
      <c r="AB578" s="265">
        <f t="shared" ref="AB578:AB592" si="56">IF(G578=0,"",G578/F578)</f>
        <v>1</v>
      </c>
      <c r="AC578" s="244"/>
      <c r="AF578" s="28"/>
      <c r="AG578" s="27"/>
      <c r="AJ578" s="27"/>
      <c r="AK578" s="27"/>
      <c r="AL578" s="27"/>
      <c r="AN578" s="27"/>
      <c r="AO578" s="268"/>
      <c r="AP578" s="27"/>
      <c r="AQ578" s="27"/>
    </row>
    <row r="579" spans="1:57" ht="15.6">
      <c r="A579" s="244"/>
      <c r="B579" s="304">
        <f>+'Ark1'!C1656</f>
        <v>2024</v>
      </c>
      <c r="C579" s="86">
        <f>+'Ark1'!L1656</f>
        <v>2</v>
      </c>
      <c r="D579" s="86" t="s">
        <v>30</v>
      </c>
      <c r="E579" s="86">
        <f>+'Ark1'!AP1656</f>
        <v>29</v>
      </c>
      <c r="F579" s="486">
        <f>+IF(G579=0,"",'Ark1'!Q1656)</f>
        <v>6</v>
      </c>
      <c r="G579" s="485">
        <f>+'Ark1'!R1656</f>
        <v>7</v>
      </c>
      <c r="H579" s="28">
        <f>+IF(G579=0,"",'Ark1'!AE1656)</f>
        <v>6.4814814814814827</v>
      </c>
      <c r="I579" s="265"/>
      <c r="J579" s="28">
        <f>+IF(G579=0,"",'Ark1'!AF1656)</f>
        <v>5.5020978480139755</v>
      </c>
      <c r="K579" s="244"/>
      <c r="L579" s="303">
        <f>+IF(G579=0,"",'Ark1'!U1656)</f>
        <v>121.95714285714288</v>
      </c>
      <c r="M579" s="303"/>
      <c r="N579" s="376">
        <f>+IF(G579=0,"",'Ark1'!AR1656)</f>
        <v>179.71428571428575</v>
      </c>
      <c r="O579" s="114">
        <f>+IF(G579=0,"",'Ark1'!AS1656)</f>
        <v>20.57452988493764</v>
      </c>
      <c r="P579" s="246"/>
      <c r="Q579" s="27">
        <f>+IF(G579=0,"",'Ark1'!T1656)</f>
        <v>5.2857142857142847</v>
      </c>
      <c r="R579" s="265"/>
      <c r="S579" s="33">
        <f>+IF(G579=0,"",'Ark1'!W1656)</f>
        <v>28.571428571428577</v>
      </c>
      <c r="T579" s="33">
        <f>+IF(G579=0,"",'Ark1'!X1656)</f>
        <v>0</v>
      </c>
      <c r="U579" s="557">
        <f>+IF(G579=0,"",'Ark1'!AG1656)</f>
        <v>1111.1428571428571</v>
      </c>
      <c r="W579" s="33">
        <f>+IF(G579=0,"",'Ark1'!AH1656)</f>
        <v>100</v>
      </c>
      <c r="X579" s="33">
        <f>+IF(G579=0,"",'Ark1'!Y1656)</f>
        <v>29.97212310239804</v>
      </c>
      <c r="Y579" s="27">
        <f>+IF(G579=0,"",'Ark1'!AA1656)</f>
        <v>1.3850513878332378</v>
      </c>
      <c r="Z579" s="33">
        <f>+IF(G579=0,"",'Ark1'!AC1656)</f>
        <v>79.798101589622021</v>
      </c>
      <c r="AA579" s="303">
        <f t="shared" si="55"/>
        <v>109.75829262021088</v>
      </c>
      <c r="AB579" s="28">
        <f t="shared" si="56"/>
        <v>1.1666666666666667</v>
      </c>
      <c r="AC579" s="244"/>
      <c r="AF579" s="28"/>
      <c r="AG579" s="27"/>
      <c r="AJ579" s="27"/>
      <c r="AK579" s="27"/>
      <c r="AL579" s="27"/>
      <c r="AN579" s="27"/>
      <c r="AO579" s="268"/>
      <c r="AP579" s="27"/>
      <c r="AQ579" s="27"/>
    </row>
    <row r="580" spans="1:57" ht="15.6">
      <c r="A580" s="244"/>
      <c r="B580" s="304">
        <f>+'Ark1'!C1691</f>
        <v>2024</v>
      </c>
      <c r="C580" s="264">
        <f>+'Ark1'!L1691</f>
        <v>3</v>
      </c>
      <c r="D580" s="264" t="s">
        <v>31</v>
      </c>
      <c r="E580" s="264">
        <f>+'Ark1'!AP1691</f>
        <v>29</v>
      </c>
      <c r="F580" s="484">
        <f>+IF(G580=0,"",'Ark1'!Q1691)</f>
        <v>16</v>
      </c>
      <c r="G580" s="485">
        <f>+'Ark1'!R1691</f>
        <v>21</v>
      </c>
      <c r="H580" s="265">
        <f>+IF(G580=0,"",'Ark1'!AE1691)</f>
        <v>19.444444444444443</v>
      </c>
      <c r="I580" s="265"/>
      <c r="J580" s="265">
        <f>+IF(G580=0,"",'Ark1'!AF1691)</f>
        <v>16.838211125361731</v>
      </c>
      <c r="K580" s="244"/>
      <c r="L580" s="303">
        <f>+IF(G580=0,"",'Ark1'!U1691)</f>
        <v>124.40952380952383</v>
      </c>
      <c r="M580" s="303"/>
      <c r="N580" s="376">
        <f>+IF(G580=0,"",'Ark1'!AR1691)</f>
        <v>173.61904761904762</v>
      </c>
      <c r="O580" s="114">
        <f>+IF(G580=0,"",'Ark1'!AS1691)</f>
        <v>23.607243304819459</v>
      </c>
      <c r="P580" s="246"/>
      <c r="Q580" s="266">
        <f>+IF(G580=0,"",'Ark1'!T1691)</f>
        <v>6</v>
      </c>
      <c r="R580" s="265"/>
      <c r="S580" s="267">
        <f>+IF(G580=0,"",'Ark1'!W1691)</f>
        <v>38.095238095238109</v>
      </c>
      <c r="T580" s="267">
        <f>+IF(G580=0,"",'Ark1'!X1691)</f>
        <v>0</v>
      </c>
      <c r="U580" s="484">
        <f>+IF(G580=0,"",'Ark1'!AG1691)</f>
        <v>1202.4761904761904</v>
      </c>
      <c r="V580" s="484"/>
      <c r="W580" s="267">
        <f>+IF(G580=0,"",'Ark1'!AH1691)</f>
        <v>100</v>
      </c>
      <c r="X580" s="267">
        <f>+IF(G580=0,"",'Ark1'!Y1691)</f>
        <v>20.218000107445437</v>
      </c>
      <c r="Y580" s="266">
        <f>+IF(G580=0,"",'Ark1'!AA1691)</f>
        <v>1.2344267996967353</v>
      </c>
      <c r="Z580" s="267">
        <f>+IF(G580=0,"",'Ark1'!AC1691)</f>
        <v>47.738027939640304</v>
      </c>
      <c r="AA580" s="303">
        <f t="shared" si="55"/>
        <v>103.46111199112944</v>
      </c>
      <c r="AB580" s="265">
        <f t="shared" si="56"/>
        <v>1.3125</v>
      </c>
      <c r="AC580" s="244"/>
      <c r="AF580" s="28"/>
      <c r="AG580" s="27"/>
      <c r="AJ580" s="27"/>
      <c r="AK580" s="27"/>
      <c r="AL580" s="27"/>
      <c r="AN580" s="27"/>
      <c r="AO580" s="268"/>
      <c r="AP580" s="27"/>
      <c r="AQ580" s="27"/>
    </row>
    <row r="581" spans="1:57" ht="15.6">
      <c r="A581" s="244"/>
      <c r="B581" s="304">
        <f>+'Ark1'!C1726</f>
        <v>2024</v>
      </c>
      <c r="C581" s="264">
        <f>+'Ark1'!L1726</f>
        <v>4</v>
      </c>
      <c r="D581" s="264" t="s">
        <v>32</v>
      </c>
      <c r="E581" s="86">
        <f>+'Ark1'!AP1726</f>
        <v>29</v>
      </c>
      <c r="F581" s="486">
        <f>+IF(G581=0,"",'Ark1'!Q1726)</f>
        <v>17</v>
      </c>
      <c r="G581" s="485">
        <f>+'Ark1'!R1726</f>
        <v>23</v>
      </c>
      <c r="H581" s="28">
        <f>+IF(G581=0,"",'Ark1'!AE1726)</f>
        <v>21.296296296296298</v>
      </c>
      <c r="I581" s="265"/>
      <c r="J581" s="28">
        <f>+IF(G581=0,"",'Ark1'!AF1726)</f>
        <v>19.647587313658899</v>
      </c>
      <c r="K581" s="244"/>
      <c r="L581" s="303">
        <f>+IF(G581=0,"",'Ark1'!U1726)</f>
        <v>132.54347826086956</v>
      </c>
      <c r="M581" s="303"/>
      <c r="N581" s="376">
        <f>+IF(G581=0,"",'Ark1'!AR1726)</f>
        <v>167.7391304347826</v>
      </c>
      <c r="O581" s="114">
        <f>+IF(G581=0,"",'Ark1'!AS1726)</f>
        <v>27.746176753085518</v>
      </c>
      <c r="P581" s="246"/>
      <c r="Q581" s="27">
        <f>+IF(G581=0,"",'Ark1'!T1726)</f>
        <v>7.5217391304347823</v>
      </c>
      <c r="R581" s="265"/>
      <c r="S581" s="33">
        <f>+IF(G581=0,"",'Ark1'!W1726)</f>
        <v>56.521739130434781</v>
      </c>
      <c r="T581" s="33">
        <f>+IF(G581=0,"",'Ark1'!X1726)</f>
        <v>0</v>
      </c>
      <c r="U581" s="557">
        <f>+IF(G581=0,"",'Ark1'!AG1726)</f>
        <v>1083.1739130434783</v>
      </c>
      <c r="W581" s="33">
        <f>+IF(G581=0,"",'Ark1'!AH1726)</f>
        <v>100</v>
      </c>
      <c r="X581" s="33">
        <f>+IF(G581=0,"",'Ark1'!Y1726)</f>
        <v>27.71828506657906</v>
      </c>
      <c r="Y581" s="27">
        <f>+IF(G581=0,"",'Ark1'!AA1726)</f>
        <v>1.6647121494849271</v>
      </c>
      <c r="Z581" s="33">
        <f>+IF(G581=0,"",'Ark1'!AC1726)</f>
        <v>56.768581030513289</v>
      </c>
      <c r="AA581" s="303">
        <f t="shared" si="55"/>
        <v>122.36583309918517</v>
      </c>
      <c r="AB581" s="28">
        <f t="shared" si="56"/>
        <v>1.3529411764705883</v>
      </c>
      <c r="AC581" s="244"/>
      <c r="AF581" s="28"/>
      <c r="AG581" s="27"/>
      <c r="AJ581" s="27"/>
      <c r="AK581" s="27"/>
      <c r="AL581" s="27"/>
      <c r="AN581" s="27"/>
      <c r="AO581" s="268"/>
      <c r="AP581" s="27"/>
      <c r="AQ581" s="27"/>
    </row>
    <row r="582" spans="1:57" ht="15.6">
      <c r="A582" s="244"/>
      <c r="B582" s="264">
        <f>+'Ark1'!C1761</f>
        <v>2024</v>
      </c>
      <c r="C582" s="264">
        <f>+'Ark1'!L1761</f>
        <v>5</v>
      </c>
      <c r="D582" s="264" t="s">
        <v>401</v>
      </c>
      <c r="E582" s="272">
        <f>+'Ark1'!AP1761</f>
        <v>29</v>
      </c>
      <c r="F582" s="484">
        <f>+IF(G582=0,"",'Ark1'!Q1761)</f>
        <v>23</v>
      </c>
      <c r="G582" s="485">
        <f>+'Ark1'!R1761</f>
        <v>43</v>
      </c>
      <c r="H582" s="265">
        <f>+'Ark1'!AE1761</f>
        <v>39.814814814814817</v>
      </c>
      <c r="I582" s="265"/>
      <c r="J582" s="265">
        <f>+IF(G582=0,"",'Ark1'!AF1761)</f>
        <v>42.374596381776122</v>
      </c>
      <c r="K582" s="244"/>
      <c r="L582" s="303">
        <f>+IF(G582=0,"",'Ark1'!U1761)</f>
        <v>152.90232558139525</v>
      </c>
      <c r="M582" s="303"/>
      <c r="N582" s="376">
        <f>+IF(G582=0,"",'Ark1'!AR1761)</f>
        <v>169.60465116279067</v>
      </c>
      <c r="O582" s="114">
        <f>+IF(G582=0,"",'Ark1'!AS1761)</f>
        <v>31.241018035832756</v>
      </c>
      <c r="P582" s="246"/>
      <c r="Q582" s="266">
        <f>+IF(G582=0,"",'Ark1'!T1761)</f>
        <v>8.8837209302325562</v>
      </c>
      <c r="R582" s="265"/>
      <c r="S582" s="267">
        <f>+IF(G582=0,"",'Ark1'!W1761)</f>
        <v>95.348837209302374</v>
      </c>
      <c r="T582" s="267">
        <f>+IF(G582=0,"",'Ark1'!X1761)</f>
        <v>0</v>
      </c>
      <c r="U582" s="484">
        <f>+IF(G582=0,"",'Ark1'!AG1761)</f>
        <v>972.20930232558112</v>
      </c>
      <c r="V582" s="484"/>
      <c r="W582" s="267">
        <f>+IF(G582=0,"",'Ark1'!AH1761)</f>
        <v>100</v>
      </c>
      <c r="X582" s="267">
        <f>+IF(G582=0,"",'Ark1'!Y1761)</f>
        <v>17.304811649353184</v>
      </c>
      <c r="Y582" s="266">
        <f>+IF(G582=0,"",'Ark1'!AA1761)</f>
        <v>1.2239718480875164</v>
      </c>
      <c r="Z582" s="267">
        <f>+IF(G582=0,"",'Ark1'!AC1761)</f>
        <v>33.588392840010521</v>
      </c>
      <c r="AA582" s="303">
        <f t="shared" si="55"/>
        <v>157.27305346250441</v>
      </c>
      <c r="AB582" s="265">
        <f t="shared" si="56"/>
        <v>1.8695652173913044</v>
      </c>
      <c r="AC582" s="244"/>
      <c r="AF582" s="28"/>
      <c r="AG582" s="27"/>
      <c r="AJ582" s="27"/>
      <c r="AK582" s="27"/>
      <c r="AL582" s="27"/>
      <c r="AN582" s="27"/>
      <c r="AO582" s="268"/>
      <c r="AP582" s="27"/>
      <c r="AQ582" s="27"/>
    </row>
    <row r="583" spans="1:57" ht="15.6">
      <c r="A583" s="244"/>
      <c r="B583" s="328">
        <f>+'Ark1'!C1796</f>
        <v>2024</v>
      </c>
      <c r="C583" s="264">
        <f>+'Ark1'!L1796</f>
        <v>6</v>
      </c>
      <c r="D583" s="264" t="s">
        <v>33</v>
      </c>
      <c r="E583" s="273">
        <f>+'Ark1'!AP1796</f>
        <v>29</v>
      </c>
      <c r="F583" s="486">
        <f>+IF(G583=0,"",'Ark1'!Q1796)</f>
        <v>7</v>
      </c>
      <c r="G583" s="485">
        <f>+'Ark1'!R1796</f>
        <v>11</v>
      </c>
      <c r="H583" s="28">
        <f>+IF(G583=0,"",'Ark1'!AE1796)</f>
        <v>10.185185185185183</v>
      </c>
      <c r="I583" s="265"/>
      <c r="J583" s="28">
        <f>+IF(G583=0,"",'Ark1'!AF1796)</f>
        <v>11.837534400195924</v>
      </c>
      <c r="K583" s="244"/>
      <c r="L583" s="303">
        <f>+IF(G583=0,"",'Ark1'!U1796)</f>
        <v>166.9727272727273</v>
      </c>
      <c r="M583" s="303"/>
      <c r="N583" s="376">
        <f>+IF(G583=0,"",'Ark1'!AR1796)</f>
        <v>168.90909090909088</v>
      </c>
      <c r="O583" s="114">
        <f>+IF(G583=0,"",'Ark1'!AS1796)</f>
        <v>34.499387551232758</v>
      </c>
      <c r="P583" s="246"/>
      <c r="Q583" s="27">
        <f>+IF(G583=0,"",'Ark1'!T1796)</f>
        <v>11.090909090909092</v>
      </c>
      <c r="R583" s="265"/>
      <c r="S583" s="33">
        <f>+IF(G583=0,"",'Ark1'!W1796)</f>
        <v>100</v>
      </c>
      <c r="T583" s="33">
        <f>+IF(G583=0,"",'Ark1'!X1796)</f>
        <v>0</v>
      </c>
      <c r="U583" s="557">
        <f>+IF(G583=0,"",'Ark1'!AG1796)</f>
        <v>876.18181818181824</v>
      </c>
      <c r="W583" s="33">
        <f>+IF(G583=0,"",'Ark1'!AH1796)</f>
        <v>100</v>
      </c>
      <c r="X583" s="33">
        <f>+IF(G583=0,"",'Ark1'!Y1796)</f>
        <v>22.806103286345156</v>
      </c>
      <c r="Y583" s="27">
        <f>+IF(G583=0,"",'Ark1'!AA1796)</f>
        <v>1.975050998400036</v>
      </c>
      <c r="Z583" s="33">
        <f>+IF(G583=0,"",'Ark1'!AC1796)</f>
        <v>28.099735360900198</v>
      </c>
      <c r="AA583" s="303">
        <f t="shared" si="55"/>
        <v>190.56858269350488</v>
      </c>
      <c r="AB583" s="28">
        <f t="shared" si="56"/>
        <v>1.5714285714285714</v>
      </c>
      <c r="AC583" s="244"/>
      <c r="AF583" s="28"/>
      <c r="AG583" s="27"/>
      <c r="AJ583" s="27"/>
      <c r="AK583" s="27"/>
      <c r="AL583" s="27"/>
      <c r="AN583" s="27"/>
      <c r="AO583" s="268"/>
      <c r="AP583" s="27"/>
      <c r="AQ583" s="27"/>
    </row>
    <row r="584" spans="1:57" ht="15.6">
      <c r="A584" s="244"/>
      <c r="B584" s="328">
        <f>+'Ark1'!C1831</f>
        <v>2024</v>
      </c>
      <c r="C584" s="264">
        <f>+'Ark1'!L1831</f>
        <v>7</v>
      </c>
      <c r="D584" s="264" t="s">
        <v>34</v>
      </c>
      <c r="E584" s="272">
        <f>+'Ark1'!AP1831</f>
        <v>29</v>
      </c>
      <c r="F584" s="484">
        <f>+IF(G584=0,"",'Ark1'!Q1831)</f>
        <v>2</v>
      </c>
      <c r="G584" s="485">
        <f>+'Ark1'!R1831</f>
        <v>2</v>
      </c>
      <c r="H584" s="265">
        <f>+IF(G584=0,"",'Ark1'!AE1831)</f>
        <v>1.8518518518518521</v>
      </c>
      <c r="I584" s="265"/>
      <c r="J584" s="265">
        <f>+IF(G584=0,"",'Ark1'!AF1831)</f>
        <v>3.0053042362995379</v>
      </c>
      <c r="K584" s="244"/>
      <c r="L584" s="303">
        <f>+IF(G584=0,"",'Ark1'!U1831)</f>
        <v>233.15</v>
      </c>
      <c r="M584" s="303"/>
      <c r="N584" s="376">
        <f>+IF(G584=0,"",'Ark1'!AR1831)</f>
        <v>181.5</v>
      </c>
      <c r="O584" s="114">
        <f>+IF(G584=0,"",'Ark1'!AS1831)</f>
        <v>38.855391053101187</v>
      </c>
      <c r="P584" s="246"/>
      <c r="Q584" s="266">
        <f>+IF(G584=0,"",'Ark1'!T1831)</f>
        <v>12</v>
      </c>
      <c r="R584" s="265"/>
      <c r="S584" s="267">
        <f>+IF(G584=0,"",'Ark1'!W1831)</f>
        <v>100</v>
      </c>
      <c r="T584" s="267">
        <f>+IF(G584=0,"",'Ark1'!X1831)</f>
        <v>0</v>
      </c>
      <c r="U584" s="484">
        <f>+IF(G584=0,"",'Ark1'!AG1831)</f>
        <v>1027.5</v>
      </c>
      <c r="V584" s="484"/>
      <c r="W584" s="267">
        <f>+IF(G584=0,"",'Ark1'!AH1831)</f>
        <v>100</v>
      </c>
      <c r="X584" s="267">
        <f>+IF(G584=0,"",'Ark1'!Y1831)</f>
        <v>22.849999999999945</v>
      </c>
      <c r="Y584" s="266">
        <f>+IF(G584=0,"",'Ark1'!AA1831)</f>
        <v>0</v>
      </c>
      <c r="Z584" s="267">
        <f>+IF(G584=0,"",'Ark1'!AC1831)</f>
        <v>0</v>
      </c>
      <c r="AA584" s="303">
        <f t="shared" si="55"/>
        <v>226.90997566909977</v>
      </c>
      <c r="AB584" s="265">
        <f t="shared" si="56"/>
        <v>1</v>
      </c>
      <c r="AC584" s="244"/>
      <c r="AF584" s="28"/>
      <c r="AG584" s="27"/>
      <c r="AJ584" s="27"/>
      <c r="AK584" s="27"/>
      <c r="AL584" s="27"/>
      <c r="AN584" s="27"/>
      <c r="AO584" s="268"/>
      <c r="AP584" s="27"/>
      <c r="AQ584" s="27"/>
    </row>
    <row r="585" spans="1:57" ht="15.6">
      <c r="A585" s="244"/>
      <c r="B585" s="86">
        <f>+'Ark1'!C1866</f>
        <v>2024</v>
      </c>
      <c r="C585" s="86">
        <f>+'Ark1'!L1866</f>
        <v>8</v>
      </c>
      <c r="D585" s="86" t="s">
        <v>35</v>
      </c>
      <c r="E585" s="273">
        <f>+'Ark1'!AP1866</f>
        <v>29</v>
      </c>
      <c r="F585" s="486" t="str">
        <f>+IF(G585=0,"",'Ark1'!Q1866)</f>
        <v/>
      </c>
      <c r="G585" s="485">
        <f>+'Ark1'!R1866</f>
        <v>0</v>
      </c>
      <c r="H585" s="28" t="str">
        <f>+IF(G585=0,"",'Ark1'!AE1866)</f>
        <v/>
      </c>
      <c r="I585" s="265"/>
      <c r="J585" s="28" t="str">
        <f>+IF(G585=0,"",'Ark1'!AF1866)</f>
        <v/>
      </c>
      <c r="K585" s="244"/>
      <c r="L585" s="303" t="str">
        <f>+IF(G585=0,"",'Ark1'!U1866)</f>
        <v/>
      </c>
      <c r="M585" s="303"/>
      <c r="N585" s="376" t="str">
        <f>+IF(G585=0,"",'Ark1'!AR1866)</f>
        <v/>
      </c>
      <c r="O585" s="114" t="str">
        <f>+IF(G585=0,"",'Ark1'!AS1866)</f>
        <v/>
      </c>
      <c r="P585" s="246"/>
      <c r="Q585" s="27" t="str">
        <f>+IF(G585=0,"",'Ark1'!T1866)</f>
        <v/>
      </c>
      <c r="R585" s="265"/>
      <c r="S585" s="33" t="str">
        <f>+IF(G585=0,"",'Ark1'!W1866)</f>
        <v/>
      </c>
      <c r="T585" s="33" t="str">
        <f>+IF(G585=0,"",'Ark1'!X1866)</f>
        <v/>
      </c>
      <c r="U585" s="557" t="str">
        <f>+IF(G585=0,"",'Ark1'!AG1866)</f>
        <v/>
      </c>
      <c r="W585" s="33" t="str">
        <f>+IF(G585=0,"",'Ark1'!AH1866)</f>
        <v/>
      </c>
      <c r="X585" s="33" t="str">
        <f>+IF(G585=0,"",'Ark1'!Y1866)</f>
        <v/>
      </c>
      <c r="Y585" s="27" t="str">
        <f>+IF(G585=0,"",'Ark1'!AA1866)</f>
        <v/>
      </c>
      <c r="Z585" s="33" t="str">
        <f>+IF(G585=0,"",'Ark1'!AC1866)</f>
        <v/>
      </c>
      <c r="AA585" s="303" t="str">
        <f t="shared" si="55"/>
        <v/>
      </c>
      <c r="AB585" s="28" t="str">
        <f t="shared" si="56"/>
        <v/>
      </c>
      <c r="AC585" s="244"/>
      <c r="AF585" s="28"/>
      <c r="AG585" s="27"/>
      <c r="AJ585" s="27"/>
      <c r="AK585" s="27"/>
      <c r="AL585" s="27"/>
      <c r="AN585" s="27"/>
      <c r="AO585" s="268"/>
      <c r="AP585" s="27"/>
      <c r="AQ585" s="27"/>
    </row>
    <row r="586" spans="1:57" ht="15.6">
      <c r="A586" s="244"/>
      <c r="B586" s="328">
        <f>+'Ark1'!C1901</f>
        <v>2024</v>
      </c>
      <c r="C586" s="264">
        <f>+'Ark1'!L1901</f>
        <v>9</v>
      </c>
      <c r="D586" s="264" t="s">
        <v>36</v>
      </c>
      <c r="E586" s="272">
        <f>+'Ark1'!AP1901</f>
        <v>29</v>
      </c>
      <c r="F586" s="484" t="str">
        <f>+IF(G586=0,"",'Ark1'!Q1901)</f>
        <v/>
      </c>
      <c r="G586" s="485">
        <f>+'Ark1'!R1901</f>
        <v>0</v>
      </c>
      <c r="H586" s="265" t="str">
        <f>+IF(G586=0,"",'Ark1'!AE1901)</f>
        <v/>
      </c>
      <c r="I586" s="265"/>
      <c r="J586" s="265" t="str">
        <f>+IF(G586=0,"",'Ark1'!AF1901)</f>
        <v/>
      </c>
      <c r="K586" s="244"/>
      <c r="L586" s="303" t="str">
        <f>+IF(G586=0,"",'Ark1'!U1901)</f>
        <v/>
      </c>
      <c r="M586" s="303"/>
      <c r="N586" s="376" t="str">
        <f>+IF(G586=0,"",'Ark1'!AR2024)</f>
        <v/>
      </c>
      <c r="O586" s="114" t="str">
        <f>+IF(G586=0,"",'Ark1'!AS2024)</f>
        <v/>
      </c>
      <c r="P586" s="246"/>
      <c r="Q586" s="266" t="str">
        <f>+IF(G586=0,"",'Ark1'!T1901)</f>
        <v/>
      </c>
      <c r="R586" s="265"/>
      <c r="S586" s="267" t="str">
        <f>+IF(G586=0,"",'Ark1'!W1901)</f>
        <v/>
      </c>
      <c r="T586" s="267" t="str">
        <f>+IF(G586=0,"",'Ark1'!X1901)</f>
        <v/>
      </c>
      <c r="U586" s="484" t="str">
        <f>+IF(G586=0,"",'Ark1'!AG1901)</f>
        <v/>
      </c>
      <c r="V586" s="484"/>
      <c r="W586" s="267" t="str">
        <f>+IF(G586=0,"",'Ark1'!AH1901)</f>
        <v/>
      </c>
      <c r="X586" s="267" t="str">
        <f>+IF(G586=0,"",'Ark1'!Y1901)</f>
        <v/>
      </c>
      <c r="Y586" s="266" t="str">
        <f>+IF(G586=0,"",'Ark1'!AA1901)</f>
        <v/>
      </c>
      <c r="Z586" s="267" t="str">
        <f>+IF(G586=0,"",'Ark1'!AC1901)</f>
        <v/>
      </c>
      <c r="AA586" s="303" t="str">
        <f t="shared" si="55"/>
        <v/>
      </c>
      <c r="AB586" s="265" t="str">
        <f t="shared" si="56"/>
        <v/>
      </c>
      <c r="AC586" s="244"/>
      <c r="AF586" s="28"/>
      <c r="AG586" s="27"/>
      <c r="AJ586" s="27"/>
      <c r="AK586" s="27"/>
      <c r="AL586" s="27"/>
      <c r="AN586" s="27"/>
      <c r="AO586" s="268"/>
      <c r="AP586" s="27"/>
      <c r="AQ586" s="27"/>
    </row>
    <row r="587" spans="1:57" ht="15.6">
      <c r="A587" s="244"/>
      <c r="B587" s="328">
        <f>+'Ark1'!C1936</f>
        <v>2024</v>
      </c>
      <c r="C587" s="264">
        <f>+'Ark1'!L1936</f>
        <v>10</v>
      </c>
      <c r="D587" s="264" t="s">
        <v>37</v>
      </c>
      <c r="E587" s="273">
        <f>+'Ark1'!AP1936</f>
        <v>29</v>
      </c>
      <c r="F587" s="486" t="str">
        <f>+IF(G587=0,"",'Ark1'!Q1936)</f>
        <v/>
      </c>
      <c r="G587" s="485">
        <f>+'Ark1'!R1936</f>
        <v>0</v>
      </c>
      <c r="H587" s="28" t="str">
        <f>+IF(G587=0,"",'Ark1'!AE1936)</f>
        <v/>
      </c>
      <c r="I587" s="265"/>
      <c r="J587" s="28" t="str">
        <f>+IF(G587=0,"",'Ark1'!AF1936)</f>
        <v/>
      </c>
      <c r="K587" s="244"/>
      <c r="L587" s="303" t="str">
        <f>+IF(G587=0,"",'Ark1'!U1936)</f>
        <v/>
      </c>
      <c r="M587" s="303"/>
      <c r="N587" s="376" t="str">
        <f>+IF(G587=0,"",'Ark1'!AR2025)</f>
        <v/>
      </c>
      <c r="O587" s="114" t="str">
        <f>+IF(G587=0,"",'Ark1'!AS2025)</f>
        <v/>
      </c>
      <c r="P587" s="246"/>
      <c r="Q587" s="27" t="str">
        <f>+IF(G587=0,"",'Ark1'!T1936)</f>
        <v/>
      </c>
      <c r="R587" s="265"/>
      <c r="S587" s="33" t="str">
        <f>+IF(G587=0,"",'Ark1'!W1936)</f>
        <v/>
      </c>
      <c r="T587" s="33" t="str">
        <f>+IF(G587=0,"",'Ark1'!X1936)</f>
        <v/>
      </c>
      <c r="U587" s="557" t="str">
        <f>+IF(G587=0,"",'Ark1'!AG1936)</f>
        <v/>
      </c>
      <c r="W587" s="33" t="str">
        <f>+IF(G587=0,"",'Ark1'!AH1936)</f>
        <v/>
      </c>
      <c r="X587" s="33" t="str">
        <f>+IF(G587=0,"",'Ark1'!Y1936)</f>
        <v/>
      </c>
      <c r="Y587" s="27" t="str">
        <f>+IF(G587=0,"",'Ark1'!AA1936)</f>
        <v/>
      </c>
      <c r="Z587" s="33" t="str">
        <f>+IF(G587=0,"",'Ark1'!AC1936)</f>
        <v/>
      </c>
      <c r="AA587" s="303" t="str">
        <f t="shared" si="55"/>
        <v/>
      </c>
      <c r="AB587" s="28" t="str">
        <f t="shared" si="56"/>
        <v/>
      </c>
      <c r="AC587" s="244"/>
      <c r="AF587" s="28"/>
      <c r="AG587" s="27"/>
      <c r="AJ587" s="27"/>
      <c r="AK587" s="27"/>
      <c r="AL587" s="27"/>
      <c r="AN587" s="27"/>
      <c r="AO587" s="268"/>
      <c r="AP587" s="27"/>
      <c r="AQ587" s="27"/>
    </row>
    <row r="588" spans="1:57" ht="15.6">
      <c r="A588" s="244"/>
      <c r="B588" s="328">
        <f>+'Ark1'!C1971</f>
        <v>2024</v>
      </c>
      <c r="C588" s="264">
        <f>+'Ark1'!L1971</f>
        <v>11</v>
      </c>
      <c r="D588" s="264" t="s">
        <v>38</v>
      </c>
      <c r="E588" s="272">
        <f>+'Ark1'!AP1971</f>
        <v>29</v>
      </c>
      <c r="F588" s="484" t="str">
        <f>+IF(G588=0,"",'Ark1'!Q1971)</f>
        <v/>
      </c>
      <c r="G588" s="485">
        <f>+'Ark1'!R1971</f>
        <v>0</v>
      </c>
      <c r="H588" s="265" t="str">
        <f>+IF(G588=0,"",'Ark1'!AE1971)</f>
        <v/>
      </c>
      <c r="I588" s="265"/>
      <c r="J588" s="265" t="str">
        <f>+IF(G588=0,"",'Ark1'!AF1971)</f>
        <v/>
      </c>
      <c r="K588" s="244"/>
      <c r="L588" s="303" t="str">
        <f>+IF(G588=0,"",'Ark1'!U1971)</f>
        <v/>
      </c>
      <c r="M588" s="303"/>
      <c r="N588" s="376" t="str">
        <f>+IF(G588=0,"",'Ark1'!AR2026)</f>
        <v/>
      </c>
      <c r="O588" s="114" t="str">
        <f>+IF(G588=0,"",'Ark1'!AS2026)</f>
        <v/>
      </c>
      <c r="P588" s="246"/>
      <c r="Q588" s="266" t="str">
        <f>+IF(G588=0,"",'Ark1'!T1971)</f>
        <v/>
      </c>
      <c r="R588" s="265"/>
      <c r="S588" s="267" t="str">
        <f>+IF(G588=0,"",'Ark1'!W1971)</f>
        <v/>
      </c>
      <c r="T588" s="267" t="str">
        <f>+IF(G588=0,"",'Ark1'!X1971)</f>
        <v/>
      </c>
      <c r="U588" s="484" t="str">
        <f>+IF(G588=0,"",'Ark1'!AG1971)</f>
        <v/>
      </c>
      <c r="V588" s="484"/>
      <c r="W588" s="267" t="str">
        <f>+IF(G588=0,"",'Ark1'!AH1971)</f>
        <v/>
      </c>
      <c r="X588" s="267" t="str">
        <f>+IF(G588=0,"",'Ark1'!Y1971)</f>
        <v/>
      </c>
      <c r="Y588" s="266" t="str">
        <f>+IF(G588=0,"",'Ark1'!AA1971)</f>
        <v/>
      </c>
      <c r="Z588" s="267" t="str">
        <f>+IF(G588=0,"",'Ark1'!AC1971)</f>
        <v/>
      </c>
      <c r="AA588" s="303" t="str">
        <f t="shared" si="55"/>
        <v/>
      </c>
      <c r="AB588" s="265" t="str">
        <f t="shared" si="56"/>
        <v/>
      </c>
      <c r="AC588" s="244"/>
      <c r="AF588" s="28"/>
      <c r="AG588" s="27"/>
      <c r="AJ588" s="27"/>
      <c r="AK588" s="27"/>
      <c r="AL588" s="27"/>
      <c r="AN588" s="27"/>
      <c r="AO588" s="268"/>
      <c r="AP588" s="27"/>
      <c r="AQ588" s="27"/>
    </row>
    <row r="589" spans="1:57" ht="15.6">
      <c r="A589" s="244"/>
      <c r="B589" s="328">
        <f>+'Ark1'!C2006</f>
        <v>2024</v>
      </c>
      <c r="C589" s="264">
        <f>+'Ark1'!L2006</f>
        <v>12</v>
      </c>
      <c r="D589" s="264" t="s">
        <v>39</v>
      </c>
      <c r="E589" s="273">
        <f>+'Ark1'!AP2006</f>
        <v>29</v>
      </c>
      <c r="F589" s="486" t="str">
        <f>+IF(G589=0,"",'Ark1'!Q2006)</f>
        <v/>
      </c>
      <c r="G589" s="485">
        <f>+'Ark1'!R2006</f>
        <v>0</v>
      </c>
      <c r="H589" s="28" t="str">
        <f>+IF(G589=0,"",'Ark1'!AE2006)</f>
        <v/>
      </c>
      <c r="I589" s="265"/>
      <c r="J589" s="28" t="str">
        <f>+IF(G589=0,"",'Ark1'!AF2006)</f>
        <v/>
      </c>
      <c r="K589" s="244"/>
      <c r="L589" s="303" t="str">
        <f>+IF(G589=0,"",'Ark1'!U2006)</f>
        <v/>
      </c>
      <c r="M589" s="303"/>
      <c r="N589" s="376" t="str">
        <f>+IF(G589=0,"",'Ark1'!AR2027)</f>
        <v/>
      </c>
      <c r="O589" s="114" t="str">
        <f>+IF(G589=0,"",'Ark1'!AS2027)</f>
        <v/>
      </c>
      <c r="P589" s="246"/>
      <c r="Q589" s="27" t="str">
        <f>+IF(G589=0,"",'Ark1'!T2006)</f>
        <v/>
      </c>
      <c r="R589" s="265"/>
      <c r="S589" s="33" t="str">
        <f>+IF(G589=0,"",'Ark1'!W2006)</f>
        <v/>
      </c>
      <c r="T589" s="33" t="str">
        <f>+IF(G589=0,"",'Ark1'!X2006)</f>
        <v/>
      </c>
      <c r="U589" s="557" t="str">
        <f>+IF(G589=0,"",'Ark1'!AG2006)</f>
        <v/>
      </c>
      <c r="W589" s="33" t="str">
        <f>+IF(G589=0,"",'Ark1'!AH2006)</f>
        <v/>
      </c>
      <c r="X589" s="33" t="str">
        <f>+IF(G589=0,"",'Ark1'!Y2006)</f>
        <v/>
      </c>
      <c r="Y589" s="27" t="str">
        <f>+IF(G589=0,"",'Ark1'!AA2006)</f>
        <v/>
      </c>
      <c r="Z589" s="33" t="str">
        <f>+IF(G589=0,"",'Ark1'!AC2006)</f>
        <v/>
      </c>
      <c r="AA589" s="303" t="str">
        <f t="shared" si="55"/>
        <v/>
      </c>
      <c r="AB589" s="28" t="str">
        <f t="shared" si="56"/>
        <v/>
      </c>
      <c r="AC589" s="244"/>
      <c r="AF589" s="28"/>
      <c r="AG589" s="27"/>
      <c r="AJ589" s="27"/>
      <c r="AK589" s="27"/>
      <c r="AL589" s="27"/>
      <c r="AN589" s="27"/>
      <c r="AP589" s="27"/>
      <c r="AQ589" s="27"/>
    </row>
    <row r="590" spans="1:57" ht="15.6">
      <c r="A590" s="244"/>
      <c r="B590" s="328">
        <f>+'Ark1'!C2041</f>
        <v>2024</v>
      </c>
      <c r="C590" s="264">
        <f>+'Ark1'!L2041</f>
        <v>13</v>
      </c>
      <c r="D590" s="264" t="s">
        <v>40</v>
      </c>
      <c r="E590" s="272">
        <f>+'Ark1'!AP2041</f>
        <v>29</v>
      </c>
      <c r="F590" s="484" t="str">
        <f>+IF(G590=0,"",'Ark1'!Q2041)</f>
        <v/>
      </c>
      <c r="G590" s="485">
        <f>+'Ark1'!R2041</f>
        <v>0</v>
      </c>
      <c r="H590" s="265" t="str">
        <f>+IF(G590=0,"",'Ark1'!AE2041)</f>
        <v/>
      </c>
      <c r="I590" s="265"/>
      <c r="J590" s="265" t="str">
        <f>+IF(G590=0,"",'Ark1'!AF2041)</f>
        <v/>
      </c>
      <c r="K590" s="244"/>
      <c r="L590" s="303" t="str">
        <f>+IF(G590=0,"",'Ark1'!U2041)</f>
        <v/>
      </c>
      <c r="M590" s="303"/>
      <c r="N590" s="376" t="str">
        <f>+IF(G590=0,"",'Ark1'!AR2028)</f>
        <v/>
      </c>
      <c r="O590" s="114" t="str">
        <f>+IF(G590=0,"",'Ark1'!AS2028)</f>
        <v/>
      </c>
      <c r="P590" s="246"/>
      <c r="Q590" s="266" t="str">
        <f>+IF(G590=0,"",'Ark1'!T2041)</f>
        <v/>
      </c>
      <c r="R590" s="265"/>
      <c r="S590" s="267" t="str">
        <f>+IF(G590=0,"",'Ark1'!W2041)</f>
        <v/>
      </c>
      <c r="T590" s="267" t="str">
        <f>+IF(G590=0,"",'Ark1'!X2041)</f>
        <v/>
      </c>
      <c r="U590" s="484" t="str">
        <f>+IF(G590=0,"",'Ark1'!AG2041)</f>
        <v/>
      </c>
      <c r="V590" s="484"/>
      <c r="W590" s="267" t="str">
        <f>+IF(G590=0,"",'Ark1'!AH2041)</f>
        <v/>
      </c>
      <c r="X590" s="267" t="str">
        <f>+IF(G590=0,"",'Ark1'!Y2041)</f>
        <v/>
      </c>
      <c r="Y590" s="266" t="str">
        <f>+IF(G590=0,"",'Ark1'!AA2041)</f>
        <v/>
      </c>
      <c r="Z590" s="267" t="str">
        <f>+IF(G590=0,"",'Ark1'!AC2041)</f>
        <v/>
      </c>
      <c r="AA590" s="303" t="str">
        <f t="shared" si="55"/>
        <v/>
      </c>
      <c r="AB590" s="265" t="str">
        <f t="shared" si="56"/>
        <v/>
      </c>
      <c r="AC590" s="244"/>
      <c r="AF590" s="28"/>
      <c r="AG590" s="27"/>
      <c r="AJ590" s="27"/>
      <c r="AK590" s="27"/>
      <c r="AL590" s="27"/>
      <c r="AN590" s="27"/>
      <c r="AP590" s="27"/>
      <c r="AQ590" s="27"/>
    </row>
    <row r="591" spans="1:57" ht="15.6">
      <c r="A591" s="244"/>
      <c r="B591" s="328">
        <f>+'Ark1'!C2076</f>
        <v>2024</v>
      </c>
      <c r="C591" s="264">
        <f>+'Ark1'!L2076</f>
        <v>14</v>
      </c>
      <c r="D591" s="264" t="s">
        <v>402</v>
      </c>
      <c r="E591" s="273">
        <f>+'Ark1'!AP2076</f>
        <v>29</v>
      </c>
      <c r="F591" s="486" t="str">
        <f>+IF(G591=0,"",'Ark1'!Q2076)</f>
        <v/>
      </c>
      <c r="G591" s="485">
        <f>+'Ark1'!R2076</f>
        <v>0</v>
      </c>
      <c r="H591" s="28" t="str">
        <f>+IF(G591=0,"",'Ark1'!AE2076)</f>
        <v/>
      </c>
      <c r="I591" s="265"/>
      <c r="J591" s="28" t="str">
        <f>+IF(G591=0,"",'Ark1'!AF2076)</f>
        <v/>
      </c>
      <c r="K591" s="244"/>
      <c r="L591" s="303" t="str">
        <f>+IF(G591=0,"",'Ark1'!U2076)</f>
        <v/>
      </c>
      <c r="M591" s="303"/>
      <c r="N591" s="376" t="str">
        <f>+IF(G591=0,"",'Ark1'!AR2029)</f>
        <v/>
      </c>
      <c r="O591" s="114" t="str">
        <f>+IF(G591=0,"",'Ark1'!AS2029)</f>
        <v/>
      </c>
      <c r="P591" s="246"/>
      <c r="Q591" s="27" t="str">
        <f>+IF(G591=0,"",'Ark1'!T2076)</f>
        <v/>
      </c>
      <c r="R591" s="265"/>
      <c r="S591" s="33" t="str">
        <f>+IF(G591=0,"",'Ark1'!W2076)</f>
        <v/>
      </c>
      <c r="T591" s="33" t="str">
        <f>+IF(G591=0,"",'Ark1'!X2076)</f>
        <v/>
      </c>
      <c r="U591" s="557" t="str">
        <f>+IF(G591=0,"",'Ark1'!AG2076)</f>
        <v/>
      </c>
      <c r="W591" s="33" t="str">
        <f>+IF(G591=0,"",'Ark1'!AH2076)</f>
        <v/>
      </c>
      <c r="X591" s="33" t="str">
        <f>+IF(G591=0,"",'Ark1'!Y2076)</f>
        <v/>
      </c>
      <c r="Y591" s="27" t="str">
        <f>+IF(G591=0,"",'Ark1'!AA2076)</f>
        <v/>
      </c>
      <c r="Z591" s="33" t="str">
        <f>+IF(G591=0,"",'Ark1'!AC2076)</f>
        <v/>
      </c>
      <c r="AA591" s="303" t="str">
        <f t="shared" si="55"/>
        <v/>
      </c>
      <c r="AB591" s="28" t="str">
        <f t="shared" si="56"/>
        <v/>
      </c>
      <c r="AC591" s="244"/>
      <c r="AF591" s="28"/>
      <c r="AG591" s="27"/>
      <c r="AJ591" s="27"/>
      <c r="AK591" s="27"/>
      <c r="AL591" s="27"/>
      <c r="AN591" s="27"/>
      <c r="AP591" s="27"/>
      <c r="AQ591" s="27"/>
    </row>
    <row r="592" spans="1:57" ht="15.6">
      <c r="A592" s="244"/>
      <c r="B592" s="328">
        <f>+'Ark1'!C2111</f>
        <v>2024</v>
      </c>
      <c r="C592" s="264">
        <f>+'Ark1'!L2111</f>
        <v>15</v>
      </c>
      <c r="D592" s="264" t="s">
        <v>41</v>
      </c>
      <c r="E592" s="264">
        <f>+'Ark1'!AP2111</f>
        <v>29</v>
      </c>
      <c r="F592" s="484" t="str">
        <f>+IF(G592=0,"",'Ark1'!Q2111)</f>
        <v/>
      </c>
      <c r="G592" s="485">
        <f>+'Ark1'!R2111</f>
        <v>0</v>
      </c>
      <c r="H592" s="265" t="str">
        <f>+IF(G592=0,"",'Ark1'!AE2111)</f>
        <v/>
      </c>
      <c r="I592" s="265"/>
      <c r="J592" s="265" t="str">
        <f>+IF(G592=0,"",'Ark1'!AF2111)</f>
        <v/>
      </c>
      <c r="K592" s="244"/>
      <c r="L592" s="379" t="str">
        <f>+IF(G592=0,"",'Ark1'!U2111)</f>
        <v/>
      </c>
      <c r="M592" s="379"/>
      <c r="N592" s="376" t="str">
        <f>+IF(G592=0,"",'Ark1'!AR2030)</f>
        <v/>
      </c>
      <c r="O592" s="114" t="str">
        <f>+IF(G592=0,"",'Ark1'!AS2030)</f>
        <v/>
      </c>
      <c r="P592" s="246"/>
      <c r="Q592" s="266" t="str">
        <f>+IF(G592=0,"",'Ark1'!T2111)</f>
        <v/>
      </c>
      <c r="R592" s="265"/>
      <c r="S592" s="267" t="str">
        <f>+IF(G592=0,"",'Ark1'!W2111)</f>
        <v/>
      </c>
      <c r="T592" s="267" t="str">
        <f>+IF(G592=0,"",'Ark1'!X2111)</f>
        <v/>
      </c>
      <c r="U592" s="484" t="str">
        <f>+IF(G592=0,"",'Ark1'!AG2111)</f>
        <v/>
      </c>
      <c r="V592" s="484"/>
      <c r="W592" s="267" t="str">
        <f>+IF(G592=0,"",'Ark1'!AH2111)</f>
        <v/>
      </c>
      <c r="X592" s="267" t="str">
        <f>+IF(G592=0,"",'Ark1'!Y2111)</f>
        <v/>
      </c>
      <c r="Y592" s="266" t="str">
        <f>+IF(G592=0,"",'Ark1'!AA2111)</f>
        <v/>
      </c>
      <c r="Z592" s="267" t="str">
        <f>+IF(G592=0,"",'Ark1'!AC2111)</f>
        <v/>
      </c>
      <c r="AA592" s="303" t="str">
        <f t="shared" si="55"/>
        <v/>
      </c>
      <c r="AB592" s="265" t="str">
        <f t="shared" si="56"/>
        <v/>
      </c>
      <c r="AC592" s="244"/>
      <c r="AF592" s="28"/>
      <c r="AG592" s="27"/>
      <c r="AJ592" s="27"/>
      <c r="AK592" s="27"/>
      <c r="AL592" s="27"/>
      <c r="AN592" s="27"/>
      <c r="AP592" s="27"/>
      <c r="AQ592" s="27"/>
    </row>
    <row r="593" spans="1:58" ht="19.8">
      <c r="A593" s="244"/>
      <c r="B593" s="244"/>
      <c r="C593" s="244"/>
      <c r="D593" s="244"/>
      <c r="E593" s="244"/>
      <c r="F593" s="478"/>
      <c r="G593" s="478"/>
      <c r="H593" s="244"/>
      <c r="I593" s="244"/>
      <c r="J593" s="244"/>
      <c r="K593" s="244"/>
      <c r="L593" s="244"/>
      <c r="M593" s="244"/>
      <c r="N593" s="244"/>
      <c r="O593" s="244"/>
      <c r="P593" s="246"/>
      <c r="Q593" s="244"/>
      <c r="R593" s="244"/>
      <c r="S593" s="244"/>
      <c r="T593" s="244"/>
      <c r="U593" s="478"/>
      <c r="V593" s="478"/>
      <c r="W593" s="244"/>
      <c r="X593" s="244"/>
      <c r="Y593" s="244"/>
      <c r="Z593" s="244"/>
      <c r="AA593" s="244"/>
      <c r="AB593" s="244"/>
      <c r="AC593" s="244"/>
      <c r="AD593" s="247"/>
      <c r="AF593" s="28"/>
      <c r="AG593" s="27"/>
      <c r="AH593" s="248"/>
      <c r="AI593" s="86"/>
      <c r="AM593" s="86"/>
      <c r="BE593" s="260"/>
    </row>
    <row r="594" spans="1:58" ht="19.8">
      <c r="A594" s="244"/>
      <c r="B594" s="244"/>
      <c r="C594" s="262"/>
      <c r="D594" s="244"/>
      <c r="E594" s="244"/>
      <c r="F594" s="478"/>
      <c r="G594" s="478"/>
      <c r="H594" s="245"/>
      <c r="I594" s="244"/>
      <c r="J594" s="245"/>
      <c r="K594" s="244"/>
      <c r="L594" s="244"/>
      <c r="M594" s="244"/>
      <c r="N594" s="246"/>
      <c r="O594" s="246"/>
      <c r="P594" s="246"/>
      <c r="Q594" s="244"/>
      <c r="R594" s="244"/>
      <c r="S594" s="246"/>
      <c r="T594" s="246"/>
      <c r="U594" s="478"/>
      <c r="V594" s="478"/>
      <c r="W594" s="246"/>
      <c r="X594" s="246"/>
      <c r="Y594" s="244"/>
      <c r="Z594" s="246"/>
      <c r="AA594" s="244"/>
      <c r="AB594" s="245"/>
      <c r="AC594" s="244"/>
      <c r="AD594" s="247"/>
      <c r="AF594" s="28"/>
      <c r="AG594" s="27"/>
      <c r="AH594" s="248"/>
      <c r="AI594" s="86"/>
      <c r="AM594" s="86"/>
      <c r="BE594" s="260"/>
    </row>
    <row r="595" spans="1:58" ht="22.8">
      <c r="A595" s="344" t="str">
        <f>+Raser!C37</f>
        <v>Piemontese</v>
      </c>
      <c r="B595" s="244"/>
      <c r="C595" s="262"/>
      <c r="D595" s="344"/>
      <c r="E595" s="244"/>
      <c r="F595" s="478"/>
      <c r="G595" s="482" t="s">
        <v>644</v>
      </c>
      <c r="H595" s="277">
        <f>SUM(G601:G615)</f>
        <v>8</v>
      </c>
      <c r="I595" s="245"/>
      <c r="J595" s="244"/>
      <c r="K595" s="244"/>
      <c r="L595" s="244"/>
      <c r="M595" s="244"/>
      <c r="N595" s="244"/>
      <c r="O595" s="244"/>
      <c r="P595" s="246"/>
      <c r="Q595" s="245"/>
      <c r="R595" s="343">
        <f>+Raser!T37</f>
        <v>261.8</v>
      </c>
      <c r="S595" s="244"/>
      <c r="T595" s="246"/>
      <c r="U595" s="478"/>
      <c r="V595" s="478"/>
      <c r="W595" s="244"/>
      <c r="X595" s="246"/>
      <c r="Y595" s="246"/>
      <c r="Z595" s="244"/>
      <c r="AA595" s="246"/>
      <c r="AB595" s="246" t="s">
        <v>626</v>
      </c>
      <c r="AC595" s="245"/>
      <c r="AD595" s="247"/>
      <c r="AE595" s="247"/>
      <c r="AF595" s="28"/>
      <c r="AH595" s="27"/>
      <c r="AI595" s="248"/>
      <c r="AM595" s="86"/>
      <c r="BF595" s="260"/>
    </row>
    <row r="596" spans="1:58" ht="14.25" customHeight="1">
      <c r="A596" s="244"/>
      <c r="B596" s="244"/>
      <c r="C596" s="262"/>
      <c r="D596" s="342"/>
      <c r="E596" s="244"/>
      <c r="F596" s="482"/>
      <c r="G596" s="482"/>
      <c r="H596" s="262"/>
      <c r="I596" s="262"/>
      <c r="J596" s="262"/>
      <c r="K596" s="244"/>
      <c r="L596" s="262"/>
      <c r="M596" s="262"/>
      <c r="N596" s="262"/>
      <c r="O596" s="262"/>
      <c r="P596" s="246"/>
      <c r="Q596" s="262"/>
      <c r="R596" s="262"/>
      <c r="S596" s="262"/>
      <c r="T596" s="262"/>
      <c r="U596" s="482"/>
      <c r="V596" s="482"/>
      <c r="W596" s="262"/>
      <c r="X596" s="262"/>
      <c r="Y596" s="262"/>
      <c r="Z596" s="262"/>
      <c r="AA596" s="262"/>
      <c r="AB596" s="245"/>
      <c r="AC596" s="244"/>
      <c r="AD596" s="247"/>
      <c r="AF596" s="28"/>
      <c r="AG596" s="27"/>
      <c r="AH596" s="248"/>
      <c r="AI596" s="86"/>
      <c r="AM596" s="86"/>
      <c r="BE596" s="260"/>
    </row>
    <row r="597" spans="1:58" ht="19.8">
      <c r="A597" s="244"/>
      <c r="B597" s="244"/>
      <c r="C597" s="244"/>
      <c r="D597" s="244"/>
      <c r="E597" s="244"/>
      <c r="F597" s="478"/>
      <c r="G597" s="478"/>
      <c r="H597" s="245"/>
      <c r="I597" s="244"/>
      <c r="J597" s="245"/>
      <c r="K597" s="244"/>
      <c r="L597" s="244"/>
      <c r="M597" s="244"/>
      <c r="N597" s="246"/>
      <c r="O597" s="246"/>
      <c r="P597" s="246"/>
      <c r="Q597" s="244"/>
      <c r="R597" s="244"/>
      <c r="S597" s="246"/>
      <c r="T597" s="246"/>
      <c r="U597" s="478"/>
      <c r="V597" s="478"/>
      <c r="W597" s="246"/>
      <c r="X597" s="246"/>
      <c r="Y597" s="244"/>
      <c r="Z597" s="246"/>
      <c r="AA597" s="262" t="s">
        <v>477</v>
      </c>
      <c r="AB597" s="261" t="s">
        <v>4</v>
      </c>
      <c r="AC597" s="244"/>
      <c r="AD597" s="247"/>
      <c r="AF597" s="28"/>
      <c r="AG597" s="27"/>
      <c r="AH597" s="248"/>
      <c r="AI597" s="86"/>
      <c r="AM597" s="86"/>
      <c r="BE597" s="260"/>
    </row>
    <row r="598" spans="1:58" ht="19.8">
      <c r="A598" s="244"/>
      <c r="B598" s="244"/>
      <c r="C598" s="244"/>
      <c r="D598" s="262"/>
      <c r="E598" s="244"/>
      <c r="F598" s="482" t="s">
        <v>4</v>
      </c>
      <c r="G598" s="478"/>
      <c r="H598" s="245"/>
      <c r="I598" s="245"/>
      <c r="J598" s="245"/>
      <c r="K598" s="244"/>
      <c r="L598" s="245"/>
      <c r="M598" s="245"/>
      <c r="N598" s="246"/>
      <c r="O598" s="246"/>
      <c r="P598" s="246"/>
      <c r="Q598" s="262" t="s">
        <v>24</v>
      </c>
      <c r="R598" s="245"/>
      <c r="S598" s="246" t="s">
        <v>403</v>
      </c>
      <c r="T598" s="246" t="s">
        <v>403</v>
      </c>
      <c r="U598" s="482" t="s">
        <v>531</v>
      </c>
      <c r="V598" s="482"/>
      <c r="W598" s="246" t="s">
        <v>403</v>
      </c>
      <c r="X598" s="263" t="s">
        <v>423</v>
      </c>
      <c r="Y598" s="244"/>
      <c r="Z598" s="263" t="s">
        <v>573</v>
      </c>
      <c r="AA598" s="262" t="s">
        <v>570</v>
      </c>
      <c r="AB598" s="261" t="s">
        <v>10</v>
      </c>
      <c r="AC598" s="244"/>
      <c r="AD598" s="247"/>
      <c r="AF598" s="28"/>
      <c r="AG598" s="27"/>
      <c r="AH598" s="248"/>
      <c r="AI598" s="86"/>
      <c r="AM598" s="86"/>
      <c r="BE598" s="260"/>
    </row>
    <row r="599" spans="1:58" ht="19.8">
      <c r="A599" s="262"/>
      <c r="B599" s="262"/>
      <c r="C599" s="244"/>
      <c r="D599" s="244"/>
      <c r="E599" s="262"/>
      <c r="F599" s="482" t="s">
        <v>475</v>
      </c>
      <c r="G599" s="482" t="s">
        <v>4</v>
      </c>
      <c r="H599" s="261" t="s">
        <v>4</v>
      </c>
      <c r="I599" s="261"/>
      <c r="J599" s="261" t="s">
        <v>1</v>
      </c>
      <c r="K599" s="244"/>
      <c r="L599" s="261" t="s">
        <v>24</v>
      </c>
      <c r="M599" s="261"/>
      <c r="N599" s="421" t="s">
        <v>24</v>
      </c>
      <c r="O599" s="421" t="s">
        <v>24</v>
      </c>
      <c r="P599" s="246"/>
      <c r="Q599" s="262" t="s">
        <v>481</v>
      </c>
      <c r="R599" s="261"/>
      <c r="S599" s="263" t="s">
        <v>572</v>
      </c>
      <c r="T599" s="263" t="s">
        <v>487</v>
      </c>
      <c r="U599" s="482" t="s">
        <v>550</v>
      </c>
      <c r="V599" s="482"/>
      <c r="W599" s="263" t="s">
        <v>489</v>
      </c>
      <c r="X599" s="263"/>
      <c r="Y599" s="262" t="s">
        <v>414</v>
      </c>
      <c r="Z599" s="263" t="s">
        <v>1</v>
      </c>
      <c r="AA599" s="262" t="s">
        <v>70</v>
      </c>
      <c r="AB599" s="261" t="s">
        <v>70</v>
      </c>
      <c r="AC599" s="244"/>
      <c r="AD599" s="247"/>
      <c r="AF599" s="28"/>
      <c r="AG599" s="27"/>
      <c r="AH599" s="248"/>
      <c r="AI599" s="86"/>
      <c r="AM599" s="86"/>
      <c r="BE599" s="260"/>
    </row>
    <row r="600" spans="1:58" ht="19.8">
      <c r="A600" s="244"/>
      <c r="B600" s="244"/>
      <c r="C600" s="262" t="s">
        <v>0</v>
      </c>
      <c r="D600" s="262"/>
      <c r="E600" s="262" t="s">
        <v>599</v>
      </c>
      <c r="F600" s="469" t="s">
        <v>476</v>
      </c>
      <c r="G600" s="469" t="s">
        <v>10</v>
      </c>
      <c r="H600" s="87" t="s">
        <v>403</v>
      </c>
      <c r="I600" s="87"/>
      <c r="J600" s="87" t="s">
        <v>403</v>
      </c>
      <c r="K600" s="244"/>
      <c r="L600" s="87" t="s">
        <v>45</v>
      </c>
      <c r="M600" s="87"/>
      <c r="N600" s="421" t="s">
        <v>717</v>
      </c>
      <c r="O600" s="421" t="s">
        <v>718</v>
      </c>
      <c r="P600" s="246"/>
      <c r="Q600" s="50" t="s">
        <v>415</v>
      </c>
      <c r="R600" s="87"/>
      <c r="S600" s="75" t="s">
        <v>548</v>
      </c>
      <c r="T600" s="75" t="s">
        <v>440</v>
      </c>
      <c r="U600" s="469" t="s">
        <v>483</v>
      </c>
      <c r="V600" s="469"/>
      <c r="W600" s="75" t="s">
        <v>470</v>
      </c>
      <c r="X600" s="75" t="s">
        <v>1</v>
      </c>
      <c r="Y600" s="50" t="s">
        <v>415</v>
      </c>
      <c r="Z600" s="75" t="s">
        <v>532</v>
      </c>
      <c r="AA600" s="50" t="s">
        <v>486</v>
      </c>
      <c r="AB600" s="87" t="s">
        <v>553</v>
      </c>
      <c r="AC600" s="244"/>
      <c r="AD600" s="247"/>
      <c r="AF600" s="28"/>
      <c r="AG600" s="27"/>
      <c r="AH600" s="248"/>
      <c r="AI600" s="86"/>
      <c r="AM600" s="86"/>
      <c r="BE600" s="260"/>
    </row>
    <row r="601" spans="1:58" ht="15.6">
      <c r="A601" s="244"/>
      <c r="B601" s="264">
        <f>+'Ark1'!C1622</f>
        <v>2024</v>
      </c>
      <c r="C601" s="264">
        <f>+'Ark1'!L1622</f>
        <v>1</v>
      </c>
      <c r="D601" s="264" t="s">
        <v>29</v>
      </c>
      <c r="E601" s="264">
        <f>+'Ark1'!AP1622</f>
        <v>30</v>
      </c>
      <c r="F601" s="484" t="str">
        <f>+IF(G601=0,"",'Ark1'!Q1622)</f>
        <v/>
      </c>
      <c r="G601" s="485">
        <f>+'Ark1'!R1622</f>
        <v>0</v>
      </c>
      <c r="H601" s="265" t="str">
        <f>+IF(G601=0,"",'Ark1'!AE1622)</f>
        <v/>
      </c>
      <c r="I601" s="265"/>
      <c r="J601" s="265" t="str">
        <f>+IF(G601=0,"",'Ark1'!AF1622)</f>
        <v/>
      </c>
      <c r="K601" s="244"/>
      <c r="L601" s="303" t="str">
        <f>+IF(G601=0,"",'Ark1'!U1622)</f>
        <v/>
      </c>
      <c r="M601" s="303"/>
      <c r="N601" s="376" t="str">
        <f>+IF(G601=0,"",'Ark1'!AR1952)</f>
        <v/>
      </c>
      <c r="O601" s="114" t="str">
        <f>+IF(G601=0,"",'Ark1'!AS1952)</f>
        <v/>
      </c>
      <c r="P601" s="246"/>
      <c r="Q601" s="266" t="str">
        <f>+IF(G601=0,"",'Ark1'!T1622)</f>
        <v/>
      </c>
      <c r="R601" s="265"/>
      <c r="S601" s="267" t="str">
        <f>+IF(G601=0,"",'Ark1'!W1622)</f>
        <v/>
      </c>
      <c r="T601" s="267" t="str">
        <f>+IF(G601=0,"",'Ark1'!X1622)</f>
        <v/>
      </c>
      <c r="U601" s="484" t="str">
        <f>+IF(G601=0,"",'Ark1'!AG1622)</f>
        <v/>
      </c>
      <c r="V601" s="484"/>
      <c r="W601" s="267" t="str">
        <f>+IF(G601=0,"",'Ark1'!AH1622)</f>
        <v/>
      </c>
      <c r="X601" s="267" t="str">
        <f>+IF(G601=0,"",'Ark1'!Y1622)</f>
        <v/>
      </c>
      <c r="Y601" s="266" t="str">
        <f>+IF(G601=0,"",'Ark1'!AA1622)</f>
        <v/>
      </c>
      <c r="Z601" s="267" t="str">
        <f>+IF(G601=0,"",'Ark1'!AC1622)</f>
        <v/>
      </c>
      <c r="AA601" s="303" t="str">
        <f t="shared" ref="AA601:AA615" si="57">IF(G601=0,"",1000*L601/U601)</f>
        <v/>
      </c>
      <c r="AB601" s="265" t="str">
        <f t="shared" ref="AB601:AB615" si="58">IF(G601=0,"",G601/F601)</f>
        <v/>
      </c>
      <c r="AC601" s="244"/>
      <c r="AF601" s="28"/>
      <c r="AG601" s="27"/>
      <c r="AJ601" s="27"/>
      <c r="AK601" s="27"/>
      <c r="AL601" s="27"/>
      <c r="AN601" s="27"/>
      <c r="AP601" s="27"/>
      <c r="AQ601" s="27"/>
    </row>
    <row r="602" spans="1:58" ht="15.6">
      <c r="A602" s="244"/>
      <c r="B602" s="304">
        <f>+'Ark1'!C1657</f>
        <v>2024</v>
      </c>
      <c r="C602" s="86">
        <f>+'Ark1'!L1657</f>
        <v>2</v>
      </c>
      <c r="D602" s="86" t="s">
        <v>30</v>
      </c>
      <c r="E602" s="86">
        <f>+'Ark1'!AP1657</f>
        <v>30</v>
      </c>
      <c r="F602" s="486" t="str">
        <f>+IF(G602=0,"",'Ark1'!Q1657)</f>
        <v/>
      </c>
      <c r="G602" s="485">
        <f>+'Ark1'!R1657</f>
        <v>0</v>
      </c>
      <c r="H602" s="28" t="str">
        <f>+IF(G602=0,"",'Ark1'!AE1657)</f>
        <v/>
      </c>
      <c r="I602" s="265"/>
      <c r="J602" s="28" t="str">
        <f>+IF(G602=0,"",'Ark1'!AF1657)</f>
        <v/>
      </c>
      <c r="K602" s="244"/>
      <c r="L602" s="303" t="str">
        <f>+IF(G602=0,"",'Ark1'!U1657)</f>
        <v/>
      </c>
      <c r="M602" s="303"/>
      <c r="N602" s="376" t="str">
        <f>+IF(G602=0,"",'Ark1'!AR1987)</f>
        <v/>
      </c>
      <c r="O602" s="114" t="str">
        <f>+IF(G602=0,"",'Ark1'!AS1987)</f>
        <v/>
      </c>
      <c r="P602" s="246"/>
      <c r="Q602" s="27" t="str">
        <f>+IF(G602=0,"",'Ark1'!T1657)</f>
        <v/>
      </c>
      <c r="R602" s="265"/>
      <c r="S602" s="33" t="str">
        <f>+IF(G602=0,"",'Ark1'!W1657)</f>
        <v/>
      </c>
      <c r="T602" s="33" t="str">
        <f>+IF(G602=0,"",'Ark1'!X1657)</f>
        <v/>
      </c>
      <c r="U602" s="557" t="str">
        <f>+IF(G602=0,"",'Ark1'!AG1657)</f>
        <v/>
      </c>
      <c r="W602" s="33" t="str">
        <f>+IF(G602=0,"",'Ark1'!AH1657)</f>
        <v/>
      </c>
      <c r="X602" s="33" t="str">
        <f>+IF(G602=0,"",'Ark1'!Y1657)</f>
        <v/>
      </c>
      <c r="Y602" s="27" t="str">
        <f>+IF(G602=0,"",'Ark1'!AA1657)</f>
        <v/>
      </c>
      <c r="Z602" s="33" t="str">
        <f>+IF(G602=0,"",'Ark1'!AC1657)</f>
        <v/>
      </c>
      <c r="AA602" s="303" t="str">
        <f t="shared" si="57"/>
        <v/>
      </c>
      <c r="AB602" s="28" t="str">
        <f t="shared" si="58"/>
        <v/>
      </c>
      <c r="AC602" s="244"/>
      <c r="AF602" s="28"/>
      <c r="AG602" s="27"/>
      <c r="AJ602" s="27"/>
      <c r="AK602" s="27"/>
      <c r="AL602" s="27"/>
      <c r="AN602" s="27"/>
      <c r="AP602" s="27"/>
      <c r="AQ602" s="27"/>
    </row>
    <row r="603" spans="1:58" ht="15.6">
      <c r="A603" s="244"/>
      <c r="B603" s="304">
        <f>+'Ark1'!C1692</f>
        <v>2024</v>
      </c>
      <c r="C603" s="264">
        <f>+'Ark1'!L1692</f>
        <v>3</v>
      </c>
      <c r="D603" s="264" t="s">
        <v>31</v>
      </c>
      <c r="E603" s="264">
        <f>+'Ark1'!AP1692</f>
        <v>30</v>
      </c>
      <c r="F603" s="484" t="str">
        <f>+IF(G603=0,"",'Ark1'!Q1692)</f>
        <v/>
      </c>
      <c r="G603" s="485">
        <f>+'Ark1'!R1692</f>
        <v>0</v>
      </c>
      <c r="H603" s="265" t="str">
        <f>+IF(G603=0,"",'Ark1'!AE1692)</f>
        <v/>
      </c>
      <c r="I603" s="265"/>
      <c r="J603" s="265" t="str">
        <f>+IF(G603=0,"",'Ark1'!AF1692)</f>
        <v/>
      </c>
      <c r="K603" s="244"/>
      <c r="L603" s="303" t="str">
        <f>+IF(G603=0,"",'Ark1'!U1692)</f>
        <v/>
      </c>
      <c r="M603" s="303"/>
      <c r="N603" s="376" t="str">
        <f>+IF(G603=0,"",'Ark1'!AR2022)</f>
        <v/>
      </c>
      <c r="O603" s="114" t="str">
        <f>+IF(G603=0,"",'Ark1'!AS2022)</f>
        <v/>
      </c>
      <c r="P603" s="246"/>
      <c r="Q603" s="266" t="str">
        <f>+IF(G603=0,"",'Ark1'!T1692)</f>
        <v/>
      </c>
      <c r="R603" s="265"/>
      <c r="S603" s="267" t="str">
        <f>+IF(G603=0,"",'Ark1'!W1692)</f>
        <v/>
      </c>
      <c r="T603" s="267" t="str">
        <f>+IF(G603=0,"",'Ark1'!X1692)</f>
        <v/>
      </c>
      <c r="U603" s="484" t="str">
        <f>+IF(G603=0,"",'Ark1'!AG1692)</f>
        <v/>
      </c>
      <c r="V603" s="484"/>
      <c r="W603" s="267" t="str">
        <f>+IF(G603=0,"",'Ark1'!AH1692)</f>
        <v/>
      </c>
      <c r="X603" s="267" t="str">
        <f>+IF(G603=0,"",'Ark1'!Y1692)</f>
        <v/>
      </c>
      <c r="Y603" s="266" t="str">
        <f>+IF(G603=0,"",'Ark1'!AA1692)</f>
        <v/>
      </c>
      <c r="Z603" s="267" t="str">
        <f>+IF(G603=0,"",'Ark1'!AC1692)</f>
        <v/>
      </c>
      <c r="AA603" s="303" t="str">
        <f t="shared" si="57"/>
        <v/>
      </c>
      <c r="AB603" s="265" t="str">
        <f t="shared" si="58"/>
        <v/>
      </c>
      <c r="AC603" s="244"/>
      <c r="AF603" s="28"/>
      <c r="AG603" s="27"/>
      <c r="AJ603" s="27"/>
      <c r="AK603" s="27"/>
      <c r="AL603" s="27"/>
      <c r="AN603" s="27"/>
      <c r="AP603" s="27"/>
      <c r="AQ603" s="27"/>
    </row>
    <row r="604" spans="1:58" ht="15.6">
      <c r="A604" s="244"/>
      <c r="B604" s="304">
        <f>+'Ark1'!C1727</f>
        <v>2024</v>
      </c>
      <c r="C604" s="264">
        <f>+'Ark1'!L1727</f>
        <v>4</v>
      </c>
      <c r="D604" s="264" t="s">
        <v>32</v>
      </c>
      <c r="E604" s="86">
        <f>+'Ark1'!AP1727</f>
        <v>30</v>
      </c>
      <c r="F604" s="486" t="str">
        <f>+IF(G604=0,"",'Ark1'!Q1727)</f>
        <v/>
      </c>
      <c r="G604" s="485">
        <f>+'Ark1'!R1727</f>
        <v>0</v>
      </c>
      <c r="H604" s="28" t="str">
        <f>+IF(G604=0,"",'Ark1'!AE1727)</f>
        <v/>
      </c>
      <c r="I604" s="265"/>
      <c r="J604" s="28" t="str">
        <f>+IF(G604=0,"",'Ark1'!AF1727)</f>
        <v/>
      </c>
      <c r="K604" s="244"/>
      <c r="L604" s="303" t="str">
        <f>+IF(G604=0,"",'Ark1'!U1727)</f>
        <v/>
      </c>
      <c r="M604" s="303"/>
      <c r="N604" s="376" t="str">
        <f>+IF(G604=0,"",'Ark1'!AR2057)</f>
        <v/>
      </c>
      <c r="O604" s="114" t="str">
        <f>+IF(G604=0,"",'Ark1'!AS2057)</f>
        <v/>
      </c>
      <c r="P604" s="246"/>
      <c r="Q604" s="27" t="str">
        <f>+IF(G604=0,"",'Ark1'!T1727)</f>
        <v/>
      </c>
      <c r="R604" s="265"/>
      <c r="S604" s="33" t="str">
        <f>+IF(G604=0,"",'Ark1'!W1727)</f>
        <v/>
      </c>
      <c r="T604" s="33" t="str">
        <f>+IF(G604=0,"",'Ark1'!X1727)</f>
        <v/>
      </c>
      <c r="U604" s="557" t="str">
        <f>+IF(G604=0,"",'Ark1'!AG1727)</f>
        <v/>
      </c>
      <c r="W604" s="33" t="str">
        <f>+IF(G604=0,"",'Ark1'!AH1727)</f>
        <v/>
      </c>
      <c r="X604" s="33" t="str">
        <f>+IF(G604=0,"",'Ark1'!Y1727)</f>
        <v/>
      </c>
      <c r="Y604" s="27" t="str">
        <f>+IF(G604=0,"",'Ark1'!AA1727)</f>
        <v/>
      </c>
      <c r="Z604" s="33" t="str">
        <f>+IF(G604=0,"",'Ark1'!AC1727)</f>
        <v/>
      </c>
      <c r="AA604" s="303" t="str">
        <f t="shared" si="57"/>
        <v/>
      </c>
      <c r="AB604" s="28" t="str">
        <f t="shared" si="58"/>
        <v/>
      </c>
      <c r="AC604" s="244"/>
      <c r="AF604" s="28"/>
      <c r="AG604" s="27"/>
      <c r="AJ604" s="27"/>
      <c r="AK604" s="27"/>
      <c r="AL604" s="27"/>
      <c r="AN604" s="27"/>
      <c r="AP604" s="27"/>
      <c r="AQ604" s="27"/>
    </row>
    <row r="605" spans="1:58" ht="15.6">
      <c r="A605" s="244"/>
      <c r="B605" s="264">
        <f>+'Ark1'!C1762</f>
        <v>2024</v>
      </c>
      <c r="C605" s="264">
        <f>+'Ark1'!L1762</f>
        <v>5</v>
      </c>
      <c r="D605" s="264" t="s">
        <v>401</v>
      </c>
      <c r="E605" s="272">
        <f>+'Ark1'!AP1762</f>
        <v>30</v>
      </c>
      <c r="F605" s="484">
        <f>+IF(G605=0,"",'Ark1'!Q1762)</f>
        <v>1</v>
      </c>
      <c r="G605" s="485">
        <f>+'Ark1'!R1762</f>
        <v>3</v>
      </c>
      <c r="H605" s="265">
        <f>+'Ark1'!AE1762</f>
        <v>37.5</v>
      </c>
      <c r="I605" s="265"/>
      <c r="J605" s="265">
        <f>+IF(G605=0,"",'Ark1'!AF1762)</f>
        <v>33.336516424751721</v>
      </c>
      <c r="K605" s="244"/>
      <c r="L605" s="303">
        <f>+IF(G605=0,"",'Ark1'!U1762)</f>
        <v>232.73333333333341</v>
      </c>
      <c r="M605" s="303"/>
      <c r="N605" s="376">
        <f>+IF(G605=0,"",'Ark1'!AR2092)</f>
        <v>0</v>
      </c>
      <c r="O605" s="114">
        <f>+IF(G605=0,"",'Ark1'!AS2092)</f>
        <v>0</v>
      </c>
      <c r="P605" s="246"/>
      <c r="Q605" s="266">
        <f>+IF(G605=0,"",'Ark1'!T1762)</f>
        <v>5</v>
      </c>
      <c r="R605" s="265"/>
      <c r="S605" s="267">
        <f>+IF(G605=0,"",'Ark1'!W1762)</f>
        <v>0</v>
      </c>
      <c r="T605" s="267">
        <f>+IF(G605=0,"",'Ark1'!X1762)</f>
        <v>0</v>
      </c>
      <c r="U605" s="484">
        <f>+IF(G605=0,"",'Ark1'!AG1762)</f>
        <v>984.3333333333336</v>
      </c>
      <c r="V605" s="484"/>
      <c r="W605" s="267">
        <f>+IF(G605=0,"",'Ark1'!AH1762)</f>
        <v>100</v>
      </c>
      <c r="X605" s="267">
        <f>+IF(G605=0,"",'Ark1'!Y1762)</f>
        <v>25.628282987529403</v>
      </c>
      <c r="Y605" s="266">
        <f>+IF(G605=0,"",'Ark1'!AA1762)</f>
        <v>0.81649658092772603</v>
      </c>
      <c r="Z605" s="267">
        <f>+IF(G605=0,"",'Ark1'!AC1762)</f>
        <v>92.391678593629763</v>
      </c>
      <c r="AA605" s="303">
        <f t="shared" si="57"/>
        <v>236.43752116491703</v>
      </c>
      <c r="AB605" s="265">
        <f t="shared" si="58"/>
        <v>3</v>
      </c>
      <c r="AC605" s="244"/>
      <c r="AF605" s="28"/>
      <c r="AG605" s="27"/>
      <c r="AJ605" s="27"/>
      <c r="AK605" s="27"/>
      <c r="AL605" s="27"/>
      <c r="AN605" s="27"/>
      <c r="AP605" s="27"/>
      <c r="AQ605" s="27"/>
    </row>
    <row r="606" spans="1:58" ht="15.6">
      <c r="A606" s="244"/>
      <c r="B606" s="328">
        <f>+'Ark1'!C1797</f>
        <v>2024</v>
      </c>
      <c r="C606" s="264">
        <f>+'Ark1'!L1797</f>
        <v>6</v>
      </c>
      <c r="D606" s="264" t="s">
        <v>33</v>
      </c>
      <c r="E606" s="273">
        <f>+'Ark1'!AP1797</f>
        <v>30</v>
      </c>
      <c r="F606" s="486">
        <f>+IF(G606=0,"",'Ark1'!Q1797)</f>
        <v>3</v>
      </c>
      <c r="G606" s="485">
        <f>+'Ark1'!R1797</f>
        <v>3</v>
      </c>
      <c r="H606" s="28">
        <f>+IF(G606=0,"",'Ark1'!AE1797)</f>
        <v>37.5</v>
      </c>
      <c r="I606" s="265"/>
      <c r="J606" s="28">
        <f>+IF(G606=0,"",'Ark1'!AF1797)</f>
        <v>37.299465240641723</v>
      </c>
      <c r="K606" s="244"/>
      <c r="L606" s="303">
        <f>+IF(G606=0,"",'Ark1'!U1797)</f>
        <v>260.39999999999998</v>
      </c>
      <c r="M606" s="303"/>
      <c r="N606" s="376" t="e">
        <f>+IF(G606=0,"",'Ark1'!#REF!)</f>
        <v>#REF!</v>
      </c>
      <c r="O606" s="114" t="e">
        <f>+IF(G606=0,"",'Ark1'!#REF!)</f>
        <v>#REF!</v>
      </c>
      <c r="P606" s="246"/>
      <c r="Q606" s="27">
        <f>+IF(G606=0,"",'Ark1'!T1797)</f>
        <v>7.3333333333333313</v>
      </c>
      <c r="R606" s="265"/>
      <c r="S606" s="33">
        <f>+IF(G606=0,"",'Ark1'!W1797)</f>
        <v>33.333333333333343</v>
      </c>
      <c r="T606" s="33">
        <f>+IF(G606=0,"",'Ark1'!X1797)</f>
        <v>0</v>
      </c>
      <c r="U606" s="557">
        <f>+IF(G606=0,"",'Ark1'!AG1797)</f>
        <v>1045</v>
      </c>
      <c r="W606" s="33">
        <f>+IF(G606=0,"",'Ark1'!AH1797)</f>
        <v>100</v>
      </c>
      <c r="X606" s="33">
        <f>+IF(G606=0,"",'Ark1'!Y1797)</f>
        <v>3.8609152628200407</v>
      </c>
      <c r="Y606" s="27">
        <f>+IF(G606=0,"",'Ark1'!AA1797)</f>
        <v>2.6246692913372716</v>
      </c>
      <c r="Z606" s="33">
        <f>+IF(G606=0,"",'Ark1'!AC1797)</f>
        <v>-95.391984342990014</v>
      </c>
      <c r="AA606" s="303">
        <f t="shared" si="57"/>
        <v>249.18660287081337</v>
      </c>
      <c r="AB606" s="28">
        <f t="shared" si="58"/>
        <v>1</v>
      </c>
      <c r="AC606" s="244"/>
      <c r="AF606" s="28"/>
      <c r="AG606" s="27"/>
      <c r="AJ606" s="27"/>
      <c r="AK606" s="27"/>
      <c r="AL606" s="27"/>
      <c r="AN606" s="27"/>
      <c r="AP606" s="27"/>
      <c r="AQ606" s="27"/>
    </row>
    <row r="607" spans="1:58" ht="15.6">
      <c r="A607" s="244"/>
      <c r="B607" s="328">
        <f>+'Ark1'!C1832</f>
        <v>2024</v>
      </c>
      <c r="C607" s="264">
        <f>+'Ark1'!L1832</f>
        <v>7</v>
      </c>
      <c r="D607" s="264" t="s">
        <v>34</v>
      </c>
      <c r="E607" s="272">
        <f>+'Ark1'!AP1832</f>
        <v>30</v>
      </c>
      <c r="F607" s="484" t="str">
        <f>+IF(G607=0,"",'Ark1'!Q1832)</f>
        <v/>
      </c>
      <c r="G607" s="485">
        <f>+'Ark1'!R1832</f>
        <v>0</v>
      </c>
      <c r="H607" s="265" t="str">
        <f>+IF(G607=0,"",'Ark1'!AE1832)</f>
        <v/>
      </c>
      <c r="I607" s="265"/>
      <c r="J607" s="265" t="str">
        <f>+IF(G607=0,"",'Ark1'!AF1832)</f>
        <v/>
      </c>
      <c r="K607" s="244"/>
      <c r="L607" s="303" t="str">
        <f>+IF(G607=0,"",'Ark1'!U1832)</f>
        <v/>
      </c>
      <c r="M607" s="303"/>
      <c r="N607" s="376" t="str">
        <f>+IF(G607=0,"",'Ark1'!#REF!)</f>
        <v/>
      </c>
      <c r="O607" s="114" t="str">
        <f>+IF(G607=0,"",'Ark1'!#REF!)</f>
        <v/>
      </c>
      <c r="P607" s="246"/>
      <c r="Q607" s="266" t="str">
        <f>+IF(G607=0,"",'Ark1'!T1832)</f>
        <v/>
      </c>
      <c r="R607" s="265"/>
      <c r="S607" s="267" t="str">
        <f>+IF(G607=0,"",'Ark1'!W1832)</f>
        <v/>
      </c>
      <c r="T607" s="267" t="str">
        <f>+IF(G607=0,"",'Ark1'!X1832)</f>
        <v/>
      </c>
      <c r="U607" s="484" t="str">
        <f>+IF(G607=0,"",'Ark1'!AG1832)</f>
        <v/>
      </c>
      <c r="V607" s="484"/>
      <c r="W607" s="267" t="str">
        <f>+IF(G607=0,"",'Ark1'!AH1832)</f>
        <v/>
      </c>
      <c r="X607" s="267" t="str">
        <f>+IF(G607=0,"",'Ark1'!Y1832)</f>
        <v/>
      </c>
      <c r="Y607" s="266" t="str">
        <f>+IF(G607=0,"",'Ark1'!AA1832)</f>
        <v/>
      </c>
      <c r="Z607" s="267" t="str">
        <f>+IF(G607=0,"",'Ark1'!AC1832)</f>
        <v/>
      </c>
      <c r="AA607" s="303" t="str">
        <f t="shared" si="57"/>
        <v/>
      </c>
      <c r="AB607" s="265" t="str">
        <f t="shared" si="58"/>
        <v/>
      </c>
      <c r="AC607" s="244"/>
      <c r="AF607" s="28"/>
      <c r="AG607" s="27"/>
      <c r="AJ607" s="27"/>
      <c r="AK607" s="27"/>
      <c r="AL607" s="27"/>
      <c r="AN607" s="27"/>
      <c r="AP607" s="27"/>
      <c r="AQ607" s="27"/>
    </row>
    <row r="608" spans="1:58" ht="15.6">
      <c r="A608" s="244"/>
      <c r="B608" s="86">
        <f>+'Ark1'!C1867</f>
        <v>2024</v>
      </c>
      <c r="C608" s="86">
        <f>+'Ark1'!L1867</f>
        <v>8</v>
      </c>
      <c r="D608" s="86" t="s">
        <v>35</v>
      </c>
      <c r="E608" s="273">
        <f>+'Ark1'!AP1867</f>
        <v>30</v>
      </c>
      <c r="F608" s="486">
        <f>+IF(G608=0,"",'Ark1'!Q1867)</f>
        <v>2</v>
      </c>
      <c r="G608" s="485">
        <f>+'Ark1'!R1867</f>
        <v>2</v>
      </c>
      <c r="H608" s="28">
        <f>+IF(G608=0,"",'Ark1'!AE1867)</f>
        <v>25</v>
      </c>
      <c r="I608" s="265"/>
      <c r="J608" s="28">
        <f>+IF(G608=0,"",'Ark1'!AF1867)</f>
        <v>29.36401833460657</v>
      </c>
      <c r="K608" s="244"/>
      <c r="L608" s="303">
        <f>+IF(G608=0,"",'Ark1'!U1867)</f>
        <v>307.5</v>
      </c>
      <c r="M608" s="303"/>
      <c r="N608" s="376">
        <f>+IF(G608=0,"",'Ark1'!AR2046)</f>
        <v>0</v>
      </c>
      <c r="O608" s="114">
        <f>+IF(G608=0,"",'Ark1'!AS2046)</f>
        <v>0</v>
      </c>
      <c r="P608" s="246"/>
      <c r="Q608" s="27">
        <f>+IF(G608=0,"",'Ark1'!T1867)</f>
        <v>6</v>
      </c>
      <c r="R608" s="265"/>
      <c r="S608" s="33">
        <f>+IF(G608=0,"",'Ark1'!W1867)</f>
        <v>50</v>
      </c>
      <c r="T608" s="33">
        <f>+IF(G608=0,"",'Ark1'!X1867)</f>
        <v>0</v>
      </c>
      <c r="U608" s="557">
        <f>+IF(G608=0,"",'Ark1'!AG1867)</f>
        <v>990</v>
      </c>
      <c r="W608" s="33">
        <f>+IF(G608=0,"",'Ark1'!AH1867)</f>
        <v>100</v>
      </c>
      <c r="X608" s="33">
        <f>+IF(G608=0,"",'Ark1'!Y1867)</f>
        <v>25.100000000000193</v>
      </c>
      <c r="Y608" s="27">
        <f>+IF(G608=0,"",'Ark1'!AA1867)</f>
        <v>1</v>
      </c>
      <c r="Z608" s="33">
        <f>+IF(G608=0,"",'Ark1'!AC1867)</f>
        <v>100.00000000000075</v>
      </c>
      <c r="AA608" s="303">
        <f t="shared" si="57"/>
        <v>310.60606060606062</v>
      </c>
      <c r="AB608" s="28">
        <f t="shared" si="58"/>
        <v>1</v>
      </c>
      <c r="AC608" s="244"/>
      <c r="AF608" s="28"/>
      <c r="AG608" s="27"/>
      <c r="AJ608" s="27"/>
      <c r="AK608" s="27"/>
      <c r="AL608" s="27"/>
      <c r="AN608" s="27"/>
      <c r="AP608" s="27"/>
      <c r="AQ608" s="27"/>
    </row>
    <row r="609" spans="1:58" ht="15.6">
      <c r="A609" s="244"/>
      <c r="B609" s="328">
        <f>+'Ark1'!C1902</f>
        <v>2024</v>
      </c>
      <c r="C609" s="264">
        <f>+'Ark1'!L1902</f>
        <v>9</v>
      </c>
      <c r="D609" s="264" t="s">
        <v>36</v>
      </c>
      <c r="E609" s="272">
        <f>+'Ark1'!AP1902</f>
        <v>30</v>
      </c>
      <c r="F609" s="484" t="str">
        <f>+IF(G609=0,"",'Ark1'!Q1902)</f>
        <v/>
      </c>
      <c r="G609" s="485">
        <f>+'Ark1'!R1902</f>
        <v>0</v>
      </c>
      <c r="H609" s="265" t="str">
        <f>+IF(G609=0,"",'Ark1'!AE1902)</f>
        <v/>
      </c>
      <c r="I609" s="265"/>
      <c r="J609" s="265" t="str">
        <f>+IF(G609=0,"",'Ark1'!AF1902)</f>
        <v/>
      </c>
      <c r="K609" s="244"/>
      <c r="L609" s="303" t="str">
        <f>+IF(G609=0,"",'Ark1'!U1902)</f>
        <v/>
      </c>
      <c r="M609" s="303"/>
      <c r="N609" s="376" t="str">
        <f>+IF(G609=0,"",'Ark1'!AR2047)</f>
        <v/>
      </c>
      <c r="O609" s="114" t="str">
        <f>+IF(G609=0,"",'Ark1'!AS2047)</f>
        <v/>
      </c>
      <c r="P609" s="246"/>
      <c r="Q609" s="266" t="str">
        <f>+IF(G609=0,"",'Ark1'!T1902)</f>
        <v/>
      </c>
      <c r="R609" s="265"/>
      <c r="S609" s="267" t="str">
        <f>+IF(G609=0,"",'Ark1'!W1902)</f>
        <v/>
      </c>
      <c r="T609" s="267" t="str">
        <f>+IF(G609=0,"",'Ark1'!X1902)</f>
        <v/>
      </c>
      <c r="U609" s="484" t="str">
        <f>+IF(G609=0,"",'Ark1'!AG1902)</f>
        <v/>
      </c>
      <c r="V609" s="484"/>
      <c r="W609" s="267" t="str">
        <f>+IF(G609=0,"",'Ark1'!AH1902)</f>
        <v/>
      </c>
      <c r="X609" s="267" t="str">
        <f>+IF(G609=0,"",'Ark1'!Y1902)</f>
        <v/>
      </c>
      <c r="Y609" s="266" t="str">
        <f>+IF(G609=0,"",'Ark1'!AA1902)</f>
        <v/>
      </c>
      <c r="Z609" s="267" t="str">
        <f>+IF(G609=0,"",'Ark1'!AC1902)</f>
        <v/>
      </c>
      <c r="AA609" s="303" t="str">
        <f t="shared" si="57"/>
        <v/>
      </c>
      <c r="AB609" s="265" t="str">
        <f t="shared" si="58"/>
        <v/>
      </c>
      <c r="AC609" s="244"/>
      <c r="AF609" s="28"/>
      <c r="AG609" s="27"/>
      <c r="AJ609" s="27"/>
      <c r="AK609" s="27"/>
      <c r="AL609" s="27"/>
      <c r="AN609" s="27"/>
      <c r="AP609" s="27"/>
      <c r="AQ609" s="27"/>
    </row>
    <row r="610" spans="1:58" ht="15.6">
      <c r="A610" s="244"/>
      <c r="B610" s="328">
        <f>+'Ark1'!C1937</f>
        <v>2024</v>
      </c>
      <c r="C610" s="264">
        <f>+'Ark1'!L1937</f>
        <v>10</v>
      </c>
      <c r="D610" s="264" t="s">
        <v>37</v>
      </c>
      <c r="E610" s="273">
        <f>+'Ark1'!AP1937</f>
        <v>30</v>
      </c>
      <c r="F610" s="486" t="str">
        <f>+IF(G610=0,"",'Ark1'!Q1937)</f>
        <v/>
      </c>
      <c r="G610" s="485">
        <f>+'Ark1'!R1937</f>
        <v>0</v>
      </c>
      <c r="H610" s="28" t="str">
        <f>+IF(G610=0,"",'Ark1'!AE1937)</f>
        <v/>
      </c>
      <c r="I610" s="265"/>
      <c r="J610" s="28" t="str">
        <f>+IF(G610=0,"",'Ark1'!AF1937)</f>
        <v/>
      </c>
      <c r="K610" s="244"/>
      <c r="L610" s="303" t="str">
        <f>+IF(G610=0,"",'Ark1'!U1937)</f>
        <v/>
      </c>
      <c r="M610" s="303"/>
      <c r="N610" s="376" t="str">
        <f>+IF(G610=0,"",'Ark1'!AR2048)</f>
        <v/>
      </c>
      <c r="O610" s="114" t="str">
        <f>+IF(G610=0,"",'Ark1'!AS2048)</f>
        <v/>
      </c>
      <c r="P610" s="246"/>
      <c r="Q610" s="27" t="str">
        <f>+IF(G610=0,"",'Ark1'!T1937)</f>
        <v/>
      </c>
      <c r="R610" s="265"/>
      <c r="S610" s="33" t="str">
        <f>+IF(G610=0,"",'Ark1'!W1937)</f>
        <v/>
      </c>
      <c r="T610" s="33" t="str">
        <f>+IF(G610=0,"",'Ark1'!X1937)</f>
        <v/>
      </c>
      <c r="U610" s="557" t="str">
        <f>+IF(G610=0,"",'Ark1'!AG1937)</f>
        <v/>
      </c>
      <c r="W610" s="33" t="str">
        <f>+IF(G610=0,"",'Ark1'!AH1937)</f>
        <v/>
      </c>
      <c r="X610" s="33" t="str">
        <f>+IF(G610=0,"",'Ark1'!Y1937)</f>
        <v/>
      </c>
      <c r="Y610" s="27" t="str">
        <f>+IF(G610=0,"",'Ark1'!AA1937)</f>
        <v/>
      </c>
      <c r="Z610" s="33" t="str">
        <f>+IF(G610=0,"",'Ark1'!AC1937)</f>
        <v/>
      </c>
      <c r="AA610" s="303" t="str">
        <f t="shared" si="57"/>
        <v/>
      </c>
      <c r="AB610" s="28" t="str">
        <f t="shared" si="58"/>
        <v/>
      </c>
      <c r="AC610" s="244"/>
      <c r="AF610" s="28"/>
      <c r="AG610" s="27"/>
      <c r="AJ610" s="27"/>
      <c r="AK610" s="27"/>
      <c r="AL610" s="27"/>
      <c r="AN610" s="27"/>
      <c r="AP610" s="27"/>
      <c r="AQ610" s="27"/>
    </row>
    <row r="611" spans="1:58" ht="15.6">
      <c r="A611" s="244"/>
      <c r="B611" s="328">
        <f>+'Ark1'!C1972</f>
        <v>2024</v>
      </c>
      <c r="C611" s="264">
        <f>+'Ark1'!L1972</f>
        <v>11</v>
      </c>
      <c r="D611" s="264" t="s">
        <v>38</v>
      </c>
      <c r="E611" s="272">
        <f>+'Ark1'!AP1972</f>
        <v>30</v>
      </c>
      <c r="F611" s="484" t="str">
        <f>+IF(G611=0,"",'Ark1'!Q1972)</f>
        <v/>
      </c>
      <c r="G611" s="485">
        <f>+'Ark1'!R1972</f>
        <v>0</v>
      </c>
      <c r="H611" s="265" t="str">
        <f>+IF(G611=0,"",'Ark1'!AE1972)</f>
        <v/>
      </c>
      <c r="I611" s="265"/>
      <c r="J611" s="265" t="str">
        <f>+IF(G611=0,"",'Ark1'!AF1972)</f>
        <v/>
      </c>
      <c r="K611" s="244"/>
      <c r="L611" s="303" t="str">
        <f>+IF(G611=0,"",'Ark1'!U1972)</f>
        <v/>
      </c>
      <c r="M611" s="303"/>
      <c r="N611" s="376" t="str">
        <f>+IF(G611=0,"",'Ark1'!AR2049)</f>
        <v/>
      </c>
      <c r="O611" s="114" t="str">
        <f>+IF(G611=0,"",'Ark1'!AS2049)</f>
        <v/>
      </c>
      <c r="P611" s="246"/>
      <c r="Q611" s="266" t="str">
        <f>+IF(G611=0,"",'Ark1'!T1972)</f>
        <v/>
      </c>
      <c r="R611" s="265"/>
      <c r="S611" s="267" t="str">
        <f>+IF(G611=0,"",'Ark1'!W1972)</f>
        <v/>
      </c>
      <c r="T611" s="267" t="str">
        <f>+IF(G611=0,"",'Ark1'!X1972)</f>
        <v/>
      </c>
      <c r="U611" s="484" t="str">
        <f>+IF(G611=0,"",'Ark1'!AG1972)</f>
        <v/>
      </c>
      <c r="V611" s="484"/>
      <c r="W611" s="267" t="str">
        <f>+IF(G611=0,"",'Ark1'!AH1972)</f>
        <v/>
      </c>
      <c r="X611" s="267" t="str">
        <f>+IF(G611=0,"",'Ark1'!Y1972)</f>
        <v/>
      </c>
      <c r="Y611" s="266" t="str">
        <f>+IF(G611=0,"",'Ark1'!AA1972)</f>
        <v/>
      </c>
      <c r="Z611" s="267" t="str">
        <f>+IF(G611=0,"",'Ark1'!AC1972)</f>
        <v/>
      </c>
      <c r="AA611" s="303" t="str">
        <f t="shared" si="57"/>
        <v/>
      </c>
      <c r="AB611" s="265" t="str">
        <f t="shared" si="58"/>
        <v/>
      </c>
      <c r="AC611" s="244"/>
      <c r="AF611" s="28"/>
      <c r="AG611" s="27"/>
      <c r="AJ611" s="27"/>
      <c r="AK611" s="27"/>
      <c r="AL611" s="27"/>
      <c r="AN611" s="27"/>
      <c r="AP611" s="27"/>
      <c r="AQ611" s="27"/>
    </row>
    <row r="612" spans="1:58" ht="15.6">
      <c r="A612" s="244"/>
      <c r="B612" s="328">
        <f>+'Ark1'!C2007</f>
        <v>2024</v>
      </c>
      <c r="C612" s="264">
        <f>+'Ark1'!L2007</f>
        <v>12</v>
      </c>
      <c r="D612" s="264" t="s">
        <v>39</v>
      </c>
      <c r="E612" s="273">
        <f>+'Ark1'!AP2007</f>
        <v>30</v>
      </c>
      <c r="F612" s="486" t="str">
        <f>+IF(G612=0,"",'Ark1'!Q2007)</f>
        <v/>
      </c>
      <c r="G612" s="485">
        <f>+'Ark1'!R2007</f>
        <v>0</v>
      </c>
      <c r="H612" s="28" t="str">
        <f>+IF(G612=0,"",'Ark1'!AE2007)</f>
        <v/>
      </c>
      <c r="I612" s="265"/>
      <c r="J612" s="28" t="str">
        <f>+IF(G612=0,"",'Ark1'!AF2007)</f>
        <v/>
      </c>
      <c r="K612" s="244"/>
      <c r="L612" s="303" t="str">
        <f>+IF(G612=0,"",'Ark1'!U2007)</f>
        <v/>
      </c>
      <c r="M612" s="303"/>
      <c r="N612" s="376" t="str">
        <f>+IF(G612=0,"",'Ark1'!AR2050)</f>
        <v/>
      </c>
      <c r="O612" s="114" t="str">
        <f>+IF(G612=0,"",'Ark1'!AS2050)</f>
        <v/>
      </c>
      <c r="P612" s="246"/>
      <c r="Q612" s="27" t="str">
        <f>+IF(G612=0,"",'Ark1'!T2007)</f>
        <v/>
      </c>
      <c r="R612" s="265"/>
      <c r="S612" s="33" t="str">
        <f>+IF(G612=0,"",'Ark1'!W2007)</f>
        <v/>
      </c>
      <c r="T612" s="33" t="str">
        <f>+IF(G612=0,"",'Ark1'!X2007)</f>
        <v/>
      </c>
      <c r="U612" s="557" t="str">
        <f>+IF(G612=0,"",'Ark1'!AG2007)</f>
        <v/>
      </c>
      <c r="W612" s="33" t="str">
        <f>+IF(G612=0,"",'Ark1'!AH2007)</f>
        <v/>
      </c>
      <c r="X612" s="33" t="str">
        <f>+IF(G612=0,"",'Ark1'!Y2007)</f>
        <v/>
      </c>
      <c r="Y612" s="27" t="str">
        <f>+IF(G612=0,"",'Ark1'!AA2007)</f>
        <v/>
      </c>
      <c r="Z612" s="33" t="str">
        <f>+IF(G612=0,"",'Ark1'!AC2007)</f>
        <v/>
      </c>
      <c r="AA612" s="303" t="str">
        <f t="shared" si="57"/>
        <v/>
      </c>
      <c r="AB612" s="28" t="str">
        <f t="shared" si="58"/>
        <v/>
      </c>
      <c r="AC612" s="244"/>
      <c r="AF612" s="28"/>
      <c r="AG612" s="27"/>
      <c r="AJ612" s="27"/>
      <c r="AK612" s="27"/>
      <c r="AL612" s="27"/>
      <c r="AN612" s="27"/>
      <c r="AP612" s="27"/>
      <c r="AQ612" s="27"/>
    </row>
    <row r="613" spans="1:58" ht="15.6">
      <c r="A613" s="244"/>
      <c r="B613" s="328">
        <f>+'Ark1'!C2042</f>
        <v>2024</v>
      </c>
      <c r="C613" s="264">
        <f>+'Ark1'!L2042</f>
        <v>13</v>
      </c>
      <c r="D613" s="264" t="s">
        <v>40</v>
      </c>
      <c r="E613" s="272">
        <f>+'Ark1'!AP2042</f>
        <v>30</v>
      </c>
      <c r="F613" s="484" t="str">
        <f>+IF(G613=0,"",'Ark1'!Q2042)</f>
        <v/>
      </c>
      <c r="G613" s="485">
        <f>+'Ark1'!R2042</f>
        <v>0</v>
      </c>
      <c r="H613" s="265" t="str">
        <f>+IF(G613=0,"",'Ark1'!AE2042)</f>
        <v/>
      </c>
      <c r="I613" s="265"/>
      <c r="J613" s="265" t="str">
        <f>+IF(G613=0,"",'Ark1'!AF2042)</f>
        <v/>
      </c>
      <c r="K613" s="244"/>
      <c r="L613" s="303" t="str">
        <f>+IF(G613=0,"",'Ark1'!U2042)</f>
        <v/>
      </c>
      <c r="M613" s="303"/>
      <c r="N613" s="376" t="str">
        <f>+IF(G613=0,"",'Ark1'!AR2051)</f>
        <v/>
      </c>
      <c r="O613" s="114" t="str">
        <f>+IF(G613=0,"",'Ark1'!AS2051)</f>
        <v/>
      </c>
      <c r="P613" s="246"/>
      <c r="Q613" s="266" t="str">
        <f>+IF(G613=0,"",'Ark1'!T2042)</f>
        <v/>
      </c>
      <c r="R613" s="265"/>
      <c r="S613" s="267" t="str">
        <f>+IF(G613=0,"",'Ark1'!W2042)</f>
        <v/>
      </c>
      <c r="T613" s="267" t="str">
        <f>+IF(G613=0,"",'Ark1'!X2042)</f>
        <v/>
      </c>
      <c r="U613" s="484" t="str">
        <f>+IF(G613=0,"",'Ark1'!AG2042)</f>
        <v/>
      </c>
      <c r="V613" s="484"/>
      <c r="W613" s="267" t="str">
        <f>+IF(G613=0,"",'Ark1'!AH2042)</f>
        <v/>
      </c>
      <c r="X613" s="267" t="str">
        <f>+IF(G613=0,"",'Ark1'!Y2042)</f>
        <v/>
      </c>
      <c r="Y613" s="266" t="str">
        <f>+IF(G613=0,"",'Ark1'!AA2042)</f>
        <v/>
      </c>
      <c r="Z613" s="267" t="str">
        <f>+IF(G613=0,"",'Ark1'!AC2042)</f>
        <v/>
      </c>
      <c r="AA613" s="303" t="str">
        <f t="shared" si="57"/>
        <v/>
      </c>
      <c r="AB613" s="265" t="str">
        <f t="shared" si="58"/>
        <v/>
      </c>
      <c r="AC613" s="244"/>
      <c r="AF613" s="28"/>
      <c r="AG613" s="27"/>
      <c r="AJ613" s="27"/>
      <c r="AK613" s="27"/>
      <c r="AL613" s="27"/>
      <c r="AN613" s="27"/>
      <c r="AP613" s="27"/>
      <c r="AQ613" s="27"/>
    </row>
    <row r="614" spans="1:58" ht="15.6">
      <c r="A614" s="244"/>
      <c r="B614" s="328">
        <f>+'Ark1'!C2077</f>
        <v>2024</v>
      </c>
      <c r="C614" s="264">
        <f>+'Ark1'!L2077</f>
        <v>14</v>
      </c>
      <c r="D614" s="264" t="s">
        <v>402</v>
      </c>
      <c r="E614" s="273">
        <f>+'Ark1'!AP2077</f>
        <v>30</v>
      </c>
      <c r="F614" s="486" t="str">
        <f>+IF(G614=0,"",'Ark1'!Q2077)</f>
        <v/>
      </c>
      <c r="G614" s="485">
        <f>+'Ark1'!R2077</f>
        <v>0</v>
      </c>
      <c r="H614" s="28" t="str">
        <f>+IF(G614=0,"",'Ark1'!AE2077)</f>
        <v/>
      </c>
      <c r="I614" s="265"/>
      <c r="J614" s="28" t="str">
        <f>+IF(G614=0,"",'Ark1'!AF2077)</f>
        <v/>
      </c>
      <c r="K614" s="244"/>
      <c r="L614" s="303" t="str">
        <f>+IF(G614=0,"",'Ark1'!U2077)</f>
        <v/>
      </c>
      <c r="M614" s="303"/>
      <c r="N614" s="376" t="str">
        <f>+IF(G614=0,"",'Ark1'!AR2052)</f>
        <v/>
      </c>
      <c r="O614" s="114" t="str">
        <f>+IF(G614=0,"",'Ark1'!AS2052)</f>
        <v/>
      </c>
      <c r="P614" s="246"/>
      <c r="Q614" s="27" t="str">
        <f>+IF(G614=0,"",'Ark1'!T2077)</f>
        <v/>
      </c>
      <c r="R614" s="265"/>
      <c r="S614" s="33" t="str">
        <f>+IF(G614=0,"",'Ark1'!W2077)</f>
        <v/>
      </c>
      <c r="T614" s="33" t="str">
        <f>+IF(G614=0,"",'Ark1'!X2077)</f>
        <v/>
      </c>
      <c r="U614" s="557" t="str">
        <f>+IF(G614=0,"",'Ark1'!AG2077)</f>
        <v/>
      </c>
      <c r="W614" s="33" t="str">
        <f>+IF(G614=0,"",'Ark1'!AH2077)</f>
        <v/>
      </c>
      <c r="X614" s="33" t="str">
        <f>+IF(G614=0,"",'Ark1'!Y2077)</f>
        <v/>
      </c>
      <c r="Y614" s="27" t="str">
        <f>+IF(G614=0,"",'Ark1'!AA2077)</f>
        <v/>
      </c>
      <c r="Z614" s="33" t="str">
        <f>+IF(G614=0,"",'Ark1'!AC2077)</f>
        <v/>
      </c>
      <c r="AA614" s="303" t="str">
        <f t="shared" si="57"/>
        <v/>
      </c>
      <c r="AB614" s="28" t="str">
        <f t="shared" si="58"/>
        <v/>
      </c>
      <c r="AC614" s="244"/>
      <c r="AF614" s="28"/>
      <c r="AG614" s="27"/>
      <c r="AJ614" s="27"/>
      <c r="AK614" s="27"/>
      <c r="AL614" s="27"/>
      <c r="AN614" s="27"/>
      <c r="AP614" s="27"/>
      <c r="AQ614" s="27"/>
    </row>
    <row r="615" spans="1:58" ht="15.6">
      <c r="A615" s="244"/>
      <c r="B615" s="328">
        <f>+'Ark1'!C2112</f>
        <v>2024</v>
      </c>
      <c r="C615" s="264">
        <f>+'Ark1'!L2112</f>
        <v>15</v>
      </c>
      <c r="D615" s="264" t="s">
        <v>41</v>
      </c>
      <c r="E615" s="264">
        <f>+'Ark1'!AP2112</f>
        <v>30</v>
      </c>
      <c r="F615" s="484" t="str">
        <f>+IF(G615=0,"",'Ark1'!Q2112)</f>
        <v/>
      </c>
      <c r="G615" s="485">
        <f>+'Ark1'!R2112</f>
        <v>0</v>
      </c>
      <c r="H615" s="265" t="str">
        <f>+IF(G615=0,"",'Ark1'!AE2112)</f>
        <v/>
      </c>
      <c r="I615" s="265"/>
      <c r="J615" s="265" t="str">
        <f>+IF(G615=0,"",'Ark1'!AF2112)</f>
        <v/>
      </c>
      <c r="K615" s="244"/>
      <c r="L615" s="379" t="str">
        <f>+IF(G615=0,"",'Ark1'!U2112)</f>
        <v/>
      </c>
      <c r="M615" s="379"/>
      <c r="N615" s="376" t="str">
        <f>+IF(G615=0,"",'Ark1'!AR2053)</f>
        <v/>
      </c>
      <c r="O615" s="114" t="str">
        <f>+IF(G615=0,"",'Ark1'!AS2053)</f>
        <v/>
      </c>
      <c r="P615" s="246"/>
      <c r="Q615" s="266" t="str">
        <f>+IF(G615=0,"",'Ark1'!T2112)</f>
        <v/>
      </c>
      <c r="R615" s="265"/>
      <c r="S615" s="267" t="str">
        <f>+IF(G615=0,"",'Ark1'!W2112)</f>
        <v/>
      </c>
      <c r="T615" s="267" t="str">
        <f>+IF(G615=0,"",'Ark1'!X2112)</f>
        <v/>
      </c>
      <c r="U615" s="484" t="str">
        <f>+IF(G615=0,"",'Ark1'!AG2112)</f>
        <v/>
      </c>
      <c r="V615" s="484"/>
      <c r="W615" s="267" t="str">
        <f>+IF(G615=0,"",'Ark1'!AH2112)</f>
        <v/>
      </c>
      <c r="X615" s="267" t="str">
        <f>+IF(G615=0,"",'Ark1'!Y2112)</f>
        <v/>
      </c>
      <c r="Y615" s="266" t="str">
        <f>+IF(G615=0,"",'Ark1'!AA2112)</f>
        <v/>
      </c>
      <c r="Z615" s="267" t="str">
        <f>+IF(G615=0,"",'Ark1'!AC2112)</f>
        <v/>
      </c>
      <c r="AA615" s="303" t="str">
        <f t="shared" si="57"/>
        <v/>
      </c>
      <c r="AB615" s="265" t="str">
        <f t="shared" si="58"/>
        <v/>
      </c>
      <c r="AC615" s="244"/>
      <c r="AF615" s="28"/>
      <c r="AG615" s="27"/>
      <c r="AJ615" s="27"/>
      <c r="AK615" s="27"/>
      <c r="AL615" s="27"/>
      <c r="AN615" s="27"/>
      <c r="AP615" s="27"/>
      <c r="AQ615" s="27"/>
    </row>
    <row r="616" spans="1:58" ht="19.8">
      <c r="A616" s="244"/>
      <c r="B616" s="244"/>
      <c r="C616" s="244"/>
      <c r="D616" s="244"/>
      <c r="E616" s="244"/>
      <c r="F616" s="478"/>
      <c r="G616" s="478"/>
      <c r="H616" s="244"/>
      <c r="I616" s="244"/>
      <c r="J616" s="244"/>
      <c r="K616" s="244"/>
      <c r="L616" s="244"/>
      <c r="M616" s="244"/>
      <c r="N616" s="244"/>
      <c r="O616" s="244"/>
      <c r="P616" s="246"/>
      <c r="Q616" s="244"/>
      <c r="R616" s="244"/>
      <c r="S616" s="244"/>
      <c r="T616" s="244"/>
      <c r="U616" s="478"/>
      <c r="V616" s="478"/>
      <c r="W616" s="244"/>
      <c r="X616" s="244"/>
      <c r="Y616" s="244"/>
      <c r="Z616" s="244"/>
      <c r="AA616" s="244"/>
      <c r="AB616" s="244"/>
      <c r="AC616" s="244"/>
      <c r="AD616" s="247"/>
      <c r="AF616" s="28"/>
      <c r="AG616" s="27"/>
      <c r="AH616" s="248"/>
      <c r="AI616" s="86"/>
      <c r="AM616" s="86"/>
      <c r="BE616" s="260"/>
    </row>
    <row r="617" spans="1:58" ht="19.8">
      <c r="A617" s="244"/>
      <c r="B617" s="244"/>
      <c r="C617" s="262"/>
      <c r="D617" s="244"/>
      <c r="E617" s="244"/>
      <c r="F617" s="478"/>
      <c r="G617" s="478"/>
      <c r="H617" s="245"/>
      <c r="I617" s="244"/>
      <c r="J617" s="245"/>
      <c r="K617" s="244"/>
      <c r="L617" s="244"/>
      <c r="M617" s="244"/>
      <c r="N617" s="246"/>
      <c r="O617" s="246"/>
      <c r="P617" s="246"/>
      <c r="Q617" s="244"/>
      <c r="R617" s="244"/>
      <c r="S617" s="246"/>
      <c r="T617" s="246"/>
      <c r="U617" s="478"/>
      <c r="V617" s="478"/>
      <c r="W617" s="246"/>
      <c r="X617" s="246"/>
      <c r="Y617" s="244"/>
      <c r="Z617" s="246"/>
      <c r="AA617" s="244"/>
      <c r="AB617" s="245"/>
      <c r="AC617" s="244"/>
      <c r="AD617" s="247"/>
      <c r="AF617" s="28"/>
      <c r="AG617" s="27"/>
      <c r="AH617" s="248"/>
      <c r="AI617" s="86"/>
      <c r="AM617" s="86"/>
      <c r="BE617" s="260"/>
    </row>
    <row r="618" spans="1:58" ht="22.8">
      <c r="A618" s="344" t="str">
        <f>+Raser!C38</f>
        <v>Galloway</v>
      </c>
      <c r="B618" s="244"/>
      <c r="C618" s="262"/>
      <c r="D618" s="344"/>
      <c r="E618" s="244"/>
      <c r="F618" s="478"/>
      <c r="G618" s="482" t="s">
        <v>644</v>
      </c>
      <c r="H618" s="277">
        <f>SUM(G624:G638)</f>
        <v>50</v>
      </c>
      <c r="I618" s="245"/>
      <c r="J618" s="244"/>
      <c r="K618" s="244"/>
      <c r="L618" s="244"/>
      <c r="M618" s="244"/>
      <c r="N618" s="244"/>
      <c r="O618" s="244"/>
      <c r="P618" s="246"/>
      <c r="Q618" s="245"/>
      <c r="R618" s="343">
        <f>+Raser!T38</f>
        <v>230.48600000000005</v>
      </c>
      <c r="S618" s="244"/>
      <c r="T618" s="246"/>
      <c r="U618" s="478"/>
      <c r="V618" s="478"/>
      <c r="W618" s="244"/>
      <c r="X618" s="246"/>
      <c r="Y618" s="246"/>
      <c r="Z618" s="244"/>
      <c r="AA618" s="246"/>
      <c r="AB618" s="246" t="s">
        <v>626</v>
      </c>
      <c r="AC618" s="245"/>
      <c r="AD618" s="247"/>
      <c r="AE618" s="247"/>
      <c r="AF618" s="28"/>
      <c r="AH618" s="27"/>
      <c r="AI618" s="248"/>
      <c r="AM618" s="86"/>
      <c r="BF618" s="260"/>
    </row>
    <row r="619" spans="1:58" ht="14.25" customHeight="1">
      <c r="A619" s="244"/>
      <c r="B619" s="244"/>
      <c r="C619" s="262"/>
      <c r="D619" s="342"/>
      <c r="E619" s="244"/>
      <c r="F619" s="482"/>
      <c r="G619" s="482"/>
      <c r="H619" s="262"/>
      <c r="I619" s="262"/>
      <c r="J619" s="262"/>
      <c r="K619" s="244"/>
      <c r="L619" s="262"/>
      <c r="M619" s="262"/>
      <c r="N619" s="262"/>
      <c r="O619" s="262"/>
      <c r="P619" s="246"/>
      <c r="Q619" s="262"/>
      <c r="R619" s="262"/>
      <c r="S619" s="262"/>
      <c r="T619" s="262"/>
      <c r="U619" s="482"/>
      <c r="V619" s="482"/>
      <c r="W619" s="262"/>
      <c r="X619" s="262"/>
      <c r="Y619" s="262"/>
      <c r="Z619" s="262"/>
      <c r="AA619" s="262"/>
      <c r="AB619" s="245"/>
      <c r="AC619" s="244"/>
      <c r="AD619" s="247"/>
      <c r="AF619" s="28"/>
      <c r="AG619" s="27"/>
      <c r="AH619" s="248"/>
      <c r="AI619" s="86"/>
      <c r="AM619" s="86"/>
      <c r="BE619" s="260"/>
    </row>
    <row r="620" spans="1:58" ht="19.8">
      <c r="A620" s="244"/>
      <c r="B620" s="244"/>
      <c r="C620" s="244"/>
      <c r="D620" s="244"/>
      <c r="E620" s="244"/>
      <c r="F620" s="478"/>
      <c r="G620" s="478"/>
      <c r="H620" s="245"/>
      <c r="I620" s="244"/>
      <c r="J620" s="245"/>
      <c r="K620" s="244"/>
      <c r="L620" s="244"/>
      <c r="M620" s="244"/>
      <c r="N620" s="246"/>
      <c r="O620" s="246"/>
      <c r="P620" s="246"/>
      <c r="Q620" s="244"/>
      <c r="R620" s="244"/>
      <c r="S620" s="246"/>
      <c r="T620" s="246"/>
      <c r="U620" s="478"/>
      <c r="V620" s="478"/>
      <c r="W620" s="246"/>
      <c r="X620" s="246"/>
      <c r="Y620" s="244"/>
      <c r="Z620" s="246"/>
      <c r="AA620" s="262" t="s">
        <v>477</v>
      </c>
      <c r="AB620" s="261" t="s">
        <v>4</v>
      </c>
      <c r="AC620" s="244"/>
      <c r="AD620" s="247"/>
      <c r="AF620" s="28"/>
      <c r="AG620" s="27"/>
      <c r="AH620" s="248"/>
      <c r="AI620" s="86"/>
      <c r="AM620" s="86"/>
      <c r="BE620" s="260"/>
    </row>
    <row r="621" spans="1:58" ht="19.8">
      <c r="A621" s="244"/>
      <c r="B621" s="244"/>
      <c r="C621" s="244"/>
      <c r="D621" s="262"/>
      <c r="E621" s="244"/>
      <c r="F621" s="482" t="s">
        <v>4</v>
      </c>
      <c r="G621" s="478"/>
      <c r="H621" s="245"/>
      <c r="I621" s="245"/>
      <c r="J621" s="245"/>
      <c r="K621" s="244"/>
      <c r="L621" s="245"/>
      <c r="M621" s="245"/>
      <c r="N621" s="246"/>
      <c r="O621" s="246"/>
      <c r="P621" s="246"/>
      <c r="Q621" s="262" t="s">
        <v>24</v>
      </c>
      <c r="R621" s="245"/>
      <c r="S621" s="246" t="s">
        <v>403</v>
      </c>
      <c r="T621" s="246" t="s">
        <v>403</v>
      </c>
      <c r="U621" s="482" t="s">
        <v>531</v>
      </c>
      <c r="V621" s="482"/>
      <c r="W621" s="246" t="s">
        <v>403</v>
      </c>
      <c r="X621" s="263" t="s">
        <v>423</v>
      </c>
      <c r="Y621" s="244"/>
      <c r="Z621" s="263" t="s">
        <v>573</v>
      </c>
      <c r="AA621" s="262" t="s">
        <v>570</v>
      </c>
      <c r="AB621" s="261" t="s">
        <v>10</v>
      </c>
      <c r="AC621" s="244"/>
      <c r="AD621" s="247"/>
      <c r="AF621" s="28"/>
      <c r="AG621" s="27"/>
      <c r="AH621" s="248"/>
      <c r="AI621" s="86"/>
      <c r="AM621" s="86"/>
      <c r="BE621" s="260"/>
    </row>
    <row r="622" spans="1:58" ht="19.8">
      <c r="A622" s="262"/>
      <c r="B622" s="262"/>
      <c r="C622" s="244"/>
      <c r="D622" s="244"/>
      <c r="E622" s="262"/>
      <c r="F622" s="482" t="s">
        <v>475</v>
      </c>
      <c r="G622" s="482" t="s">
        <v>4</v>
      </c>
      <c r="H622" s="261" t="s">
        <v>4</v>
      </c>
      <c r="I622" s="261"/>
      <c r="J622" s="261" t="s">
        <v>1</v>
      </c>
      <c r="K622" s="244"/>
      <c r="L622" s="261" t="s">
        <v>24</v>
      </c>
      <c r="M622" s="261"/>
      <c r="N622" s="421" t="s">
        <v>24</v>
      </c>
      <c r="O622" s="421" t="s">
        <v>24</v>
      </c>
      <c r="P622" s="246"/>
      <c r="Q622" s="262" t="s">
        <v>481</v>
      </c>
      <c r="R622" s="261"/>
      <c r="S622" s="263" t="s">
        <v>572</v>
      </c>
      <c r="T622" s="263" t="s">
        <v>487</v>
      </c>
      <c r="U622" s="482" t="s">
        <v>550</v>
      </c>
      <c r="V622" s="482"/>
      <c r="W622" s="263" t="s">
        <v>489</v>
      </c>
      <c r="X622" s="263"/>
      <c r="Y622" s="262" t="s">
        <v>414</v>
      </c>
      <c r="Z622" s="263" t="s">
        <v>1</v>
      </c>
      <c r="AA622" s="262" t="s">
        <v>70</v>
      </c>
      <c r="AB622" s="261" t="s">
        <v>70</v>
      </c>
      <c r="AC622" s="244"/>
      <c r="AD622" s="247"/>
      <c r="AF622" s="28"/>
      <c r="AG622" s="27"/>
      <c r="AH622" s="248"/>
      <c r="AI622" s="86"/>
      <c r="AM622" s="86"/>
      <c r="BE622" s="260"/>
    </row>
    <row r="623" spans="1:58" ht="19.8">
      <c r="A623" s="244"/>
      <c r="B623" s="244"/>
      <c r="C623" s="262" t="s">
        <v>0</v>
      </c>
      <c r="D623" s="262"/>
      <c r="E623" s="262" t="s">
        <v>599</v>
      </c>
      <c r="F623" s="469" t="s">
        <v>476</v>
      </c>
      <c r="G623" s="469" t="s">
        <v>10</v>
      </c>
      <c r="H623" s="87" t="s">
        <v>403</v>
      </c>
      <c r="I623" s="87"/>
      <c r="J623" s="87" t="s">
        <v>403</v>
      </c>
      <c r="K623" s="244"/>
      <c r="L623" s="87" t="s">
        <v>45</v>
      </c>
      <c r="M623" s="87"/>
      <c r="N623" s="421" t="s">
        <v>717</v>
      </c>
      <c r="O623" s="421" t="s">
        <v>718</v>
      </c>
      <c r="P623" s="246"/>
      <c r="Q623" s="50" t="s">
        <v>415</v>
      </c>
      <c r="R623" s="87"/>
      <c r="S623" s="75" t="s">
        <v>548</v>
      </c>
      <c r="T623" s="75" t="s">
        <v>440</v>
      </c>
      <c r="U623" s="469" t="s">
        <v>483</v>
      </c>
      <c r="V623" s="469"/>
      <c r="W623" s="75" t="s">
        <v>470</v>
      </c>
      <c r="X623" s="75" t="s">
        <v>1</v>
      </c>
      <c r="Y623" s="50" t="s">
        <v>415</v>
      </c>
      <c r="Z623" s="75" t="s">
        <v>532</v>
      </c>
      <c r="AA623" s="50" t="s">
        <v>486</v>
      </c>
      <c r="AB623" s="87" t="s">
        <v>553</v>
      </c>
      <c r="AC623" s="244"/>
      <c r="AD623" s="247"/>
      <c r="AF623" s="28"/>
      <c r="AG623" s="27"/>
      <c r="AH623" s="248"/>
      <c r="AI623" s="86"/>
      <c r="AM623" s="86"/>
      <c r="BE623" s="260"/>
    </row>
    <row r="624" spans="1:58" ht="15.6">
      <c r="A624" s="244"/>
      <c r="B624" s="264">
        <f>+'Ark1'!C1623</f>
        <v>2024</v>
      </c>
      <c r="C624" s="264">
        <f>+'Ark1'!L1623</f>
        <v>1</v>
      </c>
      <c r="D624" s="264" t="s">
        <v>29</v>
      </c>
      <c r="E624" s="264">
        <f>+'Ark1'!AP1623</f>
        <v>31</v>
      </c>
      <c r="F624" s="484" t="str">
        <f>+IF(G624=0,"",'Ark1'!Q1623)</f>
        <v/>
      </c>
      <c r="G624" s="485">
        <f>+'Ark1'!R1623</f>
        <v>0</v>
      </c>
      <c r="H624" s="265" t="str">
        <f>+IF(G624=0,"",'Ark1'!AE1623)</f>
        <v/>
      </c>
      <c r="I624" s="265"/>
      <c r="J624" s="265" t="str">
        <f>+IF(G624=0,"",'Ark1'!AF1623)</f>
        <v/>
      </c>
      <c r="K624" s="244"/>
      <c r="L624" s="303" t="str">
        <f>+IF(G624=0,"",'Ark1'!U1623)</f>
        <v/>
      </c>
      <c r="M624" s="303"/>
      <c r="N624" s="376" t="str">
        <f>+IF(G624=0,"",'Ark1'!AR1623)</f>
        <v/>
      </c>
      <c r="O624" s="114" t="str">
        <f>+IF(G624=0,"",'Ark1'!AS1623)</f>
        <v/>
      </c>
      <c r="P624" s="246"/>
      <c r="Q624" s="266" t="str">
        <f>+IF(G624=0,"",'Ark1'!T1623)</f>
        <v/>
      </c>
      <c r="R624" s="265"/>
      <c r="S624" s="267" t="str">
        <f>+IF(G624=0,"",'Ark1'!W1623)</f>
        <v/>
      </c>
      <c r="T624" s="267" t="str">
        <f>+IF(G624=0,"",'Ark1'!X1623)</f>
        <v/>
      </c>
      <c r="U624" s="484" t="str">
        <f>+IF(G624=0,"",'Ark1'!AG1623)</f>
        <v/>
      </c>
      <c r="V624" s="484"/>
      <c r="W624" s="267" t="str">
        <f>+IF(G624=0,"",'Ark1'!AH1623)</f>
        <v/>
      </c>
      <c r="X624" s="267" t="str">
        <f>+IF(G624=0,"",'Ark1'!Y1623)</f>
        <v/>
      </c>
      <c r="Y624" s="266" t="str">
        <f>+IF(G624=0,"",'Ark1'!AA1623)</f>
        <v/>
      </c>
      <c r="Z624" s="267" t="str">
        <f>+IF(G624=0,"",'Ark1'!AC1623)</f>
        <v/>
      </c>
      <c r="AA624" s="303" t="str">
        <f t="shared" ref="AA624:AA638" si="59">IF(G624=0,"",1000*L624/U624)</f>
        <v/>
      </c>
      <c r="AB624" s="265" t="str">
        <f t="shared" ref="AB624:AB638" si="60">IF(G624=0,"",G624/F624)</f>
        <v/>
      </c>
      <c r="AC624" s="244"/>
      <c r="AF624" s="28"/>
      <c r="AG624" s="27"/>
      <c r="AJ624" s="27"/>
      <c r="AK624" s="27"/>
      <c r="AL624" s="27"/>
      <c r="AN624" s="27"/>
      <c r="AP624" s="27"/>
      <c r="AQ624" s="27"/>
    </row>
    <row r="625" spans="1:57" ht="15.6">
      <c r="A625" s="244"/>
      <c r="B625" s="304">
        <f>+'Ark1'!C1658</f>
        <v>2024</v>
      </c>
      <c r="C625" s="86">
        <f>+'Ark1'!L1658</f>
        <v>2</v>
      </c>
      <c r="D625" s="86" t="s">
        <v>30</v>
      </c>
      <c r="E625" s="86">
        <f>+'Ark1'!AP1658</f>
        <v>31</v>
      </c>
      <c r="F625" s="486" t="str">
        <f>+IF(G625=0,"",'Ark1'!Q1658)</f>
        <v/>
      </c>
      <c r="G625" s="485">
        <f>+'Ark1'!R1658</f>
        <v>0</v>
      </c>
      <c r="H625" s="28" t="str">
        <f>+IF(G625=0,"",'Ark1'!AE1658)</f>
        <v/>
      </c>
      <c r="I625" s="265"/>
      <c r="J625" s="28" t="str">
        <f>+IF(G625=0,"",'Ark1'!AF1658)</f>
        <v/>
      </c>
      <c r="K625" s="244"/>
      <c r="L625" s="303" t="str">
        <f>+IF(G625=0,"",'Ark1'!U1658)</f>
        <v/>
      </c>
      <c r="M625" s="303"/>
      <c r="N625" s="376" t="str">
        <f>+IF(G625=0,"",'Ark1'!AR1658)</f>
        <v/>
      </c>
      <c r="O625" s="114" t="str">
        <f>+IF(G625=0,"",'Ark1'!AS1658)</f>
        <v/>
      </c>
      <c r="P625" s="246"/>
      <c r="Q625" s="27" t="str">
        <f>+IF(G625=0,"",'Ark1'!T1658)</f>
        <v/>
      </c>
      <c r="R625" s="265"/>
      <c r="S625" s="33" t="str">
        <f>+IF(G625=0,"",'Ark1'!W1658)</f>
        <v/>
      </c>
      <c r="T625" s="33" t="str">
        <f>+IF(G625=0,"",'Ark1'!X1658)</f>
        <v/>
      </c>
      <c r="U625" s="557" t="str">
        <f>+IF(G625=0,"",'Ark1'!AG1658)</f>
        <v/>
      </c>
      <c r="W625" s="33" t="str">
        <f>+IF(G625=0,"",'Ark1'!AH1658)</f>
        <v/>
      </c>
      <c r="X625" s="33" t="str">
        <f>+IF(G625=0,"",'Ark1'!Y1658)</f>
        <v/>
      </c>
      <c r="Y625" s="27" t="str">
        <f>+IF(G625=0,"",'Ark1'!AA1658)</f>
        <v/>
      </c>
      <c r="Z625" s="33" t="str">
        <f>+IF(G625=0,"",'Ark1'!AC1658)</f>
        <v/>
      </c>
      <c r="AA625" s="303" t="str">
        <f t="shared" si="59"/>
        <v/>
      </c>
      <c r="AB625" s="28" t="str">
        <f t="shared" si="60"/>
        <v/>
      </c>
      <c r="AC625" s="244"/>
      <c r="AF625" s="28"/>
      <c r="AG625" s="27"/>
      <c r="AJ625" s="27"/>
      <c r="AK625" s="27"/>
      <c r="AL625" s="27"/>
      <c r="AN625" s="27"/>
      <c r="AP625" s="27"/>
      <c r="AQ625" s="27"/>
    </row>
    <row r="626" spans="1:57" ht="15.6">
      <c r="A626" s="244"/>
      <c r="B626" s="304">
        <f>+'Ark1'!C1693</f>
        <v>2024</v>
      </c>
      <c r="C626" s="264">
        <f>+'Ark1'!L1693</f>
        <v>3</v>
      </c>
      <c r="D626" s="264" t="s">
        <v>31</v>
      </c>
      <c r="E626" s="264">
        <f>+'Ark1'!AP1693</f>
        <v>31</v>
      </c>
      <c r="F626" s="484">
        <f>+IF(G626=0,"",'Ark1'!Q1693)</f>
        <v>8</v>
      </c>
      <c r="G626" s="485">
        <f>+'Ark1'!R1693</f>
        <v>9</v>
      </c>
      <c r="H626" s="265">
        <f>+IF(G626=0,"",'Ark1'!AE1693)</f>
        <v>18</v>
      </c>
      <c r="I626" s="265"/>
      <c r="J626" s="265">
        <f>+IF(G626=0,"",'Ark1'!AF1693)</f>
        <v>13.49149189104762</v>
      </c>
      <c r="K626" s="244"/>
      <c r="L626" s="303">
        <f>+IF(G626=0,"",'Ark1'!U1693)</f>
        <v>172.75555555555556</v>
      </c>
      <c r="M626" s="303"/>
      <c r="N626" s="376">
        <f>+IF(G626=0,"",'Ark1'!AR1693)</f>
        <v>193.33333333333337</v>
      </c>
      <c r="O626" s="114">
        <f>+IF(G626=0,"",'Ark1'!AS1693)</f>
        <v>23.666477902189783</v>
      </c>
      <c r="P626" s="246"/>
      <c r="Q626" s="266">
        <f>+IF(G626=0,"",'Ark1'!T1693)</f>
        <v>5.2222222222222223</v>
      </c>
      <c r="R626" s="265"/>
      <c r="S626" s="267">
        <f>+IF(G626=0,"",'Ark1'!W1693)</f>
        <v>22.222222222222225</v>
      </c>
      <c r="T626" s="267">
        <f>+IF(G626=0,"",'Ark1'!X1693)</f>
        <v>0</v>
      </c>
      <c r="U626" s="484">
        <f>+IF(G626=0,"",'Ark1'!AG1693)</f>
        <v>1128.7777777777778</v>
      </c>
      <c r="V626" s="484"/>
      <c r="W626" s="267">
        <f>+IF(G626=0,"",'Ark1'!AH1693)</f>
        <v>100</v>
      </c>
      <c r="X626" s="267">
        <f>+IF(G626=0,"",'Ark1'!Y1693)</f>
        <v>31.009429071784151</v>
      </c>
      <c r="Y626" s="266">
        <f>+IF(G626=0,"",'Ark1'!AA1693)</f>
        <v>1.0304020550550788</v>
      </c>
      <c r="Z626" s="267">
        <f>+IF(G626=0,"",'Ark1'!AC1693)</f>
        <v>49.931870897222751</v>
      </c>
      <c r="AA626" s="303">
        <f t="shared" si="59"/>
        <v>153.04655970075794</v>
      </c>
      <c r="AB626" s="265">
        <f t="shared" si="60"/>
        <v>1.125</v>
      </c>
      <c r="AC626" s="244"/>
      <c r="AF626" s="28"/>
      <c r="AG626" s="27"/>
      <c r="AJ626" s="27"/>
      <c r="AK626" s="27"/>
      <c r="AL626" s="27"/>
      <c r="AN626" s="27"/>
      <c r="AP626" s="27"/>
      <c r="AQ626" s="27"/>
    </row>
    <row r="627" spans="1:57" ht="15.6">
      <c r="A627" s="244"/>
      <c r="B627" s="304">
        <f>+'Ark1'!C1728</f>
        <v>2024</v>
      </c>
      <c r="C627" s="264">
        <f>+'Ark1'!L1728</f>
        <v>4</v>
      </c>
      <c r="D627" s="264" t="s">
        <v>32</v>
      </c>
      <c r="E627" s="86">
        <f>+'Ark1'!AP1728</f>
        <v>31</v>
      </c>
      <c r="F627" s="486">
        <f>+IF(G627=0,"",'Ark1'!Q1728)</f>
        <v>8</v>
      </c>
      <c r="G627" s="485">
        <f>+'Ark1'!R1728</f>
        <v>8</v>
      </c>
      <c r="H627" s="28">
        <f>+IF(G627=0,"",'Ark1'!AE1728)</f>
        <v>16</v>
      </c>
      <c r="I627" s="265"/>
      <c r="J627" s="28">
        <f>+IF(G627=0,"",'Ark1'!AF1728)</f>
        <v>13.81775899620801</v>
      </c>
      <c r="K627" s="244"/>
      <c r="L627" s="303">
        <f>+IF(G627=0,"",'Ark1'!U1728)</f>
        <v>199.05</v>
      </c>
      <c r="M627" s="303"/>
      <c r="N627" s="376">
        <f>+IF(G627=0,"",'Ark1'!AR1728)</f>
        <v>192.375</v>
      </c>
      <c r="O627" s="114">
        <f>+IF(G627=0,"",'Ark1'!AS1728)</f>
        <v>27.813541096656127</v>
      </c>
      <c r="P627" s="246"/>
      <c r="Q627" s="27">
        <f>+IF(G627=0,"",'Ark1'!T1728)</f>
        <v>7.625</v>
      </c>
      <c r="R627" s="265"/>
      <c r="S627" s="33">
        <f>+IF(G627=0,"",'Ark1'!W1728)</f>
        <v>87.5</v>
      </c>
      <c r="T627" s="33">
        <f>+IF(G627=0,"",'Ark1'!X1728)</f>
        <v>0</v>
      </c>
      <c r="U627" s="557">
        <f>+IF(G627=0,"",'Ark1'!AG1728)</f>
        <v>1169.5</v>
      </c>
      <c r="W627" s="33">
        <f>+IF(G627=0,"",'Ark1'!AH1728)</f>
        <v>100</v>
      </c>
      <c r="X627" s="33">
        <f>+IF(G627=0,"",'Ark1'!Y1728)</f>
        <v>24.309360337121159</v>
      </c>
      <c r="Y627" s="27">
        <f>+IF(G627=0,"",'Ark1'!AA1728)</f>
        <v>0.99215674164922163</v>
      </c>
      <c r="Z627" s="33">
        <f>+IF(G627=0,"",'Ark1'!AC1728)</f>
        <v>28.375290574326343</v>
      </c>
      <c r="AA627" s="303">
        <f t="shared" si="59"/>
        <v>170.20094057289441</v>
      </c>
      <c r="AB627" s="28">
        <f t="shared" si="60"/>
        <v>1</v>
      </c>
      <c r="AC627" s="244"/>
      <c r="AF627" s="28"/>
      <c r="AG627" s="27"/>
      <c r="AJ627" s="27"/>
      <c r="AK627" s="27"/>
      <c r="AL627" s="27"/>
      <c r="AN627" s="27"/>
      <c r="AP627" s="27"/>
      <c r="AQ627" s="27"/>
    </row>
    <row r="628" spans="1:57" ht="15.6">
      <c r="A628" s="244"/>
      <c r="B628" s="264">
        <f>+'Ark1'!C1763</f>
        <v>2024</v>
      </c>
      <c r="C628" s="264">
        <f>+'Ark1'!L1763</f>
        <v>5</v>
      </c>
      <c r="D628" s="264" t="s">
        <v>401</v>
      </c>
      <c r="E628" s="272">
        <f>+'Ark1'!AP1763</f>
        <v>31</v>
      </c>
      <c r="F628" s="484">
        <f>+IF(G628=0,"",'Ark1'!Q1763)</f>
        <v>10</v>
      </c>
      <c r="G628" s="485">
        <f>+'Ark1'!R1763</f>
        <v>13</v>
      </c>
      <c r="H628" s="265">
        <f>+'Ark1'!AE1763</f>
        <v>26</v>
      </c>
      <c r="I628" s="265"/>
      <c r="J628" s="265">
        <f>+IF(G628=0,"",'Ark1'!AF1763)</f>
        <v>26.146490459290369</v>
      </c>
      <c r="K628" s="244"/>
      <c r="L628" s="303">
        <f>+IF(G628=0,"",'Ark1'!U1763)</f>
        <v>231.78461538461528</v>
      </c>
      <c r="M628" s="303"/>
      <c r="N628" s="376">
        <f>+IF(G628=0,"",'Ark1'!AR1763)</f>
        <v>196.46153846153845</v>
      </c>
      <c r="O628" s="114">
        <f>+IF(G628=0,"",'Ark1'!AS1763)</f>
        <v>30.428850463177863</v>
      </c>
      <c r="P628" s="246"/>
      <c r="Q628" s="266">
        <f>+IF(G628=0,"",'Ark1'!T1763)</f>
        <v>8.6153846153846114</v>
      </c>
      <c r="R628" s="265"/>
      <c r="S628" s="267">
        <f>+IF(G628=0,"",'Ark1'!W1763)</f>
        <v>100</v>
      </c>
      <c r="T628" s="267">
        <f>+IF(G628=0,"",'Ark1'!X1763)</f>
        <v>0</v>
      </c>
      <c r="U628" s="484">
        <f>+IF(G628=0,"",'Ark1'!AG1763)</f>
        <v>1057.846153846154</v>
      </c>
      <c r="V628" s="484"/>
      <c r="W628" s="267">
        <f>+IF(G628=0,"",'Ark1'!AH1763)</f>
        <v>100</v>
      </c>
      <c r="X628" s="267">
        <f>+IF(G628=0,"",'Ark1'!Y1763)</f>
        <v>32.16966670050099</v>
      </c>
      <c r="Y628" s="266">
        <f>+IF(G628=0,"",'Ark1'!AA1763)</f>
        <v>1.2113858267710484</v>
      </c>
      <c r="Z628" s="267">
        <f>+IF(G628=0,"",'Ark1'!AC1763)</f>
        <v>28.547310277392061</v>
      </c>
      <c r="AA628" s="303">
        <f t="shared" si="59"/>
        <v>219.10994764397893</v>
      </c>
      <c r="AB628" s="265">
        <f t="shared" si="60"/>
        <v>1.3</v>
      </c>
      <c r="AC628" s="244"/>
      <c r="AF628" s="28"/>
      <c r="AG628" s="27"/>
      <c r="AJ628" s="27"/>
      <c r="AK628" s="27"/>
      <c r="AL628" s="27"/>
      <c r="AN628" s="27"/>
      <c r="AP628" s="27"/>
      <c r="AQ628" s="27"/>
    </row>
    <row r="629" spans="1:57" ht="15.6">
      <c r="A629" s="244"/>
      <c r="B629" s="328">
        <f>+'Ark1'!C1798</f>
        <v>2024</v>
      </c>
      <c r="C629" s="264">
        <f>+'Ark1'!L1798</f>
        <v>6</v>
      </c>
      <c r="D629" s="264" t="s">
        <v>33</v>
      </c>
      <c r="E629" s="273">
        <f>+'Ark1'!AP1798</f>
        <v>31</v>
      </c>
      <c r="F629" s="486">
        <f>+IF(G629=0,"",'Ark1'!Q1798)</f>
        <v>6</v>
      </c>
      <c r="G629" s="485">
        <f>+'Ark1'!R1798</f>
        <v>8</v>
      </c>
      <c r="H629" s="28">
        <f>+IF(G629=0,"",'Ark1'!AE1798)</f>
        <v>16</v>
      </c>
      <c r="I629" s="265"/>
      <c r="J629" s="28">
        <f>+IF(G629=0,"",'Ark1'!AF1798)</f>
        <v>16.886925887038693</v>
      </c>
      <c r="K629" s="244"/>
      <c r="L629" s="303">
        <f>+IF(G629=0,"",'Ark1'!U1798)</f>
        <v>243.26249999999999</v>
      </c>
      <c r="M629" s="303"/>
      <c r="N629" s="376">
        <f>+IF(G629=0,"",'Ark1'!AR1798)</f>
        <v>193.375</v>
      </c>
      <c r="O629" s="114">
        <f>+IF(G629=0,"",'Ark1'!AS1798)</f>
        <v>33.521693721030502</v>
      </c>
      <c r="P629" s="246"/>
      <c r="Q629" s="27">
        <f>+IF(G629=0,"",'Ark1'!T1798)</f>
        <v>10.25</v>
      </c>
      <c r="R629" s="265"/>
      <c r="S629" s="33">
        <f>+IF(G629=0,"",'Ark1'!W1798)</f>
        <v>100</v>
      </c>
      <c r="T629" s="33">
        <f>+IF(G629=0,"",'Ark1'!X1798)</f>
        <v>0</v>
      </c>
      <c r="U629" s="557">
        <f>+IF(G629=0,"",'Ark1'!AG1798)</f>
        <v>1025.875</v>
      </c>
      <c r="W629" s="33">
        <f>+IF(G629=0,"",'Ark1'!AH1798)</f>
        <v>100</v>
      </c>
      <c r="X629" s="33">
        <f>+IF(G629=0,"",'Ark1'!Y1798)</f>
        <v>27.750717896119721</v>
      </c>
      <c r="Y629" s="27">
        <f>+IF(G629=0,"",'Ark1'!AA1798)</f>
        <v>1.0897247358851685</v>
      </c>
      <c r="Z629" s="33">
        <f>+IF(G629=0,"",'Ark1'!AC1798)</f>
        <v>51.286523985691638</v>
      </c>
      <c r="AA629" s="303">
        <f t="shared" si="59"/>
        <v>237.12684293895455</v>
      </c>
      <c r="AB629" s="28">
        <f t="shared" si="60"/>
        <v>1.3333333333333333</v>
      </c>
      <c r="AC629" s="244"/>
      <c r="AF629" s="28"/>
      <c r="AG629" s="27"/>
      <c r="AJ629" s="27"/>
      <c r="AK629" s="27"/>
      <c r="AL629" s="27"/>
      <c r="AN629" s="27"/>
      <c r="AP629" s="27"/>
      <c r="AQ629" s="27"/>
    </row>
    <row r="630" spans="1:57" ht="15.6">
      <c r="A630" s="244"/>
      <c r="B630" s="328">
        <f>+'Ark1'!C1833</f>
        <v>2024</v>
      </c>
      <c r="C630" s="264">
        <f>+'Ark1'!L1833</f>
        <v>7</v>
      </c>
      <c r="D630" s="264" t="s">
        <v>34</v>
      </c>
      <c r="E630" s="272">
        <f>+'Ark1'!AP1833</f>
        <v>31</v>
      </c>
      <c r="F630" s="484">
        <f>+IF(G630=0,"",'Ark1'!Q1833)</f>
        <v>9</v>
      </c>
      <c r="G630" s="485">
        <f>+'Ark1'!R1833</f>
        <v>12</v>
      </c>
      <c r="H630" s="265">
        <f>+IF(G630=0,"",'Ark1'!AE1833)</f>
        <v>24</v>
      </c>
      <c r="I630" s="265"/>
      <c r="J630" s="265">
        <f>+IF(G630=0,"",'Ark1'!AF1833)</f>
        <v>29.657332766415305</v>
      </c>
      <c r="K630" s="244"/>
      <c r="L630" s="303">
        <f>+IF(G630=0,"",'Ark1'!U1833)</f>
        <v>284.81666666666661</v>
      </c>
      <c r="M630" s="303"/>
      <c r="N630" s="376">
        <f>+IF(G630=0,"",'Ark1'!AR1833)</f>
        <v>196.41666666666663</v>
      </c>
      <c r="O630" s="114">
        <f>+IF(G630=0,"",'Ark1'!AS1833)</f>
        <v>37.494713141893214</v>
      </c>
      <c r="P630" s="246"/>
      <c r="Q630" s="266">
        <f>+IF(G630=0,"",'Ark1'!T1833)</f>
        <v>12.083333333333336</v>
      </c>
      <c r="R630" s="265"/>
      <c r="S630" s="267">
        <f>+IF(G630=0,"",'Ark1'!W1833)</f>
        <v>100</v>
      </c>
      <c r="T630" s="267">
        <f>+IF(G630=0,"",'Ark1'!X1833)</f>
        <v>0</v>
      </c>
      <c r="U630" s="484">
        <f>+IF(G630=0,"",'Ark1'!AG1833)</f>
        <v>1084.166666666667</v>
      </c>
      <c r="V630" s="484"/>
      <c r="W630" s="267">
        <f>+IF(G630=0,"",'Ark1'!AH1833)</f>
        <v>100</v>
      </c>
      <c r="X630" s="267">
        <f>+IF(G630=0,"",'Ark1'!Y1833)</f>
        <v>29.023922125645964</v>
      </c>
      <c r="Y630" s="266">
        <f>+IF(G630=0,"",'Ark1'!AA1833)</f>
        <v>1.5523280008497595</v>
      </c>
      <c r="Z630" s="267">
        <f>+IF(G630=0,"",'Ark1'!AC1833)</f>
        <v>87.668228989200813</v>
      </c>
      <c r="AA630" s="303">
        <f t="shared" si="59"/>
        <v>262.70561106840881</v>
      </c>
      <c r="AB630" s="265">
        <f t="shared" si="60"/>
        <v>1.3333333333333333</v>
      </c>
      <c r="AC630" s="244"/>
      <c r="AF630" s="28"/>
      <c r="AG630" s="27"/>
      <c r="AJ630" s="27"/>
      <c r="AK630" s="27"/>
      <c r="AL630" s="27"/>
      <c r="AN630" s="27"/>
      <c r="AP630" s="27"/>
      <c r="AQ630" s="27"/>
    </row>
    <row r="631" spans="1:57" ht="15.6">
      <c r="A631" s="244"/>
      <c r="B631" s="86">
        <f>+'Ark1'!C1868</f>
        <v>2024</v>
      </c>
      <c r="C631" s="86">
        <f>+'Ark1'!L1868</f>
        <v>8</v>
      </c>
      <c r="D631" s="86" t="s">
        <v>35</v>
      </c>
      <c r="E631" s="273">
        <f>+'Ark1'!AP1868</f>
        <v>31</v>
      </c>
      <c r="F631" s="486" t="str">
        <f>+IF(G631=0,"",'Ark1'!Q1868)</f>
        <v/>
      </c>
      <c r="G631" s="485">
        <f>+'Ark1'!R1868</f>
        <v>0</v>
      </c>
      <c r="H631" s="28" t="str">
        <f>+IF(G631=0,"",'Ark1'!AE1868)</f>
        <v/>
      </c>
      <c r="I631" s="265"/>
      <c r="J631" s="28" t="str">
        <f>+IF(G631=0,"",'Ark1'!AF1868)</f>
        <v/>
      </c>
      <c r="K631" s="244"/>
      <c r="L631" s="303" t="str">
        <f>+IF(G631=0,"",'Ark1'!U1868)</f>
        <v/>
      </c>
      <c r="M631" s="303"/>
      <c r="N631" s="376" t="str">
        <f>+IF(G631=0,"",'Ark1'!AR1868)</f>
        <v/>
      </c>
      <c r="O631" s="114" t="str">
        <f>+IF(G631=0,"",'Ark1'!AS1868)</f>
        <v/>
      </c>
      <c r="P631" s="246"/>
      <c r="Q631" s="27" t="str">
        <f>+IF(G631=0,"",'Ark1'!T1868)</f>
        <v/>
      </c>
      <c r="R631" s="265"/>
      <c r="S631" s="33" t="str">
        <f>+IF(G631=0,"",'Ark1'!W1868)</f>
        <v/>
      </c>
      <c r="T631" s="33" t="str">
        <f>+IF(G631=0,"",'Ark1'!X1868)</f>
        <v/>
      </c>
      <c r="U631" s="557" t="str">
        <f>+IF(G631=0,"",'Ark1'!AG1868)</f>
        <v/>
      </c>
      <c r="W631" s="33" t="str">
        <f>+IF(G631=0,"",'Ark1'!AH1868)</f>
        <v/>
      </c>
      <c r="X631" s="33" t="str">
        <f>+IF(G631=0,"",'Ark1'!Y1868)</f>
        <v/>
      </c>
      <c r="Y631" s="27" t="str">
        <f>+IF(G631=0,"",'Ark1'!AA1868)</f>
        <v/>
      </c>
      <c r="Z631" s="33" t="str">
        <f>+IF(G631=0,"",'Ark1'!AC1868)</f>
        <v/>
      </c>
      <c r="AA631" s="303" t="str">
        <f t="shared" si="59"/>
        <v/>
      </c>
      <c r="AB631" s="28" t="str">
        <f t="shared" si="60"/>
        <v/>
      </c>
      <c r="AC631" s="244"/>
      <c r="AF631" s="28"/>
      <c r="AG631" s="27"/>
      <c r="AJ631" s="27"/>
      <c r="AK631" s="27"/>
      <c r="AL631" s="27"/>
      <c r="AN631" s="27"/>
      <c r="AP631" s="27"/>
      <c r="AQ631" s="27"/>
    </row>
    <row r="632" spans="1:57" ht="15.6">
      <c r="A632" s="244"/>
      <c r="B632" s="328">
        <f>+'Ark1'!C1903</f>
        <v>2024</v>
      </c>
      <c r="C632" s="264">
        <f>+'Ark1'!L1903</f>
        <v>9</v>
      </c>
      <c r="D632" s="264" t="s">
        <v>36</v>
      </c>
      <c r="E632" s="272">
        <f>+'Ark1'!AP1903</f>
        <v>31</v>
      </c>
      <c r="F632" s="484" t="str">
        <f>+IF(G632=0,"",'Ark1'!Q1903)</f>
        <v/>
      </c>
      <c r="G632" s="485">
        <f>+'Ark1'!R1903</f>
        <v>0</v>
      </c>
      <c r="H632" s="265" t="str">
        <f>+IF(G632=0,"",'Ark1'!AE1903)</f>
        <v/>
      </c>
      <c r="I632" s="265"/>
      <c r="J632" s="265" t="str">
        <f>+IF(G632=0,"",'Ark1'!AF1903)</f>
        <v/>
      </c>
      <c r="K632" s="244"/>
      <c r="L632" s="303" t="str">
        <f>+IF(G632=0,"",'Ark1'!U1903)</f>
        <v/>
      </c>
      <c r="M632" s="303"/>
      <c r="N632" s="376" t="str">
        <f>+IF(G632=0,"",'Ark1'!AR1903)</f>
        <v/>
      </c>
      <c r="O632" s="114" t="str">
        <f>+IF(G632=0,"",'Ark1'!AS1903)</f>
        <v/>
      </c>
      <c r="P632" s="246"/>
      <c r="Q632" s="266" t="str">
        <f>+IF(G632=0,"",'Ark1'!T1903)</f>
        <v/>
      </c>
      <c r="R632" s="265"/>
      <c r="S632" s="267" t="str">
        <f>+IF(G632=0,"",'Ark1'!W1903)</f>
        <v/>
      </c>
      <c r="T632" s="267" t="str">
        <f>+IF(G632=0,"",'Ark1'!X1903)</f>
        <v/>
      </c>
      <c r="U632" s="484" t="str">
        <f>+IF(G632=0,"",'Ark1'!AG1903)</f>
        <v/>
      </c>
      <c r="V632" s="484"/>
      <c r="W632" s="267" t="str">
        <f>+IF(G632=0,"",'Ark1'!AH1903)</f>
        <v/>
      </c>
      <c r="X632" s="267" t="str">
        <f>+IF(G632=0,"",'Ark1'!Y1903)</f>
        <v/>
      </c>
      <c r="Y632" s="266" t="str">
        <f>+IF(G632=0,"",'Ark1'!AA1903)</f>
        <v/>
      </c>
      <c r="Z632" s="267" t="str">
        <f>+IF(G632=0,"",'Ark1'!AC1903)</f>
        <v/>
      </c>
      <c r="AA632" s="303" t="str">
        <f t="shared" si="59"/>
        <v/>
      </c>
      <c r="AB632" s="265" t="str">
        <f t="shared" si="60"/>
        <v/>
      </c>
      <c r="AC632" s="244"/>
      <c r="AF632" s="28"/>
      <c r="AG632" s="27"/>
      <c r="AJ632" s="27"/>
      <c r="AK632" s="27"/>
      <c r="AL632" s="27"/>
      <c r="AN632" s="27"/>
      <c r="AP632" s="27"/>
      <c r="AQ632" s="27"/>
    </row>
    <row r="633" spans="1:57" ht="15.6">
      <c r="A633" s="244"/>
      <c r="B633" s="328">
        <f>+'Ark1'!C1938</f>
        <v>2024</v>
      </c>
      <c r="C633" s="264">
        <f>+'Ark1'!L1938</f>
        <v>10</v>
      </c>
      <c r="D633" s="264" t="s">
        <v>37</v>
      </c>
      <c r="E633" s="273">
        <f>+'Ark1'!AP1938</f>
        <v>31</v>
      </c>
      <c r="F633" s="486" t="str">
        <f>+IF(G633=0,"",'Ark1'!Q1938)</f>
        <v/>
      </c>
      <c r="G633" s="485">
        <f>+'Ark1'!R1938</f>
        <v>0</v>
      </c>
      <c r="H633" s="28" t="str">
        <f>+IF(G633=0,"",'Ark1'!AE1938)</f>
        <v/>
      </c>
      <c r="I633" s="265"/>
      <c r="J633" s="28" t="str">
        <f>+IF(G633=0,"",'Ark1'!AF1938)</f>
        <v/>
      </c>
      <c r="K633" s="244"/>
      <c r="L633" s="303" t="str">
        <f>+IF(G633=0,"",'Ark1'!U1938)</f>
        <v/>
      </c>
      <c r="M633" s="303"/>
      <c r="N633" s="376" t="str">
        <f>+IF(G633=0,"",'Ark1'!AR2071)</f>
        <v/>
      </c>
      <c r="O633" s="114" t="str">
        <f>+IF(G633=0,"",'Ark1'!AS2071)</f>
        <v/>
      </c>
      <c r="P633" s="246"/>
      <c r="Q633" s="27" t="str">
        <f>+IF(G633=0,"",'Ark1'!T1938)</f>
        <v/>
      </c>
      <c r="R633" s="265"/>
      <c r="S633" s="33" t="str">
        <f>+IF(G633=0,"",'Ark1'!W1938)</f>
        <v/>
      </c>
      <c r="T633" s="33" t="str">
        <f>+IF(G633=0,"",'Ark1'!X1938)</f>
        <v/>
      </c>
      <c r="U633" s="557" t="str">
        <f>+IF(G633=0,"",'Ark1'!AG1938)</f>
        <v/>
      </c>
      <c r="W633" s="33" t="str">
        <f>+IF(G633=0,"",'Ark1'!AH1938)</f>
        <v/>
      </c>
      <c r="X633" s="33" t="str">
        <f>+IF(G633=0,"",'Ark1'!Y1938)</f>
        <v/>
      </c>
      <c r="Y633" s="27" t="str">
        <f>+IF(G633=0,"",'Ark1'!AA1938)</f>
        <v/>
      </c>
      <c r="Z633" s="33" t="str">
        <f>+IF(G633=0,"",'Ark1'!AC1938)</f>
        <v/>
      </c>
      <c r="AA633" s="303" t="str">
        <f t="shared" si="59"/>
        <v/>
      </c>
      <c r="AB633" s="28" t="str">
        <f t="shared" si="60"/>
        <v/>
      </c>
      <c r="AC633" s="244"/>
      <c r="AF633" s="28"/>
      <c r="AG633" s="27"/>
      <c r="AJ633" s="27"/>
      <c r="AK633" s="27"/>
      <c r="AL633" s="27"/>
      <c r="AN633" s="27"/>
      <c r="AP633" s="27"/>
      <c r="AQ633" s="27"/>
    </row>
    <row r="634" spans="1:57" ht="15.6">
      <c r="A634" s="244"/>
      <c r="B634" s="328">
        <f>+'Ark1'!C1973</f>
        <v>2024</v>
      </c>
      <c r="C634" s="264">
        <f>+'Ark1'!L1973</f>
        <v>11</v>
      </c>
      <c r="D634" s="264" t="s">
        <v>38</v>
      </c>
      <c r="E634" s="272">
        <f>+'Ark1'!AP1973</f>
        <v>31</v>
      </c>
      <c r="F634" s="484" t="str">
        <f>+IF(G634=0,"",'Ark1'!Q1973)</f>
        <v/>
      </c>
      <c r="G634" s="485">
        <f>+'Ark1'!R1973</f>
        <v>0</v>
      </c>
      <c r="H634" s="265" t="str">
        <f>+IF(G634=0,"",'Ark1'!AE1973)</f>
        <v/>
      </c>
      <c r="I634" s="265"/>
      <c r="J634" s="265" t="str">
        <f>+IF(G634=0,"",'Ark1'!AF1973)</f>
        <v/>
      </c>
      <c r="K634" s="244"/>
      <c r="L634" s="303" t="str">
        <f>+IF(G634=0,"",'Ark1'!U1973)</f>
        <v/>
      </c>
      <c r="M634" s="303"/>
      <c r="N634" s="376" t="str">
        <f>+IF(G634=0,"",'Ark1'!AR2072)</f>
        <v/>
      </c>
      <c r="O634" s="114" t="str">
        <f>+IF(G634=0,"",'Ark1'!AS2072)</f>
        <v/>
      </c>
      <c r="P634" s="246"/>
      <c r="Q634" s="266" t="str">
        <f>+IF(G634=0,"",'Ark1'!T1973)</f>
        <v/>
      </c>
      <c r="R634" s="265"/>
      <c r="S634" s="267" t="str">
        <f>+IF(G634=0,"",'Ark1'!W1973)</f>
        <v/>
      </c>
      <c r="T634" s="267" t="str">
        <f>+IF(G634=0,"",'Ark1'!X1973)</f>
        <v/>
      </c>
      <c r="U634" s="484" t="str">
        <f>+IF(G634=0,"",'Ark1'!AG1973)</f>
        <v/>
      </c>
      <c r="V634" s="484"/>
      <c r="W634" s="267" t="str">
        <f>+IF(G634=0,"",'Ark1'!AH1973)</f>
        <v/>
      </c>
      <c r="X634" s="267" t="str">
        <f>+IF(G634=0,"",'Ark1'!Y1973)</f>
        <v/>
      </c>
      <c r="Y634" s="266" t="str">
        <f>+IF(G634=0,"",'Ark1'!AA1973)</f>
        <v/>
      </c>
      <c r="Z634" s="267" t="str">
        <f>+IF(G634=0,"",'Ark1'!AC1973)</f>
        <v/>
      </c>
      <c r="AA634" s="303" t="str">
        <f t="shared" si="59"/>
        <v/>
      </c>
      <c r="AB634" s="265" t="str">
        <f t="shared" si="60"/>
        <v/>
      </c>
      <c r="AC634" s="244"/>
      <c r="AF634" s="28"/>
      <c r="AG634" s="27"/>
      <c r="AJ634" s="27"/>
      <c r="AK634" s="27"/>
      <c r="AL634" s="27"/>
      <c r="AN634" s="27"/>
      <c r="AP634" s="27"/>
      <c r="AQ634" s="27"/>
    </row>
    <row r="635" spans="1:57" ht="15.6">
      <c r="A635" s="244"/>
      <c r="B635" s="328">
        <f>+'Ark1'!C2008</f>
        <v>2024</v>
      </c>
      <c r="C635" s="264">
        <f>+'Ark1'!L2008</f>
        <v>12</v>
      </c>
      <c r="D635" s="264" t="s">
        <v>39</v>
      </c>
      <c r="E635" s="273">
        <f>+'Ark1'!AP2008</f>
        <v>31</v>
      </c>
      <c r="F635" s="486" t="str">
        <f>+IF(G635=0,"",'Ark1'!Q2008)</f>
        <v/>
      </c>
      <c r="G635" s="485">
        <f>+'Ark1'!R2008</f>
        <v>0</v>
      </c>
      <c r="H635" s="28" t="str">
        <f>+IF(G635=0,"",'Ark1'!AE2008)</f>
        <v/>
      </c>
      <c r="I635" s="265"/>
      <c r="J635" s="28" t="str">
        <f>+IF(G635=0,"",'Ark1'!AF2008)</f>
        <v/>
      </c>
      <c r="K635" s="244"/>
      <c r="L635" s="303" t="str">
        <f>+IF(G635=0,"",'Ark1'!U2008)</f>
        <v/>
      </c>
      <c r="M635" s="303"/>
      <c r="N635" s="376" t="str">
        <f>+IF(G635=0,"",'Ark1'!AR2073)</f>
        <v/>
      </c>
      <c r="O635" s="114" t="str">
        <f>+IF(G635=0,"",'Ark1'!AS2073)</f>
        <v/>
      </c>
      <c r="P635" s="246"/>
      <c r="Q635" s="27" t="str">
        <f>+IF(G635=0,"",'Ark1'!T2008)</f>
        <v/>
      </c>
      <c r="R635" s="265"/>
      <c r="S635" s="33" t="str">
        <f>+IF(G635=0,"",'Ark1'!W2008)</f>
        <v/>
      </c>
      <c r="T635" s="33" t="str">
        <f>+IF(G635=0,"",'Ark1'!X2008)</f>
        <v/>
      </c>
      <c r="U635" s="557" t="str">
        <f>+IF(G635=0,"",'Ark1'!AG2008)</f>
        <v/>
      </c>
      <c r="W635" s="33" t="str">
        <f>+IF(G635=0,"",'Ark1'!AH2008)</f>
        <v/>
      </c>
      <c r="X635" s="33" t="str">
        <f>+IF(G635=0,"",'Ark1'!Y2008)</f>
        <v/>
      </c>
      <c r="Y635" s="27" t="str">
        <f>+IF(G635=0,"",'Ark1'!AA2008)</f>
        <v/>
      </c>
      <c r="Z635" s="33" t="str">
        <f>+IF(G635=0,"",'Ark1'!AC2008)</f>
        <v/>
      </c>
      <c r="AA635" s="303" t="str">
        <f t="shared" si="59"/>
        <v/>
      </c>
      <c r="AB635" s="28" t="str">
        <f t="shared" si="60"/>
        <v/>
      </c>
      <c r="AC635" s="244"/>
      <c r="AF635" s="28"/>
      <c r="AG635" s="27"/>
      <c r="AJ635" s="27"/>
      <c r="AK635" s="27"/>
      <c r="AL635" s="27"/>
      <c r="AN635" s="27"/>
      <c r="AP635" s="27"/>
      <c r="AQ635" s="27"/>
    </row>
    <row r="636" spans="1:57" ht="15.6">
      <c r="A636" s="244"/>
      <c r="B636" s="328">
        <f>+'Ark1'!C2043</f>
        <v>2024</v>
      </c>
      <c r="C636" s="264">
        <f>+'Ark1'!L2043</f>
        <v>13</v>
      </c>
      <c r="D636" s="264" t="s">
        <v>40</v>
      </c>
      <c r="E636" s="272">
        <f>+'Ark1'!AP2043</f>
        <v>31</v>
      </c>
      <c r="F636" s="484" t="str">
        <f>+IF(G636=0,"",'Ark1'!Q2043)</f>
        <v/>
      </c>
      <c r="G636" s="485">
        <f>+'Ark1'!R2043</f>
        <v>0</v>
      </c>
      <c r="H636" s="265" t="str">
        <f>+IF(G636=0,"",'Ark1'!AE2043)</f>
        <v/>
      </c>
      <c r="I636" s="265"/>
      <c r="J636" s="265" t="str">
        <f>+IF(G636=0,"",'Ark1'!AF2043)</f>
        <v/>
      </c>
      <c r="K636" s="244"/>
      <c r="L636" s="303" t="str">
        <f>+IF(G636=0,"",'Ark1'!U2043)</f>
        <v/>
      </c>
      <c r="M636" s="303"/>
      <c r="N636" s="376" t="str">
        <f>+IF(G636=0,"",'Ark1'!AR2074)</f>
        <v/>
      </c>
      <c r="O636" s="114" t="str">
        <f>+IF(G636=0,"",'Ark1'!AS2074)</f>
        <v/>
      </c>
      <c r="P636" s="246"/>
      <c r="Q636" s="266" t="str">
        <f>+IF(G636=0,"",'Ark1'!T2043)</f>
        <v/>
      </c>
      <c r="R636" s="265"/>
      <c r="S636" s="267" t="str">
        <f>+IF(G636=0,"",'Ark1'!W2043)</f>
        <v/>
      </c>
      <c r="T636" s="267" t="str">
        <f>+IF(G636=0,"",'Ark1'!X2043)</f>
        <v/>
      </c>
      <c r="U636" s="484" t="str">
        <f>+IF(G636=0,"",'Ark1'!AG2043)</f>
        <v/>
      </c>
      <c r="V636" s="484"/>
      <c r="W636" s="267" t="str">
        <f>+IF(G636=0,"",'Ark1'!AH2043)</f>
        <v/>
      </c>
      <c r="X636" s="267" t="str">
        <f>+IF(G636=0,"",'Ark1'!Y2043)</f>
        <v/>
      </c>
      <c r="Y636" s="266" t="str">
        <f>+IF(G636=0,"",'Ark1'!AA2043)</f>
        <v/>
      </c>
      <c r="Z636" s="267" t="str">
        <f>+IF(G636=0,"",'Ark1'!AC2043)</f>
        <v/>
      </c>
      <c r="AA636" s="303" t="str">
        <f t="shared" si="59"/>
        <v/>
      </c>
      <c r="AB636" s="265" t="str">
        <f t="shared" si="60"/>
        <v/>
      </c>
      <c r="AC636" s="244"/>
      <c r="AF636" s="28"/>
      <c r="AG636" s="27"/>
      <c r="AJ636" s="27"/>
      <c r="AK636" s="27"/>
      <c r="AL636" s="27"/>
      <c r="AN636" s="27"/>
      <c r="AP636" s="27"/>
      <c r="AQ636" s="27"/>
    </row>
    <row r="637" spans="1:57" ht="15.6">
      <c r="A637" s="244"/>
      <c r="B637" s="328">
        <f>+'Ark1'!C2078</f>
        <v>2024</v>
      </c>
      <c r="C637" s="264">
        <f>+'Ark1'!L2078</f>
        <v>14</v>
      </c>
      <c r="D637" s="264" t="s">
        <v>402</v>
      </c>
      <c r="E637" s="273">
        <f>+'Ark1'!AP2078</f>
        <v>31</v>
      </c>
      <c r="F637" s="486" t="str">
        <f>+IF(G637=0,"",'Ark1'!Q2078)</f>
        <v/>
      </c>
      <c r="G637" s="485">
        <f>+'Ark1'!R2078</f>
        <v>0</v>
      </c>
      <c r="H637" s="28" t="str">
        <f>+IF(G637=0,"",'Ark1'!AE2078)</f>
        <v/>
      </c>
      <c r="I637" s="265"/>
      <c r="J637" s="28" t="str">
        <f>+IF(G637=0,"",'Ark1'!AF2078)</f>
        <v/>
      </c>
      <c r="K637" s="244"/>
      <c r="L637" s="303" t="str">
        <f>+IF(G637=0,"",'Ark1'!U2078)</f>
        <v/>
      </c>
      <c r="M637" s="303"/>
      <c r="N637" s="376" t="str">
        <f>+IF(G637=0,"",'Ark1'!AR2075)</f>
        <v/>
      </c>
      <c r="O637" s="114" t="str">
        <f>+IF(G637=0,"",'Ark1'!AS2075)</f>
        <v/>
      </c>
      <c r="P637" s="246"/>
      <c r="Q637" s="27" t="str">
        <f>+IF(G637=0,"",'Ark1'!T2078)</f>
        <v/>
      </c>
      <c r="R637" s="265"/>
      <c r="S637" s="33" t="str">
        <f>+IF(G637=0,"",'Ark1'!W2078)</f>
        <v/>
      </c>
      <c r="T637" s="33" t="str">
        <f>+IF(G637=0,"",'Ark1'!X2078)</f>
        <v/>
      </c>
      <c r="U637" s="557" t="str">
        <f>+IF(G637=0,"",'Ark1'!AG2078)</f>
        <v/>
      </c>
      <c r="W637" s="33" t="str">
        <f>+IF(G637=0,"",'Ark1'!AH2078)</f>
        <v/>
      </c>
      <c r="X637" s="33" t="str">
        <f>+IF(G637=0,"",'Ark1'!Y2078)</f>
        <v/>
      </c>
      <c r="Y637" s="27" t="str">
        <f>+IF(G637=0,"",'Ark1'!AA2078)</f>
        <v/>
      </c>
      <c r="Z637" s="33" t="str">
        <f>+IF(G637=0,"",'Ark1'!AC2078)</f>
        <v/>
      </c>
      <c r="AA637" s="303" t="str">
        <f t="shared" si="59"/>
        <v/>
      </c>
      <c r="AB637" s="28" t="str">
        <f t="shared" si="60"/>
        <v/>
      </c>
      <c r="AC637" s="244"/>
      <c r="AF637" s="28"/>
      <c r="AG637" s="27"/>
      <c r="AJ637" s="27"/>
      <c r="AK637" s="27"/>
      <c r="AL637" s="27"/>
      <c r="AN637" s="27"/>
      <c r="AP637" s="27"/>
      <c r="AQ637" s="27"/>
    </row>
    <row r="638" spans="1:57" ht="15.6">
      <c r="A638" s="244"/>
      <c r="B638" s="328">
        <f>+'Ark1'!C2113</f>
        <v>2024</v>
      </c>
      <c r="C638" s="264">
        <f>+'Ark1'!L2113</f>
        <v>15</v>
      </c>
      <c r="D638" s="264" t="s">
        <v>41</v>
      </c>
      <c r="E638" s="264">
        <f>+'Ark1'!AP2113</f>
        <v>31</v>
      </c>
      <c r="F638" s="484" t="str">
        <f>+IF(G638=0,"",'Ark1'!Q2113)</f>
        <v/>
      </c>
      <c r="G638" s="485">
        <f>+'Ark1'!R2113</f>
        <v>0</v>
      </c>
      <c r="H638" s="265" t="str">
        <f>+IF(G638=0,"",'Ark1'!AE2113)</f>
        <v/>
      </c>
      <c r="I638" s="265"/>
      <c r="J638" s="265" t="str">
        <f>+IF(G638=0,"",'Ark1'!AF2113)</f>
        <v/>
      </c>
      <c r="K638" s="244"/>
      <c r="L638" s="379" t="str">
        <f>+IF(G638=0,"",'Ark1'!U2113)</f>
        <v/>
      </c>
      <c r="M638" s="379"/>
      <c r="N638" s="376" t="str">
        <f>+IF(G638=0,"",'Ark1'!AR2076)</f>
        <v/>
      </c>
      <c r="O638" s="114" t="str">
        <f>+IF(G638=0,"",'Ark1'!AS2076)</f>
        <v/>
      </c>
      <c r="P638" s="246"/>
      <c r="Q638" s="266" t="str">
        <f>+IF(G638=0,"",'Ark1'!T2113)</f>
        <v/>
      </c>
      <c r="R638" s="265"/>
      <c r="S638" s="267" t="str">
        <f>+IF(G638=0,"",'Ark1'!W2113)</f>
        <v/>
      </c>
      <c r="T638" s="267" t="str">
        <f>+IF(G638=0,"",'Ark1'!X2113)</f>
        <v/>
      </c>
      <c r="U638" s="484" t="str">
        <f>+IF(G638=0,"",'Ark1'!AG2113)</f>
        <v/>
      </c>
      <c r="V638" s="484"/>
      <c r="W638" s="267" t="str">
        <f>+IF(G638=0,"",'Ark1'!AH2113)</f>
        <v/>
      </c>
      <c r="X638" s="267" t="str">
        <f>+IF(G638=0,"",'Ark1'!Y2113)</f>
        <v/>
      </c>
      <c r="Y638" s="266" t="str">
        <f>+IF(G638=0,"",'Ark1'!AA2113)</f>
        <v/>
      </c>
      <c r="Z638" s="267" t="str">
        <f>+IF(G638=0,"",'Ark1'!AC2113)</f>
        <v/>
      </c>
      <c r="AA638" s="303" t="str">
        <f t="shared" si="59"/>
        <v/>
      </c>
      <c r="AB638" s="265" t="str">
        <f t="shared" si="60"/>
        <v/>
      </c>
      <c r="AC638" s="244"/>
      <c r="AF638" s="28"/>
      <c r="AG638" s="27"/>
      <c r="AJ638" s="27"/>
      <c r="AK638" s="27"/>
      <c r="AL638" s="27"/>
      <c r="AN638" s="27"/>
      <c r="AP638" s="27"/>
      <c r="AQ638" s="27"/>
    </row>
    <row r="639" spans="1:57" ht="19.8">
      <c r="A639" s="244"/>
      <c r="B639" s="244"/>
      <c r="C639" s="244"/>
      <c r="D639" s="244"/>
      <c r="E639" s="244"/>
      <c r="F639" s="478"/>
      <c r="G639" s="478"/>
      <c r="H639" s="244"/>
      <c r="I639" s="244"/>
      <c r="J639" s="244"/>
      <c r="K639" s="244"/>
      <c r="L639" s="244"/>
      <c r="M639" s="244"/>
      <c r="N639" s="244"/>
      <c r="O639" s="244"/>
      <c r="P639" s="246"/>
      <c r="Q639" s="244"/>
      <c r="R639" s="244"/>
      <c r="S639" s="244"/>
      <c r="T639" s="244"/>
      <c r="U639" s="478"/>
      <c r="V639" s="478"/>
      <c r="W639" s="244"/>
      <c r="X639" s="244"/>
      <c r="Y639" s="244"/>
      <c r="Z639" s="244"/>
      <c r="AA639" s="244"/>
      <c r="AB639" s="244"/>
      <c r="AC639" s="244"/>
      <c r="AD639" s="247"/>
      <c r="AF639" s="28"/>
      <c r="AG639" s="27"/>
      <c r="AH639" s="248"/>
      <c r="AI639" s="86"/>
      <c r="AM639" s="86"/>
      <c r="BE639" s="260"/>
    </row>
    <row r="640" spans="1:57" ht="19.8">
      <c r="A640" s="244"/>
      <c r="B640" s="244"/>
      <c r="C640" s="262"/>
      <c r="D640" s="244"/>
      <c r="E640" s="244"/>
      <c r="F640" s="478"/>
      <c r="G640" s="478"/>
      <c r="H640" s="245"/>
      <c r="I640" s="244"/>
      <c r="J640" s="245"/>
      <c r="K640" s="244"/>
      <c r="L640" s="244"/>
      <c r="M640" s="244"/>
      <c r="N640" s="246"/>
      <c r="O640" s="246"/>
      <c r="P640" s="246"/>
      <c r="Q640" s="244"/>
      <c r="R640" s="244"/>
      <c r="S640" s="246"/>
      <c r="T640" s="246"/>
      <c r="U640" s="478"/>
      <c r="V640" s="478"/>
      <c r="W640" s="246"/>
      <c r="X640" s="246"/>
      <c r="Y640" s="244"/>
      <c r="Z640" s="246"/>
      <c r="AA640" s="244"/>
      <c r="AB640" s="245"/>
      <c r="AC640" s="244"/>
      <c r="AD640" s="247"/>
      <c r="AF640" s="28"/>
      <c r="AG640" s="27"/>
      <c r="AH640" s="248"/>
      <c r="AI640" s="86"/>
      <c r="AM640" s="86"/>
      <c r="BE640" s="260"/>
    </row>
    <row r="641" spans="1:58" ht="22.8">
      <c r="A641" s="344" t="str">
        <f>+Raser!C39</f>
        <v>Salers</v>
      </c>
      <c r="B641" s="244"/>
      <c r="C641" s="262"/>
      <c r="D641" s="344"/>
      <c r="E641" s="244"/>
      <c r="F641" s="478"/>
      <c r="G641" s="482" t="s">
        <v>644</v>
      </c>
      <c r="H641" s="277">
        <f>SUM(G647:G661)</f>
        <v>0</v>
      </c>
      <c r="I641" s="245"/>
      <c r="J641" s="244"/>
      <c r="K641" s="244"/>
      <c r="L641" s="244"/>
      <c r="M641" s="244"/>
      <c r="N641" s="244"/>
      <c r="O641" s="244"/>
      <c r="P641" s="246"/>
      <c r="Q641" s="245"/>
      <c r="R641" s="343" t="str">
        <f>+Raser!T39</f>
        <v/>
      </c>
      <c r="S641" s="244"/>
      <c r="T641" s="246"/>
      <c r="U641" s="478"/>
      <c r="V641" s="478"/>
      <c r="W641" s="244"/>
      <c r="X641" s="246"/>
      <c r="Y641" s="246"/>
      <c r="Z641" s="244"/>
      <c r="AA641" s="246"/>
      <c r="AB641" s="246" t="s">
        <v>626</v>
      </c>
      <c r="AC641" s="245"/>
      <c r="AD641" s="247"/>
      <c r="AE641" s="247"/>
      <c r="AF641" s="28"/>
      <c r="AH641" s="27"/>
      <c r="AI641" s="248"/>
      <c r="AM641" s="86"/>
      <c r="BF641" s="260"/>
    </row>
    <row r="642" spans="1:58" ht="14.25" customHeight="1">
      <c r="A642" s="244"/>
      <c r="B642" s="244"/>
      <c r="C642" s="262"/>
      <c r="D642" s="342"/>
      <c r="E642" s="244"/>
      <c r="F642" s="482"/>
      <c r="G642" s="482"/>
      <c r="H642" s="262"/>
      <c r="I642" s="262"/>
      <c r="J642" s="262"/>
      <c r="K642" s="244"/>
      <c r="L642" s="262"/>
      <c r="M642" s="262"/>
      <c r="N642" s="262"/>
      <c r="O642" s="262"/>
      <c r="P642" s="246"/>
      <c r="Q642" s="262"/>
      <c r="R642" s="262"/>
      <c r="S642" s="262"/>
      <c r="T642" s="262"/>
      <c r="U642" s="482"/>
      <c r="V642" s="482"/>
      <c r="W642" s="262"/>
      <c r="X642" s="262"/>
      <c r="Y642" s="262"/>
      <c r="Z642" s="262"/>
      <c r="AA642" s="262"/>
      <c r="AB642" s="245"/>
      <c r="AC642" s="244"/>
      <c r="AD642" s="247"/>
      <c r="AF642" s="28"/>
      <c r="AG642" s="27"/>
      <c r="AH642" s="248"/>
      <c r="AI642" s="86"/>
      <c r="AM642" s="86"/>
      <c r="BE642" s="260"/>
    </row>
    <row r="643" spans="1:58" ht="19.8">
      <c r="A643" s="244"/>
      <c r="B643" s="244"/>
      <c r="C643" s="244"/>
      <c r="D643" s="244"/>
      <c r="E643" s="244"/>
      <c r="F643" s="478"/>
      <c r="G643" s="478"/>
      <c r="H643" s="245"/>
      <c r="I643" s="244"/>
      <c r="J643" s="245"/>
      <c r="K643" s="244"/>
      <c r="L643" s="244"/>
      <c r="M643" s="244"/>
      <c r="N643" s="246"/>
      <c r="O643" s="246"/>
      <c r="P643" s="246"/>
      <c r="Q643" s="244"/>
      <c r="R643" s="244"/>
      <c r="S643" s="246"/>
      <c r="T643" s="246"/>
      <c r="U643" s="478"/>
      <c r="V643" s="478"/>
      <c r="W643" s="246"/>
      <c r="X643" s="246"/>
      <c r="Y643" s="244"/>
      <c r="Z643" s="246"/>
      <c r="AA643" s="262" t="s">
        <v>477</v>
      </c>
      <c r="AB643" s="261" t="s">
        <v>4</v>
      </c>
      <c r="AC643" s="244"/>
      <c r="AD643" s="247"/>
      <c r="AF643" s="28"/>
      <c r="AG643" s="27"/>
      <c r="AH643" s="248"/>
      <c r="AI643" s="86"/>
      <c r="AM643" s="86"/>
      <c r="BE643" s="260"/>
    </row>
    <row r="644" spans="1:58" ht="19.8">
      <c r="A644" s="244"/>
      <c r="B644" s="244"/>
      <c r="C644" s="244"/>
      <c r="D644" s="262"/>
      <c r="E644" s="244"/>
      <c r="F644" s="482" t="s">
        <v>4</v>
      </c>
      <c r="G644" s="478"/>
      <c r="H644" s="245"/>
      <c r="I644" s="245"/>
      <c r="J644" s="245"/>
      <c r="K644" s="244"/>
      <c r="L644" s="245"/>
      <c r="M644" s="245"/>
      <c r="N644" s="246"/>
      <c r="O644" s="246"/>
      <c r="P644" s="246"/>
      <c r="Q644" s="262" t="s">
        <v>24</v>
      </c>
      <c r="R644" s="245"/>
      <c r="S644" s="246" t="s">
        <v>403</v>
      </c>
      <c r="T644" s="246" t="s">
        <v>403</v>
      </c>
      <c r="U644" s="482" t="s">
        <v>531</v>
      </c>
      <c r="V644" s="482"/>
      <c r="W644" s="246" t="s">
        <v>403</v>
      </c>
      <c r="X644" s="263" t="s">
        <v>423</v>
      </c>
      <c r="Y644" s="244"/>
      <c r="Z644" s="263" t="s">
        <v>573</v>
      </c>
      <c r="AA644" s="262" t="s">
        <v>570</v>
      </c>
      <c r="AB644" s="261" t="s">
        <v>10</v>
      </c>
      <c r="AC644" s="244"/>
      <c r="AD644" s="247"/>
      <c r="AF644" s="28"/>
      <c r="AG644" s="27"/>
      <c r="AH644" s="248"/>
      <c r="AI644" s="86"/>
      <c r="AM644" s="86"/>
      <c r="BE644" s="260"/>
    </row>
    <row r="645" spans="1:58" ht="19.8">
      <c r="A645" s="262"/>
      <c r="B645" s="262"/>
      <c r="C645" s="244"/>
      <c r="D645" s="244"/>
      <c r="E645" s="262"/>
      <c r="F645" s="482" t="s">
        <v>475</v>
      </c>
      <c r="G645" s="482" t="s">
        <v>4</v>
      </c>
      <c r="H645" s="261" t="s">
        <v>4</v>
      </c>
      <c r="I645" s="261"/>
      <c r="J645" s="261" t="s">
        <v>1</v>
      </c>
      <c r="K645" s="244"/>
      <c r="L645" s="261" t="s">
        <v>24</v>
      </c>
      <c r="M645" s="261"/>
      <c r="N645" s="421" t="s">
        <v>24</v>
      </c>
      <c r="O645" s="421" t="s">
        <v>24</v>
      </c>
      <c r="P645" s="246"/>
      <c r="Q645" s="262" t="s">
        <v>481</v>
      </c>
      <c r="R645" s="261"/>
      <c r="S645" s="263" t="s">
        <v>572</v>
      </c>
      <c r="T645" s="263" t="s">
        <v>487</v>
      </c>
      <c r="U645" s="482" t="s">
        <v>550</v>
      </c>
      <c r="V645" s="482"/>
      <c r="W645" s="263" t="s">
        <v>489</v>
      </c>
      <c r="X645" s="263"/>
      <c r="Y645" s="262" t="s">
        <v>414</v>
      </c>
      <c r="Z645" s="263" t="s">
        <v>1</v>
      </c>
      <c r="AA645" s="262" t="s">
        <v>70</v>
      </c>
      <c r="AB645" s="261" t="s">
        <v>70</v>
      </c>
      <c r="AC645" s="244"/>
      <c r="AD645" s="247"/>
      <c r="AF645" s="28"/>
      <c r="AG645" s="27"/>
      <c r="AH645" s="248"/>
      <c r="AI645" s="86"/>
      <c r="AM645" s="86"/>
      <c r="BE645" s="260"/>
    </row>
    <row r="646" spans="1:58" ht="19.8">
      <c r="A646" s="244"/>
      <c r="B646" s="244"/>
      <c r="C646" s="262" t="s">
        <v>0</v>
      </c>
      <c r="D646" s="262"/>
      <c r="E646" s="262" t="s">
        <v>599</v>
      </c>
      <c r="F646" s="469" t="s">
        <v>476</v>
      </c>
      <c r="G646" s="469" t="s">
        <v>10</v>
      </c>
      <c r="H646" s="87" t="s">
        <v>403</v>
      </c>
      <c r="I646" s="87"/>
      <c r="J646" s="87" t="s">
        <v>403</v>
      </c>
      <c r="K646" s="244"/>
      <c r="L646" s="87" t="s">
        <v>45</v>
      </c>
      <c r="M646" s="87"/>
      <c r="N646" s="421" t="s">
        <v>717</v>
      </c>
      <c r="O646" s="421" t="s">
        <v>718</v>
      </c>
      <c r="P646" s="246"/>
      <c r="Q646" s="50" t="s">
        <v>415</v>
      </c>
      <c r="R646" s="87"/>
      <c r="S646" s="75" t="s">
        <v>548</v>
      </c>
      <c r="T646" s="75" t="s">
        <v>440</v>
      </c>
      <c r="U646" s="469" t="s">
        <v>483</v>
      </c>
      <c r="V646" s="469"/>
      <c r="W646" s="75" t="s">
        <v>470</v>
      </c>
      <c r="X646" s="75" t="s">
        <v>1</v>
      </c>
      <c r="Y646" s="50" t="s">
        <v>415</v>
      </c>
      <c r="Z646" s="75" t="s">
        <v>532</v>
      </c>
      <c r="AA646" s="50" t="s">
        <v>486</v>
      </c>
      <c r="AB646" s="87" t="s">
        <v>553</v>
      </c>
      <c r="AC646" s="244"/>
      <c r="AD646" s="247"/>
      <c r="AF646" s="28"/>
      <c r="AG646" s="27"/>
      <c r="AH646" s="248"/>
      <c r="AI646" s="86"/>
      <c r="AM646" s="86"/>
      <c r="BE646" s="260"/>
    </row>
    <row r="647" spans="1:58" ht="15.6">
      <c r="A647" s="244"/>
      <c r="B647" s="264">
        <f>+'Ark1'!C1624</f>
        <v>2024</v>
      </c>
      <c r="C647" s="264">
        <f>+'Ark1'!L1624</f>
        <v>1</v>
      </c>
      <c r="D647" s="264" t="s">
        <v>29</v>
      </c>
      <c r="E647" s="264">
        <f>+'Ark1'!AP1624</f>
        <v>32</v>
      </c>
      <c r="F647" s="484" t="str">
        <f>+IF(G647=0,"",'Ark1'!Q1624)</f>
        <v/>
      </c>
      <c r="G647" s="485">
        <f>+'Ark1'!R1624</f>
        <v>0</v>
      </c>
      <c r="H647" s="265" t="str">
        <f>+IF(G647=0,"",'Ark1'!AE1624)</f>
        <v/>
      </c>
      <c r="I647" s="265"/>
      <c r="J647" s="265" t="str">
        <f>+IF(G647=0,"",'Ark1'!AF1624)</f>
        <v/>
      </c>
      <c r="K647" s="244"/>
      <c r="L647" s="303" t="str">
        <f>+IF(G647=0,"",'Ark1'!U1624)</f>
        <v/>
      </c>
      <c r="M647" s="303"/>
      <c r="N647" s="376" t="str">
        <f>+IF(G647=0,"",'Ark1'!AR1998)</f>
        <v/>
      </c>
      <c r="O647" s="114" t="str">
        <f>+IF(G647=0,"",'Ark1'!AS1998)</f>
        <v/>
      </c>
      <c r="P647" s="246"/>
      <c r="Q647" s="266" t="str">
        <f>+IF(G647=0,"",'Ark1'!T1624)</f>
        <v/>
      </c>
      <c r="R647" s="265"/>
      <c r="S647" s="267" t="str">
        <f>+IF(G647=0,"",'Ark1'!W1624)</f>
        <v/>
      </c>
      <c r="T647" s="267" t="str">
        <f>+IF(G647=0,"",'Ark1'!X1624)</f>
        <v/>
      </c>
      <c r="U647" s="484" t="str">
        <f>+IF(G647=0,"",'Ark1'!AG1624)</f>
        <v/>
      </c>
      <c r="V647" s="484"/>
      <c r="W647" s="267" t="str">
        <f>+IF(G647=0,"",'Ark1'!AH1624)</f>
        <v/>
      </c>
      <c r="X647" s="267" t="str">
        <f>+IF(G647=0,"",'Ark1'!Y1624)</f>
        <v/>
      </c>
      <c r="Y647" s="266" t="str">
        <f>+IF(G647=0,"",'Ark1'!AA1624)</f>
        <v/>
      </c>
      <c r="Z647" s="267" t="str">
        <f>+IF(G647=0,"",'Ark1'!AC1624)</f>
        <v/>
      </c>
      <c r="AA647" s="303" t="str">
        <f t="shared" ref="AA647:AA661" si="61">IF(G647=0,"",1000*L647/U647)</f>
        <v/>
      </c>
      <c r="AB647" s="265" t="str">
        <f t="shared" ref="AB647:AB661" si="62">IF(G647=0,"",G647/F647)</f>
        <v/>
      </c>
      <c r="AC647" s="244"/>
      <c r="AF647" s="28"/>
      <c r="AG647" s="27"/>
      <c r="AJ647" s="27"/>
      <c r="AK647" s="27"/>
      <c r="AL647" s="27"/>
      <c r="AN647" s="27"/>
    </row>
    <row r="648" spans="1:58" ht="15.6">
      <c r="A648" s="244"/>
      <c r="B648" s="304">
        <f>+'Ark1'!C1659</f>
        <v>2024</v>
      </c>
      <c r="C648" s="86">
        <f>+'Ark1'!L1659</f>
        <v>2</v>
      </c>
      <c r="D648" s="86" t="s">
        <v>30</v>
      </c>
      <c r="E648" s="86">
        <f>+'Ark1'!AP1659</f>
        <v>32</v>
      </c>
      <c r="F648" s="486" t="str">
        <f>+IF(G648=0,"",'Ark1'!Q1659)</f>
        <v/>
      </c>
      <c r="G648" s="485">
        <f>+'Ark1'!R1659</f>
        <v>0</v>
      </c>
      <c r="H648" s="28" t="str">
        <f>+IF(G648=0,"",'Ark1'!AE1659)</f>
        <v/>
      </c>
      <c r="I648" s="265"/>
      <c r="J648" s="28" t="str">
        <f>+IF(G648=0,"",'Ark1'!AF1659)</f>
        <v/>
      </c>
      <c r="K648" s="244"/>
      <c r="L648" s="303" t="str">
        <f>+IF(G648=0,"",'Ark1'!U1659)</f>
        <v/>
      </c>
      <c r="M648" s="303"/>
      <c r="N648" s="376" t="str">
        <f>+IF(G648=0,"",'Ark1'!AR2033)</f>
        <v/>
      </c>
      <c r="O648" s="114" t="str">
        <f>+IF(G648=0,"",'Ark1'!AS2033)</f>
        <v/>
      </c>
      <c r="P648" s="246"/>
      <c r="Q648" s="27" t="str">
        <f>+IF(G648=0,"",'Ark1'!T1659)</f>
        <v/>
      </c>
      <c r="R648" s="265"/>
      <c r="S648" s="33" t="str">
        <f>+IF(G648=0,"",'Ark1'!W1659)</f>
        <v/>
      </c>
      <c r="T648" s="33" t="str">
        <f>+IF(G648=0,"",'Ark1'!X1659)</f>
        <v/>
      </c>
      <c r="U648" s="557" t="str">
        <f>+IF(G648=0,"",'Ark1'!AG1659)</f>
        <v/>
      </c>
      <c r="W648" s="33" t="str">
        <f>+IF(G648=0,"",'Ark1'!AH1659)</f>
        <v/>
      </c>
      <c r="X648" s="33" t="str">
        <f>+IF(G648=0,"",'Ark1'!Y1659)</f>
        <v/>
      </c>
      <c r="Y648" s="27" t="str">
        <f>+IF(G648=0,"",'Ark1'!AA1659)</f>
        <v/>
      </c>
      <c r="Z648" s="33" t="str">
        <f>+IF(G648=0,"",'Ark1'!AC1659)</f>
        <v/>
      </c>
      <c r="AA648" s="303" t="str">
        <f t="shared" si="61"/>
        <v/>
      </c>
      <c r="AB648" s="28" t="str">
        <f t="shared" si="62"/>
        <v/>
      </c>
      <c r="AC648" s="244"/>
      <c r="AF648" s="28"/>
      <c r="AG648" s="27"/>
      <c r="AJ648" s="27"/>
      <c r="AK648" s="27"/>
      <c r="AL648" s="27"/>
      <c r="AN648" s="27"/>
    </row>
    <row r="649" spans="1:58" ht="15.6">
      <c r="A649" s="244"/>
      <c r="B649" s="304">
        <f>+'Ark1'!C1694</f>
        <v>2024</v>
      </c>
      <c r="C649" s="264">
        <f>+'Ark1'!L1694</f>
        <v>3</v>
      </c>
      <c r="D649" s="264" t="s">
        <v>31</v>
      </c>
      <c r="E649" s="264">
        <f>+'Ark1'!AP1694</f>
        <v>32</v>
      </c>
      <c r="F649" s="484" t="str">
        <f>+IF(G649=0,"",'Ark1'!Q1694)</f>
        <v/>
      </c>
      <c r="G649" s="485">
        <f>+'Ark1'!R1694</f>
        <v>0</v>
      </c>
      <c r="H649" s="265" t="str">
        <f>+IF(G649=0,"",'Ark1'!AE1694)</f>
        <v/>
      </c>
      <c r="I649" s="265"/>
      <c r="J649" s="265" t="str">
        <f>+IF(G649=0,"",'Ark1'!AF1694)</f>
        <v/>
      </c>
      <c r="K649" s="244"/>
      <c r="L649" s="303" t="str">
        <f>+IF(G649=0,"",'Ark1'!U1694)</f>
        <v/>
      </c>
      <c r="M649" s="303"/>
      <c r="N649" s="376" t="str">
        <f>+IF(G649=0,"",'Ark1'!AR2068)</f>
        <v/>
      </c>
      <c r="O649" s="114" t="str">
        <f>+IF(G649=0,"",'Ark1'!AS2068)</f>
        <v/>
      </c>
      <c r="P649" s="246"/>
      <c r="Q649" s="266" t="str">
        <f>+IF(G649=0,"",'Ark1'!T1694)</f>
        <v/>
      </c>
      <c r="R649" s="265"/>
      <c r="S649" s="267" t="str">
        <f>+IF(G649=0,"",'Ark1'!W1694)</f>
        <v/>
      </c>
      <c r="T649" s="267" t="str">
        <f>+IF(G649=0,"",'Ark1'!X1694)</f>
        <v/>
      </c>
      <c r="U649" s="484" t="str">
        <f>+IF(G649=0,"",'Ark1'!AG1694)</f>
        <v/>
      </c>
      <c r="V649" s="484"/>
      <c r="W649" s="267" t="str">
        <f>+IF(G649=0,"",'Ark1'!AH1694)</f>
        <v/>
      </c>
      <c r="X649" s="267" t="str">
        <f>+IF(G649=0,"",'Ark1'!Y1694)</f>
        <v/>
      </c>
      <c r="Y649" s="266" t="str">
        <f>+IF(G649=0,"",'Ark1'!AA1694)</f>
        <v/>
      </c>
      <c r="Z649" s="267" t="str">
        <f>+IF(G649=0,"",'Ark1'!AC1694)</f>
        <v/>
      </c>
      <c r="AA649" s="303" t="str">
        <f t="shared" si="61"/>
        <v/>
      </c>
      <c r="AB649" s="265" t="str">
        <f t="shared" si="62"/>
        <v/>
      </c>
      <c r="AC649" s="244"/>
      <c r="AF649" s="28"/>
      <c r="AG649" s="27"/>
      <c r="AJ649" s="27"/>
      <c r="AK649" s="27"/>
      <c r="AL649" s="27"/>
      <c r="AN649" s="27"/>
    </row>
    <row r="650" spans="1:58" ht="15.6">
      <c r="A650" s="244"/>
      <c r="B650" s="304">
        <f>+'Ark1'!C1729</f>
        <v>2024</v>
      </c>
      <c r="C650" s="264">
        <f>+'Ark1'!L1729</f>
        <v>4</v>
      </c>
      <c r="D650" s="264" t="s">
        <v>32</v>
      </c>
      <c r="E650" s="86">
        <f>+'Ark1'!AP1729</f>
        <v>32</v>
      </c>
      <c r="F650" s="486" t="str">
        <f>+IF(G650=0,"",'Ark1'!Q1729)</f>
        <v/>
      </c>
      <c r="G650" s="485">
        <f>+'Ark1'!R1729</f>
        <v>0</v>
      </c>
      <c r="H650" s="28" t="str">
        <f>+IF(G650=0,"",'Ark1'!AE1729)</f>
        <v/>
      </c>
      <c r="I650" s="265"/>
      <c r="J650" s="28" t="str">
        <f>+IF(G650=0,"",'Ark1'!AF1729)</f>
        <v/>
      </c>
      <c r="K650" s="244"/>
      <c r="L650" s="303" t="str">
        <f>+IF(G650=0,"",'Ark1'!U1729)</f>
        <v/>
      </c>
      <c r="M650" s="303"/>
      <c r="N650" s="376" t="str">
        <f>+IF(G650=0,"",'Ark1'!AR2103)</f>
        <v/>
      </c>
      <c r="O650" s="114" t="str">
        <f>+IF(G650=0,"",'Ark1'!AS2103)</f>
        <v/>
      </c>
      <c r="P650" s="246"/>
      <c r="Q650" s="27" t="str">
        <f>+IF(G650=0,"",'Ark1'!T1729)</f>
        <v/>
      </c>
      <c r="R650" s="265"/>
      <c r="S650" s="33" t="str">
        <f>+IF(G650=0,"",'Ark1'!W1729)</f>
        <v/>
      </c>
      <c r="T650" s="33" t="str">
        <f>+IF(G650=0,"",'Ark1'!X1729)</f>
        <v/>
      </c>
      <c r="U650" s="557" t="str">
        <f>+IF(G650=0,"",'Ark1'!AG1729)</f>
        <v/>
      </c>
      <c r="W650" s="33" t="str">
        <f>+IF(G650=0,"",'Ark1'!AH1729)</f>
        <v/>
      </c>
      <c r="X650" s="33" t="str">
        <f>+IF(G650=0,"",'Ark1'!Y1729)</f>
        <v/>
      </c>
      <c r="Y650" s="27" t="str">
        <f>+IF(G650=0,"",'Ark1'!AA1729)</f>
        <v/>
      </c>
      <c r="Z650" s="33" t="str">
        <f>+IF(G650=0,"",'Ark1'!AC1729)</f>
        <v/>
      </c>
      <c r="AA650" s="303" t="str">
        <f t="shared" si="61"/>
        <v/>
      </c>
      <c r="AB650" s="28" t="str">
        <f t="shared" si="62"/>
        <v/>
      </c>
      <c r="AC650" s="244"/>
      <c r="AF650" s="28"/>
      <c r="AG650" s="27"/>
      <c r="AJ650" s="27"/>
      <c r="AK650" s="27"/>
      <c r="AL650" s="27"/>
      <c r="AN650" s="27"/>
    </row>
    <row r="651" spans="1:58" ht="15.6">
      <c r="A651" s="244"/>
      <c r="B651" s="264">
        <f>+'Ark1'!C1764</f>
        <v>2024</v>
      </c>
      <c r="C651" s="264">
        <f>+'Ark1'!L1764</f>
        <v>5</v>
      </c>
      <c r="D651" s="264" t="s">
        <v>401</v>
      </c>
      <c r="E651" s="272">
        <f>+'Ark1'!AP1764</f>
        <v>32</v>
      </c>
      <c r="F651" s="484" t="str">
        <f>+IF(G651=0,"",'Ark1'!Q1764)</f>
        <v/>
      </c>
      <c r="G651" s="485">
        <f>+'Ark1'!R1764</f>
        <v>0</v>
      </c>
      <c r="H651" s="265">
        <f>+'Ark1'!AE1764</f>
        <v>0</v>
      </c>
      <c r="I651" s="265"/>
      <c r="J651" s="265" t="str">
        <f>+IF(G651=0,"",'Ark1'!AF1764)</f>
        <v/>
      </c>
      <c r="K651" s="244"/>
      <c r="L651" s="303" t="str">
        <f>+IF(G651=0,"",'Ark1'!U1764)</f>
        <v/>
      </c>
      <c r="M651" s="303"/>
      <c r="N651" s="376" t="str">
        <f>+IF(G651=0,"",'Ark1'!#REF!)</f>
        <v/>
      </c>
      <c r="O651" s="114" t="str">
        <f>+IF(G651=0,"",'Ark1'!#REF!)</f>
        <v/>
      </c>
      <c r="P651" s="246"/>
      <c r="Q651" s="266" t="str">
        <f>+IF(G651=0,"",'Ark1'!T1764)</f>
        <v/>
      </c>
      <c r="R651" s="265"/>
      <c r="S651" s="267" t="str">
        <f>+IF(G651=0,"",'Ark1'!W1764)</f>
        <v/>
      </c>
      <c r="T651" s="267" t="str">
        <f>+IF(G651=0,"",'Ark1'!X1764)</f>
        <v/>
      </c>
      <c r="U651" s="484" t="str">
        <f>+IF(G651=0,"",'Ark1'!AG1764)</f>
        <v/>
      </c>
      <c r="V651" s="484"/>
      <c r="W651" s="267" t="str">
        <f>+IF(G651=0,"",'Ark1'!AH1764)</f>
        <v/>
      </c>
      <c r="X651" s="267" t="str">
        <f>+IF(G651=0,"",'Ark1'!Y1764)</f>
        <v/>
      </c>
      <c r="Y651" s="266" t="str">
        <f>+IF(G651=0,"",'Ark1'!AA1764)</f>
        <v/>
      </c>
      <c r="Z651" s="267" t="str">
        <f>+IF(G651=0,"",'Ark1'!AC1764)</f>
        <v/>
      </c>
      <c r="AA651" s="303" t="str">
        <f t="shared" si="61"/>
        <v/>
      </c>
      <c r="AB651" s="265" t="str">
        <f t="shared" si="62"/>
        <v/>
      </c>
      <c r="AC651" s="244"/>
      <c r="AF651" s="28"/>
      <c r="AG651" s="27"/>
      <c r="AJ651" s="27"/>
      <c r="AK651" s="27"/>
      <c r="AL651" s="27"/>
      <c r="AN651" s="27"/>
    </row>
    <row r="652" spans="1:58" ht="15.6">
      <c r="A652" s="244"/>
      <c r="B652" s="328">
        <f>+'Ark1'!C1799</f>
        <v>2024</v>
      </c>
      <c r="C652" s="264">
        <f>+'Ark1'!L1799</f>
        <v>6</v>
      </c>
      <c r="D652" s="264" t="s">
        <v>33</v>
      </c>
      <c r="E652" s="273">
        <f>+'Ark1'!AP1799</f>
        <v>32</v>
      </c>
      <c r="F652" s="486" t="str">
        <f>+IF(G652=0,"",'Ark1'!Q1799)</f>
        <v/>
      </c>
      <c r="G652" s="485">
        <f>+'Ark1'!R1799</f>
        <v>0</v>
      </c>
      <c r="H652" s="28" t="str">
        <f>+IF(G652=0,"",'Ark1'!AE1799)</f>
        <v/>
      </c>
      <c r="I652" s="265"/>
      <c r="J652" s="28" t="str">
        <f>+IF(G652=0,"",'Ark1'!AF1799)</f>
        <v/>
      </c>
      <c r="K652" s="244"/>
      <c r="L652" s="303" t="str">
        <f>+IF(G652=0,"",'Ark1'!U1799)</f>
        <v/>
      </c>
      <c r="M652" s="303"/>
      <c r="N652" s="376" t="str">
        <f>+IF(G652=0,"",'Ark1'!#REF!)</f>
        <v/>
      </c>
      <c r="O652" s="114" t="str">
        <f>+IF(G652=0,"",'Ark1'!#REF!)</f>
        <v/>
      </c>
      <c r="P652" s="246"/>
      <c r="Q652" s="27" t="str">
        <f>+IF(G652=0,"",'Ark1'!T1799)</f>
        <v/>
      </c>
      <c r="R652" s="265"/>
      <c r="S652" s="33" t="str">
        <f>+IF(G652=0,"",'Ark1'!W1799)</f>
        <v/>
      </c>
      <c r="T652" s="33" t="str">
        <f>+IF(G652=0,"",'Ark1'!X1799)</f>
        <v/>
      </c>
      <c r="U652" s="557" t="str">
        <f>+IF(G652=0,"",'Ark1'!AG1799)</f>
        <v/>
      </c>
      <c r="W652" s="33" t="str">
        <f>+IF(G652=0,"",'Ark1'!AH1799)</f>
        <v/>
      </c>
      <c r="X652" s="33" t="str">
        <f>+IF(G652=0,"",'Ark1'!Y1799)</f>
        <v/>
      </c>
      <c r="Y652" s="27" t="str">
        <f>+IF(G652=0,"",'Ark1'!AA1799)</f>
        <v/>
      </c>
      <c r="Z652" s="33" t="str">
        <f>+IF(G652=0,"",'Ark1'!AC1799)</f>
        <v/>
      </c>
      <c r="AA652" s="303" t="str">
        <f t="shared" si="61"/>
        <v/>
      </c>
      <c r="AB652" s="28" t="str">
        <f t="shared" si="62"/>
        <v/>
      </c>
      <c r="AC652" s="244"/>
      <c r="AF652" s="28"/>
      <c r="AG652" s="27"/>
      <c r="AJ652" s="27"/>
      <c r="AK652" s="27"/>
      <c r="AL652" s="27"/>
      <c r="AN652" s="27"/>
    </row>
    <row r="653" spans="1:58" ht="15.6">
      <c r="A653" s="244"/>
      <c r="B653" s="328">
        <f>+'Ark1'!C1834</f>
        <v>2024</v>
      </c>
      <c r="C653" s="264">
        <f>+'Ark1'!L1834</f>
        <v>7</v>
      </c>
      <c r="D653" s="264" t="s">
        <v>34</v>
      </c>
      <c r="E653" s="272">
        <f>+'Ark1'!AP1834</f>
        <v>32</v>
      </c>
      <c r="F653" s="484" t="str">
        <f>+IF(G653=0,"",'Ark1'!Q1834)</f>
        <v/>
      </c>
      <c r="G653" s="485">
        <f>+'Ark1'!R1834</f>
        <v>0</v>
      </c>
      <c r="H653" s="265" t="str">
        <f>+IF(G653=0,"",'Ark1'!AE1834)</f>
        <v/>
      </c>
      <c r="I653" s="265"/>
      <c r="J653" s="265" t="str">
        <f>+IF(G653=0,"",'Ark1'!AF1834)</f>
        <v/>
      </c>
      <c r="K653" s="244"/>
      <c r="L653" s="303" t="str">
        <f>+IF(G653=0,"",'Ark1'!U1834)</f>
        <v/>
      </c>
      <c r="M653" s="303"/>
      <c r="N653" s="376" t="str">
        <f>+IF(G653=0,"",'Ark1'!#REF!)</f>
        <v/>
      </c>
      <c r="O653" s="114" t="str">
        <f>+IF(G653=0,"",'Ark1'!#REF!)</f>
        <v/>
      </c>
      <c r="P653" s="246"/>
      <c r="Q653" s="266" t="str">
        <f>+IF(G653=0,"",'Ark1'!T1834)</f>
        <v/>
      </c>
      <c r="R653" s="265"/>
      <c r="S653" s="267" t="str">
        <f>+IF(G653=0,"",'Ark1'!W1834)</f>
        <v/>
      </c>
      <c r="T653" s="267" t="str">
        <f>+IF(G653=0,"",'Ark1'!X1834)</f>
        <v/>
      </c>
      <c r="U653" s="484" t="str">
        <f>+IF(G653=0,"",'Ark1'!AG1834)</f>
        <v/>
      </c>
      <c r="V653" s="484"/>
      <c r="W653" s="267" t="str">
        <f>+IF(G653=0,"",'Ark1'!AH1834)</f>
        <v/>
      </c>
      <c r="X653" s="267" t="str">
        <f>+IF(G653=0,"",'Ark1'!Y1834)</f>
        <v/>
      </c>
      <c r="Y653" s="266" t="str">
        <f>+IF(G653=0,"",'Ark1'!AA1834)</f>
        <v/>
      </c>
      <c r="Z653" s="267" t="str">
        <f>+IF(G653=0,"",'Ark1'!AC1834)</f>
        <v/>
      </c>
      <c r="AA653" s="303" t="str">
        <f t="shared" si="61"/>
        <v/>
      </c>
      <c r="AB653" s="265" t="str">
        <f t="shared" si="62"/>
        <v/>
      </c>
      <c r="AC653" s="244"/>
      <c r="AF653" s="28"/>
      <c r="AG653" s="27"/>
      <c r="AJ653" s="27"/>
      <c r="AK653" s="27"/>
      <c r="AL653" s="27"/>
      <c r="AN653" s="27"/>
    </row>
    <row r="654" spans="1:58" ht="15.6">
      <c r="A654" s="244"/>
      <c r="B654" s="86">
        <f>+'Ark1'!C1869</f>
        <v>2024</v>
      </c>
      <c r="C654" s="86">
        <f>+'Ark1'!L1869</f>
        <v>8</v>
      </c>
      <c r="D654" s="86" t="s">
        <v>35</v>
      </c>
      <c r="E654" s="273">
        <f>+'Ark1'!AP1869</f>
        <v>32</v>
      </c>
      <c r="F654" s="486" t="str">
        <f>+IF(G654=0,"",'Ark1'!Q1869)</f>
        <v/>
      </c>
      <c r="G654" s="485">
        <f>+'Ark1'!R1869</f>
        <v>0</v>
      </c>
      <c r="H654" s="28" t="str">
        <f>+IF(G654=0,"",'Ark1'!AE1869)</f>
        <v/>
      </c>
      <c r="I654" s="265"/>
      <c r="J654" s="28" t="str">
        <f>+IF(G654=0,"",'Ark1'!AF1869)</f>
        <v/>
      </c>
      <c r="K654" s="244"/>
      <c r="L654" s="303" t="str">
        <f>+IF(G654=0,"",'Ark1'!U1869)</f>
        <v/>
      </c>
      <c r="M654" s="303"/>
      <c r="N654" s="376" t="str">
        <f>+IF(G654=0,"",'Ark1'!AR2092)</f>
        <v/>
      </c>
      <c r="O654" s="114" t="str">
        <f>+IF(G654=0,"",'Ark1'!AS2092)</f>
        <v/>
      </c>
      <c r="P654" s="246"/>
      <c r="Q654" s="27" t="str">
        <f>+IF(G654=0,"",'Ark1'!T1869)</f>
        <v/>
      </c>
      <c r="R654" s="265"/>
      <c r="S654" s="33" t="str">
        <f>+IF(G654=0,"",'Ark1'!W1869)</f>
        <v/>
      </c>
      <c r="T654" s="33" t="str">
        <f>+IF(G654=0,"",'Ark1'!X1869)</f>
        <v/>
      </c>
      <c r="U654" s="557" t="str">
        <f>+IF(G654=0,"",'Ark1'!AG1869)</f>
        <v/>
      </c>
      <c r="W654" s="33" t="str">
        <f>+IF(G654=0,"",'Ark1'!AH1869)</f>
        <v/>
      </c>
      <c r="X654" s="33" t="str">
        <f>+IF(G654=0,"",'Ark1'!Y1869)</f>
        <v/>
      </c>
      <c r="Y654" s="27" t="str">
        <f>+IF(G654=0,"",'Ark1'!AA1869)</f>
        <v/>
      </c>
      <c r="Z654" s="33" t="str">
        <f>+IF(G654=0,"",'Ark1'!AC1869)</f>
        <v/>
      </c>
      <c r="AA654" s="303" t="str">
        <f t="shared" si="61"/>
        <v/>
      </c>
      <c r="AB654" s="28" t="str">
        <f t="shared" si="62"/>
        <v/>
      </c>
      <c r="AC654" s="244"/>
      <c r="AF654" s="28"/>
      <c r="AG654" s="27"/>
      <c r="AJ654" s="27"/>
      <c r="AK654" s="27"/>
      <c r="AL654" s="27"/>
      <c r="AN654" s="27"/>
    </row>
    <row r="655" spans="1:58" ht="15.6">
      <c r="A655" s="244"/>
      <c r="B655" s="328">
        <f>+'Ark1'!C1904</f>
        <v>2024</v>
      </c>
      <c r="C655" s="264">
        <f>+'Ark1'!L1904</f>
        <v>9</v>
      </c>
      <c r="D655" s="264" t="s">
        <v>36</v>
      </c>
      <c r="E655" s="272">
        <f>+'Ark1'!AP1904</f>
        <v>32</v>
      </c>
      <c r="F655" s="484" t="str">
        <f>+IF(G655=0,"",'Ark1'!Q1904)</f>
        <v/>
      </c>
      <c r="G655" s="485">
        <f>+'Ark1'!R1904</f>
        <v>0</v>
      </c>
      <c r="H655" s="265" t="str">
        <f>+IF(G655=0,"",'Ark1'!AE1904)</f>
        <v/>
      </c>
      <c r="I655" s="265"/>
      <c r="J655" s="265" t="str">
        <f>+IF(G655=0,"",'Ark1'!AF1904)</f>
        <v/>
      </c>
      <c r="K655" s="244"/>
      <c r="L655" s="303" t="str">
        <f>+IF(G655=0,"",'Ark1'!U1904)</f>
        <v/>
      </c>
      <c r="M655" s="303"/>
      <c r="N655" s="376" t="str">
        <f>+IF(G655=0,"",'Ark1'!AR2093)</f>
        <v/>
      </c>
      <c r="O655" s="114" t="str">
        <f>+IF(G655=0,"",'Ark1'!AS2093)</f>
        <v/>
      </c>
      <c r="P655" s="246"/>
      <c r="Q655" s="266" t="str">
        <f>+IF(G655=0,"",'Ark1'!T1904)</f>
        <v/>
      </c>
      <c r="R655" s="265"/>
      <c r="S655" s="267" t="str">
        <f>+IF(G655=0,"",'Ark1'!W1904)</f>
        <v/>
      </c>
      <c r="T655" s="267" t="str">
        <f>+IF(G655=0,"",'Ark1'!X1904)</f>
        <v/>
      </c>
      <c r="U655" s="484" t="str">
        <f>+IF(G655=0,"",'Ark1'!AG1904)</f>
        <v/>
      </c>
      <c r="V655" s="484"/>
      <c r="W655" s="267" t="str">
        <f>+IF(G655=0,"",'Ark1'!AH1904)</f>
        <v/>
      </c>
      <c r="X655" s="267" t="str">
        <f>+IF(G655=0,"",'Ark1'!Y1904)</f>
        <v/>
      </c>
      <c r="Y655" s="266" t="str">
        <f>+IF(G655=0,"",'Ark1'!AA1904)</f>
        <v/>
      </c>
      <c r="Z655" s="267" t="str">
        <f>+IF(G655=0,"",'Ark1'!AC1904)</f>
        <v/>
      </c>
      <c r="AA655" s="303" t="str">
        <f t="shared" si="61"/>
        <v/>
      </c>
      <c r="AB655" s="265" t="str">
        <f t="shared" si="62"/>
        <v/>
      </c>
      <c r="AC655" s="244"/>
      <c r="AF655" s="28"/>
      <c r="AG655" s="27"/>
      <c r="AJ655" s="27"/>
      <c r="AK655" s="27"/>
      <c r="AL655" s="27"/>
      <c r="AN655" s="27"/>
    </row>
    <row r="656" spans="1:58" ht="15.6">
      <c r="A656" s="244"/>
      <c r="B656" s="328">
        <f>+'Ark1'!C1939</f>
        <v>2024</v>
      </c>
      <c r="C656" s="264">
        <f>+'Ark1'!L1939</f>
        <v>10</v>
      </c>
      <c r="D656" s="264" t="s">
        <v>37</v>
      </c>
      <c r="E656" s="273">
        <f>+'Ark1'!AP1939</f>
        <v>32</v>
      </c>
      <c r="F656" s="486" t="str">
        <f>+IF(G656=0,"",'Ark1'!Q1939)</f>
        <v/>
      </c>
      <c r="G656" s="485">
        <f>+'Ark1'!R1939</f>
        <v>0</v>
      </c>
      <c r="H656" s="28" t="str">
        <f>+IF(G656=0,"",'Ark1'!AE1939)</f>
        <v/>
      </c>
      <c r="I656" s="265"/>
      <c r="J656" s="28" t="str">
        <f>+IF(G656=0,"",'Ark1'!AF1939)</f>
        <v/>
      </c>
      <c r="K656" s="244"/>
      <c r="L656" s="303" t="str">
        <f>+IF(G656=0,"",'Ark1'!U1939)</f>
        <v/>
      </c>
      <c r="M656" s="303"/>
      <c r="N656" s="376" t="str">
        <f>+IF(G656=0,"",'Ark1'!AR2094)</f>
        <v/>
      </c>
      <c r="O656" s="114" t="str">
        <f>+IF(G656=0,"",'Ark1'!AS2094)</f>
        <v/>
      </c>
      <c r="P656" s="246"/>
      <c r="Q656" s="27" t="str">
        <f>+IF(G656=0,"",'Ark1'!T1939)</f>
        <v/>
      </c>
      <c r="R656" s="265"/>
      <c r="S656" s="33" t="str">
        <f>+IF(G656=0,"",'Ark1'!W1939)</f>
        <v/>
      </c>
      <c r="T656" s="33" t="str">
        <f>+IF(G656=0,"",'Ark1'!X1939)</f>
        <v/>
      </c>
      <c r="U656" s="557" t="str">
        <f>+IF(G656=0,"",'Ark1'!AG1939)</f>
        <v/>
      </c>
      <c r="W656" s="33" t="str">
        <f>+IF(G656=0,"",'Ark1'!AH1939)</f>
        <v/>
      </c>
      <c r="X656" s="33" t="str">
        <f>+IF(G656=0,"",'Ark1'!Y1939)</f>
        <v/>
      </c>
      <c r="Y656" s="27" t="str">
        <f>+IF(G656=0,"",'Ark1'!AA1939)</f>
        <v/>
      </c>
      <c r="Z656" s="33" t="str">
        <f>+IF(G656=0,"",'Ark1'!AC1939)</f>
        <v/>
      </c>
      <c r="AA656" s="303" t="str">
        <f t="shared" si="61"/>
        <v/>
      </c>
      <c r="AB656" s="28" t="str">
        <f t="shared" si="62"/>
        <v/>
      </c>
      <c r="AC656" s="244"/>
      <c r="AF656" s="28"/>
      <c r="AG656" s="27"/>
      <c r="AJ656" s="27"/>
      <c r="AK656" s="27"/>
      <c r="AL656" s="27"/>
      <c r="AN656" s="27"/>
    </row>
    <row r="657" spans="1:58" ht="15.6">
      <c r="A657" s="244"/>
      <c r="B657" s="328">
        <f>+'Ark1'!C1974</f>
        <v>2024</v>
      </c>
      <c r="C657" s="264">
        <f>+'Ark1'!L1974</f>
        <v>11</v>
      </c>
      <c r="D657" s="264" t="s">
        <v>38</v>
      </c>
      <c r="E657" s="272">
        <f>+'Ark1'!AP1974</f>
        <v>32</v>
      </c>
      <c r="F657" s="484" t="str">
        <f>+IF(G657=0,"",'Ark1'!Q1974)</f>
        <v/>
      </c>
      <c r="G657" s="485">
        <f>+'Ark1'!R1974</f>
        <v>0</v>
      </c>
      <c r="H657" s="265" t="str">
        <f>+IF(G657=0,"",'Ark1'!AE1974)</f>
        <v/>
      </c>
      <c r="I657" s="265"/>
      <c r="J657" s="265" t="str">
        <f>+IF(G657=0,"",'Ark1'!AF1974)</f>
        <v/>
      </c>
      <c r="K657" s="244"/>
      <c r="L657" s="303" t="str">
        <f>+IF(G657=0,"",'Ark1'!U1974)</f>
        <v/>
      </c>
      <c r="M657" s="303"/>
      <c r="N657" s="376" t="str">
        <f>+IF(G657=0,"",'Ark1'!AR2095)</f>
        <v/>
      </c>
      <c r="O657" s="114" t="str">
        <f>+IF(G657=0,"",'Ark1'!AS2095)</f>
        <v/>
      </c>
      <c r="P657" s="246"/>
      <c r="Q657" s="266" t="str">
        <f>+IF(G657=0,"",'Ark1'!T1974)</f>
        <v/>
      </c>
      <c r="R657" s="265"/>
      <c r="S657" s="267" t="str">
        <f>+IF(G657=0,"",'Ark1'!W1974)</f>
        <v/>
      </c>
      <c r="T657" s="267" t="str">
        <f>+IF(G657=0,"",'Ark1'!X1974)</f>
        <v/>
      </c>
      <c r="U657" s="484" t="str">
        <f>+IF(G657=0,"",'Ark1'!AG1974)</f>
        <v/>
      </c>
      <c r="V657" s="484"/>
      <c r="W657" s="267" t="str">
        <f>+IF(G657=0,"",'Ark1'!AH1974)</f>
        <v/>
      </c>
      <c r="X657" s="267" t="str">
        <f>+IF(G657=0,"",'Ark1'!Y1974)</f>
        <v/>
      </c>
      <c r="Y657" s="266" t="str">
        <f>+IF(G657=0,"",'Ark1'!AA1974)</f>
        <v/>
      </c>
      <c r="Z657" s="267" t="str">
        <f>+IF(G657=0,"",'Ark1'!AC1974)</f>
        <v/>
      </c>
      <c r="AA657" s="303" t="str">
        <f t="shared" si="61"/>
        <v/>
      </c>
      <c r="AB657" s="265" t="str">
        <f t="shared" si="62"/>
        <v/>
      </c>
      <c r="AC657" s="244"/>
      <c r="AF657" s="28"/>
      <c r="AG657" s="27"/>
      <c r="AJ657" s="27"/>
      <c r="AK657" s="27"/>
      <c r="AL657" s="27"/>
      <c r="AN657" s="27"/>
    </row>
    <row r="658" spans="1:58" ht="15.6">
      <c r="A658" s="244"/>
      <c r="B658" s="328">
        <f>+'Ark1'!C2009</f>
        <v>2024</v>
      </c>
      <c r="C658" s="264">
        <f>+'Ark1'!L2009</f>
        <v>12</v>
      </c>
      <c r="D658" s="264" t="s">
        <v>39</v>
      </c>
      <c r="E658" s="273">
        <f>+'Ark1'!AP2009</f>
        <v>32</v>
      </c>
      <c r="F658" s="486" t="str">
        <f>+IF(G658=0,"",'Ark1'!Q2009)</f>
        <v/>
      </c>
      <c r="G658" s="485">
        <f>+'Ark1'!R2009</f>
        <v>0</v>
      </c>
      <c r="H658" s="28" t="str">
        <f>+IF(G658=0,"",'Ark1'!AE2009)</f>
        <v/>
      </c>
      <c r="I658" s="265"/>
      <c r="J658" s="28" t="str">
        <f>+IF(G658=0,"",'Ark1'!AF2009)</f>
        <v/>
      </c>
      <c r="K658" s="244"/>
      <c r="L658" s="303" t="str">
        <f>+IF(G658=0,"",'Ark1'!U2009)</f>
        <v/>
      </c>
      <c r="M658" s="303"/>
      <c r="N658" s="376" t="str">
        <f>+IF(G658=0,"",'Ark1'!AR2096)</f>
        <v/>
      </c>
      <c r="O658" s="114" t="str">
        <f>+IF(G658=0,"",'Ark1'!AS2096)</f>
        <v/>
      </c>
      <c r="P658" s="246"/>
      <c r="Q658" s="27" t="str">
        <f>+IF(G658=0,"",'Ark1'!T2009)</f>
        <v/>
      </c>
      <c r="R658" s="265"/>
      <c r="S658" s="33" t="str">
        <f>+IF(G658=0,"",'Ark1'!W2009)</f>
        <v/>
      </c>
      <c r="T658" s="33" t="str">
        <f>+IF(G658=0,"",'Ark1'!X2009)</f>
        <v/>
      </c>
      <c r="U658" s="557" t="str">
        <f>+IF(G658=0,"",'Ark1'!AG2009)</f>
        <v/>
      </c>
      <c r="W658" s="33" t="str">
        <f>+IF(G658=0,"",'Ark1'!AH2009)</f>
        <v/>
      </c>
      <c r="X658" s="33" t="str">
        <f>+IF(G658=0,"",'Ark1'!Y2009)</f>
        <v/>
      </c>
      <c r="Y658" s="27" t="str">
        <f>+IF(G658=0,"",'Ark1'!AA2009)</f>
        <v/>
      </c>
      <c r="Z658" s="33" t="str">
        <f>+IF(G658=0,"",'Ark1'!AC2009)</f>
        <v/>
      </c>
      <c r="AA658" s="303" t="str">
        <f t="shared" si="61"/>
        <v/>
      </c>
      <c r="AB658" s="28" t="str">
        <f t="shared" si="62"/>
        <v/>
      </c>
      <c r="AC658" s="244"/>
      <c r="AF658" s="28"/>
      <c r="AG658" s="27"/>
      <c r="AJ658" s="27"/>
      <c r="AK658" s="27"/>
      <c r="AL658" s="27"/>
      <c r="AN658" s="27"/>
    </row>
    <row r="659" spans="1:58" ht="15.6">
      <c r="A659" s="244"/>
      <c r="B659" s="328">
        <f>+'Ark1'!C2044</f>
        <v>2024</v>
      </c>
      <c r="C659" s="264">
        <f>+'Ark1'!L2044</f>
        <v>13</v>
      </c>
      <c r="D659" s="264" t="s">
        <v>40</v>
      </c>
      <c r="E659" s="272">
        <f>+'Ark1'!AP2044</f>
        <v>32</v>
      </c>
      <c r="F659" s="484" t="str">
        <f>+IF(G659=0,"",'Ark1'!Q2044)</f>
        <v/>
      </c>
      <c r="G659" s="485">
        <f>+'Ark1'!R2044</f>
        <v>0</v>
      </c>
      <c r="H659" s="265" t="str">
        <f>+IF(G659=0,"",'Ark1'!AE2044)</f>
        <v/>
      </c>
      <c r="I659" s="265"/>
      <c r="J659" s="265" t="str">
        <f>+IF(G659=0,"",'Ark1'!AF2044)</f>
        <v/>
      </c>
      <c r="K659" s="244"/>
      <c r="L659" s="303" t="str">
        <f>+IF(G659=0,"",'Ark1'!U2044)</f>
        <v/>
      </c>
      <c r="M659" s="303"/>
      <c r="N659" s="376" t="str">
        <f>+IF(G659=0,"",'Ark1'!AR2097)</f>
        <v/>
      </c>
      <c r="O659" s="114" t="str">
        <f>+IF(G659=0,"",'Ark1'!AS2097)</f>
        <v/>
      </c>
      <c r="P659" s="246"/>
      <c r="Q659" s="266" t="str">
        <f>+IF(G659=0,"",'Ark1'!T2044)</f>
        <v/>
      </c>
      <c r="R659" s="265"/>
      <c r="S659" s="267" t="str">
        <f>+IF(G659=0,"",'Ark1'!W2044)</f>
        <v/>
      </c>
      <c r="T659" s="267" t="str">
        <f>+IF(G659=0,"",'Ark1'!X2044)</f>
        <v/>
      </c>
      <c r="U659" s="484" t="str">
        <f>+IF(G659=0,"",'Ark1'!AG2044)</f>
        <v/>
      </c>
      <c r="V659" s="484"/>
      <c r="W659" s="267" t="str">
        <f>+IF(G659=0,"",'Ark1'!AH2044)</f>
        <v/>
      </c>
      <c r="X659" s="267" t="str">
        <f>+IF(G659=0,"",'Ark1'!Y2044)</f>
        <v/>
      </c>
      <c r="Y659" s="266" t="str">
        <f>+IF(G659=0,"",'Ark1'!AA2044)</f>
        <v/>
      </c>
      <c r="Z659" s="267" t="str">
        <f>+IF(G659=0,"",'Ark1'!AC2044)</f>
        <v/>
      </c>
      <c r="AA659" s="303" t="str">
        <f t="shared" si="61"/>
        <v/>
      </c>
      <c r="AB659" s="265" t="str">
        <f t="shared" si="62"/>
        <v/>
      </c>
      <c r="AC659" s="244"/>
      <c r="AF659" s="28"/>
      <c r="AG659" s="27"/>
      <c r="AJ659" s="27"/>
      <c r="AK659" s="27"/>
      <c r="AL659" s="27"/>
      <c r="AN659" s="27"/>
    </row>
    <row r="660" spans="1:58" ht="15.6">
      <c r="A660" s="244"/>
      <c r="B660" s="328">
        <f>+'Ark1'!C2079</f>
        <v>2024</v>
      </c>
      <c r="C660" s="264">
        <f>+'Ark1'!L2079</f>
        <v>14</v>
      </c>
      <c r="D660" s="264" t="s">
        <v>402</v>
      </c>
      <c r="E660" s="273">
        <f>+'Ark1'!AP2079</f>
        <v>32</v>
      </c>
      <c r="F660" s="486" t="str">
        <f>+IF(G660=0,"",'Ark1'!Q2079)</f>
        <v/>
      </c>
      <c r="G660" s="485">
        <f>+'Ark1'!R2079</f>
        <v>0</v>
      </c>
      <c r="H660" s="28" t="str">
        <f>+IF(G660=0,"",'Ark1'!AE2079)</f>
        <v/>
      </c>
      <c r="I660" s="265"/>
      <c r="J660" s="28" t="str">
        <f>+IF(G660=0,"",'Ark1'!AF2079)</f>
        <v/>
      </c>
      <c r="K660" s="244"/>
      <c r="L660" s="303" t="str">
        <f>+IF(G660=0,"",'Ark1'!U2079)</f>
        <v/>
      </c>
      <c r="M660" s="303"/>
      <c r="N660" s="376" t="str">
        <f>+IF(G660=0,"",'Ark1'!AR2098)</f>
        <v/>
      </c>
      <c r="O660" s="114" t="str">
        <f>+IF(G660=0,"",'Ark1'!AS2098)</f>
        <v/>
      </c>
      <c r="P660" s="246"/>
      <c r="Q660" s="27" t="str">
        <f>+IF(G660=0,"",'Ark1'!T2079)</f>
        <v/>
      </c>
      <c r="R660" s="265"/>
      <c r="S660" s="33" t="str">
        <f>+IF(G660=0,"",'Ark1'!W2079)</f>
        <v/>
      </c>
      <c r="T660" s="33" t="str">
        <f>+IF(G660=0,"",'Ark1'!X2079)</f>
        <v/>
      </c>
      <c r="U660" s="557" t="str">
        <f>+IF(G660=0,"",'Ark1'!AG2079)</f>
        <v/>
      </c>
      <c r="W660" s="33" t="str">
        <f>+IF(G660=0,"",'Ark1'!AH2079)</f>
        <v/>
      </c>
      <c r="X660" s="33" t="str">
        <f>+IF(G660=0,"",'Ark1'!Y2079)</f>
        <v/>
      </c>
      <c r="Y660" s="27" t="str">
        <f>+IF(G660=0,"",'Ark1'!AA2079)</f>
        <v/>
      </c>
      <c r="Z660" s="33" t="str">
        <f>+IF(G660=0,"",'Ark1'!AC2079)</f>
        <v/>
      </c>
      <c r="AA660" s="303" t="str">
        <f t="shared" si="61"/>
        <v/>
      </c>
      <c r="AB660" s="28" t="str">
        <f t="shared" si="62"/>
        <v/>
      </c>
      <c r="AC660" s="244"/>
      <c r="AF660" s="28"/>
      <c r="AG660" s="27"/>
      <c r="AJ660" s="27"/>
      <c r="AK660" s="27"/>
      <c r="AL660" s="27"/>
      <c r="AN660" s="27"/>
    </row>
    <row r="661" spans="1:58" ht="15.6">
      <c r="A661" s="244"/>
      <c r="B661" s="328">
        <f>+'Ark1'!C2114</f>
        <v>2024</v>
      </c>
      <c r="C661" s="264">
        <f>+'Ark1'!L2114</f>
        <v>15</v>
      </c>
      <c r="D661" s="264" t="s">
        <v>41</v>
      </c>
      <c r="E661" s="264">
        <f>+'Ark1'!AP2114</f>
        <v>32</v>
      </c>
      <c r="F661" s="484" t="str">
        <f>+IF(G661=0,"",'Ark1'!Q2114)</f>
        <v/>
      </c>
      <c r="G661" s="485">
        <f>+'Ark1'!R2114</f>
        <v>0</v>
      </c>
      <c r="H661" s="265" t="str">
        <f>+IF(G661=0,"",'Ark1'!AE2114)</f>
        <v/>
      </c>
      <c r="I661" s="265"/>
      <c r="J661" s="265" t="str">
        <f>+IF(G661=0,"",'Ark1'!AF2114)</f>
        <v/>
      </c>
      <c r="K661" s="244"/>
      <c r="L661" s="379" t="str">
        <f>+IF(G661=0,"",'Ark1'!U2114)</f>
        <v/>
      </c>
      <c r="M661" s="379"/>
      <c r="N661" s="376" t="str">
        <f>+IF(G661=0,"",'Ark1'!AR2099)</f>
        <v/>
      </c>
      <c r="O661" s="114" t="str">
        <f>+IF(G661=0,"",'Ark1'!AS2099)</f>
        <v/>
      </c>
      <c r="P661" s="246"/>
      <c r="Q661" s="266" t="str">
        <f>+IF(G661=0,"",'Ark1'!T2114)</f>
        <v/>
      </c>
      <c r="R661" s="265"/>
      <c r="S661" s="267" t="str">
        <f>+IF(G661=0,"",'Ark1'!W2114)</f>
        <v/>
      </c>
      <c r="T661" s="267" t="str">
        <f>+IF(G661=0,"",'Ark1'!X2114)</f>
        <v/>
      </c>
      <c r="U661" s="484" t="str">
        <f>+IF(G661=0,"",'Ark1'!AG2114)</f>
        <v/>
      </c>
      <c r="V661" s="484"/>
      <c r="W661" s="267" t="str">
        <f>+IF(G661=0,"",'Ark1'!AH2114)</f>
        <v/>
      </c>
      <c r="X661" s="267" t="str">
        <f>+IF(G661=0,"",'Ark1'!Y2114)</f>
        <v/>
      </c>
      <c r="Y661" s="266" t="str">
        <f>+IF(G661=0,"",'Ark1'!AA2114)</f>
        <v/>
      </c>
      <c r="Z661" s="267" t="str">
        <f>+IF(G661=0,"",'Ark1'!AC2114)</f>
        <v/>
      </c>
      <c r="AA661" s="303" t="str">
        <f t="shared" si="61"/>
        <v/>
      </c>
      <c r="AB661" s="265" t="str">
        <f t="shared" si="62"/>
        <v/>
      </c>
      <c r="AC661" s="244"/>
      <c r="AF661" s="28"/>
      <c r="AG661" s="27"/>
      <c r="AJ661" s="27"/>
      <c r="AK661" s="27"/>
      <c r="AL661" s="27"/>
      <c r="AN661" s="27"/>
    </row>
    <row r="662" spans="1:58" ht="19.8">
      <c r="A662" s="244"/>
      <c r="B662" s="244"/>
      <c r="C662" s="244"/>
      <c r="D662" s="244"/>
      <c r="E662" s="244"/>
      <c r="F662" s="478"/>
      <c r="G662" s="478"/>
      <c r="H662" s="244"/>
      <c r="I662" s="244"/>
      <c r="J662" s="244"/>
      <c r="K662" s="244"/>
      <c r="L662" s="244"/>
      <c r="M662" s="244"/>
      <c r="N662" s="244"/>
      <c r="O662" s="244"/>
      <c r="P662" s="246"/>
      <c r="Q662" s="244"/>
      <c r="R662" s="244"/>
      <c r="S662" s="244"/>
      <c r="T662" s="244"/>
      <c r="U662" s="478"/>
      <c r="V662" s="478"/>
      <c r="W662" s="244"/>
      <c r="X662" s="244"/>
      <c r="Y662" s="244"/>
      <c r="Z662" s="244"/>
      <c r="AA662" s="244"/>
      <c r="AB662" s="244"/>
      <c r="AC662" s="244"/>
      <c r="AD662" s="247"/>
      <c r="AF662" s="28"/>
      <c r="AG662" s="27"/>
      <c r="AH662" s="248"/>
      <c r="AI662" s="86"/>
      <c r="AM662" s="86"/>
      <c r="BE662" s="260"/>
    </row>
    <row r="663" spans="1:58" ht="19.8">
      <c r="A663" s="244"/>
      <c r="B663" s="244"/>
      <c r="C663" s="262"/>
      <c r="D663" s="244"/>
      <c r="E663" s="244"/>
      <c r="F663" s="478"/>
      <c r="G663" s="478"/>
      <c r="H663" s="245"/>
      <c r="I663" s="244"/>
      <c r="J663" s="245"/>
      <c r="K663" s="244"/>
      <c r="L663" s="244"/>
      <c r="M663" s="244"/>
      <c r="N663" s="246"/>
      <c r="O663" s="246"/>
      <c r="P663" s="246"/>
      <c r="Q663" s="244"/>
      <c r="R663" s="244"/>
      <c r="S663" s="246"/>
      <c r="T663" s="246"/>
      <c r="U663" s="478"/>
      <c r="V663" s="478"/>
      <c r="W663" s="246"/>
      <c r="X663" s="246"/>
      <c r="Y663" s="244"/>
      <c r="Z663" s="246"/>
      <c r="AA663" s="244"/>
      <c r="AB663" s="245"/>
      <c r="AC663" s="244"/>
      <c r="AD663" s="247"/>
      <c r="AF663" s="28"/>
      <c r="AG663" s="27"/>
      <c r="AH663" s="248"/>
      <c r="AI663" s="86"/>
      <c r="AM663" s="86"/>
      <c r="BE663" s="260"/>
    </row>
    <row r="664" spans="1:58" ht="22.8">
      <c r="A664" s="344" t="str">
        <f>+Raser!C40</f>
        <v>Chianina</v>
      </c>
      <c r="B664" s="244"/>
      <c r="C664" s="262"/>
      <c r="D664" s="344"/>
      <c r="E664" s="244"/>
      <c r="F664" s="478"/>
      <c r="G664" s="482" t="s">
        <v>644</v>
      </c>
      <c r="H664" s="277">
        <f>SUM(G670:G684)</f>
        <v>0</v>
      </c>
      <c r="I664" s="245"/>
      <c r="J664" s="244"/>
      <c r="K664" s="244"/>
      <c r="L664" s="244"/>
      <c r="M664" s="244"/>
      <c r="N664" s="244"/>
      <c r="O664" s="244"/>
      <c r="P664" s="246"/>
      <c r="Q664" s="245"/>
      <c r="R664" s="343" t="str">
        <f>+Raser!T40</f>
        <v/>
      </c>
      <c r="S664" s="244"/>
      <c r="T664" s="246"/>
      <c r="U664" s="478"/>
      <c r="V664" s="478"/>
      <c r="W664" s="244"/>
      <c r="X664" s="246"/>
      <c r="Y664" s="246"/>
      <c r="Z664" s="244"/>
      <c r="AA664" s="246"/>
      <c r="AB664" s="246" t="s">
        <v>626</v>
      </c>
      <c r="AC664" s="245"/>
      <c r="AD664" s="247"/>
      <c r="AE664" s="247"/>
      <c r="AF664" s="28"/>
      <c r="AH664" s="27"/>
      <c r="AI664" s="248"/>
      <c r="AM664" s="86"/>
      <c r="BF664" s="260"/>
    </row>
    <row r="665" spans="1:58" ht="14.25" customHeight="1">
      <c r="A665" s="244"/>
      <c r="B665" s="244"/>
      <c r="C665" s="262"/>
      <c r="D665" s="342"/>
      <c r="E665" s="244"/>
      <c r="F665" s="482"/>
      <c r="G665" s="482"/>
      <c r="H665" s="262"/>
      <c r="I665" s="262"/>
      <c r="J665" s="262"/>
      <c r="K665" s="244"/>
      <c r="L665" s="262"/>
      <c r="M665" s="262"/>
      <c r="N665" s="262"/>
      <c r="O665" s="262"/>
      <c r="P665" s="246"/>
      <c r="Q665" s="262"/>
      <c r="R665" s="262"/>
      <c r="S665" s="262"/>
      <c r="T665" s="262"/>
      <c r="U665" s="482"/>
      <c r="V665" s="482"/>
      <c r="W665" s="262"/>
      <c r="X665" s="262"/>
      <c r="Y665" s="262"/>
      <c r="Z665" s="262"/>
      <c r="AA665" s="262"/>
      <c r="AB665" s="245"/>
      <c r="AC665" s="244"/>
      <c r="AD665" s="247"/>
      <c r="AF665" s="28"/>
      <c r="AG665" s="27"/>
      <c r="AH665" s="248"/>
      <c r="AI665" s="86"/>
      <c r="AM665" s="86"/>
      <c r="BE665" s="260"/>
    </row>
    <row r="666" spans="1:58" ht="19.8">
      <c r="A666" s="244"/>
      <c r="B666" s="244"/>
      <c r="C666" s="244"/>
      <c r="D666" s="244"/>
      <c r="E666" s="244"/>
      <c r="F666" s="478"/>
      <c r="G666" s="478"/>
      <c r="H666" s="245"/>
      <c r="I666" s="244"/>
      <c r="J666" s="245"/>
      <c r="K666" s="244"/>
      <c r="L666" s="244"/>
      <c r="M666" s="244"/>
      <c r="N666" s="246"/>
      <c r="O666" s="246"/>
      <c r="P666" s="246"/>
      <c r="Q666" s="244"/>
      <c r="R666" s="244"/>
      <c r="S666" s="246"/>
      <c r="T666" s="246"/>
      <c r="U666" s="478"/>
      <c r="V666" s="478"/>
      <c r="W666" s="246"/>
      <c r="X666" s="246"/>
      <c r="Y666" s="244"/>
      <c r="Z666" s="246"/>
      <c r="AA666" s="262" t="s">
        <v>477</v>
      </c>
      <c r="AB666" s="261" t="s">
        <v>4</v>
      </c>
      <c r="AC666" s="244"/>
      <c r="AD666" s="247"/>
      <c r="AF666" s="28"/>
      <c r="AG666" s="27"/>
      <c r="AH666" s="248"/>
      <c r="AI666" s="86"/>
      <c r="AM666" s="86"/>
      <c r="BE666" s="260"/>
    </row>
    <row r="667" spans="1:58" ht="19.8">
      <c r="A667" s="244"/>
      <c r="B667" s="244"/>
      <c r="C667" s="244"/>
      <c r="D667" s="262"/>
      <c r="E667" s="244"/>
      <c r="F667" s="482" t="s">
        <v>4</v>
      </c>
      <c r="G667" s="478"/>
      <c r="H667" s="245"/>
      <c r="I667" s="245"/>
      <c r="J667" s="245"/>
      <c r="K667" s="244"/>
      <c r="L667" s="245"/>
      <c r="M667" s="245"/>
      <c r="N667" s="246"/>
      <c r="O667" s="246"/>
      <c r="P667" s="246"/>
      <c r="Q667" s="262" t="s">
        <v>24</v>
      </c>
      <c r="R667" s="245"/>
      <c r="S667" s="246" t="s">
        <v>403</v>
      </c>
      <c r="T667" s="246" t="s">
        <v>403</v>
      </c>
      <c r="U667" s="482" t="s">
        <v>531</v>
      </c>
      <c r="V667" s="482"/>
      <c r="W667" s="246" t="s">
        <v>403</v>
      </c>
      <c r="X667" s="263" t="s">
        <v>423</v>
      </c>
      <c r="Y667" s="244"/>
      <c r="Z667" s="263" t="s">
        <v>573</v>
      </c>
      <c r="AA667" s="262" t="s">
        <v>570</v>
      </c>
      <c r="AB667" s="261" t="s">
        <v>10</v>
      </c>
      <c r="AC667" s="244"/>
      <c r="AD667" s="247"/>
      <c r="AF667" s="28"/>
      <c r="AG667" s="27"/>
      <c r="AH667" s="248"/>
      <c r="AI667" s="86"/>
      <c r="AM667" s="86"/>
      <c r="BE667" s="260"/>
    </row>
    <row r="668" spans="1:58" ht="19.8">
      <c r="A668" s="262"/>
      <c r="B668" s="262"/>
      <c r="C668" s="244"/>
      <c r="D668" s="244"/>
      <c r="E668" s="262"/>
      <c r="F668" s="482" t="s">
        <v>475</v>
      </c>
      <c r="G668" s="482" t="s">
        <v>4</v>
      </c>
      <c r="H668" s="261" t="s">
        <v>4</v>
      </c>
      <c r="I668" s="261"/>
      <c r="J668" s="261" t="s">
        <v>1</v>
      </c>
      <c r="K668" s="244"/>
      <c r="L668" s="261" t="s">
        <v>24</v>
      </c>
      <c r="M668" s="261"/>
      <c r="N668" s="421" t="s">
        <v>24</v>
      </c>
      <c r="O668" s="421" t="s">
        <v>24</v>
      </c>
      <c r="P668" s="246"/>
      <c r="Q668" s="262" t="s">
        <v>481</v>
      </c>
      <c r="R668" s="261"/>
      <c r="S668" s="263" t="s">
        <v>572</v>
      </c>
      <c r="T668" s="263" t="s">
        <v>487</v>
      </c>
      <c r="U668" s="482" t="s">
        <v>550</v>
      </c>
      <c r="V668" s="482"/>
      <c r="W668" s="263" t="s">
        <v>489</v>
      </c>
      <c r="X668" s="263"/>
      <c r="Y668" s="262" t="s">
        <v>414</v>
      </c>
      <c r="Z668" s="263" t="s">
        <v>1</v>
      </c>
      <c r="AA668" s="262" t="s">
        <v>70</v>
      </c>
      <c r="AB668" s="261" t="s">
        <v>70</v>
      </c>
      <c r="AC668" s="244"/>
      <c r="AD668" s="247"/>
      <c r="AF668" s="28"/>
      <c r="AG668" s="27"/>
      <c r="AH668" s="248"/>
      <c r="AI668" s="86"/>
      <c r="AM668" s="86"/>
      <c r="BE668" s="260"/>
    </row>
    <row r="669" spans="1:58" ht="19.8">
      <c r="A669" s="244"/>
      <c r="B669" s="244"/>
      <c r="C669" s="262" t="s">
        <v>0</v>
      </c>
      <c r="D669" s="262"/>
      <c r="E669" s="262" t="s">
        <v>599</v>
      </c>
      <c r="F669" s="469" t="s">
        <v>476</v>
      </c>
      <c r="G669" s="469" t="s">
        <v>10</v>
      </c>
      <c r="H669" s="87" t="s">
        <v>403</v>
      </c>
      <c r="I669" s="87"/>
      <c r="J669" s="87" t="s">
        <v>403</v>
      </c>
      <c r="K669" s="244"/>
      <c r="L669" s="87" t="s">
        <v>45</v>
      </c>
      <c r="M669" s="87"/>
      <c r="N669" s="421" t="s">
        <v>717</v>
      </c>
      <c r="O669" s="421" t="s">
        <v>718</v>
      </c>
      <c r="P669" s="246"/>
      <c r="Q669" s="50" t="s">
        <v>415</v>
      </c>
      <c r="R669" s="87"/>
      <c r="S669" s="75" t="s">
        <v>548</v>
      </c>
      <c r="T669" s="75" t="s">
        <v>440</v>
      </c>
      <c r="U669" s="469" t="s">
        <v>483</v>
      </c>
      <c r="V669" s="469"/>
      <c r="W669" s="75" t="s">
        <v>470</v>
      </c>
      <c r="X669" s="75" t="s">
        <v>1</v>
      </c>
      <c r="Y669" s="50" t="s">
        <v>415</v>
      </c>
      <c r="Z669" s="75" t="s">
        <v>532</v>
      </c>
      <c r="AA669" s="50" t="s">
        <v>486</v>
      </c>
      <c r="AB669" s="87" t="s">
        <v>553</v>
      </c>
      <c r="AC669" s="244"/>
      <c r="AD669" s="247"/>
      <c r="AF669" s="28"/>
      <c r="AG669" s="27"/>
      <c r="AH669" s="248"/>
      <c r="AI669" s="86"/>
      <c r="AM669" s="86"/>
      <c r="BE669" s="260"/>
    </row>
    <row r="670" spans="1:58" ht="15.6">
      <c r="A670" s="244"/>
      <c r="B670" s="264">
        <f>+'Ark1'!C1625</f>
        <v>2024</v>
      </c>
      <c r="C670" s="264">
        <f>+'Ark1'!L1625</f>
        <v>1</v>
      </c>
      <c r="D670" s="264" t="s">
        <v>29</v>
      </c>
      <c r="E670" s="264">
        <f>+'Ark1'!AP1625</f>
        <v>33</v>
      </c>
      <c r="F670" s="484" t="str">
        <f>+IF(G670=0,"",'Ark1'!Q1625)</f>
        <v/>
      </c>
      <c r="G670" s="485">
        <f>+'Ark1'!R1625</f>
        <v>0</v>
      </c>
      <c r="H670" s="265" t="str">
        <f>+IF(G670=0,"",'Ark1'!AE1625)</f>
        <v/>
      </c>
      <c r="I670" s="265"/>
      <c r="J670" s="265" t="str">
        <f>+IF(G670=0,"",'Ark1'!AF1625)</f>
        <v/>
      </c>
      <c r="K670" s="244"/>
      <c r="L670" s="303" t="str">
        <f>+IF(G670=0,"",'Ark1'!U1625)</f>
        <v/>
      </c>
      <c r="M670" s="303"/>
      <c r="N670" s="376" t="str">
        <f>+IF(G670=0,"",'Ark1'!AR2021)</f>
        <v/>
      </c>
      <c r="O670" s="114" t="str">
        <f>+IF(G670=0,"",'Ark1'!AS2021)</f>
        <v/>
      </c>
      <c r="P670" s="246"/>
      <c r="Q670" s="266" t="str">
        <f>+IF(G670=0,"",'Ark1'!T1625)</f>
        <v/>
      </c>
      <c r="R670" s="265"/>
      <c r="S670" s="267" t="str">
        <f>+IF(G670=0,"",'Ark1'!W1625)</f>
        <v/>
      </c>
      <c r="T670" s="267" t="str">
        <f>+IF(G670=0,"",'Ark1'!X1625)</f>
        <v/>
      </c>
      <c r="U670" s="484" t="str">
        <f>+IF(G670=0,"",'Ark1'!AG1625)</f>
        <v/>
      </c>
      <c r="V670" s="484"/>
      <c r="W670" s="267" t="str">
        <f>+IF(G670=0,"",'Ark1'!AH1625)</f>
        <v/>
      </c>
      <c r="X670" s="267" t="str">
        <f>+IF(G670=0,"",'Ark1'!Y1625)</f>
        <v/>
      </c>
      <c r="Y670" s="266" t="str">
        <f>+IF(G670=0,"",'Ark1'!AA1625)</f>
        <v/>
      </c>
      <c r="Z670" s="267" t="str">
        <f>+IF(G670=0,"",'Ark1'!AC1625)</f>
        <v/>
      </c>
      <c r="AA670" s="303" t="str">
        <f t="shared" ref="AA670:AA684" si="63">IF(G670=0,"",1000*L670/U670)</f>
        <v/>
      </c>
      <c r="AB670" s="265" t="str">
        <f t="shared" ref="AB670:AB684" si="64">IF(G670=0,"",G670/F670)</f>
        <v/>
      </c>
      <c r="AC670" s="244"/>
      <c r="AF670" s="28"/>
      <c r="AG670" s="27"/>
      <c r="AJ670" s="27"/>
      <c r="AK670" s="27"/>
      <c r="AL670" s="27"/>
      <c r="AN670" s="27"/>
    </row>
    <row r="671" spans="1:58" ht="15.6">
      <c r="A671" s="244"/>
      <c r="B671" s="304">
        <f>+'Ark1'!C1660</f>
        <v>2024</v>
      </c>
      <c r="C671" s="86">
        <f>+'Ark1'!L1660</f>
        <v>2</v>
      </c>
      <c r="D671" s="86" t="s">
        <v>30</v>
      </c>
      <c r="E671" s="86">
        <f>+'Ark1'!AP1660</f>
        <v>33</v>
      </c>
      <c r="F671" s="486" t="str">
        <f>+IF(G671=0,"",'Ark1'!Q1660)</f>
        <v/>
      </c>
      <c r="G671" s="485">
        <f>+'Ark1'!R1660</f>
        <v>0</v>
      </c>
      <c r="H671" s="28" t="str">
        <f>+IF(G671=0,"",'Ark1'!AE1660)</f>
        <v/>
      </c>
      <c r="I671" s="265"/>
      <c r="J671" s="28" t="str">
        <f>+IF(G671=0,"",'Ark1'!AF1660)</f>
        <v/>
      </c>
      <c r="K671" s="244"/>
      <c r="L671" s="303" t="str">
        <f>+IF(G671=0,"",'Ark1'!U1660)</f>
        <v/>
      </c>
      <c r="M671" s="303"/>
      <c r="N671" s="376" t="str">
        <f>+IF(G671=0,"",'Ark1'!AR2056)</f>
        <v/>
      </c>
      <c r="O671" s="114" t="str">
        <f>+IF(G671=0,"",'Ark1'!AS2056)</f>
        <v/>
      </c>
      <c r="P671" s="246"/>
      <c r="Q671" s="27" t="str">
        <f>+IF(G671=0,"",'Ark1'!T1660)</f>
        <v/>
      </c>
      <c r="R671" s="265"/>
      <c r="S671" s="33" t="str">
        <f>+IF(G671=0,"",'Ark1'!W1660)</f>
        <v/>
      </c>
      <c r="T671" s="33" t="str">
        <f>+IF(G671=0,"",'Ark1'!X1660)</f>
        <v/>
      </c>
      <c r="U671" s="557" t="str">
        <f>+IF(G671=0,"",'Ark1'!AG1660)</f>
        <v/>
      </c>
      <c r="W671" s="33" t="str">
        <f>+IF(G671=0,"",'Ark1'!AH1660)</f>
        <v/>
      </c>
      <c r="X671" s="33" t="str">
        <f>+IF(G671=0,"",'Ark1'!Y1660)</f>
        <v/>
      </c>
      <c r="Y671" s="27" t="str">
        <f>+IF(G671=0,"",'Ark1'!AA1660)</f>
        <v/>
      </c>
      <c r="Z671" s="33" t="str">
        <f>+IF(G671=0,"",'Ark1'!AC1660)</f>
        <v/>
      </c>
      <c r="AA671" s="303" t="str">
        <f t="shared" si="63"/>
        <v/>
      </c>
      <c r="AB671" s="28" t="str">
        <f t="shared" si="64"/>
        <v/>
      </c>
      <c r="AC671" s="244"/>
      <c r="AF671" s="28"/>
      <c r="AG671" s="27"/>
      <c r="AJ671" s="27"/>
      <c r="AK671" s="27"/>
      <c r="AL671" s="27"/>
      <c r="AN671" s="27"/>
    </row>
    <row r="672" spans="1:58" ht="15.6">
      <c r="A672" s="244"/>
      <c r="B672" s="304">
        <f>+'Ark1'!C1695</f>
        <v>2024</v>
      </c>
      <c r="C672" s="264">
        <f>+'Ark1'!L1695</f>
        <v>3</v>
      </c>
      <c r="D672" s="264" t="s">
        <v>31</v>
      </c>
      <c r="E672" s="264">
        <f>+'Ark1'!AP1695</f>
        <v>33</v>
      </c>
      <c r="F672" s="484" t="str">
        <f>+IF(G672=0,"",'Ark1'!Q1695)</f>
        <v/>
      </c>
      <c r="G672" s="485">
        <f>+'Ark1'!R1695</f>
        <v>0</v>
      </c>
      <c r="H672" s="265" t="str">
        <f>+IF(G672=0,"",'Ark1'!AE1695)</f>
        <v/>
      </c>
      <c r="I672" s="265"/>
      <c r="J672" s="265" t="str">
        <f>+IF(G672=0,"",'Ark1'!AF1695)</f>
        <v/>
      </c>
      <c r="K672" s="244"/>
      <c r="L672" s="303" t="str">
        <f>+IF(G672=0,"",'Ark1'!U1695)</f>
        <v/>
      </c>
      <c r="M672" s="303"/>
      <c r="N672" s="376" t="str">
        <f>+IF(G672=0,"",'Ark1'!AR2091)</f>
        <v/>
      </c>
      <c r="O672" s="114" t="str">
        <f>+IF(G672=0,"",'Ark1'!AS2091)</f>
        <v/>
      </c>
      <c r="P672" s="246"/>
      <c r="Q672" s="266" t="str">
        <f>+IF(G672=0,"",'Ark1'!T1695)</f>
        <v/>
      </c>
      <c r="R672" s="265"/>
      <c r="S672" s="267" t="str">
        <f>+IF(G672=0,"",'Ark1'!W1695)</f>
        <v/>
      </c>
      <c r="T672" s="267" t="str">
        <f>+IF(G672=0,"",'Ark1'!X1695)</f>
        <v/>
      </c>
      <c r="U672" s="484" t="str">
        <f>+IF(G672=0,"",'Ark1'!AG1695)</f>
        <v/>
      </c>
      <c r="V672" s="484"/>
      <c r="W672" s="267" t="str">
        <f>+IF(G672=0,"",'Ark1'!AH1695)</f>
        <v/>
      </c>
      <c r="X672" s="267" t="str">
        <f>+IF(G672=0,"",'Ark1'!Y1695)</f>
        <v/>
      </c>
      <c r="Y672" s="266" t="str">
        <f>+IF(G672=0,"",'Ark1'!AA1695)</f>
        <v/>
      </c>
      <c r="Z672" s="267" t="str">
        <f>+IF(G672=0,"",'Ark1'!AC1695)</f>
        <v/>
      </c>
      <c r="AA672" s="303" t="str">
        <f t="shared" si="63"/>
        <v/>
      </c>
      <c r="AB672" s="265" t="str">
        <f t="shared" si="64"/>
        <v/>
      </c>
      <c r="AC672" s="244"/>
      <c r="AF672" s="28"/>
      <c r="AG672" s="27"/>
      <c r="AJ672" s="27"/>
      <c r="AK672" s="27"/>
      <c r="AL672" s="27"/>
      <c r="AN672" s="27"/>
    </row>
    <row r="673" spans="1:58" ht="15.6">
      <c r="A673" s="244"/>
      <c r="B673" s="304">
        <f>+'Ark1'!C1730</f>
        <v>2024</v>
      </c>
      <c r="C673" s="264">
        <f>+'Ark1'!L1730</f>
        <v>4</v>
      </c>
      <c r="D673" s="264" t="s">
        <v>32</v>
      </c>
      <c r="E673" s="86">
        <f>+'Ark1'!AP1730</f>
        <v>33</v>
      </c>
      <c r="F673" s="486" t="str">
        <f>+IF(G673=0,"",'Ark1'!Q1730)</f>
        <v/>
      </c>
      <c r="G673" s="485">
        <f>+'Ark1'!R1730</f>
        <v>0</v>
      </c>
      <c r="H673" s="28" t="str">
        <f>+IF(G673=0,"",'Ark1'!AE1730)</f>
        <v/>
      </c>
      <c r="I673" s="265"/>
      <c r="J673" s="28" t="str">
        <f>+IF(G673=0,"",'Ark1'!AF1730)</f>
        <v/>
      </c>
      <c r="K673" s="244"/>
      <c r="L673" s="303" t="str">
        <f>+IF(G673=0,"",'Ark1'!U1730)</f>
        <v/>
      </c>
      <c r="M673" s="303"/>
      <c r="N673" s="376" t="str">
        <f>+IF(G673=0,"",'Ark1'!#REF!)</f>
        <v/>
      </c>
      <c r="O673" s="114" t="str">
        <f>+IF(G673=0,"",'Ark1'!#REF!)</f>
        <v/>
      </c>
      <c r="P673" s="246"/>
      <c r="Q673" s="27" t="str">
        <f>+IF(G673=0,"",'Ark1'!T1730)</f>
        <v/>
      </c>
      <c r="R673" s="265"/>
      <c r="S673" s="33" t="str">
        <f>+IF(G673=0,"",'Ark1'!W1730)</f>
        <v/>
      </c>
      <c r="T673" s="33" t="str">
        <f>+IF(G673=0,"",'Ark1'!X1730)</f>
        <v/>
      </c>
      <c r="U673" s="557" t="str">
        <f>+IF(G673=0,"",'Ark1'!AG1730)</f>
        <v/>
      </c>
      <c r="W673" s="33" t="str">
        <f>+IF(G673=0,"",'Ark1'!AH1730)</f>
        <v/>
      </c>
      <c r="X673" s="33" t="str">
        <f>+IF(G673=0,"",'Ark1'!Y1730)</f>
        <v/>
      </c>
      <c r="Y673" s="27" t="str">
        <f>+IF(G673=0,"",'Ark1'!AA1730)</f>
        <v/>
      </c>
      <c r="Z673" s="33" t="str">
        <f>+IF(G673=0,"",'Ark1'!AC1730)</f>
        <v/>
      </c>
      <c r="AA673" s="303" t="str">
        <f t="shared" si="63"/>
        <v/>
      </c>
      <c r="AB673" s="28" t="str">
        <f t="shared" si="64"/>
        <v/>
      </c>
      <c r="AC673" s="244"/>
      <c r="AF673" s="28"/>
      <c r="AG673" s="27"/>
      <c r="AJ673" s="27"/>
      <c r="AK673" s="27"/>
      <c r="AL673" s="27"/>
      <c r="AN673" s="27"/>
    </row>
    <row r="674" spans="1:58" ht="15.6">
      <c r="A674" s="244"/>
      <c r="B674" s="264">
        <f>+'Ark1'!C1765</f>
        <v>2024</v>
      </c>
      <c r="C674" s="264">
        <f>+'Ark1'!L1765</f>
        <v>5</v>
      </c>
      <c r="D674" s="264" t="s">
        <v>401</v>
      </c>
      <c r="E674" s="272">
        <f>+'Ark1'!AP1765</f>
        <v>33</v>
      </c>
      <c r="F674" s="484" t="str">
        <f>+IF(G674=0,"",'Ark1'!Q1765)</f>
        <v/>
      </c>
      <c r="G674" s="485">
        <f>+'Ark1'!R1765</f>
        <v>0</v>
      </c>
      <c r="H674" s="265">
        <f>+'Ark1'!AE1765</f>
        <v>0</v>
      </c>
      <c r="I674" s="265"/>
      <c r="J674" s="265" t="str">
        <f>+IF(G674=0,"",'Ark1'!AF1765)</f>
        <v/>
      </c>
      <c r="K674" s="244"/>
      <c r="L674" s="303" t="str">
        <f>+IF(G674=0,"",'Ark1'!U1765)</f>
        <v/>
      </c>
      <c r="M674" s="303"/>
      <c r="N674" s="376" t="str">
        <f>+IF(G674=0,"",'Ark1'!#REF!)</f>
        <v/>
      </c>
      <c r="O674" s="114" t="str">
        <f>+IF(G674=0,"",'Ark1'!#REF!)</f>
        <v/>
      </c>
      <c r="P674" s="246"/>
      <c r="Q674" s="266" t="str">
        <f>+IF(G674=0,"",'Ark1'!T1765)</f>
        <v/>
      </c>
      <c r="R674" s="265"/>
      <c r="S674" s="267" t="str">
        <f>+IF(G674=0,"",'Ark1'!W1765)</f>
        <v/>
      </c>
      <c r="T674" s="267" t="str">
        <f>+IF(G674=0,"",'Ark1'!X1765)</f>
        <v/>
      </c>
      <c r="U674" s="484" t="str">
        <f>+IF(G674=0,"",'Ark1'!AG1765)</f>
        <v/>
      </c>
      <c r="V674" s="484"/>
      <c r="W674" s="267" t="str">
        <f>+IF(G674=0,"",'Ark1'!AH1765)</f>
        <v/>
      </c>
      <c r="X674" s="267" t="str">
        <f>+IF(G674=0,"",'Ark1'!Y1765)</f>
        <v/>
      </c>
      <c r="Y674" s="266" t="str">
        <f>+IF(G674=0,"",'Ark1'!AA1765)</f>
        <v/>
      </c>
      <c r="Z674" s="267" t="str">
        <f>+IF(G674=0,"",'Ark1'!AC1765)</f>
        <v/>
      </c>
      <c r="AA674" s="303" t="str">
        <f t="shared" si="63"/>
        <v/>
      </c>
      <c r="AB674" s="265" t="str">
        <f t="shared" si="64"/>
        <v/>
      </c>
      <c r="AC674" s="244"/>
      <c r="AF674" s="28"/>
      <c r="AG674" s="27"/>
      <c r="AJ674" s="27"/>
      <c r="AK674" s="27"/>
      <c r="AL674" s="27"/>
      <c r="AN674" s="27"/>
    </row>
    <row r="675" spans="1:58" ht="15.6">
      <c r="A675" s="244"/>
      <c r="B675" s="328">
        <f>+'Ark1'!C1800</f>
        <v>2024</v>
      </c>
      <c r="C675" s="264">
        <f>+'Ark1'!L1800</f>
        <v>6</v>
      </c>
      <c r="D675" s="264" t="s">
        <v>33</v>
      </c>
      <c r="E675" s="273">
        <f>+'Ark1'!AP1800</f>
        <v>33</v>
      </c>
      <c r="F675" s="486" t="str">
        <f>+IF(G675=0,"",'Ark1'!Q1800)</f>
        <v/>
      </c>
      <c r="G675" s="485">
        <f>+'Ark1'!R1800</f>
        <v>0</v>
      </c>
      <c r="H675" s="28" t="str">
        <f>+IF(G675=0,"",'Ark1'!AE1800)</f>
        <v/>
      </c>
      <c r="I675" s="265"/>
      <c r="J675" s="28" t="str">
        <f>+IF(G675=0,"",'Ark1'!AF1800)</f>
        <v/>
      </c>
      <c r="K675" s="244"/>
      <c r="L675" s="303" t="str">
        <f>+IF(G675=0,"",'Ark1'!U1800)</f>
        <v/>
      </c>
      <c r="M675" s="303"/>
      <c r="N675" s="376" t="str">
        <f>+IF(G675=0,"",'Ark1'!#REF!)</f>
        <v/>
      </c>
      <c r="O675" s="114" t="str">
        <f>+IF(G675=0,"",'Ark1'!#REF!)</f>
        <v/>
      </c>
      <c r="P675" s="246"/>
      <c r="Q675" s="27" t="str">
        <f>+IF(G675=0,"",'Ark1'!T1800)</f>
        <v/>
      </c>
      <c r="R675" s="265"/>
      <c r="S675" s="33" t="str">
        <f>+IF(G675=0,"",'Ark1'!W1800)</f>
        <v/>
      </c>
      <c r="T675" s="33" t="str">
        <f>+IF(G675=0,"",'Ark1'!X1800)</f>
        <v/>
      </c>
      <c r="U675" s="557" t="str">
        <f>+IF(G675=0,"",'Ark1'!AG1800)</f>
        <v/>
      </c>
      <c r="W675" s="33" t="str">
        <f>+IF(G675=0,"",'Ark1'!AH1800)</f>
        <v/>
      </c>
      <c r="X675" s="33" t="str">
        <f>+IF(G675=0,"",'Ark1'!Y1800)</f>
        <v/>
      </c>
      <c r="Y675" s="27" t="str">
        <f>+IF(G675=0,"",'Ark1'!AA1800)</f>
        <v/>
      </c>
      <c r="Z675" s="33" t="str">
        <f>+IF(G675=0,"",'Ark1'!AC1800)</f>
        <v/>
      </c>
      <c r="AA675" s="303" t="str">
        <f t="shared" si="63"/>
        <v/>
      </c>
      <c r="AB675" s="28" t="str">
        <f t="shared" si="64"/>
        <v/>
      </c>
      <c r="AC675" s="244"/>
      <c r="AF675" s="28"/>
      <c r="AG675" s="27"/>
      <c r="AJ675" s="27"/>
      <c r="AK675" s="27"/>
      <c r="AL675" s="27"/>
      <c r="AN675" s="27"/>
    </row>
    <row r="676" spans="1:58" ht="15.6">
      <c r="A676" s="244"/>
      <c r="B676" s="328">
        <f>+'Ark1'!C1835</f>
        <v>2024</v>
      </c>
      <c r="C676" s="264">
        <f>+'Ark1'!L1835</f>
        <v>7</v>
      </c>
      <c r="D676" s="264" t="s">
        <v>34</v>
      </c>
      <c r="E676" s="272">
        <f>+'Ark1'!AP1835</f>
        <v>33</v>
      </c>
      <c r="F676" s="484" t="str">
        <f>+IF(G676=0,"",'Ark1'!Q1835)</f>
        <v/>
      </c>
      <c r="G676" s="485">
        <f>+'Ark1'!R1835</f>
        <v>0</v>
      </c>
      <c r="H676" s="265" t="str">
        <f>+IF(G676=0,"",'Ark1'!AE1835)</f>
        <v/>
      </c>
      <c r="I676" s="265"/>
      <c r="J676" s="265" t="str">
        <f>+IF(G676=0,"",'Ark1'!AF1835)</f>
        <v/>
      </c>
      <c r="K676" s="244"/>
      <c r="L676" s="303" t="str">
        <f>+IF(G676=0,"",'Ark1'!U1835)</f>
        <v/>
      </c>
      <c r="M676" s="303"/>
      <c r="N676" s="376" t="str">
        <f>+IF(G676=0,"",'Ark1'!#REF!)</f>
        <v/>
      </c>
      <c r="O676" s="114" t="str">
        <f>+IF(G676=0,"",'Ark1'!#REF!)</f>
        <v/>
      </c>
      <c r="P676" s="246"/>
      <c r="Q676" s="266" t="str">
        <f>+IF(G676=0,"",'Ark1'!T1835)</f>
        <v/>
      </c>
      <c r="R676" s="265"/>
      <c r="S676" s="267" t="str">
        <f>+IF(G676=0,"",'Ark1'!W1835)</f>
        <v/>
      </c>
      <c r="T676" s="267" t="str">
        <f>+IF(G676=0,"",'Ark1'!X1835)</f>
        <v/>
      </c>
      <c r="U676" s="484" t="str">
        <f>+IF(G676=0,"",'Ark1'!AG1835)</f>
        <v/>
      </c>
      <c r="V676" s="484"/>
      <c r="W676" s="267" t="str">
        <f>+IF(G676=0,"",'Ark1'!AH1835)</f>
        <v/>
      </c>
      <c r="X676" s="267" t="str">
        <f>+IF(G676=0,"",'Ark1'!Y1835)</f>
        <v/>
      </c>
      <c r="Y676" s="266" t="str">
        <f>+IF(G676=0,"",'Ark1'!AA1835)</f>
        <v/>
      </c>
      <c r="Z676" s="267" t="str">
        <f>+IF(G676=0,"",'Ark1'!AC1835)</f>
        <v/>
      </c>
      <c r="AA676" s="303" t="str">
        <f t="shared" si="63"/>
        <v/>
      </c>
      <c r="AB676" s="265" t="str">
        <f t="shared" si="64"/>
        <v/>
      </c>
      <c r="AC676" s="244"/>
      <c r="AF676" s="28"/>
      <c r="AG676" s="27"/>
      <c r="AJ676" s="27"/>
      <c r="AK676" s="27"/>
      <c r="AL676" s="27"/>
      <c r="AN676" s="27"/>
    </row>
    <row r="677" spans="1:58" ht="15.6">
      <c r="A677" s="244"/>
      <c r="B677" s="86">
        <f>+'Ark1'!C1870</f>
        <v>2024</v>
      </c>
      <c r="C677" s="86">
        <f>+'Ark1'!L1870</f>
        <v>8</v>
      </c>
      <c r="D677" s="86" t="s">
        <v>35</v>
      </c>
      <c r="E677" s="273">
        <f>+'Ark1'!AP1870</f>
        <v>33</v>
      </c>
      <c r="F677" s="486" t="str">
        <f>+IF(G677=0,"",'Ark1'!Q1870)</f>
        <v/>
      </c>
      <c r="G677" s="485">
        <f>+'Ark1'!R1870</f>
        <v>0</v>
      </c>
      <c r="H677" s="28" t="str">
        <f>+IF(G677=0,"",'Ark1'!AE1870)</f>
        <v/>
      </c>
      <c r="I677" s="265"/>
      <c r="J677" s="28" t="str">
        <f>+IF(G677=0,"",'Ark1'!AF1870)</f>
        <v/>
      </c>
      <c r="K677" s="244"/>
      <c r="L677" s="303" t="str">
        <f>+IF(G677=0,"",'Ark1'!U1870)</f>
        <v/>
      </c>
      <c r="M677" s="303"/>
      <c r="N677" s="376" t="str">
        <f>+IF(G677=0,"",'Ark1'!AR2115)</f>
        <v/>
      </c>
      <c r="O677" s="114" t="str">
        <f>+IF(G677=0,"",'Ark1'!AS2115)</f>
        <v/>
      </c>
      <c r="P677" s="246"/>
      <c r="Q677" s="27" t="str">
        <f>+IF(G677=0,"",'Ark1'!T1870)</f>
        <v/>
      </c>
      <c r="R677" s="265"/>
      <c r="S677" s="33" t="str">
        <f>+IF(G677=0,"",'Ark1'!W1870)</f>
        <v/>
      </c>
      <c r="T677" s="33" t="str">
        <f>+IF(G677=0,"",'Ark1'!X1870)</f>
        <v/>
      </c>
      <c r="U677" s="557" t="str">
        <f>+IF(G677=0,"",'Ark1'!AG1870)</f>
        <v/>
      </c>
      <c r="W677" s="33" t="str">
        <f>+IF(G677=0,"",'Ark1'!AH1870)</f>
        <v/>
      </c>
      <c r="X677" s="33" t="str">
        <f>+IF(G677=0,"",'Ark1'!Y1870)</f>
        <v/>
      </c>
      <c r="Y677" s="27" t="str">
        <f>+IF(G677=0,"",'Ark1'!AA1870)</f>
        <v/>
      </c>
      <c r="Z677" s="33" t="str">
        <f>+IF(G677=0,"",'Ark1'!AC1870)</f>
        <v/>
      </c>
      <c r="AA677" s="303" t="str">
        <f t="shared" si="63"/>
        <v/>
      </c>
      <c r="AB677" s="28" t="str">
        <f t="shared" si="64"/>
        <v/>
      </c>
      <c r="AC677" s="244"/>
      <c r="AF677" s="28"/>
      <c r="AG677" s="27"/>
      <c r="AJ677" s="27"/>
      <c r="AK677" s="27"/>
      <c r="AL677" s="27"/>
      <c r="AN677" s="27"/>
    </row>
    <row r="678" spans="1:58" ht="15.6">
      <c r="A678" s="244"/>
      <c r="B678" s="328">
        <f>+'Ark1'!C1905</f>
        <v>2024</v>
      </c>
      <c r="C678" s="264">
        <f>+'Ark1'!L1905</f>
        <v>9</v>
      </c>
      <c r="D678" s="264" t="s">
        <v>36</v>
      </c>
      <c r="E678" s="272">
        <f>+'Ark1'!AP1905</f>
        <v>33</v>
      </c>
      <c r="F678" s="484" t="str">
        <f>+IF(G678=0,"",'Ark1'!Q1905)</f>
        <v/>
      </c>
      <c r="G678" s="485">
        <f>+'Ark1'!R1905</f>
        <v>0</v>
      </c>
      <c r="H678" s="265" t="str">
        <f>+IF(G678=0,"",'Ark1'!AE1905)</f>
        <v/>
      </c>
      <c r="I678" s="265"/>
      <c r="J678" s="265" t="str">
        <f>+IF(G678=0,"",'Ark1'!AF1905)</f>
        <v/>
      </c>
      <c r="K678" s="244"/>
      <c r="L678" s="303" t="str">
        <f>+IF(G678=0,"",'Ark1'!U1905)</f>
        <v/>
      </c>
      <c r="M678" s="303"/>
      <c r="N678" s="376" t="str">
        <f>+IF(G678=0,"",'Ark1'!AR2116)</f>
        <v/>
      </c>
      <c r="O678" s="114" t="str">
        <f>+IF(G678=0,"",'Ark1'!AS2116)</f>
        <v/>
      </c>
      <c r="P678" s="246"/>
      <c r="Q678" s="266" t="str">
        <f>+IF(G678=0,"",'Ark1'!T1905)</f>
        <v/>
      </c>
      <c r="R678" s="265"/>
      <c r="S678" s="267" t="str">
        <f>+IF(G678=0,"",'Ark1'!W1905)</f>
        <v/>
      </c>
      <c r="T678" s="267" t="str">
        <f>+IF(G678=0,"",'Ark1'!X1905)</f>
        <v/>
      </c>
      <c r="U678" s="484" t="str">
        <f>+IF(G678=0,"",'Ark1'!AG1905)</f>
        <v/>
      </c>
      <c r="V678" s="484"/>
      <c r="W678" s="267" t="str">
        <f>+IF(G678=0,"",'Ark1'!AH1905)</f>
        <v/>
      </c>
      <c r="X678" s="267" t="str">
        <f>+IF(G678=0,"",'Ark1'!Y1905)</f>
        <v/>
      </c>
      <c r="Y678" s="266" t="str">
        <f>+IF(G678=0,"",'Ark1'!AA1905)</f>
        <v/>
      </c>
      <c r="Z678" s="267" t="str">
        <f>+IF(G678=0,"",'Ark1'!AC1905)</f>
        <v/>
      </c>
      <c r="AA678" s="303" t="str">
        <f t="shared" si="63"/>
        <v/>
      </c>
      <c r="AB678" s="265" t="str">
        <f t="shared" si="64"/>
        <v/>
      </c>
      <c r="AC678" s="244"/>
      <c r="AF678" s="28"/>
      <c r="AG678" s="27"/>
      <c r="AJ678" s="27"/>
      <c r="AK678" s="27"/>
      <c r="AL678" s="27"/>
      <c r="AN678" s="27"/>
    </row>
    <row r="679" spans="1:58" ht="15.6">
      <c r="A679" s="244"/>
      <c r="B679" s="328">
        <f>+'Ark1'!C1940</f>
        <v>2024</v>
      </c>
      <c r="C679" s="264">
        <f>+'Ark1'!L1940</f>
        <v>10</v>
      </c>
      <c r="D679" s="264" t="s">
        <v>37</v>
      </c>
      <c r="E679" s="273">
        <f>+'Ark1'!AP1940</f>
        <v>33</v>
      </c>
      <c r="F679" s="486" t="str">
        <f>+IF(G679=0,"",'Ark1'!Q1940)</f>
        <v/>
      </c>
      <c r="G679" s="485">
        <f>+'Ark1'!R1940</f>
        <v>0</v>
      </c>
      <c r="H679" s="28" t="str">
        <f>+IF(G679=0,"",'Ark1'!AE1940)</f>
        <v/>
      </c>
      <c r="I679" s="265"/>
      <c r="J679" s="28" t="str">
        <f>+IF(G679=0,"",'Ark1'!AF1940)</f>
        <v/>
      </c>
      <c r="K679" s="244"/>
      <c r="L679" s="303" t="str">
        <f>+IF(G679=0,"",'Ark1'!U1940)</f>
        <v/>
      </c>
      <c r="M679" s="303"/>
      <c r="N679" s="376" t="str">
        <f>+IF(G679=0,"",'Ark1'!AR2117)</f>
        <v/>
      </c>
      <c r="O679" s="114" t="str">
        <f>+IF(G679=0,"",'Ark1'!AS2117)</f>
        <v/>
      </c>
      <c r="P679" s="246"/>
      <c r="Q679" s="27" t="str">
        <f>+IF(G679=0,"",'Ark1'!T1940)</f>
        <v/>
      </c>
      <c r="R679" s="265"/>
      <c r="S679" s="33" t="str">
        <f>+IF(G679=0,"",'Ark1'!W1940)</f>
        <v/>
      </c>
      <c r="T679" s="33" t="str">
        <f>+IF(G679=0,"",'Ark1'!X1940)</f>
        <v/>
      </c>
      <c r="U679" s="557" t="str">
        <f>+IF(G679=0,"",'Ark1'!AG1940)</f>
        <v/>
      </c>
      <c r="W679" s="33" t="str">
        <f>+IF(G679=0,"",'Ark1'!AH1940)</f>
        <v/>
      </c>
      <c r="X679" s="33" t="str">
        <f>+IF(G679=0,"",'Ark1'!Y1940)</f>
        <v/>
      </c>
      <c r="Y679" s="27" t="str">
        <f>+IF(G679=0,"",'Ark1'!AA1940)</f>
        <v/>
      </c>
      <c r="Z679" s="33" t="str">
        <f>+IF(G679=0,"",'Ark1'!AC1940)</f>
        <v/>
      </c>
      <c r="AA679" s="303" t="str">
        <f t="shared" si="63"/>
        <v/>
      </c>
      <c r="AB679" s="28" t="str">
        <f t="shared" si="64"/>
        <v/>
      </c>
      <c r="AC679" s="244"/>
      <c r="AF679" s="28"/>
      <c r="AG679" s="27"/>
      <c r="AJ679" s="27"/>
      <c r="AK679" s="27"/>
      <c r="AL679" s="27"/>
      <c r="AN679" s="27"/>
    </row>
    <row r="680" spans="1:58" ht="15.6">
      <c r="A680" s="244"/>
      <c r="B680" s="328">
        <f>+'Ark1'!C1975</f>
        <v>2024</v>
      </c>
      <c r="C680" s="264">
        <f>+'Ark1'!L1975</f>
        <v>11</v>
      </c>
      <c r="D680" s="264" t="s">
        <v>38</v>
      </c>
      <c r="E680" s="272">
        <f>+'Ark1'!AP1975</f>
        <v>33</v>
      </c>
      <c r="F680" s="484" t="str">
        <f>+IF(G680=0,"",'Ark1'!Q1975)</f>
        <v/>
      </c>
      <c r="G680" s="485">
        <f>+'Ark1'!R1975</f>
        <v>0</v>
      </c>
      <c r="H680" s="265" t="str">
        <f>+IF(G680=0,"",'Ark1'!AE1975)</f>
        <v/>
      </c>
      <c r="I680" s="265"/>
      <c r="J680" s="265" t="str">
        <f>+IF(G680=0,"",'Ark1'!AF1975)</f>
        <v/>
      </c>
      <c r="K680" s="244"/>
      <c r="L680" s="303" t="str">
        <f>+IF(G680=0,"",'Ark1'!U1975)</f>
        <v/>
      </c>
      <c r="M680" s="303"/>
      <c r="N680" s="376" t="str">
        <f>+IF(G680=0,"",'Ark1'!AR2118)</f>
        <v/>
      </c>
      <c r="O680" s="114" t="str">
        <f>+IF(G680=0,"",'Ark1'!AS2118)</f>
        <v/>
      </c>
      <c r="P680" s="246"/>
      <c r="Q680" s="266" t="str">
        <f>+IF(G680=0,"",'Ark1'!T1975)</f>
        <v/>
      </c>
      <c r="R680" s="265"/>
      <c r="S680" s="267" t="str">
        <f>+IF(G680=0,"",'Ark1'!W1975)</f>
        <v/>
      </c>
      <c r="T680" s="267" t="str">
        <f>+IF(G680=0,"",'Ark1'!X1975)</f>
        <v/>
      </c>
      <c r="U680" s="484" t="str">
        <f>+IF(G680=0,"",'Ark1'!AG1975)</f>
        <v/>
      </c>
      <c r="V680" s="484"/>
      <c r="W680" s="267" t="str">
        <f>+IF(G680=0,"",'Ark1'!AH1975)</f>
        <v/>
      </c>
      <c r="X680" s="267" t="str">
        <f>+IF(G680=0,"",'Ark1'!Y1975)</f>
        <v/>
      </c>
      <c r="Y680" s="266" t="str">
        <f>+IF(G680=0,"",'Ark1'!AA1975)</f>
        <v/>
      </c>
      <c r="Z680" s="267" t="str">
        <f>+IF(G680=0,"",'Ark1'!AC1975)</f>
        <v/>
      </c>
      <c r="AA680" s="303" t="str">
        <f t="shared" si="63"/>
        <v/>
      </c>
      <c r="AB680" s="265" t="str">
        <f t="shared" si="64"/>
        <v/>
      </c>
      <c r="AC680" s="244"/>
      <c r="AF680" s="28"/>
      <c r="AG680" s="27"/>
      <c r="AJ680" s="27"/>
      <c r="AK680" s="27"/>
      <c r="AL680" s="27"/>
      <c r="AN680" s="27"/>
    </row>
    <row r="681" spans="1:58" ht="15.6">
      <c r="A681" s="244"/>
      <c r="B681" s="328">
        <f>+'Ark1'!C2010</f>
        <v>2024</v>
      </c>
      <c r="C681" s="264">
        <f>+'Ark1'!L2010</f>
        <v>12</v>
      </c>
      <c r="D681" s="264" t="s">
        <v>39</v>
      </c>
      <c r="E681" s="273">
        <f>+'Ark1'!AP2010</f>
        <v>33</v>
      </c>
      <c r="F681" s="486" t="str">
        <f>+IF(G681=0,"",'Ark1'!Q2010)</f>
        <v/>
      </c>
      <c r="G681" s="485">
        <f>+'Ark1'!R2010</f>
        <v>0</v>
      </c>
      <c r="H681" s="28" t="str">
        <f>+IF(G681=0,"",'Ark1'!AE2010)</f>
        <v/>
      </c>
      <c r="I681" s="265"/>
      <c r="J681" s="28" t="str">
        <f>+IF(G681=0,"",'Ark1'!AF2010)</f>
        <v/>
      </c>
      <c r="K681" s="244"/>
      <c r="L681" s="303" t="str">
        <f>+IF(G681=0,"",'Ark1'!U2010)</f>
        <v/>
      </c>
      <c r="M681" s="303"/>
      <c r="N681" s="376" t="str">
        <f>+IF(G681=0,"",'Ark1'!AR2119)</f>
        <v/>
      </c>
      <c r="O681" s="114" t="str">
        <f>+IF(G681=0,"",'Ark1'!AS2119)</f>
        <v/>
      </c>
      <c r="P681" s="246"/>
      <c r="Q681" s="27" t="str">
        <f>+IF(G681=0,"",'Ark1'!T2010)</f>
        <v/>
      </c>
      <c r="R681" s="265"/>
      <c r="S681" s="33" t="str">
        <f>+IF(G681=0,"",'Ark1'!W2010)</f>
        <v/>
      </c>
      <c r="T681" s="33" t="str">
        <f>+IF(G681=0,"",'Ark1'!X2010)</f>
        <v/>
      </c>
      <c r="U681" s="557" t="str">
        <f>+IF(G681=0,"",'Ark1'!AG2010)</f>
        <v/>
      </c>
      <c r="W681" s="33" t="str">
        <f>+IF(G681=0,"",'Ark1'!AH2010)</f>
        <v/>
      </c>
      <c r="X681" s="33" t="str">
        <f>+IF(G681=0,"",'Ark1'!Y2010)</f>
        <v/>
      </c>
      <c r="Y681" s="27" t="str">
        <f>+IF(G681=0,"",'Ark1'!AA2010)</f>
        <v/>
      </c>
      <c r="Z681" s="33" t="str">
        <f>+IF(G681=0,"",'Ark1'!AC2010)</f>
        <v/>
      </c>
      <c r="AA681" s="303" t="str">
        <f t="shared" si="63"/>
        <v/>
      </c>
      <c r="AB681" s="28" t="str">
        <f t="shared" si="64"/>
        <v/>
      </c>
      <c r="AC681" s="244"/>
      <c r="AF681" s="28"/>
      <c r="AG681" s="27"/>
      <c r="AJ681" s="27"/>
      <c r="AK681" s="27"/>
      <c r="AL681" s="27"/>
      <c r="AN681" s="27"/>
    </row>
    <row r="682" spans="1:58" ht="15.6">
      <c r="A682" s="244"/>
      <c r="B682" s="328">
        <f>+'Ark1'!C2045</f>
        <v>2024</v>
      </c>
      <c r="C682" s="264">
        <f>+'Ark1'!L2045</f>
        <v>13</v>
      </c>
      <c r="D682" s="264" t="s">
        <v>40</v>
      </c>
      <c r="E682" s="272">
        <f>+'Ark1'!AP2045</f>
        <v>33</v>
      </c>
      <c r="F682" s="484" t="str">
        <f>+IF(G682=0,"",'Ark1'!Q2045)</f>
        <v/>
      </c>
      <c r="G682" s="485">
        <f>+'Ark1'!R2045</f>
        <v>0</v>
      </c>
      <c r="H682" s="265" t="str">
        <f>+IF(G682=0,"",'Ark1'!AE2045)</f>
        <v/>
      </c>
      <c r="I682" s="265"/>
      <c r="J682" s="265" t="str">
        <f>+IF(G682=0,"",'Ark1'!AF2045)</f>
        <v/>
      </c>
      <c r="K682" s="244"/>
      <c r="L682" s="303" t="str">
        <f>+IF(G682=0,"",'Ark1'!U2045)</f>
        <v/>
      </c>
      <c r="M682" s="303"/>
      <c r="N682" s="376" t="str">
        <f>+IF(G682=0,"",'Ark1'!AR2120)</f>
        <v/>
      </c>
      <c r="O682" s="114" t="str">
        <f>+IF(G682=0,"",'Ark1'!AS2120)</f>
        <v/>
      </c>
      <c r="P682" s="246"/>
      <c r="Q682" s="266" t="str">
        <f>+IF(G682=0,"",'Ark1'!T2045)</f>
        <v/>
      </c>
      <c r="R682" s="265"/>
      <c r="S682" s="267" t="str">
        <f>+IF(G682=0,"",'Ark1'!W2045)</f>
        <v/>
      </c>
      <c r="T682" s="267" t="str">
        <f>+IF(G682=0,"",'Ark1'!X2045)</f>
        <v/>
      </c>
      <c r="U682" s="484" t="str">
        <f>+IF(G682=0,"",'Ark1'!AG2045)</f>
        <v/>
      </c>
      <c r="V682" s="484"/>
      <c r="W682" s="267" t="str">
        <f>+IF(G682=0,"",'Ark1'!AH2045)</f>
        <v/>
      </c>
      <c r="X682" s="267" t="str">
        <f>+IF(G682=0,"",'Ark1'!Y2045)</f>
        <v/>
      </c>
      <c r="Y682" s="266" t="str">
        <f>+IF(G682=0,"",'Ark1'!AA2045)</f>
        <v/>
      </c>
      <c r="Z682" s="267" t="str">
        <f>+IF(G682=0,"",'Ark1'!AC2045)</f>
        <v/>
      </c>
      <c r="AA682" s="303" t="str">
        <f t="shared" si="63"/>
        <v/>
      </c>
      <c r="AB682" s="265" t="str">
        <f t="shared" si="64"/>
        <v/>
      </c>
      <c r="AC682" s="244"/>
      <c r="AF682" s="28"/>
      <c r="AG682" s="27"/>
      <c r="AJ682" s="27"/>
      <c r="AK682" s="27"/>
      <c r="AL682" s="27"/>
      <c r="AN682" s="27"/>
    </row>
    <row r="683" spans="1:58" ht="15.6">
      <c r="A683" s="244"/>
      <c r="B683" s="328">
        <f>+'Ark1'!C2080</f>
        <v>2024</v>
      </c>
      <c r="C683" s="264">
        <f>+'Ark1'!L2080</f>
        <v>14</v>
      </c>
      <c r="D683" s="264" t="s">
        <v>402</v>
      </c>
      <c r="E683" s="273">
        <f>+'Ark1'!AP2080</f>
        <v>33</v>
      </c>
      <c r="F683" s="486" t="str">
        <f>+IF(G683=0,"",'Ark1'!Q2080)</f>
        <v/>
      </c>
      <c r="G683" s="485">
        <f>+'Ark1'!R2080</f>
        <v>0</v>
      </c>
      <c r="H683" s="28" t="str">
        <f>+IF(G683=0,"",'Ark1'!AE2080)</f>
        <v/>
      </c>
      <c r="I683" s="265"/>
      <c r="J683" s="28" t="str">
        <f>+IF(G683=0,"",'Ark1'!AF2080)</f>
        <v/>
      </c>
      <c r="K683" s="244"/>
      <c r="L683" s="303" t="str">
        <f>+IF(G683=0,"",'Ark1'!U2080)</f>
        <v/>
      </c>
      <c r="M683" s="303"/>
      <c r="N683" s="376" t="str">
        <f>+IF(G683=0,"",'Ark1'!#REF!)</f>
        <v/>
      </c>
      <c r="O683" s="114" t="str">
        <f>+IF(G683=0,"",'Ark1'!#REF!)</f>
        <v/>
      </c>
      <c r="P683" s="246"/>
      <c r="Q683" s="27" t="str">
        <f>+IF(G683=0,"",'Ark1'!T2080)</f>
        <v/>
      </c>
      <c r="R683" s="265"/>
      <c r="S683" s="33" t="str">
        <f>+IF(G683=0,"",'Ark1'!W2080)</f>
        <v/>
      </c>
      <c r="T683" s="33" t="str">
        <f>+IF(G683=0,"",'Ark1'!X2080)</f>
        <v/>
      </c>
      <c r="U683" s="557" t="str">
        <f>+IF(G683=0,"",'Ark1'!AG2080)</f>
        <v/>
      </c>
      <c r="W683" s="33" t="str">
        <f>+IF(G683=0,"",'Ark1'!AH2080)</f>
        <v/>
      </c>
      <c r="X683" s="33" t="str">
        <f>+IF(G683=0,"",'Ark1'!Y2080)</f>
        <v/>
      </c>
      <c r="Y683" s="27" t="str">
        <f>+IF(G683=0,"",'Ark1'!AA2080)</f>
        <v/>
      </c>
      <c r="Z683" s="33" t="str">
        <f>+IF(G683=0,"",'Ark1'!AC2080)</f>
        <v/>
      </c>
      <c r="AA683" s="303" t="str">
        <f t="shared" si="63"/>
        <v/>
      </c>
      <c r="AB683" s="28" t="str">
        <f t="shared" si="64"/>
        <v/>
      </c>
      <c r="AC683" s="244"/>
      <c r="AF683" s="28"/>
      <c r="AG683" s="27"/>
      <c r="AJ683" s="27"/>
      <c r="AK683" s="27"/>
      <c r="AL683" s="27"/>
      <c r="AN683" s="27"/>
    </row>
    <row r="684" spans="1:58" ht="15.6">
      <c r="A684" s="244"/>
      <c r="B684" s="328">
        <f>+'Ark1'!C2115</f>
        <v>2024</v>
      </c>
      <c r="C684" s="264">
        <f>+'Ark1'!L2115</f>
        <v>15</v>
      </c>
      <c r="D684" s="264" t="s">
        <v>41</v>
      </c>
      <c r="E684" s="264">
        <f>+'Ark1'!AP2115</f>
        <v>33</v>
      </c>
      <c r="F684" s="484" t="str">
        <f>+IF(G684=0,"",'Ark1'!Q2115)</f>
        <v/>
      </c>
      <c r="G684" s="485">
        <f>+'Ark1'!R2115</f>
        <v>0</v>
      </c>
      <c r="H684" s="265" t="str">
        <f>+IF(G684=0,"",'Ark1'!AE2115)</f>
        <v/>
      </c>
      <c r="I684" s="265"/>
      <c r="J684" s="265" t="str">
        <f>+IF(G684=0,"",'Ark1'!AF2115)</f>
        <v/>
      </c>
      <c r="K684" s="244"/>
      <c r="L684" s="379" t="str">
        <f>+IF(G684=0,"",'Ark1'!U2115)</f>
        <v/>
      </c>
      <c r="M684" s="379"/>
      <c r="N684" s="376" t="str">
        <f>+IF(G684=0,"",'Ark1'!#REF!)</f>
        <v/>
      </c>
      <c r="O684" s="114" t="str">
        <f>+IF(G684=0,"",'Ark1'!#REF!)</f>
        <v/>
      </c>
      <c r="P684" s="246"/>
      <c r="Q684" s="266" t="str">
        <f>+IF(G684=0,"",'Ark1'!T2115)</f>
        <v/>
      </c>
      <c r="R684" s="265"/>
      <c r="S684" s="267" t="str">
        <f>+IF(G684=0,"",'Ark1'!W2115)</f>
        <v/>
      </c>
      <c r="T684" s="267" t="str">
        <f>+IF(G684=0,"",'Ark1'!X2115)</f>
        <v/>
      </c>
      <c r="U684" s="484" t="str">
        <f>+IF(G684=0,"",'Ark1'!AG2115)</f>
        <v/>
      </c>
      <c r="V684" s="484"/>
      <c r="W684" s="267" t="str">
        <f>+IF(G684=0,"",'Ark1'!AH2115)</f>
        <v/>
      </c>
      <c r="X684" s="267" t="str">
        <f>+IF(G684=0,"",'Ark1'!Y2115)</f>
        <v/>
      </c>
      <c r="Y684" s="266" t="str">
        <f>+IF(G684=0,"",'Ark1'!AA2115)</f>
        <v/>
      </c>
      <c r="Z684" s="267" t="str">
        <f>+IF(G684=0,"",'Ark1'!AC2115)</f>
        <v/>
      </c>
      <c r="AA684" s="303" t="str">
        <f t="shared" si="63"/>
        <v/>
      </c>
      <c r="AB684" s="265" t="str">
        <f t="shared" si="64"/>
        <v/>
      </c>
      <c r="AC684" s="244"/>
      <c r="AF684" s="28"/>
      <c r="AG684" s="27"/>
      <c r="AJ684" s="27"/>
      <c r="AK684" s="27"/>
      <c r="AL684" s="27"/>
      <c r="AN684" s="27"/>
    </row>
    <row r="685" spans="1:58" ht="19.8">
      <c r="A685" s="244"/>
      <c r="B685" s="244"/>
      <c r="C685" s="244"/>
      <c r="D685" s="244"/>
      <c r="E685" s="244"/>
      <c r="F685" s="478"/>
      <c r="G685" s="478"/>
      <c r="H685" s="244"/>
      <c r="I685" s="244"/>
      <c r="J685" s="244"/>
      <c r="K685" s="244"/>
      <c r="L685" s="244"/>
      <c r="M685" s="244"/>
      <c r="N685" s="244"/>
      <c r="O685" s="244"/>
      <c r="P685" s="246"/>
      <c r="Q685" s="244"/>
      <c r="R685" s="244"/>
      <c r="S685" s="244"/>
      <c r="T685" s="244"/>
      <c r="U685" s="478"/>
      <c r="V685" s="478"/>
      <c r="W685" s="244"/>
      <c r="X685" s="244"/>
      <c r="Y685" s="244"/>
      <c r="Z685" s="244"/>
      <c r="AA685" s="244"/>
      <c r="AB685" s="244"/>
      <c r="AC685" s="244"/>
      <c r="AD685" s="247"/>
      <c r="AF685" s="28"/>
      <c r="AG685" s="27"/>
      <c r="AH685" s="248"/>
      <c r="AI685" s="86"/>
      <c r="AM685" s="86"/>
      <c r="BE685" s="260"/>
    </row>
    <row r="686" spans="1:58" ht="19.8">
      <c r="A686" s="244"/>
      <c r="B686" s="244"/>
      <c r="C686" s="262"/>
      <c r="D686" s="244"/>
      <c r="E686" s="244"/>
      <c r="F686" s="478"/>
      <c r="G686" s="478"/>
      <c r="H686" s="245"/>
      <c r="I686" s="244"/>
      <c r="J686" s="245"/>
      <c r="K686" s="244"/>
      <c r="L686" s="244"/>
      <c r="M686" s="244"/>
      <c r="N686" s="246"/>
      <c r="O686" s="246"/>
      <c r="P686" s="246"/>
      <c r="Q686" s="244"/>
      <c r="R686" s="244"/>
      <c r="S686" s="246"/>
      <c r="T686" s="246"/>
      <c r="U686" s="478"/>
      <c r="V686" s="478"/>
      <c r="W686" s="246"/>
      <c r="X686" s="246"/>
      <c r="Y686" s="244"/>
      <c r="Z686" s="246"/>
      <c r="AA686" s="244"/>
      <c r="AB686" s="245"/>
      <c r="AC686" s="244"/>
      <c r="AD686" s="247"/>
      <c r="AF686" s="28"/>
      <c r="AG686" s="27"/>
      <c r="AH686" s="248"/>
      <c r="AI686" s="86"/>
      <c r="AM686" s="86"/>
      <c r="BE686" s="260"/>
    </row>
    <row r="687" spans="1:58" ht="22.8">
      <c r="A687" s="344" t="str">
        <f>+Raser!C41</f>
        <v>Belgisk blå</v>
      </c>
      <c r="B687" s="244"/>
      <c r="C687" s="262"/>
      <c r="D687" s="344"/>
      <c r="E687" s="244"/>
      <c r="F687" s="478"/>
      <c r="G687" s="482" t="s">
        <v>644</v>
      </c>
      <c r="H687" s="582">
        <f>SUM(G693:G707)</f>
        <v>0</v>
      </c>
      <c r="I687" s="572"/>
      <c r="J687" s="244"/>
      <c r="K687" s="244"/>
      <c r="L687" s="244"/>
      <c r="M687" s="244"/>
      <c r="N687" s="244"/>
      <c r="O687" s="244"/>
      <c r="P687" s="246"/>
      <c r="Q687" s="245"/>
      <c r="R687" s="343" t="str">
        <f>+Raser!T41</f>
        <v/>
      </c>
      <c r="S687" s="244"/>
      <c r="T687" s="246"/>
      <c r="U687" s="478"/>
      <c r="V687" s="478"/>
      <c r="W687" s="244"/>
      <c r="X687" s="246"/>
      <c r="Y687" s="246"/>
      <c r="Z687" s="244"/>
      <c r="AA687" s="246"/>
      <c r="AB687" s="246" t="s">
        <v>626</v>
      </c>
      <c r="AC687" s="245"/>
      <c r="AD687" s="247"/>
      <c r="AE687" s="247"/>
      <c r="AF687" s="28"/>
      <c r="AH687" s="27"/>
      <c r="AI687" s="248"/>
      <c r="AM687" s="86"/>
      <c r="BF687" s="260"/>
    </row>
    <row r="688" spans="1:58" ht="14.25" customHeight="1">
      <c r="A688" s="244"/>
      <c r="B688" s="244"/>
      <c r="C688" s="262"/>
      <c r="D688" s="342"/>
      <c r="E688" s="244"/>
      <c r="F688" s="482"/>
      <c r="G688" s="482"/>
      <c r="H688" s="262"/>
      <c r="I688" s="262"/>
      <c r="J688" s="262"/>
      <c r="K688" s="244"/>
      <c r="L688" s="262"/>
      <c r="M688" s="262"/>
      <c r="N688" s="262"/>
      <c r="O688" s="262"/>
      <c r="P688" s="246"/>
      <c r="Q688" s="262"/>
      <c r="R688" s="262"/>
      <c r="S688" s="262"/>
      <c r="T688" s="262"/>
      <c r="U688" s="482"/>
      <c r="V688" s="482"/>
      <c r="W688" s="262"/>
      <c r="X688" s="262"/>
      <c r="Y688" s="262"/>
      <c r="Z688" s="262"/>
      <c r="AA688" s="262"/>
      <c r="AB688" s="245"/>
      <c r="AC688" s="244"/>
      <c r="AD688" s="247"/>
      <c r="AF688" s="28"/>
      <c r="AG688" s="27"/>
      <c r="AH688" s="248"/>
      <c r="AI688" s="86"/>
      <c r="AM688" s="86"/>
      <c r="BE688" s="260"/>
    </row>
    <row r="689" spans="1:57" ht="15" customHeight="1">
      <c r="A689" s="244"/>
      <c r="B689" s="244"/>
      <c r="C689" s="244"/>
      <c r="D689" s="244"/>
      <c r="E689" s="244"/>
      <c r="F689" s="478"/>
      <c r="G689" s="478"/>
      <c r="H689" s="245"/>
      <c r="I689" s="244"/>
      <c r="J689" s="245"/>
      <c r="K689" s="244"/>
      <c r="L689" s="244"/>
      <c r="M689" s="244"/>
      <c r="N689" s="246"/>
      <c r="O689" s="246"/>
      <c r="P689" s="246"/>
      <c r="Q689" s="244"/>
      <c r="R689" s="244"/>
      <c r="S689" s="246"/>
      <c r="T689" s="246"/>
      <c r="U689" s="478"/>
      <c r="V689" s="478"/>
      <c r="W689" s="246"/>
      <c r="X689" s="246"/>
      <c r="Y689" s="244"/>
      <c r="Z689" s="246"/>
      <c r="AA689" s="262" t="s">
        <v>477</v>
      </c>
      <c r="AB689" s="261" t="s">
        <v>4</v>
      </c>
      <c r="AC689" s="244"/>
      <c r="AD689" s="247"/>
      <c r="AF689" s="28"/>
      <c r="AG689" s="27"/>
      <c r="AH689" s="248"/>
      <c r="AI689" s="86"/>
      <c r="AM689" s="86"/>
      <c r="BE689" s="260"/>
    </row>
    <row r="690" spans="1:57" ht="15" customHeight="1">
      <c r="A690" s="244"/>
      <c r="B690" s="244"/>
      <c r="C690" s="244"/>
      <c r="D690" s="262"/>
      <c r="E690" s="244"/>
      <c r="F690" s="482" t="s">
        <v>4</v>
      </c>
      <c r="G690" s="478"/>
      <c r="H690" s="245"/>
      <c r="I690" s="245"/>
      <c r="J690" s="245"/>
      <c r="K690" s="244"/>
      <c r="L690" s="245"/>
      <c r="M690" s="245"/>
      <c r="N690" s="246"/>
      <c r="O690" s="246"/>
      <c r="P690" s="246"/>
      <c r="Q690" s="262" t="s">
        <v>24</v>
      </c>
      <c r="R690" s="245"/>
      <c r="S690" s="246" t="s">
        <v>403</v>
      </c>
      <c r="T690" s="246" t="s">
        <v>403</v>
      </c>
      <c r="U690" s="482" t="s">
        <v>531</v>
      </c>
      <c r="V690" s="482"/>
      <c r="W690" s="246" t="s">
        <v>403</v>
      </c>
      <c r="X690" s="263" t="s">
        <v>423</v>
      </c>
      <c r="Y690" s="244"/>
      <c r="Z690" s="263" t="s">
        <v>573</v>
      </c>
      <c r="AA690" s="262" t="s">
        <v>570</v>
      </c>
      <c r="AB690" s="261" t="s">
        <v>10</v>
      </c>
      <c r="AC690" s="244"/>
      <c r="AD690" s="247"/>
      <c r="AF690" s="28"/>
      <c r="AG690" s="27"/>
      <c r="AH690" s="248"/>
      <c r="AI690" s="86"/>
      <c r="AM690" s="86"/>
      <c r="BE690" s="260"/>
    </row>
    <row r="691" spans="1:57" ht="15" customHeight="1">
      <c r="A691" s="262"/>
      <c r="B691" s="262"/>
      <c r="C691" s="244"/>
      <c r="D691" s="244"/>
      <c r="E691" s="262"/>
      <c r="F691" s="482" t="s">
        <v>475</v>
      </c>
      <c r="G691" s="482" t="s">
        <v>4</v>
      </c>
      <c r="H691" s="261" t="s">
        <v>4</v>
      </c>
      <c r="I691" s="261"/>
      <c r="J691" s="261" t="s">
        <v>1</v>
      </c>
      <c r="K691" s="244"/>
      <c r="L691" s="261" t="s">
        <v>24</v>
      </c>
      <c r="M691" s="261"/>
      <c r="N691" s="421" t="s">
        <v>24</v>
      </c>
      <c r="O691" s="421" t="s">
        <v>24</v>
      </c>
      <c r="P691" s="246"/>
      <c r="Q691" s="262" t="s">
        <v>481</v>
      </c>
      <c r="R691" s="261"/>
      <c r="S691" s="263" t="s">
        <v>572</v>
      </c>
      <c r="T691" s="263" t="s">
        <v>487</v>
      </c>
      <c r="U691" s="482" t="s">
        <v>550</v>
      </c>
      <c r="V691" s="482"/>
      <c r="W691" s="263" t="s">
        <v>489</v>
      </c>
      <c r="X691" s="263"/>
      <c r="Y691" s="262" t="s">
        <v>414</v>
      </c>
      <c r="Z691" s="263" t="s">
        <v>1</v>
      </c>
      <c r="AA691" s="262" t="s">
        <v>70</v>
      </c>
      <c r="AB691" s="261" t="s">
        <v>70</v>
      </c>
      <c r="AC691" s="244"/>
      <c r="AD691" s="247"/>
      <c r="AF691" s="28"/>
      <c r="AG691" s="27"/>
      <c r="AH691" s="248"/>
      <c r="AI691" s="86"/>
      <c r="AM691" s="86"/>
      <c r="BE691" s="260"/>
    </row>
    <row r="692" spans="1:57" ht="15" customHeight="1">
      <c r="A692" s="244"/>
      <c r="B692" s="244"/>
      <c r="C692" s="262" t="s">
        <v>0</v>
      </c>
      <c r="D692" s="262"/>
      <c r="E692" s="262" t="s">
        <v>599</v>
      </c>
      <c r="F692" s="469" t="s">
        <v>476</v>
      </c>
      <c r="G692" s="469" t="s">
        <v>10</v>
      </c>
      <c r="H692" s="87" t="s">
        <v>403</v>
      </c>
      <c r="I692" s="87"/>
      <c r="J692" s="87" t="s">
        <v>403</v>
      </c>
      <c r="K692" s="244"/>
      <c r="L692" s="87" t="s">
        <v>45</v>
      </c>
      <c r="M692" s="87"/>
      <c r="N692" s="421" t="s">
        <v>717</v>
      </c>
      <c r="O692" s="421" t="s">
        <v>718</v>
      </c>
      <c r="P692" s="246"/>
      <c r="Q692" s="50" t="s">
        <v>415</v>
      </c>
      <c r="R692" s="87"/>
      <c r="S692" s="75" t="s">
        <v>548</v>
      </c>
      <c r="T692" s="75" t="s">
        <v>440</v>
      </c>
      <c r="U692" s="469" t="s">
        <v>483</v>
      </c>
      <c r="V692" s="469"/>
      <c r="W692" s="75" t="s">
        <v>470</v>
      </c>
      <c r="X692" s="75" t="s">
        <v>1</v>
      </c>
      <c r="Y692" s="50" t="s">
        <v>415</v>
      </c>
      <c r="Z692" s="75" t="s">
        <v>532</v>
      </c>
      <c r="AA692" s="50" t="s">
        <v>486</v>
      </c>
      <c r="AB692" s="87" t="s">
        <v>553</v>
      </c>
      <c r="AC692" s="244"/>
      <c r="AD692" s="247"/>
      <c r="AF692" s="28"/>
      <c r="AG692" s="27"/>
      <c r="AH692" s="248"/>
      <c r="AI692" s="86"/>
      <c r="AM692" s="86"/>
      <c r="BE692" s="260"/>
    </row>
    <row r="693" spans="1:57" ht="15.6">
      <c r="A693" s="244"/>
      <c r="B693" s="264">
        <f>+'Ark1'!C1626</f>
        <v>2024</v>
      </c>
      <c r="C693" s="264">
        <f>+'Ark1'!L1626</f>
        <v>1</v>
      </c>
      <c r="D693" s="264" t="s">
        <v>29</v>
      </c>
      <c r="E693" s="264">
        <f>+'Ark1'!AP1626</f>
        <v>34</v>
      </c>
      <c r="F693" s="484" t="str">
        <f>+IF(G693=0,"",'Ark1'!Q1626)</f>
        <v/>
      </c>
      <c r="G693" s="485">
        <f>+'Ark1'!R1626</f>
        <v>0</v>
      </c>
      <c r="H693" s="265" t="str">
        <f>+IF(G693=0,"",'Ark1'!AE1626)</f>
        <v/>
      </c>
      <c r="I693" s="265"/>
      <c r="J693" s="265" t="str">
        <f>+IF(G693=0,"",'Ark1'!AF1626)</f>
        <v/>
      </c>
      <c r="K693" s="244"/>
      <c r="L693" s="303" t="str">
        <f>+IF(G693=0,"",'Ark1'!U1626)</f>
        <v/>
      </c>
      <c r="M693" s="303"/>
      <c r="N693" s="376" t="str">
        <f>+IF(G693=0,"",'Ark1'!AR2044)</f>
        <v/>
      </c>
      <c r="O693" s="114" t="str">
        <f>+IF(G693=0,"",'Ark1'!AS2044)</f>
        <v/>
      </c>
      <c r="P693" s="246"/>
      <c r="Q693" s="266" t="str">
        <f>+IF(G693=0,"",'Ark1'!T1626)</f>
        <v/>
      </c>
      <c r="R693" s="265"/>
      <c r="S693" s="267" t="str">
        <f>+IF(G693=0,"",'Ark1'!W1626)</f>
        <v/>
      </c>
      <c r="T693" s="267" t="str">
        <f>+IF(G693=0,"",'Ark1'!X1626)</f>
        <v/>
      </c>
      <c r="U693" s="484" t="str">
        <f>+IF(G693=0,"",'Ark1'!AG1626)</f>
        <v/>
      </c>
      <c r="V693" s="484"/>
      <c r="W693" s="267" t="str">
        <f>+IF(G693=0,"",'Ark1'!AH1626)</f>
        <v/>
      </c>
      <c r="X693" s="267" t="str">
        <f>+IF(G693=0,"",'Ark1'!Y1626)</f>
        <v/>
      </c>
      <c r="Y693" s="266" t="str">
        <f>+IF(G693=0,"",'Ark1'!AA1626)</f>
        <v/>
      </c>
      <c r="Z693" s="267" t="str">
        <f>+IF(G693=0,"",'Ark1'!AC1626)</f>
        <v/>
      </c>
      <c r="AA693" s="303" t="str">
        <f t="shared" ref="AA693:AA707" si="65">IF(G693=0,"",1000*L693/U693)</f>
        <v/>
      </c>
      <c r="AB693" s="265" t="str">
        <f t="shared" ref="AB693:AB707" si="66">IF(G693=0,"",G693/F693)</f>
        <v/>
      </c>
      <c r="AC693" s="244"/>
      <c r="AF693" s="28"/>
      <c r="AG693" s="27"/>
      <c r="AJ693" s="27"/>
      <c r="AK693" s="27"/>
      <c r="AL693" s="27"/>
      <c r="AN693" s="27"/>
    </row>
    <row r="694" spans="1:57" ht="15.6">
      <c r="A694" s="244"/>
      <c r="B694" s="304">
        <f>+'Ark1'!C1661</f>
        <v>2024</v>
      </c>
      <c r="C694" s="86">
        <f>+'Ark1'!L1661</f>
        <v>2</v>
      </c>
      <c r="D694" s="86" t="s">
        <v>30</v>
      </c>
      <c r="F694" s="486" t="str">
        <f>+IF(G694=0,"",'Ark1'!Q1661)</f>
        <v/>
      </c>
      <c r="G694" s="485">
        <f>+'Ark1'!R1661</f>
        <v>0</v>
      </c>
      <c r="H694" s="28" t="str">
        <f>+IF(G694=0,"",'Ark1'!AE1661)</f>
        <v/>
      </c>
      <c r="I694" s="265"/>
      <c r="J694" s="28" t="str">
        <f>+IF(G694=0,"",'Ark1'!AF1661)</f>
        <v/>
      </c>
      <c r="K694" s="244"/>
      <c r="L694" s="303" t="str">
        <f>+IF(G694=0,"",'Ark1'!U1661)</f>
        <v/>
      </c>
      <c r="M694" s="303"/>
      <c r="N694" s="376" t="str">
        <f>+IF(G694=0,"",'Ark1'!AR2079)</f>
        <v/>
      </c>
      <c r="O694" s="114" t="str">
        <f>+IF(G694=0,"",'Ark1'!AS2079)</f>
        <v/>
      </c>
      <c r="P694" s="246"/>
      <c r="Q694" s="27" t="str">
        <f>+IF(G694=0,"",'Ark1'!T1661)</f>
        <v/>
      </c>
      <c r="R694" s="265"/>
      <c r="S694" s="33" t="str">
        <f>+IF(G694=0,"",'Ark1'!W1661)</f>
        <v/>
      </c>
      <c r="T694" s="33" t="str">
        <f>+IF(G694=0,"",'Ark1'!X1661)</f>
        <v/>
      </c>
      <c r="U694" s="557" t="str">
        <f>+IF(G694=0,"",'Ark1'!AG1661)</f>
        <v/>
      </c>
      <c r="W694" s="33" t="str">
        <f>+IF(G694=0,"",'Ark1'!AH1661)</f>
        <v/>
      </c>
      <c r="X694" s="33" t="str">
        <f>+IF(G694=0,"",'Ark1'!Y1661)</f>
        <v/>
      </c>
      <c r="Y694" s="27" t="str">
        <f>+IF(G694=0,"",'Ark1'!AA1661)</f>
        <v/>
      </c>
      <c r="Z694" s="33" t="str">
        <f>+IF(G694=0,"",'Ark1'!AC1661)</f>
        <v/>
      </c>
      <c r="AA694" s="303" t="str">
        <f t="shared" si="65"/>
        <v/>
      </c>
      <c r="AB694" s="28" t="str">
        <f t="shared" si="66"/>
        <v/>
      </c>
      <c r="AC694" s="244"/>
      <c r="AF694" s="28"/>
      <c r="AG694" s="27"/>
      <c r="AJ694" s="27"/>
      <c r="AK694" s="27"/>
      <c r="AL694" s="27"/>
      <c r="AN694" s="27"/>
    </row>
    <row r="695" spans="1:57" s="271" customFormat="1" ht="15.6">
      <c r="A695" s="244"/>
      <c r="B695" s="304">
        <f>+'Ark1'!C1696</f>
        <v>2024</v>
      </c>
      <c r="C695" s="264">
        <f>+'Ark1'!L1696</f>
        <v>3</v>
      </c>
      <c r="D695" s="264" t="s">
        <v>31</v>
      </c>
      <c r="E695" s="86"/>
      <c r="F695" s="484" t="str">
        <f>+IF(G695=0,"",'Ark1'!Q1696)</f>
        <v/>
      </c>
      <c r="G695" s="485">
        <f>+'Ark1'!R1696</f>
        <v>0</v>
      </c>
      <c r="H695" s="265" t="str">
        <f>+IF(G695=0,"",'Ark1'!AE1696)</f>
        <v/>
      </c>
      <c r="I695" s="265"/>
      <c r="J695" s="265" t="str">
        <f>+IF(G695=0,"",'Ark1'!AF1696)</f>
        <v/>
      </c>
      <c r="K695" s="244"/>
      <c r="L695" s="303" t="str">
        <f>+IF(G695=0,"",'Ark1'!U1696)</f>
        <v/>
      </c>
      <c r="M695" s="303"/>
      <c r="N695" s="376" t="str">
        <f>+IF(G695=0,"",'Ark1'!AR2114)</f>
        <v/>
      </c>
      <c r="O695" s="114" t="str">
        <f>+IF(G695=0,"",'Ark1'!AS2114)</f>
        <v/>
      </c>
      <c r="P695" s="246"/>
      <c r="Q695" s="266" t="str">
        <f>+IF(G695=0,"",'Ark1'!T1696)</f>
        <v/>
      </c>
      <c r="R695" s="265"/>
      <c r="S695" s="267" t="str">
        <f>+IF(G695=0,"",'Ark1'!W1696)</f>
        <v/>
      </c>
      <c r="T695" s="267" t="str">
        <f>+IF(G695=0,"",'Ark1'!X1696)</f>
        <v/>
      </c>
      <c r="U695" s="484" t="str">
        <f>+IF(G695=0,"",'Ark1'!AG1696)</f>
        <v/>
      </c>
      <c r="V695" s="484"/>
      <c r="W695" s="267" t="str">
        <f>+IF(G695=0,"",'Ark1'!AH1696)</f>
        <v/>
      </c>
      <c r="X695" s="267" t="str">
        <f>+IF(G695=0,"",'Ark1'!Y1696)</f>
        <v/>
      </c>
      <c r="Y695" s="266" t="str">
        <f>+IF(G695=0,"",'Ark1'!AA1696)</f>
        <v/>
      </c>
      <c r="Z695" s="267" t="str">
        <f>+IF(G695=0,"",'Ark1'!AC1696)</f>
        <v/>
      </c>
      <c r="AA695" s="303" t="str">
        <f t="shared" si="65"/>
        <v/>
      </c>
      <c r="AB695" s="265" t="str">
        <f t="shared" si="66"/>
        <v/>
      </c>
      <c r="AC695" s="244"/>
      <c r="AD695" s="28"/>
      <c r="AE695" s="28"/>
      <c r="AF695" s="28"/>
      <c r="AG695" s="27"/>
      <c r="AH695" s="28"/>
      <c r="AI695" s="28"/>
      <c r="AJ695" s="27"/>
      <c r="AK695" s="27"/>
      <c r="AL695" s="27"/>
      <c r="AM695" s="28"/>
      <c r="AN695" s="27"/>
      <c r="AO695" s="86"/>
    </row>
    <row r="696" spans="1:57" s="271" customFormat="1" ht="15.6">
      <c r="A696" s="244"/>
      <c r="B696" s="304">
        <f>+'Ark1'!C1731</f>
        <v>2024</v>
      </c>
      <c r="C696" s="264">
        <f>+'Ark1'!L1731</f>
        <v>4</v>
      </c>
      <c r="D696" s="264" t="s">
        <v>32</v>
      </c>
      <c r="E696" s="86"/>
      <c r="F696" s="486" t="str">
        <f>+IF(G696=0,"",'Ark1'!Q1731)</f>
        <v/>
      </c>
      <c r="G696" s="485">
        <f>+'Ark1'!R1731</f>
        <v>0</v>
      </c>
      <c r="H696" s="28" t="str">
        <f>+IF(G696=0,"",'Ark1'!AE1731)</f>
        <v/>
      </c>
      <c r="I696" s="265"/>
      <c r="J696" s="28" t="str">
        <f>+IF(G696=0,"",'Ark1'!AF1731)</f>
        <v/>
      </c>
      <c r="K696" s="244"/>
      <c r="L696" s="303" t="str">
        <f>+IF(G696=0,"",'Ark1'!U1731)</f>
        <v/>
      </c>
      <c r="M696" s="303"/>
      <c r="N696" s="376" t="str">
        <f>+IF(G696=0,"",'Ark1'!#REF!)</f>
        <v/>
      </c>
      <c r="O696" s="114" t="str">
        <f>+IF(G696=0,"",'Ark1'!#REF!)</f>
        <v/>
      </c>
      <c r="P696" s="246"/>
      <c r="Q696" s="27" t="str">
        <f>+IF(G696=0,"",'Ark1'!T1731)</f>
        <v/>
      </c>
      <c r="R696" s="265"/>
      <c r="S696" s="33" t="str">
        <f>+IF(G696=0,"",'Ark1'!W1731)</f>
        <v/>
      </c>
      <c r="T696" s="33" t="str">
        <f>+IF(G696=0,"",'Ark1'!X1731)</f>
        <v/>
      </c>
      <c r="U696" s="557" t="str">
        <f>+IF(G696=0,"",'Ark1'!AG1731)</f>
        <v/>
      </c>
      <c r="V696" s="557"/>
      <c r="W696" s="33" t="str">
        <f>+IF(G696=0,"",'Ark1'!AH1731)</f>
        <v/>
      </c>
      <c r="X696" s="33" t="str">
        <f>+IF(G696=0,"",'Ark1'!Y1731)</f>
        <v/>
      </c>
      <c r="Y696" s="27" t="str">
        <f>+IF(G696=0,"",'Ark1'!AA1731)</f>
        <v/>
      </c>
      <c r="Z696" s="33" t="str">
        <f>+IF(G696=0,"",'Ark1'!AC1731)</f>
        <v/>
      </c>
      <c r="AA696" s="303" t="str">
        <f t="shared" si="65"/>
        <v/>
      </c>
      <c r="AB696" s="28" t="str">
        <f t="shared" si="66"/>
        <v/>
      </c>
      <c r="AC696" s="244"/>
      <c r="AD696" s="28"/>
      <c r="AE696" s="28"/>
      <c r="AF696" s="28"/>
      <c r="AG696" s="27"/>
      <c r="AH696" s="28"/>
      <c r="AI696" s="28"/>
      <c r="AJ696" s="27"/>
      <c r="AK696" s="27"/>
      <c r="AL696" s="27"/>
      <c r="AM696" s="28"/>
      <c r="AN696" s="27"/>
      <c r="AO696" s="86"/>
    </row>
    <row r="697" spans="1:57" s="271" customFormat="1" ht="15.6">
      <c r="A697" s="244"/>
      <c r="B697" s="264">
        <f>+'Ark1'!C1766</f>
        <v>2024</v>
      </c>
      <c r="C697" s="264">
        <f>+'Ark1'!L1766</f>
        <v>5</v>
      </c>
      <c r="D697" s="264" t="s">
        <v>401</v>
      </c>
      <c r="E697" s="86"/>
      <c r="F697" s="484" t="str">
        <f>+IF(G697=0,"",'Ark1'!Q1766)</f>
        <v/>
      </c>
      <c r="G697" s="485">
        <f>+'Ark1'!R1766</f>
        <v>0</v>
      </c>
      <c r="H697" s="265">
        <f>+'Ark1'!AE1766</f>
        <v>0</v>
      </c>
      <c r="I697" s="265"/>
      <c r="J697" s="265" t="str">
        <f>+IF(G697=0,"",'Ark1'!AF1766)</f>
        <v/>
      </c>
      <c r="K697" s="244"/>
      <c r="L697" s="303" t="str">
        <f>+IF(G697=0,"",'Ark1'!U1766)</f>
        <v/>
      </c>
      <c r="M697" s="303"/>
      <c r="N697" s="376" t="str">
        <f>+IF(G697=0,"",'Ark1'!#REF!)</f>
        <v/>
      </c>
      <c r="O697" s="114" t="str">
        <f>+IF(G697=0,"",'Ark1'!#REF!)</f>
        <v/>
      </c>
      <c r="P697" s="246"/>
      <c r="Q697" s="266" t="str">
        <f>+IF(G697=0,"",'Ark1'!T1766)</f>
        <v/>
      </c>
      <c r="R697" s="265"/>
      <c r="S697" s="267" t="str">
        <f>+IF(G697=0,"",'Ark1'!W1766)</f>
        <v/>
      </c>
      <c r="T697" s="267" t="str">
        <f>+IF(G697=0,"",'Ark1'!X1766)</f>
        <v/>
      </c>
      <c r="U697" s="484" t="str">
        <f>+IF(G697=0,"",'Ark1'!AG1766)</f>
        <v/>
      </c>
      <c r="V697" s="484"/>
      <c r="W697" s="267" t="str">
        <f>+IF(G697=0,"",'Ark1'!AH1766)</f>
        <v/>
      </c>
      <c r="X697" s="267" t="str">
        <f>+IF(G697=0,"",'Ark1'!Y1766)</f>
        <v/>
      </c>
      <c r="Y697" s="266" t="str">
        <f>+IF(G697=0,"",'Ark1'!AA1766)</f>
        <v/>
      </c>
      <c r="Z697" s="267" t="str">
        <f>+IF(G697=0,"",'Ark1'!AC1766)</f>
        <v/>
      </c>
      <c r="AA697" s="303" t="str">
        <f t="shared" si="65"/>
        <v/>
      </c>
      <c r="AB697" s="265" t="str">
        <f t="shared" si="66"/>
        <v/>
      </c>
      <c r="AC697" s="244"/>
      <c r="AD697" s="28"/>
      <c r="AE697" s="28"/>
      <c r="AF697" s="28"/>
      <c r="AG697" s="27"/>
      <c r="AH697" s="28"/>
      <c r="AI697" s="28"/>
      <c r="AJ697" s="27"/>
      <c r="AK697" s="27"/>
      <c r="AL697" s="27"/>
      <c r="AM697" s="28"/>
      <c r="AN697" s="27"/>
      <c r="AO697" s="86"/>
    </row>
    <row r="698" spans="1:57" s="271" customFormat="1" ht="15.6">
      <c r="A698" s="244"/>
      <c r="B698" s="328">
        <f>+'Ark1'!C1801</f>
        <v>2024</v>
      </c>
      <c r="C698" s="264">
        <f>+'Ark1'!L1801</f>
        <v>6</v>
      </c>
      <c r="D698" s="264" t="s">
        <v>33</v>
      </c>
      <c r="E698" s="86"/>
      <c r="F698" s="486" t="str">
        <f>+IF(G698=0,"",'Ark1'!Q1801)</f>
        <v/>
      </c>
      <c r="G698" s="485">
        <f>+'Ark1'!R1801</f>
        <v>0</v>
      </c>
      <c r="H698" s="28" t="str">
        <f>+IF(G698=0,"",'Ark1'!AE1801)</f>
        <v/>
      </c>
      <c r="I698" s="265"/>
      <c r="J698" s="28" t="str">
        <f>+IF(G698=0,"",'Ark1'!AF1801)</f>
        <v/>
      </c>
      <c r="K698" s="244"/>
      <c r="L698" s="303" t="str">
        <f>+IF(G698=0,"",'Ark1'!U1801)</f>
        <v/>
      </c>
      <c r="M698" s="303"/>
      <c r="N698" s="376" t="str">
        <f>+IF(G698=0,"",'Ark1'!#REF!)</f>
        <v/>
      </c>
      <c r="O698" s="114" t="str">
        <f>+IF(G698=0,"",'Ark1'!#REF!)</f>
        <v/>
      </c>
      <c r="P698" s="246"/>
      <c r="Q698" s="27" t="str">
        <f>+IF(G698=0,"",'Ark1'!T1801)</f>
        <v/>
      </c>
      <c r="R698" s="265"/>
      <c r="S698" s="33" t="str">
        <f>+IF(G698=0,"",'Ark1'!W1801)</f>
        <v/>
      </c>
      <c r="T698" s="33" t="str">
        <f>+IF(G698=0,"",'Ark1'!X1801)</f>
        <v/>
      </c>
      <c r="U698" s="557" t="str">
        <f>+IF(G698=0,"",'Ark1'!AG1801)</f>
        <v/>
      </c>
      <c r="V698" s="557"/>
      <c r="W698" s="33" t="str">
        <f>+IF(G698=0,"",'Ark1'!AH1801)</f>
        <v/>
      </c>
      <c r="X698" s="33" t="str">
        <f>+IF(G698=0,"",'Ark1'!Y1801)</f>
        <v/>
      </c>
      <c r="Y698" s="27" t="str">
        <f>+IF(G698=0,"",'Ark1'!AA1801)</f>
        <v/>
      </c>
      <c r="Z698" s="33" t="str">
        <f>+IF(G698=0,"",'Ark1'!AC1801)</f>
        <v/>
      </c>
      <c r="AA698" s="303" t="str">
        <f t="shared" si="65"/>
        <v/>
      </c>
      <c r="AB698" s="28" t="str">
        <f t="shared" si="66"/>
        <v/>
      </c>
      <c r="AC698" s="244"/>
      <c r="AD698" s="28"/>
      <c r="AE698" s="28"/>
      <c r="AF698" s="28"/>
      <c r="AG698" s="27"/>
      <c r="AH698" s="28"/>
      <c r="AI698" s="28"/>
      <c r="AJ698" s="86"/>
      <c r="AK698" s="86"/>
      <c r="AL698" s="86"/>
      <c r="AM698" s="28"/>
      <c r="AN698" s="86"/>
      <c r="AO698" s="86"/>
    </row>
    <row r="699" spans="1:57" s="271" customFormat="1" ht="15.6">
      <c r="A699" s="244"/>
      <c r="B699" s="328">
        <f>+'Ark1'!C1836</f>
        <v>2024</v>
      </c>
      <c r="C699" s="264">
        <f>+'Ark1'!L1836</f>
        <v>7</v>
      </c>
      <c r="D699" s="264" t="s">
        <v>34</v>
      </c>
      <c r="E699" s="86"/>
      <c r="F699" s="484" t="str">
        <f>+IF(G699=0,"",'Ark1'!Q1836)</f>
        <v/>
      </c>
      <c r="G699" s="485">
        <f>+'Ark1'!R1836</f>
        <v>0</v>
      </c>
      <c r="H699" s="265" t="str">
        <f>+IF(G699=0,"",'Ark1'!AE1836)</f>
        <v/>
      </c>
      <c r="I699" s="265"/>
      <c r="J699" s="265" t="str">
        <f>+IF(G699=0,"",'Ark1'!AF1836)</f>
        <v/>
      </c>
      <c r="K699" s="244"/>
      <c r="L699" s="303" t="str">
        <f>+IF(G699=0,"",'Ark1'!U1836)</f>
        <v/>
      </c>
      <c r="M699" s="303"/>
      <c r="N699" s="376" t="str">
        <f>+IF(G699=0,"",'Ark1'!#REF!)</f>
        <v/>
      </c>
      <c r="O699" s="114" t="str">
        <f>+IF(G699=0,"",'Ark1'!#REF!)</f>
        <v/>
      </c>
      <c r="P699" s="246"/>
      <c r="Q699" s="266" t="str">
        <f>+IF(G699=0,"",'Ark1'!T1836)</f>
        <v/>
      </c>
      <c r="R699" s="265"/>
      <c r="S699" s="267" t="str">
        <f>+IF(G699=0,"",'Ark1'!W1836)</f>
        <v/>
      </c>
      <c r="T699" s="267" t="str">
        <f>+IF(G699=0,"",'Ark1'!X1836)</f>
        <v/>
      </c>
      <c r="U699" s="484" t="str">
        <f>+IF(G699=0,"",'Ark1'!AG1836)</f>
        <v/>
      </c>
      <c r="V699" s="484"/>
      <c r="W699" s="267" t="str">
        <f>+IF(G699=0,"",'Ark1'!AH1836)</f>
        <v/>
      </c>
      <c r="X699" s="267" t="str">
        <f>+IF(G699=0,"",'Ark1'!Y1836)</f>
        <v/>
      </c>
      <c r="Y699" s="266" t="str">
        <f>+IF(G699=0,"",'Ark1'!AA1836)</f>
        <v/>
      </c>
      <c r="Z699" s="267" t="str">
        <f>+IF(G699=0,"",'Ark1'!AC1836)</f>
        <v/>
      </c>
      <c r="AA699" s="303" t="str">
        <f t="shared" si="65"/>
        <v/>
      </c>
      <c r="AB699" s="265" t="str">
        <f t="shared" si="66"/>
        <v/>
      </c>
      <c r="AC699" s="244"/>
      <c r="AD699" s="28"/>
      <c r="AE699" s="28"/>
      <c r="AF699" s="28"/>
      <c r="AG699" s="27"/>
      <c r="AH699" s="28"/>
      <c r="AI699" s="28"/>
      <c r="AJ699" s="86"/>
      <c r="AK699" s="86"/>
      <c r="AL699" s="86"/>
      <c r="AM699" s="28"/>
      <c r="AN699" s="86"/>
      <c r="AO699" s="86"/>
    </row>
    <row r="700" spans="1:57" s="271" customFormat="1" ht="15.6">
      <c r="A700" s="244"/>
      <c r="B700" s="86">
        <f>+'Ark1'!C1871</f>
        <v>2024</v>
      </c>
      <c r="C700" s="86">
        <f>+'Ark1'!L1871</f>
        <v>8</v>
      </c>
      <c r="D700" s="86" t="s">
        <v>35</v>
      </c>
      <c r="E700" s="86"/>
      <c r="F700" s="486" t="str">
        <f>+IF(G700=0,"",'Ark1'!Q1871)</f>
        <v/>
      </c>
      <c r="G700" s="485">
        <f>+'Ark1'!R1871</f>
        <v>0</v>
      </c>
      <c r="H700" s="28" t="str">
        <f>+IF(G700=0,"",'Ark1'!AE1871)</f>
        <v/>
      </c>
      <c r="I700" s="265"/>
      <c r="J700" s="28" t="str">
        <f>+IF(G700=0,"",'Ark1'!AF1871)</f>
        <v/>
      </c>
      <c r="K700" s="244"/>
      <c r="L700" s="303" t="str">
        <f>+IF(G700=0,"",'Ark1'!U1871)</f>
        <v/>
      </c>
      <c r="M700" s="303"/>
      <c r="N700" s="376" t="str">
        <f>+IF(G700=0,"",'Ark1'!#REF!)</f>
        <v/>
      </c>
      <c r="O700" s="114" t="str">
        <f>+IF(G700=0,"",'Ark1'!#REF!)</f>
        <v/>
      </c>
      <c r="P700" s="246"/>
      <c r="Q700" s="27" t="str">
        <f>+IF(G700=0,"",'Ark1'!T1871)</f>
        <v/>
      </c>
      <c r="R700" s="265"/>
      <c r="S700" s="33" t="str">
        <f>+IF(G700=0,"",'Ark1'!W1871)</f>
        <v/>
      </c>
      <c r="T700" s="33" t="str">
        <f>+IF(G700=0,"",'Ark1'!X1871)</f>
        <v/>
      </c>
      <c r="U700" s="557" t="str">
        <f>+IF(G700=0,"",'Ark1'!AG1871)</f>
        <v/>
      </c>
      <c r="V700" s="557"/>
      <c r="W700" s="33" t="str">
        <f>+IF(G700=0,"",'Ark1'!AH1871)</f>
        <v/>
      </c>
      <c r="X700" s="33" t="str">
        <f>+IF(G700=0,"",'Ark1'!Y1871)</f>
        <v/>
      </c>
      <c r="Y700" s="27" t="str">
        <f>+IF(G700=0,"",'Ark1'!AA1871)</f>
        <v/>
      </c>
      <c r="Z700" s="33" t="str">
        <f>+IF(G700=0,"",'Ark1'!AC1871)</f>
        <v/>
      </c>
      <c r="AA700" s="303" t="str">
        <f t="shared" si="65"/>
        <v/>
      </c>
      <c r="AB700" s="28" t="str">
        <f t="shared" si="66"/>
        <v/>
      </c>
      <c r="AC700" s="244"/>
      <c r="AD700" s="28"/>
      <c r="AE700" s="28"/>
      <c r="AF700" s="28"/>
      <c r="AG700" s="27"/>
      <c r="AH700" s="28"/>
      <c r="AI700" s="28"/>
      <c r="AJ700" s="86"/>
      <c r="AK700" s="86"/>
      <c r="AL700" s="86"/>
      <c r="AM700" s="28"/>
      <c r="AN700" s="86"/>
      <c r="AO700" s="86"/>
    </row>
    <row r="701" spans="1:57" s="271" customFormat="1" ht="15.6">
      <c r="A701" s="244"/>
      <c r="B701" s="328">
        <f>+'Ark1'!C1906</f>
        <v>2024</v>
      </c>
      <c r="C701" s="264">
        <f>+'Ark1'!L1906</f>
        <v>9</v>
      </c>
      <c r="D701" s="264" t="s">
        <v>36</v>
      </c>
      <c r="E701" s="86"/>
      <c r="F701" s="484" t="str">
        <f>+IF(G701=0,"",'Ark1'!Q1906)</f>
        <v/>
      </c>
      <c r="G701" s="485">
        <f>+'Ark1'!R1906</f>
        <v>0</v>
      </c>
      <c r="H701" s="265" t="str">
        <f>+IF(G701=0,"",'Ark1'!AE1906)</f>
        <v/>
      </c>
      <c r="I701" s="265"/>
      <c r="J701" s="265" t="str">
        <f>+IF(G701=0,"",'Ark1'!AF1906)</f>
        <v/>
      </c>
      <c r="K701" s="244"/>
      <c r="L701" s="303" t="str">
        <f>+IF(G701=0,"",'Ark1'!U1906)</f>
        <v/>
      </c>
      <c r="M701" s="303"/>
      <c r="N701" s="376" t="str">
        <f>+IF(G701=0,"",'Ark1'!#REF!)</f>
        <v/>
      </c>
      <c r="O701" s="114" t="str">
        <f>+IF(G701=0,"",'Ark1'!#REF!)</f>
        <v/>
      </c>
      <c r="P701" s="246"/>
      <c r="Q701" s="266" t="str">
        <f>+IF(G701=0,"",'Ark1'!T1906)</f>
        <v/>
      </c>
      <c r="R701" s="265"/>
      <c r="S701" s="267" t="str">
        <f>+IF(G701=0,"",'Ark1'!W1906)</f>
        <v/>
      </c>
      <c r="T701" s="267" t="str">
        <f>+IF(G701=0,"",'Ark1'!X1906)</f>
        <v/>
      </c>
      <c r="U701" s="484" t="str">
        <f>+IF(G701=0,"",'Ark1'!AG1906)</f>
        <v/>
      </c>
      <c r="V701" s="484"/>
      <c r="W701" s="267" t="str">
        <f>+IF(G701=0,"",'Ark1'!AH1906)</f>
        <v/>
      </c>
      <c r="X701" s="267" t="str">
        <f>+IF(G701=0,"",'Ark1'!Y1906)</f>
        <v/>
      </c>
      <c r="Y701" s="266" t="str">
        <f>+IF(G701=0,"",'Ark1'!AA1906)</f>
        <v/>
      </c>
      <c r="Z701" s="267" t="str">
        <f>+IF(G701=0,"",'Ark1'!AC1906)</f>
        <v/>
      </c>
      <c r="AA701" s="303" t="str">
        <f t="shared" si="65"/>
        <v/>
      </c>
      <c r="AB701" s="265" t="str">
        <f t="shared" si="66"/>
        <v/>
      </c>
      <c r="AC701" s="244"/>
      <c r="AD701" s="28"/>
      <c r="AE701" s="28"/>
      <c r="AF701" s="28"/>
      <c r="AG701" s="27"/>
      <c r="AH701" s="28"/>
      <c r="AI701" s="28"/>
      <c r="AJ701" s="86"/>
      <c r="AK701" s="86"/>
      <c r="AL701" s="86"/>
      <c r="AM701" s="28"/>
      <c r="AN701" s="86"/>
      <c r="AO701" s="86"/>
    </row>
    <row r="702" spans="1:57" s="271" customFormat="1" ht="15.6">
      <c r="A702" s="244"/>
      <c r="B702" s="328">
        <f>+'Ark1'!C1941</f>
        <v>2024</v>
      </c>
      <c r="C702" s="264">
        <f>+'Ark1'!L1941</f>
        <v>10</v>
      </c>
      <c r="D702" s="264" t="s">
        <v>37</v>
      </c>
      <c r="E702" s="86"/>
      <c r="F702" s="486" t="str">
        <f>+IF(G702=0,"",'Ark1'!Q1941)</f>
        <v/>
      </c>
      <c r="G702" s="485">
        <f>+'Ark1'!R1941</f>
        <v>0</v>
      </c>
      <c r="H702" s="28" t="str">
        <f>+IF(G702=0,"",'Ark1'!AE1941)</f>
        <v/>
      </c>
      <c r="I702" s="265"/>
      <c r="J702" s="28" t="str">
        <f>+IF(G702=0,"",'Ark1'!AF1941)</f>
        <v/>
      </c>
      <c r="K702" s="244"/>
      <c r="L702" s="303" t="str">
        <f>+IF(G702=0,"",'Ark1'!U1941)</f>
        <v/>
      </c>
      <c r="M702" s="303"/>
      <c r="N702" s="376" t="str">
        <f>+IF(G702=0,"",'Ark1'!#REF!)</f>
        <v/>
      </c>
      <c r="O702" s="114" t="str">
        <f>+IF(G702=0,"",'Ark1'!#REF!)</f>
        <v/>
      </c>
      <c r="P702" s="246"/>
      <c r="Q702" s="27" t="str">
        <f>+IF(G702=0,"",'Ark1'!T1941)</f>
        <v/>
      </c>
      <c r="R702" s="265"/>
      <c r="S702" s="33" t="str">
        <f>+IF(G702=0,"",'Ark1'!W1941)</f>
        <v/>
      </c>
      <c r="T702" s="33" t="str">
        <f>+IF(G702=0,"",'Ark1'!X1941)</f>
        <v/>
      </c>
      <c r="U702" s="557" t="str">
        <f>+IF(G702=0,"",'Ark1'!AG1941)</f>
        <v/>
      </c>
      <c r="V702" s="557"/>
      <c r="W702" s="33" t="str">
        <f>+IF(G702=0,"",'Ark1'!AH1941)</f>
        <v/>
      </c>
      <c r="X702" s="33" t="str">
        <f>+IF(G702=0,"",'Ark1'!Y1941)</f>
        <v/>
      </c>
      <c r="Y702" s="27" t="str">
        <f>+IF(G702=0,"",'Ark1'!AA1941)</f>
        <v/>
      </c>
      <c r="Z702" s="33" t="str">
        <f>+IF(G702=0,"",'Ark1'!AC1941)</f>
        <v/>
      </c>
      <c r="AA702" s="303" t="str">
        <f t="shared" si="65"/>
        <v/>
      </c>
      <c r="AB702" s="28" t="str">
        <f t="shared" si="66"/>
        <v/>
      </c>
      <c r="AC702" s="244"/>
      <c r="AD702" s="28"/>
      <c r="AE702" s="28"/>
      <c r="AF702" s="28"/>
      <c r="AG702" s="27"/>
      <c r="AH702" s="28"/>
      <c r="AI702" s="28"/>
      <c r="AJ702" s="86"/>
      <c r="AK702" s="86"/>
      <c r="AL702" s="86"/>
      <c r="AM702" s="28"/>
      <c r="AN702" s="86"/>
      <c r="AO702" s="86"/>
    </row>
    <row r="703" spans="1:57" ht="15.6">
      <c r="A703" s="244"/>
      <c r="B703" s="328">
        <f>+'Ark1'!C1976</f>
        <v>2024</v>
      </c>
      <c r="C703" s="264">
        <f>+'Ark1'!L1976</f>
        <v>11</v>
      </c>
      <c r="D703" s="264" t="s">
        <v>38</v>
      </c>
      <c r="F703" s="484" t="str">
        <f>+IF(G703=0,"",'Ark1'!Q1976)</f>
        <v/>
      </c>
      <c r="G703" s="485">
        <f>+'Ark1'!R1976</f>
        <v>0</v>
      </c>
      <c r="H703" s="265" t="str">
        <f>+IF(G703=0,"",'Ark1'!AE1976)</f>
        <v/>
      </c>
      <c r="I703" s="265"/>
      <c r="J703" s="265" t="str">
        <f>+IF(G703=0,"",'Ark1'!AF1976)</f>
        <v/>
      </c>
      <c r="K703" s="244"/>
      <c r="L703" s="303" t="str">
        <f>+IF(G703=0,"",'Ark1'!U1976)</f>
        <v/>
      </c>
      <c r="M703" s="303"/>
      <c r="N703" s="376" t="str">
        <f>+IF(G703=0,"",'Ark1'!#REF!)</f>
        <v/>
      </c>
      <c r="O703" s="114" t="str">
        <f>+IF(G703=0,"",'Ark1'!#REF!)</f>
        <v/>
      </c>
      <c r="P703" s="246"/>
      <c r="Q703" s="266" t="str">
        <f>+IF(G703=0,"",'Ark1'!T1976)</f>
        <v/>
      </c>
      <c r="R703" s="265"/>
      <c r="S703" s="267" t="str">
        <f>+IF(G703=0,"",'Ark1'!W1976)</f>
        <v/>
      </c>
      <c r="T703" s="267" t="str">
        <f>+IF(G703=0,"",'Ark1'!X1976)</f>
        <v/>
      </c>
      <c r="U703" s="484" t="str">
        <f>+IF(G703=0,"",'Ark1'!AG1976)</f>
        <v/>
      </c>
      <c r="V703" s="484"/>
      <c r="W703" s="267" t="str">
        <f>+IF(G703=0,"",'Ark1'!AH1976)</f>
        <v/>
      </c>
      <c r="X703" s="267" t="str">
        <f>+IF(G703=0,"",'Ark1'!Y1976)</f>
        <v/>
      </c>
      <c r="Y703" s="266" t="str">
        <f>+IF(G703=0,"",'Ark1'!AA1976)</f>
        <v/>
      </c>
      <c r="Z703" s="267" t="str">
        <f>+IF(G703=0,"",'Ark1'!AC1976)</f>
        <v/>
      </c>
      <c r="AA703" s="303" t="str">
        <f t="shared" si="65"/>
        <v/>
      </c>
      <c r="AB703" s="265" t="str">
        <f t="shared" si="66"/>
        <v/>
      </c>
      <c r="AC703" s="244"/>
      <c r="AF703" s="28"/>
      <c r="AG703" s="27"/>
    </row>
    <row r="704" spans="1:57" ht="15.6">
      <c r="A704" s="244"/>
      <c r="B704" s="328">
        <f>+'Ark1'!C2011</f>
        <v>2024</v>
      </c>
      <c r="C704" s="264">
        <f>+'Ark1'!L2011</f>
        <v>12</v>
      </c>
      <c r="D704" s="264" t="s">
        <v>39</v>
      </c>
      <c r="F704" s="486" t="str">
        <f>+IF(G704=0,"",'Ark1'!Q2011)</f>
        <v/>
      </c>
      <c r="G704" s="485">
        <f>+'Ark1'!R2011</f>
        <v>0</v>
      </c>
      <c r="H704" s="28" t="str">
        <f>+IF(G704=0,"",'Ark1'!AE2011)</f>
        <v/>
      </c>
      <c r="I704" s="265"/>
      <c r="J704" s="28" t="str">
        <f>+IF(G704=0,"",'Ark1'!AF2011)</f>
        <v/>
      </c>
      <c r="K704" s="244"/>
      <c r="L704" s="303" t="str">
        <f>+IF(G704=0,"",'Ark1'!U2011)</f>
        <v/>
      </c>
      <c r="M704" s="303"/>
      <c r="N704" s="376" t="str">
        <f>+IF(G704=0,"",'Ark1'!#REF!)</f>
        <v/>
      </c>
      <c r="O704" s="114" t="str">
        <f>+IF(G704=0,"",'Ark1'!#REF!)</f>
        <v/>
      </c>
      <c r="P704" s="246"/>
      <c r="Q704" s="27" t="str">
        <f>+IF(G704=0,"",'Ark1'!T2011)</f>
        <v/>
      </c>
      <c r="R704" s="265"/>
      <c r="S704" s="33" t="str">
        <f>+IF(G704=0,"",'Ark1'!W2011)</f>
        <v/>
      </c>
      <c r="T704" s="33" t="str">
        <f>+IF(G704=0,"",'Ark1'!X2011)</f>
        <v/>
      </c>
      <c r="U704" s="557" t="str">
        <f>+IF(G704=0,"",'Ark1'!AG2011)</f>
        <v/>
      </c>
      <c r="W704" s="33" t="str">
        <f>+IF(G704=0,"",'Ark1'!AH2011)</f>
        <v/>
      </c>
      <c r="X704" s="33" t="str">
        <f>+IF(G704=0,"",'Ark1'!Y2011)</f>
        <v/>
      </c>
      <c r="Y704" s="27" t="str">
        <f>+IF(G704=0,"",'Ark1'!AA2011)</f>
        <v/>
      </c>
      <c r="Z704" s="33" t="str">
        <f>+IF(G704=0,"",'Ark1'!AC2011)</f>
        <v/>
      </c>
      <c r="AA704" s="303" t="str">
        <f t="shared" si="65"/>
        <v/>
      </c>
      <c r="AB704" s="28" t="str">
        <f t="shared" si="66"/>
        <v/>
      </c>
      <c r="AC704" s="244"/>
      <c r="AF704" s="28"/>
      <c r="AG704" s="27"/>
    </row>
    <row r="705" spans="1:58" ht="15.6">
      <c r="A705" s="244"/>
      <c r="B705" s="328">
        <f>+'Ark1'!C2046</f>
        <v>2024</v>
      </c>
      <c r="C705" s="264">
        <f>+'Ark1'!L2046</f>
        <v>13</v>
      </c>
      <c r="D705" s="264" t="s">
        <v>40</v>
      </c>
      <c r="F705" s="484" t="str">
        <f>+IF(G705=0,"",'Ark1'!Q2046)</f>
        <v/>
      </c>
      <c r="G705" s="485">
        <f>+'Ark1'!R2046</f>
        <v>0</v>
      </c>
      <c r="H705" s="265" t="str">
        <f>+IF(G705=0,"",'Ark1'!AE2046)</f>
        <v/>
      </c>
      <c r="I705" s="265"/>
      <c r="J705" s="265" t="str">
        <f>+IF(G705=0,"",'Ark1'!AF2046)</f>
        <v/>
      </c>
      <c r="K705" s="244"/>
      <c r="L705" s="303" t="str">
        <f>+IF(G705=0,"",'Ark1'!U2046)</f>
        <v/>
      </c>
      <c r="M705" s="303"/>
      <c r="N705" s="376" t="str">
        <f>+IF(G705=0,"",'Ark1'!#REF!)</f>
        <v/>
      </c>
      <c r="O705" s="114" t="str">
        <f>+IF(G705=0,"",'Ark1'!#REF!)</f>
        <v/>
      </c>
      <c r="P705" s="246"/>
      <c r="Q705" s="266" t="str">
        <f>+IF(G705=0,"",'Ark1'!T2046)</f>
        <v/>
      </c>
      <c r="R705" s="265"/>
      <c r="S705" s="267" t="str">
        <f>+IF(G705=0,"",'Ark1'!W2046)</f>
        <v/>
      </c>
      <c r="T705" s="267" t="str">
        <f>+IF(G705=0,"",'Ark1'!X2046)</f>
        <v/>
      </c>
      <c r="U705" s="484" t="str">
        <f>+IF(G705=0,"",'Ark1'!AG2046)</f>
        <v/>
      </c>
      <c r="V705" s="484"/>
      <c r="W705" s="267" t="str">
        <f>+IF(G705=0,"",'Ark1'!AH2046)</f>
        <v/>
      </c>
      <c r="X705" s="267" t="str">
        <f>+IF(G705=0,"",'Ark1'!Y2046)</f>
        <v/>
      </c>
      <c r="Y705" s="266" t="str">
        <f>+IF(G705=0,"",'Ark1'!AA2046)</f>
        <v/>
      </c>
      <c r="Z705" s="267" t="str">
        <f>+IF(G705=0,"",'Ark1'!AC2046)</f>
        <v/>
      </c>
      <c r="AA705" s="303" t="str">
        <f t="shared" si="65"/>
        <v/>
      </c>
      <c r="AB705" s="265" t="str">
        <f t="shared" si="66"/>
        <v/>
      </c>
      <c r="AC705" s="244"/>
      <c r="AF705" s="28"/>
      <c r="AG705" s="27"/>
    </row>
    <row r="706" spans="1:58" ht="15.6">
      <c r="A706" s="244"/>
      <c r="B706" s="328">
        <f>+'Ark1'!C2081</f>
        <v>2024</v>
      </c>
      <c r="C706" s="264">
        <f>+'Ark1'!L2081</f>
        <v>14</v>
      </c>
      <c r="D706" s="264" t="s">
        <v>402</v>
      </c>
      <c r="F706" s="486" t="str">
        <f>+IF(G706=0,"",'Ark1'!Q2081)</f>
        <v/>
      </c>
      <c r="G706" s="485">
        <f>+'Ark1'!R2081</f>
        <v>0</v>
      </c>
      <c r="H706" s="28" t="str">
        <f>+IF(G706=0,"",'Ark1'!AE2081)</f>
        <v/>
      </c>
      <c r="I706" s="265"/>
      <c r="J706" s="28" t="str">
        <f>+IF(G706=0,"",'Ark1'!AF2081)</f>
        <v/>
      </c>
      <c r="K706" s="244"/>
      <c r="L706" s="303" t="str">
        <f>+IF(G706=0,"",'Ark1'!U2081)</f>
        <v/>
      </c>
      <c r="M706" s="303"/>
      <c r="N706" s="376" t="str">
        <f>+IF(G706=0,"",'Ark1'!#REF!)</f>
        <v/>
      </c>
      <c r="O706" s="114" t="str">
        <f>+IF(G706=0,"",'Ark1'!#REF!)</f>
        <v/>
      </c>
      <c r="P706" s="246"/>
      <c r="Q706" s="27" t="str">
        <f>+IF(G706=0,"",'Ark1'!T2081)</f>
        <v/>
      </c>
      <c r="R706" s="265"/>
      <c r="S706" s="33" t="str">
        <f>+IF(G706=0,"",'Ark1'!W2081)</f>
        <v/>
      </c>
      <c r="T706" s="33" t="str">
        <f>+IF(G706=0,"",'Ark1'!X2081)</f>
        <v/>
      </c>
      <c r="U706" s="557" t="str">
        <f>+IF(G706=0,"",'Ark1'!AG2081)</f>
        <v/>
      </c>
      <c r="W706" s="33" t="str">
        <f>+IF(G706=0,"",'Ark1'!AH2081)</f>
        <v/>
      </c>
      <c r="X706" s="33" t="str">
        <f>+IF(G706=0,"",'Ark1'!Y2081)</f>
        <v/>
      </c>
      <c r="Y706" s="27" t="str">
        <f>+IF(G706=0,"",'Ark1'!AA2081)</f>
        <v/>
      </c>
      <c r="Z706" s="33" t="str">
        <f>+IF(G706=0,"",'Ark1'!AC2081)</f>
        <v/>
      </c>
      <c r="AA706" s="303" t="str">
        <f t="shared" si="65"/>
        <v/>
      </c>
      <c r="AB706" s="28" t="str">
        <f t="shared" si="66"/>
        <v/>
      </c>
      <c r="AC706" s="244"/>
      <c r="AF706" s="28"/>
      <c r="AG706" s="27"/>
    </row>
    <row r="707" spans="1:58" ht="15.6">
      <c r="A707" s="244"/>
      <c r="B707" s="328">
        <f>+'Ark1'!C2116</f>
        <v>2024</v>
      </c>
      <c r="C707" s="264">
        <f>+'Ark1'!L2116</f>
        <v>15</v>
      </c>
      <c r="D707" s="264" t="s">
        <v>41</v>
      </c>
      <c r="F707" s="484" t="str">
        <f>+IF(G707=0,"",'Ark1'!Q2116)</f>
        <v/>
      </c>
      <c r="G707" s="485">
        <f>+'Ark1'!R2116</f>
        <v>0</v>
      </c>
      <c r="H707" s="265" t="str">
        <f>+IF(G707=0,"",'Ark1'!AE2116)</f>
        <v/>
      </c>
      <c r="I707" s="265"/>
      <c r="J707" s="265" t="str">
        <f>+IF(G707=0,"",'Ark1'!AF2116)</f>
        <v/>
      </c>
      <c r="K707" s="244"/>
      <c r="L707" s="379" t="str">
        <f>+IF(G707=0,"",'Ark1'!U2116)</f>
        <v/>
      </c>
      <c r="M707" s="379"/>
      <c r="N707" s="376" t="str">
        <f>+IF(G707=0,"",'Ark1'!#REF!)</f>
        <v/>
      </c>
      <c r="O707" s="114" t="str">
        <f>+IF(G707=0,"",'Ark1'!#REF!)</f>
        <v/>
      </c>
      <c r="P707" s="246"/>
      <c r="Q707" s="266" t="str">
        <f>+IF(G707=0,"",'Ark1'!T2116)</f>
        <v/>
      </c>
      <c r="R707" s="265"/>
      <c r="S707" s="267" t="str">
        <f>+IF(G707=0,"",'Ark1'!W2116)</f>
        <v/>
      </c>
      <c r="T707" s="267" t="str">
        <f>+IF(G707=0,"",'Ark1'!X2116)</f>
        <v/>
      </c>
      <c r="U707" s="484" t="str">
        <f>+IF(G707=0,"",'Ark1'!AG2116)</f>
        <v/>
      </c>
      <c r="V707" s="484"/>
      <c r="W707" s="267" t="str">
        <f>+IF(G707=0,"",'Ark1'!AH2116)</f>
        <v/>
      </c>
      <c r="X707" s="267" t="str">
        <f>+IF(G707=0,"",'Ark1'!Y2116)</f>
        <v/>
      </c>
      <c r="Y707" s="266" t="str">
        <f>+IF(G707=0,"",'Ark1'!AA2116)</f>
        <v/>
      </c>
      <c r="Z707" s="267" t="str">
        <f>+IF(G707=0,"",'Ark1'!AC2116)</f>
        <v/>
      </c>
      <c r="AA707" s="303" t="str">
        <f t="shared" si="65"/>
        <v/>
      </c>
      <c r="AB707" s="265" t="str">
        <f t="shared" si="66"/>
        <v/>
      </c>
      <c r="AC707" s="244"/>
      <c r="AF707" s="28"/>
      <c r="AG707" s="27"/>
    </row>
    <row r="708" spans="1:58" ht="19.8">
      <c r="A708" s="244"/>
      <c r="B708" s="244"/>
      <c r="C708" s="244"/>
      <c r="D708" s="244"/>
      <c r="E708" s="244"/>
      <c r="F708" s="478"/>
      <c r="G708" s="478"/>
      <c r="H708" s="244"/>
      <c r="I708" s="244"/>
      <c r="J708" s="244"/>
      <c r="K708" s="244"/>
      <c r="L708" s="244"/>
      <c r="M708" s="244"/>
      <c r="N708" s="244"/>
      <c r="O708" s="244"/>
      <c r="P708" s="246"/>
      <c r="Q708" s="244"/>
      <c r="R708" s="244"/>
      <c r="S708" s="244"/>
      <c r="T708" s="244"/>
      <c r="U708" s="478"/>
      <c r="V708" s="478"/>
      <c r="W708" s="244"/>
      <c r="X708" s="244"/>
      <c r="Y708" s="244"/>
      <c r="Z708" s="244"/>
      <c r="AA708" s="244"/>
      <c r="AB708" s="244"/>
      <c r="AC708" s="244"/>
      <c r="AD708" s="247"/>
      <c r="AF708" s="28"/>
      <c r="AG708" s="27"/>
      <c r="AH708" s="248"/>
      <c r="AI708" s="86"/>
      <c r="AM708" s="86"/>
      <c r="BE708" s="260"/>
    </row>
    <row r="709" spans="1:58" ht="19.8">
      <c r="A709" s="244"/>
      <c r="B709" s="244"/>
      <c r="C709" s="262"/>
      <c r="D709" s="244"/>
      <c r="E709" s="244"/>
      <c r="F709" s="478"/>
      <c r="G709" s="478"/>
      <c r="H709" s="245"/>
      <c r="I709" s="244"/>
      <c r="J709" s="245"/>
      <c r="K709" s="244"/>
      <c r="L709" s="244"/>
      <c r="M709" s="244"/>
      <c r="N709" s="246"/>
      <c r="O709" s="246"/>
      <c r="P709" s="246"/>
      <c r="Q709" s="244"/>
      <c r="R709" s="244"/>
      <c r="S709" s="246"/>
      <c r="T709" s="246"/>
      <c r="U709" s="478"/>
      <c r="V709" s="478"/>
      <c r="W709" s="246"/>
      <c r="X709" s="246"/>
      <c r="Y709" s="244"/>
      <c r="Z709" s="246"/>
      <c r="AA709" s="244"/>
      <c r="AB709" s="245"/>
      <c r="AC709" s="244"/>
      <c r="AD709" s="247"/>
      <c r="AF709" s="28"/>
      <c r="AG709" s="27"/>
      <c r="AH709" s="248"/>
      <c r="AI709" s="86"/>
      <c r="AM709" s="86"/>
      <c r="BE709" s="260"/>
    </row>
    <row r="710" spans="1:58" ht="22.8">
      <c r="A710" s="344" t="str">
        <f>+Raser!C42</f>
        <v xml:space="preserve">Wagyu </v>
      </c>
      <c r="B710" s="244"/>
      <c r="C710" s="262"/>
      <c r="D710" s="344"/>
      <c r="E710" s="244"/>
      <c r="F710" s="478"/>
      <c r="G710" s="482" t="s">
        <v>644</v>
      </c>
      <c r="H710" s="582">
        <f>SUM(G716:G730)</f>
        <v>15</v>
      </c>
      <c r="I710" s="572"/>
      <c r="J710" s="244"/>
      <c r="K710" s="244"/>
      <c r="L710" s="244"/>
      <c r="M710" s="244"/>
      <c r="N710" s="244"/>
      <c r="O710" s="244"/>
      <c r="P710" s="246"/>
      <c r="Q710" s="245"/>
      <c r="R710" s="343">
        <f>+Raser!T42</f>
        <v>272.6733333333334</v>
      </c>
      <c r="S710" s="244"/>
      <c r="T710" s="246"/>
      <c r="U710" s="478"/>
      <c r="V710" s="478"/>
      <c r="W710" s="244"/>
      <c r="X710" s="246"/>
      <c r="Y710" s="246"/>
      <c r="Z710" s="244"/>
      <c r="AA710" s="246"/>
      <c r="AB710" s="246" t="s">
        <v>626</v>
      </c>
      <c r="AC710" s="245"/>
      <c r="AD710" s="247"/>
      <c r="AE710" s="247"/>
      <c r="AF710" s="28"/>
      <c r="AH710" s="27"/>
      <c r="AI710" s="248"/>
      <c r="AM710" s="86"/>
      <c r="BF710" s="260"/>
    </row>
    <row r="711" spans="1:58" ht="14.25" customHeight="1">
      <c r="A711" s="244"/>
      <c r="B711" s="244"/>
      <c r="C711" s="262"/>
      <c r="D711" s="342"/>
      <c r="E711" s="244"/>
      <c r="F711" s="482"/>
      <c r="G711" s="482"/>
      <c r="H711" s="262"/>
      <c r="I711" s="262"/>
      <c r="J711" s="262"/>
      <c r="K711" s="244"/>
      <c r="L711" s="262"/>
      <c r="M711" s="262"/>
      <c r="N711" s="262"/>
      <c r="O711" s="262"/>
      <c r="P711" s="246"/>
      <c r="Q711" s="262"/>
      <c r="R711" s="262"/>
      <c r="S711" s="262"/>
      <c r="T711" s="262"/>
      <c r="U711" s="482"/>
      <c r="V711" s="482"/>
      <c r="W711" s="262"/>
      <c r="X711" s="262"/>
      <c r="Y711" s="262"/>
      <c r="Z711" s="262"/>
      <c r="AA711" s="262"/>
      <c r="AB711" s="245"/>
      <c r="AC711" s="244"/>
      <c r="AD711" s="247"/>
      <c r="AF711" s="28"/>
      <c r="AG711" s="27"/>
      <c r="AH711" s="248"/>
      <c r="AI711" s="86"/>
      <c r="AM711" s="86"/>
      <c r="BE711" s="260"/>
    </row>
    <row r="712" spans="1:58" ht="15" customHeight="1">
      <c r="A712" s="244"/>
      <c r="B712" s="244"/>
      <c r="C712" s="244"/>
      <c r="D712" s="244"/>
      <c r="E712" s="244"/>
      <c r="F712" s="478"/>
      <c r="G712" s="478"/>
      <c r="H712" s="245"/>
      <c r="I712" s="244"/>
      <c r="J712" s="245"/>
      <c r="K712" s="244"/>
      <c r="L712" s="244"/>
      <c r="M712" s="244"/>
      <c r="N712" s="246"/>
      <c r="O712" s="246"/>
      <c r="P712" s="246"/>
      <c r="Q712" s="244"/>
      <c r="R712" s="244"/>
      <c r="S712" s="246"/>
      <c r="T712" s="246"/>
      <c r="U712" s="478"/>
      <c r="V712" s="478"/>
      <c r="W712" s="246"/>
      <c r="X712" s="246"/>
      <c r="Y712" s="244"/>
      <c r="Z712" s="246"/>
      <c r="AA712" s="262" t="s">
        <v>477</v>
      </c>
      <c r="AB712" s="261" t="s">
        <v>4</v>
      </c>
      <c r="AC712" s="244"/>
      <c r="AD712" s="247"/>
      <c r="AF712" s="28"/>
      <c r="AG712" s="27"/>
      <c r="AH712" s="248"/>
      <c r="AI712" s="86"/>
      <c r="AM712" s="86"/>
      <c r="BE712" s="260"/>
    </row>
    <row r="713" spans="1:58" ht="15" customHeight="1">
      <c r="A713" s="244"/>
      <c r="B713" s="244"/>
      <c r="C713" s="244"/>
      <c r="D713" s="262"/>
      <c r="E713" s="244"/>
      <c r="F713" s="482" t="s">
        <v>4</v>
      </c>
      <c r="G713" s="478"/>
      <c r="H713" s="245"/>
      <c r="I713" s="245"/>
      <c r="J713" s="245"/>
      <c r="K713" s="244"/>
      <c r="L713" s="245"/>
      <c r="M713" s="245"/>
      <c r="N713" s="246"/>
      <c r="O713" s="246"/>
      <c r="P713" s="246"/>
      <c r="Q713" s="262" t="s">
        <v>24</v>
      </c>
      <c r="R713" s="245"/>
      <c r="S713" s="246" t="s">
        <v>403</v>
      </c>
      <c r="T713" s="246" t="s">
        <v>403</v>
      </c>
      <c r="U713" s="482" t="s">
        <v>531</v>
      </c>
      <c r="V713" s="482"/>
      <c r="W713" s="246" t="s">
        <v>403</v>
      </c>
      <c r="X713" s="263" t="s">
        <v>423</v>
      </c>
      <c r="Y713" s="244"/>
      <c r="Z713" s="263" t="s">
        <v>573</v>
      </c>
      <c r="AA713" s="262" t="s">
        <v>570</v>
      </c>
      <c r="AB713" s="261" t="s">
        <v>10</v>
      </c>
      <c r="AC713" s="244"/>
      <c r="AD713" s="247"/>
      <c r="AF713" s="28"/>
      <c r="AG713" s="27"/>
      <c r="AH713" s="248"/>
      <c r="AI713" s="86"/>
      <c r="AM713" s="86"/>
      <c r="BE713" s="260"/>
    </row>
    <row r="714" spans="1:58" ht="15" customHeight="1">
      <c r="A714" s="262"/>
      <c r="B714" s="262"/>
      <c r="C714" s="244"/>
      <c r="D714" s="244"/>
      <c r="E714" s="262"/>
      <c r="F714" s="482" t="s">
        <v>475</v>
      </c>
      <c r="G714" s="482" t="s">
        <v>4</v>
      </c>
      <c r="H714" s="261" t="s">
        <v>4</v>
      </c>
      <c r="I714" s="261"/>
      <c r="J714" s="261" t="s">
        <v>1</v>
      </c>
      <c r="K714" s="244"/>
      <c r="L714" s="261" t="s">
        <v>24</v>
      </c>
      <c r="M714" s="261"/>
      <c r="N714" s="421" t="s">
        <v>24</v>
      </c>
      <c r="O714" s="421" t="s">
        <v>24</v>
      </c>
      <c r="P714" s="246"/>
      <c r="Q714" s="262" t="s">
        <v>481</v>
      </c>
      <c r="R714" s="261"/>
      <c r="S714" s="263" t="s">
        <v>572</v>
      </c>
      <c r="T714" s="263" t="s">
        <v>487</v>
      </c>
      <c r="U714" s="482" t="s">
        <v>550</v>
      </c>
      <c r="V714" s="482"/>
      <c r="W714" s="263" t="s">
        <v>489</v>
      </c>
      <c r="X714" s="263"/>
      <c r="Y714" s="262" t="s">
        <v>414</v>
      </c>
      <c r="Z714" s="263" t="s">
        <v>1</v>
      </c>
      <c r="AA714" s="262" t="s">
        <v>70</v>
      </c>
      <c r="AB714" s="261" t="s">
        <v>70</v>
      </c>
      <c r="AC714" s="244"/>
      <c r="AD714" s="247"/>
      <c r="AF714" s="28"/>
      <c r="AG714" s="27"/>
      <c r="AH714" s="248"/>
      <c r="AI714" s="86"/>
      <c r="AM714" s="86"/>
      <c r="BE714" s="260"/>
    </row>
    <row r="715" spans="1:58" ht="15" customHeight="1">
      <c r="A715" s="244"/>
      <c r="B715" s="244"/>
      <c r="C715" s="262" t="s">
        <v>0</v>
      </c>
      <c r="D715" s="262"/>
      <c r="E715" s="262" t="s">
        <v>599</v>
      </c>
      <c r="F715" s="469" t="s">
        <v>476</v>
      </c>
      <c r="G715" s="469" t="s">
        <v>10</v>
      </c>
      <c r="H715" s="87" t="s">
        <v>403</v>
      </c>
      <c r="I715" s="87"/>
      <c r="J715" s="87" t="s">
        <v>403</v>
      </c>
      <c r="K715" s="244"/>
      <c r="L715" s="87" t="s">
        <v>45</v>
      </c>
      <c r="M715" s="87"/>
      <c r="N715" s="421" t="s">
        <v>717</v>
      </c>
      <c r="O715" s="421" t="s">
        <v>718</v>
      </c>
      <c r="P715" s="246"/>
      <c r="Q715" s="50" t="s">
        <v>415</v>
      </c>
      <c r="R715" s="87"/>
      <c r="S715" s="75" t="s">
        <v>548</v>
      </c>
      <c r="T715" s="75" t="s">
        <v>440</v>
      </c>
      <c r="U715" s="469" t="s">
        <v>483</v>
      </c>
      <c r="V715" s="469"/>
      <c r="W715" s="75" t="s">
        <v>470</v>
      </c>
      <c r="X715" s="75" t="s">
        <v>1</v>
      </c>
      <c r="Y715" s="50" t="s">
        <v>415</v>
      </c>
      <c r="Z715" s="75" t="s">
        <v>532</v>
      </c>
      <c r="AA715" s="50" t="s">
        <v>486</v>
      </c>
      <c r="AB715" s="87" t="s">
        <v>553</v>
      </c>
      <c r="AC715" s="244"/>
      <c r="AD715" s="247"/>
      <c r="AF715" s="28"/>
      <c r="AG715" s="27"/>
      <c r="AH715" s="248"/>
      <c r="AI715" s="86"/>
      <c r="AM715" s="86"/>
      <c r="BE715" s="260"/>
    </row>
    <row r="716" spans="1:58" ht="15.6">
      <c r="A716" s="244"/>
      <c r="B716" s="264">
        <f>+'Ark1'!C1627</f>
        <v>2024</v>
      </c>
      <c r="C716" s="264">
        <f>+'Ark1'!L1627</f>
        <v>1</v>
      </c>
      <c r="D716" s="264" t="s">
        <v>29</v>
      </c>
      <c r="E716" s="264">
        <f>+'Ark1'!AP1627</f>
        <v>39</v>
      </c>
      <c r="F716" s="484" t="str">
        <f>+IF(G716=0,"",'Ark1'!Q1627)</f>
        <v/>
      </c>
      <c r="G716" s="485">
        <f>+'Ark1'!R1627</f>
        <v>0</v>
      </c>
      <c r="H716" s="265" t="str">
        <f>+IF(G716=0,"",'Ark1'!AE1627)</f>
        <v/>
      </c>
      <c r="I716" s="265"/>
      <c r="J716" s="265" t="str">
        <f>+IF(G716=0,"",'Ark1'!AF1627)</f>
        <v/>
      </c>
      <c r="K716" s="244"/>
      <c r="L716" s="303" t="str">
        <f>+IF(G716=0,"",'Ark1'!U1627)</f>
        <v/>
      </c>
      <c r="M716" s="303"/>
      <c r="N716" s="376" t="str">
        <f>+IF(G716=0,"",'Ark1'!AR2067)</f>
        <v/>
      </c>
      <c r="O716" s="114" t="str">
        <f>+IF(G716=0,"",'Ark1'!AS2067)</f>
        <v/>
      </c>
      <c r="P716" s="246"/>
      <c r="Q716" s="266" t="str">
        <f>+IF(G716=0,"",'Ark1'!T1627)</f>
        <v/>
      </c>
      <c r="R716" s="265"/>
      <c r="S716" s="267" t="str">
        <f>+IF(G716=0,"",'Ark1'!W1627)</f>
        <v/>
      </c>
      <c r="T716" s="267" t="str">
        <f>+IF(G716=0,"",'Ark1'!X1627)</f>
        <v/>
      </c>
      <c r="U716" s="484" t="str">
        <f>+IF(G716=0,"",'Ark1'!AG1627)</f>
        <v/>
      </c>
      <c r="V716" s="484"/>
      <c r="W716" s="267" t="str">
        <f>+IF(G716=0,"",'Ark1'!AH1627)</f>
        <v/>
      </c>
      <c r="X716" s="267" t="str">
        <f>+IF(G716=0,"",'Ark1'!Y1627)</f>
        <v/>
      </c>
      <c r="Y716" s="266" t="str">
        <f>+IF(G716=0,"",'Ark1'!AA1627)</f>
        <v/>
      </c>
      <c r="Z716" s="267" t="str">
        <f>+IF(G716=0,"",'Ark1'!AC1627)</f>
        <v/>
      </c>
      <c r="AA716" s="303" t="str">
        <f t="shared" ref="AA716:AA730" si="67">IF(G716=0,"",1000*L716/U716)</f>
        <v/>
      </c>
      <c r="AB716" s="265" t="str">
        <f t="shared" ref="AB716:AB730" si="68">IF(G716=0,"",G716/F716)</f>
        <v/>
      </c>
      <c r="AC716" s="244"/>
      <c r="AF716" s="28"/>
      <c r="AG716" s="27"/>
    </row>
    <row r="717" spans="1:58" ht="15.6">
      <c r="A717" s="244"/>
      <c r="B717" s="304">
        <f>+'Ark1'!C1662</f>
        <v>2024</v>
      </c>
      <c r="C717" s="86">
        <f>+'Ark1'!L1662</f>
        <v>2</v>
      </c>
      <c r="D717" s="86" t="s">
        <v>30</v>
      </c>
      <c r="F717" s="486" t="str">
        <f>+IF(G717=0,"",'Ark1'!Q1662)</f>
        <v/>
      </c>
      <c r="G717" s="485">
        <f>+'Ark1'!R1662</f>
        <v>0</v>
      </c>
      <c r="H717" s="28" t="str">
        <f>+IF(G717=0,"",'Ark1'!AE1662)</f>
        <v/>
      </c>
      <c r="I717" s="265"/>
      <c r="J717" s="28" t="str">
        <f>+IF(G717=0,"",'Ark1'!AF1662)</f>
        <v/>
      </c>
      <c r="K717" s="244"/>
      <c r="L717" s="303" t="str">
        <f>+IF(G717=0,"",'Ark1'!U1662)</f>
        <v/>
      </c>
      <c r="M717" s="303"/>
      <c r="N717" s="376" t="str">
        <f>+IF(G717=0,"",'Ark1'!AR2102)</f>
        <v/>
      </c>
      <c r="O717" s="114" t="str">
        <f>+IF(G717=0,"",'Ark1'!AS2102)</f>
        <v/>
      </c>
      <c r="P717" s="246"/>
      <c r="Q717" s="27" t="str">
        <f>+IF(G717=0,"",'Ark1'!T1662)</f>
        <v/>
      </c>
      <c r="R717" s="265"/>
      <c r="S717" s="33" t="str">
        <f>+IF(G717=0,"",'Ark1'!W1662)</f>
        <v/>
      </c>
      <c r="T717" s="33" t="str">
        <f>+IF(G717=0,"",'Ark1'!X1662)</f>
        <v/>
      </c>
      <c r="U717" s="557" t="str">
        <f>+IF(G717=0,"",'Ark1'!AG1662)</f>
        <v/>
      </c>
      <c r="W717" s="33" t="str">
        <f>+IF(G717=0,"",'Ark1'!AH1662)</f>
        <v/>
      </c>
      <c r="X717" s="33" t="str">
        <f>+IF(G717=0,"",'Ark1'!Y1662)</f>
        <v/>
      </c>
      <c r="Y717" s="27" t="str">
        <f>+IF(G717=0,"",'Ark1'!AA1662)</f>
        <v/>
      </c>
      <c r="Z717" s="33" t="str">
        <f>+IF(G717=0,"",'Ark1'!AC1662)</f>
        <v/>
      </c>
      <c r="AA717" s="303" t="str">
        <f t="shared" si="67"/>
        <v/>
      </c>
      <c r="AB717" s="28" t="str">
        <f t="shared" si="68"/>
        <v/>
      </c>
      <c r="AC717" s="244"/>
      <c r="AF717" s="28"/>
      <c r="AG717" s="27"/>
    </row>
    <row r="718" spans="1:58" ht="15.6">
      <c r="A718" s="244"/>
      <c r="B718" s="304">
        <f>+'Ark1'!C1697</f>
        <v>2024</v>
      </c>
      <c r="C718" s="264">
        <f>+'Ark1'!L1697</f>
        <v>3</v>
      </c>
      <c r="D718" s="264" t="s">
        <v>31</v>
      </c>
      <c r="F718" s="484" t="str">
        <f>+IF(G718=0,"",'Ark1'!Q1697)</f>
        <v/>
      </c>
      <c r="G718" s="485">
        <f>+'Ark1'!R1697</f>
        <v>0</v>
      </c>
      <c r="H718" s="265" t="str">
        <f>+IF(G718=0,"",'Ark1'!AE1697)</f>
        <v/>
      </c>
      <c r="I718" s="265"/>
      <c r="J718" s="265" t="str">
        <f>+IF(G718=0,"",'Ark1'!AF1697)</f>
        <v/>
      </c>
      <c r="K718" s="244"/>
      <c r="L718" s="303" t="str">
        <f>+IF(G718=0,"",'Ark1'!U1697)</f>
        <v/>
      </c>
      <c r="M718" s="303"/>
      <c r="N718" s="376" t="str">
        <f>+IF(G718=0,"",'Ark1'!#REF!)</f>
        <v/>
      </c>
      <c r="O718" s="114" t="str">
        <f>+IF(G718=0,"",'Ark1'!#REF!)</f>
        <v/>
      </c>
      <c r="P718" s="246"/>
      <c r="Q718" s="266" t="str">
        <f>+IF(G718=0,"",'Ark1'!T1697)</f>
        <v/>
      </c>
      <c r="R718" s="265"/>
      <c r="S718" s="267" t="str">
        <f>+IF(G718=0,"",'Ark1'!W1697)</f>
        <v/>
      </c>
      <c r="T718" s="267" t="str">
        <f>+IF(G718=0,"",'Ark1'!X1697)</f>
        <v/>
      </c>
      <c r="U718" s="484" t="str">
        <f>+IF(G718=0,"",'Ark1'!AG1697)</f>
        <v/>
      </c>
      <c r="V718" s="484"/>
      <c r="W718" s="267" t="str">
        <f>+IF(G718=0,"",'Ark1'!AH1697)</f>
        <v/>
      </c>
      <c r="X718" s="267" t="str">
        <f>+IF(G718=0,"",'Ark1'!Y1697)</f>
        <v/>
      </c>
      <c r="Y718" s="266" t="str">
        <f>+IF(G718=0,"",'Ark1'!AA1697)</f>
        <v/>
      </c>
      <c r="Z718" s="267" t="str">
        <f>+IF(G718=0,"",'Ark1'!AC1697)</f>
        <v/>
      </c>
      <c r="AA718" s="303" t="str">
        <f t="shared" si="67"/>
        <v/>
      </c>
      <c r="AB718" s="265" t="str">
        <f t="shared" si="68"/>
        <v/>
      </c>
      <c r="AC718" s="244"/>
      <c r="AF718" s="28"/>
      <c r="AG718" s="27"/>
    </row>
    <row r="719" spans="1:58" ht="15.6">
      <c r="A719" s="244"/>
      <c r="B719" s="304">
        <f>+'Ark1'!C1732</f>
        <v>2024</v>
      </c>
      <c r="C719" s="264">
        <f>+'Ark1'!L1732</f>
        <v>4</v>
      </c>
      <c r="D719" s="264" t="s">
        <v>32</v>
      </c>
      <c r="F719" s="486">
        <f>+IF(G719=0,"",'Ark1'!Q1732)</f>
        <v>7</v>
      </c>
      <c r="G719" s="485">
        <f>+'Ark1'!R1732</f>
        <v>7</v>
      </c>
      <c r="H719" s="28">
        <f>+IF(G719=0,"",'Ark1'!AE1732)</f>
        <v>46.666666666666657</v>
      </c>
      <c r="I719" s="265"/>
      <c r="J719" s="28">
        <f>+IF(G719=0,"",'Ark1'!AF1732)</f>
        <v>40.55891054008459</v>
      </c>
      <c r="K719" s="244"/>
      <c r="L719" s="303">
        <f>+IF(G719=0,"",'Ark1'!U1732)</f>
        <v>236.98571428571441</v>
      </c>
      <c r="M719" s="303"/>
      <c r="N719" s="376" t="e">
        <f>+IF(G719=0,"",'Ark1'!#REF!)</f>
        <v>#REF!</v>
      </c>
      <c r="O719" s="114" t="e">
        <f>+IF(G719=0,"",'Ark1'!#REF!)</f>
        <v>#REF!</v>
      </c>
      <c r="P719" s="246"/>
      <c r="Q719" s="27">
        <f>+IF(G719=0,"",'Ark1'!T1732)</f>
        <v>8.2857142857142883</v>
      </c>
      <c r="R719" s="265"/>
      <c r="S719" s="33">
        <f>+IF(G719=0,"",'Ark1'!W1732)</f>
        <v>85.714285714285694</v>
      </c>
      <c r="T719" s="33">
        <f>+IF(G719=0,"",'Ark1'!X1732)</f>
        <v>0</v>
      </c>
      <c r="U719" s="557">
        <f>+IF(G719=0,"",'Ark1'!AG1732)</f>
        <v>934.857142857143</v>
      </c>
      <c r="W719" s="33">
        <f>+IF(G719=0,"",'Ark1'!AH1732)</f>
        <v>100</v>
      </c>
      <c r="X719" s="33">
        <f>+IF(G719=0,"",'Ark1'!Y1732)</f>
        <v>18.930808493143775</v>
      </c>
      <c r="Y719" s="27">
        <f>+IF(G719=0,"",'Ark1'!AA1732)</f>
        <v>1.9059520091609032</v>
      </c>
      <c r="Z719" s="33">
        <f>+IF(G719=0,"",'Ark1'!AC1732)</f>
        <v>15.373482191578436</v>
      </c>
      <c r="AA719" s="303">
        <f t="shared" si="67"/>
        <v>253.49938875305634</v>
      </c>
      <c r="AB719" s="28">
        <f t="shared" si="68"/>
        <v>1</v>
      </c>
      <c r="AC719" s="244"/>
      <c r="AF719" s="28"/>
      <c r="AG719" s="27"/>
    </row>
    <row r="720" spans="1:58" ht="15.6">
      <c r="A720" s="244"/>
      <c r="B720" s="264">
        <f>+'Ark1'!C1767</f>
        <v>2024</v>
      </c>
      <c r="C720" s="264">
        <f>+'Ark1'!L1767</f>
        <v>5</v>
      </c>
      <c r="D720" s="264" t="s">
        <v>401</v>
      </c>
      <c r="F720" s="484">
        <f>+IF(G720=0,"",'Ark1'!Q1767)</f>
        <v>1</v>
      </c>
      <c r="G720" s="485">
        <f>+'Ark1'!R1767</f>
        <v>1</v>
      </c>
      <c r="H720" s="265">
        <f>+'Ark1'!AE1767</f>
        <v>6.6666666666666687</v>
      </c>
      <c r="I720" s="265"/>
      <c r="J720" s="265">
        <f>+IF(G720=0,"",'Ark1'!AF1767)</f>
        <v>8.0853768856507191</v>
      </c>
      <c r="K720" s="244"/>
      <c r="L720" s="303">
        <f>+IF(G720=0,"",'Ark1'!U1767)</f>
        <v>330.7</v>
      </c>
      <c r="M720" s="303"/>
      <c r="N720" s="376" t="e">
        <f>+IF(G720=0,"",'Ark1'!#REF!)</f>
        <v>#REF!</v>
      </c>
      <c r="O720" s="114" t="e">
        <f>+IF(G720=0,"",'Ark1'!#REF!)</f>
        <v>#REF!</v>
      </c>
      <c r="P720" s="246"/>
      <c r="Q720" s="266">
        <f>+IF(G720=0,"",'Ark1'!T1767)</f>
        <v>11</v>
      </c>
      <c r="R720" s="265"/>
      <c r="S720" s="267">
        <f>+IF(G720=0,"",'Ark1'!W1767)</f>
        <v>100</v>
      </c>
      <c r="T720" s="267">
        <f>+IF(G720=0,"",'Ark1'!X1767)</f>
        <v>0</v>
      </c>
      <c r="U720" s="484">
        <f>+IF(G720=0,"",'Ark1'!AG1767)</f>
        <v>988</v>
      </c>
      <c r="V720" s="484"/>
      <c r="W720" s="267">
        <f>+IF(G720=0,"",'Ark1'!AH1767)</f>
        <v>100</v>
      </c>
      <c r="X720" s="267">
        <f>+IF(G720=0,"",'Ark1'!Y1767)</f>
        <v>0</v>
      </c>
      <c r="Y720" s="266">
        <f>+IF(G720=0,"",'Ark1'!AA1767)</f>
        <v>0</v>
      </c>
      <c r="Z720" s="267">
        <f>+IF(G720=0,"",'Ark1'!AC1767)</f>
        <v>0</v>
      </c>
      <c r="AA720" s="303">
        <f t="shared" si="67"/>
        <v>334.71659919028338</v>
      </c>
      <c r="AB720" s="265">
        <f t="shared" si="68"/>
        <v>1</v>
      </c>
      <c r="AC720" s="244"/>
      <c r="AF720" s="28"/>
      <c r="AG720" s="27"/>
    </row>
    <row r="721" spans="1:58" ht="15.6">
      <c r="A721" s="244"/>
      <c r="B721" s="328">
        <f>+'Ark1'!C1802</f>
        <v>2024</v>
      </c>
      <c r="C721" s="264">
        <f>+'Ark1'!L1802</f>
        <v>6</v>
      </c>
      <c r="D721" s="264" t="s">
        <v>33</v>
      </c>
      <c r="F721" s="486">
        <f>+IF(G721=0,"",'Ark1'!Q1802)</f>
        <v>4</v>
      </c>
      <c r="G721" s="485">
        <f>+'Ark1'!R1802</f>
        <v>5</v>
      </c>
      <c r="H721" s="28">
        <f>+IF(G721=0,"",'Ark1'!AE1802)</f>
        <v>33.333333333333343</v>
      </c>
      <c r="I721" s="265"/>
      <c r="J721" s="28">
        <f>+IF(G721=0,"",'Ark1'!AF1802)</f>
        <v>34.771765971492137</v>
      </c>
      <c r="K721" s="244"/>
      <c r="L721" s="303">
        <f>+IF(G721=0,"",'Ark1'!U1802)</f>
        <v>284.44000000000005</v>
      </c>
      <c r="M721" s="303"/>
      <c r="N721" s="376" t="e">
        <f>+IF(G721=0,"",'Ark1'!#REF!)</f>
        <v>#REF!</v>
      </c>
      <c r="O721" s="114" t="e">
        <f>+IF(G721=0,"",'Ark1'!#REF!)</f>
        <v>#REF!</v>
      </c>
      <c r="P721" s="246"/>
      <c r="Q721" s="27">
        <f>+IF(G721=0,"",'Ark1'!T1802)</f>
        <v>11.8</v>
      </c>
      <c r="R721" s="265"/>
      <c r="S721" s="33">
        <f>+IF(G721=0,"",'Ark1'!W1802)</f>
        <v>100</v>
      </c>
      <c r="T721" s="33">
        <f>+IF(G721=0,"",'Ark1'!X1802)</f>
        <v>20</v>
      </c>
      <c r="U721" s="557">
        <f>+IF(G721=0,"",'Ark1'!AG1802)</f>
        <v>973</v>
      </c>
      <c r="W721" s="33">
        <f>+IF(G721=0,"",'Ark1'!AH1802)</f>
        <v>100</v>
      </c>
      <c r="X721" s="33">
        <f>+IF(G721=0,"",'Ark1'!Y1802)</f>
        <v>39.213395670357023</v>
      </c>
      <c r="Y721" s="27">
        <f>+IF(G721=0,"",'Ark1'!AA1802)</f>
        <v>0.74833147735478223</v>
      </c>
      <c r="Z721" s="33">
        <f>+IF(G721=0,"",'Ark1'!AC1802)</f>
        <v>-3.5849844381689304</v>
      </c>
      <c r="AA721" s="303">
        <f t="shared" si="67"/>
        <v>292.33299075025701</v>
      </c>
      <c r="AB721" s="28">
        <f t="shared" si="68"/>
        <v>1.25</v>
      </c>
      <c r="AC721" s="244"/>
      <c r="AF721" s="28"/>
      <c r="AG721" s="27"/>
    </row>
    <row r="722" spans="1:58" ht="15.6">
      <c r="A722" s="244"/>
      <c r="B722" s="328">
        <f>+'Ark1'!C1837</f>
        <v>2024</v>
      </c>
      <c r="C722" s="264">
        <f>+'Ark1'!L1837</f>
        <v>7</v>
      </c>
      <c r="D722" s="264" t="s">
        <v>34</v>
      </c>
      <c r="F722" s="484">
        <f>+IF(G722=0,"",'Ark1'!Q1837)</f>
        <v>1</v>
      </c>
      <c r="G722" s="485">
        <f>+'Ark1'!R1837</f>
        <v>1</v>
      </c>
      <c r="H722" s="265">
        <f>+IF(G722=0,"",'Ark1'!AE1837)</f>
        <v>6.6666666666666687</v>
      </c>
      <c r="I722" s="265"/>
      <c r="J722" s="265">
        <f>+IF(G722=0,"",'Ark1'!AF1837)</f>
        <v>7.5377130143517279</v>
      </c>
      <c r="K722" s="244"/>
      <c r="L722" s="303">
        <f>+IF(G722=0,"",'Ark1'!U1837)</f>
        <v>308.3</v>
      </c>
      <c r="M722" s="303"/>
      <c r="N722" s="376" t="e">
        <f>+IF(G722=0,"",'Ark1'!#REF!)</f>
        <v>#REF!</v>
      </c>
      <c r="O722" s="114" t="e">
        <f>+IF(G722=0,"",'Ark1'!#REF!)</f>
        <v>#REF!</v>
      </c>
      <c r="P722" s="246"/>
      <c r="Q722" s="266">
        <f>+IF(G722=0,"",'Ark1'!T1837)</f>
        <v>10</v>
      </c>
      <c r="R722" s="265"/>
      <c r="S722" s="267">
        <f>+IF(G722=0,"",'Ark1'!W1837)</f>
        <v>100</v>
      </c>
      <c r="T722" s="267">
        <f>+IF(G722=0,"",'Ark1'!X1837)</f>
        <v>0</v>
      </c>
      <c r="U722" s="484">
        <f>+IF(G722=0,"",'Ark1'!AG1837)</f>
        <v>768</v>
      </c>
      <c r="V722" s="484"/>
      <c r="W722" s="267">
        <f>+IF(G722=0,"",'Ark1'!AH1837)</f>
        <v>100</v>
      </c>
      <c r="X722" s="267">
        <f>+IF(G722=0,"",'Ark1'!Y1837)</f>
        <v>0</v>
      </c>
      <c r="Y722" s="266">
        <f>+IF(G722=0,"",'Ark1'!AA1837)</f>
        <v>0</v>
      </c>
      <c r="Z722" s="267">
        <f>+IF(G722=0,"",'Ark1'!AC1837)</f>
        <v>0</v>
      </c>
      <c r="AA722" s="303">
        <f t="shared" si="67"/>
        <v>401.43229166666669</v>
      </c>
      <c r="AB722" s="265">
        <f t="shared" si="68"/>
        <v>1</v>
      </c>
      <c r="AC722" s="244"/>
      <c r="AF722" s="28"/>
      <c r="AG722" s="27"/>
    </row>
    <row r="723" spans="1:58" ht="15.6">
      <c r="A723" s="244"/>
      <c r="B723" s="86">
        <f>+'Ark1'!C1872</f>
        <v>2024</v>
      </c>
      <c r="C723" s="86">
        <f>+'Ark1'!L1872</f>
        <v>8</v>
      </c>
      <c r="D723" s="86" t="s">
        <v>35</v>
      </c>
      <c r="F723" s="486">
        <f>+IF(G723=0,"",'Ark1'!Q1872)</f>
        <v>1</v>
      </c>
      <c r="G723" s="485">
        <f>+'Ark1'!R1872</f>
        <v>1</v>
      </c>
      <c r="H723" s="28">
        <f>+IF(G723=0,"",'Ark1'!AE1872)</f>
        <v>6.6666666666666687</v>
      </c>
      <c r="I723" s="265"/>
      <c r="J723" s="28">
        <f>+IF(G723=0,"",'Ark1'!AF1872)</f>
        <v>9.0462335884208223</v>
      </c>
      <c r="K723" s="244"/>
      <c r="L723" s="303">
        <f>+IF(G723=0,"",'Ark1'!U1872)</f>
        <v>370</v>
      </c>
      <c r="M723" s="303"/>
      <c r="N723" s="376" t="e">
        <f>+IF(G723=0,"",'Ark1'!#REF!)</f>
        <v>#REF!</v>
      </c>
      <c r="O723" s="114" t="e">
        <f>+IF(G723=0,"",'Ark1'!#REF!)</f>
        <v>#REF!</v>
      </c>
      <c r="P723" s="246"/>
      <c r="Q723" s="27">
        <f>+IF(G723=0,"",'Ark1'!T1872)</f>
        <v>13</v>
      </c>
      <c r="R723" s="265"/>
      <c r="S723" s="33">
        <f>+IF(G723=0,"",'Ark1'!W1872)</f>
        <v>100</v>
      </c>
      <c r="T723" s="33">
        <f>+IF(G723=0,"",'Ark1'!X1872)</f>
        <v>100</v>
      </c>
      <c r="U723" s="557">
        <f>+IF(G723=0,"",'Ark1'!AG1872)</f>
        <v>1254</v>
      </c>
      <c r="W723" s="33">
        <f>+IF(G723=0,"",'Ark1'!AH1872)</f>
        <v>100</v>
      </c>
      <c r="X723" s="33">
        <f>+IF(G723=0,"",'Ark1'!Y1872)</f>
        <v>0</v>
      </c>
      <c r="Y723" s="27">
        <f>+IF(G723=0,"",'Ark1'!AA1872)</f>
        <v>0</v>
      </c>
      <c r="Z723" s="33">
        <f>+IF(G723=0,"",'Ark1'!AC1872)</f>
        <v>0</v>
      </c>
      <c r="AA723" s="303">
        <f t="shared" si="67"/>
        <v>295.05582137161082</v>
      </c>
      <c r="AB723" s="28">
        <f t="shared" si="68"/>
        <v>1</v>
      </c>
      <c r="AC723" s="244"/>
      <c r="AF723" s="28"/>
      <c r="AG723" s="27"/>
    </row>
    <row r="724" spans="1:58" ht="15.6">
      <c r="A724" s="244"/>
      <c r="B724" s="328">
        <f>+'Ark1'!C1907</f>
        <v>2024</v>
      </c>
      <c r="C724" s="264">
        <f>+'Ark1'!L1907</f>
        <v>9</v>
      </c>
      <c r="D724" s="264" t="s">
        <v>36</v>
      </c>
      <c r="F724" s="484" t="str">
        <f>+IF(G724=0,"",'Ark1'!Q1907)</f>
        <v/>
      </c>
      <c r="G724" s="485">
        <f>+'Ark1'!R1907</f>
        <v>0</v>
      </c>
      <c r="H724" s="265" t="str">
        <f>+IF(G724=0,"",'Ark1'!AE1907)</f>
        <v/>
      </c>
      <c r="I724" s="265"/>
      <c r="J724" s="265" t="str">
        <f>+IF(G724=0,"",'Ark1'!AF1907)</f>
        <v/>
      </c>
      <c r="K724" s="244"/>
      <c r="L724" s="303" t="str">
        <f>+IF(G724=0,"",'Ark1'!U1907)</f>
        <v/>
      </c>
      <c r="M724" s="303"/>
      <c r="N724" s="376" t="str">
        <f>+IF(G724=0,"",'Ark1'!#REF!)</f>
        <v/>
      </c>
      <c r="O724" s="114" t="str">
        <f>+IF(G724=0,"",'Ark1'!#REF!)</f>
        <v/>
      </c>
      <c r="P724" s="246"/>
      <c r="Q724" s="266" t="str">
        <f>+IF(G724=0,"",'Ark1'!T1907)</f>
        <v/>
      </c>
      <c r="R724" s="265"/>
      <c r="S724" s="267" t="str">
        <f>+IF(G724=0,"",'Ark1'!W1907)</f>
        <v/>
      </c>
      <c r="T724" s="267" t="str">
        <f>+IF(G724=0,"",'Ark1'!X1907)</f>
        <v/>
      </c>
      <c r="U724" s="484" t="str">
        <f>+IF(G724=0,"",'Ark1'!AG1907)</f>
        <v/>
      </c>
      <c r="V724" s="484"/>
      <c r="W724" s="267" t="str">
        <f>+IF(G724=0,"",'Ark1'!AH1907)</f>
        <v/>
      </c>
      <c r="X724" s="267" t="str">
        <f>+IF(G724=0,"",'Ark1'!Y1907)</f>
        <v/>
      </c>
      <c r="Y724" s="266" t="str">
        <f>+IF(G724=0,"",'Ark1'!AA1907)</f>
        <v/>
      </c>
      <c r="Z724" s="267" t="str">
        <f>+IF(G724=0,"",'Ark1'!AC1907)</f>
        <v/>
      </c>
      <c r="AA724" s="303" t="str">
        <f t="shared" si="67"/>
        <v/>
      </c>
      <c r="AB724" s="265" t="str">
        <f t="shared" si="68"/>
        <v/>
      </c>
      <c r="AC724" s="244"/>
      <c r="AF724" s="28"/>
      <c r="AG724" s="27"/>
    </row>
    <row r="725" spans="1:58" ht="15.6">
      <c r="A725" s="244"/>
      <c r="B725" s="328">
        <f>+'Ark1'!C1942</f>
        <v>2024</v>
      </c>
      <c r="C725" s="264">
        <f>+'Ark1'!L1942</f>
        <v>10</v>
      </c>
      <c r="D725" s="264" t="s">
        <v>37</v>
      </c>
      <c r="F725" s="486" t="str">
        <f>+IF(G725=0,"",'Ark1'!Q1942)</f>
        <v/>
      </c>
      <c r="G725" s="485">
        <f>+'Ark1'!R1942</f>
        <v>0</v>
      </c>
      <c r="H725" s="28" t="str">
        <f>+IF(G725=0,"",'Ark1'!AE1942)</f>
        <v/>
      </c>
      <c r="I725" s="265"/>
      <c r="J725" s="28" t="str">
        <f>+IF(G725=0,"",'Ark1'!AF1942)</f>
        <v/>
      </c>
      <c r="K725" s="244"/>
      <c r="L725" s="303" t="str">
        <f>+IF(G725=0,"",'Ark1'!U1942)</f>
        <v/>
      </c>
      <c r="M725" s="303"/>
      <c r="N725" s="376" t="str">
        <f>+IF(G725=0,"",'Ark1'!AR1942)</f>
        <v/>
      </c>
      <c r="O725" s="114" t="str">
        <f>+IF(G725=0,"",'Ark1'!AS1942)</f>
        <v/>
      </c>
      <c r="P725" s="246"/>
      <c r="Q725" s="27" t="str">
        <f>+IF(G725=0,"",'Ark1'!T1942)</f>
        <v/>
      </c>
      <c r="R725" s="265"/>
      <c r="S725" s="33" t="str">
        <f>+IF(G725=0,"",'Ark1'!W1942)</f>
        <v/>
      </c>
      <c r="T725" s="33" t="str">
        <f>+IF(G725=0,"",'Ark1'!X1942)</f>
        <v/>
      </c>
      <c r="U725" s="557" t="str">
        <f>+IF(G725=0,"",'Ark1'!AG1942)</f>
        <v/>
      </c>
      <c r="W725" s="33" t="str">
        <f>+IF(G725=0,"",'Ark1'!AH1942)</f>
        <v/>
      </c>
      <c r="X725" s="33" t="str">
        <f>+IF(G725=0,"",'Ark1'!Y1942)</f>
        <v/>
      </c>
      <c r="Y725" s="27" t="str">
        <f>+IF(G725=0,"",'Ark1'!AA1942)</f>
        <v/>
      </c>
      <c r="Z725" s="33" t="str">
        <f>+IF(G725=0,"",'Ark1'!AC1942)</f>
        <v/>
      </c>
      <c r="AA725" s="303" t="str">
        <f t="shared" si="67"/>
        <v/>
      </c>
      <c r="AB725" s="28" t="str">
        <f t="shared" si="68"/>
        <v/>
      </c>
      <c r="AC725" s="244"/>
      <c r="AF725" s="28"/>
      <c r="AG725" s="27"/>
    </row>
    <row r="726" spans="1:58" ht="15.6">
      <c r="A726" s="244"/>
      <c r="B726" s="328">
        <f>+'Ark1'!C1977</f>
        <v>2024</v>
      </c>
      <c r="C726" s="264">
        <f>+'Ark1'!L1977</f>
        <v>11</v>
      </c>
      <c r="D726" s="264" t="s">
        <v>38</v>
      </c>
      <c r="F726" s="484" t="str">
        <f>+IF(G726=0,"",'Ark1'!Q1977)</f>
        <v/>
      </c>
      <c r="G726" s="485">
        <f>+'Ark1'!R1977</f>
        <v>0</v>
      </c>
      <c r="H726" s="265" t="str">
        <f>+IF(G726=0,"",'Ark1'!AE1977)</f>
        <v/>
      </c>
      <c r="I726" s="265"/>
      <c r="J726" s="265" t="str">
        <f>+IF(G726=0,"",'Ark1'!AF1977)</f>
        <v/>
      </c>
      <c r="K726" s="244"/>
      <c r="L726" s="303" t="str">
        <f>+IF(G726=0,"",'Ark1'!U1977)</f>
        <v/>
      </c>
      <c r="M726" s="303"/>
      <c r="N726" s="376" t="str">
        <f>+IF(G726=0,"",'Ark1'!AR1977)</f>
        <v/>
      </c>
      <c r="O726" s="114" t="str">
        <f>+IF(G726=0,"",'Ark1'!AS1977)</f>
        <v/>
      </c>
      <c r="P726" s="246"/>
      <c r="Q726" s="266" t="str">
        <f>+IF(G726=0,"",'Ark1'!T1977)</f>
        <v/>
      </c>
      <c r="R726" s="265"/>
      <c r="S726" s="267" t="str">
        <f>+IF(G726=0,"",'Ark1'!W1977)</f>
        <v/>
      </c>
      <c r="T726" s="267" t="str">
        <f>+IF(G726=0,"",'Ark1'!X1977)</f>
        <v/>
      </c>
      <c r="U726" s="484" t="str">
        <f>+IF(G726=0,"",'Ark1'!AG1977)</f>
        <v/>
      </c>
      <c r="V726" s="484"/>
      <c r="W726" s="267" t="str">
        <f>+IF(G726=0,"",'Ark1'!AH1977)</f>
        <v/>
      </c>
      <c r="X726" s="267" t="str">
        <f>+IF(G726=0,"",'Ark1'!Y1977)</f>
        <v/>
      </c>
      <c r="Y726" s="266" t="str">
        <f>+IF(G726=0,"",'Ark1'!AA1977)</f>
        <v/>
      </c>
      <c r="Z726" s="267" t="str">
        <f>+IF(G726=0,"",'Ark1'!AC1977)</f>
        <v/>
      </c>
      <c r="AA726" s="303" t="str">
        <f t="shared" si="67"/>
        <v/>
      </c>
      <c r="AB726" s="265" t="str">
        <f t="shared" si="68"/>
        <v/>
      </c>
      <c r="AC726" s="244"/>
      <c r="AF726" s="28"/>
      <c r="AG726" s="27"/>
    </row>
    <row r="727" spans="1:58" ht="15.6">
      <c r="A727" s="244"/>
      <c r="B727" s="328">
        <f>+'Ark1'!C2012</f>
        <v>2024</v>
      </c>
      <c r="C727" s="264">
        <f>+'Ark1'!L2012</f>
        <v>12</v>
      </c>
      <c r="D727" s="264" t="s">
        <v>39</v>
      </c>
      <c r="F727" s="486" t="str">
        <f>+IF(G727=0,"",'Ark1'!Q2012)</f>
        <v/>
      </c>
      <c r="G727" s="485">
        <f>+'Ark1'!R2012</f>
        <v>0</v>
      </c>
      <c r="H727" s="28" t="str">
        <f>+IF(G727=0,"",'Ark1'!AE2012)</f>
        <v/>
      </c>
      <c r="I727" s="265"/>
      <c r="J727" s="28" t="str">
        <f>+IF(G727=0,"",'Ark1'!AF2012)</f>
        <v/>
      </c>
      <c r="K727" s="244"/>
      <c r="L727" s="303" t="str">
        <f>+IF(G727=0,"",'Ark1'!U2012)</f>
        <v/>
      </c>
      <c r="M727" s="303"/>
      <c r="N727" s="376" t="str">
        <f>+IF(G727=0,"",'Ark1'!#REF!)</f>
        <v/>
      </c>
      <c r="O727" s="114" t="str">
        <f>+IF(G727=0,"",'Ark1'!#REF!)</f>
        <v/>
      </c>
      <c r="P727" s="246"/>
      <c r="Q727" s="27" t="str">
        <f>+IF(G727=0,"",'Ark1'!T2012)</f>
        <v/>
      </c>
      <c r="R727" s="265"/>
      <c r="S727" s="33" t="str">
        <f>+IF(G727=0,"",'Ark1'!W2012)</f>
        <v/>
      </c>
      <c r="T727" s="33" t="str">
        <f>+IF(G727=0,"",'Ark1'!X2012)</f>
        <v/>
      </c>
      <c r="U727" s="557" t="str">
        <f>+IF(G727=0,"",'Ark1'!AG2012)</f>
        <v/>
      </c>
      <c r="W727" s="33" t="str">
        <f>+IF(G727=0,"",'Ark1'!AH2012)</f>
        <v/>
      </c>
      <c r="X727" s="33" t="str">
        <f>+IF(G727=0,"",'Ark1'!Y2012)</f>
        <v/>
      </c>
      <c r="Y727" s="27" t="str">
        <f>+IF(G727=0,"",'Ark1'!AA2012)</f>
        <v/>
      </c>
      <c r="Z727" s="33" t="str">
        <f>+IF(G727=0,"",'Ark1'!AC2012)</f>
        <v/>
      </c>
      <c r="AA727" s="303" t="str">
        <f t="shared" si="67"/>
        <v/>
      </c>
      <c r="AB727" s="28" t="str">
        <f t="shared" si="68"/>
        <v/>
      </c>
      <c r="AC727" s="244"/>
      <c r="AF727" s="28"/>
      <c r="AG727" s="27"/>
    </row>
    <row r="728" spans="1:58" ht="15.6">
      <c r="A728" s="244"/>
      <c r="B728" s="328">
        <f>+'Ark1'!C2047</f>
        <v>2024</v>
      </c>
      <c r="C728" s="264">
        <f>+'Ark1'!L2047</f>
        <v>13</v>
      </c>
      <c r="D728" s="264" t="s">
        <v>40</v>
      </c>
      <c r="F728" s="484" t="str">
        <f>+IF(G728=0,"",'Ark1'!Q2047)</f>
        <v/>
      </c>
      <c r="G728" s="485">
        <f>+'Ark1'!R2047</f>
        <v>0</v>
      </c>
      <c r="H728" s="265" t="str">
        <f>+IF(G728=0,"",'Ark1'!AE2047)</f>
        <v/>
      </c>
      <c r="I728" s="265"/>
      <c r="J728" s="265" t="str">
        <f>+IF(G728=0,"",'Ark1'!AF2047)</f>
        <v/>
      </c>
      <c r="K728" s="244"/>
      <c r="L728" s="303" t="str">
        <f>+IF(G728=0,"",'Ark1'!U2047)</f>
        <v/>
      </c>
      <c r="M728" s="303"/>
      <c r="N728" s="376" t="str">
        <f>+IF(G728=0,"",'Ark1'!#REF!)</f>
        <v/>
      </c>
      <c r="O728" s="114" t="str">
        <f>+IF(G728=0,"",'Ark1'!#REF!)</f>
        <v/>
      </c>
      <c r="P728" s="246"/>
      <c r="Q728" s="266" t="str">
        <f>+IF(G728=0,"",'Ark1'!T2047)</f>
        <v/>
      </c>
      <c r="R728" s="265"/>
      <c r="S728" s="267" t="str">
        <f>+IF(G728=0,"",'Ark1'!W2047)</f>
        <v/>
      </c>
      <c r="T728" s="267" t="str">
        <f>+IF(G728=0,"",'Ark1'!X2047)</f>
        <v/>
      </c>
      <c r="U728" s="484" t="str">
        <f>+IF(G728=0,"",'Ark1'!AG2047)</f>
        <v/>
      </c>
      <c r="V728" s="484"/>
      <c r="W728" s="267" t="str">
        <f>+IF(G728=0,"",'Ark1'!AH2047)</f>
        <v/>
      </c>
      <c r="X728" s="267" t="str">
        <f>+IF(G728=0,"",'Ark1'!Y2047)</f>
        <v/>
      </c>
      <c r="Y728" s="266" t="str">
        <f>+IF(G728=0,"",'Ark1'!AA2047)</f>
        <v/>
      </c>
      <c r="Z728" s="267" t="str">
        <f>+IF(G728=0,"",'Ark1'!AC2047)</f>
        <v/>
      </c>
      <c r="AA728" s="303" t="str">
        <f t="shared" si="67"/>
        <v/>
      </c>
      <c r="AB728" s="265" t="str">
        <f t="shared" si="68"/>
        <v/>
      </c>
      <c r="AC728" s="244"/>
      <c r="AF728" s="28"/>
      <c r="AG728" s="27"/>
    </row>
    <row r="729" spans="1:58" ht="15.6">
      <c r="A729" s="244"/>
      <c r="B729" s="328">
        <f>+'Ark1'!C2082</f>
        <v>2024</v>
      </c>
      <c r="C729" s="264">
        <f>+'Ark1'!L2082</f>
        <v>14</v>
      </c>
      <c r="D729" s="264" t="s">
        <v>402</v>
      </c>
      <c r="F729" s="486" t="str">
        <f>+IF(G729=0,"",'Ark1'!Q2082)</f>
        <v/>
      </c>
      <c r="G729" s="485">
        <f>+'Ark1'!R2082</f>
        <v>0</v>
      </c>
      <c r="H729" s="28" t="str">
        <f>+IF(G729=0,"",'Ark1'!AE2082)</f>
        <v/>
      </c>
      <c r="I729" s="265"/>
      <c r="J729" s="28" t="str">
        <f>+IF(G729=0,"",'Ark1'!AF2082)</f>
        <v/>
      </c>
      <c r="K729" s="244"/>
      <c r="L729" s="303" t="str">
        <f>+IF(G729=0,"",'Ark1'!U2082)</f>
        <v/>
      </c>
      <c r="M729" s="303"/>
      <c r="N729" s="376" t="str">
        <f>+IF(G729=0,"",'Ark1'!#REF!)</f>
        <v/>
      </c>
      <c r="O729" s="114" t="str">
        <f>+IF(G729=0,"",'Ark1'!#REF!)</f>
        <v/>
      </c>
      <c r="P729" s="246"/>
      <c r="Q729" s="27" t="str">
        <f>+IF(G729=0,"",'Ark1'!T2082)</f>
        <v/>
      </c>
      <c r="R729" s="265"/>
      <c r="S729" s="33" t="str">
        <f>+IF(G729=0,"",'Ark1'!W2082)</f>
        <v/>
      </c>
      <c r="T729" s="33" t="str">
        <f>+IF(G729=0,"",'Ark1'!X2082)</f>
        <v/>
      </c>
      <c r="U729" s="557" t="str">
        <f>+IF(G729=0,"",'Ark1'!AG2082)</f>
        <v/>
      </c>
      <c r="W729" s="33" t="str">
        <f>+IF(G729=0,"",'Ark1'!AH2082)</f>
        <v/>
      </c>
      <c r="X729" s="33" t="str">
        <f>+IF(G729=0,"",'Ark1'!Y2082)</f>
        <v/>
      </c>
      <c r="Y729" s="27" t="str">
        <f>+IF(G729=0,"",'Ark1'!AA2082)</f>
        <v/>
      </c>
      <c r="Z729" s="33" t="str">
        <f>+IF(G729=0,"",'Ark1'!AC2082)</f>
        <v/>
      </c>
      <c r="AA729" s="303" t="str">
        <f t="shared" si="67"/>
        <v/>
      </c>
      <c r="AB729" s="28" t="str">
        <f t="shared" si="68"/>
        <v/>
      </c>
      <c r="AC729" s="244"/>
      <c r="AF729" s="28"/>
      <c r="AG729" s="27"/>
    </row>
    <row r="730" spans="1:58" ht="15.6">
      <c r="A730" s="244"/>
      <c r="B730" s="328">
        <f>+'Ark1'!C2117</f>
        <v>2024</v>
      </c>
      <c r="C730" s="264">
        <f>+'Ark1'!L2117</f>
        <v>15</v>
      </c>
      <c r="D730" s="264" t="s">
        <v>41</v>
      </c>
      <c r="F730" s="484" t="str">
        <f>+IF(G730=0,"",'Ark1'!Q2117)</f>
        <v/>
      </c>
      <c r="G730" s="485">
        <f>+'Ark1'!R2117</f>
        <v>0</v>
      </c>
      <c r="H730" s="265" t="str">
        <f>+IF(G730=0,"",'Ark1'!AE2117)</f>
        <v/>
      </c>
      <c r="I730" s="265"/>
      <c r="J730" s="265" t="str">
        <f>+IF(G730=0,"",'Ark1'!AF2117)</f>
        <v/>
      </c>
      <c r="K730" s="244"/>
      <c r="L730" s="379" t="str">
        <f>+IF(G730=0,"",'Ark1'!U2117)</f>
        <v/>
      </c>
      <c r="M730" s="379"/>
      <c r="N730" s="376" t="str">
        <f>+IF(G730=0,"",'Ark1'!#REF!)</f>
        <v/>
      </c>
      <c r="O730" s="114" t="str">
        <f>+IF(G730=0,"",'Ark1'!#REF!)</f>
        <v/>
      </c>
      <c r="P730" s="246"/>
      <c r="Q730" s="266" t="str">
        <f>+IF(G730=0,"",'Ark1'!T2117)</f>
        <v/>
      </c>
      <c r="R730" s="265"/>
      <c r="S730" s="267" t="str">
        <f>+IF(G730=0,"",'Ark1'!W2117)</f>
        <v/>
      </c>
      <c r="T730" s="267" t="str">
        <f>+IF(G730=0,"",'Ark1'!X2117)</f>
        <v/>
      </c>
      <c r="U730" s="484" t="str">
        <f>+IF(G730=0,"",'Ark1'!AG2117)</f>
        <v/>
      </c>
      <c r="V730" s="484"/>
      <c r="W730" s="267" t="str">
        <f>+IF(G730=0,"",'Ark1'!AH2117)</f>
        <v/>
      </c>
      <c r="X730" s="267" t="str">
        <f>+IF(G730=0,"",'Ark1'!Y2117)</f>
        <v/>
      </c>
      <c r="Y730" s="266" t="str">
        <f>+IF(G730=0,"",'Ark1'!AA2117)</f>
        <v/>
      </c>
      <c r="Z730" s="267" t="str">
        <f>+IF(G730=0,"",'Ark1'!AC2117)</f>
        <v/>
      </c>
      <c r="AA730" s="303" t="str">
        <f t="shared" si="67"/>
        <v/>
      </c>
      <c r="AB730" s="265" t="str">
        <f t="shared" si="68"/>
        <v/>
      </c>
      <c r="AC730" s="244"/>
      <c r="AF730" s="28"/>
      <c r="AG730" s="27"/>
    </row>
    <row r="731" spans="1:58" ht="19.8">
      <c r="A731" s="244"/>
      <c r="B731" s="244"/>
      <c r="C731" s="244"/>
      <c r="D731" s="244"/>
      <c r="E731" s="244"/>
      <c r="F731" s="478"/>
      <c r="G731" s="478"/>
      <c r="H731" s="244"/>
      <c r="I731" s="244"/>
      <c r="J731" s="244"/>
      <c r="K731" s="244"/>
      <c r="L731" s="244"/>
      <c r="M731" s="244"/>
      <c r="N731" s="244"/>
      <c r="O731" s="244"/>
      <c r="P731" s="246"/>
      <c r="Q731" s="244"/>
      <c r="R731" s="244"/>
      <c r="S731" s="244"/>
      <c r="T731" s="244"/>
      <c r="U731" s="478"/>
      <c r="V731" s="478"/>
      <c r="W731" s="244"/>
      <c r="X731" s="244"/>
      <c r="Y731" s="244"/>
      <c r="Z731" s="244"/>
      <c r="AA731" s="244"/>
      <c r="AB731" s="244"/>
      <c r="AC731" s="244"/>
      <c r="AD731" s="247"/>
      <c r="AF731" s="28"/>
      <c r="AG731" s="27"/>
      <c r="AH731" s="248"/>
      <c r="AI731" s="86"/>
      <c r="AM731" s="86"/>
      <c r="BE731" s="260"/>
    </row>
    <row r="732" spans="1:58" ht="19.8">
      <c r="A732" s="244"/>
      <c r="B732" s="244"/>
      <c r="C732" s="262"/>
      <c r="D732" s="244"/>
      <c r="E732" s="244"/>
      <c r="F732" s="478"/>
      <c r="G732" s="478"/>
      <c r="H732" s="245"/>
      <c r="I732" s="244"/>
      <c r="J732" s="245"/>
      <c r="K732" s="244"/>
      <c r="L732" s="244"/>
      <c r="M732" s="244"/>
      <c r="N732" s="246"/>
      <c r="O732" s="246"/>
      <c r="P732" s="246"/>
      <c r="Q732" s="244"/>
      <c r="R732" s="244"/>
      <c r="S732" s="246"/>
      <c r="T732" s="246"/>
      <c r="U732" s="478"/>
      <c r="V732" s="478"/>
      <c r="W732" s="246"/>
      <c r="X732" s="246"/>
      <c r="Y732" s="244"/>
      <c r="Z732" s="246"/>
      <c r="AA732" s="244"/>
      <c r="AB732" s="245"/>
      <c r="AC732" s="244"/>
      <c r="AD732" s="247"/>
      <c r="AF732" s="28"/>
      <c r="AG732" s="27"/>
      <c r="AH732" s="248"/>
      <c r="AI732" s="86"/>
      <c r="AM732" s="86"/>
      <c r="BE732" s="260"/>
    </row>
    <row r="733" spans="1:58" ht="22.8">
      <c r="A733" s="344" t="str">
        <f>+Raser!C43</f>
        <v>Jak (Bos Grunniens)</v>
      </c>
      <c r="B733" s="244"/>
      <c r="C733" s="262"/>
      <c r="D733" s="344"/>
      <c r="E733" s="244"/>
      <c r="F733" s="478"/>
      <c r="G733" s="482" t="s">
        <v>644</v>
      </c>
      <c r="H733" s="582">
        <f>SUM(G739:G753)</f>
        <v>0</v>
      </c>
      <c r="I733" s="572"/>
      <c r="J733" s="244"/>
      <c r="K733" s="244"/>
      <c r="L733" s="244"/>
      <c r="M733" s="244"/>
      <c r="N733" s="244"/>
      <c r="O733" s="244"/>
      <c r="P733" s="246"/>
      <c r="Q733" s="245"/>
      <c r="R733" s="343" t="str">
        <f>+Raser!T43</f>
        <v/>
      </c>
      <c r="S733" s="244"/>
      <c r="T733" s="246"/>
      <c r="U733" s="478"/>
      <c r="V733" s="478"/>
      <c r="W733" s="244"/>
      <c r="X733" s="246"/>
      <c r="Y733" s="246"/>
      <c r="Z733" s="244"/>
      <c r="AA733" s="246"/>
      <c r="AB733" s="246" t="s">
        <v>626</v>
      </c>
      <c r="AC733" s="245"/>
      <c r="AD733" s="247"/>
      <c r="AE733" s="247"/>
      <c r="AF733" s="28"/>
      <c r="AH733" s="27"/>
      <c r="AI733" s="248"/>
      <c r="AM733" s="86"/>
      <c r="BF733" s="260"/>
    </row>
    <row r="734" spans="1:58" ht="14.25" customHeight="1">
      <c r="A734" s="244"/>
      <c r="B734" s="244"/>
      <c r="C734" s="262"/>
      <c r="D734" s="342"/>
      <c r="E734" s="244"/>
      <c r="F734" s="482"/>
      <c r="G734" s="482"/>
      <c r="H734" s="262"/>
      <c r="I734" s="262"/>
      <c r="J734" s="262"/>
      <c r="K734" s="244"/>
      <c r="L734" s="262"/>
      <c r="M734" s="262"/>
      <c r="N734" s="262"/>
      <c r="O734" s="262"/>
      <c r="P734" s="246"/>
      <c r="Q734" s="262"/>
      <c r="R734" s="262"/>
      <c r="S734" s="262"/>
      <c r="T734" s="262"/>
      <c r="U734" s="482"/>
      <c r="V734" s="482"/>
      <c r="W734" s="262"/>
      <c r="X734" s="262"/>
      <c r="Y734" s="262"/>
      <c r="Z734" s="262"/>
      <c r="AA734" s="262"/>
      <c r="AB734" s="245"/>
      <c r="AC734" s="244"/>
      <c r="AD734" s="247"/>
      <c r="AF734" s="28"/>
      <c r="AG734" s="27"/>
      <c r="AH734" s="248"/>
      <c r="AI734" s="86"/>
      <c r="AM734" s="86"/>
      <c r="BE734" s="260"/>
    </row>
    <row r="735" spans="1:58" ht="19.8">
      <c r="A735" s="244"/>
      <c r="B735" s="244"/>
      <c r="C735" s="244"/>
      <c r="D735" s="244"/>
      <c r="E735" s="244"/>
      <c r="F735" s="478"/>
      <c r="G735" s="478"/>
      <c r="H735" s="245"/>
      <c r="I735" s="244"/>
      <c r="J735" s="245"/>
      <c r="K735" s="244"/>
      <c r="L735" s="244"/>
      <c r="M735" s="244"/>
      <c r="N735" s="246"/>
      <c r="O735" s="246"/>
      <c r="P735" s="246"/>
      <c r="Q735" s="244"/>
      <c r="R735" s="244"/>
      <c r="S735" s="246"/>
      <c r="T735" s="246"/>
      <c r="U735" s="478"/>
      <c r="V735" s="478"/>
      <c r="W735" s="246"/>
      <c r="X735" s="246"/>
      <c r="Y735" s="244"/>
      <c r="Z735" s="246"/>
      <c r="AA735" s="262" t="s">
        <v>477</v>
      </c>
      <c r="AB735" s="261" t="s">
        <v>4</v>
      </c>
      <c r="AC735" s="244"/>
      <c r="AD735" s="247"/>
      <c r="AF735" s="28"/>
      <c r="AG735" s="27"/>
      <c r="AH735" s="248"/>
      <c r="AI735" s="86"/>
      <c r="AM735" s="86"/>
      <c r="BE735" s="260"/>
    </row>
    <row r="736" spans="1:58" ht="19.8">
      <c r="A736" s="244"/>
      <c r="B736" s="244"/>
      <c r="C736" s="244"/>
      <c r="D736" s="262"/>
      <c r="E736" s="244"/>
      <c r="F736" s="482" t="s">
        <v>4</v>
      </c>
      <c r="G736" s="478"/>
      <c r="H736" s="245"/>
      <c r="I736" s="245"/>
      <c r="J736" s="245"/>
      <c r="K736" s="244"/>
      <c r="L736" s="245"/>
      <c r="M736" s="245"/>
      <c r="N736" s="246"/>
      <c r="O736" s="246"/>
      <c r="P736" s="246"/>
      <c r="Q736" s="262" t="s">
        <v>24</v>
      </c>
      <c r="R736" s="245"/>
      <c r="S736" s="246" t="s">
        <v>403</v>
      </c>
      <c r="T736" s="246" t="s">
        <v>403</v>
      </c>
      <c r="U736" s="482" t="s">
        <v>531</v>
      </c>
      <c r="V736" s="482"/>
      <c r="W736" s="246" t="s">
        <v>403</v>
      </c>
      <c r="X736" s="263" t="s">
        <v>423</v>
      </c>
      <c r="Y736" s="244"/>
      <c r="Z736" s="263" t="s">
        <v>573</v>
      </c>
      <c r="AA736" s="262" t="s">
        <v>570</v>
      </c>
      <c r="AB736" s="261" t="s">
        <v>10</v>
      </c>
      <c r="AC736" s="244"/>
      <c r="AD736" s="247"/>
      <c r="AF736" s="28"/>
      <c r="AG736" s="27"/>
      <c r="AH736" s="248"/>
      <c r="AI736" s="86"/>
      <c r="AM736" s="86"/>
      <c r="BE736" s="260"/>
    </row>
    <row r="737" spans="1:69" ht="19.8">
      <c r="A737" s="262"/>
      <c r="B737" s="262"/>
      <c r="C737" s="244"/>
      <c r="D737" s="244"/>
      <c r="E737" s="262"/>
      <c r="F737" s="482" t="s">
        <v>475</v>
      </c>
      <c r="G737" s="482" t="s">
        <v>4</v>
      </c>
      <c r="H737" s="261" t="s">
        <v>4</v>
      </c>
      <c r="I737" s="261"/>
      <c r="J737" s="261" t="s">
        <v>1</v>
      </c>
      <c r="K737" s="244"/>
      <c r="L737" s="261" t="s">
        <v>24</v>
      </c>
      <c r="M737" s="261"/>
      <c r="N737" s="421" t="s">
        <v>24</v>
      </c>
      <c r="O737" s="421" t="s">
        <v>24</v>
      </c>
      <c r="P737" s="246"/>
      <c r="Q737" s="262" t="s">
        <v>481</v>
      </c>
      <c r="R737" s="261"/>
      <c r="S737" s="263" t="s">
        <v>572</v>
      </c>
      <c r="T737" s="263" t="s">
        <v>487</v>
      </c>
      <c r="U737" s="482" t="s">
        <v>550</v>
      </c>
      <c r="V737" s="482"/>
      <c r="W737" s="263" t="s">
        <v>489</v>
      </c>
      <c r="X737" s="263"/>
      <c r="Y737" s="262" t="s">
        <v>414</v>
      </c>
      <c r="Z737" s="263" t="s">
        <v>1</v>
      </c>
      <c r="AA737" s="262" t="s">
        <v>70</v>
      </c>
      <c r="AB737" s="261" t="s">
        <v>70</v>
      </c>
      <c r="AC737" s="244"/>
      <c r="AD737" s="247"/>
      <c r="AF737" s="28"/>
      <c r="AG737" s="27"/>
      <c r="AH737" s="248"/>
      <c r="AI737" s="86"/>
      <c r="AM737" s="86"/>
      <c r="BE737" s="260"/>
    </row>
    <row r="738" spans="1:69" ht="19.8">
      <c r="A738" s="244"/>
      <c r="B738" s="244"/>
      <c r="C738" s="262" t="s">
        <v>0</v>
      </c>
      <c r="D738" s="262"/>
      <c r="E738" s="262" t="s">
        <v>599</v>
      </c>
      <c r="F738" s="469" t="s">
        <v>476</v>
      </c>
      <c r="G738" s="469" t="s">
        <v>10</v>
      </c>
      <c r="H738" s="87" t="s">
        <v>403</v>
      </c>
      <c r="I738" s="87"/>
      <c r="J738" s="87" t="s">
        <v>403</v>
      </c>
      <c r="K738" s="244"/>
      <c r="L738" s="87" t="s">
        <v>45</v>
      </c>
      <c r="M738" s="87"/>
      <c r="N738" s="421" t="s">
        <v>717</v>
      </c>
      <c r="O738" s="421" t="s">
        <v>718</v>
      </c>
      <c r="P738" s="246"/>
      <c r="Q738" s="50" t="s">
        <v>415</v>
      </c>
      <c r="R738" s="87"/>
      <c r="S738" s="75" t="s">
        <v>548</v>
      </c>
      <c r="T738" s="75" t="s">
        <v>440</v>
      </c>
      <c r="U738" s="469" t="s">
        <v>483</v>
      </c>
      <c r="V738" s="469"/>
      <c r="W738" s="75" t="s">
        <v>470</v>
      </c>
      <c r="X738" s="75" t="s">
        <v>1</v>
      </c>
      <c r="Y738" s="50" t="s">
        <v>415</v>
      </c>
      <c r="Z738" s="75" t="s">
        <v>532</v>
      </c>
      <c r="AA738" s="50" t="s">
        <v>486</v>
      </c>
      <c r="AB738" s="87" t="s">
        <v>553</v>
      </c>
      <c r="AC738" s="244"/>
      <c r="AD738" s="247"/>
      <c r="AF738" s="28"/>
      <c r="AG738" s="27"/>
      <c r="AH738" s="248"/>
      <c r="AI738" s="86"/>
      <c r="AM738" s="86"/>
      <c r="BE738" s="260"/>
    </row>
    <row r="739" spans="1:69" ht="15.6">
      <c r="A739" s="244"/>
      <c r="B739" s="264">
        <f>+'Ark1'!C1628</f>
        <v>2024</v>
      </c>
      <c r="C739" s="264">
        <f>+'Ark1'!L1628</f>
        <v>1</v>
      </c>
      <c r="D739" s="264" t="s">
        <v>29</v>
      </c>
      <c r="E739" s="264">
        <f>+'Ark1'!AP1628</f>
        <v>40</v>
      </c>
      <c r="F739" s="484" t="str">
        <f>+IF(G739=0,"",'Ark1'!Q1628)</f>
        <v/>
      </c>
      <c r="G739" s="485">
        <f>+'Ark1'!R1628</f>
        <v>0</v>
      </c>
      <c r="H739" s="265" t="str">
        <f>+IF(G739=0,"",'Ark1'!AE1628)</f>
        <v/>
      </c>
      <c r="I739" s="265"/>
      <c r="J739" s="265" t="str">
        <f>+IF(G739=0,"",'Ark1'!AF1628)</f>
        <v/>
      </c>
      <c r="K739" s="244"/>
      <c r="L739" s="303" t="str">
        <f>+IF(G739=0,"",'Ark1'!U1628)</f>
        <v/>
      </c>
      <c r="M739" s="303"/>
      <c r="N739" s="376" t="str">
        <f>+IF(G739=0,"",'Ark1'!AR2090)</f>
        <v/>
      </c>
      <c r="O739" s="114" t="str">
        <f>+IF(G739=0,"",'Ark1'!AS2090)</f>
        <v/>
      </c>
      <c r="P739" s="246"/>
      <c r="Q739" s="266" t="str">
        <f>+IF(G739=0,"",'Ark1'!T1628)</f>
        <v/>
      </c>
      <c r="R739" s="265"/>
      <c r="S739" s="267" t="str">
        <f>+IF(G739=0,"",'Ark1'!W1628)</f>
        <v/>
      </c>
      <c r="T739" s="267" t="str">
        <f>+IF(G739=0,"",'Ark1'!X1628)</f>
        <v/>
      </c>
      <c r="U739" s="484" t="str">
        <f>+IF(G739=0,"",'Ark1'!AG1628)</f>
        <v/>
      </c>
      <c r="V739" s="484"/>
      <c r="W739" s="267" t="str">
        <f>+IF(G739=0,"",'Ark1'!AH1628)</f>
        <v/>
      </c>
      <c r="X739" s="267" t="str">
        <f>+IF(G739=0,"",'Ark1'!Y1628)</f>
        <v/>
      </c>
      <c r="Y739" s="266" t="str">
        <f>+IF(G739=0,"",'Ark1'!AA1628)</f>
        <v/>
      </c>
      <c r="Z739" s="267" t="str">
        <f>+IF(G739=0,"",'Ark1'!AC1628)</f>
        <v/>
      </c>
      <c r="AA739" s="303" t="str">
        <f t="shared" ref="AA739:AA753" si="69">IF(G739=0,"",1000*L739/U739)</f>
        <v/>
      </c>
      <c r="AB739" s="265" t="str">
        <f t="shared" ref="AB739:AB753" si="70">IF(G739=0,"",G739/F739)</f>
        <v/>
      </c>
      <c r="AC739" s="244"/>
      <c r="AF739" s="28"/>
      <c r="AG739" s="27"/>
    </row>
    <row r="740" spans="1:69" ht="15.6">
      <c r="A740" s="244"/>
      <c r="B740" s="304">
        <f>+'Ark1'!C1663</f>
        <v>2024</v>
      </c>
      <c r="C740" s="86">
        <f>+'Ark1'!L1663</f>
        <v>2</v>
      </c>
      <c r="D740" s="86" t="s">
        <v>30</v>
      </c>
      <c r="E740" s="86">
        <f>+'Ark1'!AP1663</f>
        <v>40</v>
      </c>
      <c r="F740" s="486" t="str">
        <f>+IF(G740=0,"",'Ark1'!Q1663)</f>
        <v/>
      </c>
      <c r="G740" s="485">
        <f>+'Ark1'!R1663</f>
        <v>0</v>
      </c>
      <c r="H740" s="28" t="str">
        <f>+IF(G740=0,"",'Ark1'!AE1663)</f>
        <v/>
      </c>
      <c r="I740" s="265"/>
      <c r="J740" s="28" t="str">
        <f>+IF(G740=0,"",'Ark1'!AF1663)</f>
        <v/>
      </c>
      <c r="K740" s="244"/>
      <c r="L740" s="303" t="str">
        <f>+IF(G740=0,"",'Ark1'!U1663)</f>
        <v/>
      </c>
      <c r="M740" s="303"/>
      <c r="N740" s="376" t="str">
        <f>+IF(G740=0,"",'Ark1'!#REF!)</f>
        <v/>
      </c>
      <c r="O740" s="114" t="str">
        <f>+IF(G740=0,"",'Ark1'!#REF!)</f>
        <v/>
      </c>
      <c r="P740" s="246"/>
      <c r="Q740" s="27" t="str">
        <f>+IF(G740=0,"",'Ark1'!T1663)</f>
        <v/>
      </c>
      <c r="R740" s="265"/>
      <c r="S740" s="33" t="str">
        <f>+IF(G740=0,"",'Ark1'!W1663)</f>
        <v/>
      </c>
      <c r="T740" s="33" t="str">
        <f>+IF(G740=0,"",'Ark1'!X1663)</f>
        <v/>
      </c>
      <c r="U740" s="557" t="str">
        <f>+IF(G740=0,"",'Ark1'!AG1663)</f>
        <v/>
      </c>
      <c r="W740" s="33" t="str">
        <f>+IF(G740=0,"",'Ark1'!AH1663)</f>
        <v/>
      </c>
      <c r="X740" s="33" t="str">
        <f>+IF(G740=0,"",'Ark1'!Y1663)</f>
        <v/>
      </c>
      <c r="Y740" s="27" t="str">
        <f>+IF(G740=0,"",'Ark1'!AA1663)</f>
        <v/>
      </c>
      <c r="Z740" s="33" t="str">
        <f>+IF(G740=0,"",'Ark1'!AC1663)</f>
        <v/>
      </c>
      <c r="AA740" s="303" t="str">
        <f t="shared" si="69"/>
        <v/>
      </c>
      <c r="AB740" s="28" t="str">
        <f t="shared" si="70"/>
        <v/>
      </c>
      <c r="AC740" s="244"/>
      <c r="AF740" s="28"/>
      <c r="AG740" s="27"/>
    </row>
    <row r="741" spans="1:69" s="28" customFormat="1" ht="15.6">
      <c r="A741" s="244"/>
      <c r="B741" s="304">
        <f>+'Ark1'!C1698</f>
        <v>2024</v>
      </c>
      <c r="C741" s="264">
        <f>+'Ark1'!L1698</f>
        <v>3</v>
      </c>
      <c r="D741" s="264" t="s">
        <v>31</v>
      </c>
      <c r="E741" s="264">
        <f>+'Ark1'!AP1698</f>
        <v>40</v>
      </c>
      <c r="F741" s="484" t="str">
        <f>+IF(G741=0,"",'Ark1'!Q1698)</f>
        <v/>
      </c>
      <c r="G741" s="485">
        <f>+'Ark1'!R1698</f>
        <v>0</v>
      </c>
      <c r="H741" s="265" t="str">
        <f>+IF(G741=0,"",'Ark1'!AE1698)</f>
        <v/>
      </c>
      <c r="I741" s="265"/>
      <c r="J741" s="265" t="str">
        <f>+IF(G741=0,"",'Ark1'!AF1698)</f>
        <v/>
      </c>
      <c r="K741" s="244"/>
      <c r="L741" s="303" t="str">
        <f>+IF(G741=0,"",'Ark1'!U1698)</f>
        <v/>
      </c>
      <c r="M741" s="303"/>
      <c r="N741" s="376" t="str">
        <f>+IF(G741=0,"",'Ark1'!#REF!)</f>
        <v/>
      </c>
      <c r="O741" s="114" t="str">
        <f>+IF(G741=0,"",'Ark1'!#REF!)</f>
        <v/>
      </c>
      <c r="P741" s="246"/>
      <c r="Q741" s="266" t="str">
        <f>+IF(G741=0,"",'Ark1'!T1698)</f>
        <v/>
      </c>
      <c r="R741" s="265"/>
      <c r="S741" s="267" t="str">
        <f>+IF(G741=0,"",'Ark1'!W1698)</f>
        <v/>
      </c>
      <c r="T741" s="267" t="str">
        <f>+IF(G741=0,"",'Ark1'!X1698)</f>
        <v/>
      </c>
      <c r="U741" s="484" t="str">
        <f>+IF(G741=0,"",'Ark1'!AG1698)</f>
        <v/>
      </c>
      <c r="V741" s="484"/>
      <c r="W741" s="267" t="str">
        <f>+IF(G741=0,"",'Ark1'!AH1698)</f>
        <v/>
      </c>
      <c r="X741" s="267" t="str">
        <f>+IF(G741=0,"",'Ark1'!Y1698)</f>
        <v/>
      </c>
      <c r="Y741" s="266" t="str">
        <f>+IF(G741=0,"",'Ark1'!AA1698)</f>
        <v/>
      </c>
      <c r="Z741" s="267" t="str">
        <f>+IF(G741=0,"",'Ark1'!AC1698)</f>
        <v/>
      </c>
      <c r="AA741" s="303" t="str">
        <f t="shared" si="69"/>
        <v/>
      </c>
      <c r="AB741" s="265" t="str">
        <f t="shared" si="70"/>
        <v/>
      </c>
      <c r="AC741" s="244"/>
      <c r="AG741" s="27"/>
      <c r="AJ741" s="86"/>
      <c r="AK741" s="86"/>
      <c r="AL741" s="86"/>
      <c r="AN741" s="86"/>
      <c r="AO741" s="86"/>
      <c r="AP741" s="86"/>
      <c r="AQ741" s="86"/>
      <c r="AR741" s="86"/>
      <c r="AS741" s="86"/>
      <c r="AT741" s="86"/>
      <c r="AU741" s="86"/>
      <c r="AV741" s="86"/>
      <c r="AW741" s="86"/>
      <c r="AX741" s="86"/>
      <c r="AY741" s="86"/>
      <c r="AZ741" s="86"/>
      <c r="BA741" s="86"/>
      <c r="BB741" s="86"/>
      <c r="BC741" s="86"/>
      <c r="BD741" s="86"/>
      <c r="BE741" s="86"/>
      <c r="BF741" s="86"/>
      <c r="BG741" s="86"/>
      <c r="BH741" s="86"/>
      <c r="BI741" s="86"/>
      <c r="BJ741" s="86"/>
      <c r="BK741" s="86"/>
      <c r="BL741" s="86"/>
      <c r="BM741" s="86"/>
      <c r="BN741" s="86"/>
      <c r="BO741" s="86"/>
      <c r="BP741" s="86"/>
      <c r="BQ741" s="86"/>
    </row>
    <row r="742" spans="1:69" s="28" customFormat="1" ht="15.6">
      <c r="A742" s="244"/>
      <c r="B742" s="304">
        <f>+'Ark1'!C1733</f>
        <v>2024</v>
      </c>
      <c r="C742" s="264">
        <f>+'Ark1'!L1733</f>
        <v>4</v>
      </c>
      <c r="D742" s="264" t="s">
        <v>32</v>
      </c>
      <c r="E742" s="86">
        <f>+'Ark1'!AP1733</f>
        <v>40</v>
      </c>
      <c r="F742" s="486" t="str">
        <f>+IF(G742=0,"",'Ark1'!Q1733)</f>
        <v/>
      </c>
      <c r="G742" s="485">
        <f>+'Ark1'!R1733</f>
        <v>0</v>
      </c>
      <c r="H742" s="28" t="str">
        <f>+IF(G742=0,"",'Ark1'!AE1733)</f>
        <v/>
      </c>
      <c r="I742" s="265"/>
      <c r="J742" s="28" t="str">
        <f>+IF(G742=0,"",'Ark1'!AF1733)</f>
        <v/>
      </c>
      <c r="K742" s="244"/>
      <c r="L742" s="303" t="str">
        <f>+IF(G742=0,"",'Ark1'!U1733)</f>
        <v/>
      </c>
      <c r="M742" s="303"/>
      <c r="N742" s="376" t="str">
        <f>+IF(G742=0,"",'Ark1'!#REF!)</f>
        <v/>
      </c>
      <c r="O742" s="114" t="str">
        <f>+IF(G742=0,"",'Ark1'!#REF!)</f>
        <v/>
      </c>
      <c r="P742" s="246"/>
      <c r="Q742" s="27" t="str">
        <f>+IF(G742=0,"",'Ark1'!T1733)</f>
        <v/>
      </c>
      <c r="R742" s="265"/>
      <c r="S742" s="33" t="str">
        <f>+IF(G742=0,"",'Ark1'!W1733)</f>
        <v/>
      </c>
      <c r="T742" s="33" t="str">
        <f>+IF(G742=0,"",'Ark1'!X1733)</f>
        <v/>
      </c>
      <c r="U742" s="557" t="str">
        <f>+IF(G742=0,"",'Ark1'!AG1733)</f>
        <v/>
      </c>
      <c r="V742" s="557"/>
      <c r="W742" s="33" t="str">
        <f>+IF(G742=0,"",'Ark1'!AH1733)</f>
        <v/>
      </c>
      <c r="X742" s="33" t="str">
        <f>+IF(G742=0,"",'Ark1'!Y1733)</f>
        <v/>
      </c>
      <c r="Y742" s="27" t="str">
        <f>+IF(G742=0,"",'Ark1'!AA1733)</f>
        <v/>
      </c>
      <c r="Z742" s="33" t="str">
        <f>+IF(G742=0,"",'Ark1'!AC1733)</f>
        <v/>
      </c>
      <c r="AA742" s="303" t="str">
        <f t="shared" si="69"/>
        <v/>
      </c>
      <c r="AB742" s="28" t="str">
        <f t="shared" si="70"/>
        <v/>
      </c>
      <c r="AC742" s="244"/>
      <c r="AG742" s="27"/>
      <c r="AJ742" s="86"/>
      <c r="AK742" s="86"/>
      <c r="AL742" s="86"/>
      <c r="AN742" s="86"/>
      <c r="AO742" s="86"/>
      <c r="AP742" s="86"/>
      <c r="AQ742" s="86"/>
      <c r="AR742" s="86"/>
      <c r="AS742" s="86"/>
      <c r="AT742" s="86"/>
      <c r="AU742" s="86"/>
      <c r="AV742" s="86"/>
      <c r="AW742" s="86"/>
      <c r="AX742" s="86"/>
      <c r="AY742" s="86"/>
      <c r="AZ742" s="86"/>
      <c r="BA742" s="86"/>
      <c r="BB742" s="86"/>
      <c r="BC742" s="86"/>
      <c r="BD742" s="86"/>
      <c r="BE742" s="86"/>
      <c r="BF742" s="86"/>
      <c r="BG742" s="86"/>
      <c r="BH742" s="86"/>
      <c r="BI742" s="86"/>
      <c r="BJ742" s="86"/>
      <c r="BK742" s="86"/>
      <c r="BL742" s="86"/>
      <c r="BM742" s="86"/>
      <c r="BN742" s="86"/>
      <c r="BO742" s="86"/>
      <c r="BP742" s="86"/>
      <c r="BQ742" s="86"/>
    </row>
    <row r="743" spans="1:69" s="28" customFormat="1" ht="15.6">
      <c r="A743" s="244"/>
      <c r="B743" s="264">
        <f>+'Ark1'!C1768</f>
        <v>2024</v>
      </c>
      <c r="C743" s="264">
        <f>+'Ark1'!L1768</f>
        <v>5</v>
      </c>
      <c r="D743" s="264" t="s">
        <v>401</v>
      </c>
      <c r="E743" s="272">
        <f>+'Ark1'!AP1768</f>
        <v>40</v>
      </c>
      <c r="F743" s="484" t="str">
        <f>+IF(G743=0,"",'Ark1'!Q1768)</f>
        <v/>
      </c>
      <c r="G743" s="485">
        <f>+'Ark1'!R1768</f>
        <v>0</v>
      </c>
      <c r="H743" s="265">
        <f>+'Ark1'!AE1768</f>
        <v>0</v>
      </c>
      <c r="I743" s="265"/>
      <c r="J743" s="265" t="str">
        <f>+IF(G743=0,"",'Ark1'!AF1768)</f>
        <v/>
      </c>
      <c r="K743" s="244"/>
      <c r="L743" s="303" t="str">
        <f>+IF(G743=0,"",'Ark1'!U1768)</f>
        <v/>
      </c>
      <c r="M743" s="303"/>
      <c r="N743" s="376" t="str">
        <f>+IF(G743=0,"",'Ark1'!#REF!)</f>
        <v/>
      </c>
      <c r="O743" s="114" t="str">
        <f>+IF(G743=0,"",'Ark1'!#REF!)</f>
        <v/>
      </c>
      <c r="P743" s="246"/>
      <c r="Q743" s="266" t="str">
        <f>+IF(G743=0,"",'Ark1'!T1768)</f>
        <v/>
      </c>
      <c r="R743" s="265"/>
      <c r="S743" s="267" t="str">
        <f>+IF(G743=0,"",'Ark1'!W1768)</f>
        <v/>
      </c>
      <c r="T743" s="267" t="str">
        <f>+IF(G743=0,"",'Ark1'!X1768)</f>
        <v/>
      </c>
      <c r="U743" s="484" t="str">
        <f>+IF(G743=0,"",'Ark1'!AG1768)</f>
        <v/>
      </c>
      <c r="V743" s="484"/>
      <c r="W743" s="267" t="str">
        <f>+IF(G743=0,"",'Ark1'!AH1768)</f>
        <v/>
      </c>
      <c r="X743" s="267" t="str">
        <f>+IF(G743=0,"",'Ark1'!Y1768)</f>
        <v/>
      </c>
      <c r="Y743" s="266" t="str">
        <f>+IF(G743=0,"",'Ark1'!AA1768)</f>
        <v/>
      </c>
      <c r="Z743" s="267" t="str">
        <f>+IF(G743=0,"",'Ark1'!AC1768)</f>
        <v/>
      </c>
      <c r="AA743" s="303" t="str">
        <f t="shared" si="69"/>
        <v/>
      </c>
      <c r="AB743" s="265" t="str">
        <f t="shared" si="70"/>
        <v/>
      </c>
      <c r="AC743" s="244"/>
      <c r="AG743" s="27"/>
      <c r="AJ743" s="86"/>
      <c r="AK743" s="86"/>
      <c r="AL743" s="86"/>
      <c r="AN743" s="86"/>
      <c r="AO743" s="86"/>
      <c r="AP743" s="86"/>
      <c r="AQ743" s="86"/>
      <c r="AR743" s="86"/>
      <c r="AS743" s="86"/>
      <c r="AT743" s="86"/>
      <c r="AU743" s="86"/>
      <c r="AV743" s="86"/>
      <c r="AW743" s="86"/>
      <c r="AX743" s="86"/>
      <c r="AY743" s="86"/>
      <c r="AZ743" s="86"/>
      <c r="BA743" s="86"/>
      <c r="BB743" s="86"/>
      <c r="BC743" s="86"/>
      <c r="BD743" s="86"/>
      <c r="BE743" s="86"/>
      <c r="BF743" s="86"/>
      <c r="BG743" s="86"/>
      <c r="BH743" s="86"/>
      <c r="BI743" s="86"/>
      <c r="BJ743" s="86"/>
      <c r="BK743" s="86"/>
      <c r="BL743" s="86"/>
      <c r="BM743" s="86"/>
      <c r="BN743" s="86"/>
      <c r="BO743" s="86"/>
      <c r="BP743" s="86"/>
      <c r="BQ743" s="86"/>
    </row>
    <row r="744" spans="1:69" s="28" customFormat="1" ht="15.6">
      <c r="A744" s="244"/>
      <c r="B744" s="328">
        <f>+'Ark1'!C1803</f>
        <v>2024</v>
      </c>
      <c r="C744" s="264">
        <f>+'Ark1'!L1803</f>
        <v>6</v>
      </c>
      <c r="D744" s="264" t="s">
        <v>33</v>
      </c>
      <c r="E744" s="273">
        <f>+'Ark1'!AP1803</f>
        <v>40</v>
      </c>
      <c r="F744" s="486" t="str">
        <f>+IF(G744=0,"",'Ark1'!Q1803)</f>
        <v/>
      </c>
      <c r="G744" s="485">
        <f>+'Ark1'!R1803</f>
        <v>0</v>
      </c>
      <c r="H744" s="28" t="str">
        <f>+IF(G744=0,"",'Ark1'!AE1803)</f>
        <v/>
      </c>
      <c r="I744" s="265"/>
      <c r="J744" s="28" t="str">
        <f>+IF(G744=0,"",'Ark1'!AF1803)</f>
        <v/>
      </c>
      <c r="K744" s="244"/>
      <c r="L744" s="303" t="str">
        <f>+IF(G744=0,"",'Ark1'!U1803)</f>
        <v/>
      </c>
      <c r="M744" s="303"/>
      <c r="N744" s="376" t="str">
        <f>+IF(G744=0,"",'Ark1'!#REF!)</f>
        <v/>
      </c>
      <c r="O744" s="114" t="str">
        <f>+IF(G744=0,"",'Ark1'!#REF!)</f>
        <v/>
      </c>
      <c r="P744" s="246"/>
      <c r="Q744" s="27" t="str">
        <f>+IF(G744=0,"",'Ark1'!T1803)</f>
        <v/>
      </c>
      <c r="R744" s="265"/>
      <c r="S744" s="33" t="str">
        <f>+IF(G744=0,"",'Ark1'!W1803)</f>
        <v/>
      </c>
      <c r="T744" s="33" t="str">
        <f>+IF(G744=0,"",'Ark1'!X1803)</f>
        <v/>
      </c>
      <c r="U744" s="557" t="str">
        <f>+IF(G744=0,"",'Ark1'!AG1803)</f>
        <v/>
      </c>
      <c r="V744" s="557"/>
      <c r="W744" s="33" t="str">
        <f>+IF(G744=0,"",'Ark1'!AH1803)</f>
        <v/>
      </c>
      <c r="X744" s="33" t="str">
        <f>+IF(G744=0,"",'Ark1'!Y1803)</f>
        <v/>
      </c>
      <c r="Y744" s="27" t="str">
        <f>+IF(G744=0,"",'Ark1'!AA1803)</f>
        <v/>
      </c>
      <c r="Z744" s="33" t="str">
        <f>+IF(G744=0,"",'Ark1'!AC1803)</f>
        <v/>
      </c>
      <c r="AA744" s="303" t="str">
        <f t="shared" si="69"/>
        <v/>
      </c>
      <c r="AB744" s="28" t="str">
        <f t="shared" si="70"/>
        <v/>
      </c>
      <c r="AC744" s="244"/>
      <c r="AG744" s="27"/>
      <c r="AJ744" s="86"/>
      <c r="AK744" s="86"/>
      <c r="AL744" s="86"/>
      <c r="AN744" s="86"/>
      <c r="AO744" s="86"/>
      <c r="AP744" s="86"/>
      <c r="AQ744" s="86"/>
      <c r="AR744" s="86"/>
      <c r="AS744" s="86"/>
      <c r="AT744" s="86"/>
      <c r="AU744" s="86"/>
      <c r="AV744" s="86"/>
      <c r="AW744" s="86"/>
      <c r="AX744" s="86"/>
      <c r="AY744" s="86"/>
      <c r="AZ744" s="86"/>
      <c r="BA744" s="86"/>
      <c r="BB744" s="86"/>
      <c r="BC744" s="86"/>
      <c r="BD744" s="86"/>
      <c r="BE744" s="86"/>
      <c r="BF744" s="86"/>
      <c r="BG744" s="86"/>
      <c r="BH744" s="86"/>
      <c r="BI744" s="86"/>
      <c r="BJ744" s="86"/>
      <c r="BK744" s="86"/>
      <c r="BL744" s="86"/>
      <c r="BM744" s="86"/>
      <c r="BN744" s="86"/>
      <c r="BO744" s="86"/>
      <c r="BP744" s="86"/>
      <c r="BQ744" s="86"/>
    </row>
    <row r="745" spans="1:69" s="28" customFormat="1" ht="15.6">
      <c r="A745" s="244"/>
      <c r="B745" s="328">
        <f>+'Ark1'!C1838</f>
        <v>2024</v>
      </c>
      <c r="C745" s="264">
        <f>+'Ark1'!L1838</f>
        <v>7</v>
      </c>
      <c r="D745" s="264" t="s">
        <v>34</v>
      </c>
      <c r="E745" s="272">
        <f>+'Ark1'!AP1838</f>
        <v>40</v>
      </c>
      <c r="F745" s="484" t="str">
        <f>+IF(G745=0,"",'Ark1'!Q1838)</f>
        <v/>
      </c>
      <c r="G745" s="485">
        <f>+'Ark1'!R1838</f>
        <v>0</v>
      </c>
      <c r="H745" s="265" t="str">
        <f>+IF(G745=0,"",'Ark1'!AE1838)</f>
        <v/>
      </c>
      <c r="I745" s="265"/>
      <c r="J745" s="265" t="str">
        <f>+IF(G745=0,"",'Ark1'!AF1838)</f>
        <v/>
      </c>
      <c r="K745" s="244"/>
      <c r="L745" s="303" t="str">
        <f>+IF(G745=0,"",'Ark1'!U1838)</f>
        <v/>
      </c>
      <c r="M745" s="303"/>
      <c r="N745" s="376" t="str">
        <f>+IF(G745=0,"",'Ark1'!#REF!)</f>
        <v/>
      </c>
      <c r="O745" s="114" t="str">
        <f>+IF(G745=0,"",'Ark1'!#REF!)</f>
        <v/>
      </c>
      <c r="P745" s="246"/>
      <c r="Q745" s="266" t="str">
        <f>+IF(G745=0,"",'Ark1'!T1838)</f>
        <v/>
      </c>
      <c r="R745" s="265"/>
      <c r="S745" s="267" t="str">
        <f>+IF(G745=0,"",'Ark1'!W1838)</f>
        <v/>
      </c>
      <c r="T745" s="267" t="str">
        <f>+IF(G745=0,"",'Ark1'!X1838)</f>
        <v/>
      </c>
      <c r="U745" s="484" t="str">
        <f>+IF(G745=0,"",'Ark1'!AG1838)</f>
        <v/>
      </c>
      <c r="V745" s="484"/>
      <c r="W745" s="267" t="str">
        <f>+IF(G745=0,"",'Ark1'!AH1838)</f>
        <v/>
      </c>
      <c r="X745" s="267" t="str">
        <f>+IF(G745=0,"",'Ark1'!Y1838)</f>
        <v/>
      </c>
      <c r="Y745" s="266" t="str">
        <f>+IF(G745=0,"",'Ark1'!AA1838)</f>
        <v/>
      </c>
      <c r="Z745" s="267" t="str">
        <f>+IF(G745=0,"",'Ark1'!AC1838)</f>
        <v/>
      </c>
      <c r="AA745" s="303" t="str">
        <f t="shared" si="69"/>
        <v/>
      </c>
      <c r="AB745" s="265" t="str">
        <f t="shared" si="70"/>
        <v/>
      </c>
      <c r="AC745" s="244"/>
      <c r="AG745" s="27"/>
      <c r="AJ745" s="86"/>
      <c r="AK745" s="86"/>
      <c r="AL745" s="86"/>
      <c r="AN745" s="86"/>
      <c r="AO745" s="86"/>
      <c r="AP745" s="86"/>
      <c r="AQ745" s="86"/>
      <c r="AR745" s="86"/>
      <c r="AS745" s="86"/>
      <c r="AT745" s="86"/>
      <c r="AU745" s="86"/>
      <c r="AV745" s="86"/>
      <c r="AW745" s="86"/>
      <c r="AX745" s="86"/>
      <c r="AY745" s="86"/>
      <c r="AZ745" s="86"/>
      <c r="BA745" s="86"/>
      <c r="BB745" s="86"/>
      <c r="BC745" s="86"/>
      <c r="BD745" s="86"/>
      <c r="BE745" s="86"/>
      <c r="BF745" s="86"/>
      <c r="BG745" s="86"/>
      <c r="BH745" s="86"/>
      <c r="BI745" s="86"/>
      <c r="BJ745" s="86"/>
      <c r="BK745" s="86"/>
      <c r="BL745" s="86"/>
      <c r="BM745" s="86"/>
      <c r="BN745" s="86"/>
      <c r="BO745" s="86"/>
      <c r="BP745" s="86"/>
      <c r="BQ745" s="86"/>
    </row>
    <row r="746" spans="1:69" s="28" customFormat="1" ht="15.6">
      <c r="A746" s="244"/>
      <c r="B746" s="86">
        <f>+'Ark1'!C1873</f>
        <v>2024</v>
      </c>
      <c r="C746" s="86">
        <f>+'Ark1'!L1873</f>
        <v>8</v>
      </c>
      <c r="D746" s="86" t="s">
        <v>35</v>
      </c>
      <c r="E746" s="273">
        <f>+'Ark1'!AP1873</f>
        <v>40</v>
      </c>
      <c r="F746" s="486" t="str">
        <f>+IF(G746=0,"",'Ark1'!Q1873)</f>
        <v/>
      </c>
      <c r="G746" s="485">
        <f>+'Ark1'!R1873</f>
        <v>0</v>
      </c>
      <c r="H746" s="28" t="str">
        <f>+IF(G746=0,"",'Ark1'!AE1873)</f>
        <v/>
      </c>
      <c r="I746" s="265"/>
      <c r="J746" s="28" t="str">
        <f>+IF(G746=0,"",'Ark1'!AF1873)</f>
        <v/>
      </c>
      <c r="K746" s="244"/>
      <c r="L746" s="303" t="str">
        <f>+IF(G746=0,"",'Ark1'!U1873)</f>
        <v/>
      </c>
      <c r="M746" s="303"/>
      <c r="N746" s="376" t="str">
        <f>+IF(G746=0,"",'Ark1'!#REF!)</f>
        <v/>
      </c>
      <c r="O746" s="114" t="str">
        <f>+IF(G746=0,"",'Ark1'!#REF!)</f>
        <v/>
      </c>
      <c r="P746" s="246"/>
      <c r="Q746" s="27" t="str">
        <f>+IF(G746=0,"",'Ark1'!T1873)</f>
        <v/>
      </c>
      <c r="R746" s="265"/>
      <c r="S746" s="33" t="str">
        <f>+IF(G746=0,"",'Ark1'!W1873)</f>
        <v/>
      </c>
      <c r="T746" s="33" t="str">
        <f>+IF(G746=0,"",'Ark1'!X1873)</f>
        <v/>
      </c>
      <c r="U746" s="557" t="str">
        <f>+IF(G746=0,"",'Ark1'!AG1873)</f>
        <v/>
      </c>
      <c r="V746" s="557"/>
      <c r="W746" s="33" t="str">
        <f>+IF(G746=0,"",'Ark1'!AH1873)</f>
        <v/>
      </c>
      <c r="X746" s="33" t="str">
        <f>+IF(G746=0,"",'Ark1'!Y1873)</f>
        <v/>
      </c>
      <c r="Y746" s="27" t="str">
        <f>+IF(G746=0,"",'Ark1'!AA1873)</f>
        <v/>
      </c>
      <c r="Z746" s="33" t="str">
        <f>+IF(G746=0,"",'Ark1'!AC1873)</f>
        <v/>
      </c>
      <c r="AA746" s="303" t="str">
        <f t="shared" si="69"/>
        <v/>
      </c>
      <c r="AB746" s="28" t="str">
        <f t="shared" si="70"/>
        <v/>
      </c>
      <c r="AC746" s="244"/>
      <c r="AG746" s="27"/>
      <c r="AJ746" s="86"/>
      <c r="AK746" s="86"/>
      <c r="AL746" s="86"/>
      <c r="AN746" s="86"/>
      <c r="AO746" s="86"/>
      <c r="AP746" s="86"/>
      <c r="AQ746" s="86"/>
      <c r="AR746" s="86"/>
      <c r="AS746" s="86"/>
      <c r="AT746" s="86"/>
      <c r="AU746" s="86"/>
      <c r="AV746" s="86"/>
      <c r="AW746" s="86"/>
      <c r="AX746" s="86"/>
      <c r="AY746" s="86"/>
      <c r="AZ746" s="86"/>
      <c r="BA746" s="86"/>
      <c r="BB746" s="86"/>
      <c r="BC746" s="86"/>
      <c r="BD746" s="86"/>
      <c r="BE746" s="86"/>
      <c r="BF746" s="86"/>
      <c r="BG746" s="86"/>
      <c r="BH746" s="86"/>
      <c r="BI746" s="86"/>
      <c r="BJ746" s="86"/>
      <c r="BK746" s="86"/>
      <c r="BL746" s="86"/>
      <c r="BM746" s="86"/>
      <c r="BN746" s="86"/>
      <c r="BO746" s="86"/>
      <c r="BP746" s="86"/>
      <c r="BQ746" s="86"/>
    </row>
    <row r="747" spans="1:69" s="28" customFormat="1" ht="15.6">
      <c r="A747" s="244"/>
      <c r="B747" s="328">
        <f>+'Ark1'!C1908</f>
        <v>2024</v>
      </c>
      <c r="C747" s="264">
        <f>+'Ark1'!L1908</f>
        <v>9</v>
      </c>
      <c r="D747" s="264" t="s">
        <v>36</v>
      </c>
      <c r="E747" s="272">
        <f>+'Ark1'!AP1908</f>
        <v>40</v>
      </c>
      <c r="F747" s="484" t="str">
        <f>+IF(G747=0,"",'Ark1'!Q1908)</f>
        <v/>
      </c>
      <c r="G747" s="485">
        <f>+'Ark1'!R1908</f>
        <v>0</v>
      </c>
      <c r="H747" s="265" t="str">
        <f>+IF(G747=0,"",'Ark1'!AE1908)</f>
        <v/>
      </c>
      <c r="I747" s="265"/>
      <c r="J747" s="265" t="str">
        <f>+IF(G747=0,"",'Ark1'!AF1908)</f>
        <v/>
      </c>
      <c r="K747" s="244"/>
      <c r="L747" s="303" t="str">
        <f>+IF(G747=0,"",'Ark1'!U1908)</f>
        <v/>
      </c>
      <c r="M747" s="303"/>
      <c r="N747" s="376" t="str">
        <f>+IF(G747=0,"",'Ark1'!#REF!)</f>
        <v/>
      </c>
      <c r="O747" s="114" t="str">
        <f>+IF(G747=0,"",'Ark1'!#REF!)</f>
        <v/>
      </c>
      <c r="P747" s="246"/>
      <c r="Q747" s="266" t="str">
        <f>+IF(G747=0,"",'Ark1'!T1908)</f>
        <v/>
      </c>
      <c r="R747" s="265"/>
      <c r="S747" s="267" t="str">
        <f>+IF(G747=0,"",'Ark1'!W1908)</f>
        <v/>
      </c>
      <c r="T747" s="267" t="str">
        <f>+IF(G747=0,"",'Ark1'!X1908)</f>
        <v/>
      </c>
      <c r="U747" s="484" t="str">
        <f>+IF(G747=0,"",'Ark1'!AG1908)</f>
        <v/>
      </c>
      <c r="V747" s="484"/>
      <c r="W747" s="267" t="str">
        <f>+IF(G747=0,"",'Ark1'!AH1908)</f>
        <v/>
      </c>
      <c r="X747" s="267" t="str">
        <f>+IF(G747=0,"",'Ark1'!Y1908)</f>
        <v/>
      </c>
      <c r="Y747" s="266" t="str">
        <f>+IF(G747=0,"",'Ark1'!AA1908)</f>
        <v/>
      </c>
      <c r="Z747" s="267" t="str">
        <f>+IF(G747=0,"",'Ark1'!AC1908)</f>
        <v/>
      </c>
      <c r="AA747" s="303" t="str">
        <f t="shared" si="69"/>
        <v/>
      </c>
      <c r="AB747" s="265" t="str">
        <f t="shared" si="70"/>
        <v/>
      </c>
      <c r="AC747" s="244"/>
      <c r="AG747" s="27"/>
      <c r="AJ747" s="86"/>
      <c r="AK747" s="86"/>
      <c r="AL747" s="86"/>
      <c r="AN747" s="86"/>
      <c r="AO747" s="86"/>
      <c r="AP747" s="86"/>
      <c r="AQ747" s="86"/>
      <c r="AR747" s="86"/>
      <c r="AS747" s="86"/>
      <c r="AT747" s="86"/>
      <c r="AU747" s="86"/>
      <c r="AV747" s="86"/>
      <c r="AW747" s="86"/>
      <c r="AX747" s="86"/>
      <c r="AY747" s="86"/>
      <c r="AZ747" s="86"/>
      <c r="BA747" s="86"/>
      <c r="BB747" s="86"/>
      <c r="BC747" s="86"/>
      <c r="BD747" s="86"/>
      <c r="BE747" s="86"/>
      <c r="BF747" s="86"/>
      <c r="BG747" s="86"/>
      <c r="BH747" s="86"/>
      <c r="BI747" s="86"/>
      <c r="BJ747" s="86"/>
      <c r="BK747" s="86"/>
      <c r="BL747" s="86"/>
      <c r="BM747" s="86"/>
      <c r="BN747" s="86"/>
      <c r="BO747" s="86"/>
      <c r="BP747" s="86"/>
      <c r="BQ747" s="86"/>
    </row>
    <row r="748" spans="1:69" s="28" customFormat="1" ht="15.6">
      <c r="A748" s="244"/>
      <c r="B748" s="328">
        <f>+'Ark1'!C1943</f>
        <v>2024</v>
      </c>
      <c r="C748" s="264">
        <f>+'Ark1'!L1943</f>
        <v>10</v>
      </c>
      <c r="D748" s="264" t="s">
        <v>37</v>
      </c>
      <c r="E748" s="273">
        <f>+'Ark1'!AP1943</f>
        <v>40</v>
      </c>
      <c r="F748" s="486" t="str">
        <f>+IF(G748=0,"",'Ark1'!Q1943)</f>
        <v/>
      </c>
      <c r="G748" s="485">
        <f>+'Ark1'!R1943</f>
        <v>0</v>
      </c>
      <c r="H748" s="28" t="str">
        <f>+IF(G748=0,"",'Ark1'!AE1943)</f>
        <v/>
      </c>
      <c r="I748" s="265"/>
      <c r="J748" s="28" t="str">
        <f>+IF(G748=0,"",'Ark1'!AF1943)</f>
        <v/>
      </c>
      <c r="K748" s="244"/>
      <c r="L748" s="303" t="str">
        <f>+IF(G748=0,"",'Ark1'!U1943)</f>
        <v/>
      </c>
      <c r="M748" s="303"/>
      <c r="N748" s="376" t="str">
        <f>+IF(G748=0,"",'Ark1'!#REF!)</f>
        <v/>
      </c>
      <c r="O748" s="114" t="str">
        <f>+IF(G748=0,"",'Ark1'!#REF!)</f>
        <v/>
      </c>
      <c r="P748" s="246"/>
      <c r="Q748" s="27" t="str">
        <f>+IF(G748=0,"",'Ark1'!T1943)</f>
        <v/>
      </c>
      <c r="R748" s="265"/>
      <c r="S748" s="33" t="str">
        <f>+IF(G748=0,"",'Ark1'!W1943)</f>
        <v/>
      </c>
      <c r="T748" s="33" t="str">
        <f>+IF(G748=0,"",'Ark1'!X1943)</f>
        <v/>
      </c>
      <c r="U748" s="557" t="str">
        <f>+IF(G748=0,"",'Ark1'!AG1943)</f>
        <v/>
      </c>
      <c r="V748" s="557"/>
      <c r="W748" s="33" t="str">
        <f>+IF(G748=0,"",'Ark1'!AH1943)</f>
        <v/>
      </c>
      <c r="X748" s="33" t="str">
        <f>+IF(G748=0,"",'Ark1'!Y1943)</f>
        <v/>
      </c>
      <c r="Y748" s="27" t="str">
        <f>+IF(G748=0,"",'Ark1'!AA1943)</f>
        <v/>
      </c>
      <c r="Z748" s="33" t="str">
        <f>+IF(G748=0,"",'Ark1'!AC1943)</f>
        <v/>
      </c>
      <c r="AA748" s="303" t="str">
        <f t="shared" si="69"/>
        <v/>
      </c>
      <c r="AB748" s="28" t="str">
        <f t="shared" si="70"/>
        <v/>
      </c>
      <c r="AC748" s="244"/>
      <c r="AG748" s="27"/>
      <c r="AJ748" s="86"/>
      <c r="AK748" s="86"/>
      <c r="AL748" s="86"/>
      <c r="AN748" s="86"/>
      <c r="AO748" s="86"/>
      <c r="AP748" s="86"/>
      <c r="AQ748" s="86"/>
      <c r="AR748" s="86"/>
      <c r="AS748" s="86"/>
      <c r="AT748" s="86"/>
      <c r="AU748" s="86"/>
      <c r="AV748" s="86"/>
      <c r="AW748" s="86"/>
      <c r="AX748" s="86"/>
      <c r="AY748" s="86"/>
      <c r="AZ748" s="86"/>
      <c r="BA748" s="86"/>
      <c r="BB748" s="86"/>
      <c r="BC748" s="86"/>
      <c r="BD748" s="86"/>
      <c r="BE748" s="86"/>
      <c r="BF748" s="86"/>
      <c r="BG748" s="86"/>
      <c r="BH748" s="86"/>
      <c r="BI748" s="86"/>
      <c r="BJ748" s="86"/>
      <c r="BK748" s="86"/>
      <c r="BL748" s="86"/>
      <c r="BM748" s="86"/>
      <c r="BN748" s="86"/>
      <c r="BO748" s="86"/>
      <c r="BP748" s="86"/>
      <c r="BQ748" s="86"/>
    </row>
    <row r="749" spans="1:69" s="28" customFormat="1" ht="15.6">
      <c r="A749" s="244"/>
      <c r="B749" s="328">
        <f>+'Ark1'!C1978</f>
        <v>2024</v>
      </c>
      <c r="C749" s="264">
        <f>+'Ark1'!L1978</f>
        <v>11</v>
      </c>
      <c r="D749" s="264" t="s">
        <v>38</v>
      </c>
      <c r="E749" s="272">
        <f>+'Ark1'!AP1978</f>
        <v>40</v>
      </c>
      <c r="F749" s="484" t="str">
        <f>+IF(G749=0,"",'Ark1'!Q1978)</f>
        <v/>
      </c>
      <c r="G749" s="485">
        <f>+'Ark1'!R1978</f>
        <v>0</v>
      </c>
      <c r="H749" s="265" t="str">
        <f>+IF(G749=0,"",'Ark1'!AE1978)</f>
        <v/>
      </c>
      <c r="I749" s="265"/>
      <c r="J749" s="265" t="str">
        <f>+IF(G749=0,"",'Ark1'!AF1978)</f>
        <v/>
      </c>
      <c r="K749" s="244"/>
      <c r="L749" s="303" t="str">
        <f>+IF(G749=0,"",'Ark1'!U1978)</f>
        <v/>
      </c>
      <c r="M749" s="303"/>
      <c r="N749" s="376" t="str">
        <f>+IF(G749=0,"",'Ark1'!#REF!)</f>
        <v/>
      </c>
      <c r="O749" s="114" t="str">
        <f>+IF(G749=0,"",'Ark1'!#REF!)</f>
        <v/>
      </c>
      <c r="P749" s="246"/>
      <c r="Q749" s="266" t="str">
        <f>+IF(G749=0,"",'Ark1'!T1978)</f>
        <v/>
      </c>
      <c r="R749" s="265"/>
      <c r="S749" s="267" t="str">
        <f>+IF(G749=0,"",'Ark1'!W1978)</f>
        <v/>
      </c>
      <c r="T749" s="267" t="str">
        <f>+IF(G749=0,"",'Ark1'!X1978)</f>
        <v/>
      </c>
      <c r="U749" s="484" t="str">
        <f>+IF(G749=0,"",'Ark1'!AG1978)</f>
        <v/>
      </c>
      <c r="V749" s="484"/>
      <c r="W749" s="267" t="str">
        <f>+IF(G749=0,"",'Ark1'!AH1978)</f>
        <v/>
      </c>
      <c r="X749" s="267" t="str">
        <f>+IF(G749=0,"",'Ark1'!Y1978)</f>
        <v/>
      </c>
      <c r="Y749" s="266" t="str">
        <f>+IF(G749=0,"",'Ark1'!AA1978)</f>
        <v/>
      </c>
      <c r="Z749" s="267" t="str">
        <f>+IF(G749=0,"",'Ark1'!AC1978)</f>
        <v/>
      </c>
      <c r="AA749" s="303" t="str">
        <f t="shared" si="69"/>
        <v/>
      </c>
      <c r="AB749" s="265" t="str">
        <f t="shared" si="70"/>
        <v/>
      </c>
      <c r="AC749" s="244"/>
      <c r="AG749" s="27"/>
      <c r="AJ749" s="86"/>
      <c r="AK749" s="86"/>
      <c r="AL749" s="86"/>
      <c r="AN749" s="86"/>
      <c r="AO749" s="86"/>
      <c r="AP749" s="86"/>
      <c r="AQ749" s="86"/>
      <c r="AR749" s="86"/>
      <c r="AS749" s="86"/>
      <c r="AT749" s="86"/>
      <c r="AU749" s="86"/>
      <c r="AV749" s="86"/>
      <c r="AW749" s="86"/>
      <c r="AX749" s="86"/>
      <c r="AY749" s="86"/>
      <c r="AZ749" s="86"/>
      <c r="BA749" s="86"/>
      <c r="BB749" s="86"/>
      <c r="BC749" s="86"/>
      <c r="BD749" s="86"/>
      <c r="BE749" s="86"/>
      <c r="BF749" s="86"/>
      <c r="BG749" s="86"/>
      <c r="BH749" s="86"/>
      <c r="BI749" s="86"/>
      <c r="BJ749" s="86"/>
      <c r="BK749" s="86"/>
      <c r="BL749" s="86"/>
      <c r="BM749" s="86"/>
      <c r="BN749" s="86"/>
      <c r="BO749" s="86"/>
      <c r="BP749" s="86"/>
      <c r="BQ749" s="86"/>
    </row>
    <row r="750" spans="1:69" s="28" customFormat="1" ht="15.6">
      <c r="A750" s="244"/>
      <c r="B750" s="328">
        <f>+'Ark1'!C2013</f>
        <v>2024</v>
      </c>
      <c r="C750" s="264">
        <f>+'Ark1'!L2013</f>
        <v>12</v>
      </c>
      <c r="D750" s="264" t="s">
        <v>39</v>
      </c>
      <c r="E750" s="273">
        <f>+'Ark1'!AP2013</f>
        <v>40</v>
      </c>
      <c r="F750" s="486" t="str">
        <f>+IF(G750=0,"",'Ark1'!Q2013)</f>
        <v/>
      </c>
      <c r="G750" s="485">
        <f>+'Ark1'!R2013</f>
        <v>0</v>
      </c>
      <c r="H750" s="28" t="str">
        <f>+IF(G750=0,"",'Ark1'!AE2013)</f>
        <v/>
      </c>
      <c r="I750" s="265"/>
      <c r="J750" s="28" t="str">
        <f>+IF(G750=0,"",'Ark1'!AF2013)</f>
        <v/>
      </c>
      <c r="K750" s="244"/>
      <c r="L750" s="303" t="str">
        <f>+IF(G750=0,"",'Ark1'!U2013)</f>
        <v/>
      </c>
      <c r="M750" s="303"/>
      <c r="N750" s="376" t="str">
        <f>+IF(G750=0,"",'Ark1'!#REF!)</f>
        <v/>
      </c>
      <c r="O750" s="114" t="str">
        <f>+IF(G750=0,"",'Ark1'!#REF!)</f>
        <v/>
      </c>
      <c r="P750" s="246"/>
      <c r="Q750" s="27" t="str">
        <f>+IF(G750=0,"",'Ark1'!T2013)</f>
        <v/>
      </c>
      <c r="R750" s="265"/>
      <c r="S750" s="33" t="str">
        <f>+IF(G750=0,"",'Ark1'!W2013)</f>
        <v/>
      </c>
      <c r="T750" s="33" t="str">
        <f>+IF(G750=0,"",'Ark1'!X2013)</f>
        <v/>
      </c>
      <c r="U750" s="557" t="str">
        <f>+IF(G750=0,"",'Ark1'!AG2013)</f>
        <v/>
      </c>
      <c r="V750" s="557"/>
      <c r="W750" s="33" t="str">
        <f>+IF(G750=0,"",'Ark1'!AH2013)</f>
        <v/>
      </c>
      <c r="X750" s="33" t="str">
        <f>+IF(G750=0,"",'Ark1'!Y2013)</f>
        <v/>
      </c>
      <c r="Y750" s="27" t="str">
        <f>+IF(G750=0,"",'Ark1'!AA2013)</f>
        <v/>
      </c>
      <c r="Z750" s="33" t="str">
        <f>+IF(G750=0,"",'Ark1'!AC2013)</f>
        <v/>
      </c>
      <c r="AA750" s="303" t="str">
        <f t="shared" si="69"/>
        <v/>
      </c>
      <c r="AB750" s="28" t="str">
        <f t="shared" si="70"/>
        <v/>
      </c>
      <c r="AC750" s="244"/>
      <c r="AG750" s="27"/>
      <c r="AJ750" s="86"/>
      <c r="AK750" s="86"/>
      <c r="AL750" s="86"/>
      <c r="AN750" s="86"/>
      <c r="AO750" s="86"/>
      <c r="AP750" s="86"/>
      <c r="AQ750" s="86"/>
      <c r="AR750" s="86"/>
      <c r="AS750" s="86"/>
      <c r="AT750" s="86"/>
      <c r="AU750" s="86"/>
      <c r="AV750" s="86"/>
      <c r="AW750" s="86"/>
      <c r="AX750" s="86"/>
      <c r="AY750" s="86"/>
      <c r="AZ750" s="86"/>
      <c r="BA750" s="86"/>
      <c r="BB750" s="86"/>
      <c r="BC750" s="86"/>
      <c r="BD750" s="86"/>
      <c r="BE750" s="86"/>
      <c r="BF750" s="86"/>
      <c r="BG750" s="86"/>
      <c r="BH750" s="86"/>
      <c r="BI750" s="86"/>
      <c r="BJ750" s="86"/>
      <c r="BK750" s="86"/>
      <c r="BL750" s="86"/>
      <c r="BM750" s="86"/>
      <c r="BN750" s="86"/>
      <c r="BO750" s="86"/>
      <c r="BP750" s="86"/>
      <c r="BQ750" s="86"/>
    </row>
    <row r="751" spans="1:69" s="28" customFormat="1" ht="15.6">
      <c r="A751" s="244"/>
      <c r="B751" s="328">
        <f>+'Ark1'!C2048</f>
        <v>2024</v>
      </c>
      <c r="C751" s="264">
        <f>+'Ark1'!L2048</f>
        <v>13</v>
      </c>
      <c r="D751" s="264" t="s">
        <v>40</v>
      </c>
      <c r="E751" s="272">
        <f>+'Ark1'!AP2048</f>
        <v>40</v>
      </c>
      <c r="F751" s="484" t="str">
        <f>+IF(G751=0,"",'Ark1'!Q2048)</f>
        <v/>
      </c>
      <c r="G751" s="485">
        <f>+'Ark1'!R2048</f>
        <v>0</v>
      </c>
      <c r="H751" s="265" t="str">
        <f>+IF(G751=0,"",'Ark1'!AE2048)</f>
        <v/>
      </c>
      <c r="I751" s="265"/>
      <c r="J751" s="265" t="str">
        <f>+IF(G751=0,"",'Ark1'!AF2048)</f>
        <v/>
      </c>
      <c r="K751" s="244"/>
      <c r="L751" s="303" t="str">
        <f>+IF(G751=0,"",'Ark1'!U2048)</f>
        <v/>
      </c>
      <c r="M751" s="303"/>
      <c r="N751" s="376" t="str">
        <f>+IF(G751=0,"",'Ark1'!#REF!)</f>
        <v/>
      </c>
      <c r="O751" s="114" t="str">
        <f>+IF(G751=0,"",'Ark1'!#REF!)</f>
        <v/>
      </c>
      <c r="P751" s="246"/>
      <c r="Q751" s="266" t="str">
        <f>+IF(G751=0,"",'Ark1'!T2048)</f>
        <v/>
      </c>
      <c r="R751" s="265"/>
      <c r="S751" s="267" t="str">
        <f>+IF(G751=0,"",'Ark1'!W2048)</f>
        <v/>
      </c>
      <c r="T751" s="267" t="str">
        <f>+IF(G751=0,"",'Ark1'!X2048)</f>
        <v/>
      </c>
      <c r="U751" s="484" t="str">
        <f>+IF(G751=0,"",'Ark1'!AG2048)</f>
        <v/>
      </c>
      <c r="V751" s="484"/>
      <c r="W751" s="267" t="str">
        <f>+IF(G751=0,"",'Ark1'!AH2048)</f>
        <v/>
      </c>
      <c r="X751" s="267" t="str">
        <f>+IF(G751=0,"",'Ark1'!Y2048)</f>
        <v/>
      </c>
      <c r="Y751" s="266" t="str">
        <f>+IF(G751=0,"",'Ark1'!AA2048)</f>
        <v/>
      </c>
      <c r="Z751" s="267" t="str">
        <f>+IF(G751=0,"",'Ark1'!AC2048)</f>
        <v/>
      </c>
      <c r="AA751" s="303" t="str">
        <f t="shared" si="69"/>
        <v/>
      </c>
      <c r="AB751" s="265" t="str">
        <f t="shared" si="70"/>
        <v/>
      </c>
      <c r="AC751" s="244"/>
      <c r="AG751" s="27"/>
      <c r="AJ751" s="86"/>
      <c r="AK751" s="86"/>
      <c r="AL751" s="86"/>
      <c r="AN751" s="86"/>
      <c r="AO751" s="86"/>
      <c r="AP751" s="86"/>
      <c r="AQ751" s="86"/>
      <c r="AR751" s="86"/>
      <c r="AS751" s="86"/>
      <c r="AT751" s="86"/>
      <c r="AU751" s="86"/>
      <c r="AV751" s="86"/>
      <c r="AW751" s="86"/>
      <c r="AX751" s="86"/>
      <c r="AY751" s="86"/>
      <c r="AZ751" s="86"/>
      <c r="BA751" s="86"/>
      <c r="BB751" s="86"/>
      <c r="BC751" s="86"/>
      <c r="BD751" s="86"/>
      <c r="BE751" s="86"/>
      <c r="BF751" s="86"/>
      <c r="BG751" s="86"/>
      <c r="BH751" s="86"/>
      <c r="BI751" s="86"/>
      <c r="BJ751" s="86"/>
      <c r="BK751" s="86"/>
      <c r="BL751" s="86"/>
      <c r="BM751" s="86"/>
      <c r="BN751" s="86"/>
      <c r="BO751" s="86"/>
      <c r="BP751" s="86"/>
      <c r="BQ751" s="86"/>
    </row>
    <row r="752" spans="1:69" s="28" customFormat="1" ht="15.6">
      <c r="A752" s="244"/>
      <c r="B752" s="328">
        <f>+'Ark1'!C2083</f>
        <v>2024</v>
      </c>
      <c r="C752" s="264">
        <f>+'Ark1'!L2083</f>
        <v>14</v>
      </c>
      <c r="D752" s="264" t="s">
        <v>402</v>
      </c>
      <c r="E752" s="273">
        <f>+'Ark1'!AP2083</f>
        <v>40</v>
      </c>
      <c r="F752" s="486" t="str">
        <f>+IF(G752=0,"",'Ark1'!Q2083)</f>
        <v/>
      </c>
      <c r="G752" s="485">
        <f>+'Ark1'!R2083</f>
        <v>0</v>
      </c>
      <c r="H752" s="28" t="str">
        <f>+IF(G752=0,"",'Ark1'!AE2083)</f>
        <v/>
      </c>
      <c r="I752" s="265"/>
      <c r="J752" s="28" t="str">
        <f>+IF(G752=0,"",'Ark1'!AF2083)</f>
        <v/>
      </c>
      <c r="K752" s="244"/>
      <c r="L752" s="303" t="str">
        <f>+IF(G752=0,"",'Ark1'!U2083)</f>
        <v/>
      </c>
      <c r="M752" s="303"/>
      <c r="N752" s="376" t="str">
        <f>+IF(G752=0,"",'Ark1'!#REF!)</f>
        <v/>
      </c>
      <c r="O752" s="114" t="str">
        <f>+IF(G752=0,"",'Ark1'!#REF!)</f>
        <v/>
      </c>
      <c r="P752" s="246"/>
      <c r="Q752" s="27" t="str">
        <f>+IF(G752=0,"",'Ark1'!T2083)</f>
        <v/>
      </c>
      <c r="R752" s="265"/>
      <c r="S752" s="33" t="str">
        <f>+IF(G752=0,"",'Ark1'!W2083)</f>
        <v/>
      </c>
      <c r="T752" s="33" t="str">
        <f>+IF(G752=0,"",'Ark1'!X2083)</f>
        <v/>
      </c>
      <c r="U752" s="557" t="str">
        <f>+IF(G752=0,"",'Ark1'!AG2083)</f>
        <v/>
      </c>
      <c r="V752" s="557"/>
      <c r="W752" s="33" t="str">
        <f>+IF(G752=0,"",'Ark1'!AH2083)</f>
        <v/>
      </c>
      <c r="X752" s="33" t="str">
        <f>+IF(G752=0,"",'Ark1'!Y2083)</f>
        <v/>
      </c>
      <c r="Y752" s="27" t="str">
        <f>+IF(G752=0,"",'Ark1'!AA2083)</f>
        <v/>
      </c>
      <c r="Z752" s="33" t="str">
        <f>+IF(G752=0,"",'Ark1'!AC2083)</f>
        <v/>
      </c>
      <c r="AA752" s="303" t="str">
        <f t="shared" si="69"/>
        <v/>
      </c>
      <c r="AB752" s="28" t="str">
        <f t="shared" si="70"/>
        <v/>
      </c>
      <c r="AC752" s="244"/>
      <c r="AG752" s="27"/>
      <c r="AJ752" s="86"/>
      <c r="AK752" s="86"/>
      <c r="AL752" s="86"/>
      <c r="AN752" s="86"/>
      <c r="AO752" s="86"/>
      <c r="AP752" s="86"/>
      <c r="AQ752" s="86"/>
      <c r="AR752" s="86"/>
      <c r="AS752" s="86"/>
      <c r="AT752" s="86"/>
      <c r="AU752" s="86"/>
      <c r="AV752" s="86"/>
      <c r="AW752" s="86"/>
      <c r="AX752" s="86"/>
      <c r="AY752" s="86"/>
      <c r="AZ752" s="86"/>
      <c r="BA752" s="86"/>
      <c r="BB752" s="86"/>
      <c r="BC752" s="86"/>
      <c r="BD752" s="86"/>
      <c r="BE752" s="86"/>
      <c r="BF752" s="86"/>
      <c r="BG752" s="86"/>
      <c r="BH752" s="86"/>
      <c r="BI752" s="86"/>
      <c r="BJ752" s="86"/>
      <c r="BK752" s="86"/>
      <c r="BL752" s="86"/>
      <c r="BM752" s="86"/>
      <c r="BN752" s="86"/>
      <c r="BO752" s="86"/>
      <c r="BP752" s="86"/>
      <c r="BQ752" s="86"/>
    </row>
    <row r="753" spans="1:69" s="28" customFormat="1" ht="15.6">
      <c r="A753" s="244"/>
      <c r="B753" s="328">
        <f>+'Ark1'!C2118</f>
        <v>2024</v>
      </c>
      <c r="C753" s="264">
        <f>+'Ark1'!L2118</f>
        <v>15</v>
      </c>
      <c r="D753" s="264" t="s">
        <v>41</v>
      </c>
      <c r="E753" s="264">
        <f>+'Ark1'!AP2118</f>
        <v>40</v>
      </c>
      <c r="F753" s="484" t="str">
        <f>+IF(G753=0,"",'Ark1'!Q2118)</f>
        <v/>
      </c>
      <c r="G753" s="485">
        <f>+'Ark1'!R2118</f>
        <v>0</v>
      </c>
      <c r="H753" s="265" t="str">
        <f>+IF(G753=0,"",'Ark1'!AE2118)</f>
        <v/>
      </c>
      <c r="I753" s="265"/>
      <c r="J753" s="265" t="str">
        <f>+IF(G753=0,"",'Ark1'!AF2118)</f>
        <v/>
      </c>
      <c r="K753" s="244"/>
      <c r="L753" s="379" t="str">
        <f>+IF(G753=0,"",'Ark1'!U2118)</f>
        <v/>
      </c>
      <c r="M753" s="379"/>
      <c r="N753" s="376" t="str">
        <f>+IF(G753=0,"",'Ark1'!#REF!)</f>
        <v/>
      </c>
      <c r="O753" s="114" t="str">
        <f>+IF(G753=0,"",'Ark1'!#REF!)</f>
        <v/>
      </c>
      <c r="P753" s="246"/>
      <c r="Q753" s="266" t="str">
        <f>+IF(G753=0,"",'Ark1'!T2118)</f>
        <v/>
      </c>
      <c r="R753" s="265"/>
      <c r="S753" s="267" t="str">
        <f>+IF(G753=0,"",'Ark1'!W2118)</f>
        <v/>
      </c>
      <c r="T753" s="267" t="str">
        <f>+IF(G753=0,"",'Ark1'!X2118)</f>
        <v/>
      </c>
      <c r="U753" s="484" t="str">
        <f>+IF(G753=0,"",'Ark1'!AG2118)</f>
        <v/>
      </c>
      <c r="V753" s="484"/>
      <c r="W753" s="267" t="str">
        <f>+IF(G753=0,"",'Ark1'!AH2118)</f>
        <v/>
      </c>
      <c r="X753" s="267" t="str">
        <f>+IF(G753=0,"",'Ark1'!Y2118)</f>
        <v/>
      </c>
      <c r="Y753" s="266" t="str">
        <f>+IF(G753=0,"",'Ark1'!AA2118)</f>
        <v/>
      </c>
      <c r="Z753" s="267" t="str">
        <f>+IF(G753=0,"",'Ark1'!AC2118)</f>
        <v/>
      </c>
      <c r="AA753" s="303" t="str">
        <f t="shared" si="69"/>
        <v/>
      </c>
      <c r="AB753" s="265" t="str">
        <f t="shared" si="70"/>
        <v/>
      </c>
      <c r="AC753" s="244"/>
      <c r="AG753" s="27"/>
      <c r="AJ753" s="86"/>
      <c r="AK753" s="86"/>
      <c r="AL753" s="86"/>
      <c r="AN753" s="86"/>
      <c r="AO753" s="86"/>
      <c r="AP753" s="86"/>
      <c r="AQ753" s="86"/>
      <c r="AR753" s="86"/>
      <c r="AS753" s="86"/>
      <c r="AT753" s="86"/>
      <c r="AU753" s="86"/>
      <c r="AV753" s="86"/>
      <c r="AW753" s="86"/>
      <c r="AX753" s="86"/>
      <c r="AY753" s="86"/>
      <c r="AZ753" s="86"/>
      <c r="BA753" s="86"/>
      <c r="BB753" s="86"/>
      <c r="BC753" s="86"/>
      <c r="BD753" s="86"/>
      <c r="BE753" s="86"/>
      <c r="BF753" s="86"/>
      <c r="BG753" s="86"/>
      <c r="BH753" s="86"/>
      <c r="BI753" s="86"/>
      <c r="BJ753" s="86"/>
      <c r="BK753" s="86"/>
      <c r="BL753" s="86"/>
      <c r="BM753" s="86"/>
      <c r="BN753" s="86"/>
      <c r="BO753" s="86"/>
      <c r="BP753" s="86"/>
      <c r="BQ753" s="86"/>
    </row>
    <row r="754" spans="1:69" ht="19.8">
      <c r="A754" s="244"/>
      <c r="B754" s="244"/>
      <c r="C754" s="244"/>
      <c r="D754" s="244"/>
      <c r="E754" s="244"/>
      <c r="F754" s="478"/>
      <c r="G754" s="478"/>
      <c r="H754" s="244"/>
      <c r="I754" s="244"/>
      <c r="J754" s="244"/>
      <c r="K754" s="244"/>
      <c r="L754" s="244"/>
      <c r="M754" s="244"/>
      <c r="N754" s="244"/>
      <c r="O754" s="244"/>
      <c r="P754" s="246"/>
      <c r="Q754" s="244"/>
      <c r="R754" s="244"/>
      <c r="S754" s="244"/>
      <c r="T754" s="244"/>
      <c r="U754" s="478"/>
      <c r="V754" s="478"/>
      <c r="W754" s="244"/>
      <c r="X754" s="244"/>
      <c r="Y754" s="244"/>
      <c r="Z754" s="244"/>
      <c r="AA754" s="244"/>
      <c r="AB754" s="244"/>
      <c r="AC754" s="244"/>
      <c r="AD754" s="247"/>
      <c r="AF754" s="28"/>
      <c r="AG754" s="27"/>
      <c r="AH754" s="248"/>
      <c r="AI754" s="86"/>
      <c r="AM754" s="86"/>
      <c r="BE754" s="260"/>
    </row>
    <row r="755" spans="1:69" ht="19.8">
      <c r="A755" s="244"/>
      <c r="B755" s="244"/>
      <c r="C755" s="262"/>
      <c r="D755" s="244"/>
      <c r="E755" s="244"/>
      <c r="F755" s="478"/>
      <c r="G755" s="478"/>
      <c r="H755" s="245"/>
      <c r="I755" s="244"/>
      <c r="J755" s="245"/>
      <c r="K755" s="244"/>
      <c r="L755" s="244"/>
      <c r="M755" s="244"/>
      <c r="N755" s="246"/>
      <c r="O755" s="246"/>
      <c r="P755" s="246"/>
      <c r="Q755" s="244"/>
      <c r="R755" s="244"/>
      <c r="S755" s="246"/>
      <c r="T755" s="246"/>
      <c r="U755" s="478"/>
      <c r="V755" s="478"/>
      <c r="W755" s="246"/>
      <c r="X755" s="246"/>
      <c r="Y755" s="244"/>
      <c r="Z755" s="246"/>
      <c r="AA755" s="244"/>
      <c r="AB755" s="245"/>
      <c r="AC755" s="244"/>
      <c r="AD755" s="247"/>
      <c r="AF755" s="28"/>
      <c r="AG755" s="27"/>
      <c r="AH755" s="248"/>
      <c r="AI755" s="86"/>
      <c r="AM755" s="86"/>
      <c r="BE755" s="260"/>
    </row>
    <row r="756" spans="1:69" ht="22.8">
      <c r="A756" s="344" t="s">
        <v>660</v>
      </c>
      <c r="B756" s="244"/>
      <c r="C756" s="262"/>
      <c r="D756" s="344"/>
      <c r="E756" s="244"/>
      <c r="F756" s="478"/>
      <c r="G756" s="482" t="s">
        <v>644</v>
      </c>
      <c r="H756" s="583">
        <f>SUM(G762:G776)</f>
        <v>1960</v>
      </c>
      <c r="I756" s="584"/>
      <c r="J756" s="244"/>
      <c r="K756" s="244"/>
      <c r="L756" s="343" t="str">
        <f>+Raser!T44</f>
        <v/>
      </c>
      <c r="M756" s="556"/>
      <c r="N756" s="246"/>
      <c r="O756" s="246"/>
      <c r="P756" s="246"/>
      <c r="Q756" s="245"/>
      <c r="R756" s="246" t="s">
        <v>565</v>
      </c>
      <c r="S756" s="246"/>
      <c r="T756" s="246"/>
      <c r="U756" s="478"/>
      <c r="V756" s="478"/>
      <c r="W756" s="246"/>
      <c r="X756" s="246"/>
      <c r="Y756" s="244"/>
      <c r="Z756" s="246"/>
      <c r="AA756" s="343" t="str">
        <f>+Raser!X44</f>
        <v/>
      </c>
      <c r="AB756" s="245"/>
      <c r="AC756" s="245"/>
      <c r="AD756" s="247"/>
      <c r="AF756" s="28"/>
      <c r="AG756" s="27"/>
      <c r="AH756" s="248"/>
      <c r="AI756" s="86"/>
      <c r="AM756" s="86"/>
      <c r="BE756" s="260"/>
    </row>
    <row r="757" spans="1:69" ht="14.25" customHeight="1">
      <c r="A757" s="244"/>
      <c r="B757" s="244"/>
      <c r="C757" s="262"/>
      <c r="D757" s="342"/>
      <c r="E757" s="244"/>
      <c r="F757" s="482"/>
      <c r="G757" s="482"/>
      <c r="H757" s="262"/>
      <c r="I757" s="262"/>
      <c r="J757" s="262"/>
      <c r="K757" s="244"/>
      <c r="L757" s="262"/>
      <c r="M757" s="262"/>
      <c r="N757" s="262"/>
      <c r="O757" s="262"/>
      <c r="P757" s="246"/>
      <c r="Q757" s="262"/>
      <c r="R757" s="262"/>
      <c r="S757" s="262"/>
      <c r="T757" s="262"/>
      <c r="U757" s="482"/>
      <c r="V757" s="482"/>
      <c r="W757" s="262"/>
      <c r="X757" s="262"/>
      <c r="Y757" s="262"/>
      <c r="Z757" s="262"/>
      <c r="AA757" s="262"/>
      <c r="AB757" s="245"/>
      <c r="AC757" s="244"/>
      <c r="AD757" s="247"/>
      <c r="AF757" s="28"/>
      <c r="AG757" s="27"/>
      <c r="AH757" s="248"/>
      <c r="AI757" s="86"/>
      <c r="AM757" s="86"/>
      <c r="BE757" s="260"/>
    </row>
    <row r="758" spans="1:69" ht="19.8">
      <c r="A758" s="244"/>
      <c r="B758" s="244"/>
      <c r="C758" s="244"/>
      <c r="D758" s="244"/>
      <c r="E758" s="244"/>
      <c r="F758" s="478"/>
      <c r="G758" s="478"/>
      <c r="H758" s="245"/>
      <c r="I758" s="244"/>
      <c r="J758" s="245"/>
      <c r="K758" s="244"/>
      <c r="L758" s="244"/>
      <c r="M758" s="244"/>
      <c r="N758" s="246"/>
      <c r="O758" s="246"/>
      <c r="P758" s="246"/>
      <c r="Q758" s="244"/>
      <c r="R758" s="244"/>
      <c r="S758" s="246"/>
      <c r="T758" s="246"/>
      <c r="U758" s="478"/>
      <c r="V758" s="478"/>
      <c r="W758" s="246"/>
      <c r="X758" s="246"/>
      <c r="Y758" s="244"/>
      <c r="Z758" s="246"/>
      <c r="AA758" s="262" t="s">
        <v>477</v>
      </c>
      <c r="AB758" s="261" t="s">
        <v>4</v>
      </c>
      <c r="AC758" s="244"/>
      <c r="AD758" s="247"/>
      <c r="AF758" s="28"/>
      <c r="AG758" s="27"/>
      <c r="AH758" s="248"/>
      <c r="AI758" s="86"/>
      <c r="AM758" s="86"/>
      <c r="BE758" s="260"/>
    </row>
    <row r="759" spans="1:69" ht="19.8">
      <c r="A759" s="244"/>
      <c r="B759" s="244"/>
      <c r="C759" s="244"/>
      <c r="D759" s="262"/>
      <c r="E759" s="244"/>
      <c r="F759" s="482" t="s">
        <v>4</v>
      </c>
      <c r="G759" s="478"/>
      <c r="H759" s="245"/>
      <c r="I759" s="245"/>
      <c r="J759" s="245"/>
      <c r="K759" s="244"/>
      <c r="L759" s="245"/>
      <c r="M759" s="245"/>
      <c r="N759" s="246"/>
      <c r="O759" s="246"/>
      <c r="P759" s="246"/>
      <c r="Q759" s="262" t="s">
        <v>24</v>
      </c>
      <c r="R759" s="245"/>
      <c r="S759" s="246" t="s">
        <v>403</v>
      </c>
      <c r="T759" s="246" t="s">
        <v>403</v>
      </c>
      <c r="U759" s="482" t="s">
        <v>531</v>
      </c>
      <c r="V759" s="482"/>
      <c r="W759" s="246" t="s">
        <v>403</v>
      </c>
      <c r="X759" s="263" t="s">
        <v>423</v>
      </c>
      <c r="Y759" s="244"/>
      <c r="Z759" s="263" t="s">
        <v>573</v>
      </c>
      <c r="AA759" s="262" t="s">
        <v>570</v>
      </c>
      <c r="AB759" s="261" t="s">
        <v>10</v>
      </c>
      <c r="AC759" s="244"/>
      <c r="AD759" s="247"/>
      <c r="AF759" s="28"/>
      <c r="AG759" s="27"/>
      <c r="AH759" s="248"/>
      <c r="AI759" s="86"/>
      <c r="AM759" s="86"/>
      <c r="BE759" s="260"/>
    </row>
    <row r="760" spans="1:69" ht="19.8">
      <c r="A760" s="262"/>
      <c r="B760" s="262"/>
      <c r="C760" s="244"/>
      <c r="D760" s="244"/>
      <c r="E760" s="262"/>
      <c r="F760" s="482" t="s">
        <v>475</v>
      </c>
      <c r="G760" s="482" t="s">
        <v>4</v>
      </c>
      <c r="H760" s="261" t="s">
        <v>4</v>
      </c>
      <c r="I760" s="261"/>
      <c r="J760" s="261" t="s">
        <v>1</v>
      </c>
      <c r="K760" s="244"/>
      <c r="L760" s="261" t="s">
        <v>24</v>
      </c>
      <c r="M760" s="261"/>
      <c r="N760" s="421" t="s">
        <v>24</v>
      </c>
      <c r="O760" s="421" t="s">
        <v>24</v>
      </c>
      <c r="P760" s="246"/>
      <c r="Q760" s="262" t="s">
        <v>481</v>
      </c>
      <c r="R760" s="261"/>
      <c r="S760" s="263" t="s">
        <v>572</v>
      </c>
      <c r="T760" s="263" t="s">
        <v>487</v>
      </c>
      <c r="U760" s="482" t="s">
        <v>550</v>
      </c>
      <c r="V760" s="482"/>
      <c r="W760" s="263" t="s">
        <v>489</v>
      </c>
      <c r="X760" s="263"/>
      <c r="Y760" s="262" t="s">
        <v>414</v>
      </c>
      <c r="Z760" s="263" t="s">
        <v>1</v>
      </c>
      <c r="AA760" s="262" t="s">
        <v>70</v>
      </c>
      <c r="AB760" s="261" t="s">
        <v>70</v>
      </c>
      <c r="AC760" s="244"/>
      <c r="AD760" s="247"/>
      <c r="AF760" s="28"/>
      <c r="AG760" s="27"/>
      <c r="AH760" s="248"/>
      <c r="AI760" s="86"/>
      <c r="AM760" s="86"/>
      <c r="BE760" s="260"/>
    </row>
    <row r="761" spans="1:69" ht="19.8">
      <c r="A761" s="244"/>
      <c r="B761" s="244"/>
      <c r="C761" s="262" t="s">
        <v>0</v>
      </c>
      <c r="D761" s="262"/>
      <c r="E761" s="262" t="s">
        <v>599</v>
      </c>
      <c r="F761" s="469" t="s">
        <v>476</v>
      </c>
      <c r="G761" s="469" t="s">
        <v>10</v>
      </c>
      <c r="H761" s="87" t="s">
        <v>403</v>
      </c>
      <c r="I761" s="87"/>
      <c r="J761" s="87" t="s">
        <v>403</v>
      </c>
      <c r="K761" s="244"/>
      <c r="L761" s="87" t="s">
        <v>45</v>
      </c>
      <c r="M761" s="87"/>
      <c r="N761" s="421" t="s">
        <v>717</v>
      </c>
      <c r="O761" s="421" t="s">
        <v>718</v>
      </c>
      <c r="P761" s="246"/>
      <c r="Q761" s="50" t="s">
        <v>415</v>
      </c>
      <c r="R761" s="87"/>
      <c r="S761" s="75" t="s">
        <v>548</v>
      </c>
      <c r="T761" s="75" t="s">
        <v>440</v>
      </c>
      <c r="U761" s="469" t="s">
        <v>483</v>
      </c>
      <c r="V761" s="469"/>
      <c r="W761" s="75" t="s">
        <v>470</v>
      </c>
      <c r="X761" s="75" t="s">
        <v>1</v>
      </c>
      <c r="Y761" s="50" t="s">
        <v>415</v>
      </c>
      <c r="Z761" s="75" t="s">
        <v>532</v>
      </c>
      <c r="AA761" s="50" t="s">
        <v>486</v>
      </c>
      <c r="AB761" s="87" t="s">
        <v>553</v>
      </c>
      <c r="AC761" s="244"/>
      <c r="AD761" s="247"/>
      <c r="AF761" s="28"/>
      <c r="AG761" s="27"/>
      <c r="AH761" s="248"/>
      <c r="AI761" s="86"/>
      <c r="AM761" s="86"/>
      <c r="BE761" s="260"/>
    </row>
    <row r="762" spans="1:69" s="28" customFormat="1" ht="15.6">
      <c r="A762" s="244"/>
      <c r="B762" s="264">
        <f>+'Ark1'!C1629</f>
        <v>2024</v>
      </c>
      <c r="C762" s="264">
        <f>+'Ark1'!L1629</f>
        <v>1</v>
      </c>
      <c r="D762" s="264" t="s">
        <v>29</v>
      </c>
      <c r="E762" s="264">
        <f>+'Ark1'!AP1629</f>
        <v>98</v>
      </c>
      <c r="F762" s="484">
        <f>+IF(G762=0,"",'Ark1'!Q1629)</f>
        <v>49</v>
      </c>
      <c r="G762" s="485">
        <f>+'Ark1'!R1629</f>
        <v>53</v>
      </c>
      <c r="H762" s="265">
        <f>+IF(G762=0,"",'Ark1'!AE1629)</f>
        <v>2.7027027027027031</v>
      </c>
      <c r="I762" s="265"/>
      <c r="J762" s="265">
        <f>+IF(G762=0,"",'Ark1'!AF1629)</f>
        <v>1.8629768716291319</v>
      </c>
      <c r="K762" s="244"/>
      <c r="L762" s="303">
        <f>+IF(G762=0,"",'Ark1'!U1629)</f>
        <v>183.73018867924529</v>
      </c>
      <c r="M762" s="303"/>
      <c r="N762" s="376">
        <f>+IF(G762=0,"",'Ark1'!AR1629)</f>
        <v>213.73584905660377</v>
      </c>
      <c r="O762" s="114">
        <f>+IF(G762=0,"",'Ark1'!AS1629)</f>
        <v>18.747374939614328</v>
      </c>
      <c r="P762" s="246"/>
      <c r="Q762" s="266">
        <f>+IF(G762=0,"",'Ark1'!T1629)</f>
        <v>4.3396226415094361</v>
      </c>
      <c r="R762" s="265"/>
      <c r="S762" s="267">
        <f>+IF(G762=0,"",'Ark1'!W1629)</f>
        <v>1.886792452830188</v>
      </c>
      <c r="T762" s="267">
        <f>+IF(G762=0,"",'Ark1'!X1629)</f>
        <v>0</v>
      </c>
      <c r="U762" s="484">
        <f>+IF(G762=0,"",'Ark1'!AG1629)</f>
        <v>1117.6037735849061</v>
      </c>
      <c r="V762" s="484"/>
      <c r="W762" s="267">
        <f>+IF(G762=0,"",'Ark1'!AH1629)</f>
        <v>100</v>
      </c>
      <c r="X762" s="267">
        <f>+IF(G762=0,"",'Ark1'!Y1629)</f>
        <v>27.728383284768992</v>
      </c>
      <c r="Y762" s="266">
        <f>+IF(G762=0,"",'Ark1'!AA1629)</f>
        <v>1.180716063936754</v>
      </c>
      <c r="Z762" s="267">
        <f>+IF(G762=0,"",'Ark1'!AC1629)</f>
        <v>22.951818225845955</v>
      </c>
      <c r="AA762" s="303">
        <f t="shared" ref="AA762:AA776" si="71">IF(G762=0,"",1000*L762/U762)</f>
        <v>164.39653571488861</v>
      </c>
      <c r="AB762" s="265">
        <f t="shared" ref="AB762:AB776" si="72">IF(G762=0,"",G762/F762)</f>
        <v>1.0816326530612246</v>
      </c>
      <c r="AC762" s="244"/>
      <c r="AG762" s="27"/>
      <c r="AJ762" s="86"/>
      <c r="AK762" s="86"/>
      <c r="AL762" s="86"/>
      <c r="AN762" s="86"/>
      <c r="AO762" s="86"/>
      <c r="AP762" s="86"/>
      <c r="AQ762" s="86"/>
      <c r="AR762" s="86"/>
      <c r="AS762" s="86"/>
      <c r="AT762" s="86"/>
      <c r="AU762" s="86"/>
      <c r="AV762" s="86"/>
      <c r="AW762" s="86"/>
      <c r="AX762" s="86"/>
      <c r="AY762" s="86"/>
      <c r="AZ762" s="86"/>
      <c r="BA762" s="86"/>
      <c r="BB762" s="86"/>
      <c r="BC762" s="86"/>
      <c r="BD762" s="86"/>
      <c r="BE762" s="86"/>
      <c r="BF762" s="86"/>
      <c r="BG762" s="86"/>
      <c r="BH762" s="86"/>
      <c r="BI762" s="86"/>
      <c r="BJ762" s="86"/>
      <c r="BK762" s="86"/>
      <c r="BL762" s="86"/>
      <c r="BM762" s="86"/>
      <c r="BN762" s="86"/>
      <c r="BO762" s="86"/>
      <c r="BP762" s="86"/>
      <c r="BQ762" s="86"/>
    </row>
    <row r="763" spans="1:69" s="28" customFormat="1" ht="15.6">
      <c r="A763" s="244"/>
      <c r="B763" s="304">
        <f>+'Ark1'!C1664</f>
        <v>2024</v>
      </c>
      <c r="C763" s="86">
        <f>+'Ark1'!L1664</f>
        <v>2</v>
      </c>
      <c r="D763" s="86" t="s">
        <v>30</v>
      </c>
      <c r="E763" s="86">
        <f>+'Ark1'!AP1664</f>
        <v>98</v>
      </c>
      <c r="F763" s="486">
        <f>+IF(G763=0,"",'Ark1'!Q1664)</f>
        <v>143</v>
      </c>
      <c r="G763" s="485">
        <f>+'Ark1'!R1664</f>
        <v>224</v>
      </c>
      <c r="H763" s="28">
        <f>+IF(G763=0,"",'Ark1'!AE1664)</f>
        <v>11.422743498215196</v>
      </c>
      <c r="I763" s="265"/>
      <c r="J763" s="28">
        <f>+IF(G763=0,"",'Ark1'!AF1664)</f>
        <v>8.9888246641401501</v>
      </c>
      <c r="K763" s="244"/>
      <c r="L763" s="303">
        <f>+IF(G763=0,"",'Ark1'!U1664)</f>
        <v>209.75089285714296</v>
      </c>
      <c r="M763" s="303"/>
      <c r="N763" s="376">
        <f>+IF(G763=0,"",'Ark1'!AR1664)</f>
        <v>212.7633928571428</v>
      </c>
      <c r="O763" s="114">
        <f>+IF(G763=0,"",'Ark1'!AS1664)</f>
        <v>21.534647735945281</v>
      </c>
      <c r="P763" s="246"/>
      <c r="Q763" s="27">
        <f>+IF(G763=0,"",'Ark1'!T1664)</f>
        <v>5.2232142857142847</v>
      </c>
      <c r="R763" s="265"/>
      <c r="S763" s="33">
        <f>+IF(G763=0,"",'Ark1'!W1664)</f>
        <v>16.071428571428577</v>
      </c>
      <c r="T763" s="33">
        <f>+IF(G763=0,"",'Ark1'!X1664)</f>
        <v>0</v>
      </c>
      <c r="U763" s="557">
        <f>+IF(G763=0,"",'Ark1'!AG1664)</f>
        <v>1097.566964285714</v>
      </c>
      <c r="V763" s="557"/>
      <c r="W763" s="33">
        <f>+IF(G763=0,"",'Ark1'!AH1664)</f>
        <v>99.553571428571445</v>
      </c>
      <c r="X763" s="33">
        <f>+IF(G763=0,"",'Ark1'!Y1664)</f>
        <v>37.39910115310132</v>
      </c>
      <c r="Y763" s="27">
        <f>+IF(G763=0,"",'Ark1'!AA1664)</f>
        <v>1.3175316574440823</v>
      </c>
      <c r="Z763" s="33">
        <f>+IF(G763=0,"",'Ark1'!AC1664)</f>
        <v>39.396241074448547</v>
      </c>
      <c r="AA763" s="303">
        <f t="shared" si="71"/>
        <v>191.10532631022366</v>
      </c>
      <c r="AB763" s="28">
        <f t="shared" si="72"/>
        <v>1.5664335664335665</v>
      </c>
      <c r="AC763" s="244"/>
      <c r="AG763" s="27"/>
      <c r="AJ763" s="86"/>
      <c r="AK763" s="86"/>
      <c r="AL763" s="86"/>
      <c r="AN763" s="86"/>
      <c r="AO763" s="86"/>
      <c r="AP763" s="86"/>
      <c r="AQ763" s="86"/>
      <c r="AR763" s="86"/>
      <c r="AS763" s="86"/>
      <c r="AT763" s="86"/>
      <c r="AU763" s="86"/>
      <c r="AV763" s="86"/>
      <c r="AW763" s="86"/>
      <c r="AX763" s="86"/>
      <c r="AY763" s="86"/>
      <c r="AZ763" s="86"/>
      <c r="BA763" s="86"/>
      <c r="BB763" s="86"/>
      <c r="BC763" s="86"/>
      <c r="BD763" s="86"/>
      <c r="BE763" s="86"/>
      <c r="BF763" s="86"/>
      <c r="BG763" s="86"/>
      <c r="BH763" s="86"/>
      <c r="BI763" s="86"/>
      <c r="BJ763" s="86"/>
      <c r="BK763" s="86"/>
      <c r="BL763" s="86"/>
      <c r="BM763" s="86"/>
      <c r="BN763" s="86"/>
      <c r="BO763" s="86"/>
      <c r="BP763" s="86"/>
      <c r="BQ763" s="86"/>
    </row>
    <row r="764" spans="1:69" s="28" customFormat="1" ht="15.6">
      <c r="A764" s="244"/>
      <c r="B764" s="304">
        <f>+'Ark1'!C1699</f>
        <v>2024</v>
      </c>
      <c r="C764" s="264">
        <f>+'Ark1'!L1699</f>
        <v>3</v>
      </c>
      <c r="D764" s="264" t="s">
        <v>31</v>
      </c>
      <c r="E764" s="264">
        <f>+'Ark1'!AP1699</f>
        <v>98</v>
      </c>
      <c r="F764" s="484">
        <f>+IF(G764=0,"",'Ark1'!Q1699)</f>
        <v>198</v>
      </c>
      <c r="G764" s="485">
        <f>+'Ark1'!R1699</f>
        <v>323</v>
      </c>
      <c r="H764" s="265">
        <f>+IF(G764=0,"",'Ark1'!AE1699)</f>
        <v>16.471188169301382</v>
      </c>
      <c r="I764" s="265"/>
      <c r="J764" s="265">
        <f>+IF(G764=0,"",'Ark1'!AF1699)</f>
        <v>14.121026823063584</v>
      </c>
      <c r="K764" s="244"/>
      <c r="L764" s="303">
        <f>+IF(G764=0,"",'Ark1'!U1699)</f>
        <v>228.51393188854487</v>
      </c>
      <c r="M764" s="303"/>
      <c r="N764" s="376">
        <f>+IF(G764=0,"",'Ark1'!AR1699)</f>
        <v>211.30340557275537</v>
      </c>
      <c r="O764" s="114">
        <f>+IF(G764=0,"",'Ark1'!AS1699)</f>
        <v>23.965073985490555</v>
      </c>
      <c r="P764" s="246"/>
      <c r="Q764" s="266">
        <f>+IF(G764=0,"",'Ark1'!T1699)</f>
        <v>6.1919504643962879</v>
      </c>
      <c r="R764" s="265"/>
      <c r="S764" s="267">
        <f>+IF(G764=0,"",'Ark1'!W1699)</f>
        <v>45.820433436532511</v>
      </c>
      <c r="T764" s="267">
        <f>+IF(G764=0,"",'Ark1'!X1699)</f>
        <v>0</v>
      </c>
      <c r="U764" s="484">
        <f>+IF(G764=0,"",'Ark1'!AG1699)</f>
        <v>1055.3343653250777</v>
      </c>
      <c r="V764" s="484"/>
      <c r="W764" s="267">
        <f>+IF(G764=0,"",'Ark1'!AH1699)</f>
        <v>100</v>
      </c>
      <c r="X764" s="267">
        <f>+IF(G764=0,"",'Ark1'!Y1699)</f>
        <v>41.11694065708847</v>
      </c>
      <c r="Y764" s="266">
        <f>+IF(G764=0,"",'Ark1'!AA1699)</f>
        <v>1.7771329322384772</v>
      </c>
      <c r="Z764" s="267">
        <f>+IF(G764=0,"",'Ark1'!AC1699)</f>
        <v>50.749046683747778</v>
      </c>
      <c r="AA764" s="303">
        <f t="shared" si="71"/>
        <v>216.53225688159512</v>
      </c>
      <c r="AB764" s="265">
        <f t="shared" si="72"/>
        <v>1.6313131313131313</v>
      </c>
      <c r="AC764" s="244"/>
      <c r="AG764" s="27"/>
      <c r="AJ764" s="86"/>
      <c r="AK764" s="86"/>
      <c r="AL764" s="86"/>
      <c r="AN764" s="86"/>
      <c r="AO764" s="86"/>
      <c r="AP764" s="86"/>
      <c r="AQ764" s="86"/>
      <c r="AR764" s="86"/>
      <c r="AS764" s="86"/>
      <c r="AT764" s="86"/>
      <c r="AU764" s="86"/>
      <c r="AV764" s="86"/>
      <c r="AW764" s="86"/>
      <c r="AX764" s="86"/>
      <c r="AY764" s="86"/>
      <c r="AZ764" s="86"/>
      <c r="BA764" s="86"/>
      <c r="BB764" s="86"/>
      <c r="BC764" s="86"/>
      <c r="BD764" s="86"/>
      <c r="BE764" s="86"/>
      <c r="BF764" s="86"/>
      <c r="BG764" s="86"/>
      <c r="BH764" s="86"/>
      <c r="BI764" s="86"/>
      <c r="BJ764" s="86"/>
      <c r="BK764" s="86"/>
      <c r="BL764" s="86"/>
      <c r="BM764" s="86"/>
      <c r="BN764" s="86"/>
      <c r="BO764" s="86"/>
      <c r="BP764" s="86"/>
      <c r="BQ764" s="86"/>
    </row>
    <row r="765" spans="1:69" s="28" customFormat="1" ht="15.6">
      <c r="A765" s="244"/>
      <c r="B765" s="304">
        <f>+'Ark1'!C1734</f>
        <v>2024</v>
      </c>
      <c r="C765" s="264">
        <f>+'Ark1'!L1734</f>
        <v>4</v>
      </c>
      <c r="D765" s="264" t="s">
        <v>32</v>
      </c>
      <c r="E765" s="86">
        <f>+'Ark1'!AP1734</f>
        <v>98</v>
      </c>
      <c r="F765" s="486">
        <f>+IF(G765=0,"",'Ark1'!Q1734)</f>
        <v>247</v>
      </c>
      <c r="G765" s="485">
        <f>+'Ark1'!R1734</f>
        <v>393</v>
      </c>
      <c r="H765" s="28">
        <f>+IF(G765=0,"",'Ark1'!AE1734)</f>
        <v>20.040795512493627</v>
      </c>
      <c r="I765" s="265"/>
      <c r="J765" s="28">
        <f>+IF(G765=0,"",'Ark1'!AF1734)</f>
        <v>18.887031211467797</v>
      </c>
      <c r="K765" s="244"/>
      <c r="L765" s="303">
        <f>+IF(G765=0,"",'Ark1'!U1734)</f>
        <v>251.20025445292649</v>
      </c>
      <c r="M765" s="303"/>
      <c r="N765" s="376">
        <f>+IF(G765=0,"",'Ark1'!AR1734)</f>
        <v>210.71501272264629</v>
      </c>
      <c r="O765" s="114">
        <f>+IF(G765=0,"",'Ark1'!AS1734)</f>
        <v>26.617121649874043</v>
      </c>
      <c r="P765" s="246"/>
      <c r="Q765" s="27">
        <f>+IF(G765=0,"",'Ark1'!T1734)</f>
        <v>6.89058524173028</v>
      </c>
      <c r="R765" s="265"/>
      <c r="S765" s="33">
        <f>+IF(G765=0,"",'Ark1'!W1734)</f>
        <v>58.015267175572504</v>
      </c>
      <c r="T765" s="33">
        <f>+IF(G765=0,"",'Ark1'!X1734)</f>
        <v>1.0178117048346056</v>
      </c>
      <c r="U765" s="557">
        <f>+IF(G765=0,"",'Ark1'!AG1734)</f>
        <v>1066.6234096692112</v>
      </c>
      <c r="V765" s="557"/>
      <c r="W765" s="33">
        <f>+IF(G765=0,"",'Ark1'!AH1734)</f>
        <v>100</v>
      </c>
      <c r="X765" s="33">
        <f>+IF(G765=0,"",'Ark1'!Y1734)</f>
        <v>42.509729165527389</v>
      </c>
      <c r="Y765" s="27">
        <f>+IF(G765=0,"",'Ark1'!AA1734)</f>
        <v>1.9694196232400685</v>
      </c>
      <c r="Z765" s="33">
        <f>+IF(G765=0,"",'Ark1'!AC1734)</f>
        <v>45.165092336049959</v>
      </c>
      <c r="AA765" s="303">
        <f t="shared" si="71"/>
        <v>235.509789280577</v>
      </c>
      <c r="AB765" s="28">
        <f t="shared" si="72"/>
        <v>1.5910931174089069</v>
      </c>
      <c r="AC765" s="244"/>
      <c r="AG765" s="27"/>
      <c r="AJ765" s="86"/>
      <c r="AK765" s="86"/>
      <c r="AL765" s="86"/>
      <c r="AN765" s="86"/>
      <c r="AO765" s="86"/>
      <c r="AP765" s="86"/>
      <c r="AQ765" s="86"/>
      <c r="AR765" s="86"/>
      <c r="AS765" s="86"/>
      <c r="AT765" s="86"/>
      <c r="AU765" s="86"/>
      <c r="AV765" s="86"/>
      <c r="AW765" s="86"/>
      <c r="AX765" s="86"/>
      <c r="AY765" s="86"/>
      <c r="AZ765" s="86"/>
      <c r="BA765" s="86"/>
      <c r="BB765" s="86"/>
      <c r="BC765" s="86"/>
      <c r="BD765" s="86"/>
      <c r="BE765" s="86"/>
      <c r="BF765" s="86"/>
      <c r="BG765" s="86"/>
      <c r="BH765" s="86"/>
      <c r="BI765" s="86"/>
      <c r="BJ765" s="86"/>
      <c r="BK765" s="86"/>
      <c r="BL765" s="86"/>
      <c r="BM765" s="86"/>
      <c r="BN765" s="86"/>
      <c r="BO765" s="86"/>
      <c r="BP765" s="86"/>
      <c r="BQ765" s="86"/>
    </row>
    <row r="766" spans="1:69" s="28" customFormat="1" ht="15.6">
      <c r="A766" s="244"/>
      <c r="B766" s="264">
        <f>+'Ark1'!C1769</f>
        <v>2024</v>
      </c>
      <c r="C766" s="264">
        <f>+'Ark1'!L1769</f>
        <v>5</v>
      </c>
      <c r="D766" s="264" t="s">
        <v>401</v>
      </c>
      <c r="E766" s="272">
        <f>+'Ark1'!AP1769</f>
        <v>98</v>
      </c>
      <c r="F766" s="484">
        <f>+IF(G766=0,"",'Ark1'!Q1769)</f>
        <v>275</v>
      </c>
      <c r="G766" s="485">
        <f>+'Ark1'!R1769</f>
        <v>407</v>
      </c>
      <c r="H766" s="265">
        <f>+'Ark1'!AE1769</f>
        <v>20.754716981132077</v>
      </c>
      <c r="I766" s="265"/>
      <c r="J766" s="265">
        <f>+IF(G766=0,"",'Ark1'!AF1769)</f>
        <v>21.597537534745356</v>
      </c>
      <c r="K766" s="244"/>
      <c r="L766" s="303">
        <f>+IF(G766=0,"",'Ark1'!U1769)</f>
        <v>277.36953316953321</v>
      </c>
      <c r="M766" s="303"/>
      <c r="N766" s="376">
        <f>+IF(G766=0,"",'Ark1'!AR1769)</f>
        <v>210.8869778869778</v>
      </c>
      <c r="O766" s="114">
        <f>+IF(G766=0,"",'Ark1'!AS1769)</f>
        <v>29.416181971689095</v>
      </c>
      <c r="P766" s="246"/>
      <c r="Q766" s="266">
        <f>+IF(G766=0,"",'Ark1'!T1769)</f>
        <v>7.8968058968058976</v>
      </c>
      <c r="R766" s="265"/>
      <c r="S766" s="267">
        <f>+IF(G766=0,"",'Ark1'!W1769)</f>
        <v>73.464373464373466</v>
      </c>
      <c r="T766" s="267">
        <f>+IF(G766=0,"",'Ark1'!X1769)</f>
        <v>3.6855036855036865</v>
      </c>
      <c r="U766" s="484">
        <f>+IF(G766=0,"",'Ark1'!AG1769)</f>
        <v>1002.5945945945948</v>
      </c>
      <c r="V766" s="484"/>
      <c r="W766" s="267">
        <f>+IF(G766=0,"",'Ark1'!AH1769)</f>
        <v>100</v>
      </c>
      <c r="X766" s="267">
        <f>+IF(G766=0,"",'Ark1'!Y1769)</f>
        <v>38.716005686825262</v>
      </c>
      <c r="Y766" s="266">
        <f>+IF(G766=0,"",'Ark1'!AA1769)</f>
        <v>2.2462996312996677</v>
      </c>
      <c r="Z766" s="267">
        <f>+IF(G766=0,"",'Ark1'!AC1769)</f>
        <v>45.305338156036875</v>
      </c>
      <c r="AA766" s="303">
        <f t="shared" si="71"/>
        <v>276.65173407571507</v>
      </c>
      <c r="AB766" s="265">
        <f t="shared" si="72"/>
        <v>1.48</v>
      </c>
      <c r="AC766" s="244"/>
      <c r="AG766" s="27"/>
      <c r="AJ766" s="86"/>
      <c r="AK766" s="86"/>
      <c r="AL766" s="86"/>
      <c r="AN766" s="86"/>
      <c r="AO766" s="86"/>
      <c r="AP766" s="86"/>
      <c r="AQ766" s="86"/>
      <c r="AR766" s="86"/>
      <c r="AS766" s="86"/>
      <c r="AT766" s="86"/>
      <c r="AU766" s="86"/>
      <c r="AV766" s="86"/>
      <c r="AW766" s="86"/>
      <c r="AX766" s="86"/>
      <c r="AY766" s="86"/>
      <c r="AZ766" s="86"/>
      <c r="BA766" s="86"/>
      <c r="BB766" s="86"/>
      <c r="BC766" s="86"/>
      <c r="BD766" s="86"/>
      <c r="BE766" s="86"/>
      <c r="BF766" s="86"/>
      <c r="BG766" s="86"/>
      <c r="BH766" s="86"/>
      <c r="BI766" s="86"/>
      <c r="BJ766" s="86"/>
      <c r="BK766" s="86"/>
      <c r="BL766" s="86"/>
      <c r="BM766" s="86"/>
      <c r="BN766" s="86"/>
      <c r="BO766" s="86"/>
      <c r="BP766" s="86"/>
      <c r="BQ766" s="86"/>
    </row>
    <row r="767" spans="1:69" s="28" customFormat="1" ht="15.6">
      <c r="A767" s="244"/>
      <c r="B767" s="328">
        <f>+'Ark1'!C1804</f>
        <v>2024</v>
      </c>
      <c r="C767" s="264">
        <f>+'Ark1'!L1804</f>
        <v>6</v>
      </c>
      <c r="D767" s="264" t="s">
        <v>33</v>
      </c>
      <c r="E767" s="273">
        <f>+'Ark1'!AP1804</f>
        <v>98</v>
      </c>
      <c r="F767" s="486">
        <f>+IF(G767=0,"",'Ark1'!Q1804)</f>
        <v>203</v>
      </c>
      <c r="G767" s="485">
        <f>+'Ark1'!R1804</f>
        <v>293</v>
      </c>
      <c r="H767" s="28">
        <f>+IF(G767=0,"",'Ark1'!AE1804)</f>
        <v>14.94135645079041</v>
      </c>
      <c r="I767" s="265"/>
      <c r="J767" s="28">
        <f>+IF(G767=0,"",'Ark1'!AF1804)</f>
        <v>17.129450270970292</v>
      </c>
      <c r="K767" s="244"/>
      <c r="L767" s="303">
        <f>+IF(G767=0,"",'Ark1'!U1804)</f>
        <v>305.57986348122887</v>
      </c>
      <c r="M767" s="303"/>
      <c r="N767" s="376">
        <f>+IF(G767=0,"",'Ark1'!AR1804)</f>
        <v>211.84641638225256</v>
      </c>
      <c r="O767" s="114">
        <f>+IF(G767=0,"",'Ark1'!AS1804)</f>
        <v>31.9530900551147</v>
      </c>
      <c r="P767" s="246"/>
      <c r="Q767" s="27">
        <f>+IF(G767=0,"",'Ark1'!T1804)</f>
        <v>8.4334470989761083</v>
      </c>
      <c r="R767" s="265"/>
      <c r="S767" s="33">
        <f>+IF(G767=0,"",'Ark1'!W1804)</f>
        <v>82.935153583617776</v>
      </c>
      <c r="T767" s="33">
        <f>+IF(G767=0,"",'Ark1'!X1804)</f>
        <v>15.017064846416378</v>
      </c>
      <c r="U767" s="557">
        <f>+IF(G767=0,"",'Ark1'!AG1804)</f>
        <v>1021.9146757679179</v>
      </c>
      <c r="V767" s="557"/>
      <c r="W767" s="33">
        <f>+IF(G767=0,"",'Ark1'!AH1804)</f>
        <v>99.658703071672349</v>
      </c>
      <c r="X767" s="33">
        <f>+IF(G767=0,"",'Ark1'!Y1804)</f>
        <v>43.189143149500637</v>
      </c>
      <c r="Y767" s="27">
        <f>+IF(G767=0,"",'Ark1'!AA1804)</f>
        <v>2.0670932406719191</v>
      </c>
      <c r="Z767" s="33">
        <f>+IF(G767=0,"",'Ark1'!AC1804)</f>
        <v>49.070357602382089</v>
      </c>
      <c r="AA767" s="303">
        <f t="shared" si="71"/>
        <v>299.02678836821758</v>
      </c>
      <c r="AB767" s="28">
        <f t="shared" si="72"/>
        <v>1.4433497536945812</v>
      </c>
      <c r="AC767" s="244"/>
      <c r="AG767" s="27"/>
      <c r="AJ767" s="86"/>
      <c r="AK767" s="86"/>
      <c r="AL767" s="86"/>
      <c r="AN767" s="86"/>
      <c r="AO767" s="86"/>
      <c r="AP767" s="86"/>
      <c r="AQ767" s="86"/>
      <c r="AR767" s="86"/>
      <c r="AS767" s="86"/>
      <c r="AT767" s="86"/>
      <c r="AU767" s="86"/>
      <c r="AV767" s="86"/>
      <c r="AW767" s="86"/>
      <c r="AX767" s="86"/>
      <c r="AY767" s="86"/>
      <c r="AZ767" s="86"/>
      <c r="BA767" s="86"/>
      <c r="BB767" s="86"/>
      <c r="BC767" s="86"/>
      <c r="BD767" s="86"/>
      <c r="BE767" s="86"/>
      <c r="BF767" s="86"/>
      <c r="BG767" s="86"/>
      <c r="BH767" s="86"/>
      <c r="BI767" s="86"/>
      <c r="BJ767" s="86"/>
      <c r="BK767" s="86"/>
      <c r="BL767" s="86"/>
      <c r="BM767" s="86"/>
      <c r="BN767" s="86"/>
      <c r="BO767" s="86"/>
      <c r="BP767" s="86"/>
      <c r="BQ767" s="86"/>
    </row>
    <row r="768" spans="1:69" s="28" customFormat="1" ht="15.6">
      <c r="A768" s="244"/>
      <c r="B768" s="328">
        <f>+'Ark1'!C1839</f>
        <v>2024</v>
      </c>
      <c r="C768" s="264">
        <f>+'Ark1'!L1839</f>
        <v>7</v>
      </c>
      <c r="D768" s="264" t="s">
        <v>34</v>
      </c>
      <c r="E768" s="272">
        <f>+'Ark1'!AP1839</f>
        <v>98</v>
      </c>
      <c r="F768" s="484">
        <f>+IF(G768=0,"",'Ark1'!Q1839)</f>
        <v>131</v>
      </c>
      <c r="G768" s="485">
        <f>+'Ark1'!R1839</f>
        <v>174</v>
      </c>
      <c r="H768" s="265">
        <f>+IF(G768=0,"",'Ark1'!AE1839)</f>
        <v>8.87302396736359</v>
      </c>
      <c r="I768" s="265"/>
      <c r="J768" s="265">
        <f>+IF(G768=0,"",'Ark1'!AF1839)</f>
        <v>10.874568128262764</v>
      </c>
      <c r="K768" s="244"/>
      <c r="L768" s="303">
        <f>+IF(G768=0,"",'Ark1'!U1839)</f>
        <v>326.67183908045962</v>
      </c>
      <c r="M768" s="303"/>
      <c r="N768" s="376">
        <f>+IF(G768=0,"",'Ark1'!AR1839)</f>
        <v>209.85632183908049</v>
      </c>
      <c r="O768" s="114">
        <f>+IF(G768=0,"",'Ark1'!AS1839)</f>
        <v>35.165028654488509</v>
      </c>
      <c r="P768" s="246"/>
      <c r="Q768" s="266">
        <f>+IF(G768=0,"",'Ark1'!T1839)</f>
        <v>9.4022988505747165</v>
      </c>
      <c r="R768" s="265"/>
      <c r="S768" s="267">
        <f>+IF(G768=0,"",'Ark1'!W1839)</f>
        <v>89.65517241379311</v>
      </c>
      <c r="T768" s="267">
        <f>+IF(G768=0,"",'Ark1'!X1839)</f>
        <v>27.586206896551719</v>
      </c>
      <c r="U768" s="484">
        <f>+IF(G768=0,"",'Ark1'!AG1839)</f>
        <v>990.42528735632175</v>
      </c>
      <c r="V768" s="484"/>
      <c r="W768" s="267">
        <f>+IF(G768=0,"",'Ark1'!AH1839)</f>
        <v>100</v>
      </c>
      <c r="X768" s="267">
        <f>+IF(G768=0,"",'Ark1'!Y1839)</f>
        <v>44.686844731085955</v>
      </c>
      <c r="Y768" s="266">
        <f>+IF(G768=0,"",'Ark1'!AA1839)</f>
        <v>2.3240856321639378</v>
      </c>
      <c r="Z768" s="267">
        <f>+IF(G768=0,"",'Ark1'!AC1839)</f>
        <v>39.31376017250836</v>
      </c>
      <c r="AA768" s="303">
        <f t="shared" si="71"/>
        <v>329.82986526164296</v>
      </c>
      <c r="AB768" s="265">
        <f t="shared" si="72"/>
        <v>1.3282442748091603</v>
      </c>
      <c r="AC768" s="244"/>
      <c r="AG768" s="27"/>
      <c r="AJ768" s="86"/>
      <c r="AK768" s="86"/>
      <c r="AL768" s="86"/>
      <c r="AN768" s="86"/>
      <c r="AO768" s="86"/>
      <c r="AP768" s="86"/>
      <c r="AQ768" s="86"/>
      <c r="AR768" s="86"/>
      <c r="AS768" s="86"/>
      <c r="AT768" s="86"/>
      <c r="AU768" s="86"/>
      <c r="AV768" s="86"/>
      <c r="AW768" s="86"/>
      <c r="AX768" s="86"/>
      <c r="AY768" s="86"/>
      <c r="AZ768" s="86"/>
      <c r="BA768" s="86"/>
      <c r="BB768" s="86"/>
      <c r="BC768" s="86"/>
      <c r="BD768" s="86"/>
      <c r="BE768" s="86"/>
      <c r="BF768" s="86"/>
      <c r="BG768" s="86"/>
      <c r="BH768" s="86"/>
      <c r="BI768" s="86"/>
      <c r="BJ768" s="86"/>
      <c r="BK768" s="86"/>
      <c r="BL768" s="86"/>
      <c r="BM768" s="86"/>
      <c r="BN768" s="86"/>
      <c r="BO768" s="86"/>
      <c r="BP768" s="86"/>
      <c r="BQ768" s="86"/>
    </row>
    <row r="769" spans="1:69" s="28" customFormat="1" ht="15.6">
      <c r="A769" s="244"/>
      <c r="B769" s="86">
        <f>+'Ark1'!C1874</f>
        <v>2024</v>
      </c>
      <c r="C769" s="86">
        <f>+'Ark1'!L1874</f>
        <v>8</v>
      </c>
      <c r="D769" s="86" t="s">
        <v>35</v>
      </c>
      <c r="E769" s="273">
        <f>+'Ark1'!AP1874</f>
        <v>98</v>
      </c>
      <c r="F769" s="486">
        <f>+IF(G769=0,"",'Ark1'!Q1874)</f>
        <v>48</v>
      </c>
      <c r="G769" s="485">
        <f>+'Ark1'!R1874</f>
        <v>72</v>
      </c>
      <c r="H769" s="28">
        <f>+IF(G769=0,"",'Ark1'!AE1874)</f>
        <v>3.6715961244263129</v>
      </c>
      <c r="I769" s="265"/>
      <c r="J769" s="28">
        <f>+IF(G769=0,"",'Ark1'!AF1874)</f>
        <v>4.8582377853883205</v>
      </c>
      <c r="K769" s="244"/>
      <c r="L769" s="303">
        <f>+IF(G769=0,"",'Ark1'!U1874)</f>
        <v>352.69166666666655</v>
      </c>
      <c r="M769" s="303"/>
      <c r="N769" s="376">
        <f>+IF(G769=0,"",'Ark1'!AR1874)</f>
        <v>208.38888888888889</v>
      </c>
      <c r="O769" s="114">
        <f>+IF(G769=0,"",'Ark1'!AS1874)</f>
        <v>38.764697520328035</v>
      </c>
      <c r="P769" s="246"/>
      <c r="Q769" s="27">
        <f>+IF(G769=0,"",'Ark1'!T1874)</f>
        <v>10.527777777777779</v>
      </c>
      <c r="R769" s="265"/>
      <c r="S769" s="33">
        <f>+IF(G769=0,"",'Ark1'!W1874)</f>
        <v>95.833333333333314</v>
      </c>
      <c r="T769" s="33">
        <f>+IF(G769=0,"",'Ark1'!X1874)</f>
        <v>52.777777777777779</v>
      </c>
      <c r="U769" s="557">
        <f>+IF(G769=0,"",'Ark1'!AG1874)</f>
        <v>1000.1527777777778</v>
      </c>
      <c r="V769" s="557"/>
      <c r="W769" s="33">
        <f>+IF(G769=0,"",'Ark1'!AH1874)</f>
        <v>100</v>
      </c>
      <c r="X769" s="33">
        <f>+IF(G769=0,"",'Ark1'!Y1874)</f>
        <v>50.265472327764925</v>
      </c>
      <c r="Y769" s="27">
        <f>+IF(G769=0,"",'Ark1'!AA1874)</f>
        <v>2.3686155251903638</v>
      </c>
      <c r="Z769" s="33">
        <f>+IF(G769=0,"",'Ark1'!AC1874)</f>
        <v>48.723466529641023</v>
      </c>
      <c r="AA769" s="303">
        <f t="shared" si="71"/>
        <v>352.63779144852856</v>
      </c>
      <c r="AB769" s="28">
        <f t="shared" si="72"/>
        <v>1.5</v>
      </c>
      <c r="AC769" s="244"/>
      <c r="AG769" s="27"/>
      <c r="AJ769" s="86"/>
      <c r="AK769" s="86"/>
      <c r="AL769" s="86"/>
      <c r="AN769" s="86"/>
      <c r="AO769" s="86"/>
      <c r="AP769" s="86"/>
      <c r="AQ769" s="86"/>
      <c r="AR769" s="86"/>
      <c r="AS769" s="86"/>
      <c r="AT769" s="86"/>
      <c r="AU769" s="86"/>
      <c r="AV769" s="86"/>
      <c r="AW769" s="86"/>
      <c r="AX769" s="86"/>
      <c r="AY769" s="86"/>
      <c r="AZ769" s="86"/>
      <c r="BA769" s="86"/>
      <c r="BB769" s="86"/>
      <c r="BC769" s="86"/>
      <c r="BD769" s="86"/>
      <c r="BE769" s="86"/>
      <c r="BF769" s="86"/>
      <c r="BG769" s="86"/>
      <c r="BH769" s="86"/>
      <c r="BI769" s="86"/>
      <c r="BJ769" s="86"/>
      <c r="BK769" s="86"/>
      <c r="BL769" s="86"/>
      <c r="BM769" s="86"/>
      <c r="BN769" s="86"/>
      <c r="BO769" s="86"/>
      <c r="BP769" s="86"/>
      <c r="BQ769" s="86"/>
    </row>
    <row r="770" spans="1:69" s="28" customFormat="1" ht="15.6">
      <c r="A770" s="244"/>
      <c r="B770" s="328">
        <f>+'Ark1'!C1909</f>
        <v>2024</v>
      </c>
      <c r="C770" s="264">
        <f>+'Ark1'!L1909</f>
        <v>9</v>
      </c>
      <c r="D770" s="264" t="s">
        <v>36</v>
      </c>
      <c r="E770" s="272">
        <f>+'Ark1'!AP1909</f>
        <v>98</v>
      </c>
      <c r="F770" s="484">
        <f>+IF(G770=0,"",'Ark1'!Q1909)</f>
        <v>15</v>
      </c>
      <c r="G770" s="485">
        <f>+'Ark1'!R1909</f>
        <v>17</v>
      </c>
      <c r="H770" s="265">
        <f>+IF(G770=0,"",'Ark1'!AE1909)</f>
        <v>0.86690464048954596</v>
      </c>
      <c r="I770" s="265"/>
      <c r="J770" s="265">
        <f>+IF(G770=0,"",'Ark1'!AF1909)</f>
        <v>1.2707393613530773</v>
      </c>
      <c r="K770" s="244"/>
      <c r="L770" s="303">
        <f>+IF(G770=0,"",'Ark1'!U1909)</f>
        <v>390.71176470588239</v>
      </c>
      <c r="M770" s="303"/>
      <c r="N770" s="376">
        <f>+IF(G770=0,"",'Ark1'!AR1909)</f>
        <v>210.47058823529403</v>
      </c>
      <c r="O770" s="114">
        <f>+IF(G770=0,"",'Ark1'!AS1909)</f>
        <v>41.821680913452489</v>
      </c>
      <c r="P770" s="246"/>
      <c r="Q770" s="266">
        <f>+IF(G770=0,"",'Ark1'!T1909)</f>
        <v>12.23529411764706</v>
      </c>
      <c r="R770" s="265"/>
      <c r="S770" s="267">
        <f>+IF(G770=0,"",'Ark1'!W1909)</f>
        <v>100</v>
      </c>
      <c r="T770" s="267">
        <f>+IF(G770=0,"",'Ark1'!X1909)</f>
        <v>88.235294117647058</v>
      </c>
      <c r="U770" s="484">
        <f>+IF(G770=0,"",'Ark1'!AG1909)</f>
        <v>974.11764705882388</v>
      </c>
      <c r="V770" s="484"/>
      <c r="W770" s="267">
        <f>+IF(G770=0,"",'Ark1'!AH1909)</f>
        <v>100</v>
      </c>
      <c r="X770" s="267">
        <f>+IF(G770=0,"",'Ark1'!Y1909)</f>
        <v>40.760547279604154</v>
      </c>
      <c r="Y770" s="266">
        <f>+IF(G770=0,"",'Ark1'!AA1909)</f>
        <v>2.0155107881190362</v>
      </c>
      <c r="Z770" s="267">
        <f>+IF(G770=0,"",'Ark1'!AC1909)</f>
        <v>32.919290109056753</v>
      </c>
      <c r="AA770" s="303">
        <f t="shared" si="71"/>
        <v>401.09299516908203</v>
      </c>
      <c r="AB770" s="265">
        <f t="shared" si="72"/>
        <v>1.1333333333333333</v>
      </c>
      <c r="AC770" s="244"/>
      <c r="AG770" s="27"/>
      <c r="AJ770" s="86"/>
      <c r="AK770" s="86"/>
      <c r="AL770" s="86"/>
      <c r="AN770" s="86"/>
      <c r="AO770" s="86"/>
      <c r="AP770" s="86"/>
      <c r="AQ770" s="86"/>
      <c r="AR770" s="86"/>
      <c r="AS770" s="86"/>
      <c r="AT770" s="86"/>
      <c r="AU770" s="86"/>
      <c r="AV770" s="86"/>
      <c r="AW770" s="86"/>
      <c r="AX770" s="86"/>
      <c r="AY770" s="86"/>
      <c r="AZ770" s="86"/>
      <c r="BA770" s="86"/>
      <c r="BB770" s="86"/>
      <c r="BC770" s="86"/>
      <c r="BD770" s="86"/>
      <c r="BE770" s="86"/>
      <c r="BF770" s="86"/>
      <c r="BG770" s="86"/>
      <c r="BH770" s="86"/>
      <c r="BI770" s="86"/>
      <c r="BJ770" s="86"/>
      <c r="BK770" s="86"/>
      <c r="BL770" s="86"/>
      <c r="BM770" s="86"/>
      <c r="BN770" s="86"/>
      <c r="BO770" s="86"/>
      <c r="BP770" s="86"/>
      <c r="BQ770" s="86"/>
    </row>
    <row r="771" spans="1:69" s="28" customFormat="1" ht="15.6">
      <c r="A771" s="244"/>
      <c r="B771" s="328">
        <f>+'Ark1'!C1944</f>
        <v>2024</v>
      </c>
      <c r="C771" s="264">
        <f>+'Ark1'!L1944</f>
        <v>10</v>
      </c>
      <c r="D771" s="264" t="s">
        <v>37</v>
      </c>
      <c r="E771" s="273">
        <f>+'Ark1'!AP1944</f>
        <v>98</v>
      </c>
      <c r="F771" s="486">
        <f>+IF(G771=0,"",'Ark1'!Q1944)</f>
        <v>4</v>
      </c>
      <c r="G771" s="485">
        <f>+'Ark1'!R1944</f>
        <v>4</v>
      </c>
      <c r="H771" s="28">
        <f>+IF(G771=0,"",'Ark1'!AE1944)</f>
        <v>0.20397756246812848</v>
      </c>
      <c r="I771" s="265"/>
      <c r="J771" s="28">
        <f>+IF(G771=0,"",'Ark1'!AF1944)</f>
        <v>0.37394606460317159</v>
      </c>
      <c r="K771" s="244"/>
      <c r="L771" s="303">
        <f>+IF(G771=0,"",'Ark1'!U1944)</f>
        <v>488.65</v>
      </c>
      <c r="M771" s="303"/>
      <c r="N771" s="376">
        <f>+IF(G771=0,"",'Ark1'!AR1944)</f>
        <v>219.5</v>
      </c>
      <c r="O771" s="114">
        <f>+IF(G771=0,"",'Ark1'!AS1944)</f>
        <v>46.213288983729313</v>
      </c>
      <c r="P771" s="246"/>
      <c r="Q771" s="27">
        <f>+IF(G771=0,"",'Ark1'!T1944)</f>
        <v>13.5</v>
      </c>
      <c r="R771" s="265"/>
      <c r="S771" s="33">
        <f>+IF(G771=0,"",'Ark1'!W1944)</f>
        <v>100</v>
      </c>
      <c r="T771" s="33">
        <f>+IF(G771=0,"",'Ark1'!X1944)</f>
        <v>100</v>
      </c>
      <c r="U771" s="557">
        <f>+IF(G771=0,"",'Ark1'!AG1944)</f>
        <v>1268.5</v>
      </c>
      <c r="V771" s="557"/>
      <c r="W771" s="33">
        <f>+IF(G771=0,"",'Ark1'!AH1944)</f>
        <v>100</v>
      </c>
      <c r="X771" s="33">
        <f>+IF(G771=0,"",'Ark1'!Y1944)</f>
        <v>25.724744896693405</v>
      </c>
      <c r="Y771" s="27">
        <f>+IF(G771=0,"",'Ark1'!AA1944)</f>
        <v>1.6583123951777001</v>
      </c>
      <c r="Z771" s="33">
        <f>+IF(G771=0,"",'Ark1'!AC1944)</f>
        <v>-78.821531580905614</v>
      </c>
      <c r="AA771" s="303">
        <f t="shared" si="71"/>
        <v>385.21876231769807</v>
      </c>
      <c r="AB771" s="28">
        <f t="shared" si="72"/>
        <v>1</v>
      </c>
      <c r="AC771" s="244"/>
      <c r="AG771" s="27"/>
      <c r="AJ771" s="86"/>
      <c r="AK771" s="86"/>
      <c r="AL771" s="86"/>
      <c r="AN771" s="86"/>
      <c r="AO771" s="86"/>
      <c r="AP771" s="86"/>
      <c r="AQ771" s="86"/>
      <c r="AR771" s="86"/>
      <c r="AS771" s="86"/>
      <c r="AT771" s="86"/>
      <c r="AU771" s="86"/>
      <c r="AV771" s="86"/>
      <c r="AW771" s="86"/>
      <c r="AX771" s="86"/>
      <c r="AY771" s="86"/>
      <c r="AZ771" s="86"/>
      <c r="BA771" s="86"/>
      <c r="BB771" s="86"/>
      <c r="BC771" s="86"/>
      <c r="BD771" s="86"/>
      <c r="BE771" s="86"/>
      <c r="BF771" s="86"/>
      <c r="BG771" s="86"/>
      <c r="BH771" s="86"/>
      <c r="BI771" s="86"/>
      <c r="BJ771" s="86"/>
      <c r="BK771" s="86"/>
      <c r="BL771" s="86"/>
      <c r="BM771" s="86"/>
      <c r="BN771" s="86"/>
      <c r="BO771" s="86"/>
      <c r="BP771" s="86"/>
      <c r="BQ771" s="86"/>
    </row>
    <row r="772" spans="1:69" s="28" customFormat="1" ht="15.6">
      <c r="A772" s="244"/>
      <c r="B772" s="328">
        <f>+'Ark1'!C1979</f>
        <v>2024</v>
      </c>
      <c r="C772" s="264">
        <f>+'Ark1'!L1979</f>
        <v>11</v>
      </c>
      <c r="D772" s="264" t="s">
        <v>38</v>
      </c>
      <c r="E772" s="272">
        <f>+'Ark1'!AP1979</f>
        <v>98</v>
      </c>
      <c r="F772" s="484" t="str">
        <f>+IF(G772=0,"",'Ark1'!Q1979)</f>
        <v/>
      </c>
      <c r="G772" s="485">
        <f>+'Ark1'!R1979</f>
        <v>0</v>
      </c>
      <c r="H772" s="265" t="str">
        <f>+IF(G772=0,"",'Ark1'!AE1979)</f>
        <v/>
      </c>
      <c r="I772" s="265"/>
      <c r="J772" s="265" t="str">
        <f>+IF(G772=0,"",'Ark1'!AF1979)</f>
        <v/>
      </c>
      <c r="K772" s="244"/>
      <c r="L772" s="303" t="str">
        <f>+IF(G772=0,"",'Ark1'!U1979)</f>
        <v/>
      </c>
      <c r="M772" s="303"/>
      <c r="N772" s="376" t="str">
        <f>+IF(G772=0,"",'Ark1'!AR1979)</f>
        <v/>
      </c>
      <c r="O772" s="114" t="str">
        <f>+IF(G772=0,"",'Ark1'!AS1979)</f>
        <v/>
      </c>
      <c r="P772" s="246"/>
      <c r="Q772" s="266" t="str">
        <f>+IF(G772=0,"",'Ark1'!T1979)</f>
        <v/>
      </c>
      <c r="R772" s="265"/>
      <c r="S772" s="267" t="str">
        <f>+IF(G772=0,"",'Ark1'!W1979)</f>
        <v/>
      </c>
      <c r="T772" s="267" t="str">
        <f>+IF(G772=0,"",'Ark1'!X1979)</f>
        <v/>
      </c>
      <c r="U772" s="484" t="str">
        <f>+IF(G772=0,"",'Ark1'!AG1979)</f>
        <v/>
      </c>
      <c r="V772" s="484"/>
      <c r="W772" s="267" t="str">
        <f>+IF(G772=0,"",'Ark1'!AH1979)</f>
        <v/>
      </c>
      <c r="X772" s="267" t="str">
        <f>+IF(G772=0,"",'Ark1'!Y1979)</f>
        <v/>
      </c>
      <c r="Y772" s="266" t="str">
        <f>+IF(G772=0,"",'Ark1'!AA1979)</f>
        <v/>
      </c>
      <c r="Z772" s="267" t="str">
        <f>+IF(G772=0,"",'Ark1'!AC1979)</f>
        <v/>
      </c>
      <c r="AA772" s="303" t="str">
        <f t="shared" si="71"/>
        <v/>
      </c>
      <c r="AB772" s="265" t="str">
        <f t="shared" si="72"/>
        <v/>
      </c>
      <c r="AC772" s="244"/>
      <c r="AG772" s="27"/>
      <c r="AJ772" s="86"/>
      <c r="AK772" s="86"/>
      <c r="AL772" s="86"/>
      <c r="AN772" s="86"/>
      <c r="AO772" s="86"/>
      <c r="AP772" s="86"/>
      <c r="AQ772" s="86"/>
      <c r="AR772" s="86"/>
      <c r="AS772" s="86"/>
      <c r="AT772" s="86"/>
      <c r="AU772" s="86"/>
      <c r="AV772" s="86"/>
      <c r="AW772" s="86"/>
      <c r="AX772" s="86"/>
      <c r="AY772" s="86"/>
      <c r="AZ772" s="86"/>
      <c r="BA772" s="86"/>
      <c r="BB772" s="86"/>
      <c r="BC772" s="86"/>
      <c r="BD772" s="86"/>
      <c r="BE772" s="86"/>
      <c r="BF772" s="86"/>
      <c r="BG772" s="86"/>
      <c r="BH772" s="86"/>
      <c r="BI772" s="86"/>
      <c r="BJ772" s="86"/>
      <c r="BK772" s="86"/>
      <c r="BL772" s="86"/>
      <c r="BM772" s="86"/>
      <c r="BN772" s="86"/>
      <c r="BO772" s="86"/>
      <c r="BP772" s="86"/>
      <c r="BQ772" s="86"/>
    </row>
    <row r="773" spans="1:69" s="28" customFormat="1" ht="15.6">
      <c r="A773" s="244"/>
      <c r="B773" s="328">
        <f>+'Ark1'!C2014</f>
        <v>2024</v>
      </c>
      <c r="C773" s="264">
        <f>+'Ark1'!L2014</f>
        <v>12</v>
      </c>
      <c r="D773" s="264" t="s">
        <v>39</v>
      </c>
      <c r="E773" s="273">
        <f>+'Ark1'!AP2014</f>
        <v>98</v>
      </c>
      <c r="F773" s="486" t="str">
        <f>+IF(G773=0,"",'Ark1'!Q2014)</f>
        <v/>
      </c>
      <c r="G773" s="485">
        <f>+'Ark1'!R2014</f>
        <v>0</v>
      </c>
      <c r="H773" s="28" t="str">
        <f>+IF(G773=0,"",'Ark1'!AE2014)</f>
        <v/>
      </c>
      <c r="I773" s="265"/>
      <c r="J773" s="28" t="str">
        <f>+IF(G773=0,"",'Ark1'!AF2014)</f>
        <v/>
      </c>
      <c r="K773" s="244"/>
      <c r="L773" s="303" t="str">
        <f>+IF(G773=0,"",'Ark1'!U2014)</f>
        <v/>
      </c>
      <c r="M773" s="303"/>
      <c r="N773" s="376" t="str">
        <f>+IF(G773=0,"",'Ark1'!AR2014)</f>
        <v/>
      </c>
      <c r="O773" s="114" t="str">
        <f>+IF(G773=0,"",'Ark1'!AS2014)</f>
        <v/>
      </c>
      <c r="P773" s="246"/>
      <c r="Q773" s="27" t="str">
        <f>+IF(G773=0,"",'Ark1'!T2014)</f>
        <v/>
      </c>
      <c r="R773" s="265"/>
      <c r="S773" s="33" t="str">
        <f>+IF(G773=0,"",'Ark1'!W2014)</f>
        <v/>
      </c>
      <c r="T773" s="33" t="str">
        <f>+IF(G773=0,"",'Ark1'!X2014)</f>
        <v/>
      </c>
      <c r="U773" s="557" t="str">
        <f>+IF(G773=0,"",'Ark1'!AG2014)</f>
        <v/>
      </c>
      <c r="V773" s="557"/>
      <c r="W773" s="33" t="str">
        <f>+IF(G773=0,"",'Ark1'!AH2014)</f>
        <v/>
      </c>
      <c r="X773" s="33" t="str">
        <f>+IF(G773=0,"",'Ark1'!Y2014)</f>
        <v/>
      </c>
      <c r="Y773" s="27" t="str">
        <f>+IF(G773=0,"",'Ark1'!AA2014)</f>
        <v/>
      </c>
      <c r="Z773" s="33" t="str">
        <f>+IF(G773=0,"",'Ark1'!AC2014)</f>
        <v/>
      </c>
      <c r="AA773" s="303" t="str">
        <f t="shared" si="71"/>
        <v/>
      </c>
      <c r="AB773" s="28" t="str">
        <f t="shared" si="72"/>
        <v/>
      </c>
      <c r="AC773" s="244"/>
      <c r="AG773" s="27"/>
      <c r="AJ773" s="86"/>
      <c r="AK773" s="86"/>
      <c r="AL773" s="86"/>
      <c r="AN773" s="86"/>
      <c r="AO773" s="86"/>
      <c r="AP773" s="86"/>
      <c r="AQ773" s="86"/>
      <c r="AR773" s="86"/>
      <c r="AS773" s="86"/>
      <c r="AT773" s="86"/>
      <c r="AU773" s="86"/>
      <c r="AV773" s="86"/>
      <c r="AW773" s="86"/>
      <c r="AX773" s="86"/>
      <c r="AY773" s="86"/>
      <c r="AZ773" s="86"/>
      <c r="BA773" s="86"/>
      <c r="BB773" s="86"/>
      <c r="BC773" s="86"/>
      <c r="BD773" s="86"/>
      <c r="BE773" s="86"/>
      <c r="BF773" s="86"/>
      <c r="BG773" s="86"/>
      <c r="BH773" s="86"/>
      <c r="BI773" s="86"/>
      <c r="BJ773" s="86"/>
      <c r="BK773" s="86"/>
      <c r="BL773" s="86"/>
      <c r="BM773" s="86"/>
      <c r="BN773" s="86"/>
      <c r="BO773" s="86"/>
      <c r="BP773" s="86"/>
      <c r="BQ773" s="86"/>
    </row>
    <row r="774" spans="1:69" s="28" customFormat="1" ht="15.6">
      <c r="A774" s="244"/>
      <c r="B774" s="328">
        <f>+'Ark1'!C2049</f>
        <v>2024</v>
      </c>
      <c r="C774" s="264">
        <f>+'Ark1'!L2049</f>
        <v>13</v>
      </c>
      <c r="D774" s="264" t="s">
        <v>40</v>
      </c>
      <c r="E774" s="272">
        <f>+'Ark1'!AP2049</f>
        <v>98</v>
      </c>
      <c r="F774" s="484" t="str">
        <f>+IF(G774=0,"",'Ark1'!Q2049)</f>
        <v/>
      </c>
      <c r="G774" s="485">
        <f>+'Ark1'!R2049</f>
        <v>0</v>
      </c>
      <c r="H774" s="265" t="str">
        <f>+IF(G774=0,"",'Ark1'!AE2049)</f>
        <v/>
      </c>
      <c r="I774" s="265"/>
      <c r="J774" s="265" t="str">
        <f>+IF(G774=0,"",'Ark1'!AF2049)</f>
        <v/>
      </c>
      <c r="K774" s="244"/>
      <c r="L774" s="303" t="str">
        <f>+IF(G774=0,"",'Ark1'!U2049)</f>
        <v/>
      </c>
      <c r="M774" s="303"/>
      <c r="N774" s="376" t="str">
        <f>+IF(G774=0,"",'Ark1'!AR2049)</f>
        <v/>
      </c>
      <c r="O774" s="114" t="str">
        <f>+IF(G774=0,"",'Ark1'!AS2049)</f>
        <v/>
      </c>
      <c r="P774" s="246"/>
      <c r="Q774" s="266" t="str">
        <f>+IF(G774=0,"",'Ark1'!T2049)</f>
        <v/>
      </c>
      <c r="R774" s="265"/>
      <c r="S774" s="267" t="str">
        <f>+IF(G774=0,"",'Ark1'!W2049)</f>
        <v/>
      </c>
      <c r="T774" s="267" t="str">
        <f>+IF(G774=0,"",'Ark1'!X2049)</f>
        <v/>
      </c>
      <c r="U774" s="484" t="str">
        <f>+IF(G774=0,"",'Ark1'!AG2049)</f>
        <v/>
      </c>
      <c r="V774" s="484"/>
      <c r="W774" s="267" t="str">
        <f>+IF(G774=0,"",'Ark1'!AH2049)</f>
        <v/>
      </c>
      <c r="X774" s="267" t="str">
        <f>+IF(G774=0,"",'Ark1'!Y2049)</f>
        <v/>
      </c>
      <c r="Y774" s="266" t="str">
        <f>+IF(G774=0,"",'Ark1'!AA2049)</f>
        <v/>
      </c>
      <c r="Z774" s="267" t="str">
        <f>+IF(G774=0,"",'Ark1'!AC2049)</f>
        <v/>
      </c>
      <c r="AA774" s="303" t="str">
        <f t="shared" si="71"/>
        <v/>
      </c>
      <c r="AB774" s="265" t="str">
        <f t="shared" si="72"/>
        <v/>
      </c>
      <c r="AC774" s="244"/>
      <c r="AG774" s="27"/>
      <c r="AJ774" s="86"/>
      <c r="AK774" s="86"/>
      <c r="AL774" s="86"/>
      <c r="AN774" s="86"/>
      <c r="AO774" s="86"/>
      <c r="AP774" s="86"/>
      <c r="AQ774" s="86"/>
      <c r="AR774" s="86"/>
      <c r="AS774" s="86"/>
      <c r="AT774" s="86"/>
      <c r="AU774" s="86"/>
      <c r="AV774" s="86"/>
      <c r="AW774" s="86"/>
      <c r="AX774" s="86"/>
      <c r="AY774" s="86"/>
      <c r="AZ774" s="86"/>
      <c r="BA774" s="86"/>
      <c r="BB774" s="86"/>
      <c r="BC774" s="86"/>
      <c r="BD774" s="86"/>
      <c r="BE774" s="86"/>
      <c r="BF774" s="86"/>
      <c r="BG774" s="86"/>
      <c r="BH774" s="86"/>
      <c r="BI774" s="86"/>
      <c r="BJ774" s="86"/>
      <c r="BK774" s="86"/>
      <c r="BL774" s="86"/>
      <c r="BM774" s="86"/>
      <c r="BN774" s="86"/>
      <c r="BO774" s="86"/>
      <c r="BP774" s="86"/>
      <c r="BQ774" s="86"/>
    </row>
    <row r="775" spans="1:69" s="28" customFormat="1" ht="15.6">
      <c r="A775" s="244"/>
      <c r="B775" s="328">
        <f>+'Ark1'!C2084</f>
        <v>2024</v>
      </c>
      <c r="C775" s="264">
        <f>+'Ark1'!L2084</f>
        <v>14</v>
      </c>
      <c r="D775" s="264" t="s">
        <v>402</v>
      </c>
      <c r="E775" s="273">
        <f>+'Ark1'!AP2084</f>
        <v>98</v>
      </c>
      <c r="F775" s="486" t="str">
        <f>+IF(G775=0,"",'Ark1'!Q2084)</f>
        <v/>
      </c>
      <c r="G775" s="485">
        <f>+'Ark1'!R2084</f>
        <v>0</v>
      </c>
      <c r="H775" s="28" t="str">
        <f>+IF(G775=0,"",'Ark1'!AE2084)</f>
        <v/>
      </c>
      <c r="I775" s="265"/>
      <c r="J775" s="28" t="str">
        <f>+IF(G775=0,"",'Ark1'!AF2084)</f>
        <v/>
      </c>
      <c r="K775" s="244"/>
      <c r="L775" s="303" t="str">
        <f>+IF(G775=0,"",'Ark1'!U2084)</f>
        <v/>
      </c>
      <c r="M775" s="303"/>
      <c r="N775" s="376" t="str">
        <f>+IF(G775=0,"",'Ark1'!AR2084)</f>
        <v/>
      </c>
      <c r="O775" s="114" t="str">
        <f>+IF(G775=0,"",'Ark1'!AS2084)</f>
        <v/>
      </c>
      <c r="P775" s="246"/>
      <c r="Q775" s="27" t="str">
        <f>+IF(G775=0,"",'Ark1'!T2084)</f>
        <v/>
      </c>
      <c r="R775" s="265"/>
      <c r="S775" s="33" t="str">
        <f>+IF(G775=0,"",'Ark1'!W2084)</f>
        <v/>
      </c>
      <c r="T775" s="33" t="str">
        <f>+IF(G775=0,"",'Ark1'!X2084)</f>
        <v/>
      </c>
      <c r="U775" s="557" t="str">
        <f>+IF(G775=0,"",'Ark1'!AG2084)</f>
        <v/>
      </c>
      <c r="V775" s="557"/>
      <c r="W775" s="33" t="str">
        <f>+IF(G775=0,"",'Ark1'!AH2084)</f>
        <v/>
      </c>
      <c r="X775" s="33" t="str">
        <f>+IF(G775=0,"",'Ark1'!Y2084)</f>
        <v/>
      </c>
      <c r="Y775" s="27" t="str">
        <f>+IF(G775=0,"",'Ark1'!AA2084)</f>
        <v/>
      </c>
      <c r="Z775" s="33" t="str">
        <f>+IF(G775=0,"",'Ark1'!AC2084)</f>
        <v/>
      </c>
      <c r="AA775" s="303" t="str">
        <f t="shared" si="71"/>
        <v/>
      </c>
      <c r="AB775" s="28" t="str">
        <f t="shared" si="72"/>
        <v/>
      </c>
      <c r="AC775" s="244"/>
      <c r="AG775" s="27"/>
      <c r="AJ775" s="86"/>
      <c r="AK775" s="86"/>
      <c r="AL775" s="86"/>
      <c r="AN775" s="86"/>
      <c r="AO775" s="86"/>
      <c r="AP775" s="86"/>
      <c r="AQ775" s="86"/>
      <c r="AR775" s="86"/>
      <c r="AS775" s="86"/>
      <c r="AT775" s="86"/>
      <c r="AU775" s="86"/>
      <c r="AV775" s="86"/>
      <c r="AW775" s="86"/>
      <c r="AX775" s="86"/>
      <c r="AY775" s="86"/>
      <c r="AZ775" s="86"/>
      <c r="BA775" s="86"/>
      <c r="BB775" s="86"/>
      <c r="BC775" s="86"/>
      <c r="BD775" s="86"/>
      <c r="BE775" s="86"/>
      <c r="BF775" s="86"/>
      <c r="BG775" s="86"/>
      <c r="BH775" s="86"/>
      <c r="BI775" s="86"/>
      <c r="BJ775" s="86"/>
      <c r="BK775" s="86"/>
      <c r="BL775" s="86"/>
      <c r="BM775" s="86"/>
      <c r="BN775" s="86"/>
      <c r="BO775" s="86"/>
      <c r="BP775" s="86"/>
      <c r="BQ775" s="86"/>
    </row>
    <row r="776" spans="1:69" s="28" customFormat="1" ht="15.6">
      <c r="A776" s="244"/>
      <c r="B776" s="328">
        <f>+'Ark1'!C2119</f>
        <v>2024</v>
      </c>
      <c r="C776" s="264">
        <f>+'Ark1'!L2119</f>
        <v>15</v>
      </c>
      <c r="D776" s="264" t="s">
        <v>41</v>
      </c>
      <c r="E776" s="272">
        <f>+E774</f>
        <v>98</v>
      </c>
      <c r="F776" s="484" t="str">
        <f>+IF(G776=0,"",'Ark1'!Q2119)</f>
        <v/>
      </c>
      <c r="G776" s="485">
        <f>+'Ark1'!R2119</f>
        <v>0</v>
      </c>
      <c r="H776" s="265" t="str">
        <f>+IF(G776=0,"",'Ark1'!AE2119)</f>
        <v/>
      </c>
      <c r="I776" s="265"/>
      <c r="J776" s="265" t="str">
        <f>+IF(G776=0,"",'Ark1'!AF2119)</f>
        <v/>
      </c>
      <c r="K776" s="244"/>
      <c r="L776" s="303" t="str">
        <f>+IF(G776=0,"",'Ark1'!U2119)</f>
        <v/>
      </c>
      <c r="M776" s="303"/>
      <c r="N776" s="376" t="str">
        <f>+IF(G776=0,"",'Ark1'!#REF!)</f>
        <v/>
      </c>
      <c r="O776" s="114" t="str">
        <f>+IF(G776=0,"",'Ark1'!#REF!)</f>
        <v/>
      </c>
      <c r="P776" s="246"/>
      <c r="Q776" s="266" t="str">
        <f>+IF(G776=0,"",'Ark1'!T2119)</f>
        <v/>
      </c>
      <c r="R776" s="265"/>
      <c r="S776" s="267" t="str">
        <f>+IF(G776=0,"",'Ark1'!W2119)</f>
        <v/>
      </c>
      <c r="T776" s="267" t="str">
        <f>+IF(G776=0,"",'Ark1'!X2119)</f>
        <v/>
      </c>
      <c r="U776" s="484" t="str">
        <f>+IF(G776=0,"",'Ark1'!AG2119)</f>
        <v/>
      </c>
      <c r="V776" s="484"/>
      <c r="W776" s="267" t="str">
        <f>+IF(G776=0,"",'Ark1'!AH2119)</f>
        <v/>
      </c>
      <c r="X776" s="267" t="str">
        <f>+IF(G776=0,"",'Ark1'!Y2119)</f>
        <v/>
      </c>
      <c r="Y776" s="266" t="str">
        <f>+IF(G776=0,"",'Ark1'!AA2119)</f>
        <v/>
      </c>
      <c r="Z776" s="267" t="str">
        <f>+IF(G776=0,"",'Ark1'!AC2119)</f>
        <v/>
      </c>
      <c r="AA776" s="303" t="str">
        <f t="shared" si="71"/>
        <v/>
      </c>
      <c r="AB776" s="265" t="str">
        <f t="shared" si="72"/>
        <v/>
      </c>
      <c r="AC776" s="244"/>
      <c r="AG776" s="27"/>
      <c r="AJ776" s="86"/>
      <c r="AK776" s="86"/>
      <c r="AL776" s="86"/>
      <c r="AN776" s="86"/>
      <c r="AO776" s="86"/>
      <c r="AP776" s="86"/>
      <c r="AQ776" s="86"/>
      <c r="AR776" s="86"/>
      <c r="AS776" s="86"/>
      <c r="AT776" s="86"/>
      <c r="AU776" s="86"/>
      <c r="AV776" s="86"/>
      <c r="AW776" s="86"/>
      <c r="AX776" s="86"/>
      <c r="AY776" s="86"/>
      <c r="AZ776" s="86"/>
      <c r="BA776" s="86"/>
      <c r="BB776" s="86"/>
      <c r="BC776" s="86"/>
      <c r="BD776" s="86"/>
      <c r="BE776" s="86"/>
      <c r="BF776" s="86"/>
      <c r="BG776" s="86"/>
      <c r="BH776" s="86"/>
      <c r="BI776" s="86"/>
      <c r="BJ776" s="86"/>
      <c r="BK776" s="86"/>
      <c r="BL776" s="86"/>
      <c r="BM776" s="86"/>
      <c r="BN776" s="86"/>
      <c r="BO776" s="86"/>
      <c r="BP776" s="86"/>
      <c r="BQ776" s="86"/>
    </row>
    <row r="777" spans="1:69" ht="19.8">
      <c r="A777" s="244"/>
      <c r="B777" s="244"/>
      <c r="C777" s="244"/>
      <c r="D777" s="244"/>
      <c r="E777" s="244"/>
      <c r="F777" s="478"/>
      <c r="G777" s="478"/>
      <c r="H777" s="244"/>
      <c r="I777" s="244"/>
      <c r="J777" s="244"/>
      <c r="K777" s="244"/>
      <c r="L777" s="244"/>
      <c r="M777" s="244"/>
      <c r="N777" s="244"/>
      <c r="O777" s="244"/>
      <c r="P777" s="246"/>
      <c r="Q777" s="244"/>
      <c r="R777" s="244"/>
      <c r="S777" s="244"/>
      <c r="T777" s="244"/>
      <c r="U777" s="478"/>
      <c r="V777" s="478"/>
      <c r="W777" s="244"/>
      <c r="X777" s="244"/>
      <c r="Y777" s="244"/>
      <c r="Z777" s="244"/>
      <c r="AA777" s="244"/>
      <c r="AB777" s="244"/>
      <c r="AC777" s="244"/>
      <c r="AD777" s="247"/>
      <c r="AF777" s="28"/>
      <c r="AG777" s="27"/>
      <c r="AH777" s="248"/>
      <c r="AI777" s="86"/>
      <c r="AM777" s="86"/>
      <c r="BE777" s="260"/>
    </row>
    <row r="778" spans="1:69" ht="19.8">
      <c r="A778" s="244"/>
      <c r="B778" s="244"/>
      <c r="C778" s="262"/>
      <c r="D778" s="244"/>
      <c r="E778" s="244"/>
      <c r="F778" s="478"/>
      <c r="G778" s="478"/>
      <c r="H778" s="245"/>
      <c r="I778" s="244"/>
      <c r="J778" s="245"/>
      <c r="K778" s="244"/>
      <c r="L778" s="244"/>
      <c r="M778" s="244"/>
      <c r="N778" s="246"/>
      <c r="O778" s="246"/>
      <c r="P778" s="246"/>
      <c r="Q778" s="244"/>
      <c r="R778" s="244"/>
      <c r="S778" s="246"/>
      <c r="T778" s="246"/>
      <c r="U778" s="478"/>
      <c r="V778" s="478"/>
      <c r="W778" s="246"/>
      <c r="X778" s="246"/>
      <c r="Y778" s="244"/>
      <c r="Z778" s="246"/>
      <c r="AA778" s="244"/>
      <c r="AB778" s="245"/>
      <c r="AC778" s="244"/>
      <c r="AD778" s="247"/>
      <c r="AF778" s="28"/>
      <c r="AG778" s="27"/>
      <c r="AH778" s="248"/>
      <c r="AI778" s="86"/>
      <c r="AM778" s="86"/>
      <c r="BE778" s="260"/>
    </row>
    <row r="779" spans="1:69" ht="22.8">
      <c r="A779" s="344" t="s">
        <v>618</v>
      </c>
      <c r="B779" s="244"/>
      <c r="C779" s="262"/>
      <c r="D779" s="344"/>
      <c r="E779" s="244"/>
      <c r="F779" s="478"/>
      <c r="G779" s="482" t="s">
        <v>644</v>
      </c>
      <c r="H779" s="277">
        <f>SUM(G785:G799)</f>
        <v>142</v>
      </c>
      <c r="I779" s="245"/>
      <c r="J779" s="244"/>
      <c r="K779" s="244"/>
      <c r="L779" s="244"/>
      <c r="M779" s="244"/>
      <c r="N779" s="244"/>
      <c r="O779" s="244"/>
      <c r="P779" s="246"/>
      <c r="Q779" s="245"/>
      <c r="R779" s="343">
        <f>+Raser!T45</f>
        <v>266.54548699643021</v>
      </c>
      <c r="S779" s="244"/>
      <c r="T779" s="246"/>
      <c r="U779" s="478"/>
      <c r="V779" s="478"/>
      <c r="W779" s="244"/>
      <c r="X779" s="246"/>
      <c r="Y779" s="246"/>
      <c r="Z779" s="244"/>
      <c r="AA779" s="246"/>
      <c r="AB779" s="246" t="s">
        <v>626</v>
      </c>
      <c r="AC779" s="245"/>
      <c r="AD779" s="247"/>
      <c r="AE779" s="247"/>
      <c r="AF779" s="28"/>
      <c r="AH779" s="27"/>
      <c r="AI779" s="248"/>
      <c r="AM779" s="86"/>
      <c r="BF779" s="260"/>
    </row>
    <row r="780" spans="1:69" ht="14.25" customHeight="1">
      <c r="A780" s="244"/>
      <c r="B780" s="244"/>
      <c r="C780" s="262"/>
      <c r="D780" s="342"/>
      <c r="E780" s="244"/>
      <c r="F780" s="482"/>
      <c r="G780" s="482"/>
      <c r="H780" s="262"/>
      <c r="I780" s="262"/>
      <c r="J780" s="262"/>
      <c r="K780" s="244"/>
      <c r="L780" s="262"/>
      <c r="M780" s="262"/>
      <c r="N780" s="262"/>
      <c r="O780" s="262"/>
      <c r="P780" s="246"/>
      <c r="Q780" s="262"/>
      <c r="R780" s="262"/>
      <c r="S780" s="262"/>
      <c r="T780" s="262"/>
      <c r="U780" s="482"/>
      <c r="V780" s="482"/>
      <c r="W780" s="262"/>
      <c r="X780" s="262"/>
      <c r="Y780" s="262"/>
      <c r="Z780" s="262"/>
      <c r="AA780" s="262"/>
      <c r="AB780" s="245"/>
      <c r="AC780" s="244"/>
      <c r="AD780" s="247"/>
      <c r="AF780" s="28"/>
      <c r="AG780" s="27"/>
      <c r="AH780" s="248"/>
      <c r="AI780" s="86"/>
      <c r="AM780" s="86"/>
      <c r="BE780" s="260"/>
    </row>
    <row r="781" spans="1:69" ht="19.8">
      <c r="A781" s="244"/>
      <c r="B781" s="244"/>
      <c r="C781" s="244"/>
      <c r="D781" s="244"/>
      <c r="E781" s="244"/>
      <c r="F781" s="478"/>
      <c r="G781" s="478"/>
      <c r="H781" s="245"/>
      <c r="I781" s="244"/>
      <c r="J781" s="245"/>
      <c r="K781" s="244"/>
      <c r="L781" s="244"/>
      <c r="M781" s="244"/>
      <c r="N781" s="246"/>
      <c r="O781" s="246"/>
      <c r="P781" s="246"/>
      <c r="Q781" s="244"/>
      <c r="R781" s="244"/>
      <c r="S781" s="246"/>
      <c r="T781" s="246"/>
      <c r="U781" s="478"/>
      <c r="V781" s="478"/>
      <c r="W781" s="246"/>
      <c r="X781" s="246"/>
      <c r="Y781" s="244"/>
      <c r="Z781" s="246"/>
      <c r="AA781" s="262" t="s">
        <v>477</v>
      </c>
      <c r="AB781" s="261" t="s">
        <v>4</v>
      </c>
      <c r="AC781" s="244"/>
      <c r="AD781" s="247"/>
      <c r="AF781" s="28"/>
      <c r="AG781" s="27"/>
      <c r="AH781" s="248"/>
      <c r="AI781" s="86"/>
      <c r="AM781" s="86"/>
      <c r="BE781" s="260"/>
    </row>
    <row r="782" spans="1:69" ht="19.8">
      <c r="A782" s="244"/>
      <c r="B782" s="244"/>
      <c r="C782" s="244"/>
      <c r="D782" s="262"/>
      <c r="E782" s="244"/>
      <c r="F782" s="482" t="s">
        <v>4</v>
      </c>
      <c r="G782" s="478"/>
      <c r="H782" s="245"/>
      <c r="I782" s="245"/>
      <c r="J782" s="245"/>
      <c r="K782" s="244"/>
      <c r="L782" s="245"/>
      <c r="M782" s="245"/>
      <c r="N782" s="246"/>
      <c r="O782" s="246"/>
      <c r="P782" s="246"/>
      <c r="Q782" s="262" t="s">
        <v>24</v>
      </c>
      <c r="R782" s="245"/>
      <c r="S782" s="246" t="s">
        <v>403</v>
      </c>
      <c r="T782" s="246" t="s">
        <v>403</v>
      </c>
      <c r="U782" s="482" t="s">
        <v>531</v>
      </c>
      <c r="V782" s="482"/>
      <c r="W782" s="246" t="s">
        <v>403</v>
      </c>
      <c r="X782" s="263" t="s">
        <v>423</v>
      </c>
      <c r="Y782" s="244"/>
      <c r="Z782" s="263" t="s">
        <v>573</v>
      </c>
      <c r="AA782" s="262" t="s">
        <v>570</v>
      </c>
      <c r="AB782" s="261" t="s">
        <v>10</v>
      </c>
      <c r="AC782" s="244"/>
      <c r="AD782" s="247"/>
      <c r="AF782" s="28"/>
      <c r="AG782" s="27"/>
      <c r="AH782" s="248"/>
      <c r="AI782" s="86"/>
      <c r="AM782" s="86"/>
      <c r="BE782" s="260"/>
    </row>
    <row r="783" spans="1:69" ht="19.8">
      <c r="A783" s="262"/>
      <c r="B783" s="262"/>
      <c r="C783" s="244"/>
      <c r="D783" s="244"/>
      <c r="E783" s="262"/>
      <c r="F783" s="482" t="s">
        <v>475</v>
      </c>
      <c r="G783" s="482" t="s">
        <v>4</v>
      </c>
      <c r="H783" s="261" t="s">
        <v>4</v>
      </c>
      <c r="I783" s="261"/>
      <c r="J783" s="261" t="s">
        <v>1</v>
      </c>
      <c r="K783" s="244"/>
      <c r="L783" s="261" t="s">
        <v>24</v>
      </c>
      <c r="M783" s="261"/>
      <c r="N783" s="421" t="s">
        <v>24</v>
      </c>
      <c r="O783" s="421" t="s">
        <v>24</v>
      </c>
      <c r="P783" s="246"/>
      <c r="Q783" s="262" t="s">
        <v>481</v>
      </c>
      <c r="R783" s="261"/>
      <c r="S783" s="263" t="s">
        <v>572</v>
      </c>
      <c r="T783" s="263" t="s">
        <v>487</v>
      </c>
      <c r="U783" s="482" t="s">
        <v>550</v>
      </c>
      <c r="V783" s="482"/>
      <c r="W783" s="263" t="s">
        <v>489</v>
      </c>
      <c r="X783" s="263"/>
      <c r="Y783" s="262" t="s">
        <v>414</v>
      </c>
      <c r="Z783" s="263" t="s">
        <v>1</v>
      </c>
      <c r="AA783" s="262" t="s">
        <v>70</v>
      </c>
      <c r="AB783" s="261" t="s">
        <v>70</v>
      </c>
      <c r="AC783" s="244"/>
      <c r="AD783" s="247"/>
      <c r="AF783" s="28"/>
      <c r="AG783" s="27"/>
      <c r="AH783" s="248"/>
      <c r="AI783" s="86"/>
      <c r="AM783" s="86"/>
      <c r="BE783" s="260"/>
    </row>
    <row r="784" spans="1:69" ht="19.8">
      <c r="A784" s="244"/>
      <c r="B784" s="244"/>
      <c r="C784" s="262" t="s">
        <v>0</v>
      </c>
      <c r="D784" s="262"/>
      <c r="E784" s="262" t="s">
        <v>599</v>
      </c>
      <c r="F784" s="469" t="s">
        <v>476</v>
      </c>
      <c r="G784" s="469" t="s">
        <v>10</v>
      </c>
      <c r="H784" s="87" t="s">
        <v>403</v>
      </c>
      <c r="I784" s="87"/>
      <c r="J784" s="87" t="s">
        <v>403</v>
      </c>
      <c r="K784" s="244"/>
      <c r="L784" s="87" t="s">
        <v>45</v>
      </c>
      <c r="M784" s="87"/>
      <c r="N784" s="421" t="s">
        <v>717</v>
      </c>
      <c r="O784" s="421" t="s">
        <v>718</v>
      </c>
      <c r="P784" s="246"/>
      <c r="Q784" s="50" t="s">
        <v>415</v>
      </c>
      <c r="R784" s="87"/>
      <c r="S784" s="75" t="s">
        <v>548</v>
      </c>
      <c r="T784" s="75" t="s">
        <v>440</v>
      </c>
      <c r="U784" s="469" t="s">
        <v>483</v>
      </c>
      <c r="V784" s="469"/>
      <c r="W784" s="75" t="s">
        <v>470</v>
      </c>
      <c r="X784" s="75" t="s">
        <v>1</v>
      </c>
      <c r="Y784" s="50" t="s">
        <v>415</v>
      </c>
      <c r="Z784" s="75" t="s">
        <v>532</v>
      </c>
      <c r="AA784" s="50" t="s">
        <v>486</v>
      </c>
      <c r="AB784" s="87" t="s">
        <v>553</v>
      </c>
      <c r="AC784" s="244"/>
      <c r="AD784" s="247"/>
      <c r="AF784" s="28"/>
      <c r="AG784" s="27"/>
      <c r="AH784" s="248"/>
      <c r="AI784" s="86"/>
      <c r="AM784" s="86"/>
      <c r="BE784" s="260"/>
    </row>
    <row r="785" spans="1:69" s="28" customFormat="1" ht="15.6">
      <c r="A785" s="244"/>
      <c r="B785" s="264">
        <f>+'Ark1'!C1630</f>
        <v>2024</v>
      </c>
      <c r="C785" s="264">
        <f>+'Ark1'!L1630</f>
        <v>1</v>
      </c>
      <c r="D785" s="264" t="s">
        <v>29</v>
      </c>
      <c r="E785" s="264">
        <f>+'Ark1'!AP1630</f>
        <v>99</v>
      </c>
      <c r="F785" s="484">
        <f>+IF(G785=0,"",'Ark1'!Q1630)</f>
        <v>4</v>
      </c>
      <c r="G785" s="485">
        <f>+'Ark1'!R1630</f>
        <v>4</v>
      </c>
      <c r="H785" s="265">
        <f>+IF(G785=0,"",'Ark1'!AE1630)</f>
        <v>2.8169014084507031</v>
      </c>
      <c r="I785" s="265"/>
      <c r="J785" s="265">
        <f>+IF(G785=0,"",'Ark1'!AF1630)</f>
        <v>2.0949029672059578</v>
      </c>
      <c r="K785" s="244"/>
      <c r="L785" s="303">
        <f>+IF(G785=0,"",'Ark1'!U1630)</f>
        <v>197.95000000000005</v>
      </c>
      <c r="M785" s="303"/>
      <c r="N785" s="376">
        <f>+IF(G785=0,"",'Ark1'!AR1630)</f>
        <v>219</v>
      </c>
      <c r="O785" s="114">
        <f>+IF(G785=0,"",'Ark1'!AS1630)</f>
        <v>18.870864940153766</v>
      </c>
      <c r="P785" s="246"/>
      <c r="Q785" s="266">
        <f>+IF(G785=0,"",'Ark1'!T1630)</f>
        <v>3.5</v>
      </c>
      <c r="R785" s="265"/>
      <c r="S785" s="267">
        <f>+IF(G785=0,"",'Ark1'!W1630)</f>
        <v>0</v>
      </c>
      <c r="T785" s="267">
        <f>+IF(G785=0,"",'Ark1'!X1630)</f>
        <v>0</v>
      </c>
      <c r="U785" s="484">
        <f>+IF(G785=0,"",'Ark1'!AG1630)</f>
        <v>1159</v>
      </c>
      <c r="V785" s="484"/>
      <c r="W785" s="267">
        <f>+IF(G785=0,"",'Ark1'!AH1630)</f>
        <v>100</v>
      </c>
      <c r="X785" s="267">
        <f>+IF(G785=0,"",'Ark1'!Y1630)</f>
        <v>20.112993312781516</v>
      </c>
      <c r="Y785" s="266">
        <f>+IF(G785=0,"",'Ark1'!AA1630)</f>
        <v>1.6583123951777001</v>
      </c>
      <c r="Z785" s="267">
        <f>+IF(G785=0,"",'Ark1'!AC1630)</f>
        <v>-70.232243772941814</v>
      </c>
      <c r="AA785" s="303">
        <f t="shared" ref="AA785:AA799" si="73">IF(G785=0,"",1000*L785/U785)</f>
        <v>170.79378774805872</v>
      </c>
      <c r="AB785" s="265">
        <f t="shared" ref="AB785:AB799" si="74">IF(G785=0,"",G785/F785)</f>
        <v>1</v>
      </c>
      <c r="AC785" s="244"/>
      <c r="AG785" s="27"/>
      <c r="AJ785" s="86"/>
      <c r="AK785" s="86"/>
      <c r="AL785" s="86"/>
      <c r="AN785" s="86"/>
      <c r="AO785" s="86"/>
      <c r="AP785" s="86"/>
      <c r="AQ785" s="86"/>
      <c r="AR785" s="86"/>
      <c r="AS785" s="86"/>
      <c r="AT785" s="86"/>
      <c r="AU785" s="86"/>
      <c r="AV785" s="86"/>
      <c r="AW785" s="86"/>
      <c r="AX785" s="86"/>
      <c r="AY785" s="86"/>
      <c r="AZ785" s="86"/>
      <c r="BA785" s="86"/>
      <c r="BB785" s="86"/>
      <c r="BC785" s="86"/>
      <c r="BD785" s="86"/>
      <c r="BE785" s="86"/>
      <c r="BF785" s="86"/>
      <c r="BG785" s="86"/>
      <c r="BH785" s="86"/>
      <c r="BI785" s="86"/>
      <c r="BJ785" s="86"/>
      <c r="BK785" s="86"/>
      <c r="BL785" s="86"/>
      <c r="BM785" s="86"/>
      <c r="BN785" s="86"/>
      <c r="BO785" s="86"/>
      <c r="BP785" s="86"/>
      <c r="BQ785" s="86"/>
    </row>
    <row r="786" spans="1:69" s="28" customFormat="1" ht="15.6">
      <c r="A786" s="244"/>
      <c r="B786" s="304">
        <f>+'Ark1'!C1665</f>
        <v>2024</v>
      </c>
      <c r="C786" s="86">
        <f>+'Ark1'!L1665</f>
        <v>2</v>
      </c>
      <c r="D786" s="86" t="s">
        <v>30</v>
      </c>
      <c r="E786" s="86">
        <f>+'Ark1'!AP1665</f>
        <v>99</v>
      </c>
      <c r="F786" s="486">
        <f>+IF(G786=0,"",'Ark1'!Q1665)</f>
        <v>18</v>
      </c>
      <c r="G786" s="485">
        <f>+'Ark1'!R1665</f>
        <v>24</v>
      </c>
      <c r="H786" s="28">
        <f>+IF(G786=0,"",'Ark1'!AE1665)</f>
        <v>16.901408450704221</v>
      </c>
      <c r="I786" s="265"/>
      <c r="J786" s="28">
        <f>+IF(G786=0,"",'Ark1'!AF1665)</f>
        <v>13.990448851084093</v>
      </c>
      <c r="K786" s="244"/>
      <c r="L786" s="303">
        <f>+IF(G786=0,"",'Ark1'!U1665)</f>
        <v>220.32916666666659</v>
      </c>
      <c r="M786" s="303"/>
      <c r="N786" s="376">
        <f>+IF(G786=0,"",'Ark1'!AR1665)</f>
        <v>216.125</v>
      </c>
      <c r="O786" s="114">
        <f>+IF(G786=0,"",'Ark1'!AS1665)</f>
        <v>21.718537017702126</v>
      </c>
      <c r="P786" s="246"/>
      <c r="Q786" s="27">
        <f>+IF(G786=0,"",'Ark1'!T1665)</f>
        <v>5.5</v>
      </c>
      <c r="R786" s="265"/>
      <c r="S786" s="33">
        <f>+IF(G786=0,"",'Ark1'!W1665)</f>
        <v>25</v>
      </c>
      <c r="T786" s="33">
        <f>+IF(G786=0,"",'Ark1'!X1665)</f>
        <v>0</v>
      </c>
      <c r="U786" s="557">
        <f>+IF(G786=0,"",'Ark1'!AG1665)</f>
        <v>1117.666666666667</v>
      </c>
      <c r="V786" s="557"/>
      <c r="W786" s="33">
        <f>+IF(G786=0,"",'Ark1'!AH1665)</f>
        <v>100</v>
      </c>
      <c r="X786" s="33">
        <f>+IF(G786=0,"",'Ark1'!Y1665)</f>
        <v>29.141901092851903</v>
      </c>
      <c r="Y786" s="27">
        <f>+IF(G786=0,"",'Ark1'!AA1665)</f>
        <v>1.258305739211792</v>
      </c>
      <c r="Z786" s="33">
        <f>+IF(G786=0,"",'Ark1'!AC1665)</f>
        <v>2.0623450580776637</v>
      </c>
      <c r="AA786" s="303">
        <f t="shared" si="73"/>
        <v>197.13316433045023</v>
      </c>
      <c r="AB786" s="28">
        <f t="shared" si="74"/>
        <v>1.3333333333333333</v>
      </c>
      <c r="AC786" s="244"/>
      <c r="AG786" s="27"/>
      <c r="AJ786" s="86"/>
      <c r="AK786" s="86"/>
      <c r="AL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86"/>
      <c r="BB786" s="86"/>
      <c r="BC786" s="86"/>
      <c r="BD786" s="86"/>
      <c r="BE786" s="86"/>
      <c r="BF786" s="86"/>
      <c r="BG786" s="86"/>
      <c r="BH786" s="86"/>
      <c r="BI786" s="86"/>
      <c r="BJ786" s="86"/>
      <c r="BK786" s="86"/>
      <c r="BL786" s="86"/>
      <c r="BM786" s="86"/>
      <c r="BN786" s="86"/>
      <c r="BO786" s="86"/>
      <c r="BP786" s="86"/>
      <c r="BQ786" s="86"/>
    </row>
    <row r="787" spans="1:69" s="28" customFormat="1" ht="15.6">
      <c r="A787" s="244"/>
      <c r="B787" s="304">
        <f>+'Ark1'!C1700</f>
        <v>2024</v>
      </c>
      <c r="C787" s="264">
        <f>+'Ark1'!L1700</f>
        <v>3</v>
      </c>
      <c r="D787" s="264" t="s">
        <v>31</v>
      </c>
      <c r="E787" s="264">
        <f>+'Ark1'!AP1700</f>
        <v>99</v>
      </c>
      <c r="F787" s="484">
        <f>+IF(G787=0,"",'Ark1'!Q1700)</f>
        <v>20</v>
      </c>
      <c r="G787" s="485">
        <f>+'Ark1'!R1700</f>
        <v>35</v>
      </c>
      <c r="H787" s="265">
        <f>+IF(G787=0,"",'Ark1'!AE1700)</f>
        <v>24.647887323943657</v>
      </c>
      <c r="I787" s="265"/>
      <c r="J787" s="265">
        <f>+IF(G787=0,"",'Ark1'!AF1700)</f>
        <v>21.952826319897341</v>
      </c>
      <c r="K787" s="244"/>
      <c r="L787" s="303">
        <f>+IF(G787=0,"",'Ark1'!U1700)</f>
        <v>237.06857142857152</v>
      </c>
      <c r="M787" s="303"/>
      <c r="N787" s="376">
        <f>+IF(G787=0,"",'Ark1'!AR1700)</f>
        <v>211.88571428571424</v>
      </c>
      <c r="O787" s="114">
        <f>+IF(G787=0,"",'Ark1'!AS1700)</f>
        <v>24.472107003465759</v>
      </c>
      <c r="P787" s="246"/>
      <c r="Q787" s="266">
        <f>+IF(G787=0,"",'Ark1'!T1700)</f>
        <v>7.4285714285714306</v>
      </c>
      <c r="R787" s="265"/>
      <c r="S787" s="267">
        <f>+IF(G787=0,"",'Ark1'!W1700)</f>
        <v>80</v>
      </c>
      <c r="T787" s="267">
        <f>+IF(G787=0,"",'Ark1'!X1700)</f>
        <v>0</v>
      </c>
      <c r="U787" s="484">
        <f>+IF(G787=0,"",'Ark1'!AG1700)</f>
        <v>1083.2571428571423</v>
      </c>
      <c r="V787" s="484"/>
      <c r="W787" s="267">
        <f>+IF(G787=0,"",'Ark1'!AH1700)</f>
        <v>100</v>
      </c>
      <c r="X787" s="267">
        <f>+IF(G787=0,"",'Ark1'!Y1700)</f>
        <v>48.602491243783291</v>
      </c>
      <c r="Y787" s="266">
        <f>+IF(G787=0,"",'Ark1'!AA1700)</f>
        <v>1.3997084244475291</v>
      </c>
      <c r="Z787" s="267">
        <f>+IF(G787=0,"",'Ark1'!AC1700)</f>
        <v>22.337908603464435</v>
      </c>
      <c r="AA787" s="303">
        <f t="shared" si="73"/>
        <v>218.84791897452146</v>
      </c>
      <c r="AB787" s="265">
        <f t="shared" si="74"/>
        <v>1.75</v>
      </c>
      <c r="AC787" s="244"/>
      <c r="AG787" s="27"/>
      <c r="AJ787" s="86"/>
      <c r="AK787" s="86"/>
      <c r="AL787" s="86"/>
      <c r="AN787" s="86"/>
      <c r="AO787" s="86"/>
      <c r="AP787" s="86"/>
      <c r="AQ787" s="86"/>
      <c r="AR787" s="86"/>
      <c r="AS787" s="86"/>
      <c r="AT787" s="86"/>
      <c r="AU787" s="86"/>
      <c r="AV787" s="86"/>
      <c r="AW787" s="86"/>
      <c r="AX787" s="86"/>
      <c r="AY787" s="86"/>
      <c r="AZ787" s="86"/>
      <c r="BA787" s="86"/>
      <c r="BB787" s="86"/>
      <c r="BC787" s="86"/>
      <c r="BD787" s="86"/>
      <c r="BE787" s="86"/>
      <c r="BF787" s="86"/>
      <c r="BG787" s="86"/>
      <c r="BH787" s="86"/>
      <c r="BI787" s="86"/>
      <c r="BJ787" s="86"/>
      <c r="BK787" s="86"/>
      <c r="BL787" s="86"/>
      <c r="BM787" s="86"/>
      <c r="BN787" s="86"/>
      <c r="BO787" s="86"/>
      <c r="BP787" s="86"/>
      <c r="BQ787" s="86"/>
    </row>
    <row r="788" spans="1:69" s="28" customFormat="1" ht="15.6">
      <c r="A788" s="244"/>
      <c r="B788" s="304">
        <f>+'Ark1'!C1735</f>
        <v>2024</v>
      </c>
      <c r="C788" s="264">
        <f>+'Ark1'!L1735</f>
        <v>4</v>
      </c>
      <c r="D788" s="264" t="s">
        <v>32</v>
      </c>
      <c r="E788" s="86">
        <f>+'Ark1'!AP1735</f>
        <v>99</v>
      </c>
      <c r="F788" s="486">
        <f>+IF(G788=0,"",'Ark1'!Q1735)</f>
        <v>27</v>
      </c>
      <c r="G788" s="485">
        <f>+'Ark1'!R1735</f>
        <v>35</v>
      </c>
      <c r="H788" s="28">
        <f>+IF(G788=0,"",'Ark1'!AE1735)</f>
        <v>24.647887323943657</v>
      </c>
      <c r="I788" s="265"/>
      <c r="J788" s="28">
        <f>+IF(G788=0,"",'Ark1'!AF1735)</f>
        <v>24.499358406201633</v>
      </c>
      <c r="K788" s="244"/>
      <c r="L788" s="303">
        <f>+IF(G788=0,"",'Ark1'!U1735)</f>
        <v>264.56857142857154</v>
      </c>
      <c r="M788" s="303"/>
      <c r="N788" s="376">
        <f>+IF(G788=0,"",'Ark1'!AR1735)</f>
        <v>211.71428571428575</v>
      </c>
      <c r="O788" s="114">
        <f>+IF(G788=0,"",'Ark1'!AS1735)</f>
        <v>27.530291743846433</v>
      </c>
      <c r="P788" s="246"/>
      <c r="Q788" s="27">
        <f>+IF(G788=0,"",'Ark1'!T1735)</f>
        <v>8</v>
      </c>
      <c r="R788" s="265"/>
      <c r="S788" s="33">
        <f>+IF(G788=0,"",'Ark1'!W1735)</f>
        <v>85.714285714285694</v>
      </c>
      <c r="T788" s="33">
        <f>+IF(G788=0,"",'Ark1'!X1735)</f>
        <v>2.8571428571428577</v>
      </c>
      <c r="U788" s="557">
        <f>+IF(G788=0,"",'Ark1'!AG1735)</f>
        <v>1069.3428571428576</v>
      </c>
      <c r="V788" s="557"/>
      <c r="W788" s="33">
        <f>+IF(G788=0,"",'Ark1'!AH1735)</f>
        <v>100</v>
      </c>
      <c r="X788" s="33">
        <f>+IF(G788=0,"",'Ark1'!Y1735)</f>
        <v>52.59407229732556</v>
      </c>
      <c r="Y788" s="27">
        <f>+IF(G788=0,"",'Ark1'!AA1735)</f>
        <v>1.4735767952260139</v>
      </c>
      <c r="Z788" s="33">
        <f>+IF(G788=0,"",'Ark1'!AC1735)</f>
        <v>33.695241888180469</v>
      </c>
      <c r="AA788" s="303">
        <f t="shared" si="73"/>
        <v>247.41229593608892</v>
      </c>
      <c r="AB788" s="28">
        <f t="shared" si="74"/>
        <v>1.2962962962962963</v>
      </c>
      <c r="AC788" s="244"/>
      <c r="AG788" s="27"/>
      <c r="AJ788" s="86"/>
      <c r="AK788" s="86"/>
      <c r="AL788" s="86"/>
      <c r="AN788" s="86"/>
      <c r="AO788" s="86"/>
      <c r="AP788" s="86"/>
      <c r="AQ788" s="86"/>
      <c r="AR788" s="86"/>
      <c r="AS788" s="86"/>
      <c r="AT788" s="86"/>
      <c r="AU788" s="86"/>
      <c r="AV788" s="86"/>
      <c r="AW788" s="86"/>
      <c r="AX788" s="86"/>
      <c r="AY788" s="86"/>
      <c r="AZ788" s="86"/>
      <c r="BA788" s="86"/>
      <c r="BB788" s="86"/>
      <c r="BC788" s="86"/>
      <c r="BD788" s="86"/>
      <c r="BE788" s="86"/>
      <c r="BF788" s="86"/>
      <c r="BG788" s="86"/>
      <c r="BH788" s="86"/>
      <c r="BI788" s="86"/>
      <c r="BJ788" s="86"/>
      <c r="BK788" s="86"/>
      <c r="BL788" s="86"/>
      <c r="BM788" s="86"/>
      <c r="BN788" s="86"/>
      <c r="BO788" s="86"/>
      <c r="BP788" s="86"/>
      <c r="BQ788" s="86"/>
    </row>
    <row r="789" spans="1:69" s="28" customFormat="1" ht="15.6">
      <c r="A789" s="244"/>
      <c r="B789" s="264">
        <f>+'Ark1'!C1770</f>
        <v>2024</v>
      </c>
      <c r="C789" s="264">
        <f>+'Ark1'!L1770</f>
        <v>5</v>
      </c>
      <c r="D789" s="264" t="s">
        <v>401</v>
      </c>
      <c r="E789" s="272">
        <f>+'Ark1'!AP1770</f>
        <v>99</v>
      </c>
      <c r="F789" s="484">
        <f>+IF(G789=0,"",'Ark1'!Q1770)</f>
        <v>19</v>
      </c>
      <c r="G789" s="485">
        <f>+'Ark1'!R1770</f>
        <v>23</v>
      </c>
      <c r="H789" s="265">
        <f>+'Ark1'!AE1770</f>
        <v>16.197183098591548</v>
      </c>
      <c r="I789" s="265"/>
      <c r="J789" s="265">
        <f>+IF(G789=0,"",'Ark1'!AF1770)</f>
        <v>18.509914939213942</v>
      </c>
      <c r="K789" s="244"/>
      <c r="L789" s="303">
        <f>+IF(G789=0,"",'Ark1'!U1770)</f>
        <v>304.17826086956529</v>
      </c>
      <c r="M789" s="303"/>
      <c r="N789" s="376">
        <f>+IF(G789=0,"",'Ark1'!AR1770)</f>
        <v>215.43478260869563</v>
      </c>
      <c r="O789" s="114">
        <f>+IF(G789=0,"",'Ark1'!AS1770)</f>
        <v>30.275843215245096</v>
      </c>
      <c r="P789" s="246"/>
      <c r="Q789" s="266">
        <f>+IF(G789=0,"",'Ark1'!T1770)</f>
        <v>9.8695652173913047</v>
      </c>
      <c r="R789" s="265"/>
      <c r="S789" s="267">
        <f>+IF(G789=0,"",'Ark1'!W1770)</f>
        <v>95.652173913043484</v>
      </c>
      <c r="T789" s="267">
        <f>+IF(G789=0,"",'Ark1'!X1770)</f>
        <v>13.043478260869565</v>
      </c>
      <c r="U789" s="484">
        <f>+IF(G789=0,"",'Ark1'!AG1770)</f>
        <v>1042.391304347826</v>
      </c>
      <c r="V789" s="484"/>
      <c r="W789" s="267">
        <f>+IF(G789=0,"",'Ark1'!AH1770)</f>
        <v>100</v>
      </c>
      <c r="X789" s="267">
        <f>+IF(G789=0,"",'Ark1'!Y1770)</f>
        <v>40.226207729287005</v>
      </c>
      <c r="Y789" s="266">
        <f>+IF(G789=0,"",'Ark1'!AA1770)</f>
        <v>1.4833671399332164</v>
      </c>
      <c r="Z789" s="267">
        <f>+IF(G789=0,"",'Ark1'!AC1770)</f>
        <v>40.726356123018029</v>
      </c>
      <c r="AA789" s="303">
        <f t="shared" si="73"/>
        <v>291.80813347236716</v>
      </c>
      <c r="AB789" s="265">
        <f t="shared" si="74"/>
        <v>1.2105263157894737</v>
      </c>
      <c r="AC789" s="244"/>
      <c r="AG789" s="27"/>
      <c r="AJ789" s="86"/>
      <c r="AK789" s="86"/>
      <c r="AL789" s="86"/>
      <c r="AN789" s="86"/>
      <c r="AO789" s="86"/>
      <c r="AP789" s="86"/>
      <c r="AQ789" s="86"/>
      <c r="AR789" s="86"/>
      <c r="AS789" s="86"/>
      <c r="AT789" s="86"/>
      <c r="AU789" s="86"/>
      <c r="AV789" s="86"/>
      <c r="AW789" s="86"/>
      <c r="AX789" s="86"/>
      <c r="AY789" s="86"/>
      <c r="AZ789" s="86"/>
      <c r="BA789" s="86"/>
      <c r="BB789" s="86"/>
      <c r="BC789" s="86"/>
      <c r="BD789" s="86"/>
      <c r="BE789" s="86"/>
      <c r="BF789" s="86"/>
      <c r="BG789" s="86"/>
      <c r="BH789" s="86"/>
      <c r="BI789" s="86"/>
      <c r="BJ789" s="86"/>
      <c r="BK789" s="86"/>
      <c r="BL789" s="86"/>
      <c r="BM789" s="86"/>
      <c r="BN789" s="86"/>
      <c r="BO789" s="86"/>
      <c r="BP789" s="86"/>
      <c r="BQ789" s="86"/>
    </row>
    <row r="790" spans="1:69" s="28" customFormat="1" ht="15.6">
      <c r="A790" s="244"/>
      <c r="B790" s="328">
        <f>+'Ark1'!C1805</f>
        <v>2024</v>
      </c>
      <c r="C790" s="264">
        <f>+'Ark1'!L1805</f>
        <v>6</v>
      </c>
      <c r="D790" s="264" t="s">
        <v>33</v>
      </c>
      <c r="E790" s="273">
        <f>+'Ark1'!AP1805</f>
        <v>99</v>
      </c>
      <c r="F790" s="486">
        <f>+IF(G790=0,"",'Ark1'!Q1805)</f>
        <v>9</v>
      </c>
      <c r="G790" s="485">
        <f>+'Ark1'!R1805</f>
        <v>18</v>
      </c>
      <c r="H790" s="28">
        <f>+IF(G790=0,"",'Ark1'!AE1805)</f>
        <v>12.676056338028172</v>
      </c>
      <c r="I790" s="265"/>
      <c r="J790" s="28">
        <f>+IF(G790=0,"",'Ark1'!AF1805)</f>
        <v>15.919463442382224</v>
      </c>
      <c r="K790" s="244"/>
      <c r="L790" s="303">
        <f>+IF(G790=0,"",'Ark1'!U1805)</f>
        <v>334.27777777777783</v>
      </c>
      <c r="M790" s="303"/>
      <c r="N790" s="376">
        <f>+IF(G790=0,"",'Ark1'!AR1805)</f>
        <v>215</v>
      </c>
      <c r="O790" s="114">
        <f>+IF(G790=0,"",'Ark1'!AS1805)</f>
        <v>33.611223701239879</v>
      </c>
      <c r="P790" s="246"/>
      <c r="Q790" s="27">
        <f>+IF(G790=0,"",'Ark1'!T1805)</f>
        <v>10.722222222222221</v>
      </c>
      <c r="R790" s="265"/>
      <c r="S790" s="33">
        <f>+IF(G790=0,"",'Ark1'!W1805)</f>
        <v>100</v>
      </c>
      <c r="T790" s="33">
        <f>+IF(G790=0,"",'Ark1'!X1805)</f>
        <v>22.222222222222225</v>
      </c>
      <c r="U790" s="557">
        <f>+IF(G790=0,"",'Ark1'!AG1805)</f>
        <v>955.5</v>
      </c>
      <c r="V790" s="557"/>
      <c r="W790" s="33">
        <f>+IF(G790=0,"",'Ark1'!AH1805)</f>
        <v>100</v>
      </c>
      <c r="X790" s="33">
        <f>+IF(G790=0,"",'Ark1'!Y1805)</f>
        <v>22.730463053296543</v>
      </c>
      <c r="Y790" s="27">
        <f>+IF(G790=0,"",'Ark1'!AA1805)</f>
        <v>1.5565473029024377</v>
      </c>
      <c r="Z790" s="33">
        <f>+IF(G790=0,"",'Ark1'!AC1805)</f>
        <v>24.995949584015278</v>
      </c>
      <c r="AA790" s="303">
        <f t="shared" si="73"/>
        <v>349.84592127449275</v>
      </c>
      <c r="AB790" s="28">
        <f t="shared" si="74"/>
        <v>2</v>
      </c>
      <c r="AC790" s="244"/>
      <c r="AG790" s="27"/>
      <c r="AJ790" s="86"/>
      <c r="AK790" s="86"/>
      <c r="AL790" s="86"/>
      <c r="AN790" s="86"/>
      <c r="AO790" s="86"/>
      <c r="AP790" s="86"/>
      <c r="AQ790" s="86"/>
      <c r="AR790" s="86"/>
      <c r="AS790" s="86"/>
      <c r="AT790" s="86"/>
      <c r="AU790" s="86"/>
      <c r="AV790" s="86"/>
      <c r="AW790" s="86"/>
      <c r="AX790" s="86"/>
      <c r="AY790" s="86"/>
      <c r="AZ790" s="86"/>
      <c r="BA790" s="86"/>
      <c r="BB790" s="86"/>
      <c r="BC790" s="86"/>
      <c r="BD790" s="86"/>
      <c r="BE790" s="86"/>
      <c r="BF790" s="86"/>
      <c r="BG790" s="86"/>
      <c r="BH790" s="86"/>
      <c r="BI790" s="86"/>
      <c r="BJ790" s="86"/>
      <c r="BK790" s="86"/>
      <c r="BL790" s="86"/>
      <c r="BM790" s="86"/>
      <c r="BN790" s="86"/>
      <c r="BO790" s="86"/>
      <c r="BP790" s="86"/>
      <c r="BQ790" s="86"/>
    </row>
    <row r="791" spans="1:69" s="28" customFormat="1" ht="15.6">
      <c r="A791" s="244"/>
      <c r="B791" s="328">
        <f>+'Ark1'!C1840</f>
        <v>2024</v>
      </c>
      <c r="C791" s="264">
        <f>+'Ark1'!L1840</f>
        <v>7</v>
      </c>
      <c r="D791" s="264" t="s">
        <v>34</v>
      </c>
      <c r="E791" s="272">
        <f>+'Ark1'!AP1840</f>
        <v>99</v>
      </c>
      <c r="F791" s="484">
        <f>+IF(G791=0,"",'Ark1'!Q1840)</f>
        <v>3</v>
      </c>
      <c r="G791" s="485">
        <f>+'Ark1'!R1840</f>
        <v>3</v>
      </c>
      <c r="H791" s="265">
        <f>+IF(G791=0,"",'Ark1'!AE1840)</f>
        <v>2.1126760563380276</v>
      </c>
      <c r="I791" s="265"/>
      <c r="J791" s="265">
        <f>+IF(G791=0,"",'Ark1'!AF1840)</f>
        <v>3.0330850740147897</v>
      </c>
      <c r="K791" s="244"/>
      <c r="L791" s="303">
        <f>+IF(G791=0,"",'Ark1'!U1840)</f>
        <v>382.13333333333344</v>
      </c>
      <c r="M791" s="303"/>
      <c r="N791" s="376">
        <f>+IF(G791=0,"",'Ark1'!AR1840)</f>
        <v>218</v>
      </c>
      <c r="O791" s="114">
        <f>+IF(G791=0,"",'Ark1'!AS1840)</f>
        <v>36.883682417442969</v>
      </c>
      <c r="P791" s="246"/>
      <c r="Q791" s="266">
        <f>+IF(G791=0,"",'Ark1'!T1840)</f>
        <v>11</v>
      </c>
      <c r="R791" s="265"/>
      <c r="S791" s="267">
        <f>+IF(G791=0,"",'Ark1'!W1840)</f>
        <v>100</v>
      </c>
      <c r="T791" s="267">
        <f>+IF(G791=0,"",'Ark1'!X1840)</f>
        <v>100</v>
      </c>
      <c r="U791" s="484">
        <f>+IF(G791=0,"",'Ark1'!AG1840)</f>
        <v>1578</v>
      </c>
      <c r="V791" s="484"/>
      <c r="W791" s="267">
        <f>+IF(G791=0,"",'Ark1'!AH1840)</f>
        <v>100</v>
      </c>
      <c r="X791" s="267">
        <f>+IF(G791=0,"",'Ark1'!Y1840)</f>
        <v>5.0387388192757072</v>
      </c>
      <c r="Y791" s="266">
        <f>+IF(G791=0,"",'Ark1'!AA1840)</f>
        <v>1.6329931618554523</v>
      </c>
      <c r="Z791" s="267">
        <f>+IF(G791=0,"",'Ark1'!AC1840)</f>
        <v>-97.226303273059102</v>
      </c>
      <c r="AA791" s="303">
        <f t="shared" si="73"/>
        <v>242.16307562315174</v>
      </c>
      <c r="AB791" s="265">
        <f t="shared" si="74"/>
        <v>1</v>
      </c>
      <c r="AC791" s="244"/>
      <c r="AG791" s="27"/>
      <c r="AJ791" s="86"/>
      <c r="AK791" s="86"/>
      <c r="AL791" s="86"/>
      <c r="AN791" s="86"/>
      <c r="AO791" s="86"/>
      <c r="AP791" s="86"/>
      <c r="AQ791" s="86"/>
      <c r="AR791" s="86"/>
      <c r="AS791" s="86"/>
      <c r="AT791" s="86"/>
      <c r="AU791" s="86"/>
      <c r="AV791" s="86"/>
      <c r="AW791" s="86"/>
      <c r="AX791" s="86"/>
      <c r="AY791" s="86"/>
      <c r="AZ791" s="86"/>
      <c r="BA791" s="86"/>
      <c r="BB791" s="86"/>
      <c r="BC791" s="86"/>
      <c r="BD791" s="86"/>
      <c r="BE791" s="86"/>
      <c r="BF791" s="86"/>
      <c r="BG791" s="86"/>
      <c r="BH791" s="86"/>
      <c r="BI791" s="86"/>
      <c r="BJ791" s="86"/>
      <c r="BK791" s="86"/>
      <c r="BL791" s="86"/>
      <c r="BM791" s="86"/>
      <c r="BN791" s="86"/>
      <c r="BO791" s="86"/>
      <c r="BP791" s="86"/>
      <c r="BQ791" s="86"/>
    </row>
    <row r="792" spans="1:69" s="28" customFormat="1" ht="15.6">
      <c r="A792" s="244"/>
      <c r="B792" s="86">
        <f>+'Ark1'!C1875</f>
        <v>2024</v>
      </c>
      <c r="C792" s="86">
        <f>+'Ark1'!L1875</f>
        <v>8</v>
      </c>
      <c r="D792" s="86" t="s">
        <v>35</v>
      </c>
      <c r="E792" s="273">
        <f>+'Ark1'!AP1875</f>
        <v>99</v>
      </c>
      <c r="F792" s="486" t="str">
        <f>+IF(G792=0,"",'Ark1'!Q1875)</f>
        <v/>
      </c>
      <c r="G792" s="485">
        <f>+'Ark1'!R1875</f>
        <v>0</v>
      </c>
      <c r="H792" s="28" t="str">
        <f>+IF(G792=0,"",'Ark1'!AE1875)</f>
        <v/>
      </c>
      <c r="I792" s="265"/>
      <c r="J792" s="28" t="str">
        <f>+IF(G792=0,"",'Ark1'!AF1875)</f>
        <v/>
      </c>
      <c r="K792" s="244"/>
      <c r="L792" s="303" t="str">
        <f>+IF(G792=0,"",'Ark1'!U1875)</f>
        <v/>
      </c>
      <c r="M792" s="303"/>
      <c r="N792" s="376" t="str">
        <f>+IF(G792=0,"",'Ark1'!AR1875)</f>
        <v/>
      </c>
      <c r="O792" s="114" t="str">
        <f>+IF(G792=0,"",'Ark1'!AS1875)</f>
        <v/>
      </c>
      <c r="P792" s="246"/>
      <c r="Q792" s="27" t="str">
        <f>+IF(G792=0,"",'Ark1'!T1875)</f>
        <v/>
      </c>
      <c r="R792" s="265"/>
      <c r="S792" s="33" t="str">
        <f>+IF(G792=0,"",'Ark1'!W1875)</f>
        <v/>
      </c>
      <c r="T792" s="33" t="str">
        <f>+IF(G792=0,"",'Ark1'!X1875)</f>
        <v/>
      </c>
      <c r="U792" s="557" t="str">
        <f>+IF(G792=0,"",'Ark1'!AG1875)</f>
        <v/>
      </c>
      <c r="V792" s="557"/>
      <c r="W792" s="33" t="str">
        <f>+IF(G792=0,"",'Ark1'!AH1875)</f>
        <v/>
      </c>
      <c r="X792" s="33" t="str">
        <f>+IF(G792=0,"",'Ark1'!Y1875)</f>
        <v/>
      </c>
      <c r="Y792" s="27" t="str">
        <f>+IF(G792=0,"",'Ark1'!AA1875)</f>
        <v/>
      </c>
      <c r="Z792" s="33" t="str">
        <f>+IF(G792=0,"",'Ark1'!AC1875)</f>
        <v/>
      </c>
      <c r="AA792" s="303" t="str">
        <f t="shared" si="73"/>
        <v/>
      </c>
      <c r="AB792" s="28" t="str">
        <f t="shared" si="74"/>
        <v/>
      </c>
      <c r="AC792" s="244"/>
      <c r="AG792" s="27"/>
      <c r="AJ792" s="86"/>
      <c r="AK792" s="86"/>
      <c r="AL792" s="86"/>
      <c r="AN792" s="86"/>
      <c r="AO792" s="86"/>
      <c r="AP792" s="86"/>
      <c r="AQ792" s="86"/>
      <c r="AR792" s="86"/>
      <c r="AS792" s="86"/>
      <c r="AT792" s="86"/>
      <c r="AU792" s="86"/>
      <c r="AV792" s="86"/>
      <c r="AW792" s="86"/>
      <c r="AX792" s="86"/>
      <c r="AY792" s="86"/>
      <c r="AZ792" s="86"/>
      <c r="BA792" s="86"/>
      <c r="BB792" s="86"/>
      <c r="BC792" s="86"/>
      <c r="BD792" s="86"/>
      <c r="BE792" s="86"/>
      <c r="BF792" s="86"/>
      <c r="BG792" s="86"/>
      <c r="BH792" s="86"/>
      <c r="BI792" s="86"/>
      <c r="BJ792" s="86"/>
      <c r="BK792" s="86"/>
      <c r="BL792" s="86"/>
      <c r="BM792" s="86"/>
      <c r="BN792" s="86"/>
      <c r="BO792" s="86"/>
      <c r="BP792" s="86"/>
      <c r="BQ792" s="86"/>
    </row>
    <row r="793" spans="1:69" s="28" customFormat="1" ht="15.6">
      <c r="A793" s="244"/>
      <c r="B793" s="328">
        <f>+'Ark1'!C1910</f>
        <v>2024</v>
      </c>
      <c r="C793" s="264">
        <f>+'Ark1'!L1910</f>
        <v>9</v>
      </c>
      <c r="D793" s="264" t="s">
        <v>36</v>
      </c>
      <c r="E793" s="272">
        <f>+'Ark1'!AP1910</f>
        <v>99</v>
      </c>
      <c r="F793" s="484" t="str">
        <f>+IF(G793=0,"",'Ark1'!Q1910)</f>
        <v/>
      </c>
      <c r="G793" s="485">
        <f>+'Ark1'!R1910</f>
        <v>0</v>
      </c>
      <c r="H793" s="265" t="str">
        <f>+IF(G793=0,"",'Ark1'!AE1910)</f>
        <v/>
      </c>
      <c r="I793" s="265"/>
      <c r="J793" s="265" t="str">
        <f>+IF(G793=0,"",'Ark1'!AF1910)</f>
        <v/>
      </c>
      <c r="K793" s="244"/>
      <c r="L793" s="303" t="str">
        <f>+IF(G793=0,"",'Ark1'!U1910)</f>
        <v/>
      </c>
      <c r="M793" s="303"/>
      <c r="N793" s="376" t="str">
        <f>+IF(G793=0,"",'Ark1'!AR1910)</f>
        <v/>
      </c>
      <c r="O793" s="114" t="str">
        <f>+IF(G793=0,"",'Ark1'!AS1910)</f>
        <v/>
      </c>
      <c r="P793" s="246"/>
      <c r="Q793" s="266" t="str">
        <f>+IF(G793=0,"",'Ark1'!T1910)</f>
        <v/>
      </c>
      <c r="R793" s="265"/>
      <c r="S793" s="267" t="str">
        <f>+IF(G793=0,"",'Ark1'!W1910)</f>
        <v/>
      </c>
      <c r="T793" s="267" t="str">
        <f>+IF(G793=0,"",'Ark1'!X1910)</f>
        <v/>
      </c>
      <c r="U793" s="484" t="str">
        <f>+IF(G793=0,"",'Ark1'!AG1910)</f>
        <v/>
      </c>
      <c r="V793" s="484"/>
      <c r="W793" s="267" t="str">
        <f>+IF(G793=0,"",'Ark1'!AH1910)</f>
        <v/>
      </c>
      <c r="X793" s="267" t="str">
        <f>+IF(G793=0,"",'Ark1'!Y1910)</f>
        <v/>
      </c>
      <c r="Y793" s="266" t="str">
        <f>+IF(G793=0,"",'Ark1'!AA1910)</f>
        <v/>
      </c>
      <c r="Z793" s="267" t="str">
        <f>+IF(G793=0,"",'Ark1'!AC1910)</f>
        <v/>
      </c>
      <c r="AA793" s="303" t="str">
        <f t="shared" si="73"/>
        <v/>
      </c>
      <c r="AB793" s="265" t="str">
        <f t="shared" si="74"/>
        <v/>
      </c>
      <c r="AC793" s="244"/>
      <c r="AG793" s="27"/>
      <c r="AJ793" s="86"/>
      <c r="AK793" s="86"/>
      <c r="AL793" s="86"/>
      <c r="AN793" s="86"/>
      <c r="AO793" s="86"/>
      <c r="AP793" s="86"/>
      <c r="AQ793" s="86"/>
      <c r="AR793" s="86"/>
      <c r="AS793" s="86"/>
      <c r="AT793" s="86"/>
      <c r="AU793" s="86"/>
      <c r="AV793" s="86"/>
      <c r="AW793" s="86"/>
      <c r="AX793" s="86"/>
      <c r="AY793" s="86"/>
      <c r="AZ793" s="86"/>
      <c r="BA793" s="86"/>
      <c r="BB793" s="86"/>
      <c r="BC793" s="86"/>
      <c r="BD793" s="86"/>
      <c r="BE793" s="86"/>
      <c r="BF793" s="86"/>
      <c r="BG793" s="86"/>
      <c r="BH793" s="86"/>
      <c r="BI793" s="86"/>
      <c r="BJ793" s="86"/>
      <c r="BK793" s="86"/>
      <c r="BL793" s="86"/>
      <c r="BM793" s="86"/>
      <c r="BN793" s="86"/>
      <c r="BO793" s="86"/>
      <c r="BP793" s="86"/>
      <c r="BQ793" s="86"/>
    </row>
    <row r="794" spans="1:69" s="28" customFormat="1" ht="15.6">
      <c r="A794" s="244"/>
      <c r="B794" s="328">
        <f>+'Ark1'!C1945</f>
        <v>2024</v>
      </c>
      <c r="C794" s="264">
        <f>+'Ark1'!L1945</f>
        <v>10</v>
      </c>
      <c r="D794" s="264" t="s">
        <v>37</v>
      </c>
      <c r="E794" s="273">
        <f>+'Ark1'!AP1945</f>
        <v>99</v>
      </c>
      <c r="F794" s="486" t="str">
        <f>+IF(G794=0,"",'Ark1'!Q1945)</f>
        <v/>
      </c>
      <c r="G794" s="485">
        <f>+'Ark1'!R1945</f>
        <v>0</v>
      </c>
      <c r="H794" s="28" t="str">
        <f>+IF(G794=0,"",'Ark1'!AE1945)</f>
        <v/>
      </c>
      <c r="I794" s="265"/>
      <c r="J794" s="28" t="str">
        <f>+IF(G794=0,"",'Ark1'!AF1945)</f>
        <v/>
      </c>
      <c r="K794" s="244"/>
      <c r="L794" s="303" t="str">
        <f>+IF(G794=0,"",'Ark1'!U1945)</f>
        <v/>
      </c>
      <c r="M794" s="303"/>
      <c r="N794" s="376" t="str">
        <f>+IF(G794=0,"",'Ark1'!AR1945)</f>
        <v/>
      </c>
      <c r="O794" s="114" t="str">
        <f>+IF(G794=0,"",'Ark1'!AS1945)</f>
        <v/>
      </c>
      <c r="P794" s="246"/>
      <c r="Q794" s="27" t="str">
        <f>+IF(G794=0,"",'Ark1'!T1945)</f>
        <v/>
      </c>
      <c r="R794" s="265"/>
      <c r="S794" s="33" t="str">
        <f>+IF(G794=0,"",'Ark1'!W1945)</f>
        <v/>
      </c>
      <c r="T794" s="33" t="str">
        <f>+IF(G794=0,"",'Ark1'!X1945)</f>
        <v/>
      </c>
      <c r="U794" s="557" t="str">
        <f>+IF(G794=0,"",'Ark1'!AG1945)</f>
        <v/>
      </c>
      <c r="V794" s="557"/>
      <c r="W794" s="33" t="str">
        <f>+IF(G794=0,"",'Ark1'!AH1945)</f>
        <v/>
      </c>
      <c r="X794" s="33" t="str">
        <f>+IF(G794=0,"",'Ark1'!Y1945)</f>
        <v/>
      </c>
      <c r="Y794" s="27" t="str">
        <f>+IF(G794=0,"",'Ark1'!AA1945)</f>
        <v/>
      </c>
      <c r="Z794" s="33" t="str">
        <f>+IF(G794=0,"",'Ark1'!AC1945)</f>
        <v/>
      </c>
      <c r="AA794" s="303" t="str">
        <f t="shared" si="73"/>
        <v/>
      </c>
      <c r="AB794" s="28" t="str">
        <f t="shared" si="74"/>
        <v/>
      </c>
      <c r="AC794" s="244"/>
      <c r="AG794" s="27"/>
      <c r="AJ794" s="86"/>
      <c r="AK794" s="86"/>
      <c r="AL794" s="86"/>
      <c r="AN794" s="86"/>
      <c r="AO794" s="86"/>
      <c r="AP794" s="86"/>
      <c r="AQ794" s="86"/>
      <c r="AR794" s="86"/>
      <c r="AS794" s="86"/>
      <c r="AT794" s="86"/>
      <c r="AU794" s="86"/>
      <c r="AV794" s="86"/>
      <c r="AW794" s="86"/>
      <c r="AX794" s="86"/>
      <c r="AY794" s="86"/>
      <c r="AZ794" s="86"/>
      <c r="BA794" s="86"/>
      <c r="BB794" s="86"/>
      <c r="BC794" s="86"/>
      <c r="BD794" s="86"/>
      <c r="BE794" s="86"/>
      <c r="BF794" s="86"/>
      <c r="BG794" s="86"/>
      <c r="BH794" s="86"/>
      <c r="BI794" s="86"/>
      <c r="BJ794" s="86"/>
      <c r="BK794" s="86"/>
      <c r="BL794" s="86"/>
      <c r="BM794" s="86"/>
      <c r="BN794" s="86"/>
      <c r="BO794" s="86"/>
      <c r="BP794" s="86"/>
      <c r="BQ794" s="86"/>
    </row>
    <row r="795" spans="1:69" s="28" customFormat="1" ht="15.6">
      <c r="A795" s="244"/>
      <c r="B795" s="328">
        <f>+'Ark1'!C1980</f>
        <v>2024</v>
      </c>
      <c r="C795" s="264">
        <f>+'Ark1'!L1980</f>
        <v>11</v>
      </c>
      <c r="D795" s="264" t="s">
        <v>38</v>
      </c>
      <c r="E795" s="272">
        <f>+'Ark1'!AP1980</f>
        <v>99</v>
      </c>
      <c r="F795" s="484" t="str">
        <f>+IF(G795=0,"",'Ark1'!Q1980)</f>
        <v/>
      </c>
      <c r="G795" s="485">
        <f>+'Ark1'!R1980</f>
        <v>0</v>
      </c>
      <c r="H795" s="265" t="str">
        <f>+IF(G795=0,"",'Ark1'!AE1980)</f>
        <v/>
      </c>
      <c r="I795" s="265"/>
      <c r="J795" s="265" t="str">
        <f>+IF(G795=0,"",'Ark1'!AF1980)</f>
        <v/>
      </c>
      <c r="K795" s="244"/>
      <c r="L795" s="303" t="str">
        <f>+IF(G795=0,"",'Ark1'!U1980)</f>
        <v/>
      </c>
      <c r="M795" s="303"/>
      <c r="N795" s="376" t="str">
        <f>+IF(G795=0,"",'Ark1'!AR1980)</f>
        <v/>
      </c>
      <c r="O795" s="114" t="str">
        <f>+IF(G795=0,"",'Ark1'!AS1980)</f>
        <v/>
      </c>
      <c r="P795" s="246"/>
      <c r="Q795" s="266" t="str">
        <f>+IF(G795=0,"",'Ark1'!T1980)</f>
        <v/>
      </c>
      <c r="R795" s="265"/>
      <c r="S795" s="267" t="str">
        <f>+IF(G795=0,"",'Ark1'!W1980)</f>
        <v/>
      </c>
      <c r="T795" s="267" t="str">
        <f>+IF(G795=0,"",'Ark1'!X1980)</f>
        <v/>
      </c>
      <c r="U795" s="484" t="str">
        <f>+IF(G795=0,"",'Ark1'!AG1980)</f>
        <v/>
      </c>
      <c r="V795" s="484"/>
      <c r="W795" s="267" t="str">
        <f>+IF(G795=0,"",'Ark1'!AH1980)</f>
        <v/>
      </c>
      <c r="X795" s="267" t="str">
        <f>+IF(G795=0,"",'Ark1'!Y1980)</f>
        <v/>
      </c>
      <c r="Y795" s="266" t="str">
        <f>+IF(G795=0,"",'Ark1'!AA1980)</f>
        <v/>
      </c>
      <c r="Z795" s="267" t="str">
        <f>+IF(G795=0,"",'Ark1'!AC1980)</f>
        <v/>
      </c>
      <c r="AA795" s="303" t="str">
        <f t="shared" si="73"/>
        <v/>
      </c>
      <c r="AB795" s="265" t="str">
        <f t="shared" si="74"/>
        <v/>
      </c>
      <c r="AC795" s="244"/>
      <c r="AG795" s="27"/>
      <c r="AJ795" s="86"/>
      <c r="AK795" s="86"/>
      <c r="AL795" s="86"/>
      <c r="AN795" s="86"/>
      <c r="AO795" s="86"/>
      <c r="AP795" s="86"/>
      <c r="AQ795" s="86"/>
      <c r="AR795" s="86"/>
      <c r="AS795" s="86"/>
      <c r="AT795" s="86"/>
      <c r="AU795" s="86"/>
      <c r="AV795" s="86"/>
      <c r="AW795" s="86"/>
      <c r="AX795" s="86"/>
      <c r="AY795" s="86"/>
      <c r="AZ795" s="86"/>
      <c r="BA795" s="86"/>
      <c r="BB795" s="86"/>
      <c r="BC795" s="86"/>
      <c r="BD795" s="86"/>
      <c r="BE795" s="86"/>
      <c r="BF795" s="86"/>
      <c r="BG795" s="86"/>
      <c r="BH795" s="86"/>
      <c r="BI795" s="86"/>
      <c r="BJ795" s="86"/>
      <c r="BK795" s="86"/>
      <c r="BL795" s="86"/>
      <c r="BM795" s="86"/>
      <c r="BN795" s="86"/>
      <c r="BO795" s="86"/>
      <c r="BP795" s="86"/>
      <c r="BQ795" s="86"/>
    </row>
    <row r="796" spans="1:69" s="28" customFormat="1" ht="15.6">
      <c r="A796" s="244"/>
      <c r="B796" s="328">
        <f>+'Ark1'!C2015</f>
        <v>2024</v>
      </c>
      <c r="C796" s="264">
        <f>+'Ark1'!L2015</f>
        <v>12</v>
      </c>
      <c r="D796" s="264" t="s">
        <v>39</v>
      </c>
      <c r="E796" s="273">
        <f>+'Ark1'!AP2015</f>
        <v>99</v>
      </c>
      <c r="F796" s="486" t="str">
        <f>+IF(G796=0,"",'Ark1'!Q2015)</f>
        <v/>
      </c>
      <c r="G796" s="485">
        <f>+'Ark1'!R2015</f>
        <v>0</v>
      </c>
      <c r="H796" s="28" t="str">
        <f>+IF(G796=0,"",'Ark1'!AE2015)</f>
        <v/>
      </c>
      <c r="I796" s="265"/>
      <c r="J796" s="28" t="str">
        <f>+IF(G796=0,"",'Ark1'!AF2015)</f>
        <v/>
      </c>
      <c r="K796" s="244"/>
      <c r="L796" s="303" t="str">
        <f>+IF(G796=0,"",'Ark1'!U2015)</f>
        <v/>
      </c>
      <c r="M796" s="303"/>
      <c r="N796" s="376" t="str">
        <f>+IF(G796=0,"",'Ark1'!#REF!)</f>
        <v/>
      </c>
      <c r="O796" s="114" t="str">
        <f>+IF(G796=0,"",'Ark1'!#REF!)</f>
        <v/>
      </c>
      <c r="P796" s="246"/>
      <c r="Q796" s="27" t="str">
        <f>+IF(G796=0,"",'Ark1'!T2015)</f>
        <v/>
      </c>
      <c r="R796" s="265"/>
      <c r="S796" s="33" t="str">
        <f>+IF(G796=0,"",'Ark1'!W2015)</f>
        <v/>
      </c>
      <c r="T796" s="33" t="str">
        <f>+IF(G796=0,"",'Ark1'!X2015)</f>
        <v/>
      </c>
      <c r="U796" s="557" t="str">
        <f>+IF(G796=0,"",'Ark1'!AG2015)</f>
        <v/>
      </c>
      <c r="V796" s="557"/>
      <c r="W796" s="33" t="str">
        <f>+IF(G796=0,"",'Ark1'!AH2015)</f>
        <v/>
      </c>
      <c r="X796" s="33" t="str">
        <f>+IF(G796=0,"",'Ark1'!Y2015)</f>
        <v/>
      </c>
      <c r="Y796" s="27" t="str">
        <f>+IF(G796=0,"",'Ark1'!AA2015)</f>
        <v/>
      </c>
      <c r="Z796" s="33" t="str">
        <f>+IF(G796=0,"",'Ark1'!AC2015)</f>
        <v/>
      </c>
      <c r="AA796" s="303" t="str">
        <f t="shared" si="73"/>
        <v/>
      </c>
      <c r="AB796" s="28" t="str">
        <f t="shared" si="74"/>
        <v/>
      </c>
      <c r="AC796" s="244"/>
      <c r="AG796" s="27"/>
      <c r="AJ796" s="86"/>
      <c r="AK796" s="86"/>
      <c r="AL796" s="86"/>
      <c r="AN796" s="86"/>
      <c r="AO796" s="86"/>
      <c r="AP796" s="86"/>
      <c r="AQ796" s="86"/>
      <c r="AR796" s="86"/>
      <c r="AS796" s="86"/>
      <c r="AT796" s="86"/>
      <c r="AU796" s="86"/>
      <c r="AV796" s="86"/>
      <c r="AW796" s="86"/>
      <c r="AX796" s="86"/>
      <c r="AY796" s="86"/>
      <c r="AZ796" s="86"/>
      <c r="BA796" s="86"/>
      <c r="BB796" s="86"/>
      <c r="BC796" s="86"/>
      <c r="BD796" s="86"/>
      <c r="BE796" s="86"/>
      <c r="BF796" s="86"/>
      <c r="BG796" s="86"/>
      <c r="BH796" s="86"/>
      <c r="BI796" s="86"/>
      <c r="BJ796" s="86"/>
      <c r="BK796" s="86"/>
      <c r="BL796" s="86"/>
      <c r="BM796" s="86"/>
      <c r="BN796" s="86"/>
      <c r="BO796" s="86"/>
      <c r="BP796" s="86"/>
      <c r="BQ796" s="86"/>
    </row>
    <row r="797" spans="1:69" s="28" customFormat="1" ht="15.6">
      <c r="A797" s="244"/>
      <c r="B797" s="328">
        <f>+'Ark1'!C2050</f>
        <v>2024</v>
      </c>
      <c r="C797" s="264">
        <f>+'Ark1'!L2050</f>
        <v>13</v>
      </c>
      <c r="D797" s="264" t="s">
        <v>40</v>
      </c>
      <c r="E797" s="272">
        <f>+'Ark1'!AP2050</f>
        <v>99</v>
      </c>
      <c r="F797" s="484" t="str">
        <f>+IF(G797=0,"",'Ark1'!Q2050)</f>
        <v/>
      </c>
      <c r="G797" s="485">
        <f>+'Ark1'!R2050</f>
        <v>0</v>
      </c>
      <c r="H797" s="265" t="str">
        <f>+IF(G797=0,"",'Ark1'!AE2050)</f>
        <v/>
      </c>
      <c r="I797" s="265"/>
      <c r="J797" s="265" t="str">
        <f>+IF(G797=0,"",'Ark1'!AF2050)</f>
        <v/>
      </c>
      <c r="K797" s="244"/>
      <c r="L797" s="303" t="str">
        <f>+IF(G797=0,"",'Ark1'!U2050)</f>
        <v/>
      </c>
      <c r="M797" s="303"/>
      <c r="N797" s="376" t="str">
        <f>+IF(G797=0,"",'Ark1'!#REF!)</f>
        <v/>
      </c>
      <c r="O797" s="114" t="str">
        <f>+IF(G797=0,"",'Ark1'!#REF!)</f>
        <v/>
      </c>
      <c r="P797" s="246"/>
      <c r="Q797" s="266" t="str">
        <f>+IF(G797=0,"",'Ark1'!T2050)</f>
        <v/>
      </c>
      <c r="R797" s="265"/>
      <c r="S797" s="267" t="str">
        <f>+IF(G797=0,"",'Ark1'!W2050)</f>
        <v/>
      </c>
      <c r="T797" s="267" t="str">
        <f>+IF(G797=0,"",'Ark1'!X2050)</f>
        <v/>
      </c>
      <c r="U797" s="484" t="str">
        <f>+IF(G797=0,"",'Ark1'!AG2050)</f>
        <v/>
      </c>
      <c r="V797" s="484"/>
      <c r="W797" s="267" t="str">
        <f>+IF(G797=0,"",'Ark1'!AH2050)</f>
        <v/>
      </c>
      <c r="X797" s="267" t="str">
        <f>+IF(G797=0,"",'Ark1'!Y2050)</f>
        <v/>
      </c>
      <c r="Y797" s="266" t="str">
        <f>+IF(G797=0,"",'Ark1'!AA2050)</f>
        <v/>
      </c>
      <c r="Z797" s="267" t="str">
        <f>+IF(G797=0,"",'Ark1'!AC2050)</f>
        <v/>
      </c>
      <c r="AA797" s="303" t="str">
        <f t="shared" si="73"/>
        <v/>
      </c>
      <c r="AB797" s="265" t="str">
        <f t="shared" si="74"/>
        <v/>
      </c>
      <c r="AC797" s="244"/>
      <c r="AG797" s="27"/>
      <c r="AJ797" s="86"/>
      <c r="AK797" s="86"/>
      <c r="AL797" s="86"/>
      <c r="AN797" s="86"/>
      <c r="AO797" s="86"/>
      <c r="AP797" s="86"/>
      <c r="AQ797" s="86"/>
      <c r="AR797" s="86"/>
      <c r="AS797" s="86"/>
      <c r="AT797" s="86"/>
      <c r="AU797" s="86"/>
      <c r="AV797" s="86"/>
      <c r="AW797" s="86"/>
      <c r="AX797" s="86"/>
      <c r="AY797" s="86"/>
      <c r="AZ797" s="86"/>
      <c r="BA797" s="86"/>
      <c r="BB797" s="86"/>
      <c r="BC797" s="86"/>
      <c r="BD797" s="86"/>
      <c r="BE797" s="86"/>
      <c r="BF797" s="86"/>
      <c r="BG797" s="86"/>
      <c r="BH797" s="86"/>
      <c r="BI797" s="86"/>
      <c r="BJ797" s="86"/>
      <c r="BK797" s="86"/>
      <c r="BL797" s="86"/>
      <c r="BM797" s="86"/>
      <c r="BN797" s="86"/>
      <c r="BO797" s="86"/>
      <c r="BP797" s="86"/>
      <c r="BQ797" s="86"/>
    </row>
    <row r="798" spans="1:69" s="28" customFormat="1" ht="15.6">
      <c r="A798" s="244"/>
      <c r="B798" s="328">
        <f>+'Ark1'!C2085</f>
        <v>2024</v>
      </c>
      <c r="C798" s="264">
        <f>+'Ark1'!L2085</f>
        <v>14</v>
      </c>
      <c r="D798" s="264" t="s">
        <v>402</v>
      </c>
      <c r="E798" s="273">
        <f>+'Ark1'!AP2085</f>
        <v>99</v>
      </c>
      <c r="F798" s="486" t="str">
        <f>+IF(G798=0,"",'Ark1'!Q2085)</f>
        <v/>
      </c>
      <c r="G798" s="485">
        <f>+'Ark1'!R2085</f>
        <v>0</v>
      </c>
      <c r="H798" s="28" t="str">
        <f>+IF(G798=0,"",'Ark1'!AE2085)</f>
        <v/>
      </c>
      <c r="I798" s="265"/>
      <c r="J798" s="28" t="str">
        <f>+IF(G798=0,"",'Ark1'!AF2085)</f>
        <v/>
      </c>
      <c r="K798" s="244"/>
      <c r="L798" s="303" t="str">
        <f>+IF(G798=0,"",'Ark1'!U2085)</f>
        <v/>
      </c>
      <c r="M798" s="303"/>
      <c r="N798" s="376" t="str">
        <f>+IF(G798=0,"",'Ark1'!#REF!)</f>
        <v/>
      </c>
      <c r="O798" s="114" t="str">
        <f>+IF(G798=0,"",'Ark1'!#REF!)</f>
        <v/>
      </c>
      <c r="P798" s="246"/>
      <c r="Q798" s="27" t="str">
        <f>+IF(G798=0,"",'Ark1'!T2085)</f>
        <v/>
      </c>
      <c r="R798" s="265"/>
      <c r="S798" s="33" t="str">
        <f>+IF(G798=0,"",'Ark1'!W2085)</f>
        <v/>
      </c>
      <c r="T798" s="33" t="str">
        <f>+IF(G798=0,"",'Ark1'!X2085)</f>
        <v/>
      </c>
      <c r="U798" s="557" t="str">
        <f>+IF(G798=0,"",'Ark1'!AG2085)</f>
        <v/>
      </c>
      <c r="V798" s="557"/>
      <c r="W798" s="33" t="str">
        <f>+IF(G798=0,"",'Ark1'!AH2085)</f>
        <v/>
      </c>
      <c r="X798" s="33" t="str">
        <f>+IF(G798=0,"",'Ark1'!Y2085)</f>
        <v/>
      </c>
      <c r="Y798" s="27" t="str">
        <f>+IF(G798=0,"",'Ark1'!AA2085)</f>
        <v/>
      </c>
      <c r="Z798" s="33" t="str">
        <f>+IF(G798=0,"",'Ark1'!AC2085)</f>
        <v/>
      </c>
      <c r="AA798" s="303" t="str">
        <f t="shared" si="73"/>
        <v/>
      </c>
      <c r="AB798" s="28" t="str">
        <f t="shared" si="74"/>
        <v/>
      </c>
      <c r="AC798" s="244"/>
      <c r="AG798" s="27"/>
      <c r="AJ798" s="86"/>
      <c r="AK798" s="86"/>
      <c r="AL798" s="86"/>
      <c r="AN798" s="86"/>
      <c r="AO798" s="86"/>
      <c r="AP798" s="86"/>
      <c r="AQ798" s="86"/>
      <c r="AR798" s="86"/>
      <c r="AS798" s="86"/>
      <c r="AT798" s="86"/>
      <c r="AU798" s="86"/>
      <c r="AV798" s="86"/>
      <c r="AW798" s="86"/>
      <c r="AX798" s="86"/>
      <c r="AY798" s="86"/>
      <c r="AZ798" s="86"/>
      <c r="BA798" s="86"/>
      <c r="BB798" s="86"/>
      <c r="BC798" s="86"/>
      <c r="BD798" s="86"/>
      <c r="BE798" s="86"/>
      <c r="BF798" s="86"/>
      <c r="BG798" s="86"/>
      <c r="BH798" s="86"/>
      <c r="BI798" s="86"/>
      <c r="BJ798" s="86"/>
      <c r="BK798" s="86"/>
      <c r="BL798" s="86"/>
      <c r="BM798" s="86"/>
      <c r="BN798" s="86"/>
      <c r="BO798" s="86"/>
      <c r="BP798" s="86"/>
      <c r="BQ798" s="86"/>
    </row>
    <row r="799" spans="1:69" s="28" customFormat="1" ht="15.6">
      <c r="A799" s="244"/>
      <c r="B799" s="328">
        <f>+'Ark1'!C2120</f>
        <v>2024</v>
      </c>
      <c r="C799" s="264">
        <f>+'Ark1'!L2120</f>
        <v>15</v>
      </c>
      <c r="D799" s="264" t="s">
        <v>41</v>
      </c>
      <c r="E799" s="264">
        <f>+'Ark1'!AP2120</f>
        <v>99</v>
      </c>
      <c r="F799" s="484" t="str">
        <f>+IF(G799=0,"",'Ark1'!Q2120)</f>
        <v/>
      </c>
      <c r="G799" s="485">
        <f>+'Ark1'!R2120</f>
        <v>0</v>
      </c>
      <c r="H799" s="265" t="str">
        <f>+IF(G799=0,"",'Ark1'!AE2120)</f>
        <v/>
      </c>
      <c r="I799" s="265"/>
      <c r="J799" s="265" t="str">
        <f>+IF(G799=0,"",'Ark1'!AF2120)</f>
        <v/>
      </c>
      <c r="K799" s="244"/>
      <c r="L799" s="379" t="str">
        <f>+IF(G799=0,"",'Ark1'!U2120)</f>
        <v/>
      </c>
      <c r="M799" s="379"/>
      <c r="N799" s="376" t="str">
        <f>+IF(G799=0,"",'Ark1'!#REF!)</f>
        <v/>
      </c>
      <c r="O799" s="114" t="str">
        <f>+IF(G799=0,"",'Ark1'!#REF!)</f>
        <v/>
      </c>
      <c r="P799" s="246"/>
      <c r="Q799" s="266" t="str">
        <f>+IF(G799=0,"",'Ark1'!T2120)</f>
        <v/>
      </c>
      <c r="R799" s="265"/>
      <c r="S799" s="267" t="str">
        <f>+IF(G799=0,"",'Ark1'!W2120)</f>
        <v/>
      </c>
      <c r="T799" s="267" t="str">
        <f>+IF(G799=0,"",'Ark1'!X2120)</f>
        <v/>
      </c>
      <c r="U799" s="484" t="str">
        <f>+IF(G799=0,"",'Ark1'!AG2120)</f>
        <v/>
      </c>
      <c r="V799" s="484"/>
      <c r="W799" s="267" t="str">
        <f>+IF(G799=0,"",'Ark1'!AH2120)</f>
        <v/>
      </c>
      <c r="X799" s="267" t="str">
        <f>+IF(G799=0,"",'Ark1'!Y2120)</f>
        <v/>
      </c>
      <c r="Y799" s="266" t="str">
        <f>+IF(G799=0,"",'Ark1'!AA2120)</f>
        <v/>
      </c>
      <c r="Z799" s="267" t="str">
        <f>+IF(G799=0,"",'Ark1'!AC2120)</f>
        <v/>
      </c>
      <c r="AA799" s="303" t="str">
        <f t="shared" si="73"/>
        <v/>
      </c>
      <c r="AB799" s="265" t="str">
        <f t="shared" si="74"/>
        <v/>
      </c>
      <c r="AC799" s="244"/>
      <c r="AG799" s="27"/>
      <c r="AJ799" s="86"/>
      <c r="AK799" s="86"/>
      <c r="AL799" s="86"/>
      <c r="AN799" s="86"/>
      <c r="AO799" s="86"/>
      <c r="AP799" s="86"/>
      <c r="AQ799" s="86"/>
      <c r="AR799" s="86"/>
      <c r="AS799" s="86"/>
      <c r="AT799" s="86"/>
      <c r="AU799" s="86"/>
      <c r="AV799" s="86"/>
      <c r="AW799" s="86"/>
      <c r="AX799" s="86"/>
      <c r="AY799" s="86"/>
      <c r="AZ799" s="86"/>
      <c r="BA799" s="86"/>
      <c r="BB799" s="86"/>
      <c r="BC799" s="86"/>
      <c r="BD799" s="86"/>
      <c r="BE799" s="86"/>
      <c r="BF799" s="86"/>
      <c r="BG799" s="86"/>
      <c r="BH799" s="86"/>
      <c r="BI799" s="86"/>
      <c r="BJ799" s="86"/>
      <c r="BK799" s="86"/>
      <c r="BL799" s="86"/>
      <c r="BM799" s="86"/>
      <c r="BN799" s="86"/>
      <c r="BO799" s="86"/>
      <c r="BP799" s="86"/>
      <c r="BQ799" s="86"/>
    </row>
    <row r="800" spans="1:69" ht="19.8">
      <c r="A800" s="244"/>
      <c r="B800" s="244"/>
      <c r="C800" s="244"/>
      <c r="D800" s="244"/>
      <c r="E800" s="244"/>
      <c r="F800" s="478"/>
      <c r="G800" s="478"/>
      <c r="H800" s="244"/>
      <c r="I800" s="244"/>
      <c r="J800" s="244"/>
      <c r="K800" s="244"/>
      <c r="L800" s="244"/>
      <c r="M800" s="244"/>
      <c r="N800" s="244"/>
      <c r="O800" s="244"/>
      <c r="P800" s="246"/>
      <c r="Q800" s="244"/>
      <c r="R800" s="244"/>
      <c r="S800" s="244"/>
      <c r="T800" s="244"/>
      <c r="U800" s="478"/>
      <c r="V800" s="478"/>
      <c r="W800" s="244"/>
      <c r="X800" s="244"/>
      <c r="Y800" s="244"/>
      <c r="Z800" s="244"/>
      <c r="AA800" s="244"/>
      <c r="AB800" s="244"/>
      <c r="AC800" s="244"/>
      <c r="AD800" s="247"/>
      <c r="AF800" s="28"/>
      <c r="AG800" s="27"/>
      <c r="AH800" s="248"/>
      <c r="AI800" s="86"/>
      <c r="AM800" s="86"/>
      <c r="BE800" s="260"/>
    </row>
    <row r="801" spans="6:71" s="28" customFormat="1">
      <c r="F801" s="486"/>
      <c r="G801" s="486"/>
      <c r="U801" s="557"/>
      <c r="V801" s="557"/>
      <c r="AF801" s="33"/>
      <c r="AJ801" s="86"/>
      <c r="AK801" s="86"/>
      <c r="AL801" s="86"/>
      <c r="AN801" s="86"/>
      <c r="AO801" s="86"/>
      <c r="AP801" s="86"/>
      <c r="AQ801" s="86"/>
      <c r="AR801" s="86"/>
      <c r="AS801" s="86"/>
      <c r="AT801" s="86"/>
      <c r="AU801" s="86"/>
      <c r="AV801" s="86"/>
      <c r="AW801" s="86"/>
      <c r="AX801" s="86"/>
      <c r="AY801" s="86"/>
      <c r="AZ801" s="86"/>
      <c r="BA801" s="86"/>
      <c r="BB801" s="86"/>
      <c r="BC801" s="86"/>
      <c r="BD801" s="86"/>
      <c r="BE801" s="86"/>
      <c r="BF801" s="86"/>
      <c r="BG801" s="86"/>
      <c r="BH801" s="86"/>
      <c r="BI801" s="86"/>
      <c r="BJ801" s="86"/>
      <c r="BK801" s="86"/>
      <c r="BL801" s="86"/>
      <c r="BM801" s="86"/>
      <c r="BN801" s="86"/>
      <c r="BO801" s="86"/>
      <c r="BP801" s="86"/>
      <c r="BQ801" s="86"/>
      <c r="BR801" s="86"/>
      <c r="BS801" s="86"/>
    </row>
    <row r="802" spans="6:71" s="28" customFormat="1">
      <c r="F802" s="486"/>
      <c r="G802" s="486"/>
      <c r="U802" s="557"/>
      <c r="V802" s="557"/>
      <c r="AF802" s="33"/>
      <c r="AJ802" s="86"/>
      <c r="AK802" s="86"/>
      <c r="AL802" s="86"/>
      <c r="AN802" s="86"/>
      <c r="AO802" s="86"/>
      <c r="AP802" s="86"/>
      <c r="AQ802" s="86"/>
      <c r="AR802" s="86"/>
      <c r="AS802" s="86"/>
      <c r="AT802" s="86"/>
      <c r="AU802" s="86"/>
      <c r="AV802" s="86"/>
      <c r="AW802" s="86"/>
      <c r="AX802" s="86"/>
      <c r="AY802" s="86"/>
      <c r="AZ802" s="86"/>
      <c r="BA802" s="86"/>
      <c r="BB802" s="86"/>
      <c r="BC802" s="86"/>
      <c r="BD802" s="86"/>
      <c r="BE802" s="86"/>
      <c r="BF802" s="86"/>
      <c r="BG802" s="86"/>
      <c r="BH802" s="86"/>
      <c r="BI802" s="86"/>
      <c r="BJ802" s="86"/>
      <c r="BK802" s="86"/>
      <c r="BL802" s="86"/>
      <c r="BM802" s="86"/>
      <c r="BN802" s="86"/>
      <c r="BO802" s="86"/>
      <c r="BP802" s="86"/>
      <c r="BQ802" s="86"/>
      <c r="BR802" s="86"/>
      <c r="BS802" s="86"/>
    </row>
    <row r="803" spans="6:71" s="28" customFormat="1">
      <c r="F803" s="486"/>
      <c r="G803" s="486"/>
      <c r="U803" s="557"/>
      <c r="V803" s="557"/>
      <c r="AF803" s="33"/>
      <c r="AJ803" s="86"/>
      <c r="AK803" s="86"/>
      <c r="AL803" s="86"/>
      <c r="AN803" s="86"/>
      <c r="AO803" s="86"/>
      <c r="AP803" s="86"/>
      <c r="AQ803" s="86"/>
      <c r="AR803" s="86"/>
      <c r="AS803" s="86"/>
      <c r="AT803" s="86"/>
      <c r="AU803" s="86"/>
      <c r="AV803" s="86"/>
      <c r="AW803" s="86"/>
      <c r="AX803" s="86"/>
      <c r="AY803" s="86"/>
      <c r="AZ803" s="86"/>
      <c r="BA803" s="86"/>
      <c r="BB803" s="86"/>
      <c r="BC803" s="86"/>
      <c r="BD803" s="86"/>
      <c r="BE803" s="86"/>
      <c r="BF803" s="86"/>
      <c r="BG803" s="86"/>
      <c r="BH803" s="86"/>
      <c r="BI803" s="86"/>
      <c r="BJ803" s="86"/>
      <c r="BK803" s="86"/>
      <c r="BL803" s="86"/>
      <c r="BM803" s="86"/>
      <c r="BN803" s="86"/>
      <c r="BO803" s="86"/>
      <c r="BP803" s="86"/>
      <c r="BQ803" s="86"/>
      <c r="BR803" s="86"/>
      <c r="BS803" s="86"/>
    </row>
    <row r="804" spans="6:71" s="28" customFormat="1">
      <c r="F804" s="486"/>
      <c r="G804" s="486"/>
      <c r="U804" s="557"/>
      <c r="V804" s="557"/>
      <c r="AF804" s="33"/>
      <c r="AJ804" s="86"/>
      <c r="AK804" s="86"/>
      <c r="AL804" s="86"/>
      <c r="AN804" s="86"/>
      <c r="AO804" s="86"/>
      <c r="AP804" s="86"/>
      <c r="AQ804" s="86"/>
      <c r="AR804" s="86"/>
      <c r="AS804" s="86"/>
      <c r="AT804" s="86"/>
      <c r="AU804" s="86"/>
      <c r="AV804" s="86"/>
      <c r="AW804" s="86"/>
      <c r="AX804" s="86"/>
      <c r="AY804" s="86"/>
      <c r="AZ804" s="86"/>
      <c r="BA804" s="86"/>
      <c r="BB804" s="86"/>
      <c r="BC804" s="86"/>
      <c r="BD804" s="86"/>
      <c r="BE804" s="86"/>
      <c r="BF804" s="86"/>
      <c r="BG804" s="86"/>
      <c r="BH804" s="86"/>
      <c r="BI804" s="86"/>
      <c r="BJ804" s="86"/>
      <c r="BK804" s="86"/>
      <c r="BL804" s="86"/>
      <c r="BM804" s="86"/>
      <c r="BN804" s="86"/>
      <c r="BO804" s="86"/>
      <c r="BP804" s="86"/>
      <c r="BQ804" s="86"/>
      <c r="BR804" s="86"/>
      <c r="BS804" s="86"/>
    </row>
    <row r="805" spans="6:71" s="28" customFormat="1">
      <c r="F805" s="486"/>
      <c r="G805" s="486"/>
      <c r="U805" s="557"/>
      <c r="V805" s="557"/>
      <c r="AF805" s="33"/>
      <c r="AJ805" s="86"/>
      <c r="AK805" s="86"/>
      <c r="AL805" s="86"/>
      <c r="AN805" s="86"/>
      <c r="AO805" s="86"/>
      <c r="AP805" s="86"/>
      <c r="AQ805" s="86"/>
      <c r="AR805" s="86"/>
      <c r="AS805" s="86"/>
      <c r="AT805" s="86"/>
      <c r="AU805" s="86"/>
      <c r="AV805" s="86"/>
      <c r="AW805" s="86"/>
      <c r="AX805" s="86"/>
      <c r="AY805" s="86"/>
      <c r="AZ805" s="86"/>
      <c r="BA805" s="86"/>
      <c r="BB805" s="86"/>
      <c r="BC805" s="86"/>
      <c r="BD805" s="86"/>
      <c r="BE805" s="86"/>
      <c r="BF805" s="86"/>
      <c r="BG805" s="86"/>
      <c r="BH805" s="86"/>
      <c r="BI805" s="86"/>
      <c r="BJ805" s="86"/>
      <c r="BK805" s="86"/>
      <c r="BL805" s="86"/>
      <c r="BM805" s="86"/>
      <c r="BN805" s="86"/>
      <c r="BO805" s="86"/>
      <c r="BP805" s="86"/>
      <c r="BQ805" s="86"/>
      <c r="BR805" s="86"/>
      <c r="BS805" s="86"/>
    </row>
    <row r="806" spans="6:71" s="28" customFormat="1">
      <c r="F806" s="486"/>
      <c r="G806" s="486"/>
      <c r="U806" s="557"/>
      <c r="V806" s="557"/>
      <c r="AF806" s="33"/>
      <c r="AJ806" s="86"/>
      <c r="AK806" s="86"/>
      <c r="AL806" s="86"/>
      <c r="AN806" s="86"/>
      <c r="AO806" s="86"/>
      <c r="AP806" s="86"/>
      <c r="AQ806" s="86"/>
      <c r="AR806" s="86"/>
      <c r="AS806" s="86"/>
      <c r="AT806" s="86"/>
      <c r="AU806" s="86"/>
      <c r="AV806" s="86"/>
      <c r="AW806" s="86"/>
      <c r="AX806" s="86"/>
      <c r="AY806" s="86"/>
      <c r="AZ806" s="86"/>
      <c r="BA806" s="86"/>
      <c r="BB806" s="86"/>
      <c r="BC806" s="86"/>
      <c r="BD806" s="86"/>
      <c r="BE806" s="86"/>
      <c r="BF806" s="86"/>
      <c r="BG806" s="86"/>
      <c r="BH806" s="86"/>
      <c r="BI806" s="86"/>
      <c r="BJ806" s="86"/>
      <c r="BK806" s="86"/>
      <c r="BL806" s="86"/>
      <c r="BM806" s="86"/>
      <c r="BN806" s="86"/>
      <c r="BO806" s="86"/>
      <c r="BP806" s="86"/>
      <c r="BQ806" s="86"/>
      <c r="BR806" s="86"/>
      <c r="BS806" s="86"/>
    </row>
    <row r="807" spans="6:71" s="28" customFormat="1">
      <c r="F807" s="486"/>
      <c r="G807" s="486"/>
      <c r="U807" s="557"/>
      <c r="V807" s="557"/>
      <c r="AF807" s="33"/>
      <c r="AJ807" s="86"/>
      <c r="AK807" s="86"/>
      <c r="AL807" s="86"/>
      <c r="AN807" s="86"/>
      <c r="AO807" s="86"/>
      <c r="AP807" s="86"/>
      <c r="AQ807" s="86"/>
      <c r="AR807" s="86"/>
      <c r="AS807" s="86"/>
      <c r="AT807" s="86"/>
      <c r="AU807" s="86"/>
      <c r="AV807" s="86"/>
      <c r="AW807" s="86"/>
      <c r="AX807" s="86"/>
      <c r="AY807" s="86"/>
      <c r="AZ807" s="86"/>
      <c r="BA807" s="86"/>
      <c r="BB807" s="86"/>
      <c r="BC807" s="86"/>
      <c r="BD807" s="86"/>
      <c r="BE807" s="86"/>
      <c r="BF807" s="86"/>
      <c r="BG807" s="86"/>
      <c r="BH807" s="86"/>
      <c r="BI807" s="86"/>
      <c r="BJ807" s="86"/>
      <c r="BK807" s="86"/>
      <c r="BL807" s="86"/>
      <c r="BM807" s="86"/>
      <c r="BN807" s="86"/>
      <c r="BO807" s="86"/>
      <c r="BP807" s="86"/>
      <c r="BQ807" s="86"/>
      <c r="BR807" s="86"/>
      <c r="BS807" s="86"/>
    </row>
    <row r="808" spans="6:71" s="28" customFormat="1">
      <c r="F808" s="486"/>
      <c r="G808" s="486"/>
      <c r="U808" s="557"/>
      <c r="V808" s="557"/>
      <c r="AF808" s="33"/>
      <c r="AJ808" s="86"/>
      <c r="AK808" s="86"/>
      <c r="AL808" s="86"/>
      <c r="AN808" s="86"/>
      <c r="AO808" s="86"/>
      <c r="AP808" s="86"/>
      <c r="AQ808" s="86"/>
      <c r="AR808" s="86"/>
      <c r="AS808" s="86"/>
      <c r="AT808" s="86"/>
      <c r="AU808" s="86"/>
      <c r="AV808" s="86"/>
      <c r="AW808" s="86"/>
      <c r="AX808" s="86"/>
      <c r="AY808" s="86"/>
      <c r="AZ808" s="86"/>
      <c r="BA808" s="86"/>
      <c r="BB808" s="86"/>
      <c r="BC808" s="86"/>
      <c r="BD808" s="86"/>
      <c r="BE808" s="86"/>
      <c r="BF808" s="86"/>
      <c r="BG808" s="86"/>
      <c r="BH808" s="86"/>
      <c r="BI808" s="86"/>
      <c r="BJ808" s="86"/>
      <c r="BK808" s="86"/>
      <c r="BL808" s="86"/>
      <c r="BM808" s="86"/>
      <c r="BN808" s="86"/>
      <c r="BO808" s="86"/>
      <c r="BP808" s="86"/>
      <c r="BQ808" s="86"/>
      <c r="BR808" s="86"/>
      <c r="BS808" s="86"/>
    </row>
    <row r="809" spans="6:71" s="28" customFormat="1">
      <c r="F809" s="486"/>
      <c r="G809" s="486"/>
      <c r="U809" s="557"/>
      <c r="V809" s="557"/>
      <c r="AF809" s="33"/>
      <c r="AJ809" s="86"/>
      <c r="AK809" s="86"/>
      <c r="AL809" s="86"/>
      <c r="AN809" s="86"/>
      <c r="AO809" s="86"/>
      <c r="AP809" s="86"/>
      <c r="AQ809" s="86"/>
      <c r="AR809" s="86"/>
      <c r="AS809" s="86"/>
      <c r="AT809" s="86"/>
      <c r="AU809" s="86"/>
      <c r="AV809" s="86"/>
      <c r="AW809" s="86"/>
      <c r="AX809" s="86"/>
      <c r="AY809" s="86"/>
      <c r="AZ809" s="86"/>
      <c r="BA809" s="86"/>
      <c r="BB809" s="86"/>
      <c r="BC809" s="86"/>
      <c r="BD809" s="86"/>
      <c r="BE809" s="86"/>
      <c r="BF809" s="86"/>
      <c r="BG809" s="86"/>
      <c r="BH809" s="86"/>
      <c r="BI809" s="86"/>
      <c r="BJ809" s="86"/>
      <c r="BK809" s="86"/>
      <c r="BL809" s="86"/>
      <c r="BM809" s="86"/>
      <c r="BN809" s="86"/>
      <c r="BO809" s="86"/>
      <c r="BP809" s="86"/>
      <c r="BQ809" s="86"/>
      <c r="BR809" s="86"/>
      <c r="BS809" s="86"/>
    </row>
    <row r="810" spans="6:71" s="28" customFormat="1">
      <c r="F810" s="486"/>
      <c r="G810" s="486"/>
      <c r="U810" s="557"/>
      <c r="V810" s="557"/>
      <c r="AF810" s="33"/>
      <c r="AJ810" s="86"/>
      <c r="AK810" s="86"/>
      <c r="AL810" s="86"/>
      <c r="AN810" s="86"/>
      <c r="AO810" s="86"/>
      <c r="AP810" s="86"/>
      <c r="AQ810" s="86"/>
      <c r="AR810" s="86"/>
      <c r="AS810" s="86"/>
      <c r="AT810" s="86"/>
      <c r="AU810" s="86"/>
      <c r="AV810" s="86"/>
      <c r="AW810" s="86"/>
      <c r="AX810" s="86"/>
      <c r="AY810" s="86"/>
      <c r="AZ810" s="86"/>
      <c r="BA810" s="86"/>
      <c r="BB810" s="86"/>
      <c r="BC810" s="86"/>
      <c r="BD810" s="86"/>
      <c r="BE810" s="86"/>
      <c r="BF810" s="86"/>
      <c r="BG810" s="86"/>
      <c r="BH810" s="86"/>
      <c r="BI810" s="86"/>
      <c r="BJ810" s="86"/>
      <c r="BK810" s="86"/>
      <c r="BL810" s="86"/>
      <c r="BM810" s="86"/>
      <c r="BN810" s="86"/>
      <c r="BO810" s="86"/>
      <c r="BP810" s="86"/>
      <c r="BQ810" s="86"/>
      <c r="BR810" s="86"/>
      <c r="BS810" s="86"/>
    </row>
    <row r="811" spans="6:71" s="28" customFormat="1">
      <c r="F811" s="486"/>
      <c r="G811" s="486"/>
      <c r="U811" s="557"/>
      <c r="V811" s="557"/>
      <c r="AF811" s="33"/>
      <c r="AJ811" s="86"/>
      <c r="AK811" s="86"/>
      <c r="AL811" s="86"/>
      <c r="AN811" s="86"/>
      <c r="AO811" s="86"/>
      <c r="AP811" s="86"/>
      <c r="AQ811" s="86"/>
      <c r="AR811" s="86"/>
      <c r="AS811" s="86"/>
      <c r="AT811" s="86"/>
      <c r="AU811" s="86"/>
      <c r="AV811" s="86"/>
      <c r="AW811" s="86"/>
      <c r="AX811" s="86"/>
      <c r="AY811" s="86"/>
      <c r="AZ811" s="86"/>
      <c r="BA811" s="86"/>
      <c r="BB811" s="86"/>
      <c r="BC811" s="86"/>
      <c r="BD811" s="86"/>
      <c r="BE811" s="86"/>
      <c r="BF811" s="86"/>
      <c r="BG811" s="86"/>
      <c r="BH811" s="86"/>
      <c r="BI811" s="86"/>
      <c r="BJ811" s="86"/>
      <c r="BK811" s="86"/>
      <c r="BL811" s="86"/>
      <c r="BM811" s="86"/>
      <c r="BN811" s="86"/>
      <c r="BO811" s="86"/>
      <c r="BP811" s="86"/>
      <c r="BQ811" s="86"/>
      <c r="BR811" s="86"/>
      <c r="BS811" s="86"/>
    </row>
    <row r="812" spans="6:71" s="28" customFormat="1">
      <c r="F812" s="486"/>
      <c r="G812" s="486"/>
      <c r="U812" s="557"/>
      <c r="V812" s="557"/>
      <c r="AF812" s="33"/>
      <c r="AJ812" s="86"/>
      <c r="AK812" s="86"/>
      <c r="AL812" s="86"/>
      <c r="AN812" s="86"/>
      <c r="AO812" s="86"/>
      <c r="AP812" s="86"/>
      <c r="AQ812" s="86"/>
      <c r="AR812" s="86"/>
      <c r="AS812" s="86"/>
      <c r="AT812" s="86"/>
      <c r="AU812" s="86"/>
      <c r="AV812" s="86"/>
      <c r="AW812" s="86"/>
      <c r="AX812" s="86"/>
      <c r="AY812" s="86"/>
      <c r="AZ812" s="86"/>
      <c r="BA812" s="86"/>
      <c r="BB812" s="86"/>
      <c r="BC812" s="86"/>
      <c r="BD812" s="86"/>
      <c r="BE812" s="86"/>
      <c r="BF812" s="86"/>
      <c r="BG812" s="86"/>
      <c r="BH812" s="86"/>
      <c r="BI812" s="86"/>
      <c r="BJ812" s="86"/>
      <c r="BK812" s="86"/>
      <c r="BL812" s="86"/>
      <c r="BM812" s="86"/>
      <c r="BN812" s="86"/>
      <c r="BO812" s="86"/>
      <c r="BP812" s="86"/>
      <c r="BQ812" s="86"/>
      <c r="BR812" s="86"/>
      <c r="BS812" s="86"/>
    </row>
    <row r="813" spans="6:71" s="28" customFormat="1">
      <c r="F813" s="486"/>
      <c r="G813" s="486"/>
      <c r="U813" s="557"/>
      <c r="V813" s="557"/>
      <c r="AF813" s="33"/>
      <c r="AJ813" s="86"/>
      <c r="AK813" s="86"/>
      <c r="AL813" s="86"/>
      <c r="AN813" s="86"/>
      <c r="AO813" s="86"/>
      <c r="AP813" s="86"/>
      <c r="AQ813" s="86"/>
      <c r="AR813" s="86"/>
      <c r="AS813" s="86"/>
      <c r="AT813" s="86"/>
      <c r="AU813" s="86"/>
      <c r="AV813" s="86"/>
      <c r="AW813" s="86"/>
      <c r="AX813" s="86"/>
      <c r="AY813" s="86"/>
      <c r="AZ813" s="86"/>
      <c r="BA813" s="86"/>
      <c r="BB813" s="86"/>
      <c r="BC813" s="86"/>
      <c r="BD813" s="86"/>
      <c r="BE813" s="86"/>
      <c r="BF813" s="86"/>
      <c r="BG813" s="86"/>
      <c r="BH813" s="86"/>
      <c r="BI813" s="86"/>
      <c r="BJ813" s="86"/>
      <c r="BK813" s="86"/>
      <c r="BL813" s="86"/>
      <c r="BM813" s="86"/>
      <c r="BN813" s="86"/>
      <c r="BO813" s="86"/>
      <c r="BP813" s="86"/>
      <c r="BQ813" s="86"/>
      <c r="BR813" s="86"/>
      <c r="BS813" s="86"/>
    </row>
    <row r="814" spans="6:71" s="28" customFormat="1">
      <c r="F814" s="486"/>
      <c r="G814" s="486"/>
      <c r="U814" s="557"/>
      <c r="V814" s="557"/>
      <c r="AF814" s="33"/>
      <c r="AJ814" s="86"/>
      <c r="AK814" s="86"/>
      <c r="AL814" s="86"/>
      <c r="AN814" s="86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86"/>
      <c r="AZ814" s="86"/>
      <c r="BA814" s="86"/>
      <c r="BB814" s="86"/>
      <c r="BC814" s="86"/>
      <c r="BD814" s="86"/>
      <c r="BE814" s="86"/>
      <c r="BF814" s="86"/>
      <c r="BG814" s="86"/>
      <c r="BH814" s="86"/>
      <c r="BI814" s="86"/>
      <c r="BJ814" s="86"/>
      <c r="BK814" s="86"/>
      <c r="BL814" s="86"/>
      <c r="BM814" s="86"/>
      <c r="BN814" s="86"/>
      <c r="BO814" s="86"/>
      <c r="BP814" s="86"/>
      <c r="BQ814" s="86"/>
      <c r="BR814" s="86"/>
      <c r="BS814" s="86"/>
    </row>
    <row r="815" spans="6:71" s="28" customFormat="1">
      <c r="F815" s="486"/>
      <c r="G815" s="486"/>
      <c r="U815" s="557"/>
      <c r="V815" s="557"/>
      <c r="AF815" s="33"/>
      <c r="AJ815" s="86"/>
      <c r="AK815" s="86"/>
      <c r="AL815" s="86"/>
      <c r="AN815" s="86"/>
      <c r="AO815" s="86"/>
      <c r="AP815" s="86"/>
      <c r="AQ815" s="86"/>
      <c r="AR815" s="86"/>
      <c r="AS815" s="86"/>
      <c r="AT815" s="86"/>
      <c r="AU815" s="86"/>
      <c r="AV815" s="86"/>
      <c r="AW815" s="86"/>
      <c r="AX815" s="86"/>
      <c r="AY815" s="86"/>
      <c r="AZ815" s="86"/>
      <c r="BA815" s="86"/>
      <c r="BB815" s="86"/>
      <c r="BC815" s="86"/>
      <c r="BD815" s="86"/>
      <c r="BE815" s="86"/>
      <c r="BF815" s="86"/>
      <c r="BG815" s="86"/>
      <c r="BH815" s="86"/>
      <c r="BI815" s="86"/>
      <c r="BJ815" s="86"/>
      <c r="BK815" s="86"/>
      <c r="BL815" s="86"/>
      <c r="BM815" s="86"/>
      <c r="BN815" s="86"/>
      <c r="BO815" s="86"/>
      <c r="BP815" s="86"/>
      <c r="BQ815" s="86"/>
      <c r="BR815" s="86"/>
      <c r="BS815" s="86"/>
    </row>
    <row r="816" spans="6:71" s="28" customFormat="1">
      <c r="F816" s="486"/>
      <c r="G816" s="486"/>
      <c r="U816" s="557"/>
      <c r="V816" s="557"/>
      <c r="AF816" s="33"/>
      <c r="AJ816" s="86"/>
      <c r="AK816" s="86"/>
      <c r="AL816" s="86"/>
      <c r="AN816" s="86"/>
      <c r="AO816" s="86"/>
      <c r="AP816" s="86"/>
      <c r="AQ816" s="86"/>
      <c r="AR816" s="86"/>
      <c r="AS816" s="86"/>
      <c r="AT816" s="86"/>
      <c r="AU816" s="86"/>
      <c r="AV816" s="86"/>
      <c r="AW816" s="86"/>
      <c r="AX816" s="86"/>
      <c r="AY816" s="86"/>
      <c r="AZ816" s="86"/>
      <c r="BA816" s="86"/>
      <c r="BB816" s="86"/>
      <c r="BC816" s="86"/>
      <c r="BD816" s="86"/>
      <c r="BE816" s="86"/>
      <c r="BF816" s="86"/>
      <c r="BG816" s="86"/>
      <c r="BH816" s="86"/>
      <c r="BI816" s="86"/>
      <c r="BJ816" s="86"/>
      <c r="BK816" s="86"/>
      <c r="BL816" s="86"/>
      <c r="BM816" s="86"/>
      <c r="BN816" s="86"/>
      <c r="BO816" s="86"/>
      <c r="BP816" s="86"/>
      <c r="BQ816" s="86"/>
      <c r="BR816" s="86"/>
      <c r="BS816" s="86"/>
    </row>
    <row r="817" spans="6:71" s="28" customFormat="1">
      <c r="F817" s="486"/>
      <c r="G817" s="486"/>
      <c r="U817" s="557"/>
      <c r="V817" s="557"/>
      <c r="AF817" s="33"/>
      <c r="AJ817" s="86"/>
      <c r="AK817" s="86"/>
      <c r="AL817" s="86"/>
      <c r="AN817" s="86"/>
      <c r="AO817" s="86"/>
      <c r="AP817" s="86"/>
      <c r="AQ817" s="86"/>
      <c r="AR817" s="86"/>
      <c r="AS817" s="86"/>
      <c r="AT817" s="86"/>
      <c r="AU817" s="86"/>
      <c r="AV817" s="86"/>
      <c r="AW817" s="86"/>
      <c r="AX817" s="86"/>
      <c r="AY817" s="86"/>
      <c r="AZ817" s="86"/>
      <c r="BA817" s="86"/>
      <c r="BB817" s="86"/>
      <c r="BC817" s="86"/>
      <c r="BD817" s="86"/>
      <c r="BE817" s="86"/>
      <c r="BF817" s="86"/>
      <c r="BG817" s="86"/>
      <c r="BH817" s="86"/>
      <c r="BI817" s="86"/>
      <c r="BJ817" s="86"/>
      <c r="BK817" s="86"/>
      <c r="BL817" s="86"/>
      <c r="BM817" s="86"/>
      <c r="BN817" s="86"/>
      <c r="BO817" s="86"/>
      <c r="BP817" s="86"/>
      <c r="BQ817" s="86"/>
      <c r="BR817" s="86"/>
      <c r="BS817" s="86"/>
    </row>
    <row r="818" spans="6:71" s="28" customFormat="1">
      <c r="F818" s="486"/>
      <c r="G818" s="486"/>
      <c r="U818" s="557"/>
      <c r="V818" s="557"/>
      <c r="AF818" s="33"/>
      <c r="AJ818" s="86"/>
      <c r="AK818" s="86"/>
      <c r="AL818" s="86"/>
      <c r="AN818" s="86"/>
      <c r="AO818" s="86"/>
      <c r="AP818" s="86"/>
      <c r="AQ818" s="86"/>
      <c r="AR818" s="86"/>
      <c r="AS818" s="86"/>
      <c r="AT818" s="86"/>
      <c r="AU818" s="86"/>
      <c r="AV818" s="86"/>
      <c r="AW818" s="86"/>
      <c r="AX818" s="86"/>
      <c r="AY818" s="86"/>
      <c r="AZ818" s="86"/>
      <c r="BA818" s="86"/>
      <c r="BB818" s="86"/>
      <c r="BC818" s="86"/>
      <c r="BD818" s="86"/>
      <c r="BE818" s="86"/>
      <c r="BF818" s="86"/>
      <c r="BG818" s="86"/>
      <c r="BH818" s="86"/>
      <c r="BI818" s="86"/>
      <c r="BJ818" s="86"/>
      <c r="BK818" s="86"/>
      <c r="BL818" s="86"/>
      <c r="BM818" s="86"/>
      <c r="BN818" s="86"/>
      <c r="BO818" s="86"/>
      <c r="BP818" s="86"/>
      <c r="BQ818" s="86"/>
      <c r="BR818" s="86"/>
      <c r="BS818" s="86"/>
    </row>
    <row r="819" spans="6:71" s="28" customFormat="1">
      <c r="F819" s="486"/>
      <c r="G819" s="486"/>
      <c r="U819" s="557"/>
      <c r="V819" s="557"/>
      <c r="AF819" s="33"/>
      <c r="AJ819" s="86"/>
      <c r="AK819" s="86"/>
      <c r="AL819" s="86"/>
      <c r="AN819" s="86"/>
      <c r="AO819" s="86"/>
      <c r="AP819" s="86"/>
      <c r="AQ819" s="86"/>
      <c r="AR819" s="86"/>
      <c r="AS819" s="86"/>
      <c r="AT819" s="86"/>
      <c r="AU819" s="86"/>
      <c r="AV819" s="86"/>
      <c r="AW819" s="86"/>
      <c r="AX819" s="86"/>
      <c r="AY819" s="86"/>
      <c r="AZ819" s="86"/>
      <c r="BA819" s="86"/>
      <c r="BB819" s="86"/>
      <c r="BC819" s="86"/>
      <c r="BD819" s="86"/>
      <c r="BE819" s="86"/>
      <c r="BF819" s="86"/>
      <c r="BG819" s="86"/>
      <c r="BH819" s="86"/>
      <c r="BI819" s="86"/>
      <c r="BJ819" s="86"/>
      <c r="BK819" s="86"/>
      <c r="BL819" s="86"/>
      <c r="BM819" s="86"/>
      <c r="BN819" s="86"/>
      <c r="BO819" s="86"/>
      <c r="BP819" s="86"/>
      <c r="BQ819" s="86"/>
      <c r="BR819" s="86"/>
      <c r="BS819" s="86"/>
    </row>
    <row r="820" spans="6:71" s="28" customFormat="1">
      <c r="F820" s="486"/>
      <c r="G820" s="486"/>
      <c r="U820" s="557"/>
      <c r="V820" s="557"/>
      <c r="AF820" s="33"/>
      <c r="AJ820" s="86"/>
      <c r="AK820" s="86"/>
      <c r="AL820" s="86"/>
      <c r="AN820" s="86"/>
      <c r="AO820" s="86"/>
      <c r="AP820" s="86"/>
      <c r="AQ820" s="86"/>
      <c r="AR820" s="86"/>
      <c r="AS820" s="86"/>
      <c r="AT820" s="86"/>
      <c r="AU820" s="86"/>
      <c r="AV820" s="86"/>
      <c r="AW820" s="86"/>
      <c r="AX820" s="86"/>
      <c r="AY820" s="86"/>
      <c r="AZ820" s="86"/>
      <c r="BA820" s="86"/>
      <c r="BB820" s="86"/>
      <c r="BC820" s="86"/>
      <c r="BD820" s="86"/>
      <c r="BE820" s="86"/>
      <c r="BF820" s="86"/>
      <c r="BG820" s="86"/>
      <c r="BH820" s="86"/>
      <c r="BI820" s="86"/>
      <c r="BJ820" s="86"/>
      <c r="BK820" s="86"/>
      <c r="BL820" s="86"/>
      <c r="BM820" s="86"/>
      <c r="BN820" s="86"/>
      <c r="BO820" s="86"/>
      <c r="BP820" s="86"/>
      <c r="BQ820" s="86"/>
      <c r="BR820" s="86"/>
      <c r="BS820" s="86"/>
    </row>
    <row r="821" spans="6:71" s="28" customFormat="1">
      <c r="F821" s="486"/>
      <c r="G821" s="486"/>
      <c r="U821" s="557"/>
      <c r="V821" s="557"/>
      <c r="AF821" s="33"/>
      <c r="AJ821" s="86"/>
      <c r="AK821" s="86"/>
      <c r="AL821" s="86"/>
      <c r="AN821" s="86"/>
      <c r="AO821" s="86"/>
      <c r="AP821" s="86"/>
      <c r="AQ821" s="86"/>
      <c r="AR821" s="86"/>
      <c r="AS821" s="86"/>
      <c r="AT821" s="86"/>
      <c r="AU821" s="86"/>
      <c r="AV821" s="86"/>
      <c r="AW821" s="86"/>
      <c r="AX821" s="86"/>
      <c r="AY821" s="86"/>
      <c r="AZ821" s="86"/>
      <c r="BA821" s="86"/>
      <c r="BB821" s="86"/>
      <c r="BC821" s="86"/>
      <c r="BD821" s="86"/>
      <c r="BE821" s="86"/>
      <c r="BF821" s="86"/>
      <c r="BG821" s="86"/>
      <c r="BH821" s="86"/>
      <c r="BI821" s="86"/>
      <c r="BJ821" s="86"/>
      <c r="BK821" s="86"/>
      <c r="BL821" s="86"/>
      <c r="BM821" s="86"/>
      <c r="BN821" s="86"/>
      <c r="BO821" s="86"/>
      <c r="BP821" s="86"/>
      <c r="BQ821" s="86"/>
      <c r="BR821" s="86"/>
      <c r="BS821" s="86"/>
    </row>
    <row r="822" spans="6:71" s="28" customFormat="1">
      <c r="F822" s="486"/>
      <c r="G822" s="486"/>
      <c r="U822" s="557"/>
      <c r="V822" s="557"/>
      <c r="AF822" s="33"/>
      <c r="AJ822" s="86"/>
      <c r="AK822" s="86"/>
      <c r="AL822" s="86"/>
      <c r="AN822" s="86"/>
      <c r="AO822" s="86"/>
      <c r="AP822" s="86"/>
      <c r="AQ822" s="86"/>
      <c r="AR822" s="86"/>
      <c r="AS822" s="86"/>
      <c r="AT822" s="86"/>
      <c r="AU822" s="86"/>
      <c r="AV822" s="86"/>
      <c r="AW822" s="86"/>
      <c r="AX822" s="86"/>
      <c r="AY822" s="86"/>
      <c r="AZ822" s="86"/>
      <c r="BA822" s="86"/>
      <c r="BB822" s="86"/>
      <c r="BC822" s="86"/>
      <c r="BD822" s="86"/>
      <c r="BE822" s="86"/>
      <c r="BF822" s="86"/>
      <c r="BG822" s="86"/>
      <c r="BH822" s="86"/>
      <c r="BI822" s="86"/>
      <c r="BJ822" s="86"/>
      <c r="BK822" s="86"/>
      <c r="BL822" s="86"/>
      <c r="BM822" s="86"/>
      <c r="BN822" s="86"/>
      <c r="BO822" s="86"/>
      <c r="BP822" s="86"/>
      <c r="BQ822" s="86"/>
      <c r="BR822" s="86"/>
      <c r="BS822" s="86"/>
    </row>
    <row r="823" spans="6:71" s="28" customFormat="1">
      <c r="F823" s="486"/>
      <c r="G823" s="486"/>
      <c r="U823" s="557"/>
      <c r="V823" s="557"/>
      <c r="AF823" s="33"/>
      <c r="AJ823" s="86"/>
      <c r="AK823" s="86"/>
      <c r="AL823" s="86"/>
      <c r="AN823" s="86"/>
      <c r="AO823" s="86"/>
      <c r="AP823" s="86"/>
      <c r="AQ823" s="86"/>
      <c r="AR823" s="86"/>
      <c r="AS823" s="86"/>
      <c r="AT823" s="86"/>
      <c r="AU823" s="86"/>
      <c r="AV823" s="86"/>
      <c r="AW823" s="86"/>
      <c r="AX823" s="86"/>
      <c r="AY823" s="86"/>
      <c r="AZ823" s="86"/>
      <c r="BA823" s="86"/>
      <c r="BB823" s="86"/>
      <c r="BC823" s="86"/>
      <c r="BD823" s="86"/>
      <c r="BE823" s="86"/>
      <c r="BF823" s="86"/>
      <c r="BG823" s="86"/>
      <c r="BH823" s="86"/>
      <c r="BI823" s="86"/>
      <c r="BJ823" s="86"/>
      <c r="BK823" s="86"/>
      <c r="BL823" s="86"/>
      <c r="BM823" s="86"/>
      <c r="BN823" s="86"/>
      <c r="BO823" s="86"/>
      <c r="BP823" s="86"/>
      <c r="BQ823" s="86"/>
      <c r="BR823" s="86"/>
      <c r="BS823" s="86"/>
    </row>
    <row r="824" spans="6:71" s="28" customFormat="1">
      <c r="F824" s="486"/>
      <c r="G824" s="486"/>
      <c r="U824" s="557"/>
      <c r="V824" s="557"/>
      <c r="AF824" s="33"/>
      <c r="AJ824" s="86"/>
      <c r="AK824" s="86"/>
      <c r="AL824" s="86"/>
      <c r="AN824" s="86"/>
      <c r="AO824" s="86"/>
      <c r="AP824" s="86"/>
      <c r="AQ824" s="86"/>
      <c r="AR824" s="86"/>
      <c r="AS824" s="86"/>
      <c r="AT824" s="86"/>
      <c r="AU824" s="86"/>
      <c r="AV824" s="86"/>
      <c r="AW824" s="86"/>
      <c r="AX824" s="86"/>
      <c r="AY824" s="86"/>
      <c r="AZ824" s="86"/>
      <c r="BA824" s="86"/>
      <c r="BB824" s="86"/>
      <c r="BC824" s="86"/>
      <c r="BD824" s="86"/>
      <c r="BE824" s="86"/>
      <c r="BF824" s="86"/>
      <c r="BG824" s="86"/>
      <c r="BH824" s="86"/>
      <c r="BI824" s="86"/>
      <c r="BJ824" s="86"/>
      <c r="BK824" s="86"/>
      <c r="BL824" s="86"/>
      <c r="BM824" s="86"/>
      <c r="BN824" s="86"/>
      <c r="BO824" s="86"/>
      <c r="BP824" s="86"/>
      <c r="BQ824" s="86"/>
      <c r="BR824" s="86"/>
      <c r="BS824" s="86"/>
    </row>
    <row r="825" spans="6:71" s="28" customFormat="1">
      <c r="F825" s="486"/>
      <c r="G825" s="486"/>
      <c r="U825" s="557"/>
      <c r="V825" s="557"/>
      <c r="AF825" s="33"/>
      <c r="AJ825" s="86"/>
      <c r="AK825" s="86"/>
      <c r="AL825" s="86"/>
      <c r="AN825" s="86"/>
      <c r="AO825" s="86"/>
      <c r="AP825" s="86"/>
      <c r="AQ825" s="86"/>
      <c r="AR825" s="86"/>
      <c r="AS825" s="86"/>
      <c r="AT825" s="86"/>
      <c r="AU825" s="86"/>
      <c r="AV825" s="86"/>
      <c r="AW825" s="86"/>
      <c r="AX825" s="86"/>
      <c r="AY825" s="86"/>
      <c r="AZ825" s="86"/>
      <c r="BA825" s="86"/>
      <c r="BB825" s="86"/>
      <c r="BC825" s="86"/>
      <c r="BD825" s="86"/>
      <c r="BE825" s="86"/>
      <c r="BF825" s="86"/>
      <c r="BG825" s="86"/>
      <c r="BH825" s="86"/>
      <c r="BI825" s="86"/>
      <c r="BJ825" s="86"/>
      <c r="BK825" s="86"/>
      <c r="BL825" s="86"/>
      <c r="BM825" s="86"/>
      <c r="BN825" s="86"/>
      <c r="BO825" s="86"/>
      <c r="BP825" s="86"/>
      <c r="BQ825" s="86"/>
      <c r="BR825" s="86"/>
      <c r="BS825" s="86"/>
    </row>
    <row r="826" spans="6:71" s="28" customFormat="1">
      <c r="F826" s="486"/>
      <c r="G826" s="486"/>
      <c r="U826" s="557"/>
      <c r="V826" s="557"/>
      <c r="AF826" s="33"/>
      <c r="AJ826" s="86"/>
      <c r="AK826" s="86"/>
      <c r="AL826" s="86"/>
      <c r="AN826" s="86"/>
      <c r="AO826" s="86"/>
      <c r="AP826" s="86"/>
      <c r="AQ826" s="86"/>
      <c r="AR826" s="86"/>
      <c r="AS826" s="86"/>
      <c r="AT826" s="86"/>
      <c r="AU826" s="86"/>
      <c r="AV826" s="86"/>
      <c r="AW826" s="86"/>
      <c r="AX826" s="86"/>
      <c r="AY826" s="86"/>
      <c r="AZ826" s="86"/>
      <c r="BA826" s="86"/>
      <c r="BB826" s="86"/>
      <c r="BC826" s="86"/>
      <c r="BD826" s="86"/>
      <c r="BE826" s="86"/>
      <c r="BF826" s="86"/>
      <c r="BG826" s="86"/>
      <c r="BH826" s="86"/>
      <c r="BI826" s="86"/>
      <c r="BJ826" s="86"/>
      <c r="BK826" s="86"/>
      <c r="BL826" s="86"/>
      <c r="BM826" s="86"/>
      <c r="BN826" s="86"/>
      <c r="BO826" s="86"/>
      <c r="BP826" s="86"/>
      <c r="BQ826" s="86"/>
      <c r="BR826" s="86"/>
      <c r="BS826" s="86"/>
    </row>
    <row r="827" spans="6:71" s="28" customFormat="1">
      <c r="F827" s="486"/>
      <c r="G827" s="486"/>
      <c r="U827" s="557"/>
      <c r="V827" s="557"/>
      <c r="AF827" s="33"/>
      <c r="AJ827" s="86"/>
      <c r="AK827" s="86"/>
      <c r="AL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86"/>
      <c r="BB827" s="86"/>
      <c r="BC827" s="86"/>
      <c r="BD827" s="86"/>
      <c r="BE827" s="86"/>
      <c r="BF827" s="86"/>
      <c r="BG827" s="86"/>
      <c r="BH827" s="86"/>
      <c r="BI827" s="86"/>
      <c r="BJ827" s="86"/>
      <c r="BK827" s="86"/>
      <c r="BL827" s="86"/>
      <c r="BM827" s="86"/>
      <c r="BN827" s="86"/>
      <c r="BO827" s="86"/>
      <c r="BP827" s="86"/>
      <c r="BQ827" s="86"/>
      <c r="BR827" s="86"/>
      <c r="BS827" s="86"/>
    </row>
    <row r="828" spans="6:71" s="28" customFormat="1">
      <c r="F828" s="486"/>
      <c r="G828" s="486"/>
      <c r="U828" s="557"/>
      <c r="V828" s="557"/>
      <c r="AF828" s="33"/>
      <c r="AJ828" s="86"/>
      <c r="AK828" s="86"/>
      <c r="AL828" s="86"/>
      <c r="AN828" s="86"/>
      <c r="AO828" s="86"/>
      <c r="AP828" s="86"/>
      <c r="AQ828" s="86"/>
      <c r="AR828" s="86"/>
      <c r="AS828" s="86"/>
      <c r="AT828" s="86"/>
      <c r="AU828" s="86"/>
      <c r="AV828" s="86"/>
      <c r="AW828" s="86"/>
      <c r="AX828" s="86"/>
      <c r="AY828" s="86"/>
      <c r="AZ828" s="86"/>
      <c r="BA828" s="86"/>
      <c r="BB828" s="86"/>
      <c r="BC828" s="86"/>
      <c r="BD828" s="86"/>
      <c r="BE828" s="86"/>
      <c r="BF828" s="86"/>
      <c r="BG828" s="86"/>
      <c r="BH828" s="86"/>
      <c r="BI828" s="86"/>
      <c r="BJ828" s="86"/>
      <c r="BK828" s="86"/>
      <c r="BL828" s="86"/>
      <c r="BM828" s="86"/>
      <c r="BN828" s="86"/>
      <c r="BO828" s="86"/>
      <c r="BP828" s="86"/>
      <c r="BQ828" s="86"/>
      <c r="BR828" s="86"/>
      <c r="BS828" s="86"/>
    </row>
    <row r="829" spans="6:71" s="28" customFormat="1">
      <c r="F829" s="486"/>
      <c r="G829" s="486"/>
      <c r="U829" s="557"/>
      <c r="V829" s="557"/>
      <c r="AF829" s="33"/>
      <c r="AJ829" s="86"/>
      <c r="AK829" s="86"/>
      <c r="AL829" s="86"/>
      <c r="AN829" s="86"/>
      <c r="AO829" s="86"/>
      <c r="AP829" s="86"/>
      <c r="AQ829" s="86"/>
      <c r="AR829" s="86"/>
      <c r="AS829" s="86"/>
      <c r="AT829" s="86"/>
      <c r="AU829" s="86"/>
      <c r="AV829" s="86"/>
      <c r="AW829" s="86"/>
      <c r="AX829" s="86"/>
      <c r="AY829" s="86"/>
      <c r="AZ829" s="86"/>
      <c r="BA829" s="86"/>
      <c r="BB829" s="86"/>
      <c r="BC829" s="86"/>
      <c r="BD829" s="86"/>
      <c r="BE829" s="86"/>
      <c r="BF829" s="86"/>
      <c r="BG829" s="86"/>
      <c r="BH829" s="86"/>
      <c r="BI829" s="86"/>
      <c r="BJ829" s="86"/>
      <c r="BK829" s="86"/>
      <c r="BL829" s="86"/>
      <c r="BM829" s="86"/>
      <c r="BN829" s="86"/>
      <c r="BO829" s="86"/>
      <c r="BP829" s="86"/>
      <c r="BQ829" s="86"/>
      <c r="BR829" s="86"/>
      <c r="BS829" s="86"/>
    </row>
    <row r="830" spans="6:71" s="28" customFormat="1">
      <c r="F830" s="486"/>
      <c r="G830" s="486"/>
      <c r="U830" s="557"/>
      <c r="V830" s="557"/>
      <c r="AF830" s="33"/>
      <c r="AJ830" s="86"/>
      <c r="AK830" s="86"/>
      <c r="AL830" s="86"/>
      <c r="AN830" s="86"/>
      <c r="AO830" s="86"/>
      <c r="AP830" s="86"/>
      <c r="AQ830" s="86"/>
      <c r="AR830" s="86"/>
      <c r="AS830" s="86"/>
      <c r="AT830" s="86"/>
      <c r="AU830" s="86"/>
      <c r="AV830" s="86"/>
      <c r="AW830" s="86"/>
      <c r="AX830" s="86"/>
      <c r="AY830" s="86"/>
      <c r="AZ830" s="86"/>
      <c r="BA830" s="86"/>
      <c r="BB830" s="86"/>
      <c r="BC830" s="86"/>
      <c r="BD830" s="86"/>
      <c r="BE830" s="86"/>
      <c r="BF830" s="86"/>
      <c r="BG830" s="86"/>
      <c r="BH830" s="86"/>
      <c r="BI830" s="86"/>
      <c r="BJ830" s="86"/>
      <c r="BK830" s="86"/>
      <c r="BL830" s="86"/>
      <c r="BM830" s="86"/>
      <c r="BN830" s="86"/>
      <c r="BO830" s="86"/>
      <c r="BP830" s="86"/>
      <c r="BQ830" s="86"/>
      <c r="BR830" s="86"/>
      <c r="BS830" s="86"/>
    </row>
    <row r="831" spans="6:71" s="28" customFormat="1">
      <c r="F831" s="486"/>
      <c r="G831" s="486"/>
      <c r="U831" s="557"/>
      <c r="V831" s="557"/>
      <c r="AF831" s="33"/>
      <c r="AJ831" s="86"/>
      <c r="AK831" s="86"/>
      <c r="AL831" s="86"/>
      <c r="AN831" s="86"/>
      <c r="AO831" s="86"/>
      <c r="AP831" s="86"/>
      <c r="AQ831" s="86"/>
      <c r="AR831" s="86"/>
      <c r="AS831" s="86"/>
      <c r="AT831" s="86"/>
      <c r="AU831" s="86"/>
      <c r="AV831" s="86"/>
      <c r="AW831" s="86"/>
      <c r="AX831" s="86"/>
      <c r="AY831" s="86"/>
      <c r="AZ831" s="86"/>
      <c r="BA831" s="86"/>
      <c r="BB831" s="86"/>
      <c r="BC831" s="86"/>
      <c r="BD831" s="86"/>
      <c r="BE831" s="86"/>
      <c r="BF831" s="86"/>
      <c r="BG831" s="86"/>
      <c r="BH831" s="86"/>
      <c r="BI831" s="86"/>
      <c r="BJ831" s="86"/>
      <c r="BK831" s="86"/>
      <c r="BL831" s="86"/>
      <c r="BM831" s="86"/>
      <c r="BN831" s="86"/>
      <c r="BO831" s="86"/>
      <c r="BP831" s="86"/>
      <c r="BQ831" s="86"/>
      <c r="BR831" s="86"/>
      <c r="BS831" s="86"/>
    </row>
    <row r="832" spans="6:71" s="28" customFormat="1">
      <c r="F832" s="486"/>
      <c r="G832" s="486"/>
      <c r="U832" s="557"/>
      <c r="V832" s="557"/>
      <c r="AF832" s="33"/>
      <c r="AJ832" s="86"/>
      <c r="AK832" s="86"/>
      <c r="AL832" s="86"/>
      <c r="AN832" s="86"/>
      <c r="AO832" s="86"/>
      <c r="AP832" s="86"/>
      <c r="AQ832" s="86"/>
      <c r="AR832" s="86"/>
      <c r="AS832" s="86"/>
      <c r="AT832" s="86"/>
      <c r="AU832" s="86"/>
      <c r="AV832" s="86"/>
      <c r="AW832" s="86"/>
      <c r="AX832" s="86"/>
      <c r="AY832" s="86"/>
      <c r="AZ832" s="86"/>
      <c r="BA832" s="86"/>
      <c r="BB832" s="86"/>
      <c r="BC832" s="86"/>
      <c r="BD832" s="86"/>
      <c r="BE832" s="86"/>
      <c r="BF832" s="86"/>
      <c r="BG832" s="86"/>
      <c r="BH832" s="86"/>
      <c r="BI832" s="86"/>
      <c r="BJ832" s="86"/>
      <c r="BK832" s="86"/>
      <c r="BL832" s="86"/>
      <c r="BM832" s="86"/>
      <c r="BN832" s="86"/>
      <c r="BO832" s="86"/>
      <c r="BP832" s="86"/>
      <c r="BQ832" s="86"/>
      <c r="BR832" s="86"/>
      <c r="BS832" s="86"/>
    </row>
    <row r="833" spans="6:71" s="28" customFormat="1">
      <c r="F833" s="486"/>
      <c r="G833" s="486"/>
      <c r="U833" s="557"/>
      <c r="V833" s="557"/>
      <c r="AF833" s="33"/>
      <c r="AJ833" s="86"/>
      <c r="AK833" s="86"/>
      <c r="AL833" s="86"/>
      <c r="AN833" s="86"/>
      <c r="AO833" s="86"/>
      <c r="AP833" s="86"/>
      <c r="AQ833" s="86"/>
      <c r="AR833" s="86"/>
      <c r="AS833" s="86"/>
      <c r="AT833" s="86"/>
      <c r="AU833" s="86"/>
      <c r="AV833" s="86"/>
      <c r="AW833" s="86"/>
      <c r="AX833" s="86"/>
      <c r="AY833" s="86"/>
      <c r="AZ833" s="86"/>
      <c r="BA833" s="86"/>
      <c r="BB833" s="86"/>
      <c r="BC833" s="86"/>
      <c r="BD833" s="86"/>
      <c r="BE833" s="86"/>
      <c r="BF833" s="86"/>
      <c r="BG833" s="86"/>
      <c r="BH833" s="86"/>
      <c r="BI833" s="86"/>
      <c r="BJ833" s="86"/>
      <c r="BK833" s="86"/>
      <c r="BL833" s="86"/>
      <c r="BM833" s="86"/>
      <c r="BN833" s="86"/>
      <c r="BO833" s="86"/>
      <c r="BP833" s="86"/>
      <c r="BQ833" s="86"/>
      <c r="BR833" s="86"/>
      <c r="BS833" s="86"/>
    </row>
    <row r="834" spans="6:71" s="28" customFormat="1">
      <c r="F834" s="486"/>
      <c r="G834" s="486"/>
      <c r="U834" s="557"/>
      <c r="V834" s="557"/>
      <c r="AF834" s="33"/>
      <c r="AJ834" s="86"/>
      <c r="AK834" s="86"/>
      <c r="AL834" s="86"/>
      <c r="AN834" s="86"/>
      <c r="AO834" s="86"/>
      <c r="AP834" s="86"/>
      <c r="AQ834" s="86"/>
      <c r="AR834" s="86"/>
      <c r="AS834" s="86"/>
      <c r="AT834" s="86"/>
      <c r="AU834" s="86"/>
      <c r="AV834" s="86"/>
      <c r="AW834" s="86"/>
      <c r="AX834" s="86"/>
      <c r="AY834" s="86"/>
      <c r="AZ834" s="86"/>
      <c r="BA834" s="86"/>
      <c r="BB834" s="86"/>
      <c r="BC834" s="86"/>
      <c r="BD834" s="86"/>
      <c r="BE834" s="86"/>
      <c r="BF834" s="86"/>
      <c r="BG834" s="86"/>
      <c r="BH834" s="86"/>
      <c r="BI834" s="86"/>
      <c r="BJ834" s="86"/>
      <c r="BK834" s="86"/>
      <c r="BL834" s="86"/>
      <c r="BM834" s="86"/>
      <c r="BN834" s="86"/>
      <c r="BO834" s="86"/>
      <c r="BP834" s="86"/>
      <c r="BQ834" s="86"/>
      <c r="BR834" s="86"/>
      <c r="BS834" s="86"/>
    </row>
    <row r="835" spans="6:71" s="28" customFormat="1">
      <c r="F835" s="486"/>
      <c r="G835" s="486"/>
      <c r="U835" s="557"/>
      <c r="V835" s="557"/>
      <c r="AF835" s="33"/>
      <c r="AJ835" s="86"/>
      <c r="AK835" s="86"/>
      <c r="AL835" s="86"/>
      <c r="AN835" s="86"/>
      <c r="AO835" s="86"/>
      <c r="AP835" s="86"/>
      <c r="AQ835" s="86"/>
      <c r="AR835" s="86"/>
      <c r="AS835" s="86"/>
      <c r="AT835" s="86"/>
      <c r="AU835" s="86"/>
      <c r="AV835" s="86"/>
      <c r="AW835" s="86"/>
      <c r="AX835" s="86"/>
      <c r="AY835" s="86"/>
      <c r="AZ835" s="86"/>
      <c r="BA835" s="86"/>
      <c r="BB835" s="86"/>
      <c r="BC835" s="86"/>
      <c r="BD835" s="86"/>
      <c r="BE835" s="86"/>
      <c r="BF835" s="86"/>
      <c r="BG835" s="86"/>
      <c r="BH835" s="86"/>
      <c r="BI835" s="86"/>
      <c r="BJ835" s="86"/>
      <c r="BK835" s="86"/>
      <c r="BL835" s="86"/>
      <c r="BM835" s="86"/>
      <c r="BN835" s="86"/>
      <c r="BO835" s="86"/>
      <c r="BP835" s="86"/>
      <c r="BQ835" s="86"/>
      <c r="BR835" s="86"/>
      <c r="BS835" s="86"/>
    </row>
    <row r="836" spans="6:71" s="28" customFormat="1">
      <c r="F836" s="486"/>
      <c r="G836" s="486"/>
      <c r="U836" s="557"/>
      <c r="V836" s="557"/>
      <c r="AF836" s="33"/>
      <c r="AJ836" s="86"/>
      <c r="AK836" s="86"/>
      <c r="AL836" s="86"/>
      <c r="AN836" s="86"/>
      <c r="AO836" s="86"/>
      <c r="AP836" s="86"/>
      <c r="AQ836" s="86"/>
      <c r="AR836" s="86"/>
      <c r="AS836" s="86"/>
      <c r="AT836" s="86"/>
      <c r="AU836" s="86"/>
      <c r="AV836" s="86"/>
      <c r="AW836" s="86"/>
      <c r="AX836" s="86"/>
      <c r="AY836" s="86"/>
      <c r="AZ836" s="86"/>
      <c r="BA836" s="86"/>
      <c r="BB836" s="86"/>
      <c r="BC836" s="86"/>
      <c r="BD836" s="86"/>
      <c r="BE836" s="86"/>
      <c r="BF836" s="86"/>
      <c r="BG836" s="86"/>
      <c r="BH836" s="86"/>
      <c r="BI836" s="86"/>
      <c r="BJ836" s="86"/>
      <c r="BK836" s="86"/>
      <c r="BL836" s="86"/>
      <c r="BM836" s="86"/>
      <c r="BN836" s="86"/>
      <c r="BO836" s="86"/>
      <c r="BP836" s="86"/>
      <c r="BQ836" s="86"/>
      <c r="BR836" s="86"/>
      <c r="BS836" s="86"/>
    </row>
    <row r="837" spans="6:71" s="28" customFormat="1">
      <c r="F837" s="486"/>
      <c r="G837" s="486"/>
      <c r="U837" s="557"/>
      <c r="V837" s="557"/>
      <c r="AF837" s="33"/>
      <c r="AJ837" s="86"/>
      <c r="AK837" s="86"/>
      <c r="AL837" s="86"/>
      <c r="AN837" s="86"/>
      <c r="AO837" s="86"/>
      <c r="AP837" s="86"/>
      <c r="AQ837" s="86"/>
      <c r="AR837" s="86"/>
      <c r="AS837" s="86"/>
      <c r="AT837" s="86"/>
      <c r="AU837" s="86"/>
      <c r="AV837" s="86"/>
      <c r="AW837" s="86"/>
      <c r="AX837" s="86"/>
      <c r="AY837" s="86"/>
      <c r="AZ837" s="86"/>
      <c r="BA837" s="86"/>
      <c r="BB837" s="86"/>
      <c r="BC837" s="86"/>
      <c r="BD837" s="86"/>
      <c r="BE837" s="86"/>
      <c r="BF837" s="86"/>
      <c r="BG837" s="86"/>
      <c r="BH837" s="86"/>
      <c r="BI837" s="86"/>
      <c r="BJ837" s="86"/>
      <c r="BK837" s="86"/>
      <c r="BL837" s="86"/>
      <c r="BM837" s="86"/>
      <c r="BN837" s="86"/>
      <c r="BO837" s="86"/>
      <c r="BP837" s="86"/>
      <c r="BQ837" s="86"/>
      <c r="BR837" s="86"/>
      <c r="BS837" s="86"/>
    </row>
    <row r="838" spans="6:71" s="28" customFormat="1">
      <c r="F838" s="486"/>
      <c r="G838" s="486"/>
      <c r="U838" s="557"/>
      <c r="V838" s="557"/>
      <c r="AF838" s="33"/>
      <c r="AJ838" s="86"/>
      <c r="AK838" s="86"/>
      <c r="AL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86"/>
      <c r="BB838" s="86"/>
      <c r="BC838" s="86"/>
      <c r="BD838" s="86"/>
      <c r="BE838" s="86"/>
      <c r="BF838" s="86"/>
      <c r="BG838" s="86"/>
      <c r="BH838" s="86"/>
      <c r="BI838" s="86"/>
      <c r="BJ838" s="86"/>
      <c r="BK838" s="86"/>
      <c r="BL838" s="86"/>
      <c r="BM838" s="86"/>
      <c r="BN838" s="86"/>
      <c r="BO838" s="86"/>
      <c r="BP838" s="86"/>
      <c r="BQ838" s="86"/>
      <c r="BR838" s="86"/>
      <c r="BS838" s="86"/>
    </row>
    <row r="839" spans="6:71" s="28" customFormat="1">
      <c r="F839" s="486"/>
      <c r="G839" s="486"/>
      <c r="U839" s="557"/>
      <c r="V839" s="557"/>
      <c r="AF839" s="33"/>
      <c r="AJ839" s="86"/>
      <c r="AK839" s="86"/>
      <c r="AL839" s="86"/>
      <c r="AN839" s="86"/>
      <c r="AO839" s="86"/>
      <c r="AP839" s="86"/>
      <c r="AQ839" s="86"/>
      <c r="AR839" s="86"/>
      <c r="AS839" s="86"/>
      <c r="AT839" s="86"/>
      <c r="AU839" s="86"/>
      <c r="AV839" s="86"/>
      <c r="AW839" s="86"/>
      <c r="AX839" s="86"/>
      <c r="AY839" s="86"/>
      <c r="AZ839" s="86"/>
      <c r="BA839" s="86"/>
      <c r="BB839" s="86"/>
      <c r="BC839" s="86"/>
      <c r="BD839" s="86"/>
      <c r="BE839" s="86"/>
      <c r="BF839" s="86"/>
      <c r="BG839" s="86"/>
      <c r="BH839" s="86"/>
      <c r="BI839" s="86"/>
      <c r="BJ839" s="86"/>
      <c r="BK839" s="86"/>
      <c r="BL839" s="86"/>
      <c r="BM839" s="86"/>
      <c r="BN839" s="86"/>
      <c r="BO839" s="86"/>
      <c r="BP839" s="86"/>
      <c r="BQ839" s="86"/>
      <c r="BR839" s="86"/>
      <c r="BS839" s="86"/>
    </row>
    <row r="840" spans="6:71" s="28" customFormat="1">
      <c r="F840" s="486"/>
      <c r="G840" s="486"/>
      <c r="U840" s="557"/>
      <c r="V840" s="557"/>
      <c r="AF840" s="33"/>
      <c r="AJ840" s="86"/>
      <c r="AK840" s="86"/>
      <c r="AL840" s="86"/>
      <c r="AN840" s="86"/>
      <c r="AO840" s="86"/>
      <c r="AP840" s="86"/>
      <c r="AQ840" s="86"/>
      <c r="AR840" s="86"/>
      <c r="AS840" s="86"/>
      <c r="AT840" s="86"/>
      <c r="AU840" s="86"/>
      <c r="AV840" s="86"/>
      <c r="AW840" s="86"/>
      <c r="AX840" s="86"/>
      <c r="AY840" s="86"/>
      <c r="AZ840" s="86"/>
      <c r="BA840" s="86"/>
      <c r="BB840" s="86"/>
      <c r="BC840" s="86"/>
      <c r="BD840" s="86"/>
      <c r="BE840" s="86"/>
      <c r="BF840" s="86"/>
      <c r="BG840" s="86"/>
      <c r="BH840" s="86"/>
      <c r="BI840" s="86"/>
      <c r="BJ840" s="86"/>
      <c r="BK840" s="86"/>
      <c r="BL840" s="86"/>
      <c r="BM840" s="86"/>
      <c r="BN840" s="86"/>
      <c r="BO840" s="86"/>
      <c r="BP840" s="86"/>
      <c r="BQ840" s="86"/>
      <c r="BR840" s="86"/>
      <c r="BS840" s="86"/>
    </row>
    <row r="841" spans="6:71" s="28" customFormat="1">
      <c r="F841" s="486"/>
      <c r="G841" s="486"/>
      <c r="U841" s="557"/>
      <c r="V841" s="557"/>
      <c r="AF841" s="33"/>
      <c r="AJ841" s="86"/>
      <c r="AK841" s="86"/>
      <c r="AL841" s="86"/>
      <c r="AN841" s="86"/>
      <c r="AO841" s="86"/>
      <c r="AP841" s="86"/>
      <c r="AQ841" s="86"/>
      <c r="AR841" s="86"/>
      <c r="AS841" s="86"/>
      <c r="AT841" s="86"/>
      <c r="AU841" s="86"/>
      <c r="AV841" s="86"/>
      <c r="AW841" s="86"/>
      <c r="AX841" s="86"/>
      <c r="AY841" s="86"/>
      <c r="AZ841" s="86"/>
      <c r="BA841" s="86"/>
      <c r="BB841" s="86"/>
      <c r="BC841" s="86"/>
      <c r="BD841" s="86"/>
      <c r="BE841" s="86"/>
      <c r="BF841" s="86"/>
      <c r="BG841" s="86"/>
      <c r="BH841" s="86"/>
      <c r="BI841" s="86"/>
      <c r="BJ841" s="86"/>
      <c r="BK841" s="86"/>
      <c r="BL841" s="86"/>
      <c r="BM841" s="86"/>
      <c r="BN841" s="86"/>
      <c r="BO841" s="86"/>
      <c r="BP841" s="86"/>
      <c r="BQ841" s="86"/>
      <c r="BR841" s="86"/>
      <c r="BS841" s="86"/>
    </row>
    <row r="842" spans="6:71" s="28" customFormat="1">
      <c r="F842" s="486"/>
      <c r="G842" s="486"/>
      <c r="U842" s="557"/>
      <c r="V842" s="557"/>
      <c r="AF842" s="33"/>
      <c r="AJ842" s="86"/>
      <c r="AK842" s="86"/>
      <c r="AL842" s="86"/>
      <c r="AN842" s="86"/>
      <c r="AO842" s="86"/>
      <c r="AP842" s="86"/>
      <c r="AQ842" s="86"/>
      <c r="AR842" s="86"/>
      <c r="AS842" s="86"/>
      <c r="AT842" s="86"/>
      <c r="AU842" s="86"/>
      <c r="AV842" s="86"/>
      <c r="AW842" s="86"/>
      <c r="AX842" s="86"/>
      <c r="AY842" s="86"/>
      <c r="AZ842" s="86"/>
      <c r="BA842" s="86"/>
      <c r="BB842" s="86"/>
      <c r="BC842" s="86"/>
      <c r="BD842" s="86"/>
      <c r="BE842" s="86"/>
      <c r="BF842" s="86"/>
      <c r="BG842" s="86"/>
      <c r="BH842" s="86"/>
      <c r="BI842" s="86"/>
      <c r="BJ842" s="86"/>
      <c r="BK842" s="86"/>
      <c r="BL842" s="86"/>
      <c r="BM842" s="86"/>
      <c r="BN842" s="86"/>
      <c r="BO842" s="86"/>
      <c r="BP842" s="86"/>
      <c r="BQ842" s="86"/>
      <c r="BR842" s="86"/>
      <c r="BS842" s="86"/>
    </row>
    <row r="843" spans="6:71" s="28" customFormat="1">
      <c r="F843" s="486"/>
      <c r="G843" s="486"/>
      <c r="U843" s="557"/>
      <c r="V843" s="557"/>
      <c r="AF843" s="33"/>
      <c r="AJ843" s="86"/>
      <c r="AK843" s="86"/>
      <c r="AL843" s="86"/>
      <c r="AN843" s="86"/>
      <c r="AO843" s="86"/>
      <c r="AP843" s="86"/>
      <c r="AQ843" s="86"/>
      <c r="AR843" s="86"/>
      <c r="AS843" s="86"/>
      <c r="AT843" s="86"/>
      <c r="AU843" s="86"/>
      <c r="AV843" s="86"/>
      <c r="AW843" s="86"/>
      <c r="AX843" s="86"/>
      <c r="AY843" s="86"/>
      <c r="AZ843" s="86"/>
      <c r="BA843" s="86"/>
      <c r="BB843" s="86"/>
      <c r="BC843" s="86"/>
      <c r="BD843" s="86"/>
      <c r="BE843" s="86"/>
      <c r="BF843" s="86"/>
      <c r="BG843" s="86"/>
      <c r="BH843" s="86"/>
      <c r="BI843" s="86"/>
      <c r="BJ843" s="86"/>
      <c r="BK843" s="86"/>
      <c r="BL843" s="86"/>
      <c r="BM843" s="86"/>
      <c r="BN843" s="86"/>
      <c r="BO843" s="86"/>
      <c r="BP843" s="86"/>
      <c r="BQ843" s="86"/>
      <c r="BR843" s="86"/>
      <c r="BS843" s="86"/>
    </row>
    <row r="844" spans="6:71" s="28" customFormat="1">
      <c r="F844" s="486"/>
      <c r="G844" s="486"/>
      <c r="U844" s="557"/>
      <c r="V844" s="557"/>
      <c r="AF844" s="33"/>
      <c r="AJ844" s="86"/>
      <c r="AK844" s="86"/>
      <c r="AL844" s="86"/>
      <c r="AN844" s="86"/>
      <c r="AO844" s="86"/>
      <c r="AP844" s="86"/>
      <c r="AQ844" s="86"/>
      <c r="AR844" s="86"/>
      <c r="AS844" s="86"/>
      <c r="AT844" s="86"/>
      <c r="AU844" s="86"/>
      <c r="AV844" s="86"/>
      <c r="AW844" s="86"/>
      <c r="AX844" s="86"/>
      <c r="AY844" s="86"/>
      <c r="AZ844" s="86"/>
      <c r="BA844" s="86"/>
      <c r="BB844" s="86"/>
      <c r="BC844" s="86"/>
      <c r="BD844" s="86"/>
      <c r="BE844" s="86"/>
      <c r="BF844" s="86"/>
      <c r="BG844" s="86"/>
      <c r="BH844" s="86"/>
      <c r="BI844" s="86"/>
      <c r="BJ844" s="86"/>
      <c r="BK844" s="86"/>
      <c r="BL844" s="86"/>
      <c r="BM844" s="86"/>
      <c r="BN844" s="86"/>
      <c r="BO844" s="86"/>
      <c r="BP844" s="86"/>
      <c r="BQ844" s="86"/>
      <c r="BR844" s="86"/>
      <c r="BS844" s="86"/>
    </row>
    <row r="845" spans="6:71" s="28" customFormat="1">
      <c r="F845" s="486"/>
      <c r="G845" s="486"/>
      <c r="U845" s="557"/>
      <c r="V845" s="557"/>
      <c r="AF845" s="33"/>
      <c r="AJ845" s="86"/>
      <c r="AK845" s="86"/>
      <c r="AL845" s="86"/>
      <c r="AN845" s="86"/>
      <c r="AO845" s="86"/>
      <c r="AP845" s="86"/>
      <c r="AQ845" s="86"/>
      <c r="AR845" s="86"/>
      <c r="AS845" s="86"/>
      <c r="AT845" s="86"/>
      <c r="AU845" s="86"/>
      <c r="AV845" s="86"/>
      <c r="AW845" s="86"/>
      <c r="AX845" s="86"/>
      <c r="AY845" s="86"/>
      <c r="AZ845" s="86"/>
      <c r="BA845" s="86"/>
      <c r="BB845" s="86"/>
      <c r="BC845" s="86"/>
      <c r="BD845" s="86"/>
      <c r="BE845" s="86"/>
      <c r="BF845" s="86"/>
      <c r="BG845" s="86"/>
      <c r="BH845" s="86"/>
      <c r="BI845" s="86"/>
      <c r="BJ845" s="86"/>
      <c r="BK845" s="86"/>
      <c r="BL845" s="86"/>
      <c r="BM845" s="86"/>
      <c r="BN845" s="86"/>
      <c r="BO845" s="86"/>
      <c r="BP845" s="86"/>
      <c r="BQ845" s="86"/>
      <c r="BR845" s="86"/>
      <c r="BS845" s="86"/>
    </row>
    <row r="846" spans="6:71" s="28" customFormat="1">
      <c r="F846" s="486"/>
      <c r="G846" s="486"/>
      <c r="U846" s="557"/>
      <c r="V846" s="557"/>
      <c r="AF846" s="33"/>
      <c r="AJ846" s="86"/>
      <c r="AK846" s="86"/>
      <c r="AL846" s="86"/>
      <c r="AN846" s="86"/>
      <c r="AO846" s="86"/>
      <c r="AP846" s="86"/>
      <c r="AQ846" s="86"/>
      <c r="AR846" s="86"/>
      <c r="AS846" s="86"/>
      <c r="AT846" s="86"/>
      <c r="AU846" s="86"/>
      <c r="AV846" s="86"/>
      <c r="AW846" s="86"/>
      <c r="AX846" s="86"/>
      <c r="AY846" s="86"/>
      <c r="AZ846" s="86"/>
      <c r="BA846" s="86"/>
      <c r="BB846" s="86"/>
      <c r="BC846" s="86"/>
      <c r="BD846" s="86"/>
      <c r="BE846" s="86"/>
      <c r="BF846" s="86"/>
      <c r="BG846" s="86"/>
      <c r="BH846" s="86"/>
      <c r="BI846" s="86"/>
      <c r="BJ846" s="86"/>
      <c r="BK846" s="86"/>
      <c r="BL846" s="86"/>
      <c r="BM846" s="86"/>
      <c r="BN846" s="86"/>
      <c r="BO846" s="86"/>
      <c r="BP846" s="86"/>
      <c r="BQ846" s="86"/>
      <c r="BR846" s="86"/>
      <c r="BS846" s="86"/>
    </row>
    <row r="847" spans="6:71" s="28" customFormat="1">
      <c r="F847" s="486"/>
      <c r="G847" s="486"/>
      <c r="U847" s="557"/>
      <c r="V847" s="557"/>
      <c r="AF847" s="33"/>
      <c r="AJ847" s="86"/>
      <c r="AK847" s="86"/>
      <c r="AL847" s="86"/>
      <c r="AN847" s="86"/>
      <c r="AO847" s="86"/>
      <c r="AP847" s="86"/>
      <c r="AQ847" s="86"/>
      <c r="AR847" s="86"/>
      <c r="AS847" s="86"/>
      <c r="AT847" s="86"/>
      <c r="AU847" s="86"/>
      <c r="AV847" s="86"/>
      <c r="AW847" s="86"/>
      <c r="AX847" s="86"/>
      <c r="AY847" s="86"/>
      <c r="AZ847" s="86"/>
      <c r="BA847" s="86"/>
      <c r="BB847" s="86"/>
      <c r="BC847" s="86"/>
      <c r="BD847" s="86"/>
      <c r="BE847" s="86"/>
      <c r="BF847" s="86"/>
      <c r="BG847" s="86"/>
      <c r="BH847" s="86"/>
      <c r="BI847" s="86"/>
      <c r="BJ847" s="86"/>
      <c r="BK847" s="86"/>
      <c r="BL847" s="86"/>
      <c r="BM847" s="86"/>
      <c r="BN847" s="86"/>
      <c r="BO847" s="86"/>
      <c r="BP847" s="86"/>
      <c r="BQ847" s="86"/>
      <c r="BR847" s="86"/>
      <c r="BS847" s="86"/>
    </row>
    <row r="848" spans="6:71" s="28" customFormat="1">
      <c r="F848" s="486"/>
      <c r="G848" s="486"/>
      <c r="U848" s="557"/>
      <c r="V848" s="557"/>
      <c r="AF848" s="33"/>
      <c r="AJ848" s="86"/>
      <c r="AK848" s="86"/>
      <c r="AL848" s="86"/>
      <c r="AN848" s="86"/>
      <c r="AO848" s="86"/>
      <c r="AP848" s="86"/>
      <c r="AQ848" s="86"/>
      <c r="AR848" s="86"/>
      <c r="AS848" s="86"/>
      <c r="AT848" s="86"/>
      <c r="AU848" s="86"/>
      <c r="AV848" s="86"/>
      <c r="AW848" s="86"/>
      <c r="AX848" s="86"/>
      <c r="AY848" s="86"/>
      <c r="AZ848" s="86"/>
      <c r="BA848" s="86"/>
      <c r="BB848" s="86"/>
      <c r="BC848" s="86"/>
      <c r="BD848" s="86"/>
      <c r="BE848" s="86"/>
      <c r="BF848" s="86"/>
      <c r="BG848" s="86"/>
      <c r="BH848" s="86"/>
      <c r="BI848" s="86"/>
      <c r="BJ848" s="86"/>
      <c r="BK848" s="86"/>
      <c r="BL848" s="86"/>
      <c r="BM848" s="86"/>
      <c r="BN848" s="86"/>
      <c r="BO848" s="86"/>
      <c r="BP848" s="86"/>
      <c r="BQ848" s="86"/>
      <c r="BR848" s="86"/>
      <c r="BS848" s="86"/>
    </row>
    <row r="849" spans="6:71" s="28" customFormat="1">
      <c r="F849" s="486"/>
      <c r="G849" s="486"/>
      <c r="U849" s="557"/>
      <c r="V849" s="557"/>
      <c r="AF849" s="33"/>
      <c r="AJ849" s="86"/>
      <c r="AK849" s="86"/>
      <c r="AL849" s="86"/>
      <c r="AN849" s="86"/>
      <c r="AO849" s="86"/>
      <c r="AP849" s="86"/>
      <c r="AQ849" s="86"/>
      <c r="AR849" s="86"/>
      <c r="AS849" s="86"/>
      <c r="AT849" s="86"/>
      <c r="AU849" s="86"/>
      <c r="AV849" s="86"/>
      <c r="AW849" s="86"/>
      <c r="AX849" s="86"/>
      <c r="AY849" s="86"/>
      <c r="AZ849" s="86"/>
      <c r="BA849" s="86"/>
      <c r="BB849" s="86"/>
      <c r="BC849" s="86"/>
      <c r="BD849" s="86"/>
      <c r="BE849" s="86"/>
      <c r="BF849" s="86"/>
      <c r="BG849" s="86"/>
      <c r="BH849" s="86"/>
      <c r="BI849" s="86"/>
      <c r="BJ849" s="86"/>
      <c r="BK849" s="86"/>
      <c r="BL849" s="86"/>
      <c r="BM849" s="86"/>
      <c r="BN849" s="86"/>
      <c r="BO849" s="86"/>
      <c r="BP849" s="86"/>
      <c r="BQ849" s="86"/>
      <c r="BR849" s="86"/>
      <c r="BS849" s="86"/>
    </row>
    <row r="850" spans="6:71" s="28" customFormat="1">
      <c r="F850" s="486"/>
      <c r="G850" s="486"/>
      <c r="U850" s="557"/>
      <c r="V850" s="557"/>
      <c r="AF850" s="33"/>
      <c r="AJ850" s="86"/>
      <c r="AK850" s="86"/>
      <c r="AL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86"/>
      <c r="BG850" s="86"/>
      <c r="BH850" s="86"/>
      <c r="BI850" s="86"/>
      <c r="BJ850" s="86"/>
      <c r="BK850" s="86"/>
      <c r="BL850" s="86"/>
      <c r="BM850" s="86"/>
      <c r="BN850" s="86"/>
      <c r="BO850" s="86"/>
      <c r="BP850" s="86"/>
      <c r="BQ850" s="86"/>
      <c r="BR850" s="86"/>
      <c r="BS850" s="86"/>
    </row>
    <row r="851" spans="6:71" s="28" customFormat="1">
      <c r="F851" s="486"/>
      <c r="G851" s="486"/>
      <c r="U851" s="557"/>
      <c r="V851" s="557"/>
      <c r="AF851" s="33"/>
      <c r="AJ851" s="86"/>
      <c r="AK851" s="86"/>
      <c r="AL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86"/>
      <c r="BB851" s="86"/>
      <c r="BC851" s="86"/>
      <c r="BD851" s="86"/>
      <c r="BE851" s="86"/>
      <c r="BF851" s="86"/>
      <c r="BG851" s="86"/>
      <c r="BH851" s="86"/>
      <c r="BI851" s="86"/>
      <c r="BJ851" s="86"/>
      <c r="BK851" s="86"/>
      <c r="BL851" s="86"/>
      <c r="BM851" s="86"/>
      <c r="BN851" s="86"/>
      <c r="BO851" s="86"/>
      <c r="BP851" s="86"/>
      <c r="BQ851" s="86"/>
      <c r="BR851" s="86"/>
      <c r="BS851" s="86"/>
    </row>
    <row r="852" spans="6:71" s="28" customFormat="1">
      <c r="F852" s="486"/>
      <c r="G852" s="486"/>
      <c r="U852" s="557"/>
      <c r="V852" s="557"/>
      <c r="AF852" s="33"/>
      <c r="AJ852" s="86"/>
      <c r="AK852" s="86"/>
      <c r="AL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86"/>
      <c r="BB852" s="86"/>
      <c r="BC852" s="86"/>
      <c r="BD852" s="86"/>
      <c r="BE852" s="86"/>
      <c r="BF852" s="86"/>
      <c r="BG852" s="86"/>
      <c r="BH852" s="86"/>
      <c r="BI852" s="86"/>
      <c r="BJ852" s="86"/>
      <c r="BK852" s="86"/>
      <c r="BL852" s="86"/>
      <c r="BM852" s="86"/>
      <c r="BN852" s="86"/>
      <c r="BO852" s="86"/>
      <c r="BP852" s="86"/>
      <c r="BQ852" s="86"/>
      <c r="BR852" s="86"/>
      <c r="BS852" s="86"/>
    </row>
    <row r="853" spans="6:71" s="28" customFormat="1">
      <c r="F853" s="486"/>
      <c r="G853" s="486"/>
      <c r="U853" s="557"/>
      <c r="V853" s="557"/>
      <c r="AF853" s="33"/>
      <c r="AJ853" s="86"/>
      <c r="AK853" s="86"/>
      <c r="AL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86"/>
      <c r="BB853" s="86"/>
      <c r="BC853" s="86"/>
      <c r="BD853" s="86"/>
      <c r="BE853" s="86"/>
      <c r="BF853" s="86"/>
      <c r="BG853" s="86"/>
      <c r="BH853" s="86"/>
      <c r="BI853" s="86"/>
      <c r="BJ853" s="86"/>
      <c r="BK853" s="86"/>
      <c r="BL853" s="86"/>
      <c r="BM853" s="86"/>
      <c r="BN853" s="86"/>
      <c r="BO853" s="86"/>
      <c r="BP853" s="86"/>
      <c r="BQ853" s="86"/>
      <c r="BR853" s="86"/>
      <c r="BS853" s="86"/>
    </row>
    <row r="854" spans="6:71" s="28" customFormat="1">
      <c r="F854" s="486"/>
      <c r="G854" s="486"/>
      <c r="U854" s="557"/>
      <c r="V854" s="557"/>
      <c r="AF854" s="33"/>
      <c r="AJ854" s="86"/>
      <c r="AK854" s="86"/>
      <c r="AL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86"/>
      <c r="BB854" s="86"/>
      <c r="BC854" s="86"/>
      <c r="BD854" s="86"/>
      <c r="BE854" s="86"/>
      <c r="BF854" s="86"/>
      <c r="BG854" s="86"/>
      <c r="BH854" s="86"/>
      <c r="BI854" s="86"/>
      <c r="BJ854" s="86"/>
      <c r="BK854" s="86"/>
      <c r="BL854" s="86"/>
      <c r="BM854" s="86"/>
      <c r="BN854" s="86"/>
      <c r="BO854" s="86"/>
      <c r="BP854" s="86"/>
      <c r="BQ854" s="86"/>
      <c r="BR854" s="86"/>
      <c r="BS854" s="86"/>
    </row>
    <row r="855" spans="6:71" s="28" customFormat="1">
      <c r="F855" s="486"/>
      <c r="G855" s="486"/>
      <c r="U855" s="557"/>
      <c r="V855" s="557"/>
      <c r="AF855" s="33"/>
      <c r="AJ855" s="86"/>
      <c r="AK855" s="86"/>
      <c r="AL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86"/>
      <c r="BB855" s="86"/>
      <c r="BC855" s="86"/>
      <c r="BD855" s="86"/>
      <c r="BE855" s="86"/>
      <c r="BF855" s="86"/>
      <c r="BG855" s="86"/>
      <c r="BH855" s="86"/>
      <c r="BI855" s="86"/>
      <c r="BJ855" s="86"/>
      <c r="BK855" s="86"/>
      <c r="BL855" s="86"/>
      <c r="BM855" s="86"/>
      <c r="BN855" s="86"/>
      <c r="BO855" s="86"/>
      <c r="BP855" s="86"/>
      <c r="BQ855" s="86"/>
      <c r="BR855" s="86"/>
      <c r="BS855" s="86"/>
    </row>
    <row r="856" spans="6:71" s="28" customFormat="1">
      <c r="F856" s="486"/>
      <c r="G856" s="486"/>
      <c r="U856" s="557"/>
      <c r="V856" s="557"/>
      <c r="AF856" s="33"/>
      <c r="AJ856" s="86"/>
      <c r="AK856" s="86"/>
      <c r="AL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86"/>
      <c r="BB856" s="86"/>
      <c r="BC856" s="86"/>
      <c r="BD856" s="86"/>
      <c r="BE856" s="86"/>
      <c r="BF856" s="86"/>
      <c r="BG856" s="86"/>
      <c r="BH856" s="86"/>
      <c r="BI856" s="86"/>
      <c r="BJ856" s="86"/>
      <c r="BK856" s="86"/>
      <c r="BL856" s="86"/>
      <c r="BM856" s="86"/>
      <c r="BN856" s="86"/>
      <c r="BO856" s="86"/>
      <c r="BP856" s="86"/>
      <c r="BQ856" s="86"/>
      <c r="BR856" s="86"/>
      <c r="BS856" s="86"/>
    </row>
    <row r="857" spans="6:71" s="28" customFormat="1">
      <c r="F857" s="486"/>
      <c r="G857" s="486"/>
      <c r="U857" s="557"/>
      <c r="V857" s="557"/>
      <c r="AF857" s="33"/>
      <c r="AJ857" s="86"/>
      <c r="AK857" s="86"/>
      <c r="AL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86"/>
      <c r="BB857" s="86"/>
      <c r="BC857" s="86"/>
      <c r="BD857" s="86"/>
      <c r="BE857" s="86"/>
      <c r="BF857" s="86"/>
      <c r="BG857" s="86"/>
      <c r="BH857" s="86"/>
      <c r="BI857" s="86"/>
      <c r="BJ857" s="86"/>
      <c r="BK857" s="86"/>
      <c r="BL857" s="86"/>
      <c r="BM857" s="86"/>
      <c r="BN857" s="86"/>
      <c r="BO857" s="86"/>
      <c r="BP857" s="86"/>
      <c r="BQ857" s="86"/>
      <c r="BR857" s="86"/>
      <c r="BS857" s="86"/>
    </row>
    <row r="858" spans="6:71" s="28" customFormat="1">
      <c r="F858" s="486"/>
      <c r="G858" s="486"/>
      <c r="U858" s="557"/>
      <c r="V858" s="557"/>
      <c r="AF858" s="33"/>
      <c r="AJ858" s="86"/>
      <c r="AK858" s="86"/>
      <c r="AL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86"/>
      <c r="BB858" s="86"/>
      <c r="BC858" s="86"/>
      <c r="BD858" s="86"/>
      <c r="BE858" s="86"/>
      <c r="BF858" s="86"/>
      <c r="BG858" s="86"/>
      <c r="BH858" s="86"/>
      <c r="BI858" s="86"/>
      <c r="BJ858" s="86"/>
      <c r="BK858" s="86"/>
      <c r="BL858" s="86"/>
      <c r="BM858" s="86"/>
      <c r="BN858" s="86"/>
      <c r="BO858" s="86"/>
      <c r="BP858" s="86"/>
      <c r="BQ858" s="86"/>
      <c r="BR858" s="86"/>
      <c r="BS858" s="86"/>
    </row>
    <row r="859" spans="6:71" s="28" customFormat="1">
      <c r="F859" s="486"/>
      <c r="G859" s="486"/>
      <c r="U859" s="557"/>
      <c r="V859" s="557"/>
      <c r="AF859" s="33"/>
      <c r="AJ859" s="86"/>
      <c r="AK859" s="86"/>
      <c r="AL859" s="86"/>
      <c r="AN859" s="86"/>
      <c r="AO859" s="86"/>
      <c r="AP859" s="86"/>
      <c r="AQ859" s="86"/>
      <c r="AR859" s="86"/>
      <c r="AS859" s="86"/>
      <c r="AT859" s="86"/>
      <c r="AU859" s="86"/>
      <c r="AV859" s="86"/>
      <c r="AW859" s="86"/>
      <c r="AX859" s="86"/>
      <c r="AY859" s="86"/>
      <c r="AZ859" s="86"/>
      <c r="BA859" s="86"/>
      <c r="BB859" s="86"/>
      <c r="BC859" s="86"/>
      <c r="BD859" s="86"/>
      <c r="BE859" s="86"/>
      <c r="BF859" s="86"/>
      <c r="BG859" s="86"/>
      <c r="BH859" s="86"/>
      <c r="BI859" s="86"/>
      <c r="BJ859" s="86"/>
      <c r="BK859" s="86"/>
      <c r="BL859" s="86"/>
      <c r="BM859" s="86"/>
      <c r="BN859" s="86"/>
      <c r="BO859" s="86"/>
      <c r="BP859" s="86"/>
      <c r="BQ859" s="86"/>
      <c r="BR859" s="86"/>
      <c r="BS859" s="86"/>
    </row>
    <row r="860" spans="6:71" s="28" customFormat="1">
      <c r="F860" s="486"/>
      <c r="G860" s="486"/>
      <c r="U860" s="557"/>
      <c r="V860" s="557"/>
      <c r="AF860" s="33"/>
      <c r="AJ860" s="86"/>
      <c r="AK860" s="86"/>
      <c r="AL860" s="86"/>
      <c r="AN860" s="86"/>
      <c r="AO860" s="86"/>
      <c r="AP860" s="86"/>
      <c r="AQ860" s="86"/>
      <c r="AR860" s="86"/>
      <c r="AS860" s="86"/>
      <c r="AT860" s="86"/>
      <c r="AU860" s="86"/>
      <c r="AV860" s="86"/>
      <c r="AW860" s="86"/>
      <c r="AX860" s="86"/>
      <c r="AY860" s="86"/>
      <c r="AZ860" s="86"/>
      <c r="BA860" s="86"/>
      <c r="BB860" s="86"/>
      <c r="BC860" s="86"/>
      <c r="BD860" s="86"/>
      <c r="BE860" s="86"/>
      <c r="BF860" s="86"/>
      <c r="BG860" s="86"/>
      <c r="BH860" s="86"/>
      <c r="BI860" s="86"/>
      <c r="BJ860" s="86"/>
      <c r="BK860" s="86"/>
      <c r="BL860" s="86"/>
      <c r="BM860" s="86"/>
      <c r="BN860" s="86"/>
      <c r="BO860" s="86"/>
      <c r="BP860" s="86"/>
      <c r="BQ860" s="86"/>
      <c r="BR860" s="86"/>
      <c r="BS860" s="86"/>
    </row>
    <row r="861" spans="6:71" s="28" customFormat="1">
      <c r="F861" s="486"/>
      <c r="G861" s="486"/>
      <c r="U861" s="557"/>
      <c r="V861" s="557"/>
      <c r="AF861" s="33"/>
      <c r="AJ861" s="86"/>
      <c r="AK861" s="86"/>
      <c r="AL861" s="86"/>
      <c r="AN861" s="86"/>
      <c r="AO861" s="86"/>
      <c r="AP861" s="86"/>
      <c r="AQ861" s="86"/>
      <c r="AR861" s="86"/>
      <c r="AS861" s="86"/>
      <c r="AT861" s="86"/>
      <c r="AU861" s="86"/>
      <c r="AV861" s="86"/>
      <c r="AW861" s="86"/>
      <c r="AX861" s="86"/>
      <c r="AY861" s="86"/>
      <c r="AZ861" s="86"/>
      <c r="BA861" s="86"/>
      <c r="BB861" s="86"/>
      <c r="BC861" s="86"/>
      <c r="BD861" s="86"/>
      <c r="BE861" s="86"/>
      <c r="BF861" s="86"/>
      <c r="BG861" s="86"/>
      <c r="BH861" s="86"/>
      <c r="BI861" s="86"/>
      <c r="BJ861" s="86"/>
      <c r="BK861" s="86"/>
      <c r="BL861" s="86"/>
      <c r="BM861" s="86"/>
      <c r="BN861" s="86"/>
      <c r="BO861" s="86"/>
      <c r="BP861" s="86"/>
      <c r="BQ861" s="86"/>
      <c r="BR861" s="86"/>
      <c r="BS861" s="86"/>
    </row>
    <row r="862" spans="6:71" s="28" customFormat="1">
      <c r="F862" s="486"/>
      <c r="G862" s="486"/>
      <c r="U862" s="557"/>
      <c r="V862" s="557"/>
      <c r="AF862" s="33"/>
      <c r="AJ862" s="86"/>
      <c r="AK862" s="86"/>
      <c r="AL862" s="86"/>
      <c r="AN862" s="86"/>
      <c r="AO862" s="86"/>
      <c r="AP862" s="86"/>
      <c r="AQ862" s="86"/>
      <c r="AR862" s="86"/>
      <c r="AS862" s="86"/>
      <c r="AT862" s="86"/>
      <c r="AU862" s="86"/>
      <c r="AV862" s="86"/>
      <c r="AW862" s="86"/>
      <c r="AX862" s="86"/>
      <c r="AY862" s="86"/>
      <c r="AZ862" s="86"/>
      <c r="BA862" s="86"/>
      <c r="BB862" s="86"/>
      <c r="BC862" s="86"/>
      <c r="BD862" s="86"/>
      <c r="BE862" s="86"/>
      <c r="BF862" s="86"/>
      <c r="BG862" s="86"/>
      <c r="BH862" s="86"/>
      <c r="BI862" s="86"/>
      <c r="BJ862" s="86"/>
      <c r="BK862" s="86"/>
      <c r="BL862" s="86"/>
      <c r="BM862" s="86"/>
      <c r="BN862" s="86"/>
      <c r="BO862" s="86"/>
      <c r="BP862" s="86"/>
      <c r="BQ862" s="86"/>
      <c r="BR862" s="86"/>
      <c r="BS862" s="86"/>
    </row>
    <row r="863" spans="6:71" s="28" customFormat="1">
      <c r="F863" s="486"/>
      <c r="G863" s="486"/>
      <c r="U863" s="557"/>
      <c r="V863" s="557"/>
      <c r="AF863" s="33"/>
      <c r="AJ863" s="86"/>
      <c r="AK863" s="86"/>
      <c r="AL863" s="86"/>
      <c r="AN863" s="86"/>
      <c r="AO863" s="86"/>
      <c r="AP863" s="86"/>
      <c r="AQ863" s="86"/>
      <c r="AR863" s="86"/>
      <c r="AS863" s="86"/>
      <c r="AT863" s="86"/>
      <c r="AU863" s="86"/>
      <c r="AV863" s="86"/>
      <c r="AW863" s="86"/>
      <c r="AX863" s="86"/>
      <c r="AY863" s="86"/>
      <c r="AZ863" s="86"/>
      <c r="BA863" s="86"/>
      <c r="BB863" s="86"/>
      <c r="BC863" s="86"/>
      <c r="BD863" s="86"/>
      <c r="BE863" s="86"/>
      <c r="BF863" s="86"/>
      <c r="BG863" s="86"/>
      <c r="BH863" s="86"/>
      <c r="BI863" s="86"/>
      <c r="BJ863" s="86"/>
      <c r="BK863" s="86"/>
      <c r="BL863" s="86"/>
      <c r="BM863" s="86"/>
      <c r="BN863" s="86"/>
      <c r="BO863" s="86"/>
      <c r="BP863" s="86"/>
      <c r="BQ863" s="86"/>
      <c r="BR863" s="86"/>
      <c r="BS863" s="86"/>
    </row>
    <row r="864" spans="6:71" s="28" customFormat="1">
      <c r="F864" s="486"/>
      <c r="G864" s="486"/>
      <c r="U864" s="557"/>
      <c r="V864" s="557"/>
      <c r="AF864" s="33"/>
      <c r="AJ864" s="86"/>
      <c r="AK864" s="86"/>
      <c r="AL864" s="86"/>
      <c r="AN864" s="86"/>
      <c r="AO864" s="86"/>
      <c r="AP864" s="86"/>
      <c r="AQ864" s="86"/>
      <c r="AR864" s="86"/>
      <c r="AS864" s="86"/>
      <c r="AT864" s="86"/>
      <c r="AU864" s="86"/>
      <c r="AV864" s="86"/>
      <c r="AW864" s="86"/>
      <c r="AX864" s="86"/>
      <c r="AY864" s="86"/>
      <c r="AZ864" s="86"/>
      <c r="BA864" s="86"/>
      <c r="BB864" s="86"/>
      <c r="BC864" s="86"/>
      <c r="BD864" s="86"/>
      <c r="BE864" s="86"/>
      <c r="BF864" s="86"/>
      <c r="BG864" s="86"/>
      <c r="BH864" s="86"/>
      <c r="BI864" s="86"/>
      <c r="BJ864" s="86"/>
      <c r="BK864" s="86"/>
      <c r="BL864" s="86"/>
      <c r="BM864" s="86"/>
      <c r="BN864" s="86"/>
      <c r="BO864" s="86"/>
      <c r="BP864" s="86"/>
      <c r="BQ864" s="86"/>
      <c r="BR864" s="86"/>
      <c r="BS864" s="86"/>
    </row>
    <row r="865" spans="6:71" s="28" customFormat="1">
      <c r="F865" s="486"/>
      <c r="G865" s="486"/>
      <c r="U865" s="557"/>
      <c r="V865" s="557"/>
      <c r="AF865" s="33"/>
      <c r="AJ865" s="86"/>
      <c r="AK865" s="86"/>
      <c r="AL865" s="86"/>
      <c r="AN865" s="86"/>
      <c r="AO865" s="86"/>
      <c r="AP865" s="86"/>
      <c r="AQ865" s="86"/>
      <c r="AR865" s="86"/>
      <c r="AS865" s="86"/>
      <c r="AT865" s="86"/>
      <c r="AU865" s="86"/>
      <c r="AV865" s="86"/>
      <c r="AW865" s="86"/>
      <c r="AX865" s="86"/>
      <c r="AY865" s="86"/>
      <c r="AZ865" s="86"/>
      <c r="BA865" s="86"/>
      <c r="BB865" s="86"/>
      <c r="BC865" s="86"/>
      <c r="BD865" s="86"/>
      <c r="BE865" s="86"/>
      <c r="BF865" s="86"/>
      <c r="BG865" s="86"/>
      <c r="BH865" s="86"/>
      <c r="BI865" s="86"/>
      <c r="BJ865" s="86"/>
      <c r="BK865" s="86"/>
      <c r="BL865" s="86"/>
      <c r="BM865" s="86"/>
      <c r="BN865" s="86"/>
      <c r="BO865" s="86"/>
      <c r="BP865" s="86"/>
      <c r="BQ865" s="86"/>
      <c r="BR865" s="86"/>
      <c r="BS865" s="86"/>
    </row>
    <row r="866" spans="6:71" s="28" customFormat="1">
      <c r="F866" s="486"/>
      <c r="G866" s="486"/>
      <c r="U866" s="557"/>
      <c r="V866" s="557"/>
      <c r="AF866" s="33"/>
      <c r="AJ866" s="86"/>
      <c r="AK866" s="86"/>
      <c r="AL866" s="86"/>
      <c r="AN866" s="86"/>
      <c r="AO866" s="86"/>
      <c r="AP866" s="86"/>
      <c r="AQ866" s="86"/>
      <c r="AR866" s="86"/>
      <c r="AS866" s="86"/>
      <c r="AT866" s="86"/>
      <c r="AU866" s="86"/>
      <c r="AV866" s="86"/>
      <c r="AW866" s="86"/>
      <c r="AX866" s="86"/>
      <c r="AY866" s="86"/>
      <c r="AZ866" s="86"/>
      <c r="BA866" s="86"/>
      <c r="BB866" s="86"/>
      <c r="BC866" s="86"/>
      <c r="BD866" s="86"/>
      <c r="BE866" s="86"/>
      <c r="BF866" s="86"/>
      <c r="BG866" s="86"/>
      <c r="BH866" s="86"/>
      <c r="BI866" s="86"/>
      <c r="BJ866" s="86"/>
      <c r="BK866" s="86"/>
      <c r="BL866" s="86"/>
      <c r="BM866" s="86"/>
      <c r="BN866" s="86"/>
      <c r="BO866" s="86"/>
      <c r="BP866" s="86"/>
      <c r="BQ866" s="86"/>
      <c r="BR866" s="86"/>
      <c r="BS866" s="86"/>
    </row>
    <row r="867" spans="6:71" s="28" customFormat="1">
      <c r="F867" s="486"/>
      <c r="G867" s="486"/>
      <c r="U867" s="557"/>
      <c r="V867" s="557"/>
      <c r="AF867" s="33"/>
      <c r="AJ867" s="86"/>
      <c r="AK867" s="86"/>
      <c r="AL867" s="86"/>
      <c r="AN867" s="86"/>
      <c r="AO867" s="86"/>
      <c r="AP867" s="86"/>
      <c r="AQ867" s="86"/>
      <c r="AR867" s="86"/>
      <c r="AS867" s="86"/>
      <c r="AT867" s="86"/>
      <c r="AU867" s="86"/>
      <c r="AV867" s="86"/>
      <c r="AW867" s="86"/>
      <c r="AX867" s="86"/>
      <c r="AY867" s="86"/>
      <c r="AZ867" s="86"/>
      <c r="BA867" s="86"/>
      <c r="BB867" s="86"/>
      <c r="BC867" s="86"/>
      <c r="BD867" s="86"/>
      <c r="BE867" s="86"/>
      <c r="BF867" s="86"/>
      <c r="BG867" s="86"/>
      <c r="BH867" s="86"/>
      <c r="BI867" s="86"/>
      <c r="BJ867" s="86"/>
      <c r="BK867" s="86"/>
      <c r="BL867" s="86"/>
      <c r="BM867" s="86"/>
      <c r="BN867" s="86"/>
      <c r="BO867" s="86"/>
      <c r="BP867" s="86"/>
      <c r="BQ867" s="86"/>
      <c r="BR867" s="86"/>
      <c r="BS867" s="86"/>
    </row>
    <row r="868" spans="6:71" s="28" customFormat="1">
      <c r="F868" s="486"/>
      <c r="G868" s="486"/>
      <c r="U868" s="557"/>
      <c r="V868" s="557"/>
      <c r="AF868" s="33"/>
      <c r="AJ868" s="86"/>
      <c r="AK868" s="86"/>
      <c r="AL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86"/>
      <c r="BB868" s="86"/>
      <c r="BC868" s="86"/>
      <c r="BD868" s="86"/>
      <c r="BE868" s="86"/>
      <c r="BF868" s="86"/>
      <c r="BG868" s="86"/>
      <c r="BH868" s="86"/>
      <c r="BI868" s="86"/>
      <c r="BJ868" s="86"/>
      <c r="BK868" s="86"/>
      <c r="BL868" s="86"/>
      <c r="BM868" s="86"/>
      <c r="BN868" s="86"/>
      <c r="BO868" s="86"/>
      <c r="BP868" s="86"/>
      <c r="BQ868" s="86"/>
      <c r="BR868" s="86"/>
      <c r="BS868" s="86"/>
    </row>
    <row r="869" spans="6:71" s="28" customFormat="1">
      <c r="F869" s="486"/>
      <c r="G869" s="486"/>
      <c r="U869" s="557"/>
      <c r="V869" s="557"/>
      <c r="AF869" s="33"/>
      <c r="AJ869" s="86"/>
      <c r="AK869" s="86"/>
      <c r="AL869" s="86"/>
      <c r="AN869" s="86"/>
      <c r="AO869" s="86"/>
      <c r="AP869" s="86"/>
      <c r="AQ869" s="86"/>
      <c r="AR869" s="86"/>
      <c r="AS869" s="86"/>
      <c r="AT869" s="86"/>
      <c r="AU869" s="86"/>
      <c r="AV869" s="86"/>
      <c r="AW869" s="86"/>
      <c r="AX869" s="86"/>
      <c r="AY869" s="86"/>
      <c r="AZ869" s="86"/>
      <c r="BA869" s="86"/>
      <c r="BB869" s="86"/>
      <c r="BC869" s="86"/>
      <c r="BD869" s="86"/>
      <c r="BE869" s="86"/>
      <c r="BF869" s="86"/>
      <c r="BG869" s="86"/>
      <c r="BH869" s="86"/>
      <c r="BI869" s="86"/>
      <c r="BJ869" s="86"/>
      <c r="BK869" s="86"/>
      <c r="BL869" s="86"/>
      <c r="BM869" s="86"/>
      <c r="BN869" s="86"/>
      <c r="BO869" s="86"/>
      <c r="BP869" s="86"/>
      <c r="BQ869" s="86"/>
      <c r="BR869" s="86"/>
      <c r="BS869" s="86"/>
    </row>
    <row r="870" spans="6:71" s="28" customFormat="1">
      <c r="F870" s="486"/>
      <c r="G870" s="486"/>
      <c r="U870" s="557"/>
      <c r="V870" s="557"/>
      <c r="AF870" s="33"/>
      <c r="AJ870" s="86"/>
      <c r="AK870" s="86"/>
      <c r="AL870" s="86"/>
      <c r="AN870" s="86"/>
      <c r="AO870" s="86"/>
      <c r="AP870" s="86"/>
      <c r="AQ870" s="86"/>
      <c r="AR870" s="86"/>
      <c r="AS870" s="86"/>
      <c r="AT870" s="86"/>
      <c r="AU870" s="86"/>
      <c r="AV870" s="86"/>
      <c r="AW870" s="86"/>
      <c r="AX870" s="86"/>
      <c r="AY870" s="86"/>
      <c r="AZ870" s="86"/>
      <c r="BA870" s="86"/>
      <c r="BB870" s="86"/>
      <c r="BC870" s="86"/>
      <c r="BD870" s="86"/>
      <c r="BE870" s="86"/>
      <c r="BF870" s="86"/>
      <c r="BG870" s="86"/>
      <c r="BH870" s="86"/>
      <c r="BI870" s="86"/>
      <c r="BJ870" s="86"/>
      <c r="BK870" s="86"/>
      <c r="BL870" s="86"/>
      <c r="BM870" s="86"/>
      <c r="BN870" s="86"/>
      <c r="BO870" s="86"/>
      <c r="BP870" s="86"/>
      <c r="BQ870" s="86"/>
      <c r="BR870" s="86"/>
      <c r="BS870" s="86"/>
    </row>
    <row r="871" spans="6:71" s="28" customFormat="1">
      <c r="F871" s="486"/>
      <c r="G871" s="486"/>
      <c r="U871" s="557"/>
      <c r="V871" s="557"/>
      <c r="AF871" s="33"/>
      <c r="AJ871" s="86"/>
      <c r="AK871" s="86"/>
      <c r="AL871" s="86"/>
      <c r="AN871" s="86"/>
      <c r="AO871" s="86"/>
      <c r="AP871" s="86"/>
      <c r="AQ871" s="86"/>
      <c r="AR871" s="86"/>
      <c r="AS871" s="86"/>
      <c r="AT871" s="86"/>
      <c r="AU871" s="86"/>
      <c r="AV871" s="86"/>
      <c r="AW871" s="86"/>
      <c r="AX871" s="86"/>
      <c r="AY871" s="86"/>
      <c r="AZ871" s="86"/>
      <c r="BA871" s="86"/>
      <c r="BB871" s="86"/>
      <c r="BC871" s="86"/>
      <c r="BD871" s="86"/>
      <c r="BE871" s="86"/>
      <c r="BF871" s="86"/>
      <c r="BG871" s="86"/>
      <c r="BH871" s="86"/>
      <c r="BI871" s="86"/>
      <c r="BJ871" s="86"/>
      <c r="BK871" s="86"/>
      <c r="BL871" s="86"/>
      <c r="BM871" s="86"/>
      <c r="BN871" s="86"/>
      <c r="BO871" s="86"/>
      <c r="BP871" s="86"/>
      <c r="BQ871" s="86"/>
      <c r="BR871" s="86"/>
      <c r="BS871" s="86"/>
    </row>
    <row r="872" spans="6:71" s="28" customFormat="1">
      <c r="F872" s="486"/>
      <c r="G872" s="486"/>
      <c r="U872" s="557"/>
      <c r="V872" s="557"/>
      <c r="AF872" s="33"/>
      <c r="AJ872" s="86"/>
      <c r="AK872" s="86"/>
      <c r="AL872" s="86"/>
      <c r="AN872" s="86"/>
      <c r="AO872" s="86"/>
      <c r="AP872" s="86"/>
      <c r="AQ872" s="86"/>
      <c r="AR872" s="86"/>
      <c r="AS872" s="86"/>
      <c r="AT872" s="86"/>
      <c r="AU872" s="86"/>
      <c r="AV872" s="86"/>
      <c r="AW872" s="86"/>
      <c r="AX872" s="86"/>
      <c r="AY872" s="86"/>
      <c r="AZ872" s="86"/>
      <c r="BA872" s="86"/>
      <c r="BB872" s="86"/>
      <c r="BC872" s="86"/>
      <c r="BD872" s="86"/>
      <c r="BE872" s="86"/>
      <c r="BF872" s="86"/>
      <c r="BG872" s="86"/>
      <c r="BH872" s="86"/>
      <c r="BI872" s="86"/>
      <c r="BJ872" s="86"/>
      <c r="BK872" s="86"/>
      <c r="BL872" s="86"/>
      <c r="BM872" s="86"/>
      <c r="BN872" s="86"/>
      <c r="BO872" s="86"/>
      <c r="BP872" s="86"/>
      <c r="BQ872" s="86"/>
      <c r="BR872" s="86"/>
      <c r="BS872" s="86"/>
    </row>
    <row r="873" spans="6:71" s="28" customFormat="1">
      <c r="F873" s="486"/>
      <c r="G873" s="486"/>
      <c r="U873" s="557"/>
      <c r="V873" s="557"/>
      <c r="AF873" s="33"/>
      <c r="AJ873" s="86"/>
      <c r="AK873" s="86"/>
      <c r="AL873" s="86"/>
      <c r="AN873" s="86"/>
      <c r="AO873" s="86"/>
      <c r="AP873" s="86"/>
      <c r="AQ873" s="86"/>
      <c r="AR873" s="86"/>
      <c r="AS873" s="86"/>
      <c r="AT873" s="86"/>
      <c r="AU873" s="86"/>
      <c r="AV873" s="86"/>
      <c r="AW873" s="86"/>
      <c r="AX873" s="86"/>
      <c r="AY873" s="86"/>
      <c r="AZ873" s="86"/>
      <c r="BA873" s="86"/>
      <c r="BB873" s="86"/>
      <c r="BC873" s="86"/>
      <c r="BD873" s="86"/>
      <c r="BE873" s="86"/>
      <c r="BF873" s="86"/>
      <c r="BG873" s="86"/>
      <c r="BH873" s="86"/>
      <c r="BI873" s="86"/>
      <c r="BJ873" s="86"/>
      <c r="BK873" s="86"/>
      <c r="BL873" s="86"/>
      <c r="BM873" s="86"/>
      <c r="BN873" s="86"/>
      <c r="BO873" s="86"/>
      <c r="BP873" s="86"/>
      <c r="BQ873" s="86"/>
      <c r="BR873" s="86"/>
      <c r="BS873" s="86"/>
    </row>
    <row r="874" spans="6:71" s="28" customFormat="1">
      <c r="F874" s="486"/>
      <c r="G874" s="486"/>
      <c r="U874" s="557"/>
      <c r="V874" s="557"/>
      <c r="AF874" s="33"/>
      <c r="AJ874" s="86"/>
      <c r="AK874" s="86"/>
      <c r="AL874" s="86"/>
      <c r="AN874" s="86"/>
      <c r="AO874" s="86"/>
      <c r="AP874" s="86"/>
      <c r="AQ874" s="86"/>
      <c r="AR874" s="86"/>
      <c r="AS874" s="86"/>
      <c r="AT874" s="86"/>
      <c r="AU874" s="86"/>
      <c r="AV874" s="86"/>
      <c r="AW874" s="86"/>
      <c r="AX874" s="86"/>
      <c r="AY874" s="86"/>
      <c r="AZ874" s="86"/>
      <c r="BA874" s="86"/>
      <c r="BB874" s="86"/>
      <c r="BC874" s="86"/>
      <c r="BD874" s="86"/>
      <c r="BE874" s="86"/>
      <c r="BF874" s="86"/>
      <c r="BG874" s="86"/>
      <c r="BH874" s="86"/>
      <c r="BI874" s="86"/>
      <c r="BJ874" s="86"/>
      <c r="BK874" s="86"/>
      <c r="BL874" s="86"/>
      <c r="BM874" s="86"/>
      <c r="BN874" s="86"/>
      <c r="BO874" s="86"/>
      <c r="BP874" s="86"/>
      <c r="BQ874" s="86"/>
      <c r="BR874" s="86"/>
      <c r="BS874" s="86"/>
    </row>
    <row r="875" spans="6:71" s="28" customFormat="1">
      <c r="F875" s="486"/>
      <c r="G875" s="486"/>
      <c r="U875" s="557"/>
      <c r="V875" s="557"/>
      <c r="AF875" s="33"/>
      <c r="AJ875" s="86"/>
      <c r="AK875" s="86"/>
      <c r="AL875" s="86"/>
      <c r="AN875" s="86"/>
      <c r="AO875" s="86"/>
      <c r="AP875" s="86"/>
      <c r="AQ875" s="86"/>
      <c r="AR875" s="86"/>
      <c r="AS875" s="86"/>
      <c r="AT875" s="86"/>
      <c r="AU875" s="86"/>
      <c r="AV875" s="86"/>
      <c r="AW875" s="86"/>
      <c r="AX875" s="86"/>
      <c r="AY875" s="86"/>
      <c r="AZ875" s="86"/>
      <c r="BA875" s="86"/>
      <c r="BB875" s="86"/>
      <c r="BC875" s="86"/>
      <c r="BD875" s="86"/>
      <c r="BE875" s="86"/>
      <c r="BF875" s="86"/>
      <c r="BG875" s="86"/>
      <c r="BH875" s="86"/>
      <c r="BI875" s="86"/>
      <c r="BJ875" s="86"/>
      <c r="BK875" s="86"/>
      <c r="BL875" s="86"/>
      <c r="BM875" s="86"/>
      <c r="BN875" s="86"/>
      <c r="BO875" s="86"/>
      <c r="BP875" s="86"/>
      <c r="BQ875" s="86"/>
      <c r="BR875" s="86"/>
      <c r="BS875" s="86"/>
    </row>
    <row r="876" spans="6:71" s="28" customFormat="1">
      <c r="F876" s="486"/>
      <c r="G876" s="486"/>
      <c r="U876" s="557"/>
      <c r="V876" s="557"/>
      <c r="AF876" s="33"/>
      <c r="AJ876" s="86"/>
      <c r="AK876" s="86"/>
      <c r="AL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  <c r="AZ876" s="86"/>
      <c r="BA876" s="86"/>
      <c r="BB876" s="86"/>
      <c r="BC876" s="86"/>
      <c r="BD876" s="86"/>
      <c r="BE876" s="86"/>
      <c r="BF876" s="86"/>
      <c r="BG876" s="86"/>
      <c r="BH876" s="86"/>
      <c r="BI876" s="86"/>
      <c r="BJ876" s="86"/>
      <c r="BK876" s="86"/>
      <c r="BL876" s="86"/>
      <c r="BM876" s="86"/>
      <c r="BN876" s="86"/>
      <c r="BO876" s="86"/>
      <c r="BP876" s="86"/>
      <c r="BQ876" s="86"/>
      <c r="BR876" s="86"/>
      <c r="BS876" s="86"/>
    </row>
    <row r="877" spans="6:71" s="28" customFormat="1">
      <c r="F877" s="486"/>
      <c r="G877" s="486"/>
      <c r="U877" s="557"/>
      <c r="V877" s="557"/>
      <c r="AF877" s="33"/>
      <c r="AJ877" s="86"/>
      <c r="AK877" s="86"/>
      <c r="AL877" s="86"/>
      <c r="AN877" s="86"/>
      <c r="AO877" s="86"/>
      <c r="AP877" s="86"/>
      <c r="AQ877" s="86"/>
      <c r="AR877" s="86"/>
      <c r="AS877" s="86"/>
      <c r="AT877" s="86"/>
      <c r="AU877" s="86"/>
      <c r="AV877" s="86"/>
      <c r="AW877" s="86"/>
      <c r="AX877" s="86"/>
      <c r="AY877" s="86"/>
      <c r="AZ877" s="86"/>
      <c r="BA877" s="86"/>
      <c r="BB877" s="86"/>
      <c r="BC877" s="86"/>
      <c r="BD877" s="86"/>
      <c r="BE877" s="86"/>
      <c r="BF877" s="86"/>
      <c r="BG877" s="86"/>
      <c r="BH877" s="86"/>
      <c r="BI877" s="86"/>
      <c r="BJ877" s="86"/>
      <c r="BK877" s="86"/>
      <c r="BL877" s="86"/>
      <c r="BM877" s="86"/>
      <c r="BN877" s="86"/>
      <c r="BO877" s="86"/>
      <c r="BP877" s="86"/>
      <c r="BQ877" s="86"/>
      <c r="BR877" s="86"/>
      <c r="BS877" s="86"/>
    </row>
    <row r="878" spans="6:71" s="28" customFormat="1">
      <c r="F878" s="486"/>
      <c r="G878" s="486"/>
      <c r="U878" s="557"/>
      <c r="V878" s="557"/>
      <c r="AF878" s="33"/>
      <c r="AJ878" s="86"/>
      <c r="AK878" s="86"/>
      <c r="AL878" s="86"/>
      <c r="AN878" s="86"/>
      <c r="AO878" s="86"/>
      <c r="AP878" s="86"/>
      <c r="AQ878" s="86"/>
      <c r="AR878" s="86"/>
      <c r="AS878" s="86"/>
      <c r="AT878" s="86"/>
      <c r="AU878" s="86"/>
      <c r="AV878" s="86"/>
      <c r="AW878" s="86"/>
      <c r="AX878" s="86"/>
      <c r="AY878" s="86"/>
      <c r="AZ878" s="86"/>
      <c r="BA878" s="86"/>
      <c r="BB878" s="86"/>
      <c r="BC878" s="86"/>
      <c r="BD878" s="86"/>
      <c r="BE878" s="86"/>
      <c r="BF878" s="86"/>
      <c r="BG878" s="86"/>
      <c r="BH878" s="86"/>
      <c r="BI878" s="86"/>
      <c r="BJ878" s="86"/>
      <c r="BK878" s="86"/>
      <c r="BL878" s="86"/>
      <c r="BM878" s="86"/>
      <c r="BN878" s="86"/>
      <c r="BO878" s="86"/>
      <c r="BP878" s="86"/>
      <c r="BQ878" s="86"/>
      <c r="BR878" s="86"/>
      <c r="BS878" s="86"/>
    </row>
    <row r="879" spans="6:71" s="28" customFormat="1">
      <c r="F879" s="486"/>
      <c r="G879" s="486"/>
      <c r="U879" s="557"/>
      <c r="V879" s="557"/>
      <c r="AF879" s="33"/>
      <c r="AJ879" s="86"/>
      <c r="AK879" s="86"/>
      <c r="AL879" s="86"/>
      <c r="AN879" s="86"/>
      <c r="AO879" s="86"/>
      <c r="AP879" s="86"/>
      <c r="AQ879" s="86"/>
      <c r="AR879" s="86"/>
      <c r="AS879" s="86"/>
      <c r="AT879" s="86"/>
      <c r="AU879" s="86"/>
      <c r="AV879" s="86"/>
      <c r="AW879" s="86"/>
      <c r="AX879" s="86"/>
      <c r="AY879" s="86"/>
      <c r="AZ879" s="86"/>
      <c r="BA879" s="86"/>
      <c r="BB879" s="86"/>
      <c r="BC879" s="86"/>
      <c r="BD879" s="86"/>
      <c r="BE879" s="86"/>
      <c r="BF879" s="86"/>
      <c r="BG879" s="86"/>
      <c r="BH879" s="86"/>
      <c r="BI879" s="86"/>
      <c r="BJ879" s="86"/>
      <c r="BK879" s="86"/>
      <c r="BL879" s="86"/>
      <c r="BM879" s="86"/>
      <c r="BN879" s="86"/>
      <c r="BO879" s="86"/>
      <c r="BP879" s="86"/>
      <c r="BQ879" s="86"/>
      <c r="BR879" s="86"/>
      <c r="BS879" s="86"/>
    </row>
    <row r="880" spans="6:71" s="28" customFormat="1">
      <c r="F880" s="486"/>
      <c r="G880" s="486"/>
      <c r="U880" s="557"/>
      <c r="V880" s="557"/>
      <c r="AF880" s="33"/>
      <c r="AJ880" s="86"/>
      <c r="AK880" s="86"/>
      <c r="AL880" s="86"/>
      <c r="AN880" s="86"/>
      <c r="AO880" s="86"/>
      <c r="AP880" s="86"/>
      <c r="AQ880" s="86"/>
      <c r="AR880" s="86"/>
      <c r="AS880" s="86"/>
      <c r="AT880" s="86"/>
      <c r="AU880" s="86"/>
      <c r="AV880" s="86"/>
      <c r="AW880" s="86"/>
      <c r="AX880" s="86"/>
      <c r="AY880" s="86"/>
      <c r="AZ880" s="86"/>
      <c r="BA880" s="86"/>
      <c r="BB880" s="86"/>
      <c r="BC880" s="86"/>
      <c r="BD880" s="86"/>
      <c r="BE880" s="86"/>
      <c r="BF880" s="86"/>
      <c r="BG880" s="86"/>
      <c r="BH880" s="86"/>
      <c r="BI880" s="86"/>
      <c r="BJ880" s="86"/>
      <c r="BK880" s="86"/>
      <c r="BL880" s="86"/>
      <c r="BM880" s="86"/>
      <c r="BN880" s="86"/>
      <c r="BO880" s="86"/>
      <c r="BP880" s="86"/>
      <c r="BQ880" s="86"/>
      <c r="BR880" s="86"/>
      <c r="BS880" s="86"/>
    </row>
    <row r="881" spans="6:71" s="28" customFormat="1">
      <c r="F881" s="486"/>
      <c r="G881" s="486"/>
      <c r="U881" s="557"/>
      <c r="V881" s="557"/>
      <c r="AF881" s="33"/>
      <c r="AJ881" s="86"/>
      <c r="AK881" s="86"/>
      <c r="AL881" s="86"/>
      <c r="AN881" s="86"/>
      <c r="AO881" s="86"/>
      <c r="AP881" s="86"/>
      <c r="AQ881" s="86"/>
      <c r="AR881" s="86"/>
      <c r="AS881" s="86"/>
      <c r="AT881" s="86"/>
      <c r="AU881" s="86"/>
      <c r="AV881" s="86"/>
      <c r="AW881" s="86"/>
      <c r="AX881" s="86"/>
      <c r="AY881" s="86"/>
      <c r="AZ881" s="86"/>
      <c r="BA881" s="86"/>
      <c r="BB881" s="86"/>
      <c r="BC881" s="86"/>
      <c r="BD881" s="86"/>
      <c r="BE881" s="86"/>
      <c r="BF881" s="86"/>
      <c r="BG881" s="86"/>
      <c r="BH881" s="86"/>
      <c r="BI881" s="86"/>
      <c r="BJ881" s="86"/>
      <c r="BK881" s="86"/>
      <c r="BL881" s="86"/>
      <c r="BM881" s="86"/>
      <c r="BN881" s="86"/>
      <c r="BO881" s="86"/>
      <c r="BP881" s="86"/>
      <c r="BQ881" s="86"/>
      <c r="BR881" s="86"/>
      <c r="BS881" s="86"/>
    </row>
    <row r="882" spans="6:71" s="28" customFormat="1">
      <c r="F882" s="486"/>
      <c r="G882" s="486"/>
      <c r="U882" s="557"/>
      <c r="V882" s="557"/>
      <c r="AF882" s="33"/>
      <c r="AJ882" s="86"/>
      <c r="AK882" s="86"/>
      <c r="AL882" s="86"/>
      <c r="AN882" s="86"/>
      <c r="AO882" s="86"/>
      <c r="AP882" s="86"/>
      <c r="AQ882" s="86"/>
      <c r="AR882" s="86"/>
      <c r="AS882" s="86"/>
      <c r="AT882" s="86"/>
      <c r="AU882" s="86"/>
      <c r="AV882" s="86"/>
      <c r="AW882" s="86"/>
      <c r="AX882" s="86"/>
      <c r="AY882" s="86"/>
      <c r="AZ882" s="86"/>
      <c r="BA882" s="86"/>
      <c r="BB882" s="86"/>
      <c r="BC882" s="86"/>
      <c r="BD882" s="86"/>
      <c r="BE882" s="86"/>
      <c r="BF882" s="86"/>
      <c r="BG882" s="86"/>
      <c r="BH882" s="86"/>
      <c r="BI882" s="86"/>
      <c r="BJ882" s="86"/>
      <c r="BK882" s="86"/>
      <c r="BL882" s="86"/>
      <c r="BM882" s="86"/>
      <c r="BN882" s="86"/>
      <c r="BO882" s="86"/>
      <c r="BP882" s="86"/>
      <c r="BQ882" s="86"/>
      <c r="BR882" s="86"/>
      <c r="BS882" s="86"/>
    </row>
    <row r="883" spans="6:71" s="28" customFormat="1">
      <c r="F883" s="486"/>
      <c r="G883" s="486"/>
      <c r="U883" s="557"/>
      <c r="V883" s="557"/>
      <c r="AF883" s="33"/>
      <c r="AJ883" s="86"/>
      <c r="AK883" s="86"/>
      <c r="AL883" s="86"/>
      <c r="AN883" s="86"/>
      <c r="AO883" s="86"/>
      <c r="AP883" s="86"/>
      <c r="AQ883" s="86"/>
      <c r="AR883" s="86"/>
      <c r="AS883" s="86"/>
      <c r="AT883" s="86"/>
      <c r="AU883" s="86"/>
      <c r="AV883" s="86"/>
      <c r="AW883" s="86"/>
      <c r="AX883" s="86"/>
      <c r="AY883" s="86"/>
      <c r="AZ883" s="86"/>
      <c r="BA883" s="86"/>
      <c r="BB883" s="86"/>
      <c r="BC883" s="86"/>
      <c r="BD883" s="86"/>
      <c r="BE883" s="86"/>
      <c r="BF883" s="86"/>
      <c r="BG883" s="86"/>
      <c r="BH883" s="86"/>
      <c r="BI883" s="86"/>
      <c r="BJ883" s="86"/>
      <c r="BK883" s="86"/>
      <c r="BL883" s="86"/>
      <c r="BM883" s="86"/>
      <c r="BN883" s="86"/>
      <c r="BO883" s="86"/>
      <c r="BP883" s="86"/>
      <c r="BQ883" s="86"/>
      <c r="BR883" s="86"/>
      <c r="BS883" s="86"/>
    </row>
    <row r="884" spans="6:71" s="28" customFormat="1">
      <c r="F884" s="486"/>
      <c r="G884" s="486"/>
      <c r="U884" s="557"/>
      <c r="V884" s="557"/>
      <c r="AF884" s="33"/>
      <c r="AJ884" s="86"/>
      <c r="AK884" s="86"/>
      <c r="AL884" s="86"/>
      <c r="AN884" s="86"/>
      <c r="AO884" s="86"/>
      <c r="AP884" s="86"/>
      <c r="AQ884" s="86"/>
      <c r="AR884" s="86"/>
      <c r="AS884" s="86"/>
      <c r="AT884" s="86"/>
      <c r="AU884" s="86"/>
      <c r="AV884" s="86"/>
      <c r="AW884" s="86"/>
      <c r="AX884" s="86"/>
      <c r="AY884" s="86"/>
      <c r="AZ884" s="86"/>
      <c r="BA884" s="86"/>
      <c r="BB884" s="86"/>
      <c r="BC884" s="86"/>
      <c r="BD884" s="86"/>
      <c r="BE884" s="86"/>
      <c r="BF884" s="86"/>
      <c r="BG884" s="86"/>
      <c r="BH884" s="86"/>
      <c r="BI884" s="86"/>
      <c r="BJ884" s="86"/>
      <c r="BK884" s="86"/>
      <c r="BL884" s="86"/>
      <c r="BM884" s="86"/>
      <c r="BN884" s="86"/>
      <c r="BO884" s="86"/>
      <c r="BP884" s="86"/>
      <c r="BQ884" s="86"/>
      <c r="BR884" s="86"/>
      <c r="BS884" s="86"/>
    </row>
    <row r="885" spans="6:71" s="28" customFormat="1">
      <c r="F885" s="486"/>
      <c r="G885" s="486"/>
      <c r="U885" s="557"/>
      <c r="V885" s="557"/>
      <c r="AF885" s="33"/>
      <c r="AJ885" s="86"/>
      <c r="AK885" s="86"/>
      <c r="AL885" s="86"/>
      <c r="AN885" s="86"/>
      <c r="AO885" s="86"/>
      <c r="AP885" s="86"/>
      <c r="AQ885" s="86"/>
      <c r="AR885" s="86"/>
      <c r="AS885" s="86"/>
      <c r="AT885" s="86"/>
      <c r="AU885" s="86"/>
      <c r="AV885" s="86"/>
      <c r="AW885" s="86"/>
      <c r="AX885" s="86"/>
      <c r="AY885" s="86"/>
      <c r="AZ885" s="86"/>
      <c r="BA885" s="86"/>
      <c r="BB885" s="86"/>
      <c r="BC885" s="86"/>
      <c r="BD885" s="86"/>
      <c r="BE885" s="86"/>
      <c r="BF885" s="86"/>
      <c r="BG885" s="86"/>
      <c r="BH885" s="86"/>
      <c r="BI885" s="86"/>
      <c r="BJ885" s="86"/>
      <c r="BK885" s="86"/>
      <c r="BL885" s="86"/>
      <c r="BM885" s="86"/>
      <c r="BN885" s="86"/>
      <c r="BO885" s="86"/>
      <c r="BP885" s="86"/>
      <c r="BQ885" s="86"/>
      <c r="BR885" s="86"/>
      <c r="BS885" s="86"/>
    </row>
    <row r="886" spans="6:71" s="28" customFormat="1">
      <c r="F886" s="486"/>
      <c r="G886" s="486"/>
      <c r="U886" s="557"/>
      <c r="V886" s="557"/>
      <c r="AF886" s="33"/>
      <c r="AJ886" s="86"/>
      <c r="AK886" s="86"/>
      <c r="AL886" s="86"/>
      <c r="AN886" s="86"/>
      <c r="AO886" s="86"/>
      <c r="AP886" s="86"/>
      <c r="AQ886" s="86"/>
      <c r="AR886" s="86"/>
      <c r="AS886" s="86"/>
      <c r="AT886" s="86"/>
      <c r="AU886" s="86"/>
      <c r="AV886" s="86"/>
      <c r="AW886" s="86"/>
      <c r="AX886" s="86"/>
      <c r="AY886" s="86"/>
      <c r="AZ886" s="86"/>
      <c r="BA886" s="86"/>
      <c r="BB886" s="86"/>
      <c r="BC886" s="86"/>
      <c r="BD886" s="86"/>
      <c r="BE886" s="86"/>
      <c r="BF886" s="86"/>
      <c r="BG886" s="86"/>
      <c r="BH886" s="86"/>
      <c r="BI886" s="86"/>
      <c r="BJ886" s="86"/>
      <c r="BK886" s="86"/>
      <c r="BL886" s="86"/>
      <c r="BM886" s="86"/>
      <c r="BN886" s="86"/>
      <c r="BO886" s="86"/>
      <c r="BP886" s="86"/>
      <c r="BQ886" s="86"/>
      <c r="BR886" s="86"/>
      <c r="BS886" s="86"/>
    </row>
    <row r="887" spans="6:71" s="28" customFormat="1">
      <c r="F887" s="486"/>
      <c r="G887" s="486"/>
      <c r="U887" s="557"/>
      <c r="V887" s="557"/>
      <c r="AF887" s="33"/>
      <c r="AJ887" s="86"/>
      <c r="AK887" s="86"/>
      <c r="AL887" s="86"/>
      <c r="AN887" s="86"/>
      <c r="AO887" s="86"/>
      <c r="AP887" s="86"/>
      <c r="AQ887" s="86"/>
      <c r="AR887" s="86"/>
      <c r="AS887" s="86"/>
      <c r="AT887" s="86"/>
      <c r="AU887" s="86"/>
      <c r="AV887" s="86"/>
      <c r="AW887" s="86"/>
      <c r="AX887" s="86"/>
      <c r="AY887" s="86"/>
      <c r="AZ887" s="86"/>
      <c r="BA887" s="86"/>
      <c r="BB887" s="86"/>
      <c r="BC887" s="86"/>
      <c r="BD887" s="86"/>
      <c r="BE887" s="86"/>
      <c r="BF887" s="86"/>
      <c r="BG887" s="86"/>
      <c r="BH887" s="86"/>
      <c r="BI887" s="86"/>
      <c r="BJ887" s="86"/>
      <c r="BK887" s="86"/>
      <c r="BL887" s="86"/>
      <c r="BM887" s="86"/>
      <c r="BN887" s="86"/>
      <c r="BO887" s="86"/>
      <c r="BP887" s="86"/>
      <c r="BQ887" s="86"/>
      <c r="BR887" s="86"/>
      <c r="BS887" s="86"/>
    </row>
    <row r="888" spans="6:71" s="28" customFormat="1">
      <c r="F888" s="486"/>
      <c r="G888" s="486"/>
      <c r="U888" s="557"/>
      <c r="V888" s="557"/>
      <c r="AF888" s="33"/>
      <c r="AJ888" s="86"/>
      <c r="AK888" s="86"/>
      <c r="AL888" s="86"/>
      <c r="AN888" s="86"/>
      <c r="AO888" s="86"/>
      <c r="AP888" s="86"/>
      <c r="AQ888" s="86"/>
      <c r="AR888" s="86"/>
      <c r="AS888" s="86"/>
      <c r="AT888" s="86"/>
      <c r="AU888" s="86"/>
      <c r="AV888" s="86"/>
      <c r="AW888" s="86"/>
      <c r="AX888" s="86"/>
      <c r="AY888" s="86"/>
      <c r="AZ888" s="86"/>
      <c r="BA888" s="86"/>
      <c r="BB888" s="86"/>
      <c r="BC888" s="86"/>
      <c r="BD888" s="86"/>
      <c r="BE888" s="86"/>
      <c r="BF888" s="86"/>
      <c r="BG888" s="86"/>
      <c r="BH888" s="86"/>
      <c r="BI888" s="86"/>
      <c r="BJ888" s="86"/>
      <c r="BK888" s="86"/>
      <c r="BL888" s="86"/>
      <c r="BM888" s="86"/>
      <c r="BN888" s="86"/>
      <c r="BO888" s="86"/>
      <c r="BP888" s="86"/>
      <c r="BQ888" s="86"/>
      <c r="BR888" s="86"/>
      <c r="BS888" s="86"/>
    </row>
    <row r="889" spans="6:71" s="28" customFormat="1">
      <c r="F889" s="486"/>
      <c r="G889" s="486"/>
      <c r="U889" s="557"/>
      <c r="V889" s="557"/>
      <c r="AF889" s="33"/>
      <c r="AJ889" s="86"/>
      <c r="AK889" s="86"/>
      <c r="AL889" s="86"/>
      <c r="AN889" s="86"/>
      <c r="AO889" s="86"/>
      <c r="AP889" s="86"/>
      <c r="AQ889" s="86"/>
      <c r="AR889" s="86"/>
      <c r="AS889" s="86"/>
      <c r="AT889" s="86"/>
      <c r="AU889" s="86"/>
      <c r="AV889" s="86"/>
      <c r="AW889" s="86"/>
      <c r="AX889" s="86"/>
      <c r="AY889" s="86"/>
      <c r="AZ889" s="86"/>
      <c r="BA889" s="86"/>
      <c r="BB889" s="86"/>
      <c r="BC889" s="86"/>
      <c r="BD889" s="86"/>
      <c r="BE889" s="86"/>
      <c r="BF889" s="86"/>
      <c r="BG889" s="86"/>
      <c r="BH889" s="86"/>
      <c r="BI889" s="86"/>
      <c r="BJ889" s="86"/>
      <c r="BK889" s="86"/>
      <c r="BL889" s="86"/>
      <c r="BM889" s="86"/>
      <c r="BN889" s="86"/>
      <c r="BO889" s="86"/>
      <c r="BP889" s="86"/>
      <c r="BQ889" s="86"/>
      <c r="BR889" s="86"/>
      <c r="BS889" s="86"/>
    </row>
    <row r="890" spans="6:71" s="28" customFormat="1">
      <c r="F890" s="486"/>
      <c r="G890" s="486"/>
      <c r="U890" s="557"/>
      <c r="V890" s="557"/>
      <c r="AF890" s="33"/>
      <c r="AJ890" s="86"/>
      <c r="AK890" s="86"/>
      <c r="AL890" s="86"/>
      <c r="AN890" s="86"/>
      <c r="AO890" s="86"/>
      <c r="AP890" s="86"/>
      <c r="AQ890" s="86"/>
      <c r="AR890" s="86"/>
      <c r="AS890" s="86"/>
      <c r="AT890" s="86"/>
      <c r="AU890" s="86"/>
      <c r="AV890" s="86"/>
      <c r="AW890" s="86"/>
      <c r="AX890" s="86"/>
      <c r="AY890" s="86"/>
      <c r="AZ890" s="86"/>
      <c r="BA890" s="86"/>
      <c r="BB890" s="86"/>
      <c r="BC890" s="86"/>
      <c r="BD890" s="86"/>
      <c r="BE890" s="86"/>
      <c r="BF890" s="86"/>
      <c r="BG890" s="86"/>
      <c r="BH890" s="86"/>
      <c r="BI890" s="86"/>
      <c r="BJ890" s="86"/>
      <c r="BK890" s="86"/>
      <c r="BL890" s="86"/>
      <c r="BM890" s="86"/>
      <c r="BN890" s="86"/>
      <c r="BO890" s="86"/>
      <c r="BP890" s="86"/>
      <c r="BQ890" s="86"/>
      <c r="BR890" s="86"/>
      <c r="BS890" s="86"/>
    </row>
    <row r="891" spans="6:71" s="28" customFormat="1">
      <c r="F891" s="486"/>
      <c r="G891" s="486"/>
      <c r="U891" s="557"/>
      <c r="V891" s="557"/>
      <c r="AF891" s="33"/>
      <c r="AJ891" s="86"/>
      <c r="AK891" s="86"/>
      <c r="AL891" s="86"/>
      <c r="AN891" s="86"/>
      <c r="AO891" s="86"/>
      <c r="AP891" s="86"/>
      <c r="AQ891" s="86"/>
      <c r="AR891" s="86"/>
      <c r="AS891" s="86"/>
      <c r="AT891" s="86"/>
      <c r="AU891" s="86"/>
      <c r="AV891" s="86"/>
      <c r="AW891" s="86"/>
      <c r="AX891" s="86"/>
      <c r="AY891" s="86"/>
      <c r="AZ891" s="86"/>
      <c r="BA891" s="86"/>
      <c r="BB891" s="86"/>
      <c r="BC891" s="86"/>
      <c r="BD891" s="86"/>
      <c r="BE891" s="86"/>
      <c r="BF891" s="86"/>
      <c r="BG891" s="86"/>
      <c r="BH891" s="86"/>
      <c r="BI891" s="86"/>
      <c r="BJ891" s="86"/>
      <c r="BK891" s="86"/>
      <c r="BL891" s="86"/>
      <c r="BM891" s="86"/>
      <c r="BN891" s="86"/>
      <c r="BO891" s="86"/>
      <c r="BP891" s="86"/>
      <c r="BQ891" s="86"/>
      <c r="BR891" s="86"/>
      <c r="BS891" s="86"/>
    </row>
    <row r="892" spans="6:71" s="28" customFormat="1">
      <c r="F892" s="486"/>
      <c r="G892" s="486"/>
      <c r="U892" s="557"/>
      <c r="V892" s="557"/>
      <c r="AF892" s="33"/>
      <c r="AJ892" s="86"/>
      <c r="AK892" s="86"/>
      <c r="AL892" s="86"/>
      <c r="AN892" s="86"/>
      <c r="AO892" s="86"/>
      <c r="AP892" s="86"/>
      <c r="AQ892" s="86"/>
      <c r="AR892" s="86"/>
      <c r="AS892" s="86"/>
      <c r="AT892" s="86"/>
      <c r="AU892" s="86"/>
      <c r="AV892" s="86"/>
      <c r="AW892" s="86"/>
      <c r="AX892" s="86"/>
      <c r="AY892" s="86"/>
      <c r="AZ892" s="86"/>
      <c r="BA892" s="86"/>
      <c r="BB892" s="86"/>
      <c r="BC892" s="86"/>
      <c r="BD892" s="86"/>
      <c r="BE892" s="86"/>
      <c r="BF892" s="86"/>
      <c r="BG892" s="86"/>
      <c r="BH892" s="86"/>
      <c r="BI892" s="86"/>
      <c r="BJ892" s="86"/>
      <c r="BK892" s="86"/>
      <c r="BL892" s="86"/>
      <c r="BM892" s="86"/>
      <c r="BN892" s="86"/>
      <c r="BO892" s="86"/>
      <c r="BP892" s="86"/>
      <c r="BQ892" s="86"/>
      <c r="BR892" s="86"/>
      <c r="BS892" s="86"/>
    </row>
    <row r="893" spans="6:71" s="28" customFormat="1">
      <c r="F893" s="486"/>
      <c r="G893" s="486"/>
      <c r="U893" s="557"/>
      <c r="V893" s="557"/>
      <c r="AF893" s="33"/>
      <c r="AJ893" s="86"/>
      <c r="AK893" s="86"/>
      <c r="AL893" s="86"/>
      <c r="AN893" s="86"/>
      <c r="AO893" s="86"/>
      <c r="AP893" s="86"/>
      <c r="AQ893" s="86"/>
      <c r="AR893" s="86"/>
      <c r="AS893" s="86"/>
      <c r="AT893" s="86"/>
      <c r="AU893" s="86"/>
      <c r="AV893" s="86"/>
      <c r="AW893" s="86"/>
      <c r="AX893" s="86"/>
      <c r="AY893" s="86"/>
      <c r="AZ893" s="86"/>
      <c r="BA893" s="86"/>
      <c r="BB893" s="86"/>
      <c r="BC893" s="86"/>
      <c r="BD893" s="86"/>
      <c r="BE893" s="86"/>
      <c r="BF893" s="86"/>
      <c r="BG893" s="86"/>
      <c r="BH893" s="86"/>
      <c r="BI893" s="86"/>
      <c r="BJ893" s="86"/>
      <c r="BK893" s="86"/>
      <c r="BL893" s="86"/>
      <c r="BM893" s="86"/>
      <c r="BN893" s="86"/>
      <c r="BO893" s="86"/>
      <c r="BP893" s="86"/>
      <c r="BQ893" s="86"/>
      <c r="BR893" s="86"/>
      <c r="BS893" s="86"/>
    </row>
    <row r="894" spans="6:71" s="28" customFormat="1">
      <c r="F894" s="486"/>
      <c r="G894" s="486"/>
      <c r="U894" s="557"/>
      <c r="V894" s="557"/>
      <c r="AF894" s="33"/>
      <c r="AJ894" s="86"/>
      <c r="AK894" s="86"/>
      <c r="AL894" s="86"/>
      <c r="AN894" s="86"/>
      <c r="AO894" s="86"/>
      <c r="AP894" s="86"/>
      <c r="AQ894" s="86"/>
      <c r="AR894" s="86"/>
      <c r="AS894" s="86"/>
      <c r="AT894" s="86"/>
      <c r="AU894" s="86"/>
      <c r="AV894" s="86"/>
      <c r="AW894" s="86"/>
      <c r="AX894" s="86"/>
      <c r="AY894" s="86"/>
      <c r="AZ894" s="86"/>
      <c r="BA894" s="86"/>
      <c r="BB894" s="86"/>
      <c r="BC894" s="86"/>
      <c r="BD894" s="86"/>
      <c r="BE894" s="86"/>
      <c r="BF894" s="86"/>
      <c r="BG894" s="86"/>
      <c r="BH894" s="86"/>
      <c r="BI894" s="86"/>
      <c r="BJ894" s="86"/>
      <c r="BK894" s="86"/>
      <c r="BL894" s="86"/>
      <c r="BM894" s="86"/>
      <c r="BN894" s="86"/>
      <c r="BO894" s="86"/>
      <c r="BP894" s="86"/>
      <c r="BQ894" s="86"/>
      <c r="BR894" s="86"/>
      <c r="BS894" s="86"/>
    </row>
    <row r="895" spans="6:71" s="28" customFormat="1">
      <c r="F895" s="486"/>
      <c r="G895" s="486"/>
      <c r="U895" s="557"/>
      <c r="V895" s="557"/>
      <c r="AF895" s="33"/>
      <c r="AJ895" s="86"/>
      <c r="AK895" s="86"/>
      <c r="AL895" s="86"/>
      <c r="AN895" s="86"/>
      <c r="AO895" s="86"/>
      <c r="AP895" s="86"/>
      <c r="AQ895" s="86"/>
      <c r="AR895" s="86"/>
      <c r="AS895" s="86"/>
      <c r="AT895" s="86"/>
      <c r="AU895" s="86"/>
      <c r="AV895" s="86"/>
      <c r="AW895" s="86"/>
      <c r="AX895" s="86"/>
      <c r="AY895" s="86"/>
      <c r="AZ895" s="86"/>
      <c r="BA895" s="86"/>
      <c r="BB895" s="86"/>
      <c r="BC895" s="86"/>
      <c r="BD895" s="86"/>
      <c r="BE895" s="86"/>
      <c r="BF895" s="86"/>
      <c r="BG895" s="86"/>
      <c r="BH895" s="86"/>
      <c r="BI895" s="86"/>
      <c r="BJ895" s="86"/>
      <c r="BK895" s="86"/>
      <c r="BL895" s="86"/>
      <c r="BM895" s="86"/>
      <c r="BN895" s="86"/>
      <c r="BO895" s="86"/>
      <c r="BP895" s="86"/>
      <c r="BQ895" s="86"/>
      <c r="BR895" s="86"/>
      <c r="BS895" s="86"/>
    </row>
    <row r="896" spans="6:71" s="28" customFormat="1">
      <c r="F896" s="486"/>
      <c r="G896" s="486"/>
      <c r="U896" s="557"/>
      <c r="V896" s="557"/>
      <c r="AF896" s="33"/>
      <c r="AJ896" s="86"/>
      <c r="AK896" s="86"/>
      <c r="AL896" s="86"/>
      <c r="AN896" s="86"/>
      <c r="AO896" s="86"/>
      <c r="AP896" s="86"/>
      <c r="AQ896" s="86"/>
      <c r="AR896" s="86"/>
      <c r="AS896" s="86"/>
      <c r="AT896" s="86"/>
      <c r="AU896" s="86"/>
      <c r="AV896" s="86"/>
      <c r="AW896" s="86"/>
      <c r="AX896" s="86"/>
      <c r="AY896" s="86"/>
      <c r="AZ896" s="86"/>
      <c r="BA896" s="86"/>
      <c r="BB896" s="86"/>
      <c r="BC896" s="86"/>
      <c r="BD896" s="86"/>
      <c r="BE896" s="86"/>
      <c r="BF896" s="86"/>
      <c r="BG896" s="86"/>
      <c r="BH896" s="86"/>
      <c r="BI896" s="86"/>
      <c r="BJ896" s="86"/>
      <c r="BK896" s="86"/>
      <c r="BL896" s="86"/>
      <c r="BM896" s="86"/>
      <c r="BN896" s="86"/>
      <c r="BO896" s="86"/>
      <c r="BP896" s="86"/>
      <c r="BQ896" s="86"/>
      <c r="BR896" s="86"/>
      <c r="BS896" s="86"/>
    </row>
    <row r="897" spans="6:71" s="28" customFormat="1">
      <c r="F897" s="486"/>
      <c r="G897" s="486"/>
      <c r="U897" s="557"/>
      <c r="V897" s="557"/>
      <c r="AF897" s="33"/>
      <c r="AJ897" s="86"/>
      <c r="AK897" s="86"/>
      <c r="AL897" s="86"/>
      <c r="AN897" s="86"/>
      <c r="AO897" s="86"/>
      <c r="AP897" s="86"/>
      <c r="AQ897" s="86"/>
      <c r="AR897" s="86"/>
      <c r="AS897" s="86"/>
      <c r="AT897" s="86"/>
      <c r="AU897" s="86"/>
      <c r="AV897" s="86"/>
      <c r="AW897" s="86"/>
      <c r="AX897" s="86"/>
      <c r="AY897" s="86"/>
      <c r="AZ897" s="86"/>
      <c r="BA897" s="86"/>
      <c r="BB897" s="86"/>
      <c r="BC897" s="86"/>
      <c r="BD897" s="86"/>
      <c r="BE897" s="86"/>
      <c r="BF897" s="86"/>
      <c r="BG897" s="86"/>
      <c r="BH897" s="86"/>
      <c r="BI897" s="86"/>
      <c r="BJ897" s="86"/>
      <c r="BK897" s="86"/>
      <c r="BL897" s="86"/>
      <c r="BM897" s="86"/>
      <c r="BN897" s="86"/>
      <c r="BO897" s="86"/>
      <c r="BP897" s="86"/>
      <c r="BQ897" s="86"/>
      <c r="BR897" s="86"/>
      <c r="BS897" s="86"/>
    </row>
    <row r="898" spans="6:71" s="28" customFormat="1">
      <c r="F898" s="486"/>
      <c r="G898" s="486"/>
      <c r="U898" s="557"/>
      <c r="V898" s="557"/>
      <c r="AF898" s="33"/>
      <c r="AJ898" s="86"/>
      <c r="AK898" s="86"/>
      <c r="AL898" s="86"/>
      <c r="AN898" s="86"/>
      <c r="AO898" s="86"/>
      <c r="AP898" s="86"/>
      <c r="AQ898" s="86"/>
      <c r="AR898" s="86"/>
      <c r="AS898" s="86"/>
      <c r="AT898" s="86"/>
      <c r="AU898" s="86"/>
      <c r="AV898" s="86"/>
      <c r="AW898" s="86"/>
      <c r="AX898" s="86"/>
      <c r="AY898" s="86"/>
      <c r="AZ898" s="86"/>
      <c r="BA898" s="86"/>
      <c r="BB898" s="86"/>
      <c r="BC898" s="86"/>
      <c r="BD898" s="86"/>
      <c r="BE898" s="86"/>
      <c r="BF898" s="86"/>
      <c r="BG898" s="86"/>
      <c r="BH898" s="86"/>
      <c r="BI898" s="86"/>
      <c r="BJ898" s="86"/>
      <c r="BK898" s="86"/>
      <c r="BL898" s="86"/>
      <c r="BM898" s="86"/>
      <c r="BN898" s="86"/>
      <c r="BO898" s="86"/>
      <c r="BP898" s="86"/>
      <c r="BQ898" s="86"/>
      <c r="BR898" s="86"/>
      <c r="BS898" s="86"/>
    </row>
    <row r="899" spans="6:71" s="28" customFormat="1">
      <c r="F899" s="486"/>
      <c r="G899" s="486"/>
      <c r="U899" s="557"/>
      <c r="V899" s="557"/>
      <c r="AF899" s="33"/>
      <c r="AJ899" s="86"/>
      <c r="AK899" s="86"/>
      <c r="AL899" s="86"/>
      <c r="AN899" s="86"/>
      <c r="AO899" s="86"/>
      <c r="AP899" s="86"/>
      <c r="AQ899" s="86"/>
      <c r="AR899" s="86"/>
      <c r="AS899" s="86"/>
      <c r="AT899" s="86"/>
      <c r="AU899" s="86"/>
      <c r="AV899" s="86"/>
      <c r="AW899" s="86"/>
      <c r="AX899" s="86"/>
      <c r="AY899" s="86"/>
      <c r="AZ899" s="86"/>
      <c r="BA899" s="86"/>
      <c r="BB899" s="86"/>
      <c r="BC899" s="86"/>
      <c r="BD899" s="86"/>
      <c r="BE899" s="86"/>
      <c r="BF899" s="86"/>
      <c r="BG899" s="86"/>
      <c r="BH899" s="86"/>
      <c r="BI899" s="86"/>
      <c r="BJ899" s="86"/>
      <c r="BK899" s="86"/>
      <c r="BL899" s="86"/>
      <c r="BM899" s="86"/>
      <c r="BN899" s="86"/>
      <c r="BO899" s="86"/>
      <c r="BP899" s="86"/>
      <c r="BQ899" s="86"/>
      <c r="BR899" s="86"/>
      <c r="BS899" s="86"/>
    </row>
    <row r="900" spans="6:71" s="28" customFormat="1">
      <c r="F900" s="486"/>
      <c r="G900" s="486"/>
      <c r="U900" s="557"/>
      <c r="V900" s="557"/>
      <c r="AF900" s="33"/>
      <c r="AJ900" s="86"/>
      <c r="AK900" s="86"/>
      <c r="AL900" s="86"/>
      <c r="AN900" s="86"/>
      <c r="AO900" s="86"/>
      <c r="AP900" s="86"/>
      <c r="AQ900" s="86"/>
      <c r="AR900" s="86"/>
      <c r="AS900" s="86"/>
      <c r="AT900" s="86"/>
      <c r="AU900" s="86"/>
      <c r="AV900" s="86"/>
      <c r="AW900" s="86"/>
      <c r="AX900" s="86"/>
      <c r="AY900" s="86"/>
      <c r="AZ900" s="86"/>
      <c r="BA900" s="86"/>
      <c r="BB900" s="86"/>
      <c r="BC900" s="86"/>
      <c r="BD900" s="86"/>
      <c r="BE900" s="86"/>
      <c r="BF900" s="86"/>
      <c r="BG900" s="86"/>
      <c r="BH900" s="86"/>
      <c r="BI900" s="86"/>
      <c r="BJ900" s="86"/>
      <c r="BK900" s="86"/>
      <c r="BL900" s="86"/>
      <c r="BM900" s="86"/>
      <c r="BN900" s="86"/>
      <c r="BO900" s="86"/>
      <c r="BP900" s="86"/>
      <c r="BQ900" s="86"/>
      <c r="BR900" s="86"/>
      <c r="BS900" s="86"/>
    </row>
    <row r="901" spans="6:71" s="28" customFormat="1">
      <c r="F901" s="486"/>
      <c r="G901" s="486"/>
      <c r="U901" s="557"/>
      <c r="V901" s="557"/>
      <c r="AF901" s="33"/>
      <c r="AJ901" s="86"/>
      <c r="AK901" s="86"/>
      <c r="AL901" s="86"/>
      <c r="AN901" s="86"/>
      <c r="AO901" s="86"/>
      <c r="AP901" s="86"/>
      <c r="AQ901" s="86"/>
      <c r="AR901" s="86"/>
      <c r="AS901" s="86"/>
      <c r="AT901" s="86"/>
      <c r="AU901" s="86"/>
      <c r="AV901" s="86"/>
      <c r="AW901" s="86"/>
      <c r="AX901" s="86"/>
      <c r="AY901" s="86"/>
      <c r="AZ901" s="86"/>
      <c r="BA901" s="86"/>
      <c r="BB901" s="86"/>
      <c r="BC901" s="86"/>
      <c r="BD901" s="86"/>
      <c r="BE901" s="86"/>
      <c r="BF901" s="86"/>
      <c r="BG901" s="86"/>
      <c r="BH901" s="86"/>
      <c r="BI901" s="86"/>
      <c r="BJ901" s="86"/>
      <c r="BK901" s="86"/>
      <c r="BL901" s="86"/>
      <c r="BM901" s="86"/>
      <c r="BN901" s="86"/>
      <c r="BO901" s="86"/>
      <c r="BP901" s="86"/>
      <c r="BQ901" s="86"/>
      <c r="BR901" s="86"/>
      <c r="BS901" s="86"/>
    </row>
    <row r="902" spans="6:71" s="28" customFormat="1">
      <c r="F902" s="486"/>
      <c r="G902" s="486"/>
      <c r="U902" s="557"/>
      <c r="V902" s="557"/>
      <c r="AF902" s="33"/>
      <c r="AJ902" s="86"/>
      <c r="AK902" s="86"/>
      <c r="AL902" s="86"/>
      <c r="AN902" s="86"/>
      <c r="AO902" s="86"/>
      <c r="AP902" s="86"/>
      <c r="AQ902" s="86"/>
      <c r="AR902" s="86"/>
      <c r="AS902" s="86"/>
      <c r="AT902" s="86"/>
      <c r="AU902" s="86"/>
      <c r="AV902" s="86"/>
      <c r="AW902" s="86"/>
      <c r="AX902" s="86"/>
      <c r="AY902" s="86"/>
      <c r="AZ902" s="86"/>
      <c r="BA902" s="86"/>
      <c r="BB902" s="86"/>
      <c r="BC902" s="86"/>
      <c r="BD902" s="86"/>
      <c r="BE902" s="86"/>
      <c r="BF902" s="86"/>
      <c r="BG902" s="86"/>
      <c r="BH902" s="86"/>
      <c r="BI902" s="86"/>
      <c r="BJ902" s="86"/>
      <c r="BK902" s="86"/>
      <c r="BL902" s="86"/>
      <c r="BM902" s="86"/>
      <c r="BN902" s="86"/>
      <c r="BO902" s="86"/>
      <c r="BP902" s="86"/>
      <c r="BQ902" s="86"/>
      <c r="BR902" s="86"/>
      <c r="BS902" s="86"/>
    </row>
    <row r="903" spans="6:71" s="28" customFormat="1">
      <c r="F903" s="486"/>
      <c r="G903" s="486"/>
      <c r="U903" s="557"/>
      <c r="V903" s="557"/>
      <c r="AF903" s="33"/>
      <c r="AJ903" s="86"/>
      <c r="AK903" s="86"/>
      <c r="AL903" s="86"/>
      <c r="AN903" s="86"/>
      <c r="AO903" s="86"/>
      <c r="AP903" s="86"/>
      <c r="AQ903" s="86"/>
      <c r="AR903" s="86"/>
      <c r="AS903" s="86"/>
      <c r="AT903" s="86"/>
      <c r="AU903" s="86"/>
      <c r="AV903" s="86"/>
      <c r="AW903" s="86"/>
      <c r="AX903" s="86"/>
      <c r="AY903" s="86"/>
      <c r="AZ903" s="86"/>
      <c r="BA903" s="86"/>
      <c r="BB903" s="86"/>
      <c r="BC903" s="86"/>
      <c r="BD903" s="86"/>
      <c r="BE903" s="86"/>
      <c r="BF903" s="86"/>
      <c r="BG903" s="86"/>
      <c r="BH903" s="86"/>
      <c r="BI903" s="86"/>
      <c r="BJ903" s="86"/>
      <c r="BK903" s="86"/>
      <c r="BL903" s="86"/>
      <c r="BM903" s="86"/>
      <c r="BN903" s="86"/>
      <c r="BO903" s="86"/>
      <c r="BP903" s="86"/>
      <c r="BQ903" s="86"/>
      <c r="BR903" s="86"/>
      <c r="BS903" s="86"/>
    </row>
    <row r="904" spans="6:71" s="28" customFormat="1">
      <c r="F904" s="486"/>
      <c r="G904" s="486"/>
      <c r="U904" s="557"/>
      <c r="V904" s="557"/>
      <c r="AF904" s="33"/>
      <c r="AJ904" s="86"/>
      <c r="AK904" s="86"/>
      <c r="AL904" s="86"/>
      <c r="AN904" s="86"/>
      <c r="AO904" s="86"/>
      <c r="AP904" s="86"/>
      <c r="AQ904" s="86"/>
      <c r="AR904" s="86"/>
      <c r="AS904" s="86"/>
      <c r="AT904" s="86"/>
      <c r="AU904" s="86"/>
      <c r="AV904" s="86"/>
      <c r="AW904" s="86"/>
      <c r="AX904" s="86"/>
      <c r="AY904" s="86"/>
      <c r="AZ904" s="86"/>
      <c r="BA904" s="86"/>
      <c r="BB904" s="86"/>
      <c r="BC904" s="86"/>
      <c r="BD904" s="86"/>
      <c r="BE904" s="86"/>
      <c r="BF904" s="86"/>
      <c r="BG904" s="86"/>
      <c r="BH904" s="86"/>
      <c r="BI904" s="86"/>
      <c r="BJ904" s="86"/>
      <c r="BK904" s="86"/>
      <c r="BL904" s="86"/>
      <c r="BM904" s="86"/>
      <c r="BN904" s="86"/>
      <c r="BO904" s="86"/>
      <c r="BP904" s="86"/>
      <c r="BQ904" s="86"/>
      <c r="BR904" s="86"/>
      <c r="BS904" s="86"/>
    </row>
    <row r="905" spans="6:71" s="28" customFormat="1">
      <c r="F905" s="486"/>
      <c r="G905" s="486"/>
      <c r="U905" s="557"/>
      <c r="V905" s="557"/>
      <c r="AF905" s="33"/>
      <c r="AJ905" s="86"/>
      <c r="AK905" s="86"/>
      <c r="AL905" s="86"/>
      <c r="AN905" s="86"/>
      <c r="AO905" s="86"/>
      <c r="AP905" s="86"/>
      <c r="AQ905" s="86"/>
      <c r="AR905" s="86"/>
      <c r="AS905" s="86"/>
      <c r="AT905" s="86"/>
      <c r="AU905" s="86"/>
      <c r="AV905" s="86"/>
      <c r="AW905" s="86"/>
      <c r="AX905" s="86"/>
      <c r="AY905" s="86"/>
      <c r="AZ905" s="86"/>
      <c r="BA905" s="86"/>
      <c r="BB905" s="86"/>
      <c r="BC905" s="86"/>
      <c r="BD905" s="86"/>
      <c r="BE905" s="86"/>
      <c r="BF905" s="86"/>
      <c r="BG905" s="86"/>
      <c r="BH905" s="86"/>
      <c r="BI905" s="86"/>
      <c r="BJ905" s="86"/>
      <c r="BK905" s="86"/>
      <c r="BL905" s="86"/>
      <c r="BM905" s="86"/>
      <c r="BN905" s="86"/>
      <c r="BO905" s="86"/>
      <c r="BP905" s="86"/>
      <c r="BQ905" s="86"/>
      <c r="BR905" s="86"/>
      <c r="BS905" s="86"/>
    </row>
    <row r="906" spans="6:71" s="28" customFormat="1">
      <c r="F906" s="486"/>
      <c r="G906" s="486"/>
      <c r="U906" s="557"/>
      <c r="V906" s="557"/>
      <c r="AF906" s="33"/>
      <c r="AJ906" s="86"/>
      <c r="AK906" s="86"/>
      <c r="AL906" s="86"/>
      <c r="AN906" s="86"/>
      <c r="AO906" s="86"/>
      <c r="AP906" s="86"/>
      <c r="AQ906" s="86"/>
      <c r="AR906" s="86"/>
      <c r="AS906" s="86"/>
      <c r="AT906" s="86"/>
      <c r="AU906" s="86"/>
      <c r="AV906" s="86"/>
      <c r="AW906" s="86"/>
      <c r="AX906" s="86"/>
      <c r="AY906" s="86"/>
      <c r="AZ906" s="86"/>
      <c r="BA906" s="86"/>
      <c r="BB906" s="86"/>
      <c r="BC906" s="86"/>
      <c r="BD906" s="86"/>
      <c r="BE906" s="86"/>
      <c r="BF906" s="86"/>
      <c r="BG906" s="86"/>
      <c r="BH906" s="86"/>
      <c r="BI906" s="86"/>
      <c r="BJ906" s="86"/>
      <c r="BK906" s="86"/>
      <c r="BL906" s="86"/>
      <c r="BM906" s="86"/>
      <c r="BN906" s="86"/>
      <c r="BO906" s="86"/>
      <c r="BP906" s="86"/>
      <c r="BQ906" s="86"/>
      <c r="BR906" s="86"/>
      <c r="BS906" s="86"/>
    </row>
    <row r="907" spans="6:71" s="28" customFormat="1">
      <c r="F907" s="486"/>
      <c r="G907" s="486"/>
      <c r="U907" s="557"/>
      <c r="V907" s="557"/>
      <c r="AF907" s="33"/>
      <c r="AJ907" s="86"/>
      <c r="AK907" s="86"/>
      <c r="AL907" s="86"/>
      <c r="AN907" s="86"/>
      <c r="AO907" s="86"/>
      <c r="AP907" s="86"/>
      <c r="AQ907" s="86"/>
      <c r="AR907" s="86"/>
      <c r="AS907" s="86"/>
      <c r="AT907" s="86"/>
      <c r="AU907" s="86"/>
      <c r="AV907" s="86"/>
      <c r="AW907" s="86"/>
      <c r="AX907" s="86"/>
      <c r="AY907" s="86"/>
      <c r="AZ907" s="86"/>
      <c r="BA907" s="86"/>
      <c r="BB907" s="86"/>
      <c r="BC907" s="86"/>
      <c r="BD907" s="86"/>
      <c r="BE907" s="86"/>
      <c r="BF907" s="86"/>
      <c r="BG907" s="86"/>
      <c r="BH907" s="86"/>
      <c r="BI907" s="86"/>
      <c r="BJ907" s="86"/>
      <c r="BK907" s="86"/>
      <c r="BL907" s="86"/>
      <c r="BM907" s="86"/>
      <c r="BN907" s="86"/>
      <c r="BO907" s="86"/>
      <c r="BP907" s="86"/>
      <c r="BQ907" s="86"/>
      <c r="BR907" s="86"/>
      <c r="BS907" s="86"/>
    </row>
    <row r="908" spans="6:71" s="28" customFormat="1">
      <c r="F908" s="486"/>
      <c r="G908" s="486"/>
      <c r="U908" s="557"/>
      <c r="V908" s="557"/>
      <c r="AF908" s="33"/>
      <c r="AJ908" s="86"/>
      <c r="AK908" s="86"/>
      <c r="AL908" s="86"/>
      <c r="AN908" s="86"/>
      <c r="AO908" s="86"/>
      <c r="AP908" s="86"/>
      <c r="AQ908" s="86"/>
      <c r="AR908" s="86"/>
      <c r="AS908" s="86"/>
      <c r="AT908" s="86"/>
      <c r="AU908" s="86"/>
      <c r="AV908" s="86"/>
      <c r="AW908" s="86"/>
      <c r="AX908" s="86"/>
      <c r="AY908" s="86"/>
      <c r="AZ908" s="86"/>
      <c r="BA908" s="86"/>
      <c r="BB908" s="86"/>
      <c r="BC908" s="86"/>
      <c r="BD908" s="86"/>
      <c r="BE908" s="86"/>
      <c r="BF908" s="86"/>
      <c r="BG908" s="86"/>
      <c r="BH908" s="86"/>
      <c r="BI908" s="86"/>
      <c r="BJ908" s="86"/>
      <c r="BK908" s="86"/>
      <c r="BL908" s="86"/>
      <c r="BM908" s="86"/>
      <c r="BN908" s="86"/>
      <c r="BO908" s="86"/>
      <c r="BP908" s="86"/>
      <c r="BQ908" s="86"/>
      <c r="BR908" s="86"/>
      <c r="BS908" s="86"/>
    </row>
    <row r="909" spans="6:71" s="28" customFormat="1">
      <c r="F909" s="486"/>
      <c r="G909" s="486"/>
      <c r="U909" s="557"/>
      <c r="V909" s="557"/>
      <c r="AF909" s="33"/>
      <c r="AJ909" s="86"/>
      <c r="AK909" s="86"/>
      <c r="AL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86"/>
      <c r="BB909" s="86"/>
      <c r="BC909" s="86"/>
      <c r="BD909" s="86"/>
      <c r="BE909" s="86"/>
      <c r="BF909" s="86"/>
      <c r="BG909" s="86"/>
      <c r="BH909" s="86"/>
      <c r="BI909" s="86"/>
      <c r="BJ909" s="86"/>
      <c r="BK909" s="86"/>
      <c r="BL909" s="86"/>
      <c r="BM909" s="86"/>
      <c r="BN909" s="86"/>
      <c r="BO909" s="86"/>
      <c r="BP909" s="86"/>
      <c r="BQ909" s="86"/>
      <c r="BR909" s="86"/>
      <c r="BS909" s="86"/>
    </row>
    <row r="910" spans="6:71" s="28" customFormat="1">
      <c r="F910" s="486"/>
      <c r="G910" s="486"/>
      <c r="U910" s="557"/>
      <c r="V910" s="557"/>
      <c r="AF910" s="33"/>
      <c r="AJ910" s="86"/>
      <c r="AK910" s="86"/>
      <c r="AL910" s="86"/>
      <c r="AN910" s="86"/>
      <c r="AO910" s="86"/>
      <c r="AP910" s="86"/>
      <c r="AQ910" s="86"/>
      <c r="AR910" s="86"/>
      <c r="AS910" s="86"/>
      <c r="AT910" s="86"/>
      <c r="AU910" s="86"/>
      <c r="AV910" s="86"/>
      <c r="AW910" s="86"/>
      <c r="AX910" s="86"/>
      <c r="AY910" s="86"/>
      <c r="AZ910" s="86"/>
      <c r="BA910" s="86"/>
      <c r="BB910" s="86"/>
      <c r="BC910" s="86"/>
      <c r="BD910" s="86"/>
      <c r="BE910" s="86"/>
      <c r="BF910" s="86"/>
      <c r="BG910" s="86"/>
      <c r="BH910" s="86"/>
      <c r="BI910" s="86"/>
      <c r="BJ910" s="86"/>
      <c r="BK910" s="86"/>
      <c r="BL910" s="86"/>
      <c r="BM910" s="86"/>
      <c r="BN910" s="86"/>
      <c r="BO910" s="86"/>
      <c r="BP910" s="86"/>
      <c r="BQ910" s="86"/>
      <c r="BR910" s="86"/>
      <c r="BS910" s="86"/>
    </row>
    <row r="911" spans="6:71" s="28" customFormat="1">
      <c r="F911" s="486"/>
      <c r="G911" s="486"/>
      <c r="U911" s="557"/>
      <c r="V911" s="557"/>
      <c r="AF911" s="33"/>
      <c r="AJ911" s="86"/>
      <c r="AK911" s="86"/>
      <c r="AL911" s="86"/>
      <c r="AN911" s="86"/>
      <c r="AO911" s="86"/>
      <c r="AP911" s="86"/>
      <c r="AQ911" s="86"/>
      <c r="AR911" s="86"/>
      <c r="AS911" s="86"/>
      <c r="AT911" s="86"/>
      <c r="AU911" s="86"/>
      <c r="AV911" s="86"/>
      <c r="AW911" s="86"/>
      <c r="AX911" s="86"/>
      <c r="AY911" s="86"/>
      <c r="AZ911" s="86"/>
      <c r="BA911" s="86"/>
      <c r="BB911" s="86"/>
      <c r="BC911" s="86"/>
      <c r="BD911" s="86"/>
      <c r="BE911" s="86"/>
      <c r="BF911" s="86"/>
      <c r="BG911" s="86"/>
      <c r="BH911" s="86"/>
      <c r="BI911" s="86"/>
      <c r="BJ911" s="86"/>
      <c r="BK911" s="86"/>
      <c r="BL911" s="86"/>
      <c r="BM911" s="86"/>
      <c r="BN911" s="86"/>
      <c r="BO911" s="86"/>
      <c r="BP911" s="86"/>
      <c r="BQ911" s="86"/>
      <c r="BR911" s="86"/>
      <c r="BS911" s="86"/>
    </row>
    <row r="912" spans="6:71" s="28" customFormat="1">
      <c r="F912" s="486"/>
      <c r="G912" s="486"/>
      <c r="U912" s="557"/>
      <c r="V912" s="557"/>
      <c r="AF912" s="33"/>
      <c r="AJ912" s="86"/>
      <c r="AK912" s="86"/>
      <c r="AL912" s="86"/>
      <c r="AN912" s="86"/>
      <c r="AO912" s="86"/>
      <c r="AP912" s="86"/>
      <c r="AQ912" s="86"/>
      <c r="AR912" s="86"/>
      <c r="AS912" s="86"/>
      <c r="AT912" s="86"/>
      <c r="AU912" s="86"/>
      <c r="AV912" s="86"/>
      <c r="AW912" s="86"/>
      <c r="AX912" s="86"/>
      <c r="AY912" s="86"/>
      <c r="AZ912" s="86"/>
      <c r="BA912" s="86"/>
      <c r="BB912" s="86"/>
      <c r="BC912" s="86"/>
      <c r="BD912" s="86"/>
      <c r="BE912" s="86"/>
      <c r="BF912" s="86"/>
      <c r="BG912" s="86"/>
      <c r="BH912" s="86"/>
      <c r="BI912" s="86"/>
      <c r="BJ912" s="86"/>
      <c r="BK912" s="86"/>
      <c r="BL912" s="86"/>
      <c r="BM912" s="86"/>
      <c r="BN912" s="86"/>
      <c r="BO912" s="86"/>
      <c r="BP912" s="86"/>
      <c r="BQ912" s="86"/>
      <c r="BR912" s="86"/>
      <c r="BS912" s="86"/>
    </row>
    <row r="913" spans="6:71" s="28" customFormat="1">
      <c r="F913" s="486"/>
      <c r="G913" s="486"/>
      <c r="U913" s="557"/>
      <c r="V913" s="557"/>
      <c r="AF913" s="33"/>
      <c r="AJ913" s="86"/>
      <c r="AK913" s="86"/>
      <c r="AL913" s="86"/>
      <c r="AN913" s="86"/>
      <c r="AO913" s="86"/>
      <c r="AP913" s="86"/>
      <c r="AQ913" s="86"/>
      <c r="AR913" s="86"/>
      <c r="AS913" s="86"/>
      <c r="AT913" s="86"/>
      <c r="AU913" s="86"/>
      <c r="AV913" s="86"/>
      <c r="AW913" s="86"/>
      <c r="AX913" s="86"/>
      <c r="AY913" s="86"/>
      <c r="AZ913" s="86"/>
      <c r="BA913" s="86"/>
      <c r="BB913" s="86"/>
      <c r="BC913" s="86"/>
      <c r="BD913" s="86"/>
      <c r="BE913" s="86"/>
      <c r="BF913" s="86"/>
      <c r="BG913" s="86"/>
      <c r="BH913" s="86"/>
      <c r="BI913" s="86"/>
      <c r="BJ913" s="86"/>
      <c r="BK913" s="86"/>
      <c r="BL913" s="86"/>
      <c r="BM913" s="86"/>
      <c r="BN913" s="86"/>
      <c r="BO913" s="86"/>
      <c r="BP913" s="86"/>
      <c r="BQ913" s="86"/>
      <c r="BR913" s="86"/>
      <c r="BS913" s="86"/>
    </row>
    <row r="914" spans="6:71" s="28" customFormat="1">
      <c r="F914" s="486"/>
      <c r="G914" s="486"/>
      <c r="U914" s="557"/>
      <c r="V914" s="557"/>
      <c r="AF914" s="33"/>
      <c r="AJ914" s="86"/>
      <c r="AK914" s="86"/>
      <c r="AL914" s="86"/>
      <c r="AN914" s="86"/>
      <c r="AO914" s="86"/>
      <c r="AP914" s="86"/>
      <c r="AQ914" s="86"/>
      <c r="AR914" s="86"/>
      <c r="AS914" s="86"/>
      <c r="AT914" s="86"/>
      <c r="AU914" s="86"/>
      <c r="AV914" s="86"/>
      <c r="AW914" s="86"/>
      <c r="AX914" s="86"/>
      <c r="AY914" s="86"/>
      <c r="AZ914" s="86"/>
      <c r="BA914" s="86"/>
      <c r="BB914" s="86"/>
      <c r="BC914" s="86"/>
      <c r="BD914" s="86"/>
      <c r="BE914" s="86"/>
      <c r="BF914" s="86"/>
      <c r="BG914" s="86"/>
      <c r="BH914" s="86"/>
      <c r="BI914" s="86"/>
      <c r="BJ914" s="86"/>
      <c r="BK914" s="86"/>
      <c r="BL914" s="86"/>
      <c r="BM914" s="86"/>
      <c r="BN914" s="86"/>
      <c r="BO914" s="86"/>
      <c r="BP914" s="86"/>
      <c r="BQ914" s="86"/>
      <c r="BR914" s="86"/>
      <c r="BS914" s="86"/>
    </row>
    <row r="915" spans="6:71" s="28" customFormat="1">
      <c r="F915" s="486"/>
      <c r="G915" s="486"/>
      <c r="U915" s="557"/>
      <c r="V915" s="557"/>
      <c r="AF915" s="33"/>
      <c r="AJ915" s="86"/>
      <c r="AK915" s="86"/>
      <c r="AL915" s="86"/>
      <c r="AN915" s="86"/>
      <c r="AO915" s="86"/>
      <c r="AP915" s="86"/>
      <c r="AQ915" s="86"/>
      <c r="AR915" s="86"/>
      <c r="AS915" s="86"/>
      <c r="AT915" s="86"/>
      <c r="AU915" s="86"/>
      <c r="AV915" s="86"/>
      <c r="AW915" s="86"/>
      <c r="AX915" s="86"/>
      <c r="AY915" s="86"/>
      <c r="AZ915" s="86"/>
      <c r="BA915" s="86"/>
      <c r="BB915" s="86"/>
      <c r="BC915" s="86"/>
      <c r="BD915" s="86"/>
      <c r="BE915" s="86"/>
      <c r="BF915" s="86"/>
      <c r="BG915" s="86"/>
      <c r="BH915" s="86"/>
      <c r="BI915" s="86"/>
      <c r="BJ915" s="86"/>
      <c r="BK915" s="86"/>
      <c r="BL915" s="86"/>
      <c r="BM915" s="86"/>
      <c r="BN915" s="86"/>
      <c r="BO915" s="86"/>
      <c r="BP915" s="86"/>
      <c r="BQ915" s="86"/>
      <c r="BR915" s="86"/>
      <c r="BS915" s="86"/>
    </row>
    <row r="916" spans="6:71" s="28" customFormat="1">
      <c r="F916" s="486"/>
      <c r="G916" s="486"/>
      <c r="U916" s="557"/>
      <c r="V916" s="557"/>
      <c r="AF916" s="33"/>
      <c r="AJ916" s="86"/>
      <c r="AK916" s="86"/>
      <c r="AL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86"/>
      <c r="BB916" s="86"/>
      <c r="BC916" s="86"/>
      <c r="BD916" s="86"/>
      <c r="BE916" s="86"/>
      <c r="BF916" s="86"/>
      <c r="BG916" s="86"/>
      <c r="BH916" s="86"/>
      <c r="BI916" s="86"/>
      <c r="BJ916" s="86"/>
      <c r="BK916" s="86"/>
      <c r="BL916" s="86"/>
      <c r="BM916" s="86"/>
      <c r="BN916" s="86"/>
      <c r="BO916" s="86"/>
      <c r="BP916" s="86"/>
      <c r="BQ916" s="86"/>
      <c r="BR916" s="86"/>
      <c r="BS916" s="86"/>
    </row>
    <row r="917" spans="6:71" s="28" customFormat="1">
      <c r="F917" s="486"/>
      <c r="G917" s="486"/>
      <c r="U917" s="557"/>
      <c r="V917" s="557"/>
      <c r="AF917" s="33"/>
      <c r="AJ917" s="86"/>
      <c r="AK917" s="86"/>
      <c r="AL917" s="86"/>
      <c r="AN917" s="86"/>
      <c r="AO917" s="86"/>
      <c r="AP917" s="86"/>
      <c r="AQ917" s="86"/>
      <c r="AR917" s="86"/>
      <c r="AS917" s="86"/>
      <c r="AT917" s="86"/>
      <c r="AU917" s="86"/>
      <c r="AV917" s="86"/>
      <c r="AW917" s="86"/>
      <c r="AX917" s="86"/>
      <c r="AY917" s="86"/>
      <c r="AZ917" s="86"/>
      <c r="BA917" s="86"/>
      <c r="BB917" s="86"/>
      <c r="BC917" s="86"/>
      <c r="BD917" s="86"/>
      <c r="BE917" s="86"/>
      <c r="BF917" s="86"/>
      <c r="BG917" s="86"/>
      <c r="BH917" s="86"/>
      <c r="BI917" s="86"/>
      <c r="BJ917" s="86"/>
      <c r="BK917" s="86"/>
      <c r="BL917" s="86"/>
      <c r="BM917" s="86"/>
      <c r="BN917" s="86"/>
      <c r="BO917" s="86"/>
      <c r="BP917" s="86"/>
      <c r="BQ917" s="86"/>
      <c r="BR917" s="86"/>
      <c r="BS917" s="86"/>
    </row>
    <row r="918" spans="6:71" s="28" customFormat="1">
      <c r="F918" s="486"/>
      <c r="G918" s="486"/>
      <c r="U918" s="557"/>
      <c r="V918" s="557"/>
      <c r="AF918" s="33"/>
      <c r="AJ918" s="86"/>
      <c r="AK918" s="86"/>
      <c r="AL918" s="86"/>
      <c r="AN918" s="86"/>
      <c r="AO918" s="86"/>
      <c r="AP918" s="86"/>
      <c r="AQ918" s="86"/>
      <c r="AR918" s="86"/>
      <c r="AS918" s="86"/>
      <c r="AT918" s="86"/>
      <c r="AU918" s="86"/>
      <c r="AV918" s="86"/>
      <c r="AW918" s="86"/>
      <c r="AX918" s="86"/>
      <c r="AY918" s="86"/>
      <c r="AZ918" s="86"/>
      <c r="BA918" s="86"/>
      <c r="BB918" s="86"/>
      <c r="BC918" s="86"/>
      <c r="BD918" s="86"/>
      <c r="BE918" s="86"/>
      <c r="BF918" s="86"/>
      <c r="BG918" s="86"/>
      <c r="BH918" s="86"/>
      <c r="BI918" s="86"/>
      <c r="BJ918" s="86"/>
      <c r="BK918" s="86"/>
      <c r="BL918" s="86"/>
      <c r="BM918" s="86"/>
      <c r="BN918" s="86"/>
      <c r="BO918" s="86"/>
      <c r="BP918" s="86"/>
      <c r="BQ918" s="86"/>
      <c r="BR918" s="86"/>
      <c r="BS918" s="86"/>
    </row>
    <row r="919" spans="6:71" s="28" customFormat="1">
      <c r="F919" s="486"/>
      <c r="G919" s="486"/>
      <c r="U919" s="557"/>
      <c r="V919" s="557"/>
      <c r="AF919" s="33"/>
      <c r="AJ919" s="86"/>
      <c r="AK919" s="86"/>
      <c r="AL919" s="86"/>
      <c r="AN919" s="86"/>
      <c r="AO919" s="86"/>
      <c r="AP919" s="86"/>
      <c r="AQ919" s="86"/>
      <c r="AR919" s="86"/>
      <c r="AS919" s="86"/>
      <c r="AT919" s="86"/>
      <c r="AU919" s="86"/>
      <c r="AV919" s="86"/>
      <c r="AW919" s="86"/>
      <c r="AX919" s="86"/>
      <c r="AY919" s="86"/>
      <c r="AZ919" s="86"/>
      <c r="BA919" s="86"/>
      <c r="BB919" s="86"/>
      <c r="BC919" s="86"/>
      <c r="BD919" s="86"/>
      <c r="BE919" s="86"/>
      <c r="BF919" s="86"/>
      <c r="BG919" s="86"/>
      <c r="BH919" s="86"/>
      <c r="BI919" s="86"/>
      <c r="BJ919" s="86"/>
      <c r="BK919" s="86"/>
      <c r="BL919" s="86"/>
      <c r="BM919" s="86"/>
      <c r="BN919" s="86"/>
      <c r="BO919" s="86"/>
      <c r="BP919" s="86"/>
      <c r="BQ919" s="86"/>
      <c r="BR919" s="86"/>
      <c r="BS919" s="86"/>
    </row>
    <row r="920" spans="6:71" s="28" customFormat="1">
      <c r="F920" s="486"/>
      <c r="G920" s="486"/>
      <c r="U920" s="557"/>
      <c r="V920" s="557"/>
      <c r="AF920" s="33"/>
      <c r="AJ920" s="86"/>
      <c r="AK920" s="86"/>
      <c r="AL920" s="86"/>
      <c r="AN920" s="86"/>
      <c r="AO920" s="86"/>
      <c r="AP920" s="86"/>
      <c r="AQ920" s="86"/>
      <c r="AR920" s="86"/>
      <c r="AS920" s="86"/>
      <c r="AT920" s="86"/>
      <c r="AU920" s="86"/>
      <c r="AV920" s="86"/>
      <c r="AW920" s="86"/>
      <c r="AX920" s="86"/>
      <c r="AY920" s="86"/>
      <c r="AZ920" s="86"/>
      <c r="BA920" s="86"/>
      <c r="BB920" s="86"/>
      <c r="BC920" s="86"/>
      <c r="BD920" s="86"/>
      <c r="BE920" s="86"/>
      <c r="BF920" s="86"/>
      <c r="BG920" s="86"/>
      <c r="BH920" s="86"/>
      <c r="BI920" s="86"/>
      <c r="BJ920" s="86"/>
      <c r="BK920" s="86"/>
      <c r="BL920" s="86"/>
      <c r="BM920" s="86"/>
      <c r="BN920" s="86"/>
      <c r="BO920" s="86"/>
      <c r="BP920" s="86"/>
      <c r="BQ920" s="86"/>
      <c r="BR920" s="86"/>
      <c r="BS920" s="86"/>
    </row>
    <row r="921" spans="6:71" s="28" customFormat="1">
      <c r="F921" s="486"/>
      <c r="G921" s="486"/>
      <c r="U921" s="557"/>
      <c r="V921" s="557"/>
      <c r="AF921" s="33"/>
      <c r="AJ921" s="86"/>
      <c r="AK921" s="86"/>
      <c r="AL921" s="86"/>
      <c r="AN921" s="86"/>
      <c r="AO921" s="86"/>
      <c r="AP921" s="86"/>
      <c r="AQ921" s="86"/>
      <c r="AR921" s="86"/>
      <c r="AS921" s="86"/>
      <c r="AT921" s="86"/>
      <c r="AU921" s="86"/>
      <c r="AV921" s="86"/>
      <c r="AW921" s="86"/>
      <c r="AX921" s="86"/>
      <c r="AY921" s="86"/>
      <c r="AZ921" s="86"/>
      <c r="BA921" s="86"/>
      <c r="BB921" s="86"/>
      <c r="BC921" s="86"/>
      <c r="BD921" s="86"/>
      <c r="BE921" s="86"/>
      <c r="BF921" s="86"/>
      <c r="BG921" s="86"/>
      <c r="BH921" s="86"/>
      <c r="BI921" s="86"/>
      <c r="BJ921" s="86"/>
      <c r="BK921" s="86"/>
      <c r="BL921" s="86"/>
      <c r="BM921" s="86"/>
      <c r="BN921" s="86"/>
      <c r="BO921" s="86"/>
      <c r="BP921" s="86"/>
      <c r="BQ921" s="86"/>
      <c r="BR921" s="86"/>
      <c r="BS921" s="86"/>
    </row>
    <row r="922" spans="6:71" s="28" customFormat="1">
      <c r="F922" s="486"/>
      <c r="G922" s="486"/>
      <c r="U922" s="557"/>
      <c r="V922" s="557"/>
      <c r="AF922" s="33"/>
      <c r="AJ922" s="86"/>
      <c r="AK922" s="86"/>
      <c r="AL922" s="86"/>
      <c r="AN922" s="86"/>
      <c r="AO922" s="86"/>
      <c r="AP922" s="86"/>
      <c r="AQ922" s="86"/>
      <c r="AR922" s="86"/>
      <c r="AS922" s="86"/>
      <c r="AT922" s="86"/>
      <c r="AU922" s="86"/>
      <c r="AV922" s="86"/>
      <c r="AW922" s="86"/>
      <c r="AX922" s="86"/>
      <c r="AY922" s="86"/>
      <c r="AZ922" s="86"/>
      <c r="BA922" s="86"/>
      <c r="BB922" s="86"/>
      <c r="BC922" s="86"/>
      <c r="BD922" s="86"/>
      <c r="BE922" s="86"/>
      <c r="BF922" s="86"/>
      <c r="BG922" s="86"/>
      <c r="BH922" s="86"/>
      <c r="BI922" s="86"/>
      <c r="BJ922" s="86"/>
      <c r="BK922" s="86"/>
      <c r="BL922" s="86"/>
      <c r="BM922" s="86"/>
      <c r="BN922" s="86"/>
      <c r="BO922" s="86"/>
      <c r="BP922" s="86"/>
      <c r="BQ922" s="86"/>
      <c r="BR922" s="86"/>
      <c r="BS922" s="86"/>
    </row>
    <row r="923" spans="6:71" s="28" customFormat="1">
      <c r="F923" s="486"/>
      <c r="G923" s="486"/>
      <c r="U923" s="557"/>
      <c r="V923" s="557"/>
      <c r="AF923" s="33"/>
      <c r="AJ923" s="86"/>
      <c r="AK923" s="86"/>
      <c r="AL923" s="86"/>
      <c r="AN923" s="86"/>
      <c r="AO923" s="86"/>
      <c r="AP923" s="86"/>
      <c r="AQ923" s="86"/>
      <c r="AR923" s="86"/>
      <c r="AS923" s="86"/>
      <c r="AT923" s="86"/>
      <c r="AU923" s="86"/>
      <c r="AV923" s="86"/>
      <c r="AW923" s="86"/>
      <c r="AX923" s="86"/>
      <c r="AY923" s="86"/>
      <c r="AZ923" s="86"/>
      <c r="BA923" s="86"/>
      <c r="BB923" s="86"/>
      <c r="BC923" s="86"/>
      <c r="BD923" s="86"/>
      <c r="BE923" s="86"/>
      <c r="BF923" s="86"/>
      <c r="BG923" s="86"/>
      <c r="BH923" s="86"/>
      <c r="BI923" s="86"/>
      <c r="BJ923" s="86"/>
      <c r="BK923" s="86"/>
      <c r="BL923" s="86"/>
      <c r="BM923" s="86"/>
      <c r="BN923" s="86"/>
      <c r="BO923" s="86"/>
      <c r="BP923" s="86"/>
      <c r="BQ923" s="86"/>
      <c r="BR923" s="86"/>
      <c r="BS923" s="86"/>
    </row>
    <row r="924" spans="6:71" s="28" customFormat="1">
      <c r="F924" s="486"/>
      <c r="G924" s="486"/>
      <c r="U924" s="557"/>
      <c r="V924" s="557"/>
      <c r="AF924" s="33"/>
      <c r="AJ924" s="86"/>
      <c r="AK924" s="86"/>
      <c r="AL924" s="86"/>
      <c r="AN924" s="86"/>
      <c r="AO924" s="86"/>
      <c r="AP924" s="86"/>
      <c r="AQ924" s="86"/>
      <c r="AR924" s="86"/>
      <c r="AS924" s="86"/>
      <c r="AT924" s="86"/>
      <c r="AU924" s="86"/>
      <c r="AV924" s="86"/>
      <c r="AW924" s="86"/>
      <c r="AX924" s="86"/>
      <c r="AY924" s="86"/>
      <c r="AZ924" s="86"/>
      <c r="BA924" s="86"/>
      <c r="BB924" s="86"/>
      <c r="BC924" s="86"/>
      <c r="BD924" s="86"/>
      <c r="BE924" s="86"/>
      <c r="BF924" s="86"/>
      <c r="BG924" s="86"/>
      <c r="BH924" s="86"/>
      <c r="BI924" s="86"/>
      <c r="BJ924" s="86"/>
      <c r="BK924" s="86"/>
      <c r="BL924" s="86"/>
      <c r="BM924" s="86"/>
      <c r="BN924" s="86"/>
      <c r="BO924" s="86"/>
      <c r="BP924" s="86"/>
      <c r="BQ924" s="86"/>
      <c r="BR924" s="86"/>
      <c r="BS924" s="86"/>
    </row>
    <row r="925" spans="6:71" s="28" customFormat="1">
      <c r="F925" s="486"/>
      <c r="G925" s="486"/>
      <c r="U925" s="557"/>
      <c r="V925" s="557"/>
      <c r="AF925" s="33"/>
      <c r="AJ925" s="86"/>
      <c r="AK925" s="86"/>
      <c r="AL925" s="86"/>
      <c r="AN925" s="86"/>
      <c r="AO925" s="86"/>
      <c r="AP925" s="86"/>
      <c r="AQ925" s="86"/>
      <c r="AR925" s="86"/>
      <c r="AS925" s="86"/>
      <c r="AT925" s="86"/>
      <c r="AU925" s="86"/>
      <c r="AV925" s="86"/>
      <c r="AW925" s="86"/>
      <c r="AX925" s="86"/>
      <c r="AY925" s="86"/>
      <c r="AZ925" s="86"/>
      <c r="BA925" s="86"/>
      <c r="BB925" s="86"/>
      <c r="BC925" s="86"/>
      <c r="BD925" s="86"/>
      <c r="BE925" s="86"/>
      <c r="BF925" s="86"/>
      <c r="BG925" s="86"/>
      <c r="BH925" s="86"/>
      <c r="BI925" s="86"/>
      <c r="BJ925" s="86"/>
      <c r="BK925" s="86"/>
      <c r="BL925" s="86"/>
      <c r="BM925" s="86"/>
      <c r="BN925" s="86"/>
      <c r="BO925" s="86"/>
      <c r="BP925" s="86"/>
      <c r="BQ925" s="86"/>
      <c r="BR925" s="86"/>
      <c r="BS925" s="86"/>
    </row>
    <row r="926" spans="6:71" s="28" customFormat="1">
      <c r="F926" s="486"/>
      <c r="G926" s="486"/>
      <c r="U926" s="557"/>
      <c r="V926" s="557"/>
      <c r="AF926" s="33"/>
      <c r="AJ926" s="86"/>
      <c r="AK926" s="86"/>
      <c r="AL926" s="86"/>
      <c r="AN926" s="86"/>
      <c r="AO926" s="86"/>
      <c r="AP926" s="86"/>
      <c r="AQ926" s="86"/>
      <c r="AR926" s="86"/>
      <c r="AS926" s="86"/>
      <c r="AT926" s="86"/>
      <c r="AU926" s="86"/>
      <c r="AV926" s="86"/>
      <c r="AW926" s="86"/>
      <c r="AX926" s="86"/>
      <c r="AY926" s="86"/>
      <c r="AZ926" s="86"/>
      <c r="BA926" s="86"/>
      <c r="BB926" s="86"/>
      <c r="BC926" s="86"/>
      <c r="BD926" s="86"/>
      <c r="BE926" s="86"/>
      <c r="BF926" s="86"/>
      <c r="BG926" s="86"/>
      <c r="BH926" s="86"/>
      <c r="BI926" s="86"/>
      <c r="BJ926" s="86"/>
      <c r="BK926" s="86"/>
      <c r="BL926" s="86"/>
      <c r="BM926" s="86"/>
      <c r="BN926" s="86"/>
      <c r="BO926" s="86"/>
      <c r="BP926" s="86"/>
      <c r="BQ926" s="86"/>
      <c r="BR926" s="86"/>
      <c r="BS926" s="86"/>
    </row>
    <row r="927" spans="6:71" s="28" customFormat="1">
      <c r="F927" s="486"/>
      <c r="G927" s="486"/>
      <c r="U927" s="557"/>
      <c r="V927" s="557"/>
      <c r="AF927" s="33"/>
      <c r="AJ927" s="86"/>
      <c r="AK927" s="86"/>
      <c r="AL927" s="86"/>
      <c r="AN927" s="86"/>
      <c r="AO927" s="86"/>
      <c r="AP927" s="86"/>
      <c r="AQ927" s="86"/>
      <c r="AR927" s="86"/>
      <c r="AS927" s="86"/>
      <c r="AT927" s="86"/>
      <c r="AU927" s="86"/>
      <c r="AV927" s="86"/>
      <c r="AW927" s="86"/>
      <c r="AX927" s="86"/>
      <c r="AY927" s="86"/>
      <c r="AZ927" s="86"/>
      <c r="BA927" s="86"/>
      <c r="BB927" s="86"/>
      <c r="BC927" s="86"/>
      <c r="BD927" s="86"/>
      <c r="BE927" s="86"/>
      <c r="BF927" s="86"/>
      <c r="BG927" s="86"/>
      <c r="BH927" s="86"/>
      <c r="BI927" s="86"/>
      <c r="BJ927" s="86"/>
      <c r="BK927" s="86"/>
      <c r="BL927" s="86"/>
      <c r="BM927" s="86"/>
      <c r="BN927" s="86"/>
      <c r="BO927" s="86"/>
      <c r="BP927" s="86"/>
      <c r="BQ927" s="86"/>
      <c r="BR927" s="86"/>
      <c r="BS927" s="86"/>
    </row>
    <row r="928" spans="6:71" s="28" customFormat="1">
      <c r="F928" s="486"/>
      <c r="G928" s="486"/>
      <c r="U928" s="557"/>
      <c r="V928" s="557"/>
      <c r="AF928" s="33"/>
      <c r="AJ928" s="86"/>
      <c r="AK928" s="86"/>
      <c r="AL928" s="86"/>
      <c r="AN928" s="86"/>
      <c r="AO928" s="86"/>
      <c r="AP928" s="86"/>
      <c r="AQ928" s="86"/>
      <c r="AR928" s="86"/>
      <c r="AS928" s="86"/>
      <c r="AT928" s="86"/>
      <c r="AU928" s="86"/>
      <c r="AV928" s="86"/>
      <c r="AW928" s="86"/>
      <c r="AX928" s="86"/>
      <c r="AY928" s="86"/>
      <c r="AZ928" s="86"/>
      <c r="BA928" s="86"/>
      <c r="BB928" s="86"/>
      <c r="BC928" s="86"/>
      <c r="BD928" s="86"/>
      <c r="BE928" s="86"/>
      <c r="BF928" s="86"/>
      <c r="BG928" s="86"/>
      <c r="BH928" s="86"/>
      <c r="BI928" s="86"/>
      <c r="BJ928" s="86"/>
      <c r="BK928" s="86"/>
      <c r="BL928" s="86"/>
      <c r="BM928" s="86"/>
      <c r="BN928" s="86"/>
      <c r="BO928" s="86"/>
      <c r="BP928" s="86"/>
      <c r="BQ928" s="86"/>
      <c r="BR928" s="86"/>
      <c r="BS928" s="86"/>
    </row>
    <row r="929" spans="6:71" s="28" customFormat="1">
      <c r="F929" s="486"/>
      <c r="G929" s="486"/>
      <c r="U929" s="557"/>
      <c r="V929" s="557"/>
      <c r="AF929" s="33"/>
      <c r="AJ929" s="86"/>
      <c r="AK929" s="86"/>
      <c r="AL929" s="86"/>
      <c r="AN929" s="86"/>
      <c r="AO929" s="86"/>
      <c r="AP929" s="86"/>
      <c r="AQ929" s="86"/>
      <c r="AR929" s="86"/>
      <c r="AS929" s="86"/>
      <c r="AT929" s="86"/>
      <c r="AU929" s="86"/>
      <c r="AV929" s="86"/>
      <c r="AW929" s="86"/>
      <c r="AX929" s="86"/>
      <c r="AY929" s="86"/>
      <c r="AZ929" s="86"/>
      <c r="BA929" s="86"/>
      <c r="BB929" s="86"/>
      <c r="BC929" s="86"/>
      <c r="BD929" s="86"/>
      <c r="BE929" s="86"/>
      <c r="BF929" s="86"/>
      <c r="BG929" s="86"/>
      <c r="BH929" s="86"/>
      <c r="BI929" s="86"/>
      <c r="BJ929" s="86"/>
      <c r="BK929" s="86"/>
      <c r="BL929" s="86"/>
      <c r="BM929" s="86"/>
      <c r="BN929" s="86"/>
      <c r="BO929" s="86"/>
      <c r="BP929" s="86"/>
      <c r="BQ929" s="86"/>
      <c r="BR929" s="86"/>
      <c r="BS929" s="86"/>
    </row>
    <row r="930" spans="6:71" s="28" customFormat="1">
      <c r="F930" s="486"/>
      <c r="G930" s="486"/>
      <c r="U930" s="557"/>
      <c r="V930" s="557"/>
      <c r="AF930" s="33"/>
      <c r="AJ930" s="86"/>
      <c r="AK930" s="86"/>
      <c r="AL930" s="86"/>
      <c r="AN930" s="86"/>
      <c r="AO930" s="86"/>
      <c r="AP930" s="86"/>
      <c r="AQ930" s="86"/>
      <c r="AR930" s="86"/>
      <c r="AS930" s="86"/>
      <c r="AT930" s="86"/>
      <c r="AU930" s="86"/>
      <c r="AV930" s="86"/>
      <c r="AW930" s="86"/>
      <c r="AX930" s="86"/>
      <c r="AY930" s="86"/>
      <c r="AZ930" s="86"/>
      <c r="BA930" s="86"/>
      <c r="BB930" s="86"/>
      <c r="BC930" s="86"/>
      <c r="BD930" s="86"/>
      <c r="BE930" s="86"/>
      <c r="BF930" s="86"/>
      <c r="BG930" s="86"/>
      <c r="BH930" s="86"/>
      <c r="BI930" s="86"/>
      <c r="BJ930" s="86"/>
      <c r="BK930" s="86"/>
      <c r="BL930" s="86"/>
      <c r="BM930" s="86"/>
      <c r="BN930" s="86"/>
      <c r="BO930" s="86"/>
      <c r="BP930" s="86"/>
      <c r="BQ930" s="86"/>
      <c r="BR930" s="86"/>
      <c r="BS930" s="86"/>
    </row>
    <row r="931" spans="6:71" s="28" customFormat="1">
      <c r="F931" s="486"/>
      <c r="G931" s="486"/>
      <c r="U931" s="557"/>
      <c r="V931" s="557"/>
      <c r="AF931" s="33"/>
      <c r="AJ931" s="86"/>
      <c r="AK931" s="86"/>
      <c r="AL931" s="86"/>
      <c r="AN931" s="86"/>
      <c r="AO931" s="86"/>
      <c r="AP931" s="86"/>
      <c r="AQ931" s="86"/>
      <c r="AR931" s="86"/>
      <c r="AS931" s="86"/>
      <c r="AT931" s="86"/>
      <c r="AU931" s="86"/>
      <c r="AV931" s="86"/>
      <c r="AW931" s="86"/>
      <c r="AX931" s="86"/>
      <c r="AY931" s="86"/>
      <c r="AZ931" s="86"/>
      <c r="BA931" s="86"/>
      <c r="BB931" s="86"/>
      <c r="BC931" s="86"/>
      <c r="BD931" s="86"/>
      <c r="BE931" s="86"/>
      <c r="BF931" s="86"/>
      <c r="BG931" s="86"/>
      <c r="BH931" s="86"/>
      <c r="BI931" s="86"/>
      <c r="BJ931" s="86"/>
      <c r="BK931" s="86"/>
      <c r="BL931" s="86"/>
      <c r="BM931" s="86"/>
      <c r="BN931" s="86"/>
      <c r="BO931" s="86"/>
      <c r="BP931" s="86"/>
      <c r="BQ931" s="86"/>
      <c r="BR931" s="86"/>
      <c r="BS931" s="86"/>
    </row>
    <row r="932" spans="6:71" s="28" customFormat="1">
      <c r="F932" s="486"/>
      <c r="G932" s="486"/>
      <c r="U932" s="557"/>
      <c r="V932" s="557"/>
      <c r="AF932" s="33"/>
      <c r="AJ932" s="86"/>
      <c r="AK932" s="86"/>
      <c r="AL932" s="86"/>
      <c r="AN932" s="86"/>
      <c r="AO932" s="86"/>
      <c r="AP932" s="86"/>
      <c r="AQ932" s="86"/>
      <c r="AR932" s="86"/>
      <c r="AS932" s="86"/>
      <c r="AT932" s="86"/>
      <c r="AU932" s="86"/>
      <c r="AV932" s="86"/>
      <c r="AW932" s="86"/>
      <c r="AX932" s="86"/>
      <c r="AY932" s="86"/>
      <c r="AZ932" s="86"/>
      <c r="BA932" s="86"/>
      <c r="BB932" s="86"/>
      <c r="BC932" s="86"/>
      <c r="BD932" s="86"/>
      <c r="BE932" s="86"/>
      <c r="BF932" s="86"/>
      <c r="BG932" s="86"/>
      <c r="BH932" s="86"/>
      <c r="BI932" s="86"/>
      <c r="BJ932" s="86"/>
      <c r="BK932" s="86"/>
      <c r="BL932" s="86"/>
      <c r="BM932" s="86"/>
      <c r="BN932" s="86"/>
      <c r="BO932" s="86"/>
      <c r="BP932" s="86"/>
      <c r="BQ932" s="86"/>
      <c r="BR932" s="86"/>
      <c r="BS932" s="86"/>
    </row>
    <row r="933" spans="6:71" s="28" customFormat="1">
      <c r="F933" s="486"/>
      <c r="G933" s="486"/>
      <c r="U933" s="557"/>
      <c r="V933" s="557"/>
      <c r="AF933" s="33"/>
      <c r="AJ933" s="86"/>
      <c r="AK933" s="86"/>
      <c r="AL933" s="86"/>
      <c r="AN933" s="86"/>
      <c r="AO933" s="86"/>
      <c r="AP933" s="86"/>
      <c r="AQ933" s="86"/>
      <c r="AR933" s="86"/>
      <c r="AS933" s="86"/>
      <c r="AT933" s="86"/>
      <c r="AU933" s="86"/>
      <c r="AV933" s="86"/>
      <c r="AW933" s="86"/>
      <c r="AX933" s="86"/>
      <c r="AY933" s="86"/>
      <c r="AZ933" s="86"/>
      <c r="BA933" s="86"/>
      <c r="BB933" s="86"/>
      <c r="BC933" s="86"/>
      <c r="BD933" s="86"/>
      <c r="BE933" s="86"/>
      <c r="BF933" s="86"/>
      <c r="BG933" s="86"/>
      <c r="BH933" s="86"/>
      <c r="BI933" s="86"/>
      <c r="BJ933" s="86"/>
      <c r="BK933" s="86"/>
      <c r="BL933" s="86"/>
      <c r="BM933" s="86"/>
      <c r="BN933" s="86"/>
      <c r="BO933" s="86"/>
      <c r="BP933" s="86"/>
      <c r="BQ933" s="86"/>
      <c r="BR933" s="86"/>
      <c r="BS933" s="86"/>
    </row>
    <row r="934" spans="6:71" s="28" customFormat="1">
      <c r="F934" s="486"/>
      <c r="G934" s="486"/>
      <c r="U934" s="557"/>
      <c r="V934" s="557"/>
      <c r="AF934" s="33"/>
      <c r="AJ934" s="86"/>
      <c r="AK934" s="86"/>
      <c r="AL934" s="86"/>
      <c r="AN934" s="86"/>
      <c r="AO934" s="86"/>
      <c r="AP934" s="86"/>
      <c r="AQ934" s="86"/>
      <c r="AR934" s="86"/>
      <c r="AS934" s="86"/>
      <c r="AT934" s="86"/>
      <c r="AU934" s="86"/>
      <c r="AV934" s="86"/>
      <c r="AW934" s="86"/>
      <c r="AX934" s="86"/>
      <c r="AY934" s="86"/>
      <c r="AZ934" s="86"/>
      <c r="BA934" s="86"/>
      <c r="BB934" s="86"/>
      <c r="BC934" s="86"/>
      <c r="BD934" s="86"/>
      <c r="BE934" s="86"/>
      <c r="BF934" s="86"/>
      <c r="BG934" s="86"/>
      <c r="BH934" s="86"/>
      <c r="BI934" s="86"/>
      <c r="BJ934" s="86"/>
      <c r="BK934" s="86"/>
      <c r="BL934" s="86"/>
      <c r="BM934" s="86"/>
      <c r="BN934" s="86"/>
      <c r="BO934" s="86"/>
      <c r="BP934" s="86"/>
      <c r="BQ934" s="86"/>
      <c r="BR934" s="86"/>
      <c r="BS934" s="86"/>
    </row>
    <row r="935" spans="6:71" s="28" customFormat="1">
      <c r="F935" s="486"/>
      <c r="G935" s="486"/>
      <c r="U935" s="557"/>
      <c r="V935" s="557"/>
      <c r="AF935" s="33"/>
      <c r="AJ935" s="86"/>
      <c r="AK935" s="86"/>
      <c r="AL935" s="86"/>
      <c r="AN935" s="86"/>
      <c r="AO935" s="86"/>
      <c r="AP935" s="86"/>
      <c r="AQ935" s="86"/>
      <c r="AR935" s="86"/>
      <c r="AS935" s="86"/>
      <c r="AT935" s="86"/>
      <c r="AU935" s="86"/>
      <c r="AV935" s="86"/>
      <c r="AW935" s="86"/>
      <c r="AX935" s="86"/>
      <c r="AY935" s="86"/>
      <c r="AZ935" s="86"/>
      <c r="BA935" s="86"/>
      <c r="BB935" s="86"/>
      <c r="BC935" s="86"/>
      <c r="BD935" s="86"/>
      <c r="BE935" s="86"/>
      <c r="BF935" s="86"/>
      <c r="BG935" s="86"/>
      <c r="BH935" s="86"/>
      <c r="BI935" s="86"/>
      <c r="BJ935" s="86"/>
      <c r="BK935" s="86"/>
      <c r="BL935" s="86"/>
      <c r="BM935" s="86"/>
      <c r="BN935" s="86"/>
      <c r="BO935" s="86"/>
      <c r="BP935" s="86"/>
      <c r="BQ935" s="86"/>
      <c r="BR935" s="86"/>
      <c r="BS935" s="86"/>
    </row>
    <row r="936" spans="6:71" s="28" customFormat="1">
      <c r="F936" s="486"/>
      <c r="G936" s="486"/>
      <c r="U936" s="557"/>
      <c r="V936" s="557"/>
      <c r="AF936" s="33"/>
      <c r="AJ936" s="86"/>
      <c r="AK936" s="86"/>
      <c r="AL936" s="86"/>
      <c r="AN936" s="86"/>
      <c r="AO936" s="86"/>
      <c r="AP936" s="86"/>
      <c r="AQ936" s="86"/>
      <c r="AR936" s="86"/>
      <c r="AS936" s="86"/>
      <c r="AT936" s="86"/>
      <c r="AU936" s="86"/>
      <c r="AV936" s="86"/>
      <c r="AW936" s="86"/>
      <c r="AX936" s="86"/>
      <c r="AY936" s="86"/>
      <c r="AZ936" s="86"/>
      <c r="BA936" s="86"/>
      <c r="BB936" s="86"/>
      <c r="BC936" s="86"/>
      <c r="BD936" s="86"/>
      <c r="BE936" s="86"/>
      <c r="BF936" s="86"/>
      <c r="BG936" s="86"/>
      <c r="BH936" s="86"/>
      <c r="BI936" s="86"/>
      <c r="BJ936" s="86"/>
      <c r="BK936" s="86"/>
      <c r="BL936" s="86"/>
      <c r="BM936" s="86"/>
      <c r="BN936" s="86"/>
      <c r="BO936" s="86"/>
      <c r="BP936" s="86"/>
      <c r="BQ936" s="86"/>
      <c r="BR936" s="86"/>
      <c r="BS936" s="86"/>
    </row>
    <row r="937" spans="6:71" s="28" customFormat="1">
      <c r="F937" s="486"/>
      <c r="G937" s="486"/>
      <c r="U937" s="557"/>
      <c r="V937" s="557"/>
      <c r="AF937" s="33"/>
      <c r="AJ937" s="86"/>
      <c r="AK937" s="86"/>
      <c r="AL937" s="86"/>
      <c r="AN937" s="86"/>
      <c r="AO937" s="86"/>
      <c r="AP937" s="86"/>
      <c r="AQ937" s="86"/>
      <c r="AR937" s="86"/>
      <c r="AS937" s="86"/>
      <c r="AT937" s="86"/>
      <c r="AU937" s="86"/>
      <c r="AV937" s="86"/>
      <c r="AW937" s="86"/>
      <c r="AX937" s="86"/>
      <c r="AY937" s="86"/>
      <c r="AZ937" s="86"/>
      <c r="BA937" s="86"/>
      <c r="BB937" s="86"/>
      <c r="BC937" s="86"/>
      <c r="BD937" s="86"/>
      <c r="BE937" s="86"/>
      <c r="BF937" s="86"/>
      <c r="BG937" s="86"/>
      <c r="BH937" s="86"/>
      <c r="BI937" s="86"/>
      <c r="BJ937" s="86"/>
      <c r="BK937" s="86"/>
      <c r="BL937" s="86"/>
      <c r="BM937" s="86"/>
      <c r="BN937" s="86"/>
      <c r="BO937" s="86"/>
      <c r="BP937" s="86"/>
      <c r="BQ937" s="86"/>
      <c r="BR937" s="86"/>
      <c r="BS937" s="86"/>
    </row>
    <row r="938" spans="6:71" s="28" customFormat="1">
      <c r="F938" s="486"/>
      <c r="G938" s="486"/>
      <c r="U938" s="557"/>
      <c r="V938" s="557"/>
      <c r="AF938" s="33"/>
      <c r="AJ938" s="86"/>
      <c r="AK938" s="86"/>
      <c r="AL938" s="86"/>
      <c r="AN938" s="86"/>
      <c r="AO938" s="86"/>
      <c r="AP938" s="86"/>
      <c r="AQ938" s="86"/>
      <c r="AR938" s="86"/>
      <c r="AS938" s="86"/>
      <c r="AT938" s="86"/>
      <c r="AU938" s="86"/>
      <c r="AV938" s="86"/>
      <c r="AW938" s="86"/>
      <c r="AX938" s="86"/>
      <c r="AY938" s="86"/>
      <c r="AZ938" s="86"/>
      <c r="BA938" s="86"/>
      <c r="BB938" s="86"/>
      <c r="BC938" s="86"/>
      <c r="BD938" s="86"/>
      <c r="BE938" s="86"/>
      <c r="BF938" s="86"/>
      <c r="BG938" s="86"/>
      <c r="BH938" s="86"/>
      <c r="BI938" s="86"/>
      <c r="BJ938" s="86"/>
      <c r="BK938" s="86"/>
      <c r="BL938" s="86"/>
      <c r="BM938" s="86"/>
      <c r="BN938" s="86"/>
      <c r="BO938" s="86"/>
      <c r="BP938" s="86"/>
      <c r="BQ938" s="86"/>
      <c r="BR938" s="86"/>
      <c r="BS938" s="86"/>
    </row>
    <row r="939" spans="6:71" s="28" customFormat="1">
      <c r="F939" s="486"/>
      <c r="G939" s="486"/>
      <c r="U939" s="557"/>
      <c r="V939" s="557"/>
      <c r="AF939" s="33"/>
      <c r="AJ939" s="86"/>
      <c r="AK939" s="86"/>
      <c r="AL939" s="86"/>
      <c r="AN939" s="86"/>
      <c r="AO939" s="86"/>
      <c r="AP939" s="86"/>
      <c r="AQ939" s="86"/>
      <c r="AR939" s="86"/>
      <c r="AS939" s="86"/>
      <c r="AT939" s="86"/>
      <c r="AU939" s="86"/>
      <c r="AV939" s="86"/>
      <c r="AW939" s="86"/>
      <c r="AX939" s="86"/>
      <c r="AY939" s="86"/>
      <c r="AZ939" s="86"/>
      <c r="BA939" s="86"/>
      <c r="BB939" s="86"/>
      <c r="BC939" s="86"/>
      <c r="BD939" s="86"/>
      <c r="BE939" s="86"/>
      <c r="BF939" s="86"/>
      <c r="BG939" s="86"/>
      <c r="BH939" s="86"/>
      <c r="BI939" s="86"/>
      <c r="BJ939" s="86"/>
      <c r="BK939" s="86"/>
      <c r="BL939" s="86"/>
      <c r="BM939" s="86"/>
      <c r="BN939" s="86"/>
      <c r="BO939" s="86"/>
      <c r="BP939" s="86"/>
      <c r="BQ939" s="86"/>
      <c r="BR939" s="86"/>
      <c r="BS939" s="86"/>
    </row>
    <row r="940" spans="6:71" s="28" customFormat="1">
      <c r="F940" s="486"/>
      <c r="G940" s="486"/>
      <c r="U940" s="557"/>
      <c r="V940" s="557"/>
      <c r="AF940" s="33"/>
      <c r="AJ940" s="86"/>
      <c r="AK940" s="86"/>
      <c r="AL940" s="86"/>
      <c r="AN940" s="86"/>
      <c r="AO940" s="86"/>
      <c r="AP940" s="86"/>
      <c r="AQ940" s="86"/>
      <c r="AR940" s="86"/>
      <c r="AS940" s="86"/>
      <c r="AT940" s="86"/>
      <c r="AU940" s="86"/>
      <c r="AV940" s="86"/>
      <c r="AW940" s="86"/>
      <c r="AX940" s="86"/>
      <c r="AY940" s="86"/>
      <c r="AZ940" s="86"/>
      <c r="BA940" s="86"/>
      <c r="BB940" s="86"/>
      <c r="BC940" s="86"/>
      <c r="BD940" s="86"/>
      <c r="BE940" s="86"/>
      <c r="BF940" s="86"/>
      <c r="BG940" s="86"/>
      <c r="BH940" s="86"/>
      <c r="BI940" s="86"/>
      <c r="BJ940" s="86"/>
      <c r="BK940" s="86"/>
      <c r="BL940" s="86"/>
      <c r="BM940" s="86"/>
      <c r="BN940" s="86"/>
      <c r="BO940" s="86"/>
      <c r="BP940" s="86"/>
      <c r="BQ940" s="86"/>
      <c r="BR940" s="86"/>
      <c r="BS940" s="86"/>
    </row>
    <row r="941" spans="6:71" s="28" customFormat="1">
      <c r="F941" s="486"/>
      <c r="G941" s="486"/>
      <c r="U941" s="557"/>
      <c r="V941" s="557"/>
      <c r="AF941" s="33"/>
      <c r="AJ941" s="86"/>
      <c r="AK941" s="86"/>
      <c r="AL941" s="86"/>
      <c r="AN941" s="86"/>
      <c r="AO941" s="86"/>
      <c r="AP941" s="86"/>
      <c r="AQ941" s="86"/>
      <c r="AR941" s="86"/>
      <c r="AS941" s="86"/>
      <c r="AT941" s="86"/>
      <c r="AU941" s="86"/>
      <c r="AV941" s="86"/>
      <c r="AW941" s="86"/>
      <c r="AX941" s="86"/>
      <c r="AY941" s="86"/>
      <c r="AZ941" s="86"/>
      <c r="BA941" s="86"/>
      <c r="BB941" s="86"/>
      <c r="BC941" s="86"/>
      <c r="BD941" s="86"/>
      <c r="BE941" s="86"/>
      <c r="BF941" s="86"/>
      <c r="BG941" s="86"/>
      <c r="BH941" s="86"/>
      <c r="BI941" s="86"/>
      <c r="BJ941" s="86"/>
      <c r="BK941" s="86"/>
      <c r="BL941" s="86"/>
      <c r="BM941" s="86"/>
      <c r="BN941" s="86"/>
      <c r="BO941" s="86"/>
      <c r="BP941" s="86"/>
      <c r="BQ941" s="86"/>
      <c r="BR941" s="86"/>
      <c r="BS941" s="86"/>
    </row>
    <row r="942" spans="6:71" s="28" customFormat="1">
      <c r="F942" s="486"/>
      <c r="G942" s="486"/>
      <c r="U942" s="557"/>
      <c r="V942" s="557"/>
      <c r="AF942" s="33"/>
      <c r="AJ942" s="86"/>
      <c r="AK942" s="86"/>
      <c r="AL942" s="86"/>
      <c r="AN942" s="86"/>
      <c r="AO942" s="86"/>
      <c r="AP942" s="86"/>
      <c r="AQ942" s="86"/>
      <c r="AR942" s="86"/>
      <c r="AS942" s="86"/>
      <c r="AT942" s="86"/>
      <c r="AU942" s="86"/>
      <c r="AV942" s="86"/>
      <c r="AW942" s="86"/>
      <c r="AX942" s="86"/>
      <c r="AY942" s="86"/>
      <c r="AZ942" s="86"/>
      <c r="BA942" s="86"/>
      <c r="BB942" s="86"/>
      <c r="BC942" s="86"/>
      <c r="BD942" s="86"/>
      <c r="BE942" s="86"/>
      <c r="BF942" s="86"/>
      <c r="BG942" s="86"/>
      <c r="BH942" s="86"/>
      <c r="BI942" s="86"/>
      <c r="BJ942" s="86"/>
      <c r="BK942" s="86"/>
      <c r="BL942" s="86"/>
      <c r="BM942" s="86"/>
      <c r="BN942" s="86"/>
      <c r="BO942" s="86"/>
      <c r="BP942" s="86"/>
      <c r="BQ942" s="86"/>
      <c r="BR942" s="86"/>
      <c r="BS942" s="86"/>
    </row>
    <row r="943" spans="6:71" s="28" customFormat="1">
      <c r="F943" s="486"/>
      <c r="G943" s="486"/>
      <c r="U943" s="557"/>
      <c r="V943" s="557"/>
      <c r="AF943" s="33"/>
      <c r="AJ943" s="86"/>
      <c r="AK943" s="86"/>
      <c r="AL943" s="86"/>
      <c r="AN943" s="86"/>
      <c r="AO943" s="86"/>
      <c r="AP943" s="86"/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86"/>
      <c r="BB943" s="86"/>
      <c r="BC943" s="86"/>
      <c r="BD943" s="86"/>
      <c r="BE943" s="86"/>
      <c r="BF943" s="86"/>
      <c r="BG943" s="86"/>
      <c r="BH943" s="86"/>
      <c r="BI943" s="86"/>
      <c r="BJ943" s="86"/>
      <c r="BK943" s="86"/>
      <c r="BL943" s="86"/>
      <c r="BM943" s="86"/>
      <c r="BN943" s="86"/>
      <c r="BO943" s="86"/>
      <c r="BP943" s="86"/>
      <c r="BQ943" s="86"/>
      <c r="BR943" s="86"/>
      <c r="BS943" s="86"/>
    </row>
    <row r="944" spans="6:71" s="28" customFormat="1">
      <c r="F944" s="486"/>
      <c r="G944" s="486"/>
      <c r="U944" s="557"/>
      <c r="V944" s="557"/>
      <c r="AF944" s="33"/>
      <c r="AJ944" s="86"/>
      <c r="AK944" s="86"/>
      <c r="AL944" s="86"/>
      <c r="AN944" s="86"/>
      <c r="AO944" s="86"/>
      <c r="AP944" s="86"/>
      <c r="AQ944" s="86"/>
      <c r="AR944" s="86"/>
      <c r="AS944" s="86"/>
      <c r="AT944" s="86"/>
      <c r="AU944" s="86"/>
      <c r="AV944" s="86"/>
      <c r="AW944" s="86"/>
      <c r="AX944" s="86"/>
      <c r="AY944" s="86"/>
      <c r="AZ944" s="86"/>
      <c r="BA944" s="86"/>
      <c r="BB944" s="86"/>
      <c r="BC944" s="86"/>
      <c r="BD944" s="86"/>
      <c r="BE944" s="86"/>
      <c r="BF944" s="86"/>
      <c r="BG944" s="86"/>
      <c r="BH944" s="86"/>
      <c r="BI944" s="86"/>
      <c r="BJ944" s="86"/>
      <c r="BK944" s="86"/>
      <c r="BL944" s="86"/>
      <c r="BM944" s="86"/>
      <c r="BN944" s="86"/>
      <c r="BO944" s="86"/>
      <c r="BP944" s="86"/>
      <c r="BQ944" s="86"/>
      <c r="BR944" s="86"/>
      <c r="BS944" s="86"/>
    </row>
    <row r="945" spans="6:71" s="28" customFormat="1">
      <c r="F945" s="486"/>
      <c r="G945" s="486"/>
      <c r="U945" s="557"/>
      <c r="V945" s="557"/>
      <c r="AF945" s="33"/>
      <c r="AJ945" s="86"/>
      <c r="AK945" s="86"/>
      <c r="AL945" s="86"/>
      <c r="AN945" s="86"/>
      <c r="AO945" s="86"/>
      <c r="AP945" s="86"/>
      <c r="AQ945" s="86"/>
      <c r="AR945" s="86"/>
      <c r="AS945" s="86"/>
      <c r="AT945" s="86"/>
      <c r="AU945" s="86"/>
      <c r="AV945" s="86"/>
      <c r="AW945" s="86"/>
      <c r="AX945" s="86"/>
      <c r="AY945" s="86"/>
      <c r="AZ945" s="86"/>
      <c r="BA945" s="86"/>
      <c r="BB945" s="86"/>
      <c r="BC945" s="86"/>
      <c r="BD945" s="86"/>
      <c r="BE945" s="86"/>
      <c r="BF945" s="86"/>
      <c r="BG945" s="86"/>
      <c r="BH945" s="86"/>
      <c r="BI945" s="86"/>
      <c r="BJ945" s="86"/>
      <c r="BK945" s="86"/>
      <c r="BL945" s="86"/>
      <c r="BM945" s="86"/>
      <c r="BN945" s="86"/>
      <c r="BO945" s="86"/>
      <c r="BP945" s="86"/>
      <c r="BQ945" s="86"/>
      <c r="BR945" s="86"/>
      <c r="BS945" s="86"/>
    </row>
    <row r="946" spans="6:71" s="28" customFormat="1">
      <c r="F946" s="486"/>
      <c r="G946" s="486"/>
      <c r="U946" s="557"/>
      <c r="V946" s="557"/>
      <c r="AF946" s="33"/>
      <c r="AJ946" s="86"/>
      <c r="AK946" s="86"/>
      <c r="AL946" s="86"/>
      <c r="AN946" s="86"/>
      <c r="AO946" s="86"/>
      <c r="AP946" s="86"/>
      <c r="AQ946" s="86"/>
      <c r="AR946" s="86"/>
      <c r="AS946" s="86"/>
      <c r="AT946" s="86"/>
      <c r="AU946" s="86"/>
      <c r="AV946" s="86"/>
      <c r="AW946" s="86"/>
      <c r="AX946" s="86"/>
      <c r="AY946" s="86"/>
      <c r="AZ946" s="86"/>
      <c r="BA946" s="86"/>
      <c r="BB946" s="86"/>
      <c r="BC946" s="86"/>
      <c r="BD946" s="86"/>
      <c r="BE946" s="86"/>
      <c r="BF946" s="86"/>
      <c r="BG946" s="86"/>
      <c r="BH946" s="86"/>
      <c r="BI946" s="86"/>
      <c r="BJ946" s="86"/>
      <c r="BK946" s="86"/>
      <c r="BL946" s="86"/>
      <c r="BM946" s="86"/>
      <c r="BN946" s="86"/>
      <c r="BO946" s="86"/>
      <c r="BP946" s="86"/>
      <c r="BQ946" s="86"/>
      <c r="BR946" s="86"/>
      <c r="BS946" s="86"/>
    </row>
    <row r="947" spans="6:71" s="28" customFormat="1">
      <c r="F947" s="486"/>
      <c r="G947" s="486"/>
      <c r="U947" s="557"/>
      <c r="V947" s="557"/>
      <c r="AF947" s="33"/>
      <c r="AJ947" s="86"/>
      <c r="AK947" s="86"/>
      <c r="AL947" s="86"/>
      <c r="AN947" s="86"/>
      <c r="AO947" s="86"/>
      <c r="AP947" s="86"/>
      <c r="AQ947" s="86"/>
      <c r="AR947" s="86"/>
      <c r="AS947" s="86"/>
      <c r="AT947" s="86"/>
      <c r="AU947" s="86"/>
      <c r="AV947" s="86"/>
      <c r="AW947" s="86"/>
      <c r="AX947" s="86"/>
      <c r="AY947" s="86"/>
      <c r="AZ947" s="86"/>
      <c r="BA947" s="86"/>
      <c r="BB947" s="86"/>
      <c r="BC947" s="86"/>
      <c r="BD947" s="86"/>
      <c r="BE947" s="86"/>
      <c r="BF947" s="86"/>
      <c r="BG947" s="86"/>
      <c r="BH947" s="86"/>
      <c r="BI947" s="86"/>
      <c r="BJ947" s="86"/>
      <c r="BK947" s="86"/>
      <c r="BL947" s="86"/>
      <c r="BM947" s="86"/>
      <c r="BN947" s="86"/>
      <c r="BO947" s="86"/>
      <c r="BP947" s="86"/>
      <c r="BQ947" s="86"/>
      <c r="BR947" s="86"/>
      <c r="BS947" s="86"/>
    </row>
    <row r="948" spans="6:71" s="28" customFormat="1">
      <c r="F948" s="486"/>
      <c r="G948" s="486"/>
      <c r="U948" s="557"/>
      <c r="V948" s="557"/>
      <c r="AF948" s="33"/>
      <c r="AJ948" s="86"/>
      <c r="AK948" s="86"/>
      <c r="AL948" s="86"/>
      <c r="AN948" s="86"/>
      <c r="AO948" s="86"/>
      <c r="AP948" s="86"/>
      <c r="AQ948" s="86"/>
      <c r="AR948" s="86"/>
      <c r="AS948" s="86"/>
      <c r="AT948" s="86"/>
      <c r="AU948" s="86"/>
      <c r="AV948" s="86"/>
      <c r="AW948" s="86"/>
      <c r="AX948" s="86"/>
      <c r="AY948" s="86"/>
      <c r="AZ948" s="86"/>
      <c r="BA948" s="86"/>
      <c r="BB948" s="86"/>
      <c r="BC948" s="86"/>
      <c r="BD948" s="86"/>
      <c r="BE948" s="86"/>
      <c r="BF948" s="86"/>
      <c r="BG948" s="86"/>
      <c r="BH948" s="86"/>
      <c r="BI948" s="86"/>
      <c r="BJ948" s="86"/>
      <c r="BK948" s="86"/>
      <c r="BL948" s="86"/>
      <c r="BM948" s="86"/>
      <c r="BN948" s="86"/>
      <c r="BO948" s="86"/>
      <c r="BP948" s="86"/>
      <c r="BQ948" s="86"/>
      <c r="BR948" s="86"/>
      <c r="BS948" s="86"/>
    </row>
    <row r="949" spans="6:71" s="28" customFormat="1">
      <c r="F949" s="486"/>
      <c r="G949" s="486"/>
      <c r="U949" s="557"/>
      <c r="V949" s="557"/>
      <c r="AF949" s="33"/>
      <c r="AJ949" s="86"/>
      <c r="AK949" s="86"/>
      <c r="AL949" s="86"/>
      <c r="AN949" s="86"/>
      <c r="AO949" s="86"/>
      <c r="AP949" s="86"/>
      <c r="AQ949" s="86"/>
      <c r="AR949" s="86"/>
      <c r="AS949" s="86"/>
      <c r="AT949" s="86"/>
      <c r="AU949" s="86"/>
      <c r="AV949" s="86"/>
      <c r="AW949" s="86"/>
      <c r="AX949" s="86"/>
      <c r="AY949" s="86"/>
      <c r="AZ949" s="86"/>
      <c r="BA949" s="86"/>
      <c r="BB949" s="86"/>
      <c r="BC949" s="86"/>
      <c r="BD949" s="86"/>
      <c r="BE949" s="86"/>
      <c r="BF949" s="86"/>
      <c r="BG949" s="86"/>
      <c r="BH949" s="86"/>
      <c r="BI949" s="86"/>
      <c r="BJ949" s="86"/>
      <c r="BK949" s="86"/>
      <c r="BL949" s="86"/>
      <c r="BM949" s="86"/>
      <c r="BN949" s="86"/>
      <c r="BO949" s="86"/>
      <c r="BP949" s="86"/>
      <c r="BQ949" s="86"/>
      <c r="BR949" s="86"/>
      <c r="BS949" s="86"/>
    </row>
    <row r="950" spans="6:71" s="28" customFormat="1">
      <c r="F950" s="486"/>
      <c r="G950" s="486"/>
      <c r="U950" s="557"/>
      <c r="V950" s="557"/>
      <c r="AF950" s="33"/>
      <c r="AJ950" s="86"/>
      <c r="AK950" s="86"/>
      <c r="AL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86"/>
      <c r="BB950" s="86"/>
      <c r="BC950" s="86"/>
      <c r="BD950" s="86"/>
      <c r="BE950" s="86"/>
      <c r="BF950" s="86"/>
      <c r="BG950" s="86"/>
      <c r="BH950" s="86"/>
      <c r="BI950" s="86"/>
      <c r="BJ950" s="86"/>
      <c r="BK950" s="86"/>
      <c r="BL950" s="86"/>
      <c r="BM950" s="86"/>
      <c r="BN950" s="86"/>
      <c r="BO950" s="86"/>
      <c r="BP950" s="86"/>
      <c r="BQ950" s="86"/>
      <c r="BR950" s="86"/>
      <c r="BS950" s="86"/>
    </row>
    <row r="951" spans="6:71" s="28" customFormat="1">
      <c r="F951" s="486"/>
      <c r="G951" s="486"/>
      <c r="U951" s="557"/>
      <c r="V951" s="557"/>
      <c r="AF951" s="33"/>
      <c r="AJ951" s="86"/>
      <c r="AK951" s="86"/>
      <c r="AL951" s="86"/>
      <c r="AN951" s="86"/>
      <c r="AO951" s="86"/>
      <c r="AP951" s="86"/>
      <c r="AQ951" s="86"/>
      <c r="AR951" s="86"/>
      <c r="AS951" s="86"/>
      <c r="AT951" s="86"/>
      <c r="AU951" s="86"/>
      <c r="AV951" s="86"/>
      <c r="AW951" s="86"/>
      <c r="AX951" s="86"/>
      <c r="AY951" s="86"/>
      <c r="AZ951" s="86"/>
      <c r="BA951" s="86"/>
      <c r="BB951" s="86"/>
      <c r="BC951" s="86"/>
      <c r="BD951" s="86"/>
      <c r="BE951" s="86"/>
      <c r="BF951" s="86"/>
      <c r="BG951" s="86"/>
      <c r="BH951" s="86"/>
      <c r="BI951" s="86"/>
      <c r="BJ951" s="86"/>
      <c r="BK951" s="86"/>
      <c r="BL951" s="86"/>
      <c r="BM951" s="86"/>
      <c r="BN951" s="86"/>
      <c r="BO951" s="86"/>
      <c r="BP951" s="86"/>
      <c r="BQ951" s="86"/>
      <c r="BR951" s="86"/>
      <c r="BS951" s="86"/>
    </row>
    <row r="952" spans="6:71" s="28" customFormat="1">
      <c r="F952" s="486"/>
      <c r="G952" s="486"/>
      <c r="U952" s="557"/>
      <c r="V952" s="557"/>
      <c r="AF952" s="33"/>
      <c r="AJ952" s="86"/>
      <c r="AK952" s="86"/>
      <c r="AL952" s="86"/>
      <c r="AN952" s="86"/>
      <c r="AO952" s="86"/>
      <c r="AP952" s="86"/>
      <c r="AQ952" s="86"/>
      <c r="AR952" s="86"/>
      <c r="AS952" s="86"/>
      <c r="AT952" s="86"/>
      <c r="AU952" s="86"/>
      <c r="AV952" s="86"/>
      <c r="AW952" s="86"/>
      <c r="AX952" s="86"/>
      <c r="AY952" s="86"/>
      <c r="AZ952" s="86"/>
      <c r="BA952" s="86"/>
      <c r="BB952" s="86"/>
      <c r="BC952" s="86"/>
      <c r="BD952" s="86"/>
      <c r="BE952" s="86"/>
      <c r="BF952" s="86"/>
      <c r="BG952" s="86"/>
      <c r="BH952" s="86"/>
      <c r="BI952" s="86"/>
      <c r="BJ952" s="86"/>
      <c r="BK952" s="86"/>
      <c r="BL952" s="86"/>
      <c r="BM952" s="86"/>
      <c r="BN952" s="86"/>
      <c r="BO952" s="86"/>
      <c r="BP952" s="86"/>
      <c r="BQ952" s="86"/>
      <c r="BR952" s="86"/>
      <c r="BS952" s="86"/>
    </row>
    <row r="953" spans="6:71" s="28" customFormat="1">
      <c r="F953" s="486"/>
      <c r="G953" s="486"/>
      <c r="U953" s="557"/>
      <c r="V953" s="557"/>
      <c r="AF953" s="33"/>
      <c r="AJ953" s="86"/>
      <c r="AK953" s="86"/>
      <c r="AL953" s="86"/>
      <c r="AN953" s="86"/>
      <c r="AO953" s="86"/>
      <c r="AP953" s="86"/>
      <c r="AQ953" s="86"/>
      <c r="AR953" s="86"/>
      <c r="AS953" s="86"/>
      <c r="AT953" s="86"/>
      <c r="AU953" s="86"/>
      <c r="AV953" s="86"/>
      <c r="AW953" s="86"/>
      <c r="AX953" s="86"/>
      <c r="AY953" s="86"/>
      <c r="AZ953" s="86"/>
      <c r="BA953" s="86"/>
      <c r="BB953" s="86"/>
      <c r="BC953" s="86"/>
      <c r="BD953" s="86"/>
      <c r="BE953" s="86"/>
      <c r="BF953" s="86"/>
      <c r="BG953" s="86"/>
      <c r="BH953" s="86"/>
      <c r="BI953" s="86"/>
      <c r="BJ953" s="86"/>
      <c r="BK953" s="86"/>
      <c r="BL953" s="86"/>
      <c r="BM953" s="86"/>
      <c r="BN953" s="86"/>
      <c r="BO953" s="86"/>
      <c r="BP953" s="86"/>
      <c r="BQ953" s="86"/>
      <c r="BR953" s="86"/>
      <c r="BS953" s="86"/>
    </row>
    <row r="954" spans="6:71" s="28" customFormat="1">
      <c r="F954" s="486"/>
      <c r="G954" s="486"/>
      <c r="U954" s="557"/>
      <c r="V954" s="557"/>
      <c r="AF954" s="33"/>
      <c r="AJ954" s="86"/>
      <c r="AK954" s="86"/>
      <c r="AL954" s="86"/>
      <c r="AN954" s="86"/>
      <c r="AO954" s="86"/>
      <c r="AP954" s="86"/>
      <c r="AQ954" s="86"/>
      <c r="AR954" s="86"/>
      <c r="AS954" s="86"/>
      <c r="AT954" s="86"/>
      <c r="AU954" s="86"/>
      <c r="AV954" s="86"/>
      <c r="AW954" s="86"/>
      <c r="AX954" s="86"/>
      <c r="AY954" s="86"/>
      <c r="AZ954" s="86"/>
      <c r="BA954" s="86"/>
      <c r="BB954" s="86"/>
      <c r="BC954" s="86"/>
      <c r="BD954" s="86"/>
      <c r="BE954" s="86"/>
      <c r="BF954" s="86"/>
      <c r="BG954" s="86"/>
      <c r="BH954" s="86"/>
      <c r="BI954" s="86"/>
      <c r="BJ954" s="86"/>
      <c r="BK954" s="86"/>
      <c r="BL954" s="86"/>
      <c r="BM954" s="86"/>
      <c r="BN954" s="86"/>
      <c r="BO954" s="86"/>
      <c r="BP954" s="86"/>
      <c r="BQ954" s="86"/>
      <c r="BR954" s="86"/>
      <c r="BS954" s="86"/>
    </row>
    <row r="955" spans="6:71" s="28" customFormat="1">
      <c r="F955" s="486"/>
      <c r="G955" s="486"/>
      <c r="U955" s="557"/>
      <c r="V955" s="557"/>
      <c r="AF955" s="33"/>
      <c r="AJ955" s="86"/>
      <c r="AK955" s="86"/>
      <c r="AL955" s="86"/>
      <c r="AN955" s="86"/>
      <c r="AO955" s="86"/>
      <c r="AP955" s="86"/>
      <c r="AQ955" s="86"/>
      <c r="AR955" s="86"/>
      <c r="AS955" s="86"/>
      <c r="AT955" s="86"/>
      <c r="AU955" s="86"/>
      <c r="AV955" s="86"/>
      <c r="AW955" s="86"/>
      <c r="AX955" s="86"/>
      <c r="AY955" s="86"/>
      <c r="AZ955" s="86"/>
      <c r="BA955" s="86"/>
      <c r="BB955" s="86"/>
      <c r="BC955" s="86"/>
      <c r="BD955" s="86"/>
      <c r="BE955" s="86"/>
      <c r="BF955" s="86"/>
      <c r="BG955" s="86"/>
      <c r="BH955" s="86"/>
      <c r="BI955" s="86"/>
      <c r="BJ955" s="86"/>
      <c r="BK955" s="86"/>
      <c r="BL955" s="86"/>
      <c r="BM955" s="86"/>
      <c r="BN955" s="86"/>
      <c r="BO955" s="86"/>
      <c r="BP955" s="86"/>
      <c r="BQ955" s="86"/>
      <c r="BR955" s="86"/>
      <c r="BS955" s="86"/>
    </row>
    <row r="956" spans="6:71" s="28" customFormat="1">
      <c r="F956" s="486"/>
      <c r="G956" s="486"/>
      <c r="U956" s="557"/>
      <c r="V956" s="557"/>
      <c r="AF956" s="33"/>
      <c r="AJ956" s="86"/>
      <c r="AK956" s="86"/>
      <c r="AL956" s="86"/>
      <c r="AN956" s="86"/>
      <c r="AO956" s="86"/>
      <c r="AP956" s="86"/>
      <c r="AQ956" s="86"/>
      <c r="AR956" s="86"/>
      <c r="AS956" s="86"/>
      <c r="AT956" s="86"/>
      <c r="AU956" s="86"/>
      <c r="AV956" s="86"/>
      <c r="AW956" s="86"/>
      <c r="AX956" s="86"/>
      <c r="AY956" s="86"/>
      <c r="AZ956" s="86"/>
      <c r="BA956" s="86"/>
      <c r="BB956" s="86"/>
      <c r="BC956" s="86"/>
      <c r="BD956" s="86"/>
      <c r="BE956" s="86"/>
      <c r="BF956" s="86"/>
      <c r="BG956" s="86"/>
      <c r="BH956" s="86"/>
      <c r="BI956" s="86"/>
      <c r="BJ956" s="86"/>
      <c r="BK956" s="86"/>
      <c r="BL956" s="86"/>
      <c r="BM956" s="86"/>
      <c r="BN956" s="86"/>
      <c r="BO956" s="86"/>
      <c r="BP956" s="86"/>
      <c r="BQ956" s="86"/>
      <c r="BR956" s="86"/>
      <c r="BS956" s="86"/>
    </row>
    <row r="957" spans="6:71" s="28" customFormat="1">
      <c r="F957" s="486"/>
      <c r="G957" s="486"/>
      <c r="U957" s="557"/>
      <c r="V957" s="557"/>
      <c r="AF957" s="33"/>
      <c r="AJ957" s="86"/>
      <c r="AK957" s="86"/>
      <c r="AL957" s="86"/>
      <c r="AN957" s="86"/>
      <c r="AO957" s="86"/>
      <c r="AP957" s="86"/>
      <c r="AQ957" s="86"/>
      <c r="AR957" s="86"/>
      <c r="AS957" s="86"/>
      <c r="AT957" s="86"/>
      <c r="AU957" s="86"/>
      <c r="AV957" s="86"/>
      <c r="AW957" s="86"/>
      <c r="AX957" s="86"/>
      <c r="AY957" s="86"/>
      <c r="AZ957" s="86"/>
      <c r="BA957" s="86"/>
      <c r="BB957" s="86"/>
      <c r="BC957" s="86"/>
      <c r="BD957" s="86"/>
      <c r="BE957" s="86"/>
      <c r="BF957" s="86"/>
      <c r="BG957" s="86"/>
      <c r="BH957" s="86"/>
      <c r="BI957" s="86"/>
      <c r="BJ957" s="86"/>
      <c r="BK957" s="86"/>
      <c r="BL957" s="86"/>
      <c r="BM957" s="86"/>
      <c r="BN957" s="86"/>
      <c r="BO957" s="86"/>
      <c r="BP957" s="86"/>
      <c r="BQ957" s="86"/>
      <c r="BR957" s="86"/>
      <c r="BS957" s="86"/>
    </row>
    <row r="958" spans="6:71" s="28" customFormat="1">
      <c r="F958" s="486"/>
      <c r="G958" s="486"/>
      <c r="U958" s="557"/>
      <c r="V958" s="557"/>
      <c r="AF958" s="33"/>
      <c r="AJ958" s="86"/>
      <c r="AK958" s="86"/>
      <c r="AL958" s="86"/>
      <c r="AN958" s="86"/>
      <c r="AO958" s="86"/>
      <c r="AP958" s="86"/>
      <c r="AQ958" s="86"/>
      <c r="AR958" s="86"/>
      <c r="AS958" s="86"/>
      <c r="AT958" s="86"/>
      <c r="AU958" s="86"/>
      <c r="AV958" s="86"/>
      <c r="AW958" s="86"/>
      <c r="AX958" s="86"/>
      <c r="AY958" s="86"/>
      <c r="AZ958" s="86"/>
      <c r="BA958" s="86"/>
      <c r="BB958" s="86"/>
      <c r="BC958" s="86"/>
      <c r="BD958" s="86"/>
      <c r="BE958" s="86"/>
      <c r="BF958" s="86"/>
      <c r="BG958" s="86"/>
      <c r="BH958" s="86"/>
      <c r="BI958" s="86"/>
      <c r="BJ958" s="86"/>
      <c r="BK958" s="86"/>
      <c r="BL958" s="86"/>
      <c r="BM958" s="86"/>
      <c r="BN958" s="86"/>
      <c r="BO958" s="86"/>
      <c r="BP958" s="86"/>
      <c r="BQ958" s="86"/>
      <c r="BR958" s="86"/>
      <c r="BS958" s="86"/>
    </row>
    <row r="959" spans="6:71" s="28" customFormat="1">
      <c r="F959" s="486"/>
      <c r="G959" s="486"/>
      <c r="U959" s="557"/>
      <c r="V959" s="557"/>
      <c r="AF959" s="33"/>
      <c r="AJ959" s="86"/>
      <c r="AK959" s="86"/>
      <c r="AL959" s="86"/>
      <c r="AN959" s="86"/>
      <c r="AO959" s="86"/>
      <c r="AP959" s="86"/>
      <c r="AQ959" s="86"/>
      <c r="AR959" s="86"/>
      <c r="AS959" s="86"/>
      <c r="AT959" s="86"/>
      <c r="AU959" s="86"/>
      <c r="AV959" s="86"/>
      <c r="AW959" s="86"/>
      <c r="AX959" s="86"/>
      <c r="AY959" s="86"/>
      <c r="AZ959" s="86"/>
      <c r="BA959" s="86"/>
      <c r="BB959" s="86"/>
      <c r="BC959" s="86"/>
      <c r="BD959" s="86"/>
      <c r="BE959" s="86"/>
      <c r="BF959" s="86"/>
      <c r="BG959" s="86"/>
      <c r="BH959" s="86"/>
      <c r="BI959" s="86"/>
      <c r="BJ959" s="86"/>
      <c r="BK959" s="86"/>
      <c r="BL959" s="86"/>
      <c r="BM959" s="86"/>
      <c r="BN959" s="86"/>
      <c r="BO959" s="86"/>
      <c r="BP959" s="86"/>
      <c r="BQ959" s="86"/>
      <c r="BR959" s="86"/>
      <c r="BS959" s="86"/>
    </row>
    <row r="960" spans="6:71" s="28" customFormat="1">
      <c r="F960" s="486"/>
      <c r="G960" s="486"/>
      <c r="U960" s="557"/>
      <c r="V960" s="557"/>
      <c r="AF960" s="33"/>
      <c r="AJ960" s="86"/>
      <c r="AK960" s="86"/>
      <c r="AL960" s="86"/>
      <c r="AN960" s="86"/>
      <c r="AO960" s="86"/>
      <c r="AP960" s="86"/>
      <c r="AQ960" s="86"/>
      <c r="AR960" s="86"/>
      <c r="AS960" s="86"/>
      <c r="AT960" s="86"/>
      <c r="AU960" s="86"/>
      <c r="AV960" s="86"/>
      <c r="AW960" s="86"/>
      <c r="AX960" s="86"/>
      <c r="AY960" s="86"/>
      <c r="AZ960" s="86"/>
      <c r="BA960" s="86"/>
      <c r="BB960" s="86"/>
      <c r="BC960" s="86"/>
      <c r="BD960" s="86"/>
      <c r="BE960" s="86"/>
      <c r="BF960" s="86"/>
      <c r="BG960" s="86"/>
      <c r="BH960" s="86"/>
      <c r="BI960" s="86"/>
      <c r="BJ960" s="86"/>
      <c r="BK960" s="86"/>
      <c r="BL960" s="86"/>
      <c r="BM960" s="86"/>
      <c r="BN960" s="86"/>
      <c r="BO960" s="86"/>
      <c r="BP960" s="86"/>
      <c r="BQ960" s="86"/>
      <c r="BR960" s="86"/>
      <c r="BS960" s="86"/>
    </row>
    <row r="961" spans="6:71" s="28" customFormat="1">
      <c r="F961" s="486"/>
      <c r="G961" s="486"/>
      <c r="U961" s="557"/>
      <c r="V961" s="557"/>
      <c r="AF961" s="33"/>
      <c r="AJ961" s="86"/>
      <c r="AK961" s="86"/>
      <c r="AL961" s="86"/>
      <c r="AN961" s="86"/>
      <c r="AO961" s="86"/>
      <c r="AP961" s="86"/>
      <c r="AQ961" s="86"/>
      <c r="AR961" s="86"/>
      <c r="AS961" s="86"/>
      <c r="AT961" s="86"/>
      <c r="AU961" s="86"/>
      <c r="AV961" s="86"/>
      <c r="AW961" s="86"/>
      <c r="AX961" s="86"/>
      <c r="AY961" s="86"/>
      <c r="AZ961" s="86"/>
      <c r="BA961" s="86"/>
      <c r="BB961" s="86"/>
      <c r="BC961" s="86"/>
      <c r="BD961" s="86"/>
      <c r="BE961" s="86"/>
      <c r="BF961" s="86"/>
      <c r="BG961" s="86"/>
      <c r="BH961" s="86"/>
      <c r="BI961" s="86"/>
      <c r="BJ961" s="86"/>
      <c r="BK961" s="86"/>
      <c r="BL961" s="86"/>
      <c r="BM961" s="86"/>
      <c r="BN961" s="86"/>
      <c r="BO961" s="86"/>
      <c r="BP961" s="86"/>
      <c r="BQ961" s="86"/>
      <c r="BR961" s="86"/>
      <c r="BS961" s="86"/>
    </row>
    <row r="962" spans="6:71" s="28" customFormat="1">
      <c r="F962" s="486"/>
      <c r="G962" s="486"/>
      <c r="U962" s="557"/>
      <c r="V962" s="557"/>
      <c r="AF962" s="33"/>
      <c r="AJ962" s="86"/>
      <c r="AK962" s="86"/>
      <c r="AL962" s="86"/>
      <c r="AN962" s="86"/>
      <c r="AO962" s="86"/>
      <c r="AP962" s="86"/>
      <c r="AQ962" s="86"/>
      <c r="AR962" s="86"/>
      <c r="AS962" s="86"/>
      <c r="AT962" s="86"/>
      <c r="AU962" s="86"/>
      <c r="AV962" s="86"/>
      <c r="AW962" s="86"/>
      <c r="AX962" s="86"/>
      <c r="AY962" s="86"/>
      <c r="AZ962" s="86"/>
      <c r="BA962" s="86"/>
      <c r="BB962" s="86"/>
      <c r="BC962" s="86"/>
      <c r="BD962" s="86"/>
      <c r="BE962" s="86"/>
      <c r="BF962" s="86"/>
      <c r="BG962" s="86"/>
      <c r="BH962" s="86"/>
      <c r="BI962" s="86"/>
      <c r="BJ962" s="86"/>
      <c r="BK962" s="86"/>
      <c r="BL962" s="86"/>
      <c r="BM962" s="86"/>
      <c r="BN962" s="86"/>
      <c r="BO962" s="86"/>
      <c r="BP962" s="86"/>
      <c r="BQ962" s="86"/>
      <c r="BR962" s="86"/>
      <c r="BS962" s="86"/>
    </row>
    <row r="963" spans="6:71" s="28" customFormat="1">
      <c r="F963" s="486"/>
      <c r="G963" s="486"/>
      <c r="U963" s="557"/>
      <c r="V963" s="557"/>
      <c r="AF963" s="33"/>
      <c r="AJ963" s="86"/>
      <c r="AK963" s="86"/>
      <c r="AL963" s="86"/>
      <c r="AN963" s="86"/>
      <c r="AO963" s="86"/>
      <c r="AP963" s="86"/>
      <c r="AQ963" s="86"/>
      <c r="AR963" s="86"/>
      <c r="AS963" s="86"/>
      <c r="AT963" s="86"/>
      <c r="AU963" s="86"/>
      <c r="AV963" s="86"/>
      <c r="AW963" s="86"/>
      <c r="AX963" s="86"/>
      <c r="AY963" s="86"/>
      <c r="AZ963" s="86"/>
      <c r="BA963" s="86"/>
      <c r="BB963" s="86"/>
      <c r="BC963" s="86"/>
      <c r="BD963" s="86"/>
      <c r="BE963" s="86"/>
      <c r="BF963" s="86"/>
      <c r="BG963" s="86"/>
      <c r="BH963" s="86"/>
      <c r="BI963" s="86"/>
      <c r="BJ963" s="86"/>
      <c r="BK963" s="86"/>
      <c r="BL963" s="86"/>
      <c r="BM963" s="86"/>
      <c r="BN963" s="86"/>
      <c r="BO963" s="86"/>
      <c r="BP963" s="86"/>
      <c r="BQ963" s="86"/>
      <c r="BR963" s="86"/>
      <c r="BS963" s="86"/>
    </row>
    <row r="964" spans="6:71" s="28" customFormat="1">
      <c r="F964" s="486"/>
      <c r="G964" s="486"/>
      <c r="U964" s="557"/>
      <c r="V964" s="557"/>
      <c r="AF964" s="33"/>
      <c r="AJ964" s="86"/>
      <c r="AK964" s="86"/>
      <c r="AL964" s="86"/>
      <c r="AN964" s="86"/>
      <c r="AO964" s="86"/>
      <c r="AP964" s="86"/>
      <c r="AQ964" s="86"/>
      <c r="AR964" s="86"/>
      <c r="AS964" s="86"/>
      <c r="AT964" s="86"/>
      <c r="AU964" s="86"/>
      <c r="AV964" s="86"/>
      <c r="AW964" s="86"/>
      <c r="AX964" s="86"/>
      <c r="AY964" s="86"/>
      <c r="AZ964" s="86"/>
      <c r="BA964" s="86"/>
      <c r="BB964" s="86"/>
      <c r="BC964" s="86"/>
      <c r="BD964" s="86"/>
      <c r="BE964" s="86"/>
      <c r="BF964" s="86"/>
      <c r="BG964" s="86"/>
      <c r="BH964" s="86"/>
      <c r="BI964" s="86"/>
      <c r="BJ964" s="86"/>
      <c r="BK964" s="86"/>
      <c r="BL964" s="86"/>
      <c r="BM964" s="86"/>
      <c r="BN964" s="86"/>
      <c r="BO964" s="86"/>
      <c r="BP964" s="86"/>
      <c r="BQ964" s="86"/>
      <c r="BR964" s="86"/>
      <c r="BS964" s="86"/>
    </row>
    <row r="965" spans="6:71" s="28" customFormat="1">
      <c r="F965" s="486"/>
      <c r="G965" s="486"/>
      <c r="U965" s="557"/>
      <c r="V965" s="557"/>
      <c r="AF965" s="33"/>
      <c r="AJ965" s="86"/>
      <c r="AK965" s="86"/>
      <c r="AL965" s="86"/>
      <c r="AN965" s="86"/>
      <c r="AO965" s="86"/>
      <c r="AP965" s="86"/>
      <c r="AQ965" s="86"/>
      <c r="AR965" s="86"/>
      <c r="AS965" s="86"/>
      <c r="AT965" s="86"/>
      <c r="AU965" s="86"/>
      <c r="AV965" s="86"/>
      <c r="AW965" s="86"/>
      <c r="AX965" s="86"/>
      <c r="AY965" s="86"/>
      <c r="AZ965" s="86"/>
      <c r="BA965" s="86"/>
      <c r="BB965" s="86"/>
      <c r="BC965" s="86"/>
      <c r="BD965" s="86"/>
      <c r="BE965" s="86"/>
      <c r="BF965" s="86"/>
      <c r="BG965" s="86"/>
      <c r="BH965" s="86"/>
      <c r="BI965" s="86"/>
      <c r="BJ965" s="86"/>
      <c r="BK965" s="86"/>
      <c r="BL965" s="86"/>
      <c r="BM965" s="86"/>
      <c r="BN965" s="86"/>
      <c r="BO965" s="86"/>
      <c r="BP965" s="86"/>
      <c r="BQ965" s="86"/>
      <c r="BR965" s="86"/>
      <c r="BS965" s="86"/>
    </row>
    <row r="966" spans="6:71" s="28" customFormat="1">
      <c r="F966" s="486"/>
      <c r="G966" s="486"/>
      <c r="U966" s="557"/>
      <c r="V966" s="557"/>
      <c r="AF966" s="33"/>
      <c r="AJ966" s="86"/>
      <c r="AK966" s="86"/>
      <c r="AL966" s="86"/>
      <c r="AN966" s="86"/>
      <c r="AO966" s="86"/>
      <c r="AP966" s="86"/>
      <c r="AQ966" s="86"/>
      <c r="AR966" s="86"/>
      <c r="AS966" s="86"/>
      <c r="AT966" s="86"/>
      <c r="AU966" s="86"/>
      <c r="AV966" s="86"/>
      <c r="AW966" s="86"/>
      <c r="AX966" s="86"/>
      <c r="AY966" s="86"/>
      <c r="AZ966" s="86"/>
      <c r="BA966" s="86"/>
      <c r="BB966" s="86"/>
      <c r="BC966" s="86"/>
      <c r="BD966" s="86"/>
      <c r="BE966" s="86"/>
      <c r="BF966" s="86"/>
      <c r="BG966" s="86"/>
      <c r="BH966" s="86"/>
      <c r="BI966" s="86"/>
      <c r="BJ966" s="86"/>
      <c r="BK966" s="86"/>
      <c r="BL966" s="86"/>
      <c r="BM966" s="86"/>
      <c r="BN966" s="86"/>
      <c r="BO966" s="86"/>
      <c r="BP966" s="86"/>
      <c r="BQ966" s="86"/>
      <c r="BR966" s="86"/>
      <c r="BS966" s="86"/>
    </row>
    <row r="967" spans="6:71" s="28" customFormat="1">
      <c r="F967" s="486"/>
      <c r="G967" s="486"/>
      <c r="U967" s="557"/>
      <c r="V967" s="557"/>
      <c r="AF967" s="33"/>
      <c r="AJ967" s="86"/>
      <c r="AK967" s="86"/>
      <c r="AL967" s="86"/>
      <c r="AN967" s="86"/>
      <c r="AO967" s="86"/>
      <c r="AP967" s="86"/>
      <c r="AQ967" s="86"/>
      <c r="AR967" s="86"/>
      <c r="AS967" s="86"/>
      <c r="AT967" s="86"/>
      <c r="AU967" s="86"/>
      <c r="AV967" s="86"/>
      <c r="AW967" s="86"/>
      <c r="AX967" s="86"/>
      <c r="AY967" s="86"/>
      <c r="AZ967" s="86"/>
      <c r="BA967" s="86"/>
      <c r="BB967" s="86"/>
      <c r="BC967" s="86"/>
      <c r="BD967" s="86"/>
      <c r="BE967" s="86"/>
      <c r="BF967" s="86"/>
      <c r="BG967" s="86"/>
      <c r="BH967" s="86"/>
      <c r="BI967" s="86"/>
      <c r="BJ967" s="86"/>
      <c r="BK967" s="86"/>
      <c r="BL967" s="86"/>
      <c r="BM967" s="86"/>
      <c r="BN967" s="86"/>
      <c r="BO967" s="86"/>
      <c r="BP967" s="86"/>
      <c r="BQ967" s="86"/>
      <c r="BR967" s="86"/>
      <c r="BS967" s="86"/>
    </row>
    <row r="968" spans="6:71" s="28" customFormat="1">
      <c r="F968" s="486"/>
      <c r="G968" s="486"/>
      <c r="U968" s="557"/>
      <c r="V968" s="557"/>
      <c r="AF968" s="33"/>
      <c r="AJ968" s="86"/>
      <c r="AK968" s="86"/>
      <c r="AL968" s="86"/>
      <c r="AN968" s="86"/>
      <c r="AO968" s="86"/>
      <c r="AP968" s="86"/>
      <c r="AQ968" s="86"/>
      <c r="AR968" s="86"/>
      <c r="AS968" s="86"/>
      <c r="AT968" s="86"/>
      <c r="AU968" s="86"/>
      <c r="AV968" s="86"/>
      <c r="AW968" s="86"/>
      <c r="AX968" s="86"/>
      <c r="AY968" s="86"/>
      <c r="AZ968" s="86"/>
      <c r="BA968" s="86"/>
      <c r="BB968" s="86"/>
      <c r="BC968" s="86"/>
      <c r="BD968" s="86"/>
      <c r="BE968" s="86"/>
      <c r="BF968" s="86"/>
      <c r="BG968" s="86"/>
      <c r="BH968" s="86"/>
      <c r="BI968" s="86"/>
      <c r="BJ968" s="86"/>
      <c r="BK968" s="86"/>
      <c r="BL968" s="86"/>
      <c r="BM968" s="86"/>
      <c r="BN968" s="86"/>
      <c r="BO968" s="86"/>
      <c r="BP968" s="86"/>
      <c r="BQ968" s="86"/>
      <c r="BR968" s="86"/>
      <c r="BS968" s="86"/>
    </row>
    <row r="969" spans="6:71" s="28" customFormat="1">
      <c r="F969" s="486"/>
      <c r="G969" s="486"/>
      <c r="U969" s="557"/>
      <c r="V969" s="557"/>
      <c r="AF969" s="33"/>
      <c r="AJ969" s="86"/>
      <c r="AK969" s="86"/>
      <c r="AL969" s="86"/>
      <c r="AN969" s="86"/>
      <c r="AO969" s="86"/>
      <c r="AP969" s="86"/>
      <c r="AQ969" s="86"/>
      <c r="AR969" s="86"/>
      <c r="AS969" s="86"/>
      <c r="AT969" s="86"/>
      <c r="AU969" s="86"/>
      <c r="AV969" s="86"/>
      <c r="AW969" s="86"/>
      <c r="AX969" s="86"/>
      <c r="AY969" s="86"/>
      <c r="AZ969" s="86"/>
      <c r="BA969" s="86"/>
      <c r="BB969" s="86"/>
      <c r="BC969" s="86"/>
      <c r="BD969" s="86"/>
      <c r="BE969" s="86"/>
      <c r="BF969" s="86"/>
      <c r="BG969" s="86"/>
      <c r="BH969" s="86"/>
      <c r="BI969" s="86"/>
      <c r="BJ969" s="86"/>
      <c r="BK969" s="86"/>
      <c r="BL969" s="86"/>
      <c r="BM969" s="86"/>
      <c r="BN969" s="86"/>
      <c r="BO969" s="86"/>
      <c r="BP969" s="86"/>
      <c r="BQ969" s="86"/>
      <c r="BR969" s="86"/>
      <c r="BS969" s="86"/>
    </row>
    <row r="970" spans="6:71" s="28" customFormat="1">
      <c r="F970" s="486"/>
      <c r="G970" s="486"/>
      <c r="U970" s="557"/>
      <c r="V970" s="557"/>
      <c r="AF970" s="33"/>
      <c r="AJ970" s="86"/>
      <c r="AK970" s="86"/>
      <c r="AL970" s="86"/>
      <c r="AN970" s="86"/>
      <c r="AO970" s="86"/>
      <c r="AP970" s="86"/>
      <c r="AQ970" s="86"/>
      <c r="AR970" s="86"/>
      <c r="AS970" s="86"/>
      <c r="AT970" s="86"/>
      <c r="AU970" s="86"/>
      <c r="AV970" s="86"/>
      <c r="AW970" s="86"/>
      <c r="AX970" s="86"/>
      <c r="AY970" s="86"/>
      <c r="AZ970" s="86"/>
      <c r="BA970" s="86"/>
      <c r="BB970" s="86"/>
      <c r="BC970" s="86"/>
      <c r="BD970" s="86"/>
      <c r="BE970" s="86"/>
      <c r="BF970" s="86"/>
      <c r="BG970" s="86"/>
      <c r="BH970" s="86"/>
      <c r="BI970" s="86"/>
      <c r="BJ970" s="86"/>
      <c r="BK970" s="86"/>
      <c r="BL970" s="86"/>
      <c r="BM970" s="86"/>
      <c r="BN970" s="86"/>
      <c r="BO970" s="86"/>
      <c r="BP970" s="86"/>
      <c r="BQ970" s="86"/>
      <c r="BR970" s="86"/>
      <c r="BS970" s="86"/>
    </row>
    <row r="971" spans="6:71" s="28" customFormat="1">
      <c r="F971" s="486"/>
      <c r="G971" s="486"/>
      <c r="U971" s="557"/>
      <c r="V971" s="557"/>
      <c r="AF971" s="33"/>
      <c r="AJ971" s="86"/>
      <c r="AK971" s="86"/>
      <c r="AL971" s="86"/>
      <c r="AN971" s="86"/>
      <c r="AO971" s="86"/>
      <c r="AP971" s="86"/>
      <c r="AQ971" s="86"/>
      <c r="AR971" s="86"/>
      <c r="AS971" s="86"/>
      <c r="AT971" s="86"/>
      <c r="AU971" s="86"/>
      <c r="AV971" s="86"/>
      <c r="AW971" s="86"/>
      <c r="AX971" s="86"/>
      <c r="AY971" s="86"/>
      <c r="AZ971" s="86"/>
      <c r="BA971" s="86"/>
      <c r="BB971" s="86"/>
      <c r="BC971" s="86"/>
      <c r="BD971" s="86"/>
      <c r="BE971" s="86"/>
      <c r="BF971" s="86"/>
      <c r="BG971" s="86"/>
      <c r="BH971" s="86"/>
      <c r="BI971" s="86"/>
      <c r="BJ971" s="86"/>
      <c r="BK971" s="86"/>
      <c r="BL971" s="86"/>
      <c r="BM971" s="86"/>
      <c r="BN971" s="86"/>
      <c r="BO971" s="86"/>
      <c r="BP971" s="86"/>
      <c r="BQ971" s="86"/>
      <c r="BR971" s="86"/>
      <c r="BS971" s="86"/>
    </row>
    <row r="972" spans="6:71" s="28" customFormat="1">
      <c r="F972" s="486"/>
      <c r="G972" s="486"/>
      <c r="U972" s="557"/>
      <c r="V972" s="557"/>
      <c r="AF972" s="33"/>
      <c r="AJ972" s="86"/>
      <c r="AK972" s="86"/>
      <c r="AL972" s="86"/>
      <c r="AN972" s="86"/>
      <c r="AO972" s="86"/>
      <c r="AP972" s="86"/>
      <c r="AQ972" s="86"/>
      <c r="AR972" s="86"/>
      <c r="AS972" s="86"/>
      <c r="AT972" s="86"/>
      <c r="AU972" s="86"/>
      <c r="AV972" s="86"/>
      <c r="AW972" s="86"/>
      <c r="AX972" s="86"/>
      <c r="AY972" s="86"/>
      <c r="AZ972" s="86"/>
      <c r="BA972" s="86"/>
      <c r="BB972" s="86"/>
      <c r="BC972" s="86"/>
      <c r="BD972" s="86"/>
      <c r="BE972" s="86"/>
      <c r="BF972" s="86"/>
      <c r="BG972" s="86"/>
      <c r="BH972" s="86"/>
      <c r="BI972" s="86"/>
      <c r="BJ972" s="86"/>
      <c r="BK972" s="86"/>
      <c r="BL972" s="86"/>
      <c r="BM972" s="86"/>
      <c r="BN972" s="86"/>
      <c r="BO972" s="86"/>
      <c r="BP972" s="86"/>
      <c r="BQ972" s="86"/>
      <c r="BR972" s="86"/>
      <c r="BS972" s="86"/>
    </row>
    <row r="973" spans="6:71" s="28" customFormat="1">
      <c r="F973" s="486"/>
      <c r="G973" s="486"/>
      <c r="U973" s="557"/>
      <c r="V973" s="557"/>
      <c r="AF973" s="33"/>
      <c r="AJ973" s="86"/>
      <c r="AK973" s="86"/>
      <c r="AL973" s="86"/>
      <c r="AN973" s="86"/>
      <c r="AO973" s="86"/>
      <c r="AP973" s="86"/>
      <c r="AQ973" s="86"/>
      <c r="AR973" s="86"/>
      <c r="AS973" s="86"/>
      <c r="AT973" s="86"/>
      <c r="AU973" s="86"/>
      <c r="AV973" s="86"/>
      <c r="AW973" s="86"/>
      <c r="AX973" s="86"/>
      <c r="AY973" s="86"/>
      <c r="AZ973" s="86"/>
      <c r="BA973" s="86"/>
      <c r="BB973" s="86"/>
      <c r="BC973" s="86"/>
      <c r="BD973" s="86"/>
      <c r="BE973" s="86"/>
      <c r="BF973" s="86"/>
      <c r="BG973" s="86"/>
      <c r="BH973" s="86"/>
      <c r="BI973" s="86"/>
      <c r="BJ973" s="86"/>
      <c r="BK973" s="86"/>
      <c r="BL973" s="86"/>
      <c r="BM973" s="86"/>
      <c r="BN973" s="86"/>
      <c r="BO973" s="86"/>
      <c r="BP973" s="86"/>
      <c r="BQ973" s="86"/>
      <c r="BR973" s="86"/>
      <c r="BS973" s="86"/>
    </row>
    <row r="974" spans="6:71" s="28" customFormat="1">
      <c r="F974" s="486"/>
      <c r="G974" s="486"/>
      <c r="U974" s="557"/>
      <c r="V974" s="557"/>
      <c r="AF974" s="33"/>
      <c r="AJ974" s="86"/>
      <c r="AK974" s="86"/>
      <c r="AL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86"/>
      <c r="BB974" s="86"/>
      <c r="BC974" s="86"/>
      <c r="BD974" s="86"/>
      <c r="BE974" s="86"/>
      <c r="BF974" s="86"/>
      <c r="BG974" s="86"/>
      <c r="BH974" s="86"/>
      <c r="BI974" s="86"/>
      <c r="BJ974" s="86"/>
      <c r="BK974" s="86"/>
      <c r="BL974" s="86"/>
      <c r="BM974" s="86"/>
      <c r="BN974" s="86"/>
      <c r="BO974" s="86"/>
      <c r="BP974" s="86"/>
      <c r="BQ974" s="86"/>
      <c r="BR974" s="86"/>
      <c r="BS974" s="86"/>
    </row>
    <row r="975" spans="6:71" s="28" customFormat="1">
      <c r="F975" s="486"/>
      <c r="G975" s="486"/>
      <c r="U975" s="557"/>
      <c r="V975" s="557"/>
      <c r="AF975" s="33"/>
      <c r="AJ975" s="86"/>
      <c r="AK975" s="86"/>
      <c r="AL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86"/>
      <c r="BB975" s="86"/>
      <c r="BC975" s="86"/>
      <c r="BD975" s="86"/>
      <c r="BE975" s="86"/>
      <c r="BF975" s="86"/>
      <c r="BG975" s="86"/>
      <c r="BH975" s="86"/>
      <c r="BI975" s="86"/>
      <c r="BJ975" s="86"/>
      <c r="BK975" s="86"/>
      <c r="BL975" s="86"/>
      <c r="BM975" s="86"/>
      <c r="BN975" s="86"/>
      <c r="BO975" s="86"/>
      <c r="BP975" s="86"/>
      <c r="BQ975" s="86"/>
      <c r="BR975" s="86"/>
      <c r="BS975" s="86"/>
    </row>
    <row r="976" spans="6:71" s="28" customFormat="1">
      <c r="F976" s="486"/>
      <c r="G976" s="486"/>
      <c r="U976" s="557"/>
      <c r="V976" s="557"/>
      <c r="AF976" s="33"/>
      <c r="AJ976" s="86"/>
      <c r="AK976" s="86"/>
      <c r="AL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86"/>
      <c r="BB976" s="86"/>
      <c r="BC976" s="86"/>
      <c r="BD976" s="86"/>
      <c r="BE976" s="86"/>
      <c r="BF976" s="86"/>
      <c r="BG976" s="86"/>
      <c r="BH976" s="86"/>
      <c r="BI976" s="86"/>
      <c r="BJ976" s="86"/>
      <c r="BK976" s="86"/>
      <c r="BL976" s="86"/>
      <c r="BM976" s="86"/>
      <c r="BN976" s="86"/>
      <c r="BO976" s="86"/>
      <c r="BP976" s="86"/>
      <c r="BQ976" s="86"/>
      <c r="BR976" s="86"/>
      <c r="BS976" s="86"/>
    </row>
    <row r="977" spans="6:71" s="28" customFormat="1">
      <c r="F977" s="486"/>
      <c r="G977" s="486"/>
      <c r="U977" s="557"/>
      <c r="V977" s="557"/>
      <c r="AF977" s="33"/>
      <c r="AJ977" s="86"/>
      <c r="AK977" s="86"/>
      <c r="AL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86"/>
      <c r="BB977" s="86"/>
      <c r="BC977" s="86"/>
      <c r="BD977" s="86"/>
      <c r="BE977" s="86"/>
      <c r="BF977" s="86"/>
      <c r="BG977" s="86"/>
      <c r="BH977" s="86"/>
      <c r="BI977" s="86"/>
      <c r="BJ977" s="86"/>
      <c r="BK977" s="86"/>
      <c r="BL977" s="86"/>
      <c r="BM977" s="86"/>
      <c r="BN977" s="86"/>
      <c r="BO977" s="86"/>
      <c r="BP977" s="86"/>
      <c r="BQ977" s="86"/>
      <c r="BR977" s="86"/>
      <c r="BS977" s="86"/>
    </row>
    <row r="978" spans="6:71" s="28" customFormat="1">
      <c r="F978" s="486"/>
      <c r="G978" s="486"/>
      <c r="U978" s="557"/>
      <c r="V978" s="557"/>
      <c r="AF978" s="33"/>
      <c r="AJ978" s="86"/>
      <c r="AK978" s="86"/>
      <c r="AL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86"/>
      <c r="BB978" s="86"/>
      <c r="BC978" s="86"/>
      <c r="BD978" s="86"/>
      <c r="BE978" s="86"/>
      <c r="BF978" s="86"/>
      <c r="BG978" s="86"/>
      <c r="BH978" s="86"/>
      <c r="BI978" s="86"/>
      <c r="BJ978" s="86"/>
      <c r="BK978" s="86"/>
      <c r="BL978" s="86"/>
      <c r="BM978" s="86"/>
      <c r="BN978" s="86"/>
      <c r="BO978" s="86"/>
      <c r="BP978" s="86"/>
      <c r="BQ978" s="86"/>
      <c r="BR978" s="86"/>
      <c r="BS978" s="86"/>
    </row>
    <row r="979" spans="6:71" s="28" customFormat="1">
      <c r="F979" s="486"/>
      <c r="G979" s="486"/>
      <c r="U979" s="557"/>
      <c r="V979" s="557"/>
      <c r="AF979" s="33"/>
      <c r="AJ979" s="86"/>
      <c r="AK979" s="86"/>
      <c r="AL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86"/>
      <c r="BB979" s="86"/>
      <c r="BC979" s="86"/>
      <c r="BD979" s="86"/>
      <c r="BE979" s="86"/>
      <c r="BF979" s="86"/>
      <c r="BG979" s="86"/>
      <c r="BH979" s="86"/>
      <c r="BI979" s="86"/>
      <c r="BJ979" s="86"/>
      <c r="BK979" s="86"/>
      <c r="BL979" s="86"/>
      <c r="BM979" s="86"/>
      <c r="BN979" s="86"/>
      <c r="BO979" s="86"/>
      <c r="BP979" s="86"/>
      <c r="BQ979" s="86"/>
      <c r="BR979" s="86"/>
      <c r="BS979" s="86"/>
    </row>
    <row r="980" spans="6:71" s="28" customFormat="1">
      <c r="F980" s="486"/>
      <c r="G980" s="486"/>
      <c r="U980" s="557"/>
      <c r="V980" s="557"/>
      <c r="AF980" s="33"/>
      <c r="AJ980" s="86"/>
      <c r="AK980" s="86"/>
      <c r="AL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86"/>
      <c r="BB980" s="86"/>
      <c r="BC980" s="86"/>
      <c r="BD980" s="86"/>
      <c r="BE980" s="86"/>
      <c r="BF980" s="86"/>
      <c r="BG980" s="86"/>
      <c r="BH980" s="86"/>
      <c r="BI980" s="86"/>
      <c r="BJ980" s="86"/>
      <c r="BK980" s="86"/>
      <c r="BL980" s="86"/>
      <c r="BM980" s="86"/>
      <c r="BN980" s="86"/>
      <c r="BO980" s="86"/>
      <c r="BP980" s="86"/>
      <c r="BQ980" s="86"/>
      <c r="BR980" s="86"/>
      <c r="BS980" s="86"/>
    </row>
    <row r="981" spans="6:71" s="28" customFormat="1">
      <c r="F981" s="486"/>
      <c r="G981" s="486"/>
      <c r="U981" s="557"/>
      <c r="V981" s="557"/>
      <c r="AF981" s="33"/>
      <c r="AJ981" s="86"/>
      <c r="AK981" s="86"/>
      <c r="AL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86"/>
      <c r="BB981" s="86"/>
      <c r="BC981" s="86"/>
      <c r="BD981" s="86"/>
      <c r="BE981" s="86"/>
      <c r="BF981" s="86"/>
      <c r="BG981" s="86"/>
      <c r="BH981" s="86"/>
      <c r="BI981" s="86"/>
      <c r="BJ981" s="86"/>
      <c r="BK981" s="86"/>
      <c r="BL981" s="86"/>
      <c r="BM981" s="86"/>
      <c r="BN981" s="86"/>
      <c r="BO981" s="86"/>
      <c r="BP981" s="86"/>
      <c r="BQ981" s="86"/>
      <c r="BR981" s="86"/>
      <c r="BS981" s="86"/>
    </row>
    <row r="982" spans="6:71" s="28" customFormat="1">
      <c r="F982" s="486"/>
      <c r="G982" s="486"/>
      <c r="U982" s="557"/>
      <c r="V982" s="557"/>
      <c r="AF982" s="33"/>
      <c r="AJ982" s="86"/>
      <c r="AK982" s="86"/>
      <c r="AL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86"/>
      <c r="BB982" s="86"/>
      <c r="BC982" s="86"/>
      <c r="BD982" s="86"/>
      <c r="BE982" s="86"/>
      <c r="BF982" s="86"/>
      <c r="BG982" s="86"/>
      <c r="BH982" s="86"/>
      <c r="BI982" s="86"/>
      <c r="BJ982" s="86"/>
      <c r="BK982" s="86"/>
      <c r="BL982" s="86"/>
      <c r="BM982" s="86"/>
      <c r="BN982" s="86"/>
      <c r="BO982" s="86"/>
      <c r="BP982" s="86"/>
      <c r="BQ982" s="86"/>
      <c r="BR982" s="86"/>
      <c r="BS982" s="86"/>
    </row>
    <row r="983" spans="6:71" s="28" customFormat="1">
      <c r="F983" s="486"/>
      <c r="G983" s="486"/>
      <c r="U983" s="557"/>
      <c r="V983" s="557"/>
      <c r="AF983" s="33"/>
      <c r="AJ983" s="86"/>
      <c r="AK983" s="86"/>
      <c r="AL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86"/>
      <c r="BB983" s="86"/>
      <c r="BC983" s="86"/>
      <c r="BD983" s="86"/>
      <c r="BE983" s="86"/>
      <c r="BF983" s="86"/>
      <c r="BG983" s="86"/>
      <c r="BH983" s="86"/>
      <c r="BI983" s="86"/>
      <c r="BJ983" s="86"/>
      <c r="BK983" s="86"/>
      <c r="BL983" s="86"/>
      <c r="BM983" s="86"/>
      <c r="BN983" s="86"/>
      <c r="BO983" s="86"/>
      <c r="BP983" s="86"/>
      <c r="BQ983" s="86"/>
      <c r="BR983" s="86"/>
      <c r="BS983" s="86"/>
    </row>
    <row r="984" spans="6:71" s="28" customFormat="1">
      <c r="F984" s="486"/>
      <c r="G984" s="486"/>
      <c r="U984" s="557"/>
      <c r="V984" s="557"/>
      <c r="AF984" s="33"/>
      <c r="AJ984" s="86"/>
      <c r="AK984" s="86"/>
      <c r="AL984" s="86"/>
      <c r="AN984" s="86"/>
      <c r="AO984" s="86"/>
      <c r="AP984" s="86"/>
      <c r="AQ984" s="86"/>
      <c r="AR984" s="86"/>
      <c r="AS984" s="86"/>
      <c r="AT984" s="86"/>
      <c r="AU984" s="86"/>
      <c r="AV984" s="86"/>
      <c r="AW984" s="86"/>
      <c r="AX984" s="86"/>
      <c r="AY984" s="86"/>
      <c r="AZ984" s="86"/>
      <c r="BA984" s="86"/>
      <c r="BB984" s="86"/>
      <c r="BC984" s="86"/>
      <c r="BD984" s="86"/>
      <c r="BE984" s="86"/>
      <c r="BF984" s="86"/>
      <c r="BG984" s="86"/>
      <c r="BH984" s="86"/>
      <c r="BI984" s="86"/>
      <c r="BJ984" s="86"/>
      <c r="BK984" s="86"/>
      <c r="BL984" s="86"/>
      <c r="BM984" s="86"/>
      <c r="BN984" s="86"/>
      <c r="BO984" s="86"/>
      <c r="BP984" s="86"/>
      <c r="BQ984" s="86"/>
      <c r="BR984" s="86"/>
      <c r="BS984" s="86"/>
    </row>
    <row r="985" spans="6:71" s="28" customFormat="1">
      <c r="F985" s="486"/>
      <c r="G985" s="486"/>
      <c r="U985" s="557"/>
      <c r="V985" s="557"/>
      <c r="AF985" s="33"/>
      <c r="AJ985" s="86"/>
      <c r="AK985" s="86"/>
      <c r="AL985" s="86"/>
      <c r="AN985" s="86"/>
      <c r="AO985" s="86"/>
      <c r="AP985" s="86"/>
      <c r="AQ985" s="86"/>
      <c r="AR985" s="86"/>
      <c r="AS985" s="86"/>
      <c r="AT985" s="86"/>
      <c r="AU985" s="86"/>
      <c r="AV985" s="86"/>
      <c r="AW985" s="86"/>
      <c r="AX985" s="86"/>
      <c r="AY985" s="86"/>
      <c r="AZ985" s="86"/>
      <c r="BA985" s="86"/>
      <c r="BB985" s="86"/>
      <c r="BC985" s="86"/>
      <c r="BD985" s="86"/>
      <c r="BE985" s="86"/>
      <c r="BF985" s="86"/>
      <c r="BG985" s="86"/>
      <c r="BH985" s="86"/>
      <c r="BI985" s="86"/>
      <c r="BJ985" s="86"/>
      <c r="BK985" s="86"/>
      <c r="BL985" s="86"/>
      <c r="BM985" s="86"/>
      <c r="BN985" s="86"/>
      <c r="BO985" s="86"/>
      <c r="BP985" s="86"/>
      <c r="BQ985" s="86"/>
      <c r="BR985" s="86"/>
      <c r="BS985" s="86"/>
    </row>
    <row r="986" spans="6:71" s="28" customFormat="1">
      <c r="F986" s="486"/>
      <c r="G986" s="486"/>
      <c r="U986" s="557"/>
      <c r="V986" s="557"/>
      <c r="AF986" s="33"/>
      <c r="AJ986" s="86"/>
      <c r="AK986" s="86"/>
      <c r="AL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86"/>
      <c r="BB986" s="86"/>
      <c r="BC986" s="86"/>
      <c r="BD986" s="86"/>
      <c r="BE986" s="86"/>
      <c r="BF986" s="86"/>
      <c r="BG986" s="86"/>
      <c r="BH986" s="86"/>
      <c r="BI986" s="86"/>
      <c r="BJ986" s="86"/>
      <c r="BK986" s="86"/>
      <c r="BL986" s="86"/>
      <c r="BM986" s="86"/>
      <c r="BN986" s="86"/>
      <c r="BO986" s="86"/>
      <c r="BP986" s="86"/>
      <c r="BQ986" s="86"/>
      <c r="BR986" s="86"/>
      <c r="BS986" s="86"/>
    </row>
    <row r="987" spans="6:71" s="28" customFormat="1">
      <c r="F987" s="486"/>
      <c r="G987" s="486"/>
      <c r="U987" s="557"/>
      <c r="V987" s="557"/>
      <c r="AF987" s="33"/>
      <c r="AJ987" s="86"/>
      <c r="AK987" s="86"/>
      <c r="AL987" s="86"/>
      <c r="AN987" s="86"/>
      <c r="AO987" s="86"/>
      <c r="AP987" s="86"/>
      <c r="AQ987" s="86"/>
      <c r="AR987" s="86"/>
      <c r="AS987" s="86"/>
      <c r="AT987" s="86"/>
      <c r="AU987" s="86"/>
      <c r="AV987" s="86"/>
      <c r="AW987" s="86"/>
      <c r="AX987" s="86"/>
      <c r="AY987" s="86"/>
      <c r="AZ987" s="86"/>
      <c r="BA987" s="86"/>
      <c r="BB987" s="86"/>
      <c r="BC987" s="86"/>
      <c r="BD987" s="86"/>
      <c r="BE987" s="86"/>
      <c r="BF987" s="86"/>
      <c r="BG987" s="86"/>
      <c r="BH987" s="86"/>
      <c r="BI987" s="86"/>
      <c r="BJ987" s="86"/>
      <c r="BK987" s="86"/>
      <c r="BL987" s="86"/>
      <c r="BM987" s="86"/>
      <c r="BN987" s="86"/>
      <c r="BO987" s="86"/>
      <c r="BP987" s="86"/>
      <c r="BQ987" s="86"/>
      <c r="BR987" s="86"/>
      <c r="BS987" s="86"/>
    </row>
    <row r="988" spans="6:71" s="28" customFormat="1">
      <c r="F988" s="486"/>
      <c r="G988" s="486"/>
      <c r="U988" s="557"/>
      <c r="V988" s="557"/>
      <c r="AF988" s="33"/>
      <c r="AJ988" s="86"/>
      <c r="AK988" s="86"/>
      <c r="AL988" s="86"/>
      <c r="AN988" s="86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86"/>
      <c r="AZ988" s="86"/>
      <c r="BA988" s="86"/>
      <c r="BB988" s="86"/>
      <c r="BC988" s="86"/>
      <c r="BD988" s="86"/>
      <c r="BE988" s="86"/>
      <c r="BF988" s="86"/>
      <c r="BG988" s="86"/>
      <c r="BH988" s="86"/>
      <c r="BI988" s="86"/>
      <c r="BJ988" s="86"/>
      <c r="BK988" s="86"/>
      <c r="BL988" s="86"/>
      <c r="BM988" s="86"/>
      <c r="BN988" s="86"/>
      <c r="BO988" s="86"/>
      <c r="BP988" s="86"/>
      <c r="BQ988" s="86"/>
      <c r="BR988" s="86"/>
      <c r="BS988" s="86"/>
    </row>
    <row r="989" spans="6:71" s="28" customFormat="1">
      <c r="F989" s="486"/>
      <c r="G989" s="486"/>
      <c r="U989" s="557"/>
      <c r="V989" s="557"/>
      <c r="AF989" s="33"/>
      <c r="AJ989" s="86"/>
      <c r="AK989" s="86"/>
      <c r="AL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86"/>
      <c r="BB989" s="86"/>
      <c r="BC989" s="86"/>
      <c r="BD989" s="86"/>
      <c r="BE989" s="86"/>
      <c r="BF989" s="86"/>
      <c r="BG989" s="86"/>
      <c r="BH989" s="86"/>
      <c r="BI989" s="86"/>
      <c r="BJ989" s="86"/>
      <c r="BK989" s="86"/>
      <c r="BL989" s="86"/>
      <c r="BM989" s="86"/>
      <c r="BN989" s="86"/>
      <c r="BO989" s="86"/>
      <c r="BP989" s="86"/>
      <c r="BQ989" s="86"/>
      <c r="BR989" s="86"/>
      <c r="BS989" s="86"/>
    </row>
    <row r="990" spans="6:71" s="28" customFormat="1">
      <c r="F990" s="486"/>
      <c r="G990" s="486"/>
      <c r="U990" s="557"/>
      <c r="V990" s="557"/>
      <c r="AF990" s="33"/>
      <c r="AJ990" s="86"/>
      <c r="AK990" s="86"/>
      <c r="AL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86"/>
      <c r="BB990" s="86"/>
      <c r="BC990" s="86"/>
      <c r="BD990" s="86"/>
      <c r="BE990" s="86"/>
      <c r="BF990" s="86"/>
      <c r="BG990" s="86"/>
      <c r="BH990" s="86"/>
      <c r="BI990" s="86"/>
      <c r="BJ990" s="86"/>
      <c r="BK990" s="86"/>
      <c r="BL990" s="86"/>
      <c r="BM990" s="86"/>
      <c r="BN990" s="86"/>
      <c r="BO990" s="86"/>
      <c r="BP990" s="86"/>
      <c r="BQ990" s="86"/>
      <c r="BR990" s="86"/>
      <c r="BS990" s="86"/>
    </row>
    <row r="991" spans="6:71" s="28" customFormat="1">
      <c r="F991" s="486"/>
      <c r="G991" s="486"/>
      <c r="U991" s="557"/>
      <c r="V991" s="557"/>
      <c r="AF991" s="33"/>
      <c r="AJ991" s="86"/>
      <c r="AK991" s="86"/>
      <c r="AL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86"/>
      <c r="BG991" s="86"/>
      <c r="BH991" s="86"/>
      <c r="BI991" s="86"/>
      <c r="BJ991" s="86"/>
      <c r="BK991" s="86"/>
      <c r="BL991" s="86"/>
      <c r="BM991" s="86"/>
      <c r="BN991" s="86"/>
      <c r="BO991" s="86"/>
      <c r="BP991" s="86"/>
      <c r="BQ991" s="86"/>
      <c r="BR991" s="86"/>
      <c r="BS991" s="86"/>
    </row>
    <row r="992" spans="6:71" s="28" customFormat="1">
      <c r="F992" s="486"/>
      <c r="G992" s="486"/>
      <c r="U992" s="557"/>
      <c r="V992" s="557"/>
      <c r="AF992" s="33"/>
      <c r="AJ992" s="86"/>
      <c r="AK992" s="86"/>
      <c r="AL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86"/>
      <c r="BG992" s="86"/>
      <c r="BH992" s="86"/>
      <c r="BI992" s="86"/>
      <c r="BJ992" s="86"/>
      <c r="BK992" s="86"/>
      <c r="BL992" s="86"/>
      <c r="BM992" s="86"/>
      <c r="BN992" s="86"/>
      <c r="BO992" s="86"/>
      <c r="BP992" s="86"/>
      <c r="BQ992" s="86"/>
      <c r="BR992" s="86"/>
      <c r="BS992" s="86"/>
    </row>
    <row r="993" spans="6:71" s="28" customFormat="1">
      <c r="F993" s="486"/>
      <c r="G993" s="486"/>
      <c r="U993" s="557"/>
      <c r="V993" s="557"/>
      <c r="AF993" s="33"/>
      <c r="AJ993" s="86"/>
      <c r="AK993" s="86"/>
      <c r="AL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86"/>
      <c r="BB993" s="86"/>
      <c r="BC993" s="86"/>
      <c r="BD993" s="86"/>
      <c r="BE993" s="86"/>
      <c r="BF993" s="86"/>
      <c r="BG993" s="86"/>
      <c r="BH993" s="86"/>
      <c r="BI993" s="86"/>
      <c r="BJ993" s="86"/>
      <c r="BK993" s="86"/>
      <c r="BL993" s="86"/>
      <c r="BM993" s="86"/>
      <c r="BN993" s="86"/>
      <c r="BO993" s="86"/>
      <c r="BP993" s="86"/>
      <c r="BQ993" s="86"/>
      <c r="BR993" s="86"/>
      <c r="BS993" s="86"/>
    </row>
    <row r="994" spans="6:71" s="28" customFormat="1">
      <c r="F994" s="486"/>
      <c r="G994" s="486"/>
      <c r="U994" s="557"/>
      <c r="V994" s="557"/>
      <c r="AF994" s="33"/>
      <c r="AJ994" s="86"/>
      <c r="AK994" s="86"/>
      <c r="AL994" s="86"/>
      <c r="AN994" s="86"/>
      <c r="AO994" s="86"/>
      <c r="AP994" s="86"/>
      <c r="AQ994" s="86"/>
      <c r="AR994" s="86"/>
      <c r="AS994" s="86"/>
      <c r="AT994" s="86"/>
      <c r="AU994" s="86"/>
      <c r="AV994" s="86"/>
      <c r="AW994" s="86"/>
      <c r="AX994" s="86"/>
      <c r="AY994" s="86"/>
      <c r="AZ994" s="86"/>
      <c r="BA994" s="86"/>
      <c r="BB994" s="86"/>
      <c r="BC994" s="86"/>
      <c r="BD994" s="86"/>
      <c r="BE994" s="86"/>
      <c r="BF994" s="86"/>
      <c r="BG994" s="86"/>
      <c r="BH994" s="86"/>
      <c r="BI994" s="86"/>
      <c r="BJ994" s="86"/>
      <c r="BK994" s="86"/>
      <c r="BL994" s="86"/>
      <c r="BM994" s="86"/>
      <c r="BN994" s="86"/>
      <c r="BO994" s="86"/>
      <c r="BP994" s="86"/>
      <c r="BQ994" s="86"/>
      <c r="BR994" s="86"/>
      <c r="BS994" s="86"/>
    </row>
    <row r="995" spans="6:71" s="28" customFormat="1">
      <c r="F995" s="486"/>
      <c r="G995" s="486"/>
      <c r="U995" s="557"/>
      <c r="V995" s="557"/>
      <c r="AF995" s="33"/>
      <c r="AJ995" s="86"/>
      <c r="AK995" s="86"/>
      <c r="AL995" s="86"/>
      <c r="AN995" s="86"/>
      <c r="AO995" s="86"/>
      <c r="AP995" s="86"/>
      <c r="AQ995" s="86"/>
      <c r="AR995" s="86"/>
      <c r="AS995" s="86"/>
      <c r="AT995" s="86"/>
      <c r="AU995" s="86"/>
      <c r="AV995" s="86"/>
      <c r="AW995" s="86"/>
      <c r="AX995" s="86"/>
      <c r="AY995" s="86"/>
      <c r="AZ995" s="86"/>
      <c r="BA995" s="86"/>
      <c r="BB995" s="86"/>
      <c r="BC995" s="86"/>
      <c r="BD995" s="86"/>
      <c r="BE995" s="86"/>
      <c r="BF995" s="86"/>
      <c r="BG995" s="86"/>
      <c r="BH995" s="86"/>
      <c r="BI995" s="86"/>
      <c r="BJ995" s="86"/>
      <c r="BK995" s="86"/>
      <c r="BL995" s="86"/>
      <c r="BM995" s="86"/>
      <c r="BN995" s="86"/>
      <c r="BO995" s="86"/>
      <c r="BP995" s="86"/>
      <c r="BQ995" s="86"/>
      <c r="BR995" s="86"/>
      <c r="BS995" s="86"/>
    </row>
    <row r="996" spans="6:71" s="28" customFormat="1">
      <c r="F996" s="486"/>
      <c r="G996" s="486"/>
      <c r="U996" s="557"/>
      <c r="V996" s="557"/>
      <c r="AF996" s="33"/>
      <c r="AJ996" s="86"/>
      <c r="AK996" s="86"/>
      <c r="AL996" s="86"/>
      <c r="AN996" s="86"/>
      <c r="AO996" s="86"/>
      <c r="AP996" s="86"/>
      <c r="AQ996" s="86"/>
      <c r="AR996" s="86"/>
      <c r="AS996" s="86"/>
      <c r="AT996" s="86"/>
      <c r="AU996" s="86"/>
      <c r="AV996" s="86"/>
      <c r="AW996" s="86"/>
      <c r="AX996" s="86"/>
      <c r="AY996" s="86"/>
      <c r="AZ996" s="86"/>
      <c r="BA996" s="86"/>
      <c r="BB996" s="86"/>
      <c r="BC996" s="86"/>
      <c r="BD996" s="86"/>
      <c r="BE996" s="86"/>
      <c r="BF996" s="86"/>
      <c r="BG996" s="86"/>
      <c r="BH996" s="86"/>
      <c r="BI996" s="86"/>
      <c r="BJ996" s="86"/>
      <c r="BK996" s="86"/>
      <c r="BL996" s="86"/>
      <c r="BM996" s="86"/>
      <c r="BN996" s="86"/>
      <c r="BO996" s="86"/>
      <c r="BP996" s="86"/>
      <c r="BQ996" s="86"/>
      <c r="BR996" s="86"/>
      <c r="BS996" s="86"/>
    </row>
    <row r="997" spans="6:71" s="28" customFormat="1">
      <c r="F997" s="486"/>
      <c r="G997" s="486"/>
      <c r="U997" s="557"/>
      <c r="V997" s="557"/>
      <c r="AF997" s="33"/>
      <c r="AJ997" s="86"/>
      <c r="AK997" s="86"/>
      <c r="AL997" s="86"/>
      <c r="AN997" s="86"/>
      <c r="AO997" s="86"/>
      <c r="AP997" s="86"/>
      <c r="AQ997" s="86"/>
      <c r="AR997" s="86"/>
      <c r="AS997" s="86"/>
      <c r="AT997" s="86"/>
      <c r="AU997" s="86"/>
      <c r="AV997" s="86"/>
      <c r="AW997" s="86"/>
      <c r="AX997" s="86"/>
      <c r="AY997" s="86"/>
      <c r="AZ997" s="86"/>
      <c r="BA997" s="86"/>
      <c r="BB997" s="86"/>
      <c r="BC997" s="86"/>
      <c r="BD997" s="86"/>
      <c r="BE997" s="86"/>
      <c r="BF997" s="86"/>
      <c r="BG997" s="86"/>
      <c r="BH997" s="86"/>
      <c r="BI997" s="86"/>
      <c r="BJ997" s="86"/>
      <c r="BK997" s="86"/>
      <c r="BL997" s="86"/>
      <c r="BM997" s="86"/>
      <c r="BN997" s="86"/>
      <c r="BO997" s="86"/>
      <c r="BP997" s="86"/>
      <c r="BQ997" s="86"/>
      <c r="BR997" s="86"/>
      <c r="BS997" s="86"/>
    </row>
    <row r="998" spans="6:71" s="28" customFormat="1">
      <c r="F998" s="486"/>
      <c r="G998" s="486"/>
      <c r="U998" s="557"/>
      <c r="V998" s="557"/>
      <c r="AF998" s="33"/>
      <c r="AJ998" s="86"/>
      <c r="AK998" s="86"/>
      <c r="AL998" s="86"/>
      <c r="AN998" s="86"/>
      <c r="AO998" s="86"/>
      <c r="AP998" s="86"/>
      <c r="AQ998" s="86"/>
      <c r="AR998" s="86"/>
      <c r="AS998" s="86"/>
      <c r="AT998" s="86"/>
      <c r="AU998" s="86"/>
      <c r="AV998" s="86"/>
      <c r="AW998" s="86"/>
      <c r="AX998" s="86"/>
      <c r="AY998" s="86"/>
      <c r="AZ998" s="86"/>
      <c r="BA998" s="86"/>
      <c r="BB998" s="86"/>
      <c r="BC998" s="86"/>
      <c r="BD998" s="86"/>
      <c r="BE998" s="86"/>
      <c r="BF998" s="86"/>
      <c r="BG998" s="86"/>
      <c r="BH998" s="86"/>
      <c r="BI998" s="86"/>
      <c r="BJ998" s="86"/>
      <c r="BK998" s="86"/>
      <c r="BL998" s="86"/>
      <c r="BM998" s="86"/>
      <c r="BN998" s="86"/>
      <c r="BO998" s="86"/>
      <c r="BP998" s="86"/>
      <c r="BQ998" s="86"/>
      <c r="BR998" s="86"/>
      <c r="BS998" s="86"/>
    </row>
    <row r="999" spans="6:71" s="28" customFormat="1">
      <c r="F999" s="486"/>
      <c r="G999" s="486"/>
      <c r="U999" s="557"/>
      <c r="V999" s="557"/>
      <c r="AF999" s="33"/>
      <c r="AJ999" s="86"/>
      <c r="AK999" s="86"/>
      <c r="AL999" s="86"/>
      <c r="AN999" s="86"/>
      <c r="AO999" s="86"/>
      <c r="AP999" s="86"/>
      <c r="AQ999" s="86"/>
      <c r="AR999" s="86"/>
      <c r="AS999" s="86"/>
      <c r="AT999" s="86"/>
      <c r="AU999" s="86"/>
      <c r="AV999" s="86"/>
      <c r="AW999" s="86"/>
      <c r="AX999" s="86"/>
      <c r="AY999" s="86"/>
      <c r="AZ999" s="86"/>
      <c r="BA999" s="86"/>
      <c r="BB999" s="86"/>
      <c r="BC999" s="86"/>
      <c r="BD999" s="86"/>
      <c r="BE999" s="86"/>
      <c r="BF999" s="86"/>
      <c r="BG999" s="86"/>
      <c r="BH999" s="86"/>
      <c r="BI999" s="86"/>
      <c r="BJ999" s="86"/>
      <c r="BK999" s="86"/>
      <c r="BL999" s="86"/>
      <c r="BM999" s="86"/>
      <c r="BN999" s="86"/>
      <c r="BO999" s="86"/>
      <c r="BP999" s="86"/>
      <c r="BQ999" s="86"/>
      <c r="BR999" s="86"/>
      <c r="BS999" s="86"/>
    </row>
    <row r="1000" spans="6:71" s="28" customFormat="1">
      <c r="F1000" s="486"/>
      <c r="G1000" s="486"/>
      <c r="U1000" s="557"/>
      <c r="V1000" s="557"/>
      <c r="AF1000" s="33"/>
      <c r="AJ1000" s="86"/>
      <c r="AK1000" s="86"/>
      <c r="AL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86"/>
      <c r="BB1000" s="86"/>
      <c r="BC1000" s="86"/>
      <c r="BD1000" s="86"/>
      <c r="BE1000" s="86"/>
      <c r="BF1000" s="86"/>
      <c r="BG1000" s="86"/>
      <c r="BH1000" s="86"/>
      <c r="BI1000" s="86"/>
      <c r="BJ1000" s="86"/>
      <c r="BK1000" s="86"/>
      <c r="BL1000" s="86"/>
      <c r="BM1000" s="86"/>
      <c r="BN1000" s="86"/>
      <c r="BO1000" s="86"/>
      <c r="BP1000" s="86"/>
      <c r="BQ1000" s="86"/>
      <c r="BR1000" s="86"/>
      <c r="BS1000" s="86"/>
    </row>
    <row r="1001" spans="6:71" s="28" customFormat="1">
      <c r="F1001" s="486"/>
      <c r="G1001" s="486"/>
      <c r="U1001" s="557"/>
      <c r="V1001" s="557"/>
      <c r="AF1001" s="33"/>
      <c r="AJ1001" s="86"/>
      <c r="AK1001" s="86"/>
      <c r="AL1001" s="86"/>
      <c r="AN1001" s="86"/>
      <c r="AO1001" s="86"/>
      <c r="AP1001" s="86"/>
      <c r="AQ1001" s="86"/>
      <c r="AR1001" s="86"/>
      <c r="AS1001" s="86"/>
      <c r="AT1001" s="86"/>
      <c r="AU1001" s="86"/>
      <c r="AV1001" s="86"/>
      <c r="AW1001" s="86"/>
      <c r="AX1001" s="86"/>
      <c r="AY1001" s="86"/>
      <c r="AZ1001" s="86"/>
      <c r="BA1001" s="86"/>
      <c r="BB1001" s="86"/>
      <c r="BC1001" s="86"/>
      <c r="BD1001" s="86"/>
      <c r="BE1001" s="86"/>
      <c r="BF1001" s="86"/>
      <c r="BG1001" s="86"/>
      <c r="BH1001" s="86"/>
      <c r="BI1001" s="86"/>
      <c r="BJ1001" s="86"/>
      <c r="BK1001" s="86"/>
      <c r="BL1001" s="86"/>
      <c r="BM1001" s="86"/>
      <c r="BN1001" s="86"/>
      <c r="BO1001" s="86"/>
      <c r="BP1001" s="86"/>
      <c r="BQ1001" s="86"/>
      <c r="BR1001" s="86"/>
      <c r="BS1001" s="86"/>
    </row>
    <row r="1002" spans="6:71" s="28" customFormat="1">
      <c r="F1002" s="486"/>
      <c r="G1002" s="486"/>
      <c r="U1002" s="557"/>
      <c r="V1002" s="557"/>
      <c r="AF1002" s="33"/>
      <c r="AJ1002" s="86"/>
      <c r="AK1002" s="86"/>
      <c r="AL1002" s="86"/>
      <c r="AN1002" s="86"/>
      <c r="AO1002" s="86"/>
      <c r="AP1002" s="86"/>
      <c r="AQ1002" s="86"/>
      <c r="AR1002" s="86"/>
      <c r="AS1002" s="86"/>
      <c r="AT1002" s="86"/>
      <c r="AU1002" s="86"/>
      <c r="AV1002" s="86"/>
      <c r="AW1002" s="86"/>
      <c r="AX1002" s="86"/>
      <c r="AY1002" s="86"/>
      <c r="AZ1002" s="86"/>
      <c r="BA1002" s="86"/>
      <c r="BB1002" s="86"/>
      <c r="BC1002" s="86"/>
      <c r="BD1002" s="86"/>
      <c r="BE1002" s="86"/>
      <c r="BF1002" s="86"/>
      <c r="BG1002" s="86"/>
      <c r="BH1002" s="86"/>
      <c r="BI1002" s="86"/>
      <c r="BJ1002" s="86"/>
      <c r="BK1002" s="86"/>
      <c r="BL1002" s="86"/>
      <c r="BM1002" s="86"/>
      <c r="BN1002" s="86"/>
      <c r="BO1002" s="86"/>
      <c r="BP1002" s="86"/>
      <c r="BQ1002" s="86"/>
      <c r="BR1002" s="86"/>
      <c r="BS1002" s="86"/>
    </row>
    <row r="1003" spans="6:71" s="28" customFormat="1">
      <c r="F1003" s="486"/>
      <c r="G1003" s="486"/>
      <c r="U1003" s="557"/>
      <c r="V1003" s="557"/>
      <c r="AF1003" s="33"/>
      <c r="AJ1003" s="86"/>
      <c r="AK1003" s="86"/>
      <c r="AL1003" s="86"/>
      <c r="AN1003" s="86"/>
      <c r="AO1003" s="86"/>
      <c r="AP1003" s="86"/>
      <c r="AQ1003" s="86"/>
      <c r="AR1003" s="86"/>
      <c r="AS1003" s="86"/>
      <c r="AT1003" s="86"/>
      <c r="AU1003" s="86"/>
      <c r="AV1003" s="86"/>
      <c r="AW1003" s="86"/>
      <c r="AX1003" s="86"/>
      <c r="AY1003" s="86"/>
      <c r="AZ1003" s="86"/>
      <c r="BA1003" s="86"/>
      <c r="BB1003" s="86"/>
      <c r="BC1003" s="86"/>
      <c r="BD1003" s="86"/>
      <c r="BE1003" s="86"/>
      <c r="BF1003" s="86"/>
      <c r="BG1003" s="86"/>
      <c r="BH1003" s="86"/>
      <c r="BI1003" s="86"/>
      <c r="BJ1003" s="86"/>
      <c r="BK1003" s="86"/>
      <c r="BL1003" s="86"/>
      <c r="BM1003" s="86"/>
      <c r="BN1003" s="86"/>
      <c r="BO1003" s="86"/>
      <c r="BP1003" s="86"/>
      <c r="BQ1003" s="86"/>
      <c r="BR1003" s="86"/>
      <c r="BS1003" s="86"/>
    </row>
    <row r="1004" spans="6:71" s="28" customFormat="1">
      <c r="F1004" s="486"/>
      <c r="G1004" s="486"/>
      <c r="U1004" s="557"/>
      <c r="V1004" s="557"/>
      <c r="AF1004" s="33"/>
      <c r="AJ1004" s="86"/>
      <c r="AK1004" s="86"/>
      <c r="AL1004" s="86"/>
      <c r="AN1004" s="86"/>
      <c r="AO1004" s="86"/>
      <c r="AP1004" s="86"/>
      <c r="AQ1004" s="86"/>
      <c r="AR1004" s="86"/>
      <c r="AS1004" s="86"/>
      <c r="AT1004" s="86"/>
      <c r="AU1004" s="86"/>
      <c r="AV1004" s="86"/>
      <c r="AW1004" s="86"/>
      <c r="AX1004" s="86"/>
      <c r="AY1004" s="86"/>
      <c r="AZ1004" s="86"/>
      <c r="BA1004" s="86"/>
      <c r="BB1004" s="86"/>
      <c r="BC1004" s="86"/>
      <c r="BD1004" s="86"/>
      <c r="BE1004" s="86"/>
      <c r="BF1004" s="86"/>
      <c r="BG1004" s="86"/>
      <c r="BH1004" s="86"/>
      <c r="BI1004" s="86"/>
      <c r="BJ1004" s="86"/>
      <c r="BK1004" s="86"/>
      <c r="BL1004" s="86"/>
      <c r="BM1004" s="86"/>
      <c r="BN1004" s="86"/>
      <c r="BO1004" s="86"/>
      <c r="BP1004" s="86"/>
      <c r="BQ1004" s="86"/>
      <c r="BR1004" s="86"/>
      <c r="BS1004" s="86"/>
    </row>
    <row r="1005" spans="6:71" s="28" customFormat="1">
      <c r="F1005" s="486"/>
      <c r="G1005" s="486"/>
      <c r="U1005" s="557"/>
      <c r="V1005" s="557"/>
      <c r="AF1005" s="33"/>
      <c r="AJ1005" s="86"/>
      <c r="AK1005" s="86"/>
      <c r="AL1005" s="86"/>
      <c r="AN1005" s="86"/>
      <c r="AO1005" s="86"/>
      <c r="AP1005" s="86"/>
      <c r="AQ1005" s="86"/>
      <c r="AR1005" s="86"/>
      <c r="AS1005" s="86"/>
      <c r="AT1005" s="86"/>
      <c r="AU1005" s="86"/>
      <c r="AV1005" s="86"/>
      <c r="AW1005" s="86"/>
      <c r="AX1005" s="86"/>
      <c r="AY1005" s="86"/>
      <c r="AZ1005" s="86"/>
      <c r="BA1005" s="86"/>
      <c r="BB1005" s="86"/>
      <c r="BC1005" s="86"/>
      <c r="BD1005" s="86"/>
      <c r="BE1005" s="86"/>
      <c r="BF1005" s="86"/>
      <c r="BG1005" s="86"/>
      <c r="BH1005" s="86"/>
      <c r="BI1005" s="86"/>
      <c r="BJ1005" s="86"/>
      <c r="BK1005" s="86"/>
      <c r="BL1005" s="86"/>
      <c r="BM1005" s="86"/>
      <c r="BN1005" s="86"/>
      <c r="BO1005" s="86"/>
      <c r="BP1005" s="86"/>
      <c r="BQ1005" s="86"/>
      <c r="BR1005" s="86"/>
      <c r="BS1005" s="86"/>
    </row>
    <row r="1006" spans="6:71" s="28" customFormat="1">
      <c r="F1006" s="486"/>
      <c r="G1006" s="486"/>
      <c r="U1006" s="557"/>
      <c r="V1006" s="557"/>
      <c r="AF1006" s="33"/>
      <c r="AJ1006" s="86"/>
      <c r="AK1006" s="86"/>
      <c r="AL1006" s="86"/>
      <c r="AN1006" s="86"/>
      <c r="AO1006" s="86"/>
      <c r="AP1006" s="86"/>
      <c r="AQ1006" s="86"/>
      <c r="AR1006" s="86"/>
      <c r="AS1006" s="86"/>
      <c r="AT1006" s="86"/>
      <c r="AU1006" s="86"/>
      <c r="AV1006" s="86"/>
      <c r="AW1006" s="86"/>
      <c r="AX1006" s="86"/>
      <c r="AY1006" s="86"/>
      <c r="AZ1006" s="86"/>
      <c r="BA1006" s="86"/>
      <c r="BB1006" s="86"/>
      <c r="BC1006" s="86"/>
      <c r="BD1006" s="86"/>
      <c r="BE1006" s="86"/>
      <c r="BF1006" s="86"/>
      <c r="BG1006" s="86"/>
      <c r="BH1006" s="86"/>
      <c r="BI1006" s="86"/>
      <c r="BJ1006" s="86"/>
      <c r="BK1006" s="86"/>
      <c r="BL1006" s="86"/>
      <c r="BM1006" s="86"/>
      <c r="BN1006" s="86"/>
      <c r="BO1006" s="86"/>
      <c r="BP1006" s="86"/>
      <c r="BQ1006" s="86"/>
      <c r="BR1006" s="86"/>
      <c r="BS1006" s="86"/>
    </row>
    <row r="1007" spans="6:71" s="28" customFormat="1">
      <c r="F1007" s="486"/>
      <c r="G1007" s="486"/>
      <c r="U1007" s="557"/>
      <c r="V1007" s="557"/>
      <c r="AF1007" s="33"/>
      <c r="AJ1007" s="86"/>
      <c r="AK1007" s="86"/>
      <c r="AL1007" s="86"/>
      <c r="AN1007" s="86"/>
      <c r="AO1007" s="86"/>
      <c r="AP1007" s="86"/>
      <c r="AQ1007" s="86"/>
      <c r="AR1007" s="86"/>
      <c r="AS1007" s="86"/>
      <c r="AT1007" s="86"/>
      <c r="AU1007" s="86"/>
      <c r="AV1007" s="86"/>
      <c r="AW1007" s="86"/>
      <c r="AX1007" s="86"/>
      <c r="AY1007" s="86"/>
      <c r="AZ1007" s="86"/>
      <c r="BA1007" s="86"/>
      <c r="BB1007" s="86"/>
      <c r="BC1007" s="86"/>
      <c r="BD1007" s="86"/>
      <c r="BE1007" s="86"/>
      <c r="BF1007" s="86"/>
      <c r="BG1007" s="86"/>
      <c r="BH1007" s="86"/>
      <c r="BI1007" s="86"/>
      <c r="BJ1007" s="86"/>
      <c r="BK1007" s="86"/>
      <c r="BL1007" s="86"/>
      <c r="BM1007" s="86"/>
      <c r="BN1007" s="86"/>
      <c r="BO1007" s="86"/>
      <c r="BP1007" s="86"/>
      <c r="BQ1007" s="86"/>
      <c r="BR1007" s="86"/>
      <c r="BS1007" s="86"/>
    </row>
    <row r="1008" spans="6:71" s="28" customFormat="1">
      <c r="F1008" s="486"/>
      <c r="G1008" s="486"/>
      <c r="U1008" s="557"/>
      <c r="V1008" s="557"/>
      <c r="AF1008" s="33"/>
      <c r="AJ1008" s="86"/>
      <c r="AK1008" s="86"/>
      <c r="AL1008" s="86"/>
      <c r="AN1008" s="86"/>
      <c r="AO1008" s="86"/>
      <c r="AP1008" s="86"/>
      <c r="AQ1008" s="86"/>
      <c r="AR1008" s="86"/>
      <c r="AS1008" s="86"/>
      <c r="AT1008" s="86"/>
      <c r="AU1008" s="86"/>
      <c r="AV1008" s="86"/>
      <c r="AW1008" s="86"/>
      <c r="AX1008" s="86"/>
      <c r="AY1008" s="86"/>
      <c r="AZ1008" s="86"/>
      <c r="BA1008" s="86"/>
      <c r="BB1008" s="86"/>
      <c r="BC1008" s="86"/>
      <c r="BD1008" s="86"/>
      <c r="BE1008" s="86"/>
      <c r="BF1008" s="86"/>
      <c r="BG1008" s="86"/>
      <c r="BH1008" s="86"/>
      <c r="BI1008" s="86"/>
      <c r="BJ1008" s="86"/>
      <c r="BK1008" s="86"/>
      <c r="BL1008" s="86"/>
      <c r="BM1008" s="86"/>
      <c r="BN1008" s="86"/>
      <c r="BO1008" s="86"/>
      <c r="BP1008" s="86"/>
      <c r="BQ1008" s="86"/>
      <c r="BR1008" s="86"/>
      <c r="BS1008" s="86"/>
    </row>
    <row r="1009" spans="6:71" s="28" customFormat="1">
      <c r="F1009" s="486"/>
      <c r="G1009" s="486"/>
      <c r="U1009" s="557"/>
      <c r="V1009" s="557"/>
      <c r="AF1009" s="33"/>
      <c r="AJ1009" s="86"/>
      <c r="AK1009" s="86"/>
      <c r="AL1009" s="86"/>
      <c r="AN1009" s="86"/>
      <c r="AO1009" s="86"/>
      <c r="AP1009" s="86"/>
      <c r="AQ1009" s="86"/>
      <c r="AR1009" s="86"/>
      <c r="AS1009" s="86"/>
      <c r="AT1009" s="86"/>
      <c r="AU1009" s="86"/>
      <c r="AV1009" s="86"/>
      <c r="AW1009" s="86"/>
      <c r="AX1009" s="86"/>
      <c r="AY1009" s="86"/>
      <c r="AZ1009" s="86"/>
      <c r="BA1009" s="86"/>
      <c r="BB1009" s="86"/>
      <c r="BC1009" s="86"/>
      <c r="BD1009" s="86"/>
      <c r="BE1009" s="86"/>
      <c r="BF1009" s="86"/>
      <c r="BG1009" s="86"/>
      <c r="BH1009" s="86"/>
      <c r="BI1009" s="86"/>
      <c r="BJ1009" s="86"/>
      <c r="BK1009" s="86"/>
      <c r="BL1009" s="86"/>
      <c r="BM1009" s="86"/>
      <c r="BN1009" s="86"/>
      <c r="BO1009" s="86"/>
      <c r="BP1009" s="86"/>
      <c r="BQ1009" s="86"/>
      <c r="BR1009" s="86"/>
      <c r="BS1009" s="86"/>
    </row>
    <row r="1010" spans="6:71" s="28" customFormat="1">
      <c r="F1010" s="486"/>
      <c r="G1010" s="486"/>
      <c r="U1010" s="557"/>
      <c r="V1010" s="557"/>
      <c r="AF1010" s="33"/>
      <c r="AJ1010" s="86"/>
      <c r="AK1010" s="86"/>
      <c r="AL1010" s="86"/>
      <c r="AN1010" s="86"/>
      <c r="AO1010" s="86"/>
      <c r="AP1010" s="86"/>
      <c r="AQ1010" s="86"/>
      <c r="AR1010" s="86"/>
      <c r="AS1010" s="86"/>
      <c r="AT1010" s="86"/>
      <c r="AU1010" s="86"/>
      <c r="AV1010" s="86"/>
      <c r="AW1010" s="86"/>
      <c r="AX1010" s="86"/>
      <c r="AY1010" s="86"/>
      <c r="AZ1010" s="86"/>
      <c r="BA1010" s="86"/>
      <c r="BB1010" s="86"/>
      <c r="BC1010" s="86"/>
      <c r="BD1010" s="86"/>
      <c r="BE1010" s="86"/>
      <c r="BF1010" s="86"/>
      <c r="BG1010" s="86"/>
      <c r="BH1010" s="86"/>
      <c r="BI1010" s="86"/>
      <c r="BJ1010" s="86"/>
      <c r="BK1010" s="86"/>
      <c r="BL1010" s="86"/>
      <c r="BM1010" s="86"/>
      <c r="BN1010" s="86"/>
      <c r="BO1010" s="86"/>
      <c r="BP1010" s="86"/>
      <c r="BQ1010" s="86"/>
      <c r="BR1010" s="86"/>
      <c r="BS1010" s="86"/>
    </row>
    <row r="1011" spans="6:71" s="28" customFormat="1">
      <c r="F1011" s="486"/>
      <c r="G1011" s="486"/>
      <c r="U1011" s="557"/>
      <c r="V1011" s="557"/>
      <c r="AF1011" s="33"/>
      <c r="AJ1011" s="86"/>
      <c r="AK1011" s="86"/>
      <c r="AL1011" s="86"/>
      <c r="AN1011" s="86"/>
      <c r="AO1011" s="86"/>
      <c r="AP1011" s="86"/>
      <c r="AQ1011" s="86"/>
      <c r="AR1011" s="86"/>
      <c r="AS1011" s="86"/>
      <c r="AT1011" s="86"/>
      <c r="AU1011" s="86"/>
      <c r="AV1011" s="86"/>
      <c r="AW1011" s="86"/>
      <c r="AX1011" s="86"/>
      <c r="AY1011" s="86"/>
      <c r="AZ1011" s="86"/>
      <c r="BA1011" s="86"/>
      <c r="BB1011" s="86"/>
      <c r="BC1011" s="86"/>
      <c r="BD1011" s="86"/>
      <c r="BE1011" s="86"/>
      <c r="BF1011" s="86"/>
      <c r="BG1011" s="86"/>
      <c r="BH1011" s="86"/>
      <c r="BI1011" s="86"/>
      <c r="BJ1011" s="86"/>
      <c r="BK1011" s="86"/>
      <c r="BL1011" s="86"/>
      <c r="BM1011" s="86"/>
      <c r="BN1011" s="86"/>
      <c r="BO1011" s="86"/>
      <c r="BP1011" s="86"/>
      <c r="BQ1011" s="86"/>
      <c r="BR1011" s="86"/>
      <c r="BS1011" s="86"/>
    </row>
    <row r="1012" spans="6:71" s="28" customFormat="1">
      <c r="F1012" s="486"/>
      <c r="G1012" s="486"/>
      <c r="U1012" s="557"/>
      <c r="V1012" s="557"/>
      <c r="AF1012" s="33"/>
      <c r="AJ1012" s="86"/>
      <c r="AK1012" s="86"/>
      <c r="AL1012" s="86"/>
      <c r="AN1012" s="86"/>
      <c r="AO1012" s="86"/>
      <c r="AP1012" s="86"/>
      <c r="AQ1012" s="86"/>
      <c r="AR1012" s="86"/>
      <c r="AS1012" s="86"/>
      <c r="AT1012" s="86"/>
      <c r="AU1012" s="86"/>
      <c r="AV1012" s="86"/>
      <c r="AW1012" s="86"/>
      <c r="AX1012" s="86"/>
      <c r="AY1012" s="86"/>
      <c r="AZ1012" s="86"/>
      <c r="BA1012" s="86"/>
      <c r="BB1012" s="86"/>
      <c r="BC1012" s="86"/>
      <c r="BD1012" s="86"/>
      <c r="BE1012" s="86"/>
      <c r="BF1012" s="86"/>
      <c r="BG1012" s="86"/>
      <c r="BH1012" s="86"/>
      <c r="BI1012" s="86"/>
      <c r="BJ1012" s="86"/>
      <c r="BK1012" s="86"/>
      <c r="BL1012" s="86"/>
      <c r="BM1012" s="86"/>
      <c r="BN1012" s="86"/>
      <c r="BO1012" s="86"/>
      <c r="BP1012" s="86"/>
      <c r="BQ1012" s="86"/>
      <c r="BR1012" s="86"/>
      <c r="BS1012" s="86"/>
    </row>
    <row r="1013" spans="6:71" s="28" customFormat="1">
      <c r="F1013" s="486"/>
      <c r="G1013" s="486"/>
      <c r="U1013" s="557"/>
      <c r="V1013" s="557"/>
      <c r="AF1013" s="33"/>
      <c r="AJ1013" s="86"/>
      <c r="AK1013" s="86"/>
      <c r="AL1013" s="86"/>
      <c r="AN1013" s="86"/>
      <c r="AO1013" s="86"/>
      <c r="AP1013" s="86"/>
      <c r="AQ1013" s="86"/>
      <c r="AR1013" s="86"/>
      <c r="AS1013" s="86"/>
      <c r="AT1013" s="86"/>
      <c r="AU1013" s="86"/>
      <c r="AV1013" s="86"/>
      <c r="AW1013" s="86"/>
      <c r="AX1013" s="86"/>
      <c r="AY1013" s="86"/>
      <c r="AZ1013" s="86"/>
      <c r="BA1013" s="86"/>
      <c r="BB1013" s="86"/>
      <c r="BC1013" s="86"/>
      <c r="BD1013" s="86"/>
      <c r="BE1013" s="86"/>
      <c r="BF1013" s="86"/>
      <c r="BG1013" s="86"/>
      <c r="BH1013" s="86"/>
      <c r="BI1013" s="86"/>
      <c r="BJ1013" s="86"/>
      <c r="BK1013" s="86"/>
      <c r="BL1013" s="86"/>
      <c r="BM1013" s="86"/>
      <c r="BN1013" s="86"/>
      <c r="BO1013" s="86"/>
      <c r="BP1013" s="86"/>
      <c r="BQ1013" s="86"/>
      <c r="BR1013" s="86"/>
      <c r="BS1013" s="86"/>
    </row>
    <row r="1014" spans="6:71" s="28" customFormat="1">
      <c r="F1014" s="486"/>
      <c r="G1014" s="486"/>
      <c r="U1014" s="557"/>
      <c r="V1014" s="557"/>
      <c r="AF1014" s="33"/>
      <c r="AJ1014" s="86"/>
      <c r="AK1014" s="86"/>
      <c r="AL1014" s="86"/>
      <c r="AN1014" s="86"/>
      <c r="AO1014" s="86"/>
      <c r="AP1014" s="86"/>
      <c r="AQ1014" s="86"/>
      <c r="AR1014" s="86"/>
      <c r="AS1014" s="86"/>
      <c r="AT1014" s="86"/>
      <c r="AU1014" s="86"/>
      <c r="AV1014" s="86"/>
      <c r="AW1014" s="86"/>
      <c r="AX1014" s="86"/>
      <c r="AY1014" s="86"/>
      <c r="AZ1014" s="86"/>
      <c r="BA1014" s="86"/>
      <c r="BB1014" s="86"/>
      <c r="BC1014" s="86"/>
      <c r="BD1014" s="86"/>
      <c r="BE1014" s="86"/>
      <c r="BF1014" s="86"/>
      <c r="BG1014" s="86"/>
      <c r="BH1014" s="86"/>
      <c r="BI1014" s="86"/>
      <c r="BJ1014" s="86"/>
      <c r="BK1014" s="86"/>
      <c r="BL1014" s="86"/>
      <c r="BM1014" s="86"/>
      <c r="BN1014" s="86"/>
      <c r="BO1014" s="86"/>
      <c r="BP1014" s="86"/>
      <c r="BQ1014" s="86"/>
      <c r="BR1014" s="86"/>
      <c r="BS1014" s="86"/>
    </row>
    <row r="1015" spans="6:71" s="28" customFormat="1">
      <c r="F1015" s="486"/>
      <c r="G1015" s="486"/>
      <c r="U1015" s="557"/>
      <c r="V1015" s="557"/>
      <c r="AF1015" s="33"/>
      <c r="AJ1015" s="86"/>
      <c r="AK1015" s="86"/>
      <c r="AL1015" s="86"/>
      <c r="AN1015" s="86"/>
      <c r="AO1015" s="86"/>
      <c r="AP1015" s="86"/>
      <c r="AQ1015" s="86"/>
      <c r="AR1015" s="86"/>
      <c r="AS1015" s="86"/>
      <c r="AT1015" s="86"/>
      <c r="AU1015" s="86"/>
      <c r="AV1015" s="86"/>
      <c r="AW1015" s="86"/>
      <c r="AX1015" s="86"/>
      <c r="AY1015" s="86"/>
      <c r="AZ1015" s="86"/>
      <c r="BA1015" s="86"/>
      <c r="BB1015" s="86"/>
      <c r="BC1015" s="86"/>
      <c r="BD1015" s="86"/>
      <c r="BE1015" s="86"/>
      <c r="BF1015" s="86"/>
      <c r="BG1015" s="86"/>
      <c r="BH1015" s="86"/>
      <c r="BI1015" s="86"/>
      <c r="BJ1015" s="86"/>
      <c r="BK1015" s="86"/>
      <c r="BL1015" s="86"/>
      <c r="BM1015" s="86"/>
      <c r="BN1015" s="86"/>
      <c r="BO1015" s="86"/>
      <c r="BP1015" s="86"/>
      <c r="BQ1015" s="86"/>
      <c r="BR1015" s="86"/>
      <c r="BS1015" s="86"/>
    </row>
    <row r="1016" spans="6:71" s="28" customFormat="1">
      <c r="F1016" s="486"/>
      <c r="G1016" s="486"/>
      <c r="U1016" s="557"/>
      <c r="V1016" s="557"/>
      <c r="AF1016" s="33"/>
      <c r="AJ1016" s="86"/>
      <c r="AK1016" s="86"/>
      <c r="AL1016" s="86"/>
      <c r="AN1016" s="86"/>
      <c r="AO1016" s="86"/>
      <c r="AP1016" s="86"/>
      <c r="AQ1016" s="86"/>
      <c r="AR1016" s="86"/>
      <c r="AS1016" s="86"/>
      <c r="AT1016" s="86"/>
      <c r="AU1016" s="86"/>
      <c r="AV1016" s="86"/>
      <c r="AW1016" s="86"/>
      <c r="AX1016" s="86"/>
      <c r="AY1016" s="86"/>
      <c r="AZ1016" s="86"/>
      <c r="BA1016" s="86"/>
      <c r="BB1016" s="86"/>
      <c r="BC1016" s="86"/>
      <c r="BD1016" s="86"/>
      <c r="BE1016" s="86"/>
      <c r="BF1016" s="86"/>
      <c r="BG1016" s="86"/>
      <c r="BH1016" s="86"/>
      <c r="BI1016" s="86"/>
      <c r="BJ1016" s="86"/>
      <c r="BK1016" s="86"/>
      <c r="BL1016" s="86"/>
      <c r="BM1016" s="86"/>
      <c r="BN1016" s="86"/>
      <c r="BO1016" s="86"/>
      <c r="BP1016" s="86"/>
      <c r="BQ1016" s="86"/>
      <c r="BR1016" s="86"/>
      <c r="BS1016" s="86"/>
    </row>
    <row r="1017" spans="6:71" s="28" customFormat="1">
      <c r="F1017" s="486"/>
      <c r="G1017" s="486"/>
      <c r="U1017" s="557"/>
      <c r="V1017" s="557"/>
      <c r="AF1017" s="33"/>
      <c r="AJ1017" s="86"/>
      <c r="AK1017" s="86"/>
      <c r="AL1017" s="86"/>
      <c r="AN1017" s="86"/>
      <c r="AO1017" s="86"/>
      <c r="AP1017" s="86"/>
      <c r="AQ1017" s="86"/>
      <c r="AR1017" s="86"/>
      <c r="AS1017" s="86"/>
      <c r="AT1017" s="86"/>
      <c r="AU1017" s="86"/>
      <c r="AV1017" s="86"/>
      <c r="AW1017" s="86"/>
      <c r="AX1017" s="86"/>
      <c r="AY1017" s="86"/>
      <c r="AZ1017" s="86"/>
      <c r="BA1017" s="86"/>
      <c r="BB1017" s="86"/>
      <c r="BC1017" s="86"/>
      <c r="BD1017" s="86"/>
      <c r="BE1017" s="86"/>
      <c r="BF1017" s="86"/>
      <c r="BG1017" s="86"/>
      <c r="BH1017" s="86"/>
      <c r="BI1017" s="86"/>
      <c r="BJ1017" s="86"/>
      <c r="BK1017" s="86"/>
      <c r="BL1017" s="86"/>
      <c r="BM1017" s="86"/>
      <c r="BN1017" s="86"/>
      <c r="BO1017" s="86"/>
      <c r="BP1017" s="86"/>
      <c r="BQ1017" s="86"/>
      <c r="BR1017" s="86"/>
      <c r="BS1017" s="86"/>
    </row>
    <row r="1018" spans="6:71" s="28" customFormat="1">
      <c r="F1018" s="486"/>
      <c r="G1018" s="486"/>
      <c r="U1018" s="557"/>
      <c r="V1018" s="557"/>
      <c r="AF1018" s="33"/>
      <c r="AJ1018" s="86"/>
      <c r="AK1018" s="86"/>
      <c r="AL1018" s="86"/>
      <c r="AN1018" s="86"/>
      <c r="AO1018" s="86"/>
      <c r="AP1018" s="86"/>
      <c r="AQ1018" s="86"/>
      <c r="AR1018" s="86"/>
      <c r="AS1018" s="86"/>
      <c r="AT1018" s="86"/>
      <c r="AU1018" s="86"/>
      <c r="AV1018" s="86"/>
      <c r="AW1018" s="86"/>
      <c r="AX1018" s="86"/>
      <c r="AY1018" s="86"/>
      <c r="AZ1018" s="86"/>
      <c r="BA1018" s="86"/>
      <c r="BB1018" s="86"/>
      <c r="BC1018" s="86"/>
      <c r="BD1018" s="86"/>
      <c r="BE1018" s="86"/>
      <c r="BF1018" s="86"/>
      <c r="BG1018" s="86"/>
      <c r="BH1018" s="86"/>
      <c r="BI1018" s="86"/>
      <c r="BJ1018" s="86"/>
      <c r="BK1018" s="86"/>
      <c r="BL1018" s="86"/>
      <c r="BM1018" s="86"/>
      <c r="BN1018" s="86"/>
      <c r="BO1018" s="86"/>
      <c r="BP1018" s="86"/>
      <c r="BQ1018" s="86"/>
      <c r="BR1018" s="86"/>
      <c r="BS1018" s="86"/>
    </row>
    <row r="1019" spans="6:71" s="28" customFormat="1">
      <c r="F1019" s="486"/>
      <c r="G1019" s="486"/>
      <c r="U1019" s="557"/>
      <c r="V1019" s="557"/>
      <c r="AF1019" s="33"/>
      <c r="AJ1019" s="86"/>
      <c r="AK1019" s="86"/>
      <c r="AL1019" s="86"/>
      <c r="AN1019" s="86"/>
      <c r="AO1019" s="86"/>
      <c r="AP1019" s="86"/>
      <c r="AQ1019" s="86"/>
      <c r="AR1019" s="86"/>
      <c r="AS1019" s="86"/>
      <c r="AT1019" s="86"/>
      <c r="AU1019" s="86"/>
      <c r="AV1019" s="86"/>
      <c r="AW1019" s="86"/>
      <c r="AX1019" s="86"/>
      <c r="AY1019" s="86"/>
      <c r="AZ1019" s="86"/>
      <c r="BA1019" s="86"/>
      <c r="BB1019" s="86"/>
      <c r="BC1019" s="86"/>
      <c r="BD1019" s="86"/>
      <c r="BE1019" s="86"/>
      <c r="BF1019" s="86"/>
      <c r="BG1019" s="86"/>
      <c r="BH1019" s="86"/>
      <c r="BI1019" s="86"/>
      <c r="BJ1019" s="86"/>
      <c r="BK1019" s="86"/>
      <c r="BL1019" s="86"/>
      <c r="BM1019" s="86"/>
      <c r="BN1019" s="86"/>
      <c r="BO1019" s="86"/>
      <c r="BP1019" s="86"/>
      <c r="BQ1019" s="86"/>
      <c r="BR1019" s="86"/>
      <c r="BS1019" s="86"/>
    </row>
    <row r="1020" spans="6:71" s="28" customFormat="1">
      <c r="F1020" s="486"/>
      <c r="G1020" s="486"/>
      <c r="U1020" s="557"/>
      <c r="V1020" s="557"/>
      <c r="AF1020" s="33"/>
      <c r="AJ1020" s="86"/>
      <c r="AK1020" s="86"/>
      <c r="AL1020" s="86"/>
      <c r="AN1020" s="86"/>
      <c r="AO1020" s="86"/>
      <c r="AP1020" s="86"/>
      <c r="AQ1020" s="86"/>
      <c r="AR1020" s="86"/>
      <c r="AS1020" s="86"/>
      <c r="AT1020" s="86"/>
      <c r="AU1020" s="86"/>
      <c r="AV1020" s="86"/>
      <c r="AW1020" s="86"/>
      <c r="AX1020" s="86"/>
      <c r="AY1020" s="86"/>
      <c r="AZ1020" s="86"/>
      <c r="BA1020" s="86"/>
      <c r="BB1020" s="86"/>
      <c r="BC1020" s="86"/>
      <c r="BD1020" s="86"/>
      <c r="BE1020" s="86"/>
      <c r="BF1020" s="86"/>
      <c r="BG1020" s="86"/>
      <c r="BH1020" s="86"/>
      <c r="BI1020" s="86"/>
      <c r="BJ1020" s="86"/>
      <c r="BK1020" s="86"/>
      <c r="BL1020" s="86"/>
      <c r="BM1020" s="86"/>
      <c r="BN1020" s="86"/>
      <c r="BO1020" s="86"/>
      <c r="BP1020" s="86"/>
      <c r="BQ1020" s="86"/>
      <c r="BR1020" s="86"/>
      <c r="BS1020" s="86"/>
    </row>
    <row r="1021" spans="6:71" s="28" customFormat="1">
      <c r="F1021" s="486"/>
      <c r="G1021" s="486"/>
      <c r="U1021" s="557"/>
      <c r="V1021" s="557"/>
      <c r="AF1021" s="33"/>
      <c r="AJ1021" s="86"/>
      <c r="AK1021" s="86"/>
      <c r="AL1021" s="86"/>
      <c r="AN1021" s="86"/>
      <c r="AO1021" s="86"/>
      <c r="AP1021" s="86"/>
      <c r="AQ1021" s="86"/>
      <c r="AR1021" s="86"/>
      <c r="AS1021" s="86"/>
      <c r="AT1021" s="86"/>
      <c r="AU1021" s="86"/>
      <c r="AV1021" s="86"/>
      <c r="AW1021" s="86"/>
      <c r="AX1021" s="86"/>
      <c r="AY1021" s="86"/>
      <c r="AZ1021" s="86"/>
      <c r="BA1021" s="86"/>
      <c r="BB1021" s="86"/>
      <c r="BC1021" s="86"/>
      <c r="BD1021" s="86"/>
      <c r="BE1021" s="86"/>
      <c r="BF1021" s="86"/>
      <c r="BG1021" s="86"/>
      <c r="BH1021" s="86"/>
      <c r="BI1021" s="86"/>
      <c r="BJ1021" s="86"/>
      <c r="BK1021" s="86"/>
      <c r="BL1021" s="86"/>
      <c r="BM1021" s="86"/>
      <c r="BN1021" s="86"/>
      <c r="BO1021" s="86"/>
      <c r="BP1021" s="86"/>
      <c r="BQ1021" s="86"/>
      <c r="BR1021" s="86"/>
      <c r="BS1021" s="86"/>
    </row>
    <row r="1022" spans="6:71" s="28" customFormat="1">
      <c r="F1022" s="486"/>
      <c r="G1022" s="486"/>
      <c r="U1022" s="557"/>
      <c r="V1022" s="557"/>
      <c r="AF1022" s="33"/>
      <c r="AJ1022" s="86"/>
      <c r="AK1022" s="86"/>
      <c r="AL1022" s="86"/>
      <c r="AN1022" s="86"/>
      <c r="AO1022" s="86"/>
      <c r="AP1022" s="86"/>
      <c r="AQ1022" s="86"/>
      <c r="AR1022" s="86"/>
      <c r="AS1022" s="86"/>
      <c r="AT1022" s="86"/>
      <c r="AU1022" s="86"/>
      <c r="AV1022" s="86"/>
      <c r="AW1022" s="86"/>
      <c r="AX1022" s="86"/>
      <c r="AY1022" s="86"/>
      <c r="AZ1022" s="86"/>
      <c r="BA1022" s="86"/>
      <c r="BB1022" s="86"/>
      <c r="BC1022" s="86"/>
      <c r="BD1022" s="86"/>
      <c r="BE1022" s="86"/>
      <c r="BF1022" s="86"/>
      <c r="BG1022" s="86"/>
      <c r="BH1022" s="86"/>
      <c r="BI1022" s="86"/>
      <c r="BJ1022" s="86"/>
      <c r="BK1022" s="86"/>
      <c r="BL1022" s="86"/>
      <c r="BM1022" s="86"/>
      <c r="BN1022" s="86"/>
      <c r="BO1022" s="86"/>
      <c r="BP1022" s="86"/>
      <c r="BQ1022" s="86"/>
      <c r="BR1022" s="86"/>
      <c r="BS1022" s="86"/>
    </row>
    <row r="1023" spans="6:71" s="28" customFormat="1">
      <c r="F1023" s="486"/>
      <c r="G1023" s="486"/>
      <c r="U1023" s="557"/>
      <c r="V1023" s="557"/>
      <c r="AF1023" s="33"/>
      <c r="AJ1023" s="86"/>
      <c r="AK1023" s="86"/>
      <c r="AL1023" s="86"/>
      <c r="AN1023" s="86"/>
      <c r="AO1023" s="86"/>
      <c r="AP1023" s="86"/>
      <c r="AQ1023" s="86"/>
      <c r="AR1023" s="86"/>
      <c r="AS1023" s="86"/>
      <c r="AT1023" s="86"/>
      <c r="AU1023" s="86"/>
      <c r="AV1023" s="86"/>
      <c r="AW1023" s="86"/>
      <c r="AX1023" s="86"/>
      <c r="AY1023" s="86"/>
      <c r="AZ1023" s="86"/>
      <c r="BA1023" s="86"/>
      <c r="BB1023" s="86"/>
      <c r="BC1023" s="86"/>
      <c r="BD1023" s="86"/>
      <c r="BE1023" s="86"/>
      <c r="BF1023" s="86"/>
      <c r="BG1023" s="86"/>
      <c r="BH1023" s="86"/>
      <c r="BI1023" s="86"/>
      <c r="BJ1023" s="86"/>
      <c r="BK1023" s="86"/>
      <c r="BL1023" s="86"/>
      <c r="BM1023" s="86"/>
      <c r="BN1023" s="86"/>
      <c r="BO1023" s="86"/>
      <c r="BP1023" s="86"/>
      <c r="BQ1023" s="86"/>
      <c r="BR1023" s="86"/>
      <c r="BS1023" s="86"/>
    </row>
    <row r="1024" spans="6:71" s="28" customFormat="1">
      <c r="F1024" s="486"/>
      <c r="G1024" s="486"/>
      <c r="U1024" s="557"/>
      <c r="V1024" s="557"/>
      <c r="AF1024" s="33"/>
      <c r="AJ1024" s="86"/>
      <c r="AK1024" s="86"/>
      <c r="AL1024" s="86"/>
      <c r="AN1024" s="86"/>
      <c r="AO1024" s="86"/>
      <c r="AP1024" s="86"/>
      <c r="AQ1024" s="86"/>
      <c r="AR1024" s="86"/>
      <c r="AS1024" s="86"/>
      <c r="AT1024" s="86"/>
      <c r="AU1024" s="86"/>
      <c r="AV1024" s="86"/>
      <c r="AW1024" s="86"/>
      <c r="AX1024" s="86"/>
      <c r="AY1024" s="86"/>
      <c r="AZ1024" s="86"/>
      <c r="BA1024" s="86"/>
      <c r="BB1024" s="86"/>
      <c r="BC1024" s="86"/>
      <c r="BD1024" s="86"/>
      <c r="BE1024" s="86"/>
      <c r="BF1024" s="86"/>
      <c r="BG1024" s="86"/>
      <c r="BH1024" s="86"/>
      <c r="BI1024" s="86"/>
      <c r="BJ1024" s="86"/>
      <c r="BK1024" s="86"/>
      <c r="BL1024" s="86"/>
      <c r="BM1024" s="86"/>
      <c r="BN1024" s="86"/>
      <c r="BO1024" s="86"/>
      <c r="BP1024" s="86"/>
      <c r="BQ1024" s="86"/>
      <c r="BR1024" s="86"/>
      <c r="BS1024" s="86"/>
    </row>
    <row r="1025" spans="6:71" s="28" customFormat="1">
      <c r="F1025" s="486"/>
      <c r="G1025" s="486"/>
      <c r="U1025" s="557"/>
      <c r="V1025" s="557"/>
      <c r="AF1025" s="33"/>
      <c r="AJ1025" s="86"/>
      <c r="AK1025" s="86"/>
      <c r="AL1025" s="86"/>
      <c r="AN1025" s="86"/>
      <c r="AO1025" s="86"/>
      <c r="AP1025" s="86"/>
      <c r="AQ1025" s="86"/>
      <c r="AR1025" s="86"/>
      <c r="AS1025" s="86"/>
      <c r="AT1025" s="86"/>
      <c r="AU1025" s="86"/>
      <c r="AV1025" s="86"/>
      <c r="AW1025" s="86"/>
      <c r="AX1025" s="86"/>
      <c r="AY1025" s="86"/>
      <c r="AZ1025" s="86"/>
      <c r="BA1025" s="86"/>
      <c r="BB1025" s="86"/>
      <c r="BC1025" s="86"/>
      <c r="BD1025" s="86"/>
      <c r="BE1025" s="86"/>
      <c r="BF1025" s="86"/>
      <c r="BG1025" s="86"/>
      <c r="BH1025" s="86"/>
      <c r="BI1025" s="86"/>
      <c r="BJ1025" s="86"/>
      <c r="BK1025" s="86"/>
      <c r="BL1025" s="86"/>
      <c r="BM1025" s="86"/>
      <c r="BN1025" s="86"/>
      <c r="BO1025" s="86"/>
      <c r="BP1025" s="86"/>
      <c r="BQ1025" s="86"/>
      <c r="BR1025" s="86"/>
      <c r="BS1025" s="86"/>
    </row>
    <row r="1026" spans="6:71" s="28" customFormat="1">
      <c r="F1026" s="486"/>
      <c r="G1026" s="486"/>
      <c r="U1026" s="557"/>
      <c r="V1026" s="557"/>
      <c r="AF1026" s="33"/>
      <c r="AJ1026" s="86"/>
      <c r="AK1026" s="86"/>
      <c r="AL1026" s="86"/>
      <c r="AN1026" s="86"/>
      <c r="AO1026" s="86"/>
      <c r="AP1026" s="86"/>
      <c r="AQ1026" s="86"/>
      <c r="AR1026" s="86"/>
      <c r="AS1026" s="86"/>
      <c r="AT1026" s="86"/>
      <c r="AU1026" s="86"/>
      <c r="AV1026" s="86"/>
      <c r="AW1026" s="86"/>
      <c r="AX1026" s="86"/>
      <c r="AY1026" s="86"/>
      <c r="AZ1026" s="86"/>
      <c r="BA1026" s="86"/>
      <c r="BB1026" s="86"/>
      <c r="BC1026" s="86"/>
      <c r="BD1026" s="86"/>
      <c r="BE1026" s="86"/>
      <c r="BF1026" s="86"/>
      <c r="BG1026" s="86"/>
      <c r="BH1026" s="86"/>
      <c r="BI1026" s="86"/>
      <c r="BJ1026" s="86"/>
      <c r="BK1026" s="86"/>
      <c r="BL1026" s="86"/>
      <c r="BM1026" s="86"/>
      <c r="BN1026" s="86"/>
      <c r="BO1026" s="86"/>
      <c r="BP1026" s="86"/>
      <c r="BQ1026" s="86"/>
      <c r="BR1026" s="86"/>
      <c r="BS1026" s="86"/>
    </row>
    <row r="1027" spans="6:71" s="28" customFormat="1">
      <c r="F1027" s="486"/>
      <c r="G1027" s="486"/>
      <c r="U1027" s="557"/>
      <c r="V1027" s="557"/>
      <c r="AF1027" s="33"/>
      <c r="AJ1027" s="86"/>
      <c r="AK1027" s="86"/>
      <c r="AL1027" s="86"/>
      <c r="AN1027" s="86"/>
      <c r="AO1027" s="86"/>
      <c r="AP1027" s="86"/>
      <c r="AQ1027" s="86"/>
      <c r="AR1027" s="86"/>
      <c r="AS1027" s="86"/>
      <c r="AT1027" s="86"/>
      <c r="AU1027" s="86"/>
      <c r="AV1027" s="86"/>
      <c r="AW1027" s="86"/>
      <c r="AX1027" s="86"/>
      <c r="AY1027" s="86"/>
      <c r="AZ1027" s="86"/>
      <c r="BA1027" s="86"/>
      <c r="BB1027" s="86"/>
      <c r="BC1027" s="86"/>
      <c r="BD1027" s="86"/>
      <c r="BE1027" s="86"/>
      <c r="BF1027" s="86"/>
      <c r="BG1027" s="86"/>
      <c r="BH1027" s="86"/>
      <c r="BI1027" s="86"/>
      <c r="BJ1027" s="86"/>
      <c r="BK1027" s="86"/>
      <c r="BL1027" s="86"/>
      <c r="BM1027" s="86"/>
      <c r="BN1027" s="86"/>
      <c r="BO1027" s="86"/>
      <c r="BP1027" s="86"/>
      <c r="BQ1027" s="86"/>
      <c r="BR1027" s="86"/>
      <c r="BS1027" s="86"/>
    </row>
    <row r="1028" spans="6:71" s="28" customFormat="1">
      <c r="F1028" s="486"/>
      <c r="G1028" s="486"/>
      <c r="U1028" s="557"/>
      <c r="V1028" s="557"/>
      <c r="AF1028" s="33"/>
      <c r="AJ1028" s="86"/>
      <c r="AK1028" s="86"/>
      <c r="AL1028" s="86"/>
      <c r="AN1028" s="86"/>
      <c r="AO1028" s="86"/>
      <c r="AP1028" s="86"/>
      <c r="AQ1028" s="86"/>
      <c r="AR1028" s="86"/>
      <c r="AS1028" s="86"/>
      <c r="AT1028" s="86"/>
      <c r="AU1028" s="86"/>
      <c r="AV1028" s="86"/>
      <c r="AW1028" s="86"/>
      <c r="AX1028" s="86"/>
      <c r="AY1028" s="86"/>
      <c r="AZ1028" s="86"/>
      <c r="BA1028" s="86"/>
      <c r="BB1028" s="86"/>
      <c r="BC1028" s="86"/>
      <c r="BD1028" s="86"/>
      <c r="BE1028" s="86"/>
      <c r="BF1028" s="86"/>
      <c r="BG1028" s="86"/>
      <c r="BH1028" s="86"/>
      <c r="BI1028" s="86"/>
      <c r="BJ1028" s="86"/>
      <c r="BK1028" s="86"/>
      <c r="BL1028" s="86"/>
      <c r="BM1028" s="86"/>
      <c r="BN1028" s="86"/>
      <c r="BO1028" s="86"/>
      <c r="BP1028" s="86"/>
      <c r="BQ1028" s="86"/>
      <c r="BR1028" s="86"/>
      <c r="BS1028" s="86"/>
    </row>
    <row r="1029" spans="6:71" s="28" customFormat="1">
      <c r="F1029" s="486"/>
      <c r="G1029" s="486"/>
      <c r="U1029" s="557"/>
      <c r="V1029" s="557"/>
      <c r="AF1029" s="33"/>
      <c r="AJ1029" s="86"/>
      <c r="AK1029" s="86"/>
      <c r="AL1029" s="86"/>
      <c r="AN1029" s="86"/>
      <c r="AO1029" s="86"/>
      <c r="AP1029" s="86"/>
      <c r="AQ1029" s="86"/>
      <c r="AR1029" s="86"/>
      <c r="AS1029" s="86"/>
      <c r="AT1029" s="86"/>
      <c r="AU1029" s="86"/>
      <c r="AV1029" s="86"/>
      <c r="AW1029" s="86"/>
      <c r="AX1029" s="86"/>
      <c r="AY1029" s="86"/>
      <c r="AZ1029" s="86"/>
      <c r="BA1029" s="86"/>
      <c r="BB1029" s="86"/>
      <c r="BC1029" s="86"/>
      <c r="BD1029" s="86"/>
      <c r="BE1029" s="86"/>
      <c r="BF1029" s="86"/>
      <c r="BG1029" s="86"/>
      <c r="BH1029" s="86"/>
      <c r="BI1029" s="86"/>
      <c r="BJ1029" s="86"/>
      <c r="BK1029" s="86"/>
      <c r="BL1029" s="86"/>
      <c r="BM1029" s="86"/>
      <c r="BN1029" s="86"/>
      <c r="BO1029" s="86"/>
      <c r="BP1029" s="86"/>
      <c r="BQ1029" s="86"/>
      <c r="BR1029" s="86"/>
      <c r="BS1029" s="86"/>
    </row>
    <row r="1030" spans="6:71" s="28" customFormat="1">
      <c r="F1030" s="486"/>
      <c r="G1030" s="486"/>
      <c r="U1030" s="557"/>
      <c r="V1030" s="557"/>
      <c r="AF1030" s="33"/>
      <c r="AJ1030" s="86"/>
      <c r="AK1030" s="86"/>
      <c r="AL1030" s="86"/>
      <c r="AN1030" s="86"/>
      <c r="AO1030" s="86"/>
      <c r="AP1030" s="86"/>
      <c r="AQ1030" s="86"/>
      <c r="AR1030" s="86"/>
      <c r="AS1030" s="86"/>
      <c r="AT1030" s="86"/>
      <c r="AU1030" s="86"/>
      <c r="AV1030" s="86"/>
      <c r="AW1030" s="86"/>
      <c r="AX1030" s="86"/>
      <c r="AY1030" s="86"/>
      <c r="AZ1030" s="86"/>
      <c r="BA1030" s="86"/>
      <c r="BB1030" s="86"/>
      <c r="BC1030" s="86"/>
      <c r="BD1030" s="86"/>
      <c r="BE1030" s="86"/>
      <c r="BF1030" s="86"/>
      <c r="BG1030" s="86"/>
      <c r="BH1030" s="86"/>
      <c r="BI1030" s="86"/>
      <c r="BJ1030" s="86"/>
      <c r="BK1030" s="86"/>
      <c r="BL1030" s="86"/>
      <c r="BM1030" s="86"/>
      <c r="BN1030" s="86"/>
      <c r="BO1030" s="86"/>
      <c r="BP1030" s="86"/>
      <c r="BQ1030" s="86"/>
      <c r="BR1030" s="86"/>
      <c r="BS1030" s="86"/>
    </row>
    <row r="1031" spans="6:71" s="28" customFormat="1">
      <c r="F1031" s="486"/>
      <c r="G1031" s="486"/>
      <c r="U1031" s="557"/>
      <c r="V1031" s="557"/>
      <c r="AF1031" s="33"/>
      <c r="AJ1031" s="86"/>
      <c r="AK1031" s="86"/>
      <c r="AL1031" s="86"/>
      <c r="AN1031" s="86"/>
      <c r="AO1031" s="86"/>
      <c r="AP1031" s="86"/>
      <c r="AQ1031" s="86"/>
      <c r="AR1031" s="86"/>
      <c r="AS1031" s="86"/>
      <c r="AT1031" s="86"/>
      <c r="AU1031" s="86"/>
      <c r="AV1031" s="86"/>
      <c r="AW1031" s="86"/>
      <c r="AX1031" s="86"/>
      <c r="AY1031" s="86"/>
      <c r="AZ1031" s="86"/>
      <c r="BA1031" s="86"/>
      <c r="BB1031" s="86"/>
      <c r="BC1031" s="86"/>
      <c r="BD1031" s="86"/>
      <c r="BE1031" s="86"/>
      <c r="BF1031" s="86"/>
      <c r="BG1031" s="86"/>
      <c r="BH1031" s="86"/>
      <c r="BI1031" s="86"/>
      <c r="BJ1031" s="86"/>
      <c r="BK1031" s="86"/>
      <c r="BL1031" s="86"/>
      <c r="BM1031" s="86"/>
      <c r="BN1031" s="86"/>
      <c r="BO1031" s="86"/>
      <c r="BP1031" s="86"/>
      <c r="BQ1031" s="86"/>
      <c r="BR1031" s="86"/>
      <c r="BS1031" s="86"/>
    </row>
    <row r="1032" spans="6:71" s="28" customFormat="1">
      <c r="F1032" s="486"/>
      <c r="G1032" s="486"/>
      <c r="U1032" s="557"/>
      <c r="V1032" s="557"/>
      <c r="AF1032" s="33"/>
      <c r="AJ1032" s="86"/>
      <c r="AK1032" s="86"/>
      <c r="AL1032" s="86"/>
      <c r="AN1032" s="86"/>
      <c r="AO1032" s="86"/>
      <c r="AP1032" s="86"/>
      <c r="AQ1032" s="86"/>
      <c r="AR1032" s="86"/>
      <c r="AS1032" s="86"/>
      <c r="AT1032" s="86"/>
      <c r="AU1032" s="86"/>
      <c r="AV1032" s="86"/>
      <c r="AW1032" s="86"/>
      <c r="AX1032" s="86"/>
      <c r="AY1032" s="86"/>
      <c r="AZ1032" s="86"/>
      <c r="BA1032" s="86"/>
      <c r="BB1032" s="86"/>
      <c r="BC1032" s="86"/>
      <c r="BD1032" s="86"/>
      <c r="BE1032" s="86"/>
      <c r="BF1032" s="86"/>
      <c r="BG1032" s="86"/>
      <c r="BH1032" s="86"/>
      <c r="BI1032" s="86"/>
      <c r="BJ1032" s="86"/>
      <c r="BK1032" s="86"/>
      <c r="BL1032" s="86"/>
      <c r="BM1032" s="86"/>
      <c r="BN1032" s="86"/>
      <c r="BO1032" s="86"/>
      <c r="BP1032" s="86"/>
      <c r="BQ1032" s="86"/>
      <c r="BR1032" s="86"/>
      <c r="BS1032" s="86"/>
    </row>
    <row r="1033" spans="6:71" s="28" customFormat="1">
      <c r="F1033" s="486"/>
      <c r="G1033" s="486"/>
      <c r="U1033" s="557"/>
      <c r="V1033" s="557"/>
      <c r="AF1033" s="33"/>
      <c r="AJ1033" s="86"/>
      <c r="AK1033" s="86"/>
      <c r="AL1033" s="86"/>
      <c r="AN1033" s="86"/>
      <c r="AO1033" s="86"/>
      <c r="AP1033" s="86"/>
      <c r="AQ1033" s="86"/>
      <c r="AR1033" s="86"/>
      <c r="AS1033" s="86"/>
      <c r="AT1033" s="86"/>
      <c r="AU1033" s="86"/>
      <c r="AV1033" s="86"/>
      <c r="AW1033" s="86"/>
      <c r="AX1033" s="86"/>
      <c r="AY1033" s="86"/>
      <c r="AZ1033" s="86"/>
      <c r="BA1033" s="86"/>
      <c r="BB1033" s="86"/>
      <c r="BC1033" s="86"/>
      <c r="BD1033" s="86"/>
      <c r="BE1033" s="86"/>
      <c r="BF1033" s="86"/>
      <c r="BG1033" s="86"/>
      <c r="BH1033" s="86"/>
      <c r="BI1033" s="86"/>
      <c r="BJ1033" s="86"/>
      <c r="BK1033" s="86"/>
      <c r="BL1033" s="86"/>
      <c r="BM1033" s="86"/>
      <c r="BN1033" s="86"/>
      <c r="BO1033" s="86"/>
      <c r="BP1033" s="86"/>
      <c r="BQ1033" s="86"/>
      <c r="BR1033" s="86"/>
      <c r="BS1033" s="86"/>
    </row>
    <row r="1034" spans="6:71" s="28" customFormat="1">
      <c r="F1034" s="486"/>
      <c r="G1034" s="486"/>
      <c r="U1034" s="557"/>
      <c r="V1034" s="557"/>
      <c r="AF1034" s="33"/>
      <c r="AJ1034" s="86"/>
      <c r="AK1034" s="86"/>
      <c r="AL1034" s="86"/>
      <c r="AN1034" s="86"/>
      <c r="AO1034" s="86"/>
      <c r="AP1034" s="86"/>
      <c r="AQ1034" s="86"/>
      <c r="AR1034" s="86"/>
      <c r="AS1034" s="86"/>
      <c r="AT1034" s="86"/>
      <c r="AU1034" s="86"/>
      <c r="AV1034" s="86"/>
      <c r="AW1034" s="86"/>
      <c r="AX1034" s="86"/>
      <c r="AY1034" s="86"/>
      <c r="AZ1034" s="86"/>
      <c r="BA1034" s="86"/>
      <c r="BB1034" s="86"/>
      <c r="BC1034" s="86"/>
      <c r="BD1034" s="86"/>
      <c r="BE1034" s="86"/>
      <c r="BF1034" s="86"/>
      <c r="BG1034" s="86"/>
      <c r="BH1034" s="86"/>
      <c r="BI1034" s="86"/>
      <c r="BJ1034" s="86"/>
      <c r="BK1034" s="86"/>
      <c r="BL1034" s="86"/>
      <c r="BM1034" s="86"/>
      <c r="BN1034" s="86"/>
      <c r="BO1034" s="86"/>
      <c r="BP1034" s="86"/>
      <c r="BQ1034" s="86"/>
      <c r="BR1034" s="86"/>
      <c r="BS1034" s="86"/>
    </row>
    <row r="1035" spans="6:71" s="28" customFormat="1">
      <c r="F1035" s="486"/>
      <c r="G1035" s="486"/>
      <c r="U1035" s="557"/>
      <c r="V1035" s="557"/>
      <c r="AF1035" s="33"/>
      <c r="AJ1035" s="86"/>
      <c r="AK1035" s="86"/>
      <c r="AL1035" s="86"/>
      <c r="AN1035" s="86"/>
      <c r="AO1035" s="86"/>
      <c r="AP1035" s="86"/>
      <c r="AQ1035" s="86"/>
      <c r="AR1035" s="86"/>
      <c r="AS1035" s="86"/>
      <c r="AT1035" s="86"/>
      <c r="AU1035" s="86"/>
      <c r="AV1035" s="86"/>
      <c r="AW1035" s="86"/>
      <c r="AX1035" s="86"/>
      <c r="AY1035" s="86"/>
      <c r="AZ1035" s="86"/>
      <c r="BA1035" s="86"/>
      <c r="BB1035" s="86"/>
      <c r="BC1035" s="86"/>
      <c r="BD1035" s="86"/>
      <c r="BE1035" s="86"/>
      <c r="BF1035" s="86"/>
      <c r="BG1035" s="86"/>
      <c r="BH1035" s="86"/>
      <c r="BI1035" s="86"/>
      <c r="BJ1035" s="86"/>
      <c r="BK1035" s="86"/>
      <c r="BL1035" s="86"/>
      <c r="BM1035" s="86"/>
      <c r="BN1035" s="86"/>
      <c r="BO1035" s="86"/>
      <c r="BP1035" s="86"/>
      <c r="BQ1035" s="86"/>
      <c r="BR1035" s="86"/>
      <c r="BS1035" s="86"/>
    </row>
    <row r="1036" spans="6:71" s="28" customFormat="1">
      <c r="F1036" s="486"/>
      <c r="G1036" s="486"/>
      <c r="U1036" s="557"/>
      <c r="V1036" s="557"/>
      <c r="AF1036" s="33"/>
      <c r="AJ1036" s="86"/>
      <c r="AK1036" s="86"/>
      <c r="AL1036" s="86"/>
      <c r="AN1036" s="86"/>
      <c r="AO1036" s="86"/>
      <c r="AP1036" s="86"/>
      <c r="AQ1036" s="86"/>
      <c r="AR1036" s="86"/>
      <c r="AS1036" s="86"/>
      <c r="AT1036" s="86"/>
      <c r="AU1036" s="86"/>
      <c r="AV1036" s="86"/>
      <c r="AW1036" s="86"/>
      <c r="AX1036" s="86"/>
      <c r="AY1036" s="86"/>
      <c r="AZ1036" s="86"/>
      <c r="BA1036" s="86"/>
      <c r="BB1036" s="86"/>
      <c r="BC1036" s="86"/>
      <c r="BD1036" s="86"/>
      <c r="BE1036" s="86"/>
      <c r="BF1036" s="86"/>
      <c r="BG1036" s="86"/>
      <c r="BH1036" s="86"/>
      <c r="BI1036" s="86"/>
      <c r="BJ1036" s="86"/>
      <c r="BK1036" s="86"/>
      <c r="BL1036" s="86"/>
      <c r="BM1036" s="86"/>
      <c r="BN1036" s="86"/>
      <c r="BO1036" s="86"/>
      <c r="BP1036" s="86"/>
      <c r="BQ1036" s="86"/>
      <c r="BR1036" s="86"/>
      <c r="BS1036" s="86"/>
    </row>
    <row r="1037" spans="6:71" s="28" customFormat="1">
      <c r="F1037" s="486"/>
      <c r="G1037" s="486"/>
      <c r="U1037" s="557"/>
      <c r="V1037" s="557"/>
      <c r="AF1037" s="33"/>
      <c r="AJ1037" s="86"/>
      <c r="AK1037" s="86"/>
      <c r="AL1037" s="86"/>
      <c r="AN1037" s="86"/>
      <c r="AO1037" s="86"/>
      <c r="AP1037" s="86"/>
      <c r="AQ1037" s="86"/>
      <c r="AR1037" s="86"/>
      <c r="AS1037" s="86"/>
      <c r="AT1037" s="86"/>
      <c r="AU1037" s="86"/>
      <c r="AV1037" s="86"/>
      <c r="AW1037" s="86"/>
      <c r="AX1037" s="86"/>
      <c r="AY1037" s="86"/>
      <c r="AZ1037" s="86"/>
      <c r="BA1037" s="86"/>
      <c r="BB1037" s="86"/>
      <c r="BC1037" s="86"/>
      <c r="BD1037" s="86"/>
      <c r="BE1037" s="86"/>
      <c r="BF1037" s="86"/>
      <c r="BG1037" s="86"/>
      <c r="BH1037" s="86"/>
      <c r="BI1037" s="86"/>
      <c r="BJ1037" s="86"/>
      <c r="BK1037" s="86"/>
      <c r="BL1037" s="86"/>
      <c r="BM1037" s="86"/>
      <c r="BN1037" s="86"/>
      <c r="BO1037" s="86"/>
      <c r="BP1037" s="86"/>
      <c r="BQ1037" s="86"/>
      <c r="BR1037" s="86"/>
      <c r="BS1037" s="86"/>
    </row>
    <row r="1038" spans="6:71" s="28" customFormat="1">
      <c r="F1038" s="486"/>
      <c r="G1038" s="486"/>
      <c r="U1038" s="557"/>
      <c r="V1038" s="557"/>
      <c r="AF1038" s="33"/>
      <c r="AJ1038" s="86"/>
      <c r="AK1038" s="86"/>
      <c r="AL1038" s="86"/>
      <c r="AN1038" s="86"/>
      <c r="AO1038" s="86"/>
      <c r="AP1038" s="86"/>
      <c r="AQ1038" s="86"/>
      <c r="AR1038" s="86"/>
      <c r="AS1038" s="86"/>
      <c r="AT1038" s="86"/>
      <c r="AU1038" s="86"/>
      <c r="AV1038" s="86"/>
      <c r="AW1038" s="86"/>
      <c r="AX1038" s="86"/>
      <c r="AY1038" s="86"/>
      <c r="AZ1038" s="86"/>
      <c r="BA1038" s="86"/>
      <c r="BB1038" s="86"/>
      <c r="BC1038" s="86"/>
      <c r="BD1038" s="86"/>
      <c r="BE1038" s="86"/>
      <c r="BF1038" s="86"/>
      <c r="BG1038" s="86"/>
      <c r="BH1038" s="86"/>
      <c r="BI1038" s="86"/>
      <c r="BJ1038" s="86"/>
      <c r="BK1038" s="86"/>
      <c r="BL1038" s="86"/>
      <c r="BM1038" s="86"/>
      <c r="BN1038" s="86"/>
      <c r="BO1038" s="86"/>
      <c r="BP1038" s="86"/>
      <c r="BQ1038" s="86"/>
      <c r="BR1038" s="86"/>
      <c r="BS1038" s="86"/>
    </row>
    <row r="1039" spans="6:71" s="28" customFormat="1">
      <c r="F1039" s="486"/>
      <c r="G1039" s="486"/>
      <c r="U1039" s="557"/>
      <c r="V1039" s="557"/>
      <c r="AF1039" s="33"/>
      <c r="AJ1039" s="86"/>
      <c r="AK1039" s="86"/>
      <c r="AL1039" s="86"/>
      <c r="AN1039" s="86"/>
      <c r="AO1039" s="86"/>
      <c r="AP1039" s="86"/>
      <c r="AQ1039" s="86"/>
      <c r="AR1039" s="86"/>
      <c r="AS1039" s="86"/>
      <c r="AT1039" s="86"/>
      <c r="AU1039" s="86"/>
      <c r="AV1039" s="86"/>
      <c r="AW1039" s="86"/>
      <c r="AX1039" s="86"/>
      <c r="AY1039" s="86"/>
      <c r="AZ1039" s="86"/>
      <c r="BA1039" s="86"/>
      <c r="BB1039" s="86"/>
      <c r="BC1039" s="86"/>
      <c r="BD1039" s="86"/>
      <c r="BE1039" s="86"/>
      <c r="BF1039" s="86"/>
      <c r="BG1039" s="86"/>
      <c r="BH1039" s="86"/>
      <c r="BI1039" s="86"/>
      <c r="BJ1039" s="86"/>
      <c r="BK1039" s="86"/>
      <c r="BL1039" s="86"/>
      <c r="BM1039" s="86"/>
      <c r="BN1039" s="86"/>
      <c r="BO1039" s="86"/>
      <c r="BP1039" s="86"/>
      <c r="BQ1039" s="86"/>
      <c r="BR1039" s="86"/>
      <c r="BS1039" s="86"/>
    </row>
    <row r="1040" spans="6:71" s="28" customFormat="1">
      <c r="F1040" s="486"/>
      <c r="G1040" s="486"/>
      <c r="U1040" s="557"/>
      <c r="V1040" s="557"/>
      <c r="AF1040" s="33"/>
      <c r="AJ1040" s="86"/>
      <c r="AK1040" s="86"/>
      <c r="AL1040" s="86"/>
      <c r="AN1040" s="86"/>
      <c r="AO1040" s="86"/>
      <c r="AP1040" s="86"/>
      <c r="AQ1040" s="86"/>
      <c r="AR1040" s="86"/>
      <c r="AS1040" s="86"/>
      <c r="AT1040" s="86"/>
      <c r="AU1040" s="86"/>
      <c r="AV1040" s="86"/>
      <c r="AW1040" s="86"/>
      <c r="AX1040" s="86"/>
      <c r="AY1040" s="86"/>
      <c r="AZ1040" s="86"/>
      <c r="BA1040" s="86"/>
      <c r="BB1040" s="86"/>
      <c r="BC1040" s="86"/>
      <c r="BD1040" s="86"/>
      <c r="BE1040" s="86"/>
      <c r="BF1040" s="86"/>
      <c r="BG1040" s="86"/>
      <c r="BH1040" s="86"/>
      <c r="BI1040" s="86"/>
      <c r="BJ1040" s="86"/>
      <c r="BK1040" s="86"/>
      <c r="BL1040" s="86"/>
      <c r="BM1040" s="86"/>
      <c r="BN1040" s="86"/>
      <c r="BO1040" s="86"/>
      <c r="BP1040" s="86"/>
      <c r="BQ1040" s="86"/>
      <c r="BR1040" s="86"/>
      <c r="BS1040" s="86"/>
    </row>
    <row r="1041" spans="6:71" s="28" customFormat="1">
      <c r="F1041" s="486"/>
      <c r="G1041" s="486"/>
      <c r="U1041" s="557"/>
      <c r="V1041" s="557"/>
      <c r="AF1041" s="33"/>
      <c r="AJ1041" s="86"/>
      <c r="AK1041" s="86"/>
      <c r="AL1041" s="86"/>
      <c r="AN1041" s="86"/>
      <c r="AO1041" s="86"/>
      <c r="AP1041" s="86"/>
      <c r="AQ1041" s="86"/>
      <c r="AR1041" s="86"/>
      <c r="AS1041" s="86"/>
      <c r="AT1041" s="86"/>
      <c r="AU1041" s="86"/>
      <c r="AV1041" s="86"/>
      <c r="AW1041" s="86"/>
      <c r="AX1041" s="86"/>
      <c r="AY1041" s="86"/>
      <c r="AZ1041" s="86"/>
      <c r="BA1041" s="86"/>
      <c r="BB1041" s="86"/>
      <c r="BC1041" s="86"/>
      <c r="BD1041" s="86"/>
      <c r="BE1041" s="86"/>
      <c r="BF1041" s="86"/>
      <c r="BG1041" s="86"/>
      <c r="BH1041" s="86"/>
      <c r="BI1041" s="86"/>
      <c r="BJ1041" s="86"/>
      <c r="BK1041" s="86"/>
      <c r="BL1041" s="86"/>
      <c r="BM1041" s="86"/>
      <c r="BN1041" s="86"/>
      <c r="BO1041" s="86"/>
      <c r="BP1041" s="86"/>
      <c r="BQ1041" s="86"/>
      <c r="BR1041" s="86"/>
      <c r="BS1041" s="86"/>
    </row>
    <row r="1042" spans="6:71" s="28" customFormat="1">
      <c r="F1042" s="486"/>
      <c r="G1042" s="486"/>
      <c r="U1042" s="557"/>
      <c r="V1042" s="557"/>
      <c r="AF1042" s="33"/>
      <c r="AJ1042" s="86"/>
      <c r="AK1042" s="86"/>
      <c r="AL1042" s="86"/>
      <c r="AN1042" s="86"/>
      <c r="AO1042" s="86"/>
      <c r="AP1042" s="86"/>
      <c r="AQ1042" s="86"/>
      <c r="AR1042" s="86"/>
      <c r="AS1042" s="86"/>
      <c r="AT1042" s="86"/>
      <c r="AU1042" s="86"/>
      <c r="AV1042" s="86"/>
      <c r="AW1042" s="86"/>
      <c r="AX1042" s="86"/>
      <c r="AY1042" s="86"/>
      <c r="AZ1042" s="86"/>
      <c r="BA1042" s="86"/>
      <c r="BB1042" s="86"/>
      <c r="BC1042" s="86"/>
      <c r="BD1042" s="86"/>
      <c r="BE1042" s="86"/>
      <c r="BF1042" s="86"/>
      <c r="BG1042" s="86"/>
      <c r="BH1042" s="86"/>
      <c r="BI1042" s="86"/>
      <c r="BJ1042" s="86"/>
      <c r="BK1042" s="86"/>
      <c r="BL1042" s="86"/>
      <c r="BM1042" s="86"/>
      <c r="BN1042" s="86"/>
      <c r="BO1042" s="86"/>
      <c r="BP1042" s="86"/>
      <c r="BQ1042" s="86"/>
      <c r="BR1042" s="86"/>
      <c r="BS1042" s="86"/>
    </row>
    <row r="1043" spans="6:71" s="28" customFormat="1">
      <c r="F1043" s="486"/>
      <c r="G1043" s="486"/>
      <c r="U1043" s="557"/>
      <c r="V1043" s="557"/>
      <c r="AF1043" s="33"/>
      <c r="AJ1043" s="86"/>
      <c r="AK1043" s="86"/>
      <c r="AL1043" s="86"/>
      <c r="AN1043" s="86"/>
      <c r="AO1043" s="86"/>
      <c r="AP1043" s="86"/>
      <c r="AQ1043" s="86"/>
      <c r="AR1043" s="86"/>
      <c r="AS1043" s="86"/>
      <c r="AT1043" s="86"/>
      <c r="AU1043" s="86"/>
      <c r="AV1043" s="86"/>
      <c r="AW1043" s="86"/>
      <c r="AX1043" s="86"/>
      <c r="AY1043" s="86"/>
      <c r="AZ1043" s="86"/>
      <c r="BA1043" s="86"/>
      <c r="BB1043" s="86"/>
      <c r="BC1043" s="86"/>
      <c r="BD1043" s="86"/>
      <c r="BE1043" s="86"/>
      <c r="BF1043" s="86"/>
      <c r="BG1043" s="86"/>
      <c r="BH1043" s="86"/>
      <c r="BI1043" s="86"/>
      <c r="BJ1043" s="86"/>
      <c r="BK1043" s="86"/>
      <c r="BL1043" s="86"/>
      <c r="BM1043" s="86"/>
      <c r="BN1043" s="86"/>
      <c r="BO1043" s="86"/>
      <c r="BP1043" s="86"/>
      <c r="BQ1043" s="86"/>
      <c r="BR1043" s="86"/>
      <c r="BS1043" s="86"/>
    </row>
    <row r="1044" spans="6:71" s="28" customFormat="1">
      <c r="F1044" s="486"/>
      <c r="G1044" s="486"/>
      <c r="U1044" s="557"/>
      <c r="V1044" s="557"/>
      <c r="AF1044" s="33"/>
      <c r="AJ1044" s="86"/>
      <c r="AK1044" s="86"/>
      <c r="AL1044" s="86"/>
      <c r="AN1044" s="86"/>
      <c r="AO1044" s="86"/>
      <c r="AP1044" s="86"/>
      <c r="AQ1044" s="86"/>
      <c r="AR1044" s="86"/>
      <c r="AS1044" s="86"/>
      <c r="AT1044" s="86"/>
      <c r="AU1044" s="86"/>
      <c r="AV1044" s="86"/>
      <c r="AW1044" s="86"/>
      <c r="AX1044" s="86"/>
      <c r="AY1044" s="86"/>
      <c r="AZ1044" s="86"/>
      <c r="BA1044" s="86"/>
      <c r="BB1044" s="86"/>
      <c r="BC1044" s="86"/>
      <c r="BD1044" s="86"/>
      <c r="BE1044" s="86"/>
      <c r="BF1044" s="86"/>
      <c r="BG1044" s="86"/>
      <c r="BH1044" s="86"/>
      <c r="BI1044" s="86"/>
      <c r="BJ1044" s="86"/>
      <c r="BK1044" s="86"/>
      <c r="BL1044" s="86"/>
      <c r="BM1044" s="86"/>
      <c r="BN1044" s="86"/>
      <c r="BO1044" s="86"/>
      <c r="BP1044" s="86"/>
      <c r="BQ1044" s="86"/>
      <c r="BR1044" s="86"/>
      <c r="BS1044" s="86"/>
    </row>
    <row r="1045" spans="6:71" s="28" customFormat="1">
      <c r="F1045" s="486"/>
      <c r="G1045" s="486"/>
      <c r="U1045" s="557"/>
      <c r="V1045" s="557"/>
      <c r="AF1045" s="33"/>
      <c r="AJ1045" s="86"/>
      <c r="AK1045" s="86"/>
      <c r="AL1045" s="86"/>
      <c r="AN1045" s="86"/>
      <c r="AO1045" s="86"/>
      <c r="AP1045" s="86"/>
      <c r="AQ1045" s="86"/>
      <c r="AR1045" s="86"/>
      <c r="AS1045" s="86"/>
      <c r="AT1045" s="86"/>
      <c r="AU1045" s="86"/>
      <c r="AV1045" s="86"/>
      <c r="AW1045" s="86"/>
      <c r="AX1045" s="86"/>
      <c r="AY1045" s="86"/>
      <c r="AZ1045" s="86"/>
      <c r="BA1045" s="86"/>
      <c r="BB1045" s="86"/>
      <c r="BC1045" s="86"/>
      <c r="BD1045" s="86"/>
      <c r="BE1045" s="86"/>
      <c r="BF1045" s="86"/>
      <c r="BG1045" s="86"/>
      <c r="BH1045" s="86"/>
      <c r="BI1045" s="86"/>
      <c r="BJ1045" s="86"/>
      <c r="BK1045" s="86"/>
      <c r="BL1045" s="86"/>
      <c r="BM1045" s="86"/>
      <c r="BN1045" s="86"/>
      <c r="BO1045" s="86"/>
      <c r="BP1045" s="86"/>
      <c r="BQ1045" s="86"/>
      <c r="BR1045" s="86"/>
      <c r="BS1045" s="86"/>
    </row>
    <row r="1046" spans="6:71" s="28" customFormat="1">
      <c r="F1046" s="486"/>
      <c r="G1046" s="486"/>
      <c r="U1046" s="557"/>
      <c r="V1046" s="557"/>
      <c r="AF1046" s="33"/>
      <c r="AJ1046" s="86"/>
      <c r="AK1046" s="86"/>
      <c r="AL1046" s="86"/>
      <c r="AN1046" s="86"/>
      <c r="AO1046" s="86"/>
      <c r="AP1046" s="86"/>
      <c r="AQ1046" s="86"/>
      <c r="AR1046" s="86"/>
      <c r="AS1046" s="86"/>
      <c r="AT1046" s="86"/>
      <c r="AU1046" s="86"/>
      <c r="AV1046" s="86"/>
      <c r="AW1046" s="86"/>
      <c r="AX1046" s="86"/>
      <c r="AY1046" s="86"/>
      <c r="AZ1046" s="86"/>
      <c r="BA1046" s="86"/>
      <c r="BB1046" s="86"/>
      <c r="BC1046" s="86"/>
      <c r="BD1046" s="86"/>
      <c r="BE1046" s="86"/>
      <c r="BF1046" s="86"/>
      <c r="BG1046" s="86"/>
      <c r="BH1046" s="86"/>
      <c r="BI1046" s="86"/>
      <c r="BJ1046" s="86"/>
      <c r="BK1046" s="86"/>
      <c r="BL1046" s="86"/>
      <c r="BM1046" s="86"/>
      <c r="BN1046" s="86"/>
      <c r="BO1046" s="86"/>
      <c r="BP1046" s="86"/>
      <c r="BQ1046" s="86"/>
      <c r="BR1046" s="86"/>
      <c r="BS1046" s="86"/>
    </row>
    <row r="1047" spans="6:71" s="28" customFormat="1">
      <c r="F1047" s="486"/>
      <c r="G1047" s="486"/>
      <c r="U1047" s="557"/>
      <c r="V1047" s="557"/>
      <c r="AF1047" s="33"/>
      <c r="AJ1047" s="86"/>
      <c r="AK1047" s="86"/>
      <c r="AL1047" s="86"/>
      <c r="AN1047" s="86"/>
      <c r="AO1047" s="86"/>
      <c r="AP1047" s="86"/>
      <c r="AQ1047" s="86"/>
      <c r="AR1047" s="86"/>
      <c r="AS1047" s="86"/>
      <c r="AT1047" s="86"/>
      <c r="AU1047" s="86"/>
      <c r="AV1047" s="86"/>
      <c r="AW1047" s="86"/>
      <c r="AX1047" s="86"/>
      <c r="AY1047" s="86"/>
      <c r="AZ1047" s="86"/>
      <c r="BA1047" s="86"/>
      <c r="BB1047" s="86"/>
      <c r="BC1047" s="86"/>
      <c r="BD1047" s="86"/>
      <c r="BE1047" s="86"/>
      <c r="BF1047" s="86"/>
      <c r="BG1047" s="86"/>
      <c r="BH1047" s="86"/>
      <c r="BI1047" s="86"/>
      <c r="BJ1047" s="86"/>
      <c r="BK1047" s="86"/>
      <c r="BL1047" s="86"/>
      <c r="BM1047" s="86"/>
      <c r="BN1047" s="86"/>
      <c r="BO1047" s="86"/>
      <c r="BP1047" s="86"/>
      <c r="BQ1047" s="86"/>
      <c r="BR1047" s="86"/>
      <c r="BS1047" s="86"/>
    </row>
    <row r="1048" spans="6:71" s="28" customFormat="1">
      <c r="F1048" s="486"/>
      <c r="G1048" s="486"/>
      <c r="U1048" s="557"/>
      <c r="V1048" s="557"/>
      <c r="AF1048" s="33"/>
      <c r="AJ1048" s="86"/>
      <c r="AK1048" s="86"/>
      <c r="AL1048" s="86"/>
      <c r="AN1048" s="86"/>
      <c r="AO1048" s="86"/>
      <c r="AP1048" s="86"/>
      <c r="AQ1048" s="86"/>
      <c r="AR1048" s="86"/>
      <c r="AS1048" s="86"/>
      <c r="AT1048" s="86"/>
      <c r="AU1048" s="86"/>
      <c r="AV1048" s="86"/>
      <c r="AW1048" s="86"/>
      <c r="AX1048" s="86"/>
      <c r="AY1048" s="86"/>
      <c r="AZ1048" s="86"/>
      <c r="BA1048" s="86"/>
      <c r="BB1048" s="86"/>
      <c r="BC1048" s="86"/>
      <c r="BD1048" s="86"/>
      <c r="BE1048" s="86"/>
      <c r="BF1048" s="86"/>
      <c r="BG1048" s="86"/>
      <c r="BH1048" s="86"/>
      <c r="BI1048" s="86"/>
      <c r="BJ1048" s="86"/>
      <c r="BK1048" s="86"/>
      <c r="BL1048" s="86"/>
      <c r="BM1048" s="86"/>
      <c r="BN1048" s="86"/>
      <c r="BO1048" s="86"/>
      <c r="BP1048" s="86"/>
      <c r="BQ1048" s="86"/>
      <c r="BR1048" s="86"/>
      <c r="BS1048" s="86"/>
    </row>
    <row r="1049" spans="6:71" s="28" customFormat="1">
      <c r="F1049" s="486"/>
      <c r="G1049" s="486"/>
      <c r="U1049" s="557"/>
      <c r="V1049" s="557"/>
      <c r="AF1049" s="33"/>
      <c r="AJ1049" s="86"/>
      <c r="AK1049" s="86"/>
      <c r="AL1049" s="86"/>
      <c r="AN1049" s="86"/>
      <c r="AO1049" s="86"/>
      <c r="AP1049" s="86"/>
      <c r="AQ1049" s="86"/>
      <c r="AR1049" s="86"/>
      <c r="AS1049" s="86"/>
      <c r="AT1049" s="86"/>
      <c r="AU1049" s="86"/>
      <c r="AV1049" s="86"/>
      <c r="AW1049" s="86"/>
      <c r="AX1049" s="86"/>
      <c r="AY1049" s="86"/>
      <c r="AZ1049" s="86"/>
      <c r="BA1049" s="86"/>
      <c r="BB1049" s="86"/>
      <c r="BC1049" s="86"/>
      <c r="BD1049" s="86"/>
      <c r="BE1049" s="86"/>
      <c r="BF1049" s="86"/>
      <c r="BG1049" s="86"/>
      <c r="BH1049" s="86"/>
      <c r="BI1049" s="86"/>
      <c r="BJ1049" s="86"/>
      <c r="BK1049" s="86"/>
      <c r="BL1049" s="86"/>
      <c r="BM1049" s="86"/>
      <c r="BN1049" s="86"/>
      <c r="BO1049" s="86"/>
      <c r="BP1049" s="86"/>
      <c r="BQ1049" s="86"/>
      <c r="BR1049" s="86"/>
      <c r="BS1049" s="86"/>
    </row>
    <row r="1050" spans="6:71" s="28" customFormat="1">
      <c r="F1050" s="486"/>
      <c r="G1050" s="486"/>
      <c r="U1050" s="557"/>
      <c r="V1050" s="557"/>
      <c r="AF1050" s="33"/>
      <c r="AJ1050" s="86"/>
      <c r="AK1050" s="86"/>
      <c r="AL1050" s="86"/>
      <c r="AN1050" s="86"/>
      <c r="AO1050" s="86"/>
      <c r="AP1050" s="86"/>
      <c r="AQ1050" s="86"/>
      <c r="AR1050" s="86"/>
      <c r="AS1050" s="86"/>
      <c r="AT1050" s="86"/>
      <c r="AU1050" s="86"/>
      <c r="AV1050" s="86"/>
      <c r="AW1050" s="86"/>
      <c r="AX1050" s="86"/>
      <c r="AY1050" s="86"/>
      <c r="AZ1050" s="86"/>
      <c r="BA1050" s="86"/>
      <c r="BB1050" s="86"/>
      <c r="BC1050" s="86"/>
      <c r="BD1050" s="86"/>
      <c r="BE1050" s="86"/>
      <c r="BF1050" s="86"/>
      <c r="BG1050" s="86"/>
      <c r="BH1050" s="86"/>
      <c r="BI1050" s="86"/>
      <c r="BJ1050" s="86"/>
      <c r="BK1050" s="86"/>
      <c r="BL1050" s="86"/>
      <c r="BM1050" s="86"/>
      <c r="BN1050" s="86"/>
      <c r="BO1050" s="86"/>
      <c r="BP1050" s="86"/>
      <c r="BQ1050" s="86"/>
      <c r="BR1050" s="86"/>
      <c r="BS1050" s="86"/>
    </row>
    <row r="1051" spans="6:71" s="28" customFormat="1">
      <c r="F1051" s="486"/>
      <c r="G1051" s="486"/>
      <c r="U1051" s="557"/>
      <c r="V1051" s="557"/>
      <c r="AF1051" s="33"/>
      <c r="AJ1051" s="86"/>
      <c r="AK1051" s="86"/>
      <c r="AL1051" s="86"/>
      <c r="AN1051" s="86"/>
      <c r="AO1051" s="86"/>
      <c r="AP1051" s="86"/>
      <c r="AQ1051" s="86"/>
      <c r="AR1051" s="86"/>
      <c r="AS1051" s="86"/>
      <c r="AT1051" s="86"/>
      <c r="AU1051" s="86"/>
      <c r="AV1051" s="86"/>
      <c r="AW1051" s="86"/>
      <c r="AX1051" s="86"/>
      <c r="AY1051" s="86"/>
      <c r="AZ1051" s="86"/>
      <c r="BA1051" s="86"/>
      <c r="BB1051" s="86"/>
      <c r="BC1051" s="86"/>
      <c r="BD1051" s="86"/>
      <c r="BE1051" s="86"/>
      <c r="BF1051" s="86"/>
      <c r="BG1051" s="86"/>
      <c r="BH1051" s="86"/>
      <c r="BI1051" s="86"/>
      <c r="BJ1051" s="86"/>
      <c r="BK1051" s="86"/>
      <c r="BL1051" s="86"/>
      <c r="BM1051" s="86"/>
      <c r="BN1051" s="86"/>
      <c r="BO1051" s="86"/>
      <c r="BP1051" s="86"/>
      <c r="BQ1051" s="86"/>
      <c r="BR1051" s="86"/>
      <c r="BS1051" s="86"/>
    </row>
    <row r="1052" spans="6:71" s="28" customFormat="1">
      <c r="F1052" s="486"/>
      <c r="G1052" s="486"/>
      <c r="U1052" s="557"/>
      <c r="V1052" s="557"/>
      <c r="AF1052" s="33"/>
      <c r="AJ1052" s="86"/>
      <c r="AK1052" s="86"/>
      <c r="AL1052" s="86"/>
      <c r="AN1052" s="86"/>
      <c r="AO1052" s="86"/>
      <c r="AP1052" s="86"/>
      <c r="AQ1052" s="86"/>
      <c r="AR1052" s="86"/>
      <c r="AS1052" s="86"/>
      <c r="AT1052" s="86"/>
      <c r="AU1052" s="86"/>
      <c r="AV1052" s="86"/>
      <c r="AW1052" s="86"/>
      <c r="AX1052" s="86"/>
      <c r="AY1052" s="86"/>
      <c r="AZ1052" s="86"/>
      <c r="BA1052" s="86"/>
      <c r="BB1052" s="86"/>
      <c r="BC1052" s="86"/>
      <c r="BD1052" s="86"/>
      <c r="BE1052" s="86"/>
      <c r="BF1052" s="86"/>
      <c r="BG1052" s="86"/>
      <c r="BH1052" s="86"/>
      <c r="BI1052" s="86"/>
      <c r="BJ1052" s="86"/>
      <c r="BK1052" s="86"/>
      <c r="BL1052" s="86"/>
      <c r="BM1052" s="86"/>
      <c r="BN1052" s="86"/>
      <c r="BO1052" s="86"/>
      <c r="BP1052" s="86"/>
      <c r="BQ1052" s="86"/>
      <c r="BR1052" s="86"/>
      <c r="BS1052" s="86"/>
    </row>
    <row r="1053" spans="6:71" s="28" customFormat="1">
      <c r="F1053" s="486"/>
      <c r="G1053" s="486"/>
      <c r="U1053" s="557"/>
      <c r="V1053" s="557"/>
      <c r="AF1053" s="33"/>
      <c r="AJ1053" s="86"/>
      <c r="AK1053" s="86"/>
      <c r="AL1053" s="86"/>
      <c r="AN1053" s="86"/>
      <c r="AO1053" s="86"/>
      <c r="AP1053" s="86"/>
      <c r="AQ1053" s="86"/>
      <c r="AR1053" s="86"/>
      <c r="AS1053" s="86"/>
      <c r="AT1053" s="86"/>
      <c r="AU1053" s="86"/>
      <c r="AV1053" s="86"/>
      <c r="AW1053" s="86"/>
      <c r="AX1053" s="86"/>
      <c r="AY1053" s="86"/>
      <c r="AZ1053" s="86"/>
      <c r="BA1053" s="86"/>
      <c r="BB1053" s="86"/>
      <c r="BC1053" s="86"/>
      <c r="BD1053" s="86"/>
      <c r="BE1053" s="86"/>
      <c r="BF1053" s="86"/>
      <c r="BG1053" s="86"/>
      <c r="BH1053" s="86"/>
      <c r="BI1053" s="86"/>
      <c r="BJ1053" s="86"/>
      <c r="BK1053" s="86"/>
      <c r="BL1053" s="86"/>
      <c r="BM1053" s="86"/>
      <c r="BN1053" s="86"/>
      <c r="BO1053" s="86"/>
      <c r="BP1053" s="86"/>
      <c r="BQ1053" s="86"/>
      <c r="BR1053" s="86"/>
      <c r="BS1053" s="86"/>
    </row>
    <row r="1054" spans="6:71" s="28" customFormat="1">
      <c r="F1054" s="486"/>
      <c r="G1054" s="486"/>
      <c r="U1054" s="557"/>
      <c r="V1054" s="557"/>
      <c r="AF1054" s="33"/>
      <c r="AJ1054" s="86"/>
      <c r="AK1054" s="86"/>
      <c r="AL1054" s="86"/>
      <c r="AN1054" s="86"/>
      <c r="AO1054" s="86"/>
      <c r="AP1054" s="86"/>
      <c r="AQ1054" s="86"/>
      <c r="AR1054" s="86"/>
      <c r="AS1054" s="86"/>
      <c r="AT1054" s="86"/>
      <c r="AU1054" s="86"/>
      <c r="AV1054" s="86"/>
      <c r="AW1054" s="86"/>
      <c r="AX1054" s="86"/>
      <c r="AY1054" s="86"/>
      <c r="AZ1054" s="86"/>
      <c r="BA1054" s="86"/>
      <c r="BB1054" s="86"/>
      <c r="BC1054" s="86"/>
      <c r="BD1054" s="86"/>
      <c r="BE1054" s="86"/>
      <c r="BF1054" s="86"/>
      <c r="BG1054" s="86"/>
      <c r="BH1054" s="86"/>
      <c r="BI1054" s="86"/>
      <c r="BJ1054" s="86"/>
      <c r="BK1054" s="86"/>
      <c r="BL1054" s="86"/>
      <c r="BM1054" s="86"/>
      <c r="BN1054" s="86"/>
      <c r="BO1054" s="86"/>
      <c r="BP1054" s="86"/>
      <c r="BQ1054" s="86"/>
      <c r="BR1054" s="86"/>
      <c r="BS1054" s="86"/>
    </row>
    <row r="1055" spans="6:71" s="28" customFormat="1">
      <c r="F1055" s="486"/>
      <c r="G1055" s="486"/>
      <c r="U1055" s="557"/>
      <c r="V1055" s="557"/>
      <c r="AF1055" s="33"/>
      <c r="AJ1055" s="86"/>
      <c r="AK1055" s="86"/>
      <c r="AL1055" s="86"/>
      <c r="AN1055" s="86"/>
      <c r="AO1055" s="86"/>
      <c r="AP1055" s="86"/>
      <c r="AQ1055" s="86"/>
      <c r="AR1055" s="86"/>
      <c r="AS1055" s="86"/>
      <c r="AT1055" s="86"/>
      <c r="AU1055" s="86"/>
      <c r="AV1055" s="86"/>
      <c r="AW1055" s="86"/>
      <c r="AX1055" s="86"/>
      <c r="AY1055" s="86"/>
      <c r="AZ1055" s="86"/>
      <c r="BA1055" s="86"/>
      <c r="BB1055" s="86"/>
      <c r="BC1055" s="86"/>
      <c r="BD1055" s="86"/>
      <c r="BE1055" s="86"/>
      <c r="BF1055" s="86"/>
      <c r="BG1055" s="86"/>
      <c r="BH1055" s="86"/>
      <c r="BI1055" s="86"/>
      <c r="BJ1055" s="86"/>
      <c r="BK1055" s="86"/>
      <c r="BL1055" s="86"/>
      <c r="BM1055" s="86"/>
      <c r="BN1055" s="86"/>
      <c r="BO1055" s="86"/>
      <c r="BP1055" s="86"/>
      <c r="BQ1055" s="86"/>
      <c r="BR1055" s="86"/>
      <c r="BS1055" s="86"/>
    </row>
    <row r="1056" spans="6:71" s="28" customFormat="1">
      <c r="F1056" s="486"/>
      <c r="G1056" s="486"/>
      <c r="U1056" s="557"/>
      <c r="V1056" s="557"/>
      <c r="AF1056" s="33"/>
      <c r="AJ1056" s="86"/>
      <c r="AK1056" s="86"/>
      <c r="AL1056" s="86"/>
      <c r="AN1056" s="86"/>
      <c r="AO1056" s="86"/>
      <c r="AP1056" s="86"/>
      <c r="AQ1056" s="86"/>
      <c r="AR1056" s="86"/>
      <c r="AS1056" s="86"/>
      <c r="AT1056" s="86"/>
      <c r="AU1056" s="86"/>
      <c r="AV1056" s="86"/>
      <c r="AW1056" s="86"/>
      <c r="AX1056" s="86"/>
      <c r="AY1056" s="86"/>
      <c r="AZ1056" s="86"/>
      <c r="BA1056" s="86"/>
      <c r="BB1056" s="86"/>
      <c r="BC1056" s="86"/>
      <c r="BD1056" s="86"/>
      <c r="BE1056" s="86"/>
      <c r="BF1056" s="86"/>
      <c r="BG1056" s="86"/>
      <c r="BH1056" s="86"/>
      <c r="BI1056" s="86"/>
      <c r="BJ1056" s="86"/>
      <c r="BK1056" s="86"/>
      <c r="BL1056" s="86"/>
      <c r="BM1056" s="86"/>
      <c r="BN1056" s="86"/>
      <c r="BO1056" s="86"/>
      <c r="BP1056" s="86"/>
      <c r="BQ1056" s="86"/>
      <c r="BR1056" s="86"/>
      <c r="BS1056" s="86"/>
    </row>
    <row r="1057" spans="6:71" s="28" customFormat="1">
      <c r="F1057" s="486"/>
      <c r="G1057" s="486"/>
      <c r="U1057" s="557"/>
      <c r="V1057" s="557"/>
      <c r="AF1057" s="33"/>
      <c r="AJ1057" s="86"/>
      <c r="AK1057" s="86"/>
      <c r="AL1057" s="86"/>
      <c r="AN1057" s="86"/>
      <c r="AO1057" s="86"/>
      <c r="AP1057" s="86"/>
      <c r="AQ1057" s="86"/>
      <c r="AR1057" s="86"/>
      <c r="AS1057" s="86"/>
      <c r="AT1057" s="86"/>
      <c r="AU1057" s="86"/>
      <c r="AV1057" s="86"/>
      <c r="AW1057" s="86"/>
      <c r="AX1057" s="86"/>
      <c r="AY1057" s="86"/>
      <c r="AZ1057" s="86"/>
      <c r="BA1057" s="86"/>
      <c r="BB1057" s="86"/>
      <c r="BC1057" s="86"/>
      <c r="BD1057" s="86"/>
      <c r="BE1057" s="86"/>
      <c r="BF1057" s="86"/>
      <c r="BG1057" s="86"/>
      <c r="BH1057" s="86"/>
      <c r="BI1057" s="86"/>
      <c r="BJ1057" s="86"/>
      <c r="BK1057" s="86"/>
      <c r="BL1057" s="86"/>
      <c r="BM1057" s="86"/>
      <c r="BN1057" s="86"/>
      <c r="BO1057" s="86"/>
      <c r="BP1057" s="86"/>
      <c r="BQ1057" s="86"/>
      <c r="BR1057" s="86"/>
      <c r="BS1057" s="86"/>
    </row>
    <row r="1058" spans="6:71" s="28" customFormat="1">
      <c r="F1058" s="486"/>
      <c r="G1058" s="486"/>
      <c r="U1058" s="557"/>
      <c r="V1058" s="557"/>
      <c r="AF1058" s="33"/>
      <c r="AJ1058" s="86"/>
      <c r="AK1058" s="86"/>
      <c r="AL1058" s="86"/>
      <c r="AN1058" s="86"/>
      <c r="AO1058" s="86"/>
      <c r="AP1058" s="86"/>
      <c r="AQ1058" s="86"/>
      <c r="AR1058" s="86"/>
      <c r="AS1058" s="86"/>
      <c r="AT1058" s="86"/>
      <c r="AU1058" s="86"/>
      <c r="AV1058" s="86"/>
      <c r="AW1058" s="86"/>
      <c r="AX1058" s="86"/>
      <c r="AY1058" s="86"/>
      <c r="AZ1058" s="86"/>
      <c r="BA1058" s="86"/>
      <c r="BB1058" s="86"/>
      <c r="BC1058" s="86"/>
      <c r="BD1058" s="86"/>
      <c r="BE1058" s="86"/>
      <c r="BF1058" s="86"/>
      <c r="BG1058" s="86"/>
      <c r="BH1058" s="86"/>
      <c r="BI1058" s="86"/>
      <c r="BJ1058" s="86"/>
      <c r="BK1058" s="86"/>
      <c r="BL1058" s="86"/>
      <c r="BM1058" s="86"/>
      <c r="BN1058" s="86"/>
      <c r="BO1058" s="86"/>
      <c r="BP1058" s="86"/>
      <c r="BQ1058" s="86"/>
      <c r="BR1058" s="86"/>
      <c r="BS1058" s="86"/>
    </row>
    <row r="1059" spans="6:71" s="28" customFormat="1">
      <c r="F1059" s="486"/>
      <c r="G1059" s="486"/>
      <c r="U1059" s="557"/>
      <c r="V1059" s="557"/>
      <c r="AF1059" s="33"/>
      <c r="AJ1059" s="86"/>
      <c r="AK1059" s="86"/>
      <c r="AL1059" s="86"/>
      <c r="AN1059" s="86"/>
      <c r="AO1059" s="86"/>
      <c r="AP1059" s="86"/>
      <c r="AQ1059" s="86"/>
      <c r="AR1059" s="86"/>
      <c r="AS1059" s="86"/>
      <c r="AT1059" s="86"/>
      <c r="AU1059" s="86"/>
      <c r="AV1059" s="86"/>
      <c r="AW1059" s="86"/>
      <c r="AX1059" s="86"/>
      <c r="AY1059" s="86"/>
      <c r="AZ1059" s="86"/>
      <c r="BA1059" s="86"/>
      <c r="BB1059" s="86"/>
      <c r="BC1059" s="86"/>
      <c r="BD1059" s="86"/>
      <c r="BE1059" s="86"/>
      <c r="BF1059" s="86"/>
      <c r="BG1059" s="86"/>
      <c r="BH1059" s="86"/>
      <c r="BI1059" s="86"/>
      <c r="BJ1059" s="86"/>
      <c r="BK1059" s="86"/>
      <c r="BL1059" s="86"/>
      <c r="BM1059" s="86"/>
      <c r="BN1059" s="86"/>
      <c r="BO1059" s="86"/>
      <c r="BP1059" s="86"/>
      <c r="BQ1059" s="86"/>
      <c r="BR1059" s="86"/>
      <c r="BS1059" s="86"/>
    </row>
    <row r="1060" spans="6:71" s="28" customFormat="1">
      <c r="F1060" s="486"/>
      <c r="G1060" s="486"/>
      <c r="U1060" s="557"/>
      <c r="V1060" s="557"/>
      <c r="AF1060" s="33"/>
      <c r="AJ1060" s="86"/>
      <c r="AK1060" s="86"/>
      <c r="AL1060" s="86"/>
      <c r="AN1060" s="86"/>
      <c r="AO1060" s="86"/>
      <c r="AP1060" s="86"/>
      <c r="AQ1060" s="86"/>
      <c r="AR1060" s="86"/>
      <c r="AS1060" s="86"/>
      <c r="AT1060" s="86"/>
      <c r="AU1060" s="86"/>
      <c r="AV1060" s="86"/>
      <c r="AW1060" s="86"/>
      <c r="AX1060" s="86"/>
      <c r="AY1060" s="86"/>
      <c r="AZ1060" s="86"/>
      <c r="BA1060" s="86"/>
      <c r="BB1060" s="86"/>
      <c r="BC1060" s="86"/>
      <c r="BD1060" s="86"/>
      <c r="BE1060" s="86"/>
      <c r="BF1060" s="86"/>
      <c r="BG1060" s="86"/>
      <c r="BH1060" s="86"/>
      <c r="BI1060" s="86"/>
      <c r="BJ1060" s="86"/>
      <c r="BK1060" s="86"/>
      <c r="BL1060" s="86"/>
      <c r="BM1060" s="86"/>
      <c r="BN1060" s="86"/>
      <c r="BO1060" s="86"/>
      <c r="BP1060" s="86"/>
      <c r="BQ1060" s="86"/>
      <c r="BR1060" s="86"/>
      <c r="BS1060" s="86"/>
    </row>
    <row r="1061" spans="6:71" s="28" customFormat="1">
      <c r="F1061" s="486"/>
      <c r="G1061" s="486"/>
      <c r="U1061" s="557"/>
      <c r="V1061" s="557"/>
      <c r="AF1061" s="33"/>
      <c r="AJ1061" s="86"/>
      <c r="AK1061" s="86"/>
      <c r="AL1061" s="86"/>
      <c r="AN1061" s="86"/>
      <c r="AO1061" s="86"/>
      <c r="AP1061" s="86"/>
      <c r="AQ1061" s="86"/>
      <c r="AR1061" s="86"/>
      <c r="AS1061" s="86"/>
      <c r="AT1061" s="86"/>
      <c r="AU1061" s="86"/>
      <c r="AV1061" s="86"/>
      <c r="AW1061" s="86"/>
      <c r="AX1061" s="86"/>
      <c r="AY1061" s="86"/>
      <c r="AZ1061" s="86"/>
      <c r="BA1061" s="86"/>
      <c r="BB1061" s="86"/>
      <c r="BC1061" s="86"/>
      <c r="BD1061" s="86"/>
      <c r="BE1061" s="86"/>
      <c r="BF1061" s="86"/>
      <c r="BG1061" s="86"/>
      <c r="BH1061" s="86"/>
      <c r="BI1061" s="86"/>
      <c r="BJ1061" s="86"/>
      <c r="BK1061" s="86"/>
      <c r="BL1061" s="86"/>
      <c r="BM1061" s="86"/>
      <c r="BN1061" s="86"/>
      <c r="BO1061" s="86"/>
      <c r="BP1061" s="86"/>
      <c r="BQ1061" s="86"/>
      <c r="BR1061" s="86"/>
      <c r="BS1061" s="86"/>
    </row>
    <row r="1062" spans="6:71" s="28" customFormat="1">
      <c r="F1062" s="486"/>
      <c r="G1062" s="486"/>
      <c r="U1062" s="557"/>
      <c r="V1062" s="557"/>
      <c r="AF1062" s="33"/>
      <c r="AJ1062" s="86"/>
      <c r="AK1062" s="86"/>
      <c r="AL1062" s="86"/>
      <c r="AN1062" s="86"/>
      <c r="AO1062" s="86"/>
      <c r="AP1062" s="86"/>
      <c r="AQ1062" s="86"/>
      <c r="AR1062" s="86"/>
      <c r="AS1062" s="86"/>
      <c r="AT1062" s="86"/>
      <c r="AU1062" s="86"/>
      <c r="AV1062" s="86"/>
      <c r="AW1062" s="86"/>
      <c r="AX1062" s="86"/>
      <c r="AY1062" s="86"/>
      <c r="AZ1062" s="86"/>
      <c r="BA1062" s="86"/>
      <c r="BB1062" s="86"/>
      <c r="BC1062" s="86"/>
      <c r="BD1062" s="86"/>
      <c r="BE1062" s="86"/>
      <c r="BF1062" s="86"/>
      <c r="BG1062" s="86"/>
      <c r="BH1062" s="86"/>
      <c r="BI1062" s="86"/>
      <c r="BJ1062" s="86"/>
      <c r="BK1062" s="86"/>
      <c r="BL1062" s="86"/>
      <c r="BM1062" s="86"/>
      <c r="BN1062" s="86"/>
      <c r="BO1062" s="86"/>
      <c r="BP1062" s="86"/>
      <c r="BQ1062" s="86"/>
      <c r="BR1062" s="86"/>
      <c r="BS1062" s="86"/>
    </row>
    <row r="1063" spans="6:71" s="28" customFormat="1">
      <c r="F1063" s="486"/>
      <c r="G1063" s="486"/>
      <c r="U1063" s="557"/>
      <c r="V1063" s="557"/>
      <c r="AF1063" s="33"/>
      <c r="AJ1063" s="86"/>
      <c r="AK1063" s="86"/>
      <c r="AL1063" s="86"/>
      <c r="AN1063" s="86"/>
      <c r="AO1063" s="86"/>
      <c r="AP1063" s="86"/>
      <c r="AQ1063" s="86"/>
      <c r="AR1063" s="86"/>
      <c r="AS1063" s="86"/>
      <c r="AT1063" s="86"/>
      <c r="AU1063" s="86"/>
      <c r="AV1063" s="86"/>
      <c r="AW1063" s="86"/>
      <c r="AX1063" s="86"/>
      <c r="AY1063" s="86"/>
      <c r="AZ1063" s="86"/>
      <c r="BA1063" s="86"/>
      <c r="BB1063" s="86"/>
      <c r="BC1063" s="86"/>
      <c r="BD1063" s="86"/>
      <c r="BE1063" s="86"/>
      <c r="BF1063" s="86"/>
      <c r="BG1063" s="86"/>
      <c r="BH1063" s="86"/>
      <c r="BI1063" s="86"/>
      <c r="BJ1063" s="86"/>
      <c r="BK1063" s="86"/>
      <c r="BL1063" s="86"/>
      <c r="BM1063" s="86"/>
      <c r="BN1063" s="86"/>
      <c r="BO1063" s="86"/>
      <c r="BP1063" s="86"/>
      <c r="BQ1063" s="86"/>
      <c r="BR1063" s="86"/>
      <c r="BS1063" s="86"/>
    </row>
    <row r="1064" spans="6:71" s="28" customFormat="1">
      <c r="F1064" s="486"/>
      <c r="G1064" s="486"/>
      <c r="U1064" s="557"/>
      <c r="V1064" s="557"/>
      <c r="AF1064" s="33"/>
      <c r="AJ1064" s="86"/>
      <c r="AK1064" s="86"/>
      <c r="AL1064" s="86"/>
      <c r="AN1064" s="86"/>
      <c r="AO1064" s="86"/>
      <c r="AP1064" s="86"/>
      <c r="AQ1064" s="86"/>
      <c r="AR1064" s="86"/>
      <c r="AS1064" s="86"/>
      <c r="AT1064" s="86"/>
      <c r="AU1064" s="86"/>
      <c r="AV1064" s="86"/>
      <c r="AW1064" s="86"/>
      <c r="AX1064" s="86"/>
      <c r="AY1064" s="86"/>
      <c r="AZ1064" s="86"/>
      <c r="BA1064" s="86"/>
      <c r="BB1064" s="86"/>
      <c r="BC1064" s="86"/>
      <c r="BD1064" s="86"/>
      <c r="BE1064" s="86"/>
      <c r="BF1064" s="86"/>
      <c r="BG1064" s="86"/>
      <c r="BH1064" s="86"/>
      <c r="BI1064" s="86"/>
      <c r="BJ1064" s="86"/>
      <c r="BK1064" s="86"/>
      <c r="BL1064" s="86"/>
      <c r="BM1064" s="86"/>
      <c r="BN1064" s="86"/>
      <c r="BO1064" s="86"/>
      <c r="BP1064" s="86"/>
      <c r="BQ1064" s="86"/>
      <c r="BR1064" s="86"/>
      <c r="BS1064" s="86"/>
    </row>
    <row r="1065" spans="6:71" s="28" customFormat="1">
      <c r="F1065" s="486"/>
      <c r="G1065" s="486"/>
      <c r="U1065" s="557"/>
      <c r="V1065" s="557"/>
      <c r="AF1065" s="33"/>
      <c r="AJ1065" s="86"/>
      <c r="AK1065" s="86"/>
      <c r="AL1065" s="86"/>
      <c r="AN1065" s="86"/>
      <c r="AO1065" s="86"/>
      <c r="AP1065" s="86"/>
      <c r="AQ1065" s="86"/>
      <c r="AR1065" s="86"/>
      <c r="AS1065" s="86"/>
      <c r="AT1065" s="86"/>
      <c r="AU1065" s="86"/>
      <c r="AV1065" s="86"/>
      <c r="AW1065" s="86"/>
      <c r="AX1065" s="86"/>
      <c r="AY1065" s="86"/>
      <c r="AZ1065" s="86"/>
      <c r="BA1065" s="86"/>
      <c r="BB1065" s="86"/>
      <c r="BC1065" s="86"/>
      <c r="BD1065" s="86"/>
      <c r="BE1065" s="86"/>
      <c r="BF1065" s="86"/>
      <c r="BG1065" s="86"/>
      <c r="BH1065" s="86"/>
      <c r="BI1065" s="86"/>
      <c r="BJ1065" s="86"/>
      <c r="BK1065" s="86"/>
      <c r="BL1065" s="86"/>
      <c r="BM1065" s="86"/>
      <c r="BN1065" s="86"/>
      <c r="BO1065" s="86"/>
      <c r="BP1065" s="86"/>
      <c r="BQ1065" s="86"/>
      <c r="BR1065" s="86"/>
      <c r="BS1065" s="86"/>
    </row>
    <row r="1066" spans="6:71" s="28" customFormat="1">
      <c r="F1066" s="486"/>
      <c r="G1066" s="486"/>
      <c r="U1066" s="557"/>
      <c r="V1066" s="557"/>
      <c r="AF1066" s="33"/>
      <c r="AJ1066" s="86"/>
      <c r="AK1066" s="86"/>
      <c r="AL1066" s="86"/>
      <c r="AN1066" s="86"/>
      <c r="AO1066" s="86"/>
      <c r="AP1066" s="86"/>
      <c r="AQ1066" s="86"/>
      <c r="AR1066" s="86"/>
      <c r="AS1066" s="86"/>
      <c r="AT1066" s="86"/>
      <c r="AU1066" s="86"/>
      <c r="AV1066" s="86"/>
      <c r="AW1066" s="86"/>
      <c r="AX1066" s="86"/>
      <c r="AY1066" s="86"/>
      <c r="AZ1066" s="86"/>
      <c r="BA1066" s="86"/>
      <c r="BB1066" s="86"/>
      <c r="BC1066" s="86"/>
      <c r="BD1066" s="86"/>
      <c r="BE1066" s="86"/>
      <c r="BF1066" s="86"/>
      <c r="BG1066" s="86"/>
      <c r="BH1066" s="86"/>
      <c r="BI1066" s="86"/>
      <c r="BJ1066" s="86"/>
      <c r="BK1066" s="86"/>
      <c r="BL1066" s="86"/>
      <c r="BM1066" s="86"/>
      <c r="BN1066" s="86"/>
      <c r="BO1066" s="86"/>
      <c r="BP1066" s="86"/>
      <c r="BQ1066" s="86"/>
      <c r="BR1066" s="86"/>
      <c r="BS1066" s="86"/>
    </row>
    <row r="1067" spans="6:71" s="28" customFormat="1">
      <c r="F1067" s="486"/>
      <c r="G1067" s="486"/>
      <c r="U1067" s="557"/>
      <c r="V1067" s="557"/>
      <c r="AF1067" s="33"/>
      <c r="AJ1067" s="86"/>
      <c r="AK1067" s="86"/>
      <c r="AL1067" s="86"/>
      <c r="AN1067" s="86"/>
      <c r="AO1067" s="86"/>
      <c r="AP1067" s="86"/>
      <c r="AQ1067" s="86"/>
      <c r="AR1067" s="86"/>
      <c r="AS1067" s="86"/>
      <c r="AT1067" s="86"/>
      <c r="AU1067" s="86"/>
      <c r="AV1067" s="86"/>
      <c r="AW1067" s="86"/>
      <c r="AX1067" s="86"/>
      <c r="AY1067" s="86"/>
      <c r="AZ1067" s="86"/>
      <c r="BA1067" s="86"/>
      <c r="BB1067" s="86"/>
      <c r="BC1067" s="86"/>
      <c r="BD1067" s="86"/>
      <c r="BE1067" s="86"/>
      <c r="BF1067" s="86"/>
      <c r="BG1067" s="86"/>
      <c r="BH1067" s="86"/>
      <c r="BI1067" s="86"/>
      <c r="BJ1067" s="86"/>
      <c r="BK1067" s="86"/>
      <c r="BL1067" s="86"/>
      <c r="BM1067" s="86"/>
      <c r="BN1067" s="86"/>
      <c r="BO1067" s="86"/>
      <c r="BP1067" s="86"/>
      <c r="BQ1067" s="86"/>
      <c r="BR1067" s="86"/>
      <c r="BS1067" s="86"/>
    </row>
    <row r="1068" spans="6:71" s="28" customFormat="1">
      <c r="F1068" s="486"/>
      <c r="G1068" s="486"/>
      <c r="U1068" s="557"/>
      <c r="V1068" s="557"/>
      <c r="AF1068" s="33"/>
      <c r="AJ1068" s="86"/>
      <c r="AK1068" s="86"/>
      <c r="AL1068" s="86"/>
      <c r="AN1068" s="86"/>
      <c r="AO1068" s="86"/>
      <c r="AP1068" s="86"/>
      <c r="AQ1068" s="86"/>
      <c r="AR1068" s="86"/>
      <c r="AS1068" s="86"/>
      <c r="AT1068" s="86"/>
      <c r="AU1068" s="86"/>
      <c r="AV1068" s="86"/>
      <c r="AW1068" s="86"/>
      <c r="AX1068" s="86"/>
      <c r="AY1068" s="86"/>
      <c r="AZ1068" s="86"/>
      <c r="BA1068" s="86"/>
      <c r="BB1068" s="86"/>
      <c r="BC1068" s="86"/>
      <c r="BD1068" s="86"/>
      <c r="BE1068" s="86"/>
      <c r="BF1068" s="86"/>
      <c r="BG1068" s="86"/>
      <c r="BH1068" s="86"/>
      <c r="BI1068" s="86"/>
      <c r="BJ1068" s="86"/>
      <c r="BK1068" s="86"/>
      <c r="BL1068" s="86"/>
      <c r="BM1068" s="86"/>
      <c r="BN1068" s="86"/>
      <c r="BO1068" s="86"/>
      <c r="BP1068" s="86"/>
      <c r="BQ1068" s="86"/>
      <c r="BR1068" s="86"/>
      <c r="BS1068" s="86"/>
    </row>
    <row r="1069" spans="6:71" s="28" customFormat="1">
      <c r="F1069" s="486"/>
      <c r="G1069" s="486"/>
      <c r="U1069" s="557"/>
      <c r="V1069" s="557"/>
      <c r="AF1069" s="33"/>
      <c r="AJ1069" s="86"/>
      <c r="AK1069" s="86"/>
      <c r="AL1069" s="86"/>
      <c r="AN1069" s="86"/>
      <c r="AO1069" s="86"/>
      <c r="AP1069" s="86"/>
      <c r="AQ1069" s="86"/>
      <c r="AR1069" s="86"/>
      <c r="AS1069" s="86"/>
      <c r="AT1069" s="86"/>
      <c r="AU1069" s="86"/>
      <c r="AV1069" s="86"/>
      <c r="AW1069" s="86"/>
      <c r="AX1069" s="86"/>
      <c r="AY1069" s="86"/>
      <c r="AZ1069" s="86"/>
      <c r="BA1069" s="86"/>
      <c r="BB1069" s="86"/>
      <c r="BC1069" s="86"/>
      <c r="BD1069" s="86"/>
      <c r="BE1069" s="86"/>
      <c r="BF1069" s="86"/>
      <c r="BG1069" s="86"/>
      <c r="BH1069" s="86"/>
      <c r="BI1069" s="86"/>
      <c r="BJ1069" s="86"/>
      <c r="BK1069" s="86"/>
      <c r="BL1069" s="86"/>
      <c r="BM1069" s="86"/>
      <c r="BN1069" s="86"/>
      <c r="BO1069" s="86"/>
      <c r="BP1069" s="86"/>
      <c r="BQ1069" s="86"/>
      <c r="BR1069" s="86"/>
      <c r="BS1069" s="86"/>
    </row>
    <row r="1070" spans="6:71" s="28" customFormat="1">
      <c r="F1070" s="486"/>
      <c r="G1070" s="486"/>
      <c r="U1070" s="557"/>
      <c r="V1070" s="557"/>
      <c r="AF1070" s="33"/>
      <c r="AJ1070" s="86"/>
      <c r="AK1070" s="86"/>
      <c r="AL1070" s="86"/>
      <c r="AN1070" s="86"/>
      <c r="AO1070" s="86"/>
      <c r="AP1070" s="86"/>
      <c r="AQ1070" s="86"/>
      <c r="AR1070" s="86"/>
      <c r="AS1070" s="86"/>
      <c r="AT1070" s="86"/>
      <c r="AU1070" s="86"/>
      <c r="AV1070" s="86"/>
      <c r="AW1070" s="86"/>
      <c r="AX1070" s="86"/>
      <c r="AY1070" s="86"/>
      <c r="AZ1070" s="86"/>
      <c r="BA1070" s="86"/>
      <c r="BB1070" s="86"/>
      <c r="BC1070" s="86"/>
      <c r="BD1070" s="86"/>
      <c r="BE1070" s="86"/>
      <c r="BF1070" s="86"/>
      <c r="BG1070" s="86"/>
      <c r="BH1070" s="86"/>
      <c r="BI1070" s="86"/>
      <c r="BJ1070" s="86"/>
      <c r="BK1070" s="86"/>
      <c r="BL1070" s="86"/>
      <c r="BM1070" s="86"/>
      <c r="BN1070" s="86"/>
      <c r="BO1070" s="86"/>
      <c r="BP1070" s="86"/>
      <c r="BQ1070" s="86"/>
      <c r="BR1070" s="86"/>
      <c r="BS1070" s="86"/>
    </row>
    <row r="1071" spans="6:71" s="28" customFormat="1">
      <c r="F1071" s="486"/>
      <c r="G1071" s="486"/>
      <c r="U1071" s="557"/>
      <c r="V1071" s="557"/>
      <c r="AF1071" s="33"/>
      <c r="AJ1071" s="86"/>
      <c r="AK1071" s="86"/>
      <c r="AL1071" s="86"/>
      <c r="AN1071" s="86"/>
      <c r="AO1071" s="86"/>
      <c r="AP1071" s="86"/>
      <c r="AQ1071" s="86"/>
      <c r="AR1071" s="86"/>
      <c r="AS1071" s="86"/>
      <c r="AT1071" s="86"/>
      <c r="AU1071" s="86"/>
      <c r="AV1071" s="86"/>
      <c r="AW1071" s="86"/>
      <c r="AX1071" s="86"/>
      <c r="AY1071" s="86"/>
      <c r="AZ1071" s="86"/>
      <c r="BA1071" s="86"/>
      <c r="BB1071" s="86"/>
      <c r="BC1071" s="86"/>
      <c r="BD1071" s="86"/>
      <c r="BE1071" s="86"/>
      <c r="BF1071" s="86"/>
      <c r="BG1071" s="86"/>
      <c r="BH1071" s="86"/>
      <c r="BI1071" s="86"/>
      <c r="BJ1071" s="86"/>
      <c r="BK1071" s="86"/>
      <c r="BL1071" s="86"/>
      <c r="BM1071" s="86"/>
      <c r="BN1071" s="86"/>
      <c r="BO1071" s="86"/>
      <c r="BP1071" s="86"/>
      <c r="BQ1071" s="86"/>
      <c r="BR1071" s="86"/>
      <c r="BS1071" s="86"/>
    </row>
    <row r="1072" spans="6:71" s="28" customFormat="1">
      <c r="F1072" s="486"/>
      <c r="G1072" s="486"/>
      <c r="U1072" s="557"/>
      <c r="V1072" s="557"/>
      <c r="AF1072" s="33"/>
      <c r="AJ1072" s="86"/>
      <c r="AK1072" s="86"/>
      <c r="AL1072" s="86"/>
      <c r="AN1072" s="86"/>
      <c r="AO1072" s="86"/>
      <c r="AP1072" s="86"/>
      <c r="AQ1072" s="86"/>
      <c r="AR1072" s="86"/>
      <c r="AS1072" s="86"/>
      <c r="AT1072" s="86"/>
      <c r="AU1072" s="86"/>
      <c r="AV1072" s="86"/>
      <c r="AW1072" s="86"/>
      <c r="AX1072" s="86"/>
      <c r="AY1072" s="86"/>
      <c r="AZ1072" s="86"/>
      <c r="BA1072" s="86"/>
      <c r="BB1072" s="86"/>
      <c r="BC1072" s="86"/>
      <c r="BD1072" s="86"/>
      <c r="BE1072" s="86"/>
      <c r="BF1072" s="86"/>
      <c r="BG1072" s="86"/>
      <c r="BH1072" s="86"/>
      <c r="BI1072" s="86"/>
      <c r="BJ1072" s="86"/>
      <c r="BK1072" s="86"/>
      <c r="BL1072" s="86"/>
      <c r="BM1072" s="86"/>
      <c r="BN1072" s="86"/>
      <c r="BO1072" s="86"/>
      <c r="BP1072" s="86"/>
      <c r="BQ1072" s="86"/>
      <c r="BR1072" s="86"/>
      <c r="BS1072" s="86"/>
    </row>
    <row r="1073" spans="6:71" s="28" customFormat="1">
      <c r="F1073" s="486"/>
      <c r="G1073" s="486"/>
      <c r="U1073" s="557"/>
      <c r="V1073" s="557"/>
      <c r="AF1073" s="33"/>
      <c r="AJ1073" s="86"/>
      <c r="AK1073" s="86"/>
      <c r="AL1073" s="86"/>
      <c r="AN1073" s="86"/>
      <c r="AO1073" s="86"/>
      <c r="AP1073" s="86"/>
      <c r="AQ1073" s="86"/>
      <c r="AR1073" s="86"/>
      <c r="AS1073" s="86"/>
      <c r="AT1073" s="86"/>
      <c r="AU1073" s="86"/>
      <c r="AV1073" s="86"/>
      <c r="AW1073" s="86"/>
      <c r="AX1073" s="86"/>
      <c r="AY1073" s="86"/>
      <c r="AZ1073" s="86"/>
      <c r="BA1073" s="86"/>
      <c r="BB1073" s="86"/>
      <c r="BC1073" s="86"/>
      <c r="BD1073" s="86"/>
      <c r="BE1073" s="86"/>
      <c r="BF1073" s="86"/>
      <c r="BG1073" s="86"/>
      <c r="BH1073" s="86"/>
      <c r="BI1073" s="86"/>
      <c r="BJ1073" s="86"/>
      <c r="BK1073" s="86"/>
      <c r="BL1073" s="86"/>
      <c r="BM1073" s="86"/>
      <c r="BN1073" s="86"/>
      <c r="BO1073" s="86"/>
      <c r="BP1073" s="86"/>
      <c r="BQ1073" s="86"/>
      <c r="BR1073" s="86"/>
      <c r="BS1073" s="86"/>
    </row>
    <row r="1074" spans="6:71" s="28" customFormat="1">
      <c r="F1074" s="486"/>
      <c r="G1074" s="486"/>
      <c r="U1074" s="557"/>
      <c r="V1074" s="557"/>
      <c r="AF1074" s="33"/>
      <c r="AJ1074" s="86"/>
      <c r="AK1074" s="86"/>
      <c r="AL1074" s="86"/>
      <c r="AN1074" s="86"/>
      <c r="AO1074" s="86"/>
      <c r="AP1074" s="86"/>
      <c r="AQ1074" s="86"/>
      <c r="AR1074" s="86"/>
      <c r="AS1074" s="86"/>
      <c r="AT1074" s="86"/>
      <c r="AU1074" s="86"/>
      <c r="AV1074" s="86"/>
      <c r="AW1074" s="86"/>
      <c r="AX1074" s="86"/>
      <c r="AY1074" s="86"/>
      <c r="AZ1074" s="86"/>
      <c r="BA1074" s="86"/>
      <c r="BB1074" s="86"/>
      <c r="BC1074" s="86"/>
      <c r="BD1074" s="86"/>
      <c r="BE1074" s="86"/>
      <c r="BF1074" s="86"/>
      <c r="BG1074" s="86"/>
      <c r="BH1074" s="86"/>
      <c r="BI1074" s="86"/>
      <c r="BJ1074" s="86"/>
      <c r="BK1074" s="86"/>
      <c r="BL1074" s="86"/>
      <c r="BM1074" s="86"/>
      <c r="BN1074" s="86"/>
      <c r="BO1074" s="86"/>
      <c r="BP1074" s="86"/>
      <c r="BQ1074" s="86"/>
      <c r="BR1074" s="86"/>
      <c r="BS1074" s="86"/>
    </row>
    <row r="1075" spans="6:71" s="28" customFormat="1">
      <c r="F1075" s="486"/>
      <c r="G1075" s="486"/>
      <c r="U1075" s="557"/>
      <c r="V1075" s="557"/>
      <c r="AF1075" s="33"/>
      <c r="AJ1075" s="86"/>
      <c r="AK1075" s="86"/>
      <c r="AL1075" s="86"/>
      <c r="AN1075" s="86"/>
      <c r="AO1075" s="86"/>
      <c r="AP1075" s="86"/>
      <c r="AQ1075" s="86"/>
      <c r="AR1075" s="86"/>
      <c r="AS1075" s="86"/>
      <c r="AT1075" s="86"/>
      <c r="AU1075" s="86"/>
      <c r="AV1075" s="86"/>
      <c r="AW1075" s="86"/>
      <c r="AX1075" s="86"/>
      <c r="AY1075" s="86"/>
      <c r="AZ1075" s="86"/>
      <c r="BA1075" s="86"/>
      <c r="BB1075" s="86"/>
      <c r="BC1075" s="86"/>
      <c r="BD1075" s="86"/>
      <c r="BE1075" s="86"/>
      <c r="BF1075" s="86"/>
      <c r="BG1075" s="86"/>
      <c r="BH1075" s="86"/>
      <c r="BI1075" s="86"/>
      <c r="BJ1075" s="86"/>
      <c r="BK1075" s="86"/>
      <c r="BL1075" s="86"/>
      <c r="BM1075" s="86"/>
      <c r="BN1075" s="86"/>
      <c r="BO1075" s="86"/>
      <c r="BP1075" s="86"/>
      <c r="BQ1075" s="86"/>
      <c r="BR1075" s="86"/>
      <c r="BS1075" s="86"/>
    </row>
    <row r="1076" spans="6:71" s="28" customFormat="1">
      <c r="F1076" s="486"/>
      <c r="G1076" s="486"/>
      <c r="U1076" s="557"/>
      <c r="V1076" s="557"/>
      <c r="AF1076" s="33"/>
      <c r="AJ1076" s="86"/>
      <c r="AK1076" s="86"/>
      <c r="AL1076" s="86"/>
      <c r="AN1076" s="86"/>
      <c r="AO1076" s="86"/>
      <c r="AP1076" s="86"/>
      <c r="AQ1076" s="86"/>
      <c r="AR1076" s="86"/>
      <c r="AS1076" s="86"/>
      <c r="AT1076" s="86"/>
      <c r="AU1076" s="86"/>
      <c r="AV1076" s="86"/>
      <c r="AW1076" s="86"/>
      <c r="AX1076" s="86"/>
      <c r="AY1076" s="86"/>
      <c r="AZ1076" s="86"/>
      <c r="BA1076" s="86"/>
      <c r="BB1076" s="86"/>
      <c r="BC1076" s="86"/>
      <c r="BD1076" s="86"/>
      <c r="BE1076" s="86"/>
      <c r="BF1076" s="86"/>
      <c r="BG1076" s="86"/>
      <c r="BH1076" s="86"/>
      <c r="BI1076" s="86"/>
      <c r="BJ1076" s="86"/>
      <c r="BK1076" s="86"/>
      <c r="BL1076" s="86"/>
      <c r="BM1076" s="86"/>
      <c r="BN1076" s="86"/>
      <c r="BO1076" s="86"/>
      <c r="BP1076" s="86"/>
      <c r="BQ1076" s="86"/>
      <c r="BR1076" s="86"/>
      <c r="BS1076" s="86"/>
    </row>
    <row r="1077" spans="6:71" s="28" customFormat="1">
      <c r="F1077" s="486"/>
      <c r="G1077" s="486"/>
      <c r="U1077" s="557"/>
      <c r="V1077" s="557"/>
      <c r="AF1077" s="33"/>
      <c r="AJ1077" s="86"/>
      <c r="AK1077" s="86"/>
      <c r="AL1077" s="86"/>
      <c r="AN1077" s="86"/>
      <c r="AO1077" s="86"/>
      <c r="AP1077" s="86"/>
      <c r="AQ1077" s="86"/>
      <c r="AR1077" s="86"/>
      <c r="AS1077" s="86"/>
      <c r="AT1077" s="86"/>
      <c r="AU1077" s="86"/>
      <c r="AV1077" s="86"/>
      <c r="AW1077" s="86"/>
      <c r="AX1077" s="86"/>
      <c r="AY1077" s="86"/>
      <c r="AZ1077" s="86"/>
      <c r="BA1077" s="86"/>
      <c r="BB1077" s="86"/>
      <c r="BC1077" s="86"/>
      <c r="BD1077" s="86"/>
      <c r="BE1077" s="86"/>
      <c r="BF1077" s="86"/>
      <c r="BG1077" s="86"/>
      <c r="BH1077" s="86"/>
      <c r="BI1077" s="86"/>
      <c r="BJ1077" s="86"/>
      <c r="BK1077" s="86"/>
      <c r="BL1077" s="86"/>
      <c r="BM1077" s="86"/>
      <c r="BN1077" s="86"/>
      <c r="BO1077" s="86"/>
      <c r="BP1077" s="86"/>
      <c r="BQ1077" s="86"/>
      <c r="BR1077" s="86"/>
      <c r="BS1077" s="86"/>
    </row>
    <row r="1078" spans="6:71" s="28" customFormat="1">
      <c r="F1078" s="486"/>
      <c r="G1078" s="486"/>
      <c r="U1078" s="557"/>
      <c r="V1078" s="557"/>
      <c r="AF1078" s="33"/>
      <c r="AJ1078" s="86"/>
      <c r="AK1078" s="86"/>
      <c r="AL1078" s="86"/>
      <c r="AN1078" s="86"/>
      <c r="AO1078" s="86"/>
      <c r="AP1078" s="86"/>
      <c r="AQ1078" s="86"/>
      <c r="AR1078" s="86"/>
      <c r="AS1078" s="86"/>
      <c r="AT1078" s="86"/>
      <c r="AU1078" s="86"/>
      <c r="AV1078" s="86"/>
      <c r="AW1078" s="86"/>
      <c r="AX1078" s="86"/>
      <c r="AY1078" s="86"/>
      <c r="AZ1078" s="86"/>
      <c r="BA1078" s="86"/>
      <c r="BB1078" s="86"/>
      <c r="BC1078" s="86"/>
      <c r="BD1078" s="86"/>
      <c r="BE1078" s="86"/>
      <c r="BF1078" s="86"/>
      <c r="BG1078" s="86"/>
      <c r="BH1078" s="86"/>
      <c r="BI1078" s="86"/>
      <c r="BJ1078" s="86"/>
      <c r="BK1078" s="86"/>
      <c r="BL1078" s="86"/>
      <c r="BM1078" s="86"/>
      <c r="BN1078" s="86"/>
      <c r="BO1078" s="86"/>
      <c r="BP1078" s="86"/>
      <c r="BQ1078" s="86"/>
      <c r="BR1078" s="86"/>
      <c r="BS1078" s="86"/>
    </row>
    <row r="1079" spans="6:71" s="28" customFormat="1">
      <c r="F1079" s="486"/>
      <c r="G1079" s="486"/>
      <c r="U1079" s="557"/>
      <c r="V1079" s="557"/>
      <c r="AF1079" s="33"/>
      <c r="AJ1079" s="86"/>
      <c r="AK1079" s="86"/>
      <c r="AL1079" s="86"/>
      <c r="AN1079" s="86"/>
      <c r="AO1079" s="86"/>
      <c r="AP1079" s="86"/>
      <c r="AQ1079" s="86"/>
      <c r="AR1079" s="86"/>
      <c r="AS1079" s="86"/>
      <c r="AT1079" s="86"/>
      <c r="AU1079" s="86"/>
      <c r="AV1079" s="86"/>
      <c r="AW1079" s="86"/>
      <c r="AX1079" s="86"/>
      <c r="AY1079" s="86"/>
      <c r="AZ1079" s="86"/>
      <c r="BA1079" s="86"/>
      <c r="BB1079" s="86"/>
      <c r="BC1079" s="86"/>
      <c r="BD1079" s="86"/>
      <c r="BE1079" s="86"/>
      <c r="BF1079" s="86"/>
      <c r="BG1079" s="86"/>
      <c r="BH1079" s="86"/>
      <c r="BI1079" s="86"/>
      <c r="BJ1079" s="86"/>
      <c r="BK1079" s="86"/>
      <c r="BL1079" s="86"/>
      <c r="BM1079" s="86"/>
      <c r="BN1079" s="86"/>
      <c r="BO1079" s="86"/>
      <c r="BP1079" s="86"/>
      <c r="BQ1079" s="86"/>
      <c r="BR1079" s="86"/>
      <c r="BS1079" s="86"/>
    </row>
    <row r="1080" spans="6:71" s="28" customFormat="1">
      <c r="F1080" s="486"/>
      <c r="G1080" s="486"/>
      <c r="U1080" s="557"/>
      <c r="V1080" s="557"/>
      <c r="AF1080" s="33"/>
      <c r="AJ1080" s="86"/>
      <c r="AK1080" s="86"/>
      <c r="AL1080" s="86"/>
      <c r="AN1080" s="86"/>
      <c r="AO1080" s="86"/>
      <c r="AP1080" s="86"/>
      <c r="AQ1080" s="86"/>
      <c r="AR1080" s="86"/>
      <c r="AS1080" s="86"/>
      <c r="AT1080" s="86"/>
      <c r="AU1080" s="86"/>
      <c r="AV1080" s="86"/>
      <c r="AW1080" s="86"/>
      <c r="AX1080" s="86"/>
      <c r="AY1080" s="86"/>
      <c r="AZ1080" s="86"/>
      <c r="BA1080" s="86"/>
      <c r="BB1080" s="86"/>
      <c r="BC1080" s="86"/>
      <c r="BD1080" s="86"/>
      <c r="BE1080" s="86"/>
      <c r="BF1080" s="86"/>
      <c r="BG1080" s="86"/>
      <c r="BH1080" s="86"/>
      <c r="BI1080" s="86"/>
      <c r="BJ1080" s="86"/>
      <c r="BK1080" s="86"/>
      <c r="BL1080" s="86"/>
      <c r="BM1080" s="86"/>
      <c r="BN1080" s="86"/>
      <c r="BO1080" s="86"/>
      <c r="BP1080" s="86"/>
      <c r="BQ1080" s="86"/>
      <c r="BR1080" s="86"/>
      <c r="BS1080" s="86"/>
    </row>
    <row r="1081" spans="6:71" s="28" customFormat="1">
      <c r="F1081" s="486"/>
      <c r="G1081" s="486"/>
      <c r="U1081" s="557"/>
      <c r="V1081" s="557"/>
      <c r="AF1081" s="33"/>
      <c r="AJ1081" s="86"/>
      <c r="AK1081" s="86"/>
      <c r="AL1081" s="86"/>
      <c r="AN1081" s="86"/>
      <c r="AO1081" s="86"/>
      <c r="AP1081" s="86"/>
      <c r="AQ1081" s="86"/>
      <c r="AR1081" s="86"/>
      <c r="AS1081" s="86"/>
      <c r="AT1081" s="86"/>
      <c r="AU1081" s="86"/>
      <c r="AV1081" s="86"/>
      <c r="AW1081" s="86"/>
      <c r="AX1081" s="86"/>
      <c r="AY1081" s="86"/>
      <c r="AZ1081" s="86"/>
      <c r="BA1081" s="86"/>
      <c r="BB1081" s="86"/>
      <c r="BC1081" s="86"/>
      <c r="BD1081" s="86"/>
      <c r="BE1081" s="86"/>
      <c r="BF1081" s="86"/>
      <c r="BG1081" s="86"/>
      <c r="BH1081" s="86"/>
      <c r="BI1081" s="86"/>
      <c r="BJ1081" s="86"/>
      <c r="BK1081" s="86"/>
      <c r="BL1081" s="86"/>
      <c r="BM1081" s="86"/>
      <c r="BN1081" s="86"/>
      <c r="BO1081" s="86"/>
      <c r="BP1081" s="86"/>
      <c r="BQ1081" s="86"/>
      <c r="BR1081" s="86"/>
      <c r="BS1081" s="86"/>
    </row>
    <row r="1082" spans="6:71" s="28" customFormat="1">
      <c r="F1082" s="486"/>
      <c r="G1082" s="486"/>
      <c r="U1082" s="557"/>
      <c r="V1082" s="557"/>
      <c r="AF1082" s="33"/>
      <c r="AJ1082" s="86"/>
      <c r="AK1082" s="86"/>
      <c r="AL1082" s="86"/>
      <c r="AN1082" s="86"/>
      <c r="AO1082" s="86"/>
      <c r="AP1082" s="86"/>
      <c r="AQ1082" s="86"/>
      <c r="AR1082" s="86"/>
      <c r="AS1082" s="86"/>
      <c r="AT1082" s="86"/>
      <c r="AU1082" s="86"/>
      <c r="AV1082" s="86"/>
      <c r="AW1082" s="86"/>
      <c r="AX1082" s="86"/>
      <c r="AY1082" s="86"/>
      <c r="AZ1082" s="86"/>
      <c r="BA1082" s="86"/>
      <c r="BB1082" s="86"/>
      <c r="BC1082" s="86"/>
      <c r="BD1082" s="86"/>
      <c r="BE1082" s="86"/>
      <c r="BF1082" s="86"/>
      <c r="BG1082" s="86"/>
      <c r="BH1082" s="86"/>
      <c r="BI1082" s="86"/>
      <c r="BJ1082" s="86"/>
      <c r="BK1082" s="86"/>
      <c r="BL1082" s="86"/>
      <c r="BM1082" s="86"/>
      <c r="BN1082" s="86"/>
      <c r="BO1082" s="86"/>
      <c r="BP1082" s="86"/>
      <c r="BQ1082" s="86"/>
      <c r="BR1082" s="86"/>
      <c r="BS1082" s="86"/>
    </row>
    <row r="1083" spans="6:71" s="28" customFormat="1">
      <c r="F1083" s="486"/>
      <c r="G1083" s="486"/>
      <c r="U1083" s="557"/>
      <c r="V1083" s="557"/>
      <c r="AF1083" s="33"/>
      <c r="AJ1083" s="86"/>
      <c r="AK1083" s="86"/>
      <c r="AL1083" s="86"/>
      <c r="AN1083" s="86"/>
      <c r="AO1083" s="86"/>
      <c r="AP1083" s="86"/>
      <c r="AQ1083" s="86"/>
      <c r="AR1083" s="86"/>
      <c r="AS1083" s="86"/>
      <c r="AT1083" s="86"/>
      <c r="AU1083" s="86"/>
      <c r="AV1083" s="86"/>
      <c r="AW1083" s="86"/>
      <c r="AX1083" s="86"/>
      <c r="AY1083" s="86"/>
      <c r="AZ1083" s="86"/>
      <c r="BA1083" s="86"/>
      <c r="BB1083" s="86"/>
      <c r="BC1083" s="86"/>
      <c r="BD1083" s="86"/>
      <c r="BE1083" s="86"/>
      <c r="BF1083" s="86"/>
      <c r="BG1083" s="86"/>
      <c r="BH1083" s="86"/>
      <c r="BI1083" s="86"/>
      <c r="BJ1083" s="86"/>
      <c r="BK1083" s="86"/>
      <c r="BL1083" s="86"/>
      <c r="BM1083" s="86"/>
      <c r="BN1083" s="86"/>
      <c r="BO1083" s="86"/>
      <c r="BP1083" s="86"/>
      <c r="BQ1083" s="86"/>
      <c r="BR1083" s="86"/>
      <c r="BS1083" s="86"/>
    </row>
    <row r="1084" spans="6:71" s="28" customFormat="1">
      <c r="F1084" s="486"/>
      <c r="G1084" s="486"/>
      <c r="U1084" s="557"/>
      <c r="V1084" s="557"/>
      <c r="AF1084" s="33"/>
      <c r="AJ1084" s="86"/>
      <c r="AK1084" s="86"/>
      <c r="AL1084" s="86"/>
      <c r="AN1084" s="86"/>
      <c r="AO1084" s="86"/>
      <c r="AP1084" s="86"/>
      <c r="AQ1084" s="86"/>
      <c r="AR1084" s="86"/>
      <c r="AS1084" s="86"/>
      <c r="AT1084" s="86"/>
      <c r="AU1084" s="86"/>
      <c r="AV1084" s="86"/>
      <c r="AW1084" s="86"/>
      <c r="AX1084" s="86"/>
      <c r="AY1084" s="86"/>
      <c r="AZ1084" s="86"/>
      <c r="BA1084" s="86"/>
      <c r="BB1084" s="86"/>
      <c r="BC1084" s="86"/>
      <c r="BD1084" s="86"/>
      <c r="BE1084" s="86"/>
      <c r="BF1084" s="86"/>
      <c r="BG1084" s="86"/>
      <c r="BH1084" s="86"/>
      <c r="BI1084" s="86"/>
      <c r="BJ1084" s="86"/>
      <c r="BK1084" s="86"/>
      <c r="BL1084" s="86"/>
      <c r="BM1084" s="86"/>
      <c r="BN1084" s="86"/>
      <c r="BO1084" s="86"/>
      <c r="BP1084" s="86"/>
      <c r="BQ1084" s="86"/>
      <c r="BR1084" s="86"/>
      <c r="BS1084" s="86"/>
    </row>
    <row r="1085" spans="6:71" s="28" customFormat="1">
      <c r="F1085" s="486"/>
      <c r="G1085" s="486"/>
      <c r="U1085" s="557"/>
      <c r="V1085" s="557"/>
      <c r="AF1085" s="33"/>
      <c r="AJ1085" s="86"/>
      <c r="AK1085" s="86"/>
      <c r="AL1085" s="86"/>
      <c r="AN1085" s="86"/>
      <c r="AO1085" s="86"/>
      <c r="AP1085" s="86"/>
      <c r="AQ1085" s="86"/>
      <c r="AR1085" s="86"/>
      <c r="AS1085" s="86"/>
      <c r="AT1085" s="86"/>
      <c r="AU1085" s="86"/>
      <c r="AV1085" s="86"/>
      <c r="AW1085" s="86"/>
      <c r="AX1085" s="86"/>
      <c r="AY1085" s="86"/>
      <c r="AZ1085" s="86"/>
      <c r="BA1085" s="86"/>
      <c r="BB1085" s="86"/>
      <c r="BC1085" s="86"/>
      <c r="BD1085" s="86"/>
      <c r="BE1085" s="86"/>
      <c r="BF1085" s="86"/>
      <c r="BG1085" s="86"/>
      <c r="BH1085" s="86"/>
      <c r="BI1085" s="86"/>
      <c r="BJ1085" s="86"/>
      <c r="BK1085" s="86"/>
      <c r="BL1085" s="86"/>
      <c r="BM1085" s="86"/>
      <c r="BN1085" s="86"/>
      <c r="BO1085" s="86"/>
      <c r="BP1085" s="86"/>
      <c r="BQ1085" s="86"/>
      <c r="BR1085" s="86"/>
      <c r="BS1085" s="86"/>
    </row>
    <row r="1086" spans="6:71" s="28" customFormat="1">
      <c r="F1086" s="486"/>
      <c r="G1086" s="486"/>
      <c r="U1086" s="557"/>
      <c r="V1086" s="557"/>
      <c r="AF1086" s="33"/>
      <c r="AJ1086" s="86"/>
      <c r="AK1086" s="86"/>
      <c r="AL1086" s="86"/>
      <c r="AN1086" s="86"/>
      <c r="AO1086" s="86"/>
      <c r="AP1086" s="86"/>
      <c r="AQ1086" s="86"/>
      <c r="AR1086" s="86"/>
      <c r="AS1086" s="86"/>
      <c r="AT1086" s="86"/>
      <c r="AU1086" s="86"/>
      <c r="AV1086" s="86"/>
      <c r="AW1086" s="86"/>
      <c r="AX1086" s="86"/>
      <c r="AY1086" s="86"/>
      <c r="AZ1086" s="86"/>
      <c r="BA1086" s="86"/>
      <c r="BB1086" s="86"/>
      <c r="BC1086" s="86"/>
      <c r="BD1086" s="86"/>
      <c r="BE1086" s="86"/>
      <c r="BF1086" s="86"/>
      <c r="BG1086" s="86"/>
      <c r="BH1086" s="86"/>
      <c r="BI1086" s="86"/>
      <c r="BJ1086" s="86"/>
      <c r="BK1086" s="86"/>
      <c r="BL1086" s="86"/>
      <c r="BM1086" s="86"/>
      <c r="BN1086" s="86"/>
      <c r="BO1086" s="86"/>
      <c r="BP1086" s="86"/>
      <c r="BQ1086" s="86"/>
      <c r="BR1086" s="86"/>
      <c r="BS1086" s="86"/>
    </row>
    <row r="1087" spans="6:71" s="28" customFormat="1">
      <c r="F1087" s="486"/>
      <c r="G1087" s="486"/>
      <c r="U1087" s="557"/>
      <c r="V1087" s="557"/>
      <c r="AF1087" s="33"/>
      <c r="AJ1087" s="86"/>
      <c r="AK1087" s="86"/>
      <c r="AL1087" s="86"/>
      <c r="AN1087" s="86"/>
      <c r="AO1087" s="86"/>
      <c r="AP1087" s="86"/>
      <c r="AQ1087" s="86"/>
      <c r="AR1087" s="86"/>
      <c r="AS1087" s="86"/>
      <c r="AT1087" s="86"/>
      <c r="AU1087" s="86"/>
      <c r="AV1087" s="86"/>
      <c r="AW1087" s="86"/>
      <c r="AX1087" s="86"/>
      <c r="AY1087" s="86"/>
      <c r="AZ1087" s="86"/>
      <c r="BA1087" s="86"/>
      <c r="BB1087" s="86"/>
      <c r="BC1087" s="86"/>
      <c r="BD1087" s="86"/>
      <c r="BE1087" s="86"/>
      <c r="BF1087" s="86"/>
      <c r="BG1087" s="86"/>
      <c r="BH1087" s="86"/>
      <c r="BI1087" s="86"/>
      <c r="BJ1087" s="86"/>
      <c r="BK1087" s="86"/>
      <c r="BL1087" s="86"/>
      <c r="BM1087" s="86"/>
      <c r="BN1087" s="86"/>
      <c r="BO1087" s="86"/>
      <c r="BP1087" s="86"/>
      <c r="BQ1087" s="86"/>
      <c r="BR1087" s="86"/>
      <c r="BS1087" s="86"/>
    </row>
    <row r="1088" spans="6:71" s="28" customFormat="1">
      <c r="F1088" s="486"/>
      <c r="G1088" s="486"/>
      <c r="U1088" s="557"/>
      <c r="V1088" s="557"/>
      <c r="AF1088" s="33"/>
      <c r="AJ1088" s="86"/>
      <c r="AK1088" s="86"/>
      <c r="AL1088" s="86"/>
      <c r="AN1088" s="86"/>
      <c r="AO1088" s="86"/>
      <c r="AP1088" s="86"/>
      <c r="AQ1088" s="86"/>
      <c r="AR1088" s="86"/>
      <c r="AS1088" s="86"/>
      <c r="AT1088" s="86"/>
      <c r="AU1088" s="86"/>
      <c r="AV1088" s="86"/>
      <c r="AW1088" s="86"/>
      <c r="AX1088" s="86"/>
      <c r="AY1088" s="86"/>
      <c r="AZ1088" s="86"/>
      <c r="BA1088" s="86"/>
      <c r="BB1088" s="86"/>
      <c r="BC1088" s="86"/>
      <c r="BD1088" s="86"/>
      <c r="BE1088" s="86"/>
      <c r="BF1088" s="86"/>
      <c r="BG1088" s="86"/>
      <c r="BH1088" s="86"/>
      <c r="BI1088" s="86"/>
      <c r="BJ1088" s="86"/>
      <c r="BK1088" s="86"/>
      <c r="BL1088" s="86"/>
      <c r="BM1088" s="86"/>
      <c r="BN1088" s="86"/>
      <c r="BO1088" s="86"/>
      <c r="BP1088" s="86"/>
      <c r="BQ1088" s="86"/>
      <c r="BR1088" s="86"/>
      <c r="BS1088" s="86"/>
    </row>
    <row r="1089" spans="6:71" s="28" customFormat="1">
      <c r="F1089" s="486"/>
      <c r="G1089" s="486"/>
      <c r="U1089" s="557"/>
      <c r="V1089" s="557"/>
      <c r="AF1089" s="33"/>
      <c r="AJ1089" s="86"/>
      <c r="AK1089" s="86"/>
      <c r="AL1089" s="86"/>
      <c r="AN1089" s="86"/>
      <c r="AO1089" s="86"/>
      <c r="AP1089" s="86"/>
      <c r="AQ1089" s="86"/>
      <c r="AR1089" s="86"/>
      <c r="AS1089" s="86"/>
      <c r="AT1089" s="86"/>
      <c r="AU1089" s="86"/>
      <c r="AV1089" s="86"/>
      <c r="AW1089" s="86"/>
      <c r="AX1089" s="86"/>
      <c r="AY1089" s="86"/>
      <c r="AZ1089" s="86"/>
      <c r="BA1089" s="86"/>
      <c r="BB1089" s="86"/>
      <c r="BC1089" s="86"/>
      <c r="BD1089" s="86"/>
      <c r="BE1089" s="86"/>
      <c r="BF1089" s="86"/>
      <c r="BG1089" s="86"/>
      <c r="BH1089" s="86"/>
      <c r="BI1089" s="86"/>
      <c r="BJ1089" s="86"/>
      <c r="BK1089" s="86"/>
      <c r="BL1089" s="86"/>
      <c r="BM1089" s="86"/>
      <c r="BN1089" s="86"/>
      <c r="BO1089" s="86"/>
      <c r="BP1089" s="86"/>
      <c r="BQ1089" s="86"/>
      <c r="BR1089" s="86"/>
      <c r="BS1089" s="86"/>
    </row>
    <row r="1090" spans="6:71" s="28" customFormat="1">
      <c r="F1090" s="486"/>
      <c r="G1090" s="486"/>
      <c r="U1090" s="557"/>
      <c r="V1090" s="557"/>
      <c r="AF1090" s="33"/>
      <c r="AJ1090" s="86"/>
      <c r="AK1090" s="86"/>
      <c r="AL1090" s="86"/>
      <c r="AN1090" s="86"/>
      <c r="AO1090" s="86"/>
      <c r="AP1090" s="86"/>
      <c r="AQ1090" s="86"/>
      <c r="AR1090" s="86"/>
      <c r="AS1090" s="86"/>
      <c r="AT1090" s="86"/>
      <c r="AU1090" s="86"/>
      <c r="AV1090" s="86"/>
      <c r="AW1090" s="86"/>
      <c r="AX1090" s="86"/>
      <c r="AY1090" s="86"/>
      <c r="AZ1090" s="86"/>
      <c r="BA1090" s="86"/>
      <c r="BB1090" s="86"/>
      <c r="BC1090" s="86"/>
      <c r="BD1090" s="86"/>
      <c r="BE1090" s="86"/>
      <c r="BF1090" s="86"/>
      <c r="BG1090" s="86"/>
      <c r="BH1090" s="86"/>
      <c r="BI1090" s="86"/>
      <c r="BJ1090" s="86"/>
      <c r="BK1090" s="86"/>
      <c r="BL1090" s="86"/>
      <c r="BM1090" s="86"/>
      <c r="BN1090" s="86"/>
      <c r="BO1090" s="86"/>
      <c r="BP1090" s="86"/>
      <c r="BQ1090" s="86"/>
      <c r="BR1090" s="86"/>
      <c r="BS1090" s="86"/>
    </row>
    <row r="1091" spans="6:71" s="28" customFormat="1">
      <c r="F1091" s="486"/>
      <c r="G1091" s="486"/>
      <c r="U1091" s="557"/>
      <c r="V1091" s="557"/>
      <c r="AF1091" s="33"/>
      <c r="AJ1091" s="86"/>
      <c r="AK1091" s="86"/>
      <c r="AL1091" s="86"/>
      <c r="AN1091" s="86"/>
      <c r="AO1091" s="86"/>
      <c r="AP1091" s="86"/>
      <c r="AQ1091" s="86"/>
      <c r="AR1091" s="86"/>
      <c r="AS1091" s="86"/>
      <c r="AT1091" s="86"/>
      <c r="AU1091" s="86"/>
      <c r="AV1091" s="86"/>
      <c r="AW1091" s="86"/>
      <c r="AX1091" s="86"/>
      <c r="AY1091" s="86"/>
      <c r="AZ1091" s="86"/>
      <c r="BA1091" s="86"/>
      <c r="BB1091" s="86"/>
      <c r="BC1091" s="86"/>
      <c r="BD1091" s="86"/>
      <c r="BE1091" s="86"/>
      <c r="BF1091" s="86"/>
      <c r="BG1091" s="86"/>
      <c r="BH1091" s="86"/>
      <c r="BI1091" s="86"/>
      <c r="BJ1091" s="86"/>
      <c r="BK1091" s="86"/>
      <c r="BL1091" s="86"/>
      <c r="BM1091" s="86"/>
      <c r="BN1091" s="86"/>
      <c r="BO1091" s="86"/>
      <c r="BP1091" s="86"/>
      <c r="BQ1091" s="86"/>
      <c r="BR1091" s="86"/>
      <c r="BS1091" s="86"/>
    </row>
    <row r="1092" spans="6:71" s="28" customFormat="1">
      <c r="F1092" s="486"/>
      <c r="G1092" s="486"/>
      <c r="U1092" s="557"/>
      <c r="V1092" s="557"/>
      <c r="AF1092" s="33"/>
      <c r="AJ1092" s="86"/>
      <c r="AK1092" s="86"/>
      <c r="AL1092" s="86"/>
      <c r="AN1092" s="86"/>
      <c r="AO1092" s="86"/>
      <c r="AP1092" s="86"/>
      <c r="AQ1092" s="86"/>
      <c r="AR1092" s="86"/>
      <c r="AS1092" s="86"/>
      <c r="AT1092" s="86"/>
      <c r="AU1092" s="86"/>
      <c r="AV1092" s="86"/>
      <c r="AW1092" s="86"/>
      <c r="AX1092" s="86"/>
      <c r="AY1092" s="86"/>
      <c r="AZ1092" s="86"/>
      <c r="BA1092" s="86"/>
      <c r="BB1092" s="86"/>
      <c r="BC1092" s="86"/>
      <c r="BD1092" s="86"/>
      <c r="BE1092" s="86"/>
      <c r="BF1092" s="86"/>
      <c r="BG1092" s="86"/>
      <c r="BH1092" s="86"/>
      <c r="BI1092" s="86"/>
      <c r="BJ1092" s="86"/>
      <c r="BK1092" s="86"/>
      <c r="BL1092" s="86"/>
      <c r="BM1092" s="86"/>
      <c r="BN1092" s="86"/>
      <c r="BO1092" s="86"/>
      <c r="BP1092" s="86"/>
      <c r="BQ1092" s="86"/>
      <c r="BR1092" s="86"/>
      <c r="BS1092" s="86"/>
    </row>
    <row r="1093" spans="6:71" s="28" customFormat="1">
      <c r="F1093" s="486"/>
      <c r="G1093" s="486"/>
      <c r="U1093" s="557"/>
      <c r="V1093" s="557"/>
      <c r="AF1093" s="33"/>
      <c r="AJ1093" s="86"/>
      <c r="AK1093" s="86"/>
      <c r="AL1093" s="86"/>
      <c r="AN1093" s="86"/>
      <c r="AO1093" s="86"/>
      <c r="AP1093" s="86"/>
      <c r="AQ1093" s="86"/>
      <c r="AR1093" s="86"/>
      <c r="AS1093" s="86"/>
      <c r="AT1093" s="86"/>
      <c r="AU1093" s="86"/>
      <c r="AV1093" s="86"/>
      <c r="AW1093" s="86"/>
      <c r="AX1093" s="86"/>
      <c r="AY1093" s="86"/>
      <c r="AZ1093" s="86"/>
      <c r="BA1093" s="86"/>
      <c r="BB1093" s="86"/>
      <c r="BC1093" s="86"/>
      <c r="BD1093" s="86"/>
      <c r="BE1093" s="86"/>
      <c r="BF1093" s="86"/>
      <c r="BG1093" s="86"/>
      <c r="BH1093" s="86"/>
      <c r="BI1093" s="86"/>
      <c r="BJ1093" s="86"/>
      <c r="BK1093" s="86"/>
      <c r="BL1093" s="86"/>
      <c r="BM1093" s="86"/>
      <c r="BN1093" s="86"/>
      <c r="BO1093" s="86"/>
      <c r="BP1093" s="86"/>
      <c r="BQ1093" s="86"/>
      <c r="BR1093" s="86"/>
      <c r="BS1093" s="86"/>
    </row>
    <row r="1094" spans="6:71" s="28" customFormat="1">
      <c r="F1094" s="486"/>
      <c r="G1094" s="486"/>
      <c r="U1094" s="557"/>
      <c r="V1094" s="557"/>
      <c r="AF1094" s="33"/>
      <c r="AJ1094" s="86"/>
      <c r="AK1094" s="86"/>
      <c r="AL1094" s="86"/>
      <c r="AN1094" s="86"/>
      <c r="AO1094" s="86"/>
      <c r="AP1094" s="86"/>
      <c r="AQ1094" s="86"/>
      <c r="AR1094" s="86"/>
      <c r="AS1094" s="86"/>
      <c r="AT1094" s="86"/>
      <c r="AU1094" s="86"/>
      <c r="AV1094" s="86"/>
      <c r="AW1094" s="86"/>
      <c r="AX1094" s="86"/>
      <c r="AY1094" s="86"/>
      <c r="AZ1094" s="86"/>
      <c r="BA1094" s="86"/>
      <c r="BB1094" s="86"/>
      <c r="BC1094" s="86"/>
      <c r="BD1094" s="86"/>
      <c r="BE1094" s="86"/>
      <c r="BF1094" s="86"/>
      <c r="BG1094" s="86"/>
      <c r="BH1094" s="86"/>
      <c r="BI1094" s="86"/>
      <c r="BJ1094" s="86"/>
      <c r="BK1094" s="86"/>
      <c r="BL1094" s="86"/>
      <c r="BM1094" s="86"/>
      <c r="BN1094" s="86"/>
      <c r="BO1094" s="86"/>
      <c r="BP1094" s="86"/>
      <c r="BQ1094" s="86"/>
      <c r="BR1094" s="86"/>
      <c r="BS1094" s="86"/>
    </row>
    <row r="1095" spans="6:71" s="28" customFormat="1">
      <c r="F1095" s="486"/>
      <c r="G1095" s="486"/>
      <c r="U1095" s="557"/>
      <c r="V1095" s="557"/>
      <c r="AF1095" s="33"/>
      <c r="AJ1095" s="86"/>
      <c r="AK1095" s="86"/>
      <c r="AL1095" s="86"/>
      <c r="AN1095" s="86"/>
      <c r="AO1095" s="86"/>
      <c r="AP1095" s="86"/>
      <c r="AQ1095" s="86"/>
      <c r="AR1095" s="86"/>
      <c r="AS1095" s="86"/>
      <c r="AT1095" s="86"/>
      <c r="AU1095" s="86"/>
      <c r="AV1095" s="86"/>
      <c r="AW1095" s="86"/>
      <c r="AX1095" s="86"/>
      <c r="AY1095" s="86"/>
      <c r="AZ1095" s="86"/>
      <c r="BA1095" s="86"/>
      <c r="BB1095" s="86"/>
      <c r="BC1095" s="86"/>
      <c r="BD1095" s="86"/>
      <c r="BE1095" s="86"/>
      <c r="BF1095" s="86"/>
      <c r="BG1095" s="86"/>
      <c r="BH1095" s="86"/>
      <c r="BI1095" s="86"/>
      <c r="BJ1095" s="86"/>
      <c r="BK1095" s="86"/>
      <c r="BL1095" s="86"/>
      <c r="BM1095" s="86"/>
      <c r="BN1095" s="86"/>
      <c r="BO1095" s="86"/>
      <c r="BP1095" s="86"/>
      <c r="BQ1095" s="86"/>
      <c r="BR1095" s="86"/>
      <c r="BS1095" s="86"/>
    </row>
    <row r="1096" spans="6:71" s="28" customFormat="1">
      <c r="F1096" s="486"/>
      <c r="G1096" s="486"/>
      <c r="U1096" s="557"/>
      <c r="V1096" s="557"/>
      <c r="AF1096" s="33"/>
      <c r="AJ1096" s="86"/>
      <c r="AK1096" s="86"/>
      <c r="AL1096" s="86"/>
      <c r="AN1096" s="86"/>
      <c r="AO1096" s="86"/>
      <c r="AP1096" s="86"/>
      <c r="AQ1096" s="86"/>
      <c r="AR1096" s="86"/>
      <c r="AS1096" s="86"/>
      <c r="AT1096" s="86"/>
      <c r="AU1096" s="86"/>
      <c r="AV1096" s="86"/>
      <c r="AW1096" s="86"/>
      <c r="AX1096" s="86"/>
      <c r="AY1096" s="86"/>
      <c r="AZ1096" s="86"/>
      <c r="BA1096" s="86"/>
      <c r="BB1096" s="86"/>
      <c r="BC1096" s="86"/>
      <c r="BD1096" s="86"/>
      <c r="BE1096" s="86"/>
      <c r="BF1096" s="86"/>
      <c r="BG1096" s="86"/>
      <c r="BH1096" s="86"/>
      <c r="BI1096" s="86"/>
      <c r="BJ1096" s="86"/>
      <c r="BK1096" s="86"/>
      <c r="BL1096" s="86"/>
      <c r="BM1096" s="86"/>
      <c r="BN1096" s="86"/>
      <c r="BO1096" s="86"/>
      <c r="BP1096" s="86"/>
      <c r="BQ1096" s="86"/>
      <c r="BR1096" s="86"/>
      <c r="BS1096" s="86"/>
    </row>
    <row r="1097" spans="6:71" s="28" customFormat="1">
      <c r="F1097" s="486"/>
      <c r="G1097" s="486"/>
      <c r="U1097" s="557"/>
      <c r="V1097" s="557"/>
      <c r="AF1097" s="33"/>
      <c r="AJ1097" s="86"/>
      <c r="AK1097" s="86"/>
      <c r="AL1097" s="86"/>
      <c r="AN1097" s="86"/>
      <c r="AO1097" s="86"/>
      <c r="AP1097" s="86"/>
      <c r="AQ1097" s="86"/>
      <c r="AR1097" s="86"/>
      <c r="AS1097" s="86"/>
      <c r="AT1097" s="86"/>
      <c r="AU1097" s="86"/>
      <c r="AV1097" s="86"/>
      <c r="AW1097" s="86"/>
      <c r="AX1097" s="86"/>
      <c r="AY1097" s="86"/>
      <c r="AZ1097" s="86"/>
      <c r="BA1097" s="86"/>
      <c r="BB1097" s="86"/>
      <c r="BC1097" s="86"/>
      <c r="BD1097" s="86"/>
      <c r="BE1097" s="86"/>
      <c r="BF1097" s="86"/>
      <c r="BG1097" s="86"/>
      <c r="BH1097" s="86"/>
      <c r="BI1097" s="86"/>
      <c r="BJ1097" s="86"/>
      <c r="BK1097" s="86"/>
      <c r="BL1097" s="86"/>
      <c r="BM1097" s="86"/>
      <c r="BN1097" s="86"/>
      <c r="BO1097" s="86"/>
      <c r="BP1097" s="86"/>
      <c r="BQ1097" s="86"/>
      <c r="BR1097" s="86"/>
      <c r="BS1097" s="86"/>
    </row>
    <row r="1098" spans="6:71" s="28" customFormat="1">
      <c r="F1098" s="486"/>
      <c r="G1098" s="486"/>
      <c r="U1098" s="557"/>
      <c r="V1098" s="557"/>
      <c r="AF1098" s="33"/>
      <c r="AJ1098" s="86"/>
      <c r="AK1098" s="86"/>
      <c r="AL1098" s="86"/>
      <c r="AN1098" s="86"/>
      <c r="AO1098" s="86"/>
      <c r="AP1098" s="86"/>
      <c r="AQ1098" s="86"/>
      <c r="AR1098" s="86"/>
      <c r="AS1098" s="86"/>
      <c r="AT1098" s="86"/>
      <c r="AU1098" s="86"/>
      <c r="AV1098" s="86"/>
      <c r="AW1098" s="86"/>
      <c r="AX1098" s="86"/>
      <c r="AY1098" s="86"/>
      <c r="AZ1098" s="86"/>
      <c r="BA1098" s="86"/>
      <c r="BB1098" s="86"/>
      <c r="BC1098" s="86"/>
      <c r="BD1098" s="86"/>
      <c r="BE1098" s="86"/>
      <c r="BF1098" s="86"/>
      <c r="BG1098" s="86"/>
      <c r="BH1098" s="86"/>
      <c r="BI1098" s="86"/>
      <c r="BJ1098" s="86"/>
      <c r="BK1098" s="86"/>
      <c r="BL1098" s="86"/>
      <c r="BM1098" s="86"/>
      <c r="BN1098" s="86"/>
      <c r="BO1098" s="86"/>
      <c r="BP1098" s="86"/>
      <c r="BQ1098" s="86"/>
      <c r="BR1098" s="86"/>
      <c r="BS1098" s="86"/>
    </row>
    <row r="1099" spans="6:71" s="28" customFormat="1">
      <c r="F1099" s="486"/>
      <c r="G1099" s="486"/>
      <c r="U1099" s="557"/>
      <c r="V1099" s="557"/>
      <c r="AF1099" s="33"/>
      <c r="AJ1099" s="86"/>
      <c r="AK1099" s="86"/>
      <c r="AL1099" s="86"/>
      <c r="AN1099" s="86"/>
      <c r="AO1099" s="86"/>
      <c r="AP1099" s="86"/>
      <c r="AQ1099" s="86"/>
      <c r="AR1099" s="86"/>
      <c r="AS1099" s="86"/>
      <c r="AT1099" s="86"/>
      <c r="AU1099" s="86"/>
      <c r="AV1099" s="86"/>
      <c r="AW1099" s="86"/>
      <c r="AX1099" s="86"/>
      <c r="AY1099" s="86"/>
      <c r="AZ1099" s="86"/>
      <c r="BA1099" s="86"/>
      <c r="BB1099" s="86"/>
      <c r="BC1099" s="86"/>
      <c r="BD1099" s="86"/>
      <c r="BE1099" s="86"/>
      <c r="BF1099" s="86"/>
      <c r="BG1099" s="86"/>
      <c r="BH1099" s="86"/>
      <c r="BI1099" s="86"/>
      <c r="BJ1099" s="86"/>
      <c r="BK1099" s="86"/>
      <c r="BL1099" s="86"/>
      <c r="BM1099" s="86"/>
      <c r="BN1099" s="86"/>
      <c r="BO1099" s="86"/>
      <c r="BP1099" s="86"/>
      <c r="BQ1099" s="86"/>
      <c r="BR1099" s="86"/>
      <c r="BS1099" s="86"/>
    </row>
    <row r="1100" spans="6:71" s="28" customFormat="1">
      <c r="F1100" s="486"/>
      <c r="G1100" s="486"/>
      <c r="U1100" s="557"/>
      <c r="V1100" s="557"/>
      <c r="AF1100" s="33"/>
      <c r="AJ1100" s="86"/>
      <c r="AK1100" s="86"/>
      <c r="AL1100" s="86"/>
      <c r="AN1100" s="86"/>
      <c r="AO1100" s="86"/>
      <c r="AP1100" s="86"/>
      <c r="AQ1100" s="86"/>
      <c r="AR1100" s="86"/>
      <c r="AS1100" s="86"/>
      <c r="AT1100" s="86"/>
      <c r="AU1100" s="86"/>
      <c r="AV1100" s="86"/>
      <c r="AW1100" s="86"/>
      <c r="AX1100" s="86"/>
      <c r="AY1100" s="86"/>
      <c r="AZ1100" s="86"/>
      <c r="BA1100" s="86"/>
      <c r="BB1100" s="86"/>
      <c r="BC1100" s="86"/>
      <c r="BD1100" s="86"/>
      <c r="BE1100" s="86"/>
      <c r="BF1100" s="86"/>
      <c r="BG1100" s="86"/>
      <c r="BH1100" s="86"/>
      <c r="BI1100" s="86"/>
      <c r="BJ1100" s="86"/>
      <c r="BK1100" s="86"/>
      <c r="BL1100" s="86"/>
      <c r="BM1100" s="86"/>
      <c r="BN1100" s="86"/>
      <c r="BO1100" s="86"/>
      <c r="BP1100" s="86"/>
      <c r="BQ1100" s="86"/>
      <c r="BR1100" s="86"/>
      <c r="BS1100" s="86"/>
    </row>
    <row r="1101" spans="6:71" s="28" customFormat="1">
      <c r="F1101" s="486"/>
      <c r="G1101" s="486"/>
      <c r="U1101" s="557"/>
      <c r="V1101" s="557"/>
      <c r="AF1101" s="33"/>
      <c r="AJ1101" s="86"/>
      <c r="AK1101" s="86"/>
      <c r="AL1101" s="86"/>
      <c r="AN1101" s="86"/>
      <c r="AO1101" s="86"/>
      <c r="AP1101" s="86"/>
      <c r="AQ1101" s="86"/>
      <c r="AR1101" s="86"/>
      <c r="AS1101" s="86"/>
      <c r="AT1101" s="86"/>
      <c r="AU1101" s="86"/>
      <c r="AV1101" s="86"/>
      <c r="AW1101" s="86"/>
      <c r="AX1101" s="86"/>
      <c r="AY1101" s="86"/>
      <c r="AZ1101" s="86"/>
      <c r="BA1101" s="86"/>
      <c r="BB1101" s="86"/>
      <c r="BC1101" s="86"/>
      <c r="BD1101" s="86"/>
      <c r="BE1101" s="86"/>
      <c r="BF1101" s="86"/>
      <c r="BG1101" s="86"/>
      <c r="BH1101" s="86"/>
      <c r="BI1101" s="86"/>
      <c r="BJ1101" s="86"/>
      <c r="BK1101" s="86"/>
      <c r="BL1101" s="86"/>
      <c r="BM1101" s="86"/>
      <c r="BN1101" s="86"/>
      <c r="BO1101" s="86"/>
      <c r="BP1101" s="86"/>
      <c r="BQ1101" s="86"/>
      <c r="BR1101" s="86"/>
      <c r="BS1101" s="86"/>
    </row>
    <row r="1102" spans="6:71" s="28" customFormat="1">
      <c r="F1102" s="486"/>
      <c r="G1102" s="486"/>
      <c r="U1102" s="557"/>
      <c r="V1102" s="557"/>
      <c r="AF1102" s="33"/>
      <c r="AJ1102" s="86"/>
      <c r="AK1102" s="86"/>
      <c r="AL1102" s="86"/>
      <c r="AN1102" s="86"/>
      <c r="AO1102" s="86"/>
      <c r="AP1102" s="86"/>
      <c r="AQ1102" s="86"/>
      <c r="AR1102" s="86"/>
      <c r="AS1102" s="86"/>
      <c r="AT1102" s="86"/>
      <c r="AU1102" s="86"/>
      <c r="AV1102" s="86"/>
      <c r="AW1102" s="86"/>
      <c r="AX1102" s="86"/>
      <c r="AY1102" s="86"/>
      <c r="AZ1102" s="86"/>
      <c r="BA1102" s="86"/>
      <c r="BB1102" s="86"/>
      <c r="BC1102" s="86"/>
      <c r="BD1102" s="86"/>
      <c r="BE1102" s="86"/>
      <c r="BF1102" s="86"/>
      <c r="BG1102" s="86"/>
      <c r="BH1102" s="86"/>
      <c r="BI1102" s="86"/>
      <c r="BJ1102" s="86"/>
      <c r="BK1102" s="86"/>
      <c r="BL1102" s="86"/>
      <c r="BM1102" s="86"/>
      <c r="BN1102" s="86"/>
      <c r="BO1102" s="86"/>
      <c r="BP1102" s="86"/>
      <c r="BQ1102" s="86"/>
      <c r="BR1102" s="86"/>
      <c r="BS1102" s="86"/>
    </row>
    <row r="1103" spans="6:71" s="28" customFormat="1">
      <c r="F1103" s="486"/>
      <c r="G1103" s="486"/>
      <c r="U1103" s="557"/>
      <c r="V1103" s="557"/>
      <c r="AF1103" s="33"/>
      <c r="AJ1103" s="86"/>
      <c r="AK1103" s="86"/>
      <c r="AL1103" s="86"/>
      <c r="AN1103" s="86"/>
      <c r="AO1103" s="86"/>
      <c r="AP1103" s="86"/>
      <c r="AQ1103" s="86"/>
      <c r="AR1103" s="86"/>
      <c r="AS1103" s="86"/>
      <c r="AT1103" s="86"/>
      <c r="AU1103" s="86"/>
      <c r="AV1103" s="86"/>
      <c r="AW1103" s="86"/>
      <c r="AX1103" s="86"/>
      <c r="AY1103" s="86"/>
      <c r="AZ1103" s="86"/>
      <c r="BA1103" s="86"/>
      <c r="BB1103" s="86"/>
      <c r="BC1103" s="86"/>
      <c r="BD1103" s="86"/>
      <c r="BE1103" s="86"/>
      <c r="BF1103" s="86"/>
      <c r="BG1103" s="86"/>
      <c r="BH1103" s="86"/>
      <c r="BI1103" s="86"/>
      <c r="BJ1103" s="86"/>
      <c r="BK1103" s="86"/>
      <c r="BL1103" s="86"/>
      <c r="BM1103" s="86"/>
      <c r="BN1103" s="86"/>
      <c r="BO1103" s="86"/>
      <c r="BP1103" s="86"/>
      <c r="BQ1103" s="86"/>
      <c r="BR1103" s="86"/>
      <c r="BS1103" s="86"/>
    </row>
    <row r="1104" spans="6:71" s="28" customFormat="1">
      <c r="F1104" s="486"/>
      <c r="G1104" s="486"/>
      <c r="U1104" s="557"/>
      <c r="V1104" s="557"/>
      <c r="AF1104" s="33"/>
      <c r="AJ1104" s="86"/>
      <c r="AK1104" s="86"/>
      <c r="AL1104" s="86"/>
      <c r="AN1104" s="86"/>
      <c r="AO1104" s="86"/>
      <c r="AP1104" s="86"/>
      <c r="AQ1104" s="86"/>
      <c r="AR1104" s="86"/>
      <c r="AS1104" s="86"/>
      <c r="AT1104" s="86"/>
      <c r="AU1104" s="86"/>
      <c r="AV1104" s="86"/>
      <c r="AW1104" s="86"/>
      <c r="AX1104" s="86"/>
      <c r="AY1104" s="86"/>
      <c r="AZ1104" s="86"/>
      <c r="BA1104" s="86"/>
      <c r="BB1104" s="86"/>
      <c r="BC1104" s="86"/>
      <c r="BD1104" s="86"/>
      <c r="BE1104" s="86"/>
      <c r="BF1104" s="86"/>
      <c r="BG1104" s="86"/>
      <c r="BH1104" s="86"/>
      <c r="BI1104" s="86"/>
      <c r="BJ1104" s="86"/>
      <c r="BK1104" s="86"/>
      <c r="BL1104" s="86"/>
      <c r="BM1104" s="86"/>
      <c r="BN1104" s="86"/>
      <c r="BO1104" s="86"/>
      <c r="BP1104" s="86"/>
      <c r="BQ1104" s="86"/>
      <c r="BR1104" s="86"/>
      <c r="BS1104" s="86"/>
    </row>
    <row r="1105" spans="6:71" s="28" customFormat="1">
      <c r="F1105" s="486"/>
      <c r="G1105" s="486"/>
      <c r="U1105" s="557"/>
      <c r="V1105" s="557"/>
      <c r="AF1105" s="33"/>
      <c r="AJ1105" s="86"/>
      <c r="AK1105" s="86"/>
      <c r="AL1105" s="86"/>
      <c r="AN1105" s="86"/>
      <c r="AO1105" s="86"/>
      <c r="AP1105" s="86"/>
      <c r="AQ1105" s="86"/>
      <c r="AR1105" s="86"/>
      <c r="AS1105" s="86"/>
      <c r="AT1105" s="86"/>
      <c r="AU1105" s="86"/>
      <c r="AV1105" s="86"/>
      <c r="AW1105" s="86"/>
      <c r="AX1105" s="86"/>
      <c r="AY1105" s="86"/>
      <c r="AZ1105" s="86"/>
      <c r="BA1105" s="86"/>
      <c r="BB1105" s="86"/>
      <c r="BC1105" s="86"/>
      <c r="BD1105" s="86"/>
      <c r="BE1105" s="86"/>
      <c r="BF1105" s="86"/>
      <c r="BG1105" s="86"/>
      <c r="BH1105" s="86"/>
      <c r="BI1105" s="86"/>
      <c r="BJ1105" s="86"/>
      <c r="BK1105" s="86"/>
      <c r="BL1105" s="86"/>
      <c r="BM1105" s="86"/>
      <c r="BN1105" s="86"/>
      <c r="BO1105" s="86"/>
      <c r="BP1105" s="86"/>
      <c r="BQ1105" s="86"/>
      <c r="BR1105" s="86"/>
      <c r="BS1105" s="86"/>
    </row>
    <row r="1106" spans="6:71" s="28" customFormat="1">
      <c r="F1106" s="486"/>
      <c r="G1106" s="486"/>
      <c r="U1106" s="557"/>
      <c r="V1106" s="557"/>
      <c r="AF1106" s="33"/>
      <c r="AJ1106" s="86"/>
      <c r="AK1106" s="86"/>
      <c r="AL1106" s="86"/>
      <c r="AN1106" s="86"/>
      <c r="AO1106" s="86"/>
      <c r="AP1106" s="86"/>
      <c r="AQ1106" s="86"/>
      <c r="AR1106" s="86"/>
      <c r="AS1106" s="86"/>
      <c r="AT1106" s="86"/>
      <c r="AU1106" s="86"/>
      <c r="AV1106" s="86"/>
      <c r="AW1106" s="86"/>
      <c r="AX1106" s="86"/>
      <c r="AY1106" s="86"/>
      <c r="AZ1106" s="86"/>
      <c r="BA1106" s="86"/>
      <c r="BB1106" s="86"/>
      <c r="BC1106" s="86"/>
      <c r="BD1106" s="86"/>
      <c r="BE1106" s="86"/>
      <c r="BF1106" s="86"/>
      <c r="BG1106" s="86"/>
      <c r="BH1106" s="86"/>
      <c r="BI1106" s="86"/>
      <c r="BJ1106" s="86"/>
      <c r="BK1106" s="86"/>
      <c r="BL1106" s="86"/>
      <c r="BM1106" s="86"/>
      <c r="BN1106" s="86"/>
      <c r="BO1106" s="86"/>
      <c r="BP1106" s="86"/>
      <c r="BQ1106" s="86"/>
      <c r="BR1106" s="86"/>
      <c r="BS1106" s="86"/>
    </row>
    <row r="1107" spans="6:71" s="28" customFormat="1">
      <c r="F1107" s="486"/>
      <c r="G1107" s="486"/>
      <c r="U1107" s="557"/>
      <c r="V1107" s="557"/>
      <c r="AF1107" s="33"/>
      <c r="AJ1107" s="86"/>
      <c r="AK1107" s="86"/>
      <c r="AL1107" s="86"/>
      <c r="AN1107" s="86"/>
      <c r="AO1107" s="86"/>
      <c r="AP1107" s="86"/>
      <c r="AQ1107" s="86"/>
      <c r="AR1107" s="86"/>
      <c r="AS1107" s="86"/>
      <c r="AT1107" s="86"/>
      <c r="AU1107" s="86"/>
      <c r="AV1107" s="86"/>
      <c r="AW1107" s="86"/>
      <c r="AX1107" s="86"/>
      <c r="AY1107" s="86"/>
      <c r="AZ1107" s="86"/>
      <c r="BA1107" s="86"/>
      <c r="BB1107" s="86"/>
      <c r="BC1107" s="86"/>
      <c r="BD1107" s="86"/>
      <c r="BE1107" s="86"/>
      <c r="BF1107" s="86"/>
      <c r="BG1107" s="86"/>
      <c r="BH1107" s="86"/>
      <c r="BI1107" s="86"/>
      <c r="BJ1107" s="86"/>
      <c r="BK1107" s="86"/>
      <c r="BL1107" s="86"/>
      <c r="BM1107" s="86"/>
      <c r="BN1107" s="86"/>
      <c r="BO1107" s="86"/>
      <c r="BP1107" s="86"/>
      <c r="BQ1107" s="86"/>
      <c r="BR1107" s="86"/>
      <c r="BS1107" s="86"/>
    </row>
    <row r="1108" spans="6:71" s="28" customFormat="1">
      <c r="F1108" s="486"/>
      <c r="G1108" s="486"/>
      <c r="U1108" s="557"/>
      <c r="V1108" s="557"/>
      <c r="AF1108" s="33"/>
      <c r="AJ1108" s="86"/>
      <c r="AK1108" s="86"/>
      <c r="AL1108" s="86"/>
      <c r="AN1108" s="86"/>
      <c r="AO1108" s="86"/>
      <c r="AP1108" s="86"/>
      <c r="AQ1108" s="86"/>
      <c r="AR1108" s="86"/>
      <c r="AS1108" s="86"/>
      <c r="AT1108" s="86"/>
      <c r="AU1108" s="86"/>
      <c r="AV1108" s="86"/>
      <c r="AW1108" s="86"/>
      <c r="AX1108" s="86"/>
      <c r="AY1108" s="86"/>
      <c r="AZ1108" s="86"/>
      <c r="BA1108" s="86"/>
      <c r="BB1108" s="86"/>
      <c r="BC1108" s="86"/>
      <c r="BD1108" s="86"/>
      <c r="BE1108" s="86"/>
      <c r="BF1108" s="86"/>
      <c r="BG1108" s="86"/>
      <c r="BH1108" s="86"/>
      <c r="BI1108" s="86"/>
      <c r="BJ1108" s="86"/>
      <c r="BK1108" s="86"/>
      <c r="BL1108" s="86"/>
      <c r="BM1108" s="86"/>
      <c r="BN1108" s="86"/>
      <c r="BO1108" s="86"/>
      <c r="BP1108" s="86"/>
      <c r="BQ1108" s="86"/>
      <c r="BR1108" s="86"/>
      <c r="BS1108" s="86"/>
    </row>
    <row r="1109" spans="6:71" s="28" customFormat="1">
      <c r="F1109" s="486"/>
      <c r="G1109" s="486"/>
      <c r="U1109" s="557"/>
      <c r="V1109" s="557"/>
      <c r="AF1109" s="33"/>
      <c r="AJ1109" s="86"/>
      <c r="AK1109" s="86"/>
      <c r="AL1109" s="86"/>
      <c r="AN1109" s="86"/>
      <c r="AO1109" s="86"/>
      <c r="AP1109" s="86"/>
      <c r="AQ1109" s="86"/>
      <c r="AR1109" s="86"/>
      <c r="AS1109" s="86"/>
      <c r="AT1109" s="86"/>
      <c r="AU1109" s="86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86"/>
      <c r="BG1109" s="86"/>
      <c r="BH1109" s="86"/>
      <c r="BI1109" s="86"/>
      <c r="BJ1109" s="86"/>
      <c r="BK1109" s="86"/>
      <c r="BL1109" s="86"/>
      <c r="BM1109" s="86"/>
      <c r="BN1109" s="86"/>
      <c r="BO1109" s="86"/>
      <c r="BP1109" s="86"/>
      <c r="BQ1109" s="86"/>
      <c r="BR1109" s="86"/>
      <c r="BS1109" s="86"/>
    </row>
    <row r="1110" spans="6:71" s="28" customFormat="1">
      <c r="F1110" s="486"/>
      <c r="G1110" s="486"/>
      <c r="U1110" s="557"/>
      <c r="V1110" s="557"/>
      <c r="AF1110" s="33"/>
      <c r="AJ1110" s="86"/>
      <c r="AK1110" s="86"/>
      <c r="AL1110" s="86"/>
      <c r="AN1110" s="86"/>
      <c r="AO1110" s="86"/>
      <c r="AP1110" s="86"/>
      <c r="AQ1110" s="86"/>
      <c r="AR1110" s="86"/>
      <c r="AS1110" s="86"/>
      <c r="AT1110" s="86"/>
      <c r="AU1110" s="86"/>
      <c r="AV1110" s="86"/>
      <c r="AW1110" s="86"/>
      <c r="AX1110" s="86"/>
      <c r="AY1110" s="86"/>
      <c r="AZ1110" s="86"/>
      <c r="BA1110" s="86"/>
      <c r="BB1110" s="86"/>
      <c r="BC1110" s="86"/>
      <c r="BD1110" s="86"/>
      <c r="BE1110" s="86"/>
      <c r="BF1110" s="86"/>
      <c r="BG1110" s="86"/>
      <c r="BH1110" s="86"/>
      <c r="BI1110" s="86"/>
      <c r="BJ1110" s="86"/>
      <c r="BK1110" s="86"/>
      <c r="BL1110" s="86"/>
      <c r="BM1110" s="86"/>
      <c r="BN1110" s="86"/>
      <c r="BO1110" s="86"/>
      <c r="BP1110" s="86"/>
      <c r="BQ1110" s="86"/>
      <c r="BR1110" s="86"/>
      <c r="BS1110" s="86"/>
    </row>
    <row r="1111" spans="6:71" s="28" customFormat="1">
      <c r="F1111" s="486"/>
      <c r="G1111" s="486"/>
      <c r="U1111" s="557"/>
      <c r="V1111" s="557"/>
      <c r="AF1111" s="33"/>
      <c r="AJ1111" s="86"/>
      <c r="AK1111" s="86"/>
      <c r="AL1111" s="86"/>
      <c r="AN1111" s="86"/>
      <c r="AO1111" s="86"/>
      <c r="AP1111" s="86"/>
      <c r="AQ1111" s="86"/>
      <c r="AR1111" s="86"/>
      <c r="AS1111" s="86"/>
      <c r="AT1111" s="86"/>
      <c r="AU1111" s="86"/>
      <c r="AV1111" s="86"/>
      <c r="AW1111" s="86"/>
      <c r="AX1111" s="86"/>
      <c r="AY1111" s="86"/>
      <c r="AZ1111" s="86"/>
      <c r="BA1111" s="86"/>
      <c r="BB1111" s="86"/>
      <c r="BC1111" s="86"/>
      <c r="BD1111" s="86"/>
      <c r="BE1111" s="86"/>
      <c r="BF1111" s="86"/>
      <c r="BG1111" s="86"/>
      <c r="BH1111" s="86"/>
      <c r="BI1111" s="86"/>
      <c r="BJ1111" s="86"/>
      <c r="BK1111" s="86"/>
      <c r="BL1111" s="86"/>
      <c r="BM1111" s="86"/>
      <c r="BN1111" s="86"/>
      <c r="BO1111" s="86"/>
      <c r="BP1111" s="86"/>
      <c r="BQ1111" s="86"/>
      <c r="BR1111" s="86"/>
      <c r="BS1111" s="86"/>
    </row>
    <row r="1112" spans="6:71" s="28" customFormat="1">
      <c r="F1112" s="486"/>
      <c r="G1112" s="486"/>
      <c r="U1112" s="557"/>
      <c r="V1112" s="557"/>
      <c r="AF1112" s="33"/>
      <c r="AJ1112" s="86"/>
      <c r="AK1112" s="86"/>
      <c r="AL1112" s="86"/>
      <c r="AN1112" s="86"/>
      <c r="AO1112" s="86"/>
      <c r="AP1112" s="86"/>
      <c r="AQ1112" s="86"/>
      <c r="AR1112" s="86"/>
      <c r="AS1112" s="86"/>
      <c r="AT1112" s="86"/>
      <c r="AU1112" s="86"/>
      <c r="AV1112" s="86"/>
      <c r="AW1112" s="86"/>
      <c r="AX1112" s="86"/>
      <c r="AY1112" s="86"/>
      <c r="AZ1112" s="86"/>
      <c r="BA1112" s="86"/>
      <c r="BB1112" s="86"/>
      <c r="BC1112" s="86"/>
      <c r="BD1112" s="86"/>
      <c r="BE1112" s="86"/>
      <c r="BF1112" s="86"/>
      <c r="BG1112" s="86"/>
      <c r="BH1112" s="86"/>
      <c r="BI1112" s="86"/>
      <c r="BJ1112" s="86"/>
      <c r="BK1112" s="86"/>
      <c r="BL1112" s="86"/>
      <c r="BM1112" s="86"/>
      <c r="BN1112" s="86"/>
      <c r="BO1112" s="86"/>
      <c r="BP1112" s="86"/>
      <c r="BQ1112" s="86"/>
      <c r="BR1112" s="86"/>
      <c r="BS1112" s="86"/>
    </row>
    <row r="1113" spans="6:71" s="28" customFormat="1">
      <c r="F1113" s="486"/>
      <c r="G1113" s="486"/>
      <c r="U1113" s="557"/>
      <c r="V1113" s="557"/>
      <c r="AF1113" s="33"/>
      <c r="AJ1113" s="86"/>
      <c r="AK1113" s="86"/>
      <c r="AL1113" s="86"/>
      <c r="AN1113" s="86"/>
      <c r="AO1113" s="86"/>
      <c r="AP1113" s="86"/>
      <c r="AQ1113" s="86"/>
      <c r="AR1113" s="86"/>
      <c r="AS1113" s="86"/>
      <c r="AT1113" s="86"/>
      <c r="AU1113" s="86"/>
      <c r="AV1113" s="86"/>
      <c r="AW1113" s="86"/>
      <c r="AX1113" s="86"/>
      <c r="AY1113" s="86"/>
      <c r="AZ1113" s="86"/>
      <c r="BA1113" s="86"/>
      <c r="BB1113" s="86"/>
      <c r="BC1113" s="86"/>
      <c r="BD1113" s="86"/>
      <c r="BE1113" s="86"/>
      <c r="BF1113" s="86"/>
      <c r="BG1113" s="86"/>
      <c r="BH1113" s="86"/>
      <c r="BI1113" s="86"/>
      <c r="BJ1113" s="86"/>
      <c r="BK1113" s="86"/>
      <c r="BL1113" s="86"/>
      <c r="BM1113" s="86"/>
      <c r="BN1113" s="86"/>
      <c r="BO1113" s="86"/>
      <c r="BP1113" s="86"/>
      <c r="BQ1113" s="86"/>
      <c r="BR1113" s="86"/>
      <c r="BS1113" s="86"/>
    </row>
    <row r="1114" spans="6:71" s="28" customFormat="1">
      <c r="F1114" s="486"/>
      <c r="G1114" s="486"/>
      <c r="U1114" s="557"/>
      <c r="V1114" s="557"/>
      <c r="AF1114" s="33"/>
      <c r="AJ1114" s="86"/>
      <c r="AK1114" s="86"/>
      <c r="AL1114" s="86"/>
      <c r="AN1114" s="86"/>
      <c r="AO1114" s="86"/>
      <c r="AP1114" s="86"/>
      <c r="AQ1114" s="86"/>
      <c r="AR1114" s="86"/>
      <c r="AS1114" s="86"/>
      <c r="AT1114" s="86"/>
      <c r="AU1114" s="86"/>
      <c r="AV1114" s="86"/>
      <c r="AW1114" s="86"/>
      <c r="AX1114" s="86"/>
      <c r="AY1114" s="86"/>
      <c r="AZ1114" s="86"/>
      <c r="BA1114" s="86"/>
      <c r="BB1114" s="86"/>
      <c r="BC1114" s="86"/>
      <c r="BD1114" s="86"/>
      <c r="BE1114" s="86"/>
      <c r="BF1114" s="86"/>
      <c r="BG1114" s="86"/>
      <c r="BH1114" s="86"/>
      <c r="BI1114" s="86"/>
      <c r="BJ1114" s="86"/>
      <c r="BK1114" s="86"/>
      <c r="BL1114" s="86"/>
      <c r="BM1114" s="86"/>
      <c r="BN1114" s="86"/>
      <c r="BO1114" s="86"/>
      <c r="BP1114" s="86"/>
      <c r="BQ1114" s="86"/>
      <c r="BR1114" s="86"/>
      <c r="BS1114" s="86"/>
    </row>
    <row r="1115" spans="6:71" s="28" customFormat="1">
      <c r="F1115" s="486"/>
      <c r="G1115" s="486"/>
      <c r="U1115" s="557"/>
      <c r="V1115" s="557"/>
      <c r="AF1115" s="33"/>
      <c r="AJ1115" s="86"/>
      <c r="AK1115" s="86"/>
      <c r="AL1115" s="86"/>
      <c r="AN1115" s="86"/>
      <c r="AO1115" s="86"/>
      <c r="AP1115" s="86"/>
      <c r="AQ1115" s="86"/>
      <c r="AR1115" s="86"/>
      <c r="AS1115" s="86"/>
      <c r="AT1115" s="86"/>
      <c r="AU1115" s="86"/>
      <c r="AV1115" s="86"/>
      <c r="AW1115" s="86"/>
      <c r="AX1115" s="86"/>
      <c r="AY1115" s="86"/>
      <c r="AZ1115" s="86"/>
      <c r="BA1115" s="86"/>
      <c r="BB1115" s="86"/>
      <c r="BC1115" s="86"/>
      <c r="BD1115" s="86"/>
      <c r="BE1115" s="86"/>
      <c r="BF1115" s="86"/>
      <c r="BG1115" s="86"/>
      <c r="BH1115" s="86"/>
      <c r="BI1115" s="86"/>
      <c r="BJ1115" s="86"/>
      <c r="BK1115" s="86"/>
      <c r="BL1115" s="86"/>
      <c r="BM1115" s="86"/>
      <c r="BN1115" s="86"/>
      <c r="BO1115" s="86"/>
      <c r="BP1115" s="86"/>
      <c r="BQ1115" s="86"/>
      <c r="BR1115" s="86"/>
      <c r="BS1115" s="86"/>
    </row>
    <row r="1116" spans="6:71" s="28" customFormat="1">
      <c r="F1116" s="486"/>
      <c r="G1116" s="486"/>
      <c r="U1116" s="557"/>
      <c r="V1116" s="557"/>
      <c r="AF1116" s="33"/>
      <c r="AJ1116" s="86"/>
      <c r="AK1116" s="86"/>
      <c r="AL1116" s="86"/>
      <c r="AN1116" s="86"/>
      <c r="AO1116" s="86"/>
      <c r="AP1116" s="86"/>
      <c r="AQ1116" s="86"/>
      <c r="AR1116" s="86"/>
      <c r="AS1116" s="86"/>
      <c r="AT1116" s="86"/>
      <c r="AU1116" s="86"/>
      <c r="AV1116" s="86"/>
      <c r="AW1116" s="86"/>
      <c r="AX1116" s="86"/>
      <c r="AY1116" s="86"/>
      <c r="AZ1116" s="86"/>
      <c r="BA1116" s="86"/>
      <c r="BB1116" s="86"/>
      <c r="BC1116" s="86"/>
      <c r="BD1116" s="86"/>
      <c r="BE1116" s="86"/>
      <c r="BF1116" s="86"/>
      <c r="BG1116" s="86"/>
      <c r="BH1116" s="86"/>
      <c r="BI1116" s="86"/>
      <c r="BJ1116" s="86"/>
      <c r="BK1116" s="86"/>
      <c r="BL1116" s="86"/>
      <c r="BM1116" s="86"/>
      <c r="BN1116" s="86"/>
      <c r="BO1116" s="86"/>
      <c r="BP1116" s="86"/>
      <c r="BQ1116" s="86"/>
      <c r="BR1116" s="86"/>
      <c r="BS1116" s="86"/>
    </row>
    <row r="1117" spans="6:71" s="28" customFormat="1">
      <c r="F1117" s="486"/>
      <c r="G1117" s="486"/>
      <c r="U1117" s="557"/>
      <c r="V1117" s="557"/>
      <c r="AF1117" s="33"/>
      <c r="AJ1117" s="86"/>
      <c r="AK1117" s="86"/>
      <c r="AL1117" s="86"/>
      <c r="AN1117" s="86"/>
      <c r="AO1117" s="86"/>
      <c r="AP1117" s="86"/>
      <c r="AQ1117" s="86"/>
      <c r="AR1117" s="86"/>
      <c r="AS1117" s="86"/>
      <c r="AT1117" s="86"/>
      <c r="AU1117" s="86"/>
      <c r="AV1117" s="86"/>
      <c r="AW1117" s="86"/>
      <c r="AX1117" s="86"/>
      <c r="AY1117" s="86"/>
      <c r="AZ1117" s="86"/>
      <c r="BA1117" s="86"/>
      <c r="BB1117" s="86"/>
      <c r="BC1117" s="86"/>
      <c r="BD1117" s="86"/>
      <c r="BE1117" s="86"/>
      <c r="BF1117" s="86"/>
      <c r="BG1117" s="86"/>
      <c r="BH1117" s="86"/>
      <c r="BI1117" s="86"/>
      <c r="BJ1117" s="86"/>
      <c r="BK1117" s="86"/>
      <c r="BL1117" s="86"/>
      <c r="BM1117" s="86"/>
      <c r="BN1117" s="86"/>
      <c r="BO1117" s="86"/>
      <c r="BP1117" s="86"/>
      <c r="BQ1117" s="86"/>
      <c r="BR1117" s="86"/>
      <c r="BS1117" s="86"/>
    </row>
    <row r="1118" spans="6:71" s="28" customFormat="1">
      <c r="F1118" s="486"/>
      <c r="G1118" s="486"/>
      <c r="U1118" s="557"/>
      <c r="V1118" s="557"/>
      <c r="AF1118" s="33"/>
      <c r="AJ1118" s="86"/>
      <c r="AK1118" s="86"/>
      <c r="AL1118" s="86"/>
      <c r="AN1118" s="86"/>
      <c r="AO1118" s="86"/>
      <c r="AP1118" s="86"/>
      <c r="AQ1118" s="86"/>
      <c r="AR1118" s="86"/>
      <c r="AS1118" s="86"/>
      <c r="AT1118" s="86"/>
      <c r="AU1118" s="86"/>
      <c r="AV1118" s="86"/>
      <c r="AW1118" s="86"/>
      <c r="AX1118" s="86"/>
      <c r="AY1118" s="86"/>
      <c r="AZ1118" s="86"/>
      <c r="BA1118" s="86"/>
      <c r="BB1118" s="86"/>
      <c r="BC1118" s="86"/>
      <c r="BD1118" s="86"/>
      <c r="BE1118" s="86"/>
      <c r="BF1118" s="86"/>
      <c r="BG1118" s="86"/>
      <c r="BH1118" s="86"/>
      <c r="BI1118" s="86"/>
      <c r="BJ1118" s="86"/>
      <c r="BK1118" s="86"/>
      <c r="BL1118" s="86"/>
      <c r="BM1118" s="86"/>
      <c r="BN1118" s="86"/>
      <c r="BO1118" s="86"/>
      <c r="BP1118" s="86"/>
      <c r="BQ1118" s="86"/>
      <c r="BR1118" s="86"/>
      <c r="BS1118" s="86"/>
    </row>
    <row r="1119" spans="6:71" s="28" customFormat="1">
      <c r="F1119" s="486"/>
      <c r="G1119" s="486"/>
      <c r="U1119" s="557"/>
      <c r="V1119" s="557"/>
      <c r="AF1119" s="33"/>
      <c r="AJ1119" s="86"/>
      <c r="AK1119" s="86"/>
      <c r="AL1119" s="86"/>
      <c r="AN1119" s="86"/>
      <c r="AO1119" s="86"/>
      <c r="AP1119" s="86"/>
      <c r="AQ1119" s="86"/>
      <c r="AR1119" s="86"/>
      <c r="AS1119" s="86"/>
      <c r="AT1119" s="86"/>
      <c r="AU1119" s="86"/>
      <c r="AV1119" s="86"/>
      <c r="AW1119" s="86"/>
      <c r="AX1119" s="86"/>
      <c r="AY1119" s="86"/>
      <c r="AZ1119" s="86"/>
      <c r="BA1119" s="86"/>
      <c r="BB1119" s="86"/>
      <c r="BC1119" s="86"/>
      <c r="BD1119" s="86"/>
      <c r="BE1119" s="86"/>
      <c r="BF1119" s="86"/>
      <c r="BG1119" s="86"/>
      <c r="BH1119" s="86"/>
      <c r="BI1119" s="86"/>
      <c r="BJ1119" s="86"/>
      <c r="BK1119" s="86"/>
      <c r="BL1119" s="86"/>
      <c r="BM1119" s="86"/>
      <c r="BN1119" s="86"/>
      <c r="BO1119" s="86"/>
      <c r="BP1119" s="86"/>
      <c r="BQ1119" s="86"/>
      <c r="BR1119" s="86"/>
      <c r="BS1119" s="86"/>
    </row>
    <row r="1120" spans="6:71" s="28" customFormat="1">
      <c r="F1120" s="486"/>
      <c r="G1120" s="486"/>
      <c r="U1120" s="557"/>
      <c r="V1120" s="557"/>
      <c r="AF1120" s="33"/>
      <c r="AJ1120" s="86"/>
      <c r="AK1120" s="86"/>
      <c r="AL1120" s="86"/>
      <c r="AN1120" s="86"/>
      <c r="AO1120" s="86"/>
      <c r="AP1120" s="86"/>
      <c r="AQ1120" s="86"/>
      <c r="AR1120" s="86"/>
      <c r="AS1120" s="86"/>
      <c r="AT1120" s="86"/>
      <c r="AU1120" s="86"/>
      <c r="AV1120" s="86"/>
      <c r="AW1120" s="86"/>
      <c r="AX1120" s="86"/>
      <c r="AY1120" s="86"/>
      <c r="AZ1120" s="86"/>
      <c r="BA1120" s="86"/>
      <c r="BB1120" s="86"/>
      <c r="BC1120" s="86"/>
      <c r="BD1120" s="86"/>
      <c r="BE1120" s="86"/>
      <c r="BF1120" s="86"/>
      <c r="BG1120" s="86"/>
      <c r="BH1120" s="86"/>
      <c r="BI1120" s="86"/>
      <c r="BJ1120" s="86"/>
      <c r="BK1120" s="86"/>
      <c r="BL1120" s="86"/>
      <c r="BM1120" s="86"/>
      <c r="BN1120" s="86"/>
      <c r="BO1120" s="86"/>
      <c r="BP1120" s="86"/>
      <c r="BQ1120" s="86"/>
      <c r="BR1120" s="86"/>
      <c r="BS1120" s="86"/>
    </row>
    <row r="1121" spans="6:71" s="28" customFormat="1">
      <c r="F1121" s="486"/>
      <c r="G1121" s="486"/>
      <c r="U1121" s="557"/>
      <c r="V1121" s="557"/>
      <c r="AF1121" s="33"/>
      <c r="AJ1121" s="86"/>
      <c r="AK1121" s="86"/>
      <c r="AL1121" s="86"/>
      <c r="AN1121" s="86"/>
      <c r="AO1121" s="86"/>
      <c r="AP1121" s="86"/>
      <c r="AQ1121" s="86"/>
      <c r="AR1121" s="86"/>
      <c r="AS1121" s="86"/>
      <c r="AT1121" s="86"/>
      <c r="AU1121" s="86"/>
      <c r="AV1121" s="86"/>
      <c r="AW1121" s="86"/>
      <c r="AX1121" s="86"/>
      <c r="AY1121" s="86"/>
      <c r="AZ1121" s="86"/>
      <c r="BA1121" s="86"/>
      <c r="BB1121" s="86"/>
      <c r="BC1121" s="86"/>
      <c r="BD1121" s="86"/>
      <c r="BE1121" s="86"/>
      <c r="BF1121" s="86"/>
      <c r="BG1121" s="86"/>
      <c r="BH1121" s="86"/>
      <c r="BI1121" s="86"/>
      <c r="BJ1121" s="86"/>
      <c r="BK1121" s="86"/>
      <c r="BL1121" s="86"/>
      <c r="BM1121" s="86"/>
      <c r="BN1121" s="86"/>
      <c r="BO1121" s="86"/>
      <c r="BP1121" s="86"/>
      <c r="BQ1121" s="86"/>
      <c r="BR1121" s="86"/>
      <c r="BS1121" s="86"/>
    </row>
    <row r="1122" spans="6:71" s="28" customFormat="1">
      <c r="F1122" s="486"/>
      <c r="G1122" s="486"/>
      <c r="U1122" s="557"/>
      <c r="V1122" s="557"/>
      <c r="AF1122" s="33"/>
      <c r="AJ1122" s="86"/>
      <c r="AK1122" s="86"/>
      <c r="AL1122" s="86"/>
      <c r="AN1122" s="86"/>
      <c r="AO1122" s="86"/>
      <c r="AP1122" s="86"/>
      <c r="AQ1122" s="86"/>
      <c r="AR1122" s="86"/>
      <c r="AS1122" s="86"/>
      <c r="AT1122" s="86"/>
      <c r="AU1122" s="86"/>
      <c r="AV1122" s="86"/>
      <c r="AW1122" s="86"/>
      <c r="AX1122" s="86"/>
      <c r="AY1122" s="86"/>
      <c r="AZ1122" s="86"/>
      <c r="BA1122" s="86"/>
      <c r="BB1122" s="86"/>
      <c r="BC1122" s="86"/>
      <c r="BD1122" s="86"/>
      <c r="BE1122" s="86"/>
      <c r="BF1122" s="86"/>
      <c r="BG1122" s="86"/>
      <c r="BH1122" s="86"/>
      <c r="BI1122" s="86"/>
      <c r="BJ1122" s="86"/>
      <c r="BK1122" s="86"/>
      <c r="BL1122" s="86"/>
      <c r="BM1122" s="86"/>
      <c r="BN1122" s="86"/>
      <c r="BO1122" s="86"/>
      <c r="BP1122" s="86"/>
      <c r="BQ1122" s="86"/>
      <c r="BR1122" s="86"/>
      <c r="BS1122" s="86"/>
    </row>
    <row r="1123" spans="6:71" s="28" customFormat="1">
      <c r="F1123" s="486"/>
      <c r="G1123" s="486"/>
      <c r="U1123" s="557"/>
      <c r="V1123" s="557"/>
      <c r="AF1123" s="33"/>
      <c r="AJ1123" s="86"/>
      <c r="AK1123" s="86"/>
      <c r="AL1123" s="86"/>
      <c r="AN1123" s="86"/>
      <c r="AO1123" s="86"/>
      <c r="AP1123" s="86"/>
      <c r="AQ1123" s="86"/>
      <c r="AR1123" s="86"/>
      <c r="AS1123" s="86"/>
      <c r="AT1123" s="86"/>
      <c r="AU1123" s="86"/>
      <c r="AV1123" s="86"/>
      <c r="AW1123" s="86"/>
      <c r="AX1123" s="86"/>
      <c r="AY1123" s="86"/>
      <c r="AZ1123" s="86"/>
      <c r="BA1123" s="86"/>
      <c r="BB1123" s="86"/>
      <c r="BC1123" s="86"/>
      <c r="BD1123" s="86"/>
      <c r="BE1123" s="86"/>
      <c r="BF1123" s="86"/>
      <c r="BG1123" s="86"/>
      <c r="BH1123" s="86"/>
      <c r="BI1123" s="86"/>
      <c r="BJ1123" s="86"/>
      <c r="BK1123" s="86"/>
      <c r="BL1123" s="86"/>
      <c r="BM1123" s="86"/>
      <c r="BN1123" s="86"/>
      <c r="BO1123" s="86"/>
      <c r="BP1123" s="86"/>
      <c r="BQ1123" s="86"/>
      <c r="BR1123" s="86"/>
      <c r="BS1123" s="86"/>
    </row>
    <row r="1124" spans="6:71" s="28" customFormat="1">
      <c r="F1124" s="486"/>
      <c r="G1124" s="486"/>
      <c r="U1124" s="557"/>
      <c r="V1124" s="557"/>
      <c r="AF1124" s="33"/>
      <c r="AJ1124" s="86"/>
      <c r="AK1124" s="86"/>
      <c r="AL1124" s="86"/>
      <c r="AN1124" s="86"/>
      <c r="AO1124" s="86"/>
      <c r="AP1124" s="86"/>
      <c r="AQ1124" s="86"/>
      <c r="AR1124" s="86"/>
      <c r="AS1124" s="86"/>
      <c r="AT1124" s="86"/>
      <c r="AU1124" s="86"/>
      <c r="AV1124" s="86"/>
      <c r="AW1124" s="86"/>
      <c r="AX1124" s="86"/>
      <c r="AY1124" s="86"/>
      <c r="AZ1124" s="86"/>
      <c r="BA1124" s="86"/>
      <c r="BB1124" s="86"/>
      <c r="BC1124" s="86"/>
      <c r="BD1124" s="86"/>
      <c r="BE1124" s="86"/>
      <c r="BF1124" s="86"/>
      <c r="BG1124" s="86"/>
      <c r="BH1124" s="86"/>
      <c r="BI1124" s="86"/>
      <c r="BJ1124" s="86"/>
      <c r="BK1124" s="86"/>
      <c r="BL1124" s="86"/>
      <c r="BM1124" s="86"/>
      <c r="BN1124" s="86"/>
      <c r="BO1124" s="86"/>
      <c r="BP1124" s="86"/>
      <c r="BQ1124" s="86"/>
      <c r="BR1124" s="86"/>
      <c r="BS1124" s="86"/>
    </row>
    <row r="1125" spans="6:71" s="28" customFormat="1">
      <c r="F1125" s="486"/>
      <c r="G1125" s="486"/>
      <c r="U1125" s="557"/>
      <c r="V1125" s="557"/>
      <c r="AF1125" s="33"/>
      <c r="AJ1125" s="86"/>
      <c r="AK1125" s="86"/>
      <c r="AL1125" s="86"/>
      <c r="AN1125" s="86"/>
      <c r="AO1125" s="86"/>
      <c r="AP1125" s="86"/>
      <c r="AQ1125" s="86"/>
      <c r="AR1125" s="86"/>
      <c r="AS1125" s="86"/>
      <c r="AT1125" s="86"/>
      <c r="AU1125" s="86"/>
      <c r="AV1125" s="86"/>
      <c r="AW1125" s="86"/>
      <c r="AX1125" s="86"/>
      <c r="AY1125" s="86"/>
      <c r="AZ1125" s="86"/>
      <c r="BA1125" s="86"/>
      <c r="BB1125" s="86"/>
      <c r="BC1125" s="86"/>
      <c r="BD1125" s="86"/>
      <c r="BE1125" s="86"/>
      <c r="BF1125" s="86"/>
      <c r="BG1125" s="86"/>
      <c r="BH1125" s="86"/>
      <c r="BI1125" s="86"/>
      <c r="BJ1125" s="86"/>
      <c r="BK1125" s="86"/>
      <c r="BL1125" s="86"/>
      <c r="BM1125" s="86"/>
      <c r="BN1125" s="86"/>
      <c r="BO1125" s="86"/>
      <c r="BP1125" s="86"/>
      <c r="BQ1125" s="86"/>
      <c r="BR1125" s="86"/>
      <c r="BS1125" s="86"/>
    </row>
    <row r="1126" spans="6:71" s="28" customFormat="1">
      <c r="F1126" s="486"/>
      <c r="G1126" s="486"/>
      <c r="U1126" s="557"/>
      <c r="V1126" s="557"/>
      <c r="AF1126" s="33"/>
      <c r="AJ1126" s="86"/>
      <c r="AK1126" s="86"/>
      <c r="AL1126" s="86"/>
      <c r="AN1126" s="86"/>
      <c r="AO1126" s="86"/>
      <c r="AP1126" s="86"/>
      <c r="AQ1126" s="86"/>
      <c r="AR1126" s="86"/>
      <c r="AS1126" s="86"/>
      <c r="AT1126" s="86"/>
      <c r="AU1126" s="86"/>
      <c r="AV1126" s="86"/>
      <c r="AW1126" s="86"/>
      <c r="AX1126" s="86"/>
      <c r="AY1126" s="86"/>
      <c r="AZ1126" s="86"/>
      <c r="BA1126" s="86"/>
      <c r="BB1126" s="86"/>
      <c r="BC1126" s="86"/>
      <c r="BD1126" s="86"/>
      <c r="BE1126" s="86"/>
      <c r="BF1126" s="86"/>
      <c r="BG1126" s="86"/>
      <c r="BH1126" s="86"/>
      <c r="BI1126" s="86"/>
      <c r="BJ1126" s="86"/>
      <c r="BK1126" s="86"/>
      <c r="BL1126" s="86"/>
      <c r="BM1126" s="86"/>
      <c r="BN1126" s="86"/>
      <c r="BO1126" s="86"/>
      <c r="BP1126" s="86"/>
      <c r="BQ1126" s="86"/>
      <c r="BR1126" s="86"/>
      <c r="BS1126" s="86"/>
    </row>
    <row r="1127" spans="6:71" s="28" customFormat="1">
      <c r="F1127" s="486"/>
      <c r="G1127" s="486"/>
      <c r="U1127" s="557"/>
      <c r="V1127" s="557"/>
      <c r="AF1127" s="33"/>
      <c r="AJ1127" s="86"/>
      <c r="AK1127" s="86"/>
      <c r="AL1127" s="86"/>
      <c r="AN1127" s="86"/>
      <c r="AO1127" s="86"/>
      <c r="AP1127" s="86"/>
      <c r="AQ1127" s="86"/>
      <c r="AR1127" s="86"/>
      <c r="AS1127" s="86"/>
      <c r="AT1127" s="86"/>
      <c r="AU1127" s="86"/>
      <c r="AV1127" s="86"/>
      <c r="AW1127" s="86"/>
      <c r="AX1127" s="86"/>
      <c r="AY1127" s="86"/>
      <c r="AZ1127" s="86"/>
      <c r="BA1127" s="86"/>
      <c r="BB1127" s="86"/>
      <c r="BC1127" s="86"/>
      <c r="BD1127" s="86"/>
      <c r="BE1127" s="86"/>
      <c r="BF1127" s="86"/>
      <c r="BG1127" s="86"/>
      <c r="BH1127" s="86"/>
      <c r="BI1127" s="86"/>
      <c r="BJ1127" s="86"/>
      <c r="BK1127" s="86"/>
      <c r="BL1127" s="86"/>
      <c r="BM1127" s="86"/>
      <c r="BN1127" s="86"/>
      <c r="BO1127" s="86"/>
      <c r="BP1127" s="86"/>
      <c r="BQ1127" s="86"/>
      <c r="BR1127" s="86"/>
      <c r="BS1127" s="86"/>
    </row>
    <row r="1128" spans="6:71" s="28" customFormat="1">
      <c r="F1128" s="486"/>
      <c r="G1128" s="486"/>
      <c r="U1128" s="557"/>
      <c r="V1128" s="557"/>
      <c r="AF1128" s="33"/>
      <c r="AJ1128" s="86"/>
      <c r="AK1128" s="86"/>
      <c r="AL1128" s="86"/>
      <c r="AN1128" s="86"/>
      <c r="AO1128" s="86"/>
      <c r="AP1128" s="86"/>
      <c r="AQ1128" s="86"/>
      <c r="AR1128" s="86"/>
      <c r="AS1128" s="86"/>
      <c r="AT1128" s="86"/>
      <c r="AU1128" s="86"/>
      <c r="AV1128" s="86"/>
      <c r="AW1128" s="86"/>
      <c r="AX1128" s="86"/>
      <c r="AY1128" s="86"/>
      <c r="AZ1128" s="86"/>
      <c r="BA1128" s="86"/>
      <c r="BB1128" s="86"/>
      <c r="BC1128" s="86"/>
      <c r="BD1128" s="86"/>
      <c r="BE1128" s="86"/>
      <c r="BF1128" s="86"/>
      <c r="BG1128" s="86"/>
      <c r="BH1128" s="86"/>
      <c r="BI1128" s="86"/>
      <c r="BJ1128" s="86"/>
      <c r="BK1128" s="86"/>
      <c r="BL1128" s="86"/>
      <c r="BM1128" s="86"/>
      <c r="BN1128" s="86"/>
      <c r="BO1128" s="86"/>
      <c r="BP1128" s="86"/>
      <c r="BQ1128" s="86"/>
      <c r="BR1128" s="86"/>
      <c r="BS1128" s="86"/>
    </row>
    <row r="1129" spans="6:71" s="28" customFormat="1">
      <c r="F1129" s="486"/>
      <c r="G1129" s="486"/>
      <c r="U1129" s="557"/>
      <c r="V1129" s="557"/>
      <c r="AF1129" s="33"/>
      <c r="AJ1129" s="86"/>
      <c r="AK1129" s="86"/>
      <c r="AL1129" s="86"/>
      <c r="AN1129" s="86"/>
      <c r="AO1129" s="86"/>
      <c r="AP1129" s="86"/>
      <c r="AQ1129" s="86"/>
      <c r="AR1129" s="86"/>
      <c r="AS1129" s="86"/>
      <c r="AT1129" s="86"/>
      <c r="AU1129" s="86"/>
      <c r="AV1129" s="86"/>
      <c r="AW1129" s="86"/>
      <c r="AX1129" s="86"/>
      <c r="AY1129" s="86"/>
      <c r="AZ1129" s="86"/>
      <c r="BA1129" s="86"/>
      <c r="BB1129" s="86"/>
      <c r="BC1129" s="86"/>
      <c r="BD1129" s="86"/>
      <c r="BE1129" s="86"/>
      <c r="BF1129" s="86"/>
      <c r="BG1129" s="86"/>
      <c r="BH1129" s="86"/>
      <c r="BI1129" s="86"/>
      <c r="BJ1129" s="86"/>
      <c r="BK1129" s="86"/>
      <c r="BL1129" s="86"/>
      <c r="BM1129" s="86"/>
      <c r="BN1129" s="86"/>
      <c r="BO1129" s="86"/>
      <c r="BP1129" s="86"/>
      <c r="BQ1129" s="86"/>
      <c r="BR1129" s="86"/>
      <c r="BS1129" s="86"/>
    </row>
    <row r="1130" spans="6:71" s="28" customFormat="1">
      <c r="F1130" s="486"/>
      <c r="G1130" s="486"/>
      <c r="U1130" s="557"/>
      <c r="V1130" s="557"/>
      <c r="AF1130" s="33"/>
      <c r="AJ1130" s="86"/>
      <c r="AK1130" s="86"/>
      <c r="AL1130" s="86"/>
      <c r="AN1130" s="86"/>
      <c r="AO1130" s="86"/>
      <c r="AP1130" s="86"/>
      <c r="AQ1130" s="86"/>
      <c r="AR1130" s="86"/>
      <c r="AS1130" s="86"/>
      <c r="AT1130" s="86"/>
      <c r="AU1130" s="86"/>
      <c r="AV1130" s="86"/>
      <c r="AW1130" s="86"/>
      <c r="AX1130" s="86"/>
      <c r="AY1130" s="86"/>
      <c r="AZ1130" s="86"/>
      <c r="BA1130" s="86"/>
      <c r="BB1130" s="86"/>
      <c r="BC1130" s="86"/>
      <c r="BD1130" s="86"/>
      <c r="BE1130" s="86"/>
      <c r="BF1130" s="86"/>
      <c r="BG1130" s="86"/>
      <c r="BH1130" s="86"/>
      <c r="BI1130" s="86"/>
      <c r="BJ1130" s="86"/>
      <c r="BK1130" s="86"/>
      <c r="BL1130" s="86"/>
      <c r="BM1130" s="86"/>
      <c r="BN1130" s="86"/>
      <c r="BO1130" s="86"/>
      <c r="BP1130" s="86"/>
      <c r="BQ1130" s="86"/>
      <c r="BR1130" s="86"/>
      <c r="BS1130" s="86"/>
    </row>
    <row r="1131" spans="6:71" s="28" customFormat="1">
      <c r="F1131" s="486"/>
      <c r="G1131" s="486"/>
      <c r="U1131" s="557"/>
      <c r="V1131" s="557"/>
      <c r="AF1131" s="33"/>
      <c r="AJ1131" s="86"/>
      <c r="AK1131" s="86"/>
      <c r="AL1131" s="86"/>
      <c r="AN1131" s="86"/>
      <c r="AO1131" s="86"/>
      <c r="AP1131" s="86"/>
      <c r="AQ1131" s="86"/>
      <c r="AR1131" s="86"/>
      <c r="AS1131" s="86"/>
      <c r="AT1131" s="86"/>
      <c r="AU1131" s="86"/>
      <c r="AV1131" s="86"/>
      <c r="AW1131" s="86"/>
      <c r="AX1131" s="86"/>
      <c r="AY1131" s="86"/>
      <c r="AZ1131" s="86"/>
      <c r="BA1131" s="86"/>
      <c r="BB1131" s="86"/>
      <c r="BC1131" s="86"/>
      <c r="BD1131" s="86"/>
      <c r="BE1131" s="86"/>
      <c r="BF1131" s="86"/>
      <c r="BG1131" s="86"/>
      <c r="BH1131" s="86"/>
      <c r="BI1131" s="86"/>
      <c r="BJ1131" s="86"/>
      <c r="BK1131" s="86"/>
      <c r="BL1131" s="86"/>
      <c r="BM1131" s="86"/>
      <c r="BN1131" s="86"/>
      <c r="BO1131" s="86"/>
      <c r="BP1131" s="86"/>
      <c r="BQ1131" s="86"/>
      <c r="BR1131" s="86"/>
      <c r="BS1131" s="86"/>
    </row>
    <row r="1132" spans="6:71" s="28" customFormat="1">
      <c r="F1132" s="486"/>
      <c r="G1132" s="486"/>
      <c r="U1132" s="557"/>
      <c r="V1132" s="557"/>
      <c r="AF1132" s="33"/>
      <c r="AJ1132" s="86"/>
      <c r="AK1132" s="86"/>
      <c r="AL1132" s="86"/>
      <c r="AN1132" s="86"/>
      <c r="AO1132" s="86"/>
      <c r="AP1132" s="86"/>
      <c r="AQ1132" s="86"/>
      <c r="AR1132" s="86"/>
      <c r="AS1132" s="86"/>
      <c r="AT1132" s="86"/>
      <c r="AU1132" s="86"/>
      <c r="AV1132" s="86"/>
      <c r="AW1132" s="86"/>
      <c r="AX1132" s="86"/>
      <c r="AY1132" s="86"/>
      <c r="AZ1132" s="86"/>
      <c r="BA1132" s="86"/>
      <c r="BB1132" s="86"/>
      <c r="BC1132" s="86"/>
      <c r="BD1132" s="86"/>
      <c r="BE1132" s="86"/>
      <c r="BF1132" s="86"/>
      <c r="BG1132" s="86"/>
      <c r="BH1132" s="86"/>
      <c r="BI1132" s="86"/>
      <c r="BJ1132" s="86"/>
      <c r="BK1132" s="86"/>
      <c r="BL1132" s="86"/>
      <c r="BM1132" s="86"/>
      <c r="BN1132" s="86"/>
      <c r="BO1132" s="86"/>
      <c r="BP1132" s="86"/>
      <c r="BQ1132" s="86"/>
      <c r="BR1132" s="86"/>
      <c r="BS1132" s="86"/>
    </row>
    <row r="1133" spans="6:71" s="28" customFormat="1">
      <c r="F1133" s="486"/>
      <c r="G1133" s="486"/>
      <c r="U1133" s="557"/>
      <c r="V1133" s="557"/>
      <c r="AF1133" s="33"/>
      <c r="AJ1133" s="86"/>
      <c r="AK1133" s="86"/>
      <c r="AL1133" s="86"/>
      <c r="AN1133" s="86"/>
      <c r="AO1133" s="86"/>
      <c r="AP1133" s="86"/>
      <c r="AQ1133" s="86"/>
      <c r="AR1133" s="86"/>
      <c r="AS1133" s="86"/>
      <c r="AT1133" s="86"/>
      <c r="AU1133" s="86"/>
      <c r="AV1133" s="86"/>
      <c r="AW1133" s="86"/>
      <c r="AX1133" s="86"/>
      <c r="AY1133" s="86"/>
      <c r="AZ1133" s="86"/>
      <c r="BA1133" s="86"/>
      <c r="BB1133" s="86"/>
      <c r="BC1133" s="86"/>
      <c r="BD1133" s="86"/>
      <c r="BE1133" s="86"/>
      <c r="BF1133" s="86"/>
      <c r="BG1133" s="86"/>
      <c r="BH1133" s="86"/>
      <c r="BI1133" s="86"/>
      <c r="BJ1133" s="86"/>
      <c r="BK1133" s="86"/>
      <c r="BL1133" s="86"/>
      <c r="BM1133" s="86"/>
      <c r="BN1133" s="86"/>
      <c r="BO1133" s="86"/>
      <c r="BP1133" s="86"/>
      <c r="BQ1133" s="86"/>
      <c r="BR1133" s="86"/>
      <c r="BS1133" s="86"/>
    </row>
    <row r="1134" spans="6:71" s="28" customFormat="1">
      <c r="F1134" s="486"/>
      <c r="G1134" s="486"/>
      <c r="U1134" s="557"/>
      <c r="V1134" s="557"/>
      <c r="AF1134" s="33"/>
      <c r="AJ1134" s="86"/>
      <c r="AK1134" s="86"/>
      <c r="AL1134" s="86"/>
      <c r="AN1134" s="86"/>
      <c r="AO1134" s="86"/>
      <c r="AP1134" s="86"/>
      <c r="AQ1134" s="86"/>
      <c r="AR1134" s="86"/>
      <c r="AS1134" s="86"/>
      <c r="AT1134" s="86"/>
      <c r="AU1134" s="86"/>
      <c r="AV1134" s="86"/>
      <c r="AW1134" s="86"/>
      <c r="AX1134" s="86"/>
      <c r="AY1134" s="86"/>
      <c r="AZ1134" s="86"/>
      <c r="BA1134" s="86"/>
      <c r="BB1134" s="86"/>
      <c r="BC1134" s="86"/>
      <c r="BD1134" s="86"/>
      <c r="BE1134" s="86"/>
      <c r="BF1134" s="86"/>
      <c r="BG1134" s="86"/>
      <c r="BH1134" s="86"/>
      <c r="BI1134" s="86"/>
      <c r="BJ1134" s="86"/>
      <c r="BK1134" s="86"/>
      <c r="BL1134" s="86"/>
      <c r="BM1134" s="86"/>
      <c r="BN1134" s="86"/>
      <c r="BO1134" s="86"/>
      <c r="BP1134" s="86"/>
      <c r="BQ1134" s="86"/>
      <c r="BR1134" s="86"/>
      <c r="BS1134" s="86"/>
    </row>
    <row r="1135" spans="6:71" s="28" customFormat="1">
      <c r="F1135" s="486"/>
      <c r="G1135" s="486"/>
      <c r="U1135" s="557"/>
      <c r="V1135" s="557"/>
      <c r="AF1135" s="33"/>
      <c r="AJ1135" s="86"/>
      <c r="AK1135" s="86"/>
      <c r="AL1135" s="86"/>
      <c r="AN1135" s="86"/>
      <c r="AO1135" s="86"/>
      <c r="AP1135" s="86"/>
      <c r="AQ1135" s="86"/>
      <c r="AR1135" s="86"/>
      <c r="AS1135" s="86"/>
      <c r="AT1135" s="86"/>
      <c r="AU1135" s="86"/>
      <c r="AV1135" s="86"/>
      <c r="AW1135" s="86"/>
      <c r="AX1135" s="86"/>
      <c r="AY1135" s="86"/>
      <c r="AZ1135" s="86"/>
      <c r="BA1135" s="86"/>
      <c r="BB1135" s="86"/>
      <c r="BC1135" s="86"/>
      <c r="BD1135" s="86"/>
      <c r="BE1135" s="86"/>
      <c r="BF1135" s="86"/>
      <c r="BG1135" s="86"/>
      <c r="BH1135" s="86"/>
      <c r="BI1135" s="86"/>
      <c r="BJ1135" s="86"/>
      <c r="BK1135" s="86"/>
      <c r="BL1135" s="86"/>
      <c r="BM1135" s="86"/>
      <c r="BN1135" s="86"/>
      <c r="BO1135" s="86"/>
      <c r="BP1135" s="86"/>
      <c r="BQ1135" s="86"/>
      <c r="BR1135" s="86"/>
      <c r="BS1135" s="86"/>
    </row>
    <row r="1136" spans="6:71" s="28" customFormat="1">
      <c r="F1136" s="486"/>
      <c r="G1136" s="486"/>
      <c r="U1136" s="557"/>
      <c r="V1136" s="557"/>
      <c r="AF1136" s="33"/>
      <c r="AJ1136" s="86"/>
      <c r="AK1136" s="86"/>
      <c r="AL1136" s="86"/>
      <c r="AN1136" s="86"/>
      <c r="AO1136" s="86"/>
      <c r="AP1136" s="86"/>
      <c r="AQ1136" s="86"/>
      <c r="AR1136" s="86"/>
      <c r="AS1136" s="86"/>
      <c r="AT1136" s="86"/>
      <c r="AU1136" s="86"/>
      <c r="AV1136" s="86"/>
      <c r="AW1136" s="86"/>
      <c r="AX1136" s="86"/>
      <c r="AY1136" s="86"/>
      <c r="AZ1136" s="86"/>
      <c r="BA1136" s="86"/>
      <c r="BB1136" s="86"/>
      <c r="BC1136" s="86"/>
      <c r="BD1136" s="86"/>
      <c r="BE1136" s="86"/>
      <c r="BF1136" s="86"/>
      <c r="BG1136" s="86"/>
      <c r="BH1136" s="86"/>
      <c r="BI1136" s="86"/>
      <c r="BJ1136" s="86"/>
      <c r="BK1136" s="86"/>
      <c r="BL1136" s="86"/>
      <c r="BM1136" s="86"/>
      <c r="BN1136" s="86"/>
      <c r="BO1136" s="86"/>
      <c r="BP1136" s="86"/>
      <c r="BQ1136" s="86"/>
      <c r="BR1136" s="86"/>
      <c r="BS1136" s="86"/>
    </row>
    <row r="1137" spans="6:71" s="28" customFormat="1">
      <c r="F1137" s="486"/>
      <c r="G1137" s="486"/>
      <c r="U1137" s="557"/>
      <c r="V1137" s="557"/>
      <c r="AF1137" s="33"/>
      <c r="AJ1137" s="86"/>
      <c r="AK1137" s="86"/>
      <c r="AL1137" s="86"/>
      <c r="AN1137" s="86"/>
      <c r="AO1137" s="86"/>
      <c r="AP1137" s="86"/>
      <c r="AQ1137" s="86"/>
      <c r="AR1137" s="86"/>
      <c r="AS1137" s="86"/>
      <c r="AT1137" s="86"/>
      <c r="AU1137" s="86"/>
      <c r="AV1137" s="86"/>
      <c r="AW1137" s="86"/>
      <c r="AX1137" s="86"/>
      <c r="AY1137" s="86"/>
      <c r="AZ1137" s="86"/>
      <c r="BA1137" s="86"/>
      <c r="BB1137" s="86"/>
      <c r="BC1137" s="86"/>
      <c r="BD1137" s="86"/>
      <c r="BE1137" s="86"/>
      <c r="BF1137" s="86"/>
      <c r="BG1137" s="86"/>
      <c r="BH1137" s="86"/>
      <c r="BI1137" s="86"/>
      <c r="BJ1137" s="86"/>
      <c r="BK1137" s="86"/>
      <c r="BL1137" s="86"/>
      <c r="BM1137" s="86"/>
      <c r="BN1137" s="86"/>
      <c r="BO1137" s="86"/>
      <c r="BP1137" s="86"/>
      <c r="BQ1137" s="86"/>
      <c r="BR1137" s="86"/>
      <c r="BS1137" s="86"/>
    </row>
    <row r="1138" spans="6:71" s="28" customFormat="1">
      <c r="F1138" s="486"/>
      <c r="G1138" s="486"/>
      <c r="U1138" s="557"/>
      <c r="V1138" s="557"/>
      <c r="AF1138" s="33"/>
      <c r="AJ1138" s="86"/>
      <c r="AK1138" s="86"/>
      <c r="AL1138" s="86"/>
      <c r="AN1138" s="86"/>
      <c r="AO1138" s="86"/>
      <c r="AP1138" s="86"/>
      <c r="AQ1138" s="86"/>
      <c r="AR1138" s="86"/>
      <c r="AS1138" s="86"/>
      <c r="AT1138" s="86"/>
      <c r="AU1138" s="86"/>
      <c r="AV1138" s="86"/>
      <c r="AW1138" s="86"/>
      <c r="AX1138" s="86"/>
      <c r="AY1138" s="86"/>
      <c r="AZ1138" s="86"/>
      <c r="BA1138" s="86"/>
      <c r="BB1138" s="86"/>
      <c r="BC1138" s="86"/>
      <c r="BD1138" s="86"/>
      <c r="BE1138" s="86"/>
      <c r="BF1138" s="86"/>
      <c r="BG1138" s="86"/>
      <c r="BH1138" s="86"/>
      <c r="BI1138" s="86"/>
      <c r="BJ1138" s="86"/>
      <c r="BK1138" s="86"/>
      <c r="BL1138" s="86"/>
      <c r="BM1138" s="86"/>
      <c r="BN1138" s="86"/>
      <c r="BO1138" s="86"/>
      <c r="BP1138" s="86"/>
      <c r="BQ1138" s="86"/>
      <c r="BR1138" s="86"/>
      <c r="BS1138" s="86"/>
    </row>
    <row r="1139" spans="6:71" s="28" customFormat="1">
      <c r="F1139" s="486"/>
      <c r="G1139" s="486"/>
      <c r="U1139" s="557"/>
      <c r="V1139" s="557"/>
      <c r="AF1139" s="33"/>
      <c r="AJ1139" s="86"/>
      <c r="AK1139" s="86"/>
      <c r="AL1139" s="86"/>
      <c r="AN1139" s="86"/>
      <c r="AO1139" s="86"/>
      <c r="AP1139" s="86"/>
      <c r="AQ1139" s="86"/>
      <c r="AR1139" s="86"/>
      <c r="AS1139" s="86"/>
      <c r="AT1139" s="86"/>
      <c r="AU1139" s="86"/>
      <c r="AV1139" s="86"/>
      <c r="AW1139" s="86"/>
      <c r="AX1139" s="86"/>
      <c r="AY1139" s="86"/>
      <c r="AZ1139" s="86"/>
      <c r="BA1139" s="86"/>
      <c r="BB1139" s="86"/>
      <c r="BC1139" s="86"/>
      <c r="BD1139" s="86"/>
      <c r="BE1139" s="86"/>
      <c r="BF1139" s="86"/>
      <c r="BG1139" s="86"/>
      <c r="BH1139" s="86"/>
      <c r="BI1139" s="86"/>
      <c r="BJ1139" s="86"/>
      <c r="BK1139" s="86"/>
      <c r="BL1139" s="86"/>
      <c r="BM1139" s="86"/>
      <c r="BN1139" s="86"/>
      <c r="BO1139" s="86"/>
      <c r="BP1139" s="86"/>
      <c r="BQ1139" s="86"/>
      <c r="BR1139" s="86"/>
      <c r="BS1139" s="86"/>
    </row>
    <row r="1140" spans="6:71" s="28" customFormat="1">
      <c r="F1140" s="486"/>
      <c r="G1140" s="486"/>
      <c r="U1140" s="557"/>
      <c r="V1140" s="557"/>
      <c r="AF1140" s="33"/>
      <c r="AJ1140" s="86"/>
      <c r="AK1140" s="86"/>
      <c r="AL1140" s="86"/>
      <c r="AN1140" s="86"/>
      <c r="AO1140" s="86"/>
      <c r="AP1140" s="86"/>
      <c r="AQ1140" s="86"/>
      <c r="AR1140" s="86"/>
      <c r="AS1140" s="86"/>
      <c r="AT1140" s="86"/>
      <c r="AU1140" s="86"/>
      <c r="AV1140" s="86"/>
      <c r="AW1140" s="86"/>
      <c r="AX1140" s="86"/>
      <c r="AY1140" s="86"/>
      <c r="AZ1140" s="86"/>
      <c r="BA1140" s="86"/>
      <c r="BB1140" s="86"/>
      <c r="BC1140" s="86"/>
      <c r="BD1140" s="86"/>
      <c r="BE1140" s="86"/>
      <c r="BF1140" s="86"/>
      <c r="BG1140" s="86"/>
      <c r="BH1140" s="86"/>
      <c r="BI1140" s="86"/>
      <c r="BJ1140" s="86"/>
      <c r="BK1140" s="86"/>
      <c r="BL1140" s="86"/>
      <c r="BM1140" s="86"/>
      <c r="BN1140" s="86"/>
      <c r="BO1140" s="86"/>
      <c r="BP1140" s="86"/>
      <c r="BQ1140" s="86"/>
      <c r="BR1140" s="86"/>
      <c r="BS1140" s="86"/>
    </row>
    <row r="1141" spans="6:71" s="28" customFormat="1">
      <c r="F1141" s="486"/>
      <c r="G1141" s="486"/>
      <c r="U1141" s="557"/>
      <c r="V1141" s="557"/>
      <c r="AF1141" s="33"/>
      <c r="AJ1141" s="86"/>
      <c r="AK1141" s="86"/>
      <c r="AL1141" s="86"/>
      <c r="AN1141" s="86"/>
      <c r="AO1141" s="86"/>
      <c r="AP1141" s="86"/>
      <c r="AQ1141" s="86"/>
      <c r="AR1141" s="86"/>
      <c r="AS1141" s="86"/>
      <c r="AT1141" s="86"/>
      <c r="AU1141" s="86"/>
      <c r="AV1141" s="86"/>
      <c r="AW1141" s="86"/>
      <c r="AX1141" s="86"/>
      <c r="AY1141" s="86"/>
      <c r="AZ1141" s="86"/>
      <c r="BA1141" s="86"/>
      <c r="BB1141" s="86"/>
      <c r="BC1141" s="86"/>
      <c r="BD1141" s="86"/>
      <c r="BE1141" s="86"/>
      <c r="BF1141" s="86"/>
      <c r="BG1141" s="86"/>
      <c r="BH1141" s="86"/>
      <c r="BI1141" s="86"/>
      <c r="BJ1141" s="86"/>
      <c r="BK1141" s="86"/>
      <c r="BL1141" s="86"/>
      <c r="BM1141" s="86"/>
      <c r="BN1141" s="86"/>
      <c r="BO1141" s="86"/>
      <c r="BP1141" s="86"/>
      <c r="BQ1141" s="86"/>
      <c r="BR1141" s="86"/>
      <c r="BS1141" s="86"/>
    </row>
    <row r="1142" spans="6:71" s="28" customFormat="1">
      <c r="F1142" s="486"/>
      <c r="G1142" s="486"/>
      <c r="U1142" s="557"/>
      <c r="V1142" s="557"/>
      <c r="AF1142" s="33"/>
      <c r="AJ1142" s="86"/>
      <c r="AK1142" s="86"/>
      <c r="AL1142" s="86"/>
      <c r="AN1142" s="86"/>
      <c r="AO1142" s="86"/>
      <c r="AP1142" s="86"/>
      <c r="AQ1142" s="86"/>
      <c r="AR1142" s="86"/>
      <c r="AS1142" s="86"/>
      <c r="AT1142" s="86"/>
      <c r="AU1142" s="86"/>
      <c r="AV1142" s="86"/>
      <c r="AW1142" s="86"/>
      <c r="AX1142" s="86"/>
      <c r="AY1142" s="86"/>
      <c r="AZ1142" s="86"/>
      <c r="BA1142" s="86"/>
      <c r="BB1142" s="86"/>
      <c r="BC1142" s="86"/>
      <c r="BD1142" s="86"/>
      <c r="BE1142" s="86"/>
      <c r="BF1142" s="86"/>
      <c r="BG1142" s="86"/>
      <c r="BH1142" s="86"/>
      <c r="BI1142" s="86"/>
      <c r="BJ1142" s="86"/>
      <c r="BK1142" s="86"/>
      <c r="BL1142" s="86"/>
      <c r="BM1142" s="86"/>
      <c r="BN1142" s="86"/>
      <c r="BO1142" s="86"/>
      <c r="BP1142" s="86"/>
      <c r="BQ1142" s="86"/>
      <c r="BR1142" s="86"/>
      <c r="BS1142" s="86"/>
    </row>
    <row r="1143" spans="6:71" s="28" customFormat="1">
      <c r="F1143" s="486"/>
      <c r="G1143" s="486"/>
      <c r="U1143" s="557"/>
      <c r="V1143" s="557"/>
      <c r="AF1143" s="33"/>
      <c r="AJ1143" s="86"/>
      <c r="AK1143" s="86"/>
      <c r="AL1143" s="86"/>
      <c r="AN1143" s="86"/>
      <c r="AO1143" s="86"/>
      <c r="AP1143" s="86"/>
      <c r="AQ1143" s="86"/>
      <c r="AR1143" s="86"/>
      <c r="AS1143" s="86"/>
      <c r="AT1143" s="86"/>
      <c r="AU1143" s="86"/>
      <c r="AV1143" s="86"/>
      <c r="AW1143" s="86"/>
      <c r="AX1143" s="86"/>
      <c r="AY1143" s="86"/>
      <c r="AZ1143" s="86"/>
      <c r="BA1143" s="86"/>
      <c r="BB1143" s="86"/>
      <c r="BC1143" s="86"/>
      <c r="BD1143" s="86"/>
      <c r="BE1143" s="86"/>
      <c r="BF1143" s="86"/>
      <c r="BG1143" s="86"/>
      <c r="BH1143" s="86"/>
      <c r="BI1143" s="86"/>
      <c r="BJ1143" s="86"/>
      <c r="BK1143" s="86"/>
      <c r="BL1143" s="86"/>
      <c r="BM1143" s="86"/>
      <c r="BN1143" s="86"/>
      <c r="BO1143" s="86"/>
      <c r="BP1143" s="86"/>
      <c r="BQ1143" s="86"/>
      <c r="BR1143" s="86"/>
      <c r="BS1143" s="86"/>
    </row>
    <row r="1144" spans="6:71" s="28" customFormat="1">
      <c r="F1144" s="486"/>
      <c r="G1144" s="486"/>
      <c r="U1144" s="557"/>
      <c r="V1144" s="557"/>
      <c r="AF1144" s="33"/>
      <c r="AJ1144" s="86"/>
      <c r="AK1144" s="86"/>
      <c r="AL1144" s="86"/>
      <c r="AN1144" s="86"/>
      <c r="AO1144" s="86"/>
      <c r="AP1144" s="86"/>
      <c r="AQ1144" s="86"/>
      <c r="AR1144" s="86"/>
      <c r="AS1144" s="86"/>
      <c r="AT1144" s="86"/>
      <c r="AU1144" s="86"/>
      <c r="AV1144" s="86"/>
      <c r="AW1144" s="86"/>
      <c r="AX1144" s="86"/>
      <c r="AY1144" s="86"/>
      <c r="AZ1144" s="86"/>
      <c r="BA1144" s="86"/>
      <c r="BB1144" s="86"/>
      <c r="BC1144" s="86"/>
      <c r="BD1144" s="86"/>
      <c r="BE1144" s="86"/>
      <c r="BF1144" s="86"/>
      <c r="BG1144" s="86"/>
      <c r="BH1144" s="86"/>
      <c r="BI1144" s="86"/>
      <c r="BJ1144" s="86"/>
      <c r="BK1144" s="86"/>
      <c r="BL1144" s="86"/>
      <c r="BM1144" s="86"/>
      <c r="BN1144" s="86"/>
      <c r="BO1144" s="86"/>
      <c r="BP1144" s="86"/>
      <c r="BQ1144" s="86"/>
      <c r="BR1144" s="86"/>
      <c r="BS1144" s="86"/>
    </row>
    <row r="1145" spans="6:71" s="28" customFormat="1">
      <c r="F1145" s="486"/>
      <c r="G1145" s="486"/>
      <c r="U1145" s="557"/>
      <c r="V1145" s="557"/>
      <c r="AF1145" s="33"/>
      <c r="AJ1145" s="86"/>
      <c r="AK1145" s="86"/>
      <c r="AL1145" s="86"/>
      <c r="AN1145" s="86"/>
      <c r="AO1145" s="86"/>
      <c r="AP1145" s="86"/>
      <c r="AQ1145" s="86"/>
      <c r="AR1145" s="86"/>
      <c r="AS1145" s="86"/>
      <c r="AT1145" s="86"/>
      <c r="AU1145" s="86"/>
      <c r="AV1145" s="86"/>
      <c r="AW1145" s="86"/>
      <c r="AX1145" s="86"/>
      <c r="AY1145" s="86"/>
      <c r="AZ1145" s="86"/>
      <c r="BA1145" s="86"/>
      <c r="BB1145" s="86"/>
      <c r="BC1145" s="86"/>
      <c r="BD1145" s="86"/>
      <c r="BE1145" s="86"/>
      <c r="BF1145" s="86"/>
      <c r="BG1145" s="86"/>
      <c r="BH1145" s="86"/>
      <c r="BI1145" s="86"/>
      <c r="BJ1145" s="86"/>
      <c r="BK1145" s="86"/>
      <c r="BL1145" s="86"/>
      <c r="BM1145" s="86"/>
      <c r="BN1145" s="86"/>
      <c r="BO1145" s="86"/>
      <c r="BP1145" s="86"/>
      <c r="BQ1145" s="86"/>
      <c r="BR1145" s="86"/>
      <c r="BS1145" s="86"/>
    </row>
    <row r="1146" spans="6:71" s="28" customFormat="1">
      <c r="F1146" s="486"/>
      <c r="G1146" s="486"/>
      <c r="U1146" s="557"/>
      <c r="V1146" s="557"/>
      <c r="AF1146" s="33"/>
      <c r="AJ1146" s="86"/>
      <c r="AK1146" s="86"/>
      <c r="AL1146" s="86"/>
      <c r="AN1146" s="86"/>
      <c r="AO1146" s="86"/>
      <c r="AP1146" s="86"/>
      <c r="AQ1146" s="86"/>
      <c r="AR1146" s="86"/>
      <c r="AS1146" s="86"/>
      <c r="AT1146" s="86"/>
      <c r="AU1146" s="86"/>
      <c r="AV1146" s="86"/>
      <c r="AW1146" s="86"/>
      <c r="AX1146" s="86"/>
      <c r="AY1146" s="86"/>
      <c r="AZ1146" s="86"/>
      <c r="BA1146" s="86"/>
      <c r="BB1146" s="86"/>
      <c r="BC1146" s="86"/>
      <c r="BD1146" s="86"/>
      <c r="BE1146" s="86"/>
      <c r="BF1146" s="86"/>
      <c r="BG1146" s="86"/>
      <c r="BH1146" s="86"/>
      <c r="BI1146" s="86"/>
      <c r="BJ1146" s="86"/>
      <c r="BK1146" s="86"/>
      <c r="BL1146" s="86"/>
      <c r="BM1146" s="86"/>
      <c r="BN1146" s="86"/>
      <c r="BO1146" s="86"/>
      <c r="BP1146" s="86"/>
      <c r="BQ1146" s="86"/>
      <c r="BR1146" s="86"/>
      <c r="BS1146" s="86"/>
    </row>
    <row r="1147" spans="6:71" s="28" customFormat="1">
      <c r="F1147" s="486"/>
      <c r="G1147" s="486"/>
      <c r="U1147" s="557"/>
      <c r="V1147" s="557"/>
      <c r="AF1147" s="33"/>
      <c r="AJ1147" s="86"/>
      <c r="AK1147" s="86"/>
      <c r="AL1147" s="86"/>
      <c r="AN1147" s="86"/>
      <c r="AO1147" s="86"/>
      <c r="AP1147" s="86"/>
      <c r="AQ1147" s="86"/>
      <c r="AR1147" s="86"/>
      <c r="AS1147" s="86"/>
      <c r="AT1147" s="86"/>
      <c r="AU1147" s="86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86"/>
      <c r="BG1147" s="86"/>
      <c r="BH1147" s="86"/>
      <c r="BI1147" s="86"/>
      <c r="BJ1147" s="86"/>
      <c r="BK1147" s="86"/>
      <c r="BL1147" s="86"/>
      <c r="BM1147" s="86"/>
      <c r="BN1147" s="86"/>
      <c r="BO1147" s="86"/>
      <c r="BP1147" s="86"/>
      <c r="BQ1147" s="86"/>
      <c r="BR1147" s="86"/>
      <c r="BS1147" s="86"/>
    </row>
    <row r="1148" spans="6:71" s="28" customFormat="1">
      <c r="F1148" s="486"/>
      <c r="G1148" s="486"/>
      <c r="U1148" s="557"/>
      <c r="V1148" s="557"/>
      <c r="AF1148" s="33"/>
      <c r="AJ1148" s="86"/>
      <c r="AK1148" s="86"/>
      <c r="AL1148" s="86"/>
      <c r="AN1148" s="86"/>
      <c r="AO1148" s="86"/>
      <c r="AP1148" s="86"/>
      <c r="AQ1148" s="86"/>
      <c r="AR1148" s="86"/>
      <c r="AS1148" s="86"/>
      <c r="AT1148" s="86"/>
      <c r="AU1148" s="86"/>
      <c r="AV1148" s="86"/>
      <c r="AW1148" s="86"/>
      <c r="AX1148" s="86"/>
      <c r="AY1148" s="86"/>
      <c r="AZ1148" s="86"/>
      <c r="BA1148" s="86"/>
      <c r="BB1148" s="86"/>
      <c r="BC1148" s="86"/>
      <c r="BD1148" s="86"/>
      <c r="BE1148" s="86"/>
      <c r="BF1148" s="86"/>
      <c r="BG1148" s="86"/>
      <c r="BH1148" s="86"/>
      <c r="BI1148" s="86"/>
      <c r="BJ1148" s="86"/>
      <c r="BK1148" s="86"/>
      <c r="BL1148" s="86"/>
      <c r="BM1148" s="86"/>
      <c r="BN1148" s="86"/>
      <c r="BO1148" s="86"/>
      <c r="BP1148" s="86"/>
      <c r="BQ1148" s="86"/>
      <c r="BR1148" s="86"/>
      <c r="BS1148" s="86"/>
    </row>
    <row r="1149" spans="6:71" s="28" customFormat="1">
      <c r="F1149" s="486"/>
      <c r="G1149" s="486"/>
      <c r="U1149" s="557"/>
      <c r="V1149" s="557"/>
      <c r="AF1149" s="33"/>
      <c r="AJ1149" s="86"/>
      <c r="AK1149" s="86"/>
      <c r="AL1149" s="86"/>
      <c r="AN1149" s="86"/>
      <c r="AO1149" s="86"/>
      <c r="AP1149" s="86"/>
      <c r="AQ1149" s="86"/>
      <c r="AR1149" s="86"/>
      <c r="AS1149" s="86"/>
      <c r="AT1149" s="86"/>
      <c r="AU1149" s="86"/>
      <c r="AV1149" s="86"/>
      <c r="AW1149" s="86"/>
      <c r="AX1149" s="86"/>
      <c r="AY1149" s="86"/>
      <c r="AZ1149" s="86"/>
      <c r="BA1149" s="86"/>
      <c r="BB1149" s="86"/>
      <c r="BC1149" s="86"/>
      <c r="BD1149" s="86"/>
      <c r="BE1149" s="86"/>
      <c r="BF1149" s="86"/>
      <c r="BG1149" s="86"/>
      <c r="BH1149" s="86"/>
      <c r="BI1149" s="86"/>
      <c r="BJ1149" s="86"/>
      <c r="BK1149" s="86"/>
      <c r="BL1149" s="86"/>
      <c r="BM1149" s="86"/>
      <c r="BN1149" s="86"/>
      <c r="BO1149" s="86"/>
      <c r="BP1149" s="86"/>
      <c r="BQ1149" s="86"/>
      <c r="BR1149" s="86"/>
      <c r="BS1149" s="86"/>
    </row>
    <row r="1150" spans="6:71" s="28" customFormat="1">
      <c r="F1150" s="486"/>
      <c r="G1150" s="486"/>
      <c r="U1150" s="557"/>
      <c r="V1150" s="557"/>
      <c r="AF1150" s="33"/>
      <c r="AJ1150" s="86"/>
      <c r="AK1150" s="86"/>
      <c r="AL1150" s="86"/>
      <c r="AN1150" s="86"/>
      <c r="AO1150" s="86"/>
      <c r="AP1150" s="86"/>
      <c r="AQ1150" s="86"/>
      <c r="AR1150" s="86"/>
      <c r="AS1150" s="86"/>
      <c r="AT1150" s="86"/>
      <c r="AU1150" s="86"/>
      <c r="AV1150" s="86"/>
      <c r="AW1150" s="86"/>
      <c r="AX1150" s="86"/>
      <c r="AY1150" s="86"/>
      <c r="AZ1150" s="86"/>
      <c r="BA1150" s="86"/>
      <c r="BB1150" s="86"/>
      <c r="BC1150" s="86"/>
      <c r="BD1150" s="86"/>
      <c r="BE1150" s="86"/>
      <c r="BF1150" s="86"/>
      <c r="BG1150" s="86"/>
      <c r="BH1150" s="86"/>
      <c r="BI1150" s="86"/>
      <c r="BJ1150" s="86"/>
      <c r="BK1150" s="86"/>
      <c r="BL1150" s="86"/>
      <c r="BM1150" s="86"/>
      <c r="BN1150" s="86"/>
      <c r="BO1150" s="86"/>
      <c r="BP1150" s="86"/>
      <c r="BQ1150" s="86"/>
      <c r="BR1150" s="86"/>
      <c r="BS1150" s="86"/>
    </row>
    <row r="1151" spans="6:71" s="28" customFormat="1">
      <c r="F1151" s="486"/>
      <c r="G1151" s="486"/>
      <c r="U1151" s="557"/>
      <c r="V1151" s="557"/>
      <c r="AF1151" s="33"/>
      <c r="AJ1151" s="86"/>
      <c r="AK1151" s="86"/>
      <c r="AL1151" s="86"/>
      <c r="AN1151" s="86"/>
      <c r="AO1151" s="86"/>
      <c r="AP1151" s="86"/>
      <c r="AQ1151" s="86"/>
      <c r="AR1151" s="86"/>
      <c r="AS1151" s="86"/>
      <c r="AT1151" s="86"/>
      <c r="AU1151" s="86"/>
      <c r="AV1151" s="86"/>
      <c r="AW1151" s="86"/>
      <c r="AX1151" s="86"/>
      <c r="AY1151" s="86"/>
      <c r="AZ1151" s="86"/>
      <c r="BA1151" s="86"/>
      <c r="BB1151" s="86"/>
      <c r="BC1151" s="86"/>
      <c r="BD1151" s="86"/>
      <c r="BE1151" s="86"/>
      <c r="BF1151" s="86"/>
      <c r="BG1151" s="86"/>
      <c r="BH1151" s="86"/>
      <c r="BI1151" s="86"/>
      <c r="BJ1151" s="86"/>
      <c r="BK1151" s="86"/>
      <c r="BL1151" s="86"/>
      <c r="BM1151" s="86"/>
      <c r="BN1151" s="86"/>
      <c r="BO1151" s="86"/>
      <c r="BP1151" s="86"/>
      <c r="BQ1151" s="86"/>
      <c r="BR1151" s="86"/>
      <c r="BS1151" s="86"/>
    </row>
    <row r="1152" spans="6:71" s="28" customFormat="1">
      <c r="F1152" s="486"/>
      <c r="G1152" s="486"/>
      <c r="U1152" s="557"/>
      <c r="V1152" s="557"/>
      <c r="AF1152" s="33"/>
      <c r="AJ1152" s="86"/>
      <c r="AK1152" s="86"/>
      <c r="AL1152" s="86"/>
      <c r="AN1152" s="86"/>
      <c r="AO1152" s="86"/>
      <c r="AP1152" s="86"/>
      <c r="AQ1152" s="86"/>
      <c r="AR1152" s="86"/>
      <c r="AS1152" s="86"/>
      <c r="AT1152" s="86"/>
      <c r="AU1152" s="86"/>
      <c r="AV1152" s="86"/>
      <c r="AW1152" s="86"/>
      <c r="AX1152" s="86"/>
      <c r="AY1152" s="86"/>
      <c r="AZ1152" s="86"/>
      <c r="BA1152" s="86"/>
      <c r="BB1152" s="86"/>
      <c r="BC1152" s="86"/>
      <c r="BD1152" s="86"/>
      <c r="BE1152" s="86"/>
      <c r="BF1152" s="86"/>
      <c r="BG1152" s="86"/>
      <c r="BH1152" s="86"/>
      <c r="BI1152" s="86"/>
      <c r="BJ1152" s="86"/>
      <c r="BK1152" s="86"/>
      <c r="BL1152" s="86"/>
      <c r="BM1152" s="86"/>
      <c r="BN1152" s="86"/>
      <c r="BO1152" s="86"/>
      <c r="BP1152" s="86"/>
      <c r="BQ1152" s="86"/>
      <c r="BR1152" s="86"/>
      <c r="BS1152" s="86"/>
    </row>
    <row r="1153" spans="6:71" s="28" customFormat="1">
      <c r="F1153" s="486"/>
      <c r="G1153" s="486"/>
      <c r="U1153" s="557"/>
      <c r="V1153" s="557"/>
      <c r="AF1153" s="33"/>
      <c r="AJ1153" s="86"/>
      <c r="AK1153" s="86"/>
      <c r="AL1153" s="86"/>
      <c r="AN1153" s="86"/>
      <c r="AO1153" s="86"/>
      <c r="AP1153" s="86"/>
      <c r="AQ1153" s="86"/>
      <c r="AR1153" s="86"/>
      <c r="AS1153" s="86"/>
      <c r="AT1153" s="86"/>
      <c r="AU1153" s="86"/>
      <c r="AV1153" s="86"/>
      <c r="AW1153" s="86"/>
      <c r="AX1153" s="86"/>
      <c r="AY1153" s="86"/>
      <c r="AZ1153" s="86"/>
      <c r="BA1153" s="86"/>
      <c r="BB1153" s="86"/>
      <c r="BC1153" s="86"/>
      <c r="BD1153" s="86"/>
      <c r="BE1153" s="86"/>
      <c r="BF1153" s="86"/>
      <c r="BG1153" s="86"/>
      <c r="BH1153" s="86"/>
      <c r="BI1153" s="86"/>
      <c r="BJ1153" s="86"/>
      <c r="BK1153" s="86"/>
      <c r="BL1153" s="86"/>
      <c r="BM1153" s="86"/>
      <c r="BN1153" s="86"/>
      <c r="BO1153" s="86"/>
      <c r="BP1153" s="86"/>
      <c r="BQ1153" s="86"/>
      <c r="BR1153" s="86"/>
      <c r="BS1153" s="86"/>
    </row>
    <row r="1154" spans="6:71" s="28" customFormat="1">
      <c r="F1154" s="486"/>
      <c r="G1154" s="486"/>
      <c r="U1154" s="557"/>
      <c r="V1154" s="557"/>
      <c r="AF1154" s="33"/>
      <c r="AJ1154" s="86"/>
      <c r="AK1154" s="86"/>
      <c r="AL1154" s="86"/>
      <c r="AN1154" s="86"/>
      <c r="AO1154" s="86"/>
      <c r="AP1154" s="86"/>
      <c r="AQ1154" s="86"/>
      <c r="AR1154" s="86"/>
      <c r="AS1154" s="86"/>
      <c r="AT1154" s="86"/>
      <c r="AU1154" s="86"/>
      <c r="AV1154" s="86"/>
      <c r="AW1154" s="86"/>
      <c r="AX1154" s="86"/>
      <c r="AY1154" s="86"/>
      <c r="AZ1154" s="86"/>
      <c r="BA1154" s="86"/>
      <c r="BB1154" s="86"/>
      <c r="BC1154" s="86"/>
      <c r="BD1154" s="86"/>
      <c r="BE1154" s="86"/>
      <c r="BF1154" s="86"/>
      <c r="BG1154" s="86"/>
      <c r="BH1154" s="86"/>
      <c r="BI1154" s="86"/>
      <c r="BJ1154" s="86"/>
      <c r="BK1154" s="86"/>
      <c r="BL1154" s="86"/>
      <c r="BM1154" s="86"/>
      <c r="BN1154" s="86"/>
      <c r="BO1154" s="86"/>
      <c r="BP1154" s="86"/>
      <c r="BQ1154" s="86"/>
      <c r="BR1154" s="86"/>
      <c r="BS1154" s="86"/>
    </row>
    <row r="1155" spans="6:71" s="28" customFormat="1">
      <c r="F1155" s="486"/>
      <c r="G1155" s="486"/>
      <c r="U1155" s="557"/>
      <c r="V1155" s="557"/>
      <c r="AF1155" s="33"/>
      <c r="AJ1155" s="86"/>
      <c r="AK1155" s="86"/>
      <c r="AL1155" s="86"/>
      <c r="AN1155" s="86"/>
      <c r="AO1155" s="86"/>
      <c r="AP1155" s="86"/>
      <c r="AQ1155" s="86"/>
      <c r="AR1155" s="86"/>
      <c r="AS1155" s="86"/>
      <c r="AT1155" s="86"/>
      <c r="AU1155" s="86"/>
      <c r="AV1155" s="86"/>
      <c r="AW1155" s="86"/>
      <c r="AX1155" s="86"/>
      <c r="AY1155" s="86"/>
      <c r="AZ1155" s="86"/>
      <c r="BA1155" s="86"/>
      <c r="BB1155" s="86"/>
      <c r="BC1155" s="86"/>
      <c r="BD1155" s="86"/>
      <c r="BE1155" s="86"/>
      <c r="BF1155" s="86"/>
      <c r="BG1155" s="86"/>
      <c r="BH1155" s="86"/>
      <c r="BI1155" s="86"/>
      <c r="BJ1155" s="86"/>
      <c r="BK1155" s="86"/>
      <c r="BL1155" s="86"/>
      <c r="BM1155" s="86"/>
      <c r="BN1155" s="86"/>
      <c r="BO1155" s="86"/>
      <c r="BP1155" s="86"/>
      <c r="BQ1155" s="86"/>
      <c r="BR1155" s="86"/>
      <c r="BS1155" s="86"/>
    </row>
    <row r="1156" spans="6:71" s="28" customFormat="1">
      <c r="F1156" s="486"/>
      <c r="G1156" s="486"/>
      <c r="U1156" s="557"/>
      <c r="V1156" s="557"/>
      <c r="AF1156" s="33"/>
      <c r="AJ1156" s="86"/>
      <c r="AK1156" s="86"/>
      <c r="AL1156" s="86"/>
      <c r="AN1156" s="86"/>
      <c r="AO1156" s="86"/>
      <c r="AP1156" s="86"/>
      <c r="AQ1156" s="86"/>
      <c r="AR1156" s="86"/>
      <c r="AS1156" s="86"/>
      <c r="AT1156" s="86"/>
      <c r="AU1156" s="86"/>
      <c r="AV1156" s="86"/>
      <c r="AW1156" s="86"/>
      <c r="AX1156" s="86"/>
      <c r="AY1156" s="86"/>
      <c r="AZ1156" s="86"/>
      <c r="BA1156" s="86"/>
      <c r="BB1156" s="86"/>
      <c r="BC1156" s="86"/>
      <c r="BD1156" s="86"/>
      <c r="BE1156" s="86"/>
      <c r="BF1156" s="86"/>
      <c r="BG1156" s="86"/>
      <c r="BH1156" s="86"/>
      <c r="BI1156" s="86"/>
      <c r="BJ1156" s="86"/>
      <c r="BK1156" s="86"/>
      <c r="BL1156" s="86"/>
      <c r="BM1156" s="86"/>
      <c r="BN1156" s="86"/>
      <c r="BO1156" s="86"/>
      <c r="BP1156" s="86"/>
      <c r="BQ1156" s="86"/>
      <c r="BR1156" s="86"/>
      <c r="BS1156" s="86"/>
    </row>
    <row r="1157" spans="6:71" s="28" customFormat="1">
      <c r="F1157" s="486"/>
      <c r="G1157" s="486"/>
      <c r="U1157" s="557"/>
      <c r="V1157" s="557"/>
      <c r="AF1157" s="33"/>
      <c r="AJ1157" s="86"/>
      <c r="AK1157" s="86"/>
      <c r="AL1157" s="86"/>
      <c r="AN1157" s="86"/>
      <c r="AO1157" s="86"/>
      <c r="AP1157" s="86"/>
      <c r="AQ1157" s="86"/>
      <c r="AR1157" s="86"/>
      <c r="AS1157" s="86"/>
      <c r="AT1157" s="86"/>
      <c r="AU1157" s="86"/>
      <c r="AV1157" s="86"/>
      <c r="AW1157" s="86"/>
      <c r="AX1157" s="86"/>
      <c r="AY1157" s="86"/>
      <c r="AZ1157" s="86"/>
      <c r="BA1157" s="86"/>
      <c r="BB1157" s="86"/>
      <c r="BC1157" s="86"/>
      <c r="BD1157" s="86"/>
      <c r="BE1157" s="86"/>
      <c r="BF1157" s="86"/>
      <c r="BG1157" s="86"/>
      <c r="BH1157" s="86"/>
      <c r="BI1157" s="86"/>
      <c r="BJ1157" s="86"/>
      <c r="BK1157" s="86"/>
      <c r="BL1157" s="86"/>
      <c r="BM1157" s="86"/>
      <c r="BN1157" s="86"/>
      <c r="BO1157" s="86"/>
      <c r="BP1157" s="86"/>
      <c r="BQ1157" s="86"/>
      <c r="BR1157" s="86"/>
      <c r="BS1157" s="86"/>
    </row>
    <row r="1158" spans="6:71" s="28" customFormat="1">
      <c r="F1158" s="486"/>
      <c r="G1158" s="486"/>
      <c r="U1158" s="557"/>
      <c r="V1158" s="557"/>
      <c r="AF1158" s="33"/>
      <c r="AJ1158" s="86"/>
      <c r="AK1158" s="86"/>
      <c r="AL1158" s="86"/>
      <c r="AN1158" s="86"/>
      <c r="AO1158" s="86"/>
      <c r="AP1158" s="86"/>
      <c r="AQ1158" s="86"/>
      <c r="AR1158" s="86"/>
      <c r="AS1158" s="86"/>
      <c r="AT1158" s="86"/>
      <c r="AU1158" s="86"/>
      <c r="AV1158" s="86"/>
      <c r="AW1158" s="86"/>
      <c r="AX1158" s="86"/>
      <c r="AY1158" s="86"/>
      <c r="AZ1158" s="86"/>
      <c r="BA1158" s="86"/>
      <c r="BB1158" s="86"/>
      <c r="BC1158" s="86"/>
      <c r="BD1158" s="86"/>
      <c r="BE1158" s="86"/>
      <c r="BF1158" s="86"/>
      <c r="BG1158" s="86"/>
      <c r="BH1158" s="86"/>
      <c r="BI1158" s="86"/>
      <c r="BJ1158" s="86"/>
      <c r="BK1158" s="86"/>
      <c r="BL1158" s="86"/>
      <c r="BM1158" s="86"/>
      <c r="BN1158" s="86"/>
      <c r="BO1158" s="86"/>
      <c r="BP1158" s="86"/>
      <c r="BQ1158" s="86"/>
      <c r="BR1158" s="86"/>
      <c r="BS1158" s="86"/>
    </row>
    <row r="1159" spans="6:71" s="28" customFormat="1">
      <c r="F1159" s="486"/>
      <c r="G1159" s="486"/>
      <c r="U1159" s="557"/>
      <c r="V1159" s="557"/>
      <c r="AF1159" s="33"/>
      <c r="AJ1159" s="86"/>
      <c r="AK1159" s="86"/>
      <c r="AL1159" s="86"/>
      <c r="AN1159" s="86"/>
      <c r="AO1159" s="86"/>
      <c r="AP1159" s="86"/>
      <c r="AQ1159" s="86"/>
      <c r="AR1159" s="86"/>
      <c r="AS1159" s="86"/>
      <c r="AT1159" s="86"/>
      <c r="AU1159" s="86"/>
      <c r="AV1159" s="86"/>
      <c r="AW1159" s="86"/>
      <c r="AX1159" s="86"/>
      <c r="AY1159" s="86"/>
      <c r="AZ1159" s="86"/>
      <c r="BA1159" s="86"/>
      <c r="BB1159" s="86"/>
      <c r="BC1159" s="86"/>
      <c r="BD1159" s="86"/>
      <c r="BE1159" s="86"/>
      <c r="BF1159" s="86"/>
      <c r="BG1159" s="86"/>
      <c r="BH1159" s="86"/>
      <c r="BI1159" s="86"/>
      <c r="BJ1159" s="86"/>
      <c r="BK1159" s="86"/>
      <c r="BL1159" s="86"/>
      <c r="BM1159" s="86"/>
      <c r="BN1159" s="86"/>
      <c r="BO1159" s="86"/>
      <c r="BP1159" s="86"/>
      <c r="BQ1159" s="86"/>
      <c r="BR1159" s="86"/>
      <c r="BS1159" s="86"/>
    </row>
    <row r="1160" spans="6:71" s="28" customFormat="1">
      <c r="F1160" s="486"/>
      <c r="G1160" s="486"/>
      <c r="U1160" s="557"/>
      <c r="V1160" s="557"/>
      <c r="AF1160" s="33"/>
      <c r="AJ1160" s="86"/>
      <c r="AK1160" s="86"/>
      <c r="AL1160" s="86"/>
      <c r="AN1160" s="86"/>
      <c r="AO1160" s="86"/>
      <c r="AP1160" s="86"/>
      <c r="AQ1160" s="86"/>
      <c r="AR1160" s="86"/>
      <c r="AS1160" s="86"/>
      <c r="AT1160" s="86"/>
      <c r="AU1160" s="86"/>
      <c r="AV1160" s="86"/>
      <c r="AW1160" s="86"/>
      <c r="AX1160" s="86"/>
      <c r="AY1160" s="86"/>
      <c r="AZ1160" s="86"/>
      <c r="BA1160" s="86"/>
      <c r="BB1160" s="86"/>
      <c r="BC1160" s="86"/>
      <c r="BD1160" s="86"/>
      <c r="BE1160" s="86"/>
      <c r="BF1160" s="86"/>
      <c r="BG1160" s="86"/>
      <c r="BH1160" s="86"/>
      <c r="BI1160" s="86"/>
      <c r="BJ1160" s="86"/>
      <c r="BK1160" s="86"/>
      <c r="BL1160" s="86"/>
      <c r="BM1160" s="86"/>
      <c r="BN1160" s="86"/>
      <c r="BO1160" s="86"/>
      <c r="BP1160" s="86"/>
      <c r="BQ1160" s="86"/>
      <c r="BR1160" s="86"/>
      <c r="BS1160" s="86"/>
    </row>
    <row r="1161" spans="6:71" s="28" customFormat="1">
      <c r="F1161" s="486"/>
      <c r="G1161" s="486"/>
      <c r="U1161" s="557"/>
      <c r="V1161" s="557"/>
      <c r="AF1161" s="33"/>
      <c r="AJ1161" s="86"/>
      <c r="AK1161" s="86"/>
      <c r="AL1161" s="86"/>
      <c r="AN1161" s="86"/>
      <c r="AO1161" s="86"/>
      <c r="AP1161" s="86"/>
      <c r="AQ1161" s="86"/>
      <c r="AR1161" s="86"/>
      <c r="AS1161" s="86"/>
      <c r="AT1161" s="86"/>
      <c r="AU1161" s="86"/>
      <c r="AV1161" s="86"/>
      <c r="AW1161" s="86"/>
      <c r="AX1161" s="86"/>
      <c r="AY1161" s="86"/>
      <c r="AZ1161" s="86"/>
      <c r="BA1161" s="86"/>
      <c r="BB1161" s="86"/>
      <c r="BC1161" s="86"/>
      <c r="BD1161" s="86"/>
      <c r="BE1161" s="86"/>
      <c r="BF1161" s="86"/>
      <c r="BG1161" s="86"/>
      <c r="BH1161" s="86"/>
      <c r="BI1161" s="86"/>
      <c r="BJ1161" s="86"/>
      <c r="BK1161" s="86"/>
      <c r="BL1161" s="86"/>
      <c r="BM1161" s="86"/>
      <c r="BN1161" s="86"/>
      <c r="BO1161" s="86"/>
      <c r="BP1161" s="86"/>
      <c r="BQ1161" s="86"/>
      <c r="BR1161" s="86"/>
      <c r="BS1161" s="86"/>
    </row>
    <row r="1162" spans="6:71" s="28" customFormat="1">
      <c r="F1162" s="486"/>
      <c r="G1162" s="486"/>
      <c r="U1162" s="557"/>
      <c r="V1162" s="557"/>
      <c r="AF1162" s="33"/>
      <c r="AJ1162" s="86"/>
      <c r="AK1162" s="86"/>
      <c r="AL1162" s="86"/>
      <c r="AN1162" s="86"/>
      <c r="AO1162" s="86"/>
      <c r="AP1162" s="86"/>
      <c r="AQ1162" s="86"/>
      <c r="AR1162" s="86"/>
      <c r="AS1162" s="86"/>
      <c r="AT1162" s="86"/>
      <c r="AU1162" s="86"/>
      <c r="AV1162" s="86"/>
      <c r="AW1162" s="86"/>
      <c r="AX1162" s="86"/>
      <c r="AY1162" s="86"/>
      <c r="AZ1162" s="86"/>
      <c r="BA1162" s="86"/>
      <c r="BB1162" s="86"/>
      <c r="BC1162" s="86"/>
      <c r="BD1162" s="86"/>
      <c r="BE1162" s="86"/>
      <c r="BF1162" s="86"/>
      <c r="BG1162" s="86"/>
      <c r="BH1162" s="86"/>
      <c r="BI1162" s="86"/>
      <c r="BJ1162" s="86"/>
      <c r="BK1162" s="86"/>
      <c r="BL1162" s="86"/>
      <c r="BM1162" s="86"/>
      <c r="BN1162" s="86"/>
      <c r="BO1162" s="86"/>
      <c r="BP1162" s="86"/>
      <c r="BQ1162" s="86"/>
      <c r="BR1162" s="86"/>
      <c r="BS1162" s="86"/>
    </row>
    <row r="1163" spans="6:71" s="28" customFormat="1">
      <c r="F1163" s="486"/>
      <c r="G1163" s="486"/>
      <c r="U1163" s="557"/>
      <c r="V1163" s="557"/>
      <c r="AF1163" s="33"/>
      <c r="AJ1163" s="86"/>
      <c r="AK1163" s="86"/>
      <c r="AL1163" s="86"/>
      <c r="AN1163" s="86"/>
      <c r="AO1163" s="86"/>
      <c r="AP1163" s="86"/>
      <c r="AQ1163" s="86"/>
      <c r="AR1163" s="86"/>
      <c r="AS1163" s="86"/>
      <c r="AT1163" s="86"/>
      <c r="AU1163" s="86"/>
      <c r="AV1163" s="86"/>
      <c r="AW1163" s="86"/>
      <c r="AX1163" s="86"/>
      <c r="AY1163" s="86"/>
      <c r="AZ1163" s="86"/>
      <c r="BA1163" s="86"/>
      <c r="BB1163" s="86"/>
      <c r="BC1163" s="86"/>
      <c r="BD1163" s="86"/>
      <c r="BE1163" s="86"/>
      <c r="BF1163" s="86"/>
      <c r="BG1163" s="86"/>
      <c r="BH1163" s="86"/>
      <c r="BI1163" s="86"/>
      <c r="BJ1163" s="86"/>
      <c r="BK1163" s="86"/>
      <c r="BL1163" s="86"/>
      <c r="BM1163" s="86"/>
      <c r="BN1163" s="86"/>
      <c r="BO1163" s="86"/>
      <c r="BP1163" s="86"/>
      <c r="BQ1163" s="86"/>
      <c r="BR1163" s="86"/>
      <c r="BS1163" s="86"/>
    </row>
    <row r="1164" spans="6:71" s="28" customFormat="1">
      <c r="F1164" s="486"/>
      <c r="G1164" s="486"/>
      <c r="U1164" s="557"/>
      <c r="V1164" s="557"/>
      <c r="AF1164" s="33"/>
      <c r="AJ1164" s="86"/>
      <c r="AK1164" s="86"/>
      <c r="AL1164" s="86"/>
      <c r="AN1164" s="86"/>
      <c r="AO1164" s="86"/>
      <c r="AP1164" s="86"/>
      <c r="AQ1164" s="86"/>
      <c r="AR1164" s="86"/>
      <c r="AS1164" s="86"/>
      <c r="AT1164" s="86"/>
      <c r="AU1164" s="86"/>
      <c r="AV1164" s="86"/>
      <c r="AW1164" s="86"/>
      <c r="AX1164" s="86"/>
      <c r="AY1164" s="86"/>
      <c r="AZ1164" s="86"/>
      <c r="BA1164" s="86"/>
      <c r="BB1164" s="86"/>
      <c r="BC1164" s="86"/>
      <c r="BD1164" s="86"/>
      <c r="BE1164" s="86"/>
      <c r="BF1164" s="86"/>
      <c r="BG1164" s="86"/>
      <c r="BH1164" s="86"/>
      <c r="BI1164" s="86"/>
      <c r="BJ1164" s="86"/>
      <c r="BK1164" s="86"/>
      <c r="BL1164" s="86"/>
      <c r="BM1164" s="86"/>
      <c r="BN1164" s="86"/>
      <c r="BO1164" s="86"/>
      <c r="BP1164" s="86"/>
      <c r="BQ1164" s="86"/>
      <c r="BR1164" s="86"/>
      <c r="BS1164" s="86"/>
    </row>
    <row r="1165" spans="6:71" s="28" customFormat="1">
      <c r="F1165" s="486"/>
      <c r="G1165" s="486"/>
      <c r="U1165" s="557"/>
      <c r="V1165" s="557"/>
      <c r="AF1165" s="33"/>
      <c r="AJ1165" s="86"/>
      <c r="AK1165" s="86"/>
      <c r="AL1165" s="86"/>
      <c r="AN1165" s="86"/>
      <c r="AO1165" s="86"/>
      <c r="AP1165" s="86"/>
      <c r="AQ1165" s="86"/>
      <c r="AR1165" s="86"/>
      <c r="AS1165" s="86"/>
      <c r="AT1165" s="86"/>
      <c r="AU1165" s="86"/>
      <c r="AV1165" s="86"/>
      <c r="AW1165" s="86"/>
      <c r="AX1165" s="86"/>
      <c r="AY1165" s="86"/>
      <c r="AZ1165" s="86"/>
      <c r="BA1165" s="86"/>
      <c r="BB1165" s="86"/>
      <c r="BC1165" s="86"/>
      <c r="BD1165" s="86"/>
      <c r="BE1165" s="86"/>
      <c r="BF1165" s="86"/>
      <c r="BG1165" s="86"/>
      <c r="BH1165" s="86"/>
      <c r="BI1165" s="86"/>
      <c r="BJ1165" s="86"/>
      <c r="BK1165" s="86"/>
      <c r="BL1165" s="86"/>
      <c r="BM1165" s="86"/>
      <c r="BN1165" s="86"/>
      <c r="BO1165" s="86"/>
      <c r="BP1165" s="86"/>
      <c r="BQ1165" s="86"/>
      <c r="BR1165" s="86"/>
      <c r="BS1165" s="86"/>
    </row>
    <row r="1166" spans="6:71" s="28" customFormat="1">
      <c r="F1166" s="486"/>
      <c r="G1166" s="486"/>
      <c r="U1166" s="557"/>
      <c r="V1166" s="557"/>
      <c r="AF1166" s="33"/>
      <c r="AJ1166" s="86"/>
      <c r="AK1166" s="86"/>
      <c r="AL1166" s="86"/>
      <c r="AN1166" s="86"/>
      <c r="AO1166" s="86"/>
      <c r="AP1166" s="86"/>
      <c r="AQ1166" s="86"/>
      <c r="AR1166" s="86"/>
      <c r="AS1166" s="86"/>
      <c r="AT1166" s="86"/>
      <c r="AU1166" s="86"/>
      <c r="AV1166" s="86"/>
      <c r="AW1166" s="86"/>
      <c r="AX1166" s="86"/>
      <c r="AY1166" s="86"/>
      <c r="AZ1166" s="86"/>
      <c r="BA1166" s="86"/>
      <c r="BB1166" s="86"/>
      <c r="BC1166" s="86"/>
      <c r="BD1166" s="86"/>
      <c r="BE1166" s="86"/>
      <c r="BF1166" s="86"/>
      <c r="BG1166" s="86"/>
      <c r="BH1166" s="86"/>
      <c r="BI1166" s="86"/>
      <c r="BJ1166" s="86"/>
      <c r="BK1166" s="86"/>
      <c r="BL1166" s="86"/>
      <c r="BM1166" s="86"/>
      <c r="BN1166" s="86"/>
      <c r="BO1166" s="86"/>
      <c r="BP1166" s="86"/>
      <c r="BQ1166" s="86"/>
      <c r="BR1166" s="86"/>
      <c r="BS1166" s="86"/>
    </row>
    <row r="1167" spans="6:71" s="28" customFormat="1">
      <c r="F1167" s="486"/>
      <c r="G1167" s="486"/>
      <c r="U1167" s="557"/>
      <c r="V1167" s="557"/>
      <c r="AF1167" s="33"/>
      <c r="AJ1167" s="86"/>
      <c r="AK1167" s="86"/>
      <c r="AL1167" s="86"/>
      <c r="AN1167" s="86"/>
      <c r="AO1167" s="86"/>
      <c r="AP1167" s="86"/>
      <c r="AQ1167" s="86"/>
      <c r="AR1167" s="86"/>
      <c r="AS1167" s="86"/>
      <c r="AT1167" s="86"/>
      <c r="AU1167" s="86"/>
      <c r="AV1167" s="86"/>
      <c r="AW1167" s="86"/>
      <c r="AX1167" s="86"/>
      <c r="AY1167" s="86"/>
      <c r="AZ1167" s="86"/>
      <c r="BA1167" s="86"/>
      <c r="BB1167" s="86"/>
      <c r="BC1167" s="86"/>
      <c r="BD1167" s="86"/>
      <c r="BE1167" s="86"/>
      <c r="BF1167" s="86"/>
      <c r="BG1167" s="86"/>
      <c r="BH1167" s="86"/>
      <c r="BI1167" s="86"/>
      <c r="BJ1167" s="86"/>
      <c r="BK1167" s="86"/>
      <c r="BL1167" s="86"/>
      <c r="BM1167" s="86"/>
      <c r="BN1167" s="86"/>
      <c r="BO1167" s="86"/>
      <c r="BP1167" s="86"/>
      <c r="BQ1167" s="86"/>
      <c r="BR1167" s="86"/>
      <c r="BS1167" s="86"/>
    </row>
    <row r="1168" spans="6:71" s="28" customFormat="1">
      <c r="F1168" s="486"/>
      <c r="G1168" s="486"/>
      <c r="U1168" s="557"/>
      <c r="V1168" s="557"/>
      <c r="AF1168" s="33"/>
      <c r="AJ1168" s="86"/>
      <c r="AK1168" s="86"/>
      <c r="AL1168" s="86"/>
      <c r="AN1168" s="86"/>
      <c r="AO1168" s="86"/>
      <c r="AP1168" s="86"/>
      <c r="AQ1168" s="86"/>
      <c r="AR1168" s="86"/>
      <c r="AS1168" s="86"/>
      <c r="AT1168" s="86"/>
      <c r="AU1168" s="86"/>
      <c r="AV1168" s="86"/>
      <c r="AW1168" s="86"/>
      <c r="AX1168" s="86"/>
      <c r="AY1168" s="86"/>
      <c r="AZ1168" s="86"/>
      <c r="BA1168" s="86"/>
      <c r="BB1168" s="86"/>
      <c r="BC1168" s="86"/>
      <c r="BD1168" s="86"/>
      <c r="BE1168" s="86"/>
      <c r="BF1168" s="86"/>
      <c r="BG1168" s="86"/>
      <c r="BH1168" s="86"/>
      <c r="BI1168" s="86"/>
      <c r="BJ1168" s="86"/>
      <c r="BK1168" s="86"/>
      <c r="BL1168" s="86"/>
      <c r="BM1168" s="86"/>
      <c r="BN1168" s="86"/>
      <c r="BO1168" s="86"/>
      <c r="BP1168" s="86"/>
      <c r="BQ1168" s="86"/>
      <c r="BR1168" s="86"/>
      <c r="BS1168" s="86"/>
    </row>
    <row r="1169" spans="6:71" s="28" customFormat="1">
      <c r="F1169" s="486"/>
      <c r="G1169" s="486"/>
      <c r="U1169" s="557"/>
      <c r="V1169" s="557"/>
      <c r="AF1169" s="33"/>
      <c r="AJ1169" s="86"/>
      <c r="AK1169" s="86"/>
      <c r="AL1169" s="86"/>
      <c r="AN1169" s="86"/>
      <c r="AO1169" s="86"/>
      <c r="AP1169" s="86"/>
      <c r="AQ1169" s="86"/>
      <c r="AR1169" s="86"/>
      <c r="AS1169" s="86"/>
      <c r="AT1169" s="86"/>
      <c r="AU1169" s="86"/>
      <c r="AV1169" s="86"/>
      <c r="AW1169" s="86"/>
      <c r="AX1169" s="86"/>
      <c r="AY1169" s="86"/>
      <c r="AZ1169" s="86"/>
      <c r="BA1169" s="86"/>
      <c r="BB1169" s="86"/>
      <c r="BC1169" s="86"/>
      <c r="BD1169" s="86"/>
      <c r="BE1169" s="86"/>
      <c r="BF1169" s="86"/>
      <c r="BG1169" s="86"/>
      <c r="BH1169" s="86"/>
      <c r="BI1169" s="86"/>
      <c r="BJ1169" s="86"/>
      <c r="BK1169" s="86"/>
      <c r="BL1169" s="86"/>
      <c r="BM1169" s="86"/>
      <c r="BN1169" s="86"/>
      <c r="BO1169" s="86"/>
      <c r="BP1169" s="86"/>
      <c r="BQ1169" s="86"/>
      <c r="BR1169" s="86"/>
      <c r="BS1169" s="86"/>
    </row>
    <row r="1170" spans="6:71" s="28" customFormat="1">
      <c r="F1170" s="486"/>
      <c r="G1170" s="486"/>
      <c r="U1170" s="557"/>
      <c r="V1170" s="557"/>
      <c r="AF1170" s="33"/>
      <c r="AJ1170" s="86"/>
      <c r="AK1170" s="86"/>
      <c r="AL1170" s="86"/>
      <c r="AN1170" s="86"/>
      <c r="AO1170" s="86"/>
      <c r="AP1170" s="86"/>
      <c r="AQ1170" s="86"/>
      <c r="AR1170" s="86"/>
      <c r="AS1170" s="86"/>
      <c r="AT1170" s="86"/>
      <c r="AU1170" s="86"/>
      <c r="AV1170" s="86"/>
      <c r="AW1170" s="86"/>
      <c r="AX1170" s="86"/>
      <c r="AY1170" s="86"/>
      <c r="AZ1170" s="86"/>
      <c r="BA1170" s="86"/>
      <c r="BB1170" s="86"/>
      <c r="BC1170" s="86"/>
      <c r="BD1170" s="86"/>
      <c r="BE1170" s="86"/>
      <c r="BF1170" s="86"/>
      <c r="BG1170" s="86"/>
      <c r="BH1170" s="86"/>
      <c r="BI1170" s="86"/>
      <c r="BJ1170" s="86"/>
      <c r="BK1170" s="86"/>
      <c r="BL1170" s="86"/>
      <c r="BM1170" s="86"/>
      <c r="BN1170" s="86"/>
      <c r="BO1170" s="86"/>
      <c r="BP1170" s="86"/>
      <c r="BQ1170" s="86"/>
      <c r="BR1170" s="86"/>
      <c r="BS1170" s="86"/>
    </row>
    <row r="1171" spans="6:71" s="28" customFormat="1">
      <c r="F1171" s="486"/>
      <c r="G1171" s="486"/>
      <c r="U1171" s="557"/>
      <c r="V1171" s="557"/>
      <c r="AF1171" s="33"/>
      <c r="AJ1171" s="86"/>
      <c r="AK1171" s="86"/>
      <c r="AL1171" s="86"/>
      <c r="AN1171" s="86"/>
      <c r="AO1171" s="86"/>
      <c r="AP1171" s="86"/>
      <c r="AQ1171" s="86"/>
      <c r="AR1171" s="86"/>
      <c r="AS1171" s="86"/>
      <c r="AT1171" s="86"/>
      <c r="AU1171" s="86"/>
      <c r="AV1171" s="86"/>
      <c r="AW1171" s="86"/>
      <c r="AX1171" s="86"/>
      <c r="AY1171" s="86"/>
      <c r="AZ1171" s="86"/>
      <c r="BA1171" s="86"/>
      <c r="BB1171" s="86"/>
      <c r="BC1171" s="86"/>
      <c r="BD1171" s="86"/>
      <c r="BE1171" s="86"/>
      <c r="BF1171" s="86"/>
      <c r="BG1171" s="86"/>
      <c r="BH1171" s="86"/>
      <c r="BI1171" s="86"/>
      <c r="BJ1171" s="86"/>
      <c r="BK1171" s="86"/>
      <c r="BL1171" s="86"/>
      <c r="BM1171" s="86"/>
      <c r="BN1171" s="86"/>
      <c r="BO1171" s="86"/>
      <c r="BP1171" s="86"/>
      <c r="BQ1171" s="86"/>
      <c r="BR1171" s="86"/>
      <c r="BS1171" s="86"/>
    </row>
    <row r="1172" spans="6:71" s="28" customFormat="1">
      <c r="F1172" s="486"/>
      <c r="G1172" s="486"/>
      <c r="U1172" s="557"/>
      <c r="V1172" s="557"/>
      <c r="AF1172" s="33"/>
      <c r="AJ1172" s="86"/>
      <c r="AK1172" s="86"/>
      <c r="AL1172" s="86"/>
      <c r="AN1172" s="86"/>
      <c r="AO1172" s="86"/>
      <c r="AP1172" s="86"/>
      <c r="AQ1172" s="86"/>
      <c r="AR1172" s="86"/>
      <c r="AS1172" s="86"/>
      <c r="AT1172" s="86"/>
      <c r="AU1172" s="86"/>
      <c r="AV1172" s="86"/>
      <c r="AW1172" s="86"/>
      <c r="AX1172" s="86"/>
      <c r="AY1172" s="86"/>
      <c r="AZ1172" s="86"/>
      <c r="BA1172" s="86"/>
      <c r="BB1172" s="86"/>
      <c r="BC1172" s="86"/>
      <c r="BD1172" s="86"/>
      <c r="BE1172" s="86"/>
      <c r="BF1172" s="86"/>
      <c r="BG1172" s="86"/>
      <c r="BH1172" s="86"/>
      <c r="BI1172" s="86"/>
      <c r="BJ1172" s="86"/>
      <c r="BK1172" s="86"/>
      <c r="BL1172" s="86"/>
      <c r="BM1172" s="86"/>
      <c r="BN1172" s="86"/>
      <c r="BO1172" s="86"/>
      <c r="BP1172" s="86"/>
      <c r="BQ1172" s="86"/>
      <c r="BR1172" s="86"/>
      <c r="BS1172" s="86"/>
    </row>
    <row r="1173" spans="6:71" s="28" customFormat="1">
      <c r="F1173" s="486"/>
      <c r="G1173" s="486"/>
      <c r="U1173" s="557"/>
      <c r="V1173" s="557"/>
      <c r="AF1173" s="33"/>
      <c r="AJ1173" s="86"/>
      <c r="AK1173" s="86"/>
      <c r="AL1173" s="86"/>
      <c r="AN1173" s="86"/>
      <c r="AO1173" s="86"/>
      <c r="AP1173" s="86"/>
      <c r="AQ1173" s="86"/>
      <c r="AR1173" s="86"/>
      <c r="AS1173" s="86"/>
      <c r="AT1173" s="86"/>
      <c r="AU1173" s="86"/>
      <c r="AV1173" s="86"/>
      <c r="AW1173" s="86"/>
      <c r="AX1173" s="86"/>
      <c r="AY1173" s="86"/>
      <c r="AZ1173" s="86"/>
      <c r="BA1173" s="86"/>
      <c r="BB1173" s="86"/>
      <c r="BC1173" s="86"/>
      <c r="BD1173" s="86"/>
      <c r="BE1173" s="86"/>
      <c r="BF1173" s="86"/>
      <c r="BG1173" s="86"/>
      <c r="BH1173" s="86"/>
      <c r="BI1173" s="86"/>
      <c r="BJ1173" s="86"/>
      <c r="BK1173" s="86"/>
      <c r="BL1173" s="86"/>
      <c r="BM1173" s="86"/>
      <c r="BN1173" s="86"/>
      <c r="BO1173" s="86"/>
      <c r="BP1173" s="86"/>
      <c r="BQ1173" s="86"/>
      <c r="BR1173" s="86"/>
      <c r="BS1173" s="86"/>
    </row>
    <row r="1174" spans="6:71" s="28" customFormat="1">
      <c r="F1174" s="486"/>
      <c r="G1174" s="486"/>
      <c r="U1174" s="557"/>
      <c r="V1174" s="557"/>
      <c r="AF1174" s="33"/>
      <c r="AJ1174" s="86"/>
      <c r="AK1174" s="86"/>
      <c r="AL1174" s="86"/>
      <c r="AN1174" s="86"/>
      <c r="AO1174" s="86"/>
      <c r="AP1174" s="86"/>
      <c r="AQ1174" s="86"/>
      <c r="AR1174" s="86"/>
      <c r="AS1174" s="86"/>
      <c r="AT1174" s="86"/>
      <c r="AU1174" s="86"/>
      <c r="AV1174" s="86"/>
      <c r="AW1174" s="86"/>
      <c r="AX1174" s="86"/>
      <c r="AY1174" s="86"/>
      <c r="AZ1174" s="86"/>
      <c r="BA1174" s="86"/>
      <c r="BB1174" s="86"/>
      <c r="BC1174" s="86"/>
      <c r="BD1174" s="86"/>
      <c r="BE1174" s="86"/>
      <c r="BF1174" s="86"/>
      <c r="BG1174" s="86"/>
      <c r="BH1174" s="86"/>
      <c r="BI1174" s="86"/>
      <c r="BJ1174" s="86"/>
      <c r="BK1174" s="86"/>
      <c r="BL1174" s="86"/>
      <c r="BM1174" s="86"/>
      <c r="BN1174" s="86"/>
      <c r="BO1174" s="86"/>
      <c r="BP1174" s="86"/>
      <c r="BQ1174" s="86"/>
      <c r="BR1174" s="86"/>
      <c r="BS1174" s="86"/>
    </row>
    <row r="1175" spans="6:71" s="28" customFormat="1">
      <c r="F1175" s="486"/>
      <c r="G1175" s="486"/>
      <c r="U1175" s="557"/>
      <c r="V1175" s="557"/>
      <c r="AF1175" s="33"/>
      <c r="AJ1175" s="86"/>
      <c r="AK1175" s="86"/>
      <c r="AL1175" s="86"/>
      <c r="AN1175" s="86"/>
      <c r="AO1175" s="86"/>
      <c r="AP1175" s="86"/>
      <c r="AQ1175" s="86"/>
      <c r="AR1175" s="86"/>
      <c r="AS1175" s="86"/>
      <c r="AT1175" s="86"/>
      <c r="AU1175" s="86"/>
      <c r="AV1175" s="86"/>
      <c r="AW1175" s="86"/>
      <c r="AX1175" s="86"/>
      <c r="AY1175" s="86"/>
      <c r="AZ1175" s="86"/>
      <c r="BA1175" s="86"/>
      <c r="BB1175" s="86"/>
      <c r="BC1175" s="86"/>
      <c r="BD1175" s="86"/>
      <c r="BE1175" s="86"/>
      <c r="BF1175" s="86"/>
      <c r="BG1175" s="86"/>
      <c r="BH1175" s="86"/>
      <c r="BI1175" s="86"/>
      <c r="BJ1175" s="86"/>
      <c r="BK1175" s="86"/>
      <c r="BL1175" s="86"/>
      <c r="BM1175" s="86"/>
      <c r="BN1175" s="86"/>
      <c r="BO1175" s="86"/>
      <c r="BP1175" s="86"/>
      <c r="BQ1175" s="86"/>
      <c r="BR1175" s="86"/>
      <c r="BS1175" s="86"/>
    </row>
    <row r="1176" spans="6:71" s="28" customFormat="1">
      <c r="F1176" s="486"/>
      <c r="G1176" s="486"/>
      <c r="U1176" s="557"/>
      <c r="V1176" s="557"/>
      <c r="AF1176" s="33"/>
      <c r="AJ1176" s="86"/>
      <c r="AK1176" s="86"/>
      <c r="AL1176" s="86"/>
      <c r="AN1176" s="86"/>
      <c r="AO1176" s="86"/>
      <c r="AP1176" s="86"/>
      <c r="AQ1176" s="86"/>
      <c r="AR1176" s="86"/>
      <c r="AS1176" s="86"/>
      <c r="AT1176" s="86"/>
      <c r="AU1176" s="86"/>
      <c r="AV1176" s="86"/>
      <c r="AW1176" s="86"/>
      <c r="AX1176" s="86"/>
      <c r="AY1176" s="86"/>
      <c r="AZ1176" s="86"/>
      <c r="BA1176" s="86"/>
      <c r="BB1176" s="86"/>
      <c r="BC1176" s="86"/>
      <c r="BD1176" s="86"/>
      <c r="BE1176" s="86"/>
      <c r="BF1176" s="86"/>
      <c r="BG1176" s="86"/>
      <c r="BH1176" s="86"/>
      <c r="BI1176" s="86"/>
      <c r="BJ1176" s="86"/>
      <c r="BK1176" s="86"/>
      <c r="BL1176" s="86"/>
      <c r="BM1176" s="86"/>
      <c r="BN1176" s="86"/>
      <c r="BO1176" s="86"/>
      <c r="BP1176" s="86"/>
      <c r="BQ1176" s="86"/>
      <c r="BR1176" s="86"/>
      <c r="BS1176" s="86"/>
    </row>
    <row r="1177" spans="6:71" s="28" customFormat="1">
      <c r="F1177" s="486"/>
      <c r="G1177" s="486"/>
      <c r="U1177" s="557"/>
      <c r="V1177" s="557"/>
      <c r="AF1177" s="33"/>
      <c r="AJ1177" s="86"/>
      <c r="AK1177" s="86"/>
      <c r="AL1177" s="86"/>
      <c r="AN1177" s="86"/>
      <c r="AO1177" s="86"/>
      <c r="AP1177" s="86"/>
      <c r="AQ1177" s="86"/>
      <c r="AR1177" s="86"/>
      <c r="AS1177" s="86"/>
      <c r="AT1177" s="86"/>
      <c r="AU1177" s="86"/>
      <c r="AV1177" s="86"/>
      <c r="AW1177" s="86"/>
      <c r="AX1177" s="86"/>
      <c r="AY1177" s="86"/>
      <c r="AZ1177" s="86"/>
      <c r="BA1177" s="86"/>
      <c r="BB1177" s="86"/>
      <c r="BC1177" s="86"/>
      <c r="BD1177" s="86"/>
      <c r="BE1177" s="86"/>
      <c r="BF1177" s="86"/>
      <c r="BG1177" s="86"/>
      <c r="BH1177" s="86"/>
      <c r="BI1177" s="86"/>
      <c r="BJ1177" s="86"/>
      <c r="BK1177" s="86"/>
      <c r="BL1177" s="86"/>
      <c r="BM1177" s="86"/>
      <c r="BN1177" s="86"/>
      <c r="BO1177" s="86"/>
      <c r="BP1177" s="86"/>
      <c r="BQ1177" s="86"/>
      <c r="BR1177" s="86"/>
      <c r="BS1177" s="86"/>
    </row>
    <row r="1178" spans="6:71" s="28" customFormat="1">
      <c r="F1178" s="486"/>
      <c r="G1178" s="486"/>
      <c r="U1178" s="557"/>
      <c r="V1178" s="557"/>
      <c r="AF1178" s="33"/>
      <c r="AJ1178" s="86"/>
      <c r="AK1178" s="86"/>
      <c r="AL1178" s="86"/>
      <c r="AN1178" s="86"/>
      <c r="AO1178" s="86"/>
      <c r="AP1178" s="86"/>
      <c r="AQ1178" s="86"/>
      <c r="AR1178" s="86"/>
      <c r="AS1178" s="86"/>
      <c r="AT1178" s="86"/>
      <c r="AU1178" s="86"/>
      <c r="AV1178" s="86"/>
      <c r="AW1178" s="86"/>
      <c r="AX1178" s="86"/>
      <c r="AY1178" s="86"/>
      <c r="AZ1178" s="86"/>
      <c r="BA1178" s="86"/>
      <c r="BB1178" s="86"/>
      <c r="BC1178" s="86"/>
      <c r="BD1178" s="86"/>
      <c r="BE1178" s="86"/>
      <c r="BF1178" s="86"/>
      <c r="BG1178" s="86"/>
      <c r="BH1178" s="86"/>
      <c r="BI1178" s="86"/>
      <c r="BJ1178" s="86"/>
      <c r="BK1178" s="86"/>
      <c r="BL1178" s="86"/>
      <c r="BM1178" s="86"/>
      <c r="BN1178" s="86"/>
      <c r="BO1178" s="86"/>
      <c r="BP1178" s="86"/>
      <c r="BQ1178" s="86"/>
      <c r="BR1178" s="86"/>
      <c r="BS1178" s="86"/>
    </row>
    <row r="1179" spans="6:71" s="28" customFormat="1">
      <c r="F1179" s="486"/>
      <c r="G1179" s="486"/>
      <c r="U1179" s="557"/>
      <c r="V1179" s="557"/>
      <c r="AF1179" s="33"/>
      <c r="AJ1179" s="86"/>
      <c r="AK1179" s="86"/>
      <c r="AL1179" s="86"/>
      <c r="AN1179" s="86"/>
      <c r="AO1179" s="86"/>
      <c r="AP1179" s="86"/>
      <c r="AQ1179" s="86"/>
      <c r="AR1179" s="86"/>
      <c r="AS1179" s="86"/>
      <c r="AT1179" s="86"/>
      <c r="AU1179" s="86"/>
      <c r="AV1179" s="86"/>
      <c r="AW1179" s="86"/>
      <c r="AX1179" s="86"/>
      <c r="AY1179" s="86"/>
      <c r="AZ1179" s="86"/>
      <c r="BA1179" s="86"/>
      <c r="BB1179" s="86"/>
      <c r="BC1179" s="86"/>
      <c r="BD1179" s="86"/>
      <c r="BE1179" s="86"/>
      <c r="BF1179" s="86"/>
      <c r="BG1179" s="86"/>
      <c r="BH1179" s="86"/>
      <c r="BI1179" s="86"/>
      <c r="BJ1179" s="86"/>
      <c r="BK1179" s="86"/>
      <c r="BL1179" s="86"/>
      <c r="BM1179" s="86"/>
      <c r="BN1179" s="86"/>
      <c r="BO1179" s="86"/>
      <c r="BP1179" s="86"/>
      <c r="BQ1179" s="86"/>
      <c r="BR1179" s="86"/>
      <c r="BS1179" s="86"/>
    </row>
    <row r="1180" spans="6:71" s="28" customFormat="1">
      <c r="F1180" s="486"/>
      <c r="G1180" s="486"/>
      <c r="U1180" s="557"/>
      <c r="V1180" s="557"/>
      <c r="AF1180" s="33"/>
      <c r="AJ1180" s="86"/>
      <c r="AK1180" s="86"/>
      <c r="AL1180" s="86"/>
      <c r="AN1180" s="86"/>
      <c r="AO1180" s="86"/>
      <c r="AP1180" s="86"/>
      <c r="AQ1180" s="86"/>
      <c r="AR1180" s="86"/>
      <c r="AS1180" s="86"/>
      <c r="AT1180" s="86"/>
      <c r="AU1180" s="86"/>
      <c r="AV1180" s="86"/>
      <c r="AW1180" s="86"/>
      <c r="AX1180" s="86"/>
      <c r="AY1180" s="86"/>
      <c r="AZ1180" s="86"/>
      <c r="BA1180" s="86"/>
      <c r="BB1180" s="86"/>
      <c r="BC1180" s="86"/>
      <c r="BD1180" s="86"/>
      <c r="BE1180" s="86"/>
      <c r="BF1180" s="86"/>
      <c r="BG1180" s="86"/>
      <c r="BH1180" s="86"/>
      <c r="BI1180" s="86"/>
      <c r="BJ1180" s="86"/>
      <c r="BK1180" s="86"/>
      <c r="BL1180" s="86"/>
      <c r="BM1180" s="86"/>
      <c r="BN1180" s="86"/>
      <c r="BO1180" s="86"/>
      <c r="BP1180" s="86"/>
      <c r="BQ1180" s="86"/>
      <c r="BR1180" s="86"/>
      <c r="BS1180" s="86"/>
    </row>
    <row r="1181" spans="6:71" s="28" customFormat="1">
      <c r="F1181" s="486"/>
      <c r="G1181" s="486"/>
      <c r="U1181" s="557"/>
      <c r="V1181" s="557"/>
      <c r="AF1181" s="33"/>
      <c r="AJ1181" s="86"/>
      <c r="AK1181" s="86"/>
      <c r="AL1181" s="86"/>
      <c r="AN1181" s="86"/>
      <c r="AO1181" s="86"/>
      <c r="AP1181" s="86"/>
      <c r="AQ1181" s="86"/>
      <c r="AR1181" s="86"/>
      <c r="AS1181" s="86"/>
      <c r="AT1181" s="86"/>
      <c r="AU1181" s="86"/>
      <c r="AV1181" s="86"/>
      <c r="AW1181" s="86"/>
      <c r="AX1181" s="86"/>
      <c r="AY1181" s="86"/>
      <c r="AZ1181" s="86"/>
      <c r="BA1181" s="86"/>
      <c r="BB1181" s="86"/>
      <c r="BC1181" s="86"/>
      <c r="BD1181" s="86"/>
      <c r="BE1181" s="86"/>
      <c r="BF1181" s="86"/>
      <c r="BG1181" s="86"/>
      <c r="BH1181" s="86"/>
      <c r="BI1181" s="86"/>
      <c r="BJ1181" s="86"/>
      <c r="BK1181" s="86"/>
      <c r="BL1181" s="86"/>
      <c r="BM1181" s="86"/>
      <c r="BN1181" s="86"/>
      <c r="BO1181" s="86"/>
      <c r="BP1181" s="86"/>
      <c r="BQ1181" s="86"/>
      <c r="BR1181" s="86"/>
      <c r="BS1181" s="86"/>
    </row>
    <row r="1182" spans="6:71" s="28" customFormat="1">
      <c r="F1182" s="486"/>
      <c r="G1182" s="486"/>
      <c r="U1182" s="557"/>
      <c r="V1182" s="557"/>
      <c r="AF1182" s="33"/>
      <c r="AJ1182" s="86"/>
      <c r="AK1182" s="86"/>
      <c r="AL1182" s="86"/>
      <c r="AN1182" s="86"/>
      <c r="AO1182" s="86"/>
      <c r="AP1182" s="86"/>
      <c r="AQ1182" s="86"/>
      <c r="AR1182" s="86"/>
      <c r="AS1182" s="86"/>
      <c r="AT1182" s="86"/>
      <c r="AU1182" s="86"/>
      <c r="AV1182" s="86"/>
      <c r="AW1182" s="86"/>
      <c r="AX1182" s="86"/>
      <c r="AY1182" s="86"/>
      <c r="AZ1182" s="86"/>
      <c r="BA1182" s="86"/>
      <c r="BB1182" s="86"/>
      <c r="BC1182" s="86"/>
      <c r="BD1182" s="86"/>
      <c r="BE1182" s="86"/>
      <c r="BF1182" s="86"/>
      <c r="BG1182" s="86"/>
      <c r="BH1182" s="86"/>
      <c r="BI1182" s="86"/>
      <c r="BJ1182" s="86"/>
      <c r="BK1182" s="86"/>
      <c r="BL1182" s="86"/>
      <c r="BM1182" s="86"/>
      <c r="BN1182" s="86"/>
      <c r="BO1182" s="86"/>
      <c r="BP1182" s="86"/>
      <c r="BQ1182" s="86"/>
      <c r="BR1182" s="86"/>
      <c r="BS1182" s="86"/>
    </row>
    <row r="1183" spans="6:71" s="28" customFormat="1">
      <c r="F1183" s="486"/>
      <c r="G1183" s="486"/>
      <c r="U1183" s="557"/>
      <c r="V1183" s="557"/>
      <c r="AF1183" s="33"/>
      <c r="AJ1183" s="86"/>
      <c r="AK1183" s="86"/>
      <c r="AL1183" s="86"/>
      <c r="AN1183" s="86"/>
      <c r="AO1183" s="86"/>
      <c r="AP1183" s="86"/>
      <c r="AQ1183" s="86"/>
      <c r="AR1183" s="86"/>
      <c r="AS1183" s="86"/>
      <c r="AT1183" s="86"/>
      <c r="AU1183" s="86"/>
      <c r="AV1183" s="86"/>
      <c r="AW1183" s="86"/>
      <c r="AX1183" s="86"/>
      <c r="AY1183" s="86"/>
      <c r="AZ1183" s="86"/>
      <c r="BA1183" s="86"/>
      <c r="BB1183" s="86"/>
      <c r="BC1183" s="86"/>
      <c r="BD1183" s="86"/>
      <c r="BE1183" s="86"/>
      <c r="BF1183" s="86"/>
      <c r="BG1183" s="86"/>
      <c r="BH1183" s="86"/>
      <c r="BI1183" s="86"/>
      <c r="BJ1183" s="86"/>
      <c r="BK1183" s="86"/>
      <c r="BL1183" s="86"/>
      <c r="BM1183" s="86"/>
      <c r="BN1183" s="86"/>
      <c r="BO1183" s="86"/>
      <c r="BP1183" s="86"/>
      <c r="BQ1183" s="86"/>
      <c r="BR1183" s="86"/>
      <c r="BS1183" s="86"/>
    </row>
    <row r="1184" spans="6:71" s="28" customFormat="1">
      <c r="F1184" s="486"/>
      <c r="G1184" s="486"/>
      <c r="U1184" s="557"/>
      <c r="V1184" s="557"/>
      <c r="AF1184" s="33"/>
      <c r="AJ1184" s="86"/>
      <c r="AK1184" s="86"/>
      <c r="AL1184" s="86"/>
      <c r="AN1184" s="86"/>
      <c r="AO1184" s="86"/>
      <c r="AP1184" s="86"/>
      <c r="AQ1184" s="86"/>
      <c r="AR1184" s="86"/>
      <c r="AS1184" s="86"/>
      <c r="AT1184" s="86"/>
      <c r="AU1184" s="86"/>
      <c r="AV1184" s="86"/>
      <c r="AW1184" s="86"/>
      <c r="AX1184" s="86"/>
      <c r="AY1184" s="86"/>
      <c r="AZ1184" s="86"/>
      <c r="BA1184" s="86"/>
      <c r="BB1184" s="86"/>
      <c r="BC1184" s="86"/>
      <c r="BD1184" s="86"/>
      <c r="BE1184" s="86"/>
      <c r="BF1184" s="86"/>
      <c r="BG1184" s="86"/>
      <c r="BH1184" s="86"/>
      <c r="BI1184" s="86"/>
      <c r="BJ1184" s="86"/>
      <c r="BK1184" s="86"/>
      <c r="BL1184" s="86"/>
      <c r="BM1184" s="86"/>
      <c r="BN1184" s="86"/>
      <c r="BO1184" s="86"/>
      <c r="BP1184" s="86"/>
      <c r="BQ1184" s="86"/>
      <c r="BR1184" s="86"/>
      <c r="BS1184" s="86"/>
    </row>
    <row r="1185" spans="6:71" s="28" customFormat="1">
      <c r="F1185" s="486"/>
      <c r="G1185" s="486"/>
      <c r="U1185" s="557"/>
      <c r="V1185" s="557"/>
      <c r="AF1185" s="33"/>
      <c r="AJ1185" s="86"/>
      <c r="AK1185" s="86"/>
      <c r="AL1185" s="86"/>
      <c r="AN1185" s="86"/>
      <c r="AO1185" s="86"/>
      <c r="AP1185" s="86"/>
      <c r="AQ1185" s="86"/>
      <c r="AR1185" s="86"/>
      <c r="AS1185" s="86"/>
      <c r="AT1185" s="86"/>
      <c r="AU1185" s="86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86"/>
      <c r="BG1185" s="86"/>
      <c r="BH1185" s="86"/>
      <c r="BI1185" s="86"/>
      <c r="BJ1185" s="86"/>
      <c r="BK1185" s="86"/>
      <c r="BL1185" s="86"/>
      <c r="BM1185" s="86"/>
      <c r="BN1185" s="86"/>
      <c r="BO1185" s="86"/>
      <c r="BP1185" s="86"/>
      <c r="BQ1185" s="86"/>
      <c r="BR1185" s="86"/>
      <c r="BS1185" s="86"/>
    </row>
    <row r="1186" spans="6:71" s="28" customFormat="1">
      <c r="F1186" s="486"/>
      <c r="G1186" s="486"/>
      <c r="U1186" s="557"/>
      <c r="V1186" s="557"/>
      <c r="AF1186" s="33"/>
      <c r="AJ1186" s="86"/>
      <c r="AK1186" s="86"/>
      <c r="AL1186" s="86"/>
      <c r="AN1186" s="86"/>
      <c r="AO1186" s="86"/>
      <c r="AP1186" s="86"/>
      <c r="AQ1186" s="86"/>
      <c r="AR1186" s="86"/>
      <c r="AS1186" s="86"/>
      <c r="AT1186" s="86"/>
      <c r="AU1186" s="86"/>
      <c r="AV1186" s="86"/>
      <c r="AW1186" s="86"/>
      <c r="AX1186" s="86"/>
      <c r="AY1186" s="86"/>
      <c r="AZ1186" s="86"/>
      <c r="BA1186" s="86"/>
      <c r="BB1186" s="86"/>
      <c r="BC1186" s="86"/>
      <c r="BD1186" s="86"/>
      <c r="BE1186" s="86"/>
      <c r="BF1186" s="86"/>
      <c r="BG1186" s="86"/>
      <c r="BH1186" s="86"/>
      <c r="BI1186" s="86"/>
      <c r="BJ1186" s="86"/>
      <c r="BK1186" s="86"/>
      <c r="BL1186" s="86"/>
      <c r="BM1186" s="86"/>
      <c r="BN1186" s="86"/>
      <c r="BO1186" s="86"/>
      <c r="BP1186" s="86"/>
      <c r="BQ1186" s="86"/>
      <c r="BR1186" s="86"/>
      <c r="BS1186" s="86"/>
    </row>
    <row r="1187" spans="6:71" s="28" customFormat="1">
      <c r="F1187" s="486"/>
      <c r="G1187" s="486"/>
      <c r="U1187" s="557"/>
      <c r="V1187" s="557"/>
      <c r="AF1187" s="33"/>
      <c r="AJ1187" s="86"/>
      <c r="AK1187" s="86"/>
      <c r="AL1187" s="86"/>
      <c r="AN1187" s="86"/>
      <c r="AO1187" s="86"/>
      <c r="AP1187" s="86"/>
      <c r="AQ1187" s="86"/>
      <c r="AR1187" s="86"/>
      <c r="AS1187" s="86"/>
      <c r="AT1187" s="86"/>
      <c r="AU1187" s="86"/>
      <c r="AV1187" s="86"/>
      <c r="AW1187" s="86"/>
      <c r="AX1187" s="86"/>
      <c r="AY1187" s="86"/>
      <c r="AZ1187" s="86"/>
      <c r="BA1187" s="86"/>
      <c r="BB1187" s="86"/>
      <c r="BC1187" s="86"/>
      <c r="BD1187" s="86"/>
      <c r="BE1187" s="86"/>
      <c r="BF1187" s="86"/>
      <c r="BG1187" s="86"/>
      <c r="BH1187" s="86"/>
      <c r="BI1187" s="86"/>
      <c r="BJ1187" s="86"/>
      <c r="BK1187" s="86"/>
      <c r="BL1187" s="86"/>
      <c r="BM1187" s="86"/>
      <c r="BN1187" s="86"/>
      <c r="BO1187" s="86"/>
      <c r="BP1187" s="86"/>
      <c r="BQ1187" s="86"/>
      <c r="BR1187" s="86"/>
      <c r="BS1187" s="86"/>
    </row>
    <row r="1188" spans="6:71" s="28" customFormat="1">
      <c r="F1188" s="486"/>
      <c r="G1188" s="486"/>
      <c r="U1188" s="557"/>
      <c r="V1188" s="557"/>
      <c r="AF1188" s="33"/>
      <c r="AJ1188" s="86"/>
      <c r="AK1188" s="86"/>
      <c r="AL1188" s="86"/>
      <c r="AN1188" s="86"/>
      <c r="AO1188" s="86"/>
      <c r="AP1188" s="86"/>
      <c r="AQ1188" s="86"/>
      <c r="AR1188" s="86"/>
      <c r="AS1188" s="86"/>
      <c r="AT1188" s="86"/>
      <c r="AU1188" s="86"/>
      <c r="AV1188" s="86"/>
      <c r="AW1188" s="86"/>
      <c r="AX1188" s="86"/>
      <c r="AY1188" s="86"/>
      <c r="AZ1188" s="86"/>
      <c r="BA1188" s="86"/>
      <c r="BB1188" s="86"/>
      <c r="BC1188" s="86"/>
      <c r="BD1188" s="86"/>
      <c r="BE1188" s="86"/>
      <c r="BF1188" s="86"/>
      <c r="BG1188" s="86"/>
      <c r="BH1188" s="86"/>
      <c r="BI1188" s="86"/>
      <c r="BJ1188" s="86"/>
      <c r="BK1188" s="86"/>
      <c r="BL1188" s="86"/>
      <c r="BM1188" s="86"/>
      <c r="BN1188" s="86"/>
      <c r="BO1188" s="86"/>
      <c r="BP1188" s="86"/>
      <c r="BQ1188" s="86"/>
      <c r="BR1188" s="86"/>
      <c r="BS1188" s="86"/>
    </row>
    <row r="1189" spans="6:71" s="28" customFormat="1">
      <c r="F1189" s="486"/>
      <c r="G1189" s="486"/>
      <c r="U1189" s="557"/>
      <c r="V1189" s="557"/>
      <c r="AF1189" s="33"/>
      <c r="AJ1189" s="86"/>
      <c r="AK1189" s="86"/>
      <c r="AL1189" s="86"/>
      <c r="AN1189" s="86"/>
      <c r="AO1189" s="86"/>
      <c r="AP1189" s="86"/>
      <c r="AQ1189" s="86"/>
      <c r="AR1189" s="86"/>
      <c r="AS1189" s="86"/>
      <c r="AT1189" s="86"/>
      <c r="AU1189" s="86"/>
      <c r="AV1189" s="86"/>
      <c r="AW1189" s="86"/>
      <c r="AX1189" s="86"/>
      <c r="AY1189" s="86"/>
      <c r="AZ1189" s="86"/>
      <c r="BA1189" s="86"/>
      <c r="BB1189" s="86"/>
      <c r="BC1189" s="86"/>
      <c r="BD1189" s="86"/>
      <c r="BE1189" s="86"/>
      <c r="BF1189" s="86"/>
      <c r="BG1189" s="86"/>
      <c r="BH1189" s="86"/>
      <c r="BI1189" s="86"/>
      <c r="BJ1189" s="86"/>
      <c r="BK1189" s="86"/>
      <c r="BL1189" s="86"/>
      <c r="BM1189" s="86"/>
      <c r="BN1189" s="86"/>
      <c r="BO1189" s="86"/>
      <c r="BP1189" s="86"/>
      <c r="BQ1189" s="86"/>
      <c r="BR1189" s="86"/>
      <c r="BS1189" s="86"/>
    </row>
    <row r="1190" spans="6:71" s="28" customFormat="1">
      <c r="F1190" s="486"/>
      <c r="G1190" s="486"/>
      <c r="U1190" s="557"/>
      <c r="V1190" s="557"/>
      <c r="AF1190" s="33"/>
      <c r="AJ1190" s="86"/>
      <c r="AK1190" s="86"/>
      <c r="AL1190" s="86"/>
      <c r="AN1190" s="86"/>
      <c r="AO1190" s="86"/>
      <c r="AP1190" s="86"/>
      <c r="AQ1190" s="86"/>
      <c r="AR1190" s="86"/>
      <c r="AS1190" s="86"/>
      <c r="AT1190" s="86"/>
      <c r="AU1190" s="86"/>
      <c r="AV1190" s="86"/>
      <c r="AW1190" s="86"/>
      <c r="AX1190" s="86"/>
      <c r="AY1190" s="86"/>
      <c r="AZ1190" s="86"/>
      <c r="BA1190" s="86"/>
      <c r="BB1190" s="86"/>
      <c r="BC1190" s="86"/>
      <c r="BD1190" s="86"/>
      <c r="BE1190" s="86"/>
      <c r="BF1190" s="86"/>
      <c r="BG1190" s="86"/>
      <c r="BH1190" s="86"/>
      <c r="BI1190" s="86"/>
      <c r="BJ1190" s="86"/>
      <c r="BK1190" s="86"/>
      <c r="BL1190" s="86"/>
      <c r="BM1190" s="86"/>
      <c r="BN1190" s="86"/>
      <c r="BO1190" s="86"/>
      <c r="BP1190" s="86"/>
      <c r="BQ1190" s="86"/>
      <c r="BR1190" s="86"/>
      <c r="BS1190" s="86"/>
    </row>
    <row r="1191" spans="6:71" s="28" customFormat="1">
      <c r="F1191" s="486"/>
      <c r="G1191" s="486"/>
      <c r="U1191" s="557"/>
      <c r="V1191" s="557"/>
      <c r="AF1191" s="33"/>
      <c r="AJ1191" s="86"/>
      <c r="AK1191" s="86"/>
      <c r="AL1191" s="86"/>
      <c r="AN1191" s="86"/>
      <c r="AO1191" s="86"/>
      <c r="AP1191" s="86"/>
      <c r="AQ1191" s="86"/>
      <c r="AR1191" s="86"/>
      <c r="AS1191" s="86"/>
      <c r="AT1191" s="86"/>
      <c r="AU1191" s="86"/>
      <c r="AV1191" s="86"/>
      <c r="AW1191" s="86"/>
      <c r="AX1191" s="86"/>
      <c r="AY1191" s="86"/>
      <c r="AZ1191" s="86"/>
      <c r="BA1191" s="86"/>
      <c r="BB1191" s="86"/>
      <c r="BC1191" s="86"/>
      <c r="BD1191" s="86"/>
      <c r="BE1191" s="86"/>
      <c r="BF1191" s="86"/>
      <c r="BG1191" s="86"/>
      <c r="BH1191" s="86"/>
      <c r="BI1191" s="86"/>
      <c r="BJ1191" s="86"/>
      <c r="BK1191" s="86"/>
      <c r="BL1191" s="86"/>
      <c r="BM1191" s="86"/>
      <c r="BN1191" s="86"/>
      <c r="BO1191" s="86"/>
      <c r="BP1191" s="86"/>
      <c r="BQ1191" s="86"/>
      <c r="BR1191" s="86"/>
      <c r="BS1191" s="86"/>
    </row>
    <row r="1192" spans="6:71" s="28" customFormat="1">
      <c r="F1192" s="486"/>
      <c r="G1192" s="486"/>
      <c r="U1192" s="557"/>
      <c r="V1192" s="557"/>
      <c r="AF1192" s="33"/>
      <c r="AJ1192" s="86"/>
      <c r="AK1192" s="86"/>
      <c r="AL1192" s="86"/>
      <c r="AN1192" s="86"/>
      <c r="AO1192" s="86"/>
      <c r="AP1192" s="86"/>
      <c r="AQ1192" s="86"/>
      <c r="AR1192" s="86"/>
      <c r="AS1192" s="86"/>
      <c r="AT1192" s="86"/>
      <c r="AU1192" s="86"/>
      <c r="AV1192" s="86"/>
      <c r="AW1192" s="86"/>
      <c r="AX1192" s="86"/>
      <c r="AY1192" s="86"/>
      <c r="AZ1192" s="86"/>
      <c r="BA1192" s="86"/>
      <c r="BB1192" s="86"/>
      <c r="BC1192" s="86"/>
      <c r="BD1192" s="86"/>
      <c r="BE1192" s="86"/>
      <c r="BF1192" s="86"/>
      <c r="BG1192" s="86"/>
      <c r="BH1192" s="86"/>
      <c r="BI1192" s="86"/>
      <c r="BJ1192" s="86"/>
      <c r="BK1192" s="86"/>
      <c r="BL1192" s="86"/>
      <c r="BM1192" s="86"/>
      <c r="BN1192" s="86"/>
      <c r="BO1192" s="86"/>
      <c r="BP1192" s="86"/>
      <c r="BQ1192" s="86"/>
      <c r="BR1192" s="86"/>
      <c r="BS1192" s="86"/>
    </row>
    <row r="1193" spans="6:71" s="28" customFormat="1">
      <c r="F1193" s="486"/>
      <c r="G1193" s="486"/>
      <c r="U1193" s="557"/>
      <c r="V1193" s="557"/>
      <c r="AF1193" s="33"/>
      <c r="AJ1193" s="86"/>
      <c r="AK1193" s="86"/>
      <c r="AL1193" s="86"/>
      <c r="AN1193" s="86"/>
      <c r="AO1193" s="86"/>
      <c r="AP1193" s="86"/>
      <c r="AQ1193" s="86"/>
      <c r="AR1193" s="86"/>
      <c r="AS1193" s="86"/>
      <c r="AT1193" s="86"/>
      <c r="AU1193" s="86"/>
      <c r="AV1193" s="86"/>
      <c r="AW1193" s="86"/>
      <c r="AX1193" s="86"/>
      <c r="AY1193" s="86"/>
      <c r="AZ1193" s="86"/>
      <c r="BA1193" s="86"/>
      <c r="BB1193" s="86"/>
      <c r="BC1193" s="86"/>
      <c r="BD1193" s="86"/>
      <c r="BE1193" s="86"/>
      <c r="BF1193" s="86"/>
      <c r="BG1193" s="86"/>
      <c r="BH1193" s="86"/>
      <c r="BI1193" s="86"/>
      <c r="BJ1193" s="86"/>
      <c r="BK1193" s="86"/>
      <c r="BL1193" s="86"/>
      <c r="BM1193" s="86"/>
      <c r="BN1193" s="86"/>
      <c r="BO1193" s="86"/>
      <c r="BP1193" s="86"/>
      <c r="BQ1193" s="86"/>
      <c r="BR1193" s="86"/>
      <c r="BS1193" s="86"/>
    </row>
    <row r="1194" spans="6:71" s="28" customFormat="1">
      <c r="F1194" s="486"/>
      <c r="G1194" s="486"/>
      <c r="U1194" s="557"/>
      <c r="V1194" s="557"/>
      <c r="AF1194" s="33"/>
      <c r="AJ1194" s="86"/>
      <c r="AK1194" s="86"/>
      <c r="AL1194" s="86"/>
      <c r="AN1194" s="86"/>
      <c r="AO1194" s="86"/>
      <c r="AP1194" s="86"/>
      <c r="AQ1194" s="86"/>
      <c r="AR1194" s="86"/>
      <c r="AS1194" s="86"/>
      <c r="AT1194" s="86"/>
      <c r="AU1194" s="86"/>
      <c r="AV1194" s="86"/>
      <c r="AW1194" s="86"/>
      <c r="AX1194" s="86"/>
      <c r="AY1194" s="86"/>
      <c r="AZ1194" s="86"/>
      <c r="BA1194" s="86"/>
      <c r="BB1194" s="86"/>
      <c r="BC1194" s="86"/>
      <c r="BD1194" s="86"/>
      <c r="BE1194" s="86"/>
      <c r="BF1194" s="86"/>
      <c r="BG1194" s="86"/>
      <c r="BH1194" s="86"/>
      <c r="BI1194" s="86"/>
      <c r="BJ1194" s="86"/>
      <c r="BK1194" s="86"/>
      <c r="BL1194" s="86"/>
      <c r="BM1194" s="86"/>
      <c r="BN1194" s="86"/>
      <c r="BO1194" s="86"/>
      <c r="BP1194" s="86"/>
      <c r="BQ1194" s="86"/>
      <c r="BR1194" s="86"/>
      <c r="BS1194" s="86"/>
    </row>
    <row r="1195" spans="6:71" s="28" customFormat="1">
      <c r="F1195" s="486"/>
      <c r="G1195" s="486"/>
      <c r="U1195" s="557"/>
      <c r="V1195" s="557"/>
      <c r="AF1195" s="33"/>
      <c r="AJ1195" s="86"/>
      <c r="AK1195" s="86"/>
      <c r="AL1195" s="86"/>
      <c r="AN1195" s="86"/>
      <c r="AO1195" s="86"/>
      <c r="AP1195" s="86"/>
      <c r="AQ1195" s="86"/>
      <c r="AR1195" s="86"/>
      <c r="AS1195" s="86"/>
      <c r="AT1195" s="86"/>
      <c r="AU1195" s="86"/>
      <c r="AV1195" s="86"/>
      <c r="AW1195" s="86"/>
      <c r="AX1195" s="86"/>
      <c r="AY1195" s="86"/>
      <c r="AZ1195" s="86"/>
      <c r="BA1195" s="86"/>
      <c r="BB1195" s="86"/>
      <c r="BC1195" s="86"/>
      <c r="BD1195" s="86"/>
      <c r="BE1195" s="86"/>
      <c r="BF1195" s="86"/>
      <c r="BG1195" s="86"/>
      <c r="BH1195" s="86"/>
      <c r="BI1195" s="86"/>
      <c r="BJ1195" s="86"/>
      <c r="BK1195" s="86"/>
      <c r="BL1195" s="86"/>
      <c r="BM1195" s="86"/>
      <c r="BN1195" s="86"/>
      <c r="BO1195" s="86"/>
      <c r="BP1195" s="86"/>
      <c r="BQ1195" s="86"/>
      <c r="BR1195" s="86"/>
      <c r="BS1195" s="86"/>
    </row>
    <row r="1196" spans="6:71" s="28" customFormat="1">
      <c r="F1196" s="486"/>
      <c r="G1196" s="486"/>
      <c r="U1196" s="557"/>
      <c r="V1196" s="557"/>
      <c r="AF1196" s="33"/>
      <c r="AJ1196" s="86"/>
      <c r="AK1196" s="86"/>
      <c r="AL1196" s="86"/>
      <c r="AN1196" s="86"/>
      <c r="AO1196" s="86"/>
      <c r="AP1196" s="86"/>
      <c r="AQ1196" s="86"/>
      <c r="AR1196" s="86"/>
      <c r="AS1196" s="86"/>
      <c r="AT1196" s="86"/>
      <c r="AU1196" s="86"/>
      <c r="AV1196" s="86"/>
      <c r="AW1196" s="86"/>
      <c r="AX1196" s="86"/>
      <c r="AY1196" s="86"/>
      <c r="AZ1196" s="86"/>
      <c r="BA1196" s="86"/>
      <c r="BB1196" s="86"/>
      <c r="BC1196" s="86"/>
      <c r="BD1196" s="86"/>
      <c r="BE1196" s="86"/>
      <c r="BF1196" s="86"/>
      <c r="BG1196" s="86"/>
      <c r="BH1196" s="86"/>
      <c r="BI1196" s="86"/>
      <c r="BJ1196" s="86"/>
      <c r="BK1196" s="86"/>
      <c r="BL1196" s="86"/>
      <c r="BM1196" s="86"/>
      <c r="BN1196" s="86"/>
      <c r="BO1196" s="86"/>
      <c r="BP1196" s="86"/>
      <c r="BQ1196" s="86"/>
      <c r="BR1196" s="86"/>
      <c r="BS1196" s="86"/>
    </row>
    <row r="1197" spans="6:71" s="28" customFormat="1">
      <c r="F1197" s="486"/>
      <c r="G1197" s="486"/>
      <c r="U1197" s="557"/>
      <c r="V1197" s="557"/>
      <c r="AF1197" s="33"/>
      <c r="AJ1197" s="86"/>
      <c r="AK1197" s="86"/>
      <c r="AL1197" s="86"/>
      <c r="AN1197" s="86"/>
      <c r="AO1197" s="86"/>
      <c r="AP1197" s="86"/>
      <c r="AQ1197" s="86"/>
      <c r="AR1197" s="86"/>
      <c r="AS1197" s="86"/>
      <c r="AT1197" s="86"/>
      <c r="AU1197" s="86"/>
      <c r="AV1197" s="86"/>
      <c r="AW1197" s="86"/>
      <c r="AX1197" s="86"/>
      <c r="AY1197" s="86"/>
      <c r="AZ1197" s="86"/>
      <c r="BA1197" s="86"/>
      <c r="BB1197" s="86"/>
      <c r="BC1197" s="86"/>
      <c r="BD1197" s="86"/>
      <c r="BE1197" s="86"/>
      <c r="BF1197" s="86"/>
      <c r="BG1197" s="86"/>
      <c r="BH1197" s="86"/>
      <c r="BI1197" s="86"/>
      <c r="BJ1197" s="86"/>
      <c r="BK1197" s="86"/>
      <c r="BL1197" s="86"/>
      <c r="BM1197" s="86"/>
      <c r="BN1197" s="86"/>
      <c r="BO1197" s="86"/>
      <c r="BP1197" s="86"/>
      <c r="BQ1197" s="86"/>
      <c r="BR1197" s="86"/>
      <c r="BS1197" s="86"/>
    </row>
    <row r="1198" spans="6:71" s="28" customFormat="1">
      <c r="F1198" s="486"/>
      <c r="G1198" s="486"/>
      <c r="U1198" s="557"/>
      <c r="V1198" s="557"/>
      <c r="AF1198" s="33"/>
      <c r="AJ1198" s="86"/>
      <c r="AK1198" s="86"/>
      <c r="AL1198" s="86"/>
      <c r="AN1198" s="86"/>
      <c r="AO1198" s="86"/>
      <c r="AP1198" s="86"/>
      <c r="AQ1198" s="86"/>
      <c r="AR1198" s="86"/>
      <c r="AS1198" s="86"/>
      <c r="AT1198" s="86"/>
      <c r="AU1198" s="86"/>
      <c r="AV1198" s="86"/>
      <c r="AW1198" s="86"/>
      <c r="AX1198" s="86"/>
      <c r="AY1198" s="86"/>
      <c r="AZ1198" s="86"/>
      <c r="BA1198" s="86"/>
      <c r="BB1198" s="86"/>
      <c r="BC1198" s="86"/>
      <c r="BD1198" s="86"/>
      <c r="BE1198" s="86"/>
      <c r="BF1198" s="86"/>
      <c r="BG1198" s="86"/>
      <c r="BH1198" s="86"/>
      <c r="BI1198" s="86"/>
      <c r="BJ1198" s="86"/>
      <c r="BK1198" s="86"/>
      <c r="BL1198" s="86"/>
      <c r="BM1198" s="86"/>
      <c r="BN1198" s="86"/>
      <c r="BO1198" s="86"/>
      <c r="BP1198" s="86"/>
      <c r="BQ1198" s="86"/>
      <c r="BR1198" s="86"/>
      <c r="BS1198" s="86"/>
    </row>
    <row r="1199" spans="6:71" s="28" customFormat="1">
      <c r="F1199" s="486"/>
      <c r="G1199" s="486"/>
      <c r="U1199" s="557"/>
      <c r="V1199" s="557"/>
      <c r="AF1199" s="33"/>
      <c r="AJ1199" s="86"/>
      <c r="AK1199" s="86"/>
      <c r="AL1199" s="86"/>
      <c r="AN1199" s="86"/>
      <c r="AO1199" s="86"/>
      <c r="AP1199" s="86"/>
      <c r="AQ1199" s="86"/>
      <c r="AR1199" s="86"/>
      <c r="AS1199" s="86"/>
      <c r="AT1199" s="86"/>
      <c r="AU1199" s="86"/>
      <c r="AV1199" s="86"/>
      <c r="AW1199" s="86"/>
      <c r="AX1199" s="86"/>
      <c r="AY1199" s="86"/>
      <c r="AZ1199" s="86"/>
      <c r="BA1199" s="86"/>
      <c r="BB1199" s="86"/>
      <c r="BC1199" s="86"/>
      <c r="BD1199" s="86"/>
      <c r="BE1199" s="86"/>
      <c r="BF1199" s="86"/>
      <c r="BG1199" s="86"/>
      <c r="BH1199" s="86"/>
      <c r="BI1199" s="86"/>
      <c r="BJ1199" s="86"/>
      <c r="BK1199" s="86"/>
      <c r="BL1199" s="86"/>
      <c r="BM1199" s="86"/>
      <c r="BN1199" s="86"/>
      <c r="BO1199" s="86"/>
      <c r="BP1199" s="86"/>
      <c r="BQ1199" s="86"/>
      <c r="BR1199" s="86"/>
      <c r="BS1199" s="86"/>
    </row>
    <row r="1200" spans="6:71" s="28" customFormat="1">
      <c r="F1200" s="486"/>
      <c r="G1200" s="486"/>
      <c r="U1200" s="557"/>
      <c r="V1200" s="557"/>
      <c r="AF1200" s="33"/>
      <c r="AJ1200" s="86"/>
      <c r="AK1200" s="86"/>
      <c r="AL1200" s="86"/>
      <c r="AN1200" s="86"/>
      <c r="AO1200" s="86"/>
      <c r="AP1200" s="86"/>
      <c r="AQ1200" s="86"/>
      <c r="AR1200" s="86"/>
      <c r="AS1200" s="86"/>
      <c r="AT1200" s="86"/>
      <c r="AU1200" s="86"/>
      <c r="AV1200" s="86"/>
      <c r="AW1200" s="86"/>
      <c r="AX1200" s="86"/>
      <c r="AY1200" s="86"/>
      <c r="AZ1200" s="86"/>
      <c r="BA1200" s="86"/>
      <c r="BB1200" s="86"/>
      <c r="BC1200" s="86"/>
      <c r="BD1200" s="86"/>
      <c r="BE1200" s="86"/>
      <c r="BF1200" s="86"/>
      <c r="BG1200" s="86"/>
      <c r="BH1200" s="86"/>
      <c r="BI1200" s="86"/>
      <c r="BJ1200" s="86"/>
      <c r="BK1200" s="86"/>
      <c r="BL1200" s="86"/>
      <c r="BM1200" s="86"/>
      <c r="BN1200" s="86"/>
      <c r="BO1200" s="86"/>
      <c r="BP1200" s="86"/>
      <c r="BQ1200" s="86"/>
      <c r="BR1200" s="86"/>
      <c r="BS1200" s="86"/>
    </row>
    <row r="1201" spans="6:71" s="28" customFormat="1">
      <c r="F1201" s="486"/>
      <c r="G1201" s="486"/>
      <c r="U1201" s="557"/>
      <c r="V1201" s="557"/>
      <c r="AF1201" s="33"/>
      <c r="AJ1201" s="86"/>
      <c r="AK1201" s="86"/>
      <c r="AL1201" s="86"/>
      <c r="AN1201" s="86"/>
      <c r="AO1201" s="86"/>
      <c r="AP1201" s="86"/>
      <c r="AQ1201" s="86"/>
      <c r="AR1201" s="86"/>
      <c r="AS1201" s="86"/>
      <c r="AT1201" s="86"/>
      <c r="AU1201" s="86"/>
      <c r="AV1201" s="86"/>
      <c r="AW1201" s="86"/>
      <c r="AX1201" s="86"/>
      <c r="AY1201" s="86"/>
      <c r="AZ1201" s="86"/>
      <c r="BA1201" s="86"/>
      <c r="BB1201" s="86"/>
      <c r="BC1201" s="86"/>
      <c r="BD1201" s="86"/>
      <c r="BE1201" s="86"/>
      <c r="BF1201" s="86"/>
      <c r="BG1201" s="86"/>
      <c r="BH1201" s="86"/>
      <c r="BI1201" s="86"/>
      <c r="BJ1201" s="86"/>
      <c r="BK1201" s="86"/>
      <c r="BL1201" s="86"/>
      <c r="BM1201" s="86"/>
      <c r="BN1201" s="86"/>
      <c r="BO1201" s="86"/>
      <c r="BP1201" s="86"/>
      <c r="BQ1201" s="86"/>
      <c r="BR1201" s="86"/>
      <c r="BS1201" s="86"/>
    </row>
    <row r="1202" spans="6:71" s="28" customFormat="1">
      <c r="F1202" s="486"/>
      <c r="G1202" s="486"/>
      <c r="U1202" s="557"/>
      <c r="V1202" s="557"/>
      <c r="AF1202" s="33"/>
      <c r="AJ1202" s="86"/>
      <c r="AK1202" s="86"/>
      <c r="AL1202" s="86"/>
      <c r="AN1202" s="86"/>
      <c r="AO1202" s="86"/>
      <c r="AP1202" s="86"/>
      <c r="AQ1202" s="86"/>
      <c r="AR1202" s="86"/>
      <c r="AS1202" s="86"/>
      <c r="AT1202" s="86"/>
      <c r="AU1202" s="86"/>
      <c r="AV1202" s="86"/>
      <c r="AW1202" s="86"/>
      <c r="AX1202" s="86"/>
      <c r="AY1202" s="86"/>
      <c r="AZ1202" s="86"/>
      <c r="BA1202" s="86"/>
      <c r="BB1202" s="86"/>
      <c r="BC1202" s="86"/>
      <c r="BD1202" s="86"/>
      <c r="BE1202" s="86"/>
      <c r="BF1202" s="86"/>
      <c r="BG1202" s="86"/>
      <c r="BH1202" s="86"/>
      <c r="BI1202" s="86"/>
      <c r="BJ1202" s="86"/>
      <c r="BK1202" s="86"/>
      <c r="BL1202" s="86"/>
      <c r="BM1202" s="86"/>
      <c r="BN1202" s="86"/>
      <c r="BO1202" s="86"/>
      <c r="BP1202" s="86"/>
      <c r="BQ1202" s="86"/>
      <c r="BR1202" s="86"/>
      <c r="BS1202" s="86"/>
    </row>
    <row r="1203" spans="6:71" s="28" customFormat="1">
      <c r="F1203" s="486"/>
      <c r="G1203" s="486"/>
      <c r="U1203" s="557"/>
      <c r="V1203" s="557"/>
      <c r="AF1203" s="33"/>
      <c r="AJ1203" s="86"/>
      <c r="AK1203" s="86"/>
      <c r="AL1203" s="86"/>
      <c r="AN1203" s="86"/>
      <c r="AO1203" s="86"/>
      <c r="AP1203" s="86"/>
      <c r="AQ1203" s="86"/>
      <c r="AR1203" s="86"/>
      <c r="AS1203" s="86"/>
      <c r="AT1203" s="86"/>
      <c r="AU1203" s="86"/>
      <c r="AV1203" s="86"/>
      <c r="AW1203" s="86"/>
      <c r="AX1203" s="86"/>
      <c r="AY1203" s="86"/>
      <c r="AZ1203" s="86"/>
      <c r="BA1203" s="86"/>
      <c r="BB1203" s="86"/>
      <c r="BC1203" s="86"/>
      <c r="BD1203" s="86"/>
      <c r="BE1203" s="86"/>
      <c r="BF1203" s="86"/>
      <c r="BG1203" s="86"/>
      <c r="BH1203" s="86"/>
      <c r="BI1203" s="86"/>
      <c r="BJ1203" s="86"/>
      <c r="BK1203" s="86"/>
      <c r="BL1203" s="86"/>
      <c r="BM1203" s="86"/>
      <c r="BN1203" s="86"/>
      <c r="BO1203" s="86"/>
      <c r="BP1203" s="86"/>
      <c r="BQ1203" s="86"/>
      <c r="BR1203" s="86"/>
      <c r="BS1203" s="86"/>
    </row>
    <row r="1204" spans="6:71" s="28" customFormat="1">
      <c r="F1204" s="486"/>
      <c r="G1204" s="486"/>
      <c r="U1204" s="557"/>
      <c r="V1204" s="557"/>
      <c r="AF1204" s="33"/>
      <c r="AJ1204" s="86"/>
      <c r="AK1204" s="86"/>
      <c r="AL1204" s="86"/>
      <c r="AN1204" s="86"/>
      <c r="AO1204" s="86"/>
      <c r="AP1204" s="86"/>
      <c r="AQ1204" s="86"/>
      <c r="AR1204" s="86"/>
      <c r="AS1204" s="86"/>
      <c r="AT1204" s="86"/>
      <c r="AU1204" s="86"/>
      <c r="AV1204" s="86"/>
      <c r="AW1204" s="86"/>
      <c r="AX1204" s="86"/>
      <c r="AY1204" s="86"/>
      <c r="AZ1204" s="86"/>
      <c r="BA1204" s="86"/>
      <c r="BB1204" s="86"/>
      <c r="BC1204" s="86"/>
      <c r="BD1204" s="86"/>
      <c r="BE1204" s="86"/>
      <c r="BF1204" s="86"/>
      <c r="BG1204" s="86"/>
      <c r="BH1204" s="86"/>
      <c r="BI1204" s="86"/>
      <c r="BJ1204" s="86"/>
      <c r="BK1204" s="86"/>
      <c r="BL1204" s="86"/>
      <c r="BM1204" s="86"/>
      <c r="BN1204" s="86"/>
      <c r="BO1204" s="86"/>
      <c r="BP1204" s="86"/>
      <c r="BQ1204" s="86"/>
      <c r="BR1204" s="86"/>
      <c r="BS1204" s="86"/>
    </row>
    <row r="1205" spans="6:71" s="28" customFormat="1">
      <c r="F1205" s="486"/>
      <c r="G1205" s="486"/>
      <c r="U1205" s="557"/>
      <c r="V1205" s="557"/>
      <c r="AF1205" s="33"/>
      <c r="AJ1205" s="86"/>
      <c r="AK1205" s="86"/>
      <c r="AL1205" s="86"/>
      <c r="AN1205" s="86"/>
      <c r="AO1205" s="86"/>
      <c r="AP1205" s="86"/>
      <c r="AQ1205" s="86"/>
      <c r="AR1205" s="86"/>
      <c r="AS1205" s="86"/>
      <c r="AT1205" s="86"/>
      <c r="AU1205" s="86"/>
      <c r="AV1205" s="86"/>
      <c r="AW1205" s="86"/>
      <c r="AX1205" s="86"/>
      <c r="AY1205" s="86"/>
      <c r="AZ1205" s="86"/>
      <c r="BA1205" s="86"/>
      <c r="BB1205" s="86"/>
      <c r="BC1205" s="86"/>
      <c r="BD1205" s="86"/>
      <c r="BE1205" s="86"/>
      <c r="BF1205" s="86"/>
      <c r="BG1205" s="86"/>
      <c r="BH1205" s="86"/>
      <c r="BI1205" s="86"/>
      <c r="BJ1205" s="86"/>
      <c r="BK1205" s="86"/>
      <c r="BL1205" s="86"/>
      <c r="BM1205" s="86"/>
      <c r="BN1205" s="86"/>
      <c r="BO1205" s="86"/>
      <c r="BP1205" s="86"/>
      <c r="BQ1205" s="86"/>
      <c r="BR1205" s="86"/>
      <c r="BS1205" s="86"/>
    </row>
    <row r="1206" spans="6:71" s="28" customFormat="1">
      <c r="F1206" s="486"/>
      <c r="G1206" s="486"/>
      <c r="U1206" s="557"/>
      <c r="V1206" s="557"/>
      <c r="AF1206" s="33"/>
      <c r="AJ1206" s="86"/>
      <c r="AK1206" s="86"/>
      <c r="AL1206" s="86"/>
      <c r="AN1206" s="86"/>
      <c r="AO1206" s="86"/>
      <c r="AP1206" s="86"/>
      <c r="AQ1206" s="86"/>
      <c r="AR1206" s="86"/>
      <c r="AS1206" s="86"/>
      <c r="AT1206" s="86"/>
      <c r="AU1206" s="86"/>
      <c r="AV1206" s="86"/>
      <c r="AW1206" s="86"/>
      <c r="AX1206" s="86"/>
      <c r="AY1206" s="86"/>
      <c r="AZ1206" s="86"/>
      <c r="BA1206" s="86"/>
      <c r="BB1206" s="86"/>
      <c r="BC1206" s="86"/>
      <c r="BD1206" s="86"/>
      <c r="BE1206" s="86"/>
      <c r="BF1206" s="86"/>
      <c r="BG1206" s="86"/>
      <c r="BH1206" s="86"/>
      <c r="BI1206" s="86"/>
      <c r="BJ1206" s="86"/>
      <c r="BK1206" s="86"/>
      <c r="BL1206" s="86"/>
      <c r="BM1206" s="86"/>
      <c r="BN1206" s="86"/>
      <c r="BO1206" s="86"/>
      <c r="BP1206" s="86"/>
      <c r="BQ1206" s="86"/>
      <c r="BR1206" s="86"/>
      <c r="BS1206" s="86"/>
    </row>
    <row r="1207" spans="6:71" s="28" customFormat="1">
      <c r="F1207" s="486"/>
      <c r="G1207" s="486"/>
      <c r="U1207" s="557"/>
      <c r="V1207" s="557"/>
      <c r="AF1207" s="33"/>
      <c r="AJ1207" s="86"/>
      <c r="AK1207" s="86"/>
      <c r="AL1207" s="86"/>
      <c r="AN1207" s="86"/>
      <c r="AO1207" s="86"/>
      <c r="AP1207" s="86"/>
      <c r="AQ1207" s="86"/>
      <c r="AR1207" s="86"/>
      <c r="AS1207" s="86"/>
      <c r="AT1207" s="86"/>
      <c r="AU1207" s="86"/>
      <c r="AV1207" s="86"/>
      <c r="AW1207" s="86"/>
      <c r="AX1207" s="86"/>
      <c r="AY1207" s="86"/>
      <c r="AZ1207" s="86"/>
      <c r="BA1207" s="86"/>
      <c r="BB1207" s="86"/>
      <c r="BC1207" s="86"/>
      <c r="BD1207" s="86"/>
      <c r="BE1207" s="86"/>
      <c r="BF1207" s="86"/>
      <c r="BG1207" s="86"/>
      <c r="BH1207" s="86"/>
      <c r="BI1207" s="86"/>
      <c r="BJ1207" s="86"/>
      <c r="BK1207" s="86"/>
      <c r="BL1207" s="86"/>
      <c r="BM1207" s="86"/>
      <c r="BN1207" s="86"/>
      <c r="BO1207" s="86"/>
      <c r="BP1207" s="86"/>
      <c r="BQ1207" s="86"/>
      <c r="BR1207" s="86"/>
      <c r="BS1207" s="86"/>
    </row>
    <row r="1208" spans="6:71" s="28" customFormat="1">
      <c r="F1208" s="486"/>
      <c r="G1208" s="486"/>
      <c r="U1208" s="557"/>
      <c r="V1208" s="557"/>
      <c r="AF1208" s="33"/>
      <c r="AJ1208" s="86"/>
      <c r="AK1208" s="86"/>
      <c r="AL1208" s="86"/>
      <c r="AN1208" s="86"/>
      <c r="AO1208" s="86"/>
      <c r="AP1208" s="86"/>
      <c r="AQ1208" s="86"/>
      <c r="AR1208" s="86"/>
      <c r="AS1208" s="86"/>
      <c r="AT1208" s="86"/>
      <c r="AU1208" s="86"/>
      <c r="AV1208" s="86"/>
      <c r="AW1208" s="86"/>
      <c r="AX1208" s="86"/>
      <c r="AY1208" s="86"/>
      <c r="AZ1208" s="86"/>
      <c r="BA1208" s="86"/>
      <c r="BB1208" s="86"/>
      <c r="BC1208" s="86"/>
      <c r="BD1208" s="86"/>
      <c r="BE1208" s="86"/>
      <c r="BF1208" s="86"/>
      <c r="BG1208" s="86"/>
      <c r="BH1208" s="86"/>
      <c r="BI1208" s="86"/>
      <c r="BJ1208" s="86"/>
      <c r="BK1208" s="86"/>
      <c r="BL1208" s="86"/>
      <c r="BM1208" s="86"/>
      <c r="BN1208" s="86"/>
      <c r="BO1208" s="86"/>
      <c r="BP1208" s="86"/>
      <c r="BQ1208" s="86"/>
      <c r="BR1208" s="86"/>
      <c r="BS1208" s="86"/>
    </row>
    <row r="1209" spans="6:71" s="28" customFormat="1">
      <c r="F1209" s="486"/>
      <c r="G1209" s="486"/>
      <c r="U1209" s="557"/>
      <c r="V1209" s="557"/>
      <c r="AF1209" s="33"/>
      <c r="AJ1209" s="86"/>
      <c r="AK1209" s="86"/>
      <c r="AL1209" s="86"/>
      <c r="AN1209" s="86"/>
      <c r="AO1209" s="86"/>
      <c r="AP1209" s="86"/>
      <c r="AQ1209" s="86"/>
      <c r="AR1209" s="86"/>
      <c r="AS1209" s="86"/>
      <c r="AT1209" s="86"/>
      <c r="AU1209" s="86"/>
      <c r="AV1209" s="86"/>
      <c r="AW1209" s="86"/>
      <c r="AX1209" s="86"/>
      <c r="AY1209" s="86"/>
      <c r="AZ1209" s="86"/>
      <c r="BA1209" s="86"/>
      <c r="BB1209" s="86"/>
      <c r="BC1209" s="86"/>
      <c r="BD1209" s="86"/>
      <c r="BE1209" s="86"/>
      <c r="BF1209" s="86"/>
      <c r="BG1209" s="86"/>
      <c r="BH1209" s="86"/>
      <c r="BI1209" s="86"/>
      <c r="BJ1209" s="86"/>
      <c r="BK1209" s="86"/>
      <c r="BL1209" s="86"/>
      <c r="BM1209" s="86"/>
      <c r="BN1209" s="86"/>
      <c r="BO1209" s="86"/>
      <c r="BP1209" s="86"/>
      <c r="BQ1209" s="86"/>
      <c r="BR1209" s="86"/>
      <c r="BS1209" s="86"/>
    </row>
    <row r="1210" spans="6:71" s="28" customFormat="1">
      <c r="F1210" s="486"/>
      <c r="G1210" s="486"/>
      <c r="U1210" s="557"/>
      <c r="V1210" s="557"/>
      <c r="AF1210" s="33"/>
      <c r="AJ1210" s="86"/>
      <c r="AK1210" s="86"/>
      <c r="AL1210" s="86"/>
      <c r="AN1210" s="86"/>
      <c r="AO1210" s="86"/>
      <c r="AP1210" s="86"/>
      <c r="AQ1210" s="86"/>
      <c r="AR1210" s="86"/>
      <c r="AS1210" s="86"/>
      <c r="AT1210" s="86"/>
      <c r="AU1210" s="86"/>
      <c r="AV1210" s="86"/>
      <c r="AW1210" s="86"/>
      <c r="AX1210" s="86"/>
      <c r="AY1210" s="86"/>
      <c r="AZ1210" s="86"/>
      <c r="BA1210" s="86"/>
      <c r="BB1210" s="86"/>
      <c r="BC1210" s="86"/>
      <c r="BD1210" s="86"/>
      <c r="BE1210" s="86"/>
      <c r="BF1210" s="86"/>
      <c r="BG1210" s="86"/>
      <c r="BH1210" s="86"/>
      <c r="BI1210" s="86"/>
      <c r="BJ1210" s="86"/>
      <c r="BK1210" s="86"/>
      <c r="BL1210" s="86"/>
      <c r="BM1210" s="86"/>
      <c r="BN1210" s="86"/>
      <c r="BO1210" s="86"/>
      <c r="BP1210" s="86"/>
      <c r="BQ1210" s="86"/>
      <c r="BR1210" s="86"/>
      <c r="BS1210" s="86"/>
    </row>
    <row r="1211" spans="6:71" s="28" customFormat="1">
      <c r="F1211" s="486"/>
      <c r="G1211" s="486"/>
      <c r="U1211" s="557"/>
      <c r="V1211" s="557"/>
      <c r="AF1211" s="33"/>
      <c r="AJ1211" s="86"/>
      <c r="AK1211" s="86"/>
      <c r="AL1211" s="86"/>
      <c r="AN1211" s="86"/>
      <c r="AO1211" s="86"/>
      <c r="AP1211" s="86"/>
      <c r="AQ1211" s="86"/>
      <c r="AR1211" s="86"/>
      <c r="AS1211" s="86"/>
      <c r="AT1211" s="86"/>
      <c r="AU1211" s="86"/>
      <c r="AV1211" s="86"/>
      <c r="AW1211" s="86"/>
      <c r="AX1211" s="86"/>
      <c r="AY1211" s="86"/>
      <c r="AZ1211" s="86"/>
      <c r="BA1211" s="86"/>
      <c r="BB1211" s="86"/>
      <c r="BC1211" s="86"/>
      <c r="BD1211" s="86"/>
      <c r="BE1211" s="86"/>
      <c r="BF1211" s="86"/>
      <c r="BG1211" s="86"/>
      <c r="BH1211" s="86"/>
      <c r="BI1211" s="86"/>
      <c r="BJ1211" s="86"/>
      <c r="BK1211" s="86"/>
      <c r="BL1211" s="86"/>
      <c r="BM1211" s="86"/>
      <c r="BN1211" s="86"/>
      <c r="BO1211" s="86"/>
      <c r="BP1211" s="86"/>
      <c r="BQ1211" s="86"/>
      <c r="BR1211" s="86"/>
      <c r="BS1211" s="86"/>
    </row>
    <row r="1212" spans="6:71" s="28" customFormat="1">
      <c r="F1212" s="486"/>
      <c r="G1212" s="486"/>
      <c r="U1212" s="557"/>
      <c r="V1212" s="557"/>
      <c r="AF1212" s="33"/>
      <c r="AJ1212" s="86"/>
      <c r="AK1212" s="86"/>
      <c r="AL1212" s="86"/>
      <c r="AN1212" s="86"/>
      <c r="AO1212" s="86"/>
      <c r="AP1212" s="86"/>
      <c r="AQ1212" s="86"/>
      <c r="AR1212" s="86"/>
      <c r="AS1212" s="86"/>
      <c r="AT1212" s="86"/>
      <c r="AU1212" s="86"/>
      <c r="AV1212" s="86"/>
      <c r="AW1212" s="86"/>
      <c r="AX1212" s="86"/>
      <c r="AY1212" s="86"/>
      <c r="AZ1212" s="86"/>
      <c r="BA1212" s="86"/>
      <c r="BB1212" s="86"/>
      <c r="BC1212" s="86"/>
      <c r="BD1212" s="86"/>
      <c r="BE1212" s="86"/>
      <c r="BF1212" s="86"/>
      <c r="BG1212" s="86"/>
      <c r="BH1212" s="86"/>
      <c r="BI1212" s="86"/>
      <c r="BJ1212" s="86"/>
      <c r="BK1212" s="86"/>
      <c r="BL1212" s="86"/>
      <c r="BM1212" s="86"/>
      <c r="BN1212" s="86"/>
      <c r="BO1212" s="86"/>
      <c r="BP1212" s="86"/>
      <c r="BQ1212" s="86"/>
      <c r="BR1212" s="86"/>
      <c r="BS1212" s="86"/>
    </row>
    <row r="1213" spans="6:71" s="28" customFormat="1">
      <c r="F1213" s="486"/>
      <c r="G1213" s="486"/>
      <c r="U1213" s="557"/>
      <c r="V1213" s="557"/>
      <c r="AF1213" s="33"/>
      <c r="AJ1213" s="86"/>
      <c r="AK1213" s="86"/>
      <c r="AL1213" s="86"/>
      <c r="AN1213" s="86"/>
      <c r="AO1213" s="86"/>
      <c r="AP1213" s="86"/>
      <c r="AQ1213" s="86"/>
      <c r="AR1213" s="86"/>
      <c r="AS1213" s="86"/>
      <c r="AT1213" s="86"/>
      <c r="AU1213" s="86"/>
      <c r="AV1213" s="86"/>
      <c r="AW1213" s="86"/>
      <c r="AX1213" s="86"/>
      <c r="AY1213" s="86"/>
      <c r="AZ1213" s="86"/>
      <c r="BA1213" s="86"/>
      <c r="BB1213" s="86"/>
      <c r="BC1213" s="86"/>
      <c r="BD1213" s="86"/>
      <c r="BE1213" s="86"/>
      <c r="BF1213" s="86"/>
      <c r="BG1213" s="86"/>
      <c r="BH1213" s="86"/>
      <c r="BI1213" s="86"/>
      <c r="BJ1213" s="86"/>
      <c r="BK1213" s="86"/>
      <c r="BL1213" s="86"/>
      <c r="BM1213" s="86"/>
      <c r="BN1213" s="86"/>
      <c r="BO1213" s="86"/>
      <c r="BP1213" s="86"/>
      <c r="BQ1213" s="86"/>
      <c r="BR1213" s="86"/>
      <c r="BS1213" s="86"/>
    </row>
    <row r="1214" spans="6:71" s="28" customFormat="1">
      <c r="F1214" s="486"/>
      <c r="G1214" s="486"/>
      <c r="U1214" s="557"/>
      <c r="V1214" s="557"/>
      <c r="AF1214" s="33"/>
      <c r="AJ1214" s="86"/>
      <c r="AK1214" s="86"/>
      <c r="AL1214" s="86"/>
      <c r="AN1214" s="86"/>
      <c r="AO1214" s="86"/>
      <c r="AP1214" s="86"/>
      <c r="AQ1214" s="86"/>
      <c r="AR1214" s="86"/>
      <c r="AS1214" s="86"/>
      <c r="AT1214" s="86"/>
      <c r="AU1214" s="86"/>
      <c r="AV1214" s="86"/>
      <c r="AW1214" s="86"/>
      <c r="AX1214" s="86"/>
      <c r="AY1214" s="86"/>
      <c r="AZ1214" s="86"/>
      <c r="BA1214" s="86"/>
      <c r="BB1214" s="86"/>
      <c r="BC1214" s="86"/>
      <c r="BD1214" s="86"/>
      <c r="BE1214" s="86"/>
      <c r="BF1214" s="86"/>
      <c r="BG1214" s="86"/>
      <c r="BH1214" s="86"/>
      <c r="BI1214" s="86"/>
      <c r="BJ1214" s="86"/>
      <c r="BK1214" s="86"/>
      <c r="BL1214" s="86"/>
      <c r="BM1214" s="86"/>
      <c r="BN1214" s="86"/>
      <c r="BO1214" s="86"/>
      <c r="BP1214" s="86"/>
      <c r="BQ1214" s="86"/>
      <c r="BR1214" s="86"/>
      <c r="BS1214" s="86"/>
    </row>
    <row r="1215" spans="6:71" s="28" customFormat="1">
      <c r="F1215" s="486"/>
      <c r="G1215" s="486"/>
      <c r="U1215" s="557"/>
      <c r="V1215" s="557"/>
      <c r="AF1215" s="33"/>
      <c r="AJ1215" s="86"/>
      <c r="AK1215" s="86"/>
      <c r="AL1215" s="86"/>
      <c r="AN1215" s="86"/>
      <c r="AO1215" s="86"/>
      <c r="AP1215" s="86"/>
      <c r="AQ1215" s="86"/>
      <c r="AR1215" s="86"/>
      <c r="AS1215" s="86"/>
      <c r="AT1215" s="86"/>
      <c r="AU1215" s="86"/>
      <c r="AV1215" s="86"/>
      <c r="AW1215" s="86"/>
      <c r="AX1215" s="86"/>
      <c r="AY1215" s="86"/>
      <c r="AZ1215" s="86"/>
      <c r="BA1215" s="86"/>
      <c r="BB1215" s="86"/>
      <c r="BC1215" s="86"/>
      <c r="BD1215" s="86"/>
      <c r="BE1215" s="86"/>
      <c r="BF1215" s="86"/>
      <c r="BG1215" s="86"/>
      <c r="BH1215" s="86"/>
      <c r="BI1215" s="86"/>
      <c r="BJ1215" s="86"/>
      <c r="BK1215" s="86"/>
      <c r="BL1215" s="86"/>
      <c r="BM1215" s="86"/>
      <c r="BN1215" s="86"/>
      <c r="BO1215" s="86"/>
      <c r="BP1215" s="86"/>
      <c r="BQ1215" s="86"/>
      <c r="BR1215" s="86"/>
      <c r="BS1215" s="86"/>
    </row>
    <row r="1216" spans="6:71" s="28" customFormat="1">
      <c r="F1216" s="486"/>
      <c r="G1216" s="486"/>
      <c r="U1216" s="557"/>
      <c r="V1216" s="557"/>
      <c r="AF1216" s="33"/>
      <c r="AJ1216" s="86"/>
      <c r="AK1216" s="86"/>
      <c r="AL1216" s="86"/>
      <c r="AN1216" s="86"/>
      <c r="AO1216" s="86"/>
      <c r="AP1216" s="86"/>
      <c r="AQ1216" s="86"/>
      <c r="AR1216" s="86"/>
      <c r="AS1216" s="86"/>
      <c r="AT1216" s="86"/>
      <c r="AU1216" s="86"/>
      <c r="AV1216" s="86"/>
      <c r="AW1216" s="86"/>
      <c r="AX1216" s="86"/>
      <c r="AY1216" s="86"/>
      <c r="AZ1216" s="86"/>
      <c r="BA1216" s="86"/>
      <c r="BB1216" s="86"/>
      <c r="BC1216" s="86"/>
      <c r="BD1216" s="86"/>
      <c r="BE1216" s="86"/>
      <c r="BF1216" s="86"/>
      <c r="BG1216" s="86"/>
      <c r="BH1216" s="86"/>
      <c r="BI1216" s="86"/>
      <c r="BJ1216" s="86"/>
      <c r="BK1216" s="86"/>
      <c r="BL1216" s="86"/>
      <c r="BM1216" s="86"/>
      <c r="BN1216" s="86"/>
      <c r="BO1216" s="86"/>
      <c r="BP1216" s="86"/>
      <c r="BQ1216" s="86"/>
      <c r="BR1216" s="86"/>
      <c r="BS1216" s="86"/>
    </row>
    <row r="1217" spans="6:71" s="28" customFormat="1">
      <c r="F1217" s="486"/>
      <c r="G1217" s="486"/>
      <c r="U1217" s="557"/>
      <c r="V1217" s="557"/>
      <c r="AF1217" s="33"/>
      <c r="AJ1217" s="86"/>
      <c r="AK1217" s="86"/>
      <c r="AL1217" s="86"/>
      <c r="AN1217" s="86"/>
      <c r="AO1217" s="86"/>
      <c r="AP1217" s="86"/>
      <c r="AQ1217" s="86"/>
      <c r="AR1217" s="86"/>
      <c r="AS1217" s="86"/>
      <c r="AT1217" s="86"/>
      <c r="AU1217" s="86"/>
      <c r="AV1217" s="86"/>
      <c r="AW1217" s="86"/>
      <c r="AX1217" s="86"/>
      <c r="AY1217" s="86"/>
      <c r="AZ1217" s="86"/>
      <c r="BA1217" s="86"/>
      <c r="BB1217" s="86"/>
      <c r="BC1217" s="86"/>
      <c r="BD1217" s="86"/>
      <c r="BE1217" s="86"/>
      <c r="BF1217" s="86"/>
      <c r="BG1217" s="86"/>
      <c r="BH1217" s="86"/>
      <c r="BI1217" s="86"/>
      <c r="BJ1217" s="86"/>
      <c r="BK1217" s="86"/>
      <c r="BL1217" s="86"/>
      <c r="BM1217" s="86"/>
      <c r="BN1217" s="86"/>
      <c r="BO1217" s="86"/>
      <c r="BP1217" s="86"/>
      <c r="BQ1217" s="86"/>
      <c r="BR1217" s="86"/>
      <c r="BS1217" s="86"/>
    </row>
    <row r="1218" spans="6:71" s="28" customFormat="1">
      <c r="F1218" s="486"/>
      <c r="G1218" s="486"/>
      <c r="U1218" s="557"/>
      <c r="V1218" s="557"/>
      <c r="AF1218" s="33"/>
      <c r="AJ1218" s="86"/>
      <c r="AK1218" s="86"/>
      <c r="AL1218" s="86"/>
      <c r="AN1218" s="86"/>
      <c r="AO1218" s="86"/>
      <c r="AP1218" s="86"/>
      <c r="AQ1218" s="86"/>
      <c r="AR1218" s="86"/>
      <c r="AS1218" s="86"/>
      <c r="AT1218" s="86"/>
      <c r="AU1218" s="86"/>
      <c r="AV1218" s="86"/>
      <c r="AW1218" s="86"/>
      <c r="AX1218" s="86"/>
      <c r="AY1218" s="86"/>
      <c r="AZ1218" s="86"/>
      <c r="BA1218" s="86"/>
      <c r="BB1218" s="86"/>
      <c r="BC1218" s="86"/>
      <c r="BD1218" s="86"/>
      <c r="BE1218" s="86"/>
      <c r="BF1218" s="86"/>
      <c r="BG1218" s="86"/>
      <c r="BH1218" s="86"/>
      <c r="BI1218" s="86"/>
      <c r="BJ1218" s="86"/>
      <c r="BK1218" s="86"/>
      <c r="BL1218" s="86"/>
      <c r="BM1218" s="86"/>
      <c r="BN1218" s="86"/>
      <c r="BO1218" s="86"/>
      <c r="BP1218" s="86"/>
      <c r="BQ1218" s="86"/>
      <c r="BR1218" s="86"/>
      <c r="BS1218" s="86"/>
    </row>
    <row r="1219" spans="6:71" s="28" customFormat="1">
      <c r="F1219" s="486"/>
      <c r="G1219" s="486"/>
      <c r="U1219" s="557"/>
      <c r="V1219" s="557"/>
      <c r="AF1219" s="33"/>
      <c r="AJ1219" s="86"/>
      <c r="AK1219" s="86"/>
      <c r="AL1219" s="86"/>
      <c r="AN1219" s="86"/>
      <c r="AO1219" s="86"/>
      <c r="AP1219" s="86"/>
      <c r="AQ1219" s="86"/>
      <c r="AR1219" s="86"/>
      <c r="AS1219" s="86"/>
      <c r="AT1219" s="86"/>
      <c r="AU1219" s="86"/>
      <c r="AV1219" s="86"/>
      <c r="AW1219" s="86"/>
      <c r="AX1219" s="86"/>
      <c r="AY1219" s="86"/>
      <c r="AZ1219" s="86"/>
      <c r="BA1219" s="86"/>
      <c r="BB1219" s="86"/>
      <c r="BC1219" s="86"/>
      <c r="BD1219" s="86"/>
      <c r="BE1219" s="86"/>
      <c r="BF1219" s="86"/>
      <c r="BG1219" s="86"/>
      <c r="BH1219" s="86"/>
      <c r="BI1219" s="86"/>
      <c r="BJ1219" s="86"/>
      <c r="BK1219" s="86"/>
      <c r="BL1219" s="86"/>
      <c r="BM1219" s="86"/>
      <c r="BN1219" s="86"/>
      <c r="BO1219" s="86"/>
      <c r="BP1219" s="86"/>
      <c r="BQ1219" s="86"/>
      <c r="BR1219" s="86"/>
      <c r="BS1219" s="86"/>
    </row>
    <row r="1220" spans="6:71" s="28" customFormat="1">
      <c r="F1220" s="486"/>
      <c r="G1220" s="486"/>
      <c r="U1220" s="557"/>
      <c r="V1220" s="557"/>
      <c r="AF1220" s="33"/>
      <c r="AJ1220" s="86"/>
      <c r="AK1220" s="86"/>
      <c r="AL1220" s="86"/>
      <c r="AN1220" s="86"/>
      <c r="AO1220" s="86"/>
      <c r="AP1220" s="86"/>
      <c r="AQ1220" s="86"/>
      <c r="AR1220" s="86"/>
      <c r="AS1220" s="86"/>
      <c r="AT1220" s="86"/>
      <c r="AU1220" s="86"/>
      <c r="AV1220" s="86"/>
      <c r="AW1220" s="86"/>
      <c r="AX1220" s="86"/>
      <c r="AY1220" s="86"/>
      <c r="AZ1220" s="86"/>
      <c r="BA1220" s="86"/>
      <c r="BB1220" s="86"/>
      <c r="BC1220" s="86"/>
      <c r="BD1220" s="86"/>
      <c r="BE1220" s="86"/>
      <c r="BF1220" s="86"/>
      <c r="BG1220" s="86"/>
      <c r="BH1220" s="86"/>
      <c r="BI1220" s="86"/>
      <c r="BJ1220" s="86"/>
      <c r="BK1220" s="86"/>
      <c r="BL1220" s="86"/>
      <c r="BM1220" s="86"/>
      <c r="BN1220" s="86"/>
      <c r="BO1220" s="86"/>
      <c r="BP1220" s="86"/>
      <c r="BQ1220" s="86"/>
      <c r="BR1220" s="86"/>
      <c r="BS1220" s="86"/>
    </row>
    <row r="1221" spans="6:71" s="28" customFormat="1">
      <c r="F1221" s="486"/>
      <c r="G1221" s="486"/>
      <c r="U1221" s="557"/>
      <c r="V1221" s="557"/>
      <c r="AF1221" s="33"/>
      <c r="AJ1221" s="86"/>
      <c r="AK1221" s="86"/>
      <c r="AL1221" s="86"/>
      <c r="AN1221" s="86"/>
      <c r="AO1221" s="86"/>
      <c r="AP1221" s="86"/>
      <c r="AQ1221" s="86"/>
      <c r="AR1221" s="86"/>
      <c r="AS1221" s="86"/>
      <c r="AT1221" s="86"/>
      <c r="AU1221" s="86"/>
      <c r="AV1221" s="86"/>
      <c r="AW1221" s="86"/>
      <c r="AX1221" s="86"/>
      <c r="AY1221" s="86"/>
      <c r="AZ1221" s="86"/>
      <c r="BA1221" s="86"/>
      <c r="BB1221" s="86"/>
      <c r="BC1221" s="86"/>
      <c r="BD1221" s="86"/>
      <c r="BE1221" s="86"/>
      <c r="BF1221" s="86"/>
      <c r="BG1221" s="86"/>
      <c r="BH1221" s="86"/>
      <c r="BI1221" s="86"/>
      <c r="BJ1221" s="86"/>
      <c r="BK1221" s="86"/>
      <c r="BL1221" s="86"/>
      <c r="BM1221" s="86"/>
      <c r="BN1221" s="86"/>
      <c r="BO1221" s="86"/>
      <c r="BP1221" s="86"/>
      <c r="BQ1221" s="86"/>
      <c r="BR1221" s="86"/>
      <c r="BS1221" s="86"/>
    </row>
    <row r="1222" spans="6:71" s="28" customFormat="1">
      <c r="F1222" s="486"/>
      <c r="G1222" s="486"/>
      <c r="U1222" s="557"/>
      <c r="V1222" s="557"/>
      <c r="AF1222" s="33"/>
      <c r="AJ1222" s="86"/>
      <c r="AK1222" s="86"/>
      <c r="AL1222" s="86"/>
      <c r="AN1222" s="86"/>
      <c r="AO1222" s="86"/>
      <c r="AP1222" s="86"/>
      <c r="AQ1222" s="86"/>
      <c r="AR1222" s="86"/>
      <c r="AS1222" s="86"/>
      <c r="AT1222" s="86"/>
      <c r="AU1222" s="86"/>
      <c r="AV1222" s="86"/>
      <c r="AW1222" s="86"/>
      <c r="AX1222" s="86"/>
      <c r="AY1222" s="86"/>
      <c r="AZ1222" s="86"/>
      <c r="BA1222" s="86"/>
      <c r="BB1222" s="86"/>
      <c r="BC1222" s="86"/>
      <c r="BD1222" s="86"/>
      <c r="BE1222" s="86"/>
      <c r="BF1222" s="86"/>
      <c r="BG1222" s="86"/>
      <c r="BH1222" s="86"/>
      <c r="BI1222" s="86"/>
      <c r="BJ1222" s="86"/>
      <c r="BK1222" s="86"/>
      <c r="BL1222" s="86"/>
      <c r="BM1222" s="86"/>
      <c r="BN1222" s="86"/>
      <c r="BO1222" s="86"/>
      <c r="BP1222" s="86"/>
      <c r="BQ1222" s="86"/>
      <c r="BR1222" s="86"/>
      <c r="BS1222" s="86"/>
    </row>
    <row r="1223" spans="6:71" s="28" customFormat="1">
      <c r="F1223" s="486"/>
      <c r="G1223" s="486"/>
      <c r="U1223" s="557"/>
      <c r="V1223" s="557"/>
      <c r="AF1223" s="33"/>
      <c r="AJ1223" s="86"/>
      <c r="AK1223" s="86"/>
      <c r="AL1223" s="86"/>
      <c r="AN1223" s="86"/>
      <c r="AO1223" s="86"/>
      <c r="AP1223" s="86"/>
      <c r="AQ1223" s="86"/>
      <c r="AR1223" s="86"/>
      <c r="AS1223" s="86"/>
      <c r="AT1223" s="86"/>
      <c r="AU1223" s="86"/>
      <c r="AV1223" s="86"/>
      <c r="AW1223" s="86"/>
      <c r="AX1223" s="86"/>
      <c r="AY1223" s="86"/>
      <c r="AZ1223" s="86"/>
      <c r="BA1223" s="86"/>
      <c r="BB1223" s="86"/>
      <c r="BC1223" s="86"/>
      <c r="BD1223" s="86"/>
      <c r="BE1223" s="86"/>
      <c r="BF1223" s="86"/>
      <c r="BG1223" s="86"/>
      <c r="BH1223" s="86"/>
      <c r="BI1223" s="86"/>
      <c r="BJ1223" s="86"/>
      <c r="BK1223" s="86"/>
      <c r="BL1223" s="86"/>
      <c r="BM1223" s="86"/>
      <c r="BN1223" s="86"/>
      <c r="BO1223" s="86"/>
      <c r="BP1223" s="86"/>
      <c r="BQ1223" s="86"/>
      <c r="BR1223" s="86"/>
      <c r="BS1223" s="86"/>
    </row>
    <row r="1224" spans="6:71" s="28" customFormat="1">
      <c r="F1224" s="486"/>
      <c r="G1224" s="486"/>
      <c r="U1224" s="557"/>
      <c r="V1224" s="557"/>
      <c r="AF1224" s="33"/>
      <c r="AJ1224" s="86"/>
      <c r="AK1224" s="86"/>
      <c r="AL1224" s="86"/>
      <c r="AN1224" s="86"/>
      <c r="AO1224" s="86"/>
      <c r="AP1224" s="86"/>
      <c r="AQ1224" s="86"/>
      <c r="AR1224" s="86"/>
      <c r="AS1224" s="86"/>
      <c r="AT1224" s="86"/>
      <c r="AU1224" s="86"/>
      <c r="AV1224" s="86"/>
      <c r="AW1224" s="86"/>
      <c r="AX1224" s="86"/>
      <c r="AY1224" s="86"/>
      <c r="AZ1224" s="86"/>
      <c r="BA1224" s="86"/>
      <c r="BB1224" s="86"/>
      <c r="BC1224" s="86"/>
      <c r="BD1224" s="86"/>
      <c r="BE1224" s="86"/>
      <c r="BF1224" s="86"/>
      <c r="BG1224" s="86"/>
      <c r="BH1224" s="86"/>
      <c r="BI1224" s="86"/>
      <c r="BJ1224" s="86"/>
      <c r="BK1224" s="86"/>
      <c r="BL1224" s="86"/>
      <c r="BM1224" s="86"/>
      <c r="BN1224" s="86"/>
      <c r="BO1224" s="86"/>
      <c r="BP1224" s="86"/>
      <c r="BQ1224" s="86"/>
      <c r="BR1224" s="86"/>
      <c r="BS1224" s="86"/>
    </row>
    <row r="1225" spans="6:71" s="28" customFormat="1">
      <c r="F1225" s="486"/>
      <c r="G1225" s="486"/>
      <c r="U1225" s="557"/>
      <c r="V1225" s="557"/>
      <c r="AF1225" s="33"/>
      <c r="AJ1225" s="86"/>
      <c r="AK1225" s="86"/>
      <c r="AL1225" s="86"/>
      <c r="AN1225" s="86"/>
      <c r="AO1225" s="86"/>
      <c r="AP1225" s="86"/>
      <c r="AQ1225" s="86"/>
      <c r="AR1225" s="86"/>
      <c r="AS1225" s="86"/>
      <c r="AT1225" s="86"/>
      <c r="AU1225" s="86"/>
      <c r="AV1225" s="86"/>
      <c r="AW1225" s="86"/>
      <c r="AX1225" s="86"/>
      <c r="AY1225" s="86"/>
      <c r="AZ1225" s="86"/>
      <c r="BA1225" s="86"/>
      <c r="BB1225" s="86"/>
      <c r="BC1225" s="86"/>
      <c r="BD1225" s="86"/>
      <c r="BE1225" s="86"/>
      <c r="BF1225" s="86"/>
      <c r="BG1225" s="86"/>
      <c r="BH1225" s="86"/>
      <c r="BI1225" s="86"/>
      <c r="BJ1225" s="86"/>
      <c r="BK1225" s="86"/>
      <c r="BL1225" s="86"/>
      <c r="BM1225" s="86"/>
      <c r="BN1225" s="86"/>
      <c r="BO1225" s="86"/>
      <c r="BP1225" s="86"/>
      <c r="BQ1225" s="86"/>
      <c r="BR1225" s="86"/>
      <c r="BS1225" s="86"/>
    </row>
    <row r="1226" spans="6:71" s="28" customFormat="1">
      <c r="F1226" s="486"/>
      <c r="G1226" s="486"/>
      <c r="U1226" s="557"/>
      <c r="V1226" s="557"/>
      <c r="AF1226" s="33"/>
      <c r="AJ1226" s="86"/>
      <c r="AK1226" s="86"/>
      <c r="AL1226" s="86"/>
      <c r="AN1226" s="86"/>
      <c r="AO1226" s="86"/>
      <c r="AP1226" s="86"/>
      <c r="AQ1226" s="86"/>
      <c r="AR1226" s="86"/>
      <c r="AS1226" s="86"/>
      <c r="AT1226" s="86"/>
      <c r="AU1226" s="86"/>
      <c r="AV1226" s="86"/>
      <c r="AW1226" s="86"/>
      <c r="AX1226" s="86"/>
      <c r="AY1226" s="86"/>
      <c r="AZ1226" s="86"/>
      <c r="BA1226" s="86"/>
      <c r="BB1226" s="86"/>
      <c r="BC1226" s="86"/>
      <c r="BD1226" s="86"/>
      <c r="BE1226" s="86"/>
      <c r="BF1226" s="86"/>
      <c r="BG1226" s="86"/>
      <c r="BH1226" s="86"/>
      <c r="BI1226" s="86"/>
      <c r="BJ1226" s="86"/>
      <c r="BK1226" s="86"/>
      <c r="BL1226" s="86"/>
      <c r="BM1226" s="86"/>
      <c r="BN1226" s="86"/>
      <c r="BO1226" s="86"/>
      <c r="BP1226" s="86"/>
      <c r="BQ1226" s="86"/>
      <c r="BR1226" s="86"/>
      <c r="BS1226" s="86"/>
    </row>
    <row r="1227" spans="6:71" s="28" customFormat="1">
      <c r="F1227" s="486"/>
      <c r="G1227" s="486"/>
      <c r="U1227" s="557"/>
      <c r="V1227" s="557"/>
      <c r="AF1227" s="33"/>
      <c r="AJ1227" s="86"/>
      <c r="AK1227" s="86"/>
      <c r="AL1227" s="86"/>
      <c r="AN1227" s="86"/>
      <c r="AO1227" s="86"/>
      <c r="AP1227" s="86"/>
      <c r="AQ1227" s="86"/>
      <c r="AR1227" s="86"/>
      <c r="AS1227" s="86"/>
      <c r="AT1227" s="86"/>
      <c r="AU1227" s="86"/>
      <c r="AV1227" s="86"/>
      <c r="AW1227" s="86"/>
      <c r="AX1227" s="86"/>
      <c r="AY1227" s="86"/>
      <c r="AZ1227" s="86"/>
      <c r="BA1227" s="86"/>
      <c r="BB1227" s="86"/>
      <c r="BC1227" s="86"/>
      <c r="BD1227" s="86"/>
      <c r="BE1227" s="86"/>
      <c r="BF1227" s="86"/>
      <c r="BG1227" s="86"/>
      <c r="BH1227" s="86"/>
      <c r="BI1227" s="86"/>
      <c r="BJ1227" s="86"/>
      <c r="BK1227" s="86"/>
      <c r="BL1227" s="86"/>
      <c r="BM1227" s="86"/>
      <c r="BN1227" s="86"/>
      <c r="BO1227" s="86"/>
      <c r="BP1227" s="86"/>
      <c r="BQ1227" s="86"/>
      <c r="BR1227" s="86"/>
      <c r="BS1227" s="86"/>
    </row>
    <row r="1228" spans="6:71" s="28" customFormat="1">
      <c r="F1228" s="486"/>
      <c r="G1228" s="486"/>
      <c r="U1228" s="557"/>
      <c r="V1228" s="557"/>
      <c r="AF1228" s="33"/>
      <c r="AJ1228" s="86"/>
      <c r="AK1228" s="86"/>
      <c r="AL1228" s="86"/>
      <c r="AN1228" s="86"/>
      <c r="AO1228" s="86"/>
      <c r="AP1228" s="86"/>
      <c r="AQ1228" s="86"/>
      <c r="AR1228" s="86"/>
      <c r="AS1228" s="86"/>
      <c r="AT1228" s="86"/>
      <c r="AU1228" s="86"/>
      <c r="AV1228" s="86"/>
      <c r="AW1228" s="86"/>
      <c r="AX1228" s="86"/>
      <c r="AY1228" s="86"/>
      <c r="AZ1228" s="86"/>
      <c r="BA1228" s="86"/>
      <c r="BB1228" s="86"/>
      <c r="BC1228" s="86"/>
      <c r="BD1228" s="86"/>
      <c r="BE1228" s="86"/>
      <c r="BF1228" s="86"/>
      <c r="BG1228" s="86"/>
      <c r="BH1228" s="86"/>
      <c r="BI1228" s="86"/>
      <c r="BJ1228" s="86"/>
      <c r="BK1228" s="86"/>
      <c r="BL1228" s="86"/>
      <c r="BM1228" s="86"/>
      <c r="BN1228" s="86"/>
      <c r="BO1228" s="86"/>
      <c r="BP1228" s="86"/>
      <c r="BQ1228" s="86"/>
      <c r="BR1228" s="86"/>
      <c r="BS1228" s="86"/>
    </row>
    <row r="1229" spans="6:71" s="28" customFormat="1">
      <c r="F1229" s="486"/>
      <c r="G1229" s="486"/>
      <c r="U1229" s="557"/>
      <c r="V1229" s="557"/>
      <c r="AF1229" s="33"/>
      <c r="AJ1229" s="86"/>
      <c r="AK1229" s="86"/>
      <c r="AL1229" s="86"/>
      <c r="AN1229" s="86"/>
      <c r="AO1229" s="86"/>
      <c r="AP1229" s="86"/>
      <c r="AQ1229" s="86"/>
      <c r="AR1229" s="86"/>
      <c r="AS1229" s="86"/>
      <c r="AT1229" s="86"/>
      <c r="AU1229" s="86"/>
      <c r="AV1229" s="86"/>
      <c r="AW1229" s="86"/>
      <c r="AX1229" s="86"/>
      <c r="AY1229" s="86"/>
      <c r="AZ1229" s="86"/>
      <c r="BA1229" s="86"/>
      <c r="BB1229" s="86"/>
      <c r="BC1229" s="86"/>
      <c r="BD1229" s="86"/>
      <c r="BE1229" s="86"/>
      <c r="BF1229" s="86"/>
      <c r="BG1229" s="86"/>
      <c r="BH1229" s="86"/>
      <c r="BI1229" s="86"/>
      <c r="BJ1229" s="86"/>
      <c r="BK1229" s="86"/>
      <c r="BL1229" s="86"/>
      <c r="BM1229" s="86"/>
      <c r="BN1229" s="86"/>
      <c r="BO1229" s="86"/>
      <c r="BP1229" s="86"/>
      <c r="BQ1229" s="86"/>
      <c r="BR1229" s="86"/>
      <c r="BS1229" s="86"/>
    </row>
    <row r="1230" spans="6:71" s="28" customFormat="1">
      <c r="F1230" s="486"/>
      <c r="G1230" s="486"/>
      <c r="U1230" s="557"/>
      <c r="V1230" s="557"/>
      <c r="AF1230" s="33"/>
      <c r="AJ1230" s="86"/>
      <c r="AK1230" s="86"/>
      <c r="AL1230" s="86"/>
      <c r="AN1230" s="86"/>
      <c r="AO1230" s="86"/>
      <c r="AP1230" s="86"/>
      <c r="AQ1230" s="86"/>
      <c r="AR1230" s="86"/>
      <c r="AS1230" s="86"/>
      <c r="AT1230" s="86"/>
      <c r="AU1230" s="86"/>
      <c r="AV1230" s="86"/>
      <c r="AW1230" s="86"/>
      <c r="AX1230" s="86"/>
      <c r="AY1230" s="86"/>
      <c r="AZ1230" s="86"/>
      <c r="BA1230" s="86"/>
      <c r="BB1230" s="86"/>
      <c r="BC1230" s="86"/>
      <c r="BD1230" s="86"/>
      <c r="BE1230" s="86"/>
      <c r="BF1230" s="86"/>
      <c r="BG1230" s="86"/>
      <c r="BH1230" s="86"/>
      <c r="BI1230" s="86"/>
      <c r="BJ1230" s="86"/>
      <c r="BK1230" s="86"/>
      <c r="BL1230" s="86"/>
      <c r="BM1230" s="86"/>
      <c r="BN1230" s="86"/>
      <c r="BO1230" s="86"/>
      <c r="BP1230" s="86"/>
      <c r="BQ1230" s="86"/>
      <c r="BR1230" s="86"/>
      <c r="BS1230" s="86"/>
    </row>
    <row r="1231" spans="6:71" s="28" customFormat="1">
      <c r="F1231" s="486"/>
      <c r="G1231" s="486"/>
      <c r="U1231" s="557"/>
      <c r="V1231" s="557"/>
      <c r="AF1231" s="33"/>
      <c r="AJ1231" s="86"/>
      <c r="AK1231" s="86"/>
      <c r="AL1231" s="86"/>
      <c r="AN1231" s="86"/>
      <c r="AO1231" s="86"/>
      <c r="AP1231" s="86"/>
      <c r="AQ1231" s="86"/>
      <c r="AR1231" s="86"/>
      <c r="AS1231" s="86"/>
      <c r="AT1231" s="86"/>
      <c r="AU1231" s="86"/>
      <c r="AV1231" s="86"/>
      <c r="AW1231" s="86"/>
      <c r="AX1231" s="86"/>
      <c r="AY1231" s="86"/>
      <c r="AZ1231" s="86"/>
      <c r="BA1231" s="86"/>
      <c r="BB1231" s="86"/>
      <c r="BC1231" s="86"/>
      <c r="BD1231" s="86"/>
      <c r="BE1231" s="86"/>
      <c r="BF1231" s="86"/>
      <c r="BG1231" s="86"/>
      <c r="BH1231" s="86"/>
      <c r="BI1231" s="86"/>
      <c r="BJ1231" s="86"/>
      <c r="BK1231" s="86"/>
      <c r="BL1231" s="86"/>
      <c r="BM1231" s="86"/>
      <c r="BN1231" s="86"/>
      <c r="BO1231" s="86"/>
      <c r="BP1231" s="86"/>
      <c r="BQ1231" s="86"/>
      <c r="BR1231" s="86"/>
      <c r="BS1231" s="86"/>
    </row>
    <row r="1232" spans="6:71" s="28" customFormat="1">
      <c r="F1232" s="486"/>
      <c r="G1232" s="486"/>
      <c r="U1232" s="557"/>
      <c r="V1232" s="557"/>
      <c r="AF1232" s="33"/>
      <c r="AJ1232" s="86"/>
      <c r="AK1232" s="86"/>
      <c r="AL1232" s="86"/>
      <c r="AN1232" s="86"/>
      <c r="AO1232" s="86"/>
      <c r="AP1232" s="86"/>
      <c r="AQ1232" s="86"/>
      <c r="AR1232" s="86"/>
      <c r="AS1232" s="86"/>
      <c r="AT1232" s="86"/>
      <c r="AU1232" s="86"/>
      <c r="AV1232" s="86"/>
      <c r="AW1232" s="86"/>
      <c r="AX1232" s="86"/>
      <c r="AY1232" s="86"/>
      <c r="AZ1232" s="86"/>
      <c r="BA1232" s="86"/>
      <c r="BB1232" s="86"/>
      <c r="BC1232" s="86"/>
      <c r="BD1232" s="86"/>
      <c r="BE1232" s="86"/>
      <c r="BF1232" s="86"/>
      <c r="BG1232" s="86"/>
      <c r="BH1232" s="86"/>
      <c r="BI1232" s="86"/>
      <c r="BJ1232" s="86"/>
      <c r="BK1232" s="86"/>
      <c r="BL1232" s="86"/>
      <c r="BM1232" s="86"/>
      <c r="BN1232" s="86"/>
      <c r="BO1232" s="86"/>
      <c r="BP1232" s="86"/>
      <c r="BQ1232" s="86"/>
      <c r="BR1232" s="86"/>
      <c r="BS1232" s="86"/>
    </row>
    <row r="1233" spans="6:71" s="28" customFormat="1">
      <c r="F1233" s="486"/>
      <c r="G1233" s="486"/>
      <c r="U1233" s="557"/>
      <c r="V1233" s="557"/>
      <c r="AF1233" s="33"/>
      <c r="AJ1233" s="86"/>
      <c r="AK1233" s="86"/>
      <c r="AL1233" s="86"/>
      <c r="AN1233" s="86"/>
      <c r="AO1233" s="86"/>
      <c r="AP1233" s="86"/>
      <c r="AQ1233" s="86"/>
      <c r="AR1233" s="86"/>
      <c r="AS1233" s="86"/>
      <c r="AT1233" s="86"/>
      <c r="AU1233" s="86"/>
      <c r="AV1233" s="86"/>
      <c r="AW1233" s="86"/>
      <c r="AX1233" s="86"/>
      <c r="AY1233" s="86"/>
      <c r="AZ1233" s="86"/>
      <c r="BA1233" s="86"/>
      <c r="BB1233" s="86"/>
      <c r="BC1233" s="86"/>
      <c r="BD1233" s="86"/>
      <c r="BE1233" s="86"/>
      <c r="BF1233" s="86"/>
      <c r="BG1233" s="86"/>
      <c r="BH1233" s="86"/>
      <c r="BI1233" s="86"/>
      <c r="BJ1233" s="86"/>
      <c r="BK1233" s="86"/>
      <c r="BL1233" s="86"/>
      <c r="BM1233" s="86"/>
      <c r="BN1233" s="86"/>
      <c r="BO1233" s="86"/>
      <c r="BP1233" s="86"/>
      <c r="BQ1233" s="86"/>
      <c r="BR1233" s="86"/>
      <c r="BS1233" s="86"/>
    </row>
    <row r="1234" spans="6:71" s="28" customFormat="1">
      <c r="F1234" s="486"/>
      <c r="G1234" s="486"/>
      <c r="U1234" s="557"/>
      <c r="V1234" s="557"/>
      <c r="AF1234" s="33"/>
      <c r="AJ1234" s="86"/>
      <c r="AK1234" s="86"/>
      <c r="AL1234" s="86"/>
      <c r="AN1234" s="86"/>
      <c r="AO1234" s="86"/>
      <c r="AP1234" s="86"/>
      <c r="AQ1234" s="86"/>
      <c r="AR1234" s="86"/>
      <c r="AS1234" s="86"/>
      <c r="AT1234" s="86"/>
      <c r="AU1234" s="86"/>
      <c r="AV1234" s="86"/>
      <c r="AW1234" s="86"/>
      <c r="AX1234" s="86"/>
      <c r="AY1234" s="86"/>
      <c r="AZ1234" s="86"/>
      <c r="BA1234" s="86"/>
      <c r="BB1234" s="86"/>
      <c r="BC1234" s="86"/>
      <c r="BD1234" s="86"/>
      <c r="BE1234" s="86"/>
      <c r="BF1234" s="86"/>
      <c r="BG1234" s="86"/>
      <c r="BH1234" s="86"/>
      <c r="BI1234" s="86"/>
      <c r="BJ1234" s="86"/>
      <c r="BK1234" s="86"/>
      <c r="BL1234" s="86"/>
      <c r="BM1234" s="86"/>
      <c r="BN1234" s="86"/>
      <c r="BO1234" s="86"/>
      <c r="BP1234" s="86"/>
      <c r="BQ1234" s="86"/>
      <c r="BR1234" s="86"/>
      <c r="BS1234" s="86"/>
    </row>
    <row r="1235" spans="6:71" s="28" customFormat="1">
      <c r="F1235" s="486"/>
      <c r="G1235" s="486"/>
      <c r="U1235" s="557"/>
      <c r="V1235" s="557"/>
      <c r="AF1235" s="33"/>
      <c r="AJ1235" s="86"/>
      <c r="AK1235" s="86"/>
      <c r="AL1235" s="86"/>
      <c r="AN1235" s="86"/>
      <c r="AO1235" s="86"/>
      <c r="AP1235" s="86"/>
      <c r="AQ1235" s="86"/>
      <c r="AR1235" s="86"/>
      <c r="AS1235" s="86"/>
      <c r="AT1235" s="86"/>
      <c r="AU1235" s="86"/>
      <c r="AV1235" s="86"/>
      <c r="AW1235" s="86"/>
      <c r="AX1235" s="86"/>
      <c r="AY1235" s="86"/>
      <c r="AZ1235" s="86"/>
      <c r="BA1235" s="86"/>
      <c r="BB1235" s="86"/>
      <c r="BC1235" s="86"/>
      <c r="BD1235" s="86"/>
      <c r="BE1235" s="86"/>
      <c r="BF1235" s="86"/>
      <c r="BG1235" s="86"/>
      <c r="BH1235" s="86"/>
      <c r="BI1235" s="86"/>
      <c r="BJ1235" s="86"/>
      <c r="BK1235" s="86"/>
      <c r="BL1235" s="86"/>
      <c r="BM1235" s="86"/>
      <c r="BN1235" s="86"/>
      <c r="BO1235" s="86"/>
      <c r="BP1235" s="86"/>
      <c r="BQ1235" s="86"/>
      <c r="BR1235" s="86"/>
      <c r="BS1235" s="86"/>
    </row>
    <row r="1236" spans="6:71" s="28" customFormat="1">
      <c r="F1236" s="486"/>
      <c r="G1236" s="486"/>
      <c r="U1236" s="557"/>
      <c r="V1236" s="557"/>
      <c r="AF1236" s="33"/>
      <c r="AJ1236" s="86"/>
      <c r="AK1236" s="86"/>
      <c r="AL1236" s="86"/>
      <c r="AN1236" s="86"/>
      <c r="AO1236" s="86"/>
      <c r="AP1236" s="86"/>
      <c r="AQ1236" s="86"/>
      <c r="AR1236" s="86"/>
      <c r="AS1236" s="86"/>
      <c r="AT1236" s="86"/>
      <c r="AU1236" s="86"/>
      <c r="AV1236" s="86"/>
      <c r="AW1236" s="86"/>
      <c r="AX1236" s="86"/>
      <c r="AY1236" s="86"/>
      <c r="AZ1236" s="86"/>
      <c r="BA1236" s="86"/>
      <c r="BB1236" s="86"/>
      <c r="BC1236" s="86"/>
      <c r="BD1236" s="86"/>
      <c r="BE1236" s="86"/>
      <c r="BF1236" s="86"/>
      <c r="BG1236" s="86"/>
      <c r="BH1236" s="86"/>
      <c r="BI1236" s="86"/>
      <c r="BJ1236" s="86"/>
      <c r="BK1236" s="86"/>
      <c r="BL1236" s="86"/>
      <c r="BM1236" s="86"/>
      <c r="BN1236" s="86"/>
      <c r="BO1236" s="86"/>
      <c r="BP1236" s="86"/>
      <c r="BQ1236" s="86"/>
      <c r="BR1236" s="86"/>
      <c r="BS1236" s="86"/>
    </row>
    <row r="1237" spans="6:71" s="28" customFormat="1">
      <c r="F1237" s="486"/>
      <c r="G1237" s="486"/>
      <c r="U1237" s="557"/>
      <c r="V1237" s="557"/>
      <c r="AF1237" s="33"/>
      <c r="AJ1237" s="86"/>
      <c r="AK1237" s="86"/>
      <c r="AL1237" s="86"/>
      <c r="AN1237" s="86"/>
      <c r="AO1237" s="86"/>
      <c r="AP1237" s="86"/>
      <c r="AQ1237" s="86"/>
      <c r="AR1237" s="86"/>
      <c r="AS1237" s="86"/>
      <c r="AT1237" s="86"/>
      <c r="AU1237" s="86"/>
      <c r="AV1237" s="86"/>
      <c r="AW1237" s="86"/>
      <c r="AX1237" s="86"/>
      <c r="AY1237" s="86"/>
      <c r="AZ1237" s="86"/>
      <c r="BA1237" s="86"/>
      <c r="BB1237" s="86"/>
      <c r="BC1237" s="86"/>
      <c r="BD1237" s="86"/>
      <c r="BE1237" s="86"/>
      <c r="BF1237" s="86"/>
      <c r="BG1237" s="86"/>
      <c r="BH1237" s="86"/>
      <c r="BI1237" s="86"/>
      <c r="BJ1237" s="86"/>
      <c r="BK1237" s="86"/>
      <c r="BL1237" s="86"/>
      <c r="BM1237" s="86"/>
      <c r="BN1237" s="86"/>
      <c r="BO1237" s="86"/>
      <c r="BP1237" s="86"/>
      <c r="BQ1237" s="86"/>
      <c r="BR1237" s="86"/>
      <c r="BS1237" s="86"/>
    </row>
    <row r="1238" spans="6:71" s="28" customFormat="1">
      <c r="F1238" s="486"/>
      <c r="G1238" s="486"/>
      <c r="U1238" s="557"/>
      <c r="V1238" s="557"/>
      <c r="AF1238" s="33"/>
      <c r="AJ1238" s="86"/>
      <c r="AK1238" s="86"/>
      <c r="AL1238" s="86"/>
      <c r="AN1238" s="86"/>
      <c r="AO1238" s="86"/>
      <c r="AP1238" s="86"/>
      <c r="AQ1238" s="86"/>
      <c r="AR1238" s="86"/>
      <c r="AS1238" s="86"/>
      <c r="AT1238" s="86"/>
      <c r="AU1238" s="86"/>
      <c r="AV1238" s="86"/>
      <c r="AW1238" s="86"/>
      <c r="AX1238" s="86"/>
      <c r="AY1238" s="86"/>
      <c r="AZ1238" s="86"/>
      <c r="BA1238" s="86"/>
      <c r="BB1238" s="86"/>
      <c r="BC1238" s="86"/>
      <c r="BD1238" s="86"/>
      <c r="BE1238" s="86"/>
      <c r="BF1238" s="86"/>
      <c r="BG1238" s="86"/>
      <c r="BH1238" s="86"/>
      <c r="BI1238" s="86"/>
      <c r="BJ1238" s="86"/>
      <c r="BK1238" s="86"/>
      <c r="BL1238" s="86"/>
      <c r="BM1238" s="86"/>
      <c r="BN1238" s="86"/>
      <c r="BO1238" s="86"/>
      <c r="BP1238" s="86"/>
      <c r="BQ1238" s="86"/>
      <c r="BR1238" s="86"/>
      <c r="BS1238" s="86"/>
    </row>
    <row r="1239" spans="6:71" s="28" customFormat="1">
      <c r="F1239" s="486"/>
      <c r="G1239" s="486"/>
      <c r="U1239" s="557"/>
      <c r="V1239" s="557"/>
      <c r="AF1239" s="33"/>
      <c r="AJ1239" s="86"/>
      <c r="AK1239" s="86"/>
      <c r="AL1239" s="86"/>
      <c r="AN1239" s="86"/>
      <c r="AO1239" s="86"/>
      <c r="AP1239" s="86"/>
      <c r="AQ1239" s="86"/>
      <c r="AR1239" s="86"/>
      <c r="AS1239" s="86"/>
      <c r="AT1239" s="86"/>
      <c r="AU1239" s="86"/>
      <c r="AV1239" s="86"/>
      <c r="AW1239" s="86"/>
      <c r="AX1239" s="86"/>
      <c r="AY1239" s="86"/>
      <c r="AZ1239" s="86"/>
      <c r="BA1239" s="86"/>
      <c r="BB1239" s="86"/>
      <c r="BC1239" s="86"/>
      <c r="BD1239" s="86"/>
      <c r="BE1239" s="86"/>
      <c r="BF1239" s="86"/>
      <c r="BG1239" s="86"/>
      <c r="BH1239" s="86"/>
      <c r="BI1239" s="86"/>
      <c r="BJ1239" s="86"/>
      <c r="BK1239" s="86"/>
      <c r="BL1239" s="86"/>
      <c r="BM1239" s="86"/>
      <c r="BN1239" s="86"/>
      <c r="BO1239" s="86"/>
      <c r="BP1239" s="86"/>
      <c r="BQ1239" s="86"/>
      <c r="BR1239" s="86"/>
      <c r="BS1239" s="86"/>
    </row>
    <row r="1240" spans="6:71" s="28" customFormat="1">
      <c r="F1240" s="486"/>
      <c r="G1240" s="486"/>
      <c r="U1240" s="557"/>
      <c r="V1240" s="557"/>
      <c r="AF1240" s="33"/>
      <c r="AJ1240" s="86"/>
      <c r="AK1240" s="86"/>
      <c r="AL1240" s="86"/>
      <c r="AN1240" s="86"/>
      <c r="AO1240" s="86"/>
      <c r="AP1240" s="86"/>
      <c r="AQ1240" s="86"/>
      <c r="AR1240" s="86"/>
      <c r="AS1240" s="86"/>
      <c r="AT1240" s="86"/>
      <c r="AU1240" s="86"/>
      <c r="AV1240" s="86"/>
      <c r="AW1240" s="86"/>
      <c r="AX1240" s="86"/>
      <c r="AY1240" s="86"/>
      <c r="AZ1240" s="86"/>
      <c r="BA1240" s="86"/>
      <c r="BB1240" s="86"/>
      <c r="BC1240" s="86"/>
      <c r="BD1240" s="86"/>
      <c r="BE1240" s="86"/>
      <c r="BF1240" s="86"/>
      <c r="BG1240" s="86"/>
      <c r="BH1240" s="86"/>
      <c r="BI1240" s="86"/>
      <c r="BJ1240" s="86"/>
      <c r="BK1240" s="86"/>
      <c r="BL1240" s="86"/>
      <c r="BM1240" s="86"/>
      <c r="BN1240" s="86"/>
      <c r="BO1240" s="86"/>
      <c r="BP1240" s="86"/>
      <c r="BQ1240" s="86"/>
      <c r="BR1240" s="86"/>
      <c r="BS1240" s="86"/>
    </row>
    <row r="1241" spans="6:71" s="28" customFormat="1">
      <c r="F1241" s="486"/>
      <c r="G1241" s="486"/>
      <c r="U1241" s="557"/>
      <c r="V1241" s="557"/>
      <c r="AF1241" s="33"/>
      <c r="AJ1241" s="86"/>
      <c r="AK1241" s="86"/>
      <c r="AL1241" s="86"/>
      <c r="AN1241" s="86"/>
      <c r="AO1241" s="86"/>
      <c r="AP1241" s="86"/>
      <c r="AQ1241" s="86"/>
      <c r="AR1241" s="86"/>
      <c r="AS1241" s="86"/>
      <c r="AT1241" s="86"/>
      <c r="AU1241" s="86"/>
      <c r="AV1241" s="86"/>
      <c r="AW1241" s="86"/>
      <c r="AX1241" s="86"/>
      <c r="AY1241" s="86"/>
      <c r="AZ1241" s="86"/>
      <c r="BA1241" s="86"/>
      <c r="BB1241" s="86"/>
      <c r="BC1241" s="86"/>
      <c r="BD1241" s="86"/>
      <c r="BE1241" s="86"/>
      <c r="BF1241" s="86"/>
      <c r="BG1241" s="86"/>
      <c r="BH1241" s="86"/>
      <c r="BI1241" s="86"/>
      <c r="BJ1241" s="86"/>
      <c r="BK1241" s="86"/>
      <c r="BL1241" s="86"/>
      <c r="BM1241" s="86"/>
      <c r="BN1241" s="86"/>
      <c r="BO1241" s="86"/>
      <c r="BP1241" s="86"/>
      <c r="BQ1241" s="86"/>
      <c r="BR1241" s="86"/>
      <c r="BS1241" s="86"/>
    </row>
    <row r="1242" spans="6:71" s="28" customFormat="1">
      <c r="F1242" s="486"/>
      <c r="G1242" s="486"/>
      <c r="U1242" s="557"/>
      <c r="V1242" s="557"/>
      <c r="AF1242" s="33"/>
      <c r="AJ1242" s="86"/>
      <c r="AK1242" s="86"/>
      <c r="AL1242" s="86"/>
      <c r="AN1242" s="86"/>
      <c r="AO1242" s="86"/>
      <c r="AP1242" s="86"/>
      <c r="AQ1242" s="86"/>
      <c r="AR1242" s="86"/>
      <c r="AS1242" s="86"/>
      <c r="AT1242" s="86"/>
      <c r="AU1242" s="86"/>
      <c r="AV1242" s="86"/>
      <c r="AW1242" s="86"/>
      <c r="AX1242" s="86"/>
      <c r="AY1242" s="86"/>
      <c r="AZ1242" s="86"/>
      <c r="BA1242" s="86"/>
      <c r="BB1242" s="86"/>
      <c r="BC1242" s="86"/>
      <c r="BD1242" s="86"/>
      <c r="BE1242" s="86"/>
      <c r="BF1242" s="86"/>
      <c r="BG1242" s="86"/>
      <c r="BH1242" s="86"/>
      <c r="BI1242" s="86"/>
      <c r="BJ1242" s="86"/>
      <c r="BK1242" s="86"/>
      <c r="BL1242" s="86"/>
      <c r="BM1242" s="86"/>
      <c r="BN1242" s="86"/>
      <c r="BO1242" s="86"/>
      <c r="BP1242" s="86"/>
      <c r="BQ1242" s="86"/>
      <c r="BR1242" s="86"/>
      <c r="BS1242" s="86"/>
    </row>
    <row r="1243" spans="6:71" s="28" customFormat="1">
      <c r="F1243" s="486"/>
      <c r="G1243" s="486"/>
      <c r="U1243" s="557"/>
      <c r="V1243" s="557"/>
      <c r="AF1243" s="33"/>
      <c r="AJ1243" s="86"/>
      <c r="AK1243" s="86"/>
      <c r="AL1243" s="86"/>
      <c r="AN1243" s="86"/>
      <c r="AO1243" s="86"/>
      <c r="AP1243" s="86"/>
      <c r="AQ1243" s="86"/>
      <c r="AR1243" s="86"/>
      <c r="AS1243" s="86"/>
      <c r="AT1243" s="86"/>
      <c r="AU1243" s="86"/>
      <c r="AV1243" s="86"/>
      <c r="AW1243" s="86"/>
      <c r="AX1243" s="86"/>
      <c r="AY1243" s="86"/>
      <c r="AZ1243" s="86"/>
      <c r="BA1243" s="86"/>
      <c r="BB1243" s="86"/>
      <c r="BC1243" s="86"/>
      <c r="BD1243" s="86"/>
      <c r="BE1243" s="86"/>
      <c r="BF1243" s="86"/>
      <c r="BG1243" s="86"/>
      <c r="BH1243" s="86"/>
      <c r="BI1243" s="86"/>
      <c r="BJ1243" s="86"/>
      <c r="BK1243" s="86"/>
      <c r="BL1243" s="86"/>
      <c r="BM1243" s="86"/>
      <c r="BN1243" s="86"/>
      <c r="BO1243" s="86"/>
      <c r="BP1243" s="86"/>
      <c r="BQ1243" s="86"/>
      <c r="BR1243" s="86"/>
      <c r="BS1243" s="86"/>
    </row>
    <row r="1244" spans="6:71" s="28" customFormat="1">
      <c r="F1244" s="486"/>
      <c r="G1244" s="486"/>
      <c r="U1244" s="557"/>
      <c r="V1244" s="557"/>
      <c r="AF1244" s="33"/>
      <c r="AJ1244" s="86"/>
      <c r="AK1244" s="86"/>
      <c r="AL1244" s="86"/>
      <c r="AN1244" s="86"/>
      <c r="AO1244" s="86"/>
      <c r="AP1244" s="86"/>
      <c r="AQ1244" s="86"/>
      <c r="AR1244" s="86"/>
      <c r="AS1244" s="86"/>
      <c r="AT1244" s="86"/>
      <c r="AU1244" s="86"/>
      <c r="AV1244" s="86"/>
      <c r="AW1244" s="86"/>
      <c r="AX1244" s="86"/>
      <c r="AY1244" s="86"/>
      <c r="AZ1244" s="86"/>
      <c r="BA1244" s="86"/>
      <c r="BB1244" s="86"/>
      <c r="BC1244" s="86"/>
      <c r="BD1244" s="86"/>
      <c r="BE1244" s="86"/>
      <c r="BF1244" s="86"/>
      <c r="BG1244" s="86"/>
      <c r="BH1244" s="86"/>
      <c r="BI1244" s="86"/>
      <c r="BJ1244" s="86"/>
      <c r="BK1244" s="86"/>
      <c r="BL1244" s="86"/>
      <c r="BM1244" s="86"/>
      <c r="BN1244" s="86"/>
      <c r="BO1244" s="86"/>
      <c r="BP1244" s="86"/>
      <c r="BQ1244" s="86"/>
      <c r="BR1244" s="86"/>
      <c r="BS1244" s="86"/>
    </row>
    <row r="1245" spans="6:71" s="28" customFormat="1">
      <c r="F1245" s="486"/>
      <c r="G1245" s="486"/>
      <c r="U1245" s="557"/>
      <c r="V1245" s="557"/>
      <c r="AF1245" s="33"/>
      <c r="AJ1245" s="86"/>
      <c r="AK1245" s="86"/>
      <c r="AL1245" s="86"/>
      <c r="AN1245" s="86"/>
      <c r="AO1245" s="86"/>
      <c r="AP1245" s="86"/>
      <c r="AQ1245" s="86"/>
      <c r="AR1245" s="86"/>
      <c r="AS1245" s="86"/>
      <c r="AT1245" s="86"/>
      <c r="AU1245" s="86"/>
      <c r="AV1245" s="86"/>
      <c r="AW1245" s="86"/>
      <c r="AX1245" s="86"/>
      <c r="AY1245" s="86"/>
      <c r="AZ1245" s="86"/>
      <c r="BA1245" s="86"/>
      <c r="BB1245" s="86"/>
      <c r="BC1245" s="86"/>
      <c r="BD1245" s="86"/>
      <c r="BE1245" s="86"/>
      <c r="BF1245" s="86"/>
      <c r="BG1245" s="86"/>
      <c r="BH1245" s="86"/>
      <c r="BI1245" s="86"/>
      <c r="BJ1245" s="86"/>
      <c r="BK1245" s="86"/>
      <c r="BL1245" s="86"/>
      <c r="BM1245" s="86"/>
      <c r="BN1245" s="86"/>
      <c r="BO1245" s="86"/>
      <c r="BP1245" s="86"/>
      <c r="BQ1245" s="86"/>
      <c r="BR1245" s="86"/>
      <c r="BS1245" s="86"/>
    </row>
    <row r="1246" spans="6:71" s="28" customFormat="1">
      <c r="F1246" s="486"/>
      <c r="G1246" s="486"/>
      <c r="U1246" s="557"/>
      <c r="V1246" s="557"/>
      <c r="AF1246" s="33"/>
      <c r="AJ1246" s="86"/>
      <c r="AK1246" s="86"/>
      <c r="AL1246" s="86"/>
      <c r="AN1246" s="86"/>
      <c r="AO1246" s="86"/>
      <c r="AP1246" s="86"/>
      <c r="AQ1246" s="86"/>
      <c r="AR1246" s="86"/>
      <c r="AS1246" s="86"/>
      <c r="AT1246" s="86"/>
      <c r="AU1246" s="86"/>
      <c r="AV1246" s="86"/>
      <c r="AW1246" s="86"/>
      <c r="AX1246" s="86"/>
      <c r="AY1246" s="86"/>
      <c r="AZ1246" s="86"/>
      <c r="BA1246" s="86"/>
      <c r="BB1246" s="86"/>
      <c r="BC1246" s="86"/>
      <c r="BD1246" s="86"/>
      <c r="BE1246" s="86"/>
      <c r="BF1246" s="86"/>
      <c r="BG1246" s="86"/>
      <c r="BH1246" s="86"/>
      <c r="BI1246" s="86"/>
      <c r="BJ1246" s="86"/>
      <c r="BK1246" s="86"/>
      <c r="BL1246" s="86"/>
      <c r="BM1246" s="86"/>
      <c r="BN1246" s="86"/>
      <c r="BO1246" s="86"/>
      <c r="BP1246" s="86"/>
      <c r="BQ1246" s="86"/>
      <c r="BR1246" s="86"/>
      <c r="BS1246" s="86"/>
    </row>
    <row r="1247" spans="6:71" s="28" customFormat="1">
      <c r="F1247" s="486"/>
      <c r="G1247" s="486"/>
      <c r="U1247" s="557"/>
      <c r="V1247" s="557"/>
      <c r="AF1247" s="33"/>
      <c r="AJ1247" s="86"/>
      <c r="AK1247" s="86"/>
      <c r="AL1247" s="86"/>
      <c r="AN1247" s="86"/>
      <c r="AO1247" s="86"/>
      <c r="AP1247" s="86"/>
      <c r="AQ1247" s="86"/>
      <c r="AR1247" s="86"/>
      <c r="AS1247" s="86"/>
      <c r="AT1247" s="86"/>
      <c r="AU1247" s="86"/>
      <c r="AV1247" s="86"/>
      <c r="AW1247" s="86"/>
      <c r="AX1247" s="86"/>
      <c r="AY1247" s="86"/>
      <c r="AZ1247" s="86"/>
      <c r="BA1247" s="86"/>
      <c r="BB1247" s="86"/>
      <c r="BC1247" s="86"/>
      <c r="BD1247" s="86"/>
      <c r="BE1247" s="86"/>
      <c r="BF1247" s="86"/>
      <c r="BG1247" s="86"/>
      <c r="BH1247" s="86"/>
      <c r="BI1247" s="86"/>
      <c r="BJ1247" s="86"/>
      <c r="BK1247" s="86"/>
      <c r="BL1247" s="86"/>
      <c r="BM1247" s="86"/>
      <c r="BN1247" s="86"/>
      <c r="BO1247" s="86"/>
      <c r="BP1247" s="86"/>
      <c r="BQ1247" s="86"/>
      <c r="BR1247" s="86"/>
      <c r="BS1247" s="86"/>
    </row>
    <row r="1248" spans="6:71" s="28" customFormat="1">
      <c r="F1248" s="486"/>
      <c r="G1248" s="486"/>
      <c r="U1248" s="557"/>
      <c r="V1248" s="557"/>
      <c r="AF1248" s="33"/>
      <c r="AJ1248" s="86"/>
      <c r="AK1248" s="86"/>
      <c r="AL1248" s="86"/>
      <c r="AN1248" s="86"/>
      <c r="AO1248" s="86"/>
      <c r="AP1248" s="86"/>
      <c r="AQ1248" s="86"/>
      <c r="AR1248" s="86"/>
      <c r="AS1248" s="86"/>
      <c r="AT1248" s="86"/>
      <c r="AU1248" s="86"/>
      <c r="AV1248" s="86"/>
      <c r="AW1248" s="86"/>
      <c r="AX1248" s="86"/>
      <c r="AY1248" s="86"/>
      <c r="AZ1248" s="86"/>
      <c r="BA1248" s="86"/>
      <c r="BB1248" s="86"/>
      <c r="BC1248" s="86"/>
      <c r="BD1248" s="86"/>
      <c r="BE1248" s="86"/>
      <c r="BF1248" s="86"/>
      <c r="BG1248" s="86"/>
      <c r="BH1248" s="86"/>
      <c r="BI1248" s="86"/>
      <c r="BJ1248" s="86"/>
      <c r="BK1248" s="86"/>
      <c r="BL1248" s="86"/>
      <c r="BM1248" s="86"/>
      <c r="BN1248" s="86"/>
      <c r="BO1248" s="86"/>
      <c r="BP1248" s="86"/>
      <c r="BQ1248" s="86"/>
      <c r="BR1248" s="86"/>
      <c r="BS1248" s="86"/>
    </row>
    <row r="1249" spans="6:71" s="28" customFormat="1">
      <c r="F1249" s="486"/>
      <c r="G1249" s="486"/>
      <c r="U1249" s="557"/>
      <c r="V1249" s="557"/>
      <c r="AF1249" s="33"/>
      <c r="AJ1249" s="86"/>
      <c r="AK1249" s="86"/>
      <c r="AL1249" s="86"/>
      <c r="AN1249" s="86"/>
      <c r="AO1249" s="86"/>
      <c r="AP1249" s="86"/>
      <c r="AQ1249" s="86"/>
      <c r="AR1249" s="86"/>
      <c r="AS1249" s="86"/>
      <c r="AT1249" s="86"/>
      <c r="AU1249" s="86"/>
      <c r="AV1249" s="86"/>
      <c r="AW1249" s="86"/>
      <c r="AX1249" s="86"/>
      <c r="AY1249" s="86"/>
      <c r="AZ1249" s="86"/>
      <c r="BA1249" s="86"/>
      <c r="BB1249" s="86"/>
      <c r="BC1249" s="86"/>
      <c r="BD1249" s="86"/>
      <c r="BE1249" s="86"/>
      <c r="BF1249" s="86"/>
      <c r="BG1249" s="86"/>
      <c r="BH1249" s="86"/>
      <c r="BI1249" s="86"/>
      <c r="BJ1249" s="86"/>
      <c r="BK1249" s="86"/>
      <c r="BL1249" s="86"/>
      <c r="BM1249" s="86"/>
      <c r="BN1249" s="86"/>
      <c r="BO1249" s="86"/>
      <c r="BP1249" s="86"/>
      <c r="BQ1249" s="86"/>
      <c r="BR1249" s="86"/>
      <c r="BS1249" s="86"/>
    </row>
    <row r="1250" spans="6:71" s="28" customFormat="1">
      <c r="F1250" s="486"/>
      <c r="G1250" s="486"/>
      <c r="U1250" s="557"/>
      <c r="V1250" s="557"/>
      <c r="AF1250" s="33"/>
      <c r="AJ1250" s="86"/>
      <c r="AK1250" s="86"/>
      <c r="AL1250" s="86"/>
      <c r="AN1250" s="86"/>
      <c r="AO1250" s="86"/>
      <c r="AP1250" s="86"/>
      <c r="AQ1250" s="86"/>
      <c r="AR1250" s="86"/>
      <c r="AS1250" s="86"/>
      <c r="AT1250" s="86"/>
      <c r="AU1250" s="86"/>
      <c r="AV1250" s="86"/>
      <c r="AW1250" s="86"/>
      <c r="AX1250" s="86"/>
      <c r="AY1250" s="86"/>
      <c r="AZ1250" s="86"/>
      <c r="BA1250" s="86"/>
      <c r="BB1250" s="86"/>
      <c r="BC1250" s="86"/>
      <c r="BD1250" s="86"/>
      <c r="BE1250" s="86"/>
      <c r="BF1250" s="86"/>
      <c r="BG1250" s="86"/>
      <c r="BH1250" s="86"/>
      <c r="BI1250" s="86"/>
      <c r="BJ1250" s="86"/>
      <c r="BK1250" s="86"/>
      <c r="BL1250" s="86"/>
      <c r="BM1250" s="86"/>
      <c r="BN1250" s="86"/>
      <c r="BO1250" s="86"/>
      <c r="BP1250" s="86"/>
      <c r="BQ1250" s="86"/>
      <c r="BR1250" s="86"/>
      <c r="BS1250" s="86"/>
    </row>
    <row r="1251" spans="6:71" s="28" customFormat="1">
      <c r="F1251" s="486"/>
      <c r="G1251" s="486"/>
      <c r="U1251" s="557"/>
      <c r="V1251" s="557"/>
      <c r="AF1251" s="33"/>
      <c r="AJ1251" s="86"/>
      <c r="AK1251" s="86"/>
      <c r="AL1251" s="86"/>
      <c r="AN1251" s="86"/>
      <c r="AO1251" s="86"/>
      <c r="AP1251" s="86"/>
      <c r="AQ1251" s="86"/>
      <c r="AR1251" s="86"/>
      <c r="AS1251" s="86"/>
      <c r="AT1251" s="86"/>
      <c r="AU1251" s="86"/>
      <c r="AV1251" s="86"/>
      <c r="AW1251" s="86"/>
      <c r="AX1251" s="86"/>
      <c r="AY1251" s="86"/>
      <c r="AZ1251" s="86"/>
      <c r="BA1251" s="86"/>
      <c r="BB1251" s="86"/>
      <c r="BC1251" s="86"/>
      <c r="BD1251" s="86"/>
      <c r="BE1251" s="86"/>
      <c r="BF1251" s="86"/>
      <c r="BG1251" s="86"/>
      <c r="BH1251" s="86"/>
      <c r="BI1251" s="86"/>
      <c r="BJ1251" s="86"/>
      <c r="BK1251" s="86"/>
      <c r="BL1251" s="86"/>
      <c r="BM1251" s="86"/>
      <c r="BN1251" s="86"/>
      <c r="BO1251" s="86"/>
      <c r="BP1251" s="86"/>
      <c r="BQ1251" s="86"/>
      <c r="BR1251" s="86"/>
      <c r="BS1251" s="86"/>
    </row>
    <row r="1252" spans="6:71" s="28" customFormat="1">
      <c r="F1252" s="486"/>
      <c r="G1252" s="486"/>
      <c r="U1252" s="557"/>
      <c r="V1252" s="557"/>
      <c r="AF1252" s="33"/>
      <c r="AJ1252" s="86"/>
      <c r="AK1252" s="86"/>
      <c r="AL1252" s="86"/>
      <c r="AN1252" s="86"/>
      <c r="AO1252" s="86"/>
      <c r="AP1252" s="86"/>
      <c r="AQ1252" s="86"/>
      <c r="AR1252" s="86"/>
      <c r="AS1252" s="86"/>
      <c r="AT1252" s="86"/>
      <c r="AU1252" s="86"/>
      <c r="AV1252" s="86"/>
      <c r="AW1252" s="86"/>
      <c r="AX1252" s="86"/>
      <c r="AY1252" s="86"/>
      <c r="AZ1252" s="86"/>
      <c r="BA1252" s="86"/>
      <c r="BB1252" s="86"/>
      <c r="BC1252" s="86"/>
      <c r="BD1252" s="86"/>
      <c r="BE1252" s="86"/>
      <c r="BF1252" s="86"/>
      <c r="BG1252" s="86"/>
      <c r="BH1252" s="86"/>
      <c r="BI1252" s="86"/>
      <c r="BJ1252" s="86"/>
      <c r="BK1252" s="86"/>
      <c r="BL1252" s="86"/>
      <c r="BM1252" s="86"/>
      <c r="BN1252" s="86"/>
      <c r="BO1252" s="86"/>
      <c r="BP1252" s="86"/>
      <c r="BQ1252" s="86"/>
      <c r="BR1252" s="86"/>
      <c r="BS1252" s="86"/>
    </row>
    <row r="1253" spans="6:71" s="28" customFormat="1">
      <c r="F1253" s="486"/>
      <c r="G1253" s="486"/>
      <c r="U1253" s="557"/>
      <c r="V1253" s="557"/>
      <c r="AF1253" s="33"/>
      <c r="AJ1253" s="86"/>
      <c r="AK1253" s="86"/>
      <c r="AL1253" s="86"/>
      <c r="AN1253" s="86"/>
      <c r="AO1253" s="86"/>
      <c r="AP1253" s="86"/>
      <c r="AQ1253" s="86"/>
      <c r="AR1253" s="86"/>
      <c r="AS1253" s="86"/>
      <c r="AT1253" s="86"/>
      <c r="AU1253" s="86"/>
      <c r="AV1253" s="86"/>
      <c r="AW1253" s="86"/>
      <c r="AX1253" s="86"/>
      <c r="AY1253" s="86"/>
      <c r="AZ1253" s="86"/>
      <c r="BA1253" s="86"/>
      <c r="BB1253" s="86"/>
      <c r="BC1253" s="86"/>
      <c r="BD1253" s="86"/>
      <c r="BE1253" s="86"/>
      <c r="BF1253" s="86"/>
      <c r="BG1253" s="86"/>
      <c r="BH1253" s="86"/>
      <c r="BI1253" s="86"/>
      <c r="BJ1253" s="86"/>
      <c r="BK1253" s="86"/>
      <c r="BL1253" s="86"/>
      <c r="BM1253" s="86"/>
      <c r="BN1253" s="86"/>
      <c r="BO1253" s="86"/>
      <c r="BP1253" s="86"/>
      <c r="BQ1253" s="86"/>
      <c r="BR1253" s="86"/>
      <c r="BS1253" s="86"/>
    </row>
    <row r="1254" spans="6:71" s="28" customFormat="1">
      <c r="F1254" s="486"/>
      <c r="G1254" s="486"/>
      <c r="U1254" s="557"/>
      <c r="V1254" s="557"/>
      <c r="AF1254" s="33"/>
      <c r="AJ1254" s="86"/>
      <c r="AK1254" s="86"/>
      <c r="AL1254" s="86"/>
      <c r="AN1254" s="86"/>
      <c r="AO1254" s="86"/>
      <c r="AP1254" s="86"/>
      <c r="AQ1254" s="86"/>
      <c r="AR1254" s="86"/>
      <c r="AS1254" s="86"/>
      <c r="AT1254" s="86"/>
      <c r="AU1254" s="86"/>
      <c r="AV1254" s="86"/>
      <c r="AW1254" s="86"/>
      <c r="AX1254" s="86"/>
      <c r="AY1254" s="86"/>
      <c r="AZ1254" s="86"/>
      <c r="BA1254" s="86"/>
      <c r="BB1254" s="86"/>
      <c r="BC1254" s="86"/>
      <c r="BD1254" s="86"/>
      <c r="BE1254" s="86"/>
      <c r="BF1254" s="86"/>
      <c r="BG1254" s="86"/>
      <c r="BH1254" s="86"/>
      <c r="BI1254" s="86"/>
      <c r="BJ1254" s="86"/>
      <c r="BK1254" s="86"/>
      <c r="BL1254" s="86"/>
      <c r="BM1254" s="86"/>
      <c r="BN1254" s="86"/>
      <c r="BO1254" s="86"/>
      <c r="BP1254" s="86"/>
      <c r="BQ1254" s="86"/>
      <c r="BR1254" s="86"/>
      <c r="BS1254" s="86"/>
    </row>
    <row r="1255" spans="6:71" s="28" customFormat="1">
      <c r="F1255" s="486"/>
      <c r="G1255" s="486"/>
      <c r="U1255" s="557"/>
      <c r="V1255" s="557"/>
      <c r="AF1255" s="33"/>
      <c r="AJ1255" s="86"/>
      <c r="AK1255" s="86"/>
      <c r="AL1255" s="86"/>
      <c r="AN1255" s="86"/>
      <c r="AO1255" s="86"/>
      <c r="AP1255" s="86"/>
      <c r="AQ1255" s="86"/>
      <c r="AR1255" s="86"/>
      <c r="AS1255" s="86"/>
      <c r="AT1255" s="86"/>
      <c r="AU1255" s="86"/>
      <c r="AV1255" s="86"/>
      <c r="AW1255" s="86"/>
      <c r="AX1255" s="86"/>
      <c r="AY1255" s="86"/>
      <c r="AZ1255" s="86"/>
      <c r="BA1255" s="86"/>
      <c r="BB1255" s="86"/>
      <c r="BC1255" s="86"/>
      <c r="BD1255" s="86"/>
      <c r="BE1255" s="86"/>
      <c r="BF1255" s="86"/>
      <c r="BG1255" s="86"/>
      <c r="BH1255" s="86"/>
      <c r="BI1255" s="86"/>
      <c r="BJ1255" s="86"/>
      <c r="BK1255" s="86"/>
      <c r="BL1255" s="86"/>
      <c r="BM1255" s="86"/>
      <c r="BN1255" s="86"/>
      <c r="BO1255" s="86"/>
      <c r="BP1255" s="86"/>
      <c r="BQ1255" s="86"/>
      <c r="BR1255" s="86"/>
      <c r="BS1255" s="86"/>
    </row>
    <row r="1256" spans="6:71" s="28" customFormat="1">
      <c r="F1256" s="486"/>
      <c r="G1256" s="486"/>
      <c r="U1256" s="557"/>
      <c r="V1256" s="557"/>
      <c r="AF1256" s="33"/>
      <c r="AJ1256" s="86"/>
      <c r="AK1256" s="86"/>
      <c r="AL1256" s="86"/>
      <c r="AN1256" s="86"/>
      <c r="AO1256" s="86"/>
      <c r="AP1256" s="86"/>
      <c r="AQ1256" s="86"/>
      <c r="AR1256" s="86"/>
      <c r="AS1256" s="86"/>
      <c r="AT1256" s="86"/>
      <c r="AU1256" s="86"/>
      <c r="AV1256" s="86"/>
      <c r="AW1256" s="86"/>
      <c r="AX1256" s="86"/>
      <c r="AY1256" s="86"/>
      <c r="AZ1256" s="86"/>
      <c r="BA1256" s="86"/>
      <c r="BB1256" s="86"/>
      <c r="BC1256" s="86"/>
      <c r="BD1256" s="86"/>
      <c r="BE1256" s="86"/>
      <c r="BF1256" s="86"/>
      <c r="BG1256" s="86"/>
      <c r="BH1256" s="86"/>
      <c r="BI1256" s="86"/>
      <c r="BJ1256" s="86"/>
      <c r="BK1256" s="86"/>
      <c r="BL1256" s="86"/>
      <c r="BM1256" s="86"/>
      <c r="BN1256" s="86"/>
      <c r="BO1256" s="86"/>
      <c r="BP1256" s="86"/>
      <c r="BQ1256" s="86"/>
      <c r="BR1256" s="86"/>
      <c r="BS1256" s="86"/>
    </row>
    <row r="1257" spans="6:71" s="28" customFormat="1">
      <c r="F1257" s="486"/>
      <c r="G1257" s="486"/>
      <c r="U1257" s="557"/>
      <c r="V1257" s="557"/>
      <c r="AF1257" s="33"/>
      <c r="AJ1257" s="86"/>
      <c r="AK1257" s="86"/>
      <c r="AL1257" s="86"/>
      <c r="AN1257" s="86"/>
      <c r="AO1257" s="86"/>
      <c r="AP1257" s="86"/>
      <c r="AQ1257" s="86"/>
      <c r="AR1257" s="86"/>
      <c r="AS1257" s="86"/>
      <c r="AT1257" s="86"/>
      <c r="AU1257" s="86"/>
      <c r="AV1257" s="86"/>
      <c r="AW1257" s="86"/>
      <c r="AX1257" s="86"/>
      <c r="AY1257" s="86"/>
      <c r="AZ1257" s="86"/>
      <c r="BA1257" s="86"/>
      <c r="BB1257" s="86"/>
      <c r="BC1257" s="86"/>
      <c r="BD1257" s="86"/>
      <c r="BE1257" s="86"/>
      <c r="BF1257" s="86"/>
      <c r="BG1257" s="86"/>
      <c r="BH1257" s="86"/>
      <c r="BI1257" s="86"/>
      <c r="BJ1257" s="86"/>
      <c r="BK1257" s="86"/>
      <c r="BL1257" s="86"/>
      <c r="BM1257" s="86"/>
      <c r="BN1257" s="86"/>
      <c r="BO1257" s="86"/>
      <c r="BP1257" s="86"/>
      <c r="BQ1257" s="86"/>
      <c r="BR1257" s="86"/>
      <c r="BS1257" s="86"/>
    </row>
    <row r="1258" spans="6:71" s="28" customFormat="1">
      <c r="F1258" s="486"/>
      <c r="G1258" s="486"/>
      <c r="U1258" s="557"/>
      <c r="V1258" s="557"/>
      <c r="AF1258" s="33"/>
      <c r="AJ1258" s="86"/>
      <c r="AK1258" s="86"/>
      <c r="AL1258" s="86"/>
      <c r="AN1258" s="86"/>
      <c r="AO1258" s="86"/>
      <c r="AP1258" s="86"/>
      <c r="AQ1258" s="86"/>
      <c r="AR1258" s="86"/>
      <c r="AS1258" s="86"/>
      <c r="AT1258" s="86"/>
      <c r="AU1258" s="86"/>
      <c r="AV1258" s="86"/>
      <c r="AW1258" s="86"/>
      <c r="AX1258" s="86"/>
      <c r="AY1258" s="86"/>
      <c r="AZ1258" s="86"/>
      <c r="BA1258" s="86"/>
      <c r="BB1258" s="86"/>
      <c r="BC1258" s="86"/>
      <c r="BD1258" s="86"/>
      <c r="BE1258" s="86"/>
      <c r="BF1258" s="86"/>
      <c r="BG1258" s="86"/>
      <c r="BH1258" s="86"/>
      <c r="BI1258" s="86"/>
      <c r="BJ1258" s="86"/>
      <c r="BK1258" s="86"/>
      <c r="BL1258" s="86"/>
      <c r="BM1258" s="86"/>
      <c r="BN1258" s="86"/>
      <c r="BO1258" s="86"/>
      <c r="BP1258" s="86"/>
      <c r="BQ1258" s="86"/>
      <c r="BR1258" s="86"/>
      <c r="BS1258" s="86"/>
    </row>
    <row r="1259" spans="6:71" s="28" customFormat="1">
      <c r="F1259" s="486"/>
      <c r="G1259" s="486"/>
      <c r="U1259" s="557"/>
      <c r="V1259" s="557"/>
      <c r="AF1259" s="33"/>
      <c r="AJ1259" s="86"/>
      <c r="AK1259" s="86"/>
      <c r="AL1259" s="86"/>
      <c r="AN1259" s="86"/>
      <c r="AO1259" s="86"/>
      <c r="AP1259" s="86"/>
      <c r="AQ1259" s="86"/>
      <c r="AR1259" s="86"/>
      <c r="AS1259" s="86"/>
      <c r="AT1259" s="86"/>
      <c r="AU1259" s="86"/>
      <c r="AV1259" s="86"/>
      <c r="AW1259" s="86"/>
      <c r="AX1259" s="86"/>
      <c r="AY1259" s="86"/>
      <c r="AZ1259" s="86"/>
      <c r="BA1259" s="86"/>
      <c r="BB1259" s="86"/>
      <c r="BC1259" s="86"/>
      <c r="BD1259" s="86"/>
      <c r="BE1259" s="86"/>
      <c r="BF1259" s="86"/>
      <c r="BG1259" s="86"/>
      <c r="BH1259" s="86"/>
      <c r="BI1259" s="86"/>
      <c r="BJ1259" s="86"/>
      <c r="BK1259" s="86"/>
      <c r="BL1259" s="86"/>
      <c r="BM1259" s="86"/>
      <c r="BN1259" s="86"/>
      <c r="BO1259" s="86"/>
      <c r="BP1259" s="86"/>
      <c r="BQ1259" s="86"/>
      <c r="BR1259" s="86"/>
      <c r="BS1259" s="86"/>
    </row>
    <row r="1260" spans="6:71" s="28" customFormat="1">
      <c r="F1260" s="486"/>
      <c r="G1260" s="486"/>
      <c r="U1260" s="557"/>
      <c r="V1260" s="557"/>
      <c r="AF1260" s="33"/>
      <c r="AJ1260" s="86"/>
      <c r="AK1260" s="86"/>
      <c r="AL1260" s="86"/>
      <c r="AN1260" s="86"/>
      <c r="AO1260" s="86"/>
      <c r="AP1260" s="86"/>
      <c r="AQ1260" s="86"/>
      <c r="AR1260" s="86"/>
      <c r="AS1260" s="86"/>
      <c r="AT1260" s="86"/>
      <c r="AU1260" s="86"/>
      <c r="AV1260" s="86"/>
      <c r="AW1260" s="86"/>
      <c r="AX1260" s="86"/>
      <c r="AY1260" s="86"/>
      <c r="AZ1260" s="86"/>
      <c r="BA1260" s="86"/>
      <c r="BB1260" s="86"/>
      <c r="BC1260" s="86"/>
      <c r="BD1260" s="86"/>
      <c r="BE1260" s="86"/>
      <c r="BF1260" s="86"/>
      <c r="BG1260" s="86"/>
      <c r="BH1260" s="86"/>
      <c r="BI1260" s="86"/>
      <c r="BJ1260" s="86"/>
      <c r="BK1260" s="86"/>
      <c r="BL1260" s="86"/>
      <c r="BM1260" s="86"/>
      <c r="BN1260" s="86"/>
      <c r="BO1260" s="86"/>
      <c r="BP1260" s="86"/>
      <c r="BQ1260" s="86"/>
      <c r="BR1260" s="86"/>
      <c r="BS1260" s="86"/>
    </row>
    <row r="1261" spans="6:71" s="28" customFormat="1">
      <c r="F1261" s="486"/>
      <c r="G1261" s="486"/>
      <c r="U1261" s="557"/>
      <c r="V1261" s="557"/>
      <c r="AF1261" s="33"/>
      <c r="AJ1261" s="86"/>
      <c r="AK1261" s="86"/>
      <c r="AL1261" s="86"/>
      <c r="AN1261" s="86"/>
      <c r="AO1261" s="86"/>
      <c r="AP1261" s="86"/>
      <c r="AQ1261" s="86"/>
      <c r="AR1261" s="86"/>
      <c r="AS1261" s="86"/>
      <c r="AT1261" s="86"/>
      <c r="AU1261" s="86"/>
      <c r="AV1261" s="86"/>
      <c r="AW1261" s="86"/>
      <c r="AX1261" s="86"/>
      <c r="AY1261" s="86"/>
      <c r="AZ1261" s="86"/>
      <c r="BA1261" s="86"/>
      <c r="BB1261" s="86"/>
      <c r="BC1261" s="86"/>
      <c r="BD1261" s="86"/>
      <c r="BE1261" s="86"/>
      <c r="BF1261" s="86"/>
      <c r="BG1261" s="86"/>
      <c r="BH1261" s="86"/>
      <c r="BI1261" s="86"/>
      <c r="BJ1261" s="86"/>
      <c r="BK1261" s="86"/>
      <c r="BL1261" s="86"/>
      <c r="BM1261" s="86"/>
      <c r="BN1261" s="86"/>
      <c r="BO1261" s="86"/>
      <c r="BP1261" s="86"/>
      <c r="BQ1261" s="86"/>
      <c r="BR1261" s="86"/>
      <c r="BS1261" s="86"/>
    </row>
    <row r="1262" spans="6:71" s="28" customFormat="1">
      <c r="F1262" s="486"/>
      <c r="G1262" s="486"/>
      <c r="U1262" s="557"/>
      <c r="V1262" s="557"/>
      <c r="AF1262" s="33"/>
      <c r="AJ1262" s="86"/>
      <c r="AK1262" s="86"/>
      <c r="AL1262" s="86"/>
      <c r="AN1262" s="86"/>
      <c r="AO1262" s="86"/>
      <c r="AP1262" s="86"/>
      <c r="AQ1262" s="86"/>
      <c r="AR1262" s="86"/>
      <c r="AS1262" s="86"/>
      <c r="AT1262" s="86"/>
      <c r="AU1262" s="86"/>
      <c r="AV1262" s="86"/>
      <c r="AW1262" s="86"/>
      <c r="AX1262" s="86"/>
      <c r="AY1262" s="86"/>
      <c r="AZ1262" s="86"/>
      <c r="BA1262" s="86"/>
      <c r="BB1262" s="86"/>
      <c r="BC1262" s="86"/>
      <c r="BD1262" s="86"/>
      <c r="BE1262" s="86"/>
      <c r="BF1262" s="86"/>
      <c r="BG1262" s="86"/>
      <c r="BH1262" s="86"/>
      <c r="BI1262" s="86"/>
      <c r="BJ1262" s="86"/>
      <c r="BK1262" s="86"/>
      <c r="BL1262" s="86"/>
      <c r="BM1262" s="86"/>
      <c r="BN1262" s="86"/>
      <c r="BO1262" s="86"/>
      <c r="BP1262" s="86"/>
      <c r="BQ1262" s="86"/>
      <c r="BR1262" s="86"/>
      <c r="BS1262" s="86"/>
    </row>
    <row r="1263" spans="6:71" s="28" customFormat="1">
      <c r="F1263" s="486"/>
      <c r="G1263" s="486"/>
      <c r="U1263" s="557"/>
      <c r="V1263" s="557"/>
      <c r="AF1263" s="33"/>
      <c r="AJ1263" s="86"/>
      <c r="AK1263" s="86"/>
      <c r="AL1263" s="86"/>
      <c r="AN1263" s="86"/>
      <c r="AO1263" s="86"/>
      <c r="AP1263" s="86"/>
      <c r="AQ1263" s="86"/>
      <c r="AR1263" s="86"/>
      <c r="AS1263" s="86"/>
      <c r="AT1263" s="86"/>
      <c r="AU1263" s="86"/>
      <c r="AV1263" s="86"/>
      <c r="AW1263" s="86"/>
      <c r="AX1263" s="86"/>
      <c r="AY1263" s="86"/>
      <c r="AZ1263" s="86"/>
      <c r="BA1263" s="86"/>
      <c r="BB1263" s="86"/>
      <c r="BC1263" s="86"/>
      <c r="BD1263" s="86"/>
      <c r="BE1263" s="86"/>
      <c r="BF1263" s="86"/>
      <c r="BG1263" s="86"/>
      <c r="BH1263" s="86"/>
      <c r="BI1263" s="86"/>
      <c r="BJ1263" s="86"/>
      <c r="BK1263" s="86"/>
      <c r="BL1263" s="86"/>
      <c r="BM1263" s="86"/>
      <c r="BN1263" s="86"/>
      <c r="BO1263" s="86"/>
      <c r="BP1263" s="86"/>
      <c r="BQ1263" s="86"/>
      <c r="BR1263" s="86"/>
      <c r="BS1263" s="86"/>
    </row>
    <row r="1264" spans="6:71" s="28" customFormat="1">
      <c r="F1264" s="486"/>
      <c r="G1264" s="486"/>
      <c r="U1264" s="557"/>
      <c r="V1264" s="557"/>
      <c r="AF1264" s="33"/>
      <c r="AJ1264" s="86"/>
      <c r="AK1264" s="86"/>
      <c r="AL1264" s="86"/>
      <c r="AN1264" s="86"/>
      <c r="AO1264" s="86"/>
      <c r="AP1264" s="86"/>
      <c r="AQ1264" s="86"/>
      <c r="AR1264" s="86"/>
      <c r="AS1264" s="86"/>
      <c r="AT1264" s="86"/>
      <c r="AU1264" s="86"/>
      <c r="AV1264" s="86"/>
      <c r="AW1264" s="86"/>
      <c r="AX1264" s="86"/>
      <c r="AY1264" s="86"/>
      <c r="AZ1264" s="86"/>
      <c r="BA1264" s="86"/>
      <c r="BB1264" s="86"/>
      <c r="BC1264" s="86"/>
      <c r="BD1264" s="86"/>
      <c r="BE1264" s="86"/>
      <c r="BF1264" s="86"/>
      <c r="BG1264" s="86"/>
      <c r="BH1264" s="86"/>
      <c r="BI1264" s="86"/>
      <c r="BJ1264" s="86"/>
      <c r="BK1264" s="86"/>
      <c r="BL1264" s="86"/>
      <c r="BM1264" s="86"/>
      <c r="BN1264" s="86"/>
      <c r="BO1264" s="86"/>
      <c r="BP1264" s="86"/>
      <c r="BQ1264" s="86"/>
      <c r="BR1264" s="86"/>
      <c r="BS1264" s="86"/>
    </row>
    <row r="1265" spans="6:71" s="28" customFormat="1">
      <c r="F1265" s="486"/>
      <c r="G1265" s="486"/>
      <c r="U1265" s="557"/>
      <c r="V1265" s="557"/>
      <c r="AF1265" s="33"/>
      <c r="AJ1265" s="86"/>
      <c r="AK1265" s="86"/>
      <c r="AL1265" s="86"/>
      <c r="AN1265" s="86"/>
      <c r="AO1265" s="86"/>
      <c r="AP1265" s="86"/>
      <c r="AQ1265" s="86"/>
      <c r="AR1265" s="86"/>
      <c r="AS1265" s="86"/>
      <c r="AT1265" s="86"/>
      <c r="AU1265" s="86"/>
      <c r="AV1265" s="86"/>
      <c r="AW1265" s="86"/>
      <c r="AX1265" s="86"/>
      <c r="AY1265" s="86"/>
      <c r="AZ1265" s="86"/>
      <c r="BA1265" s="86"/>
      <c r="BB1265" s="86"/>
      <c r="BC1265" s="86"/>
      <c r="BD1265" s="86"/>
      <c r="BE1265" s="86"/>
      <c r="BF1265" s="86"/>
      <c r="BG1265" s="86"/>
      <c r="BH1265" s="86"/>
      <c r="BI1265" s="86"/>
      <c r="BJ1265" s="86"/>
      <c r="BK1265" s="86"/>
      <c r="BL1265" s="86"/>
      <c r="BM1265" s="86"/>
      <c r="BN1265" s="86"/>
      <c r="BO1265" s="86"/>
      <c r="BP1265" s="86"/>
      <c r="BQ1265" s="86"/>
      <c r="BR1265" s="86"/>
      <c r="BS1265" s="86"/>
    </row>
    <row r="1266" spans="6:71" s="28" customFormat="1">
      <c r="F1266" s="486"/>
      <c r="G1266" s="486"/>
      <c r="U1266" s="557"/>
      <c r="V1266" s="557"/>
      <c r="AF1266" s="33"/>
      <c r="AJ1266" s="86"/>
      <c r="AK1266" s="86"/>
      <c r="AL1266" s="86"/>
      <c r="AN1266" s="86"/>
      <c r="AO1266" s="86"/>
      <c r="AP1266" s="86"/>
      <c r="AQ1266" s="86"/>
      <c r="AR1266" s="86"/>
      <c r="AS1266" s="86"/>
      <c r="AT1266" s="86"/>
      <c r="AU1266" s="86"/>
      <c r="AV1266" s="86"/>
      <c r="AW1266" s="86"/>
      <c r="AX1266" s="86"/>
      <c r="AY1266" s="86"/>
      <c r="AZ1266" s="86"/>
      <c r="BA1266" s="86"/>
      <c r="BB1266" s="86"/>
      <c r="BC1266" s="86"/>
      <c r="BD1266" s="86"/>
      <c r="BE1266" s="86"/>
      <c r="BF1266" s="86"/>
      <c r="BG1266" s="86"/>
      <c r="BH1266" s="86"/>
      <c r="BI1266" s="86"/>
      <c r="BJ1266" s="86"/>
      <c r="BK1266" s="86"/>
      <c r="BL1266" s="86"/>
      <c r="BM1266" s="86"/>
      <c r="BN1266" s="86"/>
      <c r="BO1266" s="86"/>
      <c r="BP1266" s="86"/>
      <c r="BQ1266" s="86"/>
      <c r="BR1266" s="86"/>
      <c r="BS1266" s="86"/>
    </row>
    <row r="1267" spans="6:71" s="28" customFormat="1">
      <c r="F1267" s="486"/>
      <c r="G1267" s="486"/>
      <c r="U1267" s="557"/>
      <c r="V1267" s="557"/>
      <c r="AF1267" s="33"/>
      <c r="AJ1267" s="86"/>
      <c r="AK1267" s="86"/>
      <c r="AL1267" s="86"/>
      <c r="AN1267" s="86"/>
      <c r="AO1267" s="86"/>
      <c r="AP1267" s="86"/>
      <c r="AQ1267" s="86"/>
      <c r="AR1267" s="86"/>
      <c r="AS1267" s="86"/>
      <c r="AT1267" s="86"/>
      <c r="AU1267" s="86"/>
      <c r="AV1267" s="86"/>
      <c r="AW1267" s="86"/>
      <c r="AX1267" s="86"/>
      <c r="AY1267" s="86"/>
      <c r="AZ1267" s="86"/>
      <c r="BA1267" s="86"/>
      <c r="BB1267" s="86"/>
      <c r="BC1267" s="86"/>
      <c r="BD1267" s="86"/>
      <c r="BE1267" s="86"/>
      <c r="BF1267" s="86"/>
      <c r="BG1267" s="86"/>
      <c r="BH1267" s="86"/>
      <c r="BI1267" s="86"/>
      <c r="BJ1267" s="86"/>
      <c r="BK1267" s="86"/>
      <c r="BL1267" s="86"/>
      <c r="BM1267" s="86"/>
      <c r="BN1267" s="86"/>
      <c r="BO1267" s="86"/>
      <c r="BP1267" s="86"/>
      <c r="BQ1267" s="86"/>
      <c r="BR1267" s="86"/>
      <c r="BS1267" s="86"/>
    </row>
    <row r="1268" spans="6:71" s="28" customFormat="1">
      <c r="F1268" s="486"/>
      <c r="G1268" s="486"/>
      <c r="U1268" s="557"/>
      <c r="V1268" s="557"/>
      <c r="AF1268" s="33"/>
      <c r="AJ1268" s="86"/>
      <c r="AK1268" s="86"/>
      <c r="AL1268" s="86"/>
      <c r="AN1268" s="86"/>
      <c r="AO1268" s="86"/>
      <c r="AP1268" s="86"/>
      <c r="AQ1268" s="86"/>
      <c r="AR1268" s="86"/>
      <c r="AS1268" s="86"/>
      <c r="AT1268" s="86"/>
      <c r="AU1268" s="86"/>
      <c r="AV1268" s="86"/>
      <c r="AW1268" s="86"/>
      <c r="AX1268" s="86"/>
      <c r="AY1268" s="86"/>
      <c r="AZ1268" s="86"/>
      <c r="BA1268" s="86"/>
      <c r="BB1268" s="86"/>
      <c r="BC1268" s="86"/>
      <c r="BD1268" s="86"/>
      <c r="BE1268" s="86"/>
      <c r="BF1268" s="86"/>
      <c r="BG1268" s="86"/>
      <c r="BH1268" s="86"/>
      <c r="BI1268" s="86"/>
      <c r="BJ1268" s="86"/>
      <c r="BK1268" s="86"/>
      <c r="BL1268" s="86"/>
      <c r="BM1268" s="86"/>
      <c r="BN1268" s="86"/>
      <c r="BO1268" s="86"/>
      <c r="BP1268" s="86"/>
      <c r="BQ1268" s="86"/>
      <c r="BR1268" s="86"/>
      <c r="BS1268" s="86"/>
    </row>
    <row r="1269" spans="6:71" s="28" customFormat="1">
      <c r="F1269" s="486"/>
      <c r="G1269" s="486"/>
      <c r="U1269" s="557"/>
      <c r="V1269" s="557"/>
      <c r="AF1269" s="33"/>
      <c r="AJ1269" s="86"/>
      <c r="AK1269" s="86"/>
      <c r="AL1269" s="86"/>
      <c r="AN1269" s="86"/>
      <c r="AO1269" s="86"/>
      <c r="AP1269" s="86"/>
      <c r="AQ1269" s="86"/>
      <c r="AR1269" s="86"/>
      <c r="AS1269" s="86"/>
      <c r="AT1269" s="86"/>
      <c r="AU1269" s="86"/>
      <c r="AV1269" s="86"/>
      <c r="AW1269" s="86"/>
      <c r="AX1269" s="86"/>
      <c r="AY1269" s="86"/>
      <c r="AZ1269" s="86"/>
      <c r="BA1269" s="86"/>
      <c r="BB1269" s="86"/>
      <c r="BC1269" s="86"/>
      <c r="BD1269" s="86"/>
      <c r="BE1269" s="86"/>
      <c r="BF1269" s="86"/>
      <c r="BG1269" s="86"/>
      <c r="BH1269" s="86"/>
      <c r="BI1269" s="86"/>
      <c r="BJ1269" s="86"/>
      <c r="BK1269" s="86"/>
      <c r="BL1269" s="86"/>
      <c r="BM1269" s="86"/>
      <c r="BN1269" s="86"/>
      <c r="BO1269" s="86"/>
      <c r="BP1269" s="86"/>
      <c r="BQ1269" s="86"/>
      <c r="BR1269" s="86"/>
      <c r="BS1269" s="86"/>
    </row>
    <row r="1270" spans="6:71" s="28" customFormat="1">
      <c r="F1270" s="486"/>
      <c r="G1270" s="486"/>
      <c r="U1270" s="557"/>
      <c r="V1270" s="557"/>
      <c r="AF1270" s="33"/>
      <c r="AJ1270" s="86"/>
      <c r="AK1270" s="86"/>
      <c r="AL1270" s="86"/>
      <c r="AN1270" s="86"/>
      <c r="AO1270" s="86"/>
      <c r="AP1270" s="86"/>
      <c r="AQ1270" s="86"/>
      <c r="AR1270" s="86"/>
      <c r="AS1270" s="86"/>
      <c r="AT1270" s="86"/>
      <c r="AU1270" s="86"/>
      <c r="AV1270" s="86"/>
      <c r="AW1270" s="86"/>
      <c r="AX1270" s="86"/>
      <c r="AY1270" s="86"/>
      <c r="AZ1270" s="86"/>
      <c r="BA1270" s="86"/>
      <c r="BB1270" s="86"/>
      <c r="BC1270" s="86"/>
      <c r="BD1270" s="86"/>
      <c r="BE1270" s="86"/>
      <c r="BF1270" s="86"/>
      <c r="BG1270" s="86"/>
      <c r="BH1270" s="86"/>
      <c r="BI1270" s="86"/>
      <c r="BJ1270" s="86"/>
      <c r="BK1270" s="86"/>
      <c r="BL1270" s="86"/>
      <c r="BM1270" s="86"/>
      <c r="BN1270" s="86"/>
      <c r="BO1270" s="86"/>
      <c r="BP1270" s="86"/>
      <c r="BQ1270" s="86"/>
      <c r="BR1270" s="86"/>
      <c r="BS1270" s="86"/>
    </row>
    <row r="1271" spans="6:71" s="28" customFormat="1">
      <c r="F1271" s="486"/>
      <c r="G1271" s="486"/>
      <c r="U1271" s="557"/>
      <c r="V1271" s="557"/>
      <c r="AF1271" s="33"/>
      <c r="AJ1271" s="86"/>
      <c r="AK1271" s="86"/>
      <c r="AL1271" s="86"/>
      <c r="AN1271" s="86"/>
      <c r="AO1271" s="86"/>
      <c r="AP1271" s="86"/>
      <c r="AQ1271" s="86"/>
      <c r="AR1271" s="86"/>
      <c r="AS1271" s="86"/>
      <c r="AT1271" s="86"/>
      <c r="AU1271" s="86"/>
      <c r="AV1271" s="86"/>
      <c r="AW1271" s="86"/>
      <c r="AX1271" s="86"/>
      <c r="AY1271" s="86"/>
      <c r="AZ1271" s="86"/>
      <c r="BA1271" s="86"/>
      <c r="BB1271" s="86"/>
      <c r="BC1271" s="86"/>
      <c r="BD1271" s="86"/>
      <c r="BE1271" s="86"/>
      <c r="BF1271" s="86"/>
      <c r="BG1271" s="86"/>
      <c r="BH1271" s="86"/>
      <c r="BI1271" s="86"/>
      <c r="BJ1271" s="86"/>
      <c r="BK1271" s="86"/>
      <c r="BL1271" s="86"/>
      <c r="BM1271" s="86"/>
      <c r="BN1271" s="86"/>
      <c r="BO1271" s="86"/>
      <c r="BP1271" s="86"/>
      <c r="BQ1271" s="86"/>
      <c r="BR1271" s="86"/>
      <c r="BS1271" s="86"/>
    </row>
    <row r="1272" spans="6:71" s="28" customFormat="1">
      <c r="F1272" s="486"/>
      <c r="G1272" s="486"/>
      <c r="U1272" s="557"/>
      <c r="V1272" s="557"/>
      <c r="AF1272" s="33"/>
      <c r="AJ1272" s="86"/>
      <c r="AK1272" s="86"/>
      <c r="AL1272" s="86"/>
      <c r="AN1272" s="86"/>
      <c r="AO1272" s="86"/>
      <c r="AP1272" s="86"/>
      <c r="AQ1272" s="86"/>
      <c r="AR1272" s="86"/>
      <c r="AS1272" s="86"/>
      <c r="AT1272" s="86"/>
      <c r="AU1272" s="86"/>
      <c r="AV1272" s="86"/>
      <c r="AW1272" s="86"/>
      <c r="AX1272" s="86"/>
      <c r="AY1272" s="86"/>
      <c r="AZ1272" s="86"/>
      <c r="BA1272" s="86"/>
      <c r="BB1272" s="86"/>
      <c r="BC1272" s="86"/>
      <c r="BD1272" s="86"/>
      <c r="BE1272" s="86"/>
      <c r="BF1272" s="86"/>
      <c r="BG1272" s="86"/>
      <c r="BH1272" s="86"/>
      <c r="BI1272" s="86"/>
      <c r="BJ1272" s="86"/>
      <c r="BK1272" s="86"/>
      <c r="BL1272" s="86"/>
      <c r="BM1272" s="86"/>
      <c r="BN1272" s="86"/>
      <c r="BO1272" s="86"/>
      <c r="BP1272" s="86"/>
      <c r="BQ1272" s="86"/>
      <c r="BR1272" s="86"/>
      <c r="BS1272" s="86"/>
    </row>
    <row r="1273" spans="6:71" s="28" customFormat="1">
      <c r="F1273" s="486"/>
      <c r="G1273" s="486"/>
      <c r="U1273" s="557"/>
      <c r="V1273" s="557"/>
      <c r="AF1273" s="33"/>
      <c r="AJ1273" s="86"/>
      <c r="AK1273" s="86"/>
      <c r="AL1273" s="86"/>
      <c r="AN1273" s="86"/>
      <c r="AO1273" s="86"/>
      <c r="AP1273" s="86"/>
      <c r="AQ1273" s="86"/>
      <c r="AR1273" s="86"/>
      <c r="AS1273" s="86"/>
      <c r="AT1273" s="86"/>
      <c r="AU1273" s="86"/>
      <c r="AV1273" s="86"/>
      <c r="AW1273" s="86"/>
      <c r="AX1273" s="86"/>
      <c r="AY1273" s="86"/>
      <c r="AZ1273" s="86"/>
      <c r="BA1273" s="86"/>
      <c r="BB1273" s="86"/>
      <c r="BC1273" s="86"/>
      <c r="BD1273" s="86"/>
      <c r="BE1273" s="86"/>
      <c r="BF1273" s="86"/>
      <c r="BG1273" s="86"/>
      <c r="BH1273" s="86"/>
      <c r="BI1273" s="86"/>
      <c r="BJ1273" s="86"/>
      <c r="BK1273" s="86"/>
      <c r="BL1273" s="86"/>
      <c r="BM1273" s="86"/>
      <c r="BN1273" s="86"/>
      <c r="BO1273" s="86"/>
      <c r="BP1273" s="86"/>
      <c r="BQ1273" s="86"/>
      <c r="BR1273" s="86"/>
      <c r="BS1273" s="86"/>
    </row>
    <row r="1274" spans="6:71" s="28" customFormat="1">
      <c r="F1274" s="486"/>
      <c r="G1274" s="486"/>
      <c r="U1274" s="557"/>
      <c r="V1274" s="557"/>
      <c r="AF1274" s="33"/>
      <c r="AJ1274" s="86"/>
      <c r="AK1274" s="86"/>
      <c r="AL1274" s="86"/>
      <c r="AN1274" s="86"/>
      <c r="AO1274" s="86"/>
      <c r="AP1274" s="86"/>
      <c r="AQ1274" s="86"/>
      <c r="AR1274" s="86"/>
      <c r="AS1274" s="86"/>
      <c r="AT1274" s="86"/>
      <c r="AU1274" s="86"/>
      <c r="AV1274" s="86"/>
      <c r="AW1274" s="86"/>
      <c r="AX1274" s="86"/>
      <c r="AY1274" s="86"/>
      <c r="AZ1274" s="86"/>
      <c r="BA1274" s="86"/>
      <c r="BB1274" s="86"/>
      <c r="BC1274" s="86"/>
      <c r="BD1274" s="86"/>
      <c r="BE1274" s="86"/>
      <c r="BF1274" s="86"/>
      <c r="BG1274" s="86"/>
      <c r="BH1274" s="86"/>
      <c r="BI1274" s="86"/>
      <c r="BJ1274" s="86"/>
      <c r="BK1274" s="86"/>
      <c r="BL1274" s="86"/>
      <c r="BM1274" s="86"/>
      <c r="BN1274" s="86"/>
      <c r="BO1274" s="86"/>
      <c r="BP1274" s="86"/>
      <c r="BQ1274" s="86"/>
      <c r="BR1274" s="86"/>
      <c r="BS1274" s="86"/>
    </row>
    <row r="1275" spans="6:71" s="28" customFormat="1">
      <c r="F1275" s="486"/>
      <c r="G1275" s="486"/>
      <c r="U1275" s="557"/>
      <c r="V1275" s="557"/>
      <c r="AF1275" s="33"/>
      <c r="AJ1275" s="86"/>
      <c r="AK1275" s="86"/>
      <c r="AL1275" s="86"/>
      <c r="AN1275" s="86"/>
      <c r="AO1275" s="86"/>
      <c r="AP1275" s="86"/>
      <c r="AQ1275" s="86"/>
      <c r="AR1275" s="86"/>
      <c r="AS1275" s="86"/>
      <c r="AT1275" s="86"/>
      <c r="AU1275" s="86"/>
      <c r="AV1275" s="86"/>
      <c r="AW1275" s="86"/>
      <c r="AX1275" s="86"/>
      <c r="AY1275" s="86"/>
      <c r="AZ1275" s="86"/>
      <c r="BA1275" s="86"/>
      <c r="BB1275" s="86"/>
      <c r="BC1275" s="86"/>
      <c r="BD1275" s="86"/>
      <c r="BE1275" s="86"/>
      <c r="BF1275" s="86"/>
      <c r="BG1275" s="86"/>
      <c r="BH1275" s="86"/>
      <c r="BI1275" s="86"/>
      <c r="BJ1275" s="86"/>
      <c r="BK1275" s="86"/>
      <c r="BL1275" s="86"/>
      <c r="BM1275" s="86"/>
      <c r="BN1275" s="86"/>
      <c r="BO1275" s="86"/>
      <c r="BP1275" s="86"/>
      <c r="BQ1275" s="86"/>
      <c r="BR1275" s="86"/>
      <c r="BS1275" s="86"/>
    </row>
    <row r="1276" spans="6:71" s="28" customFormat="1">
      <c r="F1276" s="486"/>
      <c r="G1276" s="486"/>
      <c r="U1276" s="557"/>
      <c r="V1276" s="557"/>
      <c r="AF1276" s="33"/>
      <c r="AJ1276" s="86"/>
      <c r="AK1276" s="86"/>
      <c r="AL1276" s="86"/>
      <c r="AN1276" s="86"/>
      <c r="AO1276" s="86"/>
      <c r="AP1276" s="86"/>
      <c r="AQ1276" s="86"/>
      <c r="AR1276" s="86"/>
      <c r="AS1276" s="86"/>
      <c r="AT1276" s="86"/>
      <c r="AU1276" s="86"/>
      <c r="AV1276" s="86"/>
      <c r="AW1276" s="86"/>
      <c r="AX1276" s="86"/>
      <c r="AY1276" s="86"/>
      <c r="AZ1276" s="86"/>
      <c r="BA1276" s="86"/>
      <c r="BB1276" s="86"/>
      <c r="BC1276" s="86"/>
      <c r="BD1276" s="86"/>
      <c r="BE1276" s="86"/>
      <c r="BF1276" s="86"/>
      <c r="BG1276" s="86"/>
      <c r="BH1276" s="86"/>
      <c r="BI1276" s="86"/>
      <c r="BJ1276" s="86"/>
      <c r="BK1276" s="86"/>
      <c r="BL1276" s="86"/>
      <c r="BM1276" s="86"/>
      <c r="BN1276" s="86"/>
      <c r="BO1276" s="86"/>
      <c r="BP1276" s="86"/>
      <c r="BQ1276" s="86"/>
      <c r="BR1276" s="86"/>
      <c r="BS1276" s="86"/>
    </row>
    <row r="1277" spans="6:71" s="28" customFormat="1">
      <c r="F1277" s="486"/>
      <c r="G1277" s="486"/>
      <c r="U1277" s="557"/>
      <c r="V1277" s="557"/>
      <c r="AF1277" s="33"/>
      <c r="AJ1277" s="86"/>
      <c r="AK1277" s="86"/>
      <c r="AL1277" s="86"/>
      <c r="AN1277" s="86"/>
      <c r="AO1277" s="86"/>
      <c r="AP1277" s="86"/>
      <c r="AQ1277" s="86"/>
      <c r="AR1277" s="86"/>
      <c r="AS1277" s="86"/>
      <c r="AT1277" s="86"/>
      <c r="AU1277" s="86"/>
      <c r="AV1277" s="86"/>
      <c r="AW1277" s="86"/>
      <c r="AX1277" s="86"/>
      <c r="AY1277" s="86"/>
      <c r="AZ1277" s="86"/>
      <c r="BA1277" s="86"/>
      <c r="BB1277" s="86"/>
      <c r="BC1277" s="86"/>
      <c r="BD1277" s="86"/>
      <c r="BE1277" s="86"/>
      <c r="BF1277" s="86"/>
      <c r="BG1277" s="86"/>
      <c r="BH1277" s="86"/>
      <c r="BI1277" s="86"/>
      <c r="BJ1277" s="86"/>
      <c r="BK1277" s="86"/>
      <c r="BL1277" s="86"/>
      <c r="BM1277" s="86"/>
      <c r="BN1277" s="86"/>
      <c r="BO1277" s="86"/>
      <c r="BP1277" s="86"/>
      <c r="BQ1277" s="86"/>
      <c r="BR1277" s="86"/>
      <c r="BS1277" s="86"/>
    </row>
    <row r="1278" spans="6:71" s="28" customFormat="1">
      <c r="F1278" s="486"/>
      <c r="G1278" s="486"/>
      <c r="U1278" s="557"/>
      <c r="V1278" s="557"/>
      <c r="AF1278" s="33"/>
      <c r="AJ1278" s="86"/>
      <c r="AK1278" s="86"/>
      <c r="AL1278" s="86"/>
      <c r="AN1278" s="86"/>
      <c r="AO1278" s="86"/>
      <c r="AP1278" s="86"/>
      <c r="AQ1278" s="86"/>
      <c r="AR1278" s="86"/>
      <c r="AS1278" s="86"/>
      <c r="AT1278" s="86"/>
      <c r="AU1278" s="86"/>
      <c r="AV1278" s="86"/>
      <c r="AW1278" s="86"/>
      <c r="AX1278" s="86"/>
      <c r="AY1278" s="86"/>
      <c r="AZ1278" s="86"/>
      <c r="BA1278" s="86"/>
      <c r="BB1278" s="86"/>
      <c r="BC1278" s="86"/>
      <c r="BD1278" s="86"/>
      <c r="BE1278" s="86"/>
      <c r="BF1278" s="86"/>
      <c r="BG1278" s="86"/>
      <c r="BH1278" s="86"/>
      <c r="BI1278" s="86"/>
      <c r="BJ1278" s="86"/>
      <c r="BK1278" s="86"/>
      <c r="BL1278" s="86"/>
      <c r="BM1278" s="86"/>
      <c r="BN1278" s="86"/>
      <c r="BO1278" s="86"/>
      <c r="BP1278" s="86"/>
      <c r="BQ1278" s="86"/>
      <c r="BR1278" s="86"/>
      <c r="BS1278" s="86"/>
    </row>
    <row r="1279" spans="6:71" s="28" customFormat="1">
      <c r="F1279" s="486"/>
      <c r="G1279" s="486"/>
      <c r="U1279" s="557"/>
      <c r="V1279" s="557"/>
      <c r="AF1279" s="33"/>
      <c r="AJ1279" s="86"/>
      <c r="AK1279" s="86"/>
      <c r="AL1279" s="86"/>
      <c r="AN1279" s="86"/>
      <c r="AO1279" s="86"/>
      <c r="AP1279" s="86"/>
      <c r="AQ1279" s="86"/>
      <c r="AR1279" s="86"/>
      <c r="AS1279" s="86"/>
      <c r="AT1279" s="86"/>
      <c r="AU1279" s="86"/>
      <c r="AV1279" s="86"/>
      <c r="AW1279" s="86"/>
      <c r="AX1279" s="86"/>
      <c r="AY1279" s="86"/>
      <c r="AZ1279" s="86"/>
      <c r="BA1279" s="86"/>
      <c r="BB1279" s="86"/>
      <c r="BC1279" s="86"/>
      <c r="BD1279" s="86"/>
      <c r="BE1279" s="86"/>
      <c r="BF1279" s="86"/>
      <c r="BG1279" s="86"/>
      <c r="BH1279" s="86"/>
      <c r="BI1279" s="86"/>
      <c r="BJ1279" s="86"/>
      <c r="BK1279" s="86"/>
      <c r="BL1279" s="86"/>
      <c r="BM1279" s="86"/>
      <c r="BN1279" s="86"/>
      <c r="BO1279" s="86"/>
      <c r="BP1279" s="86"/>
      <c r="BQ1279" s="86"/>
      <c r="BR1279" s="86"/>
      <c r="BS1279" s="86"/>
    </row>
    <row r="1280" spans="6:71" s="28" customFormat="1">
      <c r="F1280" s="486"/>
      <c r="G1280" s="486"/>
      <c r="U1280" s="557"/>
      <c r="V1280" s="557"/>
      <c r="AF1280" s="33"/>
      <c r="AJ1280" s="86"/>
      <c r="AK1280" s="86"/>
      <c r="AL1280" s="86"/>
      <c r="AN1280" s="86"/>
      <c r="AO1280" s="86"/>
      <c r="AP1280" s="86"/>
      <c r="AQ1280" s="86"/>
      <c r="AR1280" s="86"/>
      <c r="AS1280" s="86"/>
      <c r="AT1280" s="86"/>
      <c r="AU1280" s="86"/>
      <c r="AV1280" s="86"/>
      <c r="AW1280" s="86"/>
      <c r="AX1280" s="86"/>
      <c r="AY1280" s="86"/>
      <c r="AZ1280" s="86"/>
      <c r="BA1280" s="86"/>
      <c r="BB1280" s="86"/>
      <c r="BC1280" s="86"/>
      <c r="BD1280" s="86"/>
      <c r="BE1280" s="86"/>
      <c r="BF1280" s="86"/>
      <c r="BG1280" s="86"/>
      <c r="BH1280" s="86"/>
      <c r="BI1280" s="86"/>
      <c r="BJ1280" s="86"/>
      <c r="BK1280" s="86"/>
      <c r="BL1280" s="86"/>
      <c r="BM1280" s="86"/>
      <c r="BN1280" s="86"/>
      <c r="BO1280" s="86"/>
      <c r="BP1280" s="86"/>
      <c r="BQ1280" s="86"/>
      <c r="BR1280" s="86"/>
      <c r="BS1280" s="86"/>
    </row>
    <row r="1281" spans="6:71" s="28" customFormat="1">
      <c r="F1281" s="486"/>
      <c r="G1281" s="486"/>
      <c r="U1281" s="557"/>
      <c r="V1281" s="557"/>
      <c r="AF1281" s="33"/>
      <c r="AJ1281" s="86"/>
      <c r="AK1281" s="86"/>
      <c r="AL1281" s="86"/>
      <c r="AN1281" s="86"/>
      <c r="AO1281" s="86"/>
      <c r="AP1281" s="86"/>
      <c r="AQ1281" s="86"/>
      <c r="AR1281" s="86"/>
      <c r="AS1281" s="86"/>
      <c r="AT1281" s="86"/>
      <c r="AU1281" s="86"/>
      <c r="AV1281" s="86"/>
      <c r="AW1281" s="86"/>
      <c r="AX1281" s="86"/>
      <c r="AY1281" s="86"/>
      <c r="AZ1281" s="86"/>
      <c r="BA1281" s="86"/>
      <c r="BB1281" s="86"/>
      <c r="BC1281" s="86"/>
      <c r="BD1281" s="86"/>
      <c r="BE1281" s="86"/>
      <c r="BF1281" s="86"/>
      <c r="BG1281" s="86"/>
      <c r="BH1281" s="86"/>
      <c r="BI1281" s="86"/>
      <c r="BJ1281" s="86"/>
      <c r="BK1281" s="86"/>
      <c r="BL1281" s="86"/>
      <c r="BM1281" s="86"/>
      <c r="BN1281" s="86"/>
      <c r="BO1281" s="86"/>
      <c r="BP1281" s="86"/>
      <c r="BQ1281" s="86"/>
      <c r="BR1281" s="86"/>
      <c r="BS1281" s="86"/>
    </row>
    <row r="1282" spans="6:71" s="28" customFormat="1">
      <c r="F1282" s="486"/>
      <c r="G1282" s="486"/>
      <c r="U1282" s="557"/>
      <c r="V1282" s="557"/>
      <c r="AF1282" s="33"/>
      <c r="AJ1282" s="86"/>
      <c r="AK1282" s="86"/>
      <c r="AL1282" s="86"/>
      <c r="AN1282" s="86"/>
      <c r="AO1282" s="86"/>
      <c r="AP1282" s="86"/>
      <c r="AQ1282" s="86"/>
      <c r="AR1282" s="86"/>
      <c r="AS1282" s="86"/>
      <c r="AT1282" s="86"/>
      <c r="AU1282" s="86"/>
      <c r="AV1282" s="86"/>
      <c r="AW1282" s="86"/>
      <c r="AX1282" s="86"/>
      <c r="AY1282" s="86"/>
      <c r="AZ1282" s="86"/>
      <c r="BA1282" s="86"/>
      <c r="BB1282" s="86"/>
      <c r="BC1282" s="86"/>
      <c r="BD1282" s="86"/>
      <c r="BE1282" s="86"/>
      <c r="BF1282" s="86"/>
      <c r="BG1282" s="86"/>
      <c r="BH1282" s="86"/>
      <c r="BI1282" s="86"/>
      <c r="BJ1282" s="86"/>
      <c r="BK1282" s="86"/>
      <c r="BL1282" s="86"/>
      <c r="BM1282" s="86"/>
      <c r="BN1282" s="86"/>
      <c r="BO1282" s="86"/>
      <c r="BP1282" s="86"/>
      <c r="BQ1282" s="86"/>
      <c r="BR1282" s="86"/>
      <c r="BS1282" s="86"/>
    </row>
    <row r="1283" spans="6:71" s="28" customFormat="1">
      <c r="F1283" s="486"/>
      <c r="G1283" s="486"/>
      <c r="U1283" s="557"/>
      <c r="V1283" s="557"/>
      <c r="AF1283" s="33"/>
      <c r="AJ1283" s="86"/>
      <c r="AK1283" s="86"/>
      <c r="AL1283" s="86"/>
      <c r="AN1283" s="86"/>
      <c r="AO1283" s="86"/>
      <c r="AP1283" s="86"/>
      <c r="AQ1283" s="86"/>
      <c r="AR1283" s="86"/>
      <c r="AS1283" s="86"/>
      <c r="AT1283" s="86"/>
      <c r="AU1283" s="86"/>
      <c r="AV1283" s="86"/>
      <c r="AW1283" s="86"/>
      <c r="AX1283" s="86"/>
      <c r="AY1283" s="86"/>
      <c r="AZ1283" s="86"/>
      <c r="BA1283" s="86"/>
      <c r="BB1283" s="86"/>
      <c r="BC1283" s="86"/>
      <c r="BD1283" s="86"/>
      <c r="BE1283" s="86"/>
      <c r="BF1283" s="86"/>
      <c r="BG1283" s="86"/>
      <c r="BH1283" s="86"/>
      <c r="BI1283" s="86"/>
      <c r="BJ1283" s="86"/>
      <c r="BK1283" s="86"/>
      <c r="BL1283" s="86"/>
      <c r="BM1283" s="86"/>
      <c r="BN1283" s="86"/>
      <c r="BO1283" s="86"/>
      <c r="BP1283" s="86"/>
      <c r="BQ1283" s="86"/>
      <c r="BR1283" s="86"/>
      <c r="BS1283" s="86"/>
    </row>
    <row r="1284" spans="6:71" s="28" customFormat="1">
      <c r="F1284" s="486"/>
      <c r="G1284" s="486"/>
      <c r="U1284" s="557"/>
      <c r="V1284" s="557"/>
      <c r="AF1284" s="33"/>
      <c r="AJ1284" s="86"/>
      <c r="AK1284" s="86"/>
      <c r="AL1284" s="86"/>
      <c r="AN1284" s="86"/>
      <c r="AO1284" s="86"/>
      <c r="AP1284" s="86"/>
      <c r="AQ1284" s="86"/>
      <c r="AR1284" s="86"/>
      <c r="AS1284" s="86"/>
      <c r="AT1284" s="86"/>
      <c r="AU1284" s="86"/>
      <c r="AV1284" s="86"/>
      <c r="AW1284" s="86"/>
      <c r="AX1284" s="86"/>
      <c r="AY1284" s="86"/>
      <c r="AZ1284" s="86"/>
      <c r="BA1284" s="86"/>
      <c r="BB1284" s="86"/>
      <c r="BC1284" s="86"/>
      <c r="BD1284" s="86"/>
      <c r="BE1284" s="86"/>
      <c r="BF1284" s="86"/>
      <c r="BG1284" s="86"/>
      <c r="BH1284" s="86"/>
      <c r="BI1284" s="86"/>
      <c r="BJ1284" s="86"/>
      <c r="BK1284" s="86"/>
      <c r="BL1284" s="86"/>
      <c r="BM1284" s="86"/>
      <c r="BN1284" s="86"/>
      <c r="BO1284" s="86"/>
      <c r="BP1284" s="86"/>
      <c r="BQ1284" s="86"/>
      <c r="BR1284" s="86"/>
      <c r="BS1284" s="86"/>
    </row>
    <row r="1285" spans="6:71" s="28" customFormat="1">
      <c r="F1285" s="486"/>
      <c r="G1285" s="486"/>
      <c r="U1285" s="557"/>
      <c r="V1285" s="557"/>
      <c r="AF1285" s="33"/>
      <c r="AJ1285" s="86"/>
      <c r="AK1285" s="86"/>
      <c r="AL1285" s="86"/>
      <c r="AN1285" s="86"/>
      <c r="AO1285" s="86"/>
      <c r="AP1285" s="86"/>
      <c r="AQ1285" s="86"/>
      <c r="AR1285" s="86"/>
      <c r="AS1285" s="86"/>
      <c r="AT1285" s="86"/>
      <c r="AU1285" s="86"/>
      <c r="AV1285" s="86"/>
      <c r="AW1285" s="86"/>
      <c r="AX1285" s="86"/>
      <c r="AY1285" s="86"/>
      <c r="AZ1285" s="86"/>
      <c r="BA1285" s="86"/>
      <c r="BB1285" s="86"/>
      <c r="BC1285" s="86"/>
      <c r="BD1285" s="86"/>
      <c r="BE1285" s="86"/>
      <c r="BF1285" s="86"/>
      <c r="BG1285" s="86"/>
      <c r="BH1285" s="86"/>
      <c r="BI1285" s="86"/>
      <c r="BJ1285" s="86"/>
      <c r="BK1285" s="86"/>
      <c r="BL1285" s="86"/>
      <c r="BM1285" s="86"/>
      <c r="BN1285" s="86"/>
      <c r="BO1285" s="86"/>
      <c r="BP1285" s="86"/>
      <c r="BQ1285" s="86"/>
      <c r="BR1285" s="86"/>
      <c r="BS1285" s="86"/>
    </row>
    <row r="1286" spans="6:71" s="28" customFormat="1">
      <c r="F1286" s="486"/>
      <c r="G1286" s="486"/>
      <c r="U1286" s="557"/>
      <c r="V1286" s="557"/>
      <c r="AF1286" s="33"/>
      <c r="AJ1286" s="86"/>
      <c r="AK1286" s="86"/>
      <c r="AL1286" s="86"/>
      <c r="AN1286" s="86"/>
      <c r="AO1286" s="86"/>
      <c r="AP1286" s="86"/>
      <c r="AQ1286" s="86"/>
      <c r="AR1286" s="86"/>
      <c r="AS1286" s="86"/>
      <c r="AT1286" s="86"/>
      <c r="AU1286" s="86"/>
      <c r="AV1286" s="86"/>
      <c r="AW1286" s="86"/>
      <c r="AX1286" s="86"/>
      <c r="AY1286" s="86"/>
      <c r="AZ1286" s="86"/>
      <c r="BA1286" s="86"/>
      <c r="BB1286" s="86"/>
      <c r="BC1286" s="86"/>
      <c r="BD1286" s="86"/>
      <c r="BE1286" s="86"/>
      <c r="BF1286" s="86"/>
      <c r="BG1286" s="86"/>
      <c r="BH1286" s="86"/>
      <c r="BI1286" s="86"/>
      <c r="BJ1286" s="86"/>
      <c r="BK1286" s="86"/>
      <c r="BL1286" s="86"/>
      <c r="BM1286" s="86"/>
      <c r="BN1286" s="86"/>
      <c r="BO1286" s="86"/>
      <c r="BP1286" s="86"/>
      <c r="BQ1286" s="86"/>
      <c r="BR1286" s="86"/>
      <c r="BS1286" s="86"/>
    </row>
    <row r="1287" spans="6:71" s="28" customFormat="1">
      <c r="F1287" s="486"/>
      <c r="G1287" s="486"/>
      <c r="U1287" s="557"/>
      <c r="V1287" s="557"/>
      <c r="AF1287" s="33"/>
      <c r="AJ1287" s="86"/>
      <c r="AK1287" s="86"/>
      <c r="AL1287" s="86"/>
      <c r="AN1287" s="86"/>
      <c r="AO1287" s="86"/>
      <c r="AP1287" s="86"/>
      <c r="AQ1287" s="86"/>
      <c r="AR1287" s="86"/>
      <c r="AS1287" s="86"/>
      <c r="AT1287" s="86"/>
      <c r="AU1287" s="86"/>
      <c r="AV1287" s="86"/>
      <c r="AW1287" s="86"/>
      <c r="AX1287" s="86"/>
      <c r="AY1287" s="86"/>
      <c r="AZ1287" s="86"/>
      <c r="BA1287" s="86"/>
      <c r="BB1287" s="86"/>
      <c r="BC1287" s="86"/>
      <c r="BD1287" s="86"/>
      <c r="BE1287" s="86"/>
      <c r="BF1287" s="86"/>
      <c r="BG1287" s="86"/>
      <c r="BH1287" s="86"/>
      <c r="BI1287" s="86"/>
      <c r="BJ1287" s="86"/>
      <c r="BK1287" s="86"/>
      <c r="BL1287" s="86"/>
      <c r="BM1287" s="86"/>
      <c r="BN1287" s="86"/>
      <c r="BO1287" s="86"/>
      <c r="BP1287" s="86"/>
      <c r="BQ1287" s="86"/>
      <c r="BR1287" s="86"/>
      <c r="BS1287" s="86"/>
    </row>
    <row r="1288" spans="6:71" s="28" customFormat="1">
      <c r="F1288" s="486"/>
      <c r="G1288" s="486"/>
      <c r="U1288" s="557"/>
      <c r="V1288" s="557"/>
      <c r="AF1288" s="33"/>
      <c r="AJ1288" s="86"/>
      <c r="AK1288" s="86"/>
      <c r="AL1288" s="86"/>
      <c r="AN1288" s="86"/>
      <c r="AO1288" s="86"/>
      <c r="AP1288" s="86"/>
      <c r="AQ1288" s="86"/>
      <c r="AR1288" s="86"/>
      <c r="AS1288" s="86"/>
      <c r="AT1288" s="86"/>
      <c r="AU1288" s="86"/>
      <c r="AV1288" s="86"/>
      <c r="AW1288" s="86"/>
      <c r="AX1288" s="86"/>
      <c r="AY1288" s="86"/>
      <c r="AZ1288" s="86"/>
      <c r="BA1288" s="86"/>
      <c r="BB1288" s="86"/>
      <c r="BC1288" s="86"/>
      <c r="BD1288" s="86"/>
      <c r="BE1288" s="86"/>
      <c r="BF1288" s="86"/>
      <c r="BG1288" s="86"/>
      <c r="BH1288" s="86"/>
      <c r="BI1288" s="86"/>
      <c r="BJ1288" s="86"/>
      <c r="BK1288" s="86"/>
      <c r="BL1288" s="86"/>
      <c r="BM1288" s="86"/>
      <c r="BN1288" s="86"/>
      <c r="BO1288" s="86"/>
      <c r="BP1288" s="86"/>
      <c r="BQ1288" s="86"/>
      <c r="BR1288" s="86"/>
      <c r="BS1288" s="86"/>
    </row>
    <row r="1289" spans="6:71" s="28" customFormat="1">
      <c r="F1289" s="486"/>
      <c r="G1289" s="486"/>
      <c r="U1289" s="557"/>
      <c r="V1289" s="557"/>
      <c r="AF1289" s="33"/>
      <c r="AJ1289" s="86"/>
      <c r="AK1289" s="86"/>
      <c r="AL1289" s="86"/>
      <c r="AN1289" s="86"/>
      <c r="AO1289" s="86"/>
      <c r="AP1289" s="86"/>
      <c r="AQ1289" s="86"/>
      <c r="AR1289" s="86"/>
      <c r="AS1289" s="86"/>
      <c r="AT1289" s="86"/>
      <c r="AU1289" s="86"/>
      <c r="AV1289" s="86"/>
      <c r="AW1289" s="86"/>
      <c r="AX1289" s="86"/>
      <c r="AY1289" s="86"/>
      <c r="AZ1289" s="86"/>
      <c r="BA1289" s="86"/>
      <c r="BB1289" s="86"/>
      <c r="BC1289" s="86"/>
      <c r="BD1289" s="86"/>
      <c r="BE1289" s="86"/>
      <c r="BF1289" s="86"/>
      <c r="BG1289" s="86"/>
      <c r="BH1289" s="86"/>
      <c r="BI1289" s="86"/>
      <c r="BJ1289" s="86"/>
      <c r="BK1289" s="86"/>
      <c r="BL1289" s="86"/>
      <c r="BM1289" s="86"/>
      <c r="BN1289" s="86"/>
      <c r="BO1289" s="86"/>
      <c r="BP1289" s="86"/>
      <c r="BQ1289" s="86"/>
      <c r="BR1289" s="86"/>
      <c r="BS1289" s="86"/>
    </row>
    <row r="1290" spans="6:71" s="28" customFormat="1">
      <c r="F1290" s="486"/>
      <c r="G1290" s="486"/>
      <c r="U1290" s="557"/>
      <c r="V1290" s="557"/>
      <c r="AF1290" s="33"/>
      <c r="AJ1290" s="86"/>
      <c r="AK1290" s="86"/>
      <c r="AL1290" s="86"/>
      <c r="AN1290" s="86"/>
      <c r="AO1290" s="86"/>
      <c r="AP1290" s="86"/>
      <c r="AQ1290" s="86"/>
      <c r="AR1290" s="86"/>
      <c r="AS1290" s="86"/>
      <c r="AT1290" s="86"/>
      <c r="AU1290" s="86"/>
      <c r="AV1290" s="86"/>
      <c r="AW1290" s="86"/>
      <c r="AX1290" s="86"/>
      <c r="AY1290" s="86"/>
      <c r="AZ1290" s="86"/>
      <c r="BA1290" s="86"/>
      <c r="BB1290" s="86"/>
      <c r="BC1290" s="86"/>
      <c r="BD1290" s="86"/>
      <c r="BE1290" s="86"/>
      <c r="BF1290" s="86"/>
      <c r="BG1290" s="86"/>
      <c r="BH1290" s="86"/>
      <c r="BI1290" s="86"/>
      <c r="BJ1290" s="86"/>
      <c r="BK1290" s="86"/>
      <c r="BL1290" s="86"/>
      <c r="BM1290" s="86"/>
      <c r="BN1290" s="86"/>
      <c r="BO1290" s="86"/>
      <c r="BP1290" s="86"/>
      <c r="BQ1290" s="86"/>
      <c r="BR1290" s="86"/>
      <c r="BS1290" s="86"/>
    </row>
    <row r="1291" spans="6:71" s="28" customFormat="1">
      <c r="F1291" s="486"/>
      <c r="G1291" s="486"/>
      <c r="U1291" s="557"/>
      <c r="V1291" s="557"/>
      <c r="AF1291" s="33"/>
      <c r="AJ1291" s="86"/>
      <c r="AK1291" s="86"/>
      <c r="AL1291" s="86"/>
      <c r="AN1291" s="86"/>
      <c r="AO1291" s="86"/>
      <c r="AP1291" s="86"/>
      <c r="AQ1291" s="86"/>
      <c r="AR1291" s="86"/>
      <c r="AS1291" s="86"/>
      <c r="AT1291" s="86"/>
      <c r="AU1291" s="86"/>
      <c r="AV1291" s="86"/>
      <c r="AW1291" s="86"/>
      <c r="AX1291" s="86"/>
      <c r="AY1291" s="86"/>
      <c r="AZ1291" s="86"/>
      <c r="BA1291" s="86"/>
      <c r="BB1291" s="86"/>
      <c r="BC1291" s="86"/>
      <c r="BD1291" s="86"/>
      <c r="BE1291" s="86"/>
      <c r="BF1291" s="86"/>
      <c r="BG1291" s="86"/>
      <c r="BH1291" s="86"/>
      <c r="BI1291" s="86"/>
      <c r="BJ1291" s="86"/>
      <c r="BK1291" s="86"/>
      <c r="BL1291" s="86"/>
      <c r="BM1291" s="86"/>
      <c r="BN1291" s="86"/>
      <c r="BO1291" s="86"/>
      <c r="BP1291" s="86"/>
      <c r="BQ1291" s="86"/>
      <c r="BR1291" s="86"/>
      <c r="BS1291" s="86"/>
    </row>
    <row r="1292" spans="6:71" s="28" customFormat="1">
      <c r="F1292" s="486"/>
      <c r="G1292" s="486"/>
      <c r="U1292" s="557"/>
      <c r="V1292" s="557"/>
      <c r="AF1292" s="33"/>
      <c r="AJ1292" s="86"/>
      <c r="AK1292" s="86"/>
      <c r="AL1292" s="86"/>
      <c r="AN1292" s="86"/>
      <c r="AO1292" s="86"/>
      <c r="AP1292" s="86"/>
      <c r="AQ1292" s="86"/>
      <c r="AR1292" s="86"/>
      <c r="AS1292" s="86"/>
      <c r="AT1292" s="86"/>
      <c r="AU1292" s="86"/>
      <c r="AV1292" s="86"/>
      <c r="AW1292" s="86"/>
      <c r="AX1292" s="86"/>
      <c r="AY1292" s="86"/>
      <c r="AZ1292" s="86"/>
      <c r="BA1292" s="86"/>
      <c r="BB1292" s="86"/>
      <c r="BC1292" s="86"/>
      <c r="BD1292" s="86"/>
      <c r="BE1292" s="86"/>
      <c r="BF1292" s="86"/>
      <c r="BG1292" s="86"/>
      <c r="BH1292" s="86"/>
      <c r="BI1292" s="86"/>
      <c r="BJ1292" s="86"/>
      <c r="BK1292" s="86"/>
      <c r="BL1292" s="86"/>
      <c r="BM1292" s="86"/>
      <c r="BN1292" s="86"/>
      <c r="BO1292" s="86"/>
      <c r="BP1292" s="86"/>
      <c r="BQ1292" s="86"/>
      <c r="BR1292" s="86"/>
      <c r="BS1292" s="86"/>
    </row>
    <row r="1293" spans="6:71" s="28" customFormat="1">
      <c r="F1293" s="486"/>
      <c r="G1293" s="486"/>
      <c r="U1293" s="557"/>
      <c r="V1293" s="557"/>
      <c r="AF1293" s="33"/>
      <c r="AJ1293" s="86"/>
      <c r="AK1293" s="86"/>
      <c r="AL1293" s="86"/>
      <c r="AN1293" s="86"/>
      <c r="AO1293" s="86"/>
      <c r="AP1293" s="86"/>
      <c r="AQ1293" s="86"/>
      <c r="AR1293" s="86"/>
      <c r="AS1293" s="86"/>
      <c r="AT1293" s="86"/>
      <c r="AU1293" s="86"/>
      <c r="AV1293" s="86"/>
      <c r="AW1293" s="86"/>
      <c r="AX1293" s="86"/>
      <c r="AY1293" s="86"/>
      <c r="AZ1293" s="86"/>
      <c r="BA1293" s="86"/>
      <c r="BB1293" s="86"/>
      <c r="BC1293" s="86"/>
      <c r="BD1293" s="86"/>
      <c r="BE1293" s="86"/>
      <c r="BF1293" s="86"/>
      <c r="BG1293" s="86"/>
      <c r="BH1293" s="86"/>
      <c r="BI1293" s="86"/>
      <c r="BJ1293" s="86"/>
      <c r="BK1293" s="86"/>
      <c r="BL1293" s="86"/>
      <c r="BM1293" s="86"/>
      <c r="BN1293" s="86"/>
      <c r="BO1293" s="86"/>
      <c r="BP1293" s="86"/>
      <c r="BQ1293" s="86"/>
      <c r="BR1293" s="86"/>
      <c r="BS1293" s="86"/>
    </row>
    <row r="1294" spans="6:71" s="28" customFormat="1">
      <c r="F1294" s="486"/>
      <c r="G1294" s="486"/>
      <c r="U1294" s="557"/>
      <c r="V1294" s="557"/>
      <c r="AF1294" s="33"/>
      <c r="AJ1294" s="86"/>
      <c r="AK1294" s="86"/>
      <c r="AL1294" s="86"/>
      <c r="AN1294" s="86"/>
      <c r="AO1294" s="86"/>
      <c r="AP1294" s="86"/>
      <c r="AQ1294" s="86"/>
      <c r="AR1294" s="86"/>
      <c r="AS1294" s="86"/>
      <c r="AT1294" s="86"/>
      <c r="AU1294" s="86"/>
      <c r="AV1294" s="86"/>
      <c r="AW1294" s="86"/>
      <c r="AX1294" s="86"/>
      <c r="AY1294" s="86"/>
      <c r="AZ1294" s="86"/>
      <c r="BA1294" s="86"/>
      <c r="BB1294" s="86"/>
      <c r="BC1294" s="86"/>
      <c r="BD1294" s="86"/>
      <c r="BE1294" s="86"/>
      <c r="BF1294" s="86"/>
      <c r="BG1294" s="86"/>
      <c r="BH1294" s="86"/>
      <c r="BI1294" s="86"/>
      <c r="BJ1294" s="86"/>
      <c r="BK1294" s="86"/>
      <c r="BL1294" s="86"/>
      <c r="BM1294" s="86"/>
      <c r="BN1294" s="86"/>
      <c r="BO1294" s="86"/>
      <c r="BP1294" s="86"/>
      <c r="BQ1294" s="86"/>
      <c r="BR1294" s="86"/>
      <c r="BS1294" s="86"/>
    </row>
    <row r="1295" spans="6:71" s="28" customFormat="1">
      <c r="F1295" s="486"/>
      <c r="G1295" s="486"/>
      <c r="U1295" s="557"/>
      <c r="V1295" s="557"/>
      <c r="AF1295" s="33"/>
      <c r="AJ1295" s="86"/>
      <c r="AK1295" s="86"/>
      <c r="AL1295" s="86"/>
      <c r="AN1295" s="86"/>
      <c r="AO1295" s="86"/>
      <c r="AP1295" s="86"/>
      <c r="AQ1295" s="86"/>
      <c r="AR1295" s="86"/>
      <c r="AS1295" s="86"/>
      <c r="AT1295" s="86"/>
      <c r="AU1295" s="86"/>
      <c r="AV1295" s="86"/>
      <c r="AW1295" s="86"/>
      <c r="AX1295" s="86"/>
      <c r="AY1295" s="86"/>
      <c r="AZ1295" s="86"/>
      <c r="BA1295" s="86"/>
      <c r="BB1295" s="86"/>
      <c r="BC1295" s="86"/>
      <c r="BD1295" s="86"/>
      <c r="BE1295" s="86"/>
      <c r="BF1295" s="86"/>
      <c r="BG1295" s="86"/>
      <c r="BH1295" s="86"/>
      <c r="BI1295" s="86"/>
      <c r="BJ1295" s="86"/>
      <c r="BK1295" s="86"/>
      <c r="BL1295" s="86"/>
      <c r="BM1295" s="86"/>
      <c r="BN1295" s="86"/>
      <c r="BO1295" s="86"/>
      <c r="BP1295" s="86"/>
      <c r="BQ1295" s="86"/>
      <c r="BR1295" s="86"/>
      <c r="BS1295" s="86"/>
    </row>
    <row r="1296" spans="6:71" s="28" customFormat="1">
      <c r="F1296" s="486"/>
      <c r="G1296" s="486"/>
      <c r="U1296" s="557"/>
      <c r="V1296" s="557"/>
      <c r="AF1296" s="33"/>
      <c r="AJ1296" s="86"/>
      <c r="AK1296" s="86"/>
      <c r="AL1296" s="86"/>
      <c r="AN1296" s="86"/>
      <c r="AO1296" s="86"/>
      <c r="AP1296" s="86"/>
      <c r="AQ1296" s="86"/>
      <c r="AR1296" s="86"/>
      <c r="AS1296" s="86"/>
      <c r="AT1296" s="86"/>
      <c r="AU1296" s="86"/>
      <c r="AV1296" s="86"/>
      <c r="AW1296" s="86"/>
      <c r="AX1296" s="86"/>
      <c r="AY1296" s="86"/>
      <c r="AZ1296" s="86"/>
      <c r="BA1296" s="86"/>
      <c r="BB1296" s="86"/>
      <c r="BC1296" s="86"/>
      <c r="BD1296" s="86"/>
      <c r="BE1296" s="86"/>
      <c r="BF1296" s="86"/>
      <c r="BG1296" s="86"/>
      <c r="BH1296" s="86"/>
      <c r="BI1296" s="86"/>
      <c r="BJ1296" s="86"/>
      <c r="BK1296" s="86"/>
      <c r="BL1296" s="86"/>
      <c r="BM1296" s="86"/>
      <c r="BN1296" s="86"/>
      <c r="BO1296" s="86"/>
      <c r="BP1296" s="86"/>
      <c r="BQ1296" s="86"/>
      <c r="BR1296" s="86"/>
      <c r="BS1296" s="86"/>
    </row>
    <row r="1297" spans="6:71" s="28" customFormat="1">
      <c r="F1297" s="486"/>
      <c r="G1297" s="486"/>
      <c r="U1297" s="557"/>
      <c r="V1297" s="557"/>
      <c r="AF1297" s="33"/>
      <c r="AJ1297" s="86"/>
      <c r="AK1297" s="86"/>
      <c r="AL1297" s="86"/>
      <c r="AN1297" s="86"/>
      <c r="AO1297" s="86"/>
      <c r="AP1297" s="86"/>
      <c r="AQ1297" s="86"/>
      <c r="AR1297" s="86"/>
      <c r="AS1297" s="86"/>
      <c r="AT1297" s="86"/>
      <c r="AU1297" s="86"/>
      <c r="AV1297" s="86"/>
      <c r="AW1297" s="86"/>
      <c r="AX1297" s="86"/>
      <c r="AY1297" s="86"/>
      <c r="AZ1297" s="86"/>
      <c r="BA1297" s="86"/>
      <c r="BB1297" s="86"/>
      <c r="BC1297" s="86"/>
      <c r="BD1297" s="86"/>
      <c r="BE1297" s="86"/>
      <c r="BF1297" s="86"/>
      <c r="BG1297" s="86"/>
      <c r="BH1297" s="86"/>
      <c r="BI1297" s="86"/>
      <c r="BJ1297" s="86"/>
      <c r="BK1297" s="86"/>
      <c r="BL1297" s="86"/>
      <c r="BM1297" s="86"/>
      <c r="BN1297" s="86"/>
      <c r="BO1297" s="86"/>
      <c r="BP1297" s="86"/>
      <c r="BQ1297" s="86"/>
      <c r="BR1297" s="86"/>
      <c r="BS1297" s="86"/>
    </row>
    <row r="1298" spans="6:71" s="28" customFormat="1">
      <c r="F1298" s="486"/>
      <c r="G1298" s="486"/>
      <c r="U1298" s="557"/>
      <c r="V1298" s="557"/>
      <c r="AF1298" s="33"/>
      <c r="AJ1298" s="86"/>
      <c r="AK1298" s="86"/>
      <c r="AL1298" s="86"/>
      <c r="AN1298" s="86"/>
      <c r="AO1298" s="86"/>
      <c r="AP1298" s="86"/>
      <c r="AQ1298" s="86"/>
      <c r="AR1298" s="86"/>
      <c r="AS1298" s="86"/>
      <c r="AT1298" s="86"/>
      <c r="AU1298" s="86"/>
      <c r="AV1298" s="86"/>
      <c r="AW1298" s="86"/>
      <c r="AX1298" s="86"/>
      <c r="AY1298" s="86"/>
      <c r="AZ1298" s="86"/>
      <c r="BA1298" s="86"/>
      <c r="BB1298" s="86"/>
      <c r="BC1298" s="86"/>
      <c r="BD1298" s="86"/>
      <c r="BE1298" s="86"/>
      <c r="BF1298" s="86"/>
      <c r="BG1298" s="86"/>
      <c r="BH1298" s="86"/>
      <c r="BI1298" s="86"/>
      <c r="BJ1298" s="86"/>
      <c r="BK1298" s="86"/>
      <c r="BL1298" s="86"/>
      <c r="BM1298" s="86"/>
      <c r="BN1298" s="86"/>
      <c r="BO1298" s="86"/>
      <c r="BP1298" s="86"/>
      <c r="BQ1298" s="86"/>
      <c r="BR1298" s="86"/>
      <c r="BS1298" s="86"/>
    </row>
    <row r="1299" spans="6:71" s="28" customFormat="1">
      <c r="F1299" s="486"/>
      <c r="G1299" s="486"/>
      <c r="U1299" s="557"/>
      <c r="V1299" s="557"/>
      <c r="AF1299" s="33"/>
      <c r="AJ1299" s="86"/>
      <c r="AK1299" s="86"/>
      <c r="AL1299" s="86"/>
      <c r="AN1299" s="86"/>
      <c r="AO1299" s="86"/>
      <c r="AP1299" s="86"/>
      <c r="AQ1299" s="86"/>
      <c r="AR1299" s="86"/>
      <c r="AS1299" s="86"/>
      <c r="AT1299" s="86"/>
      <c r="AU1299" s="86"/>
      <c r="AV1299" s="86"/>
      <c r="AW1299" s="86"/>
      <c r="AX1299" s="86"/>
      <c r="AY1299" s="86"/>
      <c r="AZ1299" s="86"/>
      <c r="BA1299" s="86"/>
      <c r="BB1299" s="86"/>
      <c r="BC1299" s="86"/>
      <c r="BD1299" s="86"/>
      <c r="BE1299" s="86"/>
      <c r="BF1299" s="86"/>
      <c r="BG1299" s="86"/>
      <c r="BH1299" s="86"/>
      <c r="BI1299" s="86"/>
      <c r="BJ1299" s="86"/>
      <c r="BK1299" s="86"/>
      <c r="BL1299" s="86"/>
      <c r="BM1299" s="86"/>
      <c r="BN1299" s="86"/>
      <c r="BO1299" s="86"/>
      <c r="BP1299" s="86"/>
      <c r="BQ1299" s="86"/>
      <c r="BR1299" s="86"/>
      <c r="BS1299" s="86"/>
    </row>
    <row r="1300" spans="6:71" s="28" customFormat="1">
      <c r="F1300" s="486"/>
      <c r="G1300" s="486"/>
      <c r="U1300" s="557"/>
      <c r="V1300" s="557"/>
      <c r="AF1300" s="33"/>
      <c r="AJ1300" s="86"/>
      <c r="AK1300" s="86"/>
      <c r="AL1300" s="86"/>
      <c r="AN1300" s="86"/>
      <c r="AO1300" s="86"/>
      <c r="AP1300" s="86"/>
      <c r="AQ1300" s="86"/>
      <c r="AR1300" s="86"/>
      <c r="AS1300" s="86"/>
      <c r="AT1300" s="86"/>
      <c r="AU1300" s="86"/>
      <c r="AV1300" s="86"/>
      <c r="AW1300" s="86"/>
      <c r="AX1300" s="86"/>
      <c r="AY1300" s="86"/>
      <c r="AZ1300" s="86"/>
      <c r="BA1300" s="86"/>
      <c r="BB1300" s="86"/>
      <c r="BC1300" s="86"/>
      <c r="BD1300" s="86"/>
      <c r="BE1300" s="86"/>
      <c r="BF1300" s="86"/>
      <c r="BG1300" s="86"/>
      <c r="BH1300" s="86"/>
      <c r="BI1300" s="86"/>
      <c r="BJ1300" s="86"/>
      <c r="BK1300" s="86"/>
      <c r="BL1300" s="86"/>
      <c r="BM1300" s="86"/>
      <c r="BN1300" s="86"/>
      <c r="BO1300" s="86"/>
      <c r="BP1300" s="86"/>
      <c r="BQ1300" s="86"/>
      <c r="BR1300" s="86"/>
      <c r="BS1300" s="86"/>
    </row>
    <row r="1301" spans="6:71" s="28" customFormat="1">
      <c r="F1301" s="486"/>
      <c r="G1301" s="486"/>
      <c r="U1301" s="557"/>
      <c r="V1301" s="557"/>
      <c r="AF1301" s="33"/>
      <c r="AJ1301" s="86"/>
      <c r="AK1301" s="86"/>
      <c r="AL1301" s="86"/>
      <c r="AN1301" s="86"/>
      <c r="AO1301" s="86"/>
      <c r="AP1301" s="86"/>
      <c r="AQ1301" s="86"/>
      <c r="AR1301" s="86"/>
      <c r="AS1301" s="86"/>
      <c r="AT1301" s="86"/>
      <c r="AU1301" s="86"/>
      <c r="AV1301" s="86"/>
      <c r="AW1301" s="86"/>
      <c r="AX1301" s="86"/>
      <c r="AY1301" s="86"/>
      <c r="AZ1301" s="86"/>
      <c r="BA1301" s="86"/>
      <c r="BB1301" s="86"/>
      <c r="BC1301" s="86"/>
      <c r="BD1301" s="86"/>
      <c r="BE1301" s="86"/>
      <c r="BF1301" s="86"/>
      <c r="BG1301" s="86"/>
      <c r="BH1301" s="86"/>
      <c r="BI1301" s="86"/>
      <c r="BJ1301" s="86"/>
      <c r="BK1301" s="86"/>
      <c r="BL1301" s="86"/>
      <c r="BM1301" s="86"/>
      <c r="BN1301" s="86"/>
      <c r="BO1301" s="86"/>
      <c r="BP1301" s="86"/>
      <c r="BQ1301" s="86"/>
      <c r="BR1301" s="86"/>
      <c r="BS1301" s="86"/>
    </row>
    <row r="1302" spans="6:71" s="28" customFormat="1">
      <c r="F1302" s="486"/>
      <c r="G1302" s="486"/>
      <c r="U1302" s="557"/>
      <c r="V1302" s="557"/>
      <c r="AF1302" s="33"/>
      <c r="AJ1302" s="86"/>
      <c r="AK1302" s="86"/>
      <c r="AL1302" s="86"/>
      <c r="AN1302" s="86"/>
      <c r="AO1302" s="86"/>
      <c r="AP1302" s="86"/>
      <c r="AQ1302" s="86"/>
      <c r="AR1302" s="86"/>
      <c r="AS1302" s="86"/>
      <c r="AT1302" s="86"/>
      <c r="AU1302" s="86"/>
      <c r="AV1302" s="86"/>
      <c r="AW1302" s="86"/>
      <c r="AX1302" s="86"/>
      <c r="AY1302" s="86"/>
      <c r="AZ1302" s="86"/>
      <c r="BA1302" s="86"/>
      <c r="BB1302" s="86"/>
      <c r="BC1302" s="86"/>
      <c r="BD1302" s="86"/>
      <c r="BE1302" s="86"/>
      <c r="BF1302" s="86"/>
      <c r="BG1302" s="86"/>
      <c r="BH1302" s="86"/>
      <c r="BI1302" s="86"/>
      <c r="BJ1302" s="86"/>
      <c r="BK1302" s="86"/>
      <c r="BL1302" s="86"/>
      <c r="BM1302" s="86"/>
      <c r="BN1302" s="86"/>
      <c r="BO1302" s="86"/>
      <c r="BP1302" s="86"/>
      <c r="BQ1302" s="86"/>
      <c r="BR1302" s="86"/>
      <c r="BS1302" s="86"/>
    </row>
    <row r="1303" spans="6:71" s="28" customFormat="1">
      <c r="F1303" s="486"/>
      <c r="G1303" s="486"/>
      <c r="U1303" s="557"/>
      <c r="V1303" s="557"/>
      <c r="AF1303" s="33"/>
      <c r="AJ1303" s="86"/>
      <c r="AK1303" s="86"/>
      <c r="AL1303" s="86"/>
      <c r="AN1303" s="86"/>
      <c r="AO1303" s="86"/>
      <c r="AP1303" s="86"/>
      <c r="AQ1303" s="86"/>
      <c r="AR1303" s="86"/>
      <c r="AS1303" s="86"/>
      <c r="AT1303" s="86"/>
      <c r="AU1303" s="86"/>
      <c r="AV1303" s="86"/>
      <c r="AW1303" s="86"/>
      <c r="AX1303" s="86"/>
      <c r="AY1303" s="86"/>
      <c r="AZ1303" s="86"/>
      <c r="BA1303" s="86"/>
      <c r="BB1303" s="86"/>
      <c r="BC1303" s="86"/>
      <c r="BD1303" s="86"/>
      <c r="BE1303" s="86"/>
      <c r="BF1303" s="86"/>
      <c r="BG1303" s="86"/>
      <c r="BH1303" s="86"/>
      <c r="BI1303" s="86"/>
      <c r="BJ1303" s="86"/>
      <c r="BK1303" s="86"/>
      <c r="BL1303" s="86"/>
      <c r="BM1303" s="86"/>
      <c r="BN1303" s="86"/>
      <c r="BO1303" s="86"/>
      <c r="BP1303" s="86"/>
      <c r="BQ1303" s="86"/>
      <c r="BR1303" s="86"/>
      <c r="BS1303" s="86"/>
    </row>
    <row r="1304" spans="6:71" s="28" customFormat="1">
      <c r="F1304" s="486"/>
      <c r="G1304" s="486"/>
      <c r="U1304" s="557"/>
      <c r="V1304" s="557"/>
      <c r="AF1304" s="33"/>
      <c r="AJ1304" s="86"/>
      <c r="AK1304" s="86"/>
      <c r="AL1304" s="86"/>
      <c r="AN1304" s="86"/>
      <c r="AO1304" s="86"/>
      <c r="AP1304" s="86"/>
      <c r="AQ1304" s="86"/>
      <c r="AR1304" s="86"/>
      <c r="AS1304" s="86"/>
      <c r="AT1304" s="86"/>
      <c r="AU1304" s="86"/>
      <c r="AV1304" s="86"/>
      <c r="AW1304" s="86"/>
      <c r="AX1304" s="86"/>
      <c r="AY1304" s="86"/>
      <c r="AZ1304" s="86"/>
      <c r="BA1304" s="86"/>
      <c r="BB1304" s="86"/>
      <c r="BC1304" s="86"/>
      <c r="BD1304" s="86"/>
      <c r="BE1304" s="86"/>
      <c r="BF1304" s="86"/>
      <c r="BG1304" s="86"/>
      <c r="BH1304" s="86"/>
      <c r="BI1304" s="86"/>
      <c r="BJ1304" s="86"/>
      <c r="BK1304" s="86"/>
      <c r="BL1304" s="86"/>
      <c r="BM1304" s="86"/>
      <c r="BN1304" s="86"/>
      <c r="BO1304" s="86"/>
      <c r="BP1304" s="86"/>
      <c r="BQ1304" s="86"/>
      <c r="BR1304" s="86"/>
      <c r="BS1304" s="86"/>
    </row>
    <row r="1305" spans="6:71" s="28" customFormat="1">
      <c r="F1305" s="486"/>
      <c r="G1305" s="486"/>
      <c r="U1305" s="557"/>
      <c r="V1305" s="557"/>
      <c r="AF1305" s="33"/>
      <c r="AJ1305" s="86"/>
      <c r="AK1305" s="86"/>
      <c r="AL1305" s="86"/>
      <c r="AN1305" s="86"/>
      <c r="AO1305" s="86"/>
      <c r="AP1305" s="86"/>
      <c r="AQ1305" s="86"/>
      <c r="AR1305" s="86"/>
      <c r="AS1305" s="86"/>
      <c r="AT1305" s="86"/>
      <c r="AU1305" s="86"/>
      <c r="AV1305" s="86"/>
      <c r="AW1305" s="86"/>
      <c r="AX1305" s="86"/>
      <c r="AY1305" s="86"/>
      <c r="AZ1305" s="86"/>
      <c r="BA1305" s="86"/>
      <c r="BB1305" s="86"/>
      <c r="BC1305" s="86"/>
      <c r="BD1305" s="86"/>
      <c r="BE1305" s="86"/>
      <c r="BF1305" s="86"/>
      <c r="BG1305" s="86"/>
      <c r="BH1305" s="86"/>
      <c r="BI1305" s="86"/>
      <c r="BJ1305" s="86"/>
      <c r="BK1305" s="86"/>
      <c r="BL1305" s="86"/>
      <c r="BM1305" s="86"/>
      <c r="BN1305" s="86"/>
      <c r="BO1305" s="86"/>
      <c r="BP1305" s="86"/>
      <c r="BQ1305" s="86"/>
      <c r="BR1305" s="86"/>
      <c r="BS1305" s="86"/>
    </row>
    <row r="1306" spans="6:71" s="28" customFormat="1">
      <c r="F1306" s="486"/>
      <c r="G1306" s="486"/>
      <c r="U1306" s="557"/>
      <c r="V1306" s="557"/>
      <c r="AF1306" s="33"/>
      <c r="AJ1306" s="86"/>
      <c r="AK1306" s="86"/>
      <c r="AL1306" s="86"/>
      <c r="AN1306" s="86"/>
      <c r="AO1306" s="86"/>
      <c r="AP1306" s="86"/>
      <c r="AQ1306" s="86"/>
      <c r="AR1306" s="86"/>
      <c r="AS1306" s="86"/>
      <c r="AT1306" s="86"/>
      <c r="AU1306" s="86"/>
      <c r="AV1306" s="86"/>
      <c r="AW1306" s="86"/>
      <c r="AX1306" s="86"/>
      <c r="AY1306" s="86"/>
      <c r="AZ1306" s="86"/>
      <c r="BA1306" s="86"/>
      <c r="BB1306" s="86"/>
      <c r="BC1306" s="86"/>
      <c r="BD1306" s="86"/>
      <c r="BE1306" s="86"/>
      <c r="BF1306" s="86"/>
      <c r="BG1306" s="86"/>
      <c r="BH1306" s="86"/>
      <c r="BI1306" s="86"/>
      <c r="BJ1306" s="86"/>
      <c r="BK1306" s="86"/>
      <c r="BL1306" s="86"/>
      <c r="BM1306" s="86"/>
      <c r="BN1306" s="86"/>
      <c r="BO1306" s="86"/>
      <c r="BP1306" s="86"/>
      <c r="BQ1306" s="86"/>
      <c r="BR1306" s="86"/>
      <c r="BS1306" s="86"/>
    </row>
    <row r="1307" spans="6:71" s="28" customFormat="1">
      <c r="F1307" s="486"/>
      <c r="G1307" s="486"/>
      <c r="U1307" s="557"/>
      <c r="V1307" s="557"/>
      <c r="AF1307" s="33"/>
      <c r="AJ1307" s="86"/>
      <c r="AK1307" s="86"/>
      <c r="AL1307" s="86"/>
      <c r="AN1307" s="86"/>
      <c r="AO1307" s="86"/>
      <c r="AP1307" s="86"/>
      <c r="AQ1307" s="86"/>
      <c r="AR1307" s="86"/>
      <c r="AS1307" s="86"/>
      <c r="AT1307" s="86"/>
      <c r="AU1307" s="86"/>
      <c r="AV1307" s="86"/>
      <c r="AW1307" s="86"/>
      <c r="AX1307" s="86"/>
      <c r="AY1307" s="86"/>
      <c r="AZ1307" s="86"/>
      <c r="BA1307" s="86"/>
      <c r="BB1307" s="86"/>
      <c r="BC1307" s="86"/>
      <c r="BD1307" s="86"/>
      <c r="BE1307" s="86"/>
      <c r="BF1307" s="86"/>
      <c r="BG1307" s="86"/>
      <c r="BH1307" s="86"/>
      <c r="BI1307" s="86"/>
      <c r="BJ1307" s="86"/>
      <c r="BK1307" s="86"/>
      <c r="BL1307" s="86"/>
      <c r="BM1307" s="86"/>
      <c r="BN1307" s="86"/>
      <c r="BO1307" s="86"/>
      <c r="BP1307" s="86"/>
      <c r="BQ1307" s="86"/>
      <c r="BR1307" s="86"/>
      <c r="BS1307" s="86"/>
    </row>
    <row r="1308" spans="6:71" s="28" customFormat="1">
      <c r="F1308" s="486"/>
      <c r="G1308" s="486"/>
      <c r="U1308" s="557"/>
      <c r="V1308" s="557"/>
      <c r="AF1308" s="33"/>
      <c r="AJ1308" s="86"/>
      <c r="AK1308" s="86"/>
      <c r="AL1308" s="86"/>
      <c r="AN1308" s="86"/>
      <c r="AO1308" s="86"/>
      <c r="AP1308" s="86"/>
      <c r="AQ1308" s="86"/>
      <c r="AR1308" s="86"/>
      <c r="AS1308" s="86"/>
      <c r="AT1308" s="86"/>
      <c r="AU1308" s="86"/>
      <c r="AV1308" s="86"/>
      <c r="AW1308" s="86"/>
      <c r="AX1308" s="86"/>
      <c r="AY1308" s="86"/>
      <c r="AZ1308" s="86"/>
      <c r="BA1308" s="86"/>
      <c r="BB1308" s="86"/>
      <c r="BC1308" s="86"/>
      <c r="BD1308" s="86"/>
      <c r="BE1308" s="86"/>
      <c r="BF1308" s="86"/>
      <c r="BG1308" s="86"/>
      <c r="BH1308" s="86"/>
      <c r="BI1308" s="86"/>
      <c r="BJ1308" s="86"/>
      <c r="BK1308" s="86"/>
      <c r="BL1308" s="86"/>
      <c r="BM1308" s="86"/>
      <c r="BN1308" s="86"/>
      <c r="BO1308" s="86"/>
      <c r="BP1308" s="86"/>
      <c r="BQ1308" s="86"/>
      <c r="BR1308" s="86"/>
      <c r="BS1308" s="86"/>
    </row>
    <row r="1309" spans="6:71" s="28" customFormat="1">
      <c r="F1309" s="486"/>
      <c r="G1309" s="486"/>
      <c r="U1309" s="557"/>
      <c r="V1309" s="557"/>
      <c r="AF1309" s="33"/>
      <c r="AJ1309" s="86"/>
      <c r="AK1309" s="86"/>
      <c r="AL1309" s="86"/>
      <c r="AN1309" s="86"/>
      <c r="AO1309" s="86"/>
      <c r="AP1309" s="86"/>
      <c r="AQ1309" s="86"/>
      <c r="AR1309" s="86"/>
      <c r="AS1309" s="86"/>
      <c r="AT1309" s="86"/>
      <c r="AU1309" s="86"/>
      <c r="AV1309" s="86"/>
      <c r="AW1309" s="86"/>
      <c r="AX1309" s="86"/>
      <c r="AY1309" s="86"/>
      <c r="AZ1309" s="86"/>
      <c r="BA1309" s="86"/>
      <c r="BB1309" s="86"/>
      <c r="BC1309" s="86"/>
      <c r="BD1309" s="86"/>
      <c r="BE1309" s="86"/>
      <c r="BF1309" s="86"/>
      <c r="BG1309" s="86"/>
      <c r="BH1309" s="86"/>
      <c r="BI1309" s="86"/>
      <c r="BJ1309" s="86"/>
      <c r="BK1309" s="86"/>
      <c r="BL1309" s="86"/>
      <c r="BM1309" s="86"/>
      <c r="BN1309" s="86"/>
      <c r="BO1309" s="86"/>
      <c r="BP1309" s="86"/>
      <c r="BQ1309" s="86"/>
      <c r="BR1309" s="86"/>
      <c r="BS1309" s="86"/>
    </row>
    <row r="1310" spans="6:71" s="28" customFormat="1">
      <c r="F1310" s="486"/>
      <c r="G1310" s="486"/>
      <c r="U1310" s="557"/>
      <c r="V1310" s="557"/>
      <c r="AF1310" s="33"/>
      <c r="AJ1310" s="86"/>
      <c r="AK1310" s="86"/>
      <c r="AL1310" s="86"/>
      <c r="AN1310" s="86"/>
      <c r="AO1310" s="86"/>
      <c r="AP1310" s="86"/>
      <c r="AQ1310" s="86"/>
      <c r="AR1310" s="86"/>
      <c r="AS1310" s="86"/>
      <c r="AT1310" s="86"/>
      <c r="AU1310" s="86"/>
      <c r="AV1310" s="86"/>
      <c r="AW1310" s="86"/>
      <c r="AX1310" s="86"/>
      <c r="AY1310" s="86"/>
      <c r="AZ1310" s="86"/>
      <c r="BA1310" s="86"/>
      <c r="BB1310" s="86"/>
      <c r="BC1310" s="86"/>
      <c r="BD1310" s="86"/>
      <c r="BE1310" s="86"/>
      <c r="BF1310" s="86"/>
      <c r="BG1310" s="86"/>
      <c r="BH1310" s="86"/>
      <c r="BI1310" s="86"/>
      <c r="BJ1310" s="86"/>
      <c r="BK1310" s="86"/>
      <c r="BL1310" s="86"/>
      <c r="BM1310" s="86"/>
      <c r="BN1310" s="86"/>
      <c r="BO1310" s="86"/>
      <c r="BP1310" s="86"/>
      <c r="BQ1310" s="86"/>
      <c r="BR1310" s="86"/>
      <c r="BS1310" s="86"/>
    </row>
    <row r="1311" spans="6:71" s="28" customFormat="1">
      <c r="F1311" s="486"/>
      <c r="G1311" s="486"/>
      <c r="U1311" s="557"/>
      <c r="V1311" s="557"/>
      <c r="AF1311" s="33"/>
      <c r="AJ1311" s="86"/>
      <c r="AK1311" s="86"/>
      <c r="AL1311" s="86"/>
      <c r="AN1311" s="86"/>
      <c r="AO1311" s="86"/>
      <c r="AP1311" s="86"/>
      <c r="AQ1311" s="86"/>
      <c r="AR1311" s="86"/>
      <c r="AS1311" s="86"/>
      <c r="AT1311" s="86"/>
      <c r="AU1311" s="86"/>
      <c r="AV1311" s="86"/>
      <c r="AW1311" s="86"/>
      <c r="AX1311" s="86"/>
      <c r="AY1311" s="86"/>
      <c r="AZ1311" s="86"/>
      <c r="BA1311" s="86"/>
      <c r="BB1311" s="86"/>
      <c r="BC1311" s="86"/>
      <c r="BD1311" s="86"/>
      <c r="BE1311" s="86"/>
      <c r="BF1311" s="86"/>
      <c r="BG1311" s="86"/>
      <c r="BH1311" s="86"/>
      <c r="BI1311" s="86"/>
      <c r="BJ1311" s="86"/>
      <c r="BK1311" s="86"/>
      <c r="BL1311" s="86"/>
      <c r="BM1311" s="86"/>
      <c r="BN1311" s="86"/>
      <c r="BO1311" s="86"/>
      <c r="BP1311" s="86"/>
      <c r="BQ1311" s="86"/>
      <c r="BR1311" s="86"/>
      <c r="BS1311" s="86"/>
    </row>
    <row r="1312" spans="6:71" s="28" customFormat="1">
      <c r="F1312" s="486"/>
      <c r="G1312" s="486"/>
      <c r="U1312" s="557"/>
      <c r="V1312" s="557"/>
      <c r="AF1312" s="33"/>
      <c r="AJ1312" s="86"/>
      <c r="AK1312" s="86"/>
      <c r="AL1312" s="86"/>
      <c r="AN1312" s="86"/>
      <c r="AO1312" s="86"/>
      <c r="AP1312" s="86"/>
      <c r="AQ1312" s="86"/>
      <c r="AR1312" s="86"/>
      <c r="AS1312" s="86"/>
      <c r="AT1312" s="86"/>
      <c r="AU1312" s="86"/>
      <c r="AV1312" s="86"/>
      <c r="AW1312" s="86"/>
      <c r="AX1312" s="86"/>
      <c r="AY1312" s="86"/>
      <c r="AZ1312" s="86"/>
      <c r="BA1312" s="86"/>
      <c r="BB1312" s="86"/>
      <c r="BC1312" s="86"/>
      <c r="BD1312" s="86"/>
      <c r="BE1312" s="86"/>
      <c r="BF1312" s="86"/>
      <c r="BG1312" s="86"/>
      <c r="BH1312" s="86"/>
      <c r="BI1312" s="86"/>
      <c r="BJ1312" s="86"/>
      <c r="BK1312" s="86"/>
      <c r="BL1312" s="86"/>
      <c r="BM1312" s="86"/>
      <c r="BN1312" s="86"/>
      <c r="BO1312" s="86"/>
      <c r="BP1312" s="86"/>
      <c r="BQ1312" s="86"/>
      <c r="BR1312" s="86"/>
      <c r="BS1312" s="86"/>
    </row>
    <row r="1313" spans="6:71" s="28" customFormat="1">
      <c r="F1313" s="486"/>
      <c r="G1313" s="486"/>
      <c r="U1313" s="557"/>
      <c r="V1313" s="557"/>
      <c r="AF1313" s="33"/>
      <c r="AJ1313" s="86"/>
      <c r="AK1313" s="86"/>
      <c r="AL1313" s="86"/>
      <c r="AN1313" s="86"/>
      <c r="AO1313" s="86"/>
      <c r="AP1313" s="86"/>
      <c r="AQ1313" s="86"/>
      <c r="AR1313" s="86"/>
      <c r="AS1313" s="86"/>
      <c r="AT1313" s="86"/>
      <c r="AU1313" s="86"/>
      <c r="AV1313" s="86"/>
      <c r="AW1313" s="86"/>
      <c r="AX1313" s="86"/>
      <c r="AY1313" s="86"/>
      <c r="AZ1313" s="86"/>
      <c r="BA1313" s="86"/>
      <c r="BB1313" s="86"/>
      <c r="BC1313" s="86"/>
      <c r="BD1313" s="86"/>
      <c r="BE1313" s="86"/>
      <c r="BF1313" s="86"/>
      <c r="BG1313" s="86"/>
      <c r="BH1313" s="86"/>
      <c r="BI1313" s="86"/>
      <c r="BJ1313" s="86"/>
      <c r="BK1313" s="86"/>
      <c r="BL1313" s="86"/>
      <c r="BM1313" s="86"/>
      <c r="BN1313" s="86"/>
      <c r="BO1313" s="86"/>
      <c r="BP1313" s="86"/>
      <c r="BQ1313" s="86"/>
      <c r="BR1313" s="86"/>
      <c r="BS1313" s="86"/>
    </row>
    <row r="1314" spans="6:71" s="28" customFormat="1">
      <c r="F1314" s="486"/>
      <c r="G1314" s="486"/>
      <c r="U1314" s="557"/>
      <c r="V1314" s="557"/>
      <c r="AF1314" s="33"/>
      <c r="AJ1314" s="86"/>
      <c r="AK1314" s="86"/>
      <c r="AL1314" s="86"/>
      <c r="AN1314" s="86"/>
      <c r="AO1314" s="86"/>
      <c r="AP1314" s="86"/>
      <c r="AQ1314" s="86"/>
      <c r="AR1314" s="86"/>
      <c r="AS1314" s="86"/>
      <c r="AT1314" s="86"/>
      <c r="AU1314" s="86"/>
      <c r="AV1314" s="86"/>
      <c r="AW1314" s="86"/>
      <c r="AX1314" s="86"/>
      <c r="AY1314" s="86"/>
      <c r="AZ1314" s="86"/>
      <c r="BA1314" s="86"/>
      <c r="BB1314" s="86"/>
      <c r="BC1314" s="86"/>
      <c r="BD1314" s="86"/>
      <c r="BE1314" s="86"/>
      <c r="BF1314" s="86"/>
      <c r="BG1314" s="86"/>
      <c r="BH1314" s="86"/>
      <c r="BI1314" s="86"/>
      <c r="BJ1314" s="86"/>
      <c r="BK1314" s="86"/>
      <c r="BL1314" s="86"/>
      <c r="BM1314" s="86"/>
      <c r="BN1314" s="86"/>
      <c r="BO1314" s="86"/>
      <c r="BP1314" s="86"/>
      <c r="BQ1314" s="86"/>
      <c r="BR1314" s="86"/>
      <c r="BS1314" s="86"/>
    </row>
    <row r="1315" spans="6:71" s="28" customFormat="1">
      <c r="F1315" s="486"/>
      <c r="G1315" s="486"/>
      <c r="U1315" s="557"/>
      <c r="V1315" s="557"/>
      <c r="AF1315" s="33"/>
      <c r="AJ1315" s="86"/>
      <c r="AK1315" s="86"/>
      <c r="AL1315" s="86"/>
      <c r="AN1315" s="86"/>
      <c r="AO1315" s="86"/>
      <c r="AP1315" s="86"/>
      <c r="AQ1315" s="86"/>
      <c r="AR1315" s="86"/>
      <c r="AS1315" s="86"/>
      <c r="AT1315" s="86"/>
      <c r="AU1315" s="86"/>
      <c r="AV1315" s="86"/>
      <c r="AW1315" s="86"/>
      <c r="AX1315" s="86"/>
      <c r="AY1315" s="86"/>
      <c r="AZ1315" s="86"/>
      <c r="BA1315" s="86"/>
      <c r="BB1315" s="86"/>
      <c r="BC1315" s="86"/>
      <c r="BD1315" s="86"/>
      <c r="BE1315" s="86"/>
      <c r="BF1315" s="86"/>
      <c r="BG1315" s="86"/>
      <c r="BH1315" s="86"/>
      <c r="BI1315" s="86"/>
      <c r="BJ1315" s="86"/>
      <c r="BK1315" s="86"/>
      <c r="BL1315" s="86"/>
      <c r="BM1315" s="86"/>
      <c r="BN1315" s="86"/>
      <c r="BO1315" s="86"/>
      <c r="BP1315" s="86"/>
      <c r="BQ1315" s="86"/>
      <c r="BR1315" s="86"/>
      <c r="BS1315" s="86"/>
    </row>
    <row r="1316" spans="6:71" s="28" customFormat="1">
      <c r="F1316" s="486"/>
      <c r="G1316" s="486"/>
      <c r="U1316" s="557"/>
      <c r="V1316" s="557"/>
      <c r="AF1316" s="33"/>
      <c r="AJ1316" s="86"/>
      <c r="AK1316" s="86"/>
      <c r="AL1316" s="86"/>
      <c r="AN1316" s="86"/>
      <c r="AO1316" s="86"/>
      <c r="AP1316" s="86"/>
      <c r="AQ1316" s="86"/>
      <c r="AR1316" s="86"/>
      <c r="AS1316" s="86"/>
      <c r="AT1316" s="86"/>
      <c r="AU1316" s="86"/>
      <c r="AV1316" s="86"/>
      <c r="AW1316" s="86"/>
      <c r="AX1316" s="86"/>
      <c r="AY1316" s="86"/>
      <c r="AZ1316" s="86"/>
      <c r="BA1316" s="86"/>
      <c r="BB1316" s="86"/>
      <c r="BC1316" s="86"/>
      <c r="BD1316" s="86"/>
      <c r="BE1316" s="86"/>
      <c r="BF1316" s="86"/>
      <c r="BG1316" s="86"/>
      <c r="BH1316" s="86"/>
      <c r="BI1316" s="86"/>
      <c r="BJ1316" s="86"/>
      <c r="BK1316" s="86"/>
      <c r="BL1316" s="86"/>
      <c r="BM1316" s="86"/>
      <c r="BN1316" s="86"/>
      <c r="BO1316" s="86"/>
      <c r="BP1316" s="86"/>
      <c r="BQ1316" s="86"/>
      <c r="BR1316" s="86"/>
      <c r="BS1316" s="86"/>
    </row>
    <row r="1317" spans="6:71" s="28" customFormat="1">
      <c r="F1317" s="486"/>
      <c r="G1317" s="486"/>
      <c r="U1317" s="557"/>
      <c r="V1317" s="557"/>
      <c r="AF1317" s="33"/>
      <c r="AJ1317" s="86"/>
      <c r="AK1317" s="86"/>
      <c r="AL1317" s="86"/>
      <c r="AN1317" s="86"/>
      <c r="AO1317" s="86"/>
      <c r="AP1317" s="86"/>
      <c r="AQ1317" s="86"/>
      <c r="AR1317" s="86"/>
      <c r="AS1317" s="86"/>
      <c r="AT1317" s="86"/>
      <c r="AU1317" s="86"/>
      <c r="AV1317" s="86"/>
      <c r="AW1317" s="86"/>
      <c r="AX1317" s="86"/>
      <c r="AY1317" s="86"/>
      <c r="AZ1317" s="86"/>
      <c r="BA1317" s="86"/>
      <c r="BB1317" s="86"/>
      <c r="BC1317" s="86"/>
      <c r="BD1317" s="86"/>
      <c r="BE1317" s="86"/>
      <c r="BF1317" s="86"/>
      <c r="BG1317" s="86"/>
      <c r="BH1317" s="86"/>
      <c r="BI1317" s="86"/>
      <c r="BJ1317" s="86"/>
      <c r="BK1317" s="86"/>
      <c r="BL1317" s="86"/>
      <c r="BM1317" s="86"/>
      <c r="BN1317" s="86"/>
      <c r="BO1317" s="86"/>
      <c r="BP1317" s="86"/>
      <c r="BQ1317" s="86"/>
      <c r="BR1317" s="86"/>
      <c r="BS1317" s="86"/>
    </row>
    <row r="1318" spans="6:71" s="28" customFormat="1">
      <c r="F1318" s="486"/>
      <c r="G1318" s="486"/>
      <c r="U1318" s="557"/>
      <c r="V1318" s="557"/>
      <c r="AF1318" s="33"/>
      <c r="AJ1318" s="86"/>
      <c r="AK1318" s="86"/>
      <c r="AL1318" s="86"/>
      <c r="AN1318" s="86"/>
      <c r="AO1318" s="86"/>
      <c r="AP1318" s="86"/>
      <c r="AQ1318" s="86"/>
      <c r="AR1318" s="86"/>
      <c r="AS1318" s="86"/>
      <c r="AT1318" s="86"/>
      <c r="AU1318" s="86"/>
      <c r="AV1318" s="86"/>
      <c r="AW1318" s="86"/>
      <c r="AX1318" s="86"/>
      <c r="AY1318" s="86"/>
      <c r="AZ1318" s="86"/>
      <c r="BA1318" s="86"/>
      <c r="BB1318" s="86"/>
      <c r="BC1318" s="86"/>
      <c r="BD1318" s="86"/>
      <c r="BE1318" s="86"/>
      <c r="BF1318" s="86"/>
      <c r="BG1318" s="86"/>
      <c r="BH1318" s="86"/>
      <c r="BI1318" s="86"/>
      <c r="BJ1318" s="86"/>
      <c r="BK1318" s="86"/>
      <c r="BL1318" s="86"/>
      <c r="BM1318" s="86"/>
      <c r="BN1318" s="86"/>
      <c r="BO1318" s="86"/>
      <c r="BP1318" s="86"/>
      <c r="BQ1318" s="86"/>
      <c r="BR1318" s="86"/>
      <c r="BS1318" s="86"/>
    </row>
    <row r="1319" spans="6:71" s="28" customFormat="1">
      <c r="F1319" s="486"/>
      <c r="G1319" s="486"/>
      <c r="U1319" s="557"/>
      <c r="V1319" s="557"/>
      <c r="AF1319" s="33"/>
      <c r="AJ1319" s="86"/>
      <c r="AK1319" s="86"/>
      <c r="AL1319" s="86"/>
      <c r="AN1319" s="86"/>
      <c r="AO1319" s="86"/>
      <c r="AP1319" s="86"/>
      <c r="AQ1319" s="86"/>
      <c r="AR1319" s="86"/>
      <c r="AS1319" s="86"/>
      <c r="AT1319" s="86"/>
      <c r="AU1319" s="86"/>
      <c r="AV1319" s="86"/>
      <c r="AW1319" s="86"/>
      <c r="AX1319" s="86"/>
      <c r="AY1319" s="86"/>
      <c r="AZ1319" s="86"/>
      <c r="BA1319" s="86"/>
      <c r="BB1319" s="86"/>
      <c r="BC1319" s="86"/>
      <c r="BD1319" s="86"/>
      <c r="BE1319" s="86"/>
      <c r="BF1319" s="86"/>
      <c r="BG1319" s="86"/>
      <c r="BH1319" s="86"/>
      <c r="BI1319" s="86"/>
      <c r="BJ1319" s="86"/>
      <c r="BK1319" s="86"/>
      <c r="BL1319" s="86"/>
      <c r="BM1319" s="86"/>
      <c r="BN1319" s="86"/>
      <c r="BO1319" s="86"/>
      <c r="BP1319" s="86"/>
      <c r="BQ1319" s="86"/>
      <c r="BR1319" s="86"/>
      <c r="BS1319" s="86"/>
    </row>
    <row r="1320" spans="6:71" s="28" customFormat="1">
      <c r="F1320" s="486"/>
      <c r="G1320" s="486"/>
      <c r="U1320" s="557"/>
      <c r="V1320" s="557"/>
      <c r="AF1320" s="33"/>
      <c r="AJ1320" s="86"/>
      <c r="AK1320" s="86"/>
      <c r="AL1320" s="86"/>
      <c r="AN1320" s="86"/>
      <c r="AO1320" s="86"/>
      <c r="AP1320" s="86"/>
      <c r="AQ1320" s="86"/>
      <c r="AR1320" s="86"/>
      <c r="AS1320" s="86"/>
      <c r="AT1320" s="86"/>
      <c r="AU1320" s="86"/>
      <c r="AV1320" s="86"/>
      <c r="AW1320" s="86"/>
      <c r="AX1320" s="86"/>
      <c r="AY1320" s="86"/>
      <c r="AZ1320" s="86"/>
      <c r="BA1320" s="86"/>
      <c r="BB1320" s="86"/>
      <c r="BC1320" s="86"/>
      <c r="BD1320" s="86"/>
      <c r="BE1320" s="86"/>
      <c r="BF1320" s="86"/>
      <c r="BG1320" s="86"/>
      <c r="BH1320" s="86"/>
      <c r="BI1320" s="86"/>
      <c r="BJ1320" s="86"/>
      <c r="BK1320" s="86"/>
      <c r="BL1320" s="86"/>
      <c r="BM1320" s="86"/>
      <c r="BN1320" s="86"/>
      <c r="BO1320" s="86"/>
      <c r="BP1320" s="86"/>
      <c r="BQ1320" s="86"/>
      <c r="BR1320" s="86"/>
      <c r="BS1320" s="86"/>
    </row>
    <row r="1321" spans="6:71" s="28" customFormat="1">
      <c r="F1321" s="486"/>
      <c r="G1321" s="486"/>
      <c r="U1321" s="557"/>
      <c r="V1321" s="557"/>
      <c r="AF1321" s="33"/>
      <c r="AJ1321" s="86"/>
      <c r="AK1321" s="86"/>
      <c r="AL1321" s="86"/>
      <c r="AN1321" s="86"/>
      <c r="AO1321" s="86"/>
      <c r="AP1321" s="86"/>
      <c r="AQ1321" s="86"/>
      <c r="AR1321" s="86"/>
      <c r="AS1321" s="86"/>
      <c r="AT1321" s="86"/>
      <c r="AU1321" s="86"/>
      <c r="AV1321" s="86"/>
      <c r="AW1321" s="86"/>
      <c r="AX1321" s="86"/>
      <c r="AY1321" s="86"/>
      <c r="AZ1321" s="86"/>
      <c r="BA1321" s="86"/>
      <c r="BB1321" s="86"/>
      <c r="BC1321" s="86"/>
      <c r="BD1321" s="86"/>
      <c r="BE1321" s="86"/>
      <c r="BF1321" s="86"/>
      <c r="BG1321" s="86"/>
      <c r="BH1321" s="86"/>
      <c r="BI1321" s="86"/>
      <c r="BJ1321" s="86"/>
      <c r="BK1321" s="86"/>
      <c r="BL1321" s="86"/>
      <c r="BM1321" s="86"/>
      <c r="BN1321" s="86"/>
      <c r="BO1321" s="86"/>
      <c r="BP1321" s="86"/>
      <c r="BQ1321" s="86"/>
      <c r="BR1321" s="86"/>
      <c r="BS1321" s="86"/>
    </row>
    <row r="1322" spans="6:71" s="28" customFormat="1">
      <c r="F1322" s="486"/>
      <c r="G1322" s="486"/>
      <c r="U1322" s="557"/>
      <c r="V1322" s="557"/>
      <c r="AF1322" s="33"/>
      <c r="AJ1322" s="86"/>
      <c r="AK1322" s="86"/>
      <c r="AL1322" s="86"/>
      <c r="AN1322" s="86"/>
      <c r="AO1322" s="86"/>
      <c r="AP1322" s="86"/>
      <c r="AQ1322" s="86"/>
      <c r="AR1322" s="86"/>
      <c r="AS1322" s="86"/>
      <c r="AT1322" s="86"/>
      <c r="AU1322" s="86"/>
      <c r="AV1322" s="86"/>
      <c r="AW1322" s="86"/>
      <c r="AX1322" s="86"/>
      <c r="AY1322" s="86"/>
      <c r="AZ1322" s="86"/>
      <c r="BA1322" s="86"/>
      <c r="BB1322" s="86"/>
      <c r="BC1322" s="86"/>
      <c r="BD1322" s="86"/>
      <c r="BE1322" s="86"/>
      <c r="BF1322" s="86"/>
      <c r="BG1322" s="86"/>
      <c r="BH1322" s="86"/>
      <c r="BI1322" s="86"/>
      <c r="BJ1322" s="86"/>
      <c r="BK1322" s="86"/>
      <c r="BL1322" s="86"/>
      <c r="BM1322" s="86"/>
      <c r="BN1322" s="86"/>
      <c r="BO1322" s="86"/>
      <c r="BP1322" s="86"/>
      <c r="BQ1322" s="86"/>
      <c r="BR1322" s="86"/>
      <c r="BS1322" s="86"/>
    </row>
    <row r="1323" spans="6:71" s="28" customFormat="1">
      <c r="F1323" s="486"/>
      <c r="G1323" s="486"/>
      <c r="U1323" s="557"/>
      <c r="V1323" s="557"/>
      <c r="AF1323" s="33"/>
      <c r="AJ1323" s="86"/>
      <c r="AK1323" s="86"/>
      <c r="AL1323" s="86"/>
      <c r="AN1323" s="86"/>
      <c r="AO1323" s="86"/>
      <c r="AP1323" s="86"/>
      <c r="AQ1323" s="86"/>
      <c r="AR1323" s="86"/>
      <c r="AS1323" s="86"/>
      <c r="AT1323" s="86"/>
      <c r="AU1323" s="86"/>
      <c r="AV1323" s="86"/>
      <c r="AW1323" s="86"/>
      <c r="AX1323" s="86"/>
      <c r="AY1323" s="86"/>
      <c r="AZ1323" s="86"/>
      <c r="BA1323" s="86"/>
      <c r="BB1323" s="86"/>
      <c r="BC1323" s="86"/>
      <c r="BD1323" s="86"/>
      <c r="BE1323" s="86"/>
      <c r="BF1323" s="86"/>
      <c r="BG1323" s="86"/>
      <c r="BH1323" s="86"/>
      <c r="BI1323" s="86"/>
      <c r="BJ1323" s="86"/>
      <c r="BK1323" s="86"/>
      <c r="BL1323" s="86"/>
      <c r="BM1323" s="86"/>
      <c r="BN1323" s="86"/>
      <c r="BO1323" s="86"/>
      <c r="BP1323" s="86"/>
      <c r="BQ1323" s="86"/>
      <c r="BR1323" s="86"/>
      <c r="BS1323" s="86"/>
    </row>
    <row r="1324" spans="6:71" s="28" customFormat="1">
      <c r="F1324" s="486"/>
      <c r="G1324" s="486"/>
      <c r="U1324" s="557"/>
      <c r="V1324" s="557"/>
      <c r="AF1324" s="33"/>
      <c r="AJ1324" s="86"/>
      <c r="AK1324" s="86"/>
      <c r="AL1324" s="86"/>
      <c r="AN1324" s="86"/>
      <c r="AO1324" s="86"/>
      <c r="AP1324" s="86"/>
      <c r="AQ1324" s="86"/>
      <c r="AR1324" s="86"/>
      <c r="AS1324" s="86"/>
      <c r="AT1324" s="86"/>
      <c r="AU1324" s="86"/>
      <c r="AV1324" s="86"/>
      <c r="AW1324" s="86"/>
      <c r="AX1324" s="86"/>
      <c r="AY1324" s="86"/>
      <c r="AZ1324" s="86"/>
      <c r="BA1324" s="86"/>
      <c r="BB1324" s="86"/>
      <c r="BC1324" s="86"/>
      <c r="BD1324" s="86"/>
      <c r="BE1324" s="86"/>
      <c r="BF1324" s="86"/>
      <c r="BG1324" s="86"/>
      <c r="BH1324" s="86"/>
      <c r="BI1324" s="86"/>
      <c r="BJ1324" s="86"/>
      <c r="BK1324" s="86"/>
      <c r="BL1324" s="86"/>
      <c r="BM1324" s="86"/>
      <c r="BN1324" s="86"/>
      <c r="BO1324" s="86"/>
      <c r="BP1324" s="86"/>
      <c r="BQ1324" s="86"/>
      <c r="BR1324" s="86"/>
      <c r="BS1324" s="86"/>
    </row>
    <row r="1325" spans="6:71" s="28" customFormat="1">
      <c r="F1325" s="486"/>
      <c r="G1325" s="486"/>
      <c r="U1325" s="557"/>
      <c r="V1325" s="557"/>
      <c r="AF1325" s="33"/>
      <c r="AJ1325" s="86"/>
      <c r="AK1325" s="86"/>
      <c r="AL1325" s="86"/>
      <c r="AN1325" s="86"/>
      <c r="AO1325" s="86"/>
      <c r="AP1325" s="86"/>
      <c r="AQ1325" s="86"/>
      <c r="AR1325" s="86"/>
      <c r="AS1325" s="86"/>
      <c r="AT1325" s="86"/>
      <c r="AU1325" s="86"/>
      <c r="AV1325" s="86"/>
      <c r="AW1325" s="86"/>
      <c r="AX1325" s="86"/>
      <c r="AY1325" s="86"/>
      <c r="AZ1325" s="86"/>
      <c r="BA1325" s="86"/>
      <c r="BB1325" s="86"/>
      <c r="BC1325" s="86"/>
      <c r="BD1325" s="86"/>
      <c r="BE1325" s="86"/>
      <c r="BF1325" s="86"/>
      <c r="BG1325" s="86"/>
      <c r="BH1325" s="86"/>
      <c r="BI1325" s="86"/>
      <c r="BJ1325" s="86"/>
      <c r="BK1325" s="86"/>
      <c r="BL1325" s="86"/>
      <c r="BM1325" s="86"/>
      <c r="BN1325" s="86"/>
      <c r="BO1325" s="86"/>
      <c r="BP1325" s="86"/>
      <c r="BQ1325" s="86"/>
      <c r="BR1325" s="86"/>
      <c r="BS1325" s="86"/>
    </row>
    <row r="1326" spans="6:71" s="28" customFormat="1">
      <c r="F1326" s="486"/>
      <c r="G1326" s="486"/>
      <c r="U1326" s="557"/>
      <c r="V1326" s="557"/>
      <c r="AF1326" s="33"/>
      <c r="AJ1326" s="86"/>
      <c r="AK1326" s="86"/>
      <c r="AL1326" s="86"/>
      <c r="AN1326" s="86"/>
      <c r="AO1326" s="86"/>
      <c r="AP1326" s="86"/>
      <c r="AQ1326" s="86"/>
      <c r="AR1326" s="86"/>
      <c r="AS1326" s="86"/>
      <c r="AT1326" s="86"/>
      <c r="AU1326" s="86"/>
      <c r="AV1326" s="86"/>
      <c r="AW1326" s="86"/>
      <c r="AX1326" s="86"/>
      <c r="AY1326" s="86"/>
      <c r="AZ1326" s="86"/>
      <c r="BA1326" s="86"/>
      <c r="BB1326" s="86"/>
      <c r="BC1326" s="86"/>
      <c r="BD1326" s="86"/>
      <c r="BE1326" s="86"/>
      <c r="BF1326" s="86"/>
      <c r="BG1326" s="86"/>
      <c r="BH1326" s="86"/>
      <c r="BI1326" s="86"/>
      <c r="BJ1326" s="86"/>
      <c r="BK1326" s="86"/>
      <c r="BL1326" s="86"/>
      <c r="BM1326" s="86"/>
      <c r="BN1326" s="86"/>
      <c r="BO1326" s="86"/>
      <c r="BP1326" s="86"/>
      <c r="BQ1326" s="86"/>
      <c r="BR1326" s="86"/>
      <c r="BS1326" s="86"/>
    </row>
    <row r="1327" spans="6:71" s="28" customFormat="1">
      <c r="F1327" s="486"/>
      <c r="G1327" s="486"/>
      <c r="U1327" s="557"/>
      <c r="V1327" s="557"/>
      <c r="AF1327" s="33"/>
      <c r="AJ1327" s="86"/>
      <c r="AK1327" s="86"/>
      <c r="AL1327" s="86"/>
      <c r="AN1327" s="86"/>
      <c r="AO1327" s="86"/>
      <c r="AP1327" s="86"/>
      <c r="AQ1327" s="86"/>
      <c r="AR1327" s="86"/>
      <c r="AS1327" s="86"/>
      <c r="AT1327" s="86"/>
      <c r="AU1327" s="86"/>
      <c r="AV1327" s="86"/>
      <c r="AW1327" s="86"/>
      <c r="AX1327" s="86"/>
      <c r="AY1327" s="86"/>
      <c r="AZ1327" s="86"/>
      <c r="BA1327" s="86"/>
      <c r="BB1327" s="86"/>
      <c r="BC1327" s="86"/>
      <c r="BD1327" s="86"/>
      <c r="BE1327" s="86"/>
      <c r="BF1327" s="86"/>
      <c r="BG1327" s="86"/>
      <c r="BH1327" s="86"/>
      <c r="BI1327" s="86"/>
      <c r="BJ1327" s="86"/>
      <c r="BK1327" s="86"/>
      <c r="BL1327" s="86"/>
      <c r="BM1327" s="86"/>
      <c r="BN1327" s="86"/>
      <c r="BO1327" s="86"/>
      <c r="BP1327" s="86"/>
      <c r="BQ1327" s="86"/>
      <c r="BR1327" s="86"/>
      <c r="BS1327" s="86"/>
    </row>
    <row r="1328" spans="6:71" s="28" customFormat="1">
      <c r="F1328" s="486"/>
      <c r="G1328" s="486"/>
      <c r="U1328" s="557"/>
      <c r="V1328" s="557"/>
      <c r="AF1328" s="33"/>
      <c r="AJ1328" s="86"/>
      <c r="AK1328" s="86"/>
      <c r="AL1328" s="86"/>
      <c r="AN1328" s="86"/>
      <c r="AO1328" s="86"/>
      <c r="AP1328" s="86"/>
      <c r="AQ1328" s="86"/>
      <c r="AR1328" s="86"/>
      <c r="AS1328" s="86"/>
      <c r="AT1328" s="86"/>
      <c r="AU1328" s="86"/>
      <c r="AV1328" s="86"/>
      <c r="AW1328" s="86"/>
      <c r="AX1328" s="86"/>
      <c r="AY1328" s="86"/>
      <c r="AZ1328" s="86"/>
      <c r="BA1328" s="86"/>
      <c r="BB1328" s="86"/>
      <c r="BC1328" s="86"/>
      <c r="BD1328" s="86"/>
      <c r="BE1328" s="86"/>
      <c r="BF1328" s="86"/>
      <c r="BG1328" s="86"/>
      <c r="BH1328" s="86"/>
      <c r="BI1328" s="86"/>
      <c r="BJ1328" s="86"/>
      <c r="BK1328" s="86"/>
      <c r="BL1328" s="86"/>
      <c r="BM1328" s="86"/>
      <c r="BN1328" s="86"/>
      <c r="BO1328" s="86"/>
      <c r="BP1328" s="86"/>
      <c r="BQ1328" s="86"/>
      <c r="BR1328" s="86"/>
      <c r="BS1328" s="86"/>
    </row>
    <row r="1329" spans="6:71" s="28" customFormat="1">
      <c r="F1329" s="486"/>
      <c r="G1329" s="486"/>
      <c r="U1329" s="557"/>
      <c r="V1329" s="557"/>
      <c r="AF1329" s="33"/>
      <c r="AJ1329" s="86"/>
      <c r="AK1329" s="86"/>
      <c r="AL1329" s="86"/>
      <c r="AN1329" s="86"/>
      <c r="AO1329" s="86"/>
      <c r="AP1329" s="86"/>
      <c r="AQ1329" s="86"/>
      <c r="AR1329" s="86"/>
      <c r="AS1329" s="86"/>
      <c r="AT1329" s="86"/>
      <c r="AU1329" s="86"/>
      <c r="AV1329" s="86"/>
      <c r="AW1329" s="86"/>
      <c r="AX1329" s="86"/>
      <c r="AY1329" s="86"/>
      <c r="AZ1329" s="86"/>
      <c r="BA1329" s="86"/>
      <c r="BB1329" s="86"/>
      <c r="BC1329" s="86"/>
      <c r="BD1329" s="86"/>
      <c r="BE1329" s="86"/>
      <c r="BF1329" s="86"/>
      <c r="BG1329" s="86"/>
      <c r="BH1329" s="86"/>
      <c r="BI1329" s="86"/>
      <c r="BJ1329" s="86"/>
      <c r="BK1329" s="86"/>
      <c r="BL1329" s="86"/>
      <c r="BM1329" s="86"/>
      <c r="BN1329" s="86"/>
      <c r="BO1329" s="86"/>
      <c r="BP1329" s="86"/>
      <c r="BQ1329" s="86"/>
      <c r="BR1329" s="86"/>
      <c r="BS1329" s="86"/>
    </row>
    <row r="1330" spans="6:71" s="28" customFormat="1">
      <c r="F1330" s="486"/>
      <c r="G1330" s="486"/>
      <c r="U1330" s="557"/>
      <c r="V1330" s="557"/>
      <c r="AF1330" s="33"/>
      <c r="AJ1330" s="86"/>
      <c r="AK1330" s="86"/>
      <c r="AL1330" s="86"/>
      <c r="AN1330" s="86"/>
      <c r="AO1330" s="86"/>
      <c r="AP1330" s="86"/>
      <c r="AQ1330" s="86"/>
      <c r="AR1330" s="86"/>
      <c r="AS1330" s="86"/>
      <c r="AT1330" s="86"/>
      <c r="AU1330" s="86"/>
      <c r="AV1330" s="86"/>
      <c r="AW1330" s="86"/>
      <c r="AX1330" s="86"/>
      <c r="AY1330" s="86"/>
      <c r="AZ1330" s="86"/>
      <c r="BA1330" s="86"/>
      <c r="BB1330" s="86"/>
      <c r="BC1330" s="86"/>
      <c r="BD1330" s="86"/>
      <c r="BE1330" s="86"/>
      <c r="BF1330" s="86"/>
      <c r="BG1330" s="86"/>
      <c r="BH1330" s="86"/>
      <c r="BI1330" s="86"/>
      <c r="BJ1330" s="86"/>
      <c r="BK1330" s="86"/>
      <c r="BL1330" s="86"/>
      <c r="BM1330" s="86"/>
      <c r="BN1330" s="86"/>
      <c r="BO1330" s="86"/>
      <c r="BP1330" s="86"/>
      <c r="BQ1330" s="86"/>
      <c r="BR1330" s="86"/>
      <c r="BS1330" s="86"/>
    </row>
    <row r="1331" spans="6:71" s="28" customFormat="1">
      <c r="F1331" s="486"/>
      <c r="G1331" s="486"/>
      <c r="U1331" s="557"/>
      <c r="V1331" s="557"/>
      <c r="AF1331" s="33"/>
      <c r="AJ1331" s="86"/>
      <c r="AK1331" s="86"/>
      <c r="AL1331" s="86"/>
      <c r="AN1331" s="86"/>
      <c r="AO1331" s="86"/>
      <c r="AP1331" s="86"/>
      <c r="AQ1331" s="86"/>
      <c r="AR1331" s="86"/>
      <c r="AS1331" s="86"/>
      <c r="AT1331" s="86"/>
      <c r="AU1331" s="86"/>
      <c r="AV1331" s="86"/>
      <c r="AW1331" s="86"/>
      <c r="AX1331" s="86"/>
      <c r="AY1331" s="86"/>
      <c r="AZ1331" s="86"/>
      <c r="BA1331" s="86"/>
      <c r="BB1331" s="86"/>
      <c r="BC1331" s="86"/>
      <c r="BD1331" s="86"/>
      <c r="BE1331" s="86"/>
      <c r="BF1331" s="86"/>
      <c r="BG1331" s="86"/>
      <c r="BH1331" s="86"/>
      <c r="BI1331" s="86"/>
      <c r="BJ1331" s="86"/>
      <c r="BK1331" s="86"/>
      <c r="BL1331" s="86"/>
      <c r="BM1331" s="86"/>
      <c r="BN1331" s="86"/>
      <c r="BO1331" s="86"/>
      <c r="BP1331" s="86"/>
      <c r="BQ1331" s="86"/>
      <c r="BR1331" s="86"/>
      <c r="BS1331" s="86"/>
    </row>
    <row r="1332" spans="6:71" s="28" customFormat="1">
      <c r="F1332" s="486"/>
      <c r="G1332" s="486"/>
      <c r="U1332" s="557"/>
      <c r="V1332" s="557"/>
      <c r="AF1332" s="33"/>
      <c r="AJ1332" s="86"/>
      <c r="AK1332" s="86"/>
      <c r="AL1332" s="86"/>
      <c r="AN1332" s="86"/>
      <c r="AO1332" s="86"/>
      <c r="AP1332" s="86"/>
      <c r="AQ1332" s="86"/>
      <c r="AR1332" s="86"/>
      <c r="AS1332" s="86"/>
      <c r="AT1332" s="86"/>
      <c r="AU1332" s="86"/>
      <c r="AV1332" s="86"/>
      <c r="AW1332" s="86"/>
      <c r="AX1332" s="86"/>
      <c r="AY1332" s="86"/>
      <c r="AZ1332" s="86"/>
      <c r="BA1332" s="86"/>
      <c r="BB1332" s="86"/>
      <c r="BC1332" s="86"/>
      <c r="BD1332" s="86"/>
      <c r="BE1332" s="86"/>
      <c r="BF1332" s="86"/>
      <c r="BG1332" s="86"/>
      <c r="BH1332" s="86"/>
      <c r="BI1332" s="86"/>
      <c r="BJ1332" s="86"/>
      <c r="BK1332" s="86"/>
      <c r="BL1332" s="86"/>
      <c r="BM1332" s="86"/>
      <c r="BN1332" s="86"/>
      <c r="BO1332" s="86"/>
      <c r="BP1332" s="86"/>
      <c r="BQ1332" s="86"/>
      <c r="BR1332" s="86"/>
      <c r="BS1332" s="86"/>
    </row>
    <row r="1333" spans="6:71" s="28" customFormat="1">
      <c r="F1333" s="486"/>
      <c r="G1333" s="486"/>
      <c r="U1333" s="557"/>
      <c r="V1333" s="557"/>
      <c r="AF1333" s="33"/>
      <c r="AJ1333" s="86"/>
      <c r="AK1333" s="86"/>
      <c r="AL1333" s="86"/>
      <c r="AN1333" s="86"/>
      <c r="AO1333" s="86"/>
      <c r="AP1333" s="86"/>
      <c r="AQ1333" s="86"/>
      <c r="AR1333" s="86"/>
      <c r="AS1333" s="86"/>
      <c r="AT1333" s="86"/>
      <c r="AU1333" s="86"/>
      <c r="AV1333" s="86"/>
      <c r="AW1333" s="86"/>
      <c r="AX1333" s="86"/>
      <c r="AY1333" s="86"/>
      <c r="AZ1333" s="86"/>
      <c r="BA1333" s="86"/>
      <c r="BB1333" s="86"/>
      <c r="BC1333" s="86"/>
      <c r="BD1333" s="86"/>
      <c r="BE1333" s="86"/>
      <c r="BF1333" s="86"/>
      <c r="BG1333" s="86"/>
      <c r="BH1333" s="86"/>
      <c r="BI1333" s="86"/>
      <c r="BJ1333" s="86"/>
      <c r="BK1333" s="86"/>
      <c r="BL1333" s="86"/>
      <c r="BM1333" s="86"/>
      <c r="BN1333" s="86"/>
      <c r="BO1333" s="86"/>
      <c r="BP1333" s="86"/>
      <c r="BQ1333" s="86"/>
      <c r="BR1333" s="86"/>
      <c r="BS1333" s="86"/>
    </row>
    <row r="1334" spans="6:71" s="28" customFormat="1">
      <c r="F1334" s="486"/>
      <c r="G1334" s="486"/>
      <c r="U1334" s="557"/>
      <c r="V1334" s="557"/>
      <c r="AF1334" s="33"/>
      <c r="AJ1334" s="86"/>
      <c r="AK1334" s="86"/>
      <c r="AL1334" s="86"/>
      <c r="AN1334" s="86"/>
      <c r="AO1334" s="86"/>
      <c r="AP1334" s="86"/>
      <c r="AQ1334" s="86"/>
      <c r="AR1334" s="86"/>
      <c r="AS1334" s="86"/>
      <c r="AT1334" s="86"/>
      <c r="AU1334" s="86"/>
      <c r="AV1334" s="86"/>
      <c r="AW1334" s="86"/>
      <c r="AX1334" s="86"/>
      <c r="AY1334" s="86"/>
      <c r="AZ1334" s="86"/>
      <c r="BA1334" s="86"/>
      <c r="BB1334" s="86"/>
      <c r="BC1334" s="86"/>
      <c r="BD1334" s="86"/>
      <c r="BE1334" s="86"/>
      <c r="BF1334" s="86"/>
      <c r="BG1334" s="86"/>
      <c r="BH1334" s="86"/>
      <c r="BI1334" s="86"/>
      <c r="BJ1334" s="86"/>
      <c r="BK1334" s="86"/>
      <c r="BL1334" s="86"/>
      <c r="BM1334" s="86"/>
      <c r="BN1334" s="86"/>
      <c r="BO1334" s="86"/>
      <c r="BP1334" s="86"/>
      <c r="BQ1334" s="86"/>
      <c r="BR1334" s="86"/>
      <c r="BS1334" s="86"/>
    </row>
    <row r="1335" spans="6:71" s="28" customFormat="1">
      <c r="F1335" s="486"/>
      <c r="G1335" s="486"/>
      <c r="U1335" s="557"/>
      <c r="V1335" s="557"/>
      <c r="AF1335" s="33"/>
      <c r="AJ1335" s="86"/>
      <c r="AK1335" s="86"/>
      <c r="AL1335" s="86"/>
      <c r="AN1335" s="86"/>
      <c r="AO1335" s="86"/>
      <c r="AP1335" s="86"/>
      <c r="AQ1335" s="86"/>
      <c r="AR1335" s="86"/>
      <c r="AS1335" s="86"/>
      <c r="AT1335" s="86"/>
      <c r="AU1335" s="86"/>
      <c r="AV1335" s="86"/>
      <c r="AW1335" s="86"/>
      <c r="AX1335" s="86"/>
      <c r="AY1335" s="86"/>
      <c r="AZ1335" s="86"/>
      <c r="BA1335" s="86"/>
      <c r="BB1335" s="86"/>
      <c r="BC1335" s="86"/>
      <c r="BD1335" s="86"/>
      <c r="BE1335" s="86"/>
      <c r="BF1335" s="86"/>
      <c r="BG1335" s="86"/>
      <c r="BH1335" s="86"/>
      <c r="BI1335" s="86"/>
      <c r="BJ1335" s="86"/>
      <c r="BK1335" s="86"/>
      <c r="BL1335" s="86"/>
      <c r="BM1335" s="86"/>
      <c r="BN1335" s="86"/>
      <c r="BO1335" s="86"/>
      <c r="BP1335" s="86"/>
      <c r="BQ1335" s="86"/>
      <c r="BR1335" s="86"/>
      <c r="BS1335" s="86"/>
    </row>
    <row r="1336" spans="6:71" s="28" customFormat="1">
      <c r="F1336" s="486"/>
      <c r="G1336" s="486"/>
      <c r="U1336" s="557"/>
      <c r="V1336" s="557"/>
      <c r="AF1336" s="33"/>
      <c r="AJ1336" s="86"/>
      <c r="AK1336" s="86"/>
      <c r="AL1336" s="86"/>
      <c r="AN1336" s="86"/>
      <c r="AO1336" s="86"/>
      <c r="AP1336" s="86"/>
      <c r="AQ1336" s="86"/>
      <c r="AR1336" s="86"/>
      <c r="AS1336" s="86"/>
      <c r="AT1336" s="86"/>
      <c r="AU1336" s="86"/>
      <c r="AV1336" s="86"/>
      <c r="AW1336" s="86"/>
      <c r="AX1336" s="86"/>
      <c r="AY1336" s="86"/>
      <c r="AZ1336" s="86"/>
      <c r="BA1336" s="86"/>
      <c r="BB1336" s="86"/>
      <c r="BC1336" s="86"/>
      <c r="BD1336" s="86"/>
      <c r="BE1336" s="86"/>
      <c r="BF1336" s="86"/>
      <c r="BG1336" s="86"/>
      <c r="BH1336" s="86"/>
      <c r="BI1336" s="86"/>
      <c r="BJ1336" s="86"/>
      <c r="BK1336" s="86"/>
      <c r="BL1336" s="86"/>
      <c r="BM1336" s="86"/>
      <c r="BN1336" s="86"/>
      <c r="BO1336" s="86"/>
      <c r="BP1336" s="86"/>
      <c r="BQ1336" s="86"/>
      <c r="BR1336" s="86"/>
      <c r="BS1336" s="86"/>
    </row>
    <row r="1337" spans="6:71" s="28" customFormat="1">
      <c r="F1337" s="486"/>
      <c r="G1337" s="486"/>
      <c r="U1337" s="557"/>
      <c r="V1337" s="557"/>
      <c r="AF1337" s="33"/>
      <c r="AJ1337" s="86"/>
      <c r="AK1337" s="86"/>
      <c r="AL1337" s="86"/>
      <c r="AN1337" s="86"/>
      <c r="AO1337" s="86"/>
      <c r="AP1337" s="86"/>
      <c r="AQ1337" s="86"/>
      <c r="AR1337" s="86"/>
      <c r="AS1337" s="86"/>
      <c r="AT1337" s="86"/>
      <c r="AU1337" s="86"/>
      <c r="AV1337" s="86"/>
      <c r="AW1337" s="86"/>
      <c r="AX1337" s="86"/>
      <c r="AY1337" s="86"/>
      <c r="AZ1337" s="86"/>
      <c r="BA1337" s="86"/>
      <c r="BB1337" s="86"/>
      <c r="BC1337" s="86"/>
      <c r="BD1337" s="86"/>
      <c r="BE1337" s="86"/>
      <c r="BF1337" s="86"/>
      <c r="BG1337" s="86"/>
      <c r="BH1337" s="86"/>
      <c r="BI1337" s="86"/>
      <c r="BJ1337" s="86"/>
      <c r="BK1337" s="86"/>
      <c r="BL1337" s="86"/>
      <c r="BM1337" s="86"/>
      <c r="BN1337" s="86"/>
      <c r="BO1337" s="86"/>
      <c r="BP1337" s="86"/>
      <c r="BQ1337" s="86"/>
      <c r="BR1337" s="86"/>
      <c r="BS1337" s="86"/>
    </row>
    <row r="1338" spans="6:71" s="28" customFormat="1">
      <c r="F1338" s="486"/>
      <c r="G1338" s="486"/>
      <c r="U1338" s="557"/>
      <c r="V1338" s="557"/>
      <c r="AF1338" s="33"/>
      <c r="AJ1338" s="86"/>
      <c r="AK1338" s="86"/>
      <c r="AL1338" s="86"/>
      <c r="AN1338" s="86"/>
      <c r="AO1338" s="86"/>
      <c r="AP1338" s="86"/>
      <c r="AQ1338" s="86"/>
      <c r="AR1338" s="86"/>
      <c r="AS1338" s="86"/>
      <c r="AT1338" s="86"/>
      <c r="AU1338" s="86"/>
      <c r="AV1338" s="86"/>
      <c r="AW1338" s="86"/>
      <c r="AX1338" s="86"/>
      <c r="AY1338" s="86"/>
      <c r="AZ1338" s="86"/>
      <c r="BA1338" s="86"/>
      <c r="BB1338" s="86"/>
      <c r="BC1338" s="86"/>
      <c r="BD1338" s="86"/>
      <c r="BE1338" s="86"/>
      <c r="BF1338" s="86"/>
      <c r="BG1338" s="86"/>
      <c r="BH1338" s="86"/>
      <c r="BI1338" s="86"/>
      <c r="BJ1338" s="86"/>
      <c r="BK1338" s="86"/>
      <c r="BL1338" s="86"/>
      <c r="BM1338" s="86"/>
      <c r="BN1338" s="86"/>
      <c r="BO1338" s="86"/>
      <c r="BP1338" s="86"/>
      <c r="BQ1338" s="86"/>
      <c r="BR1338" s="86"/>
      <c r="BS1338" s="86"/>
    </row>
    <row r="1339" spans="6:71" s="28" customFormat="1">
      <c r="F1339" s="486"/>
      <c r="G1339" s="486"/>
      <c r="U1339" s="557"/>
      <c r="V1339" s="557"/>
      <c r="AF1339" s="33"/>
      <c r="AJ1339" s="86"/>
      <c r="AK1339" s="86"/>
      <c r="AL1339" s="86"/>
      <c r="AN1339" s="86"/>
      <c r="AO1339" s="86"/>
      <c r="AP1339" s="86"/>
      <c r="AQ1339" s="86"/>
      <c r="AR1339" s="86"/>
      <c r="AS1339" s="86"/>
      <c r="AT1339" s="86"/>
      <c r="AU1339" s="86"/>
      <c r="AV1339" s="86"/>
      <c r="AW1339" s="86"/>
      <c r="AX1339" s="86"/>
      <c r="AY1339" s="86"/>
      <c r="AZ1339" s="86"/>
      <c r="BA1339" s="86"/>
      <c r="BB1339" s="86"/>
      <c r="BC1339" s="86"/>
      <c r="BD1339" s="86"/>
      <c r="BE1339" s="86"/>
      <c r="BF1339" s="86"/>
      <c r="BG1339" s="86"/>
      <c r="BH1339" s="86"/>
      <c r="BI1339" s="86"/>
      <c r="BJ1339" s="86"/>
      <c r="BK1339" s="86"/>
      <c r="BL1339" s="86"/>
      <c r="BM1339" s="86"/>
      <c r="BN1339" s="86"/>
      <c r="BO1339" s="86"/>
      <c r="BP1339" s="86"/>
      <c r="BQ1339" s="86"/>
      <c r="BR1339" s="86"/>
      <c r="BS1339" s="86"/>
    </row>
    <row r="1340" spans="6:71" s="28" customFormat="1">
      <c r="F1340" s="486"/>
      <c r="G1340" s="486"/>
      <c r="U1340" s="557"/>
      <c r="V1340" s="557"/>
      <c r="AF1340" s="33"/>
      <c r="AJ1340" s="86"/>
      <c r="AK1340" s="86"/>
      <c r="AL1340" s="86"/>
      <c r="AN1340" s="86"/>
      <c r="AO1340" s="86"/>
      <c r="AP1340" s="86"/>
      <c r="AQ1340" s="86"/>
      <c r="AR1340" s="86"/>
      <c r="AS1340" s="86"/>
      <c r="AT1340" s="86"/>
      <c r="AU1340" s="86"/>
      <c r="AV1340" s="86"/>
      <c r="AW1340" s="86"/>
      <c r="AX1340" s="86"/>
      <c r="AY1340" s="86"/>
      <c r="AZ1340" s="86"/>
      <c r="BA1340" s="86"/>
      <c r="BB1340" s="86"/>
      <c r="BC1340" s="86"/>
      <c r="BD1340" s="86"/>
      <c r="BE1340" s="86"/>
      <c r="BF1340" s="86"/>
      <c r="BG1340" s="86"/>
      <c r="BH1340" s="86"/>
      <c r="BI1340" s="86"/>
      <c r="BJ1340" s="86"/>
      <c r="BK1340" s="86"/>
      <c r="BL1340" s="86"/>
      <c r="BM1340" s="86"/>
      <c r="BN1340" s="86"/>
      <c r="BO1340" s="86"/>
      <c r="BP1340" s="86"/>
      <c r="BQ1340" s="86"/>
      <c r="BR1340" s="86"/>
      <c r="BS1340" s="86"/>
    </row>
    <row r="1341" spans="6:71" s="28" customFormat="1">
      <c r="F1341" s="486"/>
      <c r="G1341" s="486"/>
      <c r="U1341" s="557"/>
      <c r="V1341" s="557"/>
      <c r="AF1341" s="33"/>
      <c r="AJ1341" s="86"/>
      <c r="AK1341" s="86"/>
      <c r="AL1341" s="86"/>
      <c r="AN1341" s="86"/>
      <c r="AO1341" s="86"/>
      <c r="AP1341" s="86"/>
      <c r="AQ1341" s="86"/>
      <c r="AR1341" s="86"/>
      <c r="AS1341" s="86"/>
      <c r="AT1341" s="86"/>
      <c r="AU1341" s="86"/>
      <c r="AV1341" s="86"/>
      <c r="AW1341" s="86"/>
      <c r="AX1341" s="86"/>
      <c r="AY1341" s="86"/>
      <c r="AZ1341" s="86"/>
      <c r="BA1341" s="86"/>
      <c r="BB1341" s="86"/>
      <c r="BC1341" s="86"/>
      <c r="BD1341" s="86"/>
      <c r="BE1341" s="86"/>
      <c r="BF1341" s="86"/>
      <c r="BG1341" s="86"/>
      <c r="BH1341" s="86"/>
      <c r="BI1341" s="86"/>
      <c r="BJ1341" s="86"/>
      <c r="BK1341" s="86"/>
      <c r="BL1341" s="86"/>
      <c r="BM1341" s="86"/>
      <c r="BN1341" s="86"/>
      <c r="BO1341" s="86"/>
      <c r="BP1341" s="86"/>
      <c r="BQ1341" s="86"/>
      <c r="BR1341" s="86"/>
      <c r="BS1341" s="86"/>
    </row>
    <row r="1342" spans="6:71" s="28" customFormat="1">
      <c r="F1342" s="486"/>
      <c r="G1342" s="486"/>
      <c r="U1342" s="557"/>
      <c r="V1342" s="557"/>
      <c r="AF1342" s="33"/>
      <c r="AJ1342" s="86"/>
      <c r="AK1342" s="86"/>
      <c r="AL1342" s="86"/>
      <c r="AN1342" s="86"/>
      <c r="AO1342" s="86"/>
      <c r="AP1342" s="86"/>
      <c r="AQ1342" s="86"/>
      <c r="AR1342" s="86"/>
      <c r="AS1342" s="86"/>
      <c r="AT1342" s="86"/>
      <c r="AU1342" s="86"/>
      <c r="AV1342" s="86"/>
      <c r="AW1342" s="86"/>
      <c r="AX1342" s="86"/>
      <c r="AY1342" s="86"/>
      <c r="AZ1342" s="86"/>
      <c r="BA1342" s="86"/>
      <c r="BB1342" s="86"/>
      <c r="BC1342" s="86"/>
      <c r="BD1342" s="86"/>
      <c r="BE1342" s="86"/>
      <c r="BF1342" s="86"/>
      <c r="BG1342" s="86"/>
      <c r="BH1342" s="86"/>
      <c r="BI1342" s="86"/>
      <c r="BJ1342" s="86"/>
      <c r="BK1342" s="86"/>
      <c r="BL1342" s="86"/>
      <c r="BM1342" s="86"/>
      <c r="BN1342" s="86"/>
      <c r="BO1342" s="86"/>
      <c r="BP1342" s="86"/>
      <c r="BQ1342" s="86"/>
      <c r="BR1342" s="86"/>
      <c r="BS1342" s="86"/>
    </row>
    <row r="1343" spans="6:71" s="28" customFormat="1">
      <c r="F1343" s="486"/>
      <c r="G1343" s="486"/>
      <c r="U1343" s="557"/>
      <c r="V1343" s="557"/>
      <c r="AF1343" s="33"/>
      <c r="AJ1343" s="86"/>
      <c r="AK1343" s="86"/>
      <c r="AL1343" s="86"/>
      <c r="AN1343" s="86"/>
      <c r="AO1343" s="86"/>
      <c r="AP1343" s="86"/>
      <c r="AQ1343" s="86"/>
      <c r="AR1343" s="86"/>
      <c r="AS1343" s="86"/>
      <c r="AT1343" s="86"/>
      <c r="AU1343" s="86"/>
      <c r="AV1343" s="86"/>
      <c r="AW1343" s="86"/>
      <c r="AX1343" s="86"/>
      <c r="AY1343" s="86"/>
      <c r="AZ1343" s="86"/>
      <c r="BA1343" s="86"/>
      <c r="BB1343" s="86"/>
      <c r="BC1343" s="86"/>
      <c r="BD1343" s="86"/>
      <c r="BE1343" s="86"/>
      <c r="BF1343" s="86"/>
      <c r="BG1343" s="86"/>
      <c r="BH1343" s="86"/>
      <c r="BI1343" s="86"/>
      <c r="BJ1343" s="86"/>
      <c r="BK1343" s="86"/>
      <c r="BL1343" s="86"/>
      <c r="BM1343" s="86"/>
      <c r="BN1343" s="86"/>
      <c r="BO1343" s="86"/>
      <c r="BP1343" s="86"/>
      <c r="BQ1343" s="86"/>
      <c r="BR1343" s="86"/>
      <c r="BS1343" s="86"/>
    </row>
    <row r="1344" spans="6:71" s="28" customFormat="1">
      <c r="F1344" s="486"/>
      <c r="G1344" s="486"/>
      <c r="U1344" s="557"/>
      <c r="V1344" s="557"/>
      <c r="AF1344" s="33"/>
      <c r="AJ1344" s="86"/>
      <c r="AK1344" s="86"/>
      <c r="AL1344" s="86"/>
      <c r="AN1344" s="86"/>
      <c r="AO1344" s="86"/>
      <c r="AP1344" s="86"/>
      <c r="AQ1344" s="86"/>
      <c r="AR1344" s="86"/>
      <c r="AS1344" s="86"/>
      <c r="AT1344" s="86"/>
      <c r="AU1344" s="86"/>
      <c r="AV1344" s="86"/>
      <c r="AW1344" s="86"/>
      <c r="AX1344" s="86"/>
      <c r="AY1344" s="86"/>
      <c r="AZ1344" s="86"/>
      <c r="BA1344" s="86"/>
      <c r="BB1344" s="86"/>
      <c r="BC1344" s="86"/>
      <c r="BD1344" s="86"/>
      <c r="BE1344" s="86"/>
      <c r="BF1344" s="86"/>
      <c r="BG1344" s="86"/>
      <c r="BH1344" s="86"/>
      <c r="BI1344" s="86"/>
      <c r="BJ1344" s="86"/>
      <c r="BK1344" s="86"/>
      <c r="BL1344" s="86"/>
      <c r="BM1344" s="86"/>
      <c r="BN1344" s="86"/>
      <c r="BO1344" s="86"/>
      <c r="BP1344" s="86"/>
      <c r="BQ1344" s="86"/>
      <c r="BR1344" s="86"/>
      <c r="BS1344" s="86"/>
    </row>
    <row r="1345" spans="6:71" s="28" customFormat="1">
      <c r="F1345" s="486"/>
      <c r="G1345" s="486"/>
      <c r="U1345" s="557"/>
      <c r="V1345" s="557"/>
      <c r="AF1345" s="33"/>
      <c r="AJ1345" s="86"/>
      <c r="AK1345" s="86"/>
      <c r="AL1345" s="86"/>
      <c r="AN1345" s="86"/>
      <c r="AO1345" s="86"/>
      <c r="AP1345" s="86"/>
      <c r="AQ1345" s="86"/>
      <c r="AR1345" s="86"/>
      <c r="AS1345" s="86"/>
      <c r="AT1345" s="86"/>
      <c r="AU1345" s="86"/>
      <c r="AV1345" s="86"/>
      <c r="AW1345" s="86"/>
      <c r="AX1345" s="86"/>
      <c r="AY1345" s="86"/>
      <c r="AZ1345" s="86"/>
      <c r="BA1345" s="86"/>
      <c r="BB1345" s="86"/>
      <c r="BC1345" s="86"/>
      <c r="BD1345" s="86"/>
      <c r="BE1345" s="86"/>
      <c r="BF1345" s="86"/>
      <c r="BG1345" s="86"/>
      <c r="BH1345" s="86"/>
      <c r="BI1345" s="86"/>
      <c r="BJ1345" s="86"/>
      <c r="BK1345" s="86"/>
      <c r="BL1345" s="86"/>
      <c r="BM1345" s="86"/>
      <c r="BN1345" s="86"/>
      <c r="BO1345" s="86"/>
      <c r="BP1345" s="86"/>
      <c r="BQ1345" s="86"/>
      <c r="BR1345" s="86"/>
      <c r="BS1345" s="86"/>
    </row>
    <row r="1346" spans="6:71" s="28" customFormat="1">
      <c r="F1346" s="486"/>
      <c r="G1346" s="486"/>
      <c r="U1346" s="557"/>
      <c r="V1346" s="557"/>
      <c r="AF1346" s="33"/>
      <c r="AJ1346" s="86"/>
      <c r="AK1346" s="86"/>
      <c r="AL1346" s="86"/>
      <c r="AN1346" s="86"/>
      <c r="AO1346" s="86"/>
      <c r="AP1346" s="86"/>
      <c r="AQ1346" s="86"/>
      <c r="AR1346" s="86"/>
      <c r="AS1346" s="86"/>
      <c r="AT1346" s="86"/>
      <c r="AU1346" s="86"/>
      <c r="AV1346" s="86"/>
      <c r="AW1346" s="86"/>
      <c r="AX1346" s="86"/>
      <c r="AY1346" s="86"/>
      <c r="AZ1346" s="86"/>
      <c r="BA1346" s="86"/>
      <c r="BB1346" s="86"/>
      <c r="BC1346" s="86"/>
      <c r="BD1346" s="86"/>
      <c r="BE1346" s="86"/>
      <c r="BF1346" s="86"/>
      <c r="BG1346" s="86"/>
      <c r="BH1346" s="86"/>
      <c r="BI1346" s="86"/>
      <c r="BJ1346" s="86"/>
      <c r="BK1346" s="86"/>
      <c r="BL1346" s="86"/>
      <c r="BM1346" s="86"/>
      <c r="BN1346" s="86"/>
      <c r="BO1346" s="86"/>
      <c r="BP1346" s="86"/>
      <c r="BQ1346" s="86"/>
      <c r="BR1346" s="86"/>
      <c r="BS1346" s="86"/>
    </row>
    <row r="1347" spans="6:71" s="28" customFormat="1">
      <c r="F1347" s="486"/>
      <c r="G1347" s="486"/>
      <c r="U1347" s="557"/>
      <c r="V1347" s="557"/>
      <c r="AF1347" s="33"/>
      <c r="AJ1347" s="86"/>
      <c r="AK1347" s="86"/>
      <c r="AL1347" s="86"/>
      <c r="AN1347" s="86"/>
      <c r="AO1347" s="86"/>
      <c r="AP1347" s="86"/>
      <c r="AQ1347" s="86"/>
      <c r="AR1347" s="86"/>
      <c r="AS1347" s="86"/>
      <c r="AT1347" s="86"/>
      <c r="AU1347" s="86"/>
      <c r="AV1347" s="86"/>
      <c r="AW1347" s="86"/>
      <c r="AX1347" s="86"/>
      <c r="AY1347" s="86"/>
      <c r="AZ1347" s="86"/>
      <c r="BA1347" s="86"/>
      <c r="BB1347" s="86"/>
      <c r="BC1347" s="86"/>
      <c r="BD1347" s="86"/>
      <c r="BE1347" s="86"/>
      <c r="BF1347" s="86"/>
      <c r="BG1347" s="86"/>
      <c r="BH1347" s="86"/>
      <c r="BI1347" s="86"/>
      <c r="BJ1347" s="86"/>
      <c r="BK1347" s="86"/>
      <c r="BL1347" s="86"/>
      <c r="BM1347" s="86"/>
      <c r="BN1347" s="86"/>
      <c r="BO1347" s="86"/>
      <c r="BP1347" s="86"/>
      <c r="BQ1347" s="86"/>
      <c r="BR1347" s="86"/>
      <c r="BS1347" s="86"/>
    </row>
    <row r="1348" spans="6:71" s="28" customFormat="1">
      <c r="F1348" s="486"/>
      <c r="G1348" s="486"/>
      <c r="U1348" s="557"/>
      <c r="V1348" s="557"/>
      <c r="AF1348" s="33"/>
      <c r="AJ1348" s="86"/>
      <c r="AK1348" s="86"/>
      <c r="AL1348" s="86"/>
      <c r="AN1348" s="86"/>
      <c r="AO1348" s="86"/>
      <c r="AP1348" s="86"/>
      <c r="AQ1348" s="86"/>
      <c r="AR1348" s="86"/>
      <c r="AS1348" s="86"/>
      <c r="AT1348" s="86"/>
      <c r="AU1348" s="86"/>
      <c r="AV1348" s="86"/>
      <c r="AW1348" s="86"/>
      <c r="AX1348" s="86"/>
      <c r="AY1348" s="86"/>
      <c r="AZ1348" s="86"/>
      <c r="BA1348" s="86"/>
      <c r="BB1348" s="86"/>
      <c r="BC1348" s="86"/>
      <c r="BD1348" s="86"/>
      <c r="BE1348" s="86"/>
      <c r="BF1348" s="86"/>
      <c r="BG1348" s="86"/>
      <c r="BH1348" s="86"/>
      <c r="BI1348" s="86"/>
      <c r="BJ1348" s="86"/>
      <c r="BK1348" s="86"/>
      <c r="BL1348" s="86"/>
      <c r="BM1348" s="86"/>
      <c r="BN1348" s="86"/>
      <c r="BO1348" s="86"/>
      <c r="BP1348" s="86"/>
      <c r="BQ1348" s="86"/>
      <c r="BR1348" s="86"/>
      <c r="BS1348" s="86"/>
    </row>
    <row r="1349" spans="6:71" s="28" customFormat="1">
      <c r="F1349" s="486"/>
      <c r="G1349" s="486"/>
      <c r="U1349" s="557"/>
      <c r="V1349" s="557"/>
      <c r="AF1349" s="33"/>
      <c r="AJ1349" s="86"/>
      <c r="AK1349" s="86"/>
      <c r="AL1349" s="86"/>
      <c r="AN1349" s="86"/>
      <c r="AO1349" s="86"/>
      <c r="AP1349" s="86"/>
      <c r="AQ1349" s="86"/>
      <c r="AR1349" s="86"/>
      <c r="AS1349" s="86"/>
      <c r="AT1349" s="86"/>
      <c r="AU1349" s="86"/>
      <c r="AV1349" s="86"/>
      <c r="AW1349" s="86"/>
      <c r="AX1349" s="86"/>
      <c r="AY1349" s="86"/>
      <c r="AZ1349" s="86"/>
      <c r="BA1349" s="86"/>
      <c r="BB1349" s="86"/>
      <c r="BC1349" s="86"/>
      <c r="BD1349" s="86"/>
      <c r="BE1349" s="86"/>
      <c r="BF1349" s="86"/>
      <c r="BG1349" s="86"/>
      <c r="BH1349" s="86"/>
      <c r="BI1349" s="86"/>
      <c r="BJ1349" s="86"/>
      <c r="BK1349" s="86"/>
      <c r="BL1349" s="86"/>
      <c r="BM1349" s="86"/>
      <c r="BN1349" s="86"/>
      <c r="BO1349" s="86"/>
      <c r="BP1349" s="86"/>
      <c r="BQ1349" s="86"/>
      <c r="BR1349" s="86"/>
      <c r="BS1349" s="86"/>
    </row>
    <row r="1350" spans="6:71" s="28" customFormat="1">
      <c r="F1350" s="486"/>
      <c r="G1350" s="486"/>
      <c r="U1350" s="557"/>
      <c r="V1350" s="557"/>
      <c r="AF1350" s="33"/>
      <c r="AJ1350" s="86"/>
      <c r="AK1350" s="86"/>
      <c r="AL1350" s="86"/>
      <c r="AN1350" s="86"/>
      <c r="AO1350" s="86"/>
      <c r="AP1350" s="86"/>
      <c r="AQ1350" s="86"/>
      <c r="AR1350" s="86"/>
      <c r="AS1350" s="86"/>
      <c r="AT1350" s="86"/>
      <c r="AU1350" s="86"/>
      <c r="AV1350" s="86"/>
      <c r="AW1350" s="86"/>
      <c r="AX1350" s="86"/>
      <c r="AY1350" s="86"/>
      <c r="AZ1350" s="86"/>
      <c r="BA1350" s="86"/>
      <c r="BB1350" s="86"/>
      <c r="BC1350" s="86"/>
      <c r="BD1350" s="86"/>
      <c r="BE1350" s="86"/>
      <c r="BF1350" s="86"/>
      <c r="BG1350" s="86"/>
      <c r="BH1350" s="86"/>
      <c r="BI1350" s="86"/>
      <c r="BJ1350" s="86"/>
      <c r="BK1350" s="86"/>
      <c r="BL1350" s="86"/>
      <c r="BM1350" s="86"/>
      <c r="BN1350" s="86"/>
      <c r="BO1350" s="86"/>
      <c r="BP1350" s="86"/>
      <c r="BQ1350" s="86"/>
      <c r="BR1350" s="86"/>
      <c r="BS1350" s="86"/>
    </row>
    <row r="1351" spans="6:71" s="28" customFormat="1">
      <c r="F1351" s="486"/>
      <c r="G1351" s="486"/>
      <c r="U1351" s="557"/>
      <c r="V1351" s="557"/>
      <c r="AF1351" s="33"/>
      <c r="AJ1351" s="86"/>
      <c r="AK1351" s="86"/>
      <c r="AL1351" s="86"/>
      <c r="AN1351" s="86"/>
      <c r="AO1351" s="86"/>
      <c r="AP1351" s="86"/>
      <c r="AQ1351" s="86"/>
      <c r="AR1351" s="86"/>
      <c r="AS1351" s="86"/>
      <c r="AT1351" s="86"/>
      <c r="AU1351" s="86"/>
      <c r="AV1351" s="86"/>
      <c r="AW1351" s="86"/>
      <c r="AX1351" s="86"/>
      <c r="AY1351" s="86"/>
      <c r="AZ1351" s="86"/>
      <c r="BA1351" s="86"/>
      <c r="BB1351" s="86"/>
      <c r="BC1351" s="86"/>
      <c r="BD1351" s="86"/>
      <c r="BE1351" s="86"/>
      <c r="BF1351" s="86"/>
      <c r="BG1351" s="86"/>
      <c r="BH1351" s="86"/>
      <c r="BI1351" s="86"/>
      <c r="BJ1351" s="86"/>
      <c r="BK1351" s="86"/>
      <c r="BL1351" s="86"/>
      <c r="BM1351" s="86"/>
      <c r="BN1351" s="86"/>
      <c r="BO1351" s="86"/>
      <c r="BP1351" s="86"/>
      <c r="BQ1351" s="86"/>
      <c r="BR1351" s="86"/>
      <c r="BS1351" s="86"/>
    </row>
    <row r="1352" spans="6:71" s="28" customFormat="1">
      <c r="F1352" s="486"/>
      <c r="G1352" s="486"/>
      <c r="U1352" s="557"/>
      <c r="V1352" s="557"/>
      <c r="AF1352" s="33"/>
      <c r="AJ1352" s="86"/>
      <c r="AK1352" s="86"/>
      <c r="AL1352" s="86"/>
      <c r="AN1352" s="86"/>
      <c r="AO1352" s="86"/>
      <c r="AP1352" s="86"/>
      <c r="AQ1352" s="86"/>
      <c r="AR1352" s="86"/>
      <c r="AS1352" s="86"/>
      <c r="AT1352" s="86"/>
      <c r="AU1352" s="86"/>
      <c r="AV1352" s="86"/>
      <c r="AW1352" s="86"/>
      <c r="AX1352" s="86"/>
      <c r="AY1352" s="86"/>
      <c r="AZ1352" s="86"/>
      <c r="BA1352" s="86"/>
      <c r="BB1352" s="86"/>
      <c r="BC1352" s="86"/>
      <c r="BD1352" s="86"/>
      <c r="BE1352" s="86"/>
      <c r="BF1352" s="86"/>
      <c r="BG1352" s="86"/>
      <c r="BH1352" s="86"/>
      <c r="BI1352" s="86"/>
      <c r="BJ1352" s="86"/>
      <c r="BK1352" s="86"/>
      <c r="BL1352" s="86"/>
      <c r="BM1352" s="86"/>
      <c r="BN1352" s="86"/>
      <c r="BO1352" s="86"/>
      <c r="BP1352" s="86"/>
      <c r="BQ1352" s="86"/>
      <c r="BR1352" s="86"/>
      <c r="BS1352" s="86"/>
    </row>
    <row r="1353" spans="6:71" s="28" customFormat="1">
      <c r="F1353" s="486"/>
      <c r="G1353" s="486"/>
      <c r="U1353" s="557"/>
      <c r="V1353" s="557"/>
      <c r="AF1353" s="33"/>
      <c r="AJ1353" s="86"/>
      <c r="AK1353" s="86"/>
      <c r="AL1353" s="86"/>
      <c r="AN1353" s="86"/>
      <c r="AO1353" s="86"/>
      <c r="AP1353" s="86"/>
      <c r="AQ1353" s="86"/>
      <c r="AR1353" s="86"/>
      <c r="AS1353" s="86"/>
      <c r="AT1353" s="86"/>
      <c r="AU1353" s="86"/>
      <c r="AV1353" s="86"/>
      <c r="AW1353" s="86"/>
      <c r="AX1353" s="86"/>
      <c r="AY1353" s="86"/>
      <c r="AZ1353" s="86"/>
      <c r="BA1353" s="86"/>
      <c r="BB1353" s="86"/>
      <c r="BC1353" s="86"/>
      <c r="BD1353" s="86"/>
      <c r="BE1353" s="86"/>
      <c r="BF1353" s="86"/>
      <c r="BG1353" s="86"/>
      <c r="BH1353" s="86"/>
      <c r="BI1353" s="86"/>
      <c r="BJ1353" s="86"/>
      <c r="BK1353" s="86"/>
      <c r="BL1353" s="86"/>
      <c r="BM1353" s="86"/>
      <c r="BN1353" s="86"/>
      <c r="BO1353" s="86"/>
      <c r="BP1353" s="86"/>
      <c r="BQ1353" s="86"/>
      <c r="BR1353" s="86"/>
      <c r="BS1353" s="86"/>
    </row>
    <row r="1354" spans="6:71" s="28" customFormat="1">
      <c r="F1354" s="486"/>
      <c r="G1354" s="486"/>
      <c r="U1354" s="557"/>
      <c r="V1354" s="557"/>
      <c r="AF1354" s="33"/>
      <c r="AJ1354" s="86"/>
      <c r="AK1354" s="86"/>
      <c r="AL1354" s="86"/>
      <c r="AN1354" s="86"/>
      <c r="AO1354" s="86"/>
      <c r="AP1354" s="86"/>
      <c r="AQ1354" s="86"/>
      <c r="AR1354" s="86"/>
      <c r="AS1354" s="86"/>
      <c r="AT1354" s="86"/>
      <c r="AU1354" s="86"/>
      <c r="AV1354" s="86"/>
      <c r="AW1354" s="86"/>
      <c r="AX1354" s="86"/>
      <c r="AY1354" s="86"/>
      <c r="AZ1354" s="86"/>
      <c r="BA1354" s="86"/>
      <c r="BB1354" s="86"/>
      <c r="BC1354" s="86"/>
      <c r="BD1354" s="86"/>
      <c r="BE1354" s="86"/>
      <c r="BF1354" s="86"/>
      <c r="BG1354" s="86"/>
      <c r="BH1354" s="86"/>
      <c r="BI1354" s="86"/>
      <c r="BJ1354" s="86"/>
      <c r="BK1354" s="86"/>
      <c r="BL1354" s="86"/>
      <c r="BM1354" s="86"/>
      <c r="BN1354" s="86"/>
      <c r="BO1354" s="86"/>
      <c r="BP1354" s="86"/>
      <c r="BQ1354" s="86"/>
      <c r="BR1354" s="86"/>
      <c r="BS1354" s="86"/>
    </row>
    <row r="1355" spans="6:71" s="28" customFormat="1">
      <c r="F1355" s="486"/>
      <c r="G1355" s="486"/>
      <c r="U1355" s="557"/>
      <c r="V1355" s="557"/>
      <c r="AF1355" s="33"/>
      <c r="AJ1355" s="86"/>
      <c r="AK1355" s="86"/>
      <c r="AL1355" s="86"/>
      <c r="AN1355" s="86"/>
      <c r="AO1355" s="86"/>
      <c r="AP1355" s="86"/>
      <c r="AQ1355" s="86"/>
      <c r="AR1355" s="86"/>
      <c r="AS1355" s="86"/>
      <c r="AT1355" s="86"/>
      <c r="AU1355" s="86"/>
      <c r="AV1355" s="86"/>
      <c r="AW1355" s="86"/>
      <c r="AX1355" s="86"/>
      <c r="AY1355" s="86"/>
      <c r="AZ1355" s="86"/>
      <c r="BA1355" s="86"/>
      <c r="BB1355" s="86"/>
      <c r="BC1355" s="86"/>
      <c r="BD1355" s="86"/>
      <c r="BE1355" s="86"/>
      <c r="BF1355" s="86"/>
      <c r="BG1355" s="86"/>
      <c r="BH1355" s="86"/>
      <c r="BI1355" s="86"/>
      <c r="BJ1355" s="86"/>
      <c r="BK1355" s="86"/>
      <c r="BL1355" s="86"/>
      <c r="BM1355" s="86"/>
      <c r="BN1355" s="86"/>
      <c r="BO1355" s="86"/>
      <c r="BP1355" s="86"/>
      <c r="BQ1355" s="86"/>
      <c r="BR1355" s="86"/>
      <c r="BS1355" s="86"/>
    </row>
    <row r="1356" spans="6:71" s="28" customFormat="1">
      <c r="F1356" s="486"/>
      <c r="G1356" s="486"/>
      <c r="U1356" s="557"/>
      <c r="V1356" s="557"/>
      <c r="AF1356" s="33"/>
      <c r="AJ1356" s="86"/>
      <c r="AK1356" s="86"/>
      <c r="AL1356" s="86"/>
      <c r="AN1356" s="86"/>
      <c r="AO1356" s="86"/>
      <c r="AP1356" s="86"/>
      <c r="AQ1356" s="86"/>
      <c r="AR1356" s="86"/>
      <c r="AS1356" s="86"/>
      <c r="AT1356" s="86"/>
      <c r="AU1356" s="86"/>
      <c r="AV1356" s="86"/>
      <c r="AW1356" s="86"/>
      <c r="AX1356" s="86"/>
      <c r="AY1356" s="86"/>
      <c r="AZ1356" s="86"/>
      <c r="BA1356" s="86"/>
      <c r="BB1356" s="86"/>
      <c r="BC1356" s="86"/>
      <c r="BD1356" s="86"/>
      <c r="BE1356" s="86"/>
      <c r="BF1356" s="86"/>
      <c r="BG1356" s="86"/>
      <c r="BH1356" s="86"/>
      <c r="BI1356" s="86"/>
      <c r="BJ1356" s="86"/>
      <c r="BK1356" s="86"/>
      <c r="BL1356" s="86"/>
      <c r="BM1356" s="86"/>
      <c r="BN1356" s="86"/>
      <c r="BO1356" s="86"/>
      <c r="BP1356" s="86"/>
      <c r="BQ1356" s="86"/>
      <c r="BR1356" s="86"/>
      <c r="BS1356" s="86"/>
    </row>
    <row r="1357" spans="6:71" s="28" customFormat="1">
      <c r="F1357" s="486"/>
      <c r="G1357" s="486"/>
      <c r="U1357" s="557"/>
      <c r="V1357" s="557"/>
      <c r="AF1357" s="33"/>
      <c r="AJ1357" s="86"/>
      <c r="AK1357" s="86"/>
      <c r="AL1357" s="86"/>
      <c r="AN1357" s="86"/>
      <c r="AO1357" s="86"/>
      <c r="AP1357" s="86"/>
      <c r="AQ1357" s="86"/>
      <c r="AR1357" s="86"/>
      <c r="AS1357" s="86"/>
      <c r="AT1357" s="86"/>
      <c r="AU1357" s="86"/>
      <c r="AV1357" s="86"/>
      <c r="AW1357" s="86"/>
      <c r="AX1357" s="86"/>
      <c r="AY1357" s="86"/>
      <c r="AZ1357" s="86"/>
      <c r="BA1357" s="86"/>
      <c r="BB1357" s="86"/>
      <c r="BC1357" s="86"/>
      <c r="BD1357" s="86"/>
      <c r="BE1357" s="86"/>
      <c r="BF1357" s="86"/>
      <c r="BG1357" s="86"/>
      <c r="BH1357" s="86"/>
      <c r="BI1357" s="86"/>
      <c r="BJ1357" s="86"/>
      <c r="BK1357" s="86"/>
      <c r="BL1357" s="86"/>
      <c r="BM1357" s="86"/>
      <c r="BN1357" s="86"/>
      <c r="BO1357" s="86"/>
      <c r="BP1357" s="86"/>
      <c r="BQ1357" s="86"/>
      <c r="BR1357" s="86"/>
      <c r="BS1357" s="86"/>
    </row>
    <row r="1358" spans="6:71" s="28" customFormat="1">
      <c r="F1358" s="486"/>
      <c r="G1358" s="486"/>
      <c r="U1358" s="557"/>
      <c r="V1358" s="557"/>
      <c r="AF1358" s="33"/>
      <c r="AJ1358" s="86"/>
      <c r="AK1358" s="86"/>
      <c r="AL1358" s="86"/>
      <c r="AN1358" s="86"/>
      <c r="AO1358" s="86"/>
      <c r="AP1358" s="86"/>
      <c r="AQ1358" s="86"/>
      <c r="AR1358" s="86"/>
      <c r="AS1358" s="86"/>
      <c r="AT1358" s="86"/>
      <c r="AU1358" s="86"/>
      <c r="AV1358" s="86"/>
      <c r="AW1358" s="86"/>
      <c r="AX1358" s="86"/>
      <c r="AY1358" s="86"/>
      <c r="AZ1358" s="86"/>
      <c r="BA1358" s="86"/>
      <c r="BB1358" s="86"/>
      <c r="BC1358" s="86"/>
      <c r="BD1358" s="86"/>
      <c r="BE1358" s="86"/>
      <c r="BF1358" s="86"/>
      <c r="BG1358" s="86"/>
      <c r="BH1358" s="86"/>
      <c r="BI1358" s="86"/>
      <c r="BJ1358" s="86"/>
      <c r="BK1358" s="86"/>
      <c r="BL1358" s="86"/>
      <c r="BM1358" s="86"/>
      <c r="BN1358" s="86"/>
      <c r="BO1358" s="86"/>
      <c r="BP1358" s="86"/>
      <c r="BQ1358" s="86"/>
      <c r="BR1358" s="86"/>
      <c r="BS1358" s="86"/>
    </row>
    <row r="1359" spans="6:71" s="28" customFormat="1">
      <c r="F1359" s="486"/>
      <c r="G1359" s="486"/>
      <c r="U1359" s="557"/>
      <c r="V1359" s="557"/>
      <c r="AF1359" s="33"/>
      <c r="AJ1359" s="86"/>
      <c r="AK1359" s="86"/>
      <c r="AL1359" s="86"/>
      <c r="AN1359" s="86"/>
      <c r="AO1359" s="86"/>
      <c r="AP1359" s="86"/>
      <c r="AQ1359" s="86"/>
      <c r="AR1359" s="86"/>
      <c r="AS1359" s="86"/>
      <c r="AT1359" s="86"/>
      <c r="AU1359" s="86"/>
      <c r="AV1359" s="86"/>
      <c r="AW1359" s="86"/>
      <c r="AX1359" s="86"/>
      <c r="AY1359" s="86"/>
      <c r="AZ1359" s="86"/>
      <c r="BA1359" s="86"/>
      <c r="BB1359" s="86"/>
      <c r="BC1359" s="86"/>
      <c r="BD1359" s="86"/>
      <c r="BE1359" s="86"/>
      <c r="BF1359" s="86"/>
      <c r="BG1359" s="86"/>
      <c r="BH1359" s="86"/>
      <c r="BI1359" s="86"/>
      <c r="BJ1359" s="86"/>
      <c r="BK1359" s="86"/>
      <c r="BL1359" s="86"/>
      <c r="BM1359" s="86"/>
      <c r="BN1359" s="86"/>
      <c r="BO1359" s="86"/>
      <c r="BP1359" s="86"/>
      <c r="BQ1359" s="86"/>
      <c r="BR1359" s="86"/>
      <c r="BS1359" s="86"/>
    </row>
    <row r="1360" spans="6:71" s="28" customFormat="1">
      <c r="F1360" s="486"/>
      <c r="G1360" s="486"/>
      <c r="U1360" s="557"/>
      <c r="V1360" s="557"/>
      <c r="AF1360" s="33"/>
      <c r="AJ1360" s="86"/>
      <c r="AK1360" s="86"/>
      <c r="AL1360" s="86"/>
      <c r="AN1360" s="86"/>
      <c r="AO1360" s="86"/>
      <c r="AP1360" s="86"/>
      <c r="AQ1360" s="86"/>
      <c r="AR1360" s="86"/>
      <c r="AS1360" s="86"/>
      <c r="AT1360" s="86"/>
      <c r="AU1360" s="86"/>
      <c r="AV1360" s="86"/>
      <c r="AW1360" s="86"/>
      <c r="AX1360" s="86"/>
      <c r="AY1360" s="86"/>
      <c r="AZ1360" s="86"/>
      <c r="BA1360" s="86"/>
      <c r="BB1360" s="86"/>
      <c r="BC1360" s="86"/>
      <c r="BD1360" s="86"/>
      <c r="BE1360" s="86"/>
      <c r="BF1360" s="86"/>
      <c r="BG1360" s="86"/>
      <c r="BH1360" s="86"/>
      <c r="BI1360" s="86"/>
      <c r="BJ1360" s="86"/>
      <c r="BK1360" s="86"/>
      <c r="BL1360" s="86"/>
      <c r="BM1360" s="86"/>
      <c r="BN1360" s="86"/>
      <c r="BO1360" s="86"/>
      <c r="BP1360" s="86"/>
      <c r="BQ1360" s="86"/>
      <c r="BR1360" s="86"/>
      <c r="BS1360" s="86"/>
    </row>
    <row r="1361" spans="6:71" s="28" customFormat="1">
      <c r="F1361" s="486"/>
      <c r="G1361" s="486"/>
      <c r="U1361" s="557"/>
      <c r="V1361" s="557"/>
      <c r="AF1361" s="33"/>
      <c r="AJ1361" s="86"/>
      <c r="AK1361" s="86"/>
      <c r="AL1361" s="86"/>
      <c r="AN1361" s="86"/>
      <c r="AO1361" s="86"/>
      <c r="AP1361" s="86"/>
      <c r="AQ1361" s="86"/>
      <c r="AR1361" s="86"/>
      <c r="AS1361" s="86"/>
      <c r="AT1361" s="86"/>
      <c r="AU1361" s="86"/>
      <c r="AV1361" s="86"/>
      <c r="AW1361" s="86"/>
      <c r="AX1361" s="86"/>
      <c r="AY1361" s="86"/>
      <c r="AZ1361" s="86"/>
      <c r="BA1361" s="86"/>
      <c r="BB1361" s="86"/>
      <c r="BC1361" s="86"/>
      <c r="BD1361" s="86"/>
      <c r="BE1361" s="86"/>
      <c r="BF1361" s="86"/>
      <c r="BG1361" s="86"/>
      <c r="BH1361" s="86"/>
      <c r="BI1361" s="86"/>
      <c r="BJ1361" s="86"/>
      <c r="BK1361" s="86"/>
      <c r="BL1361" s="86"/>
      <c r="BM1361" s="86"/>
      <c r="BN1361" s="86"/>
      <c r="BO1361" s="86"/>
      <c r="BP1361" s="86"/>
      <c r="BQ1361" s="86"/>
      <c r="BR1361" s="86"/>
      <c r="BS1361" s="86"/>
    </row>
    <row r="1362" spans="6:71" s="28" customFormat="1">
      <c r="F1362" s="486"/>
      <c r="G1362" s="486"/>
      <c r="U1362" s="557"/>
      <c r="V1362" s="557"/>
      <c r="AF1362" s="33"/>
      <c r="AJ1362" s="86"/>
      <c r="AK1362" s="86"/>
      <c r="AL1362" s="86"/>
      <c r="AN1362" s="86"/>
      <c r="AO1362" s="86"/>
      <c r="AP1362" s="86"/>
      <c r="AQ1362" s="86"/>
      <c r="AR1362" s="86"/>
      <c r="AS1362" s="86"/>
      <c r="AT1362" s="86"/>
      <c r="AU1362" s="86"/>
      <c r="AV1362" s="86"/>
      <c r="AW1362" s="86"/>
      <c r="AX1362" s="86"/>
      <c r="AY1362" s="86"/>
      <c r="AZ1362" s="86"/>
      <c r="BA1362" s="86"/>
      <c r="BB1362" s="86"/>
      <c r="BC1362" s="86"/>
      <c r="BD1362" s="86"/>
      <c r="BE1362" s="86"/>
      <c r="BF1362" s="86"/>
      <c r="BG1362" s="86"/>
      <c r="BH1362" s="86"/>
      <c r="BI1362" s="86"/>
      <c r="BJ1362" s="86"/>
      <c r="BK1362" s="86"/>
      <c r="BL1362" s="86"/>
      <c r="BM1362" s="86"/>
      <c r="BN1362" s="86"/>
      <c r="BO1362" s="86"/>
      <c r="BP1362" s="86"/>
      <c r="BQ1362" s="86"/>
      <c r="BR1362" s="86"/>
      <c r="BS1362" s="86"/>
    </row>
    <row r="1363" spans="6:71" s="28" customFormat="1">
      <c r="F1363" s="486"/>
      <c r="G1363" s="486"/>
      <c r="U1363" s="557"/>
      <c r="V1363" s="557"/>
      <c r="AF1363" s="33"/>
      <c r="AJ1363" s="86"/>
      <c r="AK1363" s="86"/>
      <c r="AL1363" s="86"/>
      <c r="AN1363" s="86"/>
      <c r="AO1363" s="86"/>
      <c r="AP1363" s="86"/>
      <c r="AQ1363" s="86"/>
      <c r="AR1363" s="86"/>
      <c r="AS1363" s="86"/>
      <c r="AT1363" s="86"/>
      <c r="AU1363" s="86"/>
      <c r="AV1363" s="86"/>
      <c r="AW1363" s="86"/>
      <c r="AX1363" s="86"/>
      <c r="AY1363" s="86"/>
      <c r="AZ1363" s="86"/>
      <c r="BA1363" s="86"/>
      <c r="BB1363" s="86"/>
      <c r="BC1363" s="86"/>
      <c r="BD1363" s="86"/>
      <c r="BE1363" s="86"/>
      <c r="BF1363" s="86"/>
      <c r="BG1363" s="86"/>
      <c r="BH1363" s="86"/>
      <c r="BI1363" s="86"/>
      <c r="BJ1363" s="86"/>
      <c r="BK1363" s="86"/>
      <c r="BL1363" s="86"/>
      <c r="BM1363" s="86"/>
      <c r="BN1363" s="86"/>
      <c r="BO1363" s="86"/>
      <c r="BP1363" s="86"/>
      <c r="BQ1363" s="86"/>
      <c r="BR1363" s="86"/>
      <c r="BS1363" s="86"/>
    </row>
    <row r="1364" spans="6:71" s="28" customFormat="1">
      <c r="F1364" s="486"/>
      <c r="G1364" s="486"/>
      <c r="U1364" s="557"/>
      <c r="V1364" s="557"/>
      <c r="AF1364" s="33"/>
      <c r="AJ1364" s="86"/>
      <c r="AK1364" s="86"/>
      <c r="AL1364" s="86"/>
      <c r="AN1364" s="86"/>
      <c r="AO1364" s="86"/>
      <c r="AP1364" s="86"/>
      <c r="AQ1364" s="86"/>
      <c r="AR1364" s="86"/>
      <c r="AS1364" s="86"/>
      <c r="AT1364" s="86"/>
      <c r="AU1364" s="86"/>
      <c r="AV1364" s="86"/>
      <c r="AW1364" s="86"/>
      <c r="AX1364" s="86"/>
      <c r="AY1364" s="86"/>
      <c r="AZ1364" s="86"/>
      <c r="BA1364" s="86"/>
      <c r="BB1364" s="86"/>
      <c r="BC1364" s="86"/>
      <c r="BD1364" s="86"/>
      <c r="BE1364" s="86"/>
      <c r="BF1364" s="86"/>
      <c r="BG1364" s="86"/>
      <c r="BH1364" s="86"/>
      <c r="BI1364" s="86"/>
      <c r="BJ1364" s="86"/>
      <c r="BK1364" s="86"/>
      <c r="BL1364" s="86"/>
      <c r="BM1364" s="86"/>
      <c r="BN1364" s="86"/>
      <c r="BO1364" s="86"/>
      <c r="BP1364" s="86"/>
      <c r="BQ1364" s="86"/>
      <c r="BR1364" s="86"/>
      <c r="BS1364" s="86"/>
    </row>
    <row r="1365" spans="6:71" s="28" customFormat="1">
      <c r="F1365" s="486"/>
      <c r="G1365" s="486"/>
      <c r="U1365" s="557"/>
      <c r="V1365" s="557"/>
      <c r="AF1365" s="33"/>
      <c r="AJ1365" s="86"/>
      <c r="AK1365" s="86"/>
      <c r="AL1365" s="86"/>
      <c r="AN1365" s="86"/>
      <c r="AO1365" s="86"/>
      <c r="AP1365" s="86"/>
      <c r="AQ1365" s="86"/>
      <c r="AR1365" s="86"/>
      <c r="AS1365" s="86"/>
      <c r="AT1365" s="86"/>
      <c r="AU1365" s="86"/>
      <c r="AV1365" s="86"/>
      <c r="AW1365" s="86"/>
      <c r="AX1365" s="86"/>
      <c r="AY1365" s="86"/>
      <c r="AZ1365" s="86"/>
      <c r="BA1365" s="86"/>
      <c r="BB1365" s="86"/>
      <c r="BC1365" s="86"/>
      <c r="BD1365" s="86"/>
      <c r="BE1365" s="86"/>
      <c r="BF1365" s="86"/>
      <c r="BG1365" s="86"/>
      <c r="BH1365" s="86"/>
      <c r="BI1365" s="86"/>
      <c r="BJ1365" s="86"/>
      <c r="BK1365" s="86"/>
      <c r="BL1365" s="86"/>
      <c r="BM1365" s="86"/>
      <c r="BN1365" s="86"/>
      <c r="BO1365" s="86"/>
      <c r="BP1365" s="86"/>
      <c r="BQ1365" s="86"/>
      <c r="BR1365" s="86"/>
      <c r="BS1365" s="86"/>
    </row>
    <row r="1366" spans="6:71" s="28" customFormat="1">
      <c r="F1366" s="486"/>
      <c r="G1366" s="486"/>
      <c r="U1366" s="557"/>
      <c r="V1366" s="557"/>
      <c r="AF1366" s="33"/>
      <c r="AJ1366" s="86"/>
      <c r="AK1366" s="86"/>
      <c r="AL1366" s="86"/>
      <c r="AN1366" s="86"/>
      <c r="AO1366" s="86"/>
      <c r="AP1366" s="86"/>
      <c r="AQ1366" s="86"/>
      <c r="AR1366" s="86"/>
      <c r="AS1366" s="86"/>
      <c r="AT1366" s="86"/>
      <c r="AU1366" s="86"/>
      <c r="AV1366" s="86"/>
      <c r="AW1366" s="86"/>
      <c r="AX1366" s="86"/>
      <c r="AY1366" s="86"/>
      <c r="AZ1366" s="86"/>
      <c r="BA1366" s="86"/>
      <c r="BB1366" s="86"/>
      <c r="BC1366" s="86"/>
      <c r="BD1366" s="86"/>
      <c r="BE1366" s="86"/>
      <c r="BF1366" s="86"/>
      <c r="BG1366" s="86"/>
      <c r="BH1366" s="86"/>
      <c r="BI1366" s="86"/>
      <c r="BJ1366" s="86"/>
      <c r="BK1366" s="86"/>
      <c r="BL1366" s="86"/>
      <c r="BM1366" s="86"/>
      <c r="BN1366" s="86"/>
      <c r="BO1366" s="86"/>
      <c r="BP1366" s="86"/>
      <c r="BQ1366" s="86"/>
      <c r="BR1366" s="86"/>
      <c r="BS1366" s="86"/>
    </row>
    <row r="1367" spans="6:71" s="28" customFormat="1">
      <c r="F1367" s="486"/>
      <c r="G1367" s="486"/>
      <c r="U1367" s="557"/>
      <c r="V1367" s="557"/>
      <c r="AF1367" s="33"/>
      <c r="AJ1367" s="86"/>
      <c r="AK1367" s="86"/>
      <c r="AL1367" s="86"/>
      <c r="AN1367" s="86"/>
      <c r="AO1367" s="86"/>
      <c r="AP1367" s="86"/>
      <c r="AQ1367" s="86"/>
      <c r="AR1367" s="86"/>
      <c r="AS1367" s="86"/>
      <c r="AT1367" s="86"/>
      <c r="AU1367" s="86"/>
      <c r="AV1367" s="86"/>
      <c r="AW1367" s="86"/>
      <c r="AX1367" s="86"/>
      <c r="AY1367" s="86"/>
      <c r="AZ1367" s="86"/>
      <c r="BA1367" s="86"/>
      <c r="BB1367" s="86"/>
      <c r="BC1367" s="86"/>
      <c r="BD1367" s="86"/>
      <c r="BE1367" s="86"/>
      <c r="BF1367" s="86"/>
      <c r="BG1367" s="86"/>
      <c r="BH1367" s="86"/>
      <c r="BI1367" s="86"/>
      <c r="BJ1367" s="86"/>
      <c r="BK1367" s="86"/>
      <c r="BL1367" s="86"/>
      <c r="BM1367" s="86"/>
      <c r="BN1367" s="86"/>
      <c r="BO1367" s="86"/>
      <c r="BP1367" s="86"/>
      <c r="BQ1367" s="86"/>
      <c r="BR1367" s="86"/>
      <c r="BS1367" s="86"/>
    </row>
    <row r="1368" spans="6:71" s="28" customFormat="1">
      <c r="F1368" s="486"/>
      <c r="G1368" s="486"/>
      <c r="U1368" s="557"/>
      <c r="V1368" s="557"/>
      <c r="AF1368" s="33"/>
      <c r="AJ1368" s="86"/>
      <c r="AK1368" s="86"/>
      <c r="AL1368" s="86"/>
      <c r="AN1368" s="86"/>
      <c r="AO1368" s="86"/>
      <c r="AP1368" s="86"/>
      <c r="AQ1368" s="86"/>
      <c r="AR1368" s="86"/>
      <c r="AS1368" s="86"/>
      <c r="AT1368" s="86"/>
      <c r="AU1368" s="86"/>
      <c r="AV1368" s="86"/>
      <c r="AW1368" s="86"/>
      <c r="AX1368" s="86"/>
      <c r="AY1368" s="86"/>
      <c r="AZ1368" s="86"/>
      <c r="BA1368" s="86"/>
      <c r="BB1368" s="86"/>
      <c r="BC1368" s="86"/>
      <c r="BD1368" s="86"/>
      <c r="BE1368" s="86"/>
      <c r="BF1368" s="86"/>
      <c r="BG1368" s="86"/>
      <c r="BH1368" s="86"/>
      <c r="BI1368" s="86"/>
      <c r="BJ1368" s="86"/>
      <c r="BK1368" s="86"/>
      <c r="BL1368" s="86"/>
      <c r="BM1368" s="86"/>
      <c r="BN1368" s="86"/>
      <c r="BO1368" s="86"/>
      <c r="BP1368" s="86"/>
      <c r="BQ1368" s="86"/>
      <c r="BR1368" s="86"/>
      <c r="BS1368" s="86"/>
    </row>
    <row r="1369" spans="6:71" s="28" customFormat="1">
      <c r="F1369" s="486"/>
      <c r="G1369" s="486"/>
      <c r="U1369" s="557"/>
      <c r="V1369" s="557"/>
      <c r="AF1369" s="33"/>
      <c r="AJ1369" s="86"/>
      <c r="AK1369" s="86"/>
      <c r="AL1369" s="86"/>
      <c r="AN1369" s="86"/>
      <c r="AO1369" s="86"/>
      <c r="AP1369" s="86"/>
      <c r="AQ1369" s="86"/>
      <c r="AR1369" s="86"/>
      <c r="AS1369" s="86"/>
      <c r="AT1369" s="86"/>
      <c r="AU1369" s="86"/>
      <c r="AV1369" s="86"/>
      <c r="AW1369" s="86"/>
      <c r="AX1369" s="86"/>
      <c r="AY1369" s="86"/>
      <c r="AZ1369" s="86"/>
      <c r="BA1369" s="86"/>
      <c r="BB1369" s="86"/>
      <c r="BC1369" s="86"/>
      <c r="BD1369" s="86"/>
      <c r="BE1369" s="86"/>
      <c r="BF1369" s="86"/>
      <c r="BG1369" s="86"/>
      <c r="BH1369" s="86"/>
      <c r="BI1369" s="86"/>
      <c r="BJ1369" s="86"/>
      <c r="BK1369" s="86"/>
      <c r="BL1369" s="86"/>
      <c r="BM1369" s="86"/>
      <c r="BN1369" s="86"/>
      <c r="BO1369" s="86"/>
      <c r="BP1369" s="86"/>
      <c r="BQ1369" s="86"/>
      <c r="BR1369" s="86"/>
      <c r="BS1369" s="86"/>
    </row>
    <row r="1370" spans="6:71" s="28" customFormat="1">
      <c r="F1370" s="486"/>
      <c r="G1370" s="486"/>
      <c r="U1370" s="557"/>
      <c r="V1370" s="557"/>
      <c r="AF1370" s="33"/>
      <c r="AJ1370" s="86"/>
      <c r="AK1370" s="86"/>
      <c r="AL1370" s="86"/>
      <c r="AN1370" s="86"/>
      <c r="AO1370" s="86"/>
      <c r="AP1370" s="86"/>
      <c r="AQ1370" s="86"/>
      <c r="AR1370" s="86"/>
      <c r="AS1370" s="86"/>
      <c r="AT1370" s="86"/>
      <c r="AU1370" s="86"/>
      <c r="AV1370" s="86"/>
      <c r="AW1370" s="86"/>
      <c r="AX1370" s="86"/>
      <c r="AY1370" s="86"/>
      <c r="AZ1370" s="86"/>
      <c r="BA1370" s="86"/>
      <c r="BB1370" s="86"/>
      <c r="BC1370" s="86"/>
      <c r="BD1370" s="86"/>
      <c r="BE1370" s="86"/>
      <c r="BF1370" s="86"/>
      <c r="BG1370" s="86"/>
      <c r="BH1370" s="86"/>
      <c r="BI1370" s="86"/>
      <c r="BJ1370" s="86"/>
      <c r="BK1370" s="86"/>
      <c r="BL1370" s="86"/>
      <c r="BM1370" s="86"/>
      <c r="BN1370" s="86"/>
      <c r="BO1370" s="86"/>
      <c r="BP1370" s="86"/>
      <c r="BQ1370" s="86"/>
      <c r="BR1370" s="86"/>
      <c r="BS1370" s="86"/>
    </row>
    <row r="1371" spans="6:71" s="28" customFormat="1">
      <c r="F1371" s="486"/>
      <c r="G1371" s="486"/>
      <c r="U1371" s="557"/>
      <c r="V1371" s="557"/>
      <c r="AF1371" s="33"/>
      <c r="AJ1371" s="86"/>
      <c r="AK1371" s="86"/>
      <c r="AL1371" s="86"/>
      <c r="AN1371" s="86"/>
      <c r="AO1371" s="86"/>
      <c r="AP1371" s="86"/>
      <c r="AQ1371" s="86"/>
      <c r="AR1371" s="86"/>
      <c r="AS1371" s="86"/>
      <c r="AT1371" s="86"/>
      <c r="AU1371" s="86"/>
      <c r="AV1371" s="86"/>
      <c r="AW1371" s="86"/>
      <c r="AX1371" s="86"/>
      <c r="AY1371" s="86"/>
      <c r="AZ1371" s="86"/>
      <c r="BA1371" s="86"/>
      <c r="BB1371" s="86"/>
      <c r="BC1371" s="86"/>
      <c r="BD1371" s="86"/>
      <c r="BE1371" s="86"/>
      <c r="BF1371" s="86"/>
      <c r="BG1371" s="86"/>
      <c r="BH1371" s="86"/>
      <c r="BI1371" s="86"/>
      <c r="BJ1371" s="86"/>
      <c r="BK1371" s="86"/>
      <c r="BL1371" s="86"/>
      <c r="BM1371" s="86"/>
      <c r="BN1371" s="86"/>
      <c r="BO1371" s="86"/>
      <c r="BP1371" s="86"/>
      <c r="BQ1371" s="86"/>
      <c r="BR1371" s="86"/>
      <c r="BS1371" s="86"/>
    </row>
    <row r="1372" spans="6:71" s="28" customFormat="1">
      <c r="F1372" s="486"/>
      <c r="G1372" s="486"/>
      <c r="U1372" s="557"/>
      <c r="V1372" s="557"/>
      <c r="AF1372" s="33"/>
      <c r="AJ1372" s="86"/>
      <c r="AK1372" s="86"/>
      <c r="AL1372" s="86"/>
      <c r="AN1372" s="86"/>
      <c r="AO1372" s="86"/>
      <c r="AP1372" s="86"/>
      <c r="AQ1372" s="86"/>
      <c r="AR1372" s="86"/>
      <c r="AS1372" s="86"/>
      <c r="AT1372" s="86"/>
      <c r="AU1372" s="86"/>
      <c r="AV1372" s="86"/>
      <c r="AW1372" s="86"/>
      <c r="AX1372" s="86"/>
      <c r="AY1372" s="86"/>
      <c r="AZ1372" s="86"/>
      <c r="BA1372" s="86"/>
      <c r="BB1372" s="86"/>
      <c r="BC1372" s="86"/>
      <c r="BD1372" s="86"/>
      <c r="BE1372" s="86"/>
      <c r="BF1372" s="86"/>
      <c r="BG1372" s="86"/>
      <c r="BH1372" s="86"/>
      <c r="BI1372" s="86"/>
      <c r="BJ1372" s="86"/>
      <c r="BK1372" s="86"/>
      <c r="BL1372" s="86"/>
      <c r="BM1372" s="86"/>
      <c r="BN1372" s="86"/>
      <c r="BO1372" s="86"/>
      <c r="BP1372" s="86"/>
      <c r="BQ1372" s="86"/>
      <c r="BR1372" s="86"/>
      <c r="BS1372" s="86"/>
    </row>
    <row r="1373" spans="6:71" s="28" customFormat="1">
      <c r="F1373" s="486"/>
      <c r="G1373" s="486"/>
      <c r="U1373" s="557"/>
      <c r="V1373" s="557"/>
      <c r="AF1373" s="33"/>
      <c r="AJ1373" s="86"/>
      <c r="AK1373" s="86"/>
      <c r="AL1373" s="86"/>
      <c r="AN1373" s="86"/>
      <c r="AO1373" s="86"/>
      <c r="AP1373" s="86"/>
      <c r="AQ1373" s="86"/>
      <c r="AR1373" s="86"/>
      <c r="AS1373" s="86"/>
      <c r="AT1373" s="86"/>
      <c r="AU1373" s="86"/>
      <c r="AV1373" s="86"/>
      <c r="AW1373" s="86"/>
      <c r="AX1373" s="86"/>
      <c r="AY1373" s="86"/>
      <c r="AZ1373" s="86"/>
      <c r="BA1373" s="86"/>
      <c r="BB1373" s="86"/>
      <c r="BC1373" s="86"/>
      <c r="BD1373" s="86"/>
      <c r="BE1373" s="86"/>
      <c r="BF1373" s="86"/>
      <c r="BG1373" s="86"/>
      <c r="BH1373" s="86"/>
      <c r="BI1373" s="86"/>
      <c r="BJ1373" s="86"/>
      <c r="BK1373" s="86"/>
      <c r="BL1373" s="86"/>
      <c r="BM1373" s="86"/>
      <c r="BN1373" s="86"/>
      <c r="BO1373" s="86"/>
      <c r="BP1373" s="86"/>
      <c r="BQ1373" s="86"/>
      <c r="BR1373" s="86"/>
      <c r="BS1373" s="86"/>
    </row>
    <row r="1374" spans="6:71" s="28" customFormat="1">
      <c r="F1374" s="486"/>
      <c r="G1374" s="486"/>
      <c r="U1374" s="557"/>
      <c r="V1374" s="557"/>
      <c r="AF1374" s="33"/>
      <c r="AJ1374" s="86"/>
      <c r="AK1374" s="86"/>
      <c r="AL1374" s="86"/>
      <c r="AN1374" s="86"/>
      <c r="AO1374" s="86"/>
      <c r="AP1374" s="86"/>
      <c r="AQ1374" s="86"/>
      <c r="AR1374" s="86"/>
      <c r="AS1374" s="86"/>
      <c r="AT1374" s="86"/>
      <c r="AU1374" s="86"/>
      <c r="AV1374" s="86"/>
      <c r="AW1374" s="86"/>
      <c r="AX1374" s="86"/>
      <c r="AY1374" s="86"/>
      <c r="AZ1374" s="86"/>
      <c r="BA1374" s="86"/>
      <c r="BB1374" s="86"/>
      <c r="BC1374" s="86"/>
      <c r="BD1374" s="86"/>
      <c r="BE1374" s="86"/>
      <c r="BF1374" s="86"/>
      <c r="BG1374" s="86"/>
      <c r="BH1374" s="86"/>
      <c r="BI1374" s="86"/>
      <c r="BJ1374" s="86"/>
      <c r="BK1374" s="86"/>
      <c r="BL1374" s="86"/>
      <c r="BM1374" s="86"/>
      <c r="BN1374" s="86"/>
      <c r="BO1374" s="86"/>
      <c r="BP1374" s="86"/>
      <c r="BQ1374" s="86"/>
      <c r="BR1374" s="86"/>
      <c r="BS1374" s="86"/>
    </row>
    <row r="1375" spans="6:71" s="28" customFormat="1">
      <c r="F1375" s="486"/>
      <c r="G1375" s="486"/>
      <c r="U1375" s="557"/>
      <c r="V1375" s="557"/>
      <c r="AF1375" s="33"/>
      <c r="AJ1375" s="86"/>
      <c r="AK1375" s="86"/>
      <c r="AL1375" s="86"/>
      <c r="AN1375" s="86"/>
      <c r="AO1375" s="86"/>
      <c r="AP1375" s="86"/>
      <c r="AQ1375" s="86"/>
      <c r="AR1375" s="86"/>
      <c r="AS1375" s="86"/>
      <c r="AT1375" s="86"/>
      <c r="AU1375" s="86"/>
      <c r="AV1375" s="86"/>
      <c r="AW1375" s="86"/>
      <c r="AX1375" s="86"/>
      <c r="AY1375" s="86"/>
      <c r="AZ1375" s="86"/>
      <c r="BA1375" s="86"/>
      <c r="BB1375" s="86"/>
      <c r="BC1375" s="86"/>
      <c r="BD1375" s="86"/>
      <c r="BE1375" s="86"/>
      <c r="BF1375" s="86"/>
      <c r="BG1375" s="86"/>
      <c r="BH1375" s="86"/>
      <c r="BI1375" s="86"/>
      <c r="BJ1375" s="86"/>
      <c r="BK1375" s="86"/>
      <c r="BL1375" s="86"/>
      <c r="BM1375" s="86"/>
      <c r="BN1375" s="86"/>
      <c r="BO1375" s="86"/>
      <c r="BP1375" s="86"/>
      <c r="BQ1375" s="86"/>
      <c r="BR1375" s="86"/>
      <c r="BS1375" s="86"/>
    </row>
    <row r="1376" spans="6:71" s="28" customFormat="1">
      <c r="F1376" s="486"/>
      <c r="G1376" s="486"/>
      <c r="U1376" s="557"/>
      <c r="V1376" s="557"/>
      <c r="AF1376" s="33"/>
      <c r="AJ1376" s="86"/>
      <c r="AK1376" s="86"/>
      <c r="AL1376" s="86"/>
      <c r="AN1376" s="86"/>
      <c r="AO1376" s="86"/>
      <c r="AP1376" s="86"/>
      <c r="AQ1376" s="86"/>
      <c r="AR1376" s="86"/>
      <c r="AS1376" s="86"/>
      <c r="AT1376" s="86"/>
      <c r="AU1376" s="86"/>
      <c r="AV1376" s="86"/>
      <c r="AW1376" s="86"/>
      <c r="AX1376" s="86"/>
      <c r="AY1376" s="86"/>
      <c r="AZ1376" s="86"/>
      <c r="BA1376" s="86"/>
      <c r="BB1376" s="86"/>
      <c r="BC1376" s="86"/>
      <c r="BD1376" s="86"/>
      <c r="BE1376" s="86"/>
      <c r="BF1376" s="86"/>
      <c r="BG1376" s="86"/>
      <c r="BH1376" s="86"/>
      <c r="BI1376" s="86"/>
      <c r="BJ1376" s="86"/>
      <c r="BK1376" s="86"/>
      <c r="BL1376" s="86"/>
      <c r="BM1376" s="86"/>
      <c r="BN1376" s="86"/>
      <c r="BO1376" s="86"/>
      <c r="BP1376" s="86"/>
      <c r="BQ1376" s="86"/>
      <c r="BR1376" s="86"/>
      <c r="BS1376" s="86"/>
    </row>
    <row r="1377" spans="6:71" s="28" customFormat="1">
      <c r="F1377" s="486"/>
      <c r="G1377" s="486"/>
      <c r="U1377" s="557"/>
      <c r="V1377" s="557"/>
      <c r="AF1377" s="33"/>
      <c r="AJ1377" s="86"/>
      <c r="AK1377" s="86"/>
      <c r="AL1377" s="86"/>
      <c r="AN1377" s="86"/>
      <c r="AO1377" s="86"/>
      <c r="AP1377" s="86"/>
      <c r="AQ1377" s="86"/>
      <c r="AR1377" s="86"/>
      <c r="AS1377" s="86"/>
      <c r="AT1377" s="86"/>
      <c r="AU1377" s="86"/>
      <c r="AV1377" s="86"/>
      <c r="AW1377" s="86"/>
      <c r="AX1377" s="86"/>
      <c r="AY1377" s="86"/>
      <c r="AZ1377" s="86"/>
      <c r="BA1377" s="86"/>
      <c r="BB1377" s="86"/>
      <c r="BC1377" s="86"/>
      <c r="BD1377" s="86"/>
      <c r="BE1377" s="86"/>
      <c r="BF1377" s="86"/>
      <c r="BG1377" s="86"/>
      <c r="BH1377" s="86"/>
      <c r="BI1377" s="86"/>
      <c r="BJ1377" s="86"/>
      <c r="BK1377" s="86"/>
      <c r="BL1377" s="86"/>
      <c r="BM1377" s="86"/>
      <c r="BN1377" s="86"/>
      <c r="BO1377" s="86"/>
      <c r="BP1377" s="86"/>
      <c r="BQ1377" s="86"/>
      <c r="BR1377" s="86"/>
      <c r="BS1377" s="86"/>
    </row>
    <row r="1378" spans="6:71" s="28" customFormat="1">
      <c r="F1378" s="486"/>
      <c r="G1378" s="486"/>
      <c r="U1378" s="557"/>
      <c r="V1378" s="557"/>
      <c r="AF1378" s="33"/>
      <c r="AJ1378" s="86"/>
      <c r="AK1378" s="86"/>
      <c r="AL1378" s="86"/>
      <c r="AN1378" s="86"/>
      <c r="AO1378" s="86"/>
      <c r="AP1378" s="86"/>
      <c r="AQ1378" s="86"/>
      <c r="AR1378" s="86"/>
      <c r="AS1378" s="86"/>
      <c r="AT1378" s="86"/>
      <c r="AU1378" s="86"/>
      <c r="AV1378" s="86"/>
      <c r="AW1378" s="86"/>
      <c r="AX1378" s="86"/>
      <c r="AY1378" s="86"/>
      <c r="AZ1378" s="86"/>
      <c r="BA1378" s="86"/>
      <c r="BB1378" s="86"/>
      <c r="BC1378" s="86"/>
      <c r="BD1378" s="86"/>
      <c r="BE1378" s="86"/>
      <c r="BF1378" s="86"/>
      <c r="BG1378" s="86"/>
      <c r="BH1378" s="86"/>
      <c r="BI1378" s="86"/>
      <c r="BJ1378" s="86"/>
      <c r="BK1378" s="86"/>
      <c r="BL1378" s="86"/>
      <c r="BM1378" s="86"/>
      <c r="BN1378" s="86"/>
      <c r="BO1378" s="86"/>
      <c r="BP1378" s="86"/>
      <c r="BQ1378" s="86"/>
      <c r="BR1378" s="86"/>
      <c r="BS1378" s="86"/>
    </row>
    <row r="1379" spans="6:71" s="28" customFormat="1">
      <c r="F1379" s="486"/>
      <c r="G1379" s="486"/>
      <c r="U1379" s="557"/>
      <c r="V1379" s="557"/>
      <c r="AF1379" s="33"/>
      <c r="AJ1379" s="86"/>
      <c r="AK1379" s="86"/>
      <c r="AL1379" s="86"/>
      <c r="AN1379" s="86"/>
      <c r="AO1379" s="86"/>
      <c r="AP1379" s="86"/>
      <c r="AQ1379" s="86"/>
      <c r="AR1379" s="86"/>
      <c r="AS1379" s="86"/>
      <c r="AT1379" s="86"/>
      <c r="AU1379" s="86"/>
      <c r="AV1379" s="86"/>
      <c r="AW1379" s="86"/>
      <c r="AX1379" s="86"/>
      <c r="AY1379" s="86"/>
      <c r="AZ1379" s="86"/>
      <c r="BA1379" s="86"/>
      <c r="BB1379" s="86"/>
      <c r="BC1379" s="86"/>
      <c r="BD1379" s="86"/>
      <c r="BE1379" s="86"/>
      <c r="BF1379" s="86"/>
      <c r="BG1379" s="86"/>
      <c r="BH1379" s="86"/>
      <c r="BI1379" s="86"/>
      <c r="BJ1379" s="86"/>
      <c r="BK1379" s="86"/>
      <c r="BL1379" s="86"/>
      <c r="BM1379" s="86"/>
      <c r="BN1379" s="86"/>
      <c r="BO1379" s="86"/>
      <c r="BP1379" s="86"/>
      <c r="BQ1379" s="86"/>
      <c r="BR1379" s="86"/>
      <c r="BS1379" s="86"/>
    </row>
    <row r="1380" spans="6:71" s="28" customFormat="1">
      <c r="F1380" s="486"/>
      <c r="G1380" s="486"/>
      <c r="U1380" s="557"/>
      <c r="V1380" s="557"/>
      <c r="AF1380" s="33"/>
      <c r="AJ1380" s="86"/>
      <c r="AK1380" s="86"/>
      <c r="AL1380" s="86"/>
      <c r="AN1380" s="86"/>
      <c r="AO1380" s="86"/>
      <c r="AP1380" s="86"/>
      <c r="AQ1380" s="86"/>
      <c r="AR1380" s="86"/>
      <c r="AS1380" s="86"/>
      <c r="AT1380" s="86"/>
      <c r="AU1380" s="86"/>
      <c r="AV1380" s="86"/>
      <c r="AW1380" s="86"/>
      <c r="AX1380" s="86"/>
      <c r="AY1380" s="86"/>
      <c r="AZ1380" s="86"/>
      <c r="BA1380" s="86"/>
      <c r="BB1380" s="86"/>
      <c r="BC1380" s="86"/>
      <c r="BD1380" s="86"/>
      <c r="BE1380" s="86"/>
      <c r="BF1380" s="86"/>
      <c r="BG1380" s="86"/>
      <c r="BH1380" s="86"/>
      <c r="BI1380" s="86"/>
      <c r="BJ1380" s="86"/>
      <c r="BK1380" s="86"/>
      <c r="BL1380" s="86"/>
      <c r="BM1380" s="86"/>
      <c r="BN1380" s="86"/>
      <c r="BO1380" s="86"/>
      <c r="BP1380" s="86"/>
      <c r="BQ1380" s="86"/>
      <c r="BR1380" s="86"/>
      <c r="BS1380" s="86"/>
    </row>
    <row r="1381" spans="6:71" s="28" customFormat="1">
      <c r="F1381" s="486"/>
      <c r="G1381" s="486"/>
      <c r="U1381" s="557"/>
      <c r="V1381" s="557"/>
      <c r="AF1381" s="33"/>
      <c r="AJ1381" s="86"/>
      <c r="AK1381" s="86"/>
      <c r="AL1381" s="86"/>
      <c r="AN1381" s="86"/>
      <c r="AO1381" s="86"/>
      <c r="AP1381" s="86"/>
      <c r="AQ1381" s="86"/>
      <c r="AR1381" s="86"/>
      <c r="AS1381" s="86"/>
      <c r="AT1381" s="86"/>
      <c r="AU1381" s="86"/>
      <c r="AV1381" s="86"/>
      <c r="AW1381" s="86"/>
      <c r="AX1381" s="86"/>
      <c r="AY1381" s="86"/>
      <c r="AZ1381" s="86"/>
      <c r="BA1381" s="86"/>
      <c r="BB1381" s="86"/>
      <c r="BC1381" s="86"/>
      <c r="BD1381" s="86"/>
      <c r="BE1381" s="86"/>
      <c r="BF1381" s="86"/>
      <c r="BG1381" s="86"/>
      <c r="BH1381" s="86"/>
      <c r="BI1381" s="86"/>
      <c r="BJ1381" s="86"/>
      <c r="BK1381" s="86"/>
      <c r="BL1381" s="86"/>
      <c r="BM1381" s="86"/>
      <c r="BN1381" s="86"/>
      <c r="BO1381" s="86"/>
      <c r="BP1381" s="86"/>
      <c r="BQ1381" s="86"/>
      <c r="BR1381" s="86"/>
      <c r="BS1381" s="86"/>
    </row>
    <row r="1382" spans="6:71" s="28" customFormat="1">
      <c r="F1382" s="486"/>
      <c r="G1382" s="486"/>
      <c r="U1382" s="557"/>
      <c r="V1382" s="557"/>
      <c r="AF1382" s="33"/>
      <c r="AJ1382" s="86"/>
      <c r="AK1382" s="86"/>
      <c r="AL1382" s="86"/>
      <c r="AN1382" s="86"/>
      <c r="AO1382" s="86"/>
      <c r="AP1382" s="86"/>
      <c r="AQ1382" s="86"/>
      <c r="AR1382" s="86"/>
      <c r="AS1382" s="86"/>
      <c r="AT1382" s="86"/>
      <c r="AU1382" s="86"/>
      <c r="AV1382" s="86"/>
      <c r="AW1382" s="86"/>
      <c r="AX1382" s="86"/>
      <c r="AY1382" s="86"/>
      <c r="AZ1382" s="86"/>
      <c r="BA1382" s="86"/>
      <c r="BB1382" s="86"/>
      <c r="BC1382" s="86"/>
      <c r="BD1382" s="86"/>
      <c r="BE1382" s="86"/>
      <c r="BF1382" s="86"/>
      <c r="BG1382" s="86"/>
      <c r="BH1382" s="86"/>
      <c r="BI1382" s="86"/>
      <c r="BJ1382" s="86"/>
      <c r="BK1382" s="86"/>
      <c r="BL1382" s="86"/>
      <c r="BM1382" s="86"/>
      <c r="BN1382" s="86"/>
      <c r="BO1382" s="86"/>
      <c r="BP1382" s="86"/>
      <c r="BQ1382" s="86"/>
      <c r="BR1382" s="86"/>
      <c r="BS1382" s="86"/>
    </row>
    <row r="1383" spans="6:71" s="28" customFormat="1">
      <c r="F1383" s="486"/>
      <c r="G1383" s="486"/>
      <c r="U1383" s="557"/>
      <c r="V1383" s="557"/>
      <c r="AF1383" s="33"/>
      <c r="AJ1383" s="86"/>
      <c r="AK1383" s="86"/>
      <c r="AL1383" s="86"/>
      <c r="AN1383" s="86"/>
      <c r="AO1383" s="86"/>
      <c r="AP1383" s="86"/>
      <c r="AQ1383" s="86"/>
      <c r="AR1383" s="86"/>
      <c r="AS1383" s="86"/>
      <c r="AT1383" s="86"/>
      <c r="AU1383" s="86"/>
      <c r="AV1383" s="86"/>
      <c r="AW1383" s="86"/>
      <c r="AX1383" s="86"/>
      <c r="AY1383" s="86"/>
      <c r="AZ1383" s="86"/>
      <c r="BA1383" s="86"/>
      <c r="BB1383" s="86"/>
      <c r="BC1383" s="86"/>
      <c r="BD1383" s="86"/>
      <c r="BE1383" s="86"/>
      <c r="BF1383" s="86"/>
      <c r="BG1383" s="86"/>
      <c r="BH1383" s="86"/>
      <c r="BI1383" s="86"/>
      <c r="BJ1383" s="86"/>
      <c r="BK1383" s="86"/>
      <c r="BL1383" s="86"/>
      <c r="BM1383" s="86"/>
      <c r="BN1383" s="86"/>
      <c r="BO1383" s="86"/>
      <c r="BP1383" s="86"/>
      <c r="BQ1383" s="86"/>
      <c r="BR1383" s="86"/>
      <c r="BS1383" s="86"/>
    </row>
    <row r="1384" spans="6:71" s="28" customFormat="1">
      <c r="F1384" s="486"/>
      <c r="G1384" s="486"/>
      <c r="U1384" s="557"/>
      <c r="V1384" s="557"/>
      <c r="AF1384" s="33"/>
      <c r="AJ1384" s="86"/>
      <c r="AK1384" s="86"/>
      <c r="AL1384" s="86"/>
      <c r="AN1384" s="86"/>
      <c r="AO1384" s="86"/>
      <c r="AP1384" s="86"/>
      <c r="AQ1384" s="86"/>
      <c r="AR1384" s="86"/>
      <c r="AS1384" s="86"/>
      <c r="AT1384" s="86"/>
      <c r="AU1384" s="86"/>
      <c r="AV1384" s="86"/>
      <c r="AW1384" s="86"/>
      <c r="AX1384" s="86"/>
      <c r="AY1384" s="86"/>
      <c r="AZ1384" s="86"/>
      <c r="BA1384" s="86"/>
      <c r="BB1384" s="86"/>
      <c r="BC1384" s="86"/>
      <c r="BD1384" s="86"/>
      <c r="BE1384" s="86"/>
      <c r="BF1384" s="86"/>
      <c r="BG1384" s="86"/>
      <c r="BH1384" s="86"/>
      <c r="BI1384" s="86"/>
      <c r="BJ1384" s="86"/>
      <c r="BK1384" s="86"/>
      <c r="BL1384" s="86"/>
      <c r="BM1384" s="86"/>
      <c r="BN1384" s="86"/>
      <c r="BO1384" s="86"/>
      <c r="BP1384" s="86"/>
      <c r="BQ1384" s="86"/>
      <c r="BR1384" s="86"/>
      <c r="BS1384" s="86"/>
    </row>
    <row r="1385" spans="6:71" s="28" customFormat="1">
      <c r="F1385" s="486"/>
      <c r="G1385" s="486"/>
      <c r="U1385" s="557"/>
      <c r="V1385" s="557"/>
      <c r="AF1385" s="33"/>
      <c r="AJ1385" s="86"/>
      <c r="AK1385" s="86"/>
      <c r="AL1385" s="86"/>
      <c r="AN1385" s="86"/>
      <c r="AO1385" s="86"/>
      <c r="AP1385" s="86"/>
      <c r="AQ1385" s="86"/>
      <c r="AR1385" s="86"/>
      <c r="AS1385" s="86"/>
      <c r="AT1385" s="86"/>
      <c r="AU1385" s="86"/>
      <c r="AV1385" s="86"/>
      <c r="AW1385" s="86"/>
      <c r="AX1385" s="86"/>
      <c r="AY1385" s="86"/>
      <c r="AZ1385" s="86"/>
      <c r="BA1385" s="86"/>
      <c r="BB1385" s="86"/>
      <c r="BC1385" s="86"/>
      <c r="BD1385" s="86"/>
      <c r="BE1385" s="86"/>
      <c r="BF1385" s="86"/>
      <c r="BG1385" s="86"/>
      <c r="BH1385" s="86"/>
      <c r="BI1385" s="86"/>
      <c r="BJ1385" s="86"/>
      <c r="BK1385" s="86"/>
      <c r="BL1385" s="86"/>
      <c r="BM1385" s="86"/>
      <c r="BN1385" s="86"/>
      <c r="BO1385" s="86"/>
      <c r="BP1385" s="86"/>
      <c r="BQ1385" s="86"/>
      <c r="BR1385" s="86"/>
      <c r="BS1385" s="86"/>
    </row>
    <row r="1386" spans="6:71" s="28" customFormat="1">
      <c r="F1386" s="486"/>
      <c r="G1386" s="486"/>
      <c r="U1386" s="557"/>
      <c r="V1386" s="557"/>
      <c r="AF1386" s="33"/>
      <c r="AJ1386" s="86"/>
      <c r="AK1386" s="86"/>
      <c r="AL1386" s="86"/>
      <c r="AN1386" s="86"/>
      <c r="AO1386" s="86"/>
      <c r="AP1386" s="86"/>
      <c r="AQ1386" s="86"/>
      <c r="AR1386" s="86"/>
      <c r="AS1386" s="86"/>
      <c r="AT1386" s="86"/>
      <c r="AU1386" s="86"/>
      <c r="AV1386" s="86"/>
      <c r="AW1386" s="86"/>
      <c r="AX1386" s="86"/>
      <c r="AY1386" s="86"/>
      <c r="AZ1386" s="86"/>
      <c r="BA1386" s="86"/>
      <c r="BB1386" s="86"/>
      <c r="BC1386" s="86"/>
      <c r="BD1386" s="86"/>
      <c r="BE1386" s="86"/>
      <c r="BF1386" s="86"/>
      <c r="BG1386" s="86"/>
      <c r="BH1386" s="86"/>
      <c r="BI1386" s="86"/>
      <c r="BJ1386" s="86"/>
      <c r="BK1386" s="86"/>
      <c r="BL1386" s="86"/>
      <c r="BM1386" s="86"/>
      <c r="BN1386" s="86"/>
      <c r="BO1386" s="86"/>
      <c r="BP1386" s="86"/>
      <c r="BQ1386" s="86"/>
      <c r="BR1386" s="86"/>
      <c r="BS1386" s="86"/>
    </row>
    <row r="1387" spans="6:71" s="28" customFormat="1">
      <c r="F1387" s="486"/>
      <c r="G1387" s="486"/>
      <c r="U1387" s="557"/>
      <c r="V1387" s="557"/>
      <c r="AF1387" s="33"/>
      <c r="AJ1387" s="86"/>
      <c r="AK1387" s="86"/>
      <c r="AL1387" s="86"/>
      <c r="AN1387" s="86"/>
      <c r="AO1387" s="86"/>
      <c r="AP1387" s="86"/>
      <c r="AQ1387" s="86"/>
      <c r="AR1387" s="86"/>
      <c r="AS1387" s="86"/>
      <c r="AT1387" s="86"/>
      <c r="AU1387" s="86"/>
      <c r="AV1387" s="86"/>
      <c r="AW1387" s="86"/>
      <c r="AX1387" s="86"/>
      <c r="AY1387" s="86"/>
      <c r="AZ1387" s="86"/>
      <c r="BA1387" s="86"/>
      <c r="BB1387" s="86"/>
      <c r="BC1387" s="86"/>
      <c r="BD1387" s="86"/>
      <c r="BE1387" s="86"/>
      <c r="BF1387" s="86"/>
      <c r="BG1387" s="86"/>
      <c r="BH1387" s="86"/>
      <c r="BI1387" s="86"/>
      <c r="BJ1387" s="86"/>
      <c r="BK1387" s="86"/>
      <c r="BL1387" s="86"/>
      <c r="BM1387" s="86"/>
      <c r="BN1387" s="86"/>
      <c r="BO1387" s="86"/>
      <c r="BP1387" s="86"/>
      <c r="BQ1387" s="86"/>
      <c r="BR1387" s="86"/>
      <c r="BS1387" s="86"/>
    </row>
    <row r="1388" spans="6:71" s="28" customFormat="1">
      <c r="F1388" s="486"/>
      <c r="G1388" s="486"/>
      <c r="U1388" s="557"/>
      <c r="V1388" s="557"/>
      <c r="AF1388" s="33"/>
      <c r="AJ1388" s="86"/>
      <c r="AK1388" s="86"/>
      <c r="AL1388" s="86"/>
      <c r="AN1388" s="86"/>
      <c r="AO1388" s="86"/>
      <c r="AP1388" s="86"/>
      <c r="AQ1388" s="86"/>
      <c r="AR1388" s="86"/>
      <c r="AS1388" s="86"/>
      <c r="AT1388" s="86"/>
      <c r="AU1388" s="86"/>
      <c r="AV1388" s="86"/>
      <c r="AW1388" s="86"/>
      <c r="AX1388" s="86"/>
      <c r="AY1388" s="86"/>
      <c r="AZ1388" s="86"/>
      <c r="BA1388" s="86"/>
      <c r="BB1388" s="86"/>
      <c r="BC1388" s="86"/>
      <c r="BD1388" s="86"/>
      <c r="BE1388" s="86"/>
      <c r="BF1388" s="86"/>
      <c r="BG1388" s="86"/>
      <c r="BH1388" s="86"/>
      <c r="BI1388" s="86"/>
      <c r="BJ1388" s="86"/>
      <c r="BK1388" s="86"/>
      <c r="BL1388" s="86"/>
      <c r="BM1388" s="86"/>
      <c r="BN1388" s="86"/>
      <c r="BO1388" s="86"/>
      <c r="BP1388" s="86"/>
      <c r="BQ1388" s="86"/>
      <c r="BR1388" s="86"/>
      <c r="BS1388" s="86"/>
    </row>
    <row r="1389" spans="6:71" s="28" customFormat="1">
      <c r="F1389" s="486"/>
      <c r="G1389" s="486"/>
      <c r="U1389" s="557"/>
      <c r="V1389" s="557"/>
      <c r="AF1389" s="33"/>
      <c r="AJ1389" s="86"/>
      <c r="AK1389" s="86"/>
      <c r="AL1389" s="86"/>
      <c r="AN1389" s="86"/>
      <c r="AO1389" s="86"/>
      <c r="AP1389" s="86"/>
      <c r="AQ1389" s="86"/>
      <c r="AR1389" s="86"/>
      <c r="AS1389" s="86"/>
      <c r="AT1389" s="86"/>
      <c r="AU1389" s="86"/>
      <c r="AV1389" s="86"/>
      <c r="AW1389" s="86"/>
      <c r="AX1389" s="86"/>
      <c r="AY1389" s="86"/>
      <c r="AZ1389" s="86"/>
      <c r="BA1389" s="86"/>
      <c r="BB1389" s="86"/>
      <c r="BC1389" s="86"/>
      <c r="BD1389" s="86"/>
      <c r="BE1389" s="86"/>
      <c r="BF1389" s="86"/>
      <c r="BG1389" s="86"/>
      <c r="BH1389" s="86"/>
      <c r="BI1389" s="86"/>
      <c r="BJ1389" s="86"/>
      <c r="BK1389" s="86"/>
      <c r="BL1389" s="86"/>
      <c r="BM1389" s="86"/>
      <c r="BN1389" s="86"/>
      <c r="BO1389" s="86"/>
      <c r="BP1389" s="86"/>
      <c r="BQ1389" s="86"/>
      <c r="BR1389" s="86"/>
      <c r="BS1389" s="86"/>
    </row>
    <row r="1390" spans="6:71" s="28" customFormat="1">
      <c r="F1390" s="486"/>
      <c r="G1390" s="486"/>
      <c r="U1390" s="557"/>
      <c r="V1390" s="557"/>
      <c r="AF1390" s="33"/>
      <c r="AJ1390" s="86"/>
      <c r="AK1390" s="86"/>
      <c r="AL1390" s="86"/>
      <c r="AN1390" s="86"/>
      <c r="AO1390" s="86"/>
      <c r="AP1390" s="86"/>
      <c r="AQ1390" s="86"/>
      <c r="AR1390" s="86"/>
      <c r="AS1390" s="86"/>
      <c r="AT1390" s="86"/>
      <c r="AU1390" s="86"/>
      <c r="AV1390" s="86"/>
      <c r="AW1390" s="86"/>
      <c r="AX1390" s="86"/>
      <c r="AY1390" s="86"/>
      <c r="AZ1390" s="86"/>
      <c r="BA1390" s="86"/>
      <c r="BB1390" s="86"/>
      <c r="BC1390" s="86"/>
      <c r="BD1390" s="86"/>
      <c r="BE1390" s="86"/>
      <c r="BF1390" s="86"/>
      <c r="BG1390" s="86"/>
      <c r="BH1390" s="86"/>
      <c r="BI1390" s="86"/>
      <c r="BJ1390" s="86"/>
      <c r="BK1390" s="86"/>
      <c r="BL1390" s="86"/>
      <c r="BM1390" s="86"/>
      <c r="BN1390" s="86"/>
      <c r="BO1390" s="86"/>
      <c r="BP1390" s="86"/>
      <c r="BQ1390" s="86"/>
      <c r="BR1390" s="86"/>
      <c r="BS1390" s="86"/>
    </row>
    <row r="1391" spans="6:71" s="28" customFormat="1">
      <c r="F1391" s="486"/>
      <c r="G1391" s="486"/>
      <c r="U1391" s="557"/>
      <c r="V1391" s="557"/>
      <c r="AF1391" s="33"/>
      <c r="AJ1391" s="86"/>
      <c r="AK1391" s="86"/>
      <c r="AL1391" s="86"/>
      <c r="AN1391" s="86"/>
      <c r="AO1391" s="86"/>
      <c r="AP1391" s="86"/>
      <c r="AQ1391" s="86"/>
      <c r="AR1391" s="86"/>
      <c r="AS1391" s="86"/>
      <c r="AT1391" s="86"/>
      <c r="AU1391" s="86"/>
      <c r="AV1391" s="86"/>
      <c r="AW1391" s="86"/>
      <c r="AX1391" s="86"/>
      <c r="AY1391" s="86"/>
      <c r="AZ1391" s="86"/>
      <c r="BA1391" s="86"/>
      <c r="BB1391" s="86"/>
      <c r="BC1391" s="86"/>
      <c r="BD1391" s="86"/>
      <c r="BE1391" s="86"/>
      <c r="BF1391" s="86"/>
      <c r="BG1391" s="86"/>
      <c r="BH1391" s="86"/>
      <c r="BI1391" s="86"/>
      <c r="BJ1391" s="86"/>
      <c r="BK1391" s="86"/>
      <c r="BL1391" s="86"/>
      <c r="BM1391" s="86"/>
      <c r="BN1391" s="86"/>
      <c r="BO1391" s="86"/>
      <c r="BP1391" s="86"/>
      <c r="BQ1391" s="86"/>
      <c r="BR1391" s="86"/>
      <c r="BS1391" s="86"/>
    </row>
    <row r="1392" spans="6:71" s="28" customFormat="1">
      <c r="F1392" s="486"/>
      <c r="G1392" s="486"/>
      <c r="U1392" s="557"/>
      <c r="V1392" s="557"/>
      <c r="AF1392" s="33"/>
      <c r="AJ1392" s="86"/>
      <c r="AK1392" s="86"/>
      <c r="AL1392" s="86"/>
      <c r="AN1392" s="86"/>
      <c r="AO1392" s="86"/>
      <c r="AP1392" s="86"/>
      <c r="AQ1392" s="86"/>
      <c r="AR1392" s="86"/>
      <c r="AS1392" s="86"/>
      <c r="AT1392" s="86"/>
      <c r="AU1392" s="86"/>
      <c r="AV1392" s="86"/>
      <c r="AW1392" s="86"/>
      <c r="AX1392" s="86"/>
      <c r="AY1392" s="86"/>
      <c r="AZ1392" s="86"/>
      <c r="BA1392" s="86"/>
      <c r="BB1392" s="86"/>
      <c r="BC1392" s="86"/>
      <c r="BD1392" s="86"/>
      <c r="BE1392" s="86"/>
      <c r="BF1392" s="86"/>
      <c r="BG1392" s="86"/>
      <c r="BH1392" s="86"/>
      <c r="BI1392" s="86"/>
      <c r="BJ1392" s="86"/>
      <c r="BK1392" s="86"/>
      <c r="BL1392" s="86"/>
      <c r="BM1392" s="86"/>
      <c r="BN1392" s="86"/>
      <c r="BO1392" s="86"/>
      <c r="BP1392" s="86"/>
      <c r="BQ1392" s="86"/>
      <c r="BR1392" s="86"/>
      <c r="BS1392" s="86"/>
    </row>
    <row r="1393" spans="6:71" s="28" customFormat="1">
      <c r="F1393" s="486"/>
      <c r="G1393" s="486"/>
      <c r="U1393" s="557"/>
      <c r="V1393" s="557"/>
      <c r="AF1393" s="33"/>
      <c r="AJ1393" s="86"/>
      <c r="AK1393" s="86"/>
      <c r="AL1393" s="86"/>
      <c r="AN1393" s="86"/>
      <c r="AO1393" s="86"/>
      <c r="AP1393" s="86"/>
      <c r="AQ1393" s="86"/>
      <c r="AR1393" s="86"/>
      <c r="AS1393" s="86"/>
      <c r="AT1393" s="86"/>
      <c r="AU1393" s="86"/>
      <c r="AV1393" s="86"/>
      <c r="AW1393" s="86"/>
      <c r="AX1393" s="86"/>
      <c r="AY1393" s="86"/>
      <c r="AZ1393" s="86"/>
      <c r="BA1393" s="86"/>
      <c r="BB1393" s="86"/>
      <c r="BC1393" s="86"/>
      <c r="BD1393" s="86"/>
      <c r="BE1393" s="86"/>
      <c r="BF1393" s="86"/>
      <c r="BG1393" s="86"/>
      <c r="BH1393" s="86"/>
      <c r="BI1393" s="86"/>
      <c r="BJ1393" s="86"/>
      <c r="BK1393" s="86"/>
      <c r="BL1393" s="86"/>
      <c r="BM1393" s="86"/>
      <c r="BN1393" s="86"/>
      <c r="BO1393" s="86"/>
      <c r="BP1393" s="86"/>
      <c r="BQ1393" s="86"/>
      <c r="BR1393" s="86"/>
      <c r="BS1393" s="86"/>
    </row>
    <row r="1394" spans="6:71" s="28" customFormat="1">
      <c r="F1394" s="486"/>
      <c r="G1394" s="486"/>
      <c r="U1394" s="557"/>
      <c r="V1394" s="557"/>
      <c r="AF1394" s="33"/>
      <c r="AJ1394" s="86"/>
      <c r="AK1394" s="86"/>
      <c r="AL1394" s="86"/>
      <c r="AN1394" s="86"/>
      <c r="AO1394" s="86"/>
      <c r="AP1394" s="86"/>
      <c r="AQ1394" s="86"/>
      <c r="AR1394" s="86"/>
      <c r="AS1394" s="86"/>
      <c r="AT1394" s="86"/>
      <c r="AU1394" s="86"/>
      <c r="AV1394" s="86"/>
      <c r="AW1394" s="86"/>
      <c r="AX1394" s="86"/>
      <c r="AY1394" s="86"/>
      <c r="AZ1394" s="86"/>
      <c r="BA1394" s="86"/>
      <c r="BB1394" s="86"/>
      <c r="BC1394" s="86"/>
      <c r="BD1394" s="86"/>
      <c r="BE1394" s="86"/>
      <c r="BF1394" s="86"/>
      <c r="BG1394" s="86"/>
      <c r="BH1394" s="86"/>
      <c r="BI1394" s="86"/>
      <c r="BJ1394" s="86"/>
      <c r="BK1394" s="86"/>
      <c r="BL1394" s="86"/>
      <c r="BM1394" s="86"/>
      <c r="BN1394" s="86"/>
      <c r="BO1394" s="86"/>
      <c r="BP1394" s="86"/>
      <c r="BQ1394" s="86"/>
      <c r="BR1394" s="86"/>
      <c r="BS1394" s="86"/>
    </row>
    <row r="1395" spans="6:71" s="28" customFormat="1">
      <c r="F1395" s="486"/>
      <c r="G1395" s="486"/>
      <c r="U1395" s="557"/>
      <c r="V1395" s="557"/>
      <c r="AF1395" s="33"/>
      <c r="AJ1395" s="86"/>
      <c r="AK1395" s="86"/>
      <c r="AL1395" s="86"/>
      <c r="AN1395" s="86"/>
      <c r="AO1395" s="86"/>
      <c r="AP1395" s="86"/>
      <c r="AQ1395" s="86"/>
      <c r="AR1395" s="86"/>
      <c r="AS1395" s="86"/>
      <c r="AT1395" s="86"/>
      <c r="AU1395" s="86"/>
      <c r="AV1395" s="86"/>
      <c r="AW1395" s="86"/>
      <c r="AX1395" s="86"/>
      <c r="AY1395" s="86"/>
      <c r="AZ1395" s="86"/>
      <c r="BA1395" s="86"/>
      <c r="BB1395" s="86"/>
      <c r="BC1395" s="86"/>
      <c r="BD1395" s="86"/>
      <c r="BE1395" s="86"/>
      <c r="BF1395" s="86"/>
      <c r="BG1395" s="86"/>
      <c r="BH1395" s="86"/>
      <c r="BI1395" s="86"/>
      <c r="BJ1395" s="86"/>
      <c r="BK1395" s="86"/>
      <c r="BL1395" s="86"/>
      <c r="BM1395" s="86"/>
      <c r="BN1395" s="86"/>
      <c r="BO1395" s="86"/>
      <c r="BP1395" s="86"/>
      <c r="BQ1395" s="86"/>
      <c r="BR1395" s="86"/>
      <c r="BS1395" s="86"/>
    </row>
    <row r="1396" spans="6:71" s="28" customFormat="1">
      <c r="F1396" s="486"/>
      <c r="G1396" s="486"/>
      <c r="U1396" s="557"/>
      <c r="V1396" s="557"/>
      <c r="AF1396" s="33"/>
      <c r="AJ1396" s="86"/>
      <c r="AK1396" s="86"/>
      <c r="AL1396" s="86"/>
      <c r="AN1396" s="86"/>
      <c r="AO1396" s="86"/>
      <c r="AP1396" s="86"/>
      <c r="AQ1396" s="86"/>
      <c r="AR1396" s="86"/>
      <c r="AS1396" s="86"/>
      <c r="AT1396" s="86"/>
      <c r="AU1396" s="86"/>
      <c r="AV1396" s="86"/>
      <c r="AW1396" s="86"/>
      <c r="AX1396" s="86"/>
      <c r="AY1396" s="86"/>
      <c r="AZ1396" s="86"/>
      <c r="BA1396" s="86"/>
      <c r="BB1396" s="86"/>
      <c r="BC1396" s="86"/>
      <c r="BD1396" s="86"/>
      <c r="BE1396" s="86"/>
      <c r="BF1396" s="86"/>
      <c r="BG1396" s="86"/>
      <c r="BH1396" s="86"/>
      <c r="BI1396" s="86"/>
      <c r="BJ1396" s="86"/>
      <c r="BK1396" s="86"/>
      <c r="BL1396" s="86"/>
      <c r="BM1396" s="86"/>
      <c r="BN1396" s="86"/>
      <c r="BO1396" s="86"/>
      <c r="BP1396" s="86"/>
      <c r="BQ1396" s="86"/>
      <c r="BR1396" s="86"/>
      <c r="BS1396" s="86"/>
    </row>
    <row r="1397" spans="6:71" s="28" customFormat="1">
      <c r="F1397" s="486"/>
      <c r="G1397" s="486"/>
      <c r="U1397" s="557"/>
      <c r="V1397" s="557"/>
      <c r="AF1397" s="33"/>
      <c r="AJ1397" s="86"/>
      <c r="AK1397" s="86"/>
      <c r="AL1397" s="86"/>
      <c r="AN1397" s="86"/>
      <c r="AO1397" s="86"/>
      <c r="AP1397" s="86"/>
      <c r="AQ1397" s="86"/>
      <c r="AR1397" s="86"/>
      <c r="AS1397" s="86"/>
      <c r="AT1397" s="86"/>
      <c r="AU1397" s="86"/>
      <c r="AV1397" s="86"/>
      <c r="AW1397" s="86"/>
      <c r="AX1397" s="86"/>
      <c r="AY1397" s="86"/>
      <c r="AZ1397" s="86"/>
      <c r="BA1397" s="86"/>
      <c r="BB1397" s="86"/>
      <c r="BC1397" s="86"/>
      <c r="BD1397" s="86"/>
      <c r="BE1397" s="86"/>
      <c r="BF1397" s="86"/>
      <c r="BG1397" s="86"/>
      <c r="BH1397" s="86"/>
      <c r="BI1397" s="86"/>
      <c r="BJ1397" s="86"/>
      <c r="BK1397" s="86"/>
      <c r="BL1397" s="86"/>
      <c r="BM1397" s="86"/>
      <c r="BN1397" s="86"/>
      <c r="BO1397" s="86"/>
      <c r="BP1397" s="86"/>
      <c r="BQ1397" s="86"/>
      <c r="BR1397" s="86"/>
      <c r="BS1397" s="86"/>
    </row>
  </sheetData>
  <mergeCells count="4">
    <mergeCell ref="H687:I687"/>
    <mergeCell ref="H756:I756"/>
    <mergeCell ref="H733:I733"/>
    <mergeCell ref="H710:I710"/>
  </mergeCells>
  <conditionalFormatting sqref="R279:R293 R302:R316">
    <cfRule type="cellIs" dxfId="88" priority="23" operator="lessThan">
      <formula>0</formula>
    </cfRule>
    <cfRule type="cellIs" dxfId="87" priority="24" operator="greaterThan">
      <formula>0</formula>
    </cfRule>
  </conditionalFormatting>
  <conditionalFormatting sqref="R215:R224 R256:R270 R233:R247">
    <cfRule type="cellIs" dxfId="86" priority="21" operator="lessThan">
      <formula>0</formula>
    </cfRule>
    <cfRule type="cellIs" dxfId="85" priority="22" operator="greaterThan">
      <formula>0</formula>
    </cfRule>
  </conditionalFormatting>
  <conditionalFormatting sqref="R165:R179 R188:R202 R210:R214">
    <cfRule type="cellIs" dxfId="84" priority="19" operator="lessThan">
      <formula>0</formula>
    </cfRule>
    <cfRule type="cellIs" dxfId="83" priority="20" operator="greaterThan">
      <formula>0</formula>
    </cfRule>
  </conditionalFormatting>
  <conditionalFormatting sqref="I279:I293 I302:I316">
    <cfRule type="cellIs" dxfId="82" priority="17" operator="lessThan">
      <formula>0</formula>
    </cfRule>
    <cfRule type="cellIs" dxfId="81" priority="18" operator="greaterThan">
      <formula>0</formula>
    </cfRule>
  </conditionalFormatting>
  <conditionalFormatting sqref="I215:I224 I256:I270 I233:I247">
    <cfRule type="cellIs" dxfId="80" priority="15" operator="lessThan">
      <formula>0</formula>
    </cfRule>
    <cfRule type="cellIs" dxfId="79" priority="16" operator="greaterThan">
      <formula>0</formula>
    </cfRule>
  </conditionalFormatting>
  <conditionalFormatting sqref="I165:I179 I188:I202 I210:I214">
    <cfRule type="cellIs" dxfId="78" priority="13" operator="lessThan">
      <formula>0</formula>
    </cfRule>
    <cfRule type="cellIs" dxfId="77" priority="14" operator="greaterThan">
      <formula>0</formula>
    </cfRule>
  </conditionalFormatting>
  <conditionalFormatting sqref="I325:I339 I348:I362 I371:I385">
    <cfRule type="cellIs" dxfId="76" priority="11" operator="lessThan">
      <formula>0</formula>
    </cfRule>
    <cfRule type="cellIs" dxfId="75" priority="12" operator="greaterThan">
      <formula>0</formula>
    </cfRule>
  </conditionalFormatting>
  <conditionalFormatting sqref="R325:R339 R348:R362 R371:R385">
    <cfRule type="cellIs" dxfId="74" priority="9" operator="lessThan">
      <formula>0</formula>
    </cfRule>
    <cfRule type="cellIs" dxfId="73" priority="10" operator="greaterThan">
      <formula>0</formula>
    </cfRule>
  </conditionalFormatting>
  <conditionalFormatting sqref="R119:R133 R142:R156">
    <cfRule type="cellIs" dxfId="72" priority="7" operator="lessThan">
      <formula>0</formula>
    </cfRule>
    <cfRule type="cellIs" dxfId="71" priority="8" operator="greaterThan">
      <formula>0</formula>
    </cfRule>
  </conditionalFormatting>
  <conditionalFormatting sqref="I119:I133 I142:I156">
    <cfRule type="cellIs" dxfId="70" priority="5" operator="lessThan">
      <formula>0</formula>
    </cfRule>
    <cfRule type="cellIs" dxfId="69" priority="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06C51-BCB9-4BFE-84CB-194E29DE583F}">
  <dimension ref="A1:A128"/>
  <sheetViews>
    <sheetView topLeftCell="A65" workbookViewId="0">
      <selection activeCell="A69" sqref="A69"/>
    </sheetView>
  </sheetViews>
  <sheetFormatPr baseColWidth="10" defaultRowHeight="15"/>
  <sheetData>
    <row r="1" s="555" customFormat="1"/>
    <row r="2" s="555" customFormat="1"/>
    <row r="3" s="555" customFormat="1"/>
    <row r="4" s="555" customFormat="1"/>
    <row r="5" s="555" customFormat="1"/>
    <row r="6" s="555" customFormat="1"/>
    <row r="7" s="555" customFormat="1"/>
    <row r="8" s="555" customFormat="1"/>
    <row r="9" s="555" customFormat="1"/>
    <row r="10" s="555" customFormat="1"/>
    <row r="11" s="555" customFormat="1"/>
    <row r="12" s="555" customFormat="1"/>
    <row r="13" s="555" customFormat="1"/>
    <row r="14" s="555" customFormat="1"/>
    <row r="15" s="555" customFormat="1"/>
    <row r="16" s="555" customFormat="1"/>
    <row r="17" s="555" customFormat="1"/>
    <row r="18" s="555" customFormat="1"/>
    <row r="19" s="555" customFormat="1"/>
    <row r="20" s="555" customFormat="1"/>
    <row r="21" s="555" customFormat="1"/>
    <row r="22" s="555" customFormat="1"/>
    <row r="23" s="555" customFormat="1"/>
    <row r="24" s="555" customFormat="1"/>
    <row r="25" s="555" customFormat="1"/>
    <row r="26" s="555" customFormat="1"/>
    <row r="27" s="555" customFormat="1"/>
    <row r="28" s="555" customFormat="1"/>
    <row r="29" s="555" customFormat="1"/>
    <row r="30" s="555" customFormat="1"/>
    <row r="31" s="555" customFormat="1"/>
    <row r="32" s="555" customFormat="1"/>
    <row r="33" s="555" customFormat="1"/>
    <row r="34" s="555" customFormat="1"/>
    <row r="35" s="555" customFormat="1"/>
    <row r="36" s="555" customFormat="1"/>
    <row r="37" s="555" customFormat="1"/>
    <row r="38" s="555" customFormat="1"/>
    <row r="39" s="555" customFormat="1"/>
    <row r="40" s="555" customFormat="1"/>
    <row r="41" s="555" customFormat="1"/>
    <row r="42" s="555" customFormat="1"/>
    <row r="43" s="555" customFormat="1"/>
    <row r="44" s="555" customFormat="1"/>
    <row r="45" s="555" customFormat="1"/>
    <row r="46" s="555" customFormat="1"/>
    <row r="47" s="555" customFormat="1"/>
    <row r="48" s="555" customFormat="1"/>
    <row r="49" s="555" customFormat="1"/>
    <row r="50" s="555" customFormat="1"/>
    <row r="51" s="555" customFormat="1"/>
    <row r="52" s="555" customFormat="1"/>
    <row r="53" s="555" customFormat="1"/>
    <row r="54" s="555" customFormat="1"/>
    <row r="55" s="555" customFormat="1"/>
    <row r="56" s="555" customFormat="1"/>
    <row r="57" s="555" customFormat="1"/>
    <row r="58" s="555" customFormat="1"/>
    <row r="59" s="555" customFormat="1"/>
    <row r="60" s="555" customFormat="1"/>
    <row r="61" s="555" customFormat="1"/>
    <row r="62" s="555" customFormat="1"/>
    <row r="63" s="555" customFormat="1"/>
    <row r="64" s="555" customFormat="1"/>
    <row r="65" s="558" customFormat="1"/>
    <row r="66" s="558" customFormat="1"/>
    <row r="67" s="558" customFormat="1"/>
    <row r="68" s="558" customFormat="1"/>
    <row r="69" s="558" customFormat="1"/>
    <row r="70" s="558" customFormat="1"/>
    <row r="71" s="558" customFormat="1"/>
    <row r="72" s="558" customFormat="1"/>
    <row r="73" s="558" customFormat="1"/>
    <row r="74" s="558" customFormat="1"/>
    <row r="75" s="558" customFormat="1"/>
    <row r="76" s="558" customFormat="1"/>
    <row r="77" s="558" customFormat="1"/>
    <row r="78" s="558" customFormat="1"/>
    <row r="79" s="558" customFormat="1"/>
    <row r="80" s="558" customFormat="1"/>
    <row r="81" s="558" customFormat="1"/>
    <row r="82" s="558" customFormat="1"/>
    <row r="83" s="558" customFormat="1"/>
    <row r="84" s="558" customFormat="1"/>
    <row r="85" s="558" customFormat="1"/>
    <row r="86" s="558" customFormat="1"/>
    <row r="87" s="558" customFormat="1"/>
    <row r="88" s="558" customFormat="1"/>
    <row r="89" s="558" customFormat="1"/>
    <row r="90" s="558" customFormat="1"/>
    <row r="91" s="558" customFormat="1"/>
    <row r="92" s="558" customFormat="1"/>
    <row r="93" s="558" customFormat="1"/>
    <row r="94" s="558" customFormat="1"/>
    <row r="95" s="558" customFormat="1"/>
    <row r="96" s="558" customFormat="1"/>
    <row r="97" s="558" customFormat="1"/>
    <row r="98" s="558" customFormat="1"/>
    <row r="99" s="558" customFormat="1"/>
    <row r="100" s="558" customFormat="1"/>
    <row r="101" s="558" customFormat="1"/>
    <row r="102" s="558" customFormat="1"/>
    <row r="103" s="558" customFormat="1"/>
    <row r="104" s="558" customFormat="1"/>
    <row r="105" s="558" customFormat="1"/>
    <row r="106" s="558" customFormat="1"/>
    <row r="107" s="558" customFormat="1"/>
    <row r="108" s="558" customFormat="1"/>
    <row r="109" s="558" customFormat="1"/>
    <row r="110" s="558" customFormat="1"/>
    <row r="111" s="558" customFormat="1"/>
    <row r="112" s="558" customFormat="1"/>
    <row r="113" s="558" customFormat="1"/>
    <row r="114" s="558" customFormat="1"/>
    <row r="115" s="558" customFormat="1"/>
    <row r="116" s="558" customFormat="1"/>
    <row r="117" s="558" customFormat="1"/>
    <row r="118" s="558" customFormat="1"/>
    <row r="119" s="558" customFormat="1"/>
    <row r="120" s="558" customFormat="1"/>
    <row r="121" s="558" customFormat="1"/>
    <row r="122" s="558" customFormat="1"/>
    <row r="123" s="558" customFormat="1"/>
    <row r="124" s="558" customFormat="1"/>
    <row r="125" s="558" customFormat="1"/>
    <row r="126" s="558" customFormat="1"/>
    <row r="127" s="558" customFormat="1"/>
    <row r="128" s="558" customFormat="1"/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4CBCF-5706-4E39-BB36-E897F43047E2}">
  <dimension ref="A1"/>
  <sheetViews>
    <sheetView topLeftCell="A33" workbookViewId="0">
      <selection activeCell="A33" sqref="A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Y7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26" sqref="F26"/>
    </sheetView>
  </sheetViews>
  <sheetFormatPr baseColWidth="10" defaultRowHeight="15"/>
  <cols>
    <col min="1" max="1" width="1.453125" customWidth="1"/>
    <col min="2" max="2" width="5.453125" customWidth="1"/>
    <col min="3" max="3" width="3.81640625" customWidth="1"/>
    <col min="4" max="4" width="0.81640625" customWidth="1"/>
    <col min="5" max="5" width="3.81640625" customWidth="1"/>
    <col min="6" max="6" width="8.08984375" style="454" customWidth="1"/>
    <col min="7" max="7" width="6" style="454" customWidth="1"/>
    <col min="8" max="8" width="6.36328125" style="67" customWidth="1"/>
    <col min="9" max="9" width="5.36328125" style="67" customWidth="1"/>
    <col min="10" max="10" width="4.36328125" style="67" customWidth="1"/>
    <col min="11" max="11" width="5.1796875" style="67" customWidth="1"/>
    <col min="12" max="12" width="5.81640625" customWidth="1"/>
    <col min="13" max="13" width="4.90625" style="67" customWidth="1"/>
    <col min="14" max="14" width="1.54296875" style="67" customWidth="1"/>
    <col min="15" max="16" width="7.6328125" style="11" customWidth="1"/>
    <col min="17" max="17" width="2.453125" style="11" customWidth="1"/>
    <col min="18" max="18" width="5.453125" style="11" customWidth="1"/>
    <col min="19" max="19" width="4" style="67" customWidth="1"/>
    <col min="20" max="20" width="4.81640625" style="11" customWidth="1"/>
    <col min="21" max="21" width="5.90625" style="454" customWidth="1"/>
    <col min="22" max="22" width="5.90625" style="11" customWidth="1"/>
    <col min="23" max="23" width="4.453125" style="11" customWidth="1"/>
    <col min="24" max="24" width="7.1796875" style="11" customWidth="1"/>
    <col min="25" max="25" width="6" customWidth="1"/>
    <col min="26" max="26" width="5.81640625" style="11" customWidth="1"/>
    <col min="27" max="27" width="4.36328125" style="67" customWidth="1"/>
    <col min="28" max="28" width="7.1796875" style="11" customWidth="1"/>
    <col min="29" max="29" width="6.08984375" style="11" customWidth="1"/>
    <col min="30" max="30" width="9.08984375" style="67" customWidth="1"/>
    <col min="31" max="32" width="8.81640625" style="67" customWidth="1"/>
    <col min="33" max="33" width="8.1796875" customWidth="1"/>
    <col min="34" max="34" width="8.453125" customWidth="1"/>
    <col min="38" max="38" width="10.08984375" customWidth="1"/>
    <col min="39" max="40" width="11.54296875" style="67"/>
    <col min="42" max="42" width="14" customWidth="1"/>
    <col min="43" max="43" width="12.54296875" customWidth="1"/>
    <col min="44" max="44" width="10.90625" customWidth="1"/>
  </cols>
  <sheetData>
    <row r="1" spans="1:51">
      <c r="A1" s="43"/>
      <c r="B1" s="43"/>
      <c r="C1" s="43"/>
      <c r="D1" s="43"/>
      <c r="E1" s="43"/>
      <c r="F1" s="464"/>
      <c r="G1" s="464"/>
      <c r="H1" s="64"/>
      <c r="I1" s="64"/>
      <c r="J1" s="64"/>
      <c r="K1" s="64"/>
      <c r="L1" s="43"/>
      <c r="M1" s="64"/>
      <c r="N1" s="64"/>
      <c r="O1" s="73"/>
      <c r="P1" s="73"/>
      <c r="Q1" s="73"/>
      <c r="R1" s="73"/>
      <c r="S1" s="64"/>
      <c r="T1" s="73"/>
      <c r="U1" s="464"/>
      <c r="V1" s="73"/>
      <c r="W1" s="73"/>
      <c r="X1" s="73"/>
      <c r="Y1" s="43"/>
      <c r="Z1" s="73"/>
      <c r="AA1" s="64"/>
      <c r="AB1" s="73"/>
      <c r="AC1" s="73"/>
      <c r="AD1" s="43"/>
    </row>
    <row r="2" spans="1:51" s="198" customFormat="1" ht="31.8">
      <c r="A2" s="197"/>
      <c r="B2" s="197"/>
      <c r="C2" s="150" t="s">
        <v>435</v>
      </c>
      <c r="D2" s="150"/>
      <c r="E2" s="197"/>
      <c r="F2" s="465"/>
      <c r="G2" s="465"/>
      <c r="H2" s="200"/>
      <c r="I2" s="200"/>
      <c r="J2" s="200"/>
      <c r="K2" s="200"/>
      <c r="L2" s="197"/>
      <c r="M2" s="200"/>
      <c r="N2" s="200"/>
      <c r="O2" s="201"/>
      <c r="P2" s="201"/>
      <c r="Q2" s="73"/>
      <c r="R2" s="201"/>
      <c r="S2" s="200"/>
      <c r="T2" s="201"/>
      <c r="U2" s="472" t="str">
        <f>+År!B2</f>
        <v>UNG KU</v>
      </c>
      <c r="V2" s="201"/>
      <c r="W2" s="201"/>
      <c r="X2" s="201"/>
      <c r="Y2" s="197"/>
      <c r="Z2" s="201"/>
      <c r="AA2" s="200"/>
      <c r="AB2" s="201"/>
      <c r="AC2" s="201"/>
      <c r="AD2" s="197"/>
      <c r="AE2" s="207"/>
      <c r="AF2" s="207"/>
      <c r="AM2" s="207"/>
      <c r="AN2" s="207"/>
    </row>
    <row r="3" spans="1:51">
      <c r="A3" s="43"/>
      <c r="B3" s="43"/>
      <c r="C3" s="43"/>
      <c r="D3" s="43"/>
      <c r="E3" s="43"/>
      <c r="F3" s="464"/>
      <c r="G3" s="464"/>
      <c r="H3" s="64"/>
      <c r="I3" s="64"/>
      <c r="J3" s="64"/>
      <c r="K3" s="64"/>
      <c r="L3" s="43"/>
      <c r="M3" s="64"/>
      <c r="N3" s="64"/>
      <c r="O3" s="73"/>
      <c r="P3" s="73"/>
      <c r="Q3" s="73"/>
      <c r="R3" s="73"/>
      <c r="S3" s="64"/>
      <c r="T3" s="73"/>
      <c r="U3" s="464"/>
      <c r="V3" s="73"/>
      <c r="W3" s="73"/>
      <c r="X3" s="73"/>
      <c r="Y3" s="43"/>
      <c r="Z3" s="73"/>
      <c r="AA3" s="64"/>
      <c r="AB3" s="73"/>
      <c r="AC3" s="73"/>
      <c r="AD3" s="43"/>
      <c r="AE3" s="4"/>
      <c r="AF3" s="4"/>
      <c r="AG3" s="4"/>
      <c r="AH3" s="4"/>
      <c r="AI3" s="4"/>
    </row>
    <row r="4" spans="1:51" s="180" customFormat="1" ht="19.8">
      <c r="A4" s="178"/>
      <c r="B4" s="178"/>
      <c r="C4" s="178"/>
      <c r="D4" s="178"/>
      <c r="E4" s="178"/>
      <c r="F4" s="467" t="s">
        <v>7</v>
      </c>
      <c r="G4" s="199">
        <f>+År!P2</f>
        <v>52</v>
      </c>
      <c r="H4" s="64"/>
      <c r="I4" s="179"/>
      <c r="J4" s="152" t="s">
        <v>422</v>
      </c>
      <c r="K4" s="64"/>
      <c r="L4" s="64"/>
      <c r="M4" s="466"/>
      <c r="N4" s="466"/>
      <c r="O4" s="466"/>
      <c r="P4" s="577">
        <f>SUM(G9:G23)</f>
        <v>45246</v>
      </c>
      <c r="Q4" s="579"/>
      <c r="R4" s="572"/>
      <c r="S4" s="73"/>
      <c r="T4" s="184"/>
      <c r="U4" s="184"/>
      <c r="V4" s="184"/>
      <c r="W4" s="184"/>
      <c r="X4" s="184"/>
      <c r="Y4" s="184"/>
      <c r="Z4" s="184"/>
      <c r="AA4" s="184"/>
      <c r="AB4" s="184"/>
      <c r="AC4" s="184"/>
      <c r="AD4" s="184"/>
      <c r="AE4" s="4"/>
      <c r="AF4"/>
      <c r="AG4"/>
      <c r="AH4"/>
      <c r="AI4" s="175"/>
      <c r="AJ4" s="175"/>
      <c r="AK4" s="175"/>
      <c r="AL4" s="175"/>
      <c r="AW4" s="175"/>
      <c r="AX4" s="177"/>
      <c r="AY4" s="177"/>
    </row>
    <row r="5" spans="1:51" ht="19.8">
      <c r="A5" s="43"/>
      <c r="B5" s="43"/>
      <c r="C5" s="43"/>
      <c r="D5" s="43"/>
      <c r="E5" s="43"/>
      <c r="F5" s="468"/>
      <c r="G5" s="468"/>
      <c r="H5" s="174"/>
      <c r="I5" s="65"/>
      <c r="J5" s="174"/>
      <c r="K5" s="65"/>
      <c r="L5" s="49"/>
      <c r="M5" s="174"/>
      <c r="N5" s="174"/>
      <c r="O5" s="73"/>
      <c r="P5" s="73"/>
      <c r="Q5" s="73"/>
      <c r="R5" s="74"/>
      <c r="S5" s="174"/>
      <c r="T5" s="73"/>
      <c r="U5" s="464"/>
      <c r="V5" s="73"/>
      <c r="W5" s="73"/>
      <c r="X5" s="73"/>
      <c r="Y5" s="43"/>
      <c r="Z5" s="73"/>
      <c r="AA5" s="174"/>
      <c r="AB5" s="74" t="s">
        <v>80</v>
      </c>
      <c r="AC5" s="74" t="s">
        <v>4</v>
      </c>
      <c r="AD5" s="43"/>
      <c r="AE5" s="4"/>
      <c r="AF5" s="4"/>
      <c r="AG5" s="4"/>
      <c r="AH5" s="4"/>
      <c r="AI5" s="4"/>
      <c r="AM5"/>
      <c r="AN5"/>
      <c r="AT5" s="2"/>
      <c r="AU5" s="5"/>
      <c r="AV5" s="5"/>
    </row>
    <row r="6" spans="1:51" ht="19.8">
      <c r="A6" s="43"/>
      <c r="B6" s="43"/>
      <c r="C6" s="43"/>
      <c r="D6" s="43"/>
      <c r="E6" s="43"/>
      <c r="F6" s="468" t="s">
        <v>4</v>
      </c>
      <c r="G6" s="464"/>
      <c r="H6" s="174"/>
      <c r="I6" s="64"/>
      <c r="J6" s="64"/>
      <c r="K6" s="64"/>
      <c r="L6" s="49" t="s">
        <v>24</v>
      </c>
      <c r="M6" s="64"/>
      <c r="N6" s="64"/>
      <c r="O6" s="171"/>
      <c r="P6" s="171"/>
      <c r="Q6" s="73"/>
      <c r="R6" s="73"/>
      <c r="S6" s="64"/>
      <c r="T6" s="74" t="s">
        <v>639</v>
      </c>
      <c r="U6" s="468" t="s">
        <v>531</v>
      </c>
      <c r="V6" s="171" t="s">
        <v>403</v>
      </c>
      <c r="W6" s="171" t="s">
        <v>403</v>
      </c>
      <c r="X6" s="74" t="s">
        <v>423</v>
      </c>
      <c r="Y6" s="43"/>
      <c r="Z6" s="74" t="s">
        <v>484</v>
      </c>
      <c r="AA6" s="174"/>
      <c r="AB6" s="74" t="s">
        <v>44</v>
      </c>
      <c r="AC6" s="74" t="s">
        <v>10</v>
      </c>
      <c r="AD6" s="43"/>
      <c r="AE6" s="4"/>
      <c r="AF6" s="4"/>
      <c r="AG6" s="4"/>
      <c r="AH6" s="4"/>
      <c r="AI6" s="4"/>
      <c r="AM6"/>
      <c r="AN6"/>
    </row>
    <row r="7" spans="1:51" ht="15.6">
      <c r="A7" s="43"/>
      <c r="B7" s="43"/>
      <c r="C7" s="49" t="s">
        <v>414</v>
      </c>
      <c r="D7" s="49"/>
      <c r="E7" s="43"/>
      <c r="F7" s="468" t="s">
        <v>475</v>
      </c>
      <c r="G7" s="468" t="s">
        <v>4</v>
      </c>
      <c r="H7" s="64"/>
      <c r="I7" s="65" t="s">
        <v>4</v>
      </c>
      <c r="J7" s="65"/>
      <c r="K7" s="65" t="s">
        <v>1</v>
      </c>
      <c r="L7" s="50" t="s">
        <v>0</v>
      </c>
      <c r="M7" s="65"/>
      <c r="N7" s="65"/>
      <c r="O7" s="421" t="s">
        <v>24</v>
      </c>
      <c r="P7" s="421" t="s">
        <v>24</v>
      </c>
      <c r="Q7" s="73"/>
      <c r="R7" s="74" t="s">
        <v>24</v>
      </c>
      <c r="S7" s="65"/>
      <c r="T7" s="375">
        <v>350</v>
      </c>
      <c r="U7" s="468" t="s">
        <v>550</v>
      </c>
      <c r="V7" s="74" t="s">
        <v>489</v>
      </c>
      <c r="W7" s="74" t="s">
        <v>558</v>
      </c>
      <c r="X7" s="74" t="s">
        <v>416</v>
      </c>
      <c r="Y7" s="49" t="s">
        <v>539</v>
      </c>
      <c r="Z7" s="74" t="s">
        <v>485</v>
      </c>
      <c r="AA7" s="64"/>
      <c r="AB7" s="74" t="s">
        <v>640</v>
      </c>
      <c r="AC7" s="74" t="s">
        <v>70</v>
      </c>
      <c r="AD7" s="43"/>
      <c r="AE7" s="4"/>
      <c r="AF7" s="56"/>
      <c r="AG7" s="56"/>
      <c r="AH7" s="1"/>
      <c r="AI7" s="5"/>
      <c r="AM7"/>
      <c r="AN7"/>
    </row>
    <row r="8" spans="1:51" ht="15.6">
      <c r="A8" s="43"/>
      <c r="B8" s="49" t="s">
        <v>89</v>
      </c>
      <c r="C8" s="49" t="s">
        <v>415</v>
      </c>
      <c r="D8" s="49"/>
      <c r="E8" s="46"/>
      <c r="F8" s="469" t="s">
        <v>476</v>
      </c>
      <c r="G8" s="469" t="s">
        <v>10</v>
      </c>
      <c r="H8" s="193" t="s">
        <v>533</v>
      </c>
      <c r="I8" s="87" t="s">
        <v>403</v>
      </c>
      <c r="J8" s="193" t="s">
        <v>533</v>
      </c>
      <c r="K8" s="87" t="s">
        <v>403</v>
      </c>
      <c r="L8" s="50"/>
      <c r="M8" s="193" t="s">
        <v>533</v>
      </c>
      <c r="N8" s="65"/>
      <c r="O8" s="421" t="s">
        <v>717</v>
      </c>
      <c r="P8" s="421" t="s">
        <v>718</v>
      </c>
      <c r="Q8" s="73"/>
      <c r="R8" s="75" t="s">
        <v>45</v>
      </c>
      <c r="S8" s="193" t="s">
        <v>533</v>
      </c>
      <c r="T8" s="75" t="s">
        <v>565</v>
      </c>
      <c r="U8" s="469" t="s">
        <v>10</v>
      </c>
      <c r="V8" s="75" t="s">
        <v>470</v>
      </c>
      <c r="W8" s="75" t="s">
        <v>529</v>
      </c>
      <c r="X8" s="75" t="s">
        <v>45</v>
      </c>
      <c r="Y8" s="50" t="s">
        <v>540</v>
      </c>
      <c r="Z8" s="75" t="s">
        <v>486</v>
      </c>
      <c r="AA8" s="193" t="s">
        <v>533</v>
      </c>
      <c r="AB8" s="75" t="s">
        <v>45</v>
      </c>
      <c r="AC8" s="75" t="s">
        <v>553</v>
      </c>
      <c r="AD8" s="43"/>
      <c r="AE8" s="4"/>
      <c r="AF8" s="56"/>
      <c r="AG8" s="56"/>
      <c r="AH8" s="1"/>
      <c r="AI8" s="5"/>
      <c r="AM8"/>
      <c r="AN8"/>
    </row>
    <row r="9" spans="1:51" ht="15.6">
      <c r="A9" s="43"/>
      <c r="B9" s="51">
        <f>+'Ark1'!C451</f>
        <v>2024</v>
      </c>
      <c r="C9" s="381">
        <f>+'Ark1'!M451</f>
        <v>1</v>
      </c>
      <c r="D9" s="49"/>
      <c r="E9" s="381" t="s">
        <v>92</v>
      </c>
      <c r="F9" s="470">
        <f>+'Ark1'!Q451</f>
        <v>5</v>
      </c>
      <c r="G9" s="470">
        <f>+'Ark1'!R451</f>
        <v>5</v>
      </c>
      <c r="H9" s="242">
        <f t="shared" ref="H9:H22" si="0">+G10-G26</f>
        <v>-47</v>
      </c>
      <c r="I9" s="69">
        <f>+'Ark1'!AE451</f>
        <v>1.1050700614418957E-2</v>
      </c>
      <c r="J9" s="69">
        <f t="shared" ref="J9:J23" si="1">+I9-I25</f>
        <v>-1.072026878747313E-2</v>
      </c>
      <c r="K9" s="69">
        <f>+'Ark1'!AF451</f>
        <v>6.6928408337733458E-3</v>
      </c>
      <c r="L9" s="53">
        <f>+'Ark1'!S451</f>
        <v>2.5</v>
      </c>
      <c r="M9" s="57">
        <f t="shared" ref="M9:M23" si="2">+IF(G9=0,"",IF(G25=0,"",L9-L25))</f>
        <v>0.25</v>
      </c>
      <c r="N9" s="65"/>
      <c r="O9" s="376">
        <f>+IF(G9=0,"",'Ark1'!AR451)</f>
        <v>199</v>
      </c>
      <c r="P9" s="114">
        <f>+IF(G9=0,"",'Ark1'!AS451)</f>
        <v>19.409907612497221</v>
      </c>
      <c r="Q9" s="73"/>
      <c r="R9" s="305">
        <f>+'Ark1'!U451</f>
        <v>160.68000000000004</v>
      </c>
      <c r="S9" s="242">
        <f t="shared" ref="S9:S23" si="3">+IF(G9=0,"",IF(G25=0,"",R9-R25))</f>
        <v>3.9709090909091174</v>
      </c>
      <c r="T9" s="76">
        <f>+'Ark1'!X451</f>
        <v>0</v>
      </c>
      <c r="U9" s="470">
        <f>+'Ark1'!AG451</f>
        <v>916.25</v>
      </c>
      <c r="V9" s="76">
        <f>+'Ark1'!AH451</f>
        <v>80</v>
      </c>
      <c r="W9" s="76">
        <f>+'Ark1'!AI451</f>
        <v>60</v>
      </c>
      <c r="X9" s="76">
        <f>+'Ark1'!Y451</f>
        <v>40.488388458914997</v>
      </c>
      <c r="Y9" s="53">
        <f>+'Ark1'!Z451</f>
        <v>0.74161984870956643</v>
      </c>
      <c r="Z9" s="76">
        <f>IF(G9=0,"",1000*R9/U9)</f>
        <v>175.36698499317876</v>
      </c>
      <c r="AA9" s="242">
        <f t="shared" ref="AA9:AA23" si="4">+IF(G9=0,"",IF(G25=0,"",Z9-Z25))</f>
        <v>33.14429131190866</v>
      </c>
      <c r="AB9" s="76">
        <f t="shared" ref="AB9:AB55" si="5">+R9/L9</f>
        <v>64.27200000000002</v>
      </c>
      <c r="AC9" s="76">
        <f t="shared" ref="AC9:AC55" si="6">+G9/F9</f>
        <v>1</v>
      </c>
      <c r="AD9" s="43"/>
      <c r="AE9" s="4"/>
      <c r="AF9" s="56"/>
      <c r="AG9" s="56"/>
      <c r="AH9" s="1"/>
      <c r="AI9" s="5"/>
      <c r="AM9"/>
      <c r="AN9"/>
    </row>
    <row r="10" spans="1:51" ht="15.6">
      <c r="A10" s="43"/>
      <c r="B10" s="51">
        <f>+'Ark1'!C452</f>
        <v>2024</v>
      </c>
      <c r="C10" s="381">
        <f>+'Ark1'!M452</f>
        <v>2</v>
      </c>
      <c r="D10" s="49"/>
      <c r="E10" s="381" t="s">
        <v>93</v>
      </c>
      <c r="F10" s="470">
        <f>+'Ark1'!Q452</f>
        <v>132</v>
      </c>
      <c r="G10" s="470">
        <f>+'Ark1'!R452</f>
        <v>165</v>
      </c>
      <c r="H10" s="242">
        <f t="shared" si="0"/>
        <v>-191</v>
      </c>
      <c r="I10" s="69">
        <f>+'Ark1'!AE452</f>
        <v>0.36467312027582555</v>
      </c>
      <c r="J10" s="69">
        <f t="shared" si="1"/>
        <v>-5.4912835469731192E-2</v>
      </c>
      <c r="K10" s="69">
        <f>+'Ark1'!AF452</f>
        <v>0.25122811838210879</v>
      </c>
      <c r="L10" s="53">
        <f>+'Ark1'!S452</f>
        <v>2.0754716981132075</v>
      </c>
      <c r="M10" s="57">
        <f t="shared" si="2"/>
        <v>-0.28242303872889707</v>
      </c>
      <c r="N10" s="65"/>
      <c r="O10" s="376">
        <f>+IF(G10=0,"",'Ark1'!AR452)</f>
        <v>207.57042253521124</v>
      </c>
      <c r="P10" s="114">
        <f>+IF(G10=0,"",'Ark1'!AS452)</f>
        <v>20.469980649835875</v>
      </c>
      <c r="Q10" s="73"/>
      <c r="R10" s="305">
        <f>+'Ark1'!U452</f>
        <v>182.77030303030304</v>
      </c>
      <c r="S10" s="242">
        <f t="shared" si="3"/>
        <v>4.4481332189822922</v>
      </c>
      <c r="T10" s="76">
        <f>+'Ark1'!X452</f>
        <v>0</v>
      </c>
      <c r="U10" s="470">
        <f>+'Ark1'!AG452</f>
        <v>1069.3450704225352</v>
      </c>
      <c r="V10" s="76">
        <f>+'Ark1'!AH452</f>
        <v>86.060606060606077</v>
      </c>
      <c r="W10" s="76">
        <f>+'Ark1'!AI452</f>
        <v>33.939393939393945</v>
      </c>
      <c r="X10" s="76">
        <f>+'Ark1'!Y452</f>
        <v>34.672473099236235</v>
      </c>
      <c r="Y10" s="53">
        <f>+'Ark1'!Z452</f>
        <v>1.0933652332872952</v>
      </c>
      <c r="Z10" s="76">
        <f t="shared" ref="Z10:Z39" si="7">IF(G10=0,"",1000*R10/U10)</f>
        <v>170.91798343268576</v>
      </c>
      <c r="AA10" s="242">
        <f t="shared" si="4"/>
        <v>3.2124760413708771</v>
      </c>
      <c r="AB10" s="76">
        <f t="shared" si="5"/>
        <v>88.062055096418732</v>
      </c>
      <c r="AC10" s="76">
        <f t="shared" si="6"/>
        <v>1.25</v>
      </c>
      <c r="AD10" s="43"/>
      <c r="AE10" s="4"/>
      <c r="AF10" s="56"/>
      <c r="AG10" s="56"/>
      <c r="AH10" s="1"/>
      <c r="AI10" s="5"/>
      <c r="AM10"/>
      <c r="AN10"/>
    </row>
    <row r="11" spans="1:51" ht="15.6">
      <c r="A11" s="43"/>
      <c r="B11" s="51">
        <f>+'Ark1'!C453</f>
        <v>2024</v>
      </c>
      <c r="C11" s="381">
        <f>+'Ark1'!M453</f>
        <v>3</v>
      </c>
      <c r="D11" s="49"/>
      <c r="E11" s="381" t="s">
        <v>94</v>
      </c>
      <c r="F11" s="470">
        <f>+'Ark1'!Q453</f>
        <v>878</v>
      </c>
      <c r="G11" s="470">
        <f>+'Ark1'!R453</f>
        <v>1253</v>
      </c>
      <c r="H11" s="242">
        <f t="shared" si="0"/>
        <v>-447</v>
      </c>
      <c r="I11" s="69">
        <f>+'Ark1'!AE453</f>
        <v>2.7693055739733903</v>
      </c>
      <c r="J11" s="69">
        <f t="shared" si="1"/>
        <v>-8.862895478408106E-2</v>
      </c>
      <c r="K11" s="69">
        <f>+'Ark1'!AF453</f>
        <v>2.1075692472644194</v>
      </c>
      <c r="L11" s="53">
        <f>+'Ark1'!S453</f>
        <v>2.3974255832662914</v>
      </c>
      <c r="M11" s="57">
        <f t="shared" si="2"/>
        <v>0.15302782416265082</v>
      </c>
      <c r="N11" s="65"/>
      <c r="O11" s="376">
        <f>+IF(G11=0,"",'Ark1'!AR453)</f>
        <v>209.43424536628419</v>
      </c>
      <c r="P11" s="114">
        <f>+IF(G11=0,"",'Ark1'!AS453)</f>
        <v>21.831358127352235</v>
      </c>
      <c r="Q11" s="73"/>
      <c r="R11" s="305">
        <f>+'Ark1'!U453</f>
        <v>201.90734237829204</v>
      </c>
      <c r="S11" s="242">
        <f t="shared" si="3"/>
        <v>2.1255556746909292</v>
      </c>
      <c r="T11" s="76">
        <f>+'Ark1'!X453</f>
        <v>7.9808459696727826E-2</v>
      </c>
      <c r="U11" s="470">
        <f>+'Ark1'!AG453</f>
        <v>1089.1332744924975</v>
      </c>
      <c r="V11" s="76">
        <f>+'Ark1'!AH453</f>
        <v>90.343176376695936</v>
      </c>
      <c r="W11" s="76">
        <f>+'Ark1'!AI453</f>
        <v>35.514764565043897</v>
      </c>
      <c r="X11" s="76">
        <f>+'Ark1'!Y453</f>
        <v>38.48550947182364</v>
      </c>
      <c r="Y11" s="53">
        <f>+'Ark1'!Z453</f>
        <v>1.3359165388891099</v>
      </c>
      <c r="Z11" s="76">
        <f t="shared" si="7"/>
        <v>185.38350366016925</v>
      </c>
      <c r="AA11" s="242">
        <f t="shared" si="4"/>
        <v>1.8835124581746072</v>
      </c>
      <c r="AB11" s="76">
        <f t="shared" si="5"/>
        <v>84.218398179938589</v>
      </c>
      <c r="AC11" s="76">
        <f t="shared" si="6"/>
        <v>1.4271070615034169</v>
      </c>
      <c r="AD11" s="43"/>
      <c r="AE11" s="4"/>
      <c r="AF11" s="56"/>
      <c r="AG11" s="56"/>
      <c r="AH11" s="1"/>
      <c r="AI11" s="5"/>
      <c r="AM11"/>
      <c r="AN11"/>
    </row>
    <row r="12" spans="1:51" ht="15.6">
      <c r="A12" s="43"/>
      <c r="B12" s="51">
        <f>+'Ark1'!C454</f>
        <v>2024</v>
      </c>
      <c r="C12" s="381">
        <f>+'Ark1'!M454</f>
        <v>4</v>
      </c>
      <c r="D12" s="49"/>
      <c r="E12" s="381" t="s">
        <v>95</v>
      </c>
      <c r="F12" s="470">
        <f>+'Ark1'!Q454</f>
        <v>2161</v>
      </c>
      <c r="G12" s="470">
        <f>+'Ark1'!R454</f>
        <v>3308</v>
      </c>
      <c r="H12" s="242">
        <f t="shared" si="0"/>
        <v>-657</v>
      </c>
      <c r="I12" s="69">
        <f>+'Ark1'!AE454</f>
        <v>7.3111435264995812</v>
      </c>
      <c r="J12" s="69">
        <f t="shared" si="1"/>
        <v>-0.12067375569176608</v>
      </c>
      <c r="K12" s="69">
        <f>+'Ark1'!AF454</f>
        <v>6.0234859399067284</v>
      </c>
      <c r="L12" s="53">
        <f>+'Ark1'!S454</f>
        <v>2.7264437689969601</v>
      </c>
      <c r="M12" s="57">
        <f t="shared" si="2"/>
        <v>0.22804890543355683</v>
      </c>
      <c r="N12" s="65"/>
      <c r="O12" s="376">
        <f>+IF(G12=0,"",'Ark1'!AR454)</f>
        <v>211.8496312920808</v>
      </c>
      <c r="P12" s="114">
        <f>+IF(G12=0,"",'Ark1'!AS454)</f>
        <v>22.921174404282464</v>
      </c>
      <c r="Q12" s="73"/>
      <c r="R12" s="305">
        <f>+'Ark1'!U454</f>
        <v>218.57663240628781</v>
      </c>
      <c r="S12" s="242">
        <f t="shared" si="3"/>
        <v>3.6962063077527034</v>
      </c>
      <c r="T12" s="76">
        <f>+'Ark1'!X454</f>
        <v>0.24183796856106404</v>
      </c>
      <c r="U12" s="470">
        <f>+'Ark1'!AG454</f>
        <v>1090.888105161911</v>
      </c>
      <c r="V12" s="76">
        <f>+'Ark1'!AH454</f>
        <v>94.195888754534437</v>
      </c>
      <c r="W12" s="76">
        <f>+'Ark1'!AI454</f>
        <v>33.978234582829494</v>
      </c>
      <c r="X12" s="76">
        <f>+'Ark1'!Y454</f>
        <v>39.71171326448313</v>
      </c>
      <c r="Y12" s="53">
        <f>+'Ark1'!Z454</f>
        <v>1.4233750436071553</v>
      </c>
      <c r="Z12" s="76">
        <f t="shared" si="7"/>
        <v>200.36576746232504</v>
      </c>
      <c r="AA12" s="242">
        <f t="shared" si="4"/>
        <v>4.7152838613583867</v>
      </c>
      <c r="AB12" s="76">
        <f t="shared" si="5"/>
        <v>80.169132733186956</v>
      </c>
      <c r="AC12" s="76">
        <f t="shared" si="6"/>
        <v>1.5307727903748265</v>
      </c>
      <c r="AD12" s="43"/>
      <c r="AE12" s="4"/>
      <c r="AF12" s="56"/>
      <c r="AG12" s="56"/>
      <c r="AH12" s="1"/>
      <c r="AI12" s="5"/>
      <c r="AK12" s="2"/>
      <c r="AL12" s="2"/>
      <c r="AM12" s="2"/>
      <c r="AN12"/>
    </row>
    <row r="13" spans="1:51" ht="15.6">
      <c r="A13" s="43"/>
      <c r="B13" s="51">
        <f>+'Ark1'!C455</f>
        <v>2024</v>
      </c>
      <c r="C13" s="381">
        <f>+'Ark1'!M455</f>
        <v>5</v>
      </c>
      <c r="D13" s="49"/>
      <c r="E13" s="381" t="s">
        <v>96</v>
      </c>
      <c r="F13" s="470">
        <f>+'Ark1'!Q455</f>
        <v>2772</v>
      </c>
      <c r="G13" s="470">
        <f>+'Ark1'!R455</f>
        <v>4347</v>
      </c>
      <c r="H13" s="242">
        <f t="shared" si="0"/>
        <v>-844</v>
      </c>
      <c r="I13" s="69">
        <f>+'Ark1'!AE455</f>
        <v>9.60747911417584</v>
      </c>
      <c r="J13" s="69">
        <f t="shared" si="1"/>
        <v>-0.29633278464852886</v>
      </c>
      <c r="K13" s="69">
        <f>+'Ark1'!AF455</f>
        <v>8.2609307882199605</v>
      </c>
      <c r="L13" s="53">
        <f>+'Ark1'!S455</f>
        <v>2.834065172174717</v>
      </c>
      <c r="M13" s="57">
        <f t="shared" si="2"/>
        <v>8.1854561242240997E-2</v>
      </c>
      <c r="N13" s="65"/>
      <c r="O13" s="376">
        <f>+IF(G13=0,"",'Ark1'!AR455)</f>
        <v>213.40594302554024</v>
      </c>
      <c r="P13" s="114">
        <f>+IF(G13=0,"",'Ark1'!AS455)</f>
        <v>23.521975560061374</v>
      </c>
      <c r="Q13" s="73"/>
      <c r="R13" s="305">
        <f>+'Ark1'!U455</f>
        <v>228.11858753163105</v>
      </c>
      <c r="S13" s="242">
        <f t="shared" si="3"/>
        <v>1.2711055172422903</v>
      </c>
      <c r="T13" s="76">
        <f>+'Ark1'!X455</f>
        <v>0.50609615827007137</v>
      </c>
      <c r="U13" s="470">
        <f>+'Ark1'!AG455</f>
        <v>1092.5844793713163</v>
      </c>
      <c r="V13" s="76">
        <f>+'Ark1'!AH455</f>
        <v>93.627789279963196</v>
      </c>
      <c r="W13" s="76">
        <f>+'Ark1'!AI455</f>
        <v>25.258799171842657</v>
      </c>
      <c r="X13" s="76">
        <f>+'Ark1'!Y455</f>
        <v>39.1237924246186</v>
      </c>
      <c r="Y13" s="53">
        <f>+'Ark1'!Z455</f>
        <v>1.3278198883007111</v>
      </c>
      <c r="Z13" s="76">
        <f t="shared" si="7"/>
        <v>208.78805423164414</v>
      </c>
      <c r="AA13" s="242">
        <f t="shared" si="4"/>
        <v>0.83764464635532931</v>
      </c>
      <c r="AB13" s="76">
        <f t="shared" si="5"/>
        <v>80.491651981518999</v>
      </c>
      <c r="AC13" s="76">
        <f t="shared" si="6"/>
        <v>1.5681818181818181</v>
      </c>
      <c r="AD13" s="43"/>
      <c r="AE13" s="4"/>
      <c r="AF13" s="56"/>
      <c r="AG13" s="56"/>
      <c r="AH13" s="13"/>
      <c r="AI13" s="5"/>
      <c r="AK13" s="2"/>
      <c r="AL13" s="2"/>
      <c r="AM13" s="4"/>
      <c r="AN13" s="4"/>
      <c r="AO13" s="4"/>
    </row>
    <row r="14" spans="1:51" ht="15.6">
      <c r="A14" s="43"/>
      <c r="B14" s="51">
        <f>+'Ark1'!C456</f>
        <v>2024</v>
      </c>
      <c r="C14" s="381">
        <f>+'Ark1'!M456</f>
        <v>6</v>
      </c>
      <c r="D14" s="49"/>
      <c r="E14" s="381" t="s">
        <v>97</v>
      </c>
      <c r="F14" s="470">
        <f>+'Ark1'!Q456</f>
        <v>3607</v>
      </c>
      <c r="G14" s="470">
        <f>+'Ark1'!R456</f>
        <v>6168</v>
      </c>
      <c r="H14" s="242">
        <f t="shared" si="0"/>
        <v>-1042</v>
      </c>
      <c r="I14" s="69">
        <f>+'Ark1'!AE456</f>
        <v>13.632144277947223</v>
      </c>
      <c r="J14" s="69">
        <f t="shared" si="1"/>
        <v>-0.24585912624072037</v>
      </c>
      <c r="K14" s="69">
        <f>+'Ark1'!AF456</f>
        <v>12.400439514875503</v>
      </c>
      <c r="L14" s="53">
        <f>+'Ark1'!S456</f>
        <v>3.1418820087762072</v>
      </c>
      <c r="M14" s="57">
        <f t="shared" si="2"/>
        <v>0.1065609734551729</v>
      </c>
      <c r="N14" s="65"/>
      <c r="O14" s="376">
        <f>+IF(G14=0,"",'Ark1'!AR456)</f>
        <v>214.45978598550224</v>
      </c>
      <c r="P14" s="114">
        <f>+IF(G14=0,"",'Ark1'!AS456)</f>
        <v>24.485374337222485</v>
      </c>
      <c r="Q14" s="73"/>
      <c r="R14" s="305">
        <f>+'Ark1'!U456</f>
        <v>241.3315175097278</v>
      </c>
      <c r="S14" s="242">
        <f t="shared" si="3"/>
        <v>2.2228323984895724</v>
      </c>
      <c r="T14" s="76">
        <f>+'Ark1'!X456</f>
        <v>0.71335927367055763</v>
      </c>
      <c r="U14" s="470">
        <f>+'Ark1'!AG456</f>
        <v>1079.8249913703833</v>
      </c>
      <c r="V14" s="76">
        <f>+'Ark1'!AH456</f>
        <v>93.871595330739282</v>
      </c>
      <c r="W14" s="76">
        <f>+'Ark1'!AI456</f>
        <v>21.806095979247736</v>
      </c>
      <c r="X14" s="76">
        <f>+'Ark1'!Y456</f>
        <v>37.111072487858735</v>
      </c>
      <c r="Y14" s="53">
        <f>+'Ark1'!Z456</f>
        <v>1.3038072596421004</v>
      </c>
      <c r="Z14" s="76">
        <f t="shared" si="7"/>
        <v>223.49132446310492</v>
      </c>
      <c r="AA14" s="242">
        <f t="shared" si="4"/>
        <v>3.8110642684202105</v>
      </c>
      <c r="AB14" s="76">
        <f t="shared" si="5"/>
        <v>76.811133211119127</v>
      </c>
      <c r="AC14" s="76">
        <f t="shared" si="6"/>
        <v>1.7100083171610756</v>
      </c>
      <c r="AD14" s="43"/>
      <c r="AE14" s="4"/>
      <c r="AF14" s="56"/>
      <c r="AG14" s="56"/>
      <c r="AH14" s="1"/>
      <c r="AI14" s="5"/>
      <c r="AM14"/>
      <c r="AN14"/>
    </row>
    <row r="15" spans="1:51" ht="15.6">
      <c r="A15" s="43"/>
      <c r="B15" s="51">
        <f>+'Ark1'!C457</f>
        <v>2024</v>
      </c>
      <c r="C15" s="381">
        <f>+'Ark1'!M457</f>
        <v>7</v>
      </c>
      <c r="D15" s="49"/>
      <c r="E15" s="381" t="s">
        <v>98</v>
      </c>
      <c r="F15" s="470">
        <f>+'Ark1'!Q457</f>
        <v>4353</v>
      </c>
      <c r="G15" s="470">
        <f>+'Ark1'!R457</f>
        <v>8248</v>
      </c>
      <c r="H15" s="242">
        <f t="shared" si="0"/>
        <v>-846</v>
      </c>
      <c r="I15" s="69">
        <f>+'Ark1'!AE457</f>
        <v>18.229235733545504</v>
      </c>
      <c r="J15" s="69">
        <f t="shared" si="1"/>
        <v>-0.15733751587063693</v>
      </c>
      <c r="K15" s="69">
        <f>+'Ark1'!AF457</f>
        <v>17.576318066655762</v>
      </c>
      <c r="L15" s="53">
        <f>+'Ark1'!S457</f>
        <v>3.5194505227327975</v>
      </c>
      <c r="M15" s="57">
        <f t="shared" si="2"/>
        <v>5.5469531265036842E-2</v>
      </c>
      <c r="N15" s="65"/>
      <c r="O15" s="376">
        <f>+IF(G15=0,"",'Ark1'!AR457)</f>
        <v>215.47579083279527</v>
      </c>
      <c r="P15" s="114">
        <f>+IF(G15=0,"",'Ark1'!AS457)</f>
        <v>25.628113039628143</v>
      </c>
      <c r="Q15" s="73"/>
      <c r="R15" s="305">
        <f>+'Ark1'!U457</f>
        <v>255.80002424830343</v>
      </c>
      <c r="S15" s="242">
        <f t="shared" si="3"/>
        <v>2.070261062081471</v>
      </c>
      <c r="T15" s="76">
        <f>+'Ark1'!X457</f>
        <v>1.6003879728419004</v>
      </c>
      <c r="U15" s="470">
        <f>+'Ark1'!AG457</f>
        <v>1072.3820529373791</v>
      </c>
      <c r="V15" s="76">
        <f>+'Ark1'!AH457</f>
        <v>93.85305528612993</v>
      </c>
      <c r="W15" s="76">
        <f>+'Ark1'!AI457</f>
        <v>20.138215324927256</v>
      </c>
      <c r="X15" s="76">
        <f>+'Ark1'!Y457</f>
        <v>38.195147333454251</v>
      </c>
      <c r="Y15" s="53">
        <f>+'Ark1'!Z457</f>
        <v>1.2648192467922836</v>
      </c>
      <c r="Z15" s="76">
        <f t="shared" si="7"/>
        <v>238.5344136892607</v>
      </c>
      <c r="AA15" s="242">
        <f t="shared" si="4"/>
        <v>2.2549048567835825</v>
      </c>
      <c r="AB15" s="76">
        <f t="shared" si="5"/>
        <v>72.681807173035281</v>
      </c>
      <c r="AC15" s="76">
        <f t="shared" si="6"/>
        <v>1.8947852056053296</v>
      </c>
      <c r="AD15" s="43"/>
      <c r="AE15" s="4"/>
      <c r="AF15" s="56"/>
      <c r="AG15" s="56"/>
      <c r="AH15" s="1"/>
      <c r="AI15" s="5"/>
      <c r="AM15"/>
      <c r="AN15"/>
    </row>
    <row r="16" spans="1:51" ht="15.6">
      <c r="A16" s="43"/>
      <c r="B16" s="51">
        <f>+'Ark1'!C458</f>
        <v>2024</v>
      </c>
      <c r="C16" s="381">
        <f>+'Ark1'!M458</f>
        <v>8</v>
      </c>
      <c r="D16" s="49"/>
      <c r="E16" s="381" t="s">
        <v>99</v>
      </c>
      <c r="F16" s="470">
        <f>+'Ark1'!Q458</f>
        <v>4127</v>
      </c>
      <c r="G16" s="470">
        <f>+'Ark1'!R458</f>
        <v>7793</v>
      </c>
      <c r="H16" s="242">
        <f t="shared" si="0"/>
        <v>-645</v>
      </c>
      <c r="I16" s="69">
        <f>+'Ark1'!AE458</f>
        <v>17.223621977633389</v>
      </c>
      <c r="J16" s="69">
        <f t="shared" si="1"/>
        <v>0.12549428100195215</v>
      </c>
      <c r="K16" s="69">
        <f>+'Ark1'!AF458</f>
        <v>17.636432839795642</v>
      </c>
      <c r="L16" s="53">
        <f>+'Ark1'!S458</f>
        <v>3.9767172626704399</v>
      </c>
      <c r="M16" s="57">
        <f t="shared" si="2"/>
        <v>4.1405414768745707E-2</v>
      </c>
      <c r="N16" s="65"/>
      <c r="O16" s="376">
        <f>+IF(G16=0,"",'Ark1'!AR458)</f>
        <v>216.06292563334245</v>
      </c>
      <c r="P16" s="114">
        <f>+IF(G16=0,"",'Ark1'!AS458)</f>
        <v>27.008155176781045</v>
      </c>
      <c r="Q16" s="73"/>
      <c r="R16" s="305">
        <f>+'Ark1'!U458</f>
        <v>271.66106762479217</v>
      </c>
      <c r="S16" s="242">
        <f t="shared" si="3"/>
        <v>1.7775394386590051</v>
      </c>
      <c r="T16" s="76">
        <f>+'Ark1'!X458</f>
        <v>3.3363274733735402</v>
      </c>
      <c r="U16" s="470">
        <f>+'Ark1'!AG458</f>
        <v>1069.0501225824023</v>
      </c>
      <c r="V16" s="76">
        <f>+'Ark1'!AH458</f>
        <v>94.148594892852557</v>
      </c>
      <c r="W16" s="76">
        <f>+'Ark1'!AI458</f>
        <v>20.890542794815861</v>
      </c>
      <c r="X16" s="76">
        <f>+'Ark1'!Y458</f>
        <v>39.065494805163574</v>
      </c>
      <c r="Y16" s="53">
        <f>+'Ark1'!Z458</f>
        <v>1.3000071316758521</v>
      </c>
      <c r="Z16" s="76">
        <f t="shared" si="7"/>
        <v>254.11443475500144</v>
      </c>
      <c r="AA16" s="242">
        <f t="shared" si="4"/>
        <v>0.86591628644524121</v>
      </c>
      <c r="AB16" s="76">
        <f t="shared" si="5"/>
        <v>68.312894702090716</v>
      </c>
      <c r="AC16" s="76">
        <f t="shared" si="6"/>
        <v>1.888296583474679</v>
      </c>
      <c r="AD16" s="43"/>
      <c r="AE16" s="4"/>
      <c r="AF16" s="56"/>
      <c r="AG16" s="56"/>
      <c r="AH16" s="1"/>
      <c r="AI16" s="5"/>
      <c r="AK16" s="2"/>
      <c r="AL16" s="2"/>
      <c r="AM16" s="2"/>
      <c r="AN16"/>
    </row>
    <row r="17" spans="1:41" ht="15.6">
      <c r="A17" s="43"/>
      <c r="B17" s="51">
        <f>+'Ark1'!C459</f>
        <v>2024</v>
      </c>
      <c r="C17" s="381">
        <f>+'Ark1'!M459</f>
        <v>9</v>
      </c>
      <c r="D17" s="49"/>
      <c r="E17" s="381" t="s">
        <v>100</v>
      </c>
      <c r="F17" s="470">
        <f>+'Ark1'!Q459</f>
        <v>3492</v>
      </c>
      <c r="G17" s="470">
        <f>+'Ark1'!R459</f>
        <v>5936</v>
      </c>
      <c r="H17" s="242">
        <f t="shared" si="0"/>
        <v>-282</v>
      </c>
      <c r="I17" s="69">
        <f>+'Ark1'!AE459</f>
        <v>13.119391769438185</v>
      </c>
      <c r="J17" s="69">
        <f t="shared" si="1"/>
        <v>9.44145299971062E-2</v>
      </c>
      <c r="K17" s="69">
        <f>+'Ark1'!AF459</f>
        <v>14.215758044656788</v>
      </c>
      <c r="L17" s="53">
        <f>+'Ark1'!S459</f>
        <v>4.468602295746118</v>
      </c>
      <c r="M17" s="57">
        <f t="shared" si="2"/>
        <v>-4.6650309865556849E-3</v>
      </c>
      <c r="N17" s="65"/>
      <c r="O17" s="376">
        <f>+IF(G17=0,"",'Ark1'!AR459)</f>
        <v>216.07128888888889</v>
      </c>
      <c r="P17" s="114">
        <f>+IF(G17=0,"",'Ark1'!AS459)</f>
        <v>28.588252661913678</v>
      </c>
      <c r="Q17" s="73"/>
      <c r="R17" s="305">
        <f>+'Ark1'!U459</f>
        <v>287.47326482479775</v>
      </c>
      <c r="S17" s="242">
        <f t="shared" si="3"/>
        <v>1.3962704470431504</v>
      </c>
      <c r="T17" s="76">
        <f>+'Ark1'!X459</f>
        <v>6.3342318059299219</v>
      </c>
      <c r="U17" s="470">
        <f>+'Ark1'!AG459</f>
        <v>1060.3848888888888</v>
      </c>
      <c r="V17" s="76">
        <f>+'Ark1'!AH459</f>
        <v>94.710242587601087</v>
      </c>
      <c r="W17" s="76">
        <f>+'Ark1'!AI459</f>
        <v>22.169811320754722</v>
      </c>
      <c r="X17" s="76">
        <f>+'Ark1'!Y459</f>
        <v>40.998840105723943</v>
      </c>
      <c r="Y17" s="53">
        <f>+'Ark1'!Z459</f>
        <v>1.2675678653792153</v>
      </c>
      <c r="Z17" s="76">
        <f t="shared" si="7"/>
        <v>271.10275508171668</v>
      </c>
      <c r="AA17" s="242">
        <f t="shared" si="4"/>
        <v>0.48917795135304232</v>
      </c>
      <c r="AB17" s="76">
        <f t="shared" si="5"/>
        <v>64.331807979076075</v>
      </c>
      <c r="AC17" s="76">
        <f t="shared" si="6"/>
        <v>1.699885452462772</v>
      </c>
      <c r="AD17" s="43"/>
      <c r="AE17" s="4"/>
      <c r="AF17" s="56"/>
      <c r="AG17" s="56"/>
      <c r="AH17" s="1"/>
      <c r="AI17" s="5"/>
      <c r="AK17" s="2"/>
      <c r="AL17" s="2"/>
      <c r="AM17" s="2"/>
      <c r="AN17"/>
    </row>
    <row r="18" spans="1:41" ht="15.6">
      <c r="A18" s="43"/>
      <c r="B18" s="51">
        <f>+'Ark1'!C460</f>
        <v>2024</v>
      </c>
      <c r="C18" s="381">
        <f>+'Ark1'!M460</f>
        <v>10</v>
      </c>
      <c r="D18" s="49"/>
      <c r="E18" s="381" t="s">
        <v>101</v>
      </c>
      <c r="F18" s="470">
        <f>+'Ark1'!Q460</f>
        <v>2473</v>
      </c>
      <c r="G18" s="470">
        <f>+'Ark1'!R460</f>
        <v>3866</v>
      </c>
      <c r="H18" s="242">
        <f t="shared" si="0"/>
        <v>-168</v>
      </c>
      <c r="I18" s="69">
        <f>+'Ark1'!AE460</f>
        <v>8.5444017150687355</v>
      </c>
      <c r="J18" s="69">
        <f t="shared" si="1"/>
        <v>0.33476707151887908</v>
      </c>
      <c r="K18" s="69">
        <f>+'Ark1'!AF460</f>
        <v>9.8662812221253624</v>
      </c>
      <c r="L18" s="53">
        <f>+'Ark1'!S460</f>
        <v>5.0523045054375988</v>
      </c>
      <c r="M18" s="57">
        <f t="shared" si="2"/>
        <v>4.1201440026060965E-2</v>
      </c>
      <c r="N18" s="65"/>
      <c r="O18" s="376">
        <f>+IF(G18=0,"",'Ark1'!AR460)</f>
        <v>216.20812875068191</v>
      </c>
      <c r="P18" s="114">
        <f>+IF(G18=0,"",'Ark1'!AS460)</f>
        <v>30.409156622999241</v>
      </c>
      <c r="Q18" s="73"/>
      <c r="R18" s="305">
        <f>+'Ark1'!U460</f>
        <v>306.34653388515193</v>
      </c>
      <c r="S18" s="242">
        <f t="shared" si="3"/>
        <v>2.5036939622974614</v>
      </c>
      <c r="T18" s="76">
        <f>+'Ark1'!X460</f>
        <v>14.097258147956545</v>
      </c>
      <c r="U18" s="470">
        <f>+'Ark1'!AG460</f>
        <v>1055.1912165848337</v>
      </c>
      <c r="V18" s="76">
        <f>+'Ark1'!AH460</f>
        <v>94.800827728918748</v>
      </c>
      <c r="W18" s="76">
        <f>+'Ark1'!AI460</f>
        <v>24.469736161407127</v>
      </c>
      <c r="X18" s="76">
        <f>+'Ark1'!Y460</f>
        <v>42.680668415918355</v>
      </c>
      <c r="Y18" s="53">
        <f>+'Ark1'!Z460</f>
        <v>1.257294429570007</v>
      </c>
      <c r="Z18" s="76">
        <f t="shared" si="7"/>
        <v>290.32324101090802</v>
      </c>
      <c r="AA18" s="242">
        <f t="shared" si="4"/>
        <v>1.7300764886664979</v>
      </c>
      <c r="AB18" s="76">
        <f t="shared" si="5"/>
        <v>60.635009935652747</v>
      </c>
      <c r="AC18" s="76">
        <f t="shared" si="6"/>
        <v>1.5632834613829356</v>
      </c>
      <c r="AD18" s="43"/>
      <c r="AE18" s="4"/>
      <c r="AF18" s="56"/>
      <c r="AG18" s="56"/>
      <c r="AH18" s="1"/>
      <c r="AI18" s="5"/>
      <c r="AK18" s="2"/>
      <c r="AL18" s="2"/>
      <c r="AM18" s="2"/>
      <c r="AN18"/>
    </row>
    <row r="19" spans="1:41" ht="15.6">
      <c r="A19" s="43"/>
      <c r="B19" s="51">
        <f>+'Ark1'!C461</f>
        <v>2024</v>
      </c>
      <c r="C19" s="381">
        <f>+'Ark1'!M461</f>
        <v>11</v>
      </c>
      <c r="D19" s="49"/>
      <c r="E19" s="381" t="s">
        <v>102</v>
      </c>
      <c r="F19" s="470">
        <f>+'Ark1'!Q461</f>
        <v>1634</v>
      </c>
      <c r="G19" s="470">
        <f>+'Ark1'!R461</f>
        <v>2244</v>
      </c>
      <c r="H19" s="242">
        <f t="shared" si="0"/>
        <v>-77</v>
      </c>
      <c r="I19" s="69">
        <f>+'Ark1'!AE461</f>
        <v>4.959554435751226</v>
      </c>
      <c r="J19" s="69">
        <f t="shared" si="1"/>
        <v>0.1857745996272504</v>
      </c>
      <c r="K19" s="69">
        <f>+'Ark1'!AF461</f>
        <v>6.0473565723751124</v>
      </c>
      <c r="L19" s="53">
        <f>+'Ark1'!S461</f>
        <v>5.603209986625056</v>
      </c>
      <c r="M19" s="57">
        <f t="shared" si="2"/>
        <v>-4.3481529098281513E-3</v>
      </c>
      <c r="N19" s="65"/>
      <c r="O19" s="376">
        <f>+IF(G19=0,"",'Ark1'!AR461)</f>
        <v>216.00744878957167</v>
      </c>
      <c r="P19" s="114">
        <f>+IF(G19=0,"",'Ark1'!AS461)</f>
        <v>32.154460954119081</v>
      </c>
      <c r="Q19" s="73"/>
      <c r="R19" s="305">
        <f>+'Ark1'!U461</f>
        <v>323.49237967914445</v>
      </c>
      <c r="S19" s="242">
        <f t="shared" si="3"/>
        <v>1.7187892977177057</v>
      </c>
      <c r="T19" s="76">
        <f>+'Ark1'!X461</f>
        <v>25.311942959001779</v>
      </c>
      <c r="U19" s="470">
        <f>+'Ark1'!AG461</f>
        <v>1052.5195530726257</v>
      </c>
      <c r="V19" s="76">
        <f>+'Ark1'!AH461</f>
        <v>95.677361853832423</v>
      </c>
      <c r="W19" s="76">
        <f>+'Ark1'!AI461</f>
        <v>29.812834224598923</v>
      </c>
      <c r="X19" s="76">
        <f>+'Ark1'!Y461</f>
        <v>45.225079406779741</v>
      </c>
      <c r="Y19" s="53">
        <f>+'Ark1'!Z461</f>
        <v>1.2000187398161828</v>
      </c>
      <c r="Z19" s="76">
        <f t="shared" si="7"/>
        <v>307.35047034021505</v>
      </c>
      <c r="AA19" s="242">
        <f t="shared" si="4"/>
        <v>0.75665674443484932</v>
      </c>
      <c r="AB19" s="76">
        <f t="shared" si="5"/>
        <v>57.733402897861311</v>
      </c>
      <c r="AC19" s="76">
        <f t="shared" si="6"/>
        <v>1.3733170134638923</v>
      </c>
      <c r="AD19" s="43"/>
      <c r="AE19" s="4"/>
      <c r="AF19" s="56"/>
      <c r="AG19" s="56"/>
      <c r="AH19" s="1"/>
      <c r="AI19" s="5"/>
      <c r="AK19" s="2"/>
      <c r="AL19" s="2"/>
      <c r="AM19" s="2"/>
      <c r="AN19"/>
    </row>
    <row r="20" spans="1:41" ht="15.6">
      <c r="A20" s="43"/>
      <c r="B20" s="51">
        <f>+'Ark1'!C462</f>
        <v>2024</v>
      </c>
      <c r="C20" s="381">
        <f>+'Ark1'!M462</f>
        <v>12</v>
      </c>
      <c r="D20" s="49"/>
      <c r="E20" s="381" t="s">
        <v>103</v>
      </c>
      <c r="F20" s="470">
        <f>+'Ark1'!Q462</f>
        <v>898</v>
      </c>
      <c r="G20" s="470">
        <f>+'Ark1'!R462</f>
        <v>1147</v>
      </c>
      <c r="H20" s="242">
        <f t="shared" si="0"/>
        <v>-92</v>
      </c>
      <c r="I20" s="69">
        <f>+'Ark1'!AE462</f>
        <v>2.5350307209477076</v>
      </c>
      <c r="J20" s="69">
        <f t="shared" si="1"/>
        <v>0.11251558022807817</v>
      </c>
      <c r="K20" s="69">
        <f>+'Ark1'!AF462</f>
        <v>3.2564194519479681</v>
      </c>
      <c r="L20" s="53">
        <f>+'Ark1'!S462</f>
        <v>6.2131004366812226</v>
      </c>
      <c r="M20" s="57">
        <f t="shared" si="2"/>
        <v>-4.2218712254948443E-2</v>
      </c>
      <c r="N20" s="65"/>
      <c r="O20" s="376">
        <f>+IF(G20=0,"",'Ark1'!AR462)</f>
        <v>215.23281393217232</v>
      </c>
      <c r="P20" s="114">
        <f>+IF(G20=0,"",'Ark1'!AS462)</f>
        <v>34.172053471456096</v>
      </c>
      <c r="Q20" s="73"/>
      <c r="R20" s="305">
        <f>+'Ark1'!U462</f>
        <v>340.79895379250189</v>
      </c>
      <c r="S20" s="242">
        <f t="shared" si="3"/>
        <v>2.0139047728939659</v>
      </c>
      <c r="T20" s="76">
        <f>+'Ark1'!X462</f>
        <v>42.371403661726248</v>
      </c>
      <c r="U20" s="470">
        <f>+'Ark1'!AG462</f>
        <v>1056.4876260311637</v>
      </c>
      <c r="V20" s="76">
        <f>+'Ark1'!AH462</f>
        <v>95.117698343504784</v>
      </c>
      <c r="W20" s="76">
        <f>+'Ark1'!AI462</f>
        <v>38.709677419354847</v>
      </c>
      <c r="X20" s="76">
        <f>+'Ark1'!Y462</f>
        <v>46.602080383055487</v>
      </c>
      <c r="Y20" s="53">
        <f>+'Ark1'!Z462</f>
        <v>1.1168825165122223</v>
      </c>
      <c r="Z20" s="76">
        <f t="shared" si="7"/>
        <v>322.57732641200778</v>
      </c>
      <c r="AA20" s="242">
        <f t="shared" si="4"/>
        <v>-0.82028241668217561</v>
      </c>
      <c r="AB20" s="76">
        <f t="shared" si="5"/>
        <v>54.851673052068413</v>
      </c>
      <c r="AC20" s="76">
        <f t="shared" si="6"/>
        <v>1.27728285077951</v>
      </c>
      <c r="AD20" s="43"/>
      <c r="AE20" s="4"/>
      <c r="AF20" s="56"/>
      <c r="AG20" s="56"/>
      <c r="AH20" s="13"/>
      <c r="AI20" s="5"/>
      <c r="AK20" s="2"/>
      <c r="AL20" s="2"/>
      <c r="AM20" s="4"/>
      <c r="AN20" s="4"/>
      <c r="AO20" s="4"/>
    </row>
    <row r="21" spans="1:41" ht="15.6">
      <c r="A21" s="43"/>
      <c r="B21" s="51">
        <f>+'Ark1'!C463</f>
        <v>2024</v>
      </c>
      <c r="C21" s="381">
        <f>+'Ark1'!M463</f>
        <v>13</v>
      </c>
      <c r="D21" s="49"/>
      <c r="E21" s="381" t="s">
        <v>104</v>
      </c>
      <c r="F21" s="470">
        <f>+'Ark1'!Q463</f>
        <v>332</v>
      </c>
      <c r="G21" s="470">
        <f>+'Ark1'!R463</f>
        <v>389</v>
      </c>
      <c r="H21" s="242">
        <f t="shared" si="0"/>
        <v>38</v>
      </c>
      <c r="I21" s="69">
        <f>+'Ark1'!AE463</f>
        <v>0.8597445078017949</v>
      </c>
      <c r="J21" s="69">
        <f t="shared" si="1"/>
        <v>-9.224060877185003E-2</v>
      </c>
      <c r="K21" s="69">
        <f>+'Ark1'!AF463</f>
        <v>1.1552014890396227</v>
      </c>
      <c r="L21" s="53">
        <f>+'Ark1'!S463</f>
        <v>6.7480719794344486</v>
      </c>
      <c r="M21" s="57">
        <f t="shared" si="2"/>
        <v>-0.16460993324746376</v>
      </c>
      <c r="N21" s="65"/>
      <c r="O21" s="376">
        <f>+IF(G21=0,"",'Ark1'!AR463)</f>
        <v>215.21798365122609</v>
      </c>
      <c r="P21" s="114">
        <f>+IF(G21=0,"",'Ark1'!AS463)</f>
        <v>35.76226400010372</v>
      </c>
      <c r="Q21" s="73"/>
      <c r="R21" s="305">
        <f>+'Ark1'!U463</f>
        <v>356.47532133676106</v>
      </c>
      <c r="S21" s="242">
        <f t="shared" si="3"/>
        <v>-4.0785248170848831</v>
      </c>
      <c r="T21" s="76">
        <f>+'Ark1'!X463</f>
        <v>54.241645244215938</v>
      </c>
      <c r="U21" s="470">
        <f>+'Ark1'!AG463</f>
        <v>1082.5149863760219</v>
      </c>
      <c r="V21" s="76">
        <f>+'Ark1'!AH463</f>
        <v>94.344473007712068</v>
      </c>
      <c r="W21" s="76">
        <f>+'Ark1'!AI463</f>
        <v>48.586118251928035</v>
      </c>
      <c r="X21" s="76">
        <f>+'Ark1'!Y463</f>
        <v>52.135490457619341</v>
      </c>
      <c r="Y21" s="53">
        <f>+'Ark1'!Z463</f>
        <v>1.2308283560755839</v>
      </c>
      <c r="Z21" s="76">
        <f t="shared" si="7"/>
        <v>329.30289725609026</v>
      </c>
      <c r="AA21" s="242">
        <f t="shared" si="4"/>
        <v>-8.4889736000639573</v>
      </c>
      <c r="AB21" s="76">
        <f t="shared" si="5"/>
        <v>52.826247619047628</v>
      </c>
      <c r="AC21" s="76">
        <f t="shared" si="6"/>
        <v>1.1716867469879517</v>
      </c>
      <c r="AD21" s="43"/>
      <c r="AE21" s="4"/>
      <c r="AF21" s="56"/>
      <c r="AG21" s="56"/>
      <c r="AH21" s="13"/>
      <c r="AI21" s="5"/>
      <c r="AK21" s="1"/>
      <c r="AL21" s="1"/>
      <c r="AM21" s="11"/>
      <c r="AN21" s="11"/>
      <c r="AO21" s="11"/>
    </row>
    <row r="22" spans="1:41" ht="15.6">
      <c r="A22" s="43"/>
      <c r="B22" s="51">
        <f>+'Ark1'!C464</f>
        <v>2024</v>
      </c>
      <c r="C22" s="381">
        <f>+'Ark1'!M464</f>
        <v>14</v>
      </c>
      <c r="D22" s="49"/>
      <c r="E22" s="381" t="s">
        <v>105</v>
      </c>
      <c r="F22" s="470">
        <f>+'Ark1'!Q464</f>
        <v>204</v>
      </c>
      <c r="G22" s="470">
        <f>+'Ark1'!R464</f>
        <v>242</v>
      </c>
      <c r="H22" s="242">
        <f t="shared" si="0"/>
        <v>26</v>
      </c>
      <c r="I22" s="69">
        <f>+'Ark1'!AE464</f>
        <v>0.5348539097378775</v>
      </c>
      <c r="J22" s="69">
        <f t="shared" si="1"/>
        <v>0.13110138628460599</v>
      </c>
      <c r="K22" s="69">
        <f>+'Ark1'!AF464</f>
        <v>0.75120015656948846</v>
      </c>
      <c r="L22" s="53">
        <f>+'Ark1'!S464</f>
        <v>7.2603305785123986</v>
      </c>
      <c r="M22" s="57">
        <f t="shared" si="2"/>
        <v>5.4286177280848946E-3</v>
      </c>
      <c r="N22" s="65"/>
      <c r="O22" s="376">
        <f>+IF(G22=0,"",'Ark1'!AR464)</f>
        <v>214.62608695652179</v>
      </c>
      <c r="P22" s="114">
        <f>+IF(G22=0,"",'Ark1'!AS464)</f>
        <v>37.612910959195453</v>
      </c>
      <c r="Q22" s="73"/>
      <c r="R22" s="305">
        <f>+'Ark1'!U464</f>
        <v>372.61611570247931</v>
      </c>
      <c r="S22" s="242">
        <f t="shared" si="3"/>
        <v>3.59895883973428</v>
      </c>
      <c r="T22" s="76">
        <f>+'Ark1'!X464</f>
        <v>67.355371900826412</v>
      </c>
      <c r="U22" s="470">
        <f>+'Ark1'!AG464</f>
        <v>1130.3391304347824</v>
      </c>
      <c r="V22" s="76">
        <f>+'Ark1'!AH464</f>
        <v>95.041322314049594</v>
      </c>
      <c r="W22" s="76">
        <f>+'Ark1'!AI464</f>
        <v>56.611570247933876</v>
      </c>
      <c r="X22" s="76">
        <f>+'Ark1'!Y464</f>
        <v>57.846687053747821</v>
      </c>
      <c r="Y22" s="53">
        <f>+'Ark1'!Z464</f>
        <v>1.1033367377340164</v>
      </c>
      <c r="Z22" s="76">
        <f t="shared" si="7"/>
        <v>329.64984195420482</v>
      </c>
      <c r="AA22" s="242">
        <f t="shared" si="4"/>
        <v>-10.423311001427408</v>
      </c>
      <c r="AB22" s="76">
        <f t="shared" si="5"/>
        <v>51.32219692657938</v>
      </c>
      <c r="AC22" s="76">
        <f t="shared" si="6"/>
        <v>1.1862745098039216</v>
      </c>
      <c r="AD22" s="43"/>
      <c r="AE22" s="4"/>
      <c r="AF22" s="56"/>
      <c r="AG22" s="56"/>
      <c r="AH22" s="13"/>
      <c r="AI22" s="5"/>
      <c r="AK22" s="1"/>
      <c r="AL22" s="1"/>
      <c r="AM22" s="11"/>
      <c r="AN22" s="11"/>
      <c r="AO22" s="11"/>
    </row>
    <row r="23" spans="1:41" ht="15.6">
      <c r="A23" s="43"/>
      <c r="B23" s="51">
        <f>+'Ark1'!C465</f>
        <v>2024</v>
      </c>
      <c r="C23" s="381">
        <f>+'Ark1'!M465</f>
        <v>15</v>
      </c>
      <c r="D23" s="49"/>
      <c r="E23" s="381" t="s">
        <v>106</v>
      </c>
      <c r="F23" s="470">
        <f>+'Ark1'!Q465</f>
        <v>107</v>
      </c>
      <c r="G23" s="470">
        <f>+'Ark1'!R465</f>
        <v>135</v>
      </c>
      <c r="H23" s="242">
        <f>+G25-G41</f>
        <v>1</v>
      </c>
      <c r="I23" s="69">
        <f>+'Ark1'!AE465</f>
        <v>0.29836891658931181</v>
      </c>
      <c r="J23" s="69">
        <f t="shared" si="1"/>
        <v>8.2638401606926565E-2</v>
      </c>
      <c r="K23" s="69">
        <f>+'Ark1'!AF465</f>
        <v>0.44468570735176033</v>
      </c>
      <c r="L23" s="53">
        <f>+'Ark1'!S465</f>
        <v>7.9407407407407389</v>
      </c>
      <c r="M23" s="57">
        <f t="shared" si="2"/>
        <v>2.3309548080188591E-2</v>
      </c>
      <c r="N23" s="65"/>
      <c r="O23" s="376">
        <f>+IF(G23=0,"",'Ark1'!AR465)</f>
        <v>214.11627906976747</v>
      </c>
      <c r="P23" s="114">
        <f>+IF(G23=0,"",'Ark1'!AS465)</f>
        <v>40.119976328297469</v>
      </c>
      <c r="Q23" s="73"/>
      <c r="R23" s="305">
        <f>+'Ark1'!U465</f>
        <v>395.40370370370374</v>
      </c>
      <c r="S23" s="242">
        <f t="shared" si="3"/>
        <v>4.832144070676236</v>
      </c>
      <c r="T23" s="76">
        <f>+'Ark1'!X465</f>
        <v>78.518518518518533</v>
      </c>
      <c r="U23" s="470">
        <f>+'Ark1'!AG465</f>
        <v>1172.8449612403101</v>
      </c>
      <c r="V23" s="76">
        <f>+'Ark1'!AH465</f>
        <v>94.81481481481481</v>
      </c>
      <c r="W23" s="76">
        <f>+'Ark1'!AI465</f>
        <v>57.777777777777779</v>
      </c>
      <c r="X23" s="76">
        <f>+'Ark1'!Y465</f>
        <v>61.547486523770282</v>
      </c>
      <c r="Y23" s="53">
        <f>+'Ark1'!Z465</f>
        <v>1.5384598501626265</v>
      </c>
      <c r="Z23" s="76">
        <f t="shared" si="7"/>
        <v>337.13211615417214</v>
      </c>
      <c r="AA23" s="242">
        <f t="shared" si="4"/>
        <v>9.188277870958359</v>
      </c>
      <c r="AB23" s="76">
        <f t="shared" si="5"/>
        <v>49.794309701492551</v>
      </c>
      <c r="AC23" s="76">
        <f t="shared" si="6"/>
        <v>1.2616822429906542</v>
      </c>
      <c r="AD23" s="43"/>
      <c r="AE23" s="4"/>
      <c r="AF23" s="56"/>
      <c r="AG23" s="3" t="s">
        <v>92</v>
      </c>
      <c r="AH23" s="13"/>
      <c r="AI23" s="5"/>
      <c r="AK23" s="1"/>
      <c r="AL23" s="1"/>
      <c r="AM23" s="11"/>
      <c r="AN23" s="11"/>
      <c r="AO23" s="11"/>
    </row>
    <row r="24" spans="1:41" ht="15.6">
      <c r="A24" s="43"/>
      <c r="B24" s="43"/>
      <c r="C24" s="43"/>
      <c r="D24" s="43"/>
      <c r="E24" s="43"/>
      <c r="F24" s="464"/>
      <c r="G24" s="464"/>
      <c r="H24" s="43"/>
      <c r="I24" s="43"/>
      <c r="J24" s="43"/>
      <c r="K24" s="43"/>
      <c r="L24" s="43"/>
      <c r="M24" s="43"/>
      <c r="N24" s="65"/>
      <c r="O24" s="43"/>
      <c r="P24" s="43"/>
      <c r="Q24" s="73"/>
      <c r="R24" s="43"/>
      <c r="S24" s="43"/>
      <c r="T24" s="43"/>
      <c r="U24" s="464"/>
      <c r="V24" s="43"/>
      <c r="W24" s="43"/>
      <c r="X24" s="43"/>
      <c r="Y24" s="43"/>
      <c r="Z24" s="43"/>
      <c r="AA24" s="43"/>
      <c r="AB24" s="43"/>
      <c r="AC24" s="43"/>
      <c r="AD24" s="43"/>
      <c r="AE24" s="4"/>
      <c r="AF24" s="56"/>
      <c r="AG24" s="3"/>
      <c r="AH24" s="13"/>
      <c r="AI24" s="5"/>
      <c r="AK24" s="1"/>
      <c r="AL24" s="1"/>
      <c r="AM24" s="11"/>
      <c r="AN24" s="11"/>
      <c r="AO24" s="11"/>
    </row>
    <row r="25" spans="1:41" ht="15.6">
      <c r="A25" s="43"/>
      <c r="B25">
        <f>+'Ark1'!C466</f>
        <v>2023</v>
      </c>
      <c r="C25">
        <f>+'Ark1'!M466</f>
        <v>1</v>
      </c>
      <c r="D25" s="49"/>
      <c r="E25" s="3" t="s">
        <v>92</v>
      </c>
      <c r="F25" s="454">
        <f>+'Ark1'!Q466</f>
        <v>10</v>
      </c>
      <c r="G25" s="454">
        <f>+'Ark1'!R466</f>
        <v>11</v>
      </c>
      <c r="H25" s="70"/>
      <c r="I25" s="70">
        <f>+'Ark1'!AE466</f>
        <v>2.1770969401892087E-2</v>
      </c>
      <c r="J25" s="70"/>
      <c r="K25" s="70">
        <f>+'Ark1'!AF466</f>
        <v>1.2999589228666135E-2</v>
      </c>
      <c r="L25" s="1">
        <f>+'Ark1'!S466</f>
        <v>2.25</v>
      </c>
      <c r="M25" s="70"/>
      <c r="N25" s="65"/>
      <c r="O25" s="376">
        <f>+IF(G25=0,"",'Ark1'!AR466)</f>
        <v>201</v>
      </c>
      <c r="P25" s="114">
        <f>+IF(G25=0,"",'Ark1'!AS466)</f>
        <v>19.229472036673769</v>
      </c>
      <c r="Q25" s="73"/>
      <c r="R25" s="11">
        <f>+'Ark1'!U466</f>
        <v>156.70909090909092</v>
      </c>
      <c r="S25" s="70"/>
      <c r="T25" s="11">
        <f>+'Ark1'!X466</f>
        <v>0</v>
      </c>
      <c r="U25" s="454">
        <f>+'Ark1'!AG466</f>
        <v>1101.8571428571429</v>
      </c>
      <c r="V25" s="11">
        <f>+'Ark1'!AH466</f>
        <v>54.545454545454554</v>
      </c>
      <c r="W25" s="11">
        <f>+'Ark1'!AI466</f>
        <v>45.454545454545446</v>
      </c>
      <c r="X25" s="11">
        <f>+'Ark1'!Y466</f>
        <v>31.081255811339432</v>
      </c>
      <c r="Y25" s="1">
        <f>+'Ark1'!Z466</f>
        <v>0</v>
      </c>
      <c r="Z25" s="11">
        <f>IF(G25=0,"",1000*R25/U25)</f>
        <v>142.2226936812701</v>
      </c>
      <c r="AA25" s="70"/>
      <c r="AB25" s="11">
        <f t="shared" si="5"/>
        <v>69.648484848484856</v>
      </c>
      <c r="AC25" s="11">
        <f t="shared" si="6"/>
        <v>1.1000000000000001</v>
      </c>
      <c r="AD25" s="43"/>
      <c r="AE25" s="4"/>
      <c r="AF25" s="56"/>
      <c r="AG25" s="56"/>
      <c r="AH25" s="56"/>
      <c r="AI25" s="5"/>
      <c r="AK25" s="1"/>
      <c r="AL25" s="1"/>
      <c r="AM25" s="11"/>
      <c r="AN25" s="11"/>
      <c r="AO25" s="11"/>
    </row>
    <row r="26" spans="1:41" ht="15.6">
      <c r="A26" s="43"/>
      <c r="B26">
        <f>+'Ark1'!C467</f>
        <v>2023</v>
      </c>
      <c r="C26">
        <f>+'Ark1'!M467</f>
        <v>2</v>
      </c>
      <c r="D26" s="49"/>
      <c r="E26" s="3" t="s">
        <v>93</v>
      </c>
      <c r="F26" s="454">
        <f>+'Ark1'!Q467</f>
        <v>154</v>
      </c>
      <c r="G26" s="454">
        <f>+'Ark1'!R467</f>
        <v>212</v>
      </c>
      <c r="H26" s="70"/>
      <c r="I26" s="70">
        <f>+'Ark1'!AE467</f>
        <v>0.41958595574555674</v>
      </c>
      <c r="J26" s="70"/>
      <c r="K26" s="70">
        <f>+'Ark1'!AF467</f>
        <v>0.28509129311826376</v>
      </c>
      <c r="L26" s="1">
        <f>+'Ark1'!S467</f>
        <v>2.3578947368421046</v>
      </c>
      <c r="M26" s="70"/>
      <c r="N26" s="65"/>
      <c r="O26" s="376">
        <f>+IF(G26=0,"",'Ark1'!AR467)</f>
        <v>207.67664670658681</v>
      </c>
      <c r="P26" s="114">
        <f>+IF(G26=0,"",'Ark1'!AS467)</f>
        <v>21.049400170313703</v>
      </c>
      <c r="Q26" s="73"/>
      <c r="R26" s="11">
        <f>+'Ark1'!U467</f>
        <v>178.32216981132075</v>
      </c>
      <c r="S26" s="70"/>
      <c r="T26" s="11">
        <f>+'Ark1'!X467</f>
        <v>0</v>
      </c>
      <c r="U26" s="454">
        <f>+'Ark1'!AG467</f>
        <v>1063.3053892215569</v>
      </c>
      <c r="V26" s="11">
        <f>+'Ark1'!AH467</f>
        <v>78.773584905660385</v>
      </c>
      <c r="W26" s="11">
        <f>+'Ark1'!AI467</f>
        <v>36.79245283018868</v>
      </c>
      <c r="X26" s="11">
        <f>+'Ark1'!Y467</f>
        <v>55.996088382670401</v>
      </c>
      <c r="Y26" s="1">
        <f>+'Ark1'!Z467</f>
        <v>1.294674270454184</v>
      </c>
      <c r="Z26" s="11">
        <f t="shared" si="7"/>
        <v>167.70550739131488</v>
      </c>
      <c r="AA26" s="70"/>
      <c r="AB26" s="11">
        <f t="shared" si="5"/>
        <v>75.627705946765516</v>
      </c>
      <c r="AC26" s="11">
        <f t="shared" si="6"/>
        <v>1.3766233766233766</v>
      </c>
      <c r="AD26" s="43"/>
      <c r="AE26" s="4"/>
      <c r="AF26" s="56"/>
      <c r="AG26" s="56"/>
      <c r="AH26" s="56"/>
      <c r="AI26" s="5"/>
      <c r="AK26" s="1"/>
      <c r="AL26" s="1"/>
      <c r="AM26" s="11"/>
      <c r="AN26" s="11"/>
      <c r="AO26" s="11"/>
    </row>
    <row r="27" spans="1:41" ht="15.6">
      <c r="A27" s="43"/>
      <c r="B27">
        <f>+'Ark1'!C468</f>
        <v>2023</v>
      </c>
      <c r="C27">
        <f>+'Ark1'!M468</f>
        <v>3</v>
      </c>
      <c r="D27" s="49"/>
      <c r="E27" s="3" t="s">
        <v>94</v>
      </c>
      <c r="F27" s="454">
        <f>+'Ark1'!Q468</f>
        <v>1066</v>
      </c>
      <c r="G27" s="454">
        <f>+'Ark1'!R468</f>
        <v>1444</v>
      </c>
      <c r="H27" s="70"/>
      <c r="I27" s="70">
        <f>+'Ark1'!AE468</f>
        <v>2.8579345287574713</v>
      </c>
      <c r="J27" s="70"/>
      <c r="K27" s="70">
        <f>+'Ark1'!AF468</f>
        <v>2.1755338198589329</v>
      </c>
      <c r="L27" s="1">
        <f>+'Ark1'!S468</f>
        <v>2.2443977591036406</v>
      </c>
      <c r="M27" s="70"/>
      <c r="N27" s="65"/>
      <c r="O27" s="376">
        <f>+IF(G27=0,"",'Ark1'!AR468)</f>
        <v>210.05462822458264</v>
      </c>
      <c r="P27" s="114">
        <f>+IF(G27=0,"",'Ark1'!AS468)</f>
        <v>21.423086909063873</v>
      </c>
      <c r="Q27" s="73"/>
      <c r="R27" s="11">
        <f>+'Ark1'!U468</f>
        <v>199.78178670360111</v>
      </c>
      <c r="S27" s="70"/>
      <c r="T27" s="11">
        <f>+'Ark1'!X468</f>
        <v>0.2077562326869806</v>
      </c>
      <c r="U27" s="454">
        <f>+'Ark1'!AG468</f>
        <v>1088.7291350531109</v>
      </c>
      <c r="V27" s="11">
        <f>+'Ark1'!AH468</f>
        <v>91.13573407202216</v>
      </c>
      <c r="W27" s="11">
        <f>+'Ark1'!AI468</f>
        <v>30.817174515235465</v>
      </c>
      <c r="X27" s="11">
        <f>+'Ark1'!Y468</f>
        <v>38.842221428566241</v>
      </c>
      <c r="Y27" s="1">
        <f>+'Ark1'!Z468</f>
        <v>1.3395507270925195</v>
      </c>
      <c r="Z27" s="11">
        <f t="shared" si="7"/>
        <v>183.49999120199465</v>
      </c>
      <c r="AA27" s="70"/>
      <c r="AB27" s="11">
        <f t="shared" si="5"/>
        <v>89.013538662322148</v>
      </c>
      <c r="AC27" s="11">
        <f t="shared" si="6"/>
        <v>1.3545966228893058</v>
      </c>
      <c r="AD27" s="43"/>
      <c r="AE27" s="4"/>
      <c r="AF27" s="56"/>
      <c r="AG27" s="56"/>
      <c r="AH27" s="56"/>
      <c r="AI27" s="5"/>
      <c r="AK27" s="1"/>
      <c r="AL27" s="1"/>
      <c r="AM27" s="11"/>
      <c r="AN27" s="11"/>
      <c r="AO27" s="11"/>
    </row>
    <row r="28" spans="1:41" ht="15.6">
      <c r="A28" s="43"/>
      <c r="B28">
        <f>+'Ark1'!C469</f>
        <v>2023</v>
      </c>
      <c r="C28">
        <f>+'Ark1'!M469</f>
        <v>4</v>
      </c>
      <c r="D28" s="49"/>
      <c r="E28" s="3" t="s">
        <v>95</v>
      </c>
      <c r="F28" s="454">
        <f>+'Ark1'!Q469</f>
        <v>2431</v>
      </c>
      <c r="G28" s="454">
        <f>+'Ark1'!R469</f>
        <v>3755</v>
      </c>
      <c r="H28" s="70"/>
      <c r="I28" s="70">
        <f>+'Ark1'!AE469</f>
        <v>7.4318172821913473</v>
      </c>
      <c r="J28" s="70"/>
      <c r="K28" s="70">
        <f>+'Ark1'!AF469</f>
        <v>6.0848454336171285</v>
      </c>
      <c r="L28" s="1">
        <f>+'Ark1'!S469</f>
        <v>2.4983948635634032</v>
      </c>
      <c r="M28" s="70"/>
      <c r="N28" s="65"/>
      <c r="O28" s="376">
        <f>+IF(G28=0,"",'Ark1'!AR469)</f>
        <v>212.10838562464343</v>
      </c>
      <c r="P28" s="114">
        <f>+IF(G28=0,"",'Ark1'!AS469)</f>
        <v>22.470870880012168</v>
      </c>
      <c r="Q28" s="73"/>
      <c r="R28" s="11">
        <f>+'Ark1'!U469</f>
        <v>214.88042609853511</v>
      </c>
      <c r="S28" s="70"/>
      <c r="T28" s="11">
        <f>+'Ark1'!X469</f>
        <v>0.18641810918774965</v>
      </c>
      <c r="U28" s="454">
        <f>+'Ark1'!AG469</f>
        <v>1098.2872219053049</v>
      </c>
      <c r="V28" s="11">
        <f>+'Ark1'!AH469</f>
        <v>93.2623169107856</v>
      </c>
      <c r="W28" s="11">
        <f>+'Ark1'!AI469</f>
        <v>27.669773635153124</v>
      </c>
      <c r="X28" s="11">
        <f>+'Ark1'!Y469</f>
        <v>37.602451514119842</v>
      </c>
      <c r="Y28" s="1">
        <f>+'Ark1'!Z469</f>
        <v>1.321982206356199</v>
      </c>
      <c r="Z28" s="11">
        <f t="shared" si="7"/>
        <v>195.65048360096665</v>
      </c>
      <c r="AA28" s="70"/>
      <c r="AB28" s="11">
        <f t="shared" si="5"/>
        <v>86.007391878822588</v>
      </c>
      <c r="AC28" s="11">
        <f t="shared" si="6"/>
        <v>1.5446318387494857</v>
      </c>
      <c r="AD28" s="43"/>
      <c r="AE28" s="4"/>
      <c r="AF28" s="56"/>
      <c r="AG28" s="56"/>
      <c r="AH28" s="56"/>
      <c r="AI28" s="5"/>
      <c r="AK28" s="1"/>
      <c r="AL28" s="1"/>
      <c r="AM28" s="11"/>
      <c r="AN28" s="11"/>
      <c r="AO28" s="11"/>
    </row>
    <row r="29" spans="1:41" ht="15.6">
      <c r="A29" s="43"/>
      <c r="B29">
        <f>+'Ark1'!C470</f>
        <v>2023</v>
      </c>
      <c r="C29">
        <f>+'Ark1'!M470</f>
        <v>5</v>
      </c>
      <c r="D29" s="49"/>
      <c r="E29" s="3" t="s">
        <v>96</v>
      </c>
      <c r="F29" s="454">
        <f>+'Ark1'!Q470</f>
        <v>3128</v>
      </c>
      <c r="G29" s="454">
        <f>+'Ark1'!R470</f>
        <v>5004</v>
      </c>
      <c r="H29" s="70"/>
      <c r="I29" s="70">
        <f>+'Ark1'!AE470</f>
        <v>9.9038118988243689</v>
      </c>
      <c r="J29" s="70"/>
      <c r="K29" s="70">
        <f>+'Ark1'!AF470</f>
        <v>8.5603991849729635</v>
      </c>
      <c r="L29" s="1">
        <f>+'Ark1'!S470</f>
        <v>2.752210610932476</v>
      </c>
      <c r="M29" s="70"/>
      <c r="N29" s="65"/>
      <c r="O29" s="376">
        <f>+IF(G29=0,"",'Ark1'!AR470)</f>
        <v>213.62105711849964</v>
      </c>
      <c r="P29" s="114">
        <f>+IF(G29=0,"",'Ark1'!AS470)</f>
        <v>23.302012805725248</v>
      </c>
      <c r="Q29" s="73"/>
      <c r="R29" s="11">
        <f>+'Ark1'!U470</f>
        <v>226.84748201438876</v>
      </c>
      <c r="S29" s="70"/>
      <c r="T29" s="11">
        <f>+'Ark1'!X470</f>
        <v>0.25979216626698642</v>
      </c>
      <c r="U29" s="454">
        <f>+'Ark1'!AG470</f>
        <v>1090.8729752770671</v>
      </c>
      <c r="V29" s="11">
        <f>+'Ark1'!AH470</f>
        <v>93.6650679456435</v>
      </c>
      <c r="W29" s="11">
        <f>+'Ark1'!AI470</f>
        <v>22.861710631494805</v>
      </c>
      <c r="X29" s="11">
        <f>+'Ark1'!Y470</f>
        <v>36.215445942783809</v>
      </c>
      <c r="Y29" s="1">
        <f>+'Ark1'!Z470</f>
        <v>1.2502106227321017</v>
      </c>
      <c r="Z29" s="11">
        <f t="shared" si="7"/>
        <v>207.95040958528881</v>
      </c>
      <c r="AA29" s="70"/>
      <c r="AB29" s="11">
        <f t="shared" si="5"/>
        <v>82.423736436918475</v>
      </c>
      <c r="AC29" s="11">
        <f t="shared" si="6"/>
        <v>1.5997442455242967</v>
      </c>
      <c r="AD29" s="43"/>
      <c r="AE29" s="4"/>
      <c r="AF29" s="56"/>
      <c r="AG29" s="56"/>
      <c r="AH29" s="56"/>
      <c r="AI29" s="5"/>
      <c r="AK29" s="1"/>
      <c r="AL29" s="1"/>
      <c r="AM29" s="11"/>
      <c r="AN29" s="11"/>
      <c r="AO29" s="11"/>
    </row>
    <row r="30" spans="1:41" ht="15.6">
      <c r="A30" s="43"/>
      <c r="B30">
        <f>+'Ark1'!C471</f>
        <v>2023</v>
      </c>
      <c r="C30">
        <f>+'Ark1'!M471</f>
        <v>6</v>
      </c>
      <c r="D30" s="49"/>
      <c r="E30" s="3" t="s">
        <v>97</v>
      </c>
      <c r="F30" s="454">
        <f>+'Ark1'!Q471</f>
        <v>3981</v>
      </c>
      <c r="G30" s="454">
        <f>+'Ark1'!R471</f>
        <v>7012</v>
      </c>
      <c r="H30" s="70"/>
      <c r="I30" s="70">
        <f>+'Ark1'!AE471</f>
        <v>13.878003404187943</v>
      </c>
      <c r="J30" s="70"/>
      <c r="K30" s="70">
        <f>+'Ark1'!AF471</f>
        <v>12.643869699743281</v>
      </c>
      <c r="L30" s="1">
        <f>+'Ark1'!S471</f>
        <v>3.0353210353210343</v>
      </c>
      <c r="M30" s="70"/>
      <c r="N30" s="65"/>
      <c r="O30" s="376">
        <f>+IF(G30=0,"",'Ark1'!AR471)</f>
        <v>214.62172000606705</v>
      </c>
      <c r="P30" s="114">
        <f>+IF(G30=0,"",'Ark1'!AS471)</f>
        <v>24.224431732318955</v>
      </c>
      <c r="Q30" s="73"/>
      <c r="R30" s="11">
        <f>+'Ark1'!U471</f>
        <v>239.10868511123823</v>
      </c>
      <c r="S30" s="70"/>
      <c r="T30" s="11">
        <f>+'Ark1'!X471</f>
        <v>0.62749572162007983</v>
      </c>
      <c r="U30" s="454">
        <f>+'Ark1'!AG471</f>
        <v>1088.4395571060218</v>
      </c>
      <c r="V30" s="11">
        <f>+'Ark1'!AH471</f>
        <v>93.967484312606956</v>
      </c>
      <c r="W30" s="11">
        <f>+'Ark1'!AI471</f>
        <v>20.436394751853967</v>
      </c>
      <c r="X30" s="11">
        <f>+'Ark1'!Y471</f>
        <v>35.540412470579703</v>
      </c>
      <c r="Y30" s="1">
        <f>+'Ark1'!Z471</f>
        <v>1.2616386519837588</v>
      </c>
      <c r="Z30" s="11">
        <f t="shared" si="7"/>
        <v>219.68026019468471</v>
      </c>
      <c r="AA30" s="70"/>
      <c r="AB30" s="11">
        <f t="shared" si="5"/>
        <v>78.775418589601884</v>
      </c>
      <c r="AC30" s="11">
        <f t="shared" si="6"/>
        <v>1.7613664908314495</v>
      </c>
      <c r="AD30" s="43"/>
      <c r="AE30" s="4"/>
      <c r="AF30" s="56"/>
      <c r="AG30" s="56"/>
      <c r="AH30" s="56"/>
      <c r="AI30" s="5"/>
      <c r="AK30" s="1"/>
      <c r="AL30" s="1"/>
      <c r="AM30" s="11"/>
      <c r="AN30" s="11"/>
      <c r="AO30" s="11"/>
    </row>
    <row r="31" spans="1:41" ht="15.6">
      <c r="A31" s="43"/>
      <c r="B31">
        <f>+'Ark1'!C472</f>
        <v>2023</v>
      </c>
      <c r="C31">
        <f>+'Ark1'!M472</f>
        <v>7</v>
      </c>
      <c r="D31" s="49"/>
      <c r="E31" s="3" t="s">
        <v>98</v>
      </c>
      <c r="F31" s="454">
        <f>+'Ark1'!Q472</f>
        <v>4653</v>
      </c>
      <c r="G31" s="454">
        <f>+'Ark1'!R472</f>
        <v>9290</v>
      </c>
      <c r="H31" s="70"/>
      <c r="I31" s="70">
        <f>+'Ark1'!AE472</f>
        <v>18.386573249416141</v>
      </c>
      <c r="J31" s="70"/>
      <c r="K31" s="70">
        <f>+'Ark1'!AF472</f>
        <v>17.775829707945114</v>
      </c>
      <c r="L31" s="1">
        <f>+'Ark1'!S472</f>
        <v>3.4639809914677606</v>
      </c>
      <c r="M31" s="70"/>
      <c r="N31" s="65"/>
      <c r="O31" s="376">
        <f>+IF(G31=0,"",'Ark1'!AR472)</f>
        <v>215.31211428571424</v>
      </c>
      <c r="P31" s="114">
        <f>+IF(G31=0,"",'Ark1'!AS472)</f>
        <v>25.471621527434966</v>
      </c>
      <c r="Q31" s="73"/>
      <c r="R31" s="11">
        <f>+'Ark1'!U472</f>
        <v>253.72976318622196</v>
      </c>
      <c r="S31" s="70"/>
      <c r="T31" s="11">
        <f>+'Ark1'!X472</f>
        <v>1.2701829924650159</v>
      </c>
      <c r="U31" s="454">
        <f>+'Ark1'!AG472</f>
        <v>1073.8542857142857</v>
      </c>
      <c r="V31" s="11">
        <f>+'Ark1'!AH472</f>
        <v>94.122712594187277</v>
      </c>
      <c r="W31" s="11">
        <f>+'Ark1'!AI472</f>
        <v>20.032292787944026</v>
      </c>
      <c r="X31" s="11">
        <f>+'Ark1'!Y472</f>
        <v>35.86494680176191</v>
      </c>
      <c r="Y31" s="1">
        <f>+'Ark1'!Z472</f>
        <v>1.240627448421538</v>
      </c>
      <c r="Z31" s="11">
        <f t="shared" si="7"/>
        <v>236.27950883247712</v>
      </c>
      <c r="AA31" s="70"/>
      <c r="AB31" s="11">
        <f t="shared" si="5"/>
        <v>73.248024111908123</v>
      </c>
      <c r="AC31" s="11">
        <f t="shared" si="6"/>
        <v>1.996561358263486</v>
      </c>
      <c r="AD31" s="43"/>
      <c r="AE31" s="4"/>
      <c r="AF31" s="56"/>
      <c r="AG31" s="56"/>
      <c r="AH31" s="56"/>
      <c r="AI31" s="5"/>
      <c r="AK31" s="13"/>
      <c r="AL31" s="13"/>
      <c r="AM31" s="11"/>
      <c r="AN31" s="11"/>
      <c r="AO31" s="11"/>
    </row>
    <row r="32" spans="1:41" ht="16.5" customHeight="1">
      <c r="A32" s="43"/>
      <c r="B32">
        <f>+'Ark1'!C473</f>
        <v>2023</v>
      </c>
      <c r="C32">
        <f>+'Ark1'!M473</f>
        <v>8</v>
      </c>
      <c r="D32" s="49"/>
      <c r="E32" s="3" t="s">
        <v>99</v>
      </c>
      <c r="F32" s="454">
        <f>+'Ark1'!Q473</f>
        <v>4479</v>
      </c>
      <c r="G32" s="454">
        <f>+'Ark1'!R473</f>
        <v>8639</v>
      </c>
      <c r="H32" s="70"/>
      <c r="I32" s="70">
        <f>+'Ark1'!AE473</f>
        <v>17.098127696631437</v>
      </c>
      <c r="J32" s="70"/>
      <c r="K32" s="70">
        <f>+'Ark1'!AF473</f>
        <v>17.582580158289122</v>
      </c>
      <c r="L32" s="1">
        <f>+'Ark1'!S473</f>
        <v>3.9353118479016942</v>
      </c>
      <c r="M32" s="70"/>
      <c r="N32" s="65"/>
      <c r="O32" s="376">
        <f>+IF(G32=0,"",'Ark1'!AR473)</f>
        <v>215.80905439941591</v>
      </c>
      <c r="P32" s="114">
        <f>+IF(G32=0,"",'Ark1'!AS473)</f>
        <v>26.904456047533444</v>
      </c>
      <c r="Q32" s="73"/>
      <c r="R32" s="11">
        <f>+'Ark1'!U473</f>
        <v>269.88352818613316</v>
      </c>
      <c r="S32" s="70"/>
      <c r="T32" s="11">
        <f>+'Ark1'!X473</f>
        <v>2.778099317050585</v>
      </c>
      <c r="U32" s="454">
        <f>+'Ark1'!AG473</f>
        <v>1065.6865035901185</v>
      </c>
      <c r="V32" s="11">
        <f>+'Ark1'!AH473</f>
        <v>95.080449126056237</v>
      </c>
      <c r="W32" s="11">
        <f>+'Ark1'!AI473</f>
        <v>20.557934946174321</v>
      </c>
      <c r="X32" s="11">
        <f>+'Ark1'!Y473</f>
        <v>38.062540280085742</v>
      </c>
      <c r="Y32" s="1">
        <f>+'Ark1'!Z473</f>
        <v>1.2630876231504171</v>
      </c>
      <c r="Z32" s="11">
        <f t="shared" si="7"/>
        <v>253.2485184685562</v>
      </c>
      <c r="AA32" s="70"/>
      <c r="AB32" s="11">
        <f t="shared" si="5"/>
        <v>68.579959763553404</v>
      </c>
      <c r="AC32" s="11">
        <f t="shared" si="6"/>
        <v>1.9287787452556375</v>
      </c>
      <c r="AD32" s="43"/>
      <c r="AE32" s="4"/>
      <c r="AF32" s="56"/>
      <c r="AG32" s="56"/>
      <c r="AH32" s="56"/>
      <c r="AI32" s="5"/>
      <c r="AK32" s="13"/>
      <c r="AL32" s="13"/>
      <c r="AM32" s="11"/>
      <c r="AN32" s="11"/>
      <c r="AO32" s="11"/>
    </row>
    <row r="33" spans="1:41" ht="16.5" customHeight="1">
      <c r="A33" s="43"/>
      <c r="B33">
        <f>+'Ark1'!C474</f>
        <v>2023</v>
      </c>
      <c r="C33">
        <f>+'Ark1'!M474</f>
        <v>9</v>
      </c>
      <c r="D33" s="49"/>
      <c r="E33" s="3" t="s">
        <v>100</v>
      </c>
      <c r="F33" s="454">
        <f>+'Ark1'!Q474</f>
        <v>3747</v>
      </c>
      <c r="G33" s="454">
        <f>+'Ark1'!R474</f>
        <v>6581</v>
      </c>
      <c r="H33" s="70"/>
      <c r="I33" s="70">
        <f>+'Ark1'!AE474</f>
        <v>13.024977239441078</v>
      </c>
      <c r="J33" s="70"/>
      <c r="K33" s="70">
        <f>+'Ark1'!AF474</f>
        <v>14.197686362700901</v>
      </c>
      <c r="L33" s="1">
        <f>+'Ark1'!S474</f>
        <v>4.4732673267326737</v>
      </c>
      <c r="M33" s="70"/>
      <c r="N33" s="65"/>
      <c r="O33" s="376">
        <f>+IF(G33=0,"",'Ark1'!AR474)</f>
        <v>215.66422193877548</v>
      </c>
      <c r="P33" s="114">
        <f>+IF(G33=0,"",'Ark1'!AS474)</f>
        <v>28.577215785726047</v>
      </c>
      <c r="Q33" s="73"/>
      <c r="R33" s="11">
        <f>+'Ark1'!U474</f>
        <v>286.0769943777546</v>
      </c>
      <c r="S33" s="70"/>
      <c r="T33" s="11">
        <f>+'Ark1'!X474</f>
        <v>6.3212277769335952</v>
      </c>
      <c r="U33" s="454">
        <f>+'Ark1'!AG474</f>
        <v>1057.1420599489793</v>
      </c>
      <c r="V33" s="11">
        <f>+'Ark1'!AH474</f>
        <v>95.27427442637898</v>
      </c>
      <c r="W33" s="11">
        <f>+'Ark1'!AI474</f>
        <v>23.127184318492624</v>
      </c>
      <c r="X33" s="11">
        <f>+'Ark1'!Y474</f>
        <v>40.778392312410567</v>
      </c>
      <c r="Y33" s="1">
        <f>+'Ark1'!Z474</f>
        <v>1.282614125557493</v>
      </c>
      <c r="Z33" s="11">
        <f t="shared" si="7"/>
        <v>270.61357713036364</v>
      </c>
      <c r="AA33" s="70"/>
      <c r="AB33" s="11">
        <f t="shared" si="5"/>
        <v>63.95258174447369</v>
      </c>
      <c r="AC33" s="11">
        <f t="shared" si="6"/>
        <v>1.7563384040565786</v>
      </c>
      <c r="AD33" s="43"/>
      <c r="AE33" s="4"/>
      <c r="AF33" s="55"/>
      <c r="AG33" s="55"/>
      <c r="AH33" s="55"/>
      <c r="AI33" s="5"/>
      <c r="AK33" s="13"/>
      <c r="AL33" s="13"/>
      <c r="AM33" s="11"/>
      <c r="AN33" s="11"/>
      <c r="AO33" s="11"/>
    </row>
    <row r="34" spans="1:41" ht="15.6">
      <c r="A34" s="43"/>
      <c r="B34">
        <f>+'Ark1'!C475</f>
        <v>2023</v>
      </c>
      <c r="C34">
        <f>+'Ark1'!M475</f>
        <v>10</v>
      </c>
      <c r="D34" s="49"/>
      <c r="E34" s="3" t="s">
        <v>101</v>
      </c>
      <c r="F34" s="454">
        <f>+'Ark1'!Q475</f>
        <v>2704</v>
      </c>
      <c r="G34" s="454">
        <f>+'Ark1'!R475</f>
        <v>4148</v>
      </c>
      <c r="H34" s="70"/>
      <c r="I34" s="70">
        <f>+'Ark1'!AE475</f>
        <v>8.2096346435498564</v>
      </c>
      <c r="J34" s="70"/>
      <c r="K34" s="70">
        <f>+'Ark1'!AF475</f>
        <v>9.5045269685671219</v>
      </c>
      <c r="L34" s="1">
        <f>+'Ark1'!S475</f>
        <v>5.0111030654115378</v>
      </c>
      <c r="M34" s="70"/>
      <c r="N34" s="65"/>
      <c r="O34" s="376">
        <f>+IF(G34=0,"",'Ark1'!AR475)</f>
        <v>215.86181726654911</v>
      </c>
      <c r="P34" s="114">
        <f>+IF(G34=0,"",'Ark1'!AS475)</f>
        <v>30.244521563749498</v>
      </c>
      <c r="Q34" s="73"/>
      <c r="R34" s="11">
        <f>+'Ark1'!U475</f>
        <v>303.84283992285447</v>
      </c>
      <c r="S34" s="70"/>
      <c r="T34" s="11">
        <f>+'Ark1'!X475</f>
        <v>12.777242044358728</v>
      </c>
      <c r="U34" s="454">
        <f>+'Ark1'!AG475</f>
        <v>1052.8414296501387</v>
      </c>
      <c r="V34" s="11">
        <f>+'Ark1'!AH475</f>
        <v>95.756991321118591</v>
      </c>
      <c r="W34" s="11">
        <f>+'Ark1'!AI475</f>
        <v>24.324975891996154</v>
      </c>
      <c r="X34" s="11">
        <f>+'Ark1'!Y475</f>
        <v>41.980461593220589</v>
      </c>
      <c r="Y34" s="1">
        <f>+'Ark1'!Z475</f>
        <v>1.2512224966395689</v>
      </c>
      <c r="Z34" s="11">
        <f t="shared" si="7"/>
        <v>288.59316452224152</v>
      </c>
      <c r="AA34" s="70"/>
      <c r="AB34" s="11">
        <f t="shared" si="5"/>
        <v>60.633923500813353</v>
      </c>
      <c r="AC34" s="11">
        <f t="shared" si="6"/>
        <v>1.5340236686390532</v>
      </c>
      <c r="AD34" s="43"/>
      <c r="AE34"/>
      <c r="AF34"/>
      <c r="AK34" s="13"/>
      <c r="AL34" s="13"/>
      <c r="AM34" s="11"/>
      <c r="AN34" s="11"/>
      <c r="AO34" s="11"/>
    </row>
    <row r="35" spans="1:41" ht="17.25" customHeight="1">
      <c r="A35" s="43"/>
      <c r="B35">
        <f>+'Ark1'!C476</f>
        <v>2023</v>
      </c>
      <c r="C35">
        <f>+'Ark1'!M476</f>
        <v>11</v>
      </c>
      <c r="D35" s="49"/>
      <c r="E35" s="3" t="s">
        <v>102</v>
      </c>
      <c r="F35" s="454">
        <f>+'Ark1'!Q476</f>
        <v>1733</v>
      </c>
      <c r="G35" s="454">
        <f>+'Ark1'!R476</f>
        <v>2412</v>
      </c>
      <c r="H35" s="70"/>
      <c r="I35" s="70">
        <f>+'Ark1'!AE476</f>
        <v>4.7737798361239756</v>
      </c>
      <c r="J35" s="70"/>
      <c r="K35" s="70">
        <f>+'Ark1'!AF476</f>
        <v>5.8528912246287295</v>
      </c>
      <c r="L35" s="1">
        <f>+'Ark1'!S476</f>
        <v>5.6075581395348841</v>
      </c>
      <c r="M35" s="70"/>
      <c r="N35" s="65"/>
      <c r="O35" s="376">
        <f>+IF(G35=0,"",'Ark1'!AR476)</f>
        <v>215.46689744699265</v>
      </c>
      <c r="P35" s="114">
        <f>+IF(G35=0,"",'Ark1'!AS476)</f>
        <v>32.191798908606295</v>
      </c>
      <c r="Q35" s="73"/>
      <c r="R35" s="11">
        <f>+'Ark1'!U476</f>
        <v>321.77359038142674</v>
      </c>
      <c r="S35" s="70"/>
      <c r="T35" s="11">
        <f>+'Ark1'!X476</f>
        <v>24.253731343283594</v>
      </c>
      <c r="U35" s="454">
        <f>+'Ark1'!AG476</f>
        <v>1049.5110341843358</v>
      </c>
      <c r="V35" s="11">
        <f>+'Ark1'!AH476</f>
        <v>95.688225538971807</v>
      </c>
      <c r="W35" s="11">
        <f>+'Ark1'!AI476</f>
        <v>29.643449419568825</v>
      </c>
      <c r="X35" s="11">
        <f>+'Ark1'!Y476</f>
        <v>44.023268043518115</v>
      </c>
      <c r="Y35" s="1">
        <f>+'Ark1'!Z476</f>
        <v>1.1796301119234931</v>
      </c>
      <c r="Z35" s="11">
        <f t="shared" si="7"/>
        <v>306.5938135957802</v>
      </c>
      <c r="AA35" s="70"/>
      <c r="AB35" s="11">
        <f t="shared" si="5"/>
        <v>57.382122908870294</v>
      </c>
      <c r="AC35" s="11">
        <f t="shared" si="6"/>
        <v>1.391806116560877</v>
      </c>
      <c r="AD35" s="43"/>
      <c r="AE35" s="2"/>
      <c r="AF35" s="55"/>
      <c r="AG35" s="55"/>
      <c r="AH35" s="55"/>
      <c r="AI35" s="5"/>
      <c r="AK35" s="13"/>
      <c r="AL35" s="13"/>
      <c r="AM35" s="11"/>
      <c r="AN35" s="11"/>
      <c r="AO35" s="11"/>
    </row>
    <row r="36" spans="1:41" ht="15.6">
      <c r="A36" s="43"/>
      <c r="B36">
        <f>+'Ark1'!C477</f>
        <v>2023</v>
      </c>
      <c r="C36">
        <f>+'Ark1'!M477</f>
        <v>12</v>
      </c>
      <c r="D36" s="49"/>
      <c r="E36" s="3" t="s">
        <v>103</v>
      </c>
      <c r="F36" s="454">
        <f>+'Ark1'!Q477</f>
        <v>952</v>
      </c>
      <c r="G36" s="454">
        <f>+'Ark1'!R477</f>
        <v>1224</v>
      </c>
      <c r="H36" s="70"/>
      <c r="I36" s="70">
        <f>+'Ark1'!AE477</f>
        <v>2.4225151407196295</v>
      </c>
      <c r="J36" s="70"/>
      <c r="K36" s="70">
        <f>+'Ark1'!AF477</f>
        <v>3.1271477922379338</v>
      </c>
      <c r="L36" s="1">
        <f>+'Ark1'!S477</f>
        <v>6.255319148936171</v>
      </c>
      <c r="M36" s="70"/>
      <c r="N36" s="65"/>
      <c r="O36" s="376">
        <f>+IF(G36=0,"",'Ark1'!AR477)</f>
        <v>214.55328218243812</v>
      </c>
      <c r="P36" s="114">
        <f>+IF(G36=0,"",'Ark1'!AS477)</f>
        <v>34.337782967584502</v>
      </c>
      <c r="Q36" s="73"/>
      <c r="R36" s="11">
        <f>+'Ark1'!U477</f>
        <v>338.78504901960792</v>
      </c>
      <c r="S36" s="70"/>
      <c r="T36" s="11">
        <f>+'Ark1'!X477</f>
        <v>39.379084967320253</v>
      </c>
      <c r="U36" s="454">
        <f>+'Ark1'!AG477</f>
        <v>1047.5805626598465</v>
      </c>
      <c r="V36" s="11">
        <f>+'Ark1'!AH477</f>
        <v>95.833333333333314</v>
      </c>
      <c r="W36" s="11">
        <f>+'Ark1'!AI477</f>
        <v>39.624183006535951</v>
      </c>
      <c r="X36" s="11">
        <f>+'Ark1'!Y477</f>
        <v>48.325066537772031</v>
      </c>
      <c r="Y36" s="1">
        <f>+'Ark1'!Z477</f>
        <v>1.1785398598102723</v>
      </c>
      <c r="Z36" s="11">
        <f t="shared" si="7"/>
        <v>323.39760882868995</v>
      </c>
      <c r="AA36" s="70"/>
      <c r="AB36" s="11">
        <f t="shared" si="5"/>
        <v>54.159514639189013</v>
      </c>
      <c r="AC36" s="11">
        <f t="shared" si="6"/>
        <v>1.2857142857142858</v>
      </c>
      <c r="AD36" s="43"/>
      <c r="AE36" s="2"/>
      <c r="AF36" s="55"/>
      <c r="AG36" s="55"/>
      <c r="AH36" s="55"/>
      <c r="AK36" s="13"/>
      <c r="AL36" s="13"/>
      <c r="AM36" s="11"/>
      <c r="AN36" s="11"/>
      <c r="AO36" s="11"/>
    </row>
    <row r="37" spans="1:41" ht="15.6">
      <c r="A37" s="43"/>
      <c r="B37">
        <f>+'Ark1'!C478</f>
        <v>2023</v>
      </c>
      <c r="C37">
        <f>+'Ark1'!M478</f>
        <v>13</v>
      </c>
      <c r="D37" s="49"/>
      <c r="E37" s="3" t="s">
        <v>104</v>
      </c>
      <c r="F37" s="454">
        <f>+'Ark1'!Q478</f>
        <v>396</v>
      </c>
      <c r="G37" s="454">
        <f>+'Ark1'!R478</f>
        <v>481</v>
      </c>
      <c r="H37" s="70"/>
      <c r="I37" s="70">
        <f>+'Ark1'!AE478</f>
        <v>0.95198511657364493</v>
      </c>
      <c r="J37" s="70"/>
      <c r="K37" s="70">
        <f>+'Ark1'!AF478</f>
        <v>1.3078500762306202</v>
      </c>
      <c r="L37" s="1">
        <f>+'Ark1'!S478</f>
        <v>6.9126819126819123</v>
      </c>
      <c r="M37" s="70"/>
      <c r="N37" s="65"/>
      <c r="O37" s="376">
        <f>+IF(G37=0,"",'Ark1'!AR478)</f>
        <v>214.68376068376071</v>
      </c>
      <c r="P37" s="114">
        <f>+IF(G37=0,"",'Ark1'!AS478)</f>
        <v>36.493786443514153</v>
      </c>
      <c r="Q37" s="73"/>
      <c r="R37" s="11">
        <f>+'Ark1'!U478</f>
        <v>360.55384615384594</v>
      </c>
      <c r="S37" s="70"/>
      <c r="T37" s="11">
        <f>+'Ark1'!X478</f>
        <v>55.717255717255718</v>
      </c>
      <c r="U37" s="454">
        <f>+'Ark1'!AG478</f>
        <v>1067.3846153846157</v>
      </c>
      <c r="V37" s="11">
        <f>+'Ark1'!AH478</f>
        <v>97.08939708939711</v>
      </c>
      <c r="W37" s="11">
        <f>+'Ark1'!AI478</f>
        <v>48.024948024948031</v>
      </c>
      <c r="X37" s="11">
        <f>+'Ark1'!Y478</f>
        <v>48.833972092403911</v>
      </c>
      <c r="Y37" s="1">
        <f>+'Ark1'!Z478</f>
        <v>1.1892909541674559</v>
      </c>
      <c r="Z37" s="11">
        <f t="shared" si="7"/>
        <v>337.79187085615422</v>
      </c>
      <c r="AA37" s="70"/>
      <c r="AB37" s="11">
        <f t="shared" si="5"/>
        <v>52.158315789473654</v>
      </c>
      <c r="AC37" s="11">
        <f t="shared" si="6"/>
        <v>1.2146464646464648</v>
      </c>
      <c r="AD37" s="43"/>
      <c r="AE37" s="14"/>
      <c r="AF37" s="13"/>
      <c r="AG37" s="13"/>
      <c r="AH37" s="13"/>
      <c r="AK37" s="13"/>
      <c r="AL37" s="13"/>
      <c r="AM37" s="11"/>
      <c r="AN37" s="11"/>
      <c r="AO37" s="11"/>
    </row>
    <row r="38" spans="1:41" ht="21">
      <c r="A38" s="43"/>
      <c r="B38">
        <f>+'Ark1'!C479</f>
        <v>2023</v>
      </c>
      <c r="C38">
        <f>+'Ark1'!M479</f>
        <v>14</v>
      </c>
      <c r="D38" s="49"/>
      <c r="E38" s="3" t="s">
        <v>105</v>
      </c>
      <c r="F38" s="454">
        <f>+'Ark1'!Q479</f>
        <v>163</v>
      </c>
      <c r="G38" s="454">
        <f>+'Ark1'!R479</f>
        <v>204</v>
      </c>
      <c r="H38" s="70"/>
      <c r="I38" s="70">
        <f>+'Ark1'!AE479</f>
        <v>0.40375252345327151</v>
      </c>
      <c r="J38" s="70"/>
      <c r="K38" s="70">
        <f>+'Ark1'!AF479</f>
        <v>0.56770076420662019</v>
      </c>
      <c r="L38" s="1">
        <f>+'Ark1'!S479</f>
        <v>7.2549019607843137</v>
      </c>
      <c r="M38" s="70"/>
      <c r="N38" s="65"/>
      <c r="O38" s="376">
        <f>+IF(G38=0,"",'Ark1'!AR479)</f>
        <v>213.82828282828285</v>
      </c>
      <c r="P38" s="114">
        <f>+IF(G38=0,"",'Ark1'!AS479)</f>
        <v>37.62535043641855</v>
      </c>
      <c r="Q38" s="73"/>
      <c r="R38" s="11">
        <f>+'Ark1'!U479</f>
        <v>369.01715686274503</v>
      </c>
      <c r="S38" s="70"/>
      <c r="T38" s="11">
        <f>+'Ark1'!X479</f>
        <v>62.745098039215677</v>
      </c>
      <c r="U38" s="454">
        <f>+'Ark1'!AG479</f>
        <v>1085.1111111111113</v>
      </c>
      <c r="V38" s="11">
        <f>+'Ark1'!AH479</f>
        <v>96.568627450980387</v>
      </c>
      <c r="W38" s="11">
        <f>+'Ark1'!AI479</f>
        <v>58.33333333333335</v>
      </c>
      <c r="X38" s="11">
        <f>+'Ark1'!Y479</f>
        <v>56.778800671043321</v>
      </c>
      <c r="Y38" s="1">
        <f>+'Ark1'!Z479</f>
        <v>1.2222309600889978</v>
      </c>
      <c r="Z38" s="11">
        <f t="shared" si="7"/>
        <v>340.07315295563222</v>
      </c>
      <c r="AA38" s="70"/>
      <c r="AB38" s="11">
        <f t="shared" si="5"/>
        <v>50.864527027027016</v>
      </c>
      <c r="AC38" s="11">
        <f t="shared" si="6"/>
        <v>1.2515337423312884</v>
      </c>
      <c r="AD38" s="43"/>
      <c r="AE38" s="2"/>
      <c r="AF38" s="5"/>
      <c r="AG38" s="13"/>
      <c r="AH38" s="5"/>
      <c r="AK38" s="54"/>
      <c r="AL38" s="54"/>
      <c r="AM38" s="11"/>
      <c r="AN38" s="11"/>
      <c r="AO38" s="11"/>
    </row>
    <row r="39" spans="1:41" ht="15.6">
      <c r="A39" s="43"/>
      <c r="B39">
        <f>+'Ark1'!C480</f>
        <v>2023</v>
      </c>
      <c r="C39">
        <f>+'Ark1'!M480</f>
        <v>15</v>
      </c>
      <c r="D39" s="49"/>
      <c r="E39" s="3" t="s">
        <v>106</v>
      </c>
      <c r="F39" s="454">
        <f>+'Ark1'!Q480</f>
        <v>94</v>
      </c>
      <c r="G39" s="454">
        <f>+'Ark1'!R480</f>
        <v>109</v>
      </c>
      <c r="H39" s="70"/>
      <c r="I39" s="70">
        <f>+'Ark1'!AE480</f>
        <v>0.21573051498238524</v>
      </c>
      <c r="J39" s="70"/>
      <c r="K39" s="70">
        <f>+'Ark1'!AF480</f>
        <v>0.32104792465456744</v>
      </c>
      <c r="L39" s="1">
        <f>+'Ark1'!S480</f>
        <v>7.9174311926605503</v>
      </c>
      <c r="M39" s="70"/>
      <c r="N39" s="65"/>
      <c r="O39" s="376">
        <f>+IF(G39=0,"",'Ark1'!AR480)</f>
        <v>213.99029126213588</v>
      </c>
      <c r="P39" s="114">
        <f>+IF(G39=0,"",'Ark1'!AS480)</f>
        <v>39.839309183260745</v>
      </c>
      <c r="Q39" s="73"/>
      <c r="R39" s="11">
        <f>+'Ark1'!U480</f>
        <v>390.5715596330275</v>
      </c>
      <c r="S39" s="70"/>
      <c r="T39" s="11">
        <f>+'Ark1'!X480</f>
        <v>75.22935779816514</v>
      </c>
      <c r="U39" s="454">
        <f>+'Ark1'!AG480</f>
        <v>1190.9708737864078</v>
      </c>
      <c r="V39" s="11">
        <f>+'Ark1'!AH480</f>
        <v>94.495412844036707</v>
      </c>
      <c r="W39" s="11">
        <f>+'Ark1'!AI480</f>
        <v>69.724770642201847</v>
      </c>
      <c r="X39" s="11">
        <f>+'Ark1'!Y480</f>
        <v>64.025515400800586</v>
      </c>
      <c r="Y39" s="1">
        <f>+'Ark1'!Z480</f>
        <v>1.2788214210424123</v>
      </c>
      <c r="Z39" s="11">
        <f t="shared" si="7"/>
        <v>327.94383828321378</v>
      </c>
      <c r="AA39" s="70"/>
      <c r="AB39" s="11">
        <f t="shared" si="5"/>
        <v>49.330590961761295</v>
      </c>
      <c r="AC39" s="11">
        <f t="shared" si="6"/>
        <v>1.1595744680851063</v>
      </c>
      <c r="AD39" s="43"/>
      <c r="AE39" s="4"/>
      <c r="AF39" s="4"/>
      <c r="AG39" s="13"/>
      <c r="AH39" s="4"/>
      <c r="AI39" s="4"/>
      <c r="AM39"/>
      <c r="AN39"/>
    </row>
    <row r="40" spans="1:41" ht="15.6">
      <c r="A40" s="43"/>
      <c r="B40" s="43"/>
      <c r="C40" s="43"/>
      <c r="D40" s="43"/>
      <c r="E40" s="43"/>
      <c r="F40" s="464"/>
      <c r="G40" s="464"/>
      <c r="H40" s="43"/>
      <c r="I40" s="43"/>
      <c r="J40" s="43"/>
      <c r="K40" s="43"/>
      <c r="L40" s="43"/>
      <c r="M40" s="43"/>
      <c r="N40" s="65"/>
      <c r="O40" s="43"/>
      <c r="P40" s="43"/>
      <c r="Q40" s="73"/>
      <c r="R40" s="43"/>
      <c r="S40" s="43"/>
      <c r="T40" s="43"/>
      <c r="U40" s="464"/>
      <c r="V40" s="43"/>
      <c r="W40" s="43"/>
      <c r="X40" s="43"/>
      <c r="Y40" s="43"/>
      <c r="Z40" s="43"/>
      <c r="AA40" s="43"/>
      <c r="AB40" s="43"/>
      <c r="AC40" s="43"/>
      <c r="AD40" s="43"/>
      <c r="AE40" s="4"/>
      <c r="AF40" s="4"/>
      <c r="AG40" s="13"/>
      <c r="AH40" s="4"/>
      <c r="AI40" s="4"/>
      <c r="AM40"/>
      <c r="AN40"/>
    </row>
    <row r="41" spans="1:41" ht="15.6">
      <c r="A41" s="43"/>
      <c r="B41" s="51">
        <f>+'Ark1'!C481</f>
        <v>2022</v>
      </c>
      <c r="C41" s="51">
        <f>+'Ark1'!M481</f>
        <v>1</v>
      </c>
      <c r="D41" s="49"/>
      <c r="E41" s="52" t="s">
        <v>92</v>
      </c>
      <c r="F41" s="470">
        <f>+'Ark1'!Q481</f>
        <v>8</v>
      </c>
      <c r="G41" s="470">
        <f>+'Ark1'!R481</f>
        <v>10</v>
      </c>
      <c r="H41" s="69"/>
      <c r="I41" s="69">
        <f>+'Ark1'!AE481</f>
        <v>1.8271514708569341E-2</v>
      </c>
      <c r="J41" s="69"/>
      <c r="K41" s="69">
        <f>+'Ark1'!AF481</f>
        <v>9.1519623289041622E-3</v>
      </c>
      <c r="L41" s="53">
        <f>+'Ark1'!S481</f>
        <v>1.6</v>
      </c>
      <c r="M41" s="69"/>
      <c r="N41" s="65"/>
      <c r="O41" s="376">
        <f>+IF(G41=0,"",'Ark1'!AR481)</f>
        <v>192.16666666666663</v>
      </c>
      <c r="P41" s="114">
        <f>+IF(G41=0,"",'Ark1'!AS481)</f>
        <v>18.02911986356392</v>
      </c>
      <c r="Q41" s="73"/>
      <c r="R41" s="76">
        <f>+'Ark1'!U481</f>
        <v>133.19</v>
      </c>
      <c r="S41" s="69"/>
      <c r="T41" s="76">
        <f>+'Ark1'!X481</f>
        <v>0</v>
      </c>
      <c r="U41" s="470">
        <f>+'Ark1'!AG481</f>
        <v>949.1666666666664</v>
      </c>
      <c r="V41" s="76">
        <f>+'Ark1'!AH481</f>
        <v>60</v>
      </c>
      <c r="W41" s="76">
        <f>+'Ark1'!AI481</f>
        <v>50</v>
      </c>
      <c r="X41" s="76">
        <f>+'Ark1'!Y481</f>
        <v>24.678916102616832</v>
      </c>
      <c r="Y41" s="53">
        <f>+'Ark1'!Z481</f>
        <v>1.019803902718557</v>
      </c>
      <c r="Z41" s="76">
        <f t="shared" ref="Z41:Z42" si="8">1000*R41/U41</f>
        <v>140.32309043020197</v>
      </c>
      <c r="AA41" s="69"/>
      <c r="AB41" s="76">
        <f t="shared" si="5"/>
        <v>83.243749999999991</v>
      </c>
      <c r="AC41" s="76">
        <f t="shared" si="6"/>
        <v>1.25</v>
      </c>
      <c r="AD41" s="43"/>
      <c r="AE41" s="4"/>
      <c r="AF41" s="16"/>
      <c r="AG41" s="13"/>
      <c r="AH41" s="1"/>
      <c r="AI41" s="19"/>
      <c r="AK41" s="1"/>
      <c r="AL41" s="5"/>
      <c r="AM41"/>
      <c r="AN41"/>
    </row>
    <row r="42" spans="1:41" ht="15.6">
      <c r="A42" s="43"/>
      <c r="B42" s="51">
        <f>+'Ark1'!C482</f>
        <v>2022</v>
      </c>
      <c r="C42" s="51">
        <f>+'Ark1'!M482</f>
        <v>2</v>
      </c>
      <c r="D42" s="49"/>
      <c r="E42" s="52" t="s">
        <v>93</v>
      </c>
      <c r="F42" s="470">
        <f>+'Ark1'!Q482</f>
        <v>155</v>
      </c>
      <c r="G42" s="470">
        <f>+'Ark1'!R482</f>
        <v>180</v>
      </c>
      <c r="H42" s="69"/>
      <c r="I42" s="69">
        <f>+'Ark1'!AE482</f>
        <v>0.32888726475424807</v>
      </c>
      <c r="J42" s="69"/>
      <c r="K42" s="69">
        <f>+'Ark1'!AF482</f>
        <v>0.22609662165504299</v>
      </c>
      <c r="L42" s="53">
        <f>+'Ark1'!S482</f>
        <v>1.971751412429378</v>
      </c>
      <c r="M42" s="69"/>
      <c r="N42" s="65"/>
      <c r="O42" s="376">
        <f>+IF(G42=0,"",'Ark1'!AR482)</f>
        <v>207.21192052980129</v>
      </c>
      <c r="P42" s="114">
        <f>+IF(G42=0,"",'Ark1'!AS482)</f>
        <v>20.290933418103528</v>
      </c>
      <c r="Q42" s="73"/>
      <c r="R42" s="76">
        <f>+'Ark1'!U482</f>
        <v>182.80116666666672</v>
      </c>
      <c r="S42" s="69"/>
      <c r="T42" s="76">
        <f>+'Ark1'!X482</f>
        <v>0</v>
      </c>
      <c r="U42" s="470">
        <f>+'Ark1'!AG482</f>
        <v>1071.635761589404</v>
      </c>
      <c r="V42" s="76">
        <f>+'Ark1'!AH482</f>
        <v>83.8888888888889</v>
      </c>
      <c r="W42" s="76">
        <f>+'Ark1'!AI482</f>
        <v>31.111111111111111</v>
      </c>
      <c r="X42" s="76">
        <f>+'Ark1'!Y482</f>
        <v>42.88514051477771</v>
      </c>
      <c r="Y42" s="53">
        <f>+'Ark1'!Z482</f>
        <v>1.3063846340290424</v>
      </c>
      <c r="Z42" s="76">
        <f t="shared" si="8"/>
        <v>170.58143561348112</v>
      </c>
      <c r="AA42" s="69"/>
      <c r="AB42" s="76">
        <f t="shared" si="5"/>
        <v>92.710047277937008</v>
      </c>
      <c r="AC42" s="76">
        <f t="shared" si="6"/>
        <v>1.1612903225806452</v>
      </c>
      <c r="AD42" s="43"/>
      <c r="AE42" s="4"/>
      <c r="AF42" s="16"/>
      <c r="AG42" s="13"/>
      <c r="AH42" s="1"/>
      <c r="AI42" s="19"/>
      <c r="AM42"/>
      <c r="AN42"/>
    </row>
    <row r="43" spans="1:41" ht="15.6">
      <c r="A43" s="43"/>
      <c r="B43" s="51">
        <f>+'Ark1'!C483</f>
        <v>2022</v>
      </c>
      <c r="C43" s="51">
        <f>+'Ark1'!M483</f>
        <v>3</v>
      </c>
      <c r="D43" s="49"/>
      <c r="E43" s="52" t="s">
        <v>94</v>
      </c>
      <c r="F43" s="470">
        <f>+'Ark1'!Q483</f>
        <v>1112</v>
      </c>
      <c r="G43" s="470">
        <f>+'Ark1'!R483</f>
        <v>1494</v>
      </c>
      <c r="H43" s="69"/>
      <c r="I43" s="69">
        <f>+'Ark1'!AE483</f>
        <v>2.7297642974602594</v>
      </c>
      <c r="J43" s="69"/>
      <c r="K43" s="69">
        <f>+'Ark1'!AF483</f>
        <v>2.1237838051982778</v>
      </c>
      <c r="L43" s="53">
        <f>+'Ark1'!S483</f>
        <v>2.192307692307693</v>
      </c>
      <c r="M43" s="69"/>
      <c r="N43" s="65"/>
      <c r="O43" s="376">
        <f>+IF(G43=0,"",'Ark1'!AR483)</f>
        <v>212.37031700288179</v>
      </c>
      <c r="P43" s="114">
        <f>+IF(G43=0,"",'Ark1'!AS483)</f>
        <v>21.513008806084564</v>
      </c>
      <c r="Q43" s="73"/>
      <c r="R43" s="76">
        <f>+'Ark1'!U483</f>
        <v>206.87933065595689</v>
      </c>
      <c r="S43" s="69"/>
      <c r="T43" s="76">
        <f>+'Ark1'!X483</f>
        <v>0</v>
      </c>
      <c r="U43" s="470">
        <f>+'Ark1'!AG483</f>
        <v>1097.4394812680111</v>
      </c>
      <c r="V43" s="76">
        <f>+'Ark1'!AH483</f>
        <v>92.101740294511387</v>
      </c>
      <c r="W43" s="76">
        <f>+'Ark1'!AI483</f>
        <v>25.502008032128515</v>
      </c>
      <c r="X43" s="76">
        <f>+'Ark1'!Y483</f>
        <v>37.314082948654779</v>
      </c>
      <c r="Y43" s="53">
        <f>+'Ark1'!Z483</f>
        <v>1.2628238451615064</v>
      </c>
      <c r="Z43" s="76">
        <f t="shared" ref="Z43:Z55" si="9">1000*R43/U43</f>
        <v>188.51092400732927</v>
      </c>
      <c r="AA43" s="69"/>
      <c r="AB43" s="76">
        <f t="shared" si="5"/>
        <v>94.36601047464697</v>
      </c>
      <c r="AC43" s="76">
        <f t="shared" si="6"/>
        <v>1.3435251798561152</v>
      </c>
      <c r="AD43" s="43"/>
      <c r="AE43" s="4"/>
      <c r="AF43" s="16"/>
      <c r="AG43" s="13"/>
      <c r="AH43" s="1"/>
      <c r="AI43" s="19"/>
      <c r="AM43"/>
      <c r="AN43"/>
    </row>
    <row r="44" spans="1:41" ht="15.6">
      <c r="A44" s="43"/>
      <c r="B44" s="51">
        <f>+'Ark1'!C484</f>
        <v>2022</v>
      </c>
      <c r="C44" s="51">
        <f>+'Ark1'!M484</f>
        <v>4</v>
      </c>
      <c r="D44" s="49"/>
      <c r="E44" s="52" t="s">
        <v>95</v>
      </c>
      <c r="F44" s="470">
        <f>+'Ark1'!Q484</f>
        <v>2558</v>
      </c>
      <c r="G44" s="470">
        <f>+'Ark1'!R484</f>
        <v>3969</v>
      </c>
      <c r="H44" s="69"/>
      <c r="I44" s="69">
        <f>+'Ark1'!AE484</f>
        <v>7.2519641878311747</v>
      </c>
      <c r="J44" s="69"/>
      <c r="K44" s="69">
        <f>+'Ark1'!AF484</f>
        <v>5.9801797520573929</v>
      </c>
      <c r="L44" s="53">
        <f>+'Ark1'!S484</f>
        <v>2.5184903748733545</v>
      </c>
      <c r="M44" s="69"/>
      <c r="N44" s="65"/>
      <c r="O44" s="376">
        <f>+IF(G44=0,"",'Ark1'!AR484)</f>
        <v>213.36637356781247</v>
      </c>
      <c r="P44" s="114">
        <f>+IF(G44=0,"",'Ark1'!AS484)</f>
        <v>22.522813860510286</v>
      </c>
      <c r="Q44" s="73"/>
      <c r="R44" s="76">
        <f>+'Ark1'!U484</f>
        <v>219.27571428571363</v>
      </c>
      <c r="S44" s="69"/>
      <c r="T44" s="76">
        <f>+'Ark1'!X484</f>
        <v>0.27714789619551516</v>
      </c>
      <c r="U44" s="470">
        <f>+'Ark1'!AG484</f>
        <v>1095.1321609379163</v>
      </c>
      <c r="V44" s="76">
        <f>+'Ark1'!AH484</f>
        <v>93.298059964726633</v>
      </c>
      <c r="W44" s="76">
        <f>+'Ark1'!AI484</f>
        <v>23.784328546233311</v>
      </c>
      <c r="X44" s="76">
        <f>+'Ark1'!Y484</f>
        <v>36.024691082632351</v>
      </c>
      <c r="Y44" s="53">
        <f>+'Ark1'!Z484</f>
        <v>1.2823247043522632</v>
      </c>
      <c r="Z44" s="76">
        <f t="shared" si="9"/>
        <v>200.22762741066509</v>
      </c>
      <c r="AA44" s="69"/>
      <c r="AB44" s="76">
        <f t="shared" si="5"/>
        <v>87.066330081464059</v>
      </c>
      <c r="AC44" s="76">
        <f t="shared" si="6"/>
        <v>1.5516028146989835</v>
      </c>
      <c r="AD44" s="43"/>
      <c r="AE44" s="4"/>
      <c r="AF44" s="16"/>
      <c r="AG44" s="13"/>
      <c r="AH44" s="1"/>
      <c r="AI44" s="19"/>
      <c r="AM44"/>
      <c r="AN44"/>
    </row>
    <row r="45" spans="1:41" ht="15.6">
      <c r="A45" s="43"/>
      <c r="B45" s="51">
        <f>+'Ark1'!C485</f>
        <v>2022</v>
      </c>
      <c r="C45" s="51">
        <f>+'Ark1'!M485</f>
        <v>5</v>
      </c>
      <c r="D45" s="49"/>
      <c r="E45" s="52" t="s">
        <v>96</v>
      </c>
      <c r="F45" s="470">
        <f>+'Ark1'!Q485</f>
        <v>3271</v>
      </c>
      <c r="G45" s="470">
        <f>+'Ark1'!R485</f>
        <v>5278</v>
      </c>
      <c r="H45" s="69"/>
      <c r="I45" s="69">
        <f>+'Ark1'!AE485</f>
        <v>9.6437054631828936</v>
      </c>
      <c r="J45" s="69"/>
      <c r="K45" s="69">
        <f>+'Ark1'!AF485</f>
        <v>8.3492322997095805</v>
      </c>
      <c r="L45" s="53">
        <f>+'Ark1'!S485</f>
        <v>2.7526676829268286</v>
      </c>
      <c r="M45" s="69"/>
      <c r="N45" s="65"/>
      <c r="O45" s="376">
        <f>+IF(G45=0,"",'Ark1'!AR485)</f>
        <v>214.45639357593004</v>
      </c>
      <c r="P45" s="114">
        <f>+IF(G45=0,"",'Ark1'!AS485)</f>
        <v>23.366126961240482</v>
      </c>
      <c r="Q45" s="73"/>
      <c r="R45" s="76">
        <f>+'Ark1'!U485</f>
        <v>230.21549640015152</v>
      </c>
      <c r="S45" s="69"/>
      <c r="T45" s="76">
        <f>+'Ark1'!X485</f>
        <v>0.30314513073133753</v>
      </c>
      <c r="U45" s="470">
        <f>+'Ark1'!AG485</f>
        <v>1099.2394795690184</v>
      </c>
      <c r="V45" s="76">
        <f>+'Ark1'!AH485</f>
        <v>92.175066312997359</v>
      </c>
      <c r="W45" s="76">
        <f>+'Ark1'!AI485</f>
        <v>19.950738916256164</v>
      </c>
      <c r="X45" s="76">
        <f>+'Ark1'!Y485</f>
        <v>34.427489011957221</v>
      </c>
      <c r="Y45" s="53">
        <f>+'Ark1'!Z485</f>
        <v>1.2137621288186278</v>
      </c>
      <c r="Z45" s="76">
        <f t="shared" si="9"/>
        <v>209.43161220011194</v>
      </c>
      <c r="AA45" s="69"/>
      <c r="AB45" s="76">
        <f t="shared" si="5"/>
        <v>83.63359581254295</v>
      </c>
      <c r="AC45" s="76">
        <f t="shared" si="6"/>
        <v>1.613573830632834</v>
      </c>
      <c r="AD45" s="43"/>
      <c r="AE45" s="4"/>
      <c r="AF45" s="16"/>
      <c r="AG45" s="13"/>
      <c r="AH45" s="13"/>
      <c r="AI45" s="19"/>
      <c r="AM45"/>
      <c r="AN45"/>
    </row>
    <row r="46" spans="1:41" ht="15.6">
      <c r="A46" s="43"/>
      <c r="B46" s="51">
        <f>+'Ark1'!C486</f>
        <v>2022</v>
      </c>
      <c r="C46" s="51">
        <f>+'Ark1'!M486</f>
        <v>6</v>
      </c>
      <c r="D46" s="49"/>
      <c r="E46" s="52" t="s">
        <v>97</v>
      </c>
      <c r="F46" s="470">
        <f>+'Ark1'!Q486</f>
        <v>4116</v>
      </c>
      <c r="G46" s="470">
        <f>+'Ark1'!R486</f>
        <v>7745</v>
      </c>
      <c r="H46" s="69"/>
      <c r="I46" s="69">
        <f>+'Ark1'!AE486</f>
        <v>14.151288141786956</v>
      </c>
      <c r="J46" s="69"/>
      <c r="K46" s="69">
        <f>+'Ark1'!AF486</f>
        <v>12.860596995785022</v>
      </c>
      <c r="L46" s="53">
        <f>+'Ark1'!S486</f>
        <v>3.0456668396471192</v>
      </c>
      <c r="M46" s="69"/>
      <c r="N46" s="65"/>
      <c r="O46" s="376">
        <f>+IF(G46=0,"",'Ark1'!AR486)</f>
        <v>215.27038567493119</v>
      </c>
      <c r="P46" s="114">
        <f>+IF(G46=0,"",'Ark1'!AS486)</f>
        <v>24.266820567634021</v>
      </c>
      <c r="Q46" s="73"/>
      <c r="R46" s="76">
        <f>+'Ark1'!U486</f>
        <v>241.65573273079352</v>
      </c>
      <c r="S46" s="69"/>
      <c r="T46" s="76">
        <f>+'Ark1'!X486</f>
        <v>0.61975468043899284</v>
      </c>
      <c r="U46" s="470">
        <f>+'Ark1'!AG486</f>
        <v>1086.4000000000001</v>
      </c>
      <c r="V46" s="76">
        <f>+'Ark1'!AH486</f>
        <v>92.717882504841825</v>
      </c>
      <c r="W46" s="76">
        <f>+'Ark1'!AI486</f>
        <v>17.546804389928987</v>
      </c>
      <c r="X46" s="76">
        <f>+'Ark1'!Y486</f>
        <v>34.197832295642506</v>
      </c>
      <c r="Y46" s="53">
        <f>+'Ark1'!Z486</f>
        <v>1.2124121405084829</v>
      </c>
      <c r="Z46" s="76">
        <f t="shared" si="9"/>
        <v>222.43716193924288</v>
      </c>
      <c r="AA46" s="69"/>
      <c r="AB46" s="76">
        <f t="shared" si="5"/>
        <v>79.344112620930176</v>
      </c>
      <c r="AC46" s="76">
        <f t="shared" si="6"/>
        <v>1.8816812439261419</v>
      </c>
      <c r="AD46" s="43"/>
      <c r="AE46" s="4"/>
      <c r="AF46" s="16"/>
      <c r="AG46" s="13"/>
      <c r="AH46" s="13"/>
      <c r="AI46" s="19"/>
      <c r="AM46"/>
      <c r="AN46"/>
    </row>
    <row r="47" spans="1:41" ht="15.6">
      <c r="A47" s="43"/>
      <c r="B47" s="51">
        <f>+'Ark1'!C487</f>
        <v>2022</v>
      </c>
      <c r="C47" s="51">
        <f>+'Ark1'!M487</f>
        <v>7</v>
      </c>
      <c r="D47" s="49"/>
      <c r="E47" s="52" t="s">
        <v>98</v>
      </c>
      <c r="F47" s="470">
        <f>+'Ark1'!Q487</f>
        <v>4827</v>
      </c>
      <c r="G47" s="470">
        <f>+'Ark1'!R487</f>
        <v>10106</v>
      </c>
      <c r="H47" s="69"/>
      <c r="I47" s="69">
        <f>+'Ark1'!AE487</f>
        <v>18.465192764480175</v>
      </c>
      <c r="J47" s="69"/>
      <c r="K47" s="69">
        <f>+'Ark1'!AF487</f>
        <v>17.85853110468662</v>
      </c>
      <c r="L47" s="53">
        <f>+'Ark1'!S487</f>
        <v>3.4879500148765255</v>
      </c>
      <c r="M47" s="69"/>
      <c r="N47" s="65"/>
      <c r="O47" s="376">
        <f>+IF(G47=0,"",'Ark1'!AR487)</f>
        <v>216.01319539744537</v>
      </c>
      <c r="P47" s="114">
        <f>+IF(G47=0,"",'Ark1'!AS487)</f>
        <v>25.552989179364499</v>
      </c>
      <c r="Q47" s="73"/>
      <c r="R47" s="76">
        <f>+'Ark1'!U487</f>
        <v>257.17209083712743</v>
      </c>
      <c r="S47" s="69"/>
      <c r="T47" s="76">
        <f>+'Ark1'!X487</f>
        <v>1.3259449831783101</v>
      </c>
      <c r="U47" s="470">
        <f>+'Ark1'!AG487</f>
        <v>1075.8896864773569</v>
      </c>
      <c r="V47" s="76">
        <f>+'Ark1'!AH487</f>
        <v>92.638036809815986</v>
      </c>
      <c r="W47" s="76">
        <f>+'Ark1'!AI487</f>
        <v>17.830991490203843</v>
      </c>
      <c r="X47" s="76">
        <f>+'Ark1'!Y487</f>
        <v>35.553131868562659</v>
      </c>
      <c r="Y47" s="53">
        <f>+'Ark1'!Z487</f>
        <v>1.2470218881111799</v>
      </c>
      <c r="Z47" s="76">
        <f t="shared" si="9"/>
        <v>239.03202537348596</v>
      </c>
      <c r="AA47" s="69"/>
      <c r="AB47" s="76">
        <f t="shared" si="5"/>
        <v>73.731587247597474</v>
      </c>
      <c r="AC47" s="76">
        <f t="shared" si="6"/>
        <v>2.0936399419929561</v>
      </c>
      <c r="AD47" s="43"/>
      <c r="AE47" s="4"/>
      <c r="AF47" s="16"/>
      <c r="AG47" s="13"/>
      <c r="AH47" s="13"/>
      <c r="AI47" s="19"/>
      <c r="AM47"/>
      <c r="AN47"/>
    </row>
    <row r="48" spans="1:41" ht="15.6">
      <c r="A48" s="43"/>
      <c r="B48" s="51">
        <f>+'Ark1'!C488</f>
        <v>2022</v>
      </c>
      <c r="C48" s="51">
        <f>+'Ark1'!M488</f>
        <v>8</v>
      </c>
      <c r="D48" s="49"/>
      <c r="E48" s="52" t="s">
        <v>99</v>
      </c>
      <c r="F48" s="470">
        <f>+'Ark1'!Q488</f>
        <v>4754</v>
      </c>
      <c r="G48" s="470">
        <f>+'Ark1'!R488</f>
        <v>9605</v>
      </c>
      <c r="H48" s="69"/>
      <c r="I48" s="69">
        <f>+'Ark1'!AE488</f>
        <v>17.549789877580857</v>
      </c>
      <c r="J48" s="69"/>
      <c r="K48" s="69">
        <f>+'Ark1'!AF488</f>
        <v>17.94498969761765</v>
      </c>
      <c r="L48" s="53">
        <f>+'Ark1'!S488</f>
        <v>3.9443690637720494</v>
      </c>
      <c r="M48" s="69"/>
      <c r="N48" s="65"/>
      <c r="O48" s="376">
        <f>+IF(G48=0,"",'Ark1'!AR488)</f>
        <v>216.21035634743876</v>
      </c>
      <c r="P48" s="114">
        <f>+IF(G48=0,"",'Ark1'!AS488)</f>
        <v>26.965631265513419</v>
      </c>
      <c r="Q48" s="73"/>
      <c r="R48" s="76">
        <f>+'Ark1'!U488</f>
        <v>271.8962634044766</v>
      </c>
      <c r="S48" s="69"/>
      <c r="T48" s="76">
        <f>+'Ark1'!X488</f>
        <v>2.8526808953669969</v>
      </c>
      <c r="U48" s="470">
        <f>+'Ark1'!AG488</f>
        <v>1069.7220489977733</v>
      </c>
      <c r="V48" s="76">
        <f>+'Ark1'!AH488</f>
        <v>92.6184279021343</v>
      </c>
      <c r="W48" s="76">
        <f>+'Ark1'!AI488</f>
        <v>18.771473191046329</v>
      </c>
      <c r="X48" s="76">
        <f>+'Ark1'!Y488</f>
        <v>38.16511240099139</v>
      </c>
      <c r="Y48" s="53">
        <f>+'Ark1'!Z488</f>
        <v>1.2487559900551679</v>
      </c>
      <c r="Z48" s="76">
        <f t="shared" si="9"/>
        <v>254.17468365657905</v>
      </c>
      <c r="AA48" s="69"/>
      <c r="AB48" s="76">
        <f t="shared" si="5"/>
        <v>68.932764406294879</v>
      </c>
      <c r="AC48" s="76">
        <f t="shared" si="6"/>
        <v>2.0204038704249054</v>
      </c>
      <c r="AD48" s="43"/>
      <c r="AE48" s="4"/>
      <c r="AF48" s="16"/>
      <c r="AG48" s="13"/>
      <c r="AH48" s="13"/>
      <c r="AI48" s="19"/>
      <c r="AM48"/>
      <c r="AN48"/>
    </row>
    <row r="49" spans="1:40" ht="15.6">
      <c r="A49" s="43"/>
      <c r="B49" s="51">
        <f>+'Ark1'!C489</f>
        <v>2022</v>
      </c>
      <c r="C49" s="51">
        <f>+'Ark1'!M489</f>
        <v>9</v>
      </c>
      <c r="D49" s="49"/>
      <c r="E49" s="52" t="s">
        <v>100</v>
      </c>
      <c r="F49" s="470">
        <f>+'Ark1'!Q489</f>
        <v>4051</v>
      </c>
      <c r="G49" s="470">
        <f>+'Ark1'!R489</f>
        <v>7147</v>
      </c>
      <c r="H49" s="69"/>
      <c r="I49" s="69">
        <f>+'Ark1'!AE489</f>
        <v>13.058651562214507</v>
      </c>
      <c r="J49" s="69"/>
      <c r="K49" s="69">
        <f>+'Ark1'!AF489</f>
        <v>14.196408250919704</v>
      </c>
      <c r="L49" s="53">
        <f>+'Ark1'!S489</f>
        <v>4.483188568226395</v>
      </c>
      <c r="M49" s="69"/>
      <c r="N49" s="65"/>
      <c r="O49" s="376">
        <f>+IF(G49=0,"",'Ark1'!AR489)</f>
        <v>216.28522945256012</v>
      </c>
      <c r="P49" s="114">
        <f>+IF(G49=0,"",'Ark1'!AS489)</f>
        <v>28.613702293522167</v>
      </c>
      <c r="Q49" s="73"/>
      <c r="R49" s="76">
        <f>+'Ark1'!U489</f>
        <v>289.07603749825057</v>
      </c>
      <c r="S49" s="69"/>
      <c r="T49" s="76">
        <f>+'Ark1'!X489</f>
        <v>6.5202182734014285</v>
      </c>
      <c r="U49" s="470">
        <f>+'Ark1'!AG489</f>
        <v>1066.3476464512321</v>
      </c>
      <c r="V49" s="76">
        <f>+'Ark1'!AH489</f>
        <v>94.179375961942057</v>
      </c>
      <c r="W49" s="76">
        <f>+'Ark1'!AI489</f>
        <v>21.631453756821049</v>
      </c>
      <c r="X49" s="76">
        <f>+'Ark1'!Y489</f>
        <v>39.570732721528174</v>
      </c>
      <c r="Y49" s="53">
        <f>+'Ark1'!Z489</f>
        <v>1.2522592880660688</v>
      </c>
      <c r="Z49" s="76">
        <f t="shared" si="9"/>
        <v>271.08986310448148</v>
      </c>
      <c r="AA49" s="69"/>
      <c r="AB49" s="76">
        <f t="shared" si="5"/>
        <v>64.480008614184314</v>
      </c>
      <c r="AC49" s="76">
        <f t="shared" si="6"/>
        <v>1.7642557393236238</v>
      </c>
      <c r="AD49" s="43"/>
      <c r="AE49" s="4"/>
      <c r="AF49" s="16"/>
      <c r="AG49" s="13"/>
      <c r="AH49" s="5"/>
      <c r="AI49" s="19"/>
      <c r="AM49"/>
      <c r="AN49"/>
    </row>
    <row r="50" spans="1:40" ht="15.6">
      <c r="A50" s="43"/>
      <c r="B50" s="51">
        <f>+'Ark1'!C490</f>
        <v>2022</v>
      </c>
      <c r="C50" s="51">
        <f>+'Ark1'!M490</f>
        <v>10</v>
      </c>
      <c r="D50" s="49"/>
      <c r="E50" s="52" t="s">
        <v>101</v>
      </c>
      <c r="F50" s="470">
        <f>+'Ark1'!Q490</f>
        <v>2882</v>
      </c>
      <c r="G50" s="470">
        <f>+'Ark1'!R490</f>
        <v>4379</v>
      </c>
      <c r="H50" s="69"/>
      <c r="I50" s="69">
        <f>+'Ark1'!AE490</f>
        <v>8.0010962908825132</v>
      </c>
      <c r="J50" s="69"/>
      <c r="K50" s="69">
        <f>+'Ark1'!AF490</f>
        <v>9.2691780842790745</v>
      </c>
      <c r="L50" s="53">
        <f>+'Ark1'!S490</f>
        <v>5.091470386462384</v>
      </c>
      <c r="M50" s="69"/>
      <c r="N50" s="65"/>
      <c r="O50" s="376">
        <f>+IF(G50=0,"",'Ark1'!AR490)</f>
        <v>216.33002901353967</v>
      </c>
      <c r="P50" s="114">
        <f>+IF(G50=0,"",'Ark1'!AS490)</f>
        <v>30.493569024219624</v>
      </c>
      <c r="Q50" s="73"/>
      <c r="R50" s="76">
        <f>+'Ark1'!U490</f>
        <v>308.05174697419494</v>
      </c>
      <c r="S50" s="69"/>
      <c r="T50" s="76">
        <f>+'Ark1'!X490</f>
        <v>14.889244119662022</v>
      </c>
      <c r="U50" s="470">
        <f>+'Ark1'!AG490</f>
        <v>1060.8476789168278</v>
      </c>
      <c r="V50" s="76">
        <f>+'Ark1'!AH490</f>
        <v>93.902717515414437</v>
      </c>
      <c r="W50" s="76">
        <f>+'Ark1'!AI490</f>
        <v>24.548983786252567</v>
      </c>
      <c r="X50" s="76">
        <f>+'Ark1'!Y490</f>
        <v>41.509075075439753</v>
      </c>
      <c r="Y50" s="53">
        <f>+'Ark1'!Z490</f>
        <v>1.2374857401691957</v>
      </c>
      <c r="Z50" s="76">
        <f t="shared" si="9"/>
        <v>290.38263748545819</v>
      </c>
      <c r="AA50" s="69"/>
      <c r="AB50" s="76">
        <f t="shared" si="5"/>
        <v>60.503493802746647</v>
      </c>
      <c r="AC50" s="76">
        <f t="shared" si="6"/>
        <v>1.5194309507286607</v>
      </c>
      <c r="AD50" s="43"/>
      <c r="AE50" s="4"/>
      <c r="AF50" s="16"/>
      <c r="AG50" s="13"/>
      <c r="AH50" s="5"/>
      <c r="AI50" s="19"/>
      <c r="AM50"/>
      <c r="AN50"/>
    </row>
    <row r="51" spans="1:40" ht="15.6">
      <c r="A51" s="43"/>
      <c r="B51" s="51">
        <f>+'Ark1'!C491</f>
        <v>2022</v>
      </c>
      <c r="C51" s="51">
        <f>+'Ark1'!M491</f>
        <v>11</v>
      </c>
      <c r="D51" s="49"/>
      <c r="E51" s="52" t="s">
        <v>102</v>
      </c>
      <c r="F51" s="470">
        <f>+'Ark1'!Q491</f>
        <v>1853</v>
      </c>
      <c r="G51" s="470">
        <f>+'Ark1'!R491</f>
        <v>2583</v>
      </c>
      <c r="H51" s="69"/>
      <c r="I51" s="69">
        <f>+'Ark1'!AE491</f>
        <v>4.7195322492234624</v>
      </c>
      <c r="J51" s="69"/>
      <c r="K51" s="69">
        <f>+'Ark1'!AF491</f>
        <v>5.7653539448250877</v>
      </c>
      <c r="L51" s="53">
        <f>+'Ark1'!S491</f>
        <v>5.6249515691592409</v>
      </c>
      <c r="M51" s="69"/>
      <c r="N51" s="65"/>
      <c r="O51" s="376">
        <f>+IF(G51=0,"",'Ark1'!AR491)</f>
        <v>215.97038255861781</v>
      </c>
      <c r="P51" s="114">
        <f>+IF(G51=0,"",'Ark1'!AS491)</f>
        <v>32.286773217230873</v>
      </c>
      <c r="Q51" s="73"/>
      <c r="R51" s="76">
        <f>+'Ark1'!U491</f>
        <v>324.832117692606</v>
      </c>
      <c r="S51" s="69"/>
      <c r="T51" s="76">
        <f>+'Ark1'!X491</f>
        <v>26.945412311265969</v>
      </c>
      <c r="U51" s="470">
        <f>+'Ark1'!AG491</f>
        <v>1058.5771287535993</v>
      </c>
      <c r="V51" s="76">
        <f>+'Ark1'!AH491</f>
        <v>93.53464963221063</v>
      </c>
      <c r="W51" s="76">
        <f>+'Ark1'!AI491</f>
        <v>29.732868757258998</v>
      </c>
      <c r="X51" s="76">
        <f>+'Ark1'!Y491</f>
        <v>44.814333006145993</v>
      </c>
      <c r="Y51" s="53">
        <f>+'Ark1'!Z491</f>
        <v>1.1948516736899897</v>
      </c>
      <c r="Z51" s="76">
        <f t="shared" si="9"/>
        <v>306.85729822547097</v>
      </c>
      <c r="AA51" s="69"/>
      <c r="AB51" s="76">
        <f t="shared" si="5"/>
        <v>57.748429244015433</v>
      </c>
      <c r="AC51" s="76">
        <f t="shared" si="6"/>
        <v>1.3939557474365893</v>
      </c>
      <c r="AD51" s="43"/>
      <c r="AE51" s="4"/>
      <c r="AF51" s="16"/>
      <c r="AG51" s="13"/>
      <c r="AH51" s="5"/>
      <c r="AI51" s="19"/>
      <c r="AM51"/>
      <c r="AN51"/>
    </row>
    <row r="52" spans="1:40" ht="15.6">
      <c r="A52" s="43"/>
      <c r="B52" s="51">
        <f>+'Ark1'!C492</f>
        <v>2022</v>
      </c>
      <c r="C52" s="51">
        <f>+'Ark1'!M492</f>
        <v>12</v>
      </c>
      <c r="D52" s="49"/>
      <c r="E52" s="52" t="s">
        <v>103</v>
      </c>
      <c r="F52" s="470">
        <f>+'Ark1'!Q492</f>
        <v>1047</v>
      </c>
      <c r="G52" s="470">
        <f>+'Ark1'!R492</f>
        <v>1335</v>
      </c>
      <c r="H52" s="69"/>
      <c r="I52" s="69">
        <f>+'Ark1'!AE492</f>
        <v>2.4392472135940082</v>
      </c>
      <c r="J52" s="69"/>
      <c r="K52" s="69">
        <f>+'Ark1'!AF492</f>
        <v>3.142274352516099</v>
      </c>
      <c r="L52" s="53">
        <f>+'Ark1'!S492</f>
        <v>6.2867867867867879</v>
      </c>
      <c r="M52" s="69"/>
      <c r="N52" s="65"/>
      <c r="O52" s="376">
        <f>+IF(G52=0,"",'Ark1'!AR492)</f>
        <v>215.03554502369664</v>
      </c>
      <c r="P52" s="114">
        <f>+IF(G52=0,"",'Ark1'!AS492)</f>
        <v>34.424264049719575</v>
      </c>
      <c r="Q52" s="73"/>
      <c r="R52" s="76">
        <f>+'Ark1'!U492</f>
        <v>342.54704868913825</v>
      </c>
      <c r="S52" s="69"/>
      <c r="T52" s="76">
        <f>+'Ark1'!X492</f>
        <v>41.49812734082397</v>
      </c>
      <c r="U52" s="470">
        <f>+'Ark1'!AG492</f>
        <v>1060.5584518167452</v>
      </c>
      <c r="V52" s="76">
        <f>+'Ark1'!AH492</f>
        <v>94.232209737827674</v>
      </c>
      <c r="W52" s="76">
        <f>+'Ark1'!AI492</f>
        <v>40.22471910112359</v>
      </c>
      <c r="X52" s="76">
        <f>+'Ark1'!Y492</f>
        <v>48.514438930056528</v>
      </c>
      <c r="Y52" s="53">
        <f>+'Ark1'!Z492</f>
        <v>1.1682043530956723</v>
      </c>
      <c r="Z52" s="76">
        <f t="shared" si="9"/>
        <v>322.98742997366378</v>
      </c>
      <c r="AA52" s="69"/>
      <c r="AB52" s="76">
        <f t="shared" si="5"/>
        <v>54.486824558625756</v>
      </c>
      <c r="AC52" s="76">
        <f t="shared" si="6"/>
        <v>1.2750716332378222</v>
      </c>
      <c r="AD52" s="43"/>
      <c r="AE52" s="4"/>
      <c r="AF52" s="16"/>
      <c r="AG52" s="13"/>
      <c r="AH52" s="5"/>
      <c r="AI52" s="19"/>
      <c r="AM52"/>
      <c r="AN52"/>
    </row>
    <row r="53" spans="1:40" ht="15.6">
      <c r="A53" s="43"/>
      <c r="B53" s="51">
        <f>+'Ark1'!C493</f>
        <v>2022</v>
      </c>
      <c r="C53" s="51">
        <f>+'Ark1'!M493</f>
        <v>13</v>
      </c>
      <c r="D53" s="49"/>
      <c r="E53" s="52" t="s">
        <v>104</v>
      </c>
      <c r="F53" s="470">
        <f>+'Ark1'!Q493</f>
        <v>436</v>
      </c>
      <c r="G53" s="470">
        <f>+'Ark1'!R493</f>
        <v>525</v>
      </c>
      <c r="H53" s="69"/>
      <c r="I53" s="69">
        <f>+'Ark1'!AE493</f>
        <v>0.95925452219989027</v>
      </c>
      <c r="J53" s="69"/>
      <c r="K53" s="69">
        <f>+'Ark1'!AF493</f>
        <v>1.285665798954956</v>
      </c>
      <c r="L53" s="53">
        <f>+'Ark1'!S493</f>
        <v>6.8568702290076367</v>
      </c>
      <c r="M53" s="69"/>
      <c r="N53" s="65"/>
      <c r="O53" s="376">
        <f>+IF(G53=0,"",'Ark1'!AR493)</f>
        <v>214.20159680638724</v>
      </c>
      <c r="P53" s="114">
        <f>+IF(G53=0,"",'Ark1'!AS493)</f>
        <v>36.274357260226473</v>
      </c>
      <c r="Q53" s="73"/>
      <c r="R53" s="76">
        <f>+'Ark1'!U493</f>
        <v>356.39055238095222</v>
      </c>
      <c r="S53" s="69"/>
      <c r="T53" s="76">
        <f>+'Ark1'!X493</f>
        <v>54.476190476190467</v>
      </c>
      <c r="U53" s="470">
        <f>+'Ark1'!AG493</f>
        <v>1068.1636726546906</v>
      </c>
      <c r="V53" s="76">
        <f>+'Ark1'!AH493</f>
        <v>95.428571428571445</v>
      </c>
      <c r="W53" s="76">
        <f>+'Ark1'!AI493</f>
        <v>48.380952380952358</v>
      </c>
      <c r="X53" s="76">
        <f>+'Ark1'!Y493</f>
        <v>49.289313551334487</v>
      </c>
      <c r="Y53" s="53">
        <f>+'Ark1'!Z493</f>
        <v>1.1994035008231771</v>
      </c>
      <c r="Z53" s="76">
        <f t="shared" si="9"/>
        <v>333.64788702766901</v>
      </c>
      <c r="AA53" s="69"/>
      <c r="AB53" s="76">
        <f t="shared" si="5"/>
        <v>51.975688685671827</v>
      </c>
      <c r="AC53" s="76">
        <f t="shared" si="6"/>
        <v>1.2041284403669725</v>
      </c>
      <c r="AD53" s="43"/>
      <c r="AE53" s="4"/>
      <c r="AF53" s="16"/>
      <c r="AG53" s="13"/>
      <c r="AH53" s="5"/>
      <c r="AI53" s="19"/>
      <c r="AM53"/>
      <c r="AN53"/>
    </row>
    <row r="54" spans="1:40" ht="15.6">
      <c r="A54" s="43"/>
      <c r="B54" s="51">
        <f>+'Ark1'!C494</f>
        <v>2022</v>
      </c>
      <c r="C54" s="51">
        <f>+'Ark1'!M494</f>
        <v>14</v>
      </c>
      <c r="D54" s="49"/>
      <c r="E54" s="52" t="s">
        <v>105</v>
      </c>
      <c r="F54" s="470">
        <f>+'Ark1'!Q494</f>
        <v>216</v>
      </c>
      <c r="G54" s="470">
        <f>+'Ark1'!R494</f>
        <v>261</v>
      </c>
      <c r="H54" s="69"/>
      <c r="I54" s="69">
        <f>+'Ark1'!AE494</f>
        <v>0.47688653389365981</v>
      </c>
      <c r="J54" s="69"/>
      <c r="K54" s="69">
        <f>+'Ark1'!AF494</f>
        <v>0.66820058062910292</v>
      </c>
      <c r="L54" s="53">
        <f>+'Ark1'!S494</f>
        <v>7.3899613899613907</v>
      </c>
      <c r="M54" s="69"/>
      <c r="N54" s="65"/>
      <c r="O54" s="376">
        <f>+IF(G54=0,"",'Ark1'!AR494)</f>
        <v>214.06967213114751</v>
      </c>
      <c r="P54" s="114">
        <f>+IF(G54=0,"",'Ark1'!AS494)</f>
        <v>37.976800957447729</v>
      </c>
      <c r="Q54" s="73"/>
      <c r="R54" s="76">
        <f>+'Ark1'!U494</f>
        <v>372.58360153256717</v>
      </c>
      <c r="S54" s="69"/>
      <c r="T54" s="76">
        <f>+'Ark1'!X494</f>
        <v>69.348659003831443</v>
      </c>
      <c r="U54" s="470">
        <f>+'Ark1'!AG494</f>
        <v>1102.5532786885249</v>
      </c>
      <c r="V54" s="76">
        <f>+'Ark1'!AH494</f>
        <v>93.486590038314176</v>
      </c>
      <c r="W54" s="76">
        <f>+'Ark1'!AI494</f>
        <v>62.835249042145612</v>
      </c>
      <c r="X54" s="76">
        <f>+'Ark1'!Y494</f>
        <v>47.653399528740998</v>
      </c>
      <c r="Y54" s="53">
        <f>+'Ark1'!Z494</f>
        <v>1.0401717381847293</v>
      </c>
      <c r="Z54" s="76">
        <f t="shared" si="9"/>
        <v>337.92797929525119</v>
      </c>
      <c r="AA54" s="69"/>
      <c r="AB54" s="76">
        <f t="shared" si="5"/>
        <v>50.417530196935679</v>
      </c>
      <c r="AC54" s="76">
        <f t="shared" si="6"/>
        <v>1.2083333333333333</v>
      </c>
      <c r="AD54" s="43"/>
      <c r="AE54" s="4"/>
      <c r="AF54" s="16"/>
      <c r="AG54" s="13"/>
      <c r="AH54" s="5"/>
      <c r="AI54" s="19"/>
      <c r="AM54"/>
      <c r="AN54"/>
    </row>
    <row r="55" spans="1:40" ht="15.6">
      <c r="A55" s="43"/>
      <c r="B55" s="51">
        <f>+'Ark1'!C495</f>
        <v>2022</v>
      </c>
      <c r="C55" s="51">
        <f>+'Ark1'!M495</f>
        <v>15</v>
      </c>
      <c r="D55" s="49"/>
      <c r="E55" s="52" t="s">
        <v>106</v>
      </c>
      <c r="F55" s="470">
        <f>+'Ark1'!Q495</f>
        <v>87</v>
      </c>
      <c r="G55" s="470">
        <f>+'Ark1'!R495</f>
        <v>113</v>
      </c>
      <c r="H55" s="69"/>
      <c r="I55" s="69">
        <f>+'Ark1'!AE495</f>
        <v>0.20646811620683356</v>
      </c>
      <c r="J55" s="69"/>
      <c r="K55" s="69">
        <f>+'Ark1'!AF495</f>
        <v>0.3203567488374976</v>
      </c>
      <c r="L55" s="53">
        <f>+'Ark1'!S495</f>
        <v>8.3805309734513287</v>
      </c>
      <c r="M55" s="69"/>
      <c r="N55" s="65"/>
      <c r="O55" s="376">
        <f>+IF(G55=0,"",'Ark1'!AR495)</f>
        <v>214.56730769230765</v>
      </c>
      <c r="P55" s="114">
        <f>+IF(G55=0,"",'Ark1'!AS495)</f>
        <v>41.696309484539889</v>
      </c>
      <c r="Q55" s="73"/>
      <c r="R55" s="76">
        <f>+'Ark1'!U495</f>
        <v>412.58442477876093</v>
      </c>
      <c r="S55" s="69"/>
      <c r="T55" s="76">
        <f>+'Ark1'!X495</f>
        <v>82.300884955752196</v>
      </c>
      <c r="U55" s="470">
        <f>+'Ark1'!AG495</f>
        <v>1142.625</v>
      </c>
      <c r="V55" s="76">
        <f>+'Ark1'!AH495</f>
        <v>89.380530973451314</v>
      </c>
      <c r="W55" s="76">
        <f>+'Ark1'!AI495</f>
        <v>64.601769911504405</v>
      </c>
      <c r="X55" s="76">
        <f>+'Ark1'!Y495</f>
        <v>63.697249825157989</v>
      </c>
      <c r="Y55" s="53">
        <f>+'Ark1'!Z495</f>
        <v>1.3717670541351272</v>
      </c>
      <c r="Z55" s="76">
        <f t="shared" si="9"/>
        <v>361.08471701455937</v>
      </c>
      <c r="AA55" s="69"/>
      <c r="AB55" s="76">
        <f t="shared" si="5"/>
        <v>49.231298838437148</v>
      </c>
      <c r="AC55" s="76">
        <f t="shared" si="6"/>
        <v>1.2988505747126438</v>
      </c>
      <c r="AD55" s="43"/>
      <c r="AE55" s="4"/>
      <c r="AF55" s="16"/>
      <c r="AG55" s="13"/>
      <c r="AH55" s="5"/>
      <c r="AI55" s="19"/>
      <c r="AM55"/>
      <c r="AN55"/>
    </row>
    <row r="56" spans="1:40" ht="15.6">
      <c r="A56" s="43"/>
      <c r="B56" s="43"/>
      <c r="C56" s="43"/>
      <c r="D56" s="43"/>
      <c r="E56" s="43"/>
      <c r="F56" s="464"/>
      <c r="G56" s="464"/>
      <c r="H56" s="43"/>
      <c r="I56" s="43"/>
      <c r="J56" s="43"/>
      <c r="K56" s="43"/>
      <c r="L56" s="43"/>
      <c r="M56" s="43"/>
      <c r="N56" s="65"/>
      <c r="O56" s="43"/>
      <c r="P56" s="43"/>
      <c r="Q56" s="73"/>
      <c r="R56" s="43"/>
      <c r="S56" s="43"/>
      <c r="T56" s="43"/>
      <c r="U56" s="464"/>
      <c r="V56" s="43"/>
      <c r="W56" s="43"/>
      <c r="X56" s="43"/>
      <c r="Y56" s="43"/>
      <c r="Z56" s="43"/>
      <c r="AA56" s="43"/>
      <c r="AB56" s="43"/>
      <c r="AC56" s="43"/>
      <c r="AD56" s="43"/>
      <c r="AE56" s="4"/>
      <c r="AF56" s="16"/>
      <c r="AG56" s="13"/>
      <c r="AH56" s="5"/>
      <c r="AI56" s="19"/>
      <c r="AM56"/>
      <c r="AN56"/>
    </row>
    <row r="57" spans="1:40" ht="15.6">
      <c r="A57" s="43"/>
      <c r="B57" s="43"/>
      <c r="C57" s="43"/>
      <c r="D57" s="43"/>
      <c r="E57" s="43"/>
      <c r="F57" s="464"/>
      <c r="G57" s="464"/>
      <c r="H57" s="43"/>
      <c r="I57" s="64"/>
      <c r="J57" s="43"/>
      <c r="K57" s="64"/>
      <c r="L57" s="43"/>
      <c r="M57" s="43"/>
      <c r="N57" s="65"/>
      <c r="O57" s="73"/>
      <c r="P57" s="73"/>
      <c r="Q57" s="73"/>
      <c r="R57" s="73"/>
      <c r="S57" s="43"/>
      <c r="T57" s="73"/>
      <c r="U57" s="464"/>
      <c r="V57" s="73"/>
      <c r="W57" s="73"/>
      <c r="X57" s="73"/>
      <c r="Y57" s="43"/>
      <c r="Z57" s="73"/>
      <c r="AA57" s="43"/>
      <c r="AB57" s="73"/>
      <c r="AC57" s="73"/>
      <c r="AD57" s="43"/>
      <c r="AG57" s="1"/>
      <c r="AH57" s="1"/>
      <c r="AI57" s="1"/>
      <c r="AJ57" s="1"/>
      <c r="AK57" s="1"/>
      <c r="AL57" s="1"/>
    </row>
    <row r="58" spans="1:40">
      <c r="A58" s="43"/>
      <c r="B58" s="43"/>
      <c r="C58" s="43"/>
      <c r="D58" s="43"/>
      <c r="E58" s="43"/>
      <c r="F58" s="464"/>
      <c r="G58" s="464"/>
      <c r="H58" s="43"/>
      <c r="I58" s="64"/>
      <c r="J58" s="43"/>
      <c r="K58" s="64"/>
      <c r="L58" s="43"/>
      <c r="M58" s="43"/>
      <c r="N58" s="43"/>
      <c r="O58" s="73"/>
      <c r="P58" s="73"/>
      <c r="Q58" s="73"/>
      <c r="R58" s="73"/>
      <c r="S58" s="43"/>
      <c r="T58" s="73"/>
      <c r="U58" s="464"/>
      <c r="V58" s="73"/>
      <c r="W58" s="73"/>
      <c r="X58" s="73"/>
      <c r="Y58" s="43"/>
      <c r="Z58" s="73"/>
      <c r="AA58" s="43"/>
      <c r="AB58" s="73"/>
      <c r="AC58" s="73"/>
      <c r="AD58" s="43"/>
      <c r="AG58" s="1"/>
      <c r="AH58" s="1"/>
      <c r="AI58" s="1"/>
      <c r="AJ58" s="1"/>
      <c r="AK58" s="1"/>
      <c r="AL58" s="1"/>
    </row>
    <row r="59" spans="1:40">
      <c r="U59" s="487"/>
      <c r="X59" s="202"/>
      <c r="Y59" s="58"/>
      <c r="AG59" s="1"/>
      <c r="AH59" s="1"/>
      <c r="AI59" s="1"/>
      <c r="AJ59" s="1"/>
      <c r="AK59" s="1"/>
      <c r="AL59" s="1"/>
    </row>
    <row r="60" spans="1:40">
      <c r="U60" s="487"/>
      <c r="X60" s="202"/>
      <c r="Y60" s="58"/>
      <c r="AG60" s="1"/>
      <c r="AH60" s="1"/>
      <c r="AI60" s="1"/>
      <c r="AJ60" s="1"/>
      <c r="AK60" s="1"/>
      <c r="AL60" s="1"/>
    </row>
    <row r="61" spans="1:40">
      <c r="U61" s="487"/>
      <c r="X61" s="202"/>
      <c r="Y61" s="58"/>
      <c r="AG61" s="1"/>
      <c r="AH61" s="1"/>
      <c r="AI61" s="1"/>
      <c r="AJ61" s="1"/>
      <c r="AK61" s="1"/>
      <c r="AL61" s="1"/>
    </row>
    <row r="62" spans="1:40">
      <c r="U62" s="487"/>
      <c r="X62" s="202"/>
      <c r="Y62" s="58"/>
      <c r="AG62" s="1"/>
      <c r="AH62" s="1"/>
      <c r="AI62" s="1"/>
      <c r="AJ62" s="1"/>
      <c r="AK62" s="1"/>
      <c r="AL62" s="1"/>
    </row>
    <row r="63" spans="1:40">
      <c r="U63" s="487"/>
      <c r="X63" s="202"/>
      <c r="Y63" s="58"/>
      <c r="AG63" s="1"/>
      <c r="AH63" s="1"/>
      <c r="AI63" s="1"/>
      <c r="AJ63" s="1"/>
      <c r="AK63" s="1"/>
      <c r="AL63" s="1"/>
    </row>
    <row r="64" spans="1:40">
      <c r="U64" s="487"/>
      <c r="X64" s="202"/>
      <c r="Y64" s="58"/>
      <c r="AG64" s="1"/>
      <c r="AH64" s="1"/>
      <c r="AI64" s="1"/>
      <c r="AJ64" s="1"/>
      <c r="AK64" s="1"/>
      <c r="AL64" s="1"/>
    </row>
    <row r="65" spans="15:38">
      <c r="U65" s="487"/>
      <c r="X65" s="202"/>
      <c r="Y65" s="58"/>
      <c r="AG65" s="1"/>
      <c r="AH65" s="1"/>
      <c r="AI65" s="1"/>
      <c r="AJ65" s="1"/>
      <c r="AK65" s="1"/>
      <c r="AL65" s="1"/>
    </row>
    <row r="66" spans="15:38">
      <c r="U66" s="487"/>
      <c r="X66" s="202"/>
      <c r="Y66" s="58"/>
      <c r="AG66" s="1"/>
      <c r="AH66" s="1"/>
      <c r="AI66" s="1"/>
      <c r="AJ66" s="1"/>
      <c r="AK66" s="1"/>
      <c r="AL66" s="1"/>
    </row>
    <row r="67" spans="15:38">
      <c r="U67" s="487"/>
      <c r="X67" s="202"/>
      <c r="Y67" s="58"/>
      <c r="AG67" s="1"/>
      <c r="AH67" s="1"/>
      <c r="AI67" s="1"/>
      <c r="AJ67" s="1"/>
      <c r="AK67" s="1"/>
      <c r="AL67" s="1"/>
    </row>
    <row r="68" spans="15:38">
      <c r="U68" s="487"/>
      <c r="X68" s="202"/>
      <c r="Y68" s="58"/>
      <c r="AG68" s="1"/>
      <c r="AH68" s="1"/>
      <c r="AI68" s="1"/>
      <c r="AJ68" s="1"/>
      <c r="AK68" s="1"/>
      <c r="AL68" s="1"/>
    </row>
    <row r="69" spans="15:38">
      <c r="U69" s="487"/>
      <c r="X69" s="202"/>
      <c r="Y69" s="58"/>
      <c r="AG69" s="1"/>
      <c r="AH69" s="1"/>
      <c r="AI69" s="1"/>
      <c r="AJ69" s="1"/>
      <c r="AK69" s="1"/>
      <c r="AL69" s="1"/>
    </row>
    <row r="70" spans="15:38">
      <c r="U70" s="487"/>
      <c r="X70" s="202"/>
      <c r="Y70" s="58"/>
      <c r="AG70" s="1"/>
      <c r="AH70" s="1"/>
      <c r="AI70" s="1"/>
      <c r="AJ70" s="1"/>
      <c r="AK70" s="1"/>
      <c r="AL70" s="1"/>
    </row>
    <row r="71" spans="15:38">
      <c r="U71" s="487"/>
      <c r="X71" s="202"/>
      <c r="Y71" s="58"/>
      <c r="AG71" s="1"/>
      <c r="AH71" s="1"/>
      <c r="AI71" s="1"/>
      <c r="AJ71" s="1"/>
      <c r="AK71" s="1"/>
      <c r="AL71" s="1"/>
    </row>
    <row r="72" spans="15:38">
      <c r="U72" s="487"/>
      <c r="X72" s="202"/>
      <c r="Y72" s="58"/>
      <c r="AG72" s="1"/>
      <c r="AH72" s="1"/>
      <c r="AI72" s="1"/>
      <c r="AJ72" s="1"/>
      <c r="AK72" s="1"/>
      <c r="AL72" s="1"/>
    </row>
    <row r="73" spans="15:38">
      <c r="U73" s="487"/>
      <c r="X73" s="202"/>
      <c r="Y73" s="58"/>
      <c r="AG73" s="1"/>
      <c r="AH73" s="1"/>
      <c r="AI73" s="1"/>
      <c r="AJ73" s="1"/>
      <c r="AK73" s="1"/>
      <c r="AL73" s="1"/>
    </row>
    <row r="74" spans="15:38">
      <c r="U74" s="487"/>
      <c r="X74" s="202"/>
      <c r="Y74" s="58"/>
      <c r="AG74" s="1"/>
      <c r="AH74" s="1"/>
      <c r="AI74" s="1"/>
      <c r="AJ74" s="1"/>
      <c r="AK74" s="1"/>
      <c r="AL74" s="1"/>
    </row>
    <row r="75" spans="15:38">
      <c r="U75" s="487"/>
      <c r="X75" s="202"/>
      <c r="Y75" s="58"/>
      <c r="AG75" s="1"/>
      <c r="AH75" s="1"/>
      <c r="AI75" s="1"/>
      <c r="AJ75" s="1"/>
      <c r="AK75" s="1"/>
      <c r="AL75" s="1"/>
    </row>
    <row r="76" spans="15:38">
      <c r="O76" s="79"/>
      <c r="P76" s="79"/>
      <c r="Q76" s="79"/>
      <c r="T76" s="79"/>
      <c r="U76" s="477"/>
      <c r="V76" s="79"/>
      <c r="W76" s="79"/>
    </row>
    <row r="77" spans="15:38">
      <c r="O77" s="79"/>
      <c r="P77" s="79"/>
      <c r="Q77" s="79"/>
      <c r="T77" s="79"/>
      <c r="U77" s="477"/>
      <c r="V77" s="79"/>
      <c r="W77" s="79"/>
    </row>
  </sheetData>
  <mergeCells count="1">
    <mergeCell ref="P4:R4"/>
  </mergeCells>
  <conditionalFormatting sqref="AF35:AH36">
    <cfRule type="cellIs" dxfId="68" priority="19" stopIfTrue="1" operator="lessThan">
      <formula>0</formula>
    </cfRule>
  </conditionalFormatting>
  <conditionalFormatting sqref="J9:J23">
    <cfRule type="cellIs" dxfId="67" priority="16" operator="lessThan">
      <formula>0</formula>
    </cfRule>
    <cfRule type="cellIs" dxfId="66" priority="17" operator="greaterThan">
      <formula>0</formula>
    </cfRule>
  </conditionalFormatting>
  <conditionalFormatting sqref="H9:H23">
    <cfRule type="cellIs" dxfId="65" priority="14" operator="lessThan">
      <formula>0</formula>
    </cfRule>
    <cfRule type="cellIs" dxfId="64" priority="15" operator="greaterThan">
      <formula>0</formula>
    </cfRule>
  </conditionalFormatting>
  <conditionalFormatting sqref="S9:S23">
    <cfRule type="cellIs" dxfId="63" priority="12" operator="lessThan">
      <formula>0</formula>
    </cfRule>
    <cfRule type="cellIs" dxfId="62" priority="13" operator="greaterThan">
      <formula>0</formula>
    </cfRule>
  </conditionalFormatting>
  <conditionalFormatting sqref="AA9:AA23">
    <cfRule type="cellIs" dxfId="61" priority="6" operator="lessThan">
      <formula>0</formula>
    </cfRule>
    <cfRule type="cellIs" dxfId="60" priority="7" operator="greaterThan">
      <formula>0</formula>
    </cfRule>
  </conditionalFormatting>
  <conditionalFormatting sqref="M9:M23">
    <cfRule type="cellIs" dxfId="59" priority="4" operator="lessThan">
      <formula>0</formula>
    </cfRule>
    <cfRule type="cellIs" dxfId="58" priority="5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938C-FEEF-4991-90E6-2BCDDEFC5935}">
  <dimension ref="AL1:BU221"/>
  <sheetViews>
    <sheetView zoomScale="89" zoomScaleNormal="89" workbookViewId="0"/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46:73">
      <c r="AT1" s="79"/>
      <c r="AX1" s="16"/>
      <c r="BB1" s="202"/>
      <c r="BP1"/>
      <c r="BQ1" s="13"/>
      <c r="BR1" s="13"/>
      <c r="BS1" s="11"/>
      <c r="BT1" s="11"/>
      <c r="BU1" s="11"/>
    </row>
    <row r="2" spans="46:73" ht="17.25" customHeight="1">
      <c r="AT2" s="79"/>
      <c r="AX2" s="16"/>
      <c r="BB2" s="202"/>
      <c r="BP2"/>
      <c r="BQ2" s="13"/>
      <c r="BR2" s="13"/>
      <c r="BS2" s="11"/>
      <c r="BT2" s="11"/>
      <c r="BU2" s="11"/>
    </row>
    <row r="3" spans="46:73">
      <c r="AT3" s="79"/>
      <c r="AX3" s="16"/>
      <c r="BB3" s="202"/>
      <c r="BP3"/>
      <c r="BQ3" s="13"/>
      <c r="BR3" s="13"/>
      <c r="BS3" s="11"/>
      <c r="BT3" s="11"/>
      <c r="BU3" s="11"/>
    </row>
    <row r="4" spans="46:73">
      <c r="AT4" s="79"/>
      <c r="AX4" s="16"/>
      <c r="BB4" s="202"/>
      <c r="BP4"/>
      <c r="BQ4" s="13"/>
      <c r="BR4" s="13"/>
      <c r="BS4" s="11"/>
      <c r="BT4" s="11"/>
      <c r="BU4" s="11"/>
    </row>
    <row r="5" spans="46:73" ht="21">
      <c r="AT5" s="79"/>
      <c r="AX5" s="16"/>
      <c r="BB5" s="202"/>
      <c r="BP5"/>
      <c r="BQ5" s="54"/>
      <c r="BR5" s="54"/>
      <c r="BS5" s="11"/>
      <c r="BT5" s="11"/>
      <c r="BU5" s="11"/>
    </row>
    <row r="6" spans="46:73">
      <c r="AT6" s="79"/>
      <c r="AX6" s="16"/>
      <c r="BB6" s="202"/>
      <c r="BP6"/>
      <c r="BQ6"/>
      <c r="BR6"/>
    </row>
    <row r="7" spans="46:73" ht="15.6">
      <c r="AT7" s="79"/>
      <c r="AX7" s="16"/>
      <c r="BB7" s="202"/>
      <c r="BP7"/>
      <c r="BQ7" s="1"/>
      <c r="BR7" s="5"/>
    </row>
    <row r="8" spans="46:73">
      <c r="AT8" s="79"/>
      <c r="AX8" s="16"/>
      <c r="BB8" s="202"/>
      <c r="BP8"/>
      <c r="BQ8"/>
      <c r="BR8"/>
    </row>
    <row r="9" spans="46:73">
      <c r="AT9" s="79"/>
      <c r="AX9" s="16"/>
      <c r="BB9" s="202"/>
      <c r="BP9"/>
      <c r="BQ9"/>
      <c r="BR9"/>
    </row>
    <row r="10" spans="46:73">
      <c r="AT10" s="79"/>
      <c r="AX10" s="16"/>
      <c r="BB10" s="202"/>
      <c r="BP10"/>
      <c r="BQ10"/>
      <c r="BR10"/>
    </row>
    <row r="11" spans="46:73">
      <c r="AT11" s="79"/>
      <c r="AX11" s="16"/>
      <c r="BB11" s="202"/>
      <c r="BP11"/>
      <c r="BQ11"/>
      <c r="BR11"/>
    </row>
    <row r="12" spans="46:73">
      <c r="AT12" s="79"/>
      <c r="AX12" s="16"/>
      <c r="BB12" s="202"/>
      <c r="BP12"/>
      <c r="BQ12"/>
      <c r="BR12"/>
    </row>
    <row r="13" spans="46:73">
      <c r="AT13" s="79"/>
      <c r="AX13" s="16"/>
      <c r="BB13" s="202"/>
      <c r="BP13"/>
      <c r="BQ13"/>
      <c r="BR13"/>
    </row>
    <row r="14" spans="46:73">
      <c r="AT14" s="79"/>
      <c r="AX14" s="16"/>
      <c r="BB14" s="202"/>
      <c r="BP14"/>
      <c r="BQ14"/>
      <c r="BR14"/>
    </row>
    <row r="15" spans="46:73">
      <c r="AT15" s="79"/>
      <c r="AX15" s="16"/>
      <c r="BB15" s="202"/>
      <c r="BP15"/>
      <c r="BQ15"/>
      <c r="BR15"/>
    </row>
    <row r="16" spans="46:73">
      <c r="AT16" s="79"/>
      <c r="AX16" s="16"/>
      <c r="BB16" s="202"/>
      <c r="BP16"/>
      <c r="BQ16"/>
      <c r="BR16"/>
    </row>
    <row r="17" spans="46:70">
      <c r="AT17" s="79"/>
      <c r="AX17" s="16"/>
      <c r="BB17" s="202"/>
      <c r="BP17"/>
      <c r="BQ17"/>
      <c r="BR17"/>
    </row>
    <row r="18" spans="46:70">
      <c r="AT18" s="79"/>
      <c r="AX18" s="16"/>
      <c r="BB18" s="202"/>
      <c r="BP18"/>
      <c r="BQ18"/>
      <c r="BR18"/>
    </row>
    <row r="19" spans="46:70">
      <c r="AT19" s="79"/>
      <c r="AX19" s="16"/>
      <c r="BB19" s="202"/>
      <c r="BP19"/>
      <c r="BQ19"/>
      <c r="BR19"/>
    </row>
    <row r="20" spans="46:70">
      <c r="AT20" s="79"/>
      <c r="AX20" s="16"/>
      <c r="BB20" s="202"/>
      <c r="BP20"/>
      <c r="BQ20"/>
      <c r="BR20"/>
    </row>
    <row r="21" spans="46:70">
      <c r="AT21" s="79"/>
      <c r="AX21" s="16"/>
      <c r="BB21" s="202"/>
      <c r="BP21"/>
      <c r="BQ21"/>
      <c r="BR21"/>
    </row>
    <row r="22" spans="46:70">
      <c r="AT22" s="79"/>
      <c r="AX22" s="16"/>
      <c r="BB22" s="202"/>
      <c r="BP22"/>
      <c r="BQ22"/>
      <c r="BR22"/>
    </row>
    <row r="23" spans="46:70">
      <c r="AT23" s="79"/>
      <c r="AX23" s="16"/>
      <c r="BB23" s="202"/>
      <c r="BP23"/>
      <c r="BQ23"/>
      <c r="BR23"/>
    </row>
    <row r="24" spans="46:70">
      <c r="AT24" s="79"/>
      <c r="AX24" s="16"/>
      <c r="BB24" s="202"/>
      <c r="BP24"/>
      <c r="BQ24"/>
      <c r="BR24"/>
    </row>
    <row r="25" spans="46:70">
      <c r="AT25" s="79"/>
      <c r="AX25" s="16"/>
      <c r="BB25" s="202"/>
      <c r="BP25"/>
      <c r="BQ25"/>
      <c r="BR25"/>
    </row>
    <row r="26" spans="46:70">
      <c r="AT26" s="79"/>
      <c r="AX26" s="16"/>
      <c r="BB26" s="202"/>
      <c r="BP26"/>
      <c r="BQ26"/>
      <c r="BR26"/>
    </row>
    <row r="27" spans="46:70">
      <c r="AT27" s="79"/>
      <c r="AX27" s="16"/>
      <c r="BB27" s="202"/>
      <c r="BP27"/>
      <c r="BQ27"/>
      <c r="BR27"/>
    </row>
    <row r="28" spans="46:70">
      <c r="AT28" s="79"/>
      <c r="AX28" s="16"/>
      <c r="BB28" s="202"/>
      <c r="BP28"/>
      <c r="BQ28"/>
      <c r="BR28"/>
    </row>
    <row r="29" spans="46:70">
      <c r="AT29" s="79"/>
      <c r="AX29" s="16"/>
      <c r="BB29" s="202"/>
      <c r="BP29"/>
      <c r="BQ29"/>
      <c r="BR29"/>
    </row>
    <row r="30" spans="46:70">
      <c r="AT30" s="79"/>
      <c r="AX30" s="16"/>
      <c r="BB30" s="202"/>
      <c r="BP30"/>
      <c r="BQ30"/>
      <c r="BR30"/>
    </row>
    <row r="31" spans="46:70">
      <c r="AT31" s="79"/>
      <c r="AX31" s="16"/>
      <c r="BB31" s="202"/>
      <c r="BP31"/>
      <c r="BQ31"/>
      <c r="BR31"/>
    </row>
    <row r="32" spans="46:70">
      <c r="AT32" s="79"/>
      <c r="AX32" s="16"/>
      <c r="BB32" s="202"/>
      <c r="BP32"/>
      <c r="BQ32"/>
      <c r="BR32"/>
    </row>
    <row r="33" spans="46:70">
      <c r="AT33" s="79"/>
      <c r="AX33" s="16"/>
      <c r="BB33" s="202"/>
      <c r="BP33"/>
      <c r="BQ33"/>
      <c r="BR33"/>
    </row>
    <row r="34" spans="46:70">
      <c r="AT34" s="79"/>
      <c r="AX34" s="16"/>
      <c r="BB34" s="202"/>
      <c r="BP34"/>
      <c r="BQ34"/>
      <c r="BR34"/>
    </row>
    <row r="35" spans="46:70">
      <c r="AT35" s="79"/>
      <c r="AX35" s="16"/>
      <c r="BB35" s="202"/>
      <c r="BP35"/>
      <c r="BQ35"/>
      <c r="BR35"/>
    </row>
    <row r="36" spans="46:70">
      <c r="AT36" s="79"/>
      <c r="AX36" s="16"/>
      <c r="BB36" s="202"/>
      <c r="BP36"/>
      <c r="BQ36"/>
      <c r="BR36"/>
    </row>
    <row r="37" spans="46:70">
      <c r="AT37" s="79"/>
      <c r="AX37" s="16"/>
      <c r="BB37" s="202"/>
      <c r="BP37"/>
      <c r="BQ37"/>
      <c r="BR37"/>
    </row>
    <row r="38" spans="46:70">
      <c r="AT38" s="79"/>
      <c r="AX38" s="16"/>
      <c r="BB38" s="202"/>
      <c r="BP38"/>
      <c r="BQ38"/>
      <c r="BR38"/>
    </row>
    <row r="39" spans="46:70">
      <c r="AT39" s="79"/>
      <c r="AX39" s="16"/>
      <c r="BB39" s="202"/>
      <c r="BP39"/>
      <c r="BQ39"/>
      <c r="BR39"/>
    </row>
    <row r="40" spans="46:70">
      <c r="AT40" s="79"/>
      <c r="AX40" s="16"/>
      <c r="BB40" s="202"/>
      <c r="BP40"/>
      <c r="BQ40"/>
      <c r="BR40"/>
    </row>
    <row r="41" spans="46:70">
      <c r="AT41" s="79"/>
      <c r="AX41" s="16"/>
      <c r="BB41" s="202"/>
      <c r="BP41"/>
      <c r="BQ41"/>
      <c r="BR41"/>
    </row>
    <row r="42" spans="46:70">
      <c r="AT42" s="79"/>
      <c r="AX42" s="16"/>
      <c r="BB42" s="202"/>
      <c r="BP42"/>
      <c r="BQ42"/>
      <c r="BR42"/>
    </row>
    <row r="43" spans="46:70">
      <c r="AT43" s="79"/>
      <c r="AX43" s="16"/>
      <c r="BB43" s="202"/>
      <c r="BP43"/>
      <c r="BQ43"/>
      <c r="BR43"/>
    </row>
    <row r="44" spans="46:70">
      <c r="AT44" s="79"/>
      <c r="AX44" s="16"/>
      <c r="BB44" s="202"/>
      <c r="BP44"/>
      <c r="BQ44"/>
      <c r="BR44"/>
    </row>
    <row r="45" spans="46:70">
      <c r="AT45" s="79"/>
      <c r="AX45" s="16"/>
      <c r="BB45" s="202"/>
      <c r="BP45"/>
      <c r="BQ45"/>
      <c r="BR45"/>
    </row>
    <row r="46" spans="46:70">
      <c r="AT46" s="79"/>
      <c r="AX46" s="16"/>
      <c r="BB46" s="202"/>
      <c r="BP46"/>
      <c r="BQ46"/>
      <c r="BR46"/>
    </row>
    <row r="47" spans="46:70">
      <c r="AT47" s="79"/>
      <c r="AX47" s="16"/>
      <c r="BB47" s="202"/>
      <c r="BP47"/>
      <c r="BQ47"/>
      <c r="BR47"/>
    </row>
    <row r="48" spans="46:70">
      <c r="AT48" s="79"/>
      <c r="AX48" s="16"/>
      <c r="BB48" s="202"/>
      <c r="BP48"/>
      <c r="BQ48"/>
      <c r="BR48"/>
    </row>
    <row r="49" spans="46:70">
      <c r="AT49" s="79"/>
      <c r="AX49" s="16"/>
      <c r="BB49" s="202"/>
      <c r="BP49"/>
      <c r="BQ49"/>
      <c r="BR49"/>
    </row>
    <row r="50" spans="46:70">
      <c r="AT50" s="79"/>
      <c r="AX50" s="16"/>
      <c r="BB50" s="202"/>
      <c r="BP50"/>
      <c r="BQ50"/>
      <c r="BR50"/>
    </row>
    <row r="51" spans="46:70">
      <c r="AT51" s="79"/>
      <c r="AX51" s="16"/>
      <c r="BB51" s="202"/>
      <c r="BP51"/>
      <c r="BQ51"/>
      <c r="BR51"/>
    </row>
    <row r="52" spans="46:70">
      <c r="AT52" s="79"/>
      <c r="AX52" s="16"/>
      <c r="BB52" s="202"/>
      <c r="BP52"/>
      <c r="BQ52"/>
      <c r="BR52"/>
    </row>
    <row r="53" spans="46:70">
      <c r="AT53" s="79"/>
      <c r="AX53" s="16"/>
      <c r="BB53" s="202"/>
      <c r="BP53"/>
      <c r="BQ53"/>
      <c r="BR53"/>
    </row>
    <row r="54" spans="46:70">
      <c r="AT54" s="79"/>
      <c r="AX54" s="16"/>
      <c r="BB54" s="202"/>
      <c r="BP54"/>
      <c r="BQ54"/>
      <c r="BR54"/>
    </row>
    <row r="55" spans="46:70">
      <c r="AT55" s="79"/>
      <c r="AX55" s="16"/>
      <c r="BB55" s="202"/>
      <c r="BP55"/>
      <c r="BQ55"/>
      <c r="BR55"/>
    </row>
    <row r="56" spans="46:70">
      <c r="AT56" s="79"/>
      <c r="AX56" s="16"/>
      <c r="BB56" s="202"/>
      <c r="BP56"/>
      <c r="BQ56"/>
      <c r="BR56"/>
    </row>
    <row r="57" spans="46:70">
      <c r="AT57" s="79"/>
      <c r="AX57" s="16"/>
      <c r="BB57" s="202"/>
      <c r="BP57"/>
      <c r="BQ57"/>
      <c r="BR57"/>
    </row>
    <row r="58" spans="46:70">
      <c r="AT58" s="79"/>
      <c r="AX58" s="16"/>
      <c r="BB58" s="202"/>
      <c r="BP58"/>
      <c r="BQ58"/>
      <c r="BR58"/>
    </row>
    <row r="59" spans="46:70">
      <c r="AT59" s="79"/>
      <c r="AX59" s="16"/>
      <c r="BB59" s="202"/>
      <c r="BP59"/>
      <c r="BQ59"/>
      <c r="BR59"/>
    </row>
    <row r="60" spans="46:70">
      <c r="AT60" s="79"/>
      <c r="AX60" s="16"/>
      <c r="BB60" s="202"/>
      <c r="BP60"/>
      <c r="BQ60"/>
      <c r="BR60"/>
    </row>
    <row r="61" spans="46:70">
      <c r="AT61" s="79"/>
      <c r="AX61" s="16"/>
      <c r="BB61" s="202"/>
      <c r="BP61"/>
      <c r="BQ61"/>
      <c r="BR61"/>
    </row>
    <row r="62" spans="46:70">
      <c r="AT62" s="79"/>
      <c r="AX62" s="16"/>
      <c r="BB62" s="202"/>
      <c r="BP62"/>
      <c r="BQ62"/>
      <c r="BR62"/>
    </row>
    <row r="63" spans="46:70">
      <c r="AT63" s="79"/>
      <c r="AX63" s="16"/>
      <c r="BB63" s="202"/>
      <c r="BP63"/>
      <c r="BQ63"/>
      <c r="BR63"/>
    </row>
    <row r="64" spans="46:70">
      <c r="AT64" s="79"/>
      <c r="AX64" s="16"/>
      <c r="BB64" s="202"/>
      <c r="BP64"/>
      <c r="BQ64"/>
      <c r="BR64"/>
    </row>
    <row r="65" spans="46:70">
      <c r="AT65" s="79"/>
      <c r="AX65" s="16"/>
      <c r="BB65" s="202"/>
      <c r="BP65"/>
      <c r="BQ65"/>
      <c r="BR65"/>
    </row>
    <row r="66" spans="46:70">
      <c r="AT66" s="79"/>
      <c r="AX66" s="16"/>
      <c r="BB66" s="202"/>
      <c r="BP66"/>
      <c r="BQ66"/>
      <c r="BR66"/>
    </row>
    <row r="67" spans="46:70">
      <c r="AT67" s="79"/>
      <c r="AX67" s="16"/>
      <c r="BB67" s="202"/>
      <c r="BP67"/>
      <c r="BQ67"/>
      <c r="BR67"/>
    </row>
    <row r="68" spans="46:70">
      <c r="AT68" s="79"/>
      <c r="AX68" s="16"/>
      <c r="BB68" s="202"/>
      <c r="BP68"/>
      <c r="BQ68"/>
      <c r="BR68"/>
    </row>
    <row r="69" spans="46:70">
      <c r="AT69" s="79"/>
      <c r="AX69" s="16"/>
      <c r="BB69" s="202"/>
      <c r="BP69"/>
      <c r="BQ69"/>
      <c r="BR69"/>
    </row>
    <row r="70" spans="46:70">
      <c r="AT70" s="79"/>
      <c r="AX70" s="16"/>
      <c r="BB70" s="202"/>
      <c r="BP70"/>
      <c r="BQ70"/>
      <c r="BR70"/>
    </row>
    <row r="71" spans="46:70">
      <c r="AT71" s="79"/>
      <c r="AX71" s="16"/>
      <c r="BB71" s="202"/>
      <c r="BP71"/>
      <c r="BQ71"/>
      <c r="BR71"/>
    </row>
    <row r="72" spans="46:70">
      <c r="AT72" s="79"/>
      <c r="AX72" s="16"/>
      <c r="BB72" s="202"/>
      <c r="BP72"/>
      <c r="BQ72"/>
      <c r="BR72"/>
    </row>
    <row r="73" spans="46:70">
      <c r="AT73" s="79"/>
      <c r="AX73" s="16"/>
      <c r="BB73" s="202"/>
      <c r="BP73"/>
      <c r="BQ73"/>
      <c r="BR73"/>
    </row>
    <row r="74" spans="46:70">
      <c r="AT74" s="79"/>
      <c r="AX74" s="16"/>
      <c r="BB74" s="202"/>
      <c r="BP74"/>
      <c r="BQ74"/>
      <c r="BR74"/>
    </row>
    <row r="75" spans="46:70">
      <c r="AT75" s="79"/>
      <c r="AX75" s="16"/>
      <c r="BB75" s="202"/>
      <c r="BP75"/>
      <c r="BQ75"/>
      <c r="BR75"/>
    </row>
    <row r="76" spans="46:70">
      <c r="AT76" s="79"/>
      <c r="AX76" s="16"/>
      <c r="BB76" s="202"/>
      <c r="BP76"/>
      <c r="BQ76"/>
      <c r="BR76"/>
    </row>
    <row r="77" spans="46:70">
      <c r="AT77" s="79"/>
      <c r="AX77" s="16"/>
      <c r="BB77" s="202"/>
      <c r="BP77"/>
      <c r="BQ77"/>
      <c r="BR77"/>
    </row>
    <row r="78" spans="46:70">
      <c r="AT78" s="79"/>
      <c r="AX78" s="16"/>
      <c r="BB78" s="202"/>
      <c r="BP78"/>
      <c r="BQ78"/>
      <c r="BR78"/>
    </row>
    <row r="79" spans="46:70">
      <c r="AT79" s="79"/>
      <c r="AX79" s="16"/>
      <c r="BB79" s="202"/>
      <c r="BP79"/>
      <c r="BQ79"/>
      <c r="BR79"/>
    </row>
    <row r="80" spans="46:70">
      <c r="AT80" s="79"/>
      <c r="AX80" s="16"/>
      <c r="BB80" s="202"/>
      <c r="BP80"/>
      <c r="BQ80"/>
      <c r="BR80"/>
    </row>
    <row r="81" spans="46:70">
      <c r="AT81" s="79"/>
      <c r="AX81" s="16"/>
      <c r="BB81" s="202"/>
      <c r="BP81"/>
      <c r="BQ81"/>
      <c r="BR81"/>
    </row>
    <row r="82" spans="46:70">
      <c r="AT82" s="79"/>
      <c r="AX82" s="16"/>
      <c r="BB82" s="202"/>
      <c r="BP82"/>
      <c r="BQ82"/>
      <c r="BR82"/>
    </row>
    <row r="83" spans="46:70">
      <c r="AT83" s="79"/>
      <c r="AX83" s="16"/>
      <c r="BB83" s="202"/>
      <c r="BP83"/>
      <c r="BQ83"/>
      <c r="BR83"/>
    </row>
    <row r="84" spans="46:70">
      <c r="AT84" s="79"/>
      <c r="AX84" s="16"/>
      <c r="BB84" s="202"/>
      <c r="BP84"/>
      <c r="BQ84"/>
      <c r="BR84"/>
    </row>
    <row r="85" spans="46:70">
      <c r="AT85" s="79"/>
      <c r="AX85" s="16"/>
      <c r="BB85" s="202"/>
      <c r="BP85"/>
      <c r="BQ85"/>
      <c r="BR85"/>
    </row>
    <row r="86" spans="46:70">
      <c r="AT86" s="79"/>
      <c r="AX86" s="16"/>
      <c r="BB86" s="202"/>
      <c r="BP86"/>
      <c r="BQ86"/>
      <c r="BR86"/>
    </row>
    <row r="87" spans="46:70">
      <c r="AT87" s="79"/>
      <c r="AX87" s="16"/>
      <c r="BB87" s="202"/>
      <c r="BP87"/>
      <c r="BQ87"/>
      <c r="BR87"/>
    </row>
    <row r="88" spans="46:70">
      <c r="AT88" s="79"/>
      <c r="AX88" s="16"/>
      <c r="BB88" s="202"/>
      <c r="BP88"/>
      <c r="BQ88"/>
      <c r="BR88"/>
    </row>
    <row r="89" spans="46:70">
      <c r="AT89" s="79"/>
      <c r="AX89" s="16"/>
      <c r="BB89" s="202"/>
      <c r="BP89"/>
      <c r="BQ89"/>
      <c r="BR89"/>
    </row>
    <row r="90" spans="46:70">
      <c r="AT90" s="79"/>
      <c r="AX90" s="16"/>
      <c r="BB90" s="202"/>
      <c r="BP90"/>
      <c r="BQ90"/>
      <c r="BR90"/>
    </row>
    <row r="91" spans="46:70">
      <c r="AT91" s="79"/>
      <c r="AX91" s="16"/>
      <c r="BB91" s="202"/>
      <c r="BP91"/>
      <c r="BQ91"/>
      <c r="BR91"/>
    </row>
    <row r="92" spans="46:70">
      <c r="AT92" s="79"/>
      <c r="AX92" s="16"/>
      <c r="BB92" s="202"/>
      <c r="BP92"/>
      <c r="BQ92"/>
      <c r="BR92"/>
    </row>
    <row r="93" spans="46:70">
      <c r="AT93" s="79"/>
      <c r="AX93" s="16"/>
      <c r="BB93" s="202"/>
      <c r="BP93"/>
      <c r="BQ93"/>
      <c r="BR93"/>
    </row>
    <row r="94" spans="46:70">
      <c r="AT94" s="79"/>
      <c r="AX94" s="16"/>
      <c r="BB94" s="202"/>
      <c r="BP94"/>
      <c r="BQ94"/>
      <c r="BR94"/>
    </row>
    <row r="95" spans="46:70">
      <c r="AT95" s="79"/>
      <c r="AX95" s="16"/>
      <c r="BB95" s="202"/>
      <c r="BP95"/>
      <c r="BQ95"/>
      <c r="BR95"/>
    </row>
    <row r="96" spans="46:70">
      <c r="AT96" s="79"/>
      <c r="AX96" s="16"/>
      <c r="BB96" s="202"/>
      <c r="BP96"/>
      <c r="BQ96"/>
      <c r="BR96"/>
    </row>
    <row r="97" spans="46:70">
      <c r="AT97" s="79"/>
      <c r="AX97" s="16"/>
      <c r="BB97" s="202"/>
      <c r="BP97"/>
      <c r="BQ97"/>
      <c r="BR97"/>
    </row>
    <row r="98" spans="46:70">
      <c r="AT98" s="79"/>
      <c r="AX98" s="16"/>
      <c r="BB98" s="202"/>
      <c r="BP98"/>
      <c r="BQ98"/>
      <c r="BR98"/>
    </row>
    <row r="99" spans="46:70">
      <c r="AT99" s="79"/>
      <c r="AX99" s="16"/>
      <c r="BB99" s="202"/>
      <c r="BP99"/>
      <c r="BQ99"/>
      <c r="BR99"/>
    </row>
    <row r="100" spans="46:70">
      <c r="AT100" s="79"/>
      <c r="AX100" s="16"/>
      <c r="BB100" s="202"/>
      <c r="BP100"/>
      <c r="BQ100"/>
      <c r="BR100"/>
    </row>
    <row r="101" spans="46:70">
      <c r="AT101" s="79"/>
      <c r="AX101" s="16"/>
      <c r="BB101" s="202"/>
      <c r="BP101"/>
      <c r="BQ101"/>
      <c r="BR101"/>
    </row>
    <row r="102" spans="46:70">
      <c r="AT102" s="79"/>
      <c r="AX102" s="16"/>
      <c r="BB102" s="202"/>
      <c r="BP102"/>
      <c r="BQ102"/>
      <c r="BR102"/>
    </row>
    <row r="103" spans="46:70">
      <c r="AT103" s="79"/>
      <c r="AX103" s="16"/>
      <c r="BB103" s="202"/>
      <c r="BP103"/>
      <c r="BQ103"/>
      <c r="BR103"/>
    </row>
    <row r="104" spans="46:70">
      <c r="AT104" s="79"/>
      <c r="AX104" s="16"/>
      <c r="BB104" s="202"/>
      <c r="BP104"/>
      <c r="BQ104"/>
      <c r="BR104"/>
    </row>
    <row r="105" spans="46:70">
      <c r="AT105" s="79"/>
      <c r="AX105" s="16"/>
      <c r="BB105" s="202"/>
      <c r="BP105"/>
      <c r="BQ105"/>
      <c r="BR105"/>
    </row>
    <row r="106" spans="46:70">
      <c r="AT106" s="79"/>
      <c r="AX106" s="16"/>
      <c r="BB106" s="202"/>
      <c r="BP106"/>
      <c r="BQ106"/>
      <c r="BR106"/>
    </row>
    <row r="107" spans="46:70">
      <c r="AT107" s="79"/>
      <c r="AX107" s="16"/>
      <c r="BB107" s="202"/>
      <c r="BP107"/>
      <c r="BQ107"/>
      <c r="BR107"/>
    </row>
    <row r="108" spans="46:70">
      <c r="AT108" s="79"/>
      <c r="AX108" s="16"/>
      <c r="BB108" s="202"/>
      <c r="BP108"/>
      <c r="BQ108"/>
      <c r="BR108"/>
    </row>
    <row r="109" spans="46:70">
      <c r="AT109" s="79"/>
      <c r="AX109" s="16"/>
      <c r="BB109" s="202"/>
      <c r="BP109"/>
      <c r="BQ109"/>
      <c r="BR109"/>
    </row>
    <row r="110" spans="46:70">
      <c r="AT110" s="79"/>
      <c r="AX110" s="16"/>
      <c r="BB110" s="202"/>
      <c r="BP110"/>
      <c r="BQ110"/>
      <c r="BR110"/>
    </row>
    <row r="111" spans="46:70">
      <c r="AT111" s="79"/>
      <c r="AX111" s="16"/>
      <c r="BB111" s="202"/>
      <c r="BP111"/>
      <c r="BQ111"/>
      <c r="BR111"/>
    </row>
    <row r="112" spans="46:70">
      <c r="AT112" s="79"/>
      <c r="AX112" s="16"/>
      <c r="BB112" s="202"/>
      <c r="BP112"/>
      <c r="BQ112"/>
      <c r="BR112"/>
    </row>
    <row r="113" spans="46:70">
      <c r="AT113" s="79"/>
      <c r="AX113" s="16"/>
      <c r="BB113" s="202"/>
      <c r="BP113"/>
      <c r="BQ113"/>
      <c r="BR113"/>
    </row>
    <row r="114" spans="46:70">
      <c r="AT114" s="79"/>
      <c r="AX114" s="16"/>
      <c r="BB114" s="202"/>
      <c r="BP114"/>
      <c r="BQ114"/>
      <c r="BR114"/>
    </row>
    <row r="115" spans="46:70">
      <c r="AT115" s="79"/>
      <c r="AX115" s="16"/>
      <c r="BB115" s="202"/>
      <c r="BP115"/>
      <c r="BQ115"/>
      <c r="BR115"/>
    </row>
    <row r="116" spans="46:70">
      <c r="AT116" s="79"/>
      <c r="AX116" s="16"/>
      <c r="BB116" s="202"/>
      <c r="BP116"/>
      <c r="BQ116"/>
      <c r="BR116"/>
    </row>
    <row r="117" spans="46:70">
      <c r="AT117" s="79"/>
      <c r="AX117" s="16"/>
      <c r="BB117" s="202"/>
      <c r="BP117"/>
      <c r="BQ117"/>
      <c r="BR117"/>
    </row>
    <row r="118" spans="46:70">
      <c r="AT118" s="79"/>
      <c r="AX118" s="16"/>
      <c r="BB118" s="202"/>
      <c r="BP118"/>
      <c r="BQ118"/>
      <c r="BR118"/>
    </row>
    <row r="119" spans="46:70">
      <c r="AT119" s="79"/>
      <c r="AX119" s="16"/>
      <c r="BB119" s="202"/>
      <c r="BP119"/>
      <c r="BQ119"/>
      <c r="BR119"/>
    </row>
    <row r="120" spans="46:70">
      <c r="AT120" s="79"/>
      <c r="AX120" s="16"/>
      <c r="BB120" s="202"/>
      <c r="BP120"/>
      <c r="BQ120"/>
      <c r="BR120"/>
    </row>
    <row r="121" spans="46:70">
      <c r="AT121" s="79"/>
      <c r="AX121" s="16"/>
      <c r="BB121" s="202"/>
      <c r="BP121"/>
      <c r="BQ121"/>
      <c r="BR121"/>
    </row>
    <row r="122" spans="46:70">
      <c r="AT122" s="79"/>
      <c r="AX122" s="16"/>
      <c r="BB122" s="202"/>
      <c r="BP122"/>
      <c r="BQ122"/>
      <c r="BR122"/>
    </row>
    <row r="123" spans="46:70">
      <c r="AT123" s="79"/>
      <c r="AX123" s="16"/>
      <c r="BB123" s="202"/>
      <c r="BP123"/>
      <c r="BQ123"/>
      <c r="BR123"/>
    </row>
    <row r="124" spans="46:70">
      <c r="AT124" s="79"/>
      <c r="AX124" s="16"/>
      <c r="BB124" s="202"/>
      <c r="BP124"/>
      <c r="BQ124"/>
      <c r="BR124"/>
    </row>
    <row r="125" spans="46:70">
      <c r="AT125" s="79"/>
      <c r="AX125" s="16"/>
      <c r="BB125" s="202"/>
      <c r="BP125"/>
      <c r="BQ125"/>
      <c r="BR125"/>
    </row>
    <row r="126" spans="46:70">
      <c r="AT126" s="79"/>
      <c r="AX126" s="16"/>
      <c r="BB126" s="202"/>
      <c r="BP126"/>
      <c r="BQ126"/>
      <c r="BR126"/>
    </row>
    <row r="127" spans="46:70">
      <c r="AT127" s="79"/>
      <c r="AX127" s="16"/>
      <c r="BB127" s="202"/>
      <c r="BP127"/>
      <c r="BQ127"/>
      <c r="BR127"/>
    </row>
    <row r="128" spans="46:70">
      <c r="AT128" s="79"/>
      <c r="AX128" s="16"/>
      <c r="BB128" s="202"/>
      <c r="BP128"/>
      <c r="BQ128"/>
      <c r="BR128"/>
    </row>
    <row r="129" spans="46:70">
      <c r="AT129" s="79"/>
      <c r="AX129" s="16"/>
      <c r="BB129" s="202"/>
      <c r="BP129"/>
      <c r="BQ129"/>
      <c r="BR129"/>
    </row>
    <row r="130" spans="46:70">
      <c r="AT130" s="79"/>
      <c r="AX130" s="16"/>
      <c r="BB130" s="202"/>
      <c r="BP130"/>
      <c r="BQ130"/>
      <c r="BR130"/>
    </row>
    <row r="131" spans="46:70">
      <c r="AT131" s="79"/>
      <c r="AX131" s="16"/>
      <c r="BB131" s="202"/>
      <c r="BP131"/>
      <c r="BQ131"/>
      <c r="BR131"/>
    </row>
    <row r="132" spans="46:70">
      <c r="AT132" s="79"/>
      <c r="AX132" s="16"/>
      <c r="BB132" s="202"/>
      <c r="BP132"/>
      <c r="BQ132"/>
      <c r="BR132"/>
    </row>
    <row r="133" spans="46:70">
      <c r="AT133" s="79"/>
      <c r="AX133" s="16"/>
      <c r="BB133" s="202"/>
      <c r="BP133"/>
      <c r="BQ133"/>
      <c r="BR133"/>
    </row>
    <row r="134" spans="46:70">
      <c r="AT134" s="79"/>
      <c r="AX134" s="16"/>
      <c r="BB134" s="202"/>
      <c r="BP134"/>
      <c r="BQ134"/>
      <c r="BR134"/>
    </row>
    <row r="135" spans="46:70">
      <c r="AT135" s="79"/>
      <c r="AX135" s="16"/>
      <c r="BB135" s="202"/>
      <c r="BP135"/>
      <c r="BQ135"/>
      <c r="BR135"/>
    </row>
    <row r="136" spans="46:70">
      <c r="AT136" s="79"/>
      <c r="AX136" s="16"/>
      <c r="BB136" s="202"/>
      <c r="BP136"/>
      <c r="BQ136"/>
      <c r="BR136"/>
    </row>
    <row r="137" spans="46:70">
      <c r="AT137" s="79"/>
      <c r="AX137" s="16"/>
      <c r="BB137" s="202"/>
      <c r="BP137"/>
      <c r="BQ137"/>
      <c r="BR137"/>
    </row>
    <row r="138" spans="46:70">
      <c r="AT138" s="79"/>
      <c r="AX138" s="16"/>
      <c r="BB138" s="202"/>
      <c r="BP138"/>
      <c r="BQ138"/>
      <c r="BR138"/>
    </row>
    <row r="139" spans="46:70">
      <c r="AT139" s="79"/>
      <c r="AX139" s="16"/>
      <c r="BB139" s="202"/>
      <c r="BP139"/>
      <c r="BQ139"/>
      <c r="BR139"/>
    </row>
    <row r="140" spans="46:70">
      <c r="AT140" s="79"/>
      <c r="AX140" s="16"/>
      <c r="BB140" s="202"/>
      <c r="BP140"/>
      <c r="BQ140"/>
      <c r="BR140"/>
    </row>
    <row r="141" spans="46:70">
      <c r="AT141" s="79"/>
      <c r="AX141" s="16"/>
      <c r="BB141" s="202"/>
      <c r="BP141"/>
      <c r="BQ141"/>
      <c r="BR141"/>
    </row>
    <row r="142" spans="46:70">
      <c r="AT142" s="79"/>
      <c r="AX142" s="16"/>
      <c r="BB142" s="202"/>
      <c r="BP142"/>
      <c r="BQ142"/>
      <c r="BR142"/>
    </row>
    <row r="143" spans="46:70">
      <c r="AT143" s="79"/>
      <c r="AX143" s="16"/>
      <c r="BB143" s="202"/>
      <c r="BP143"/>
      <c r="BQ143"/>
      <c r="BR143"/>
    </row>
    <row r="144" spans="46:70">
      <c r="AT144" s="79"/>
      <c r="AX144" s="16"/>
      <c r="BB144" s="202"/>
      <c r="BP144"/>
      <c r="BQ144"/>
      <c r="BR144"/>
    </row>
    <row r="145" spans="46:70">
      <c r="AT145" s="79"/>
      <c r="AX145" s="16"/>
      <c r="BB145" s="202"/>
      <c r="BP145"/>
      <c r="BQ145"/>
      <c r="BR145"/>
    </row>
    <row r="146" spans="46:70">
      <c r="AT146" s="79"/>
      <c r="AX146" s="16"/>
      <c r="BB146" s="202"/>
      <c r="BP146"/>
      <c r="BQ146"/>
      <c r="BR146"/>
    </row>
    <row r="147" spans="46:70">
      <c r="AT147" s="79"/>
      <c r="AX147" s="16"/>
      <c r="BB147" s="202"/>
      <c r="BP147"/>
      <c r="BQ147"/>
      <c r="BR147"/>
    </row>
    <row r="148" spans="46:70">
      <c r="AT148" s="79"/>
      <c r="AX148" s="16"/>
      <c r="BB148" s="202"/>
      <c r="BP148"/>
      <c r="BQ148"/>
      <c r="BR148"/>
    </row>
    <row r="149" spans="46:70">
      <c r="AT149" s="79"/>
      <c r="AX149" s="16"/>
      <c r="BB149" s="202"/>
      <c r="BP149"/>
      <c r="BQ149"/>
      <c r="BR149"/>
    </row>
    <row r="150" spans="46:70">
      <c r="AT150" s="79"/>
      <c r="AX150" s="16"/>
      <c r="BB150" s="202"/>
      <c r="BP150"/>
      <c r="BQ150"/>
      <c r="BR150"/>
    </row>
    <row r="151" spans="46:70">
      <c r="AT151" s="79"/>
      <c r="AX151" s="16"/>
      <c r="BB151" s="202"/>
      <c r="BP151"/>
      <c r="BQ151"/>
      <c r="BR151"/>
    </row>
    <row r="152" spans="46:70">
      <c r="AT152" s="79"/>
      <c r="AX152" s="16"/>
      <c r="BB152" s="202"/>
      <c r="BP152"/>
      <c r="BQ152"/>
      <c r="BR152"/>
    </row>
    <row r="153" spans="46:70">
      <c r="AT153" s="79"/>
      <c r="AX153" s="16"/>
      <c r="BB153" s="202"/>
      <c r="BP153"/>
      <c r="BQ153"/>
      <c r="BR153"/>
    </row>
    <row r="154" spans="46:70">
      <c r="AT154" s="79"/>
      <c r="AX154" s="16"/>
      <c r="BB154" s="202"/>
      <c r="BP154"/>
      <c r="BQ154"/>
      <c r="BR154"/>
    </row>
    <row r="155" spans="46:70">
      <c r="AT155" s="79"/>
      <c r="AX155" s="16"/>
      <c r="BB155" s="202"/>
      <c r="BP155"/>
      <c r="BQ155"/>
      <c r="BR155"/>
    </row>
    <row r="156" spans="46:70">
      <c r="AT156" s="79"/>
      <c r="AX156" s="16"/>
      <c r="BB156" s="202"/>
      <c r="BP156"/>
      <c r="BQ156"/>
      <c r="BR156"/>
    </row>
    <row r="157" spans="46:70">
      <c r="AT157" s="79"/>
      <c r="AX157" s="16"/>
      <c r="BB157" s="202"/>
      <c r="BP157"/>
      <c r="BQ157"/>
      <c r="BR157"/>
    </row>
    <row r="158" spans="46:70">
      <c r="AT158" s="79"/>
      <c r="AX158" s="16"/>
      <c r="BB158" s="202"/>
      <c r="BP158"/>
      <c r="BQ158"/>
      <c r="BR158"/>
    </row>
    <row r="159" spans="46:70">
      <c r="AT159" s="79"/>
      <c r="AX159" s="16"/>
      <c r="BB159" s="202"/>
      <c r="BP159"/>
      <c r="BQ159"/>
      <c r="BR159"/>
    </row>
    <row r="160" spans="46:70">
      <c r="AT160" s="79"/>
      <c r="AX160" s="16"/>
      <c r="BB160" s="202"/>
      <c r="BP160"/>
      <c r="BQ160"/>
      <c r="BR160"/>
    </row>
    <row r="161" spans="46:70">
      <c r="AT161" s="79"/>
      <c r="AX161" s="16"/>
      <c r="BB161" s="202"/>
      <c r="BP161"/>
      <c r="BQ161"/>
      <c r="BR161"/>
    </row>
    <row r="162" spans="46:70">
      <c r="AT162" s="79"/>
      <c r="AX162" s="16"/>
      <c r="BB162" s="202"/>
      <c r="BP162"/>
      <c r="BQ162"/>
      <c r="BR162"/>
    </row>
    <row r="163" spans="46:70">
      <c r="AT163" s="79"/>
      <c r="AX163" s="16"/>
      <c r="BB163" s="202"/>
      <c r="BP163"/>
      <c r="BQ163"/>
      <c r="BR163"/>
    </row>
    <row r="164" spans="46:70">
      <c r="AT164" s="79"/>
      <c r="AX164" s="16"/>
      <c r="BB164" s="202"/>
      <c r="BP164"/>
      <c r="BQ164"/>
      <c r="BR164"/>
    </row>
    <row r="165" spans="46:70">
      <c r="AT165" s="79"/>
      <c r="AX165" s="16"/>
      <c r="BB165" s="202"/>
      <c r="BP165"/>
      <c r="BQ165"/>
      <c r="BR165"/>
    </row>
    <row r="166" spans="46:70">
      <c r="AT166" s="79"/>
      <c r="AX166" s="16"/>
      <c r="BB166" s="202"/>
      <c r="BP166"/>
      <c r="BQ166"/>
      <c r="BR166"/>
    </row>
    <row r="167" spans="46:70">
      <c r="AT167" s="79"/>
      <c r="AX167" s="16"/>
      <c r="BB167" s="202"/>
      <c r="BP167"/>
      <c r="BQ167"/>
      <c r="BR167"/>
    </row>
    <row r="168" spans="46:70">
      <c r="AT168" s="79"/>
      <c r="AX168" s="16"/>
      <c r="BB168" s="202"/>
      <c r="BP168"/>
      <c r="BQ168"/>
      <c r="BR168"/>
    </row>
    <row r="169" spans="46:70">
      <c r="AT169" s="79"/>
      <c r="AX169" s="16"/>
      <c r="BB169" s="202"/>
      <c r="BP169"/>
      <c r="BQ169"/>
      <c r="BR169"/>
    </row>
    <row r="170" spans="46:70">
      <c r="AT170" s="79"/>
      <c r="AX170" s="16"/>
      <c r="BB170" s="202"/>
      <c r="BP170"/>
      <c r="BQ170"/>
      <c r="BR170"/>
    </row>
    <row r="171" spans="46:70">
      <c r="AT171" s="79"/>
      <c r="AX171" s="16"/>
      <c r="BB171" s="202"/>
      <c r="BP171"/>
      <c r="BQ171"/>
      <c r="BR171"/>
    </row>
    <row r="172" spans="46:70">
      <c r="AT172" s="79"/>
      <c r="AX172" s="16"/>
      <c r="BB172" s="202"/>
      <c r="BP172"/>
      <c r="BQ172"/>
      <c r="BR172"/>
    </row>
    <row r="173" spans="46:70">
      <c r="AT173" s="79"/>
      <c r="AX173" s="16"/>
      <c r="BB173" s="202"/>
      <c r="BP173"/>
      <c r="BQ173"/>
      <c r="BR173"/>
    </row>
    <row r="174" spans="46:70">
      <c r="AT174" s="79"/>
      <c r="AX174" s="16"/>
      <c r="BB174" s="202"/>
      <c r="BP174"/>
      <c r="BQ174"/>
      <c r="BR174"/>
    </row>
    <row r="175" spans="46:70">
      <c r="AT175" s="79"/>
      <c r="AX175" s="16"/>
      <c r="BB175" s="202"/>
      <c r="BP175"/>
      <c r="BQ175"/>
      <c r="BR175"/>
    </row>
    <row r="176" spans="46:70">
      <c r="AT176" s="79"/>
      <c r="AX176" s="16"/>
      <c r="BB176" s="202"/>
      <c r="BP176"/>
      <c r="BQ176"/>
      <c r="BR176"/>
    </row>
    <row r="177" spans="46:70">
      <c r="AT177" s="79"/>
      <c r="AX177" s="16"/>
      <c r="BB177" s="202"/>
      <c r="BP177"/>
      <c r="BQ177"/>
      <c r="BR177"/>
    </row>
    <row r="178" spans="46:70">
      <c r="AT178" s="79"/>
      <c r="AX178" s="16"/>
      <c r="BB178" s="202"/>
      <c r="BP178"/>
      <c r="BQ178"/>
      <c r="BR178"/>
    </row>
    <row r="179" spans="46:70">
      <c r="AT179" s="79"/>
      <c r="AX179" s="16"/>
      <c r="BB179" s="202"/>
      <c r="BP179"/>
      <c r="BQ179"/>
      <c r="BR179"/>
    </row>
    <row r="180" spans="46:70">
      <c r="AT180" s="79"/>
      <c r="AX180" s="16"/>
      <c r="BB180" s="202"/>
      <c r="BP180"/>
      <c r="BQ180"/>
      <c r="BR180"/>
    </row>
    <row r="181" spans="46:70">
      <c r="AT181" s="79"/>
      <c r="AX181" s="16"/>
      <c r="BB181" s="202"/>
      <c r="BP181"/>
      <c r="BQ181"/>
      <c r="BR181"/>
    </row>
    <row r="182" spans="46:70">
      <c r="AT182" s="79"/>
      <c r="AX182" s="16"/>
      <c r="BB182" s="202"/>
      <c r="BP182"/>
      <c r="BQ182"/>
      <c r="BR182"/>
    </row>
    <row r="183" spans="46:70">
      <c r="AT183" s="79"/>
      <c r="AX183" s="16"/>
      <c r="BB183" s="202"/>
      <c r="BP183"/>
      <c r="BQ183"/>
      <c r="BR183"/>
    </row>
    <row r="184" spans="46:70">
      <c r="AT184" s="79"/>
      <c r="AX184" s="16"/>
      <c r="BB184" s="202"/>
      <c r="BP184"/>
      <c r="BQ184"/>
      <c r="BR184"/>
    </row>
    <row r="185" spans="46:70">
      <c r="AT185" s="79"/>
      <c r="AX185" s="16"/>
      <c r="BB185" s="202"/>
      <c r="BP185"/>
      <c r="BQ185"/>
      <c r="BR185"/>
    </row>
    <row r="186" spans="46:70">
      <c r="AT186" s="79"/>
      <c r="AX186" s="16"/>
      <c r="BB186" s="202"/>
      <c r="BP186"/>
      <c r="BQ186"/>
      <c r="BR186"/>
    </row>
    <row r="187" spans="46:70">
      <c r="AT187" s="79"/>
      <c r="AX187" s="16"/>
      <c r="BB187" s="202"/>
      <c r="BP187"/>
      <c r="BQ187"/>
      <c r="BR187"/>
    </row>
    <row r="188" spans="46:70">
      <c r="AT188" s="79"/>
      <c r="AX188" s="16"/>
      <c r="BB188" s="202"/>
      <c r="BP188"/>
      <c r="BQ188"/>
      <c r="BR188"/>
    </row>
    <row r="189" spans="46:70">
      <c r="AT189" s="79"/>
      <c r="AX189" s="16"/>
      <c r="BB189" s="202"/>
      <c r="BP189"/>
      <c r="BQ189"/>
      <c r="BR189"/>
    </row>
    <row r="190" spans="46:70">
      <c r="AT190" s="79"/>
      <c r="AX190" s="16"/>
      <c r="BB190" s="202"/>
    </row>
    <row r="191" spans="46:70">
      <c r="AT191" s="79"/>
      <c r="AX191" s="16"/>
      <c r="BB191" s="202"/>
    </row>
    <row r="192" spans="46:70">
      <c r="AT192" s="79"/>
      <c r="AX192" s="16"/>
      <c r="BB192" s="202"/>
    </row>
    <row r="193" spans="46:54">
      <c r="AT193" s="79"/>
      <c r="AX193" s="16"/>
      <c r="BB193" s="202"/>
    </row>
    <row r="194" spans="46:54">
      <c r="AT194" s="79"/>
      <c r="AX194" s="16"/>
      <c r="BB194" s="202"/>
    </row>
    <row r="195" spans="46:54">
      <c r="AT195" s="79"/>
      <c r="AX195" s="16"/>
      <c r="BB195" s="202"/>
    </row>
    <row r="196" spans="46:54">
      <c r="AT196" s="79"/>
      <c r="AX196" s="16"/>
      <c r="BB196" s="202"/>
    </row>
    <row r="197" spans="46:54">
      <c r="AT197" s="79"/>
      <c r="AX197" s="16"/>
      <c r="BB197" s="202"/>
    </row>
    <row r="198" spans="46:54">
      <c r="AT198" s="79"/>
      <c r="AX198" s="16"/>
      <c r="BB198" s="202"/>
    </row>
    <row r="199" spans="46:54">
      <c r="AT199" s="79"/>
      <c r="AX199" s="16"/>
      <c r="BB199" s="202"/>
    </row>
    <row r="200" spans="46:54">
      <c r="AT200" s="79"/>
      <c r="AX200" s="16"/>
      <c r="BB200" s="202"/>
    </row>
    <row r="201" spans="46:54">
      <c r="AT201" s="79"/>
      <c r="AX201" s="16"/>
      <c r="BB201" s="202"/>
    </row>
    <row r="202" spans="46:54">
      <c r="AT202" s="79"/>
      <c r="AX202" s="16"/>
      <c r="BB202" s="202"/>
    </row>
    <row r="203" spans="46:54">
      <c r="AT203" s="79"/>
      <c r="AX203" s="16"/>
      <c r="BB203" s="202"/>
    </row>
    <row r="204" spans="46:54">
      <c r="AT204" s="79"/>
      <c r="AX204" s="16"/>
      <c r="BB204" s="202"/>
    </row>
    <row r="205" spans="46:54">
      <c r="AT205" s="79"/>
      <c r="AX205" s="16"/>
      <c r="BB205" s="202"/>
    </row>
    <row r="206" spans="46:54">
      <c r="AT206" s="79"/>
      <c r="AX206" s="16"/>
      <c r="BB206" s="202"/>
    </row>
    <row r="207" spans="46:54">
      <c r="AT207" s="79"/>
      <c r="AX207" s="16"/>
      <c r="BB207" s="202"/>
    </row>
    <row r="208" spans="46:54">
      <c r="AT208" s="79"/>
      <c r="AX208" s="16"/>
      <c r="BB208" s="202"/>
    </row>
    <row r="209" spans="46:54">
      <c r="AT209" s="79"/>
      <c r="AX209" s="16"/>
      <c r="BB209" s="202"/>
    </row>
    <row r="210" spans="46:54">
      <c r="AT210" s="79"/>
      <c r="AX210" s="16"/>
      <c r="BB210" s="202"/>
    </row>
    <row r="211" spans="46:54">
      <c r="AT211" s="79"/>
      <c r="AX211" s="16"/>
      <c r="BB211" s="202"/>
    </row>
    <row r="212" spans="46:54">
      <c r="AT212" s="79"/>
      <c r="AX212" s="16"/>
      <c r="BB212" s="202"/>
    </row>
    <row r="213" spans="46:54">
      <c r="AT213" s="79"/>
      <c r="AX213" s="16"/>
      <c r="BB213" s="202"/>
    </row>
    <row r="214" spans="46:54">
      <c r="AT214" s="79"/>
      <c r="AX214" s="16"/>
      <c r="BB214" s="202"/>
    </row>
    <row r="215" spans="46:54">
      <c r="AT215" s="79"/>
      <c r="AX215" s="16"/>
      <c r="BB215" s="202"/>
    </row>
    <row r="216" spans="46:54">
      <c r="AT216" s="79"/>
      <c r="AX216" s="16"/>
      <c r="BB216" s="202"/>
    </row>
    <row r="217" spans="46:54">
      <c r="AT217" s="79"/>
      <c r="AX217" s="16"/>
      <c r="BB217" s="202"/>
    </row>
    <row r="218" spans="46:54">
      <c r="AT218" s="79"/>
      <c r="AX218" s="16"/>
      <c r="BB218" s="202"/>
    </row>
    <row r="219" spans="46:54">
      <c r="AT219" s="79"/>
      <c r="AX219" s="16"/>
      <c r="BB219" s="202"/>
    </row>
    <row r="220" spans="46:54">
      <c r="AT220" s="79"/>
      <c r="AX220" s="16"/>
      <c r="BB220" s="202"/>
    </row>
    <row r="221" spans="46:54">
      <c r="AT221" s="79"/>
      <c r="AX221" s="16"/>
      <c r="BB221" s="202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2CCE2-80DC-4392-9D59-3040792A9466}">
  <sheetPr>
    <pageSetUpPr fitToPage="1"/>
  </sheetPr>
  <dimension ref="A1:W327"/>
  <sheetViews>
    <sheetView zoomScale="95" zoomScaleNormal="95" workbookViewId="0">
      <selection activeCell="W6" sqref="W6"/>
    </sheetView>
  </sheetViews>
  <sheetFormatPr baseColWidth="10" defaultRowHeight="15"/>
  <cols>
    <col min="1" max="1" width="5.81640625" customWidth="1"/>
    <col min="2" max="2" width="6.6328125" customWidth="1"/>
    <col min="3" max="3" width="5.54296875" customWidth="1"/>
    <col min="4" max="4" width="6.81640625" customWidth="1"/>
    <col min="5" max="5" width="5.90625" customWidth="1"/>
    <col min="6" max="6" width="8.81640625" style="67" customWidth="1"/>
    <col min="7" max="7" width="5.90625" customWidth="1"/>
    <col min="8" max="8" width="7.08984375" customWidth="1"/>
    <col min="9" max="9" width="8.08984375" customWidth="1"/>
    <col min="10" max="10" width="6.90625" customWidth="1"/>
    <col min="11" max="11" width="8.54296875" customWidth="1"/>
    <col min="12" max="12" width="9.6328125" customWidth="1"/>
    <col min="13" max="13" width="9.54296875" customWidth="1"/>
    <col min="14" max="14" width="7.6328125" customWidth="1"/>
    <col min="15" max="15" width="10.36328125" customWidth="1"/>
    <col min="16" max="16" width="8.90625" customWidth="1"/>
    <col min="17" max="17" width="6.1796875" customWidth="1"/>
    <col min="18" max="18" width="9" customWidth="1"/>
    <col min="19" max="19" width="7.6328125" customWidth="1"/>
    <col min="20" max="20" width="10.08984375" customWidth="1"/>
    <col min="21" max="21" width="6.36328125" customWidth="1"/>
    <col min="22" max="23" width="8.08984375" customWidth="1"/>
    <col min="24" max="24" width="7.6328125" customWidth="1"/>
    <col min="25" max="25" width="7" customWidth="1"/>
    <col min="26" max="26" width="6.6328125" customWidth="1"/>
    <col min="27" max="27" width="7.6328125" customWidth="1"/>
    <col min="28" max="28" width="8.453125" customWidth="1"/>
    <col min="29" max="29" width="9.453125" customWidth="1"/>
    <col min="30" max="30" width="8.81640625" customWidth="1"/>
    <col min="31" max="31" width="8.36328125" customWidth="1"/>
    <col min="32" max="32" width="7.54296875" customWidth="1"/>
    <col min="33" max="33" width="8.08984375" customWidth="1"/>
    <col min="34" max="34" width="11.08984375" customWidth="1"/>
  </cols>
  <sheetData>
    <row r="1" spans="4:23" ht="17.25" customHeight="1">
      <c r="F1"/>
    </row>
    <row r="2" spans="4:23">
      <c r="F2"/>
      <c r="N2" s="26"/>
      <c r="O2" s="26"/>
      <c r="P2" s="26"/>
      <c r="Q2" s="26"/>
    </row>
    <row r="3" spans="4:23">
      <c r="F3"/>
      <c r="N3" s="26"/>
      <c r="O3" s="26"/>
      <c r="P3" s="26"/>
      <c r="Q3" s="26"/>
    </row>
    <row r="4" spans="4:23" ht="25.8" customHeight="1">
      <c r="F4"/>
      <c r="N4" s="26"/>
      <c r="O4" s="385" t="s">
        <v>645</v>
      </c>
      <c r="P4" s="26"/>
      <c r="Q4" s="26"/>
    </row>
    <row r="5" spans="4:23">
      <c r="F5"/>
      <c r="N5" s="26"/>
      <c r="O5" s="26"/>
      <c r="P5" s="26"/>
      <c r="Q5" s="26"/>
    </row>
    <row r="6" spans="4:23">
      <c r="F6"/>
    </row>
    <row r="7" spans="4:23">
      <c r="F7"/>
    </row>
    <row r="8" spans="4:23">
      <c r="F8"/>
    </row>
    <row r="9" spans="4:23">
      <c r="F9"/>
    </row>
    <row r="10" spans="4:23">
      <c r="F10"/>
    </row>
    <row r="11" spans="4:23">
      <c r="F11"/>
    </row>
    <row r="12" spans="4:23">
      <c r="F12"/>
    </row>
    <row r="13" spans="4:23">
      <c r="F13"/>
    </row>
    <row r="14" spans="4:23">
      <c r="F14"/>
    </row>
    <row r="15" spans="4:23" ht="15.6">
      <c r="F15"/>
      <c r="V15" s="455">
        <f>+År!B36</f>
        <v>45246</v>
      </c>
      <c r="W15" s="3" t="s">
        <v>10</v>
      </c>
    </row>
    <row r="16" spans="4:23">
      <c r="F16"/>
    </row>
    <row r="17" spans="1:6">
      <c r="F17"/>
    </row>
    <row r="18" spans="1:6">
      <c r="F18"/>
    </row>
    <row r="19" spans="1:6">
      <c r="F19"/>
    </row>
    <row r="20" spans="1:6">
      <c r="F20"/>
    </row>
    <row r="21" spans="1:6">
      <c r="F21"/>
    </row>
    <row r="22" spans="1:6">
      <c r="F22"/>
    </row>
    <row r="23" spans="1:6">
      <c r="F23"/>
    </row>
    <row r="24" spans="1:6">
      <c r="F24"/>
    </row>
    <row r="25" spans="1:6">
      <c r="F25"/>
    </row>
    <row r="26" spans="1:6">
      <c r="F26"/>
    </row>
    <row r="27" spans="1:6">
      <c r="F27"/>
    </row>
    <row r="28" spans="1:6">
      <c r="A28" t="s">
        <v>2</v>
      </c>
    </row>
    <row r="44" spans="22:23" ht="15.6">
      <c r="V44" s="55">
        <f>+År!G36</f>
        <v>265.30237590063166</v>
      </c>
      <c r="W44" s="3" t="s">
        <v>565</v>
      </c>
    </row>
    <row r="75" spans="21:22" ht="15.6">
      <c r="U75" s="5">
        <f>+År!N36</f>
        <v>3.8760306764784112</v>
      </c>
      <c r="V75" s="3" t="s">
        <v>885</v>
      </c>
    </row>
    <row r="83" spans="22:22">
      <c r="V83" t="s">
        <v>0</v>
      </c>
    </row>
    <row r="84" spans="22:22">
      <c r="V84" s="3" t="s">
        <v>30</v>
      </c>
    </row>
    <row r="85" spans="22:22">
      <c r="V85" t="s">
        <v>31</v>
      </c>
    </row>
    <row r="86" spans="22:22">
      <c r="V86" t="s">
        <v>32</v>
      </c>
    </row>
    <row r="87" spans="22:22">
      <c r="V87" t="s">
        <v>401</v>
      </c>
    </row>
    <row r="100" spans="6:6" s="553" customFormat="1">
      <c r="F100" s="67"/>
    </row>
    <row r="101" spans="6:6" s="553" customFormat="1">
      <c r="F101" s="67"/>
    </row>
    <row r="102" spans="6:6" s="553" customFormat="1">
      <c r="F102" s="67"/>
    </row>
    <row r="103" spans="6:6" s="553" customFormat="1">
      <c r="F103" s="67"/>
    </row>
    <row r="104" spans="6:6" s="553" customFormat="1">
      <c r="F104" s="67"/>
    </row>
    <row r="105" spans="6:6" s="553" customFormat="1">
      <c r="F105" s="67"/>
    </row>
    <row r="106" spans="6:6" s="553" customFormat="1">
      <c r="F106" s="67"/>
    </row>
    <row r="107" spans="6:6" s="553" customFormat="1">
      <c r="F107" s="67"/>
    </row>
    <row r="108" spans="6:6" s="553" customFormat="1">
      <c r="F108" s="67"/>
    </row>
    <row r="109" spans="6:6" s="553" customFormat="1">
      <c r="F109" s="67"/>
    </row>
    <row r="110" spans="6:6" s="553" customFormat="1">
      <c r="F110" s="67"/>
    </row>
    <row r="111" spans="6:6" s="553" customFormat="1">
      <c r="F111" s="67"/>
    </row>
    <row r="112" spans="6:6" s="553" customFormat="1">
      <c r="F112" s="67"/>
    </row>
    <row r="113" spans="6:6" s="553" customFormat="1">
      <c r="F113" s="67"/>
    </row>
    <row r="114" spans="6:6" s="553" customFormat="1">
      <c r="F114" s="67"/>
    </row>
    <row r="115" spans="6:6" s="553" customFormat="1">
      <c r="F115" s="67"/>
    </row>
    <row r="116" spans="6:6" s="553" customFormat="1">
      <c r="F116" s="67"/>
    </row>
    <row r="117" spans="6:6" s="553" customFormat="1">
      <c r="F117" s="67"/>
    </row>
    <row r="118" spans="6:6" s="553" customFormat="1">
      <c r="F118" s="67"/>
    </row>
    <row r="119" spans="6:6" s="553" customFormat="1">
      <c r="F119" s="67"/>
    </row>
    <row r="120" spans="6:6" s="553" customFormat="1">
      <c r="F120" s="67"/>
    </row>
    <row r="121" spans="6:6" s="553" customFormat="1">
      <c r="F121" s="67"/>
    </row>
    <row r="122" spans="6:6" s="553" customFormat="1">
      <c r="F122" s="67"/>
    </row>
    <row r="123" spans="6:6" s="553" customFormat="1">
      <c r="F123" s="67"/>
    </row>
    <row r="124" spans="6:6" s="553" customFormat="1">
      <c r="F124" s="67"/>
    </row>
    <row r="125" spans="6:6" s="553" customFormat="1">
      <c r="F125" s="67"/>
    </row>
    <row r="126" spans="6:6" s="553" customFormat="1">
      <c r="F126" s="67"/>
    </row>
    <row r="127" spans="6:6" s="553" customFormat="1">
      <c r="F127" s="67"/>
    </row>
    <row r="128" spans="6:6" s="553" customFormat="1">
      <c r="F128" s="67"/>
    </row>
    <row r="129" spans="6:6" s="553" customFormat="1">
      <c r="F129" s="67"/>
    </row>
    <row r="130" spans="6:6" s="553" customFormat="1">
      <c r="F130" s="67"/>
    </row>
    <row r="131" spans="6:6" s="553" customFormat="1">
      <c r="F131" s="67"/>
    </row>
    <row r="132" spans="6:6" s="553" customFormat="1">
      <c r="F132" s="67"/>
    </row>
    <row r="133" spans="6:6" s="553" customFormat="1">
      <c r="F133" s="67"/>
    </row>
    <row r="134" spans="6:6" s="553" customFormat="1">
      <c r="F134" s="67"/>
    </row>
    <row r="135" spans="6:6" s="553" customFormat="1">
      <c r="F135" s="67"/>
    </row>
    <row r="136" spans="6:6" s="553" customFormat="1">
      <c r="F136" s="67"/>
    </row>
    <row r="137" spans="6:6" s="553" customFormat="1">
      <c r="F137" s="67"/>
    </row>
    <row r="138" spans="6:6" s="553" customFormat="1">
      <c r="F138" s="67"/>
    </row>
    <row r="139" spans="6:6" s="553" customFormat="1">
      <c r="F139" s="67"/>
    </row>
    <row r="140" spans="6:6" s="553" customFormat="1">
      <c r="F140" s="67"/>
    </row>
    <row r="141" spans="6:6" s="553" customFormat="1">
      <c r="F141" s="67"/>
    </row>
    <row r="142" spans="6:6" s="553" customFormat="1">
      <c r="F142" s="67"/>
    </row>
    <row r="143" spans="6:6" s="553" customFormat="1">
      <c r="F143" s="67"/>
    </row>
    <row r="144" spans="6:6" s="553" customFormat="1">
      <c r="F144" s="67"/>
    </row>
    <row r="145" spans="6:6" s="553" customFormat="1">
      <c r="F145" s="67"/>
    </row>
    <row r="146" spans="6:6" s="553" customFormat="1">
      <c r="F146" s="67"/>
    </row>
    <row r="147" spans="6:6" s="553" customFormat="1">
      <c r="F147" s="67"/>
    </row>
    <row r="148" spans="6:6" s="553" customFormat="1">
      <c r="F148" s="67"/>
    </row>
    <row r="149" spans="6:6" s="553" customFormat="1">
      <c r="F149" s="67"/>
    </row>
    <row r="150" spans="6:6" s="553" customFormat="1">
      <c r="F150" s="67"/>
    </row>
    <row r="151" spans="6:6" s="553" customFormat="1">
      <c r="F151" s="67"/>
    </row>
    <row r="152" spans="6:6" s="553" customFormat="1">
      <c r="F152" s="67"/>
    </row>
    <row r="153" spans="6:6" s="553" customFormat="1">
      <c r="F153" s="67"/>
    </row>
    <row r="154" spans="6:6" s="553" customFormat="1">
      <c r="F154" s="67"/>
    </row>
    <row r="155" spans="6:6" s="553" customFormat="1">
      <c r="F155" s="67"/>
    </row>
    <row r="156" spans="6:6" s="553" customFormat="1">
      <c r="F156" s="67"/>
    </row>
    <row r="157" spans="6:6" s="553" customFormat="1">
      <c r="F157" s="67"/>
    </row>
    <row r="158" spans="6:6" s="553" customFormat="1">
      <c r="F158" s="67"/>
    </row>
    <row r="159" spans="6:6" s="553" customFormat="1">
      <c r="F159" s="67"/>
    </row>
    <row r="160" spans="6:6" s="553" customFormat="1">
      <c r="F160" s="67"/>
    </row>
    <row r="161" spans="6:22" s="553" customFormat="1">
      <c r="F161" s="67"/>
    </row>
    <row r="162" spans="6:22" s="553" customFormat="1">
      <c r="F162" s="67"/>
    </row>
    <row r="163" spans="6:22" s="553" customFormat="1">
      <c r="F163" s="67"/>
    </row>
    <row r="164" spans="6:22" s="553" customFormat="1">
      <c r="F164" s="67"/>
    </row>
    <row r="165" spans="6:22" s="553" customFormat="1">
      <c r="F165" s="67"/>
    </row>
    <row r="166" spans="6:22" s="553" customFormat="1">
      <c r="F166" s="67"/>
    </row>
    <row r="176" spans="6:22" ht="15.6">
      <c r="U176" s="5">
        <f>+År!Q36</f>
        <v>7.4512885116916401</v>
      </c>
      <c r="V176" s="3" t="s">
        <v>886</v>
      </c>
    </row>
    <row r="180" spans="1:21">
      <c r="Q180" s="36"/>
    </row>
    <row r="181" spans="1:21">
      <c r="Q181" s="36"/>
    </row>
    <row r="182" spans="1:21">
      <c r="Q182" s="36"/>
    </row>
    <row r="183" spans="1:21">
      <c r="Q183" s="36"/>
    </row>
    <row r="184" spans="1:21">
      <c r="A184" s="29"/>
      <c r="B184" s="29"/>
      <c r="C184" s="29"/>
      <c r="D184" s="29"/>
      <c r="E184" s="29"/>
      <c r="F184" s="155"/>
      <c r="G184" s="29"/>
      <c r="H184" s="29"/>
      <c r="I184" s="29"/>
      <c r="Q184" s="36"/>
      <c r="U184" t="s">
        <v>114</v>
      </c>
    </row>
    <row r="185" spans="1:21">
      <c r="A185" s="36"/>
      <c r="B185" s="36"/>
      <c r="C185" s="36"/>
      <c r="D185" s="36"/>
      <c r="E185" s="36"/>
      <c r="F185" s="156"/>
      <c r="G185" s="36"/>
      <c r="H185" s="36"/>
      <c r="I185" s="36"/>
      <c r="Q185" s="36"/>
      <c r="U185">
        <v>5</v>
      </c>
    </row>
    <row r="186" spans="1:21">
      <c r="A186" s="36"/>
      <c r="B186" s="36"/>
      <c r="C186" s="36"/>
      <c r="D186" s="36"/>
      <c r="E186" s="36"/>
      <c r="F186" s="156"/>
      <c r="G186" s="36"/>
      <c r="H186" s="36"/>
      <c r="I186" s="36"/>
      <c r="Q186" s="36"/>
      <c r="U186">
        <v>6</v>
      </c>
    </row>
    <row r="187" spans="1:21">
      <c r="A187" s="36"/>
      <c r="B187" s="36"/>
      <c r="C187" s="36"/>
      <c r="D187" s="36"/>
      <c r="E187" s="36"/>
      <c r="F187" s="156"/>
      <c r="G187" s="36"/>
      <c r="H187" s="36"/>
      <c r="I187" s="36"/>
      <c r="Q187" s="36"/>
      <c r="U187">
        <v>7</v>
      </c>
    </row>
    <row r="188" spans="1:21">
      <c r="A188" s="36"/>
      <c r="B188" s="36"/>
      <c r="C188" s="36"/>
      <c r="D188" s="36"/>
      <c r="E188" s="36"/>
      <c r="F188" s="156"/>
      <c r="G188" s="36"/>
      <c r="H188" s="36"/>
      <c r="I188" s="36"/>
      <c r="Q188" s="36"/>
      <c r="U188">
        <v>8</v>
      </c>
    </row>
    <row r="189" spans="1:21">
      <c r="A189" s="36"/>
      <c r="B189" s="36"/>
      <c r="C189" s="36"/>
      <c r="D189" s="36"/>
      <c r="E189" s="36"/>
      <c r="F189" s="156"/>
      <c r="G189" s="36"/>
      <c r="H189" s="36"/>
      <c r="I189" s="36"/>
      <c r="Q189" s="36"/>
    </row>
    <row r="190" spans="1:21">
      <c r="A190" s="36"/>
      <c r="B190" s="36"/>
      <c r="C190" s="36"/>
      <c r="D190" s="36"/>
      <c r="E190" s="36"/>
      <c r="F190" s="156"/>
      <c r="G190" s="36"/>
      <c r="H190" s="36"/>
      <c r="I190" s="36"/>
      <c r="Q190" s="36"/>
    </row>
    <row r="191" spans="1:21">
      <c r="A191" s="36"/>
      <c r="B191" s="36"/>
      <c r="C191" s="36"/>
      <c r="D191" s="36"/>
      <c r="E191" s="36"/>
      <c r="F191" s="156"/>
      <c r="G191" s="36"/>
      <c r="H191" s="36"/>
      <c r="I191" s="36"/>
      <c r="Q191" s="36"/>
    </row>
    <row r="192" spans="1:21">
      <c r="A192" s="36"/>
      <c r="B192" s="36"/>
      <c r="C192" s="36"/>
      <c r="D192" s="36"/>
      <c r="E192" s="36"/>
      <c r="F192" s="156"/>
      <c r="G192" s="36"/>
      <c r="H192" s="36"/>
      <c r="I192" s="36"/>
      <c r="Q192" s="36"/>
    </row>
    <row r="193" spans="1:22">
      <c r="A193" s="36"/>
      <c r="B193" s="36"/>
      <c r="C193" s="36"/>
      <c r="D193" s="36"/>
      <c r="E193" s="36"/>
      <c r="F193" s="156"/>
      <c r="G193" s="36"/>
      <c r="H193" s="36"/>
      <c r="I193" s="36"/>
      <c r="Q193" s="36"/>
    </row>
    <row r="194" spans="1:22">
      <c r="A194" s="36"/>
      <c r="B194" s="36"/>
      <c r="C194" s="36"/>
      <c r="D194" s="36"/>
      <c r="E194" s="36"/>
      <c r="F194" s="156"/>
      <c r="G194" s="36"/>
      <c r="H194" s="36"/>
      <c r="I194" s="36"/>
    </row>
    <row r="195" spans="1:22">
      <c r="A195" s="36"/>
      <c r="B195" s="36"/>
      <c r="C195" s="36"/>
      <c r="D195" s="36"/>
      <c r="E195" s="36"/>
      <c r="F195" s="156"/>
      <c r="G195" s="36"/>
      <c r="H195" s="36"/>
      <c r="I195" s="36"/>
    </row>
    <row r="196" spans="1:22">
      <c r="A196" s="36"/>
      <c r="B196" s="36"/>
      <c r="C196" s="36"/>
      <c r="D196" s="36"/>
      <c r="E196" s="36"/>
      <c r="F196" s="156"/>
      <c r="G196" s="36"/>
      <c r="H196" s="36"/>
      <c r="I196" s="36"/>
    </row>
    <row r="197" spans="1:22">
      <c r="A197" s="36"/>
      <c r="B197" s="36"/>
      <c r="C197" s="36"/>
      <c r="D197" s="36"/>
      <c r="E197" s="36"/>
      <c r="F197" s="156"/>
      <c r="G197" s="36"/>
      <c r="H197" s="36"/>
      <c r="I197" s="36"/>
    </row>
    <row r="198" spans="1:22">
      <c r="A198" s="36"/>
      <c r="B198" s="36"/>
      <c r="C198" s="36"/>
      <c r="D198" s="36"/>
      <c r="E198" s="36"/>
      <c r="F198" s="156"/>
      <c r="G198" s="36"/>
      <c r="H198" s="36"/>
      <c r="I198" s="36"/>
    </row>
    <row r="199" spans="1:22">
      <c r="A199" s="36"/>
      <c r="B199" s="36"/>
      <c r="C199" s="36"/>
      <c r="D199" s="36"/>
      <c r="E199" s="36"/>
      <c r="F199" s="156"/>
      <c r="G199" s="36"/>
      <c r="H199" s="36"/>
      <c r="I199" s="36"/>
    </row>
    <row r="200" spans="1:22">
      <c r="A200" s="36"/>
      <c r="B200" s="36"/>
      <c r="C200" s="36"/>
      <c r="D200" s="36"/>
      <c r="E200" s="36"/>
      <c r="F200" s="156"/>
      <c r="G200" s="36"/>
      <c r="H200" s="36"/>
      <c r="I200" s="36"/>
    </row>
    <row r="201" spans="1:22">
      <c r="A201" s="36"/>
      <c r="B201" s="36"/>
      <c r="C201" s="36"/>
      <c r="D201" s="36"/>
      <c r="E201" s="36"/>
      <c r="F201" s="156"/>
      <c r="G201" s="36"/>
      <c r="H201" s="36"/>
      <c r="I201" s="36"/>
    </row>
    <row r="204" spans="1:22">
      <c r="V204" t="s">
        <v>3</v>
      </c>
    </row>
    <row r="205" spans="1:22">
      <c r="V205" s="22" t="s">
        <v>96</v>
      </c>
    </row>
    <row r="206" spans="1:22">
      <c r="V206" t="s">
        <v>97</v>
      </c>
    </row>
    <row r="207" spans="1:22">
      <c r="P207" s="1"/>
      <c r="V207" t="s">
        <v>98</v>
      </c>
    </row>
    <row r="208" spans="1:22">
      <c r="P208" s="1"/>
    </row>
    <row r="209" spans="16:16">
      <c r="P209" s="1"/>
    </row>
    <row r="267" spans="21:22">
      <c r="V267" s="3" t="s">
        <v>4</v>
      </c>
    </row>
    <row r="268" spans="21:22">
      <c r="V268" s="3" t="s">
        <v>875</v>
      </c>
    </row>
    <row r="269" spans="21:22">
      <c r="U269">
        <v>1020</v>
      </c>
      <c r="V269" s="1">
        <f t="shared" ref="V269:V278" si="0">+U269/365</f>
        <v>2.7945205479452055</v>
      </c>
    </row>
    <row r="270" spans="21:22">
      <c r="U270">
        <f>10+U269</f>
        <v>1030</v>
      </c>
      <c r="V270" s="1">
        <f t="shared" si="0"/>
        <v>2.8219178082191783</v>
      </c>
    </row>
    <row r="271" spans="21:22">
      <c r="U271">
        <f t="shared" ref="U271:U278" si="1">10+U270</f>
        <v>1040</v>
      </c>
      <c r="V271" s="1">
        <f t="shared" si="0"/>
        <v>2.8493150684931505</v>
      </c>
    </row>
    <row r="272" spans="21:22">
      <c r="U272">
        <f t="shared" si="1"/>
        <v>1050</v>
      </c>
      <c r="V272" s="1">
        <f t="shared" si="0"/>
        <v>2.8767123287671232</v>
      </c>
    </row>
    <row r="273" spans="20:22">
      <c r="U273">
        <f t="shared" si="1"/>
        <v>1060</v>
      </c>
      <c r="V273" s="1">
        <f t="shared" si="0"/>
        <v>2.904109589041096</v>
      </c>
    </row>
    <row r="274" spans="20:22">
      <c r="U274">
        <f t="shared" si="1"/>
        <v>1070</v>
      </c>
      <c r="V274" s="1">
        <f t="shared" si="0"/>
        <v>2.9315068493150687</v>
      </c>
    </row>
    <row r="275" spans="20:22">
      <c r="U275">
        <f t="shared" si="1"/>
        <v>1080</v>
      </c>
      <c r="V275" s="1">
        <f t="shared" si="0"/>
        <v>2.9589041095890409</v>
      </c>
    </row>
    <row r="276" spans="20:22">
      <c r="U276">
        <f t="shared" si="1"/>
        <v>1090</v>
      </c>
      <c r="V276" s="1">
        <f t="shared" si="0"/>
        <v>2.9863013698630136</v>
      </c>
    </row>
    <row r="277" spans="20:22">
      <c r="U277">
        <f t="shared" si="1"/>
        <v>1100</v>
      </c>
      <c r="V277" s="1">
        <f t="shared" si="0"/>
        <v>3.0136986301369864</v>
      </c>
    </row>
    <row r="278" spans="20:22">
      <c r="U278">
        <f t="shared" si="1"/>
        <v>1110</v>
      </c>
      <c r="V278" s="1">
        <f t="shared" si="0"/>
        <v>3.0410958904109591</v>
      </c>
    </row>
    <row r="281" spans="20:22" ht="15.6">
      <c r="T281" s="19">
        <f>+År!U36</f>
        <v>1072.7591475579129</v>
      </c>
      <c r="U281" s="3" t="s">
        <v>469</v>
      </c>
    </row>
    <row r="307" spans="22:23" ht="15.6">
      <c r="V307" s="19">
        <f>+År!Y36</f>
        <v>24.618750828802543</v>
      </c>
      <c r="W307" s="3" t="s">
        <v>403</v>
      </c>
    </row>
    <row r="327" spans="23:23">
      <c r="W327" s="3" t="s">
        <v>881</v>
      </c>
    </row>
  </sheetData>
  <pageMargins left="0.75" right="0.75" top="1" bottom="1" header="0.5" footer="0.5"/>
  <pageSetup paperSize="9" scale="75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O501"/>
  <sheetViews>
    <sheetView zoomScaleNormal="100" workbookViewId="0">
      <pane ySplit="9" topLeftCell="A10" activePane="bottomLeft" state="frozen"/>
      <selection pane="bottomLeft" activeCell="A10" sqref="A10"/>
    </sheetView>
  </sheetViews>
  <sheetFormatPr baseColWidth="10" defaultColWidth="11.54296875" defaultRowHeight="15"/>
  <cols>
    <col min="1" max="1" width="3.36328125" style="86" customWidth="1"/>
    <col min="2" max="2" width="5.36328125" style="86" customWidth="1"/>
    <col min="3" max="3" width="3.453125" style="86" customWidth="1"/>
    <col min="4" max="4" width="3.54296875" style="86" customWidth="1"/>
    <col min="5" max="5" width="3.1796875" style="86" customWidth="1"/>
    <col min="6" max="7" width="6.6328125" style="86" customWidth="1"/>
    <col min="8" max="8" width="7" style="486" customWidth="1"/>
    <col min="9" max="10" width="6.36328125" style="28" customWidth="1"/>
    <col min="11" max="11" width="6.36328125" style="86" customWidth="1"/>
    <col min="12" max="12" width="1.6328125" style="86" customWidth="1"/>
    <col min="13" max="13" width="6.36328125" style="33" customWidth="1"/>
    <col min="14" max="14" width="7.1796875" style="33" customWidth="1"/>
    <col min="15" max="15" width="2" style="33" customWidth="1"/>
    <col min="16" max="16" width="6.54296875" style="86" customWidth="1"/>
    <col min="17" max="18" width="6.54296875" style="33" customWidth="1"/>
    <col min="19" max="19" width="7.36328125" style="86" customWidth="1"/>
    <col min="20" max="20" width="5.81640625" style="33" customWidth="1"/>
    <col min="21" max="21" width="6.36328125" style="33" customWidth="1"/>
    <col min="22" max="22" width="5" style="33" customWidth="1"/>
    <col min="23" max="23" width="7.81640625" style="27" customWidth="1"/>
    <col min="24" max="24" width="8.453125" style="28" customWidth="1"/>
    <col min="25" max="25" width="10.453125" style="33" customWidth="1"/>
    <col min="26" max="26" width="5.90625" style="28" customWidth="1"/>
    <col min="27" max="27" width="9.453125" style="28" customWidth="1"/>
    <col min="28" max="28" width="8.90625" style="28" customWidth="1"/>
    <col min="29" max="29" width="11.54296875" style="28"/>
    <col min="30" max="30" width="9.81640625" style="33" customWidth="1"/>
    <col min="31" max="31" width="9.1796875" style="28" customWidth="1"/>
    <col min="32" max="32" width="6.81640625" style="28" customWidth="1"/>
    <col min="33" max="33" width="9.90625" style="28" customWidth="1"/>
    <col min="34" max="34" width="10" style="86" customWidth="1"/>
    <col min="35" max="35" width="13.08984375" style="86" customWidth="1"/>
    <col min="36" max="36" width="9.36328125" style="86" customWidth="1"/>
    <col min="37" max="37" width="9.81640625" style="28" customWidth="1"/>
    <col min="38" max="38" width="9.81640625" style="86" customWidth="1"/>
    <col min="39" max="39" width="11.54296875" style="86"/>
    <col min="40" max="40" width="14" style="86" customWidth="1"/>
    <col min="41" max="41" width="12.54296875" style="86" customWidth="1"/>
    <col min="42" max="42" width="10.90625" style="86" customWidth="1"/>
    <col min="43" max="16384" width="11.54296875" style="86"/>
  </cols>
  <sheetData>
    <row r="1" spans="1:50" ht="15.6">
      <c r="A1" s="244"/>
      <c r="B1" s="244"/>
      <c r="C1" s="244"/>
      <c r="D1" s="244"/>
      <c r="E1" s="244"/>
      <c r="F1" s="244"/>
      <c r="G1" s="244"/>
      <c r="H1" s="478"/>
      <c r="I1" s="245"/>
      <c r="J1" s="245"/>
      <c r="K1" s="244"/>
      <c r="L1" s="244"/>
      <c r="M1" s="246"/>
      <c r="N1" s="246"/>
      <c r="O1" s="244"/>
      <c r="P1" s="244"/>
      <c r="Q1" s="246"/>
      <c r="R1" s="246"/>
      <c r="S1" s="244"/>
      <c r="T1" s="246"/>
      <c r="U1" s="246"/>
      <c r="V1" s="246"/>
      <c r="W1" s="244"/>
      <c r="X1" s="244"/>
      <c r="Y1" s="246"/>
      <c r="Z1" s="245"/>
      <c r="AA1" s="244"/>
      <c r="AB1" s="247"/>
      <c r="AD1" s="28"/>
      <c r="AE1" s="27"/>
      <c r="AF1" s="248"/>
      <c r="AG1" s="86"/>
      <c r="AK1" s="86"/>
    </row>
    <row r="2" spans="1:50" s="253" customFormat="1" ht="31.8">
      <c r="A2" s="249"/>
      <c r="B2" s="249"/>
      <c r="C2" s="249"/>
      <c r="D2" s="250" t="s">
        <v>595</v>
      </c>
      <c r="E2" s="249"/>
      <c r="F2" s="249"/>
      <c r="G2" s="249"/>
      <c r="H2" s="479"/>
      <c r="I2" s="251"/>
      <c r="J2" s="251"/>
      <c r="K2" s="249"/>
      <c r="L2" s="249"/>
      <c r="M2" s="252"/>
      <c r="N2" s="252"/>
      <c r="O2" s="244"/>
      <c r="P2" s="249"/>
      <c r="Q2" s="252"/>
      <c r="R2" s="252"/>
      <c r="S2" s="249"/>
      <c r="T2" s="252"/>
      <c r="U2" s="252"/>
      <c r="V2" s="463" t="str">
        <f>+År!B2</f>
        <v>UNG KU</v>
      </c>
      <c r="W2" s="252"/>
      <c r="X2" s="252"/>
      <c r="Y2" s="249"/>
      <c r="Z2" s="249"/>
      <c r="AA2" s="252"/>
      <c r="AB2" s="247"/>
      <c r="AC2" s="28"/>
      <c r="AD2" s="247"/>
      <c r="AE2" s="28"/>
      <c r="AF2" s="28"/>
      <c r="AG2" s="27"/>
      <c r="AH2" s="248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</row>
    <row r="3" spans="1:50" ht="15.6">
      <c r="A3" s="244"/>
      <c r="B3" s="244"/>
      <c r="C3" s="244"/>
      <c r="D3" s="244"/>
      <c r="E3" s="244"/>
      <c r="F3" s="244"/>
      <c r="G3" s="244"/>
      <c r="H3" s="478"/>
      <c r="I3" s="245"/>
      <c r="J3" s="245"/>
      <c r="K3" s="244"/>
      <c r="L3" s="244"/>
      <c r="M3" s="246"/>
      <c r="N3" s="246"/>
      <c r="O3" s="244"/>
      <c r="P3" s="244"/>
      <c r="Q3" s="246"/>
      <c r="R3" s="246"/>
      <c r="S3" s="244"/>
      <c r="T3" s="246"/>
      <c r="U3" s="246"/>
      <c r="V3" s="246"/>
      <c r="W3" s="244"/>
      <c r="X3" s="244"/>
      <c r="Y3" s="246"/>
      <c r="Z3" s="245"/>
      <c r="AA3" s="244"/>
      <c r="AB3" s="247"/>
      <c r="AD3" s="28"/>
      <c r="AE3" s="27"/>
      <c r="AF3" s="248"/>
      <c r="AG3" s="86"/>
      <c r="AK3" s="86"/>
    </row>
    <row r="4" spans="1:50" s="260" customFormat="1" ht="19.8">
      <c r="A4" s="254"/>
      <c r="B4" s="254"/>
      <c r="C4" s="254"/>
      <c r="D4" s="254"/>
      <c r="E4" s="254"/>
      <c r="F4" s="255" t="s">
        <v>7</v>
      </c>
      <c r="G4" s="255"/>
      <c r="H4" s="481">
        <f>+År!P2</f>
        <v>52</v>
      </c>
      <c r="I4" s="257"/>
      <c r="J4" s="257"/>
      <c r="K4" s="255" t="s">
        <v>422</v>
      </c>
      <c r="L4" s="255"/>
      <c r="M4" s="254"/>
      <c r="N4" s="254"/>
      <c r="O4" s="244"/>
      <c r="P4" s="254"/>
      <c r="Q4" s="581">
        <f>+H11+H26+H41+H56+H71+H86+H101+H116+H131+H146+H161+H177+H192+H207+H222</f>
        <v>45246</v>
      </c>
      <c r="R4" s="585"/>
      <c r="S4" s="254"/>
      <c r="T4" s="254"/>
      <c r="U4" s="254"/>
      <c r="V4" s="258"/>
      <c r="W4" s="258"/>
      <c r="X4" s="254"/>
      <c r="Y4" s="258"/>
      <c r="Z4" s="258"/>
      <c r="AA4" s="258"/>
      <c r="AB4" s="28"/>
      <c r="AC4" s="27"/>
      <c r="AD4" s="247"/>
      <c r="AE4" s="28"/>
      <c r="AF4" s="28"/>
      <c r="AG4" s="27"/>
      <c r="AH4" s="248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259"/>
      <c r="AX4" s="259"/>
    </row>
    <row r="5" spans="1:50" ht="15.6">
      <c r="A5" s="244"/>
      <c r="B5" s="244"/>
      <c r="C5" s="244"/>
      <c r="D5" s="244"/>
      <c r="E5" s="244"/>
      <c r="F5" s="244"/>
      <c r="G5" s="244"/>
      <c r="H5" s="478"/>
      <c r="I5" s="245" t="s">
        <v>456</v>
      </c>
      <c r="J5" s="245"/>
      <c r="K5" s="244"/>
      <c r="L5" s="244"/>
      <c r="M5" s="246"/>
      <c r="N5" s="246"/>
      <c r="O5" s="244"/>
      <c r="P5" s="244"/>
      <c r="Q5" s="246"/>
      <c r="R5" s="246"/>
      <c r="S5" s="244"/>
      <c r="T5" s="246"/>
      <c r="U5" s="246"/>
      <c r="V5" s="246"/>
      <c r="W5" s="244"/>
      <c r="X5" s="244"/>
      <c r="Y5" s="246"/>
      <c r="Z5" s="245"/>
      <c r="AA5" s="244"/>
      <c r="AB5" s="247"/>
      <c r="AD5" s="28"/>
      <c r="AE5" s="27"/>
      <c r="AF5" s="248"/>
      <c r="AG5" s="86"/>
      <c r="AK5" s="86"/>
    </row>
    <row r="6" spans="1:50" ht="16.5" customHeight="1">
      <c r="A6" s="244"/>
      <c r="B6" s="244"/>
      <c r="C6" s="244"/>
      <c r="D6" s="344"/>
      <c r="E6" s="244"/>
      <c r="F6" s="244"/>
      <c r="G6" s="244"/>
      <c r="H6" s="478"/>
      <c r="I6" s="244"/>
      <c r="J6" s="244"/>
      <c r="K6" s="244"/>
      <c r="L6" s="244"/>
      <c r="M6" s="246"/>
      <c r="N6" s="246"/>
      <c r="O6" s="244"/>
      <c r="P6" s="244"/>
      <c r="Q6" s="246"/>
      <c r="R6" s="246"/>
      <c r="S6" s="244"/>
      <c r="T6" s="246"/>
      <c r="U6" s="246"/>
      <c r="V6" s="246"/>
      <c r="W6" s="244"/>
      <c r="X6" s="244"/>
      <c r="Y6" s="246"/>
      <c r="Z6" s="261" t="s">
        <v>4</v>
      </c>
      <c r="AA6" s="244"/>
      <c r="AB6" s="247"/>
      <c r="AD6" s="28"/>
      <c r="AE6" s="27"/>
      <c r="AF6" s="248"/>
      <c r="AG6" s="86"/>
      <c r="AK6" s="86"/>
    </row>
    <row r="7" spans="1:50" ht="15.6">
      <c r="A7" s="244"/>
      <c r="B7" s="244"/>
      <c r="C7" s="244"/>
      <c r="D7" s="244"/>
      <c r="E7" s="244"/>
      <c r="F7" s="244"/>
      <c r="G7" s="262" t="s">
        <v>4</v>
      </c>
      <c r="H7" s="478"/>
      <c r="I7" s="245"/>
      <c r="J7" s="245"/>
      <c r="K7" s="262" t="s">
        <v>24</v>
      </c>
      <c r="L7" s="244"/>
      <c r="M7" s="246"/>
      <c r="N7" s="246"/>
      <c r="O7" s="244"/>
      <c r="P7" s="245"/>
      <c r="Q7" s="246" t="s">
        <v>403</v>
      </c>
      <c r="R7" s="246" t="s">
        <v>403</v>
      </c>
      <c r="S7" s="263" t="s">
        <v>531</v>
      </c>
      <c r="T7" s="246" t="s">
        <v>403</v>
      </c>
      <c r="U7" s="246" t="s">
        <v>403</v>
      </c>
      <c r="V7" s="263" t="s">
        <v>423</v>
      </c>
      <c r="W7" s="244"/>
      <c r="X7" s="262" t="s">
        <v>477</v>
      </c>
      <c r="Y7" s="263" t="s">
        <v>77</v>
      </c>
      <c r="Z7" s="261" t="s">
        <v>10</v>
      </c>
      <c r="AA7" s="244"/>
      <c r="AB7" s="247"/>
      <c r="AD7" s="28"/>
      <c r="AE7" s="27"/>
      <c r="AF7" s="248"/>
      <c r="AG7" s="86"/>
      <c r="AK7" s="86"/>
    </row>
    <row r="8" spans="1:50" ht="15.6">
      <c r="A8" s="244"/>
      <c r="B8" s="244"/>
      <c r="C8" s="244"/>
      <c r="D8" s="244"/>
      <c r="E8" s="262"/>
      <c r="F8" s="262"/>
      <c r="G8" s="262" t="s">
        <v>475</v>
      </c>
      <c r="H8" s="482" t="s">
        <v>4</v>
      </c>
      <c r="I8" s="261" t="s">
        <v>4</v>
      </c>
      <c r="J8" s="261" t="s">
        <v>1</v>
      </c>
      <c r="K8" s="262" t="s">
        <v>539</v>
      </c>
      <c r="L8" s="244"/>
      <c r="M8" s="421" t="s">
        <v>24</v>
      </c>
      <c r="N8" s="421" t="s">
        <v>24</v>
      </c>
      <c r="O8" s="244"/>
      <c r="P8" s="261" t="s">
        <v>24</v>
      </c>
      <c r="Q8" s="263" t="s">
        <v>572</v>
      </c>
      <c r="R8" s="263" t="s">
        <v>487</v>
      </c>
      <c r="S8" s="263" t="s">
        <v>550</v>
      </c>
      <c r="T8" s="263" t="s">
        <v>489</v>
      </c>
      <c r="U8" s="263" t="s">
        <v>558</v>
      </c>
      <c r="V8" s="263"/>
      <c r="W8" s="262" t="s">
        <v>414</v>
      </c>
      <c r="X8" s="262" t="s">
        <v>485</v>
      </c>
      <c r="Y8" s="263" t="s">
        <v>424</v>
      </c>
      <c r="Z8" s="261" t="s">
        <v>70</v>
      </c>
      <c r="AA8" s="244"/>
      <c r="AB8" s="247"/>
      <c r="AD8" s="28"/>
      <c r="AE8" s="27"/>
      <c r="AF8" s="248"/>
      <c r="AG8" s="86"/>
      <c r="AK8" s="86"/>
    </row>
    <row r="9" spans="1:50" ht="15.6">
      <c r="A9" s="244"/>
      <c r="B9" s="244"/>
      <c r="C9" s="262" t="s">
        <v>0</v>
      </c>
      <c r="D9" s="262"/>
      <c r="E9" s="262" t="s">
        <v>86</v>
      </c>
      <c r="F9" s="262"/>
      <c r="G9" s="50" t="s">
        <v>476</v>
      </c>
      <c r="H9" s="469" t="s">
        <v>10</v>
      </c>
      <c r="I9" s="87" t="s">
        <v>403</v>
      </c>
      <c r="J9" s="87" t="s">
        <v>403</v>
      </c>
      <c r="K9" s="50" t="s">
        <v>540</v>
      </c>
      <c r="L9" s="244"/>
      <c r="M9" s="421" t="s">
        <v>717</v>
      </c>
      <c r="N9" s="421" t="s">
        <v>718</v>
      </c>
      <c r="O9" s="244"/>
      <c r="P9" s="87" t="s">
        <v>45</v>
      </c>
      <c r="Q9" s="75" t="s">
        <v>548</v>
      </c>
      <c r="R9" s="75" t="s">
        <v>440</v>
      </c>
      <c r="S9" s="75" t="s">
        <v>483</v>
      </c>
      <c r="T9" s="75" t="s">
        <v>470</v>
      </c>
      <c r="U9" s="75" t="s">
        <v>529</v>
      </c>
      <c r="V9" s="75" t="s">
        <v>1</v>
      </c>
      <c r="W9" s="50" t="s">
        <v>415</v>
      </c>
      <c r="X9" s="50" t="s">
        <v>486</v>
      </c>
      <c r="Y9" s="75" t="s">
        <v>425</v>
      </c>
      <c r="Z9" s="87" t="s">
        <v>553</v>
      </c>
      <c r="AA9" s="244"/>
      <c r="AB9" s="247"/>
      <c r="AD9" s="28"/>
      <c r="AE9" s="27"/>
      <c r="AF9" s="248"/>
      <c r="AG9" s="86"/>
      <c r="AK9" s="86"/>
    </row>
    <row r="10" spans="1:50" ht="15.6">
      <c r="A10" s="244"/>
      <c r="B10" s="244"/>
      <c r="C10" s="262"/>
      <c r="D10" s="262"/>
      <c r="E10" s="262"/>
      <c r="F10" s="262"/>
      <c r="G10" s="50"/>
      <c r="H10" s="469"/>
      <c r="I10" s="87"/>
      <c r="J10" s="87"/>
      <c r="K10" s="50"/>
      <c r="L10" s="244"/>
      <c r="M10" s="421"/>
      <c r="N10" s="421"/>
      <c r="O10" s="244"/>
      <c r="P10" s="87"/>
      <c r="Q10" s="75"/>
      <c r="R10" s="75"/>
      <c r="S10" s="75"/>
      <c r="T10" s="75"/>
      <c r="U10" s="75"/>
      <c r="V10" s="75"/>
      <c r="W10" s="50"/>
      <c r="X10" s="50"/>
      <c r="Y10" s="75"/>
      <c r="Z10" s="87"/>
      <c r="AA10" s="244"/>
      <c r="AB10" s="247"/>
      <c r="AD10" s="28"/>
      <c r="AE10" s="27"/>
      <c r="AF10" s="248"/>
      <c r="AG10" s="86"/>
      <c r="AK10" s="86"/>
    </row>
    <row r="11" spans="1:50" ht="22.8">
      <c r="A11" s="262" t="s">
        <v>631</v>
      </c>
      <c r="B11" s="244"/>
      <c r="C11" s="244"/>
      <c r="D11" s="344" t="str">
        <f>+D13</f>
        <v>1-</v>
      </c>
      <c r="E11" s="244"/>
      <c r="F11" s="244"/>
      <c r="G11" s="244"/>
      <c r="H11" s="495">
        <f>SUM(H13:H24)</f>
        <v>5</v>
      </c>
      <c r="I11" s="245"/>
      <c r="J11" s="245"/>
      <c r="K11" s="244"/>
      <c r="L11" s="244"/>
      <c r="M11" s="246"/>
      <c r="N11" s="246"/>
      <c r="O11" s="244"/>
      <c r="P11" s="270">
        <f>+Fettgruppe!R9</f>
        <v>160.68000000000004</v>
      </c>
      <c r="Q11" s="246"/>
      <c r="R11" s="246"/>
      <c r="S11" s="244"/>
      <c r="T11" s="246"/>
      <c r="U11" s="246"/>
      <c r="V11" s="246"/>
      <c r="W11" s="244"/>
      <c r="X11" s="270">
        <f>+Fettgruppe!Z9</f>
        <v>175.36698499317876</v>
      </c>
      <c r="Y11" s="263" t="s">
        <v>629</v>
      </c>
      <c r="Z11" s="261"/>
      <c r="AA11" s="244"/>
      <c r="AB11" s="247"/>
      <c r="AD11" s="28"/>
      <c r="AE11" s="27"/>
      <c r="AF11" s="248"/>
      <c r="AG11" s="86"/>
      <c r="AK11" s="86"/>
    </row>
    <row r="12" spans="1:50" ht="15" customHeight="1">
      <c r="A12" s="262"/>
      <c r="B12" s="244"/>
      <c r="C12" s="244"/>
      <c r="D12" s="344"/>
      <c r="E12" s="244"/>
      <c r="F12" s="244"/>
      <c r="G12" s="244"/>
      <c r="H12" s="478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61"/>
      <c r="AA12" s="244"/>
      <c r="AB12" s="247"/>
      <c r="AD12" s="28"/>
      <c r="AE12" s="27"/>
      <c r="AF12" s="248"/>
      <c r="AG12" s="86"/>
      <c r="AK12" s="86"/>
    </row>
    <row r="13" spans="1:50" ht="15.6">
      <c r="A13" s="244"/>
      <c r="B13" s="244">
        <f>+'Ark1'!C942</f>
        <v>2024</v>
      </c>
      <c r="C13" s="264">
        <f>+'Ark1'!M942</f>
        <v>1</v>
      </c>
      <c r="D13" s="264" t="s">
        <v>92</v>
      </c>
      <c r="E13" s="264">
        <f>+'Ark1'!D942</f>
        <v>1</v>
      </c>
      <c r="F13" s="264" t="s">
        <v>584</v>
      </c>
      <c r="G13" s="264" t="str">
        <f>+IF(H13=0,"",'Ark1'!Q942)</f>
        <v/>
      </c>
      <c r="H13" s="485">
        <f>+'Ark1'!R942</f>
        <v>0</v>
      </c>
      <c r="I13" s="266" t="str">
        <f>+IF(H13=0,"",'Ark1'!AE942)</f>
        <v/>
      </c>
      <c r="J13" s="265" t="str">
        <f>+IF(H13=0,"",'Ark1'!AF942)</f>
        <v/>
      </c>
      <c r="K13" s="266" t="str">
        <f>+IF(H13=0,"",'Ark1'!S942)</f>
        <v/>
      </c>
      <c r="L13" s="244"/>
      <c r="M13" s="376" t="str">
        <f>+IF(H13=0,"",'Ark1'!AR942)</f>
        <v/>
      </c>
      <c r="N13" s="114" t="str">
        <f>+IF(H13=0,"",'Ark1'!AS942)</f>
        <v/>
      </c>
      <c r="O13" s="244"/>
      <c r="P13" s="303" t="str">
        <f>+IF(H13=0,"",'Ark1'!U942)</f>
        <v/>
      </c>
      <c r="Q13" s="267" t="str">
        <f>+IF(H13=0,"",'Ark1'!W942)</f>
        <v/>
      </c>
      <c r="R13" s="267" t="str">
        <f>+IF(H13=0,"",'Ark1'!X942)</f>
        <v/>
      </c>
      <c r="S13" s="267" t="str">
        <f>+IF(H13=0,"",'Ark1'!AG942)</f>
        <v/>
      </c>
      <c r="T13" s="267" t="str">
        <f>+IF(H13=0,"",'Ark1'!AH942)</f>
        <v/>
      </c>
      <c r="U13" s="267" t="str">
        <f>+IF(H13=0,"",'Ark1'!AI942)</f>
        <v/>
      </c>
      <c r="V13" s="267" t="str">
        <f>+IF(H13=0,"",'Ark1'!Y942)</f>
        <v/>
      </c>
      <c r="W13" s="266" t="str">
        <f>+IF(H13=0,"",'Ark1'!Z942)</f>
        <v/>
      </c>
      <c r="X13" s="303" t="str">
        <f t="shared" ref="X13:X24" si="0">+IF(H13=0,"",1000*P13/S13)</f>
        <v/>
      </c>
      <c r="Y13" s="267" t="str">
        <f t="shared" ref="Y13:Y24" si="1">+IF(H13=0,"",P13/C13)</f>
        <v/>
      </c>
      <c r="Z13" s="265" t="str">
        <f t="shared" ref="Z13:Z24" si="2">+IF(H13=0,"",H13/G13)</f>
        <v/>
      </c>
      <c r="AA13" s="244"/>
      <c r="AB13" s="247"/>
      <c r="AD13" s="28"/>
      <c r="AE13" s="27"/>
      <c r="AF13" s="248"/>
      <c r="AG13" s="86"/>
      <c r="AK13" s="86"/>
    </row>
    <row r="14" spans="1:50" ht="15.6">
      <c r="A14" s="244"/>
      <c r="B14" s="244">
        <f>+'Ark1'!C943</f>
        <v>2024</v>
      </c>
      <c r="C14" s="264">
        <f>+'Ark1'!M943</f>
        <v>1</v>
      </c>
      <c r="D14" s="264" t="s">
        <v>92</v>
      </c>
      <c r="E14" s="264">
        <f>+'Ark1'!D943</f>
        <v>2</v>
      </c>
      <c r="F14" s="264" t="s">
        <v>585</v>
      </c>
      <c r="G14" s="264" t="str">
        <f>+IF(H14=0,"",'Ark1'!Q943)</f>
        <v/>
      </c>
      <c r="H14" s="485">
        <f>+'Ark1'!R943</f>
        <v>0</v>
      </c>
      <c r="I14" s="266" t="str">
        <f>+IF(H14=0,"",'Ark1'!AE943)</f>
        <v/>
      </c>
      <c r="J14" s="265" t="str">
        <f>+IF(H14=0,"",'Ark1'!AF943)</f>
        <v/>
      </c>
      <c r="K14" s="266" t="str">
        <f>+IF(H14=0,"",'Ark1'!S943)</f>
        <v/>
      </c>
      <c r="L14" s="244"/>
      <c r="M14" s="376" t="str">
        <f>+IF(H14=0,"",'Ark1'!AR943)</f>
        <v/>
      </c>
      <c r="N14" s="114" t="str">
        <f>+IF(H14=0,"",'Ark1'!AS943)</f>
        <v/>
      </c>
      <c r="O14" s="244"/>
      <c r="P14" s="303" t="str">
        <f>+IF(H14=0,"",'Ark1'!U943)</f>
        <v/>
      </c>
      <c r="Q14" s="267" t="str">
        <f>+IF(H14=0,"",'Ark1'!W943)</f>
        <v/>
      </c>
      <c r="R14" s="267" t="str">
        <f>+IF(H14=0,"",'Ark1'!X943)</f>
        <v/>
      </c>
      <c r="S14" s="267" t="str">
        <f>+IF(H14=0,"",'Ark1'!AG943)</f>
        <v/>
      </c>
      <c r="T14" s="267" t="str">
        <f>+IF(H14=0,"",'Ark1'!AH943)</f>
        <v/>
      </c>
      <c r="U14" s="267" t="str">
        <f>+IF(H14=0,"",'Ark1'!AI943)</f>
        <v/>
      </c>
      <c r="V14" s="267" t="str">
        <f>+IF(H14=0,"",'Ark1'!Y943)</f>
        <v/>
      </c>
      <c r="W14" s="266" t="str">
        <f>+IF(H14=0,"",'Ark1'!Z943)</f>
        <v/>
      </c>
      <c r="X14" s="303" t="str">
        <f t="shared" si="0"/>
        <v/>
      </c>
      <c r="Y14" s="267" t="str">
        <f t="shared" si="1"/>
        <v/>
      </c>
      <c r="Z14" s="265" t="str">
        <f t="shared" si="2"/>
        <v/>
      </c>
      <c r="AA14" s="244"/>
      <c r="AB14" s="247"/>
      <c r="AD14" s="28"/>
      <c r="AE14" s="27"/>
      <c r="AF14" s="248"/>
      <c r="AG14" s="86"/>
      <c r="AK14" s="86"/>
    </row>
    <row r="15" spans="1:50" ht="15.6">
      <c r="A15" s="244"/>
      <c r="B15" s="244">
        <f>+'Ark1'!C944</f>
        <v>2024</v>
      </c>
      <c r="C15" s="264">
        <f>+'Ark1'!M944</f>
        <v>1</v>
      </c>
      <c r="D15" s="264" t="s">
        <v>92</v>
      </c>
      <c r="E15" s="264">
        <f>+'Ark1'!D944</f>
        <v>3</v>
      </c>
      <c r="F15" s="264" t="s">
        <v>586</v>
      </c>
      <c r="G15" s="264" t="str">
        <f>+IF(H15=0,"",'Ark1'!Q944)</f>
        <v/>
      </c>
      <c r="H15" s="485">
        <f>+'Ark1'!R944</f>
        <v>0</v>
      </c>
      <c r="I15" s="266" t="str">
        <f>+IF(H15=0,"",'Ark1'!AE944)</f>
        <v/>
      </c>
      <c r="J15" s="265" t="str">
        <f>+IF(H15=0,"",'Ark1'!AF944)</f>
        <v/>
      </c>
      <c r="K15" s="266" t="str">
        <f>+IF(H15=0,"",'Ark1'!S944)</f>
        <v/>
      </c>
      <c r="L15" s="244"/>
      <c r="M15" s="376" t="str">
        <f>+IF(H15=0,"",'Ark1'!AR944)</f>
        <v/>
      </c>
      <c r="N15" s="114" t="str">
        <f>+IF(H15=0,"",'Ark1'!AS944)</f>
        <v/>
      </c>
      <c r="O15" s="244"/>
      <c r="P15" s="303" t="str">
        <f>+IF(H15=0,"",'Ark1'!U944)</f>
        <v/>
      </c>
      <c r="Q15" s="267" t="str">
        <f>+IF(H15=0,"",'Ark1'!W944)</f>
        <v/>
      </c>
      <c r="R15" s="267" t="str">
        <f>+IF(H15=0,"",'Ark1'!X944)</f>
        <v/>
      </c>
      <c r="S15" s="267" t="str">
        <f>+IF(H15=0,"",'Ark1'!AG944)</f>
        <v/>
      </c>
      <c r="T15" s="267" t="str">
        <f>+IF(H15=0,"",'Ark1'!AH944)</f>
        <v/>
      </c>
      <c r="U15" s="267" t="str">
        <f>+IF(H15=0,"",'Ark1'!AI944)</f>
        <v/>
      </c>
      <c r="V15" s="267" t="str">
        <f>+IF(H15=0,"",'Ark1'!Y944)</f>
        <v/>
      </c>
      <c r="W15" s="266" t="str">
        <f>+IF(H15=0,"",'Ark1'!Z944)</f>
        <v/>
      </c>
      <c r="X15" s="303" t="str">
        <f t="shared" si="0"/>
        <v/>
      </c>
      <c r="Y15" s="267" t="str">
        <f t="shared" si="1"/>
        <v/>
      </c>
      <c r="Z15" s="265" t="str">
        <f t="shared" si="2"/>
        <v/>
      </c>
      <c r="AA15" s="244"/>
      <c r="AB15" s="247"/>
      <c r="AD15" s="28"/>
      <c r="AE15" s="27"/>
      <c r="AF15" s="248"/>
      <c r="AG15" s="86"/>
      <c r="AK15" s="86"/>
    </row>
    <row r="16" spans="1:50" ht="15.6">
      <c r="A16" s="244"/>
      <c r="B16" s="244">
        <f>+'Ark1'!C945</f>
        <v>2024</v>
      </c>
      <c r="C16" s="264">
        <f>+'Ark1'!M945</f>
        <v>1</v>
      </c>
      <c r="D16" s="264" t="s">
        <v>92</v>
      </c>
      <c r="E16" s="264">
        <f>+'Ark1'!D945</f>
        <v>4</v>
      </c>
      <c r="F16" s="264" t="s">
        <v>587</v>
      </c>
      <c r="G16" s="264" t="str">
        <f>+IF(H16=0,"",'Ark1'!Q945)</f>
        <v/>
      </c>
      <c r="H16" s="485">
        <f>+'Ark1'!R945</f>
        <v>0</v>
      </c>
      <c r="I16" s="266" t="str">
        <f>+IF(H16=0,"",'Ark1'!AE945)</f>
        <v/>
      </c>
      <c r="J16" s="265" t="str">
        <f>+IF(H16=0,"",'Ark1'!AF945)</f>
        <v/>
      </c>
      <c r="K16" s="266" t="str">
        <f>+IF(H16=0,"",'Ark1'!S945)</f>
        <v/>
      </c>
      <c r="L16" s="244"/>
      <c r="M16" s="376" t="str">
        <f>+IF(H16=0,"",'Ark1'!AR945)</f>
        <v/>
      </c>
      <c r="N16" s="114" t="str">
        <f>+IF(H16=0,"",'Ark1'!AS945)</f>
        <v/>
      </c>
      <c r="O16" s="244"/>
      <c r="P16" s="303" t="str">
        <f>+IF(H16=0,"",'Ark1'!U945)</f>
        <v/>
      </c>
      <c r="Q16" s="267" t="str">
        <f>+IF(H16=0,"",'Ark1'!W945)</f>
        <v/>
      </c>
      <c r="R16" s="267" t="str">
        <f>+IF(H16=0,"",'Ark1'!X945)</f>
        <v/>
      </c>
      <c r="S16" s="267" t="str">
        <f>+IF(H16=0,"",'Ark1'!AG945)</f>
        <v/>
      </c>
      <c r="T16" s="267" t="str">
        <f>+IF(H16=0,"",'Ark1'!AH945)</f>
        <v/>
      </c>
      <c r="U16" s="267" t="str">
        <f>+IF(H16=0,"",'Ark1'!AI945)</f>
        <v/>
      </c>
      <c r="V16" s="267" t="str">
        <f>+IF(H16=0,"",'Ark1'!Y945)</f>
        <v/>
      </c>
      <c r="W16" s="266" t="str">
        <f>+IF(H16=0,"",'Ark1'!Z945)</f>
        <v/>
      </c>
      <c r="X16" s="303" t="str">
        <f t="shared" si="0"/>
        <v/>
      </c>
      <c r="Y16" s="267" t="str">
        <f t="shared" si="1"/>
        <v/>
      </c>
      <c r="Z16" s="265" t="str">
        <f t="shared" si="2"/>
        <v/>
      </c>
      <c r="AA16" s="244"/>
      <c r="AB16" s="247"/>
      <c r="AD16" s="28"/>
      <c r="AE16" s="27"/>
      <c r="AF16" s="248"/>
      <c r="AG16" s="86"/>
      <c r="AK16" s="86"/>
    </row>
    <row r="17" spans="1:38" ht="15.6">
      <c r="A17" s="244"/>
      <c r="B17" s="244">
        <f>+'Ark1'!C946</f>
        <v>2024</v>
      </c>
      <c r="C17" s="264">
        <f>+'Ark1'!M946</f>
        <v>1</v>
      </c>
      <c r="D17" s="264" t="s">
        <v>92</v>
      </c>
      <c r="E17" s="264">
        <f>+'Ark1'!D946</f>
        <v>5</v>
      </c>
      <c r="F17" s="264" t="s">
        <v>443</v>
      </c>
      <c r="G17" s="264">
        <f>+IF(H17=0,"",'Ark1'!Q946)</f>
        <v>1</v>
      </c>
      <c r="H17" s="485">
        <f>+'Ark1'!R946</f>
        <v>1</v>
      </c>
      <c r="I17" s="266">
        <f>+IF(H17=0,"",'Ark1'!AE946)</f>
        <v>3.047851264858276E-2</v>
      </c>
      <c r="J17" s="265">
        <f>+IF(H17=0,"",'Ark1'!AF946)</f>
        <v>1.2258775513435178E-2</v>
      </c>
      <c r="K17" s="266">
        <f>+IF(H17=0,"",'Ark1'!S946)</f>
        <v>1</v>
      </c>
      <c r="L17" s="244"/>
      <c r="M17" s="376">
        <f>+IF(H17=0,"",'Ark1'!AR946)</f>
        <v>190</v>
      </c>
      <c r="N17" s="114">
        <f>+IF(H17=0,"",'Ark1'!AS946)</f>
        <v>15.745735529960635</v>
      </c>
      <c r="O17" s="244"/>
      <c r="P17" s="303">
        <f>+IF(H17=0,"",'Ark1'!U946)</f>
        <v>108.4</v>
      </c>
      <c r="Q17" s="267">
        <f>+IF(H17=0,"",'Ark1'!W946)</f>
        <v>0</v>
      </c>
      <c r="R17" s="267">
        <f>+IF(H17=0,"",'Ark1'!X946)</f>
        <v>0</v>
      </c>
      <c r="S17" s="267">
        <f>+IF(H17=0,"",'Ark1'!AG946)</f>
        <v>932</v>
      </c>
      <c r="T17" s="267">
        <f>+IF(H17=0,"",'Ark1'!AH946)</f>
        <v>100</v>
      </c>
      <c r="U17" s="267">
        <f>+IF(H17=0,"",'Ark1'!AI946)</f>
        <v>0</v>
      </c>
      <c r="V17" s="267">
        <f>+IF(H17=0,"",'Ark1'!Y946)</f>
        <v>0</v>
      </c>
      <c r="W17" s="266">
        <f>+IF(H17=0,"",'Ark1'!Z946)</f>
        <v>0</v>
      </c>
      <c r="X17" s="303">
        <f t="shared" si="0"/>
        <v>116.30901287553648</v>
      </c>
      <c r="Y17" s="267">
        <f t="shared" si="1"/>
        <v>108.4</v>
      </c>
      <c r="Z17" s="265">
        <f t="shared" si="2"/>
        <v>1</v>
      </c>
      <c r="AA17" s="244"/>
      <c r="AB17" s="247"/>
      <c r="AD17" s="28"/>
      <c r="AE17" s="27"/>
      <c r="AF17" s="248"/>
      <c r="AG17" s="86"/>
      <c r="AK17" s="86"/>
    </row>
    <row r="18" spans="1:38" ht="15.6">
      <c r="A18" s="244"/>
      <c r="B18" s="244">
        <f>+'Ark1'!C947</f>
        <v>2024</v>
      </c>
      <c r="C18" s="264">
        <f>+'Ark1'!M947</f>
        <v>1</v>
      </c>
      <c r="D18" s="264" t="s">
        <v>92</v>
      </c>
      <c r="E18" s="264">
        <f>+'Ark1'!D947</f>
        <v>6</v>
      </c>
      <c r="F18" s="264" t="s">
        <v>588</v>
      </c>
      <c r="G18" s="264" t="str">
        <f>+IF(H18=0,"",'Ark1'!Q947)</f>
        <v/>
      </c>
      <c r="H18" s="485">
        <f>+'Ark1'!R947</f>
        <v>0</v>
      </c>
      <c r="I18" s="266" t="str">
        <f>+IF(H18=0,"",'Ark1'!AE947)</f>
        <v/>
      </c>
      <c r="J18" s="265" t="str">
        <f>+IF(H18=0,"",'Ark1'!AF947)</f>
        <v/>
      </c>
      <c r="K18" s="266" t="str">
        <f>+IF(H18=0,"",'Ark1'!S947)</f>
        <v/>
      </c>
      <c r="L18" s="244"/>
      <c r="M18" s="376" t="str">
        <f>+IF(H18=0,"",'Ark1'!AR947)</f>
        <v/>
      </c>
      <c r="N18" s="114" t="str">
        <f>+IF(H18=0,"",'Ark1'!AS947)</f>
        <v/>
      </c>
      <c r="O18" s="244"/>
      <c r="P18" s="303" t="str">
        <f>+IF(H18=0,"",'Ark1'!U947)</f>
        <v/>
      </c>
      <c r="Q18" s="267" t="str">
        <f>+IF(H18=0,"",'Ark1'!W947)</f>
        <v/>
      </c>
      <c r="R18" s="267" t="str">
        <f>+IF(H18=0,"",'Ark1'!X947)</f>
        <v/>
      </c>
      <c r="S18" s="267" t="str">
        <f>+IF(H18=0,"",'Ark1'!AG947)</f>
        <v/>
      </c>
      <c r="T18" s="267" t="str">
        <f>+IF(H18=0,"",'Ark1'!AH947)</f>
        <v/>
      </c>
      <c r="U18" s="267" t="str">
        <f>+IF(H18=0,"",'Ark1'!AI947)</f>
        <v/>
      </c>
      <c r="V18" s="267" t="str">
        <f>+IF(H18=0,"",'Ark1'!Y947)</f>
        <v/>
      </c>
      <c r="W18" s="266" t="str">
        <f>+IF(H18=0,"",'Ark1'!Z947)</f>
        <v/>
      </c>
      <c r="X18" s="303" t="str">
        <f t="shared" si="0"/>
        <v/>
      </c>
      <c r="Y18" s="267" t="str">
        <f t="shared" si="1"/>
        <v/>
      </c>
      <c r="Z18" s="265" t="str">
        <f t="shared" si="2"/>
        <v/>
      </c>
      <c r="AA18" s="244"/>
      <c r="AB18" s="247"/>
      <c r="AD18" s="28"/>
      <c r="AE18" s="27"/>
      <c r="AF18" s="248"/>
      <c r="AG18" s="86"/>
      <c r="AH18" s="211"/>
      <c r="AI18" s="211"/>
      <c r="AJ18" s="211"/>
      <c r="AK18" s="86"/>
    </row>
    <row r="19" spans="1:38" ht="15.6">
      <c r="A19" s="244"/>
      <c r="B19" s="244">
        <f>+'Ark1'!C948</f>
        <v>2024</v>
      </c>
      <c r="C19" s="264">
        <f>+'Ark1'!M948</f>
        <v>1</v>
      </c>
      <c r="D19" s="264" t="s">
        <v>92</v>
      </c>
      <c r="E19" s="264">
        <f>+'Ark1'!D948</f>
        <v>7</v>
      </c>
      <c r="F19" s="264" t="s">
        <v>589</v>
      </c>
      <c r="G19" s="264">
        <f>+IF(H19=0,"",'Ark1'!Q948)</f>
        <v>2</v>
      </c>
      <c r="H19" s="485">
        <f>+'Ark1'!R948</f>
        <v>2</v>
      </c>
      <c r="I19" s="266">
        <f>+IF(H19=0,"",'Ark1'!AE948)</f>
        <v>8.3125519534497122E-2</v>
      </c>
      <c r="J19" s="265">
        <f>+IF(H19=0,"",'Ark1'!AF948)</f>
        <v>4.6677515552607914E-2</v>
      </c>
      <c r="K19" s="266">
        <f>+IF(H19=0,"",'Ark1'!S948)</f>
        <v>2</v>
      </c>
      <c r="L19" s="244"/>
      <c r="M19" s="376">
        <f>+IF(H19=0,"",'Ark1'!AR948)</f>
        <v>202</v>
      </c>
      <c r="N19" s="114">
        <f>+IF(H19=0,"",'Ark1'!AS948)</f>
        <v>17.783318578745437</v>
      </c>
      <c r="O19" s="244"/>
      <c r="P19" s="303">
        <f>+IF(H19=0,"",'Ark1'!U948)</f>
        <v>148.15</v>
      </c>
      <c r="Q19" s="267">
        <f>+IF(H19=0,"",'Ark1'!W948)</f>
        <v>0</v>
      </c>
      <c r="R19" s="267">
        <f>+IF(H19=0,"",'Ark1'!X948)</f>
        <v>0</v>
      </c>
      <c r="S19" s="267">
        <f>+IF(H19=0,"",'Ark1'!AG948)</f>
        <v>986</v>
      </c>
      <c r="T19" s="267">
        <f>+IF(H19=0,"",'Ark1'!AH948)</f>
        <v>100</v>
      </c>
      <c r="U19" s="267">
        <f>+IF(H19=0,"",'Ark1'!AI948)</f>
        <v>100</v>
      </c>
      <c r="V19" s="267">
        <f>+IF(H19=0,"",'Ark1'!Y948)</f>
        <v>27.449999999999974</v>
      </c>
      <c r="W19" s="266">
        <f>+IF(H19=0,"",'Ark1'!Z948)</f>
        <v>0</v>
      </c>
      <c r="X19" s="303">
        <f t="shared" si="0"/>
        <v>150.25354969574036</v>
      </c>
      <c r="Y19" s="267">
        <f t="shared" si="1"/>
        <v>148.15</v>
      </c>
      <c r="Z19" s="265">
        <f t="shared" si="2"/>
        <v>1</v>
      </c>
      <c r="AA19" s="244"/>
      <c r="AB19" s="247"/>
      <c r="AD19" s="28"/>
      <c r="AE19" s="27"/>
      <c r="AF19" s="248"/>
      <c r="AG19" s="86"/>
      <c r="AH19" s="211"/>
      <c r="AI19" s="211"/>
      <c r="AJ19" s="211"/>
      <c r="AK19" s="86"/>
    </row>
    <row r="20" spans="1:38" ht="15.6">
      <c r="A20" s="244"/>
      <c r="B20" s="244">
        <f>+'Ark1'!C949</f>
        <v>2024</v>
      </c>
      <c r="C20" s="264">
        <f>+'Ark1'!M949</f>
        <v>1</v>
      </c>
      <c r="D20" s="264" t="s">
        <v>92</v>
      </c>
      <c r="E20" s="264">
        <f>+'Ark1'!D949</f>
        <v>8</v>
      </c>
      <c r="F20" s="264" t="s">
        <v>590</v>
      </c>
      <c r="G20" s="264" t="str">
        <f>+IF(H20=0,"",'Ark1'!Q949)</f>
        <v/>
      </c>
      <c r="H20" s="485">
        <f>+'Ark1'!R949</f>
        <v>0</v>
      </c>
      <c r="I20" s="266" t="str">
        <f>+IF(H20=0,"",'Ark1'!AE949)</f>
        <v/>
      </c>
      <c r="J20" s="265" t="str">
        <f>+IF(H20=0,"",'Ark1'!AF949)</f>
        <v/>
      </c>
      <c r="K20" s="266" t="str">
        <f>+IF(H20=0,"",'Ark1'!S949)</f>
        <v/>
      </c>
      <c r="L20" s="244"/>
      <c r="M20" s="376" t="str">
        <f>+IF(H20=0,"",'Ark1'!AR949)</f>
        <v/>
      </c>
      <c r="N20" s="114" t="str">
        <f>+IF(H20=0,"",'Ark1'!AS949)</f>
        <v/>
      </c>
      <c r="O20" s="244"/>
      <c r="P20" s="303" t="str">
        <f>+IF(H20=0,"",'Ark1'!U949)</f>
        <v/>
      </c>
      <c r="Q20" s="267" t="str">
        <f>+IF(H20=0,"",'Ark1'!W949)</f>
        <v/>
      </c>
      <c r="R20" s="267" t="str">
        <f>+IF(H20=0,"",'Ark1'!X949)</f>
        <v/>
      </c>
      <c r="S20" s="267" t="str">
        <f>+IF(H20=0,"",'Ark1'!AG949)</f>
        <v/>
      </c>
      <c r="T20" s="267" t="str">
        <f>+IF(H20=0,"",'Ark1'!AH949)</f>
        <v/>
      </c>
      <c r="U20" s="267" t="str">
        <f>+IF(H20=0,"",'Ark1'!AI949)</f>
        <v/>
      </c>
      <c r="V20" s="267" t="str">
        <f>+IF(H20=0,"",'Ark1'!Y949)</f>
        <v/>
      </c>
      <c r="W20" s="266" t="str">
        <f>+IF(H20=0,"",'Ark1'!Z949)</f>
        <v/>
      </c>
      <c r="X20" s="303" t="str">
        <f t="shared" si="0"/>
        <v/>
      </c>
      <c r="Y20" s="267" t="str">
        <f t="shared" si="1"/>
        <v/>
      </c>
      <c r="Z20" s="265" t="str">
        <f t="shared" si="2"/>
        <v/>
      </c>
      <c r="AA20" s="244"/>
      <c r="AB20" s="247"/>
      <c r="AD20" s="28"/>
      <c r="AE20" s="27"/>
      <c r="AF20" s="248"/>
      <c r="AG20" s="86"/>
      <c r="AH20" s="211"/>
      <c r="AI20" s="211"/>
      <c r="AJ20" s="211"/>
      <c r="AK20" s="86"/>
    </row>
    <row r="21" spans="1:38" ht="15.6">
      <c r="A21" s="244"/>
      <c r="B21" s="244">
        <f>+'Ark1'!C950</f>
        <v>2024</v>
      </c>
      <c r="C21" s="264">
        <f>+'Ark1'!M950</f>
        <v>1</v>
      </c>
      <c r="D21" s="264" t="s">
        <v>92</v>
      </c>
      <c r="E21" s="264">
        <f>+'Ark1'!D950</f>
        <v>9</v>
      </c>
      <c r="F21" s="264" t="s">
        <v>591</v>
      </c>
      <c r="G21" s="264" t="str">
        <f>+IF(H21=0,"",'Ark1'!Q950)</f>
        <v/>
      </c>
      <c r="H21" s="485">
        <f>+'Ark1'!R950</f>
        <v>0</v>
      </c>
      <c r="I21" s="266" t="str">
        <f>+IF(H21=0,"",'Ark1'!AE950)</f>
        <v/>
      </c>
      <c r="J21" s="265" t="str">
        <f>+IF(H21=0,"",'Ark1'!AF950)</f>
        <v/>
      </c>
      <c r="K21" s="266" t="str">
        <f>+IF(H21=0,"",'Ark1'!S950)</f>
        <v/>
      </c>
      <c r="L21" s="244"/>
      <c r="M21" s="376" t="str">
        <f>+IF(H21=0,"",'Ark1'!AR950)</f>
        <v/>
      </c>
      <c r="N21" s="114" t="str">
        <f>+IF(H21=0,"",'Ark1'!AS950)</f>
        <v/>
      </c>
      <c r="O21" s="244"/>
      <c r="P21" s="303" t="str">
        <f>+IF(H21=0,"",'Ark1'!U950)</f>
        <v/>
      </c>
      <c r="Q21" s="267" t="str">
        <f>+IF(H21=0,"",'Ark1'!W950)</f>
        <v/>
      </c>
      <c r="R21" s="267" t="str">
        <f>+IF(H21=0,"",'Ark1'!X950)</f>
        <v/>
      </c>
      <c r="S21" s="267" t="str">
        <f>+IF(H21=0,"",'Ark1'!AG950)</f>
        <v/>
      </c>
      <c r="T21" s="267" t="str">
        <f>+IF(H21=0,"",'Ark1'!AH950)</f>
        <v/>
      </c>
      <c r="U21" s="267" t="str">
        <f>+IF(H21=0,"",'Ark1'!AI950)</f>
        <v/>
      </c>
      <c r="V21" s="267" t="str">
        <f>+IF(H21=0,"",'Ark1'!Y950)</f>
        <v/>
      </c>
      <c r="W21" s="266" t="str">
        <f>+IF(H21=0,"",'Ark1'!Z950)</f>
        <v/>
      </c>
      <c r="X21" s="303" t="str">
        <f t="shared" si="0"/>
        <v/>
      </c>
      <c r="Y21" s="267" t="str">
        <f t="shared" si="1"/>
        <v/>
      </c>
      <c r="Z21" s="265" t="str">
        <f t="shared" si="2"/>
        <v/>
      </c>
      <c r="AA21" s="244"/>
      <c r="AB21" s="247"/>
      <c r="AD21" s="28"/>
      <c r="AE21" s="27"/>
      <c r="AF21" s="248"/>
      <c r="AG21" s="86"/>
      <c r="AH21" s="211"/>
      <c r="AI21" s="211"/>
      <c r="AJ21" s="211"/>
      <c r="AK21" s="86"/>
    </row>
    <row r="22" spans="1:38" ht="15.6">
      <c r="A22" s="244"/>
      <c r="B22" s="244">
        <f>+'Ark1'!C951</f>
        <v>2024</v>
      </c>
      <c r="C22" s="264">
        <f>+'Ark1'!M951</f>
        <v>1</v>
      </c>
      <c r="D22" s="264" t="s">
        <v>92</v>
      </c>
      <c r="E22" s="264">
        <f>+'Ark1'!D951</f>
        <v>10</v>
      </c>
      <c r="F22" s="264" t="s">
        <v>592</v>
      </c>
      <c r="G22" s="264">
        <f>+IF(H22=0,"",'Ark1'!Q951)</f>
        <v>2</v>
      </c>
      <c r="H22" s="485">
        <f>+'Ark1'!R951</f>
        <v>2</v>
      </c>
      <c r="I22" s="266">
        <f>+IF(H22=0,"",'Ark1'!AE951)</f>
        <v>2.8304557033682422E-2</v>
      </c>
      <c r="J22" s="265">
        <f>+IF(H22=0,"",'Ark1'!AF951)</f>
        <v>2.1798590970134622E-2</v>
      </c>
      <c r="K22" s="266">
        <f>+IF(H22=0,"",'Ark1'!S951)</f>
        <v>5</v>
      </c>
      <c r="L22" s="244"/>
      <c r="M22" s="376">
        <f>+IF(H22=0,"",'Ark1'!AR951)</f>
        <v>202</v>
      </c>
      <c r="N22" s="114">
        <f>+IF(H22=0,"",'Ark1'!AS951)</f>
        <v>26.327257762537354</v>
      </c>
      <c r="O22" s="244"/>
      <c r="P22" s="303">
        <f>+IF(H22=0,"",'Ark1'!U951)</f>
        <v>199.35000000000005</v>
      </c>
      <c r="Q22" s="267">
        <f>+IF(H22=0,"",'Ark1'!W951)</f>
        <v>0</v>
      </c>
      <c r="R22" s="267">
        <f>+IF(H22=0,"",'Ark1'!X951)</f>
        <v>0</v>
      </c>
      <c r="S22" s="267">
        <f>+IF(H22=0,"",'Ark1'!AG951)</f>
        <v>761</v>
      </c>
      <c r="T22" s="267">
        <f>+IF(H22=0,"",'Ark1'!AH951)</f>
        <v>50</v>
      </c>
      <c r="U22" s="267">
        <f>+IF(H22=0,"",'Ark1'!AI951)</f>
        <v>50</v>
      </c>
      <c r="V22" s="267">
        <f>+IF(H22=0,"",'Ark1'!Y951)</f>
        <v>18.049999999999937</v>
      </c>
      <c r="W22" s="266">
        <f>+IF(H22=0,"",'Ark1'!Z951)</f>
        <v>0</v>
      </c>
      <c r="X22" s="303">
        <f t="shared" si="0"/>
        <v>261.95795006570307</v>
      </c>
      <c r="Y22" s="267">
        <f t="shared" si="1"/>
        <v>199.35000000000005</v>
      </c>
      <c r="Z22" s="265">
        <f t="shared" si="2"/>
        <v>1</v>
      </c>
      <c r="AA22" s="244"/>
      <c r="AB22" s="247"/>
      <c r="AD22" s="28"/>
      <c r="AE22" s="27"/>
      <c r="AF22" s="248"/>
      <c r="AG22" s="86"/>
      <c r="AH22" s="211"/>
      <c r="AI22" s="211"/>
      <c r="AJ22" s="211"/>
      <c r="AK22" s="86"/>
    </row>
    <row r="23" spans="1:38" ht="15.6">
      <c r="A23" s="244"/>
      <c r="B23" s="244">
        <f>+'Ark1'!C952</f>
        <v>2024</v>
      </c>
      <c r="C23" s="264">
        <f>+'Ark1'!M952</f>
        <v>1</v>
      </c>
      <c r="D23" s="264" t="s">
        <v>92</v>
      </c>
      <c r="E23" s="264">
        <f>+'Ark1'!D952</f>
        <v>11</v>
      </c>
      <c r="F23" s="264" t="s">
        <v>593</v>
      </c>
      <c r="G23" s="264" t="str">
        <f>+IF(H23=0,"",'Ark1'!Q952)</f>
        <v/>
      </c>
      <c r="H23" s="485">
        <f>+'Ark1'!R952</f>
        <v>0</v>
      </c>
      <c r="I23" s="266" t="str">
        <f>+IF(H23=0,"",'Ark1'!AE952)</f>
        <v/>
      </c>
      <c r="J23" s="265" t="str">
        <f>+IF(H23=0,"",'Ark1'!AF952)</f>
        <v/>
      </c>
      <c r="K23" s="266" t="str">
        <f>+IF(H23=0,"",'Ark1'!S952)</f>
        <v/>
      </c>
      <c r="L23" s="244"/>
      <c r="M23" s="376" t="str">
        <f>+IF(H23=0,"",'Ark1'!AR952)</f>
        <v/>
      </c>
      <c r="N23" s="114" t="str">
        <f>+IF(H23=0,"",'Ark1'!AS952)</f>
        <v/>
      </c>
      <c r="O23" s="244"/>
      <c r="P23" s="303" t="str">
        <f>+IF(H23=0,"",'Ark1'!U952)</f>
        <v/>
      </c>
      <c r="Q23" s="267" t="str">
        <f>+IF(H23=0,"",'Ark1'!W952)</f>
        <v/>
      </c>
      <c r="R23" s="267" t="str">
        <f>+IF(H23=0,"",'Ark1'!X952)</f>
        <v/>
      </c>
      <c r="S23" s="267" t="str">
        <f>+IF(H23=0,"",'Ark1'!AG952)</f>
        <v/>
      </c>
      <c r="T23" s="267" t="str">
        <f>+IF(H23=0,"",'Ark1'!AH952)</f>
        <v/>
      </c>
      <c r="U23" s="267" t="str">
        <f>+IF(H23=0,"",'Ark1'!AI952)</f>
        <v/>
      </c>
      <c r="V23" s="267" t="str">
        <f>+IF(H23=0,"",'Ark1'!Y952)</f>
        <v/>
      </c>
      <c r="W23" s="266" t="str">
        <f>+IF(H23=0,"",'Ark1'!Z952)</f>
        <v/>
      </c>
      <c r="X23" s="303" t="str">
        <f t="shared" si="0"/>
        <v/>
      </c>
      <c r="Y23" s="267" t="str">
        <f t="shared" si="1"/>
        <v/>
      </c>
      <c r="Z23" s="265" t="str">
        <f t="shared" si="2"/>
        <v/>
      </c>
      <c r="AA23" s="244"/>
      <c r="AB23" s="247"/>
      <c r="AD23" s="28"/>
      <c r="AE23" s="27"/>
      <c r="AF23" s="248"/>
      <c r="AG23" s="86"/>
      <c r="AH23" s="211"/>
      <c r="AI23" s="211"/>
      <c r="AJ23" s="211"/>
      <c r="AK23" s="86"/>
    </row>
    <row r="24" spans="1:38" ht="15.6">
      <c r="A24" s="244"/>
      <c r="B24" s="244">
        <f>+'Ark1'!C953</f>
        <v>2024</v>
      </c>
      <c r="C24" s="264">
        <f>+'Ark1'!M953</f>
        <v>1</v>
      </c>
      <c r="D24" s="264" t="s">
        <v>92</v>
      </c>
      <c r="E24" s="264">
        <f>+'Ark1'!D953</f>
        <v>12</v>
      </c>
      <c r="F24" s="264" t="s">
        <v>594</v>
      </c>
      <c r="G24" s="264" t="str">
        <f>+IF(H24=0,"",'Ark1'!Q953)</f>
        <v/>
      </c>
      <c r="H24" s="485">
        <f>+'Ark1'!R953</f>
        <v>0</v>
      </c>
      <c r="I24" s="266" t="str">
        <f>+IF(H24=0,"",'Ark1'!AE953)</f>
        <v/>
      </c>
      <c r="J24" s="265" t="str">
        <f>+IF(H24=0,"",'Ark1'!AF953)</f>
        <v/>
      </c>
      <c r="K24" s="266" t="str">
        <f>+IF(H24=0,"",'Ark1'!S953)</f>
        <v/>
      </c>
      <c r="L24" s="244"/>
      <c r="M24" s="376" t="str">
        <f>+IF(H24=0,"",'Ark1'!AR953)</f>
        <v/>
      </c>
      <c r="N24" s="114" t="str">
        <f>+IF(H24=0,"",'Ark1'!AS953)</f>
        <v/>
      </c>
      <c r="O24" s="244"/>
      <c r="P24" s="303" t="str">
        <f>+IF(H24=0,"",'Ark1'!U953)</f>
        <v/>
      </c>
      <c r="Q24" s="267" t="str">
        <f>+IF(H24=0,"",'Ark1'!W953)</f>
        <v/>
      </c>
      <c r="R24" s="267" t="str">
        <f>+IF(H24=0,"",'Ark1'!X953)</f>
        <v/>
      </c>
      <c r="S24" s="267" t="str">
        <f>+IF(H24=0,"",'Ark1'!AG953)</f>
        <v/>
      </c>
      <c r="T24" s="267" t="str">
        <f>+IF(H24=0,"",'Ark1'!AH953)</f>
        <v/>
      </c>
      <c r="U24" s="267" t="str">
        <f>+IF(H24=0,"",'Ark1'!AI953)</f>
        <v/>
      </c>
      <c r="V24" s="267" t="str">
        <f>+IF(H24=0,"",'Ark1'!Y953)</f>
        <v/>
      </c>
      <c r="W24" s="266" t="str">
        <f>+IF(H24=0,"",'Ark1'!Z953)</f>
        <v/>
      </c>
      <c r="X24" s="303" t="str">
        <f t="shared" si="0"/>
        <v/>
      </c>
      <c r="Y24" s="267" t="str">
        <f t="shared" si="1"/>
        <v/>
      </c>
      <c r="Z24" s="265" t="str">
        <f t="shared" si="2"/>
        <v/>
      </c>
      <c r="AA24" s="244"/>
      <c r="AB24" s="247"/>
      <c r="AD24" s="28"/>
      <c r="AE24" s="27"/>
      <c r="AF24" s="248"/>
      <c r="AG24" s="86"/>
      <c r="AH24" s="211"/>
      <c r="AI24" s="211"/>
      <c r="AJ24" s="247"/>
      <c r="AK24" s="247"/>
      <c r="AL24" s="247"/>
    </row>
    <row r="25" spans="1:38" ht="15" customHeight="1">
      <c r="A25" s="244"/>
      <c r="B25" s="244"/>
      <c r="C25" s="244"/>
      <c r="D25" s="244"/>
      <c r="E25" s="244"/>
      <c r="F25" s="244"/>
      <c r="G25" s="244"/>
      <c r="H25" s="478"/>
      <c r="I25" s="245"/>
      <c r="J25" s="245"/>
      <c r="K25" s="244"/>
      <c r="L25" s="244"/>
      <c r="M25" s="246"/>
      <c r="N25" s="246"/>
      <c r="O25" s="244"/>
      <c r="P25" s="244"/>
      <c r="Q25" s="246"/>
      <c r="R25" s="246"/>
      <c r="S25" s="244"/>
      <c r="T25" s="246"/>
      <c r="U25" s="246"/>
      <c r="V25" s="246"/>
      <c r="W25" s="244"/>
      <c r="X25" s="244"/>
      <c r="Y25" s="246"/>
      <c r="Z25" s="245"/>
      <c r="AA25" s="244"/>
      <c r="AB25" s="247"/>
      <c r="AD25" s="28"/>
      <c r="AE25" s="27"/>
      <c r="AF25" s="248"/>
      <c r="AG25" s="86"/>
      <c r="AK25" s="86"/>
    </row>
    <row r="26" spans="1:38" ht="15" customHeight="1">
      <c r="A26" s="262" t="s">
        <v>631</v>
      </c>
      <c r="B26" s="244"/>
      <c r="C26" s="244"/>
      <c r="D26" s="408" t="str">
        <f>+D28</f>
        <v>1</v>
      </c>
      <c r="E26" s="244"/>
      <c r="F26" s="244"/>
      <c r="G26" s="244"/>
      <c r="H26" s="495">
        <f>SUM(H28:H39)</f>
        <v>165</v>
      </c>
      <c r="I26" s="245"/>
      <c r="J26" s="245"/>
      <c r="K26" s="244"/>
      <c r="L26" s="244"/>
      <c r="M26" s="246"/>
      <c r="N26" s="246"/>
      <c r="O26" s="244"/>
      <c r="P26" s="270">
        <f>+Fettgruppe!R10</f>
        <v>182.77030303030304</v>
      </c>
      <c r="Q26" s="246"/>
      <c r="R26" s="246"/>
      <c r="S26" s="244"/>
      <c r="T26" s="246"/>
      <c r="U26" s="246"/>
      <c r="V26" s="246"/>
      <c r="W26" s="244"/>
      <c r="X26" s="270">
        <f>+Fettgruppe!Z10</f>
        <v>170.91798343268576</v>
      </c>
      <c r="Y26" s="263" t="s">
        <v>629</v>
      </c>
      <c r="Z26" s="261"/>
      <c r="AA26" s="244"/>
      <c r="AB26" s="247"/>
      <c r="AD26" s="28"/>
      <c r="AE26" s="27"/>
      <c r="AF26" s="248"/>
      <c r="AG26" s="86"/>
      <c r="AK26" s="86"/>
    </row>
    <row r="27" spans="1:38" ht="15" customHeight="1">
      <c r="A27" s="244"/>
      <c r="B27" s="244"/>
      <c r="C27" s="244"/>
      <c r="D27" s="344"/>
      <c r="E27" s="244"/>
      <c r="F27" s="244"/>
      <c r="G27" s="244"/>
      <c r="H27" s="478"/>
      <c r="I27" s="244"/>
      <c r="J27" s="244"/>
      <c r="K27" s="244"/>
      <c r="L27" s="244"/>
      <c r="M27" s="246"/>
      <c r="N27" s="246"/>
      <c r="O27" s="244"/>
      <c r="P27" s="244"/>
      <c r="Q27" s="246"/>
      <c r="R27" s="246"/>
      <c r="S27" s="244"/>
      <c r="T27" s="246"/>
      <c r="U27" s="246"/>
      <c r="V27" s="246"/>
      <c r="W27" s="244"/>
      <c r="X27" s="244"/>
      <c r="Y27" s="246"/>
      <c r="Z27" s="246"/>
      <c r="AA27" s="244"/>
      <c r="AB27" s="247"/>
      <c r="AD27" s="28"/>
      <c r="AE27" s="27"/>
      <c r="AF27" s="248"/>
      <c r="AG27" s="86"/>
      <c r="AK27" s="86"/>
    </row>
    <row r="28" spans="1:38" ht="15.6">
      <c r="A28" s="244"/>
      <c r="B28" s="244">
        <f>+'Ark1'!C954</f>
        <v>2024</v>
      </c>
      <c r="C28" s="86">
        <f>+'Ark1'!M954</f>
        <v>2</v>
      </c>
      <c r="D28" s="361" t="s">
        <v>93</v>
      </c>
      <c r="E28" s="86">
        <f>+'Ark1'!D954</f>
        <v>1</v>
      </c>
      <c r="F28" s="86" t="s">
        <v>584</v>
      </c>
      <c r="G28" s="86">
        <f>+IF(H28=0,"",'Ark1'!Q954)</f>
        <v>7</v>
      </c>
      <c r="H28" s="485">
        <f>+'Ark1'!R954</f>
        <v>13</v>
      </c>
      <c r="I28" s="28">
        <f>+IF(H28=0,"",'Ark1'!AE954)</f>
        <v>0.28653295128939821</v>
      </c>
      <c r="J28" s="28">
        <f>+IF(H28=0,"",'Ark1'!AF954)</f>
        <v>0.20298380272104827</v>
      </c>
      <c r="K28" s="27">
        <f>+IF(H28=0,"",'Ark1'!S954)</f>
        <v>2.0769230769230775</v>
      </c>
      <c r="L28" s="244"/>
      <c r="M28" s="376">
        <f>+IF(H28=0,"",'Ark1'!AR954)</f>
        <v>207.58333333333337</v>
      </c>
      <c r="N28" s="114">
        <f>+IF(H28=0,"",'Ark1'!AS954)</f>
        <v>21.70594644221655</v>
      </c>
      <c r="O28" s="244"/>
      <c r="P28" s="303">
        <f>+IF(H28=0,"",'Ark1'!U954)</f>
        <v>189.96923076923073</v>
      </c>
      <c r="Q28" s="33">
        <f>+IF(H28=0,"",'Ark1'!W954)</f>
        <v>0</v>
      </c>
      <c r="R28" s="33">
        <f>+IF(H28=0,"",'Ark1'!X954)</f>
        <v>0</v>
      </c>
      <c r="S28" s="33">
        <f>+IF(H28=0,"",'Ark1'!AG954)</f>
        <v>1046.8333333333333</v>
      </c>
      <c r="T28" s="33">
        <f>+IF(H28=0,"",'Ark1'!AH954)</f>
        <v>92.307692307692321</v>
      </c>
      <c r="U28" s="33">
        <f>+IF(H28=0,"",'Ark1'!AI954)</f>
        <v>53.84615384615384</v>
      </c>
      <c r="V28" s="33">
        <f>+IF(H28=0,"",'Ark1'!Y954)</f>
        <v>29.021143078144359</v>
      </c>
      <c r="W28" s="27">
        <f>+IF(H28=0,"",'Ark1'!Z954)</f>
        <v>0.72975638311577939</v>
      </c>
      <c r="X28" s="303">
        <f t="shared" ref="X28:X39" si="3">+IF(H28=0,"",1000*P28/S28)</f>
        <v>181.47036851064868</v>
      </c>
      <c r="Y28" s="33">
        <f t="shared" ref="Y28:Y39" si="4">+IF(H28=0,"",P28/C28)</f>
        <v>94.984615384615367</v>
      </c>
      <c r="Z28" s="28">
        <f t="shared" ref="Z28:Z39" si="5">+IF(H28=0,"",H28/G28)</f>
        <v>1.8571428571428572</v>
      </c>
      <c r="AA28" s="244"/>
      <c r="AB28" s="247"/>
      <c r="AD28" s="28"/>
      <c r="AE28" s="27"/>
      <c r="AF28" s="248"/>
      <c r="AG28" s="86"/>
      <c r="AK28" s="86"/>
    </row>
    <row r="29" spans="1:38" ht="15.6">
      <c r="A29" s="244"/>
      <c r="B29" s="244">
        <f>+'Ark1'!C955</f>
        <v>2024</v>
      </c>
      <c r="C29" s="86">
        <f>+'Ark1'!M955</f>
        <v>2</v>
      </c>
      <c r="D29" s="361" t="s">
        <v>93</v>
      </c>
      <c r="E29" s="86">
        <f>+'Ark1'!D955</f>
        <v>2</v>
      </c>
      <c r="F29" s="86" t="s">
        <v>585</v>
      </c>
      <c r="G29" s="86">
        <f>+IF(H29=0,"",'Ark1'!Q955)</f>
        <v>7</v>
      </c>
      <c r="H29" s="485">
        <f>+'Ark1'!R955</f>
        <v>8</v>
      </c>
      <c r="I29" s="28">
        <f>+IF(H29=0,"",'Ark1'!AE955)</f>
        <v>0.27586206896551718</v>
      </c>
      <c r="J29" s="28">
        <f>+IF(H29=0,"",'Ark1'!AF955)</f>
        <v>0.20090535768585577</v>
      </c>
      <c r="K29" s="27">
        <f>+IF(H29=0,"",'Ark1'!S955)</f>
        <v>2.125</v>
      </c>
      <c r="L29" s="244"/>
      <c r="M29" s="376">
        <f>+IF(H29=0,"",'Ark1'!AR955)</f>
        <v>214.8571428571428</v>
      </c>
      <c r="N29" s="114">
        <f>+IF(H29=0,"",'Ark1'!AS955)</f>
        <v>20.267687622650698</v>
      </c>
      <c r="O29" s="244"/>
      <c r="P29" s="303">
        <f>+IF(H29=0,"",'Ark1'!U955)</f>
        <v>195.64999999999995</v>
      </c>
      <c r="Q29" s="33">
        <f>+IF(H29=0,"",'Ark1'!W955)</f>
        <v>0</v>
      </c>
      <c r="R29" s="33">
        <f>+IF(H29=0,"",'Ark1'!X955)</f>
        <v>0</v>
      </c>
      <c r="S29" s="33">
        <f>+IF(H29=0,"",'Ark1'!AG955)</f>
        <v>1013.857142857143</v>
      </c>
      <c r="T29" s="33">
        <f>+IF(H29=0,"",'Ark1'!AH955)</f>
        <v>87.5</v>
      </c>
      <c r="U29" s="33">
        <f>+IF(H29=0,"",'Ark1'!AI955)</f>
        <v>25</v>
      </c>
      <c r="V29" s="33">
        <f>+IF(H29=0,"",'Ark1'!Y955)</f>
        <v>22.764610692915621</v>
      </c>
      <c r="W29" s="27">
        <f>+IF(H29=0,"",'Ark1'!Z955)</f>
        <v>1.165922381636102</v>
      </c>
      <c r="X29" s="303">
        <f t="shared" si="3"/>
        <v>192.97590531210363</v>
      </c>
      <c r="Y29" s="33">
        <f t="shared" si="4"/>
        <v>97.824999999999974</v>
      </c>
      <c r="Z29" s="28">
        <f t="shared" si="5"/>
        <v>1.1428571428571428</v>
      </c>
      <c r="AA29" s="244"/>
      <c r="AB29" s="247"/>
      <c r="AD29" s="28"/>
      <c r="AE29" s="27"/>
      <c r="AF29" s="248"/>
      <c r="AG29" s="86"/>
      <c r="AK29" s="86"/>
    </row>
    <row r="30" spans="1:38" ht="15.6">
      <c r="A30" s="244"/>
      <c r="B30" s="244">
        <f>+'Ark1'!C956</f>
        <v>2024</v>
      </c>
      <c r="C30" s="86">
        <f>+'Ark1'!M956</f>
        <v>2</v>
      </c>
      <c r="D30" s="361" t="s">
        <v>93</v>
      </c>
      <c r="E30" s="86">
        <f>+'Ark1'!D956</f>
        <v>3</v>
      </c>
      <c r="F30" s="86" t="s">
        <v>586</v>
      </c>
      <c r="G30" s="86">
        <f>+IF(H30=0,"",'Ark1'!Q956)</f>
        <v>8</v>
      </c>
      <c r="H30" s="485">
        <f>+'Ark1'!R956</f>
        <v>9</v>
      </c>
      <c r="I30" s="28">
        <f>+IF(H30=0,"",'Ark1'!AE956)</f>
        <v>0.30425963488843799</v>
      </c>
      <c r="J30" s="28">
        <f>+IF(H30=0,"",'Ark1'!AF956)</f>
        <v>0.21518994322936325</v>
      </c>
      <c r="K30" s="27">
        <f>+IF(H30=0,"",'Ark1'!S956)</f>
        <v>1.8888888888888888</v>
      </c>
      <c r="L30" s="244"/>
      <c r="M30" s="376">
        <f>+IF(H30=0,"",'Ark1'!AR956)</f>
        <v>212.625</v>
      </c>
      <c r="N30" s="114">
        <f>+IF(H30=0,"",'Ark1'!AS956)</f>
        <v>19.237545324719314</v>
      </c>
      <c r="O30" s="244"/>
      <c r="P30" s="303">
        <f>+IF(H30=0,"",'Ark1'!U956)</f>
        <v>190.75555555555556</v>
      </c>
      <c r="Q30" s="33">
        <f>+IF(H30=0,"",'Ark1'!W956)</f>
        <v>0</v>
      </c>
      <c r="R30" s="33">
        <f>+IF(H30=0,"",'Ark1'!X956)</f>
        <v>0</v>
      </c>
      <c r="S30" s="33">
        <f>+IF(H30=0,"",'Ark1'!AG956)</f>
        <v>1073.625</v>
      </c>
      <c r="T30" s="33">
        <f>+IF(H30=0,"",'Ark1'!AH956)</f>
        <v>88.8888888888889</v>
      </c>
      <c r="U30" s="33">
        <f>+IF(H30=0,"",'Ark1'!AI956)</f>
        <v>22.222222222222225</v>
      </c>
      <c r="V30" s="33">
        <f>+IF(H30=0,"",'Ark1'!Y956)</f>
        <v>47.481765180870809</v>
      </c>
      <c r="W30" s="27">
        <f>+IF(H30=0,"",'Ark1'!Z956)</f>
        <v>1.2862041003100251</v>
      </c>
      <c r="X30" s="303">
        <f t="shared" si="3"/>
        <v>177.67428623174345</v>
      </c>
      <c r="Y30" s="33">
        <f t="shared" si="4"/>
        <v>95.37777777777778</v>
      </c>
      <c r="Z30" s="28">
        <f t="shared" si="5"/>
        <v>1.125</v>
      </c>
      <c r="AA30" s="244"/>
      <c r="AB30" s="247"/>
      <c r="AD30" s="28"/>
      <c r="AE30" s="27"/>
      <c r="AF30" s="248"/>
      <c r="AG30" s="86"/>
      <c r="AH30" s="211"/>
      <c r="AI30" s="211"/>
      <c r="AJ30" s="211"/>
      <c r="AK30" s="86"/>
    </row>
    <row r="31" spans="1:38" ht="15.6">
      <c r="A31" s="244"/>
      <c r="B31" s="244">
        <f>+'Ark1'!C957</f>
        <v>2024</v>
      </c>
      <c r="C31" s="86">
        <f>+'Ark1'!M957</f>
        <v>2</v>
      </c>
      <c r="D31" s="361" t="s">
        <v>93</v>
      </c>
      <c r="E31" s="86">
        <f>+'Ark1'!D957</f>
        <v>4</v>
      </c>
      <c r="F31" s="86" t="s">
        <v>587</v>
      </c>
      <c r="G31" s="86">
        <f>+IF(H31=0,"",'Ark1'!Q957)</f>
        <v>6</v>
      </c>
      <c r="H31" s="485">
        <f>+'Ark1'!R957</f>
        <v>6</v>
      </c>
      <c r="I31" s="28">
        <f>+IF(H31=0,"",'Ark1'!AE957)</f>
        <v>0.15641293013555788</v>
      </c>
      <c r="J31" s="28">
        <f>+IF(H31=0,"",'Ark1'!AF957)</f>
        <v>0.10654085876725732</v>
      </c>
      <c r="K31" s="27">
        <f>+IF(H31=0,"",'Ark1'!S957)</f>
        <v>2.1666666666666661</v>
      </c>
      <c r="L31" s="244"/>
      <c r="M31" s="376">
        <f>+IF(H31=0,"",'Ark1'!AR957)</f>
        <v>211</v>
      </c>
      <c r="N31" s="114">
        <f>+IF(H31=0,"",'Ark1'!AS957)</f>
        <v>20.272237500245687</v>
      </c>
      <c r="O31" s="244"/>
      <c r="P31" s="303">
        <f>+IF(H31=0,"",'Ark1'!U957)</f>
        <v>183.73333333333335</v>
      </c>
      <c r="Q31" s="33">
        <f>+IF(H31=0,"",'Ark1'!W957)</f>
        <v>0</v>
      </c>
      <c r="R31" s="33">
        <f>+IF(H31=0,"",'Ark1'!X957)</f>
        <v>0</v>
      </c>
      <c r="S31" s="33">
        <f>+IF(H31=0,"",'Ark1'!AG957)</f>
        <v>1107.5999999999999</v>
      </c>
      <c r="T31" s="33">
        <f>+IF(H31=0,"",'Ark1'!AH957)</f>
        <v>83.333333333333314</v>
      </c>
      <c r="U31" s="33">
        <f>+IF(H31=0,"",'Ark1'!AI957)</f>
        <v>50</v>
      </c>
      <c r="V31" s="33">
        <f>+IF(H31=0,"",'Ark1'!Y957)</f>
        <v>26.767559138296821</v>
      </c>
      <c r="W31" s="27">
        <f>+IF(H31=0,"",'Ark1'!Z957)</f>
        <v>1.4624940645653537</v>
      </c>
      <c r="X31" s="303">
        <f t="shared" si="3"/>
        <v>165.88419405320815</v>
      </c>
      <c r="Y31" s="33">
        <f t="shared" si="4"/>
        <v>91.866666666666674</v>
      </c>
      <c r="Z31" s="28">
        <f t="shared" si="5"/>
        <v>1</v>
      </c>
      <c r="AA31" s="244"/>
      <c r="AB31" s="247"/>
      <c r="AD31" s="28"/>
      <c r="AE31" s="27"/>
      <c r="AF31" s="248"/>
      <c r="AG31" s="86"/>
      <c r="AH31" s="211"/>
      <c r="AI31" s="211"/>
      <c r="AJ31" s="211"/>
      <c r="AK31" s="86"/>
    </row>
    <row r="32" spans="1:38" ht="15.6">
      <c r="A32" s="244"/>
      <c r="B32" s="244">
        <f>+'Ark1'!C958</f>
        <v>2024</v>
      </c>
      <c r="C32" s="86">
        <f>+'Ark1'!M958</f>
        <v>2</v>
      </c>
      <c r="D32" s="361" t="s">
        <v>93</v>
      </c>
      <c r="E32" s="86">
        <f>+'Ark1'!D958</f>
        <v>5</v>
      </c>
      <c r="F32" s="86" t="s">
        <v>443</v>
      </c>
      <c r="G32" s="86">
        <f>+IF(H32=0,"",'Ark1'!Q958)</f>
        <v>9</v>
      </c>
      <c r="H32" s="485">
        <f>+'Ark1'!R958</f>
        <v>15</v>
      </c>
      <c r="I32" s="28">
        <f>+IF(H32=0,"",'Ark1'!AE958)</f>
        <v>0.45717768972874129</v>
      </c>
      <c r="J32" s="28">
        <f>+IF(H32=0,"",'Ark1'!AF958)</f>
        <v>0.32808056865338381</v>
      </c>
      <c r="K32" s="27">
        <f>+IF(H32=0,"",'Ark1'!S958)</f>
        <v>2.2666666666666662</v>
      </c>
      <c r="L32" s="244"/>
      <c r="M32" s="376">
        <f>+IF(H32=0,"",'Ark1'!AR958)</f>
        <v>211.15384615384605</v>
      </c>
      <c r="N32" s="114">
        <f>+IF(H32=0,"",'Ark1'!AS958)</f>
        <v>20.792386836054622</v>
      </c>
      <c r="O32" s="244"/>
      <c r="P32" s="303">
        <f>+IF(H32=0,"",'Ark1'!U958)</f>
        <v>193.40666666666664</v>
      </c>
      <c r="Q32" s="33">
        <f>+IF(H32=0,"",'Ark1'!W958)</f>
        <v>0</v>
      </c>
      <c r="R32" s="33">
        <f>+IF(H32=0,"",'Ark1'!X958)</f>
        <v>0</v>
      </c>
      <c r="S32" s="33">
        <f>+IF(H32=0,"",'Ark1'!AG958)</f>
        <v>1107.6153846153843</v>
      </c>
      <c r="T32" s="33">
        <f>+IF(H32=0,"",'Ark1'!AH958)</f>
        <v>86.666666666666686</v>
      </c>
      <c r="U32" s="33">
        <f>+IF(H32=0,"",'Ark1'!AI958)</f>
        <v>33.333333333333343</v>
      </c>
      <c r="V32" s="33">
        <f>+IF(H32=0,"",'Ark1'!Y958)</f>
        <v>24.23269050041468</v>
      </c>
      <c r="W32" s="27">
        <f>+IF(H32=0,"",'Ark1'!Z958)</f>
        <v>1.2892719737209144</v>
      </c>
      <c r="X32" s="303">
        <f t="shared" si="3"/>
        <v>174.61536680788018</v>
      </c>
      <c r="Y32" s="33">
        <f t="shared" si="4"/>
        <v>96.703333333333319</v>
      </c>
      <c r="Z32" s="28">
        <f t="shared" si="5"/>
        <v>1.6666666666666667</v>
      </c>
      <c r="AA32" s="244"/>
      <c r="AB32" s="247"/>
      <c r="AD32" s="28"/>
      <c r="AE32" s="27"/>
      <c r="AF32" s="248"/>
      <c r="AG32" s="86"/>
      <c r="AH32" s="211"/>
      <c r="AI32" s="211"/>
      <c r="AJ32" s="211"/>
      <c r="AK32" s="86"/>
    </row>
    <row r="33" spans="1:38" ht="15.6">
      <c r="A33" s="244"/>
      <c r="B33" s="244">
        <f>+'Ark1'!C959</f>
        <v>2024</v>
      </c>
      <c r="C33" s="86">
        <f>+'Ark1'!M959</f>
        <v>2</v>
      </c>
      <c r="D33" s="361" t="s">
        <v>93</v>
      </c>
      <c r="E33" s="86">
        <f>+'Ark1'!D959</f>
        <v>6</v>
      </c>
      <c r="F33" s="86" t="s">
        <v>588</v>
      </c>
      <c r="G33" s="86">
        <f>+IF(H33=0,"",'Ark1'!Q959)</f>
        <v>9</v>
      </c>
      <c r="H33" s="485">
        <f>+'Ark1'!R959</f>
        <v>10</v>
      </c>
      <c r="I33" s="28">
        <f>+IF(H33=0,"",'Ark1'!AE959)</f>
        <v>0.35448422545196723</v>
      </c>
      <c r="J33" s="28">
        <f>+IF(H33=0,"",'Ark1'!AF959)</f>
        <v>0.2215010628232488</v>
      </c>
      <c r="K33" s="27">
        <f>+IF(H33=0,"",'Ark1'!S959)</f>
        <v>2.2222222222222223</v>
      </c>
      <c r="L33" s="244"/>
      <c r="M33" s="376">
        <f>+IF(H33=0,"",'Ark1'!AR959)</f>
        <v>203.55555555555557</v>
      </c>
      <c r="N33" s="114">
        <f>+IF(H33=0,"",'Ark1'!AS959)</f>
        <v>19.36621955310078</v>
      </c>
      <c r="O33" s="244"/>
      <c r="P33" s="303">
        <f>+IF(H33=0,"",'Ark1'!U959)</f>
        <v>167.06</v>
      </c>
      <c r="Q33" s="33">
        <f>+IF(H33=0,"",'Ark1'!W959)</f>
        <v>0</v>
      </c>
      <c r="R33" s="33">
        <f>+IF(H33=0,"",'Ark1'!X959)</f>
        <v>0</v>
      </c>
      <c r="S33" s="33">
        <f>+IF(H33=0,"",'Ark1'!AG959)</f>
        <v>1061.1111111111113</v>
      </c>
      <c r="T33" s="33">
        <f>+IF(H33=0,"",'Ark1'!AH959)</f>
        <v>90</v>
      </c>
      <c r="U33" s="33">
        <f>+IF(H33=0,"",'Ark1'!AI959)</f>
        <v>40</v>
      </c>
      <c r="V33" s="33">
        <f>+IF(H33=0,"",'Ark1'!Y959)</f>
        <v>35.659254058378757</v>
      </c>
      <c r="W33" s="27">
        <f>+IF(H33=0,"",'Ark1'!Z959)</f>
        <v>1.0304020550550781</v>
      </c>
      <c r="X33" s="303">
        <f t="shared" si="3"/>
        <v>157.43874345549736</v>
      </c>
      <c r="Y33" s="33">
        <f t="shared" si="4"/>
        <v>83.53</v>
      </c>
      <c r="Z33" s="28">
        <f t="shared" si="5"/>
        <v>1.1111111111111112</v>
      </c>
      <c r="AA33" s="244"/>
      <c r="AB33" s="247"/>
      <c r="AD33" s="28"/>
      <c r="AE33" s="27"/>
      <c r="AF33" s="248"/>
      <c r="AG33" s="86"/>
      <c r="AH33" s="211"/>
      <c r="AI33" s="211"/>
      <c r="AJ33" s="211"/>
      <c r="AK33" s="86"/>
    </row>
    <row r="34" spans="1:38" ht="15.6">
      <c r="A34" s="244"/>
      <c r="B34" s="244">
        <f>+'Ark1'!C960</f>
        <v>2024</v>
      </c>
      <c r="C34" s="86">
        <f>+'Ark1'!M960</f>
        <v>2</v>
      </c>
      <c r="D34" s="361" t="s">
        <v>93</v>
      </c>
      <c r="E34" s="86">
        <f>+'Ark1'!D960</f>
        <v>7</v>
      </c>
      <c r="F34" s="86" t="s">
        <v>589</v>
      </c>
      <c r="G34" s="86">
        <f>+IF(H34=0,"",'Ark1'!Q960)</f>
        <v>14</v>
      </c>
      <c r="H34" s="485">
        <f>+'Ark1'!R960</f>
        <v>16</v>
      </c>
      <c r="I34" s="28">
        <f>+IF(H34=0,"",'Ark1'!AE960)</f>
        <v>0.66500415627597698</v>
      </c>
      <c r="J34" s="28">
        <f>+IF(H34=0,"",'Ark1'!AF960)</f>
        <v>0.4761799738807555</v>
      </c>
      <c r="K34" s="27">
        <f>+IF(H34=0,"",'Ark1'!S960)</f>
        <v>1.7333333333333338</v>
      </c>
      <c r="L34" s="244"/>
      <c r="M34" s="376">
        <f>+IF(H34=0,"",'Ark1'!AR960)</f>
        <v>214.0833333333334</v>
      </c>
      <c r="N34" s="114">
        <f>+IF(H34=0,"",'Ark1'!AS960)</f>
        <v>19.564329359057265</v>
      </c>
      <c r="O34" s="244"/>
      <c r="P34" s="303">
        <f>+IF(H34=0,"",'Ark1'!U960)</f>
        <v>188.91874999999996</v>
      </c>
      <c r="Q34" s="33">
        <f>+IF(H34=0,"",'Ark1'!W960)</f>
        <v>0</v>
      </c>
      <c r="R34" s="33">
        <f>+IF(H34=0,"",'Ark1'!X960)</f>
        <v>0</v>
      </c>
      <c r="S34" s="33">
        <f>+IF(H34=0,"",'Ark1'!AG960)</f>
        <v>1094.583333333333</v>
      </c>
      <c r="T34" s="33">
        <f>+IF(H34=0,"",'Ark1'!AH960)</f>
        <v>75</v>
      </c>
      <c r="U34" s="33">
        <f>+IF(H34=0,"",'Ark1'!AI960)</f>
        <v>0</v>
      </c>
      <c r="V34" s="33">
        <f>+IF(H34=0,"",'Ark1'!Y960)</f>
        <v>27.811872886188656</v>
      </c>
      <c r="W34" s="27">
        <f>+IF(H34=0,"",'Ark1'!Z960)</f>
        <v>0.70395706939809588</v>
      </c>
      <c r="X34" s="303">
        <f t="shared" si="3"/>
        <v>172.59421393224213</v>
      </c>
      <c r="Y34" s="33">
        <f t="shared" si="4"/>
        <v>94.45937499999998</v>
      </c>
      <c r="Z34" s="28">
        <f t="shared" si="5"/>
        <v>1.1428571428571428</v>
      </c>
      <c r="AA34" s="244"/>
      <c r="AB34" s="247"/>
      <c r="AD34" s="28"/>
      <c r="AE34" s="27"/>
      <c r="AF34" s="248"/>
      <c r="AG34" s="86"/>
      <c r="AH34" s="211"/>
      <c r="AI34" s="211"/>
      <c r="AJ34" s="211"/>
      <c r="AK34" s="86"/>
    </row>
    <row r="35" spans="1:38" ht="15.6">
      <c r="A35" s="244"/>
      <c r="B35" s="244">
        <f>+'Ark1'!C961</f>
        <v>2024</v>
      </c>
      <c r="C35" s="86">
        <f>+'Ark1'!M961</f>
        <v>2</v>
      </c>
      <c r="D35" s="361" t="s">
        <v>93</v>
      </c>
      <c r="E35" s="86">
        <f>+'Ark1'!D961</f>
        <v>8</v>
      </c>
      <c r="F35" s="86" t="s">
        <v>590</v>
      </c>
      <c r="G35" s="86">
        <f>+IF(H35=0,"",'Ark1'!Q961)</f>
        <v>12</v>
      </c>
      <c r="H35" s="485">
        <f>+'Ark1'!R961</f>
        <v>13</v>
      </c>
      <c r="I35" s="28">
        <f>+IF(H35=0,"",'Ark1'!AE961)</f>
        <v>0.49186530457813088</v>
      </c>
      <c r="J35" s="28">
        <f>+IF(H35=0,"",'Ark1'!AF961)</f>
        <v>0.3464290120633266</v>
      </c>
      <c r="K35" s="27">
        <f>+IF(H35=0,"",'Ark1'!S961)</f>
        <v>2.25</v>
      </c>
      <c r="L35" s="244"/>
      <c r="M35" s="376">
        <f>+IF(H35=0,"",'Ark1'!AR961)</f>
        <v>203.55555555555557</v>
      </c>
      <c r="N35" s="114">
        <f>+IF(H35=0,"",'Ark1'!AS961)</f>
        <v>20.68690674212122</v>
      </c>
      <c r="O35" s="244"/>
      <c r="P35" s="303">
        <f>+IF(H35=0,"",'Ark1'!U961)</f>
        <v>183.80769230769235</v>
      </c>
      <c r="Q35" s="33">
        <f>+IF(H35=0,"",'Ark1'!W961)</f>
        <v>0</v>
      </c>
      <c r="R35" s="33">
        <f>+IF(H35=0,"",'Ark1'!X961)</f>
        <v>0</v>
      </c>
      <c r="S35" s="33">
        <f>+IF(H35=0,"",'Ark1'!AG961)</f>
        <v>941.6666666666664</v>
      </c>
      <c r="T35" s="33">
        <f>+IF(H35=0,"",'Ark1'!AH961)</f>
        <v>69.230769230769269</v>
      </c>
      <c r="U35" s="33">
        <f>+IF(H35=0,"",'Ark1'!AI961)</f>
        <v>30.769230769230759</v>
      </c>
      <c r="V35" s="33">
        <f>+IF(H35=0,"",'Ark1'!Y961)</f>
        <v>29.271447404187001</v>
      </c>
      <c r="W35" s="27">
        <f>+IF(H35=0,"",'Ark1'!Z961)</f>
        <v>1.0808650381843381</v>
      </c>
      <c r="X35" s="303">
        <f t="shared" si="3"/>
        <v>195.19400953029282</v>
      </c>
      <c r="Y35" s="33">
        <f t="shared" si="4"/>
        <v>91.903846153846175</v>
      </c>
      <c r="Z35" s="28">
        <f t="shared" si="5"/>
        <v>1.0833333333333333</v>
      </c>
      <c r="AA35" s="244"/>
      <c r="AB35" s="247"/>
      <c r="AD35" s="28"/>
      <c r="AE35" s="27"/>
      <c r="AF35" s="248"/>
      <c r="AG35" s="86"/>
      <c r="AH35" s="211"/>
      <c r="AI35" s="211"/>
      <c r="AJ35" s="247"/>
      <c r="AK35" s="247"/>
      <c r="AL35" s="247"/>
    </row>
    <row r="36" spans="1:38" ht="15.6">
      <c r="A36" s="244"/>
      <c r="B36" s="244">
        <f>+'Ark1'!C962</f>
        <v>2024</v>
      </c>
      <c r="C36" s="86">
        <f>+'Ark1'!M962</f>
        <v>2</v>
      </c>
      <c r="D36" s="361" t="s">
        <v>93</v>
      </c>
      <c r="E36" s="86">
        <f>+'Ark1'!D962</f>
        <v>9</v>
      </c>
      <c r="F36" s="86" t="s">
        <v>591</v>
      </c>
      <c r="G36" s="86">
        <f>+IF(H36=0,"",'Ark1'!Q962)</f>
        <v>8</v>
      </c>
      <c r="H36" s="485">
        <f>+'Ark1'!R962</f>
        <v>8</v>
      </c>
      <c r="I36" s="28">
        <f>+IF(H36=0,"",'Ark1'!AE962)</f>
        <v>0.28278543655001775</v>
      </c>
      <c r="J36" s="28">
        <f>+IF(H36=0,"",'Ark1'!AF962)</f>
        <v>0.21022770176216124</v>
      </c>
      <c r="K36" s="27">
        <f>+IF(H36=0,"",'Ark1'!S962)</f>
        <v>1.5</v>
      </c>
      <c r="L36" s="244"/>
      <c r="M36" s="376">
        <f>+IF(H36=0,"",'Ark1'!AR962)</f>
        <v>215.8333333333334</v>
      </c>
      <c r="N36" s="114">
        <f>+IF(H36=0,"",'Ark1'!AS962)</f>
        <v>19.414048378828113</v>
      </c>
      <c r="O36" s="244"/>
      <c r="P36" s="303">
        <f>+IF(H36=0,"",'Ark1'!U962)</f>
        <v>196.97499999999999</v>
      </c>
      <c r="Q36" s="33">
        <f>+IF(H36=0,"",'Ark1'!W962)</f>
        <v>0</v>
      </c>
      <c r="R36" s="33">
        <f>+IF(H36=0,"",'Ark1'!X962)</f>
        <v>0</v>
      </c>
      <c r="S36" s="33">
        <f>+IF(H36=0,"",'Ark1'!AG962)</f>
        <v>1183.166666666667</v>
      </c>
      <c r="T36" s="33">
        <f>+IF(H36=0,"",'Ark1'!AH962)</f>
        <v>75</v>
      </c>
      <c r="U36" s="33">
        <f>+IF(H36=0,"",'Ark1'!AI962)</f>
        <v>0</v>
      </c>
      <c r="V36" s="33">
        <f>+IF(H36=0,"",'Ark1'!Y962)</f>
        <v>31.50871903140478</v>
      </c>
      <c r="W36" s="27">
        <f>+IF(H36=0,"",'Ark1'!Z962)</f>
        <v>0.5</v>
      </c>
      <c r="X36" s="303">
        <f t="shared" si="3"/>
        <v>166.48119453444141</v>
      </c>
      <c r="Y36" s="33">
        <f t="shared" si="4"/>
        <v>98.487499999999997</v>
      </c>
      <c r="Z36" s="28">
        <f t="shared" si="5"/>
        <v>1</v>
      </c>
      <c r="AA36" s="244"/>
      <c r="AB36" s="247"/>
      <c r="AD36" s="28"/>
      <c r="AE36" s="27"/>
      <c r="AF36" s="248"/>
      <c r="AG36" s="86"/>
      <c r="AH36" s="27"/>
      <c r="AI36" s="27"/>
      <c r="AJ36" s="33"/>
      <c r="AK36" s="33"/>
      <c r="AL36" s="33"/>
    </row>
    <row r="37" spans="1:38" ht="15.6">
      <c r="A37" s="244"/>
      <c r="B37" s="244">
        <f>+'Ark1'!C963</f>
        <v>2024</v>
      </c>
      <c r="C37" s="86">
        <f>+'Ark1'!M963</f>
        <v>2</v>
      </c>
      <c r="D37" s="361" t="s">
        <v>93</v>
      </c>
      <c r="E37" s="86">
        <f>+'Ark1'!D963</f>
        <v>10</v>
      </c>
      <c r="F37" s="86" t="s">
        <v>592</v>
      </c>
      <c r="G37" s="86">
        <f>+IF(H37=0,"",'Ark1'!Q963)</f>
        <v>32</v>
      </c>
      <c r="H37" s="485">
        <f>+'Ark1'!R963</f>
        <v>36</v>
      </c>
      <c r="I37" s="28">
        <f>+IF(H37=0,"",'Ark1'!AE963)</f>
        <v>0.50948202660628361</v>
      </c>
      <c r="J37" s="28">
        <f>+IF(H37=0,"",'Ark1'!AF963)</f>
        <v>0.344578479383437</v>
      </c>
      <c r="K37" s="27">
        <f>+IF(H37=0,"",'Ark1'!S963)</f>
        <v>2.2352941176470589</v>
      </c>
      <c r="L37" s="244"/>
      <c r="M37" s="376">
        <f>+IF(H37=0,"",'Ark1'!AR963)</f>
        <v>203.09677419354844</v>
      </c>
      <c r="N37" s="114">
        <f>+IF(H37=0,"",'Ark1'!AS963)</f>
        <v>21.226810240811059</v>
      </c>
      <c r="O37" s="244"/>
      <c r="P37" s="303">
        <f>+IF(H37=0,"",'Ark1'!U963)</f>
        <v>175.06666666666661</v>
      </c>
      <c r="Q37" s="33">
        <f>+IF(H37=0,"",'Ark1'!W963)</f>
        <v>0</v>
      </c>
      <c r="R37" s="33">
        <f>+IF(H37=0,"",'Ark1'!X963)</f>
        <v>0</v>
      </c>
      <c r="S37" s="33">
        <f>+IF(H37=0,"",'Ark1'!AG963)</f>
        <v>1079.4516129032259</v>
      </c>
      <c r="T37" s="33">
        <f>+IF(H37=0,"",'Ark1'!AH963)</f>
        <v>86.1111111111111</v>
      </c>
      <c r="U37" s="33">
        <f>+IF(H37=0,"",'Ark1'!AI963)</f>
        <v>44.44444444444445</v>
      </c>
      <c r="V37" s="33">
        <f>+IF(H37=0,"",'Ark1'!Y963)</f>
        <v>36.879194676673976</v>
      </c>
      <c r="W37" s="27">
        <f>+IF(H37=0,"",'Ark1'!Z963)</f>
        <v>1.1071054285092627</v>
      </c>
      <c r="X37" s="303">
        <f t="shared" si="3"/>
        <v>162.1811154608572</v>
      </c>
      <c r="Y37" s="33">
        <f t="shared" si="4"/>
        <v>87.533333333333303</v>
      </c>
      <c r="Z37" s="28">
        <f t="shared" si="5"/>
        <v>1.125</v>
      </c>
      <c r="AA37" s="244"/>
      <c r="AB37" s="247"/>
      <c r="AD37" s="28"/>
      <c r="AE37" s="27"/>
      <c r="AF37" s="248"/>
      <c r="AG37" s="86"/>
      <c r="AH37" s="27"/>
      <c r="AI37" s="27"/>
      <c r="AJ37" s="33"/>
      <c r="AK37" s="33"/>
      <c r="AL37" s="33"/>
    </row>
    <row r="38" spans="1:38" ht="15.6">
      <c r="A38" s="244"/>
      <c r="B38" s="244">
        <f>+'Ark1'!C964</f>
        <v>2024</v>
      </c>
      <c r="C38" s="86">
        <f>+'Ark1'!M964</f>
        <v>2</v>
      </c>
      <c r="D38" s="361" t="s">
        <v>93</v>
      </c>
      <c r="E38" s="86">
        <f>+'Ark1'!D964</f>
        <v>11</v>
      </c>
      <c r="F38" s="86" t="s">
        <v>593</v>
      </c>
      <c r="G38" s="86">
        <f>+IF(H38=0,"",'Ark1'!Q964)</f>
        <v>12</v>
      </c>
      <c r="H38" s="485">
        <f>+'Ark1'!R964</f>
        <v>16</v>
      </c>
      <c r="I38" s="28">
        <f>+IF(H38=0,"",'Ark1'!AE964)</f>
        <v>0.27261884477764525</v>
      </c>
      <c r="J38" s="28">
        <f>+IF(H38=0,"",'Ark1'!AF964)</f>
        <v>0.17976438912587855</v>
      </c>
      <c r="K38" s="27">
        <f>+IF(H38=0,"",'Ark1'!S964)</f>
        <v>1.875</v>
      </c>
      <c r="L38" s="244"/>
      <c r="M38" s="376">
        <f>+IF(H38=0,"",'Ark1'!AR964)</f>
        <v>205.25</v>
      </c>
      <c r="N38" s="114">
        <f>+IF(H38=0,"",'Ark1'!AS964)</f>
        <v>20.067950827036789</v>
      </c>
      <c r="O38" s="244"/>
      <c r="P38" s="303">
        <f>+IF(H38=0,"",'Ark1'!U964)</f>
        <v>173.99375000000001</v>
      </c>
      <c r="Q38" s="33">
        <f>+IF(H38=0,"",'Ark1'!W964)</f>
        <v>0</v>
      </c>
      <c r="R38" s="33">
        <f>+IF(H38=0,"",'Ark1'!X964)</f>
        <v>0</v>
      </c>
      <c r="S38" s="33">
        <f>+IF(H38=0,"",'Ark1'!AG964)</f>
        <v>1099</v>
      </c>
      <c r="T38" s="33">
        <f>+IF(H38=0,"",'Ark1'!AH964)</f>
        <v>100</v>
      </c>
      <c r="U38" s="33">
        <f>+IF(H38=0,"",'Ark1'!AI964)</f>
        <v>37.5</v>
      </c>
      <c r="V38" s="33">
        <f>+IF(H38=0,"",'Ark1'!Y964)</f>
        <v>32.158989193342165</v>
      </c>
      <c r="W38" s="27">
        <f>+IF(H38=0,"",'Ark1'!Z964)</f>
        <v>1.0532687216470451</v>
      </c>
      <c r="X38" s="303">
        <f t="shared" si="3"/>
        <v>158.3200636942675</v>
      </c>
      <c r="Y38" s="33">
        <f t="shared" si="4"/>
        <v>86.996875000000003</v>
      </c>
      <c r="Z38" s="28">
        <f t="shared" si="5"/>
        <v>1.3333333333333333</v>
      </c>
      <c r="AA38" s="244"/>
      <c r="AB38" s="247"/>
      <c r="AD38" s="28"/>
      <c r="AE38" s="27"/>
      <c r="AF38" s="248"/>
      <c r="AG38" s="86"/>
      <c r="AH38" s="27"/>
      <c r="AI38" s="27"/>
      <c r="AJ38" s="33"/>
      <c r="AK38" s="33"/>
      <c r="AL38" s="33"/>
    </row>
    <row r="39" spans="1:38" ht="15.6">
      <c r="A39" s="244"/>
      <c r="B39" s="244">
        <f>+'Ark1'!C965</f>
        <v>2024</v>
      </c>
      <c r="C39" s="86">
        <f>+'Ark1'!M965</f>
        <v>2</v>
      </c>
      <c r="D39" s="361" t="s">
        <v>93</v>
      </c>
      <c r="E39" s="86">
        <f>+'Ark1'!D965</f>
        <v>12</v>
      </c>
      <c r="F39" s="86" t="s">
        <v>594</v>
      </c>
      <c r="G39" s="86">
        <f>+IF(H39=0,"",'Ark1'!Q965)</f>
        <v>15</v>
      </c>
      <c r="H39" s="485">
        <f>+'Ark1'!R965</f>
        <v>15</v>
      </c>
      <c r="I39" s="28">
        <f>+IF(H39=0,"",'Ark1'!AE965)</f>
        <v>0.3658536585365853</v>
      </c>
      <c r="J39" s="28">
        <f>+IF(H39=0,"",'Ark1'!AF965)</f>
        <v>0.24480748048961495</v>
      </c>
      <c r="K39" s="27">
        <f>+IF(H39=0,"",'Ark1'!S965)</f>
        <v>2.2142857142857153</v>
      </c>
      <c r="L39" s="244"/>
      <c r="M39" s="376">
        <f>+IF(H39=0,"",'Ark1'!AR965)</f>
        <v>205.07142857142861</v>
      </c>
      <c r="N39" s="114">
        <f>+IF(H39=0,"",'Ark1'!AS965)</f>
        <v>20.56977090767586</v>
      </c>
      <c r="O39" s="244"/>
      <c r="P39" s="303">
        <f>+IF(H39=0,"",'Ark1'!U965)</f>
        <v>177.14</v>
      </c>
      <c r="Q39" s="33">
        <f>+IF(H39=0,"",'Ark1'!W965)</f>
        <v>0</v>
      </c>
      <c r="R39" s="33">
        <f>+IF(H39=0,"",'Ark1'!X965)</f>
        <v>0</v>
      </c>
      <c r="S39" s="33">
        <f>+IF(H39=0,"",'Ark1'!AG965)</f>
        <v>1025.4285714285711</v>
      </c>
      <c r="T39" s="33">
        <f>+IF(H39=0,"",'Ark1'!AH965)</f>
        <v>93.333333333333314</v>
      </c>
      <c r="U39" s="33">
        <f>+IF(H39=0,"",'Ark1'!AI965)</f>
        <v>46.666666666666657</v>
      </c>
      <c r="V39" s="33">
        <f>+IF(H39=0,"",'Ark1'!Y965)</f>
        <v>42.709402555721553</v>
      </c>
      <c r="W39" s="27">
        <f>+IF(H39=0,"",'Ark1'!Z965)</f>
        <v>1.1388321981355296</v>
      </c>
      <c r="X39" s="303">
        <f t="shared" si="3"/>
        <v>172.74728336584013</v>
      </c>
      <c r="Y39" s="33">
        <f t="shared" si="4"/>
        <v>88.57</v>
      </c>
      <c r="Z39" s="28">
        <f t="shared" si="5"/>
        <v>1</v>
      </c>
      <c r="AA39" s="244"/>
      <c r="AB39" s="247"/>
      <c r="AD39" s="28"/>
      <c r="AE39" s="27"/>
      <c r="AF39" s="248"/>
      <c r="AG39" s="86"/>
      <c r="AH39" s="27"/>
      <c r="AI39" s="27"/>
      <c r="AJ39" s="33"/>
      <c r="AK39" s="33"/>
      <c r="AL39" s="33"/>
    </row>
    <row r="40" spans="1:38" ht="15.6">
      <c r="A40" s="244"/>
      <c r="B40" s="244"/>
      <c r="C40" s="244"/>
      <c r="D40" s="244"/>
      <c r="E40" s="244"/>
      <c r="F40" s="244"/>
      <c r="G40" s="244"/>
      <c r="H40" s="478"/>
      <c r="I40" s="245"/>
      <c r="J40" s="245"/>
      <c r="K40" s="244"/>
      <c r="L40" s="244"/>
      <c r="M40" s="246"/>
      <c r="N40" s="246"/>
      <c r="O40" s="244"/>
      <c r="P40" s="244"/>
      <c r="Q40" s="246"/>
      <c r="R40" s="246"/>
      <c r="S40" s="244"/>
      <c r="T40" s="246"/>
      <c r="U40" s="246"/>
      <c r="V40" s="246"/>
      <c r="W40" s="244"/>
      <c r="X40" s="244"/>
      <c r="Y40" s="246"/>
      <c r="Z40" s="245"/>
      <c r="AA40" s="244"/>
      <c r="AB40" s="247"/>
      <c r="AD40" s="28"/>
      <c r="AE40" s="27"/>
      <c r="AF40" s="248"/>
      <c r="AG40" s="86"/>
      <c r="AK40" s="86"/>
    </row>
    <row r="41" spans="1:38" ht="22.8">
      <c r="A41" s="262" t="s">
        <v>631</v>
      </c>
      <c r="B41" s="244"/>
      <c r="C41" s="244"/>
      <c r="D41" s="344" t="str">
        <f>+D43</f>
        <v>1+</v>
      </c>
      <c r="E41" s="244"/>
      <c r="F41" s="244"/>
      <c r="G41" s="244"/>
      <c r="H41" s="495">
        <f>SUM(H43:H54)</f>
        <v>1253</v>
      </c>
      <c r="I41" s="245"/>
      <c r="J41" s="245"/>
      <c r="K41" s="244"/>
      <c r="L41" s="244"/>
      <c r="M41" s="246"/>
      <c r="N41" s="246"/>
      <c r="O41" s="244"/>
      <c r="P41" s="270">
        <f>+Fettgruppe!R11</f>
        <v>201.90734237829204</v>
      </c>
      <c r="Q41" s="246"/>
      <c r="R41" s="246"/>
      <c r="S41" s="244"/>
      <c r="T41" s="246"/>
      <c r="U41" s="246"/>
      <c r="V41" s="246"/>
      <c r="W41" s="244"/>
      <c r="X41" s="270">
        <f>+Fettgruppe!Z11</f>
        <v>185.38350366016925</v>
      </c>
      <c r="Y41" s="263" t="s">
        <v>629</v>
      </c>
      <c r="Z41" s="261"/>
      <c r="AA41" s="244"/>
      <c r="AB41" s="247"/>
      <c r="AD41" s="28"/>
      <c r="AE41" s="27"/>
      <c r="AF41" s="248"/>
      <c r="AG41" s="86"/>
      <c r="AK41" s="86"/>
    </row>
    <row r="42" spans="1:38" ht="16.5" customHeight="1">
      <c r="A42" s="244"/>
      <c r="B42" s="244"/>
      <c r="C42" s="244"/>
      <c r="D42" s="344"/>
      <c r="E42" s="244"/>
      <c r="F42" s="244"/>
      <c r="G42" s="244"/>
      <c r="H42" s="478"/>
      <c r="I42" s="244"/>
      <c r="J42" s="244"/>
      <c r="K42" s="244"/>
      <c r="L42" s="244"/>
      <c r="M42" s="246"/>
      <c r="N42" s="246"/>
      <c r="O42" s="244"/>
      <c r="P42" s="244"/>
      <c r="Q42" s="246"/>
      <c r="R42" s="246"/>
      <c r="S42" s="244"/>
      <c r="T42" s="246"/>
      <c r="U42" s="246"/>
      <c r="V42" s="246"/>
      <c r="W42" s="244"/>
      <c r="X42" s="244"/>
      <c r="Y42" s="246"/>
      <c r="Z42" s="246"/>
      <c r="AA42" s="246"/>
      <c r="AB42" s="247"/>
      <c r="AD42" s="28"/>
      <c r="AE42" s="27"/>
      <c r="AF42" s="248"/>
      <c r="AG42" s="86"/>
      <c r="AK42" s="86"/>
    </row>
    <row r="43" spans="1:38" ht="15.6">
      <c r="A43" s="244"/>
      <c r="B43" s="244">
        <f>+'Ark1'!C966</f>
        <v>2024</v>
      </c>
      <c r="C43" s="264">
        <f>+'Ark1'!M966</f>
        <v>3</v>
      </c>
      <c r="D43" s="264" t="s">
        <v>94</v>
      </c>
      <c r="E43" s="264">
        <f>+'Ark1'!D966</f>
        <v>1</v>
      </c>
      <c r="F43" s="264" t="s">
        <v>584</v>
      </c>
      <c r="G43" s="264">
        <f>+IF(H43=0,"",'Ark1'!Q966)</f>
        <v>47</v>
      </c>
      <c r="H43" s="485">
        <f>+'Ark1'!R966</f>
        <v>55</v>
      </c>
      <c r="I43" s="265">
        <f>+IF(H43=0,"",'Ark1'!AE966)</f>
        <v>1.2122547939166852</v>
      </c>
      <c r="J43" s="265">
        <f>+IF(H43=0,"",'Ark1'!AF966)</f>
        <v>0.91534220886093043</v>
      </c>
      <c r="K43" s="266">
        <f>+IF(H43=0,"",'Ark1'!S966)</f>
        <v>2.4629629629629632</v>
      </c>
      <c r="L43" s="244"/>
      <c r="M43" s="376">
        <f>+IF(H43=0,"",'Ark1'!AR966)</f>
        <v>209.58823529411765</v>
      </c>
      <c r="N43" s="114">
        <f>+IF(H43=0,"",'Ark1'!AS966)</f>
        <v>21.91598439293918</v>
      </c>
      <c r="O43" s="244"/>
      <c r="P43" s="303">
        <f>+IF(H43=0,"",'Ark1'!U966)</f>
        <v>202.48181818181817</v>
      </c>
      <c r="Q43" s="267">
        <f>+IF(H43=0,"",'Ark1'!W966)</f>
        <v>0</v>
      </c>
      <c r="R43" s="267">
        <f>+IF(H43=0,"",'Ark1'!X966)</f>
        <v>0</v>
      </c>
      <c r="S43" s="267">
        <f>+IF(H43=0,"",'Ark1'!AG966)</f>
        <v>1096.666666666667</v>
      </c>
      <c r="T43" s="267">
        <f>+IF(H43=0,"",'Ark1'!AH966)</f>
        <v>92.727272727272734</v>
      </c>
      <c r="U43" s="267">
        <f>+IF(H43=0,"",'Ark1'!AI966)</f>
        <v>40</v>
      </c>
      <c r="V43" s="267">
        <f>+IF(H43=0,"",'Ark1'!Y966)</f>
        <v>26.937524290031526</v>
      </c>
      <c r="W43" s="266">
        <f>+IF(H43=0,"",'Ark1'!Z966)</f>
        <v>1.1229809305350782</v>
      </c>
      <c r="X43" s="303">
        <f t="shared" ref="X43:X54" si="6">+IF(H43=0,"",1000*P43/S43)</f>
        <v>184.63387676153627</v>
      </c>
      <c r="Y43" s="267">
        <f t="shared" ref="Y43:Y54" si="7">+IF(H43=0,"",P43/C43)</f>
        <v>67.493939393939385</v>
      </c>
      <c r="Z43" s="265">
        <f t="shared" ref="Z43:Z54" si="8">+IF(H43=0,"",H43/G43)</f>
        <v>1.1702127659574468</v>
      </c>
      <c r="AA43" s="244"/>
      <c r="AB43" s="247"/>
      <c r="AD43" s="28"/>
      <c r="AE43" s="27"/>
      <c r="AF43" s="248"/>
      <c r="AG43" s="86"/>
      <c r="AH43" s="27"/>
      <c r="AI43" s="27"/>
      <c r="AJ43" s="33"/>
      <c r="AK43" s="33"/>
      <c r="AL43" s="33"/>
    </row>
    <row r="44" spans="1:38" ht="15.6">
      <c r="A44" s="244"/>
      <c r="B44" s="244">
        <f>+'Ark1'!C967</f>
        <v>2024</v>
      </c>
      <c r="C44" s="264">
        <f>+'Ark1'!M967</f>
        <v>3</v>
      </c>
      <c r="D44" s="264" t="s">
        <v>94</v>
      </c>
      <c r="E44" s="264">
        <f>+'Ark1'!D967</f>
        <v>2</v>
      </c>
      <c r="F44" s="264" t="s">
        <v>585</v>
      </c>
      <c r="G44" s="264">
        <f>+IF(H44=0,"",'Ark1'!Q967)</f>
        <v>46</v>
      </c>
      <c r="H44" s="485">
        <f>+'Ark1'!R967</f>
        <v>53</v>
      </c>
      <c r="I44" s="265">
        <f>+IF(H44=0,"",'Ark1'!AE967)</f>
        <v>1.8275862068965525</v>
      </c>
      <c r="J44" s="265">
        <f>+IF(H44=0,"",'Ark1'!AF967)</f>
        <v>1.3772259940110907</v>
      </c>
      <c r="K44" s="266">
        <f>+IF(H44=0,"",'Ark1'!S967)</f>
        <v>2.192307692307693</v>
      </c>
      <c r="L44" s="244"/>
      <c r="M44" s="376">
        <f>+IF(H44=0,"",'Ark1'!AR967)</f>
        <v>211.79591836734696</v>
      </c>
      <c r="N44" s="114">
        <f>+IF(H44=0,"",'Ark1'!AS967)</f>
        <v>21.200559208390327</v>
      </c>
      <c r="O44" s="244"/>
      <c r="P44" s="303">
        <f>+IF(H44=0,"",'Ark1'!U967)</f>
        <v>202.44528301886797</v>
      </c>
      <c r="Q44" s="267">
        <f>+IF(H44=0,"",'Ark1'!W967)</f>
        <v>0</v>
      </c>
      <c r="R44" s="267">
        <f>+IF(H44=0,"",'Ark1'!X967)</f>
        <v>0</v>
      </c>
      <c r="S44" s="267">
        <f>+IF(H44=0,"",'Ark1'!AG967)</f>
        <v>1089.4693877551017</v>
      </c>
      <c r="T44" s="267">
        <f>+IF(H44=0,"",'Ark1'!AH967)</f>
        <v>92.452830188679215</v>
      </c>
      <c r="U44" s="267">
        <f>+IF(H44=0,"",'Ark1'!AI967)</f>
        <v>28.301886792452819</v>
      </c>
      <c r="V44" s="267">
        <f>+IF(H44=0,"",'Ark1'!Y967)</f>
        <v>35.732304321016052</v>
      </c>
      <c r="W44" s="266">
        <f>+IF(H44=0,"",'Ark1'!Z967)</f>
        <v>1.3122838370722141</v>
      </c>
      <c r="X44" s="303">
        <f t="shared" si="6"/>
        <v>185.82007470261752</v>
      </c>
      <c r="Y44" s="267">
        <f t="shared" si="7"/>
        <v>67.481761006289318</v>
      </c>
      <c r="Z44" s="265">
        <f t="shared" si="8"/>
        <v>1.1521739130434783</v>
      </c>
      <c r="AA44" s="244"/>
      <c r="AB44" s="247"/>
      <c r="AD44" s="28"/>
      <c r="AE44" s="27"/>
      <c r="AF44" s="248"/>
      <c r="AG44" s="86"/>
      <c r="AH44" s="27"/>
      <c r="AI44" s="27"/>
      <c r="AJ44" s="33"/>
      <c r="AK44" s="33"/>
      <c r="AL44" s="33"/>
    </row>
    <row r="45" spans="1:38" ht="15.6">
      <c r="A45" s="244"/>
      <c r="B45" s="244">
        <f>+'Ark1'!C968</f>
        <v>2024</v>
      </c>
      <c r="C45" s="264">
        <f>+'Ark1'!M968</f>
        <v>3</v>
      </c>
      <c r="D45" s="264" t="s">
        <v>94</v>
      </c>
      <c r="E45" s="264">
        <f>+'Ark1'!D968</f>
        <v>3</v>
      </c>
      <c r="F45" s="264" t="s">
        <v>586</v>
      </c>
      <c r="G45" s="264">
        <f>+IF(H45=0,"",'Ark1'!Q968)</f>
        <v>33</v>
      </c>
      <c r="H45" s="485">
        <f>+'Ark1'!R968</f>
        <v>35</v>
      </c>
      <c r="I45" s="265">
        <f>+IF(H45=0,"",'Ark1'!AE968)</f>
        <v>1.1832319134550373</v>
      </c>
      <c r="J45" s="265">
        <f>+IF(H45=0,"",'Ark1'!AF968)</f>
        <v>0.84665861459190384</v>
      </c>
      <c r="K45" s="266">
        <f>+IF(H45=0,"",'Ark1'!S968)</f>
        <v>2.1212121212121215</v>
      </c>
      <c r="L45" s="244"/>
      <c r="M45" s="376">
        <f>+IF(H45=0,"",'Ark1'!AR968)</f>
        <v>209.16</v>
      </c>
      <c r="N45" s="114">
        <f>+IF(H45=0,"",'Ark1'!AS968)</f>
        <v>20.460492790911129</v>
      </c>
      <c r="O45" s="244"/>
      <c r="P45" s="303">
        <f>+IF(H45=0,"",'Ark1'!U968)</f>
        <v>192.99142857142849</v>
      </c>
      <c r="Q45" s="267">
        <f>+IF(H45=0,"",'Ark1'!W968)</f>
        <v>0</v>
      </c>
      <c r="R45" s="267">
        <f>+IF(H45=0,"",'Ark1'!X968)</f>
        <v>0</v>
      </c>
      <c r="S45" s="267">
        <f>+IF(H45=0,"",'Ark1'!AG968)</f>
        <v>1025</v>
      </c>
      <c r="T45" s="267">
        <f>+IF(H45=0,"",'Ark1'!AH968)</f>
        <v>71.428571428571445</v>
      </c>
      <c r="U45" s="267">
        <f>+IF(H45=0,"",'Ark1'!AI968)</f>
        <v>14.285714285714288</v>
      </c>
      <c r="V45" s="267">
        <f>+IF(H45=0,"",'Ark1'!Y968)</f>
        <v>40.057047686864898</v>
      </c>
      <c r="W45" s="266">
        <f>+IF(H45=0,"",'Ark1'!Z968)</f>
        <v>1.2707261117599202</v>
      </c>
      <c r="X45" s="303">
        <f t="shared" si="6"/>
        <v>188.28432055749121</v>
      </c>
      <c r="Y45" s="267">
        <f t="shared" si="7"/>
        <v>64.330476190476162</v>
      </c>
      <c r="Z45" s="265">
        <f t="shared" si="8"/>
        <v>1.0606060606060606</v>
      </c>
      <c r="AA45" s="244"/>
      <c r="AB45" s="247"/>
      <c r="AD45" s="28"/>
      <c r="AE45" s="27"/>
      <c r="AF45" s="248"/>
      <c r="AG45" s="86"/>
      <c r="AH45" s="27"/>
      <c r="AI45" s="27"/>
      <c r="AJ45" s="33"/>
      <c r="AK45" s="33"/>
      <c r="AL45" s="33"/>
    </row>
    <row r="46" spans="1:38" ht="15.6">
      <c r="A46" s="244"/>
      <c r="B46" s="244">
        <f>+'Ark1'!C969</f>
        <v>2024</v>
      </c>
      <c r="C46" s="264">
        <f>+'Ark1'!M969</f>
        <v>3</v>
      </c>
      <c r="D46" s="264" t="s">
        <v>94</v>
      </c>
      <c r="E46" s="264">
        <f>+'Ark1'!D969</f>
        <v>4</v>
      </c>
      <c r="F46" s="264" t="s">
        <v>587</v>
      </c>
      <c r="G46" s="264">
        <f>+IF(H46=0,"",'Ark1'!Q969)</f>
        <v>75</v>
      </c>
      <c r="H46" s="485">
        <f>+'Ark1'!R969</f>
        <v>90</v>
      </c>
      <c r="I46" s="265">
        <f>+IF(H46=0,"",'Ark1'!AE969)</f>
        <v>2.3461939520333681</v>
      </c>
      <c r="J46" s="265">
        <f>+IF(H46=0,"",'Ark1'!AF969)</f>
        <v>1.7405764881024863</v>
      </c>
      <c r="K46" s="266">
        <f>+IF(H46=0,"",'Ark1'!S969)</f>
        <v>2.1444444444444444</v>
      </c>
      <c r="L46" s="244"/>
      <c r="M46" s="376">
        <f>+IF(H46=0,"",'Ark1'!AR969)</f>
        <v>210.71428571428575</v>
      </c>
      <c r="N46" s="114">
        <f>+IF(H46=0,"",'Ark1'!AS969)</f>
        <v>20.868910638226517</v>
      </c>
      <c r="O46" s="244"/>
      <c r="P46" s="303">
        <f>+IF(H46=0,"",'Ark1'!U969)</f>
        <v>200.11222222222233</v>
      </c>
      <c r="Q46" s="267">
        <f>+IF(H46=0,"",'Ark1'!W969)</f>
        <v>0</v>
      </c>
      <c r="R46" s="267">
        <f>+IF(H46=0,"",'Ark1'!X969)</f>
        <v>1.1111111111111112</v>
      </c>
      <c r="S46" s="267">
        <f>+IF(H46=0,"",'Ark1'!AG969)</f>
        <v>1093.4675324675325</v>
      </c>
      <c r="T46" s="267">
        <f>+IF(H46=0,"",'Ark1'!AH969)</f>
        <v>85.555555555555557</v>
      </c>
      <c r="U46" s="267">
        <f>+IF(H46=0,"",'Ark1'!AI969)</f>
        <v>20</v>
      </c>
      <c r="V46" s="267">
        <f>+IF(H46=0,"",'Ark1'!Y969)</f>
        <v>46.21596123461547</v>
      </c>
      <c r="W46" s="266">
        <f>+IF(H46=0,"",'Ark1'!Z969)</f>
        <v>1.4496061619251484</v>
      </c>
      <c r="X46" s="303">
        <f t="shared" si="6"/>
        <v>183.00700869521623</v>
      </c>
      <c r="Y46" s="267">
        <f t="shared" si="7"/>
        <v>66.704074074074114</v>
      </c>
      <c r="Z46" s="265">
        <f t="shared" si="8"/>
        <v>1.2</v>
      </c>
      <c r="AA46" s="244"/>
      <c r="AB46" s="247"/>
      <c r="AD46" s="28"/>
      <c r="AE46" s="27"/>
      <c r="AF46" s="248"/>
      <c r="AG46" s="86"/>
      <c r="AH46" s="27"/>
      <c r="AI46" s="27"/>
      <c r="AJ46" s="33"/>
      <c r="AK46" s="33"/>
      <c r="AL46" s="33"/>
    </row>
    <row r="47" spans="1:38" ht="15.6">
      <c r="A47" s="244"/>
      <c r="B47" s="244">
        <f>+'Ark1'!C970</f>
        <v>2024</v>
      </c>
      <c r="C47" s="264">
        <f>+'Ark1'!M970</f>
        <v>3</v>
      </c>
      <c r="D47" s="264" t="s">
        <v>94</v>
      </c>
      <c r="E47" s="264">
        <f>+'Ark1'!D970</f>
        <v>5</v>
      </c>
      <c r="F47" s="264" t="s">
        <v>443</v>
      </c>
      <c r="G47" s="264">
        <f>+IF(H47=0,"",'Ark1'!Q970)</f>
        <v>61</v>
      </c>
      <c r="H47" s="485">
        <f>+'Ark1'!R970</f>
        <v>67</v>
      </c>
      <c r="I47" s="265">
        <f>+IF(H47=0,"",'Ark1'!AE970)</f>
        <v>2.0420603474550441</v>
      </c>
      <c r="J47" s="265">
        <f>+IF(H47=0,"",'Ark1'!AF970)</f>
        <v>1.4821131007747119</v>
      </c>
      <c r="K47" s="266">
        <f>+IF(H47=0,"",'Ark1'!S970)</f>
        <v>2.3134328358208958</v>
      </c>
      <c r="L47" s="244"/>
      <c r="M47" s="376">
        <f>+IF(H47=0,"",'Ark1'!AR970)</f>
        <v>208.5</v>
      </c>
      <c r="N47" s="114">
        <f>+IF(H47=0,"",'Ark1'!AS970)</f>
        <v>21.269713431345725</v>
      </c>
      <c r="O47" s="244"/>
      <c r="P47" s="303">
        <f>+IF(H47=0,"",'Ark1'!U970)</f>
        <v>195.6089552238806</v>
      </c>
      <c r="Q47" s="267">
        <f>+IF(H47=0,"",'Ark1'!W970)</f>
        <v>0</v>
      </c>
      <c r="R47" s="267">
        <f>+IF(H47=0,"",'Ark1'!X970)</f>
        <v>0</v>
      </c>
      <c r="S47" s="267">
        <f>+IF(H47=0,"",'Ark1'!AG970)</f>
        <v>1048.8709677419356</v>
      </c>
      <c r="T47" s="267">
        <f>+IF(H47=0,"",'Ark1'!AH970)</f>
        <v>92.53731343283583</v>
      </c>
      <c r="U47" s="267">
        <f>+IF(H47=0,"",'Ark1'!AI970)</f>
        <v>28.35820895522388</v>
      </c>
      <c r="V47" s="267">
        <f>+IF(H47=0,"",'Ark1'!Y970)</f>
        <v>41.394147438883657</v>
      </c>
      <c r="W47" s="266">
        <f>+IF(H47=0,"",'Ark1'!Z970)</f>
        <v>1.4579576312239659</v>
      </c>
      <c r="X47" s="303">
        <f t="shared" si="6"/>
        <v>186.49477508658458</v>
      </c>
      <c r="Y47" s="267">
        <f t="shared" si="7"/>
        <v>65.202985074626866</v>
      </c>
      <c r="Z47" s="265">
        <f t="shared" si="8"/>
        <v>1.098360655737705</v>
      </c>
      <c r="AA47" s="244"/>
      <c r="AB47" s="247"/>
      <c r="AD47" s="28"/>
      <c r="AE47" s="27"/>
      <c r="AF47" s="248"/>
      <c r="AG47" s="86"/>
      <c r="AH47" s="27"/>
      <c r="AI47" s="27"/>
      <c r="AJ47" s="33"/>
      <c r="AK47" s="33"/>
      <c r="AL47" s="33"/>
    </row>
    <row r="48" spans="1:38" ht="15.6">
      <c r="A48" s="244"/>
      <c r="B48" s="244">
        <f>+'Ark1'!C971</f>
        <v>2024</v>
      </c>
      <c r="C48" s="264">
        <f>+'Ark1'!M971</f>
        <v>3</v>
      </c>
      <c r="D48" s="264" t="s">
        <v>94</v>
      </c>
      <c r="E48" s="264">
        <f>+'Ark1'!D971</f>
        <v>6</v>
      </c>
      <c r="F48" s="264" t="s">
        <v>588</v>
      </c>
      <c r="G48" s="264">
        <f>+IF(H48=0,"",'Ark1'!Q971)</f>
        <v>69</v>
      </c>
      <c r="H48" s="485">
        <f>+'Ark1'!R971</f>
        <v>79</v>
      </c>
      <c r="I48" s="265">
        <f>+IF(H48=0,"",'Ark1'!AE971)</f>
        <v>2.8004253810705433</v>
      </c>
      <c r="J48" s="265">
        <f>+IF(H48=0,"",'Ark1'!AF971)</f>
        <v>2.1006537105471943</v>
      </c>
      <c r="K48" s="266">
        <f>+IF(H48=0,"",'Ark1'!S971)</f>
        <v>1.9102564102564097</v>
      </c>
      <c r="L48" s="244"/>
      <c r="M48" s="376">
        <f>+IF(H48=0,"",'Ark1'!AR971)</f>
        <v>211.64864864864873</v>
      </c>
      <c r="N48" s="114">
        <f>+IF(H48=0,"",'Ark1'!AS971)</f>
        <v>20.918031579446975</v>
      </c>
      <c r="O48" s="244"/>
      <c r="P48" s="303">
        <f>+IF(H48=0,"",'Ark1'!U971)</f>
        <v>200.55063291139237</v>
      </c>
      <c r="Q48" s="267">
        <f>+IF(H48=0,"",'Ark1'!W971)</f>
        <v>0</v>
      </c>
      <c r="R48" s="267">
        <f>+IF(H48=0,"",'Ark1'!X971)</f>
        <v>0</v>
      </c>
      <c r="S48" s="267">
        <f>+IF(H48=0,"",'Ark1'!AG971)</f>
        <v>1107</v>
      </c>
      <c r="T48" s="267">
        <f>+IF(H48=0,"",'Ark1'!AH971)</f>
        <v>93.670886075949383</v>
      </c>
      <c r="U48" s="267">
        <f>+IF(H48=0,"",'Ark1'!AI971)</f>
        <v>15.189873417721509</v>
      </c>
      <c r="V48" s="267">
        <f>+IF(H48=0,"",'Ark1'!Y971)</f>
        <v>35.074347340635896</v>
      </c>
      <c r="W48" s="266">
        <f>+IF(H48=0,"",'Ark1'!Z971)</f>
        <v>1.0232902709983436</v>
      </c>
      <c r="X48" s="303">
        <f t="shared" si="6"/>
        <v>181.16588338879166</v>
      </c>
      <c r="Y48" s="267">
        <f t="shared" si="7"/>
        <v>66.850210970464119</v>
      </c>
      <c r="Z48" s="265">
        <f t="shared" si="8"/>
        <v>1.144927536231884</v>
      </c>
      <c r="AA48" s="244"/>
      <c r="AB48" s="247"/>
      <c r="AD48" s="28"/>
      <c r="AE48" s="27"/>
      <c r="AF48" s="248"/>
      <c r="AG48" s="86"/>
      <c r="AH48" s="27"/>
      <c r="AI48" s="27"/>
      <c r="AJ48" s="33"/>
      <c r="AK48" s="33"/>
      <c r="AL48" s="33"/>
    </row>
    <row r="49" spans="1:38" ht="15.6">
      <c r="A49" s="244"/>
      <c r="B49" s="244">
        <f>+'Ark1'!C972</f>
        <v>2024</v>
      </c>
      <c r="C49" s="264">
        <f>+'Ark1'!M972</f>
        <v>3</v>
      </c>
      <c r="D49" s="264" t="s">
        <v>94</v>
      </c>
      <c r="E49" s="264">
        <f>+'Ark1'!D972</f>
        <v>7</v>
      </c>
      <c r="F49" s="264" t="s">
        <v>589</v>
      </c>
      <c r="G49" s="264">
        <f>+IF(H49=0,"",'Ark1'!Q972)</f>
        <v>59</v>
      </c>
      <c r="H49" s="485">
        <f>+'Ark1'!R972</f>
        <v>70</v>
      </c>
      <c r="I49" s="265">
        <f>+IF(H49=0,"",'Ark1'!AE972)</f>
        <v>2.9093931837073974</v>
      </c>
      <c r="J49" s="265">
        <f>+IF(H49=0,"",'Ark1'!AF972)</f>
        <v>2.1344841764325011</v>
      </c>
      <c r="K49" s="266">
        <f>+IF(H49=0,"",'Ark1'!S972)</f>
        <v>2.1739130434782608</v>
      </c>
      <c r="L49" s="244"/>
      <c r="M49" s="376">
        <f>+IF(H49=0,"",'Ark1'!AR972)</f>
        <v>208.62295081967213</v>
      </c>
      <c r="N49" s="114">
        <f>+IF(H49=0,"",'Ark1'!AS972)</f>
        <v>21.293994976792529</v>
      </c>
      <c r="O49" s="244"/>
      <c r="P49" s="303">
        <f>+IF(H49=0,"",'Ark1'!U972)</f>
        <v>193.56142857142848</v>
      </c>
      <c r="Q49" s="267">
        <f>+IF(H49=0,"",'Ark1'!W972)</f>
        <v>0</v>
      </c>
      <c r="R49" s="267">
        <f>+IF(H49=0,"",'Ark1'!X972)</f>
        <v>0</v>
      </c>
      <c r="S49" s="267">
        <f>+IF(H49=0,"",'Ark1'!AG972)</f>
        <v>1090.9836065573768</v>
      </c>
      <c r="T49" s="267">
        <f>+IF(H49=0,"",'Ark1'!AH972)</f>
        <v>87.142857142857125</v>
      </c>
      <c r="U49" s="267">
        <f>+IF(H49=0,"",'Ark1'!AI972)</f>
        <v>31.428571428571423</v>
      </c>
      <c r="V49" s="267">
        <f>+IF(H49=0,"",'Ark1'!Y972)</f>
        <v>32.430956520219148</v>
      </c>
      <c r="W49" s="266">
        <f>+IF(H49=0,"",'Ark1'!Z972)</f>
        <v>1.0500826195907225</v>
      </c>
      <c r="X49" s="303">
        <f t="shared" si="6"/>
        <v>177.41919072662873</v>
      </c>
      <c r="Y49" s="267">
        <f t="shared" si="7"/>
        <v>64.52047619047616</v>
      </c>
      <c r="Z49" s="265">
        <f t="shared" si="8"/>
        <v>1.1864406779661016</v>
      </c>
      <c r="AA49" s="244"/>
      <c r="AB49" s="247"/>
      <c r="AD49" s="28"/>
      <c r="AE49" s="27"/>
      <c r="AF49" s="248"/>
      <c r="AG49" s="86"/>
      <c r="AH49" s="27"/>
      <c r="AI49" s="27"/>
      <c r="AJ49" s="33"/>
      <c r="AK49" s="33"/>
      <c r="AL49" s="33"/>
    </row>
    <row r="50" spans="1:38" ht="15.6">
      <c r="A50" s="244"/>
      <c r="B50" s="244">
        <f>+'Ark1'!C973</f>
        <v>2024</v>
      </c>
      <c r="C50" s="264">
        <f>+'Ark1'!M973</f>
        <v>3</v>
      </c>
      <c r="D50" s="264" t="s">
        <v>94</v>
      </c>
      <c r="E50" s="264">
        <f>+'Ark1'!D973</f>
        <v>8</v>
      </c>
      <c r="F50" s="264" t="s">
        <v>590</v>
      </c>
      <c r="G50" s="264">
        <f>+IF(H50=0,"",'Ark1'!Q973)</f>
        <v>84</v>
      </c>
      <c r="H50" s="485">
        <f>+'Ark1'!R973</f>
        <v>104</v>
      </c>
      <c r="I50" s="265">
        <f>+IF(H50=0,"",'Ark1'!AE973)</f>
        <v>3.934922436625047</v>
      </c>
      <c r="J50" s="265">
        <f>+IF(H50=0,"",'Ark1'!AF973)</f>
        <v>3.0204057489093543</v>
      </c>
      <c r="K50" s="266">
        <f>+IF(H50=0,"",'Ark1'!S973)</f>
        <v>2.125</v>
      </c>
      <c r="L50" s="244"/>
      <c r="M50" s="376">
        <f>+IF(H50=0,"",'Ark1'!AR973)</f>
        <v>210.29032258064515</v>
      </c>
      <c r="N50" s="114">
        <f>+IF(H50=0,"",'Ark1'!AS973)</f>
        <v>21.233979040374557</v>
      </c>
      <c r="O50" s="244"/>
      <c r="P50" s="303">
        <f>+IF(H50=0,"",'Ark1'!U973)</f>
        <v>200.32019230769225</v>
      </c>
      <c r="Q50" s="267">
        <f>+IF(H50=0,"",'Ark1'!W973)</f>
        <v>0</v>
      </c>
      <c r="R50" s="267">
        <f>+IF(H50=0,"",'Ark1'!X973)</f>
        <v>0</v>
      </c>
      <c r="S50" s="267">
        <f>+IF(H50=0,"",'Ark1'!AG973)</f>
        <v>1118.247311827957</v>
      </c>
      <c r="T50" s="267">
        <f>+IF(H50=0,"",'Ark1'!AH973)</f>
        <v>89.423076923076891</v>
      </c>
      <c r="U50" s="267">
        <f>+IF(H50=0,"",'Ark1'!AI973)</f>
        <v>26.92307692307692</v>
      </c>
      <c r="V50" s="267">
        <f>+IF(H50=0,"",'Ark1'!Y973)</f>
        <v>44.312054228652499</v>
      </c>
      <c r="W50" s="266">
        <f>+IF(H50=0,"",'Ark1'!Z973)</f>
        <v>1.3278633792096803</v>
      </c>
      <c r="X50" s="303">
        <f t="shared" si="6"/>
        <v>179.13764709189093</v>
      </c>
      <c r="Y50" s="267">
        <f t="shared" si="7"/>
        <v>66.773397435897422</v>
      </c>
      <c r="Z50" s="265">
        <f t="shared" si="8"/>
        <v>1.2380952380952381</v>
      </c>
      <c r="AA50" s="244"/>
      <c r="AB50" s="247"/>
      <c r="AD50" s="28"/>
      <c r="AE50" s="27"/>
      <c r="AF50" s="248"/>
      <c r="AG50" s="86"/>
      <c r="AH50" s="27"/>
      <c r="AI50" s="27"/>
      <c r="AJ50" s="33"/>
      <c r="AK50" s="33"/>
      <c r="AL50" s="33"/>
    </row>
    <row r="51" spans="1:38" ht="15.6">
      <c r="A51" s="244"/>
      <c r="B51" s="244">
        <f>+'Ark1'!C974</f>
        <v>2024</v>
      </c>
      <c r="C51" s="264">
        <f>+'Ark1'!M974</f>
        <v>3</v>
      </c>
      <c r="D51" s="264" t="s">
        <v>94</v>
      </c>
      <c r="E51" s="264">
        <f>+'Ark1'!D974</f>
        <v>9</v>
      </c>
      <c r="F51" s="264" t="s">
        <v>591</v>
      </c>
      <c r="G51" s="264">
        <f>+IF(H51=0,"",'Ark1'!Q974)</f>
        <v>64</v>
      </c>
      <c r="H51" s="485">
        <f>+'Ark1'!R974</f>
        <v>74</v>
      </c>
      <c r="I51" s="265">
        <f>+IF(H51=0,"",'Ark1'!AE974)</f>
        <v>2.6157652880876632</v>
      </c>
      <c r="J51" s="265">
        <f>+IF(H51=0,"",'Ark1'!AF974)</f>
        <v>2.0451241127892033</v>
      </c>
      <c r="K51" s="266">
        <f>+IF(H51=0,"",'Ark1'!S974)</f>
        <v>2.3243243243243246</v>
      </c>
      <c r="L51" s="244"/>
      <c r="M51" s="376">
        <f>+IF(H51=0,"",'Ark1'!AR974)</f>
        <v>212.58064516129031</v>
      </c>
      <c r="N51" s="114">
        <f>+IF(H51=0,"",'Ark1'!AS974)</f>
        <v>21.649255619346423</v>
      </c>
      <c r="O51" s="244"/>
      <c r="P51" s="303">
        <f>+IF(H51=0,"",'Ark1'!U974)</f>
        <v>207.15675675675672</v>
      </c>
      <c r="Q51" s="267">
        <f>+IF(H51=0,"",'Ark1'!W974)</f>
        <v>0</v>
      </c>
      <c r="R51" s="267">
        <f>+IF(H51=0,"",'Ark1'!X974)</f>
        <v>0</v>
      </c>
      <c r="S51" s="267">
        <f>+IF(H51=0,"",'Ark1'!AG974)</f>
        <v>1113.4354838709678</v>
      </c>
      <c r="T51" s="267">
        <f>+IF(H51=0,"",'Ark1'!AH974)</f>
        <v>83.783783783783804</v>
      </c>
      <c r="U51" s="267">
        <f>+IF(H51=0,"",'Ark1'!AI974)</f>
        <v>22.972972972972968</v>
      </c>
      <c r="V51" s="267">
        <f>+IF(H51=0,"",'Ark1'!Y974)</f>
        <v>40.854461799671689</v>
      </c>
      <c r="W51" s="266">
        <f>+IF(H51=0,"",'Ark1'!Z974)</f>
        <v>1.2956070069412853</v>
      </c>
      <c r="X51" s="303">
        <f t="shared" si="6"/>
        <v>186.05187256701745</v>
      </c>
      <c r="Y51" s="267">
        <f t="shared" si="7"/>
        <v>69.052252252252245</v>
      </c>
      <c r="Z51" s="265">
        <f t="shared" si="8"/>
        <v>1.15625</v>
      </c>
      <c r="AA51" s="244"/>
      <c r="AB51" s="247"/>
      <c r="AD51" s="28"/>
      <c r="AE51" s="27"/>
      <c r="AF51" s="248"/>
      <c r="AG51" s="86"/>
      <c r="AH51" s="27"/>
      <c r="AI51" s="27"/>
      <c r="AJ51" s="33"/>
      <c r="AK51" s="33"/>
      <c r="AL51" s="33"/>
    </row>
    <row r="52" spans="1:38" ht="15.6">
      <c r="A52" s="244"/>
      <c r="B52" s="244">
        <f>+'Ark1'!C975</f>
        <v>2024</v>
      </c>
      <c r="C52" s="264">
        <f>+'Ark1'!M975</f>
        <v>3</v>
      </c>
      <c r="D52" s="264" t="s">
        <v>94</v>
      </c>
      <c r="E52" s="264">
        <f>+'Ark1'!D975</f>
        <v>10</v>
      </c>
      <c r="F52" s="264" t="s">
        <v>592</v>
      </c>
      <c r="G52" s="264">
        <f>+IF(H52=0,"",'Ark1'!Q975)</f>
        <v>219</v>
      </c>
      <c r="H52" s="485">
        <f>+'Ark1'!R975</f>
        <v>296</v>
      </c>
      <c r="I52" s="265">
        <f>+IF(H52=0,"",'Ark1'!AE975)</f>
        <v>4.1890744409849994</v>
      </c>
      <c r="J52" s="265">
        <f>+IF(H52=0,"",'Ark1'!AF975)</f>
        <v>3.3219478022433151</v>
      </c>
      <c r="K52" s="266">
        <f>+IF(H52=0,"",'Ark1'!S975)</f>
        <v>2.5714285714285721</v>
      </c>
      <c r="L52" s="244"/>
      <c r="M52" s="376">
        <f>+IF(H52=0,"",'Ark1'!AR975)</f>
        <v>208.92700729927</v>
      </c>
      <c r="N52" s="114">
        <f>+IF(H52=0,"",'Ark1'!AS975)</f>
        <v>22.416311127344628</v>
      </c>
      <c r="O52" s="244"/>
      <c r="P52" s="303">
        <f>+IF(H52=0,"",'Ark1'!U975)</f>
        <v>205.26689189189196</v>
      </c>
      <c r="Q52" s="267">
        <f>+IF(H52=0,"",'Ark1'!W975)</f>
        <v>0</v>
      </c>
      <c r="R52" s="267">
        <f>+IF(H52=0,"",'Ark1'!X975)</f>
        <v>0</v>
      </c>
      <c r="S52" s="267">
        <f>+IF(H52=0,"",'Ark1'!AG975)</f>
        <v>1085.5948905109483</v>
      </c>
      <c r="T52" s="267">
        <f>+IF(H52=0,"",'Ark1'!AH975)</f>
        <v>92.567567567567551</v>
      </c>
      <c r="U52" s="267">
        <f>+IF(H52=0,"",'Ark1'!AI975)</f>
        <v>43.243243243243249</v>
      </c>
      <c r="V52" s="267">
        <f>+IF(H52=0,"",'Ark1'!Y975)</f>
        <v>39.478142923877222</v>
      </c>
      <c r="W52" s="266">
        <f>+IF(H52=0,"",'Ark1'!Z975)</f>
        <v>1.3566347351971779</v>
      </c>
      <c r="X52" s="303">
        <f t="shared" si="6"/>
        <v>189.08240420630631</v>
      </c>
      <c r="Y52" s="267">
        <f t="shared" si="7"/>
        <v>68.42229729729732</v>
      </c>
      <c r="Z52" s="265">
        <f t="shared" si="8"/>
        <v>1.3515981735159817</v>
      </c>
      <c r="AA52" s="244"/>
      <c r="AB52" s="247"/>
      <c r="AD52" s="28"/>
      <c r="AE52" s="27"/>
      <c r="AF52" s="248"/>
      <c r="AG52" s="86"/>
      <c r="AH52" s="27"/>
      <c r="AI52" s="27"/>
      <c r="AJ52" s="33"/>
      <c r="AK52" s="33"/>
      <c r="AL52" s="33"/>
    </row>
    <row r="53" spans="1:38" ht="15.6">
      <c r="A53" s="244"/>
      <c r="B53" s="244">
        <f>+'Ark1'!C976</f>
        <v>2024</v>
      </c>
      <c r="C53" s="264">
        <f>+'Ark1'!M976</f>
        <v>3</v>
      </c>
      <c r="D53" s="264" t="s">
        <v>94</v>
      </c>
      <c r="E53" s="264">
        <f>+'Ark1'!D976</f>
        <v>11</v>
      </c>
      <c r="F53" s="264" t="s">
        <v>593</v>
      </c>
      <c r="G53" s="264">
        <f>+IF(H53=0,"",'Ark1'!Q976)</f>
        <v>174</v>
      </c>
      <c r="H53" s="485">
        <f>+'Ark1'!R976</f>
        <v>214</v>
      </c>
      <c r="I53" s="265">
        <f>+IF(H53=0,"",'Ark1'!AE976)</f>
        <v>3.6462770489010063</v>
      </c>
      <c r="J53" s="265">
        <f>+IF(H53=0,"",'Ark1'!AF976)</f>
        <v>2.840069423574854</v>
      </c>
      <c r="K53" s="266">
        <f>+IF(H53=0,"",'Ark1'!S976)</f>
        <v>2.788732394366197</v>
      </c>
      <c r="L53" s="244"/>
      <c r="M53" s="376">
        <f>+IF(H53=0,"",'Ark1'!AR976)</f>
        <v>208.23618090452263</v>
      </c>
      <c r="N53" s="114">
        <f>+IF(H53=0,"",'Ark1'!AS976)</f>
        <v>22.732475385790327</v>
      </c>
      <c r="O53" s="244"/>
      <c r="P53" s="303">
        <f>+IF(H53=0,"",'Ark1'!U976)</f>
        <v>205.52523364485975</v>
      </c>
      <c r="Q53" s="267">
        <f>+IF(H53=0,"",'Ark1'!W976)</f>
        <v>0</v>
      </c>
      <c r="R53" s="267">
        <f>+IF(H53=0,"",'Ark1'!X976)</f>
        <v>0</v>
      </c>
      <c r="S53" s="267">
        <f>+IF(H53=0,"",'Ark1'!AG976)</f>
        <v>1097.1557788944724</v>
      </c>
      <c r="T53" s="267">
        <f>+IF(H53=0,"",'Ark1'!AH976)</f>
        <v>92.523364485981276</v>
      </c>
      <c r="U53" s="267">
        <f>+IF(H53=0,"",'Ark1'!AI976)</f>
        <v>50</v>
      </c>
      <c r="V53" s="267">
        <f>+IF(H53=0,"",'Ark1'!Y976)</f>
        <v>34.077706949364178</v>
      </c>
      <c r="W53" s="266">
        <f>+IF(H53=0,"",'Ark1'!Z976)</f>
        <v>1.407117968902029</v>
      </c>
      <c r="X53" s="303">
        <f t="shared" si="6"/>
        <v>187.32548066415256</v>
      </c>
      <c r="Y53" s="267">
        <f t="shared" si="7"/>
        <v>68.508411214953256</v>
      </c>
      <c r="Z53" s="265">
        <f t="shared" si="8"/>
        <v>1.2298850574712643</v>
      </c>
      <c r="AA53" s="244"/>
      <c r="AB53" s="247"/>
      <c r="AD53" s="28"/>
      <c r="AE53" s="27"/>
      <c r="AF53" s="248"/>
      <c r="AG53" s="86"/>
      <c r="AH53" s="27"/>
      <c r="AI53" s="27"/>
      <c r="AJ53" s="33"/>
      <c r="AK53" s="33"/>
      <c r="AL53" s="33"/>
    </row>
    <row r="54" spans="1:38" ht="16.5" customHeight="1">
      <c r="A54" s="244"/>
      <c r="B54" s="244">
        <f>+'Ark1'!C977</f>
        <v>2024</v>
      </c>
      <c r="C54" s="264">
        <f>+'Ark1'!M977</f>
        <v>3</v>
      </c>
      <c r="D54" s="264" t="s">
        <v>94</v>
      </c>
      <c r="E54" s="264">
        <f>+'Ark1'!D977</f>
        <v>12</v>
      </c>
      <c r="F54" s="264" t="s">
        <v>594</v>
      </c>
      <c r="G54" s="264">
        <f>+IF(H54=0,"",'Ark1'!Q977)</f>
        <v>88</v>
      </c>
      <c r="H54" s="485">
        <f>+'Ark1'!R977</f>
        <v>116</v>
      </c>
      <c r="I54" s="265">
        <f>+IF(H54=0,"",'Ark1'!AE977)</f>
        <v>2.8292682926829258</v>
      </c>
      <c r="J54" s="265">
        <f>+IF(H54=0,"",'Ark1'!AF977)</f>
        <v>2.1150220175633776</v>
      </c>
      <c r="K54" s="266">
        <f>+IF(H54=0,"",'Ark1'!S977)</f>
        <v>2.3739130434782609</v>
      </c>
      <c r="L54" s="244"/>
      <c r="M54" s="376">
        <f>+IF(H54=0,"",'Ark1'!AR977)</f>
        <v>207.83962264150941</v>
      </c>
      <c r="N54" s="114">
        <f>+IF(H54=0,"",'Ark1'!AS977)</f>
        <v>21.80690284053734</v>
      </c>
      <c r="O54" s="244"/>
      <c r="P54" s="303">
        <f>+IF(H54=0,"",'Ark1'!U977)</f>
        <v>197.89741379310348</v>
      </c>
      <c r="Q54" s="267">
        <f>+IF(H54=0,"",'Ark1'!W977)</f>
        <v>0</v>
      </c>
      <c r="R54" s="267">
        <f>+IF(H54=0,"",'Ark1'!X977)</f>
        <v>0</v>
      </c>
      <c r="S54" s="267">
        <f>+IF(H54=0,"",'Ark1'!AG977)</f>
        <v>1061.6698113207549</v>
      </c>
      <c r="T54" s="267">
        <f>+IF(H54=0,"",'Ark1'!AH977)</f>
        <v>91.379310344827559</v>
      </c>
      <c r="U54" s="267">
        <f>+IF(H54=0,"",'Ark1'!AI977)</f>
        <v>44.827586206896555</v>
      </c>
      <c r="V54" s="267">
        <f>+IF(H54=0,"",'Ark1'!Y977)</f>
        <v>36.627369786123595</v>
      </c>
      <c r="W54" s="266">
        <f>+IF(H54=0,"",'Ark1'!Z977)</f>
        <v>1.2151567090383943</v>
      </c>
      <c r="X54" s="303">
        <f t="shared" si="6"/>
        <v>186.40203543784679</v>
      </c>
      <c r="Y54" s="267">
        <f t="shared" si="7"/>
        <v>65.965804597701165</v>
      </c>
      <c r="Z54" s="265">
        <f t="shared" si="8"/>
        <v>1.3181818181818181</v>
      </c>
      <c r="AA54" s="244"/>
      <c r="AB54" s="247"/>
      <c r="AD54" s="28"/>
      <c r="AE54" s="27"/>
      <c r="AF54" s="248"/>
      <c r="AG54" s="86"/>
      <c r="AH54" s="27"/>
      <c r="AI54" s="27"/>
      <c r="AJ54" s="33"/>
      <c r="AK54" s="33"/>
      <c r="AL54" s="33"/>
    </row>
    <row r="55" spans="1:38" ht="15.6">
      <c r="A55" s="244"/>
      <c r="B55" s="244"/>
      <c r="C55" s="244"/>
      <c r="D55" s="244"/>
      <c r="E55" s="244"/>
      <c r="F55" s="244"/>
      <c r="G55" s="244"/>
      <c r="H55" s="478"/>
      <c r="I55" s="245"/>
      <c r="J55" s="245"/>
      <c r="K55" s="244"/>
      <c r="L55" s="244"/>
      <c r="M55" s="246"/>
      <c r="N55" s="246"/>
      <c r="O55" s="244"/>
      <c r="P55" s="244"/>
      <c r="Q55" s="246"/>
      <c r="R55" s="246"/>
      <c r="S55" s="244"/>
      <c r="T55" s="246"/>
      <c r="U55" s="246"/>
      <c r="V55" s="246"/>
      <c r="W55" s="244"/>
      <c r="X55" s="244"/>
      <c r="Y55" s="246"/>
      <c r="Z55" s="245"/>
      <c r="AA55" s="244"/>
      <c r="AB55" s="247"/>
      <c r="AD55" s="28"/>
      <c r="AE55" s="27"/>
      <c r="AF55" s="248"/>
      <c r="AG55" s="86"/>
      <c r="AK55" s="86"/>
    </row>
    <row r="56" spans="1:38" ht="22.8">
      <c r="A56" s="262" t="s">
        <v>631</v>
      </c>
      <c r="B56" s="244"/>
      <c r="C56" s="244"/>
      <c r="D56" s="344" t="str">
        <f>+D58</f>
        <v>2-</v>
      </c>
      <c r="E56" s="244"/>
      <c r="F56" s="244"/>
      <c r="G56" s="244"/>
      <c r="H56" s="495">
        <f>SUM(H58:H69)</f>
        <v>3308</v>
      </c>
      <c r="I56" s="245"/>
      <c r="J56" s="245"/>
      <c r="K56" s="244"/>
      <c r="L56" s="244"/>
      <c r="M56" s="246"/>
      <c r="N56" s="246"/>
      <c r="O56" s="244"/>
      <c r="P56" s="270">
        <f>+Fettgruppe!R12</f>
        <v>218.57663240628781</v>
      </c>
      <c r="Q56" s="246"/>
      <c r="R56" s="246"/>
      <c r="S56" s="244"/>
      <c r="T56" s="246"/>
      <c r="U56" s="246"/>
      <c r="V56" s="246"/>
      <c r="W56" s="244"/>
      <c r="X56" s="270">
        <f>+Fettgruppe!Z12</f>
        <v>200.36576746232504</v>
      </c>
      <c r="Y56" s="263" t="s">
        <v>629</v>
      </c>
      <c r="Z56" s="261"/>
      <c r="AA56" s="244"/>
      <c r="AB56" s="247"/>
      <c r="AD56" s="28"/>
      <c r="AE56" s="27"/>
      <c r="AF56" s="248"/>
      <c r="AG56" s="86"/>
      <c r="AK56" s="86"/>
    </row>
    <row r="57" spans="1:38" ht="16.5" customHeight="1">
      <c r="A57" s="244"/>
      <c r="B57" s="244"/>
      <c r="C57" s="244"/>
      <c r="D57" s="344"/>
      <c r="E57" s="244"/>
      <c r="F57" s="244"/>
      <c r="G57" s="244"/>
      <c r="H57" s="478"/>
      <c r="I57" s="244"/>
      <c r="J57" s="244"/>
      <c r="K57" s="244"/>
      <c r="L57" s="244"/>
      <c r="M57" s="246"/>
      <c r="N57" s="246"/>
      <c r="O57" s="244"/>
      <c r="P57" s="244"/>
      <c r="Q57" s="246"/>
      <c r="R57" s="246"/>
      <c r="S57" s="244"/>
      <c r="T57" s="246"/>
      <c r="U57" s="246"/>
      <c r="V57" s="246"/>
      <c r="W57" s="244"/>
      <c r="X57" s="244"/>
      <c r="Y57" s="246"/>
      <c r="Z57" s="246"/>
      <c r="AA57" s="246"/>
      <c r="AB57" s="247"/>
      <c r="AD57" s="28"/>
      <c r="AE57" s="27"/>
      <c r="AF57" s="248"/>
      <c r="AG57" s="86"/>
      <c r="AK57" s="86"/>
    </row>
    <row r="58" spans="1:38" ht="16.5" customHeight="1">
      <c r="A58" s="244"/>
      <c r="B58" s="244">
        <f>+'Ark1'!C978</f>
        <v>2024</v>
      </c>
      <c r="C58" s="86">
        <f>+'Ark1'!M978</f>
        <v>4</v>
      </c>
      <c r="D58" s="361" t="s">
        <v>95</v>
      </c>
      <c r="E58" s="86">
        <f>+'Ark1'!D978</f>
        <v>1</v>
      </c>
      <c r="F58" s="86" t="s">
        <v>584</v>
      </c>
      <c r="G58" s="86">
        <f>+IF(H58=0,"",'Ark1'!Q978)</f>
        <v>187</v>
      </c>
      <c r="H58" s="485">
        <f>+'Ark1'!R978</f>
        <v>219</v>
      </c>
      <c r="I58" s="28">
        <f>+IF(H58=0,"",'Ark1'!AE978)</f>
        <v>4.8269781794137092</v>
      </c>
      <c r="J58" s="28">
        <f>+IF(H58=0,"",'Ark1'!AF978)</f>
        <v>3.8582703570660626</v>
      </c>
      <c r="K58" s="27">
        <f>+IF(H58=0,"",'Ark1'!S978)</f>
        <v>2.461187214611873</v>
      </c>
      <c r="L58" s="244"/>
      <c r="M58" s="376">
        <f>+IF(H58=0,"",'Ark1'!AR978)</f>
        <v>212.53658536585365</v>
      </c>
      <c r="N58" s="114">
        <f>+IF(H58=0,"",'Ark1'!AS978)</f>
        <v>22.163134420018537</v>
      </c>
      <c r="O58" s="244"/>
      <c r="P58" s="303">
        <f>+IF(H58=0,"",'Ark1'!U978)</f>
        <v>214.34520547945189</v>
      </c>
      <c r="Q58" s="33">
        <f>+IF(H58=0,"",'Ark1'!W978)</f>
        <v>0</v>
      </c>
      <c r="R58" s="33">
        <f>+IF(H58=0,"",'Ark1'!X978)</f>
        <v>0</v>
      </c>
      <c r="S58" s="33">
        <f>+IF(H58=0,"",'Ark1'!AG978)</f>
        <v>1094.2975609756097</v>
      </c>
      <c r="T58" s="33">
        <f>+IF(H58=0,"",'Ark1'!AH978)</f>
        <v>93.607305936073061</v>
      </c>
      <c r="U58" s="33">
        <f>+IF(H58=0,"",'Ark1'!AI978)</f>
        <v>27.853881278538807</v>
      </c>
      <c r="V58" s="33">
        <f>+IF(H58=0,"",'Ark1'!Y978)</f>
        <v>38.717361418183138</v>
      </c>
      <c r="W58" s="27">
        <f>+IF(H58=0,"",'Ark1'!Z978)</f>
        <v>1.3179825653536776</v>
      </c>
      <c r="X58" s="303">
        <f t="shared" ref="X58:X69" si="9">+IF(H58=0,"",1000*P58/S58)</f>
        <v>195.8746990977067</v>
      </c>
      <c r="Y58" s="33">
        <f t="shared" ref="Y58:Y69" si="10">+IF(H58=0,"",P58/C58)</f>
        <v>53.586301369862973</v>
      </c>
      <c r="Z58" s="28">
        <f t="shared" ref="Z58:Z69" si="11">+IF(H58=0,"",H58/G58)</f>
        <v>1.1711229946524064</v>
      </c>
      <c r="AA58" s="244"/>
      <c r="AB58" s="247"/>
      <c r="AD58" s="28"/>
      <c r="AE58" s="27"/>
      <c r="AF58" s="248"/>
      <c r="AG58" s="86"/>
      <c r="AH58" s="27"/>
      <c r="AI58" s="27"/>
      <c r="AJ58" s="33"/>
      <c r="AK58" s="33"/>
      <c r="AL58" s="33"/>
    </row>
    <row r="59" spans="1:38" ht="15.6">
      <c r="A59" s="244"/>
      <c r="B59" s="244">
        <f>+'Ark1'!C979</f>
        <v>2024</v>
      </c>
      <c r="C59" s="86">
        <f>+'Ark1'!M979</f>
        <v>4</v>
      </c>
      <c r="D59" s="361" t="s">
        <v>95</v>
      </c>
      <c r="E59" s="86">
        <f>+'Ark1'!D979</f>
        <v>2</v>
      </c>
      <c r="F59" s="86" t="s">
        <v>585</v>
      </c>
      <c r="G59" s="86">
        <f>+IF(H59=0,"",'Ark1'!Q979)</f>
        <v>118</v>
      </c>
      <c r="H59" s="485">
        <f>+'Ark1'!R979</f>
        <v>143</v>
      </c>
      <c r="I59" s="28">
        <f>+IF(H59=0,"",'Ark1'!AE979)</f>
        <v>4.9310344827586228</v>
      </c>
      <c r="J59" s="28">
        <f>+IF(H59=0,"",'Ark1'!AF979)</f>
        <v>3.8389455780348274</v>
      </c>
      <c r="K59" s="27">
        <f>+IF(H59=0,"",'Ark1'!S979)</f>
        <v>2.4785714285714282</v>
      </c>
      <c r="L59" s="244"/>
      <c r="M59" s="376">
        <f>+IF(H59=0,"",'Ark1'!AR979)</f>
        <v>210.6171875</v>
      </c>
      <c r="N59" s="114">
        <f>+IF(H59=0,"",'Ark1'!AS979)</f>
        <v>22.174252024174152</v>
      </c>
      <c r="O59" s="244"/>
      <c r="P59" s="303">
        <f>+IF(H59=0,"",'Ark1'!U979)</f>
        <v>209.14825174825171</v>
      </c>
      <c r="Q59" s="33">
        <f>+IF(H59=0,"",'Ark1'!W979)</f>
        <v>0</v>
      </c>
      <c r="R59" s="33">
        <f>+IF(H59=0,"",'Ark1'!X979)</f>
        <v>0</v>
      </c>
      <c r="S59" s="33">
        <f>+IF(H59=0,"",'Ark1'!AG979)</f>
        <v>1099.2734375</v>
      </c>
      <c r="T59" s="33">
        <f>+IF(H59=0,"",'Ark1'!AH979)</f>
        <v>89.510489510489506</v>
      </c>
      <c r="U59" s="33">
        <f>+IF(H59=0,"",'Ark1'!AI979)</f>
        <v>25.17482517482517</v>
      </c>
      <c r="V59" s="33">
        <f>+IF(H59=0,"",'Ark1'!Y979)</f>
        <v>39.143617317053341</v>
      </c>
      <c r="W59" s="27">
        <f>+IF(H59=0,"",'Ark1'!Z979)</f>
        <v>1.1172699159459094</v>
      </c>
      <c r="X59" s="303">
        <f t="shared" si="9"/>
        <v>190.26044350157574</v>
      </c>
      <c r="Y59" s="33">
        <f t="shared" si="10"/>
        <v>52.287062937062927</v>
      </c>
      <c r="Z59" s="28">
        <f t="shared" si="11"/>
        <v>1.2118644067796611</v>
      </c>
      <c r="AA59" s="244"/>
      <c r="AB59" s="86"/>
      <c r="AD59" s="28"/>
      <c r="AE59" s="27"/>
      <c r="AF59" s="86"/>
      <c r="AG59" s="86"/>
      <c r="AH59" s="27"/>
      <c r="AI59" s="27"/>
      <c r="AJ59" s="33"/>
      <c r="AK59" s="33"/>
      <c r="AL59" s="33"/>
    </row>
    <row r="60" spans="1:38" ht="17.25" customHeight="1">
      <c r="A60" s="244"/>
      <c r="B60" s="244">
        <f>+'Ark1'!C980</f>
        <v>2024</v>
      </c>
      <c r="C60" s="86">
        <f>+'Ark1'!M980</f>
        <v>4</v>
      </c>
      <c r="D60" s="361" t="s">
        <v>95</v>
      </c>
      <c r="E60" s="86">
        <f>+'Ark1'!D980</f>
        <v>3</v>
      </c>
      <c r="F60" s="86" t="s">
        <v>586</v>
      </c>
      <c r="G60" s="86">
        <f>+IF(H60=0,"",'Ark1'!Q980)</f>
        <v>122</v>
      </c>
      <c r="H60" s="485">
        <f>+'Ark1'!R980</f>
        <v>150</v>
      </c>
      <c r="I60" s="28">
        <f>+IF(H60=0,"",'Ark1'!AE980)</f>
        <v>5.0709939148073033</v>
      </c>
      <c r="J60" s="28">
        <f>+IF(H60=0,"",'Ark1'!AF980)</f>
        <v>3.9834581505196498</v>
      </c>
      <c r="K60" s="27">
        <f>+IF(H60=0,"",'Ark1'!S980)</f>
        <v>2.5503355704697994</v>
      </c>
      <c r="L60" s="244"/>
      <c r="M60" s="376">
        <f>+IF(H60=0,"",'Ark1'!AR980)</f>
        <v>211.62222222222223</v>
      </c>
      <c r="N60" s="114">
        <f>+IF(H60=0,"",'Ark1'!AS980)</f>
        <v>22.197088015824438</v>
      </c>
      <c r="O60" s="244"/>
      <c r="P60" s="303">
        <f>+IF(H60=0,"",'Ark1'!U980)</f>
        <v>211.86866666666671</v>
      </c>
      <c r="Q60" s="33">
        <f>+IF(H60=0,"",'Ark1'!W980)</f>
        <v>0</v>
      </c>
      <c r="R60" s="33">
        <f>+IF(H60=0,"",'Ark1'!X980)</f>
        <v>0</v>
      </c>
      <c r="S60" s="33">
        <f>+IF(H60=0,"",'Ark1'!AG980)</f>
        <v>1067.8074074074077</v>
      </c>
      <c r="T60" s="33">
        <f>+IF(H60=0,"",'Ark1'!AH980)</f>
        <v>90</v>
      </c>
      <c r="U60" s="33">
        <f>+IF(H60=0,"",'Ark1'!AI980)</f>
        <v>28.666666666666675</v>
      </c>
      <c r="V60" s="33">
        <f>+IF(H60=0,"",'Ark1'!Y980)</f>
        <v>34.923381158695499</v>
      </c>
      <c r="W60" s="27">
        <f>+IF(H60=0,"",'Ark1'!Z980)</f>
        <v>1.3961095269819701</v>
      </c>
      <c r="X60" s="303">
        <f t="shared" si="9"/>
        <v>198.41468152115098</v>
      </c>
      <c r="Y60" s="33">
        <f t="shared" si="10"/>
        <v>52.967166666666678</v>
      </c>
      <c r="Z60" s="28">
        <f t="shared" si="11"/>
        <v>1.2295081967213115</v>
      </c>
      <c r="AA60" s="244"/>
      <c r="AB60" s="211"/>
      <c r="AD60" s="28"/>
      <c r="AE60" s="27"/>
      <c r="AF60" s="248"/>
      <c r="AG60" s="86"/>
      <c r="AH60" s="27"/>
      <c r="AI60" s="27"/>
      <c r="AJ60" s="33"/>
      <c r="AK60" s="33"/>
      <c r="AL60" s="33"/>
    </row>
    <row r="61" spans="1:38" ht="15.6">
      <c r="A61" s="244"/>
      <c r="B61" s="244">
        <f>+'Ark1'!C981</f>
        <v>2024</v>
      </c>
      <c r="C61" s="86">
        <f>+'Ark1'!M981</f>
        <v>4</v>
      </c>
      <c r="D61" s="361" t="s">
        <v>95</v>
      </c>
      <c r="E61" s="86">
        <f>+'Ark1'!D981</f>
        <v>4</v>
      </c>
      <c r="F61" s="86" t="s">
        <v>587</v>
      </c>
      <c r="G61" s="86">
        <f>+IF(H61=0,"",'Ark1'!Q981)</f>
        <v>136</v>
      </c>
      <c r="H61" s="485">
        <f>+'Ark1'!R981</f>
        <v>165</v>
      </c>
      <c r="I61" s="28">
        <f>+IF(H61=0,"",'Ark1'!AE981)</f>
        <v>4.3013555787278435</v>
      </c>
      <c r="J61" s="28">
        <f>+IF(H61=0,"",'Ark1'!AF981)</f>
        <v>3.4270320755249406</v>
      </c>
      <c r="K61" s="27">
        <f>+IF(H61=0,"",'Ark1'!S981)</f>
        <v>2.7804878048780486</v>
      </c>
      <c r="L61" s="244"/>
      <c r="M61" s="376">
        <f>+IF(H61=0,"",'Ark1'!AR981)</f>
        <v>211.722972972973</v>
      </c>
      <c r="N61" s="114">
        <f>+IF(H61=0,"",'Ark1'!AS981)</f>
        <v>22.657519513236913</v>
      </c>
      <c r="O61" s="244"/>
      <c r="P61" s="303">
        <f>+IF(H61=0,"",'Ark1'!U981)</f>
        <v>214.91030303030303</v>
      </c>
      <c r="Q61" s="33">
        <f>+IF(H61=0,"",'Ark1'!W981)</f>
        <v>0</v>
      </c>
      <c r="R61" s="33">
        <f>+IF(H61=0,"",'Ark1'!X981)</f>
        <v>0.60606060606060608</v>
      </c>
      <c r="S61" s="33">
        <f>+IF(H61=0,"",'Ark1'!AG981)</f>
        <v>1075.0810810810813</v>
      </c>
      <c r="T61" s="33">
        <f>+IF(H61=0,"",'Ark1'!AH981)</f>
        <v>89.696969696969703</v>
      </c>
      <c r="U61" s="33">
        <f>+IF(H61=0,"",'Ark1'!AI981)</f>
        <v>30.909090909090914</v>
      </c>
      <c r="V61" s="33">
        <f>+IF(H61=0,"",'Ark1'!Y981)</f>
        <v>40.572989409275095</v>
      </c>
      <c r="W61" s="27">
        <f>+IF(H61=0,"",'Ark1'!Z981)</f>
        <v>1.6336730293802524</v>
      </c>
      <c r="X61" s="303">
        <f t="shared" si="9"/>
        <v>199.90148353665873</v>
      </c>
      <c r="Y61" s="33">
        <f t="shared" si="10"/>
        <v>53.727575757575757</v>
      </c>
      <c r="Z61" s="28">
        <f t="shared" si="11"/>
        <v>1.213235294117647</v>
      </c>
      <c r="AA61" s="244"/>
      <c r="AB61" s="211"/>
      <c r="AD61" s="28"/>
      <c r="AE61" s="27"/>
      <c r="AF61" s="86"/>
      <c r="AG61" s="86"/>
      <c r="AH61" s="27"/>
      <c r="AI61" s="27"/>
      <c r="AJ61" s="33"/>
      <c r="AK61" s="33"/>
      <c r="AL61" s="33"/>
    </row>
    <row r="62" spans="1:38" ht="15.6">
      <c r="A62" s="244"/>
      <c r="B62" s="244">
        <f>+'Ark1'!C982</f>
        <v>2024</v>
      </c>
      <c r="C62" s="86">
        <f>+'Ark1'!M982</f>
        <v>4</v>
      </c>
      <c r="D62" s="361" t="s">
        <v>95</v>
      </c>
      <c r="E62" s="86">
        <f>+'Ark1'!D982</f>
        <v>5</v>
      </c>
      <c r="F62" s="86" t="s">
        <v>443</v>
      </c>
      <c r="G62" s="86">
        <f>+IF(H62=0,"",'Ark1'!Q982)</f>
        <v>142</v>
      </c>
      <c r="H62" s="485">
        <f>+'Ark1'!R982</f>
        <v>169</v>
      </c>
      <c r="I62" s="28">
        <f>+IF(H62=0,"",'Ark1'!AE982)</f>
        <v>5.1508686376104844</v>
      </c>
      <c r="J62" s="28">
        <f>+IF(H62=0,"",'Ark1'!AF982)</f>
        <v>4.1313882893636471</v>
      </c>
      <c r="K62" s="27">
        <f>+IF(H62=0,"",'Ark1'!S982)</f>
        <v>2.7245508982035926</v>
      </c>
      <c r="L62" s="244"/>
      <c r="M62" s="376">
        <f>+IF(H62=0,"",'Ark1'!AR982)</f>
        <v>211.35256410256409</v>
      </c>
      <c r="N62" s="114">
        <f>+IF(H62=0,"",'Ark1'!AS982)</f>
        <v>22.633965243847623</v>
      </c>
      <c r="O62" s="244"/>
      <c r="P62" s="303">
        <f>+IF(H62=0,"",'Ark1'!U982)</f>
        <v>216.16804733727813</v>
      </c>
      <c r="Q62" s="33">
        <f>+IF(H62=0,"",'Ark1'!W982)</f>
        <v>0</v>
      </c>
      <c r="R62" s="33">
        <f>+IF(H62=0,"",'Ark1'!X982)</f>
        <v>0</v>
      </c>
      <c r="S62" s="33">
        <f>+IF(H62=0,"",'Ark1'!AG982)</f>
        <v>1048.602564102564</v>
      </c>
      <c r="T62" s="33">
        <f>+IF(H62=0,"",'Ark1'!AH982)</f>
        <v>92.307692307692321</v>
      </c>
      <c r="U62" s="33">
        <f>+IF(H62=0,"",'Ark1'!AI982)</f>
        <v>32.544378698224847</v>
      </c>
      <c r="V62" s="33">
        <f>+IF(H62=0,"",'Ark1'!Y982)</f>
        <v>42.636782149279114</v>
      </c>
      <c r="W62" s="27">
        <f>+IF(H62=0,"",'Ark1'!Z982)</f>
        <v>1.4806103533619548</v>
      </c>
      <c r="X62" s="303">
        <f t="shared" si="9"/>
        <v>206.14869230487088</v>
      </c>
      <c r="Y62" s="33">
        <f t="shared" si="10"/>
        <v>54.042011834319531</v>
      </c>
      <c r="Z62" s="28">
        <f t="shared" si="11"/>
        <v>1.1901408450704225</v>
      </c>
      <c r="AA62" s="244"/>
      <c r="AB62" s="268"/>
      <c r="AD62" s="28"/>
      <c r="AE62" s="27"/>
      <c r="AF62" s="86"/>
      <c r="AG62" s="86"/>
      <c r="AH62" s="27"/>
      <c r="AI62" s="27"/>
      <c r="AJ62" s="33"/>
      <c r="AK62" s="33"/>
      <c r="AL62" s="33"/>
    </row>
    <row r="63" spans="1:38" ht="16.5" customHeight="1">
      <c r="A63" s="244"/>
      <c r="B63" s="244">
        <f>+'Ark1'!C983</f>
        <v>2024</v>
      </c>
      <c r="C63" s="86">
        <f>+'Ark1'!M983</f>
        <v>4</v>
      </c>
      <c r="D63" s="361" t="s">
        <v>95</v>
      </c>
      <c r="E63" s="86">
        <f>+'Ark1'!D983</f>
        <v>6</v>
      </c>
      <c r="F63" s="86" t="s">
        <v>588</v>
      </c>
      <c r="G63" s="86">
        <f>+IF(H63=0,"",'Ark1'!Q983)</f>
        <v>167</v>
      </c>
      <c r="H63" s="485">
        <f>+'Ark1'!R983</f>
        <v>192</v>
      </c>
      <c r="I63" s="28">
        <f>+IF(H63=0,"",'Ark1'!AE983)</f>
        <v>6.8060971286777754</v>
      </c>
      <c r="J63" s="28">
        <f>+IF(H63=0,"",'Ark1'!AF983)</f>
        <v>5.5511831068381357</v>
      </c>
      <c r="K63" s="27">
        <f>+IF(H63=0,"",'Ark1'!S983)</f>
        <v>2.5157894736842099</v>
      </c>
      <c r="L63" s="244"/>
      <c r="M63" s="376">
        <f>+IF(H63=0,"",'Ark1'!AR983)</f>
        <v>213.82872928176795</v>
      </c>
      <c r="N63" s="114">
        <f>+IF(H63=0,"",'Ark1'!AS983)</f>
        <v>22.541554900437156</v>
      </c>
      <c r="O63" s="244"/>
      <c r="P63" s="303">
        <f>+IF(H63=0,"",'Ark1'!U983)</f>
        <v>218.06250000000017</v>
      </c>
      <c r="Q63" s="33">
        <f>+IF(H63=0,"",'Ark1'!W983)</f>
        <v>0</v>
      </c>
      <c r="R63" s="33">
        <f>+IF(H63=0,"",'Ark1'!X983)</f>
        <v>0</v>
      </c>
      <c r="S63" s="33">
        <f>+IF(H63=0,"",'Ark1'!AG983)</f>
        <v>1091.2762430939226</v>
      </c>
      <c r="T63" s="33">
        <f>+IF(H63=0,"",'Ark1'!AH983)</f>
        <v>94.270833333333314</v>
      </c>
      <c r="U63" s="33">
        <f>+IF(H63=0,"",'Ark1'!AI983)</f>
        <v>21.875</v>
      </c>
      <c r="V63" s="33">
        <f>+IF(H63=0,"",'Ark1'!Y983)</f>
        <v>33.465502293405351</v>
      </c>
      <c r="W63" s="27">
        <f>+IF(H63=0,"",'Ark1'!Z983)</f>
        <v>1.4768953892427152</v>
      </c>
      <c r="X63" s="303">
        <f t="shared" si="9"/>
        <v>199.82337321094988</v>
      </c>
      <c r="Y63" s="33">
        <f t="shared" si="10"/>
        <v>54.515625000000043</v>
      </c>
      <c r="Z63" s="28">
        <f t="shared" si="11"/>
        <v>1.1497005988023952</v>
      </c>
      <c r="AA63" s="244"/>
      <c r="AB63" s="211"/>
      <c r="AD63" s="28"/>
      <c r="AE63" s="27"/>
      <c r="AF63" s="86"/>
      <c r="AG63" s="86"/>
      <c r="AH63" s="269"/>
      <c r="AI63" s="269"/>
      <c r="AJ63" s="33"/>
      <c r="AK63" s="33"/>
      <c r="AL63" s="33"/>
    </row>
    <row r="64" spans="1:38" ht="15.6">
      <c r="A64" s="244"/>
      <c r="B64" s="244">
        <f>+'Ark1'!C984</f>
        <v>2024</v>
      </c>
      <c r="C64" s="86">
        <f>+'Ark1'!M984</f>
        <v>4</v>
      </c>
      <c r="D64" s="361" t="s">
        <v>95</v>
      </c>
      <c r="E64" s="86">
        <f>+'Ark1'!D984</f>
        <v>7</v>
      </c>
      <c r="F64" s="86" t="s">
        <v>589</v>
      </c>
      <c r="G64" s="86">
        <f>+IF(H64=0,"",'Ark1'!Q984)</f>
        <v>148</v>
      </c>
      <c r="H64" s="485">
        <f>+'Ark1'!R984</f>
        <v>167</v>
      </c>
      <c r="I64" s="28">
        <f>+IF(H64=0,"",'Ark1'!AE984)</f>
        <v>6.9409808811305069</v>
      </c>
      <c r="J64" s="28">
        <f>+IF(H64=0,"",'Ark1'!AF984)</f>
        <v>5.7546775974706259</v>
      </c>
      <c r="K64" s="27">
        <f>+IF(H64=0,"",'Ark1'!S984)</f>
        <v>2.4431137724550904</v>
      </c>
      <c r="L64" s="244"/>
      <c r="M64" s="376">
        <f>+IF(H64=0,"",'Ark1'!AR984)</f>
        <v>213.55629139072849</v>
      </c>
      <c r="N64" s="114">
        <f>+IF(H64=0,"",'Ark1'!AS984)</f>
        <v>22.41780873765217</v>
      </c>
      <c r="O64" s="244"/>
      <c r="P64" s="303">
        <f>+IF(H64=0,"",'Ark1'!U984)</f>
        <v>218.74011976047905</v>
      </c>
      <c r="Q64" s="33">
        <f>+IF(H64=0,"",'Ark1'!W984)</f>
        <v>0</v>
      </c>
      <c r="R64" s="33">
        <f>+IF(H64=0,"",'Ark1'!X984)</f>
        <v>0</v>
      </c>
      <c r="S64" s="33">
        <f>+IF(H64=0,"",'Ark1'!AG984)</f>
        <v>1105.3245033112582</v>
      </c>
      <c r="T64" s="33">
        <f>+IF(H64=0,"",'Ark1'!AH984)</f>
        <v>89.820359281437106</v>
      </c>
      <c r="U64" s="33">
        <f>+IF(H64=0,"",'Ark1'!AI984)</f>
        <v>24.550898203592816</v>
      </c>
      <c r="V64" s="33">
        <f>+IF(H64=0,"",'Ark1'!Y984)</f>
        <v>33.528148974232643</v>
      </c>
      <c r="W64" s="27">
        <f>+IF(H64=0,"",'Ark1'!Z984)</f>
        <v>1.2649337414621211</v>
      </c>
      <c r="X64" s="303">
        <f t="shared" si="9"/>
        <v>197.8967435401928</v>
      </c>
      <c r="Y64" s="33">
        <f t="shared" si="10"/>
        <v>54.685029940119762</v>
      </c>
      <c r="Z64" s="28">
        <f t="shared" si="11"/>
        <v>1.1283783783783783</v>
      </c>
      <c r="AA64" s="244"/>
      <c r="AB64" s="247"/>
      <c r="AD64" s="28"/>
      <c r="AE64" s="27"/>
      <c r="AF64" s="247"/>
      <c r="AG64" s="86"/>
      <c r="AK64" s="86"/>
    </row>
    <row r="65" spans="1:37" ht="15.6">
      <c r="A65" s="244"/>
      <c r="B65" s="244">
        <f>+'Ark1'!C985</f>
        <v>2024</v>
      </c>
      <c r="C65" s="86">
        <f>+'Ark1'!M985</f>
        <v>4</v>
      </c>
      <c r="D65" s="361" t="s">
        <v>95</v>
      </c>
      <c r="E65" s="86">
        <f>+'Ark1'!D985</f>
        <v>8</v>
      </c>
      <c r="F65" s="86" t="s">
        <v>590</v>
      </c>
      <c r="G65" s="86">
        <f>+IF(H65=0,"",'Ark1'!Q985)</f>
        <v>216</v>
      </c>
      <c r="H65" s="485">
        <f>+'Ark1'!R985</f>
        <v>263</v>
      </c>
      <c r="I65" s="28">
        <f>+IF(H65=0,"",'Ark1'!AE985)</f>
        <v>9.9508134695421884</v>
      </c>
      <c r="J65" s="28">
        <f>+IF(H65=0,"",'Ark1'!AF985)</f>
        <v>8.2843724778061443</v>
      </c>
      <c r="K65" s="27">
        <f>+IF(H65=0,"",'Ark1'!S985)</f>
        <v>2.4559386973180071</v>
      </c>
      <c r="L65" s="244"/>
      <c r="M65" s="376">
        <f>+IF(H65=0,"",'Ark1'!AR985)</f>
        <v>213.13147410358565</v>
      </c>
      <c r="N65" s="114">
        <f>+IF(H65=0,"",'Ark1'!AS985)</f>
        <v>22.377688096341782</v>
      </c>
      <c r="O65" s="244"/>
      <c r="P65" s="303">
        <f>+IF(H65=0,"",'Ark1'!U985)</f>
        <v>217.26844106463889</v>
      </c>
      <c r="Q65" s="33">
        <f>+IF(H65=0,"",'Ark1'!W985)</f>
        <v>0</v>
      </c>
      <c r="R65" s="33">
        <f>+IF(H65=0,"",'Ark1'!X985)</f>
        <v>0</v>
      </c>
      <c r="S65" s="33">
        <f>+IF(H65=0,"",'Ark1'!AG985)</f>
        <v>1095.8844621513945</v>
      </c>
      <c r="T65" s="33">
        <f>+IF(H65=0,"",'Ark1'!AH985)</f>
        <v>95.437262357414426</v>
      </c>
      <c r="U65" s="33">
        <f>+IF(H65=0,"",'Ark1'!AI985)</f>
        <v>20.152091254752847</v>
      </c>
      <c r="V65" s="33">
        <f>+IF(H65=0,"",'Ark1'!Y985)</f>
        <v>35.475364346493841</v>
      </c>
      <c r="W65" s="27">
        <f>+IF(H65=0,"",'Ark1'!Z985)</f>
        <v>1.243507894255909</v>
      </c>
      <c r="X65" s="303">
        <f t="shared" si="9"/>
        <v>198.25852867564763</v>
      </c>
      <c r="Y65" s="33">
        <f t="shared" si="10"/>
        <v>54.317110266159723</v>
      </c>
      <c r="Z65" s="28">
        <f t="shared" si="11"/>
        <v>1.2175925925925926</v>
      </c>
      <c r="AA65" s="244"/>
      <c r="AB65" s="247"/>
      <c r="AD65" s="28"/>
      <c r="AE65" s="27"/>
      <c r="AF65" s="270"/>
      <c r="AG65" s="86"/>
      <c r="AH65" s="27"/>
      <c r="AI65" s="248"/>
      <c r="AK65" s="86"/>
    </row>
    <row r="66" spans="1:37" ht="15.6">
      <c r="A66" s="244"/>
      <c r="B66" s="244">
        <f>+'Ark1'!C986</f>
        <v>2024</v>
      </c>
      <c r="C66" s="86">
        <f>+'Ark1'!M986</f>
        <v>4</v>
      </c>
      <c r="D66" s="361" t="s">
        <v>95</v>
      </c>
      <c r="E66" s="86">
        <f>+'Ark1'!D986</f>
        <v>9</v>
      </c>
      <c r="F66" s="86" t="s">
        <v>591</v>
      </c>
      <c r="G66" s="86">
        <f>+IF(H66=0,"",'Ark1'!Q986)</f>
        <v>202</v>
      </c>
      <c r="H66" s="485">
        <f>+'Ark1'!R986</f>
        <v>245</v>
      </c>
      <c r="I66" s="28">
        <f>+IF(H66=0,"",'Ark1'!AE986)</f>
        <v>8.6603039943442912</v>
      </c>
      <c r="J66" s="28">
        <f>+IF(H66=0,"",'Ark1'!AF986)</f>
        <v>7.1103203150827392</v>
      </c>
      <c r="K66" s="27">
        <f>+IF(H66=0,"",'Ark1'!S986)</f>
        <v>2.3959183673469391</v>
      </c>
      <c r="L66" s="244"/>
      <c r="M66" s="376">
        <f>+IF(H66=0,"",'Ark1'!AR986)</f>
        <v>213.53246753246751</v>
      </c>
      <c r="N66" s="114">
        <f>+IF(H66=0,"",'Ark1'!AS986)</f>
        <v>22.288380539824946</v>
      </c>
      <c r="O66" s="244"/>
      <c r="P66" s="303">
        <f>+IF(H66=0,"",'Ark1'!U986)</f>
        <v>217.53755102040824</v>
      </c>
      <c r="Q66" s="33">
        <f>+IF(H66=0,"",'Ark1'!W986)</f>
        <v>0</v>
      </c>
      <c r="R66" s="33">
        <f>+IF(H66=0,"",'Ark1'!X986)</f>
        <v>0.81632653061224492</v>
      </c>
      <c r="S66" s="33">
        <f>+IF(H66=0,"",'Ark1'!AG986)</f>
        <v>1108.9870129870133</v>
      </c>
      <c r="T66" s="33">
        <f>+IF(H66=0,"",'Ark1'!AH986)</f>
        <v>94.285714285714306</v>
      </c>
      <c r="U66" s="33">
        <f>+IF(H66=0,"",'Ark1'!AI986)</f>
        <v>19.591836734693874</v>
      </c>
      <c r="V66" s="33">
        <f>+IF(H66=0,"",'Ark1'!Y986)</f>
        <v>38.419687477115325</v>
      </c>
      <c r="W66" s="27">
        <f>+IF(H66=0,"",'Ark1'!Z986)</f>
        <v>1.2626436767990408</v>
      </c>
      <c r="X66" s="303">
        <f t="shared" si="9"/>
        <v>196.15879038518165</v>
      </c>
      <c r="Y66" s="33">
        <f t="shared" si="10"/>
        <v>54.384387755102061</v>
      </c>
      <c r="Z66" s="28">
        <f t="shared" si="11"/>
        <v>1.2128712871287128</v>
      </c>
      <c r="AA66" s="244"/>
      <c r="AB66" s="247"/>
      <c r="AD66" s="28"/>
      <c r="AE66" s="27"/>
      <c r="AF66" s="270"/>
      <c r="AG66" s="86"/>
      <c r="AK66" s="86"/>
    </row>
    <row r="67" spans="1:37" ht="15.6">
      <c r="A67" s="244"/>
      <c r="B67" s="244">
        <f>+'Ark1'!C987</f>
        <v>2024</v>
      </c>
      <c r="C67" s="86">
        <f>+'Ark1'!M987</f>
        <v>4</v>
      </c>
      <c r="D67" s="361" t="s">
        <v>95</v>
      </c>
      <c r="E67" s="86">
        <f>+'Ark1'!D987</f>
        <v>10</v>
      </c>
      <c r="F67" s="86" t="s">
        <v>592</v>
      </c>
      <c r="G67" s="86">
        <f>+IF(H67=0,"",'Ark1'!Q987)</f>
        <v>560</v>
      </c>
      <c r="H67" s="485">
        <f>+'Ark1'!R987</f>
        <v>747</v>
      </c>
      <c r="I67" s="28">
        <f>+IF(H67=0,"",'Ark1'!AE987)</f>
        <v>10.571752052080384</v>
      </c>
      <c r="J67" s="28">
        <f>+IF(H67=0,"",'Ark1'!AF987)</f>
        <v>9.0263060934415442</v>
      </c>
      <c r="K67" s="27">
        <f>+IF(H67=0,"",'Ark1'!S987)</f>
        <v>2.8534946236559153</v>
      </c>
      <c r="L67" s="244"/>
      <c r="M67" s="376">
        <f>+IF(H67=0,"",'Ark1'!AR987)</f>
        <v>211.24719101123597</v>
      </c>
      <c r="N67" s="114">
        <f>+IF(H67=0,"",'Ark1'!AS987)</f>
        <v>23.347514905092744</v>
      </c>
      <c r="O67" s="244"/>
      <c r="P67" s="303">
        <f>+IF(H67=0,"",'Ark1'!U987)</f>
        <v>221.00763052208828</v>
      </c>
      <c r="Q67" s="33">
        <f>+IF(H67=0,"",'Ark1'!W987)</f>
        <v>0</v>
      </c>
      <c r="R67" s="33">
        <f>+IF(H67=0,"",'Ark1'!X987)</f>
        <v>0.26773761713520744</v>
      </c>
      <c r="S67" s="33">
        <f>+IF(H67=0,"",'Ark1'!AG987)</f>
        <v>1086.8623595505619</v>
      </c>
      <c r="T67" s="33">
        <f>+IF(H67=0,"",'Ark1'!AH987)</f>
        <v>95.314591700133903</v>
      </c>
      <c r="U67" s="33">
        <f>+IF(H67=0,"",'Ark1'!AI987)</f>
        <v>39.491298527443121</v>
      </c>
      <c r="V67" s="33">
        <f>+IF(H67=0,"",'Ark1'!Y987)</f>
        <v>40.356348548244569</v>
      </c>
      <c r="W67" s="27">
        <f>+IF(H67=0,"",'Ark1'!Z987)</f>
        <v>1.4333023342481421</v>
      </c>
      <c r="X67" s="303">
        <f t="shared" si="9"/>
        <v>203.34463566617495</v>
      </c>
      <c r="Y67" s="33">
        <f t="shared" si="10"/>
        <v>55.251907630522069</v>
      </c>
      <c r="Z67" s="28">
        <f t="shared" si="11"/>
        <v>1.3339285714285714</v>
      </c>
      <c r="AA67" s="244"/>
      <c r="AB67" s="247"/>
      <c r="AD67" s="28"/>
      <c r="AE67" s="27"/>
      <c r="AF67" s="270"/>
      <c r="AG67" s="86"/>
      <c r="AK67" s="86"/>
    </row>
    <row r="68" spans="1:37" ht="15.6">
      <c r="A68" s="244"/>
      <c r="B68" s="244">
        <f>+'Ark1'!C988</f>
        <v>2024</v>
      </c>
      <c r="C68" s="86">
        <f>+'Ark1'!M988</f>
        <v>4</v>
      </c>
      <c r="D68" s="361" t="s">
        <v>95</v>
      </c>
      <c r="E68" s="86">
        <f>+'Ark1'!D988</f>
        <v>11</v>
      </c>
      <c r="F68" s="86" t="s">
        <v>593</v>
      </c>
      <c r="G68" s="86">
        <f>+IF(H68=0,"",'Ark1'!Q988)</f>
        <v>413</v>
      </c>
      <c r="H68" s="485">
        <f>+'Ark1'!R988</f>
        <v>540</v>
      </c>
      <c r="I68" s="28">
        <f>+IF(H68=0,"",'Ark1'!AE988)</f>
        <v>9.2008860112455277</v>
      </c>
      <c r="J68" s="28">
        <f>+IF(H68=0,"",'Ark1'!AF988)</f>
        <v>7.8227632509646243</v>
      </c>
      <c r="K68" s="27">
        <f>+IF(H68=0,"",'Ark1'!S988)</f>
        <v>3.0986964618249528</v>
      </c>
      <c r="L68" s="244"/>
      <c r="M68" s="376">
        <f>+IF(H68=0,"",'Ark1'!AR988)</f>
        <v>211.0499040307102</v>
      </c>
      <c r="N68" s="114">
        <f>+IF(H68=0,"",'Ark1'!AS988)</f>
        <v>23.752609910302457</v>
      </c>
      <c r="O68" s="244"/>
      <c r="P68" s="303">
        <f>+IF(H68=0,"",'Ark1'!U988)</f>
        <v>224.345</v>
      </c>
      <c r="Q68" s="33">
        <f>+IF(H68=0,"",'Ark1'!W988)</f>
        <v>0</v>
      </c>
      <c r="R68" s="33">
        <f>+IF(H68=0,"",'Ark1'!X988)</f>
        <v>0.55555555555555558</v>
      </c>
      <c r="S68" s="33">
        <f>+IF(H68=0,"",'Ark1'!AG988)</f>
        <v>1101.7428023032628</v>
      </c>
      <c r="T68" s="33">
        <f>+IF(H68=0,"",'Ark1'!AH988)</f>
        <v>96.111111111111114</v>
      </c>
      <c r="U68" s="33">
        <f>+IF(H68=0,"",'Ark1'!AI988)</f>
        <v>49.814814814814817</v>
      </c>
      <c r="V68" s="33">
        <f>+IF(H68=0,"",'Ark1'!Y988)</f>
        <v>43.412809521564114</v>
      </c>
      <c r="W68" s="27">
        <f>+IF(H68=0,"",'Ark1'!Z988)</f>
        <v>1.4800921694496287</v>
      </c>
      <c r="X68" s="303">
        <f t="shared" si="9"/>
        <v>203.62737975777344</v>
      </c>
      <c r="Y68" s="33">
        <f t="shared" si="10"/>
        <v>56.08625</v>
      </c>
      <c r="Z68" s="28">
        <f t="shared" si="11"/>
        <v>1.3075060532687652</v>
      </c>
      <c r="AA68" s="244"/>
      <c r="AB68" s="247"/>
      <c r="AD68" s="28"/>
      <c r="AE68" s="27"/>
      <c r="AF68" s="270"/>
      <c r="AG68" s="86"/>
      <c r="AK68" s="86"/>
    </row>
    <row r="69" spans="1:37" ht="15.6">
      <c r="A69" s="244"/>
      <c r="B69" s="244">
        <f>+'Ark1'!C989</f>
        <v>2024</v>
      </c>
      <c r="C69" s="86">
        <f>+'Ark1'!M989</f>
        <v>4</v>
      </c>
      <c r="D69" s="361" t="s">
        <v>95</v>
      </c>
      <c r="E69" s="86">
        <f>+'Ark1'!D989</f>
        <v>12</v>
      </c>
      <c r="F69" s="86" t="s">
        <v>594</v>
      </c>
      <c r="G69" s="86">
        <f>+IF(H69=0,"",'Ark1'!Q989)</f>
        <v>243</v>
      </c>
      <c r="H69" s="485">
        <f>+'Ark1'!R989</f>
        <v>308</v>
      </c>
      <c r="I69" s="28">
        <f>+IF(H69=0,"",'Ark1'!AE989)</f>
        <v>7.5121951219512191</v>
      </c>
      <c r="J69" s="28">
        <f>+IF(H69=0,"",'Ark1'!AF989)</f>
        <v>6.2055393324110799</v>
      </c>
      <c r="K69" s="27">
        <f>+IF(H69=0,"",'Ark1'!S989)</f>
        <v>2.9055374592833867</v>
      </c>
      <c r="L69" s="244"/>
      <c r="M69" s="376">
        <f>+IF(H69=0,"",'Ark1'!AR989)</f>
        <v>210.7266666666666</v>
      </c>
      <c r="N69" s="114">
        <f>+IF(H69=0,"",'Ark1'!AS989)</f>
        <v>23.331704182278905</v>
      </c>
      <c r="O69" s="244"/>
      <c r="P69" s="303">
        <f>+IF(H69=0,"",'Ark1'!U989)</f>
        <v>218.68149350649361</v>
      </c>
      <c r="Q69" s="33">
        <f>+IF(H69=0,"",'Ark1'!W989)</f>
        <v>0</v>
      </c>
      <c r="R69" s="33">
        <f>+IF(H69=0,"",'Ark1'!X989)</f>
        <v>0</v>
      </c>
      <c r="S69" s="33">
        <f>+IF(H69=0,"",'Ark1'!AG989)</f>
        <v>1090.24</v>
      </c>
      <c r="T69" s="33">
        <f>+IF(H69=0,"",'Ark1'!AH989)</f>
        <v>97.402597402597422</v>
      </c>
      <c r="U69" s="33">
        <f>+IF(H69=0,"",'Ark1'!AI989)</f>
        <v>42.20779220779221</v>
      </c>
      <c r="V69" s="33">
        <f>+IF(H69=0,"",'Ark1'!Y989)</f>
        <v>41.410414357380283</v>
      </c>
      <c r="W69" s="27">
        <f>+IF(H69=0,"",'Ark1'!Z989)</f>
        <v>1.4480376761887364</v>
      </c>
      <c r="X69" s="303">
        <f t="shared" si="9"/>
        <v>200.58105876366085</v>
      </c>
      <c r="Y69" s="33">
        <f t="shared" si="10"/>
        <v>54.670373376623402</v>
      </c>
      <c r="Z69" s="28">
        <f t="shared" si="11"/>
        <v>1.2674897119341564</v>
      </c>
      <c r="AA69" s="244"/>
      <c r="AB69" s="247"/>
      <c r="AD69" s="28"/>
      <c r="AE69" s="27"/>
      <c r="AF69" s="270"/>
      <c r="AG69" s="86"/>
      <c r="AK69" s="86"/>
    </row>
    <row r="70" spans="1:37" ht="15.6">
      <c r="A70" s="244"/>
      <c r="B70" s="244"/>
      <c r="C70" s="244"/>
      <c r="D70" s="244"/>
      <c r="E70" s="244"/>
      <c r="F70" s="244"/>
      <c r="G70" s="244"/>
      <c r="H70" s="478"/>
      <c r="I70" s="245"/>
      <c r="J70" s="245"/>
      <c r="K70" s="244"/>
      <c r="L70" s="244"/>
      <c r="M70" s="246"/>
      <c r="N70" s="246"/>
      <c r="O70" s="244"/>
      <c r="P70" s="244"/>
      <c r="Q70" s="246"/>
      <c r="R70" s="246"/>
      <c r="S70" s="244"/>
      <c r="T70" s="246"/>
      <c r="U70" s="246"/>
      <c r="V70" s="246"/>
      <c r="W70" s="244"/>
      <c r="X70" s="244"/>
      <c r="Y70" s="246"/>
      <c r="Z70" s="245"/>
      <c r="AA70" s="244"/>
      <c r="AB70" s="247"/>
      <c r="AD70" s="28"/>
      <c r="AE70" s="27"/>
      <c r="AF70" s="248"/>
      <c r="AG70" s="86"/>
      <c r="AK70" s="86"/>
    </row>
    <row r="71" spans="1:37" ht="22.8">
      <c r="A71" s="262" t="s">
        <v>631</v>
      </c>
      <c r="B71" s="244"/>
      <c r="C71" s="244"/>
      <c r="D71" s="344" t="str">
        <f>+D73</f>
        <v>2</v>
      </c>
      <c r="E71" s="244"/>
      <c r="F71" s="244"/>
      <c r="G71" s="244"/>
      <c r="H71" s="495">
        <f>SUM(H73:H84)</f>
        <v>4347</v>
      </c>
      <c r="I71" s="245"/>
      <c r="J71" s="245"/>
      <c r="K71" s="244"/>
      <c r="L71" s="244"/>
      <c r="M71" s="246"/>
      <c r="N71" s="246"/>
      <c r="O71" s="244"/>
      <c r="P71" s="270">
        <f>+Fettgruppe!R13</f>
        <v>228.11858753163105</v>
      </c>
      <c r="Q71" s="246"/>
      <c r="R71" s="246"/>
      <c r="S71" s="244"/>
      <c r="T71" s="246"/>
      <c r="U71" s="246"/>
      <c r="V71" s="246"/>
      <c r="W71" s="244"/>
      <c r="X71" s="270">
        <f>+Fettgruppe!Z13</f>
        <v>208.78805423164414</v>
      </c>
      <c r="Y71" s="263" t="s">
        <v>629</v>
      </c>
      <c r="Z71" s="261"/>
      <c r="AA71" s="244"/>
      <c r="AB71" s="247"/>
      <c r="AD71" s="28"/>
      <c r="AE71" s="27"/>
      <c r="AF71" s="248"/>
      <c r="AG71" s="86"/>
      <c r="AK71" s="86"/>
    </row>
    <row r="72" spans="1:37" ht="16.5" customHeight="1">
      <c r="A72" s="244"/>
      <c r="B72" s="244"/>
      <c r="C72" s="244"/>
      <c r="D72" s="344"/>
      <c r="E72" s="244"/>
      <c r="F72" s="244"/>
      <c r="G72" s="244"/>
      <c r="H72" s="478"/>
      <c r="I72" s="244"/>
      <c r="J72" s="244"/>
      <c r="K72" s="244"/>
      <c r="L72" s="244"/>
      <c r="M72" s="246"/>
      <c r="N72" s="246"/>
      <c r="O72" s="244"/>
      <c r="P72" s="244"/>
      <c r="Q72" s="246"/>
      <c r="R72" s="246"/>
      <c r="S72" s="244"/>
      <c r="T72" s="246"/>
      <c r="U72" s="246"/>
      <c r="V72" s="246"/>
      <c r="W72" s="244"/>
      <c r="X72" s="244"/>
      <c r="Y72" s="246"/>
      <c r="Z72" s="246"/>
      <c r="AA72" s="244"/>
      <c r="AB72" s="247"/>
      <c r="AD72" s="28"/>
      <c r="AE72" s="27"/>
      <c r="AF72" s="248"/>
      <c r="AG72" s="86"/>
      <c r="AK72" s="86"/>
    </row>
    <row r="73" spans="1:37" ht="15.6">
      <c r="A73" s="244"/>
      <c r="B73" s="244">
        <f>+'Ark1'!C990</f>
        <v>2024</v>
      </c>
      <c r="C73" s="264">
        <f>+'Ark1'!M990</f>
        <v>5</v>
      </c>
      <c r="D73" s="362" t="s">
        <v>96</v>
      </c>
      <c r="E73" s="264">
        <f>+'Ark1'!D990</f>
        <v>1</v>
      </c>
      <c r="F73" s="264" t="s">
        <v>584</v>
      </c>
      <c r="G73" s="264">
        <f>+IF(H73=0,"",'Ark1'!Q990)</f>
        <v>321</v>
      </c>
      <c r="H73" s="485">
        <f>+'Ark1'!R990</f>
        <v>377</v>
      </c>
      <c r="I73" s="265">
        <f>+IF(H73=0,"",'Ark1'!AE990)</f>
        <v>8.3094555873925504</v>
      </c>
      <c r="J73" s="265">
        <f>+IF(H73=0,"",'Ark1'!AF990)</f>
        <v>6.9260907502641649</v>
      </c>
      <c r="K73" s="266">
        <f>+IF(H73=0,"",'Ark1'!S990)</f>
        <v>2.6648936170212765</v>
      </c>
      <c r="L73" s="244"/>
      <c r="M73" s="376">
        <f>+IF(H73=0,"",'Ark1'!AR990)</f>
        <v>213.23119777158769</v>
      </c>
      <c r="N73" s="114">
        <f>+IF(H73=0,"",'Ark1'!AS990)</f>
        <v>23.04600065101684</v>
      </c>
      <c r="O73" s="244"/>
      <c r="P73" s="303">
        <f>+IF(H73=0,"",'Ark1'!U990)</f>
        <v>223.51777188328904</v>
      </c>
      <c r="Q73" s="267">
        <f>+IF(H73=0,"",'Ark1'!W990)</f>
        <v>0</v>
      </c>
      <c r="R73" s="267">
        <f>+IF(H73=0,"",'Ark1'!X990)</f>
        <v>0</v>
      </c>
      <c r="S73" s="267">
        <f>+IF(H73=0,"",'Ark1'!AG990)</f>
        <v>1082.2590529247911</v>
      </c>
      <c r="T73" s="267">
        <f>+IF(H73=0,"",'Ark1'!AH990)</f>
        <v>95.225464190981427</v>
      </c>
      <c r="U73" s="267">
        <f>+IF(H73=0,"",'Ark1'!AI990)</f>
        <v>22.811671087533153</v>
      </c>
      <c r="V73" s="267">
        <f>+IF(H73=0,"",'Ark1'!Y990)</f>
        <v>33.717785329932745</v>
      </c>
      <c r="W73" s="266">
        <f>+IF(H73=0,"",'Ark1'!Z990)</f>
        <v>1.2474642053567151</v>
      </c>
      <c r="X73" s="267">
        <f t="shared" ref="X73:X84" si="12">+IF(H73=0,"",1000*P73/S73)</f>
        <v>206.52890015494455</v>
      </c>
      <c r="Y73" s="267">
        <f t="shared" ref="Y73:Y84" si="13">+IF(H73=0,"",P73/C73)</f>
        <v>44.703554376657806</v>
      </c>
      <c r="Z73" s="265">
        <f t="shared" ref="Z73:Z84" si="14">+IF(H73=0,"",H73/G73)</f>
        <v>1.1744548286604362</v>
      </c>
      <c r="AA73" s="244"/>
      <c r="AB73" s="247"/>
      <c r="AD73" s="28"/>
      <c r="AE73" s="27"/>
      <c r="AF73" s="270"/>
      <c r="AG73" s="86"/>
      <c r="AK73" s="86"/>
    </row>
    <row r="74" spans="1:37" ht="15.6">
      <c r="A74" s="244"/>
      <c r="B74" s="244">
        <f>+'Ark1'!C991</f>
        <v>2024</v>
      </c>
      <c r="C74" s="264">
        <f>+'Ark1'!M991</f>
        <v>5</v>
      </c>
      <c r="D74" s="362" t="s">
        <v>96</v>
      </c>
      <c r="E74" s="264">
        <f>+'Ark1'!D991</f>
        <v>2</v>
      </c>
      <c r="F74" s="264" t="s">
        <v>585</v>
      </c>
      <c r="G74" s="264">
        <f>+IF(H74=0,"",'Ark1'!Q991)</f>
        <v>171</v>
      </c>
      <c r="H74" s="485">
        <f>+'Ark1'!R991</f>
        <v>198</v>
      </c>
      <c r="I74" s="265">
        <f>+IF(H74=0,"",'Ark1'!AE991)</f>
        <v>6.8275862068965516</v>
      </c>
      <c r="J74" s="265">
        <f>+IF(H74=0,"",'Ark1'!AF991)</f>
        <v>5.7042001054329585</v>
      </c>
      <c r="K74" s="266">
        <f>+IF(H74=0,"",'Ark1'!S991)</f>
        <v>2.7193877551020407</v>
      </c>
      <c r="L74" s="244"/>
      <c r="M74" s="376">
        <f>+IF(H74=0,"",'Ark1'!AR991)</f>
        <v>213.52298850574712</v>
      </c>
      <c r="N74" s="114">
        <f>+IF(H74=0,"",'Ark1'!AS991)</f>
        <v>23.196996265578203</v>
      </c>
      <c r="O74" s="244"/>
      <c r="P74" s="303">
        <f>+IF(H74=0,"",'Ark1'!U991)</f>
        <v>224.44393939393939</v>
      </c>
      <c r="Q74" s="267">
        <f>+IF(H74=0,"",'Ark1'!W991)</f>
        <v>0</v>
      </c>
      <c r="R74" s="267">
        <f>+IF(H74=0,"",'Ark1'!X991)</f>
        <v>0</v>
      </c>
      <c r="S74" s="267">
        <f>+IF(H74=0,"",'Ark1'!AG991)</f>
        <v>1074.2528735632184</v>
      </c>
      <c r="T74" s="267">
        <f>+IF(H74=0,"",'Ark1'!AH991)</f>
        <v>87.878787878787875</v>
      </c>
      <c r="U74" s="267">
        <f>+IF(H74=0,"",'Ark1'!AI991)</f>
        <v>22.222222222222225</v>
      </c>
      <c r="V74" s="267">
        <f>+IF(H74=0,"",'Ark1'!Y991)</f>
        <v>34.264979598789445</v>
      </c>
      <c r="W74" s="266">
        <f>+IF(H74=0,"",'Ark1'!Z991)</f>
        <v>1.2846730256589145</v>
      </c>
      <c r="X74" s="267">
        <f t="shared" si="12"/>
        <v>208.93026671595044</v>
      </c>
      <c r="Y74" s="267">
        <f t="shared" si="13"/>
        <v>44.88878787878788</v>
      </c>
      <c r="Z74" s="265">
        <f t="shared" si="14"/>
        <v>1.1578947368421053</v>
      </c>
      <c r="AA74" s="244"/>
      <c r="AB74" s="247"/>
      <c r="AD74" s="28"/>
      <c r="AE74" s="27"/>
      <c r="AF74" s="270"/>
      <c r="AG74" s="86"/>
      <c r="AK74" s="86"/>
    </row>
    <row r="75" spans="1:37" ht="15.6">
      <c r="A75" s="244"/>
      <c r="B75" s="244">
        <f>+'Ark1'!C992</f>
        <v>2024</v>
      </c>
      <c r="C75" s="264">
        <f>+'Ark1'!M992</f>
        <v>5</v>
      </c>
      <c r="D75" s="362" t="s">
        <v>96</v>
      </c>
      <c r="E75" s="264">
        <f>+'Ark1'!D992</f>
        <v>3</v>
      </c>
      <c r="F75" s="264" t="s">
        <v>586</v>
      </c>
      <c r="G75" s="264">
        <f>+IF(H75=0,"",'Ark1'!Q992)</f>
        <v>172</v>
      </c>
      <c r="H75" s="485">
        <f>+'Ark1'!R992</f>
        <v>199</v>
      </c>
      <c r="I75" s="265">
        <f>+IF(H75=0,"",'Ark1'!AE992)</f>
        <v>6.7275185936443505</v>
      </c>
      <c r="J75" s="265">
        <f>+IF(H75=0,"",'Ark1'!AF992)</f>
        <v>5.4868797809193852</v>
      </c>
      <c r="K75" s="266">
        <f>+IF(H75=0,"",'Ark1'!S992)</f>
        <v>2.6818181818181817</v>
      </c>
      <c r="L75" s="244"/>
      <c r="M75" s="376">
        <f>+IF(H75=0,"",'Ark1'!AR992)</f>
        <v>211.97765363128497</v>
      </c>
      <c r="N75" s="114">
        <f>+IF(H75=0,"",'Ark1'!AS992)</f>
        <v>23.083148616571361</v>
      </c>
      <c r="O75" s="244"/>
      <c r="P75" s="303">
        <f>+IF(H75=0,"",'Ark1'!U992)</f>
        <v>219.97336683417072</v>
      </c>
      <c r="Q75" s="267">
        <f>+IF(H75=0,"",'Ark1'!W992)</f>
        <v>0</v>
      </c>
      <c r="R75" s="267">
        <f>+IF(H75=0,"",'Ark1'!X992)</f>
        <v>0</v>
      </c>
      <c r="S75" s="267">
        <f>+IF(H75=0,"",'Ark1'!AG992)</f>
        <v>1068.4636871508383</v>
      </c>
      <c r="T75" s="267">
        <f>+IF(H75=0,"",'Ark1'!AH992)</f>
        <v>89.949748743718587</v>
      </c>
      <c r="U75" s="267">
        <f>+IF(H75=0,"",'Ark1'!AI992)</f>
        <v>25.125628140703515</v>
      </c>
      <c r="V75" s="267">
        <f>+IF(H75=0,"",'Ark1'!Y992)</f>
        <v>32.542455365681057</v>
      </c>
      <c r="W75" s="266">
        <f>+IF(H75=0,"",'Ark1'!Z992)</f>
        <v>1.3219492169261777</v>
      </c>
      <c r="X75" s="267">
        <f t="shared" si="12"/>
        <v>205.87818704513109</v>
      </c>
      <c r="Y75" s="267">
        <f t="shared" si="13"/>
        <v>43.994673366834142</v>
      </c>
      <c r="Z75" s="265">
        <f t="shared" si="14"/>
        <v>1.1569767441860466</v>
      </c>
      <c r="AA75" s="244"/>
      <c r="AB75" s="247"/>
      <c r="AD75" s="28"/>
      <c r="AE75" s="27"/>
      <c r="AF75" s="270"/>
      <c r="AG75" s="86"/>
      <c r="AK75" s="86"/>
    </row>
    <row r="76" spans="1:37" ht="15.6">
      <c r="A76" s="244"/>
      <c r="B76" s="244">
        <f>+'Ark1'!C993</f>
        <v>2024</v>
      </c>
      <c r="C76" s="264">
        <f>+'Ark1'!M993</f>
        <v>5</v>
      </c>
      <c r="D76" s="362" t="s">
        <v>96</v>
      </c>
      <c r="E76" s="264">
        <f>+'Ark1'!D993</f>
        <v>4</v>
      </c>
      <c r="F76" s="264" t="s">
        <v>587</v>
      </c>
      <c r="G76" s="264">
        <f>+IF(H76=0,"",'Ark1'!Q993)</f>
        <v>241</v>
      </c>
      <c r="H76" s="485">
        <f>+'Ark1'!R993</f>
        <v>280</v>
      </c>
      <c r="I76" s="265">
        <f>+IF(H76=0,"",'Ark1'!AE993)</f>
        <v>7.299270072992706</v>
      </c>
      <c r="J76" s="265">
        <f>+IF(H76=0,"",'Ark1'!AF993)</f>
        <v>5.81962045012353</v>
      </c>
      <c r="K76" s="266">
        <f>+IF(H76=0,"",'Ark1'!S993)</f>
        <v>2.6007194244604306</v>
      </c>
      <c r="L76" s="244"/>
      <c r="M76" s="376">
        <f>+IF(H76=0,"",'Ark1'!AR993)</f>
        <v>212.01568627450985</v>
      </c>
      <c r="N76" s="114">
        <f>+IF(H76=0,"",'Ark1'!AS993)</f>
        <v>22.84044789512166</v>
      </c>
      <c r="O76" s="244"/>
      <c r="P76" s="303">
        <f>+IF(H76=0,"",'Ark1'!U993)</f>
        <v>215.06000000000003</v>
      </c>
      <c r="Q76" s="267">
        <f>+IF(H76=0,"",'Ark1'!W993)</f>
        <v>0</v>
      </c>
      <c r="R76" s="267">
        <f>+IF(H76=0,"",'Ark1'!X993)</f>
        <v>0.35714285714285721</v>
      </c>
      <c r="S76" s="267">
        <f>+IF(H76=0,"",'Ark1'!AG993)</f>
        <v>1086.4392156862748</v>
      </c>
      <c r="T76" s="267">
        <f>+IF(H76=0,"",'Ark1'!AH993)</f>
        <v>90.714285714285694</v>
      </c>
      <c r="U76" s="267">
        <f>+IF(H76=0,"",'Ark1'!AI993)</f>
        <v>17.857142857142861</v>
      </c>
      <c r="V76" s="267">
        <f>+IF(H76=0,"",'Ark1'!Y993)</f>
        <v>56.24180740338992</v>
      </c>
      <c r="W76" s="266">
        <f>+IF(H76=0,"",'Ark1'!Z993)</f>
        <v>1.2437735971423769</v>
      </c>
      <c r="X76" s="267">
        <f t="shared" si="12"/>
        <v>197.94940839295123</v>
      </c>
      <c r="Y76" s="267">
        <f t="shared" si="13"/>
        <v>43.012000000000008</v>
      </c>
      <c r="Z76" s="265">
        <f t="shared" si="14"/>
        <v>1.1618257261410789</v>
      </c>
      <c r="AA76" s="244"/>
      <c r="AB76" s="247"/>
      <c r="AD76" s="28"/>
      <c r="AE76" s="27"/>
      <c r="AF76" s="270"/>
      <c r="AG76" s="86"/>
      <c r="AK76" s="86"/>
    </row>
    <row r="77" spans="1:37" ht="15.6">
      <c r="A77" s="244"/>
      <c r="B77" s="244">
        <f>+'Ark1'!C994</f>
        <v>2024</v>
      </c>
      <c r="C77" s="264">
        <f>+'Ark1'!M994</f>
        <v>5</v>
      </c>
      <c r="D77" s="362" t="s">
        <v>96</v>
      </c>
      <c r="E77" s="264">
        <f>+'Ark1'!D994</f>
        <v>5</v>
      </c>
      <c r="F77" s="264" t="s">
        <v>443</v>
      </c>
      <c r="G77" s="264">
        <f>+IF(H77=0,"",'Ark1'!Q994)</f>
        <v>191</v>
      </c>
      <c r="H77" s="485">
        <f>+'Ark1'!R994</f>
        <v>231</v>
      </c>
      <c r="I77" s="265">
        <f>+IF(H77=0,"",'Ark1'!AE994)</f>
        <v>7.0405364218226172</v>
      </c>
      <c r="J77" s="265">
        <f>+IF(H77=0,"",'Ark1'!AF994)</f>
        <v>5.8565282220421651</v>
      </c>
      <c r="K77" s="266">
        <f>+IF(H77=0,"",'Ark1'!S994)</f>
        <v>2.7030567685589526</v>
      </c>
      <c r="L77" s="244"/>
      <c r="M77" s="376">
        <f>+IF(H77=0,"",'Ark1'!AR994)</f>
        <v>213.30414746543769</v>
      </c>
      <c r="N77" s="114">
        <f>+IF(H77=0,"",'Ark1'!AS994)</f>
        <v>23.173608162414432</v>
      </c>
      <c r="O77" s="244"/>
      <c r="P77" s="303">
        <f>+IF(H77=0,"",'Ark1'!U994)</f>
        <v>224.18701298701319</v>
      </c>
      <c r="Q77" s="267">
        <f>+IF(H77=0,"",'Ark1'!W994)</f>
        <v>0</v>
      </c>
      <c r="R77" s="267">
        <f>+IF(H77=0,"",'Ark1'!X994)</f>
        <v>0</v>
      </c>
      <c r="S77" s="267">
        <f>+IF(H77=0,"",'Ark1'!AG994)</f>
        <v>1102.0092165898623</v>
      </c>
      <c r="T77" s="267">
        <f>+IF(H77=0,"",'Ark1'!AH994)</f>
        <v>93.939393939393923</v>
      </c>
      <c r="U77" s="267">
        <f>+IF(H77=0,"",'Ark1'!AI994)</f>
        <v>21.645021645021647</v>
      </c>
      <c r="V77" s="267">
        <f>+IF(H77=0,"",'Ark1'!Y994)</f>
        <v>39.534672219811114</v>
      </c>
      <c r="W77" s="266">
        <f>+IF(H77=0,"",'Ark1'!Z994)</f>
        <v>1.3341904633626045</v>
      </c>
      <c r="X77" s="267">
        <f t="shared" si="12"/>
        <v>203.43478948456877</v>
      </c>
      <c r="Y77" s="267">
        <f t="shared" si="13"/>
        <v>44.837402597402637</v>
      </c>
      <c r="Z77" s="265">
        <f t="shared" si="14"/>
        <v>1.2094240837696335</v>
      </c>
      <c r="AA77" s="244"/>
      <c r="AB77" s="247"/>
      <c r="AD77" s="28"/>
      <c r="AE77" s="27"/>
      <c r="AF77" s="270"/>
      <c r="AG77" s="86"/>
      <c r="AK77" s="86"/>
    </row>
    <row r="78" spans="1:37" ht="15.6">
      <c r="A78" s="244"/>
      <c r="B78" s="244">
        <f>+'Ark1'!C995</f>
        <v>2024</v>
      </c>
      <c r="C78" s="264">
        <f>+'Ark1'!M995</f>
        <v>5</v>
      </c>
      <c r="D78" s="362" t="s">
        <v>96</v>
      </c>
      <c r="E78" s="264">
        <f>+'Ark1'!D995</f>
        <v>6</v>
      </c>
      <c r="F78" s="264" t="s">
        <v>588</v>
      </c>
      <c r="G78" s="264">
        <f>+IF(H78=0,"",'Ark1'!Q995)</f>
        <v>222</v>
      </c>
      <c r="H78" s="485">
        <f>+'Ark1'!R995</f>
        <v>253</v>
      </c>
      <c r="I78" s="265">
        <f>+IF(H78=0,"",'Ark1'!AE995)</f>
        <v>8.9684509039347784</v>
      </c>
      <c r="J78" s="265">
        <f>+IF(H78=0,"",'Ark1'!AF995)</f>
        <v>7.6091435681161501</v>
      </c>
      <c r="K78" s="266">
        <f>+IF(H78=0,"",'Ark1'!S995)</f>
        <v>2.5555555555555558</v>
      </c>
      <c r="L78" s="244"/>
      <c r="M78" s="376">
        <f>+IF(H78=0,"",'Ark1'!AR995)</f>
        <v>214.87606837606839</v>
      </c>
      <c r="N78" s="114">
        <f>+IF(H78=0,"",'Ark1'!AS995)</f>
        <v>22.911099231387023</v>
      </c>
      <c r="O78" s="244"/>
      <c r="P78" s="303">
        <f>+IF(H78=0,"",'Ark1'!U995)</f>
        <v>226.83596837944657</v>
      </c>
      <c r="Q78" s="267">
        <f>+IF(H78=0,"",'Ark1'!W995)</f>
        <v>0</v>
      </c>
      <c r="R78" s="267">
        <f>+IF(H78=0,"",'Ark1'!X995)</f>
        <v>0</v>
      </c>
      <c r="S78" s="267">
        <f>+IF(H78=0,"",'Ark1'!AG995)</f>
        <v>1106.4914529914529</v>
      </c>
      <c r="T78" s="267">
        <f>+IF(H78=0,"",'Ark1'!AH995)</f>
        <v>92.490118577075108</v>
      </c>
      <c r="U78" s="267">
        <f>+IF(H78=0,"",'Ark1'!AI995)</f>
        <v>13.83399209486166</v>
      </c>
      <c r="V78" s="267">
        <f>+IF(H78=0,"",'Ark1'!Y995)</f>
        <v>32.688398462186811</v>
      </c>
      <c r="W78" s="266">
        <f>+IF(H78=0,"",'Ark1'!Z995)</f>
        <v>1.1028016030055752</v>
      </c>
      <c r="X78" s="267">
        <f t="shared" si="12"/>
        <v>205.00471808090754</v>
      </c>
      <c r="Y78" s="267">
        <f t="shared" si="13"/>
        <v>45.367193675889311</v>
      </c>
      <c r="Z78" s="265">
        <f t="shared" si="14"/>
        <v>1.1396396396396395</v>
      </c>
      <c r="AA78" s="244"/>
      <c r="AB78" s="247"/>
      <c r="AD78" s="28"/>
      <c r="AE78" s="27"/>
      <c r="AF78" s="270"/>
      <c r="AG78" s="86"/>
      <c r="AK78" s="86"/>
    </row>
    <row r="79" spans="1:37" ht="15.6">
      <c r="A79" s="244"/>
      <c r="B79" s="244">
        <f>+'Ark1'!C996</f>
        <v>2024</v>
      </c>
      <c r="C79" s="264">
        <f>+'Ark1'!M996</f>
        <v>5</v>
      </c>
      <c r="D79" s="362" t="s">
        <v>96</v>
      </c>
      <c r="E79" s="264">
        <f>+'Ark1'!D996</f>
        <v>7</v>
      </c>
      <c r="F79" s="264" t="s">
        <v>589</v>
      </c>
      <c r="G79" s="264">
        <f>+IF(H79=0,"",'Ark1'!Q996)</f>
        <v>219</v>
      </c>
      <c r="H79" s="485">
        <f>+'Ark1'!R996</f>
        <v>260</v>
      </c>
      <c r="I79" s="265">
        <f>+IF(H79=0,"",'Ark1'!AE996)</f>
        <v>10.806317539484622</v>
      </c>
      <c r="J79" s="265">
        <f>+IF(H79=0,"",'Ark1'!AF996)</f>
        <v>9.2915509443414361</v>
      </c>
      <c r="K79" s="266">
        <f>+IF(H79=0,"",'Ark1'!S996)</f>
        <v>2.6949806949806958</v>
      </c>
      <c r="L79" s="244"/>
      <c r="M79" s="376">
        <f>+IF(H79=0,"",'Ark1'!AR996)</f>
        <v>214.10373443983403</v>
      </c>
      <c r="N79" s="114">
        <f>+IF(H79=0,"",'Ark1'!AS996)</f>
        <v>23.156271688498276</v>
      </c>
      <c r="O79" s="244"/>
      <c r="P79" s="303">
        <f>+IF(H79=0,"",'Ark1'!U996)</f>
        <v>226.85000000000005</v>
      </c>
      <c r="Q79" s="267">
        <f>+IF(H79=0,"",'Ark1'!W996)</f>
        <v>0</v>
      </c>
      <c r="R79" s="267">
        <f>+IF(H79=0,"",'Ark1'!X996)</f>
        <v>0</v>
      </c>
      <c r="S79" s="267">
        <f>+IF(H79=0,"",'Ark1'!AG996)</f>
        <v>1106.2780082987549</v>
      </c>
      <c r="T79" s="267">
        <f>+IF(H79=0,"",'Ark1'!AH996)</f>
        <v>92.692307692307679</v>
      </c>
      <c r="U79" s="267">
        <f>+IF(H79=0,"",'Ark1'!AI996)</f>
        <v>18.846153846153843</v>
      </c>
      <c r="V79" s="267">
        <f>+IF(H79=0,"",'Ark1'!Y996)</f>
        <v>32.036297322784904</v>
      </c>
      <c r="W79" s="266">
        <f>+IF(H79=0,"",'Ark1'!Z996)</f>
        <v>1.2944267426714078</v>
      </c>
      <c r="X79" s="267">
        <f t="shared" si="12"/>
        <v>205.05695521223657</v>
      </c>
      <c r="Y79" s="267">
        <f t="shared" si="13"/>
        <v>45.370000000000012</v>
      </c>
      <c r="Z79" s="265">
        <f t="shared" si="14"/>
        <v>1.1872146118721461</v>
      </c>
      <c r="AA79" s="244"/>
      <c r="AB79" s="247"/>
      <c r="AD79" s="28"/>
      <c r="AE79" s="27"/>
      <c r="AF79" s="270"/>
      <c r="AG79" s="86"/>
      <c r="AK79" s="86"/>
    </row>
    <row r="80" spans="1:37" ht="15.6">
      <c r="A80" s="244"/>
      <c r="B80" s="244">
        <f>+'Ark1'!C997</f>
        <v>2024</v>
      </c>
      <c r="C80" s="264">
        <f>+'Ark1'!M997</f>
        <v>5</v>
      </c>
      <c r="D80" s="362" t="s">
        <v>96</v>
      </c>
      <c r="E80" s="264">
        <f>+'Ark1'!D997</f>
        <v>8</v>
      </c>
      <c r="F80" s="264" t="s">
        <v>590</v>
      </c>
      <c r="G80" s="264">
        <f>+IF(H80=0,"",'Ark1'!Q997)</f>
        <v>241</v>
      </c>
      <c r="H80" s="485">
        <f>+'Ark1'!R997</f>
        <v>282</v>
      </c>
      <c r="I80" s="265">
        <f>+IF(H80=0,"",'Ark1'!AE997)</f>
        <v>10.669693530079456</v>
      </c>
      <c r="J80" s="265">
        <f>+IF(H80=0,"",'Ark1'!AF997)</f>
        <v>9.2767005866024039</v>
      </c>
      <c r="K80" s="266">
        <f>+IF(H80=0,"",'Ark1'!S997)</f>
        <v>2.6571428571428561</v>
      </c>
      <c r="L80" s="244"/>
      <c r="M80" s="376">
        <f>+IF(H80=0,"",'Ark1'!AR997)</f>
        <v>214.28409090909088</v>
      </c>
      <c r="N80" s="114">
        <f>+IF(H80=0,"",'Ark1'!AS997)</f>
        <v>23.100850164480725</v>
      </c>
      <c r="O80" s="244"/>
      <c r="P80" s="303">
        <f>+IF(H80=0,"",'Ark1'!U997)</f>
        <v>226.90141843971648</v>
      </c>
      <c r="Q80" s="267">
        <f>+IF(H80=0,"",'Ark1'!W997)</f>
        <v>0</v>
      </c>
      <c r="R80" s="267">
        <f>+IF(H80=0,"",'Ark1'!X997)</f>
        <v>0.70921985815602817</v>
      </c>
      <c r="S80" s="267">
        <f>+IF(H80=0,"",'Ark1'!AG997)</f>
        <v>1072.083333333333</v>
      </c>
      <c r="T80" s="267">
        <f>+IF(H80=0,"",'Ark1'!AH997)</f>
        <v>93.262411347517741</v>
      </c>
      <c r="U80" s="267">
        <f>+IF(H80=0,"",'Ark1'!AI997)</f>
        <v>15.957446808510644</v>
      </c>
      <c r="V80" s="267">
        <f>+IF(H80=0,"",'Ark1'!Y997)</f>
        <v>35.604769952605608</v>
      </c>
      <c r="W80" s="266">
        <f>+IF(H80=0,"",'Ark1'!Z997)</f>
        <v>1.2304714226023603</v>
      </c>
      <c r="X80" s="267">
        <f t="shared" si="12"/>
        <v>211.64531840471034</v>
      </c>
      <c r="Y80" s="267">
        <f t="shared" si="13"/>
        <v>45.380283687943297</v>
      </c>
      <c r="Z80" s="265">
        <f t="shared" si="14"/>
        <v>1.1701244813278009</v>
      </c>
      <c r="AA80" s="244"/>
      <c r="AB80" s="247"/>
      <c r="AD80" s="28"/>
      <c r="AE80" s="27"/>
      <c r="AF80" s="270"/>
      <c r="AG80" s="86"/>
      <c r="AK80" s="86"/>
    </row>
    <row r="81" spans="1:37" ht="15.6">
      <c r="A81" s="244"/>
      <c r="B81" s="244">
        <f>+'Ark1'!C998</f>
        <v>2024</v>
      </c>
      <c r="C81" s="264">
        <f>+'Ark1'!M998</f>
        <v>5</v>
      </c>
      <c r="D81" s="362" t="s">
        <v>96</v>
      </c>
      <c r="E81" s="264">
        <f>+'Ark1'!D998</f>
        <v>9</v>
      </c>
      <c r="F81" s="264" t="s">
        <v>591</v>
      </c>
      <c r="G81" s="264">
        <f>+IF(H81=0,"",'Ark1'!Q998)</f>
        <v>270</v>
      </c>
      <c r="H81" s="485">
        <f>+'Ark1'!R998</f>
        <v>319</v>
      </c>
      <c r="I81" s="265">
        <f>+IF(H81=0,"",'Ark1'!AE998)</f>
        <v>11.276069282431957</v>
      </c>
      <c r="J81" s="265">
        <f>+IF(H81=0,"",'Ark1'!AF998)</f>
        <v>9.7691043990393354</v>
      </c>
      <c r="K81" s="266">
        <f>+IF(H81=0,"",'Ark1'!S998)</f>
        <v>2.6214511041009474</v>
      </c>
      <c r="L81" s="244"/>
      <c r="M81" s="376">
        <f>+IF(H81=0,"",'Ark1'!AR998)</f>
        <v>215.08680555555557</v>
      </c>
      <c r="N81" s="114">
        <f>+IF(H81=0,"",'Ark1'!AS998)</f>
        <v>23.1531576846393</v>
      </c>
      <c r="O81" s="244"/>
      <c r="P81" s="303">
        <f>+IF(H81=0,"",'Ark1'!U998)</f>
        <v>229.54890282131643</v>
      </c>
      <c r="Q81" s="267">
        <f>+IF(H81=0,"",'Ark1'!W998)</f>
        <v>0</v>
      </c>
      <c r="R81" s="267">
        <f>+IF(H81=0,"",'Ark1'!X998)</f>
        <v>0.31347962382445155</v>
      </c>
      <c r="S81" s="267">
        <f>+IF(H81=0,"",'Ark1'!AG998)</f>
        <v>1098.4444444444443</v>
      </c>
      <c r="T81" s="267">
        <f>+IF(H81=0,"",'Ark1'!AH998)</f>
        <v>90.282131661441994</v>
      </c>
      <c r="U81" s="267">
        <f>+IF(H81=0,"",'Ark1'!AI998)</f>
        <v>14.420062695924763</v>
      </c>
      <c r="V81" s="267">
        <f>+IF(H81=0,"",'Ark1'!Y998)</f>
        <v>38.528232416679202</v>
      </c>
      <c r="W81" s="266">
        <f>+IF(H81=0,"",'Ark1'!Z998)</f>
        <v>1.1293048888610291</v>
      </c>
      <c r="X81" s="267">
        <f t="shared" si="12"/>
        <v>208.976342847648</v>
      </c>
      <c r="Y81" s="267">
        <f t="shared" si="13"/>
        <v>45.909780564263286</v>
      </c>
      <c r="Z81" s="265">
        <f t="shared" si="14"/>
        <v>1.1814814814814816</v>
      </c>
      <c r="AA81" s="244"/>
      <c r="AB81" s="247"/>
      <c r="AD81" s="28"/>
      <c r="AE81" s="27"/>
      <c r="AF81" s="270"/>
      <c r="AG81" s="86"/>
      <c r="AK81" s="86"/>
    </row>
    <row r="82" spans="1:37" ht="15.6">
      <c r="A82" s="244"/>
      <c r="B82" s="244">
        <f>+'Ark1'!C999</f>
        <v>2024</v>
      </c>
      <c r="C82" s="264">
        <f>+'Ark1'!M999</f>
        <v>5</v>
      </c>
      <c r="D82" s="362" t="s">
        <v>96</v>
      </c>
      <c r="E82" s="264">
        <f>+'Ark1'!D999</f>
        <v>10</v>
      </c>
      <c r="F82" s="264" t="s">
        <v>592</v>
      </c>
      <c r="G82" s="264">
        <f>+IF(H82=0,"",'Ark1'!Q999)</f>
        <v>687</v>
      </c>
      <c r="H82" s="485">
        <f>+'Ark1'!R999</f>
        <v>852</v>
      </c>
      <c r="I82" s="265">
        <f>+IF(H82=0,"",'Ark1'!AE999)</f>
        <v>12.057741296348709</v>
      </c>
      <c r="J82" s="265">
        <f>+IF(H82=0,"",'Ark1'!AF999)</f>
        <v>10.868962256398552</v>
      </c>
      <c r="K82" s="266">
        <f>+IF(H82=0,"",'Ark1'!S999)</f>
        <v>3.0129564193168434</v>
      </c>
      <c r="L82" s="244"/>
      <c r="M82" s="376">
        <f>+IF(H82=0,"",'Ark1'!AR999)</f>
        <v>213.47496947496953</v>
      </c>
      <c r="N82" s="114">
        <f>+IF(H82=0,"",'Ark1'!AS999)</f>
        <v>24.02522748588574</v>
      </c>
      <c r="O82" s="244"/>
      <c r="P82" s="303">
        <f>+IF(H82=0,"",'Ark1'!U999)</f>
        <v>233.32769953051621</v>
      </c>
      <c r="Q82" s="267">
        <f>+IF(H82=0,"",'Ark1'!W999)</f>
        <v>0</v>
      </c>
      <c r="R82" s="267">
        <f>+IF(H82=0,"",'Ark1'!X999)</f>
        <v>0.58685446009389675</v>
      </c>
      <c r="S82" s="267">
        <f>+IF(H82=0,"",'Ark1'!AG999)</f>
        <v>1106.8608058608056</v>
      </c>
      <c r="T82" s="267">
        <f>+IF(H82=0,"",'Ark1'!AH999)</f>
        <v>96.126760563380287</v>
      </c>
      <c r="U82" s="267">
        <f>+IF(H82=0,"",'Ark1'!AI999)</f>
        <v>31.103286384976524</v>
      </c>
      <c r="V82" s="267">
        <f>+IF(H82=0,"",'Ark1'!Y999)</f>
        <v>38.300086822048328</v>
      </c>
      <c r="W82" s="266">
        <f>+IF(H82=0,"",'Ark1'!Z999)</f>
        <v>1.3727836427680131</v>
      </c>
      <c r="X82" s="267">
        <f t="shared" si="12"/>
        <v>210.80130247186528</v>
      </c>
      <c r="Y82" s="267">
        <f t="shared" si="13"/>
        <v>46.665539906103241</v>
      </c>
      <c r="Z82" s="265">
        <f t="shared" si="14"/>
        <v>1.240174672489083</v>
      </c>
      <c r="AA82" s="244"/>
      <c r="AB82" s="247"/>
      <c r="AD82" s="28"/>
      <c r="AE82" s="27"/>
      <c r="AF82" s="270"/>
      <c r="AG82" s="86"/>
      <c r="AK82" s="86"/>
    </row>
    <row r="83" spans="1:37" ht="15.6">
      <c r="A83" s="244"/>
      <c r="B83" s="244">
        <f>+'Ark1'!C1000</f>
        <v>2024</v>
      </c>
      <c r="C83" s="264">
        <f>+'Ark1'!M1000</f>
        <v>5</v>
      </c>
      <c r="D83" s="362" t="s">
        <v>96</v>
      </c>
      <c r="E83" s="264">
        <f>+'Ark1'!D1000</f>
        <v>11</v>
      </c>
      <c r="F83" s="264" t="s">
        <v>593</v>
      </c>
      <c r="G83" s="264">
        <f>+IF(H83=0,"",'Ark1'!Q1000)</f>
        <v>534</v>
      </c>
      <c r="H83" s="485">
        <f>+'Ark1'!R1000</f>
        <v>673</v>
      </c>
      <c r="I83" s="265">
        <f>+IF(H83=0,"",'Ark1'!AE1000)</f>
        <v>11.467030158459702</v>
      </c>
      <c r="J83" s="265">
        <f>+IF(H83=0,"",'Ark1'!AF1000)</f>
        <v>10.240080607594468</v>
      </c>
      <c r="K83" s="266">
        <f>+IF(H83=0,"",'Ark1'!S1000)</f>
        <v>3.2533532041728761</v>
      </c>
      <c r="L83" s="244"/>
      <c r="M83" s="376">
        <f>+IF(H83=0,"",'Ark1'!AR1000)</f>
        <v>212.65740740740748</v>
      </c>
      <c r="N83" s="114">
        <f>+IF(H83=0,"",'Ark1'!AS1000)</f>
        <v>24.492657142849421</v>
      </c>
      <c r="O83" s="244"/>
      <c r="P83" s="303">
        <f>+IF(H83=0,"",'Ark1'!U1000)</f>
        <v>235.63417533432391</v>
      </c>
      <c r="Q83" s="267">
        <f>+IF(H83=0,"",'Ark1'!W1000)</f>
        <v>0</v>
      </c>
      <c r="R83" s="267">
        <f>+IF(H83=0,"",'Ark1'!X1000)</f>
        <v>1.3372956909361065</v>
      </c>
      <c r="S83" s="267">
        <f>+IF(H83=0,"",'Ark1'!AG1000)</f>
        <v>1084.3626543209875</v>
      </c>
      <c r="T83" s="267">
        <f>+IF(H83=0,"",'Ark1'!AH1000)</f>
        <v>96.285289747399673</v>
      </c>
      <c r="U83" s="267">
        <f>+IF(H83=0,"",'Ark1'!AI1000)</f>
        <v>39.821693907875193</v>
      </c>
      <c r="V83" s="267">
        <f>+IF(H83=0,"",'Ark1'!Y1000)</f>
        <v>41.499795985235345</v>
      </c>
      <c r="W83" s="266">
        <f>+IF(H83=0,"",'Ark1'!Z1000)</f>
        <v>1.4585717031727639</v>
      </c>
      <c r="X83" s="267">
        <f t="shared" si="12"/>
        <v>217.30200168307593</v>
      </c>
      <c r="Y83" s="267">
        <f t="shared" si="13"/>
        <v>47.126835066864786</v>
      </c>
      <c r="Z83" s="265">
        <f t="shared" si="14"/>
        <v>1.2602996254681649</v>
      </c>
      <c r="AA83" s="244"/>
      <c r="AB83" s="247"/>
      <c r="AD83" s="28"/>
      <c r="AE83" s="27"/>
      <c r="AF83" s="270"/>
      <c r="AG83" s="86"/>
      <c r="AK83" s="86"/>
    </row>
    <row r="84" spans="1:37" ht="15.6">
      <c r="A84" s="244"/>
      <c r="B84" s="244">
        <f>+'Ark1'!C1001</f>
        <v>2024</v>
      </c>
      <c r="C84" s="264">
        <f>+'Ark1'!M1001</f>
        <v>5</v>
      </c>
      <c r="D84" s="362" t="s">
        <v>96</v>
      </c>
      <c r="E84" s="264">
        <f>+'Ark1'!D1001</f>
        <v>12</v>
      </c>
      <c r="F84" s="264" t="s">
        <v>594</v>
      </c>
      <c r="G84" s="264">
        <f>+IF(H84=0,"",'Ark1'!Q1001)</f>
        <v>360</v>
      </c>
      <c r="H84" s="485">
        <f>+'Ark1'!R1001</f>
        <v>423</v>
      </c>
      <c r="I84" s="265">
        <f>+IF(H84=0,"",'Ark1'!AE1001)</f>
        <v>10.317073170731701</v>
      </c>
      <c r="J84" s="265">
        <f>+IF(H84=0,"",'Ark1'!AF1001)</f>
        <v>8.8620197377240384</v>
      </c>
      <c r="K84" s="266">
        <f>+IF(H84=0,"",'Ark1'!S1001)</f>
        <v>2.83649289099526</v>
      </c>
      <c r="L84" s="244"/>
      <c r="M84" s="376">
        <f>+IF(H84=0,"",'Ark1'!AR1001)</f>
        <v>213.08883248730965</v>
      </c>
      <c r="N84" s="114">
        <f>+IF(H84=0,"",'Ark1'!AS1001)</f>
        <v>23.427224407613632</v>
      </c>
      <c r="O84" s="244"/>
      <c r="P84" s="303">
        <f>+IF(H84=0,"",'Ark1'!U1001)</f>
        <v>227.39219858156019</v>
      </c>
      <c r="Q84" s="267">
        <f>+IF(H84=0,"",'Ark1'!W1001)</f>
        <v>0</v>
      </c>
      <c r="R84" s="267">
        <f>+IF(H84=0,"",'Ark1'!X1001)</f>
        <v>0.94562647754137119</v>
      </c>
      <c r="S84" s="267">
        <f>+IF(H84=0,"",'Ark1'!AG1001)</f>
        <v>1096.4974619289337</v>
      </c>
      <c r="T84" s="267">
        <f>+IF(H84=0,"",'Ark1'!AH1001)</f>
        <v>93.144208037825024</v>
      </c>
      <c r="U84" s="267">
        <f>+IF(H84=0,"",'Ark1'!AI1001)</f>
        <v>26.004728132387715</v>
      </c>
      <c r="V84" s="267">
        <f>+IF(H84=0,"",'Ark1'!Y1001)</f>
        <v>38.277866261338353</v>
      </c>
      <c r="W84" s="266">
        <f>+IF(H84=0,"",'Ark1'!Z1001)</f>
        <v>1.3043592283535359</v>
      </c>
      <c r="X84" s="267">
        <f t="shared" si="12"/>
        <v>207.3805060903077</v>
      </c>
      <c r="Y84" s="267">
        <f t="shared" si="13"/>
        <v>45.478439716312039</v>
      </c>
      <c r="Z84" s="265">
        <f t="shared" si="14"/>
        <v>1.175</v>
      </c>
      <c r="AA84" s="244"/>
      <c r="AB84" s="247"/>
      <c r="AD84" s="28"/>
      <c r="AE84" s="27"/>
      <c r="AF84" s="270"/>
      <c r="AG84" s="86"/>
      <c r="AK84" s="86"/>
    </row>
    <row r="85" spans="1:37" ht="15.6">
      <c r="A85" s="244"/>
      <c r="B85" s="244"/>
      <c r="C85" s="244"/>
      <c r="D85" s="244"/>
      <c r="E85" s="244"/>
      <c r="F85" s="244"/>
      <c r="G85" s="244"/>
      <c r="H85" s="478"/>
      <c r="I85" s="245"/>
      <c r="J85" s="245"/>
      <c r="K85" s="244"/>
      <c r="L85" s="244"/>
      <c r="M85" s="246"/>
      <c r="N85" s="246"/>
      <c r="O85" s="244"/>
      <c r="P85" s="244"/>
      <c r="Q85" s="246"/>
      <c r="R85" s="246"/>
      <c r="S85" s="244"/>
      <c r="T85" s="246"/>
      <c r="U85" s="246"/>
      <c r="V85" s="246"/>
      <c r="W85" s="244"/>
      <c r="X85" s="244"/>
      <c r="Y85" s="246"/>
      <c r="Z85" s="245"/>
      <c r="AA85" s="244"/>
      <c r="AB85" s="247"/>
      <c r="AD85" s="28"/>
      <c r="AE85" s="27"/>
      <c r="AF85" s="248"/>
      <c r="AG85" s="86"/>
      <c r="AK85" s="86"/>
    </row>
    <row r="86" spans="1:37" ht="22.8">
      <c r="A86" s="262" t="s">
        <v>631</v>
      </c>
      <c r="B86" s="244"/>
      <c r="C86" s="244"/>
      <c r="D86" s="344" t="str">
        <f>+D88</f>
        <v>2+</v>
      </c>
      <c r="E86" s="244"/>
      <c r="F86" s="244"/>
      <c r="G86" s="244"/>
      <c r="H86" s="495">
        <f>SUM(H88:H99)</f>
        <v>6168</v>
      </c>
      <c r="I86" s="245"/>
      <c r="J86" s="245"/>
      <c r="K86" s="244"/>
      <c r="L86" s="244"/>
      <c r="M86" s="246"/>
      <c r="N86" s="246"/>
      <c r="O86" s="244"/>
      <c r="P86" s="270">
        <f>+Fettgruppe!R14</f>
        <v>241.3315175097278</v>
      </c>
      <c r="Q86" s="246"/>
      <c r="R86" s="246"/>
      <c r="S86" s="244"/>
      <c r="T86" s="246"/>
      <c r="U86" s="246"/>
      <c r="V86" s="246"/>
      <c r="W86" s="244"/>
      <c r="X86" s="270">
        <f>+Fettgruppe!Z14</f>
        <v>223.49132446310492</v>
      </c>
      <c r="Y86" s="263" t="s">
        <v>629</v>
      </c>
      <c r="Z86" s="261"/>
      <c r="AA86" s="244"/>
      <c r="AB86" s="247"/>
      <c r="AD86" s="28"/>
      <c r="AE86" s="27"/>
      <c r="AF86" s="248"/>
      <c r="AG86" s="86"/>
      <c r="AK86" s="86"/>
    </row>
    <row r="87" spans="1:37" ht="16.5" customHeight="1">
      <c r="A87" s="244"/>
      <c r="B87" s="244"/>
      <c r="C87" s="244"/>
      <c r="D87" s="344"/>
      <c r="E87" s="244"/>
      <c r="F87" s="244"/>
      <c r="G87" s="244"/>
      <c r="H87" s="478"/>
      <c r="I87" s="244"/>
      <c r="J87" s="244"/>
      <c r="K87" s="244"/>
      <c r="L87" s="244"/>
      <c r="M87" s="246"/>
      <c r="N87" s="246"/>
      <c r="O87" s="244"/>
      <c r="P87" s="244"/>
      <c r="Q87" s="246"/>
      <c r="R87" s="246"/>
      <c r="S87" s="244"/>
      <c r="T87" s="246"/>
      <c r="U87" s="246"/>
      <c r="V87" s="246"/>
      <c r="W87" s="244"/>
      <c r="X87" s="244"/>
      <c r="Y87" s="246"/>
      <c r="Z87" s="246"/>
      <c r="AA87" s="244"/>
      <c r="AB87" s="247"/>
      <c r="AD87" s="28"/>
      <c r="AE87" s="27"/>
      <c r="AF87" s="248"/>
      <c r="AG87" s="86"/>
      <c r="AK87" s="86"/>
    </row>
    <row r="88" spans="1:37" ht="15.6">
      <c r="A88" s="244"/>
      <c r="B88" s="244">
        <f>+'Ark1'!C1002</f>
        <v>2024</v>
      </c>
      <c r="C88" s="86">
        <f>+'Ark1'!M1002</f>
        <v>6</v>
      </c>
      <c r="D88" s="361" t="s">
        <v>97</v>
      </c>
      <c r="E88" s="86">
        <f>+'Ark1'!D1002</f>
        <v>1</v>
      </c>
      <c r="F88" s="86" t="s">
        <v>584</v>
      </c>
      <c r="G88" s="86">
        <f>+IF(H88=0,"",'Ark1'!Q1002)</f>
        <v>447</v>
      </c>
      <c r="H88" s="485">
        <f>+'Ark1'!R1002</f>
        <v>536</v>
      </c>
      <c r="I88" s="28">
        <f>+IF(H88=0,"",'Ark1'!AE1002)</f>
        <v>11.813973991624422</v>
      </c>
      <c r="J88" s="28">
        <f>+IF(H88=0,"",'Ark1'!AF1002)</f>
        <v>10.395966362684119</v>
      </c>
      <c r="K88" s="27">
        <f>+IF(H88=0,"",'Ark1'!S1002)</f>
        <v>2.954971857410881</v>
      </c>
      <c r="L88" s="244"/>
      <c r="M88" s="376">
        <f>+IF(H88=0,"",'Ark1'!AR1002)</f>
        <v>214.35445544554457</v>
      </c>
      <c r="N88" s="114">
        <f>+IF(H88=0,"",'Ark1'!AS1002)</f>
        <v>23.975430384330192</v>
      </c>
      <c r="O88" s="244"/>
      <c r="P88" s="303">
        <f>+IF(H88=0,"",'Ark1'!U1002)</f>
        <v>235.97462686567155</v>
      </c>
      <c r="Q88" s="33">
        <f>+IF(H88=0,"",'Ark1'!W1002)</f>
        <v>0</v>
      </c>
      <c r="R88" s="33">
        <f>+IF(H88=0,"",'Ark1'!X1002)</f>
        <v>0</v>
      </c>
      <c r="S88" s="33">
        <f>+IF(H88=0,"",'Ark1'!AG1002)</f>
        <v>1070.7485148514852</v>
      </c>
      <c r="T88" s="33">
        <f>+IF(H88=0,"",'Ark1'!AH1002)</f>
        <v>94.216417910447745</v>
      </c>
      <c r="U88" s="33">
        <f>+IF(H88=0,"",'Ark1'!AI1002)</f>
        <v>17.164179104477611</v>
      </c>
      <c r="V88" s="33">
        <f>+IF(H88=0,"",'Ark1'!Y1002)</f>
        <v>35.011107910199456</v>
      </c>
      <c r="W88" s="27">
        <f>+IF(H88=0,"",'Ark1'!Z1002)</f>
        <v>1.2328856368501799</v>
      </c>
      <c r="X88" s="303">
        <f t="shared" ref="X88:X99" si="15">+IF(H88=0,"",1000*P88/S88)</f>
        <v>220.38286637119609</v>
      </c>
      <c r="Y88" s="33">
        <f t="shared" ref="Y88:Y99" si="16">+IF(H88=0,"",P88/C88)</f>
        <v>39.329104477611928</v>
      </c>
      <c r="Z88" s="28">
        <f t="shared" ref="Z88:Z99" si="17">+IF(H88=0,"",H88/G88)</f>
        <v>1.1991051454138701</v>
      </c>
      <c r="AA88" s="244"/>
      <c r="AB88" s="247"/>
      <c r="AD88" s="28"/>
      <c r="AE88" s="27"/>
      <c r="AF88" s="270"/>
      <c r="AG88" s="86"/>
      <c r="AK88" s="86"/>
    </row>
    <row r="89" spans="1:37" ht="15.6">
      <c r="A89" s="244"/>
      <c r="B89" s="244">
        <f>+'Ark1'!C1003</f>
        <v>2024</v>
      </c>
      <c r="C89" s="86">
        <f>+'Ark1'!M1003</f>
        <v>6</v>
      </c>
      <c r="D89" s="361" t="s">
        <v>97</v>
      </c>
      <c r="E89" s="86">
        <f>+'Ark1'!D1003</f>
        <v>2</v>
      </c>
      <c r="F89" s="86" t="s">
        <v>585</v>
      </c>
      <c r="G89" s="86">
        <f>+IF(H89=0,"",'Ark1'!Q1003)</f>
        <v>295</v>
      </c>
      <c r="H89" s="485">
        <f>+'Ark1'!R1003</f>
        <v>350</v>
      </c>
      <c r="I89" s="28">
        <f>+IF(H89=0,"",'Ark1'!AE1003)</f>
        <v>12.068965517241377</v>
      </c>
      <c r="J89" s="28">
        <f>+IF(H89=0,"",'Ark1'!AF1003)</f>
        <v>10.592546298275147</v>
      </c>
      <c r="K89" s="27">
        <f>+IF(H89=0,"",'Ark1'!S1003)</f>
        <v>2.9285714285714279</v>
      </c>
      <c r="L89" s="244"/>
      <c r="M89" s="376">
        <f>+IF(H89=0,"",'Ark1'!AR1003)</f>
        <v>214.531914893617</v>
      </c>
      <c r="N89" s="114">
        <f>+IF(H89=0,"",'Ark1'!AS1003)</f>
        <v>23.909504992892071</v>
      </c>
      <c r="O89" s="244"/>
      <c r="P89" s="303">
        <f>+IF(H89=0,"",'Ark1'!U1003)</f>
        <v>235.78200000000004</v>
      </c>
      <c r="Q89" s="33">
        <f>+IF(H89=0,"",'Ark1'!W1003)</f>
        <v>0</v>
      </c>
      <c r="R89" s="33">
        <f>+IF(H89=0,"",'Ark1'!X1003)</f>
        <v>0</v>
      </c>
      <c r="S89" s="33">
        <f>+IF(H89=0,"",'Ark1'!AG1003)</f>
        <v>1047.4954407294836</v>
      </c>
      <c r="T89" s="33">
        <f>+IF(H89=0,"",'Ark1'!AH1003)</f>
        <v>93.428571428571445</v>
      </c>
      <c r="U89" s="33">
        <f>+IF(H89=0,"",'Ark1'!AI1003)</f>
        <v>16.571428571428577</v>
      </c>
      <c r="V89" s="33">
        <f>+IF(H89=0,"",'Ark1'!Y1003)</f>
        <v>34.314953699933049</v>
      </c>
      <c r="W89" s="27">
        <f>+IF(H89=0,"",'Ark1'!Z1003)</f>
        <v>1.0759902890086037</v>
      </c>
      <c r="X89" s="303">
        <f t="shared" si="15"/>
        <v>225.09119451231186</v>
      </c>
      <c r="Y89" s="33">
        <f t="shared" si="16"/>
        <v>39.297000000000004</v>
      </c>
      <c r="Z89" s="28">
        <f t="shared" si="17"/>
        <v>1.1864406779661016</v>
      </c>
      <c r="AA89" s="244"/>
      <c r="AB89" s="247"/>
      <c r="AD89" s="28"/>
      <c r="AE89" s="27"/>
      <c r="AF89" s="270"/>
      <c r="AG89" s="86"/>
      <c r="AK89" s="86"/>
    </row>
    <row r="90" spans="1:37" ht="15.6">
      <c r="A90" s="244"/>
      <c r="B90" s="244">
        <f>+'Ark1'!C1004</f>
        <v>2024</v>
      </c>
      <c r="C90" s="86">
        <f>+'Ark1'!M1004</f>
        <v>6</v>
      </c>
      <c r="D90" s="361" t="s">
        <v>97</v>
      </c>
      <c r="E90" s="86">
        <f>+'Ark1'!D1004</f>
        <v>3</v>
      </c>
      <c r="F90" s="86" t="s">
        <v>586</v>
      </c>
      <c r="G90" s="86">
        <f>+IF(H90=0,"",'Ark1'!Q1004)</f>
        <v>284</v>
      </c>
      <c r="H90" s="485">
        <f>+'Ark1'!R1004</f>
        <v>338</v>
      </c>
      <c r="I90" s="28">
        <f>+IF(H90=0,"",'Ark1'!AE1004)</f>
        <v>11.426639621365783</v>
      </c>
      <c r="J90" s="28">
        <f>+IF(H90=0,"",'Ark1'!AF1004)</f>
        <v>9.8942876897013115</v>
      </c>
      <c r="K90" s="27">
        <f>+IF(H90=0,"",'Ark1'!S1004)</f>
        <v>2.9674556213017751</v>
      </c>
      <c r="L90" s="244"/>
      <c r="M90" s="376">
        <f>+IF(H90=0,"",'Ark1'!AR1004)</f>
        <v>213.79276315789477</v>
      </c>
      <c r="N90" s="114">
        <f>+IF(H90=0,"",'Ark1'!AS1004)</f>
        <v>23.873776433631399</v>
      </c>
      <c r="O90" s="244"/>
      <c r="P90" s="303">
        <f>+IF(H90=0,"",'Ark1'!U1004)</f>
        <v>233.54230769230756</v>
      </c>
      <c r="Q90" s="33">
        <f>+IF(H90=0,"",'Ark1'!W1004)</f>
        <v>0</v>
      </c>
      <c r="R90" s="33">
        <f>+IF(H90=0,"",'Ark1'!X1004)</f>
        <v>0.29585798816568054</v>
      </c>
      <c r="S90" s="33">
        <f>+IF(H90=0,"",'Ark1'!AG1004)</f>
        <v>1065.7368421052631</v>
      </c>
      <c r="T90" s="33">
        <f>+IF(H90=0,"",'Ark1'!AH1004)</f>
        <v>89.940828402366876</v>
      </c>
      <c r="U90" s="33">
        <f>+IF(H90=0,"",'Ark1'!AI1004)</f>
        <v>18.934911242603551</v>
      </c>
      <c r="V90" s="33">
        <f>+IF(H90=0,"",'Ark1'!Y1004)</f>
        <v>33.543264696641501</v>
      </c>
      <c r="W90" s="27">
        <f>+IF(H90=0,"",'Ark1'!Z1004)</f>
        <v>1.25768879302534</v>
      </c>
      <c r="X90" s="303">
        <f t="shared" si="15"/>
        <v>219.13693743660644</v>
      </c>
      <c r="Y90" s="33">
        <f t="shared" si="16"/>
        <v>38.923717948717929</v>
      </c>
      <c r="Z90" s="28">
        <f t="shared" si="17"/>
        <v>1.1901408450704225</v>
      </c>
      <c r="AA90" s="244"/>
      <c r="AB90" s="247"/>
      <c r="AD90" s="28"/>
      <c r="AE90" s="27"/>
      <c r="AF90" s="270"/>
      <c r="AG90" s="86"/>
      <c r="AK90" s="86"/>
    </row>
    <row r="91" spans="1:37" ht="15.6">
      <c r="A91" s="244"/>
      <c r="B91" s="244">
        <f>+'Ark1'!C1005</f>
        <v>2024</v>
      </c>
      <c r="C91" s="86">
        <f>+'Ark1'!M1005</f>
        <v>6</v>
      </c>
      <c r="D91" s="361" t="s">
        <v>97</v>
      </c>
      <c r="E91" s="86">
        <f>+'Ark1'!D1005</f>
        <v>4</v>
      </c>
      <c r="F91" s="86" t="s">
        <v>587</v>
      </c>
      <c r="G91" s="86">
        <f>+IF(H91=0,"",'Ark1'!Q1005)</f>
        <v>382</v>
      </c>
      <c r="H91" s="485">
        <f>+'Ark1'!R1005</f>
        <v>437</v>
      </c>
      <c r="I91" s="28">
        <f>+IF(H91=0,"",'Ark1'!AE1005)</f>
        <v>11.392075078206467</v>
      </c>
      <c r="J91" s="28">
        <f>+IF(H91=0,"",'Ark1'!AF1005)</f>
        <v>9.9809378456247799</v>
      </c>
      <c r="K91" s="27">
        <f>+IF(H91=0,"",'Ark1'!S1005)</f>
        <v>2.9908466819221977</v>
      </c>
      <c r="L91" s="244"/>
      <c r="M91" s="376">
        <f>+IF(H91=0,"",'Ark1'!AR1005)</f>
        <v>214.12562814070347</v>
      </c>
      <c r="N91" s="114">
        <f>+IF(H91=0,"",'Ark1'!AS1005)</f>
        <v>24.004302513791203</v>
      </c>
      <c r="O91" s="244"/>
      <c r="P91" s="303">
        <f>+IF(H91=0,"",'Ark1'!U1005)</f>
        <v>236.3267734553778</v>
      </c>
      <c r="Q91" s="33">
        <f>+IF(H91=0,"",'Ark1'!W1005)</f>
        <v>0</v>
      </c>
      <c r="R91" s="33">
        <f>+IF(H91=0,"",'Ark1'!X1005)</f>
        <v>0.68649885583524017</v>
      </c>
      <c r="S91" s="33">
        <f>+IF(H91=0,"",'Ark1'!AG1005)</f>
        <v>1070.645728643216</v>
      </c>
      <c r="T91" s="33">
        <f>+IF(H91=0,"",'Ark1'!AH1005)</f>
        <v>91.075514874141859</v>
      </c>
      <c r="U91" s="33">
        <f>+IF(H91=0,"",'Ark1'!AI1005)</f>
        <v>21.052631578947377</v>
      </c>
      <c r="V91" s="33">
        <f>+IF(H91=0,"",'Ark1'!Y1005)</f>
        <v>38.10095816589331</v>
      </c>
      <c r="W91" s="27">
        <f>+IF(H91=0,"",'Ark1'!Z1005)</f>
        <v>1.3512968486938401</v>
      </c>
      <c r="X91" s="303">
        <f t="shared" si="15"/>
        <v>220.73293446457282</v>
      </c>
      <c r="Y91" s="33">
        <f t="shared" si="16"/>
        <v>39.387795575896298</v>
      </c>
      <c r="Z91" s="28">
        <f t="shared" si="17"/>
        <v>1.1439790575916231</v>
      </c>
      <c r="AA91" s="244"/>
      <c r="AB91" s="247"/>
      <c r="AD91" s="28"/>
      <c r="AE91" s="27"/>
      <c r="AF91" s="270"/>
      <c r="AG91" s="86"/>
      <c r="AK91" s="86"/>
    </row>
    <row r="92" spans="1:37" ht="15.6">
      <c r="A92" s="244"/>
      <c r="B92" s="244">
        <f>+'Ark1'!C1006</f>
        <v>2024</v>
      </c>
      <c r="C92" s="86">
        <f>+'Ark1'!M1006</f>
        <v>6</v>
      </c>
      <c r="D92" s="361" t="s">
        <v>97</v>
      </c>
      <c r="E92" s="86">
        <f>+'Ark1'!D1006</f>
        <v>5</v>
      </c>
      <c r="F92" s="86" t="s">
        <v>443</v>
      </c>
      <c r="G92" s="86">
        <f>+IF(H92=0,"",'Ark1'!Q1006)</f>
        <v>358</v>
      </c>
      <c r="H92" s="485">
        <f>+'Ark1'!R1006</f>
        <v>418</v>
      </c>
      <c r="I92" s="28">
        <f>+IF(H92=0,"",'Ark1'!AE1006)</f>
        <v>12.74001828710759</v>
      </c>
      <c r="J92" s="28">
        <f>+IF(H92=0,"",'Ark1'!AF1006)</f>
        <v>11.294222486597619</v>
      </c>
      <c r="K92" s="27">
        <f>+IF(H92=0,"",'Ark1'!S1006)</f>
        <v>3.0217391304347827</v>
      </c>
      <c r="L92" s="244"/>
      <c r="M92" s="376">
        <f>+IF(H92=0,"",'Ark1'!AR1006)</f>
        <v>214.72295514511876</v>
      </c>
      <c r="N92" s="114">
        <f>+IF(H92=0,"",'Ark1'!AS1006)</f>
        <v>24.106686227102255</v>
      </c>
      <c r="O92" s="244"/>
      <c r="P92" s="303">
        <f>+IF(H92=0,"",'Ark1'!U1006)</f>
        <v>238.92535885167456</v>
      </c>
      <c r="Q92" s="33">
        <f>+IF(H92=0,"",'Ark1'!W1006)</f>
        <v>0</v>
      </c>
      <c r="R92" s="33">
        <f>+IF(H92=0,"",'Ark1'!X1006)</f>
        <v>0.71770334928229684</v>
      </c>
      <c r="S92" s="33">
        <f>+IF(H92=0,"",'Ark1'!AG1006)</f>
        <v>1075.9129287598944</v>
      </c>
      <c r="T92" s="33">
        <f>+IF(H92=0,"",'Ark1'!AH1006)</f>
        <v>90.430622009569376</v>
      </c>
      <c r="U92" s="33">
        <f>+IF(H92=0,"",'Ark1'!AI1006)</f>
        <v>18.899521531100476</v>
      </c>
      <c r="V92" s="33">
        <f>+IF(H92=0,"",'Ark1'!Y1006)</f>
        <v>36.119877203244208</v>
      </c>
      <c r="W92" s="27">
        <f>+IF(H92=0,"",'Ark1'!Z1006)</f>
        <v>1.2606301286972119</v>
      </c>
      <c r="X92" s="303">
        <f t="shared" si="15"/>
        <v>222.06755999025106</v>
      </c>
      <c r="Y92" s="33">
        <f t="shared" si="16"/>
        <v>39.82089314194576</v>
      </c>
      <c r="Z92" s="28">
        <f t="shared" si="17"/>
        <v>1.1675977653631284</v>
      </c>
      <c r="AA92" s="244"/>
      <c r="AB92" s="247"/>
      <c r="AD92" s="28"/>
      <c r="AE92" s="27"/>
      <c r="AF92" s="270"/>
      <c r="AG92" s="86"/>
      <c r="AK92" s="86"/>
    </row>
    <row r="93" spans="1:37" ht="15.6">
      <c r="A93" s="244"/>
      <c r="B93" s="244">
        <f>+'Ark1'!C1007</f>
        <v>2024</v>
      </c>
      <c r="C93" s="86">
        <f>+'Ark1'!M1007</f>
        <v>6</v>
      </c>
      <c r="D93" s="361" t="s">
        <v>97</v>
      </c>
      <c r="E93" s="86">
        <f>+'Ark1'!D1007</f>
        <v>6</v>
      </c>
      <c r="F93" s="86" t="s">
        <v>588</v>
      </c>
      <c r="G93" s="86">
        <f>+IF(H93=0,"",'Ark1'!Q1007)</f>
        <v>350</v>
      </c>
      <c r="H93" s="485">
        <f>+'Ark1'!R1007</f>
        <v>406</v>
      </c>
      <c r="I93" s="28">
        <f>+IF(H93=0,"",'Ark1'!AE1007)</f>
        <v>14.392059553349878</v>
      </c>
      <c r="J93" s="28">
        <f>+IF(H93=0,"",'Ark1'!AF1007)</f>
        <v>12.940920498275309</v>
      </c>
      <c r="K93" s="27">
        <f>+IF(H93=0,"",'Ark1'!S1007)</f>
        <v>3.0519801980198022</v>
      </c>
      <c r="L93" s="244"/>
      <c r="M93" s="376">
        <f>+IF(H93=0,"",'Ark1'!AR1007)</f>
        <v>214.9791666666666</v>
      </c>
      <c r="N93" s="114">
        <f>+IF(H93=0,"",'Ark1'!AS1007)</f>
        <v>24.263924080430119</v>
      </c>
      <c r="O93" s="244"/>
      <c r="P93" s="303">
        <f>+IF(H93=0,"",'Ark1'!U1007)</f>
        <v>240.40073891625633</v>
      </c>
      <c r="Q93" s="33">
        <f>+IF(H93=0,"",'Ark1'!W1007)</f>
        <v>0</v>
      </c>
      <c r="R93" s="33">
        <f>+IF(H93=0,"",'Ark1'!X1007)</f>
        <v>0.73891625615763523</v>
      </c>
      <c r="S93" s="33">
        <f>+IF(H93=0,"",'Ark1'!AG1007)</f>
        <v>1086.265625</v>
      </c>
      <c r="T93" s="33">
        <f>+IF(H93=0,"",'Ark1'!AH1007)</f>
        <v>94.334975369458107</v>
      </c>
      <c r="U93" s="33">
        <f>+IF(H93=0,"",'Ark1'!AI1007)</f>
        <v>18.472906403940879</v>
      </c>
      <c r="V93" s="33">
        <f>+IF(H93=0,"",'Ark1'!Y1007)</f>
        <v>34.245089892128824</v>
      </c>
      <c r="W93" s="27">
        <f>+IF(H93=0,"",'Ark1'!Z1007)</f>
        <v>1.321738713049903</v>
      </c>
      <c r="X93" s="303">
        <f t="shared" si="15"/>
        <v>221.30934955826879</v>
      </c>
      <c r="Y93" s="33">
        <f t="shared" si="16"/>
        <v>40.066789819376055</v>
      </c>
      <c r="Z93" s="28">
        <f t="shared" si="17"/>
        <v>1.1599999999999999</v>
      </c>
      <c r="AA93" s="244"/>
      <c r="AB93" s="247"/>
      <c r="AD93" s="28"/>
      <c r="AE93" s="27"/>
      <c r="AF93" s="270"/>
      <c r="AG93" s="86"/>
      <c r="AK93" s="86"/>
    </row>
    <row r="94" spans="1:37" ht="15.6">
      <c r="A94" s="244"/>
      <c r="B94" s="244">
        <f>+'Ark1'!C1008</f>
        <v>2024</v>
      </c>
      <c r="C94" s="86">
        <f>+'Ark1'!M1008</f>
        <v>6</v>
      </c>
      <c r="D94" s="361" t="s">
        <v>97</v>
      </c>
      <c r="E94" s="86">
        <f>+'Ark1'!D1008</f>
        <v>7</v>
      </c>
      <c r="F94" s="86" t="s">
        <v>589</v>
      </c>
      <c r="G94" s="86">
        <f>+IF(H94=0,"",'Ark1'!Q1008)</f>
        <v>317</v>
      </c>
      <c r="H94" s="485">
        <f>+'Ark1'!R1008</f>
        <v>376</v>
      </c>
      <c r="I94" s="28">
        <f>+IF(H94=0,"",'Ark1'!AE1008)</f>
        <v>15.62759767248545</v>
      </c>
      <c r="J94" s="28">
        <f>+IF(H94=0,"",'Ark1'!AF1008)</f>
        <v>14.021308136191839</v>
      </c>
      <c r="K94" s="27">
        <f>+IF(H94=0,"",'Ark1'!S1008)</f>
        <v>2.9356568364611255</v>
      </c>
      <c r="L94" s="244"/>
      <c r="M94" s="376">
        <f>+IF(H94=0,"",'Ark1'!AR1008)</f>
        <v>214.85014409221901</v>
      </c>
      <c r="N94" s="114">
        <f>+IF(H94=0,"",'Ark1'!AS1008)</f>
        <v>23.855831494035488</v>
      </c>
      <c r="O94" s="244"/>
      <c r="P94" s="303">
        <f>+IF(H94=0,"",'Ark1'!U1008)</f>
        <v>236.71436170212743</v>
      </c>
      <c r="Q94" s="33">
        <f>+IF(H94=0,"",'Ark1'!W1008)</f>
        <v>0</v>
      </c>
      <c r="R94" s="33">
        <f>+IF(H94=0,"",'Ark1'!X1008)</f>
        <v>0.53191489361702149</v>
      </c>
      <c r="S94" s="33">
        <f>+IF(H94=0,"",'Ark1'!AG1008)</f>
        <v>1087.6685878962537</v>
      </c>
      <c r="T94" s="33">
        <f>+IF(H94=0,"",'Ark1'!AH1008)</f>
        <v>92.287234042553223</v>
      </c>
      <c r="U94" s="33">
        <f>+IF(H94=0,"",'Ark1'!AI1008)</f>
        <v>15.425531914893622</v>
      </c>
      <c r="V94" s="33">
        <f>+IF(H94=0,"",'Ark1'!Y1008)</f>
        <v>35.264511968548099</v>
      </c>
      <c r="W94" s="27">
        <f>+IF(H94=0,"",'Ark1'!Z1008)</f>
        <v>1.1607516833732987</v>
      </c>
      <c r="X94" s="303">
        <f t="shared" si="15"/>
        <v>217.63464012505455</v>
      </c>
      <c r="Y94" s="33">
        <f t="shared" si="16"/>
        <v>39.452393617021237</v>
      </c>
      <c r="Z94" s="28">
        <f t="shared" si="17"/>
        <v>1.1861198738170347</v>
      </c>
      <c r="AA94" s="244"/>
      <c r="AB94" s="247"/>
      <c r="AD94" s="28"/>
      <c r="AE94" s="27"/>
      <c r="AF94" s="270"/>
      <c r="AG94" s="86"/>
      <c r="AK94" s="86"/>
    </row>
    <row r="95" spans="1:37" ht="15.6">
      <c r="A95" s="244"/>
      <c r="B95" s="244">
        <f>+'Ark1'!C1009</f>
        <v>2024</v>
      </c>
      <c r="C95" s="86">
        <f>+'Ark1'!M1009</f>
        <v>6</v>
      </c>
      <c r="D95" s="361" t="s">
        <v>97</v>
      </c>
      <c r="E95" s="86">
        <f>+'Ark1'!D1009</f>
        <v>8</v>
      </c>
      <c r="F95" s="86" t="s">
        <v>590</v>
      </c>
      <c r="G95" s="86">
        <f>+IF(H95=0,"",'Ark1'!Q1009)</f>
        <v>325</v>
      </c>
      <c r="H95" s="485">
        <f>+'Ark1'!R1009</f>
        <v>383</v>
      </c>
      <c r="I95" s="28">
        <f>+IF(H95=0,"",'Ark1'!AE1009)</f>
        <v>14.491108588724938</v>
      </c>
      <c r="J95" s="28">
        <f>+IF(H95=0,"",'Ark1'!AF1009)</f>
        <v>13.3870492816473</v>
      </c>
      <c r="K95" s="27">
        <f>+IF(H95=0,"",'Ark1'!S1009)</f>
        <v>2.9921465968586394</v>
      </c>
      <c r="L95" s="244"/>
      <c r="M95" s="376">
        <f>+IF(H95=0,"",'Ark1'!AR1009)</f>
        <v>215.46197183098587</v>
      </c>
      <c r="N95" s="114">
        <f>+IF(H95=0,"",'Ark1'!AS1009)</f>
        <v>24.17191448521508</v>
      </c>
      <c r="O95" s="244"/>
      <c r="P95" s="303">
        <f>+IF(H95=0,"",'Ark1'!U1009)</f>
        <v>241.08981723237608</v>
      </c>
      <c r="Q95" s="33">
        <f>+IF(H95=0,"",'Ark1'!W1009)</f>
        <v>0</v>
      </c>
      <c r="R95" s="33">
        <f>+IF(H95=0,"",'Ark1'!X1009)</f>
        <v>0</v>
      </c>
      <c r="S95" s="33">
        <f>+IF(H95=0,"",'Ark1'!AG1009)</f>
        <v>1076.2366197183098</v>
      </c>
      <c r="T95" s="33">
        <f>+IF(H95=0,"",'Ark1'!AH1009)</f>
        <v>92.689295039164492</v>
      </c>
      <c r="U95" s="33">
        <f>+IF(H95=0,"",'Ark1'!AI1009)</f>
        <v>15.665796344647523</v>
      </c>
      <c r="V95" s="33">
        <f>+IF(H95=0,"",'Ark1'!Y1009)</f>
        <v>34.110113898981915</v>
      </c>
      <c r="W95" s="27">
        <f>+IF(H95=0,"",'Ark1'!Z1009)</f>
        <v>1.33639894386487</v>
      </c>
      <c r="X95" s="303">
        <f t="shared" si="15"/>
        <v>224.01190668969991</v>
      </c>
      <c r="Y95" s="33">
        <f t="shared" si="16"/>
        <v>40.181636205396011</v>
      </c>
      <c r="Z95" s="28">
        <f t="shared" si="17"/>
        <v>1.1784615384615384</v>
      </c>
      <c r="AA95" s="244"/>
      <c r="AB95" s="247"/>
      <c r="AD95" s="28"/>
      <c r="AE95" s="27"/>
      <c r="AF95" s="270"/>
      <c r="AG95" s="86"/>
      <c r="AK95" s="86"/>
    </row>
    <row r="96" spans="1:37" ht="15.6">
      <c r="A96" s="244"/>
      <c r="B96" s="244">
        <f>+'Ark1'!C1010</f>
        <v>2024</v>
      </c>
      <c r="C96" s="86">
        <f>+'Ark1'!M1010</f>
        <v>6</v>
      </c>
      <c r="D96" s="361" t="s">
        <v>97</v>
      </c>
      <c r="E96" s="86">
        <f>+'Ark1'!D1010</f>
        <v>9</v>
      </c>
      <c r="F96" s="86" t="s">
        <v>591</v>
      </c>
      <c r="G96" s="86">
        <f>+IF(H96=0,"",'Ark1'!Q1010)</f>
        <v>352</v>
      </c>
      <c r="H96" s="485">
        <f>+'Ark1'!R1010</f>
        <v>405</v>
      </c>
      <c r="I96" s="28">
        <f>+IF(H96=0,"",'Ark1'!AE1010)</f>
        <v>14.316012725344651</v>
      </c>
      <c r="J96" s="28">
        <f>+IF(H96=0,"",'Ark1'!AF1010)</f>
        <v>13.382051159587608</v>
      </c>
      <c r="K96" s="27">
        <f>+IF(H96=0,"",'Ark1'!S1010)</f>
        <v>3.0841584158415838</v>
      </c>
      <c r="L96" s="244"/>
      <c r="M96" s="376">
        <f>+IF(H96=0,"",'Ark1'!AR1010)</f>
        <v>216.65171503957788</v>
      </c>
      <c r="N96" s="114">
        <f>+IF(H96=0,"",'Ark1'!AS1010)</f>
        <v>24.475580038350472</v>
      </c>
      <c r="O96" s="244"/>
      <c r="P96" s="303">
        <f>+IF(H96=0,"",'Ark1'!U1010)</f>
        <v>247.67308641975296</v>
      </c>
      <c r="Q96" s="33">
        <f>+IF(H96=0,"",'Ark1'!W1010)</f>
        <v>0</v>
      </c>
      <c r="R96" s="33">
        <f>+IF(H96=0,"",'Ark1'!X1010)</f>
        <v>1.4814814814814816</v>
      </c>
      <c r="S96" s="33">
        <f>+IF(H96=0,"",'Ark1'!AG1010)</f>
        <v>1101.7150395778367</v>
      </c>
      <c r="T96" s="33">
        <f>+IF(H96=0,"",'Ark1'!AH1010)</f>
        <v>93.58024691358024</v>
      </c>
      <c r="U96" s="33">
        <f>+IF(H96=0,"",'Ark1'!AI1010)</f>
        <v>15.555555555555555</v>
      </c>
      <c r="V96" s="33">
        <f>+IF(H96=0,"",'Ark1'!Y1010)</f>
        <v>36.533140599721314</v>
      </c>
      <c r="W96" s="27">
        <f>+IF(H96=0,"",'Ark1'!Z1010)</f>
        <v>1.2369083129462362</v>
      </c>
      <c r="X96" s="303">
        <f t="shared" si="15"/>
        <v>224.80684888776517</v>
      </c>
      <c r="Y96" s="33">
        <f t="shared" si="16"/>
        <v>41.278847736625494</v>
      </c>
      <c r="Z96" s="28">
        <f t="shared" si="17"/>
        <v>1.1505681818181819</v>
      </c>
      <c r="AA96" s="244"/>
      <c r="AB96" s="247"/>
      <c r="AD96" s="28"/>
      <c r="AE96" s="27"/>
      <c r="AF96" s="270"/>
      <c r="AG96" s="86"/>
      <c r="AK96" s="86"/>
    </row>
    <row r="97" spans="1:37" ht="15.6">
      <c r="A97" s="244"/>
      <c r="B97" s="244">
        <f>+'Ark1'!C1011</f>
        <v>2024</v>
      </c>
      <c r="C97" s="86">
        <f>+'Ark1'!M1011</f>
        <v>6</v>
      </c>
      <c r="D97" s="361" t="s">
        <v>97</v>
      </c>
      <c r="E97" s="86">
        <f>+'Ark1'!D1011</f>
        <v>10</v>
      </c>
      <c r="F97" s="86" t="s">
        <v>592</v>
      </c>
      <c r="G97" s="86">
        <f>+IF(H97=0,"",'Ark1'!Q1011)</f>
        <v>869</v>
      </c>
      <c r="H97" s="485">
        <f>+'Ark1'!R1011</f>
        <v>1127</v>
      </c>
      <c r="I97" s="28">
        <f>+IF(H97=0,"",'Ark1'!AE1011)</f>
        <v>15.949617888480043</v>
      </c>
      <c r="J97" s="28">
        <f>+IF(H97=0,"",'Ark1'!AF1011)</f>
        <v>15.185996327098694</v>
      </c>
      <c r="K97" s="27">
        <f>+IF(H97=0,"",'Ark1'!S1011)</f>
        <v>3.3779946761313222</v>
      </c>
      <c r="L97" s="244"/>
      <c r="M97" s="376">
        <f>+IF(H97=0,"",'Ark1'!AR1011)</f>
        <v>213.84820607175712</v>
      </c>
      <c r="N97" s="114">
        <f>+IF(H97=0,"",'Ark1'!AS1011)</f>
        <v>25.173543007971794</v>
      </c>
      <c r="O97" s="244"/>
      <c r="P97" s="303">
        <f>+IF(H97=0,"",'Ark1'!U1011)</f>
        <v>246.45474711623763</v>
      </c>
      <c r="Q97" s="33">
        <f>+IF(H97=0,"",'Ark1'!W1011)</f>
        <v>0</v>
      </c>
      <c r="R97" s="33">
        <f>+IF(H97=0,"",'Ark1'!X1011)</f>
        <v>0.26619343389529726</v>
      </c>
      <c r="S97" s="33">
        <f>+IF(H97=0,"",'Ark1'!AG1011)</f>
        <v>1084.3606255749764</v>
      </c>
      <c r="T97" s="33">
        <f>+IF(H97=0,"",'Ark1'!AH1011)</f>
        <v>96.450754214729372</v>
      </c>
      <c r="U97" s="33">
        <f>+IF(H97=0,"",'Ark1'!AI1011)</f>
        <v>27.506654835847392</v>
      </c>
      <c r="V97" s="33">
        <f>+IF(H97=0,"",'Ark1'!Y1011)</f>
        <v>37.248998272685903</v>
      </c>
      <c r="W97" s="27">
        <f>+IF(H97=0,"",'Ark1'!Z1011)</f>
        <v>1.291901698349001</v>
      </c>
      <c r="X97" s="303">
        <f t="shared" si="15"/>
        <v>227.28116578887793</v>
      </c>
      <c r="Y97" s="33">
        <f t="shared" si="16"/>
        <v>41.075791186039602</v>
      </c>
      <c r="Z97" s="28">
        <f t="shared" si="17"/>
        <v>1.2968929804372842</v>
      </c>
      <c r="AA97" s="244"/>
      <c r="AB97" s="247"/>
      <c r="AD97" s="28"/>
      <c r="AE97" s="27"/>
      <c r="AF97" s="270"/>
      <c r="AG97" s="86"/>
      <c r="AK97" s="86"/>
    </row>
    <row r="98" spans="1:37" ht="15.6">
      <c r="A98" s="244"/>
      <c r="B98" s="244">
        <f>+'Ark1'!C1012</f>
        <v>2024</v>
      </c>
      <c r="C98" s="86">
        <f>+'Ark1'!M1012</f>
        <v>6</v>
      </c>
      <c r="D98" s="361" t="s">
        <v>97</v>
      </c>
      <c r="E98" s="86">
        <f>+'Ark1'!D1012</f>
        <v>11</v>
      </c>
      <c r="F98" s="86" t="s">
        <v>593</v>
      </c>
      <c r="G98" s="86">
        <f>+IF(H98=0,"",'Ark1'!Q1012)</f>
        <v>649</v>
      </c>
      <c r="H98" s="485">
        <f>+'Ark1'!R1012</f>
        <v>798</v>
      </c>
      <c r="I98" s="28">
        <f>+IF(H98=0,"",'Ark1'!AE1012)</f>
        <v>13.596864883285059</v>
      </c>
      <c r="J98" s="28">
        <f>+IF(H98=0,"",'Ark1'!AF1012)</f>
        <v>12.64108685940978</v>
      </c>
      <c r="K98" s="27">
        <f>+IF(H98=0,"",'Ark1'!S1012)</f>
        <v>3.4165621079046424</v>
      </c>
      <c r="L98" s="244"/>
      <c r="M98" s="376">
        <f>+IF(H98=0,"",'Ark1'!AR1012)</f>
        <v>213.47700394218137</v>
      </c>
      <c r="N98" s="114">
        <f>+IF(H98=0,"",'Ark1'!AS1012)</f>
        <v>25.189961487978419</v>
      </c>
      <c r="O98" s="244"/>
      <c r="P98" s="303">
        <f>+IF(H98=0,"",'Ark1'!U1012)</f>
        <v>245.31917293233096</v>
      </c>
      <c r="Q98" s="33">
        <f>+IF(H98=0,"",'Ark1'!W1012)</f>
        <v>0</v>
      </c>
      <c r="R98" s="33">
        <f>+IF(H98=0,"",'Ark1'!X1012)</f>
        <v>2.255639097744361</v>
      </c>
      <c r="S98" s="33">
        <f>+IF(H98=0,"",'Ark1'!AG1012)</f>
        <v>1086.7161629434956</v>
      </c>
      <c r="T98" s="33">
        <f>+IF(H98=0,"",'Ark1'!AH1012)</f>
        <v>95.363408521303285</v>
      </c>
      <c r="U98" s="33">
        <f>+IF(H98=0,"",'Ark1'!AI1012)</f>
        <v>31.704260651629077</v>
      </c>
      <c r="V98" s="33">
        <f>+IF(H98=0,"",'Ark1'!Y1012)</f>
        <v>41.558510805471187</v>
      </c>
      <c r="W98" s="27">
        <f>+IF(H98=0,"",'Ark1'!Z1012)</f>
        <v>1.3936970916887079</v>
      </c>
      <c r="X98" s="303">
        <f t="shared" si="15"/>
        <v>225.74355779144369</v>
      </c>
      <c r="Y98" s="33">
        <f t="shared" si="16"/>
        <v>40.886528822055162</v>
      </c>
      <c r="Z98" s="28">
        <f t="shared" si="17"/>
        <v>1.2295839753466873</v>
      </c>
      <c r="AA98" s="244"/>
      <c r="AB98" s="247"/>
      <c r="AD98" s="28"/>
      <c r="AE98" s="27"/>
      <c r="AF98" s="270"/>
      <c r="AG98" s="86"/>
      <c r="AK98" s="86"/>
    </row>
    <row r="99" spans="1:37" ht="15.6">
      <c r="A99" s="244"/>
      <c r="B99" s="244">
        <f>+'Ark1'!C1013</f>
        <v>2024</v>
      </c>
      <c r="C99" s="86">
        <f>+'Ark1'!M1013</f>
        <v>6</v>
      </c>
      <c r="D99" s="361" t="s">
        <v>97</v>
      </c>
      <c r="E99" s="86">
        <f>+'Ark1'!D1013</f>
        <v>12</v>
      </c>
      <c r="F99" s="86" t="s">
        <v>594</v>
      </c>
      <c r="G99" s="86">
        <f>+IF(H99=0,"",'Ark1'!Q1013)</f>
        <v>475</v>
      </c>
      <c r="H99" s="485">
        <f>+'Ark1'!R1013</f>
        <v>594</v>
      </c>
      <c r="I99" s="28">
        <f>+IF(H99=0,"",'Ark1'!AE1013)</f>
        <v>14.487804878048777</v>
      </c>
      <c r="J99" s="28">
        <f>+IF(H99=0,"",'Ark1'!AF1013)</f>
        <v>13.329141266658285</v>
      </c>
      <c r="K99" s="27">
        <f>+IF(H99=0,"",'Ark1'!S1013)</f>
        <v>3.2390572390572392</v>
      </c>
      <c r="L99" s="244"/>
      <c r="M99" s="376">
        <f>+IF(H99=0,"",'Ark1'!AR1013)</f>
        <v>214.73674911660777</v>
      </c>
      <c r="N99" s="114">
        <f>+IF(H99=0,"",'Ark1'!AS1013)</f>
        <v>24.665844721935223</v>
      </c>
      <c r="O99" s="244"/>
      <c r="P99" s="303">
        <f>+IF(H99=0,"",'Ark1'!U1013)</f>
        <v>243.55606060606061</v>
      </c>
      <c r="Q99" s="33">
        <f>+IF(H99=0,"",'Ark1'!W1013)</f>
        <v>0</v>
      </c>
      <c r="R99" s="33">
        <f>+IF(H99=0,"",'Ark1'!X1013)</f>
        <v>0.84175084175084181</v>
      </c>
      <c r="S99" s="33">
        <f>+IF(H99=0,"",'Ark1'!AG1013)</f>
        <v>1083.7950530035339</v>
      </c>
      <c r="T99" s="33">
        <f>+IF(H99=0,"",'Ark1'!AH1013)</f>
        <v>95.286195286195294</v>
      </c>
      <c r="U99" s="33">
        <f>+IF(H99=0,"",'Ark1'!AI1013)</f>
        <v>23.737373737373737</v>
      </c>
      <c r="V99" s="33">
        <f>+IF(H99=0,"",'Ark1'!Y1013)</f>
        <v>38.135418004351742</v>
      </c>
      <c r="W99" s="27">
        <f>+IF(H99=0,"",'Ark1'!Z1013)</f>
        <v>1.3670323925863113</v>
      </c>
      <c r="X99" s="303">
        <f t="shared" si="15"/>
        <v>224.72520051746946</v>
      </c>
      <c r="Y99" s="33">
        <f t="shared" si="16"/>
        <v>40.592676767676771</v>
      </c>
      <c r="Z99" s="28">
        <f t="shared" si="17"/>
        <v>1.2505263157894737</v>
      </c>
      <c r="AA99" s="244"/>
      <c r="AB99" s="247"/>
      <c r="AD99" s="28"/>
      <c r="AE99" s="27"/>
      <c r="AF99" s="270"/>
      <c r="AG99" s="86"/>
      <c r="AK99" s="86"/>
    </row>
    <row r="100" spans="1:37" ht="15.6">
      <c r="A100" s="244"/>
      <c r="B100" s="244"/>
      <c r="C100" s="244"/>
      <c r="D100" s="244"/>
      <c r="E100" s="244"/>
      <c r="F100" s="244"/>
      <c r="G100" s="244"/>
      <c r="H100" s="478"/>
      <c r="I100" s="245"/>
      <c r="J100" s="245"/>
      <c r="K100" s="244"/>
      <c r="L100" s="244"/>
      <c r="M100" s="246"/>
      <c r="N100" s="246"/>
      <c r="O100" s="244"/>
      <c r="P100" s="244"/>
      <c r="Q100" s="246"/>
      <c r="R100" s="246"/>
      <c r="S100" s="244"/>
      <c r="T100" s="246"/>
      <c r="U100" s="246"/>
      <c r="V100" s="246"/>
      <c r="W100" s="244"/>
      <c r="X100" s="244"/>
      <c r="Y100" s="246"/>
      <c r="Z100" s="245"/>
      <c r="AA100" s="244"/>
      <c r="AB100" s="247"/>
      <c r="AD100" s="28"/>
      <c r="AE100" s="27"/>
      <c r="AF100" s="248"/>
      <c r="AG100" s="86"/>
      <c r="AK100" s="86"/>
    </row>
    <row r="101" spans="1:37" ht="22.8">
      <c r="A101" s="262" t="s">
        <v>631</v>
      </c>
      <c r="B101" s="244"/>
      <c r="C101" s="244"/>
      <c r="D101" s="344" t="str">
        <f>+D103</f>
        <v>3-</v>
      </c>
      <c r="E101" s="244"/>
      <c r="F101" s="244"/>
      <c r="G101" s="244"/>
      <c r="H101" s="495">
        <f>SUM(H103:H114)</f>
        <v>8248</v>
      </c>
      <c r="I101" s="245"/>
      <c r="J101" s="245"/>
      <c r="K101" s="244"/>
      <c r="L101" s="244"/>
      <c r="M101" s="246"/>
      <c r="N101" s="246"/>
      <c r="O101" s="244"/>
      <c r="P101" s="270">
        <f>+Fettgruppe!R15</f>
        <v>255.80002424830343</v>
      </c>
      <c r="Q101" s="246"/>
      <c r="R101" s="246"/>
      <c r="S101" s="244"/>
      <c r="T101" s="246"/>
      <c r="U101" s="246"/>
      <c r="V101" s="246"/>
      <c r="W101" s="244"/>
      <c r="X101" s="270">
        <f>+Fettgruppe!Z15</f>
        <v>238.5344136892607</v>
      </c>
      <c r="Y101" s="263" t="s">
        <v>629</v>
      </c>
      <c r="Z101" s="261"/>
      <c r="AA101" s="244"/>
      <c r="AB101" s="247"/>
      <c r="AD101" s="28"/>
      <c r="AE101" s="27"/>
      <c r="AF101" s="248"/>
      <c r="AG101" s="86"/>
      <c r="AK101" s="86"/>
    </row>
    <row r="102" spans="1:37" ht="16.5" customHeight="1">
      <c r="A102" s="244"/>
      <c r="B102" s="244"/>
      <c r="C102" s="244"/>
      <c r="D102" s="344"/>
      <c r="E102" s="244"/>
      <c r="F102" s="244"/>
      <c r="G102" s="244"/>
      <c r="H102" s="478"/>
      <c r="I102" s="244"/>
      <c r="J102" s="244"/>
      <c r="K102" s="244"/>
      <c r="L102" s="244"/>
      <c r="M102" s="246"/>
      <c r="N102" s="246"/>
      <c r="O102" s="244"/>
      <c r="P102" s="244"/>
      <c r="Q102" s="246"/>
      <c r="R102" s="246"/>
      <c r="S102" s="244"/>
      <c r="T102" s="246"/>
      <c r="U102" s="246"/>
      <c r="V102" s="246"/>
      <c r="W102" s="244"/>
      <c r="X102" s="244"/>
      <c r="Y102" s="246"/>
      <c r="Z102" s="261" t="s">
        <v>4</v>
      </c>
      <c r="AA102" s="244"/>
      <c r="AB102" s="247"/>
      <c r="AD102" s="28"/>
      <c r="AE102" s="27"/>
      <c r="AF102" s="248"/>
      <c r="AG102" s="86"/>
      <c r="AK102" s="86"/>
    </row>
    <row r="103" spans="1:37" ht="15.6">
      <c r="A103" s="244"/>
      <c r="B103" s="244">
        <f>+'Ark1'!C1014</f>
        <v>2024</v>
      </c>
      <c r="C103" s="264">
        <f>+'Ark1'!M1014</f>
        <v>7</v>
      </c>
      <c r="D103" s="264" t="s">
        <v>98</v>
      </c>
      <c r="E103" s="264">
        <f>+'Ark1'!D1014</f>
        <v>1</v>
      </c>
      <c r="F103" s="264" t="s">
        <v>584</v>
      </c>
      <c r="G103" s="264">
        <f>+IF(H103=0,"",'Ark1'!Q1014)</f>
        <v>679</v>
      </c>
      <c r="H103" s="485">
        <f>+'Ark1'!R1014</f>
        <v>864</v>
      </c>
      <c r="I103" s="265">
        <f>+IF(H103=0,"",'Ark1'!AE1014)</f>
        <v>19.043420762618474</v>
      </c>
      <c r="J103" s="265">
        <f>+IF(H103=0,"",'Ark1'!AF1014)</f>
        <v>18.106712471174905</v>
      </c>
      <c r="K103" s="266">
        <f>+IF(H103=0,"",'Ark1'!S1014)</f>
        <v>3.4315545243619496</v>
      </c>
      <c r="L103" s="244"/>
      <c r="M103" s="376">
        <f>+IF(H103=0,"",'Ark1'!AR1014)</f>
        <v>215.87210718635811</v>
      </c>
      <c r="N103" s="114">
        <f>+IF(H103=0,"",'Ark1'!AS1014)</f>
        <v>25.357353446526215</v>
      </c>
      <c r="O103" s="244"/>
      <c r="P103" s="303">
        <f>+IF(H103=0,"",'Ark1'!U1014)</f>
        <v>254.97118055555529</v>
      </c>
      <c r="Q103" s="267">
        <f>+IF(H103=0,"",'Ark1'!W1014)</f>
        <v>100</v>
      </c>
      <c r="R103" s="267">
        <f>+IF(H103=0,"",'Ark1'!X1014)</f>
        <v>1.5046296296296293</v>
      </c>
      <c r="S103" s="267">
        <f>+IF(H103=0,"",'Ark1'!AG1014)</f>
        <v>1082.0097442143726</v>
      </c>
      <c r="T103" s="267">
        <f>+IF(H103=0,"",'Ark1'!AH1014)</f>
        <v>95.023148148148167</v>
      </c>
      <c r="U103" s="267">
        <f>+IF(H103=0,"",'Ark1'!AI1014)</f>
        <v>18.75</v>
      </c>
      <c r="V103" s="267">
        <f>+IF(H103=0,"",'Ark1'!Y1014)</f>
        <v>36.376080746257074</v>
      </c>
      <c r="W103" s="266">
        <f>+IF(H103=0,"",'Ark1'!Z1014)</f>
        <v>1.2209165614548536</v>
      </c>
      <c r="X103" s="303">
        <f t="shared" ref="X103:X114" si="18">+IF(H103=0,"",1000*P103/S103)</f>
        <v>235.64591901220371</v>
      </c>
      <c r="Y103" s="267">
        <f t="shared" ref="Y103:Y114" si="19">+IF(H103=0,"",P103/C103)</f>
        <v>36.424454365079328</v>
      </c>
      <c r="Z103" s="265">
        <f t="shared" ref="Z103:Z114" si="20">+IF(H103=0,"",H103/G103)</f>
        <v>1.2724594992636229</v>
      </c>
      <c r="AA103" s="244"/>
      <c r="AB103" s="247"/>
      <c r="AD103" s="28"/>
      <c r="AE103" s="27"/>
      <c r="AF103" s="270"/>
      <c r="AG103" s="86"/>
      <c r="AK103" s="86"/>
    </row>
    <row r="104" spans="1:37" ht="15.6">
      <c r="A104" s="244"/>
      <c r="B104" s="244">
        <f>+'Ark1'!C1015</f>
        <v>2024</v>
      </c>
      <c r="C104" s="264">
        <f>+'Ark1'!M1015</f>
        <v>7</v>
      </c>
      <c r="D104" s="264" t="s">
        <v>98</v>
      </c>
      <c r="E104" s="264">
        <f>+'Ark1'!D1015</f>
        <v>2</v>
      </c>
      <c r="F104" s="264" t="s">
        <v>585</v>
      </c>
      <c r="G104" s="264">
        <f>+IF(H104=0,"",'Ark1'!Q1015)</f>
        <v>425</v>
      </c>
      <c r="H104" s="485">
        <f>+'Ark1'!R1015</f>
        <v>510</v>
      </c>
      <c r="I104" s="265">
        <f>+IF(H104=0,"",'Ark1'!AE1015)</f>
        <v>17.586206896551722</v>
      </c>
      <c r="J104" s="265">
        <f>+IF(H104=0,"",'Ark1'!AF1015)</f>
        <v>16.49365983919613</v>
      </c>
      <c r="K104" s="266">
        <f>+IF(H104=0,"",'Ark1'!S1015)</f>
        <v>3.3003952569169961</v>
      </c>
      <c r="L104" s="244"/>
      <c r="M104" s="376">
        <f>+IF(H104=0,"",'Ark1'!AR1015)</f>
        <v>216.33405172413796</v>
      </c>
      <c r="N104" s="114">
        <f>+IF(H104=0,"",'Ark1'!AS1015)</f>
        <v>25.000631365489344</v>
      </c>
      <c r="O104" s="244"/>
      <c r="P104" s="303">
        <f>+IF(H104=0,"",'Ark1'!U1015)</f>
        <v>251.95627450980376</v>
      </c>
      <c r="Q104" s="267">
        <f>+IF(H104=0,"",'Ark1'!W1015)</f>
        <v>100</v>
      </c>
      <c r="R104" s="267">
        <f>+IF(H104=0,"",'Ark1'!X1015)</f>
        <v>0.98039215686274495</v>
      </c>
      <c r="S104" s="267">
        <f>+IF(H104=0,"",'Ark1'!AG1015)</f>
        <v>1054.2025862068963</v>
      </c>
      <c r="T104" s="267">
        <f>+IF(H104=0,"",'Ark1'!AH1015)</f>
        <v>90.980392156862777</v>
      </c>
      <c r="U104" s="267">
        <f>+IF(H104=0,"",'Ark1'!AI1015)</f>
        <v>13.137254901960789</v>
      </c>
      <c r="V104" s="267">
        <f>+IF(H104=0,"",'Ark1'!Y1015)</f>
        <v>35.586827672158257</v>
      </c>
      <c r="W104" s="266">
        <f>+IF(H104=0,"",'Ark1'!Z1015)</f>
        <v>1.0671287162940577</v>
      </c>
      <c r="X104" s="303">
        <f t="shared" si="18"/>
        <v>239.00176095788404</v>
      </c>
      <c r="Y104" s="267">
        <f t="shared" si="19"/>
        <v>35.993753501400541</v>
      </c>
      <c r="Z104" s="265">
        <f t="shared" si="20"/>
        <v>1.2</v>
      </c>
      <c r="AA104" s="244"/>
      <c r="AB104" s="247"/>
      <c r="AD104" s="28"/>
      <c r="AE104" s="27"/>
      <c r="AF104" s="270"/>
      <c r="AG104" s="86"/>
      <c r="AK104" s="86"/>
    </row>
    <row r="105" spans="1:37" ht="15.6">
      <c r="A105" s="244"/>
      <c r="B105" s="244">
        <f>+'Ark1'!C1016</f>
        <v>2024</v>
      </c>
      <c r="C105" s="264">
        <f>+'Ark1'!M1016</f>
        <v>7</v>
      </c>
      <c r="D105" s="264" t="s">
        <v>98</v>
      </c>
      <c r="E105" s="264">
        <f>+'Ark1'!D1016</f>
        <v>3</v>
      </c>
      <c r="F105" s="264" t="s">
        <v>586</v>
      </c>
      <c r="G105" s="264">
        <f>+IF(H105=0,"",'Ark1'!Q1016)</f>
        <v>404</v>
      </c>
      <c r="H105" s="485">
        <f>+'Ark1'!R1016</f>
        <v>504</v>
      </c>
      <c r="I105" s="265">
        <f>+IF(H105=0,"",'Ark1'!AE1016)</f>
        <v>17.038539553752539</v>
      </c>
      <c r="J105" s="265">
        <f>+IF(H105=0,"",'Ark1'!AF1016)</f>
        <v>15.786942402596717</v>
      </c>
      <c r="K105" s="266">
        <f>+IF(H105=0,"",'Ark1'!S1016)</f>
        <v>3.3346613545816757</v>
      </c>
      <c r="L105" s="244"/>
      <c r="M105" s="376">
        <f>+IF(H105=0,"",'Ark1'!AR1016)</f>
        <v>215.40471092077087</v>
      </c>
      <c r="N105" s="114">
        <f>+IF(H105=0,"",'Ark1'!AS1016)</f>
        <v>24.983924032636256</v>
      </c>
      <c r="O105" s="244"/>
      <c r="P105" s="303">
        <f>+IF(H105=0,"",'Ark1'!U1016)</f>
        <v>249.89940476190483</v>
      </c>
      <c r="Q105" s="267">
        <f>+IF(H105=0,"",'Ark1'!W1016)</f>
        <v>100</v>
      </c>
      <c r="R105" s="267">
        <f>+IF(H105=0,"",'Ark1'!X1016)</f>
        <v>0.99206349206349242</v>
      </c>
      <c r="S105" s="267">
        <f>+IF(H105=0,"",'Ark1'!AG1016)</f>
        <v>1048.5567451820127</v>
      </c>
      <c r="T105" s="267">
        <f>+IF(H105=0,"",'Ark1'!AH1016)</f>
        <v>92.261904761904717</v>
      </c>
      <c r="U105" s="267">
        <f>+IF(H105=0,"",'Ark1'!AI1016)</f>
        <v>15.873015873015879</v>
      </c>
      <c r="V105" s="267">
        <f>+IF(H105=0,"",'Ark1'!Y1016)</f>
        <v>37.394306868205632</v>
      </c>
      <c r="W105" s="266">
        <f>+IF(H105=0,"",'Ark1'!Z1016)</f>
        <v>1.2096970627363079</v>
      </c>
      <c r="X105" s="303">
        <f t="shared" si="18"/>
        <v>238.327020364097</v>
      </c>
      <c r="Y105" s="267">
        <f t="shared" si="19"/>
        <v>35.699914965986402</v>
      </c>
      <c r="Z105" s="265">
        <f t="shared" si="20"/>
        <v>1.2475247524752475</v>
      </c>
      <c r="AA105" s="244"/>
      <c r="AB105" s="247"/>
      <c r="AD105" s="28"/>
      <c r="AE105" s="27"/>
      <c r="AF105" s="270"/>
      <c r="AG105" s="86"/>
      <c r="AK105" s="86"/>
    </row>
    <row r="106" spans="1:37" ht="15.6">
      <c r="A106" s="244"/>
      <c r="B106" s="244">
        <f>+'Ark1'!C1017</f>
        <v>2024</v>
      </c>
      <c r="C106" s="264">
        <f>+'Ark1'!M1017</f>
        <v>7</v>
      </c>
      <c r="D106" s="264" t="s">
        <v>98</v>
      </c>
      <c r="E106" s="264">
        <f>+'Ark1'!D1017</f>
        <v>4</v>
      </c>
      <c r="F106" s="264" t="s">
        <v>587</v>
      </c>
      <c r="G106" s="264">
        <f>+IF(H106=0,"",'Ark1'!Q1017)</f>
        <v>532</v>
      </c>
      <c r="H106" s="485">
        <f>+'Ark1'!R1017</f>
        <v>665</v>
      </c>
      <c r="I106" s="265">
        <f>+IF(H106=0,"",'Ark1'!AE1017)</f>
        <v>17.335766423357665</v>
      </c>
      <c r="J106" s="265">
        <f>+IF(H106=0,"",'Ark1'!AF1017)</f>
        <v>16.162946048033831</v>
      </c>
      <c r="K106" s="266">
        <f>+IF(H106=0,"",'Ark1'!S1017)</f>
        <v>3.3855421686746996</v>
      </c>
      <c r="L106" s="244"/>
      <c r="M106" s="376">
        <f>+IF(H106=0,"",'Ark1'!AR1017)</f>
        <v>215.39516129032256</v>
      </c>
      <c r="N106" s="114">
        <f>+IF(H106=0,"",'Ark1'!AS1017)</f>
        <v>25.321558769758941</v>
      </c>
      <c r="O106" s="244"/>
      <c r="P106" s="303">
        <f>+IF(H106=0,"",'Ark1'!U1017)</f>
        <v>251.49067669172911</v>
      </c>
      <c r="Q106" s="267">
        <f>+IF(H106=0,"",'Ark1'!W1017)</f>
        <v>100</v>
      </c>
      <c r="R106" s="267">
        <f>+IF(H106=0,"",'Ark1'!X1017)</f>
        <v>1.5037593984962403</v>
      </c>
      <c r="S106" s="267">
        <f>+IF(H106=0,"",'Ark1'!AG1017)</f>
        <v>1066.7177419354839</v>
      </c>
      <c r="T106" s="267">
        <f>+IF(H106=0,"",'Ark1'!AH1017)</f>
        <v>93.233082706766965</v>
      </c>
      <c r="U106" s="267">
        <f>+IF(H106=0,"",'Ark1'!AI1017)</f>
        <v>18.345864661654137</v>
      </c>
      <c r="V106" s="267">
        <f>+IF(H106=0,"",'Ark1'!Y1017)</f>
        <v>38.28215120713449</v>
      </c>
      <c r="W106" s="266">
        <f>+IF(H106=0,"",'Ark1'!Z1017)</f>
        <v>1.3443500870146303</v>
      </c>
      <c r="X106" s="303">
        <f t="shared" si="18"/>
        <v>235.76122042876784</v>
      </c>
      <c r="Y106" s="267">
        <f t="shared" si="19"/>
        <v>35.927239527389872</v>
      </c>
      <c r="Z106" s="265">
        <f t="shared" si="20"/>
        <v>1.25</v>
      </c>
      <c r="AA106" s="244"/>
      <c r="AB106" s="27"/>
      <c r="AD106" s="28"/>
      <c r="AE106" s="27"/>
      <c r="AF106" s="86"/>
      <c r="AG106" s="86"/>
      <c r="AK106" s="86"/>
    </row>
    <row r="107" spans="1:37" ht="15.6">
      <c r="A107" s="244"/>
      <c r="B107" s="244">
        <f>+'Ark1'!C1018</f>
        <v>2024</v>
      </c>
      <c r="C107" s="264">
        <f>+'Ark1'!M1018</f>
        <v>7</v>
      </c>
      <c r="D107" s="264" t="s">
        <v>98</v>
      </c>
      <c r="E107" s="264">
        <f>+'Ark1'!D1018</f>
        <v>5</v>
      </c>
      <c r="F107" s="264" t="s">
        <v>443</v>
      </c>
      <c r="G107" s="264">
        <f>+IF(H107=0,"",'Ark1'!Q1018)</f>
        <v>446</v>
      </c>
      <c r="H107" s="485">
        <f>+'Ark1'!R1018</f>
        <v>522</v>
      </c>
      <c r="I107" s="265">
        <f>+IF(H107=0,"",'Ark1'!AE1018)</f>
        <v>15.909783602560196</v>
      </c>
      <c r="J107" s="265">
        <f>+IF(H107=0,"",'Ark1'!AF1018)</f>
        <v>14.921485596221505</v>
      </c>
      <c r="K107" s="266">
        <f>+IF(H107=0,"",'Ark1'!S1018)</f>
        <v>3.4433781190019199</v>
      </c>
      <c r="L107" s="244"/>
      <c r="M107" s="376">
        <f>+IF(H107=0,"",'Ark1'!AR1018)</f>
        <v>215.18647540983596</v>
      </c>
      <c r="N107" s="114">
        <f>+IF(H107=0,"",'Ark1'!AS1018)</f>
        <v>25.383232286586502</v>
      </c>
      <c r="O107" s="244"/>
      <c r="P107" s="303">
        <f>+IF(H107=0,"",'Ark1'!U1018)</f>
        <v>252.76896551724161</v>
      </c>
      <c r="Q107" s="267">
        <f>+IF(H107=0,"",'Ark1'!W1018)</f>
        <v>100</v>
      </c>
      <c r="R107" s="267">
        <f>+IF(H107=0,"",'Ark1'!X1018)</f>
        <v>1.9157088122605359</v>
      </c>
      <c r="S107" s="267">
        <f>+IF(H107=0,"",'Ark1'!AG1018)</f>
        <v>1065.8709016393439</v>
      </c>
      <c r="T107" s="267">
        <f>+IF(H107=0,"",'Ark1'!AH1018)</f>
        <v>93.486590038314176</v>
      </c>
      <c r="U107" s="267">
        <f>+IF(H107=0,"",'Ark1'!AI1018)</f>
        <v>17.816091954022983</v>
      </c>
      <c r="V107" s="267">
        <f>+IF(H107=0,"",'Ark1'!Y1018)</f>
        <v>39.122651160109342</v>
      </c>
      <c r="W107" s="266">
        <f>+IF(H107=0,"",'Ark1'!Z1018)</f>
        <v>1.3748722000100277</v>
      </c>
      <c r="X107" s="303">
        <f t="shared" si="18"/>
        <v>237.14782449588856</v>
      </c>
      <c r="Y107" s="267">
        <f t="shared" si="19"/>
        <v>36.109852216748799</v>
      </c>
      <c r="Z107" s="265">
        <f t="shared" si="20"/>
        <v>1.1704035874439462</v>
      </c>
      <c r="AA107" s="244"/>
      <c r="AB107" s="248"/>
      <c r="AD107" s="28"/>
      <c r="AE107" s="27"/>
      <c r="AF107" s="270"/>
      <c r="AG107" s="86"/>
      <c r="AK107" s="86"/>
    </row>
    <row r="108" spans="1:37" ht="15.6">
      <c r="A108" s="244"/>
      <c r="B108" s="244">
        <f>+'Ark1'!C1019</f>
        <v>2024</v>
      </c>
      <c r="C108" s="264">
        <f>+'Ark1'!M1019</f>
        <v>7</v>
      </c>
      <c r="D108" s="264" t="s">
        <v>98</v>
      </c>
      <c r="E108" s="264">
        <f>+'Ark1'!D1019</f>
        <v>6</v>
      </c>
      <c r="F108" s="264" t="s">
        <v>588</v>
      </c>
      <c r="G108" s="264">
        <f>+IF(H108=0,"",'Ark1'!Q1019)</f>
        <v>430</v>
      </c>
      <c r="H108" s="485">
        <f>+'Ark1'!R1019</f>
        <v>525</v>
      </c>
      <c r="I108" s="265">
        <f>+IF(H108=0,"",'Ark1'!AE1019)</f>
        <v>18.610421836228284</v>
      </c>
      <c r="J108" s="265">
        <f>+IF(H108=0,"",'Ark1'!AF1019)</f>
        <v>17.889041571026723</v>
      </c>
      <c r="K108" s="266">
        <f>+IF(H108=0,"",'Ark1'!S1019)</f>
        <v>3.58206106870229</v>
      </c>
      <c r="L108" s="244"/>
      <c r="M108" s="376">
        <f>+IF(H108=0,"",'Ark1'!AR1019)</f>
        <v>215.6</v>
      </c>
      <c r="N108" s="114">
        <f>+IF(H108=0,"",'Ark1'!AS1019)</f>
        <v>25.794775182461017</v>
      </c>
      <c r="O108" s="244"/>
      <c r="P108" s="303">
        <f>+IF(H108=0,"",'Ark1'!U1019)</f>
        <v>256.99485714285737</v>
      </c>
      <c r="Q108" s="267">
        <f>+IF(H108=0,"",'Ark1'!W1019)</f>
        <v>100</v>
      </c>
      <c r="R108" s="267">
        <f>+IF(H108=0,"",'Ark1'!X1019)</f>
        <v>1.333333333333333</v>
      </c>
      <c r="S108" s="267">
        <f>+IF(H108=0,"",'Ark1'!AG1019)</f>
        <v>1086.8659793814431</v>
      </c>
      <c r="T108" s="267">
        <f>+IF(H108=0,"",'Ark1'!AH1019)</f>
        <v>92.38095238095238</v>
      </c>
      <c r="U108" s="267">
        <f>+IF(H108=0,"",'Ark1'!AI1019)</f>
        <v>18.857142857142861</v>
      </c>
      <c r="V108" s="267">
        <f>+IF(H108=0,"",'Ark1'!Y1019)</f>
        <v>36.534532551944487</v>
      </c>
      <c r="W108" s="266">
        <f>+IF(H108=0,"",'Ark1'!Z1019)</f>
        <v>1.4426432173161734</v>
      </c>
      <c r="X108" s="303">
        <f t="shared" si="18"/>
        <v>236.45496502624749</v>
      </c>
      <c r="Y108" s="267">
        <f t="shared" si="19"/>
        <v>36.713551020408197</v>
      </c>
      <c r="Z108" s="265">
        <f t="shared" si="20"/>
        <v>1.2209302325581395</v>
      </c>
      <c r="AA108" s="244"/>
      <c r="AB108" s="27"/>
      <c r="AD108" s="28"/>
      <c r="AE108" s="27"/>
      <c r="AF108" s="86"/>
      <c r="AG108" s="86"/>
      <c r="AK108" s="86"/>
    </row>
    <row r="109" spans="1:37" ht="15.6">
      <c r="A109" s="244"/>
      <c r="B109" s="244">
        <f>+'Ark1'!C1020</f>
        <v>2024</v>
      </c>
      <c r="C109" s="264">
        <f>+'Ark1'!M1020</f>
        <v>7</v>
      </c>
      <c r="D109" s="264" t="s">
        <v>98</v>
      </c>
      <c r="E109" s="264">
        <f>+'Ark1'!D1020</f>
        <v>7</v>
      </c>
      <c r="F109" s="264" t="s">
        <v>589</v>
      </c>
      <c r="G109" s="264">
        <f>+IF(H109=0,"",'Ark1'!Q1020)</f>
        <v>354</v>
      </c>
      <c r="H109" s="485">
        <f>+'Ark1'!R1020</f>
        <v>427</v>
      </c>
      <c r="I109" s="265">
        <f>+IF(H109=0,"",'Ark1'!AE1020)</f>
        <v>17.747298420615124</v>
      </c>
      <c r="J109" s="265">
        <f>+IF(H109=0,"",'Ark1'!AF1020)</f>
        <v>17.208879912914849</v>
      </c>
      <c r="K109" s="266">
        <f>+IF(H109=0,"",'Ark1'!S1020)</f>
        <v>3.4824355971896961</v>
      </c>
      <c r="L109" s="244"/>
      <c r="M109" s="376">
        <f>+IF(H109=0,"",'Ark1'!AR1020)</f>
        <v>215.79792746113989</v>
      </c>
      <c r="N109" s="114">
        <f>+IF(H109=0,"",'Ark1'!AS1020)</f>
        <v>25.604628477391408</v>
      </c>
      <c r="O109" s="244"/>
      <c r="P109" s="303">
        <f>+IF(H109=0,"",'Ark1'!U1020)</f>
        <v>255.82833723653405</v>
      </c>
      <c r="Q109" s="267">
        <f>+IF(H109=0,"",'Ark1'!W1020)</f>
        <v>100</v>
      </c>
      <c r="R109" s="267">
        <f>+IF(H109=0,"",'Ark1'!X1020)</f>
        <v>1.405152224824356</v>
      </c>
      <c r="S109" s="267">
        <f>+IF(H109=0,"",'Ark1'!AG1020)</f>
        <v>1074.3264248704663</v>
      </c>
      <c r="T109" s="267">
        <f>+IF(H109=0,"",'Ark1'!AH1020)</f>
        <v>90.398126463700237</v>
      </c>
      <c r="U109" s="267">
        <f>+IF(H109=0,"",'Ark1'!AI1020)</f>
        <v>18.501170960187352</v>
      </c>
      <c r="V109" s="267">
        <f>+IF(H109=0,"",'Ark1'!Y1020)</f>
        <v>35.506169504457155</v>
      </c>
      <c r="W109" s="266">
        <f>+IF(H109=0,"",'Ark1'!Z1020)</f>
        <v>1.3205440889334776</v>
      </c>
      <c r="X109" s="303">
        <f t="shared" si="18"/>
        <v>238.12905585691033</v>
      </c>
      <c r="Y109" s="267">
        <f t="shared" si="19"/>
        <v>36.546905319504866</v>
      </c>
      <c r="Z109" s="265">
        <f t="shared" si="20"/>
        <v>1.2062146892655368</v>
      </c>
      <c r="AA109" s="244"/>
      <c r="AB109" s="27"/>
      <c r="AD109" s="28"/>
      <c r="AE109" s="27"/>
      <c r="AF109" s="86"/>
      <c r="AG109" s="86"/>
      <c r="AK109" s="86"/>
    </row>
    <row r="110" spans="1:37" ht="15.6">
      <c r="A110" s="244"/>
      <c r="B110" s="244">
        <f>+'Ark1'!C1021</f>
        <v>2024</v>
      </c>
      <c r="C110" s="264">
        <f>+'Ark1'!M1021</f>
        <v>7</v>
      </c>
      <c r="D110" s="264" t="s">
        <v>98</v>
      </c>
      <c r="E110" s="264">
        <f>+'Ark1'!D1021</f>
        <v>8</v>
      </c>
      <c r="F110" s="264" t="s">
        <v>590</v>
      </c>
      <c r="G110" s="264">
        <f>+IF(H110=0,"",'Ark1'!Q1021)</f>
        <v>364</v>
      </c>
      <c r="H110" s="485">
        <f>+'Ark1'!R1021</f>
        <v>436</v>
      </c>
      <c r="I110" s="265">
        <f>+IF(H110=0,"",'Ark1'!AE1021)</f>
        <v>16.496405599697315</v>
      </c>
      <c r="J110" s="265">
        <f>+IF(H110=0,"",'Ark1'!AF1021)</f>
        <v>16.187984748714658</v>
      </c>
      <c r="K110" s="266">
        <f>+IF(H110=0,"",'Ark1'!S1021)</f>
        <v>3.3563218390804597</v>
      </c>
      <c r="L110" s="244"/>
      <c r="M110" s="376">
        <f>+IF(H110=0,"",'Ark1'!AR1021)</f>
        <v>216.66987951807224</v>
      </c>
      <c r="N110" s="114">
        <f>+IF(H110=0,"",'Ark1'!AS1021)</f>
        <v>25.19799841471152</v>
      </c>
      <c r="O110" s="244"/>
      <c r="P110" s="303">
        <f>+IF(H110=0,"",'Ark1'!U1021)</f>
        <v>256.09380733944965</v>
      </c>
      <c r="Q110" s="267">
        <f>+IF(H110=0,"",'Ark1'!W1021)</f>
        <v>100</v>
      </c>
      <c r="R110" s="267">
        <f>+IF(H110=0,"",'Ark1'!X1021)</f>
        <v>0.68807339449541283</v>
      </c>
      <c r="S110" s="267">
        <f>+IF(H110=0,"",'Ark1'!AG1021)</f>
        <v>1085.9662650602406</v>
      </c>
      <c r="T110" s="267">
        <f>+IF(H110=0,"",'Ark1'!AH1021)</f>
        <v>94.954128440366972</v>
      </c>
      <c r="U110" s="267">
        <f>+IF(H110=0,"",'Ark1'!AI1021)</f>
        <v>11.238532110091741</v>
      </c>
      <c r="V110" s="267">
        <f>+IF(H110=0,"",'Ark1'!Y1021)</f>
        <v>33.236478704831818</v>
      </c>
      <c r="W110" s="266">
        <f>+IF(H110=0,"",'Ark1'!Z1021)</f>
        <v>1.1794350407139238</v>
      </c>
      <c r="X110" s="303">
        <f t="shared" si="18"/>
        <v>235.82114433844188</v>
      </c>
      <c r="Y110" s="267">
        <f t="shared" si="19"/>
        <v>36.584829619921379</v>
      </c>
      <c r="Z110" s="265">
        <f t="shared" si="20"/>
        <v>1.1978021978021978</v>
      </c>
      <c r="AA110" s="244"/>
      <c r="AB110" s="27"/>
      <c r="AD110" s="28"/>
      <c r="AE110" s="27"/>
      <c r="AF110" s="86"/>
      <c r="AG110" s="86"/>
      <c r="AK110" s="86"/>
    </row>
    <row r="111" spans="1:37" ht="15.6">
      <c r="A111" s="244"/>
      <c r="B111" s="244">
        <f>+'Ark1'!C1022</f>
        <v>2024</v>
      </c>
      <c r="C111" s="264">
        <f>+'Ark1'!M1022</f>
        <v>7</v>
      </c>
      <c r="D111" s="264" t="s">
        <v>98</v>
      </c>
      <c r="E111" s="264">
        <f>+'Ark1'!D1022</f>
        <v>9</v>
      </c>
      <c r="F111" s="264" t="s">
        <v>591</v>
      </c>
      <c r="G111" s="264">
        <f>+IF(H111=0,"",'Ark1'!Q1022)</f>
        <v>454</v>
      </c>
      <c r="H111" s="485">
        <f>+'Ark1'!R1022</f>
        <v>534</v>
      </c>
      <c r="I111" s="265">
        <f>+IF(H111=0,"",'Ark1'!AE1022)</f>
        <v>18.875927889713676</v>
      </c>
      <c r="J111" s="265">
        <f>+IF(H111=0,"",'Ark1'!AF1022)</f>
        <v>18.505787732190335</v>
      </c>
      <c r="K111" s="266">
        <f>+IF(H111=0,"",'Ark1'!S1022)</f>
        <v>3.4011299435028266</v>
      </c>
      <c r="L111" s="244"/>
      <c r="M111" s="376">
        <f>+IF(H111=0,"",'Ark1'!AR1022)</f>
        <v>217.47600000000003</v>
      </c>
      <c r="N111" s="114">
        <f>+IF(H111=0,"",'Ark1'!AS1022)</f>
        <v>25.423435112568569</v>
      </c>
      <c r="O111" s="244"/>
      <c r="P111" s="303">
        <f>+IF(H111=0,"",'Ark1'!U1022)</f>
        <v>259.76310861423207</v>
      </c>
      <c r="Q111" s="267">
        <f>+IF(H111=0,"",'Ark1'!W1022)</f>
        <v>100</v>
      </c>
      <c r="R111" s="267">
        <f>+IF(H111=0,"",'Ark1'!X1022)</f>
        <v>1.6853932584269657</v>
      </c>
      <c r="S111" s="267">
        <f>+IF(H111=0,"",'Ark1'!AG1022)</f>
        <v>1086.116</v>
      </c>
      <c r="T111" s="267">
        <f>+IF(H111=0,"",'Ark1'!AH1022)</f>
        <v>93.632958801498148</v>
      </c>
      <c r="U111" s="267">
        <f>+IF(H111=0,"",'Ark1'!AI1022)</f>
        <v>14.419475655430704</v>
      </c>
      <c r="V111" s="267">
        <f>+IF(H111=0,"",'Ark1'!Y1022)</f>
        <v>36.241981245081298</v>
      </c>
      <c r="W111" s="266">
        <f>+IF(H111=0,"",'Ark1'!Z1022)</f>
        <v>1.1857899809595511</v>
      </c>
      <c r="X111" s="303">
        <f t="shared" si="18"/>
        <v>239.16700298516187</v>
      </c>
      <c r="Y111" s="267">
        <f t="shared" si="19"/>
        <v>37.10901551631887</v>
      </c>
      <c r="Z111" s="265">
        <f t="shared" si="20"/>
        <v>1.1762114537444934</v>
      </c>
      <c r="AA111" s="244"/>
      <c r="AB111" s="27"/>
      <c r="AD111" s="28"/>
      <c r="AE111" s="27"/>
      <c r="AF111" s="86"/>
      <c r="AG111" s="86"/>
      <c r="AK111" s="86"/>
    </row>
    <row r="112" spans="1:37" ht="15.6">
      <c r="A112" s="244"/>
      <c r="B112" s="244">
        <f>+'Ark1'!C1023</f>
        <v>2024</v>
      </c>
      <c r="C112" s="264">
        <f>+'Ark1'!M1023</f>
        <v>7</v>
      </c>
      <c r="D112" s="264" t="s">
        <v>98</v>
      </c>
      <c r="E112" s="264">
        <f>+'Ark1'!D1023</f>
        <v>10</v>
      </c>
      <c r="F112" s="264" t="s">
        <v>592</v>
      </c>
      <c r="G112" s="264">
        <f>+IF(H112=0,"",'Ark1'!Q1023)</f>
        <v>1020</v>
      </c>
      <c r="H112" s="485">
        <f>+'Ark1'!R1023</f>
        <v>1317</v>
      </c>
      <c r="I112" s="265">
        <f>+IF(H112=0,"",'Ark1'!AE1023)</f>
        <v>18.638550806679877</v>
      </c>
      <c r="J112" s="265">
        <f>+IF(H112=0,"",'Ark1'!AF1023)</f>
        <v>18.541022001268125</v>
      </c>
      <c r="K112" s="266">
        <f>+IF(H112=0,"",'Ark1'!S1023)</f>
        <v>3.6489361702127674</v>
      </c>
      <c r="L112" s="244"/>
      <c r="M112" s="376">
        <f>+IF(H112=0,"",'Ark1'!AR1023)</f>
        <v>214.76610978520287</v>
      </c>
      <c r="N112" s="114">
        <f>+IF(H112=0,"",'Ark1'!AS1023)</f>
        <v>26.001109630094472</v>
      </c>
      <c r="O112" s="244"/>
      <c r="P112" s="303">
        <f>+IF(H112=0,"",'Ark1'!U1023)</f>
        <v>257.49316628701621</v>
      </c>
      <c r="Q112" s="267">
        <f>+IF(H112=0,"",'Ark1'!W1023)</f>
        <v>100</v>
      </c>
      <c r="R112" s="267">
        <f>+IF(H112=0,"",'Ark1'!X1023)</f>
        <v>1.5945330296127562</v>
      </c>
      <c r="S112" s="267">
        <f>+IF(H112=0,"",'Ark1'!AG1023)</f>
        <v>1073.9657915672235</v>
      </c>
      <c r="T112" s="267">
        <f>+IF(H112=0,"",'Ark1'!AH1023)</f>
        <v>95.444191343963553</v>
      </c>
      <c r="U112" s="267">
        <f>+IF(H112=0,"",'Ark1'!AI1023)</f>
        <v>24.069855732725888</v>
      </c>
      <c r="V112" s="267">
        <f>+IF(H112=0,"",'Ark1'!Y1023)</f>
        <v>38.855590733901742</v>
      </c>
      <c r="W112" s="266">
        <f>+IF(H112=0,"",'Ark1'!Z1023)</f>
        <v>1.2163445789531344</v>
      </c>
      <c r="X112" s="303">
        <f t="shared" si="18"/>
        <v>239.75918814998752</v>
      </c>
      <c r="Y112" s="267">
        <f t="shared" si="19"/>
        <v>36.784738041002313</v>
      </c>
      <c r="Z112" s="265">
        <f t="shared" si="20"/>
        <v>1.2911764705882354</v>
      </c>
      <c r="AA112" s="244"/>
      <c r="AB112" s="27"/>
      <c r="AD112" s="28"/>
      <c r="AE112" s="27"/>
      <c r="AF112" s="86"/>
      <c r="AG112" s="86"/>
      <c r="AK112" s="86"/>
    </row>
    <row r="113" spans="1:37" ht="15.6">
      <c r="A113" s="244"/>
      <c r="B113" s="244">
        <f>+'Ark1'!C1024</f>
        <v>2024</v>
      </c>
      <c r="C113" s="264">
        <f>+'Ark1'!M1024</f>
        <v>7</v>
      </c>
      <c r="D113" s="264" t="s">
        <v>98</v>
      </c>
      <c r="E113" s="264">
        <f>+'Ark1'!D1024</f>
        <v>11</v>
      </c>
      <c r="F113" s="264" t="s">
        <v>593</v>
      </c>
      <c r="G113" s="264">
        <f>+IF(H113=0,"",'Ark1'!Q1024)</f>
        <v>866</v>
      </c>
      <c r="H113" s="485">
        <f>+'Ark1'!R1024</f>
        <v>1139</v>
      </c>
      <c r="I113" s="265">
        <f>+IF(H113=0,"",'Ark1'!AE1024)</f>
        <v>19.407054012608626</v>
      </c>
      <c r="J113" s="265">
        <f>+IF(H113=0,"",'Ark1'!AF1024)</f>
        <v>19.086123537440841</v>
      </c>
      <c r="K113" s="266">
        <f>+IF(H113=0,"",'Ark1'!S1024)</f>
        <v>3.7335092348284959</v>
      </c>
      <c r="L113" s="244"/>
      <c r="M113" s="376">
        <f>+IF(H113=0,"",'Ark1'!AR1024)</f>
        <v>214.71559633027528</v>
      </c>
      <c r="N113" s="114">
        <f>+IF(H113=0,"",'Ark1'!AS1024)</f>
        <v>26.198162617490592</v>
      </c>
      <c r="O113" s="244"/>
      <c r="P113" s="303">
        <f>+IF(H113=0,"",'Ark1'!U1024)</f>
        <v>259.50395083406499</v>
      </c>
      <c r="Q113" s="267">
        <f>+IF(H113=0,"",'Ark1'!W1024)</f>
        <v>100</v>
      </c>
      <c r="R113" s="267">
        <f>+IF(H113=0,"",'Ark1'!X1024)</f>
        <v>2.3705004389815634</v>
      </c>
      <c r="S113" s="267">
        <f>+IF(H113=0,"",'Ark1'!AG1024)</f>
        <v>1075.0614678899083</v>
      </c>
      <c r="T113" s="267">
        <f>+IF(H113=0,"",'Ark1'!AH1024)</f>
        <v>95.610184372256384</v>
      </c>
      <c r="U113" s="267">
        <f>+IF(H113=0,"",'Ark1'!AI1024)</f>
        <v>27.480245829675152</v>
      </c>
      <c r="V113" s="267">
        <f>+IF(H113=0,"",'Ark1'!Y1024)</f>
        <v>42.541877650303007</v>
      </c>
      <c r="W113" s="266">
        <f>+IF(H113=0,"",'Ark1'!Z1024)</f>
        <v>1.222547576772131</v>
      </c>
      <c r="X113" s="303">
        <f t="shared" si="18"/>
        <v>241.38522176170073</v>
      </c>
      <c r="Y113" s="267">
        <f t="shared" si="19"/>
        <v>37.071992976295</v>
      </c>
      <c r="Z113" s="265">
        <f t="shared" si="20"/>
        <v>1.3152424942263279</v>
      </c>
      <c r="AA113" s="244"/>
      <c r="AB113" s="211"/>
      <c r="AD113" s="28"/>
      <c r="AE113" s="27"/>
      <c r="AF113" s="86"/>
      <c r="AG113" s="86"/>
      <c r="AK113" s="86"/>
    </row>
    <row r="114" spans="1:37" ht="15.6">
      <c r="A114" s="244"/>
      <c r="B114" s="244">
        <f>+'Ark1'!C1025</f>
        <v>2024</v>
      </c>
      <c r="C114" s="264">
        <f>+'Ark1'!M1025</f>
        <v>7</v>
      </c>
      <c r="D114" s="264" t="s">
        <v>98</v>
      </c>
      <c r="E114" s="264">
        <f>+'Ark1'!D1025</f>
        <v>12</v>
      </c>
      <c r="F114" s="264" t="s">
        <v>594</v>
      </c>
      <c r="G114" s="264">
        <f>+IF(H114=0,"",'Ark1'!Q1025)</f>
        <v>635</v>
      </c>
      <c r="H114" s="485">
        <f>+'Ark1'!R1025</f>
        <v>805</v>
      </c>
      <c r="I114" s="265">
        <f>+IF(H114=0,"",'Ark1'!AE1025)</f>
        <v>19.634146341463403</v>
      </c>
      <c r="J114" s="265">
        <f>+IF(H114=0,"",'Ark1'!AF1025)</f>
        <v>19.042568824751804</v>
      </c>
      <c r="K114" s="266">
        <f>+IF(H114=0,"",'Ark1'!S1025)</f>
        <v>3.6579275905118598</v>
      </c>
      <c r="L114" s="244"/>
      <c r="M114" s="376">
        <f>+IF(H114=0,"",'Ark1'!AR1025)</f>
        <v>214.86569148936164</v>
      </c>
      <c r="N114" s="114">
        <f>+IF(H114=0,"",'Ark1'!AS1025)</f>
        <v>25.950861077312641</v>
      </c>
      <c r="O114" s="244"/>
      <c r="P114" s="303">
        <f>+IF(H114=0,"",'Ark1'!U1025)</f>
        <v>256.75142857142873</v>
      </c>
      <c r="Q114" s="267">
        <f>+IF(H114=0,"",'Ark1'!W1025)</f>
        <v>100</v>
      </c>
      <c r="R114" s="267">
        <f>+IF(H114=0,"",'Ark1'!X1025)</f>
        <v>1.9875776397515528</v>
      </c>
      <c r="S114" s="267">
        <f>+IF(H114=0,"",'Ark1'!AG1025)</f>
        <v>1063.2805851063829</v>
      </c>
      <c r="T114" s="267">
        <f>+IF(H114=0,"",'Ark1'!AH1025)</f>
        <v>93.41614906832298</v>
      </c>
      <c r="U114" s="267">
        <f>+IF(H114=0,"",'Ark1'!AI1025)</f>
        <v>25.217391304347821</v>
      </c>
      <c r="V114" s="267">
        <f>+IF(H114=0,"",'Ark1'!Y1025)</f>
        <v>38.951592044535801</v>
      </c>
      <c r="W114" s="266">
        <f>+IF(H114=0,"",'Ark1'!Z1025)</f>
        <v>1.312505745752836</v>
      </c>
      <c r="X114" s="303">
        <f t="shared" si="18"/>
        <v>241.47100226206081</v>
      </c>
      <c r="Y114" s="267">
        <f t="shared" si="19"/>
        <v>36.678775510204105</v>
      </c>
      <c r="Z114" s="265">
        <f t="shared" si="20"/>
        <v>1.2677165354330708</v>
      </c>
      <c r="AA114" s="244"/>
      <c r="AB114" s="247"/>
      <c r="AD114" s="28"/>
      <c r="AE114" s="27"/>
      <c r="AF114" s="247"/>
      <c r="AG114" s="86"/>
      <c r="AK114" s="86"/>
    </row>
    <row r="115" spans="1:37" ht="15.6">
      <c r="A115" s="244"/>
      <c r="B115" s="244"/>
      <c r="C115" s="244"/>
      <c r="D115" s="244"/>
      <c r="E115" s="244"/>
      <c r="F115" s="244"/>
      <c r="G115" s="244"/>
      <c r="H115" s="478"/>
      <c r="I115" s="245"/>
      <c r="J115" s="245"/>
      <c r="K115" s="244"/>
      <c r="L115" s="244"/>
      <c r="M115" s="246"/>
      <c r="N115" s="246"/>
      <c r="O115" s="244"/>
      <c r="P115" s="244"/>
      <c r="Q115" s="246"/>
      <c r="R115" s="246"/>
      <c r="S115" s="244"/>
      <c r="T115" s="246"/>
      <c r="U115" s="246"/>
      <c r="V115" s="246"/>
      <c r="W115" s="244"/>
      <c r="X115" s="244"/>
      <c r="Y115" s="246"/>
      <c r="Z115" s="245"/>
      <c r="AA115" s="244"/>
      <c r="AB115" s="247"/>
      <c r="AD115" s="28"/>
      <c r="AE115" s="27"/>
      <c r="AF115" s="248"/>
      <c r="AG115" s="86"/>
      <c r="AK115" s="86"/>
    </row>
    <row r="116" spans="1:37" ht="22.8">
      <c r="A116" s="262" t="s">
        <v>631</v>
      </c>
      <c r="B116" s="244"/>
      <c r="C116" s="244"/>
      <c r="D116" s="344" t="str">
        <f>+D118</f>
        <v>3</v>
      </c>
      <c r="E116" s="244"/>
      <c r="F116" s="244"/>
      <c r="G116" s="244"/>
      <c r="H116" s="495">
        <f>SUM(H118:H129)</f>
        <v>7793</v>
      </c>
      <c r="I116" s="245"/>
      <c r="J116" s="245"/>
      <c r="K116" s="244"/>
      <c r="L116" s="244"/>
      <c r="M116" s="246"/>
      <c r="N116" s="246"/>
      <c r="O116" s="244"/>
      <c r="P116" s="270">
        <f>+Fettgruppe!R16</f>
        <v>271.66106762479217</v>
      </c>
      <c r="Q116" s="246"/>
      <c r="R116" s="246"/>
      <c r="S116" s="244"/>
      <c r="T116" s="246"/>
      <c r="U116" s="246"/>
      <c r="V116" s="246"/>
      <c r="W116" s="244"/>
      <c r="X116" s="270">
        <f>+Fettgruppe!Z16</f>
        <v>254.11443475500144</v>
      </c>
      <c r="Y116" s="263" t="s">
        <v>629</v>
      </c>
      <c r="Z116" s="261"/>
      <c r="AA116" s="244"/>
      <c r="AB116" s="247"/>
      <c r="AD116" s="28"/>
      <c r="AE116" s="27"/>
      <c r="AF116" s="248"/>
      <c r="AG116" s="86"/>
      <c r="AK116" s="86"/>
    </row>
    <row r="117" spans="1:37" ht="16.5" customHeight="1">
      <c r="A117" s="244"/>
      <c r="B117" s="244"/>
      <c r="C117" s="244"/>
      <c r="D117" s="344"/>
      <c r="E117" s="244"/>
      <c r="F117" s="244"/>
      <c r="G117" s="244"/>
      <c r="H117" s="478"/>
      <c r="I117" s="244"/>
      <c r="J117" s="244"/>
      <c r="K117" s="244"/>
      <c r="L117" s="244"/>
      <c r="M117" s="246"/>
      <c r="N117" s="246"/>
      <c r="O117" s="244"/>
      <c r="P117" s="244"/>
      <c r="Q117" s="246"/>
      <c r="R117" s="246"/>
      <c r="S117" s="244"/>
      <c r="T117" s="246"/>
      <c r="U117" s="246"/>
      <c r="V117" s="246"/>
      <c r="W117" s="244"/>
      <c r="X117" s="244"/>
      <c r="Y117" s="246"/>
      <c r="Z117" s="261"/>
      <c r="AA117" s="244"/>
      <c r="AB117" s="247"/>
      <c r="AD117" s="28"/>
      <c r="AE117" s="27"/>
      <c r="AF117" s="248"/>
      <c r="AG117" s="86"/>
      <c r="AK117" s="86"/>
    </row>
    <row r="118" spans="1:37" ht="15.6">
      <c r="A118" s="244"/>
      <c r="B118" s="244">
        <f>+'Ark1'!C1026</f>
        <v>2024</v>
      </c>
      <c r="C118" s="86">
        <f>+'Ark1'!M1026</f>
        <v>8</v>
      </c>
      <c r="D118" s="361" t="s">
        <v>99</v>
      </c>
      <c r="E118" s="86">
        <f>+'Ark1'!D1026</f>
        <v>1</v>
      </c>
      <c r="F118" s="86" t="s">
        <v>584</v>
      </c>
      <c r="G118" s="86">
        <f>+IF(H118=0,"",'Ark1'!Q1026)</f>
        <v>664</v>
      </c>
      <c r="H118" s="485">
        <f>+'Ark1'!R1026</f>
        <v>847</v>
      </c>
      <c r="I118" s="28">
        <f>+IF(H118=0,"",'Ark1'!AE1026)</f>
        <v>18.668723826316953</v>
      </c>
      <c r="J118" s="28">
        <f>+IF(H118=0,"",'Ark1'!AF1026)</f>
        <v>18.663043928535515</v>
      </c>
      <c r="K118" s="27">
        <f>+IF(H118=0,"",'Ark1'!S1026)</f>
        <v>3.7674970344009497</v>
      </c>
      <c r="L118" s="244"/>
      <c r="M118" s="376">
        <f>+IF(H118=0,"",'Ark1'!AR1026)</f>
        <v>216.47232472324723</v>
      </c>
      <c r="N118" s="114">
        <f>+IF(H118=0,"",'Ark1'!AS1026)</f>
        <v>26.465674665519838</v>
      </c>
      <c r="O118" s="244"/>
      <c r="P118" s="303">
        <f>+IF(H118=0,"",'Ark1'!U1026)</f>
        <v>268.07992916174754</v>
      </c>
      <c r="Q118" s="33">
        <f>+IF(H118=0,"",'Ark1'!W1026)</f>
        <v>100</v>
      </c>
      <c r="R118" s="33">
        <f>+IF(H118=0,"",'Ark1'!X1026)</f>
        <v>1.8890200708382527</v>
      </c>
      <c r="S118" s="33">
        <f>+IF(H118=0,"",'Ark1'!AG1026)</f>
        <v>1074.1353013530138</v>
      </c>
      <c r="T118" s="33">
        <f>+IF(H118=0,"",'Ark1'!AH1026)</f>
        <v>95.985832349468723</v>
      </c>
      <c r="U118" s="33">
        <f>+IF(H118=0,"",'Ark1'!AI1026)</f>
        <v>15.466351829988197</v>
      </c>
      <c r="V118" s="33">
        <f>+IF(H118=0,"",'Ark1'!Y1026)</f>
        <v>36.500865393755845</v>
      </c>
      <c r="W118" s="27">
        <f>+IF(H118=0,"",'Ark1'!Z1026)</f>
        <v>1.0610932429707971</v>
      </c>
      <c r="X118" s="303">
        <f t="shared" ref="X118:X129" si="21">+IF(H118=0,"",1000*P118/S118)</f>
        <v>249.57743109649766</v>
      </c>
      <c r="Y118" s="33">
        <f t="shared" ref="Y118:Y129" si="22">+IF(H118=0,"",P118/C118)</f>
        <v>33.509991145218443</v>
      </c>
      <c r="Z118" s="28">
        <f t="shared" ref="Z118:Z129" si="23">+IF(H118=0,"",H118/G118)</f>
        <v>1.2756024096385543</v>
      </c>
      <c r="AA118" s="244"/>
      <c r="AB118" s="247"/>
      <c r="AD118" s="28"/>
      <c r="AE118" s="27"/>
      <c r="AF118" s="248"/>
      <c r="AG118" s="86"/>
      <c r="AK118" s="86"/>
    </row>
    <row r="119" spans="1:37" ht="15.6">
      <c r="A119" s="244"/>
      <c r="B119" s="244">
        <f>+'Ark1'!C1027</f>
        <v>2024</v>
      </c>
      <c r="C119" s="86">
        <f>+'Ark1'!M1027</f>
        <v>8</v>
      </c>
      <c r="D119" s="361" t="s">
        <v>99</v>
      </c>
      <c r="E119" s="86">
        <f>+'Ark1'!D1027</f>
        <v>2</v>
      </c>
      <c r="F119" s="86" t="s">
        <v>585</v>
      </c>
      <c r="G119" s="86">
        <f>+IF(H119=0,"",'Ark1'!Q1027)</f>
        <v>416</v>
      </c>
      <c r="H119" s="485">
        <f>+'Ark1'!R1027</f>
        <v>510</v>
      </c>
      <c r="I119" s="28">
        <f>+IF(H119=0,"",'Ark1'!AE1027)</f>
        <v>17.586206896551722</v>
      </c>
      <c r="J119" s="28">
        <f>+IF(H119=0,"",'Ark1'!AF1027)</f>
        <v>17.537297196553887</v>
      </c>
      <c r="K119" s="27">
        <f>+IF(H119=0,"",'Ark1'!S1027)</f>
        <v>3.8035363457760321</v>
      </c>
      <c r="L119" s="244"/>
      <c r="M119" s="376">
        <f>+IF(H119=0,"",'Ark1'!AR1027)</f>
        <v>216.36344537815123</v>
      </c>
      <c r="N119" s="114">
        <f>+IF(H119=0,"",'Ark1'!AS1027)</f>
        <v>26.563649128956168</v>
      </c>
      <c r="O119" s="244"/>
      <c r="P119" s="303">
        <f>+IF(H119=0,"",'Ark1'!U1027)</f>
        <v>267.89882352941157</v>
      </c>
      <c r="Q119" s="33">
        <f>+IF(H119=0,"",'Ark1'!W1027)</f>
        <v>100</v>
      </c>
      <c r="R119" s="33">
        <f>+IF(H119=0,"",'Ark1'!X1027)</f>
        <v>3.9215686274509798</v>
      </c>
      <c r="S119" s="33">
        <f>+IF(H119=0,"",'Ark1'!AG1027)</f>
        <v>1049.0756302521008</v>
      </c>
      <c r="T119" s="33">
        <f>+IF(H119=0,"",'Ark1'!AH1027)</f>
        <v>93.333333333333314</v>
      </c>
      <c r="U119" s="33">
        <f>+IF(H119=0,"",'Ark1'!AI1027)</f>
        <v>14.901960784313724</v>
      </c>
      <c r="V119" s="33">
        <f>+IF(H119=0,"",'Ark1'!Y1027)</f>
        <v>38.771283068438471</v>
      </c>
      <c r="W119" s="27">
        <f>+IF(H119=0,"",'Ark1'!Z1027)</f>
        <v>1.2093481843814029</v>
      </c>
      <c r="X119" s="303">
        <f t="shared" si="21"/>
        <v>255.366549182954</v>
      </c>
      <c r="Y119" s="33">
        <f t="shared" si="22"/>
        <v>33.487352941176447</v>
      </c>
      <c r="Z119" s="28">
        <f t="shared" si="23"/>
        <v>1.2259615384615385</v>
      </c>
      <c r="AA119" s="244"/>
      <c r="AB119" s="247"/>
      <c r="AD119" s="28"/>
      <c r="AE119" s="27"/>
      <c r="AF119" s="248"/>
      <c r="AG119" s="86"/>
      <c r="AK119" s="86"/>
    </row>
    <row r="120" spans="1:37" ht="15.6">
      <c r="A120" s="244"/>
      <c r="B120" s="244">
        <f>+'Ark1'!C1028</f>
        <v>2024</v>
      </c>
      <c r="C120" s="86">
        <f>+'Ark1'!M1028</f>
        <v>8</v>
      </c>
      <c r="D120" s="361" t="s">
        <v>99</v>
      </c>
      <c r="E120" s="86">
        <f>+'Ark1'!D1028</f>
        <v>3</v>
      </c>
      <c r="F120" s="86" t="s">
        <v>586</v>
      </c>
      <c r="G120" s="86">
        <f>+IF(H120=0,"",'Ark1'!Q1028)</f>
        <v>417</v>
      </c>
      <c r="H120" s="485">
        <f>+'Ark1'!R1028</f>
        <v>502</v>
      </c>
      <c r="I120" s="28">
        <f>+IF(H120=0,"",'Ark1'!AE1028)</f>
        <v>16.9709263015551</v>
      </c>
      <c r="J120" s="28">
        <f>+IF(H120=0,"",'Ark1'!AF1028)</f>
        <v>16.78895191166583</v>
      </c>
      <c r="K120" s="27">
        <f>+IF(H120=0,"",'Ark1'!S1028)</f>
        <v>3.7615230460921838</v>
      </c>
      <c r="L120" s="244"/>
      <c r="M120" s="376">
        <f>+IF(H120=0,"",'Ark1'!AR1028)</f>
        <v>216.66521739130437</v>
      </c>
      <c r="N120" s="114">
        <f>+IF(H120=0,"",'Ark1'!AS1028)</f>
        <v>26.276195409500595</v>
      </c>
      <c r="O120" s="244"/>
      <c r="P120" s="303">
        <f>+IF(H120=0,"",'Ark1'!U1028)</f>
        <v>266.81952191235069</v>
      </c>
      <c r="Q120" s="33">
        <f>+IF(H120=0,"",'Ark1'!W1028)</f>
        <v>100</v>
      </c>
      <c r="R120" s="33">
        <f>+IF(H120=0,"",'Ark1'!X1028)</f>
        <v>3.3864541832669319</v>
      </c>
      <c r="S120" s="33">
        <f>+IF(H120=0,"",'Ark1'!AG1028)</f>
        <v>1074.2108695652173</v>
      </c>
      <c r="T120" s="33">
        <f>+IF(H120=0,"",'Ark1'!AH1028)</f>
        <v>91.434262948207177</v>
      </c>
      <c r="U120" s="33">
        <f>+IF(H120=0,"",'Ark1'!AI1028)</f>
        <v>17.529880478087652</v>
      </c>
      <c r="V120" s="33">
        <f>+IF(H120=0,"",'Ark1'!Y1028)</f>
        <v>38.28881148625927</v>
      </c>
      <c r="W120" s="27">
        <f>+IF(H120=0,"",'Ark1'!Z1028)</f>
        <v>1.2921569073912691</v>
      </c>
      <c r="X120" s="303">
        <f t="shared" si="21"/>
        <v>248.38654073603337</v>
      </c>
      <c r="Y120" s="33">
        <f t="shared" si="22"/>
        <v>33.352440239043837</v>
      </c>
      <c r="Z120" s="28">
        <f t="shared" si="23"/>
        <v>1.2038369304556356</v>
      </c>
      <c r="AA120" s="244"/>
      <c r="AB120" s="247"/>
      <c r="AD120" s="28"/>
      <c r="AE120" s="27"/>
      <c r="AF120" s="248"/>
      <c r="AG120" s="86"/>
      <c r="AK120" s="86"/>
    </row>
    <row r="121" spans="1:37" ht="15.6">
      <c r="A121" s="244"/>
      <c r="B121" s="244">
        <f>+'Ark1'!C1029</f>
        <v>2024</v>
      </c>
      <c r="C121" s="86">
        <f>+'Ark1'!M1029</f>
        <v>8</v>
      </c>
      <c r="D121" s="361" t="s">
        <v>99</v>
      </c>
      <c r="E121" s="86">
        <f>+'Ark1'!D1029</f>
        <v>4</v>
      </c>
      <c r="F121" s="86" t="s">
        <v>587</v>
      </c>
      <c r="G121" s="86">
        <f>+IF(H121=0,"",'Ark1'!Q1029)</f>
        <v>546</v>
      </c>
      <c r="H121" s="485">
        <f>+'Ark1'!R1029</f>
        <v>669</v>
      </c>
      <c r="I121" s="28">
        <f>+IF(H121=0,"",'Ark1'!AE1029)</f>
        <v>17.440041710114699</v>
      </c>
      <c r="J121" s="28">
        <f>+IF(H121=0,"",'Ark1'!AF1029)</f>
        <v>17.426321158836718</v>
      </c>
      <c r="K121" s="27">
        <f>+IF(H121=0,"",'Ark1'!S1029)</f>
        <v>3.9745127436281855</v>
      </c>
      <c r="L121" s="244"/>
      <c r="M121" s="376">
        <f>+IF(H121=0,"",'Ark1'!AR1029)</f>
        <v>215.908064516129</v>
      </c>
      <c r="N121" s="114">
        <f>+IF(H121=0,"",'Ark1'!AS1029)</f>
        <v>26.866166298228197</v>
      </c>
      <c r="O121" s="244"/>
      <c r="P121" s="303">
        <f>+IF(H121=0,"",'Ark1'!U1029)</f>
        <v>269.52720478325847</v>
      </c>
      <c r="Q121" s="33">
        <f>+IF(H121=0,"",'Ark1'!W1029)</f>
        <v>100</v>
      </c>
      <c r="R121" s="33">
        <f>+IF(H121=0,"",'Ark1'!X1029)</f>
        <v>3.1390134529147993</v>
      </c>
      <c r="S121" s="33">
        <f>+IF(H121=0,"",'Ark1'!AG1029)</f>
        <v>1048.2161290322581</v>
      </c>
      <c r="T121" s="33">
        <f>+IF(H121=0,"",'Ark1'!AH1029)</f>
        <v>92.376681614349778</v>
      </c>
      <c r="U121" s="33">
        <f>+IF(H121=0,"",'Ark1'!AI1029)</f>
        <v>18.535127055306432</v>
      </c>
      <c r="V121" s="33">
        <f>+IF(H121=0,"",'Ark1'!Y1029)</f>
        <v>38.413201612284638</v>
      </c>
      <c r="W121" s="27">
        <f>+IF(H121=0,"",'Ark1'!Z1029)</f>
        <v>1.4115545044023576</v>
      </c>
      <c r="X121" s="303">
        <f t="shared" si="21"/>
        <v>257.12941951398267</v>
      </c>
      <c r="Y121" s="33">
        <f t="shared" si="22"/>
        <v>33.690900597907309</v>
      </c>
      <c r="Z121" s="28">
        <f t="shared" si="23"/>
        <v>1.2252747252747254</v>
      </c>
      <c r="AA121" s="244"/>
      <c r="AB121" s="247"/>
      <c r="AD121" s="28"/>
      <c r="AE121" s="27"/>
      <c r="AF121" s="248"/>
      <c r="AG121" s="86"/>
      <c r="AK121" s="86"/>
    </row>
    <row r="122" spans="1:37" ht="15.6">
      <c r="A122" s="244"/>
      <c r="B122" s="244">
        <f>+'Ark1'!C1030</f>
        <v>2024</v>
      </c>
      <c r="C122" s="86">
        <f>+'Ark1'!M1030</f>
        <v>8</v>
      </c>
      <c r="D122" s="361" t="s">
        <v>99</v>
      </c>
      <c r="E122" s="86">
        <f>+'Ark1'!D1030</f>
        <v>5</v>
      </c>
      <c r="F122" s="86" t="s">
        <v>443</v>
      </c>
      <c r="G122" s="86">
        <f>+IF(H122=0,"",'Ark1'!Q1030)</f>
        <v>502</v>
      </c>
      <c r="H122" s="485">
        <f>+'Ark1'!R1030</f>
        <v>628</v>
      </c>
      <c r="I122" s="28">
        <f>+IF(H122=0,"",'Ark1'!AE1030)</f>
        <v>19.140505943309964</v>
      </c>
      <c r="J122" s="28">
        <f>+IF(H122=0,"",'Ark1'!AF1030)</f>
        <v>19.285847164507889</v>
      </c>
      <c r="K122" s="27">
        <f>+IF(H122=0,"",'Ark1'!S1030)</f>
        <v>3.9904306220095696</v>
      </c>
      <c r="L122" s="244"/>
      <c r="M122" s="376">
        <f>+IF(H122=0,"",'Ark1'!AR1030)</f>
        <v>215.87478849407788</v>
      </c>
      <c r="N122" s="114">
        <f>+IF(H122=0,"",'Ark1'!AS1030)</f>
        <v>27.065294934990035</v>
      </c>
      <c r="O122" s="244"/>
      <c r="P122" s="303">
        <f>+IF(H122=0,"",'Ark1'!U1030)</f>
        <v>271.55716560509524</v>
      </c>
      <c r="Q122" s="33">
        <f>+IF(H122=0,"",'Ark1'!W1030)</f>
        <v>100</v>
      </c>
      <c r="R122" s="33">
        <f>+IF(H122=0,"",'Ark1'!X1030)</f>
        <v>2.7070063694267521</v>
      </c>
      <c r="S122" s="33">
        <f>+IF(H122=0,"",'Ark1'!AG1030)</f>
        <v>1056.9120135363787</v>
      </c>
      <c r="T122" s="33">
        <f>+IF(H122=0,"",'Ark1'!AH1030)</f>
        <v>94.108280254777057</v>
      </c>
      <c r="U122" s="33">
        <f>+IF(H122=0,"",'Ark1'!AI1030)</f>
        <v>19.745222929936304</v>
      </c>
      <c r="V122" s="33">
        <f>+IF(H122=0,"",'Ark1'!Y1030)</f>
        <v>36.759406650770195</v>
      </c>
      <c r="W122" s="27">
        <f>+IF(H122=0,"",'Ark1'!Z1030)</f>
        <v>1.415349795380989</v>
      </c>
      <c r="X122" s="303">
        <f t="shared" si="21"/>
        <v>256.93450554741781</v>
      </c>
      <c r="Y122" s="33">
        <f t="shared" si="22"/>
        <v>33.944645700636904</v>
      </c>
      <c r="Z122" s="28">
        <f t="shared" si="23"/>
        <v>1.250996015936255</v>
      </c>
      <c r="AA122" s="244"/>
      <c r="AB122" s="247"/>
      <c r="AD122" s="28"/>
      <c r="AE122" s="27"/>
      <c r="AF122" s="248"/>
      <c r="AG122" s="86"/>
      <c r="AK122" s="86"/>
    </row>
    <row r="123" spans="1:37" ht="15.6">
      <c r="A123" s="244"/>
      <c r="B123" s="244">
        <f>+'Ark1'!C1031</f>
        <v>2024</v>
      </c>
      <c r="C123" s="86">
        <f>+'Ark1'!M1031</f>
        <v>8</v>
      </c>
      <c r="D123" s="361" t="s">
        <v>99</v>
      </c>
      <c r="E123" s="86">
        <f>+'Ark1'!D1031</f>
        <v>6</v>
      </c>
      <c r="F123" s="86" t="s">
        <v>588</v>
      </c>
      <c r="G123" s="86">
        <f>+IF(H123=0,"",'Ark1'!Q1031)</f>
        <v>424</v>
      </c>
      <c r="H123" s="485">
        <f>+'Ark1'!R1031</f>
        <v>493</v>
      </c>
      <c r="I123" s="28">
        <f>+IF(H123=0,"",'Ark1'!AE1031)</f>
        <v>17.476072314781995</v>
      </c>
      <c r="J123" s="28">
        <f>+IF(H123=0,"",'Ark1'!AF1031)</f>
        <v>18.070779573428155</v>
      </c>
      <c r="K123" s="27">
        <f>+IF(H123=0,"",'Ark1'!S1031)</f>
        <v>4.0386178861788622</v>
      </c>
      <c r="L123" s="244"/>
      <c r="M123" s="376">
        <f>+IF(H123=0,"",'Ark1'!AR1031)</f>
        <v>217.27982646420824</v>
      </c>
      <c r="N123" s="114">
        <f>+IF(H123=0,"",'Ark1'!AS1031)</f>
        <v>27.042610241310175</v>
      </c>
      <c r="O123" s="244"/>
      <c r="P123" s="303">
        <f>+IF(H123=0,"",'Ark1'!U1031)</f>
        <v>276.45638945233276</v>
      </c>
      <c r="Q123" s="33">
        <f>+IF(H123=0,"",'Ark1'!W1031)</f>
        <v>100</v>
      </c>
      <c r="R123" s="33">
        <f>+IF(H123=0,"",'Ark1'!X1031)</f>
        <v>4.4624746450304258</v>
      </c>
      <c r="S123" s="33">
        <f>+IF(H123=0,"",'Ark1'!AG1031)</f>
        <v>1074.3731019522775</v>
      </c>
      <c r="T123" s="33">
        <f>+IF(H123=0,"",'Ark1'!AH1031)</f>
        <v>93.509127789046644</v>
      </c>
      <c r="U123" s="33">
        <f>+IF(H123=0,"",'Ark1'!AI1031)</f>
        <v>19.472616632860035</v>
      </c>
      <c r="V123" s="33">
        <f>+IF(H123=0,"",'Ark1'!Y1031)</f>
        <v>38.491050891455778</v>
      </c>
      <c r="W123" s="27">
        <f>+IF(H123=0,"",'Ark1'!Z1031)</f>
        <v>1.4662918593856693</v>
      </c>
      <c r="X123" s="303">
        <f t="shared" si="21"/>
        <v>257.31879265217555</v>
      </c>
      <c r="Y123" s="33">
        <f t="shared" si="22"/>
        <v>34.557048681541595</v>
      </c>
      <c r="Z123" s="28">
        <f t="shared" si="23"/>
        <v>1.1627358490566038</v>
      </c>
      <c r="AA123" s="244"/>
      <c r="AB123" s="247"/>
      <c r="AD123" s="28"/>
      <c r="AE123" s="27"/>
      <c r="AF123" s="248"/>
      <c r="AG123" s="86"/>
      <c r="AK123" s="86"/>
    </row>
    <row r="124" spans="1:37" ht="15.6">
      <c r="A124" s="244"/>
      <c r="B124" s="244">
        <f>+'Ark1'!C1032</f>
        <v>2024</v>
      </c>
      <c r="C124" s="86">
        <f>+'Ark1'!M1032</f>
        <v>8</v>
      </c>
      <c r="D124" s="361" t="s">
        <v>99</v>
      </c>
      <c r="E124" s="86">
        <f>+'Ark1'!D1032</f>
        <v>7</v>
      </c>
      <c r="F124" s="86" t="s">
        <v>589</v>
      </c>
      <c r="G124" s="86">
        <f>+IF(H124=0,"",'Ark1'!Q1032)</f>
        <v>314</v>
      </c>
      <c r="H124" s="485">
        <f>+'Ark1'!R1032</f>
        <v>383</v>
      </c>
      <c r="I124" s="28">
        <f>+IF(H124=0,"",'Ark1'!AE1032)</f>
        <v>15.918536990856197</v>
      </c>
      <c r="J124" s="28">
        <f>+IF(H124=0,"",'Ark1'!AF1032)</f>
        <v>16.472216402192256</v>
      </c>
      <c r="K124" s="27">
        <f>+IF(H124=0,"",'Ark1'!S1032)</f>
        <v>3.9582245430809393</v>
      </c>
      <c r="L124" s="244"/>
      <c r="M124" s="376">
        <f>+IF(H124=0,"",'Ark1'!AR1032)</f>
        <v>216.47428571428577</v>
      </c>
      <c r="N124" s="114">
        <f>+IF(H124=0,"",'Ark1'!AS1032)</f>
        <v>27.069425003254342</v>
      </c>
      <c r="O124" s="244"/>
      <c r="P124" s="303">
        <f>+IF(H124=0,"",'Ark1'!U1032)</f>
        <v>273.00913838120113</v>
      </c>
      <c r="Q124" s="33">
        <f>+IF(H124=0,"",'Ark1'!W1032)</f>
        <v>100</v>
      </c>
      <c r="R124" s="33">
        <f>+IF(H124=0,"",'Ark1'!X1032)</f>
        <v>3.9164490861618808</v>
      </c>
      <c r="S124" s="33">
        <f>+IF(H124=0,"",'Ark1'!AG1032)</f>
        <v>1081.7885714285712</v>
      </c>
      <c r="T124" s="33">
        <f>+IF(H124=0,"",'Ark1'!AH1032)</f>
        <v>91.383812010443876</v>
      </c>
      <c r="U124" s="33">
        <f>+IF(H124=0,"",'Ark1'!AI1032)</f>
        <v>20.104438642297652</v>
      </c>
      <c r="V124" s="33">
        <f>+IF(H124=0,"",'Ark1'!Y1032)</f>
        <v>41.022651770277797</v>
      </c>
      <c r="W124" s="27">
        <f>+IF(H124=0,"",'Ark1'!Z1032)</f>
        <v>1.4098974951993637</v>
      </c>
      <c r="X124" s="303">
        <f t="shared" si="21"/>
        <v>252.36829597919956</v>
      </c>
      <c r="Y124" s="33">
        <f t="shared" si="22"/>
        <v>34.126142297650141</v>
      </c>
      <c r="Z124" s="28">
        <f t="shared" si="23"/>
        <v>1.2197452229299364</v>
      </c>
      <c r="AA124" s="244"/>
      <c r="AB124" s="247"/>
      <c r="AD124" s="28"/>
      <c r="AE124" s="27"/>
      <c r="AF124" s="248"/>
      <c r="AG124" s="86"/>
      <c r="AK124" s="86"/>
    </row>
    <row r="125" spans="1:37" ht="15.6">
      <c r="A125" s="244"/>
      <c r="B125" s="244">
        <f>+'Ark1'!C1033</f>
        <v>2024</v>
      </c>
      <c r="C125" s="86">
        <f>+'Ark1'!M1033</f>
        <v>8</v>
      </c>
      <c r="D125" s="361" t="s">
        <v>99</v>
      </c>
      <c r="E125" s="86">
        <f>+'Ark1'!D1033</f>
        <v>8</v>
      </c>
      <c r="F125" s="86" t="s">
        <v>590</v>
      </c>
      <c r="G125" s="86">
        <f>+IF(H125=0,"",'Ark1'!Q1033)</f>
        <v>383</v>
      </c>
      <c r="H125" s="485">
        <f>+'Ark1'!R1033</f>
        <v>453</v>
      </c>
      <c r="I125" s="28">
        <f>+IF(H125=0,"",'Ark1'!AE1033)</f>
        <v>17.139614074914874</v>
      </c>
      <c r="J125" s="28">
        <f>+IF(H125=0,"",'Ark1'!AF1033)</f>
        <v>17.656310234538012</v>
      </c>
      <c r="K125" s="27">
        <f>+IF(H125=0,"",'Ark1'!S1033)</f>
        <v>3.8603104212860302</v>
      </c>
      <c r="L125" s="244"/>
      <c r="M125" s="376">
        <f>+IF(H125=0,"",'Ark1'!AR1033)</f>
        <v>216.38095238095244</v>
      </c>
      <c r="N125" s="114">
        <f>+IF(H125=0,"",'Ark1'!AS1033)</f>
        <v>26.690249204995631</v>
      </c>
      <c r="O125" s="244"/>
      <c r="P125" s="303">
        <f>+IF(H125=0,"",'Ark1'!U1033)</f>
        <v>268.8403973509931</v>
      </c>
      <c r="Q125" s="33">
        <f>+IF(H125=0,"",'Ark1'!W1033)</f>
        <v>100</v>
      </c>
      <c r="R125" s="33">
        <f>+IF(H125=0,"",'Ark1'!X1033)</f>
        <v>1.7660044150110372</v>
      </c>
      <c r="S125" s="33">
        <f>+IF(H125=0,"",'Ark1'!AG1033)</f>
        <v>1063.9619047619051</v>
      </c>
      <c r="T125" s="33">
        <f>+IF(H125=0,"",'Ark1'!AH1033)</f>
        <v>92.715231788079436</v>
      </c>
      <c r="U125" s="33">
        <f>+IF(H125=0,"",'Ark1'!AI1033)</f>
        <v>14.790286975717436</v>
      </c>
      <c r="V125" s="33">
        <f>+IF(H125=0,"",'Ark1'!Y1033)</f>
        <v>37.027679841652223</v>
      </c>
      <c r="W125" s="27">
        <f>+IF(H125=0,"",'Ark1'!Z1033)</f>
        <v>1.2887658276798128</v>
      </c>
      <c r="X125" s="303">
        <f t="shared" si="21"/>
        <v>252.67859323511644</v>
      </c>
      <c r="Y125" s="33">
        <f t="shared" si="22"/>
        <v>33.605049668874138</v>
      </c>
      <c r="Z125" s="28">
        <f t="shared" si="23"/>
        <v>1.1827676240208878</v>
      </c>
      <c r="AA125" s="244"/>
      <c r="AB125" s="247"/>
      <c r="AD125" s="28"/>
      <c r="AE125" s="27"/>
      <c r="AF125" s="248"/>
      <c r="AG125" s="86"/>
      <c r="AK125" s="86"/>
    </row>
    <row r="126" spans="1:37" ht="15.6">
      <c r="A126" s="244"/>
      <c r="B126" s="244">
        <f>+'Ark1'!C1034</f>
        <v>2024</v>
      </c>
      <c r="C126" s="86">
        <f>+'Ark1'!M1034</f>
        <v>8</v>
      </c>
      <c r="D126" s="361" t="s">
        <v>99</v>
      </c>
      <c r="E126" s="86">
        <f>+'Ark1'!D1034</f>
        <v>9</v>
      </c>
      <c r="F126" s="86" t="s">
        <v>591</v>
      </c>
      <c r="G126" s="86">
        <f>+IF(H126=0,"",'Ark1'!Q1034)</f>
        <v>396</v>
      </c>
      <c r="H126" s="485">
        <f>+'Ark1'!R1034</f>
        <v>477</v>
      </c>
      <c r="I126" s="28">
        <f>+IF(H126=0,"",'Ark1'!AE1034)</f>
        <v>16.8610816542948</v>
      </c>
      <c r="J126" s="28">
        <f>+IF(H126=0,"",'Ark1'!AF1034)</f>
        <v>17.419508991976986</v>
      </c>
      <c r="K126" s="27">
        <f>+IF(H126=0,"",'Ark1'!S1034)</f>
        <v>3.8396624472573846</v>
      </c>
      <c r="L126" s="244"/>
      <c r="M126" s="376">
        <f>+IF(H126=0,"",'Ark1'!AR1034)</f>
        <v>217.22888888888889</v>
      </c>
      <c r="N126" s="114">
        <f>+IF(H126=0,"",'Ark1'!AS1034)</f>
        <v>26.818724280092439</v>
      </c>
      <c r="O126" s="244"/>
      <c r="P126" s="303">
        <f>+IF(H126=0,"",'Ark1'!U1034)</f>
        <v>273.7339622641511</v>
      </c>
      <c r="Q126" s="33">
        <f>+IF(H126=0,"",'Ark1'!W1034)</f>
        <v>100</v>
      </c>
      <c r="R126" s="33">
        <f>+IF(H126=0,"",'Ark1'!X1034)</f>
        <v>3.5639412997903559</v>
      </c>
      <c r="S126" s="33">
        <f>+IF(H126=0,"",'Ark1'!AG1034)</f>
        <v>1071.2844444444445</v>
      </c>
      <c r="T126" s="33">
        <f>+IF(H126=0,"",'Ark1'!AH1034)</f>
        <v>94.129979035639394</v>
      </c>
      <c r="U126" s="33">
        <f>+IF(H126=0,"",'Ark1'!AI1034)</f>
        <v>15.513626834381556</v>
      </c>
      <c r="V126" s="33">
        <f>+IF(H126=0,"",'Ark1'!Y1034)</f>
        <v>37.891265313074022</v>
      </c>
      <c r="W126" s="27">
        <f>+IF(H126=0,"",'Ark1'!Z1034)</f>
        <v>1.1705553546463521</v>
      </c>
      <c r="X126" s="303">
        <f t="shared" si="21"/>
        <v>255.51940353815769</v>
      </c>
      <c r="Y126" s="33">
        <f t="shared" si="22"/>
        <v>34.216745283018888</v>
      </c>
      <c r="Z126" s="28">
        <f t="shared" si="23"/>
        <v>1.2045454545454546</v>
      </c>
      <c r="AA126" s="244"/>
      <c r="AB126" s="247"/>
      <c r="AD126" s="28"/>
      <c r="AE126" s="27"/>
      <c r="AF126" s="248"/>
      <c r="AG126" s="86"/>
      <c r="AK126" s="86"/>
    </row>
    <row r="127" spans="1:37" ht="15.6">
      <c r="A127" s="244"/>
      <c r="B127" s="244">
        <f>+'Ark1'!C1035</f>
        <v>2024</v>
      </c>
      <c r="C127" s="86">
        <f>+'Ark1'!M1035</f>
        <v>8</v>
      </c>
      <c r="D127" s="361" t="s">
        <v>99</v>
      </c>
      <c r="E127" s="86">
        <f>+'Ark1'!D1035</f>
        <v>10</v>
      </c>
      <c r="F127" s="86" t="s">
        <v>592</v>
      </c>
      <c r="G127" s="86">
        <f>+IF(H127=0,"",'Ark1'!Q1035)</f>
        <v>878</v>
      </c>
      <c r="H127" s="485">
        <f>+'Ark1'!R1035</f>
        <v>1126</v>
      </c>
      <c r="I127" s="28">
        <f>+IF(H127=0,"",'Ark1'!AE1035)</f>
        <v>15.935465609963204</v>
      </c>
      <c r="J127" s="28">
        <f>+IF(H127=0,"",'Ark1'!AF1035)</f>
        <v>16.79294121493545</v>
      </c>
      <c r="K127" s="27">
        <f>+IF(H127=0,"",'Ark1'!S1035)</f>
        <v>4.1474245115452941</v>
      </c>
      <c r="L127" s="244"/>
      <c r="M127" s="376">
        <f>+IF(H127=0,"",'Ark1'!AR1035)</f>
        <v>214.86059479553913</v>
      </c>
      <c r="N127" s="114">
        <f>+IF(H127=0,"",'Ark1'!AS1035)</f>
        <v>27.506731180122681</v>
      </c>
      <c r="O127" s="244"/>
      <c r="P127" s="303">
        <f>+IF(H127=0,"",'Ark1'!U1035)</f>
        <v>272.77602131438687</v>
      </c>
      <c r="Q127" s="33">
        <f>+IF(H127=0,"",'Ark1'!W1035)</f>
        <v>100</v>
      </c>
      <c r="R127" s="33">
        <f>+IF(H127=0,"",'Ark1'!X1035)</f>
        <v>3.1083481349911191</v>
      </c>
      <c r="S127" s="33">
        <f>+IF(H127=0,"",'Ark1'!AG1035)</f>
        <v>1081.4070631970262</v>
      </c>
      <c r="T127" s="33">
        <f>+IF(H127=0,"",'Ark1'!AH1035)</f>
        <v>95.559502664298421</v>
      </c>
      <c r="U127" s="33">
        <f>+IF(H127=0,"",'Ark1'!AI1035)</f>
        <v>27.797513321492008</v>
      </c>
      <c r="V127" s="33">
        <f>+IF(H127=0,"",'Ark1'!Y1035)</f>
        <v>40.475921756944729</v>
      </c>
      <c r="W127" s="27">
        <f>+IF(H127=0,"",'Ark1'!Z1035)</f>
        <v>1.259961208868706</v>
      </c>
      <c r="X127" s="303">
        <f t="shared" si="21"/>
        <v>252.24176038573609</v>
      </c>
      <c r="Y127" s="33">
        <f t="shared" si="22"/>
        <v>34.097002664298358</v>
      </c>
      <c r="Z127" s="28">
        <f t="shared" si="23"/>
        <v>1.2824601366742596</v>
      </c>
      <c r="AA127" s="244"/>
      <c r="AB127" s="247"/>
      <c r="AD127" s="28"/>
      <c r="AE127" s="27"/>
      <c r="AF127" s="248"/>
      <c r="AG127" s="86"/>
      <c r="AK127" s="86"/>
    </row>
    <row r="128" spans="1:37" ht="15.6">
      <c r="A128" s="244"/>
      <c r="B128" s="244">
        <f>+'Ark1'!C1036</f>
        <v>2024</v>
      </c>
      <c r="C128" s="86">
        <f>+'Ark1'!M1036</f>
        <v>8</v>
      </c>
      <c r="D128" s="361" t="s">
        <v>99</v>
      </c>
      <c r="E128" s="86">
        <f>+'Ark1'!D1036</f>
        <v>11</v>
      </c>
      <c r="F128" s="86" t="s">
        <v>593</v>
      </c>
      <c r="G128" s="86">
        <f>+IF(H128=0,"",'Ark1'!Q1036)</f>
        <v>771</v>
      </c>
      <c r="H128" s="485">
        <f>+'Ark1'!R1036</f>
        <v>961</v>
      </c>
      <c r="I128" s="28">
        <f>+IF(H128=0,"",'Ark1'!AE1036)</f>
        <v>16.37416936445732</v>
      </c>
      <c r="J128" s="28">
        <f>+IF(H128=0,"",'Ark1'!AF1036)</f>
        <v>16.933826118973435</v>
      </c>
      <c r="K128" s="27">
        <f>+IF(H128=0,"",'Ark1'!S1036)</f>
        <v>4.0853277835587924</v>
      </c>
      <c r="L128" s="244"/>
      <c r="M128" s="376">
        <f>+IF(H128=0,"",'Ark1'!AR1036)</f>
        <v>215.62390350877197</v>
      </c>
      <c r="N128" s="114">
        <f>+IF(H128=0,"",'Ark1'!AS1036)</f>
        <v>27.27541470961615</v>
      </c>
      <c r="O128" s="244"/>
      <c r="P128" s="303">
        <f>+IF(H128=0,"",'Ark1'!U1036)</f>
        <v>272.88626430801241</v>
      </c>
      <c r="Q128" s="33">
        <f>+IF(H128=0,"",'Ark1'!W1036)</f>
        <v>100</v>
      </c>
      <c r="R128" s="33">
        <f>+IF(H128=0,"",'Ark1'!X1036)</f>
        <v>3.8501560874089487</v>
      </c>
      <c r="S128" s="33">
        <f>+IF(H128=0,"",'Ark1'!AG1036)</f>
        <v>1075.6973684210525</v>
      </c>
      <c r="T128" s="33">
        <f>+IF(H128=0,"",'Ark1'!AH1036)</f>
        <v>94.901144640998979</v>
      </c>
      <c r="U128" s="33">
        <f>+IF(H128=0,"",'Ark1'!AI1036)</f>
        <v>26.951092611862649</v>
      </c>
      <c r="V128" s="33">
        <f>+IF(H128=0,"",'Ark1'!Y1036)</f>
        <v>40.217953791416207</v>
      </c>
      <c r="W128" s="27">
        <f>+IF(H128=0,"",'Ark1'!Z1036)</f>
        <v>1.2777627111650616</v>
      </c>
      <c r="X128" s="303">
        <f t="shared" si="21"/>
        <v>253.68311973149545</v>
      </c>
      <c r="Y128" s="33">
        <f t="shared" si="22"/>
        <v>34.110783038501552</v>
      </c>
      <c r="Z128" s="28">
        <f t="shared" si="23"/>
        <v>1.2464332036316472</v>
      </c>
      <c r="AA128" s="244"/>
      <c r="AB128" s="247"/>
      <c r="AD128" s="28"/>
      <c r="AE128" s="27"/>
      <c r="AF128" s="248"/>
      <c r="AG128" s="86"/>
      <c r="AK128" s="86"/>
    </row>
    <row r="129" spans="1:37" ht="19.5" customHeight="1">
      <c r="A129" s="244"/>
      <c r="B129" s="244">
        <f>+'Ark1'!C1037</f>
        <v>2024</v>
      </c>
      <c r="C129" s="86">
        <f>+'Ark1'!M1037</f>
        <v>8</v>
      </c>
      <c r="D129" s="361" t="s">
        <v>99</v>
      </c>
      <c r="E129" s="86">
        <f>+'Ark1'!D1037</f>
        <v>12</v>
      </c>
      <c r="F129" s="86" t="s">
        <v>594</v>
      </c>
      <c r="G129" s="86">
        <f>+IF(H129=0,"",'Ark1'!Q1037)</f>
        <v>591</v>
      </c>
      <c r="H129" s="485">
        <f>+'Ark1'!R1037</f>
        <v>744</v>
      </c>
      <c r="I129" s="28">
        <f>+IF(H129=0,"",'Ark1'!AE1037)</f>
        <v>18.146341463414636</v>
      </c>
      <c r="J129" s="28">
        <f>+IF(H129=0,"",'Ark1'!AF1037)</f>
        <v>18.976407877952838</v>
      </c>
      <c r="K129" s="27">
        <f>+IF(H129=0,"",'Ark1'!S1037)</f>
        <v>4.1954177897574132</v>
      </c>
      <c r="L129" s="244"/>
      <c r="M129" s="376">
        <f>+IF(H129=0,"",'Ark1'!AR1037)</f>
        <v>215.76157082748952</v>
      </c>
      <c r="N129" s="114">
        <f>+IF(H129=0,"",'Ark1'!AS1037)</f>
        <v>27.632018078709983</v>
      </c>
      <c r="O129" s="244"/>
      <c r="P129" s="303">
        <f>+IF(H129=0,"",'Ark1'!U1037)</f>
        <v>276.83709677419381</v>
      </c>
      <c r="Q129" s="33">
        <f>+IF(H129=0,"",'Ark1'!W1037)</f>
        <v>100</v>
      </c>
      <c r="R129" s="33">
        <f>+IF(H129=0,"",'Ark1'!X1037)</f>
        <v>4.7043010752688179</v>
      </c>
      <c r="S129" s="33">
        <f>+IF(H129=0,"",'Ark1'!AG1037)</f>
        <v>1066.1767180925665</v>
      </c>
      <c r="T129" s="33">
        <f>+IF(H129=0,"",'Ark1'!AH1037)</f>
        <v>95.6989247311828</v>
      </c>
      <c r="U129" s="33">
        <f>+IF(H129=0,"",'Ark1'!AI1037)</f>
        <v>26.747311827956985</v>
      </c>
      <c r="V129" s="33">
        <f>+IF(H129=0,"",'Ark1'!Y1037)</f>
        <v>41.361620503927774</v>
      </c>
      <c r="W129" s="27">
        <f>+IF(H129=0,"",'Ark1'!Z1037)</f>
        <v>1.3215853543971048</v>
      </c>
      <c r="X129" s="303">
        <f t="shared" si="21"/>
        <v>259.6540442840157</v>
      </c>
      <c r="Y129" s="33">
        <f t="shared" si="22"/>
        <v>34.604637096774226</v>
      </c>
      <c r="Z129" s="28">
        <f t="shared" si="23"/>
        <v>1.2588832487309645</v>
      </c>
      <c r="AA129" s="244"/>
      <c r="AB129" s="247"/>
      <c r="AD129" s="28"/>
      <c r="AE129" s="27"/>
      <c r="AF129" s="248"/>
      <c r="AG129" s="86"/>
      <c r="AK129" s="86"/>
    </row>
    <row r="130" spans="1:37" ht="15.6">
      <c r="A130" s="244"/>
      <c r="B130" s="244"/>
      <c r="C130" s="244"/>
      <c r="D130" s="244"/>
      <c r="E130" s="244"/>
      <c r="F130" s="244"/>
      <c r="G130" s="244"/>
      <c r="H130" s="478"/>
      <c r="I130" s="245"/>
      <c r="J130" s="245"/>
      <c r="K130" s="244"/>
      <c r="L130" s="244"/>
      <c r="M130" s="246"/>
      <c r="N130" s="246"/>
      <c r="O130" s="244"/>
      <c r="P130" s="244"/>
      <c r="Q130" s="246"/>
      <c r="R130" s="246"/>
      <c r="S130" s="244"/>
      <c r="T130" s="246"/>
      <c r="U130" s="246"/>
      <c r="V130" s="246"/>
      <c r="W130" s="244"/>
      <c r="X130" s="244"/>
      <c r="Y130" s="246"/>
      <c r="Z130" s="245"/>
      <c r="AA130" s="244"/>
      <c r="AB130" s="247"/>
      <c r="AD130" s="28"/>
      <c r="AE130" s="27"/>
      <c r="AF130" s="248"/>
      <c r="AG130" s="86"/>
      <c r="AK130" s="86"/>
    </row>
    <row r="131" spans="1:37" ht="22.8">
      <c r="A131" s="262" t="s">
        <v>631</v>
      </c>
      <c r="B131" s="244"/>
      <c r="C131" s="244"/>
      <c r="D131" s="344" t="str">
        <f>+D133</f>
        <v>3+</v>
      </c>
      <c r="E131" s="244"/>
      <c r="F131" s="244"/>
      <c r="G131" s="244"/>
      <c r="H131" s="495">
        <f>SUM(H133:H144)</f>
        <v>5936</v>
      </c>
      <c r="I131" s="245"/>
      <c r="J131" s="245"/>
      <c r="K131" s="244"/>
      <c r="L131" s="244"/>
      <c r="M131" s="246"/>
      <c r="N131" s="246"/>
      <c r="O131" s="244"/>
      <c r="P131" s="270">
        <f>+Fettgruppe!R17</f>
        <v>287.47326482479775</v>
      </c>
      <c r="Q131" s="246"/>
      <c r="R131" s="246"/>
      <c r="S131" s="244"/>
      <c r="T131" s="246"/>
      <c r="U131" s="246"/>
      <c r="V131" s="246"/>
      <c r="W131" s="244"/>
      <c r="X131" s="270">
        <f>+Fettgruppe!Z17</f>
        <v>271.10275508171668</v>
      </c>
      <c r="Y131" s="263" t="s">
        <v>629</v>
      </c>
      <c r="Z131" s="261"/>
      <c r="AA131" s="244"/>
      <c r="AB131" s="247"/>
      <c r="AD131" s="28"/>
      <c r="AE131" s="27"/>
      <c r="AF131" s="248"/>
      <c r="AG131" s="86"/>
      <c r="AK131" s="86"/>
    </row>
    <row r="132" spans="1:37" ht="16.5" customHeight="1">
      <c r="A132" s="244"/>
      <c r="B132" s="244"/>
      <c r="C132" s="244"/>
      <c r="D132" s="344"/>
      <c r="E132" s="244"/>
      <c r="F132" s="244"/>
      <c r="G132" s="244"/>
      <c r="H132" s="478"/>
      <c r="I132" s="244"/>
      <c r="J132" s="244"/>
      <c r="K132" s="244"/>
      <c r="L132" s="244"/>
      <c r="M132" s="246"/>
      <c r="N132" s="246"/>
      <c r="O132" s="244"/>
      <c r="P132" s="244"/>
      <c r="Q132" s="246"/>
      <c r="R132" s="246"/>
      <c r="S132" s="244"/>
      <c r="T132" s="246"/>
      <c r="U132" s="246"/>
      <c r="V132" s="246"/>
      <c r="W132" s="244"/>
      <c r="X132" s="244"/>
      <c r="Y132" s="246"/>
      <c r="Z132" s="261"/>
      <c r="AA132" s="244"/>
      <c r="AB132" s="247"/>
      <c r="AD132" s="28"/>
      <c r="AE132" s="27"/>
      <c r="AF132" s="248"/>
      <c r="AG132" s="86"/>
      <c r="AK132" s="86"/>
    </row>
    <row r="133" spans="1:37" ht="15.6">
      <c r="A133" s="244"/>
      <c r="B133" s="244">
        <f>+'Ark1'!C1038</f>
        <v>2024</v>
      </c>
      <c r="C133" s="264">
        <f>+'Ark1'!M1038</f>
        <v>9</v>
      </c>
      <c r="D133" s="264" t="s">
        <v>100</v>
      </c>
      <c r="E133" s="264">
        <f>+'Ark1'!D1038</f>
        <v>1</v>
      </c>
      <c r="F133" s="264" t="s">
        <v>584</v>
      </c>
      <c r="G133" s="264">
        <f>+IF(H133=0,"",'Ark1'!Q1038)</f>
        <v>562</v>
      </c>
      <c r="H133" s="485">
        <f>+'Ark1'!R1038</f>
        <v>694</v>
      </c>
      <c r="I133" s="265">
        <f>+IF(H133=0,"",'Ark1'!AE1038)</f>
        <v>15.29645139960326</v>
      </c>
      <c r="J133" s="265">
        <f>+IF(H133=0,"",'Ark1'!AF1038)</f>
        <v>16.178456757611549</v>
      </c>
      <c r="K133" s="266">
        <f>+IF(H133=0,"",'Ark1'!S1038)</f>
        <v>4.2525252525252526</v>
      </c>
      <c r="L133" s="244"/>
      <c r="M133" s="376">
        <f>+IF(H133=0,"",'Ark1'!AR1038)</f>
        <v>216.79910044977515</v>
      </c>
      <c r="N133" s="114">
        <f>+IF(H133=0,"",'Ark1'!AS1038)</f>
        <v>27.946557000296622</v>
      </c>
      <c r="O133" s="244"/>
      <c r="P133" s="303">
        <f>+IF(H133=0,"",'Ark1'!U1038)</f>
        <v>283.62391930835702</v>
      </c>
      <c r="Q133" s="267">
        <f>+IF(H133=0,"",'Ark1'!W1038)</f>
        <v>100</v>
      </c>
      <c r="R133" s="267">
        <f>+IF(H133=0,"",'Ark1'!X1038)</f>
        <v>5.0432276657060511</v>
      </c>
      <c r="S133" s="267">
        <f>+IF(H133=0,"",'Ark1'!AG1038)</f>
        <v>1053.2863568215894</v>
      </c>
      <c r="T133" s="267">
        <f>+IF(H133=0,"",'Ark1'!AH1038)</f>
        <v>95.965417867435164</v>
      </c>
      <c r="U133" s="267">
        <f>+IF(H133=0,"",'Ark1'!AI1038)</f>
        <v>14.985590778097984</v>
      </c>
      <c r="V133" s="267">
        <f>+IF(H133=0,"",'Ark1'!Y1038)</f>
        <v>36.759424342758905</v>
      </c>
      <c r="W133" s="266">
        <f>+IF(H133=0,"",'Ark1'!Z1038)</f>
        <v>1.1630255372373219</v>
      </c>
      <c r="X133" s="303">
        <f t="shared" ref="X133:X144" si="24">+IF(H133=0,"",1000*P133/S133)</f>
        <v>269.27522365733876</v>
      </c>
      <c r="Y133" s="267">
        <f t="shared" ref="Y133:Y144" si="25">+IF(H133=0,"",P133/C133)</f>
        <v>31.513768812039668</v>
      </c>
      <c r="Z133" s="265">
        <f t="shared" ref="Z133:Z144" si="26">+IF(H133=0,"",H133/G133)</f>
        <v>1.2348754448398576</v>
      </c>
      <c r="AA133" s="244"/>
      <c r="AB133" s="247"/>
      <c r="AD133" s="28"/>
      <c r="AE133" s="27"/>
      <c r="AF133" s="248"/>
      <c r="AG133" s="86"/>
      <c r="AK133" s="86"/>
    </row>
    <row r="134" spans="1:37" ht="15.6">
      <c r="A134" s="244"/>
      <c r="B134" s="244">
        <f>+'Ark1'!C1039</f>
        <v>2024</v>
      </c>
      <c r="C134" s="264">
        <f>+'Ark1'!M1039</f>
        <v>9</v>
      </c>
      <c r="D134" s="264" t="s">
        <v>100</v>
      </c>
      <c r="E134" s="264">
        <f>+'Ark1'!D1039</f>
        <v>2</v>
      </c>
      <c r="F134" s="264" t="s">
        <v>585</v>
      </c>
      <c r="G134" s="264">
        <f>+IF(H134=0,"",'Ark1'!Q1039)</f>
        <v>375</v>
      </c>
      <c r="H134" s="485">
        <f>+'Ark1'!R1039</f>
        <v>467</v>
      </c>
      <c r="I134" s="265">
        <f>+IF(H134=0,"",'Ark1'!AE1039)</f>
        <v>16.103448275862061</v>
      </c>
      <c r="J134" s="265">
        <f>+IF(H134=0,"",'Ark1'!AF1039)</f>
        <v>17.056469526038175</v>
      </c>
      <c r="K134" s="266">
        <f>+IF(H134=0,"",'Ark1'!S1039)</f>
        <v>4.2860215053763442</v>
      </c>
      <c r="L134" s="244"/>
      <c r="M134" s="376">
        <f>+IF(H134=0,"",'Ark1'!AR1039)</f>
        <v>216.72522522522516</v>
      </c>
      <c r="N134" s="114">
        <f>+IF(H134=0,"",'Ark1'!AS1039)</f>
        <v>28.016654169665781</v>
      </c>
      <c r="O134" s="244"/>
      <c r="P134" s="303">
        <f>+IF(H134=0,"",'Ark1'!U1039)</f>
        <v>284.54475374732323</v>
      </c>
      <c r="Q134" s="267">
        <f>+IF(H134=0,"",'Ark1'!W1039)</f>
        <v>100</v>
      </c>
      <c r="R134" s="267">
        <f>+IF(H134=0,"",'Ark1'!X1039)</f>
        <v>5.3533190578158445</v>
      </c>
      <c r="S134" s="267">
        <f>+IF(H134=0,"",'Ark1'!AG1039)</f>
        <v>1045.6554054054052</v>
      </c>
      <c r="T134" s="267">
        <f>+IF(H134=0,"",'Ark1'!AH1039)</f>
        <v>94.860813704496806</v>
      </c>
      <c r="U134" s="267">
        <f>+IF(H134=0,"",'Ark1'!AI1039)</f>
        <v>14.775160599571738</v>
      </c>
      <c r="V134" s="267">
        <f>+IF(H134=0,"",'Ark1'!Y1039)</f>
        <v>36.172589935292486</v>
      </c>
      <c r="W134" s="266">
        <f>+IF(H134=0,"",'Ark1'!Z1039)</f>
        <v>1.1997672678454141</v>
      </c>
      <c r="X134" s="303">
        <f t="shared" si="24"/>
        <v>272.12096095558746</v>
      </c>
      <c r="Y134" s="267">
        <f t="shared" si="25"/>
        <v>31.616083749702582</v>
      </c>
      <c r="Z134" s="265">
        <f t="shared" si="26"/>
        <v>1.2453333333333334</v>
      </c>
      <c r="AA134" s="244"/>
      <c r="AB134" s="247"/>
      <c r="AD134" s="28"/>
      <c r="AE134" s="27"/>
      <c r="AF134" s="248"/>
      <c r="AG134" s="86"/>
      <c r="AK134" s="86"/>
    </row>
    <row r="135" spans="1:37" ht="15.6">
      <c r="A135" s="244"/>
      <c r="B135" s="244">
        <f>+'Ark1'!C1040</f>
        <v>2024</v>
      </c>
      <c r="C135" s="264">
        <f>+'Ark1'!M1040</f>
        <v>9</v>
      </c>
      <c r="D135" s="264" t="s">
        <v>100</v>
      </c>
      <c r="E135" s="264">
        <f>+'Ark1'!D1040</f>
        <v>3</v>
      </c>
      <c r="F135" s="264" t="s">
        <v>586</v>
      </c>
      <c r="G135" s="264">
        <f>+IF(H135=0,"",'Ark1'!Q1040)</f>
        <v>403</v>
      </c>
      <c r="H135" s="485">
        <f>+'Ark1'!R1040</f>
        <v>478</v>
      </c>
      <c r="I135" s="265">
        <f>+IF(H135=0,"",'Ark1'!AE1040)</f>
        <v>16.159567275185939</v>
      </c>
      <c r="J135" s="265">
        <f>+IF(H135=0,"",'Ark1'!AF1040)</f>
        <v>17.040604316734331</v>
      </c>
      <c r="K135" s="266">
        <f>+IF(H135=0,"",'Ark1'!S1040)</f>
        <v>4.3284518828451874</v>
      </c>
      <c r="L135" s="244"/>
      <c r="M135" s="376">
        <f>+IF(H135=0,"",'Ark1'!AR1040)</f>
        <v>216.57568807339445</v>
      </c>
      <c r="N135" s="114">
        <f>+IF(H135=0,"",'Ark1'!AS1040)</f>
        <v>28.116290680321406</v>
      </c>
      <c r="O135" s="244"/>
      <c r="P135" s="303">
        <f>+IF(H135=0,"",'Ark1'!U1040)</f>
        <v>284.41652719665279</v>
      </c>
      <c r="Q135" s="267">
        <f>+IF(H135=0,"",'Ark1'!W1040)</f>
        <v>100</v>
      </c>
      <c r="R135" s="267">
        <f>+IF(H135=0,"",'Ark1'!X1040)</f>
        <v>3.9748953974895409</v>
      </c>
      <c r="S135" s="267">
        <f>+IF(H135=0,"",'Ark1'!AG1040)</f>
        <v>1061.2110091743118</v>
      </c>
      <c r="T135" s="267">
        <f>+IF(H135=0,"",'Ark1'!AH1040)</f>
        <v>91.213389121338878</v>
      </c>
      <c r="U135" s="267">
        <f>+IF(H135=0,"",'Ark1'!AI1040)</f>
        <v>15.690376569037651</v>
      </c>
      <c r="V135" s="267">
        <f>+IF(H135=0,"",'Ark1'!Y1040)</f>
        <v>40.973726642433256</v>
      </c>
      <c r="W135" s="266">
        <f>+IF(H135=0,"",'Ark1'!Z1040)</f>
        <v>1.2234058488971271</v>
      </c>
      <c r="X135" s="303">
        <f t="shared" si="24"/>
        <v>268.01128591565077</v>
      </c>
      <c r="Y135" s="267">
        <f t="shared" si="25"/>
        <v>31.601836355183643</v>
      </c>
      <c r="Z135" s="265">
        <f t="shared" si="26"/>
        <v>1.186104218362283</v>
      </c>
      <c r="AA135" s="244"/>
      <c r="AB135" s="247"/>
      <c r="AD135" s="28"/>
      <c r="AE135" s="27"/>
      <c r="AF135" s="248"/>
      <c r="AG135" s="86"/>
      <c r="AK135" s="86"/>
    </row>
    <row r="136" spans="1:37" ht="15.6">
      <c r="A136" s="244"/>
      <c r="B136" s="244">
        <f>+'Ark1'!C1041</f>
        <v>2024</v>
      </c>
      <c r="C136" s="264">
        <f>+'Ark1'!M1041</f>
        <v>9</v>
      </c>
      <c r="D136" s="264" t="s">
        <v>100</v>
      </c>
      <c r="E136" s="264">
        <f>+'Ark1'!D1041</f>
        <v>4</v>
      </c>
      <c r="F136" s="264" t="s">
        <v>587</v>
      </c>
      <c r="G136" s="264">
        <f>+IF(H136=0,"",'Ark1'!Q1041)</f>
        <v>476</v>
      </c>
      <c r="H136" s="485">
        <f>+'Ark1'!R1041</f>
        <v>575</v>
      </c>
      <c r="I136" s="265">
        <f>+IF(H136=0,"",'Ark1'!AE1041)</f>
        <v>14.989572471324298</v>
      </c>
      <c r="J136" s="265">
        <f>+IF(H136=0,"",'Ark1'!AF1041)</f>
        <v>15.914637422824557</v>
      </c>
      <c r="K136" s="266">
        <f>+IF(H136=0,"",'Ark1'!S1041)</f>
        <v>4.3752181500872611</v>
      </c>
      <c r="L136" s="244"/>
      <c r="M136" s="376">
        <f>+IF(H136=0,"",'Ark1'!AR1041)</f>
        <v>216.51743119266061</v>
      </c>
      <c r="N136" s="114">
        <f>+IF(H136=0,"",'Ark1'!AS1041)</f>
        <v>28.333395634578945</v>
      </c>
      <c r="O136" s="244"/>
      <c r="P136" s="303">
        <f>+IF(H136=0,"",'Ark1'!U1041)</f>
        <v>286.38608695652169</v>
      </c>
      <c r="Q136" s="267">
        <f>+IF(H136=0,"",'Ark1'!W1041)</f>
        <v>100</v>
      </c>
      <c r="R136" s="267">
        <f>+IF(H136=0,"",'Ark1'!X1041)</f>
        <v>5.0434782608695663</v>
      </c>
      <c r="S136" s="267">
        <f>+IF(H136=0,"",'Ark1'!AG1041)</f>
        <v>1063.7504587155961</v>
      </c>
      <c r="T136" s="267">
        <f>+IF(H136=0,"",'Ark1'!AH1041)</f>
        <v>94.782608695652172</v>
      </c>
      <c r="U136" s="267">
        <f>+IF(H136=0,"",'Ark1'!AI1041)</f>
        <v>20.695652173913043</v>
      </c>
      <c r="V136" s="267">
        <f>+IF(H136=0,"",'Ark1'!Y1041)</f>
        <v>37.453211360440442</v>
      </c>
      <c r="W136" s="266">
        <f>+IF(H136=0,"",'Ark1'!Z1041)</f>
        <v>1.2272578340841516</v>
      </c>
      <c r="X136" s="303">
        <f t="shared" si="24"/>
        <v>269.22299737695317</v>
      </c>
      <c r="Y136" s="267">
        <f t="shared" si="25"/>
        <v>31.820676328502412</v>
      </c>
      <c r="Z136" s="265">
        <f t="shared" si="26"/>
        <v>1.2079831932773109</v>
      </c>
      <c r="AA136" s="244"/>
      <c r="AB136" s="247"/>
      <c r="AD136" s="28"/>
      <c r="AE136" s="27"/>
      <c r="AF136" s="248"/>
      <c r="AG136" s="86"/>
      <c r="AK136" s="86"/>
    </row>
    <row r="137" spans="1:37" ht="15.6">
      <c r="A137" s="244"/>
      <c r="B137" s="244">
        <f>+'Ark1'!C1042</f>
        <v>2024</v>
      </c>
      <c r="C137" s="264">
        <f>+'Ark1'!M1042</f>
        <v>9</v>
      </c>
      <c r="D137" s="264" t="s">
        <v>100</v>
      </c>
      <c r="E137" s="264">
        <f>+'Ark1'!D1042</f>
        <v>5</v>
      </c>
      <c r="F137" s="264" t="s">
        <v>443</v>
      </c>
      <c r="G137" s="264">
        <f>+IF(H137=0,"",'Ark1'!Q1042)</f>
        <v>400</v>
      </c>
      <c r="H137" s="485">
        <f>+'Ark1'!R1042</f>
        <v>479</v>
      </c>
      <c r="I137" s="265">
        <f>+IF(H137=0,"",'Ark1'!AE1042)</f>
        <v>14.599207558671139</v>
      </c>
      <c r="J137" s="265">
        <f>+IF(H137=0,"",'Ark1'!AF1042)</f>
        <v>15.462681132172561</v>
      </c>
      <c r="K137" s="266">
        <f>+IF(H137=0,"",'Ark1'!S1042)</f>
        <v>4.43723849372385</v>
      </c>
      <c r="L137" s="244"/>
      <c r="M137" s="376">
        <f>+IF(H137=0,"",'Ark1'!AR1042)</f>
        <v>216.20758928571425</v>
      </c>
      <c r="N137" s="114">
        <f>+IF(H137=0,"",'Ark1'!AS1042)</f>
        <v>28.35902342168087</v>
      </c>
      <c r="O137" s="244"/>
      <c r="P137" s="303">
        <f>+IF(H137=0,"",'Ark1'!U1042)</f>
        <v>285.45093945720242</v>
      </c>
      <c r="Q137" s="267">
        <f>+IF(H137=0,"",'Ark1'!W1042)</f>
        <v>100</v>
      </c>
      <c r="R137" s="267">
        <f>+IF(H137=0,"",'Ark1'!X1042)</f>
        <v>4.8016701461377878</v>
      </c>
      <c r="S137" s="267">
        <f>+IF(H137=0,"",'Ark1'!AG1042)</f>
        <v>1048.191964285714</v>
      </c>
      <c r="T137" s="267">
        <f>+IF(H137=0,"",'Ark1'!AH1042)</f>
        <v>93.528183716075162</v>
      </c>
      <c r="U137" s="267">
        <f>+IF(H137=0,"",'Ark1'!AI1042)</f>
        <v>20.876826722338205</v>
      </c>
      <c r="V137" s="267">
        <f>+IF(H137=0,"",'Ark1'!Y1042)</f>
        <v>38.620958675477809</v>
      </c>
      <c r="W137" s="266">
        <f>+IF(H137=0,"",'Ark1'!Z1042)</f>
        <v>1.2743888537845804</v>
      </c>
      <c r="X137" s="303">
        <f t="shared" si="24"/>
        <v>272.326967944008</v>
      </c>
      <c r="Y137" s="267">
        <f t="shared" si="25"/>
        <v>31.716771050800268</v>
      </c>
      <c r="Z137" s="265">
        <f t="shared" si="26"/>
        <v>1.1975</v>
      </c>
      <c r="AA137" s="244"/>
      <c r="AB137" s="247"/>
      <c r="AD137" s="28"/>
      <c r="AE137" s="27"/>
      <c r="AF137" s="248"/>
      <c r="AG137" s="86"/>
      <c r="AK137" s="86"/>
    </row>
    <row r="138" spans="1:37" ht="15.6">
      <c r="A138" s="244"/>
      <c r="B138" s="244">
        <f>+'Ark1'!C1043</f>
        <v>2024</v>
      </c>
      <c r="C138" s="264">
        <f>+'Ark1'!M1043</f>
        <v>9</v>
      </c>
      <c r="D138" s="264" t="s">
        <v>100</v>
      </c>
      <c r="E138" s="264">
        <f>+'Ark1'!D1043</f>
        <v>6</v>
      </c>
      <c r="F138" s="264" t="s">
        <v>588</v>
      </c>
      <c r="G138" s="264">
        <f>+IF(H138=0,"",'Ark1'!Q1043)</f>
        <v>300</v>
      </c>
      <c r="H138" s="485">
        <f>+'Ark1'!R1043</f>
        <v>354</v>
      </c>
      <c r="I138" s="265">
        <f>+IF(H138=0,"",'Ark1'!AE1043)</f>
        <v>12.548741580999648</v>
      </c>
      <c r="J138" s="265">
        <f>+IF(H138=0,"",'Ark1'!AF1043)</f>
        <v>13.624675425235369</v>
      </c>
      <c r="K138" s="266">
        <f>+IF(H138=0,"",'Ark1'!S1043)</f>
        <v>4.6440677966101687</v>
      </c>
      <c r="L138" s="244"/>
      <c r="M138" s="376">
        <f>+IF(H138=0,"",'Ark1'!AR1043)</f>
        <v>215.78484848484845</v>
      </c>
      <c r="N138" s="114">
        <f>+IF(H138=0,"",'Ark1'!AS1043)</f>
        <v>29.076049765455423</v>
      </c>
      <c r="O138" s="244"/>
      <c r="P138" s="303">
        <f>+IF(H138=0,"",'Ark1'!U1043)</f>
        <v>290.28163841807913</v>
      </c>
      <c r="Q138" s="267">
        <f>+IF(H138=0,"",'Ark1'!W1043)</f>
        <v>100</v>
      </c>
      <c r="R138" s="267">
        <f>+IF(H138=0,"",'Ark1'!X1043)</f>
        <v>7.6271186440677949</v>
      </c>
      <c r="S138" s="267">
        <f>+IF(H138=0,"",'Ark1'!AG1043)</f>
        <v>1070.2909090909091</v>
      </c>
      <c r="T138" s="267">
        <f>+IF(H138=0,"",'Ark1'!AH1043)</f>
        <v>93.22033898305088</v>
      </c>
      <c r="U138" s="267">
        <f>+IF(H138=0,"",'Ark1'!AI1043)</f>
        <v>24.858757062146896</v>
      </c>
      <c r="V138" s="267">
        <f>+IF(H138=0,"",'Ark1'!Y1043)</f>
        <v>42.203812404762118</v>
      </c>
      <c r="W138" s="266">
        <f>+IF(H138=0,"",'Ark1'!Z1043)</f>
        <v>1.3932368344109878</v>
      </c>
      <c r="X138" s="303">
        <f t="shared" si="24"/>
        <v>271.21751287660709</v>
      </c>
      <c r="Y138" s="267">
        <f t="shared" si="25"/>
        <v>32.25351537978657</v>
      </c>
      <c r="Z138" s="265">
        <f t="shared" si="26"/>
        <v>1.18</v>
      </c>
      <c r="AA138" s="244"/>
      <c r="AB138" s="247"/>
      <c r="AD138" s="28"/>
      <c r="AE138" s="27"/>
      <c r="AF138" s="248"/>
      <c r="AG138" s="86"/>
      <c r="AK138" s="86"/>
    </row>
    <row r="139" spans="1:37" ht="15.6">
      <c r="A139" s="244"/>
      <c r="B139" s="244">
        <f>+'Ark1'!C1044</f>
        <v>2024</v>
      </c>
      <c r="C139" s="264">
        <f>+'Ark1'!M1044</f>
        <v>9</v>
      </c>
      <c r="D139" s="264" t="s">
        <v>100</v>
      </c>
      <c r="E139" s="264">
        <f>+'Ark1'!D1044</f>
        <v>7</v>
      </c>
      <c r="F139" s="264" t="s">
        <v>589</v>
      </c>
      <c r="G139" s="264">
        <f>+IF(H139=0,"",'Ark1'!Q1044)</f>
        <v>274</v>
      </c>
      <c r="H139" s="485">
        <f>+'Ark1'!R1044</f>
        <v>314</v>
      </c>
      <c r="I139" s="265">
        <f>+IF(H139=0,"",'Ark1'!AE1044)</f>
        <v>13.050706566916045</v>
      </c>
      <c r="J139" s="265">
        <f>+IF(H139=0,"",'Ark1'!AF1044)</f>
        <v>14.428944785681995</v>
      </c>
      <c r="K139" s="266">
        <f>+IF(H139=0,"",'Ark1'!S1044)</f>
        <v>4.5718849840255595</v>
      </c>
      <c r="L139" s="244"/>
      <c r="M139" s="376">
        <f>+IF(H139=0,"",'Ark1'!AR1044)</f>
        <v>216.25</v>
      </c>
      <c r="N139" s="114">
        <f>+IF(H139=0,"",'Ark1'!AS1044)</f>
        <v>29.130645620185973</v>
      </c>
      <c r="O139" s="244"/>
      <c r="P139" s="303">
        <f>+IF(H139=0,"",'Ark1'!U1044)</f>
        <v>291.69490445859878</v>
      </c>
      <c r="Q139" s="267">
        <f>+IF(H139=0,"",'Ark1'!W1044)</f>
        <v>100</v>
      </c>
      <c r="R139" s="267">
        <f>+IF(H139=0,"",'Ark1'!X1044)</f>
        <v>6.6878980891719744</v>
      </c>
      <c r="S139" s="267">
        <f>+IF(H139=0,"",'Ark1'!AG1044)</f>
        <v>1050.8116438356165</v>
      </c>
      <c r="T139" s="267">
        <f>+IF(H139=0,"",'Ark1'!AH1044)</f>
        <v>92.675159235668772</v>
      </c>
      <c r="U139" s="267">
        <f>+IF(H139=0,"",'Ark1'!AI1044)</f>
        <v>19.745222929936304</v>
      </c>
      <c r="V139" s="267">
        <f>+IF(H139=0,"",'Ark1'!Y1044)</f>
        <v>40.804603206319378</v>
      </c>
      <c r="W139" s="266">
        <f>+IF(H139=0,"",'Ark1'!Z1044)</f>
        <v>1.3820164990583998</v>
      </c>
      <c r="X139" s="303">
        <f t="shared" si="24"/>
        <v>277.5900953988953</v>
      </c>
      <c r="Y139" s="267">
        <f t="shared" si="25"/>
        <v>32.410544939844307</v>
      </c>
      <c r="Z139" s="265">
        <f t="shared" si="26"/>
        <v>1.1459854014598541</v>
      </c>
      <c r="AA139" s="244"/>
      <c r="AB139" s="247"/>
      <c r="AD139" s="28"/>
      <c r="AE139" s="27"/>
      <c r="AF139" s="248"/>
      <c r="AG139" s="86"/>
      <c r="AK139" s="86"/>
    </row>
    <row r="140" spans="1:37" ht="15.6">
      <c r="A140" s="244"/>
      <c r="B140" s="244">
        <f>+'Ark1'!C1045</f>
        <v>2024</v>
      </c>
      <c r="C140" s="264">
        <f>+'Ark1'!M1045</f>
        <v>9</v>
      </c>
      <c r="D140" s="264" t="s">
        <v>100</v>
      </c>
      <c r="E140" s="264">
        <f>+'Ark1'!D1045</f>
        <v>8</v>
      </c>
      <c r="F140" s="264" t="s">
        <v>590</v>
      </c>
      <c r="G140" s="264">
        <f>+IF(H140=0,"",'Ark1'!Q1045)</f>
        <v>273</v>
      </c>
      <c r="H140" s="485">
        <f>+'Ark1'!R1045</f>
        <v>314</v>
      </c>
      <c r="I140" s="265">
        <f>+IF(H140=0,"",'Ark1'!AE1045)</f>
        <v>11.880438895194857</v>
      </c>
      <c r="J140" s="265">
        <f>+IF(H140=0,"",'Ark1'!AF1045)</f>
        <v>13.148847621542648</v>
      </c>
      <c r="K140" s="266">
        <f>+IF(H140=0,"",'Ark1'!S1045)</f>
        <v>4.4568690095846648</v>
      </c>
      <c r="L140" s="244"/>
      <c r="M140" s="376">
        <f>+IF(H140=0,"",'Ark1'!AR1045)</f>
        <v>216.48172757475081</v>
      </c>
      <c r="N140" s="114">
        <f>+IF(H140=0,"",'Ark1'!AS1045)</f>
        <v>28.588130655222095</v>
      </c>
      <c r="O140" s="244"/>
      <c r="P140" s="303">
        <f>+IF(H140=0,"",'Ark1'!U1045)</f>
        <v>288.83566878980878</v>
      </c>
      <c r="Q140" s="267">
        <f>+IF(H140=0,"",'Ark1'!W1045)</f>
        <v>100</v>
      </c>
      <c r="R140" s="267">
        <f>+IF(H140=0,"",'Ark1'!X1045)</f>
        <v>5.7324840764331197</v>
      </c>
      <c r="S140" s="267">
        <f>+IF(H140=0,"",'Ark1'!AG1045)</f>
        <v>1043.7408637873757</v>
      </c>
      <c r="T140" s="267">
        <f>+IF(H140=0,"",'Ark1'!AH1045)</f>
        <v>95.859872611464979</v>
      </c>
      <c r="U140" s="267">
        <f>+IF(H140=0,"",'Ark1'!AI1045)</f>
        <v>18.789808917197451</v>
      </c>
      <c r="V140" s="267">
        <f>+IF(H140=0,"",'Ark1'!Y1045)</f>
        <v>39.19424517867359</v>
      </c>
      <c r="W140" s="266">
        <f>+IF(H140=0,"",'Ark1'!Z1045)</f>
        <v>1.3376041542407184</v>
      </c>
      <c r="X140" s="303">
        <f t="shared" si="24"/>
        <v>276.7312067688178</v>
      </c>
      <c r="Y140" s="267">
        <f t="shared" si="25"/>
        <v>32.092852087756533</v>
      </c>
      <c r="Z140" s="265">
        <f t="shared" si="26"/>
        <v>1.1501831501831501</v>
      </c>
      <c r="AA140" s="244"/>
      <c r="AB140" s="247"/>
      <c r="AD140" s="28"/>
      <c r="AE140" s="27"/>
      <c r="AF140" s="248"/>
      <c r="AG140" s="86"/>
      <c r="AK140" s="86"/>
    </row>
    <row r="141" spans="1:37" ht="15.6">
      <c r="A141" s="244"/>
      <c r="B141" s="244">
        <f>+'Ark1'!C1046</f>
        <v>2024</v>
      </c>
      <c r="C141" s="264">
        <f>+'Ark1'!M1046</f>
        <v>9</v>
      </c>
      <c r="D141" s="264" t="s">
        <v>100</v>
      </c>
      <c r="E141" s="264">
        <f>+'Ark1'!D1046</f>
        <v>9</v>
      </c>
      <c r="F141" s="264" t="s">
        <v>591</v>
      </c>
      <c r="G141" s="264">
        <f>+IF(H141=0,"",'Ark1'!Q1046)</f>
        <v>290</v>
      </c>
      <c r="H141" s="485">
        <f>+'Ark1'!R1046</f>
        <v>345</v>
      </c>
      <c r="I141" s="265">
        <f>+IF(H141=0,"",'Ark1'!AE1046)</f>
        <v>12.195121951219512</v>
      </c>
      <c r="J141" s="265">
        <f>+IF(H141=0,"",'Ark1'!AF1046)</f>
        <v>13.406985515127248</v>
      </c>
      <c r="K141" s="266">
        <f>+IF(H141=0,"",'Ark1'!S1046)</f>
        <v>4.5188405797101439</v>
      </c>
      <c r="L141" s="244"/>
      <c r="M141" s="376">
        <f>+IF(H141=0,"",'Ark1'!AR1046)</f>
        <v>216.56097560975607</v>
      </c>
      <c r="N141" s="114">
        <f>+IF(H141=0,"",'Ark1'!AS1046)</f>
        <v>28.814038037507352</v>
      </c>
      <c r="O141" s="244"/>
      <c r="P141" s="303">
        <f>+IF(H141=0,"",'Ark1'!U1046)</f>
        <v>291.28840579710152</v>
      </c>
      <c r="Q141" s="267">
        <f>+IF(H141=0,"",'Ark1'!W1046)</f>
        <v>100</v>
      </c>
      <c r="R141" s="267">
        <f>+IF(H141=0,"",'Ark1'!X1046)</f>
        <v>7.5362318840579698</v>
      </c>
      <c r="S141" s="267">
        <f>+IF(H141=0,"",'Ark1'!AG1046)</f>
        <v>1056.7439024390244</v>
      </c>
      <c r="T141" s="267">
        <f>+IF(H141=0,"",'Ark1'!AH1046)</f>
        <v>95.072463768115938</v>
      </c>
      <c r="U141" s="267">
        <f>+IF(H141=0,"",'Ark1'!AI1046)</f>
        <v>20.579710144927535</v>
      </c>
      <c r="V141" s="267">
        <f>+IF(H141=0,"",'Ark1'!Y1046)</f>
        <v>39.081485798790595</v>
      </c>
      <c r="W141" s="266">
        <f>+IF(H141=0,"",'Ark1'!Z1046)</f>
        <v>1.3232892004087795</v>
      </c>
      <c r="X141" s="303">
        <f t="shared" si="24"/>
        <v>275.64711291429404</v>
      </c>
      <c r="Y141" s="267">
        <f t="shared" si="25"/>
        <v>32.365378421900168</v>
      </c>
      <c r="Z141" s="265">
        <f t="shared" si="26"/>
        <v>1.1896551724137931</v>
      </c>
      <c r="AA141" s="244"/>
      <c r="AB141" s="247"/>
      <c r="AD141" s="28"/>
      <c r="AE141" s="27"/>
      <c r="AF141" s="248"/>
      <c r="AG141" s="86"/>
      <c r="AK141" s="86"/>
    </row>
    <row r="142" spans="1:37" ht="15.6">
      <c r="A142" s="244"/>
      <c r="B142" s="244">
        <f>+'Ark1'!C1047</f>
        <v>2024</v>
      </c>
      <c r="C142" s="264">
        <f>+'Ark1'!M1047</f>
        <v>9</v>
      </c>
      <c r="D142" s="264" t="s">
        <v>100</v>
      </c>
      <c r="E142" s="264">
        <f>+'Ark1'!D1047</f>
        <v>10</v>
      </c>
      <c r="F142" s="264" t="s">
        <v>592</v>
      </c>
      <c r="G142" s="264">
        <f>+IF(H142=0,"",'Ark1'!Q1047)</f>
        <v>619</v>
      </c>
      <c r="H142" s="485">
        <f>+'Ark1'!R1047</f>
        <v>729</v>
      </c>
      <c r="I142" s="265">
        <f>+IF(H142=0,"",'Ark1'!AE1047)</f>
        <v>10.317011038777244</v>
      </c>
      <c r="J142" s="265">
        <f>+IF(H142=0,"",'Ark1'!AF1047)</f>
        <v>11.531629580540336</v>
      </c>
      <c r="K142" s="266">
        <f>+IF(H142=0,"",'Ark1'!S1047)</f>
        <v>4.6574965612104542</v>
      </c>
      <c r="L142" s="244"/>
      <c r="M142" s="376">
        <f>+IF(H142=0,"",'Ark1'!AR1047)</f>
        <v>214.87037037037035</v>
      </c>
      <c r="N142" s="114">
        <f>+IF(H142=0,"",'Ark1'!AS1047)</f>
        <v>29.125396141435861</v>
      </c>
      <c r="O142" s="244"/>
      <c r="P142" s="303">
        <f>+IF(H142=0,"",'Ark1'!U1047)</f>
        <v>289.32167352537766</v>
      </c>
      <c r="Q142" s="267">
        <f>+IF(H142=0,"",'Ark1'!W1047)</f>
        <v>100</v>
      </c>
      <c r="R142" s="267">
        <f>+IF(H142=0,"",'Ark1'!X1047)</f>
        <v>7.6817558299039774</v>
      </c>
      <c r="S142" s="267">
        <f>+IF(H142=0,"",'Ark1'!AG1047)</f>
        <v>1074.0868945868947</v>
      </c>
      <c r="T142" s="267">
        <f>+IF(H142=0,"",'Ark1'!AH1047)</f>
        <v>96.296296296296291</v>
      </c>
      <c r="U142" s="267">
        <f>+IF(H142=0,"",'Ark1'!AI1047)</f>
        <v>30.315500685871051</v>
      </c>
      <c r="V142" s="267">
        <f>+IF(H142=0,"",'Ark1'!Y1047)</f>
        <v>45.333594733544523</v>
      </c>
      <c r="W142" s="266">
        <f>+IF(H142=0,"",'Ark1'!Z1047)</f>
        <v>1.2218473585100471</v>
      </c>
      <c r="X142" s="303">
        <f t="shared" si="24"/>
        <v>269.36523942660511</v>
      </c>
      <c r="Y142" s="267">
        <f t="shared" si="25"/>
        <v>32.146852613930854</v>
      </c>
      <c r="Z142" s="265">
        <f t="shared" si="26"/>
        <v>1.1777059773828755</v>
      </c>
      <c r="AA142" s="244"/>
      <c r="AB142" s="247"/>
      <c r="AD142" s="28"/>
      <c r="AE142" s="27"/>
      <c r="AF142" s="248"/>
      <c r="AG142" s="86"/>
      <c r="AK142" s="86"/>
    </row>
    <row r="143" spans="1:37" ht="15.6">
      <c r="A143" s="244"/>
      <c r="B143" s="244">
        <f>+'Ark1'!C1048</f>
        <v>2024</v>
      </c>
      <c r="C143" s="264">
        <f>+'Ark1'!M1048</f>
        <v>9</v>
      </c>
      <c r="D143" s="264" t="s">
        <v>100</v>
      </c>
      <c r="E143" s="264">
        <f>+'Ark1'!D1048</f>
        <v>11</v>
      </c>
      <c r="F143" s="264" t="s">
        <v>593</v>
      </c>
      <c r="G143" s="264">
        <f>+IF(H143=0,"",'Ark1'!Q1048)</f>
        <v>584</v>
      </c>
      <c r="H143" s="485">
        <f>+'Ark1'!R1048</f>
        <v>685</v>
      </c>
      <c r="I143" s="265">
        <f>+IF(H143=0,"",'Ark1'!AE1048)</f>
        <v>11.67149429204294</v>
      </c>
      <c r="J143" s="265">
        <f>+IF(H143=0,"",'Ark1'!AF1048)</f>
        <v>12.74746419144252</v>
      </c>
      <c r="K143" s="266">
        <f>+IF(H143=0,"",'Ark1'!S1048)</f>
        <v>4.6081871345029244</v>
      </c>
      <c r="L143" s="244"/>
      <c r="M143" s="376">
        <f>+IF(H143=0,"",'Ark1'!AR1048)</f>
        <v>215.03181818181821</v>
      </c>
      <c r="N143" s="114">
        <f>+IF(H143=0,"",'Ark1'!AS1048)</f>
        <v>28.957104038576681</v>
      </c>
      <c r="O143" s="244"/>
      <c r="P143" s="303">
        <f>+IF(H143=0,"",'Ark1'!U1048)</f>
        <v>288.19284671532841</v>
      </c>
      <c r="Q143" s="267">
        <f>+IF(H143=0,"",'Ark1'!W1048)</f>
        <v>100</v>
      </c>
      <c r="R143" s="267">
        <f>+IF(H143=0,"",'Ark1'!X1048)</f>
        <v>7.7372262773722644</v>
      </c>
      <c r="S143" s="267">
        <f>+IF(H143=0,"",'Ark1'!AG1048)</f>
        <v>1081.1515151515152</v>
      </c>
      <c r="T143" s="267">
        <f>+IF(H143=0,"",'Ark1'!AH1048)</f>
        <v>96.350364963503679</v>
      </c>
      <c r="U143" s="267">
        <f>+IF(H143=0,"",'Ark1'!AI1048)</f>
        <v>32.846715328467148</v>
      </c>
      <c r="V143" s="267">
        <f>+IF(H143=0,"",'Ark1'!Y1048)</f>
        <v>45.570267149762337</v>
      </c>
      <c r="W143" s="266">
        <f>+IF(H143=0,"",'Ark1'!Z1048)</f>
        <v>1.2808293181219939</v>
      </c>
      <c r="X143" s="303">
        <f t="shared" si="24"/>
        <v>266.56101635758273</v>
      </c>
      <c r="Y143" s="267">
        <f t="shared" si="25"/>
        <v>32.021427412814269</v>
      </c>
      <c r="Z143" s="265">
        <f t="shared" si="26"/>
        <v>1.172945205479452</v>
      </c>
      <c r="AA143" s="244"/>
      <c r="AB143" s="247"/>
      <c r="AD143" s="28"/>
      <c r="AE143" s="27"/>
      <c r="AF143" s="248"/>
      <c r="AG143" s="86"/>
      <c r="AK143" s="86"/>
    </row>
    <row r="144" spans="1:37" ht="15.6">
      <c r="A144" s="244"/>
      <c r="B144" s="244">
        <f>+'Ark1'!C1049</f>
        <v>2024</v>
      </c>
      <c r="C144" s="264">
        <f>+'Ark1'!M1049</f>
        <v>9</v>
      </c>
      <c r="D144" s="264" t="s">
        <v>100</v>
      </c>
      <c r="E144" s="264">
        <f>+'Ark1'!D1049</f>
        <v>12</v>
      </c>
      <c r="F144" s="264" t="s">
        <v>594</v>
      </c>
      <c r="G144" s="264">
        <f>+IF(H144=0,"",'Ark1'!Q1049)</f>
        <v>430</v>
      </c>
      <c r="H144" s="485">
        <f>+'Ark1'!R1049</f>
        <v>502</v>
      </c>
      <c r="I144" s="265">
        <f>+IF(H144=0,"",'Ark1'!AE1049)</f>
        <v>12.243902439024392</v>
      </c>
      <c r="J144" s="265">
        <f>+IF(H144=0,"",'Ark1'!AF1049)</f>
        <v>13.405529013477722</v>
      </c>
      <c r="K144" s="266">
        <f>+IF(H144=0,"",'Ark1'!S1049)</f>
        <v>4.5269461077844309</v>
      </c>
      <c r="L144" s="244"/>
      <c r="M144" s="376">
        <f>+IF(H144=0,"",'Ark1'!AR1049)</f>
        <v>216.04449152542375</v>
      </c>
      <c r="N144" s="114">
        <f>+IF(H144=0,"",'Ark1'!AS1049)</f>
        <v>28.832487072858154</v>
      </c>
      <c r="O144" s="244"/>
      <c r="P144" s="303">
        <f>+IF(H144=0,"",'Ark1'!U1049)</f>
        <v>289.84342629482057</v>
      </c>
      <c r="Q144" s="267">
        <f>+IF(H144=0,"",'Ark1'!W1049)</f>
        <v>100</v>
      </c>
      <c r="R144" s="267">
        <f>+IF(H144=0,"",'Ark1'!X1049)</f>
        <v>8.7649402390438258</v>
      </c>
      <c r="S144" s="267">
        <f>+IF(H144=0,"",'Ark1'!AG1049)</f>
        <v>1053.9194915254236</v>
      </c>
      <c r="T144" s="267">
        <f>+IF(H144=0,"",'Ark1'!AH1049)</f>
        <v>94.023904382470093</v>
      </c>
      <c r="U144" s="267">
        <f>+IF(H144=0,"",'Ark1'!AI1049)</f>
        <v>24.501992031872515</v>
      </c>
      <c r="V144" s="267">
        <f>+IF(H144=0,"",'Ark1'!Y1049)</f>
        <v>44.20840794781531</v>
      </c>
      <c r="W144" s="266">
        <f>+IF(H144=0,"",'Ark1'!Z1049)</f>
        <v>1.2500143317761079</v>
      </c>
      <c r="X144" s="303">
        <f t="shared" si="24"/>
        <v>275.01476974802557</v>
      </c>
      <c r="Y144" s="267">
        <f t="shared" si="25"/>
        <v>32.204825143868952</v>
      </c>
      <c r="Z144" s="265">
        <f t="shared" si="26"/>
        <v>1.1674418604651162</v>
      </c>
      <c r="AA144" s="244"/>
      <c r="AB144" s="247"/>
      <c r="AD144" s="28"/>
      <c r="AE144" s="27"/>
      <c r="AF144" s="248"/>
      <c r="AG144" s="86"/>
      <c r="AK144" s="86"/>
    </row>
    <row r="145" spans="1:37" ht="15.6">
      <c r="A145" s="244"/>
      <c r="B145" s="244"/>
      <c r="C145" s="244"/>
      <c r="D145" s="244"/>
      <c r="E145" s="244"/>
      <c r="F145" s="244"/>
      <c r="G145" s="244"/>
      <c r="H145" s="478"/>
      <c r="I145" s="245"/>
      <c r="J145" s="245"/>
      <c r="K145" s="244"/>
      <c r="L145" s="244"/>
      <c r="M145" s="246"/>
      <c r="N145" s="246"/>
      <c r="O145" s="244"/>
      <c r="P145" s="244"/>
      <c r="Q145" s="246"/>
      <c r="R145" s="246"/>
      <c r="S145" s="244"/>
      <c r="T145" s="246"/>
      <c r="U145" s="246"/>
      <c r="V145" s="246"/>
      <c r="W145" s="244"/>
      <c r="X145" s="244"/>
      <c r="Y145" s="246"/>
      <c r="Z145" s="245"/>
      <c r="AA145" s="244"/>
      <c r="AB145" s="247"/>
      <c r="AD145" s="28"/>
      <c r="AE145" s="27"/>
      <c r="AF145" s="248"/>
      <c r="AG145" s="86"/>
      <c r="AK145" s="86"/>
    </row>
    <row r="146" spans="1:37" ht="22.8">
      <c r="A146" s="262" t="s">
        <v>631</v>
      </c>
      <c r="B146" s="244"/>
      <c r="C146" s="244"/>
      <c r="D146" s="344" t="str">
        <f>+D148</f>
        <v>4-</v>
      </c>
      <c r="E146" s="244"/>
      <c r="F146" s="244"/>
      <c r="G146" s="244"/>
      <c r="H146" s="495">
        <f>SUM(H148:H159)</f>
        <v>3866</v>
      </c>
      <c r="I146" s="245"/>
      <c r="J146" s="245"/>
      <c r="K146" s="244"/>
      <c r="L146" s="244"/>
      <c r="M146" s="246"/>
      <c r="N146" s="246"/>
      <c r="O146" s="244"/>
      <c r="P146" s="270">
        <f>+Fettgruppe!R18</f>
        <v>306.34653388515193</v>
      </c>
      <c r="Q146" s="246"/>
      <c r="R146" s="246"/>
      <c r="S146" s="244"/>
      <c r="T146" s="246"/>
      <c r="U146" s="246"/>
      <c r="V146" s="246"/>
      <c r="W146" s="244"/>
      <c r="X146" s="270">
        <f>+Fettgruppe!Z18</f>
        <v>290.32324101090802</v>
      </c>
      <c r="Y146" s="263" t="s">
        <v>629</v>
      </c>
      <c r="Z146" s="261"/>
      <c r="AA146" s="244"/>
      <c r="AB146" s="247"/>
      <c r="AD146" s="28"/>
      <c r="AE146" s="27"/>
      <c r="AF146" s="248"/>
      <c r="AG146" s="86"/>
      <c r="AK146" s="86"/>
    </row>
    <row r="147" spans="1:37" ht="16.5" customHeight="1">
      <c r="A147" s="244"/>
      <c r="B147" s="244"/>
      <c r="C147" s="244"/>
      <c r="D147" s="344"/>
      <c r="E147" s="244"/>
      <c r="F147" s="244"/>
      <c r="G147" s="244"/>
      <c r="H147" s="478"/>
      <c r="I147" s="244"/>
      <c r="J147" s="244"/>
      <c r="K147" s="244"/>
      <c r="L147" s="244"/>
      <c r="M147" s="246"/>
      <c r="N147" s="246"/>
      <c r="O147" s="244"/>
      <c r="P147" s="244"/>
      <c r="Q147" s="246"/>
      <c r="R147" s="246"/>
      <c r="S147" s="244"/>
      <c r="T147" s="246"/>
      <c r="U147" s="246"/>
      <c r="V147" s="246"/>
      <c r="W147" s="244"/>
      <c r="X147" s="244"/>
      <c r="Y147" s="246"/>
      <c r="Z147" s="261"/>
      <c r="AA147" s="244"/>
      <c r="AB147" s="247"/>
      <c r="AD147" s="28"/>
      <c r="AE147" s="27"/>
      <c r="AF147" s="248"/>
      <c r="AG147" s="86"/>
      <c r="AK147" s="86"/>
    </row>
    <row r="148" spans="1:37" ht="15.6">
      <c r="A148" s="244"/>
      <c r="B148" s="244">
        <f>+'Ark1'!C1050</f>
        <v>2024</v>
      </c>
      <c r="C148" s="86">
        <f>+'Ark1'!M1050</f>
        <v>10</v>
      </c>
      <c r="D148" s="361" t="s">
        <v>101</v>
      </c>
      <c r="E148" s="86">
        <f>+'Ark1'!D1050</f>
        <v>1</v>
      </c>
      <c r="F148" s="86" t="s">
        <v>584</v>
      </c>
      <c r="G148" s="86">
        <f>+IF(H148=0,"",'Ark1'!Q1050)</f>
        <v>385</v>
      </c>
      <c r="H148" s="485">
        <f>+'Ark1'!R1050</f>
        <v>448</v>
      </c>
      <c r="I148" s="28">
        <f>+IF(H148=0,"",'Ark1'!AE1050)</f>
        <v>9.8743663213577264</v>
      </c>
      <c r="J148" s="28">
        <f>+IF(H148=0,"",'Ark1'!AF1050)</f>
        <v>11.197101414968728</v>
      </c>
      <c r="K148" s="27">
        <f>+IF(H148=0,"",'Ark1'!S1050)</f>
        <v>4.6666666666666679</v>
      </c>
      <c r="L148" s="244"/>
      <c r="M148" s="376">
        <f>+IF(H148=0,"",'Ark1'!AR1050)</f>
        <v>217.9344262295082</v>
      </c>
      <c r="N148" s="114">
        <f>+IF(H148=0,"",'Ark1'!AS1050)</f>
        <v>29.449401026216396</v>
      </c>
      <c r="O148" s="244"/>
      <c r="P148" s="303">
        <f>+IF(H148=0,"",'Ark1'!U1050)</f>
        <v>304.08348214285718</v>
      </c>
      <c r="Q148" s="33">
        <f>+IF(H148=0,"",'Ark1'!W1050)</f>
        <v>100</v>
      </c>
      <c r="R148" s="33">
        <f>+IF(H148=0,"",'Ark1'!X1050)</f>
        <v>11.160714285714288</v>
      </c>
      <c r="S148" s="33">
        <f>+IF(H148=0,"",'Ark1'!AG1050)</f>
        <v>1086.2763466042152</v>
      </c>
      <c r="T148" s="33">
        <f>+IF(H148=0,"",'Ark1'!AH1050)</f>
        <v>95.3125</v>
      </c>
      <c r="U148" s="33">
        <f>+IF(H148=0,"",'Ark1'!AI1050)</f>
        <v>14.0625</v>
      </c>
      <c r="V148" s="33">
        <f>+IF(H148=0,"",'Ark1'!Y1050)</f>
        <v>37.062388212547845</v>
      </c>
      <c r="W148" s="27">
        <f>+IF(H148=0,"",'Ark1'!Z1050)</f>
        <v>1.0389249632986364</v>
      </c>
      <c r="X148" s="303">
        <f t="shared" ref="X148:X159" si="27">+IF(H148=0,"",1000*P148/S148)</f>
        <v>279.93197411823053</v>
      </c>
      <c r="Y148" s="33">
        <f t="shared" ref="Y148:Y159" si="28">+IF(H148=0,"",P148/C148)</f>
        <v>30.408348214285716</v>
      </c>
      <c r="Z148" s="28">
        <f t="shared" ref="Z148:Z159" si="29">+IF(H148=0,"",H148/G148)</f>
        <v>1.1636363636363636</v>
      </c>
      <c r="AA148" s="244"/>
      <c r="AB148" s="247"/>
      <c r="AD148" s="28"/>
      <c r="AE148" s="27"/>
      <c r="AF148" s="248"/>
      <c r="AG148" s="86"/>
      <c r="AK148" s="86"/>
    </row>
    <row r="149" spans="1:37" ht="15.6">
      <c r="A149" s="244"/>
      <c r="B149" s="244">
        <f>+'Ark1'!C1051</f>
        <v>2024</v>
      </c>
      <c r="C149" s="86">
        <f>+'Ark1'!M1051</f>
        <v>10</v>
      </c>
      <c r="D149" s="361" t="s">
        <v>101</v>
      </c>
      <c r="E149" s="86">
        <f>+'Ark1'!D1051</f>
        <v>2</v>
      </c>
      <c r="F149" s="86" t="s">
        <v>585</v>
      </c>
      <c r="G149" s="86">
        <f>+IF(H149=0,"",'Ark1'!Q1051)</f>
        <v>275</v>
      </c>
      <c r="H149" s="485">
        <f>+'Ark1'!R1051</f>
        <v>323</v>
      </c>
      <c r="I149" s="28">
        <f>+IF(H149=0,"",'Ark1'!AE1051)</f>
        <v>11.137931034482756</v>
      </c>
      <c r="J149" s="28">
        <f>+IF(H149=0,"",'Ark1'!AF1051)</f>
        <v>12.750610244247879</v>
      </c>
      <c r="K149" s="27">
        <f>+IF(H149=0,"",'Ark1'!S1051)</f>
        <v>5.0372670807453401</v>
      </c>
      <c r="L149" s="244"/>
      <c r="M149" s="376">
        <f>+IF(H149=0,"",'Ark1'!AR1051)</f>
        <v>216.92207792207788</v>
      </c>
      <c r="N149" s="114">
        <f>+IF(H149=0,"",'Ark1'!AS1051)</f>
        <v>30.242517127856779</v>
      </c>
      <c r="O149" s="244"/>
      <c r="P149" s="303">
        <f>+IF(H149=0,"",'Ark1'!U1051)</f>
        <v>307.54365325077401</v>
      </c>
      <c r="Q149" s="33">
        <f>+IF(H149=0,"",'Ark1'!W1051)</f>
        <v>100</v>
      </c>
      <c r="R149" s="33">
        <f>+IF(H149=0,"",'Ark1'!X1051)</f>
        <v>15.170278637770901</v>
      </c>
      <c r="S149" s="33">
        <f>+IF(H149=0,"",'Ark1'!AG1051)</f>
        <v>1027.3311688311687</v>
      </c>
      <c r="T149" s="33">
        <f>+IF(H149=0,"",'Ark1'!AH1051)</f>
        <v>95.046439628482972</v>
      </c>
      <c r="U149" s="33">
        <f>+IF(H149=0,"",'Ark1'!AI1051)</f>
        <v>18.885448916408674</v>
      </c>
      <c r="V149" s="33">
        <f>+IF(H149=0,"",'Ark1'!Y1051)</f>
        <v>40.730163721847887</v>
      </c>
      <c r="W149" s="27">
        <f>+IF(H149=0,"",'Ark1'!Z1051)</f>
        <v>1.3309587496059421</v>
      </c>
      <c r="X149" s="303">
        <f t="shared" si="27"/>
        <v>299.36174680719301</v>
      </c>
      <c r="Y149" s="33">
        <f t="shared" si="28"/>
        <v>30.754365325077401</v>
      </c>
      <c r="Z149" s="28">
        <f t="shared" si="29"/>
        <v>1.1745454545454546</v>
      </c>
      <c r="AA149" s="244"/>
      <c r="AB149" s="27"/>
      <c r="AD149" s="28"/>
      <c r="AE149" s="27"/>
      <c r="AF149" s="86"/>
      <c r="AG149" s="86"/>
      <c r="AK149" s="86"/>
    </row>
    <row r="150" spans="1:37" ht="15.6">
      <c r="A150" s="244"/>
      <c r="B150" s="244">
        <f>+'Ark1'!C1052</f>
        <v>2024</v>
      </c>
      <c r="C150" s="86">
        <f>+'Ark1'!M1052</f>
        <v>10</v>
      </c>
      <c r="D150" s="361" t="s">
        <v>101</v>
      </c>
      <c r="E150" s="86">
        <f>+'Ark1'!D1052</f>
        <v>3</v>
      </c>
      <c r="F150" s="86" t="s">
        <v>586</v>
      </c>
      <c r="G150" s="86">
        <f>+IF(H150=0,"",'Ark1'!Q1052)</f>
        <v>279</v>
      </c>
      <c r="H150" s="485">
        <f>+'Ark1'!R1052</f>
        <v>333</v>
      </c>
      <c r="I150" s="28">
        <f>+IF(H150=0,"",'Ark1'!AE1052)</f>
        <v>11.257606490872217</v>
      </c>
      <c r="J150" s="28">
        <f>+IF(H150=0,"",'Ark1'!AF1052)</f>
        <v>12.731390607350049</v>
      </c>
      <c r="K150" s="27">
        <f>+IF(H150=0,"",'Ark1'!S1052)</f>
        <v>4.9759759759759756</v>
      </c>
      <c r="L150" s="244"/>
      <c r="M150" s="376">
        <f>+IF(H150=0,"",'Ark1'!AR1052)</f>
        <v>216.74121405750796</v>
      </c>
      <c r="N150" s="114">
        <f>+IF(H150=0,"",'Ark1'!AS1052)</f>
        <v>30.121148705964742</v>
      </c>
      <c r="O150" s="244"/>
      <c r="P150" s="303">
        <f>+IF(H150=0,"",'Ark1'!U1052)</f>
        <v>305.02072072072076</v>
      </c>
      <c r="Q150" s="33">
        <f>+IF(H150=0,"",'Ark1'!W1052)</f>
        <v>100</v>
      </c>
      <c r="R150" s="33">
        <f>+IF(H150=0,"",'Ark1'!X1052)</f>
        <v>13.213213213213212</v>
      </c>
      <c r="S150" s="33">
        <f>+IF(H150=0,"",'Ark1'!AG1052)</f>
        <v>1067.2076677316295</v>
      </c>
      <c r="T150" s="33">
        <f>+IF(H150=0,"",'Ark1'!AH1052)</f>
        <v>93.993993993993982</v>
      </c>
      <c r="U150" s="33">
        <f>+IF(H150=0,"",'Ark1'!AI1052)</f>
        <v>20.720720720720717</v>
      </c>
      <c r="V150" s="33">
        <f>+IF(H150=0,"",'Ark1'!Y1052)</f>
        <v>43.734912869293552</v>
      </c>
      <c r="W150" s="27">
        <f>+IF(H150=0,"",'Ark1'!Z1052)</f>
        <v>1.242161982115553</v>
      </c>
      <c r="X150" s="303">
        <f t="shared" si="27"/>
        <v>285.81196513425374</v>
      </c>
      <c r="Y150" s="33">
        <f t="shared" si="28"/>
        <v>30.502072072072075</v>
      </c>
      <c r="Z150" s="28">
        <f t="shared" si="29"/>
        <v>1.1935483870967742</v>
      </c>
      <c r="AA150" s="244"/>
      <c r="AB150" s="248"/>
      <c r="AD150" s="28"/>
      <c r="AE150" s="27"/>
      <c r="AF150" s="248"/>
      <c r="AG150" s="86"/>
      <c r="AK150" s="86"/>
    </row>
    <row r="151" spans="1:37" ht="15.6">
      <c r="A151" s="244"/>
      <c r="B151" s="244">
        <f>+'Ark1'!C1053</f>
        <v>2024</v>
      </c>
      <c r="C151" s="86">
        <f>+'Ark1'!M1053</f>
        <v>10</v>
      </c>
      <c r="D151" s="361" t="s">
        <v>101</v>
      </c>
      <c r="E151" s="86">
        <f>+'Ark1'!D1053</f>
        <v>4</v>
      </c>
      <c r="F151" s="86" t="s">
        <v>587</v>
      </c>
      <c r="G151" s="86">
        <f>+IF(H151=0,"",'Ark1'!Q1053)</f>
        <v>347</v>
      </c>
      <c r="H151" s="485">
        <f>+'Ark1'!R1053</f>
        <v>411</v>
      </c>
      <c r="I151" s="28">
        <f>+IF(H151=0,"",'Ark1'!AE1053)</f>
        <v>10.714285714285712</v>
      </c>
      <c r="J151" s="28">
        <f>+IF(H151=0,"",'Ark1'!AF1053)</f>
        <v>12.027307087015984</v>
      </c>
      <c r="K151" s="27">
        <f>+IF(H151=0,"",'Ark1'!S1053)</f>
        <v>4.9804878048780488</v>
      </c>
      <c r="L151" s="244"/>
      <c r="M151" s="376">
        <f>+IF(H151=0,"",'Ark1'!AR1053)</f>
        <v>215.78811369509049</v>
      </c>
      <c r="N151" s="114">
        <f>+IF(H151=0,"",'Ark1'!AS1053)</f>
        <v>30.256764489711305</v>
      </c>
      <c r="O151" s="244"/>
      <c r="P151" s="303">
        <f>+IF(H151=0,"",'Ark1'!U1053)</f>
        <v>302.79562043795659</v>
      </c>
      <c r="Q151" s="33">
        <f>+IF(H151=0,"",'Ark1'!W1053)</f>
        <v>100</v>
      </c>
      <c r="R151" s="33">
        <f>+IF(H151=0,"",'Ark1'!X1053)</f>
        <v>10.70559610705596</v>
      </c>
      <c r="S151" s="33">
        <f>+IF(H151=0,"",'Ark1'!AG1053)</f>
        <v>1017.7390180878552</v>
      </c>
      <c r="T151" s="33">
        <f>+IF(H151=0,"",'Ark1'!AH1053)</f>
        <v>94.160583941605836</v>
      </c>
      <c r="U151" s="33">
        <f>+IF(H151=0,"",'Ark1'!AI1053)</f>
        <v>18.248175182481763</v>
      </c>
      <c r="V151" s="33">
        <f>+IF(H151=0,"",'Ark1'!Y1053)</f>
        <v>38.790276834874739</v>
      </c>
      <c r="W151" s="27">
        <f>+IF(H151=0,"",'Ark1'!Z1053)</f>
        <v>1.1536872482711973</v>
      </c>
      <c r="X151" s="303">
        <f t="shared" si="27"/>
        <v>297.51794424355859</v>
      </c>
      <c r="Y151" s="33">
        <f t="shared" si="28"/>
        <v>30.279562043795657</v>
      </c>
      <c r="Z151" s="28">
        <f t="shared" si="29"/>
        <v>1.1844380403458212</v>
      </c>
      <c r="AA151" s="244"/>
      <c r="AB151" s="27"/>
      <c r="AD151" s="28"/>
      <c r="AE151" s="27"/>
      <c r="AF151" s="86"/>
      <c r="AG151" s="86"/>
      <c r="AK151" s="86"/>
    </row>
    <row r="152" spans="1:37" ht="15.6">
      <c r="A152" s="244"/>
      <c r="B152" s="244">
        <f>+'Ark1'!C1054</f>
        <v>2024</v>
      </c>
      <c r="C152" s="86">
        <f>+'Ark1'!M1054</f>
        <v>10</v>
      </c>
      <c r="D152" s="361" t="s">
        <v>101</v>
      </c>
      <c r="E152" s="86">
        <f>+'Ark1'!D1054</f>
        <v>5</v>
      </c>
      <c r="F152" s="86" t="s">
        <v>443</v>
      </c>
      <c r="G152" s="86">
        <f>+IF(H152=0,"",'Ark1'!Q1054)</f>
        <v>286</v>
      </c>
      <c r="H152" s="485">
        <f>+'Ark1'!R1054</f>
        <v>342</v>
      </c>
      <c r="I152" s="28">
        <f>+IF(H152=0,"",'Ark1'!AE1054)</f>
        <v>10.423651325815298</v>
      </c>
      <c r="J152" s="28">
        <f>+IF(H152=0,"",'Ark1'!AF1054)</f>
        <v>11.754514627693409</v>
      </c>
      <c r="K152" s="27">
        <f>+IF(H152=0,"",'Ark1'!S1054)</f>
        <v>4.9853801169590639</v>
      </c>
      <c r="L152" s="244"/>
      <c r="M152" s="376">
        <f>+IF(H152=0,"",'Ark1'!AR1054)</f>
        <v>216.36677115987465</v>
      </c>
      <c r="N152" s="114">
        <f>+IF(H152=0,"",'Ark1'!AS1054)</f>
        <v>30.087325276052841</v>
      </c>
      <c r="O152" s="244"/>
      <c r="P152" s="303">
        <f>+IF(H152=0,"",'Ark1'!U1054)</f>
        <v>303.92105263157902</v>
      </c>
      <c r="Q152" s="33">
        <f>+IF(H152=0,"",'Ark1'!W1054)</f>
        <v>100</v>
      </c>
      <c r="R152" s="33">
        <f>+IF(H152=0,"",'Ark1'!X1054)</f>
        <v>11.403508771929824</v>
      </c>
      <c r="S152" s="33">
        <f>+IF(H152=0,"",'Ark1'!AG1054)</f>
        <v>1022.5078369905956</v>
      </c>
      <c r="T152" s="33">
        <f>+IF(H152=0,"",'Ark1'!AH1054)</f>
        <v>93.27485380116957</v>
      </c>
      <c r="U152" s="33">
        <f>+IF(H152=0,"",'Ark1'!AI1054)</f>
        <v>22.807017543859647</v>
      </c>
      <c r="V152" s="33">
        <f>+IF(H152=0,"",'Ark1'!Y1054)</f>
        <v>44.079540294520072</v>
      </c>
      <c r="W152" s="27">
        <f>+IF(H152=0,"",'Ark1'!Z1054)</f>
        <v>1.3122532077469256</v>
      </c>
      <c r="X152" s="303">
        <f t="shared" si="27"/>
        <v>297.23102516853794</v>
      </c>
      <c r="Y152" s="33">
        <f t="shared" si="28"/>
        <v>30.392105263157902</v>
      </c>
      <c r="Z152" s="28">
        <f t="shared" si="29"/>
        <v>1.1958041958041958</v>
      </c>
      <c r="AA152" s="244"/>
      <c r="AB152" s="27"/>
      <c r="AD152" s="28"/>
      <c r="AE152" s="27"/>
      <c r="AF152" s="86"/>
      <c r="AG152" s="86"/>
      <c r="AK152" s="86"/>
    </row>
    <row r="153" spans="1:37" ht="15.6">
      <c r="A153" s="244"/>
      <c r="B153" s="244">
        <f>+'Ark1'!C1055</f>
        <v>2024</v>
      </c>
      <c r="C153" s="86">
        <f>+'Ark1'!M1055</f>
        <v>10</v>
      </c>
      <c r="D153" s="361" t="s">
        <v>101</v>
      </c>
      <c r="E153" s="86">
        <f>+'Ark1'!D1055</f>
        <v>6</v>
      </c>
      <c r="F153" s="86" t="s">
        <v>588</v>
      </c>
      <c r="G153" s="86">
        <f>+IF(H153=0,"",'Ark1'!Q1055)</f>
        <v>202</v>
      </c>
      <c r="H153" s="485">
        <f>+'Ark1'!R1055</f>
        <v>237</v>
      </c>
      <c r="I153" s="28">
        <f>+IF(H153=0,"",'Ark1'!AE1055)</f>
        <v>8.401276143211625</v>
      </c>
      <c r="J153" s="28">
        <f>+IF(H153=0,"",'Ark1'!AF1055)</f>
        <v>9.6938071983469989</v>
      </c>
      <c r="K153" s="27">
        <f>+IF(H153=0,"",'Ark1'!S1055)</f>
        <v>5.4915254237288131</v>
      </c>
      <c r="L153" s="244"/>
      <c r="M153" s="376">
        <f>+IF(H153=0,"",'Ark1'!AR1055)</f>
        <v>213.72522522522516</v>
      </c>
      <c r="N153" s="114">
        <f>+IF(H153=0,"",'Ark1'!AS1055)</f>
        <v>31.750946771682482</v>
      </c>
      <c r="O153" s="244"/>
      <c r="P153" s="303">
        <f>+IF(H153=0,"",'Ark1'!U1055)</f>
        <v>308.49113924050613</v>
      </c>
      <c r="Q153" s="33">
        <f>+IF(H153=0,"",'Ark1'!W1055)</f>
        <v>100</v>
      </c>
      <c r="R153" s="33">
        <f>+IF(H153=0,"",'Ark1'!X1055)</f>
        <v>15.189873417721509</v>
      </c>
      <c r="S153" s="33">
        <f>+IF(H153=0,"",'Ark1'!AG1055)</f>
        <v>990.369369369369</v>
      </c>
      <c r="T153" s="33">
        <f>+IF(H153=0,"",'Ark1'!AH1055)</f>
        <v>93.670886075949383</v>
      </c>
      <c r="U153" s="33">
        <f>+IF(H153=0,"",'Ark1'!AI1055)</f>
        <v>34.599156118143476</v>
      </c>
      <c r="V153" s="33">
        <f>+IF(H153=0,"",'Ark1'!Y1055)</f>
        <v>47.708750331526176</v>
      </c>
      <c r="W153" s="27">
        <f>+IF(H153=0,"",'Ark1'!Z1055)</f>
        <v>1.4881050155878501</v>
      </c>
      <c r="X153" s="303">
        <f t="shared" si="27"/>
        <v>311.49099394798731</v>
      </c>
      <c r="Y153" s="33">
        <f t="shared" si="28"/>
        <v>30.849113924050613</v>
      </c>
      <c r="Z153" s="28">
        <f t="shared" si="29"/>
        <v>1.1732673267326732</v>
      </c>
      <c r="AA153" s="244"/>
      <c r="AB153" s="211"/>
      <c r="AD153" s="28"/>
      <c r="AE153" s="27"/>
      <c r="AF153" s="211"/>
      <c r="AG153" s="86"/>
      <c r="AK153" s="86"/>
    </row>
    <row r="154" spans="1:37" ht="15.6">
      <c r="A154" s="244"/>
      <c r="B154" s="244">
        <f>+'Ark1'!C1056</f>
        <v>2024</v>
      </c>
      <c r="C154" s="86">
        <f>+'Ark1'!M1056</f>
        <v>10</v>
      </c>
      <c r="D154" s="361" t="s">
        <v>101</v>
      </c>
      <c r="E154" s="86">
        <f>+'Ark1'!D1056</f>
        <v>7</v>
      </c>
      <c r="F154" s="86" t="s">
        <v>589</v>
      </c>
      <c r="G154" s="86">
        <f>+IF(H154=0,"",'Ark1'!Q1056)</f>
        <v>178</v>
      </c>
      <c r="H154" s="485">
        <f>+'Ark1'!R1056</f>
        <v>207</v>
      </c>
      <c r="I154" s="28">
        <f>+IF(H154=0,"",'Ark1'!AE1056)</f>
        <v>8.6034912718204488</v>
      </c>
      <c r="J154" s="28">
        <f>+IF(H154=0,"",'Ark1'!AF1056)</f>
        <v>10.192160760955352</v>
      </c>
      <c r="K154" s="27">
        <f>+IF(H154=0,"",'Ark1'!S1056)</f>
        <v>5.096618357487924</v>
      </c>
      <c r="L154" s="244"/>
      <c r="M154" s="376">
        <f>+IF(H154=0,"",'Ark1'!AR1056)</f>
        <v>217.30366492146601</v>
      </c>
      <c r="N154" s="114">
        <f>+IF(H154=0,"",'Ark1'!AS1056)</f>
        <v>30.677627613742775</v>
      </c>
      <c r="O154" s="244"/>
      <c r="P154" s="303">
        <f>+IF(H154=0,"",'Ark1'!U1056)</f>
        <v>312.5502415458937</v>
      </c>
      <c r="Q154" s="33">
        <f>+IF(H154=0,"",'Ark1'!W1056)</f>
        <v>100</v>
      </c>
      <c r="R154" s="33">
        <f>+IF(H154=0,"",'Ark1'!X1056)</f>
        <v>17.874396135265702</v>
      </c>
      <c r="S154" s="33">
        <f>+IF(H154=0,"",'Ark1'!AG1056)</f>
        <v>1058.1937172774867</v>
      </c>
      <c r="T154" s="33">
        <f>+IF(H154=0,"",'Ark1'!AH1056)</f>
        <v>92.270531400966178</v>
      </c>
      <c r="U154" s="33">
        <f>+IF(H154=0,"",'Ark1'!AI1056)</f>
        <v>16.425120772946855</v>
      </c>
      <c r="V154" s="33">
        <f>+IF(H154=0,"",'Ark1'!Y1056)</f>
        <v>41.929579650887007</v>
      </c>
      <c r="W154" s="27">
        <f>+IF(H154=0,"",'Ark1'!Z1056)</f>
        <v>1.3261903464530704</v>
      </c>
      <c r="X154" s="303">
        <f t="shared" si="27"/>
        <v>295.3620272382837</v>
      </c>
      <c r="Y154" s="33">
        <f t="shared" si="28"/>
        <v>31.255024154589371</v>
      </c>
      <c r="Z154" s="28">
        <f t="shared" si="29"/>
        <v>1.1629213483146068</v>
      </c>
      <c r="AA154" s="244"/>
      <c r="AB154" s="247"/>
      <c r="AD154" s="28"/>
      <c r="AE154" s="27"/>
      <c r="AF154" s="247"/>
      <c r="AG154" s="86"/>
      <c r="AK154" s="86"/>
    </row>
    <row r="155" spans="1:37" ht="15.6">
      <c r="A155" s="244"/>
      <c r="B155" s="244">
        <f>+'Ark1'!C1057</f>
        <v>2024</v>
      </c>
      <c r="C155" s="86">
        <f>+'Ark1'!M1057</f>
        <v>10</v>
      </c>
      <c r="D155" s="361" t="s">
        <v>101</v>
      </c>
      <c r="E155" s="86">
        <f>+'Ark1'!D1057</f>
        <v>8</v>
      </c>
      <c r="F155" s="86" t="s">
        <v>590</v>
      </c>
      <c r="G155" s="86">
        <f>+IF(H155=0,"",'Ark1'!Q1057)</f>
        <v>176</v>
      </c>
      <c r="H155" s="485">
        <f>+'Ark1'!R1057</f>
        <v>203</v>
      </c>
      <c r="I155" s="28">
        <f>+IF(H155=0,"",'Ark1'!AE1057)</f>
        <v>7.6806659099508146</v>
      </c>
      <c r="J155" s="28">
        <f>+IF(H155=0,"",'Ark1'!AF1057)</f>
        <v>9.0921559163971608</v>
      </c>
      <c r="K155" s="27">
        <f>+IF(H155=0,"",'Ark1'!S1057)</f>
        <v>5.0246305418719208</v>
      </c>
      <c r="L155" s="244"/>
      <c r="M155" s="376">
        <f>+IF(H155=0,"",'Ark1'!AR1057)</f>
        <v>217.38743455497379</v>
      </c>
      <c r="N155" s="114">
        <f>+IF(H155=0,"",'Ark1'!AS1057)</f>
        <v>30.282885991592117</v>
      </c>
      <c r="O155" s="244"/>
      <c r="P155" s="303">
        <f>+IF(H155=0,"",'Ark1'!U1057)</f>
        <v>308.93251231527097</v>
      </c>
      <c r="Q155" s="33">
        <f>+IF(H155=0,"",'Ark1'!W1057)</f>
        <v>100</v>
      </c>
      <c r="R155" s="33">
        <f>+IF(H155=0,"",'Ark1'!X1057)</f>
        <v>15.270935960591135</v>
      </c>
      <c r="S155" s="33">
        <f>+IF(H155=0,"",'Ark1'!AG1057)</f>
        <v>1048.6335078534032</v>
      </c>
      <c r="T155" s="33">
        <f>+IF(H155=0,"",'Ark1'!AH1057)</f>
        <v>94.08866995073889</v>
      </c>
      <c r="U155" s="33">
        <f>+IF(H155=0,"",'Ark1'!AI1057)</f>
        <v>23.152709359605904</v>
      </c>
      <c r="V155" s="33">
        <f>+IF(H155=0,"",'Ark1'!Y1057)</f>
        <v>37.34131386647401</v>
      </c>
      <c r="W155" s="27">
        <f>+IF(H155=0,"",'Ark1'!Z1057)</f>
        <v>1.2843829809779552</v>
      </c>
      <c r="X155" s="303">
        <f t="shared" si="27"/>
        <v>294.60484525968349</v>
      </c>
      <c r="Y155" s="33">
        <f t="shared" si="28"/>
        <v>30.893251231527096</v>
      </c>
      <c r="Z155" s="28">
        <f t="shared" si="29"/>
        <v>1.1534090909090908</v>
      </c>
      <c r="AA155" s="244"/>
      <c r="AB155" s="247"/>
      <c r="AD155" s="28"/>
      <c r="AE155" s="27"/>
      <c r="AF155" s="248"/>
      <c r="AG155" s="86"/>
      <c r="AK155" s="86"/>
    </row>
    <row r="156" spans="1:37" ht="15.6">
      <c r="A156" s="244"/>
      <c r="B156" s="244">
        <f>+'Ark1'!C1058</f>
        <v>2024</v>
      </c>
      <c r="C156" s="86">
        <f>+'Ark1'!M1058</f>
        <v>10</v>
      </c>
      <c r="D156" s="361" t="s">
        <v>101</v>
      </c>
      <c r="E156" s="86">
        <f>+'Ark1'!D1058</f>
        <v>9</v>
      </c>
      <c r="F156" s="86" t="s">
        <v>591</v>
      </c>
      <c r="G156" s="86">
        <f>+IF(H156=0,"",'Ark1'!Q1058)</f>
        <v>186</v>
      </c>
      <c r="H156" s="485">
        <f>+'Ark1'!R1058</f>
        <v>224</v>
      </c>
      <c r="I156" s="28">
        <f>+IF(H156=0,"",'Ark1'!AE1058)</f>
        <v>7.917992223400498</v>
      </c>
      <c r="J156" s="28">
        <f>+IF(H156=0,"",'Ark1'!AF1058)</f>
        <v>9.2427346837819382</v>
      </c>
      <c r="K156" s="27">
        <f>+IF(H156=0,"",'Ark1'!S1058)</f>
        <v>5.21875</v>
      </c>
      <c r="L156" s="244"/>
      <c r="M156" s="376">
        <f>+IF(H156=0,"",'Ark1'!AR1058)</f>
        <v>215.71162790697673</v>
      </c>
      <c r="N156" s="114">
        <f>+IF(H156=0,"",'Ark1'!AS1058)</f>
        <v>30.827966083931319</v>
      </c>
      <c r="O156" s="244"/>
      <c r="P156" s="303">
        <f>+IF(H156=0,"",'Ark1'!U1058)</f>
        <v>309.28839285714258</v>
      </c>
      <c r="Q156" s="33">
        <f>+IF(H156=0,"",'Ark1'!W1058)</f>
        <v>100</v>
      </c>
      <c r="R156" s="33">
        <f>+IF(H156=0,"",'Ark1'!X1058)</f>
        <v>16.071428571428577</v>
      </c>
      <c r="S156" s="33">
        <f>+IF(H156=0,"",'Ark1'!AG1058)</f>
        <v>1058.4000000000001</v>
      </c>
      <c r="T156" s="33">
        <f>+IF(H156=0,"",'Ark1'!AH1058)</f>
        <v>95.982142857142875</v>
      </c>
      <c r="U156" s="33">
        <f>+IF(H156=0,"",'Ark1'!AI1058)</f>
        <v>29.464285714285719</v>
      </c>
      <c r="V156" s="33">
        <f>+IF(H156=0,"",'Ark1'!Y1058)</f>
        <v>42.848601297258909</v>
      </c>
      <c r="W156" s="27">
        <f>+IF(H156=0,"",'Ark1'!Z1058)</f>
        <v>1.313190719610609</v>
      </c>
      <c r="X156" s="303">
        <f t="shared" si="27"/>
        <v>292.22259340244005</v>
      </c>
      <c r="Y156" s="33">
        <f t="shared" si="28"/>
        <v>30.928839285714258</v>
      </c>
      <c r="Z156" s="28">
        <f t="shared" si="29"/>
        <v>1.2043010752688172</v>
      </c>
      <c r="AA156" s="244"/>
      <c r="AB156" s="247"/>
      <c r="AD156" s="28"/>
      <c r="AE156" s="27"/>
      <c r="AF156" s="248"/>
      <c r="AG156" s="86"/>
      <c r="AK156" s="86"/>
    </row>
    <row r="157" spans="1:37" ht="15.6">
      <c r="A157" s="244"/>
      <c r="B157" s="244">
        <f>+'Ark1'!C1059</f>
        <v>2024</v>
      </c>
      <c r="C157" s="86">
        <f>+'Ark1'!M1059</f>
        <v>10</v>
      </c>
      <c r="D157" s="361" t="s">
        <v>101</v>
      </c>
      <c r="E157" s="86">
        <f>+'Ark1'!D1059</f>
        <v>10</v>
      </c>
      <c r="F157" s="86" t="s">
        <v>592</v>
      </c>
      <c r="G157" s="86">
        <f>+IF(H157=0,"",'Ark1'!Q1059)</f>
        <v>346</v>
      </c>
      <c r="H157" s="485">
        <f>+'Ark1'!R1059</f>
        <v>410</v>
      </c>
      <c r="I157" s="28">
        <f>+IF(H157=0,"",'Ark1'!AE1059)</f>
        <v>5.8024341919048972</v>
      </c>
      <c r="J157" s="28">
        <f>+IF(H157=0,"",'Ark1'!AF1059)</f>
        <v>6.8028060751530282</v>
      </c>
      <c r="K157" s="27">
        <f>+IF(H157=0,"",'Ark1'!S1059)</f>
        <v>5.1731707317073159</v>
      </c>
      <c r="L157" s="244"/>
      <c r="M157" s="376">
        <f>+IF(H157=0,"",'Ark1'!AR1059)</f>
        <v>214.5115089514066</v>
      </c>
      <c r="N157" s="114">
        <f>+IF(H157=0,"",'Ark1'!AS1059)</f>
        <v>30.727626352681</v>
      </c>
      <c r="O157" s="244"/>
      <c r="P157" s="303">
        <f>+IF(H157=0,"",'Ark1'!U1059)</f>
        <v>303.47439024390218</v>
      </c>
      <c r="Q157" s="33">
        <f>+IF(H157=0,"",'Ark1'!W1059)</f>
        <v>100</v>
      </c>
      <c r="R157" s="33">
        <f>+IF(H157=0,"",'Ark1'!X1059)</f>
        <v>13.902439024390244</v>
      </c>
      <c r="S157" s="33">
        <f>+IF(H157=0,"",'Ark1'!AG1059)</f>
        <v>1089.8797953964197</v>
      </c>
      <c r="T157" s="33">
        <f>+IF(H157=0,"",'Ark1'!AH1059)</f>
        <v>95.365853658536565</v>
      </c>
      <c r="U157" s="33">
        <f>+IF(H157=0,"",'Ark1'!AI1059)</f>
        <v>35.365853658536594</v>
      </c>
      <c r="V157" s="33">
        <f>+IF(H157=0,"",'Ark1'!Y1059)</f>
        <v>47.328152326888087</v>
      </c>
      <c r="W157" s="27">
        <f>+IF(H157=0,"",'Ark1'!Z1059)</f>
        <v>1.2104271348988602</v>
      </c>
      <c r="X157" s="303">
        <f t="shared" si="27"/>
        <v>278.44757883003058</v>
      </c>
      <c r="Y157" s="33">
        <f t="shared" si="28"/>
        <v>30.347439024390219</v>
      </c>
      <c r="Z157" s="28">
        <f t="shared" si="29"/>
        <v>1.1849710982658959</v>
      </c>
      <c r="AA157" s="244"/>
      <c r="AB157" s="247"/>
      <c r="AD157" s="28"/>
      <c r="AE157" s="27"/>
      <c r="AF157" s="248"/>
      <c r="AG157" s="86"/>
      <c r="AK157" s="86"/>
    </row>
    <row r="158" spans="1:37" ht="15.6">
      <c r="A158" s="244"/>
      <c r="B158" s="244">
        <f>+'Ark1'!C1060</f>
        <v>2024</v>
      </c>
      <c r="C158" s="86">
        <f>+'Ark1'!M1060</f>
        <v>10</v>
      </c>
      <c r="D158" s="361" t="s">
        <v>101</v>
      </c>
      <c r="E158" s="86">
        <f>+'Ark1'!D1060</f>
        <v>11</v>
      </c>
      <c r="F158" s="86" t="s">
        <v>593</v>
      </c>
      <c r="G158" s="86">
        <f>+IF(H158=0,"",'Ark1'!Q1060)</f>
        <v>354</v>
      </c>
      <c r="H158" s="485">
        <f>+'Ark1'!R1060</f>
        <v>428</v>
      </c>
      <c r="I158" s="28">
        <f>+IF(H158=0,"",'Ark1'!AE1060)</f>
        <v>7.2925540978020127</v>
      </c>
      <c r="J158" s="28">
        <f>+IF(H158=0,"",'Ark1'!AF1060)</f>
        <v>8.4773900062648515</v>
      </c>
      <c r="K158" s="27">
        <f>+IF(H158=0,"",'Ark1'!S1060)</f>
        <v>5.0887850467289724</v>
      </c>
      <c r="L158" s="244"/>
      <c r="M158" s="376">
        <f>+IF(H158=0,"",'Ark1'!AR1060)</f>
        <v>215.74820143884887</v>
      </c>
      <c r="N158" s="114">
        <f>+IF(H158=0,"",'Ark1'!AS1060)</f>
        <v>30.577696819120696</v>
      </c>
      <c r="O158" s="244"/>
      <c r="P158" s="303">
        <f>+IF(H158=0,"",'Ark1'!U1060)</f>
        <v>306.73855140186902</v>
      </c>
      <c r="Q158" s="33">
        <f>+IF(H158=0,"",'Ark1'!W1060)</f>
        <v>100</v>
      </c>
      <c r="R158" s="33">
        <f>+IF(H158=0,"",'Ark1'!X1060)</f>
        <v>15.420560747663547</v>
      </c>
      <c r="S158" s="33">
        <f>+IF(H158=0,"",'Ark1'!AG1060)</f>
        <v>1080.5179856115112</v>
      </c>
      <c r="T158" s="33">
        <f>+IF(H158=0,"",'Ark1'!AH1060)</f>
        <v>97.429906542056059</v>
      </c>
      <c r="U158" s="33">
        <f>+IF(H158=0,"",'Ark1'!AI1060)</f>
        <v>31.775700934579444</v>
      </c>
      <c r="V158" s="33">
        <f>+IF(H158=0,"",'Ark1'!Y1060)</f>
        <v>44.480284246918806</v>
      </c>
      <c r="W158" s="27">
        <f>+IF(H158=0,"",'Ark1'!Z1060)</f>
        <v>1.1321823358653662</v>
      </c>
      <c r="X158" s="303">
        <f t="shared" si="27"/>
        <v>283.88102325596424</v>
      </c>
      <c r="Y158" s="33">
        <f t="shared" si="28"/>
        <v>30.673855140186902</v>
      </c>
      <c r="Z158" s="28">
        <f t="shared" si="29"/>
        <v>1.2090395480225988</v>
      </c>
      <c r="AA158" s="244"/>
      <c r="AB158" s="247"/>
      <c r="AD158" s="28"/>
      <c r="AE158" s="27"/>
      <c r="AF158" s="248"/>
      <c r="AG158" s="86"/>
      <c r="AK158" s="86"/>
    </row>
    <row r="159" spans="1:37" ht="15.6">
      <c r="A159" s="244"/>
      <c r="B159" s="244">
        <f>+'Ark1'!C1061</f>
        <v>2024</v>
      </c>
      <c r="C159" s="86">
        <f>+'Ark1'!M1061</f>
        <v>10</v>
      </c>
      <c r="D159" s="361" t="s">
        <v>101</v>
      </c>
      <c r="E159" s="86">
        <f>+'Ark1'!D1061</f>
        <v>12</v>
      </c>
      <c r="F159" s="86" t="s">
        <v>594</v>
      </c>
      <c r="G159" s="86">
        <f>+IF(H159=0,"",'Ark1'!Q1061)</f>
        <v>265</v>
      </c>
      <c r="H159" s="485">
        <f>+'Ark1'!R1061</f>
        <v>300</v>
      </c>
      <c r="I159" s="28">
        <f>+IF(H159=0,"",'Ark1'!AE1061)</f>
        <v>7.3170731707317085</v>
      </c>
      <c r="J159" s="28">
        <f>+IF(H159=0,"",'Ark1'!AF1061)</f>
        <v>8.5955793505244902</v>
      </c>
      <c r="K159" s="27">
        <f>+IF(H159=0,"",'Ark1'!S1061)</f>
        <v>5.2033333333333323</v>
      </c>
      <c r="L159" s="244"/>
      <c r="M159" s="376">
        <f>+IF(H159=0,"",'Ark1'!AR1061)</f>
        <v>216.44210526315783</v>
      </c>
      <c r="N159" s="114">
        <f>+IF(H159=0,"",'Ark1'!AS1061)</f>
        <v>30.770708888932312</v>
      </c>
      <c r="O159" s="244"/>
      <c r="P159" s="303">
        <f>+IF(H159=0,"",'Ark1'!U1061)</f>
        <v>310.98333333333335</v>
      </c>
      <c r="Q159" s="33">
        <f>+IF(H159=0,"",'Ark1'!W1061)</f>
        <v>100</v>
      </c>
      <c r="R159" s="33">
        <f>+IF(H159=0,"",'Ark1'!X1061)</f>
        <v>18.666666666666671</v>
      </c>
      <c r="S159" s="33">
        <f>+IF(H159=0,"",'Ark1'!AG1061)</f>
        <v>1078.7754385964913</v>
      </c>
      <c r="T159" s="33">
        <f>+IF(H159=0,"",'Ark1'!AH1061)</f>
        <v>95</v>
      </c>
      <c r="U159" s="33">
        <f>+IF(H159=0,"",'Ark1'!AI1061)</f>
        <v>30</v>
      </c>
      <c r="V159" s="33">
        <f>+IF(H159=0,"",'Ark1'!Y1061)</f>
        <v>43.806617333712126</v>
      </c>
      <c r="W159" s="27">
        <f>+IF(H159=0,"",'Ark1'!Z1061)</f>
        <v>1.3020453994474328</v>
      </c>
      <c r="X159" s="303">
        <f t="shared" si="27"/>
        <v>288.27439169168423</v>
      </c>
      <c r="Y159" s="33">
        <f t="shared" si="28"/>
        <v>31.098333333333336</v>
      </c>
      <c r="Z159" s="28">
        <f t="shared" si="29"/>
        <v>1.1320754716981132</v>
      </c>
      <c r="AA159" s="244"/>
      <c r="AB159" s="247"/>
      <c r="AD159" s="28"/>
      <c r="AE159" s="27"/>
      <c r="AF159" s="248"/>
      <c r="AG159" s="86"/>
      <c r="AK159" s="86"/>
    </row>
    <row r="160" spans="1:37" ht="15.6">
      <c r="A160" s="244"/>
      <c r="B160" s="244"/>
      <c r="C160" s="244"/>
      <c r="D160" s="244"/>
      <c r="E160" s="244"/>
      <c r="F160" s="244"/>
      <c r="G160" s="244"/>
      <c r="H160" s="478"/>
      <c r="I160" s="245"/>
      <c r="J160" s="245"/>
      <c r="K160" s="244"/>
      <c r="L160" s="244"/>
      <c r="M160" s="246"/>
      <c r="N160" s="246"/>
      <c r="O160" s="244"/>
      <c r="P160" s="244"/>
      <c r="Q160" s="246"/>
      <c r="R160" s="246"/>
      <c r="S160" s="244"/>
      <c r="T160" s="246"/>
      <c r="U160" s="246"/>
      <c r="V160" s="246"/>
      <c r="W160" s="244"/>
      <c r="X160" s="244"/>
      <c r="Y160" s="246"/>
      <c r="Z160" s="245"/>
      <c r="AA160" s="244"/>
      <c r="AB160" s="247"/>
      <c r="AD160" s="28"/>
      <c r="AE160" s="27"/>
      <c r="AF160" s="248"/>
      <c r="AG160" s="86"/>
      <c r="AK160" s="86"/>
    </row>
    <row r="161" spans="1:37" ht="22.8">
      <c r="A161" s="262" t="s">
        <v>631</v>
      </c>
      <c r="B161" s="244"/>
      <c r="C161" s="244"/>
      <c r="D161" s="344" t="str">
        <f>+D163</f>
        <v>4</v>
      </c>
      <c r="E161" s="244"/>
      <c r="F161" s="244"/>
      <c r="G161" s="244"/>
      <c r="H161" s="495">
        <f>SUM(H163:H174)</f>
        <v>2244</v>
      </c>
      <c r="I161" s="245"/>
      <c r="J161" s="245"/>
      <c r="K161" s="244"/>
      <c r="L161" s="244"/>
      <c r="M161" s="246"/>
      <c r="N161" s="246"/>
      <c r="O161" s="244"/>
      <c r="P161" s="270">
        <f>+Fettgruppe!R19</f>
        <v>323.49237967914445</v>
      </c>
      <c r="Q161" s="246"/>
      <c r="R161" s="246"/>
      <c r="S161" s="244"/>
      <c r="T161" s="246"/>
      <c r="U161" s="246"/>
      <c r="V161" s="246"/>
      <c r="W161" s="244"/>
      <c r="X161" s="270">
        <f>+Fettgruppe!Z19</f>
        <v>307.35047034021505</v>
      </c>
      <c r="Y161" s="263" t="s">
        <v>629</v>
      </c>
      <c r="Z161" s="261"/>
      <c r="AA161" s="244"/>
      <c r="AB161" s="247"/>
      <c r="AD161" s="28"/>
      <c r="AE161" s="27"/>
      <c r="AF161" s="248"/>
      <c r="AG161" s="86"/>
      <c r="AK161" s="86"/>
    </row>
    <row r="162" spans="1:37" ht="16.5" customHeight="1">
      <c r="A162" s="244"/>
      <c r="B162" s="244"/>
      <c r="C162" s="244"/>
      <c r="D162" s="344"/>
      <c r="E162" s="244"/>
      <c r="F162" s="244"/>
      <c r="G162" s="244"/>
      <c r="H162" s="478"/>
      <c r="I162" s="244"/>
      <c r="J162" s="244"/>
      <c r="K162" s="244"/>
      <c r="L162" s="244"/>
      <c r="M162" s="246"/>
      <c r="N162" s="246"/>
      <c r="O162" s="244"/>
      <c r="P162" s="244"/>
      <c r="Q162" s="246"/>
      <c r="R162" s="246"/>
      <c r="S162" s="244"/>
      <c r="T162" s="246"/>
      <c r="U162" s="246"/>
      <c r="V162" s="246"/>
      <c r="W162" s="244"/>
      <c r="X162" s="244"/>
      <c r="Y162" s="246"/>
      <c r="Z162" s="261"/>
      <c r="AA162" s="244"/>
      <c r="AB162" s="247"/>
      <c r="AD162" s="28"/>
      <c r="AE162" s="27"/>
      <c r="AF162" s="248"/>
      <c r="AG162" s="86"/>
      <c r="AK162" s="86"/>
    </row>
    <row r="163" spans="1:37" ht="15.6">
      <c r="A163" s="244"/>
      <c r="B163" s="244">
        <f>+'Ark1'!C1062</f>
        <v>2024</v>
      </c>
      <c r="C163" s="264">
        <f>+'Ark1'!M1062</f>
        <v>11</v>
      </c>
      <c r="D163" s="362" t="s">
        <v>102</v>
      </c>
      <c r="E163" s="264">
        <f>+'Ark1'!D1062</f>
        <v>1</v>
      </c>
      <c r="F163" s="264" t="s">
        <v>584</v>
      </c>
      <c r="G163" s="264">
        <f>+IF(H163=0,"",'Ark1'!Q1062)</f>
        <v>245</v>
      </c>
      <c r="H163" s="485">
        <f>+'Ark1'!R1062</f>
        <v>269</v>
      </c>
      <c r="I163" s="265">
        <f>+IF(H163=0,"",'Ark1'!AE1062)</f>
        <v>5.9290279920652393</v>
      </c>
      <c r="J163" s="265">
        <f>+IF(H163=0,"",'Ark1'!AF1062)</f>
        <v>7.1620010639060396</v>
      </c>
      <c r="K163" s="266">
        <f>+IF(H163=0,"",'Ark1'!S1062)</f>
        <v>5.2788104089219345</v>
      </c>
      <c r="L163" s="244"/>
      <c r="M163" s="376">
        <f>+IF(H163=0,"",'Ark1'!AR1062)</f>
        <v>218.18390804597703</v>
      </c>
      <c r="N163" s="114">
        <f>+IF(H163=0,"",'Ark1'!AS1062)</f>
        <v>31.222481098081779</v>
      </c>
      <c r="O163" s="244"/>
      <c r="P163" s="303">
        <f>+IF(H163=0,"",'Ark1'!U1062)</f>
        <v>323.92713754646871</v>
      </c>
      <c r="Q163" s="267">
        <f>+IF(H163=0,"",'Ark1'!W1062)</f>
        <v>100</v>
      </c>
      <c r="R163" s="267">
        <f>+IF(H163=0,"",'Ark1'!X1062)</f>
        <v>23.048327137546465</v>
      </c>
      <c r="S163" s="267">
        <f>+IF(H163=0,"",'Ark1'!AG1062)</f>
        <v>1080.6130268199231</v>
      </c>
      <c r="T163" s="267">
        <f>+IF(H163=0,"",'Ark1'!AH1062)</f>
        <v>97.026022304832665</v>
      </c>
      <c r="U163" s="267">
        <f>+IF(H163=0,"",'Ark1'!AI1062)</f>
        <v>22.304832713754642</v>
      </c>
      <c r="V163" s="267">
        <f>+IF(H163=0,"",'Ark1'!Y1062)</f>
        <v>43.380488817230493</v>
      </c>
      <c r="W163" s="266">
        <f>+IF(H163=0,"",'Ark1'!Z1062)</f>
        <v>1.0491441357539137</v>
      </c>
      <c r="X163" s="303">
        <f t="shared" ref="X163:X174" si="30">+IF(H163=0,"",1000*P163/S163)</f>
        <v>299.76238441224064</v>
      </c>
      <c r="Y163" s="267">
        <f t="shared" ref="Y163:Y174" si="31">+IF(H163=0,"",P163/C163)</f>
        <v>29.447921595133518</v>
      </c>
      <c r="Z163" s="265">
        <f t="shared" ref="Z163:Z174" si="32">+IF(H163=0,"",H163/G163)</f>
        <v>1.0979591836734695</v>
      </c>
      <c r="AA163" s="244"/>
      <c r="AB163" s="247"/>
      <c r="AD163" s="28"/>
      <c r="AE163" s="27"/>
      <c r="AF163" s="248"/>
      <c r="AG163" s="86"/>
      <c r="AK163" s="86"/>
    </row>
    <row r="164" spans="1:37" ht="15.6">
      <c r="A164" s="244"/>
      <c r="B164" s="244">
        <f>+'Ark1'!C1063</f>
        <v>2024</v>
      </c>
      <c r="C164" s="264">
        <f>+'Ark1'!M1063</f>
        <v>11</v>
      </c>
      <c r="D164" s="362" t="s">
        <v>102</v>
      </c>
      <c r="E164" s="264">
        <f>+'Ark1'!D1063</f>
        <v>2</v>
      </c>
      <c r="F164" s="264" t="s">
        <v>585</v>
      </c>
      <c r="G164" s="264">
        <f>+IF(H164=0,"",'Ark1'!Q1063)</f>
        <v>164</v>
      </c>
      <c r="H164" s="485">
        <f>+'Ark1'!R1063</f>
        <v>183</v>
      </c>
      <c r="I164" s="265">
        <f>+IF(H164=0,"",'Ark1'!AE1063)</f>
        <v>6.3103448275862082</v>
      </c>
      <c r="J164" s="265">
        <f>+IF(H164=0,"",'Ark1'!AF1063)</f>
        <v>7.5743322226547871</v>
      </c>
      <c r="K164" s="266">
        <f>+IF(H164=0,"",'Ark1'!S1063)</f>
        <v>5.5191256830601088</v>
      </c>
      <c r="L164" s="244"/>
      <c r="M164" s="376">
        <f>+IF(H164=0,"",'Ark1'!AR1063)</f>
        <v>217.15384615384605</v>
      </c>
      <c r="N164" s="114">
        <f>+IF(H164=0,"",'Ark1'!AS1063)</f>
        <v>31.787769443076201</v>
      </c>
      <c r="O164" s="244"/>
      <c r="P164" s="303">
        <f>+IF(H164=0,"",'Ark1'!U1063)</f>
        <v>322.45683060109286</v>
      </c>
      <c r="Q164" s="267">
        <f>+IF(H164=0,"",'Ark1'!W1063)</f>
        <v>100</v>
      </c>
      <c r="R164" s="267">
        <f>+IF(H164=0,"",'Ark1'!X1063)</f>
        <v>19.672131147540984</v>
      </c>
      <c r="S164" s="267">
        <f>+IF(H164=0,"",'Ark1'!AG1063)</f>
        <v>1031.7100591715975</v>
      </c>
      <c r="T164" s="267">
        <f>+IF(H164=0,"",'Ark1'!AH1063)</f>
        <v>92.349726775956285</v>
      </c>
      <c r="U164" s="267">
        <f>+IF(H164=0,"",'Ark1'!AI1063)</f>
        <v>21.857923497267763</v>
      </c>
      <c r="V164" s="267">
        <f>+IF(H164=0,"",'Ark1'!Y1063)</f>
        <v>39.865358708126891</v>
      </c>
      <c r="W164" s="266">
        <f>+IF(H164=0,"",'Ark1'!Z1063)</f>
        <v>1.1348504634389938</v>
      </c>
      <c r="X164" s="303">
        <f t="shared" si="30"/>
        <v>312.54597910967999</v>
      </c>
      <c r="Y164" s="267">
        <f t="shared" si="31"/>
        <v>29.314257327372079</v>
      </c>
      <c r="Z164" s="265">
        <f t="shared" si="32"/>
        <v>1.1158536585365855</v>
      </c>
      <c r="AA164" s="244"/>
      <c r="AB164" s="247"/>
      <c r="AD164" s="28"/>
      <c r="AE164" s="27"/>
      <c r="AF164" s="248"/>
      <c r="AG164" s="86"/>
      <c r="AK164" s="86"/>
    </row>
    <row r="165" spans="1:37" ht="15.6">
      <c r="A165" s="244"/>
      <c r="B165" s="244">
        <f>+'Ark1'!C1064</f>
        <v>2024</v>
      </c>
      <c r="C165" s="264">
        <f>+'Ark1'!M1064</f>
        <v>11</v>
      </c>
      <c r="D165" s="362" t="s">
        <v>102</v>
      </c>
      <c r="E165" s="264">
        <f>+'Ark1'!D1064</f>
        <v>3</v>
      </c>
      <c r="F165" s="264" t="s">
        <v>586</v>
      </c>
      <c r="G165" s="264">
        <f>+IF(H165=0,"",'Ark1'!Q1064)</f>
        <v>183</v>
      </c>
      <c r="H165" s="485">
        <f>+'Ark1'!R1064</f>
        <v>211</v>
      </c>
      <c r="I165" s="265">
        <f>+IF(H165=0,"",'Ark1'!AE1064)</f>
        <v>7.1331981068289396</v>
      </c>
      <c r="J165" s="265">
        <f>+IF(H165=0,"",'Ark1'!AF1064)</f>
        <v>8.3952906894250603</v>
      </c>
      <c r="K165" s="266">
        <f>+IF(H165=0,"",'Ark1'!S1064)</f>
        <v>5.4691943127962093</v>
      </c>
      <c r="L165" s="244"/>
      <c r="M165" s="376">
        <f>+IF(H165=0,"",'Ark1'!AR1064)</f>
        <v>215.44499999999999</v>
      </c>
      <c r="N165" s="114">
        <f>+IF(H165=0,"",'Ark1'!AS1064)</f>
        <v>31.813646415436523</v>
      </c>
      <c r="O165" s="244"/>
      <c r="P165" s="303">
        <f>+IF(H165=0,"",'Ark1'!U1064)</f>
        <v>317.43222748815174</v>
      </c>
      <c r="Q165" s="267">
        <f>+IF(H165=0,"",'Ark1'!W1064)</f>
        <v>100</v>
      </c>
      <c r="R165" s="267">
        <f>+IF(H165=0,"",'Ark1'!X1064)</f>
        <v>18.957345971563985</v>
      </c>
      <c r="S165" s="267">
        <f>+IF(H165=0,"",'Ark1'!AG1064)</f>
        <v>1056.0350000000001</v>
      </c>
      <c r="T165" s="267">
        <f>+IF(H165=0,"",'Ark1'!AH1064)</f>
        <v>94.786729857819921</v>
      </c>
      <c r="U165" s="267">
        <f>+IF(H165=0,"",'Ark1'!AI1064)</f>
        <v>24.644549763033169</v>
      </c>
      <c r="V165" s="267">
        <f>+IF(H165=0,"",'Ark1'!Y1064)</f>
        <v>46.748966628367313</v>
      </c>
      <c r="W165" s="266">
        <f>+IF(H165=0,"",'Ark1'!Z1064)</f>
        <v>1.2666890883728048</v>
      </c>
      <c r="X165" s="303">
        <f t="shared" si="30"/>
        <v>300.58873757797016</v>
      </c>
      <c r="Y165" s="267">
        <f t="shared" si="31"/>
        <v>28.857475226195614</v>
      </c>
      <c r="Z165" s="265">
        <f t="shared" si="32"/>
        <v>1.1530054644808743</v>
      </c>
      <c r="AA165" s="244"/>
      <c r="AB165" s="247"/>
      <c r="AD165" s="28"/>
      <c r="AE165" s="27"/>
      <c r="AF165" s="248"/>
      <c r="AG165" s="86"/>
      <c r="AK165" s="86"/>
    </row>
    <row r="166" spans="1:37" ht="15.6">
      <c r="A166" s="244"/>
      <c r="B166" s="244">
        <f>+'Ark1'!C1065</f>
        <v>2024</v>
      </c>
      <c r="C166" s="264">
        <f>+'Ark1'!M1065</f>
        <v>11</v>
      </c>
      <c r="D166" s="362" t="s">
        <v>102</v>
      </c>
      <c r="E166" s="264">
        <f>+'Ark1'!D1065</f>
        <v>4</v>
      </c>
      <c r="F166" s="264" t="s">
        <v>587</v>
      </c>
      <c r="G166" s="264">
        <f>+IF(H166=0,"",'Ark1'!Q1065)</f>
        <v>245</v>
      </c>
      <c r="H166" s="485">
        <f>+'Ark1'!R1065</f>
        <v>293</v>
      </c>
      <c r="I166" s="265">
        <f>+IF(H166=0,"",'Ark1'!AE1065)</f>
        <v>7.6381647549530749</v>
      </c>
      <c r="J166" s="265">
        <f>+IF(H166=0,"",'Ark1'!AF1065)</f>
        <v>8.9872007935670304</v>
      </c>
      <c r="K166" s="266">
        <f>+IF(H166=0,"",'Ark1'!S1065)</f>
        <v>5.6313993174061441</v>
      </c>
      <c r="L166" s="244"/>
      <c r="M166" s="376">
        <f>+IF(H166=0,"",'Ark1'!AR1065)</f>
        <v>214.19148936170211</v>
      </c>
      <c r="N166" s="114">
        <f>+IF(H166=0,"",'Ark1'!AS1065)</f>
        <v>32.348370777570871</v>
      </c>
      <c r="O166" s="244"/>
      <c r="P166" s="303">
        <f>+IF(H166=0,"",'Ark1'!U1065)</f>
        <v>317.38020477815701</v>
      </c>
      <c r="Q166" s="267">
        <f>+IF(H166=0,"",'Ark1'!W1065)</f>
        <v>100</v>
      </c>
      <c r="R166" s="267">
        <f>+IF(H166=0,"",'Ark1'!X1065)</f>
        <v>22.525597269624576</v>
      </c>
      <c r="S166" s="267">
        <f>+IF(H166=0,"",'Ark1'!AG1065)</f>
        <v>996.81205673758882</v>
      </c>
      <c r="T166" s="267">
        <f>+IF(H166=0,"",'Ark1'!AH1065)</f>
        <v>96.24573378839591</v>
      </c>
      <c r="U166" s="267">
        <f>+IF(H166=0,"",'Ark1'!AI1065)</f>
        <v>27.303754266211602</v>
      </c>
      <c r="V166" s="267">
        <f>+IF(H166=0,"",'Ark1'!Y1065)</f>
        <v>43.862381947731961</v>
      </c>
      <c r="W166" s="266">
        <f>+IF(H166=0,"",'Ark1'!Z1065)</f>
        <v>1.319570628118629</v>
      </c>
      <c r="X166" s="303">
        <f t="shared" si="30"/>
        <v>318.39523070867858</v>
      </c>
      <c r="Y166" s="267">
        <f t="shared" si="31"/>
        <v>28.852745888923366</v>
      </c>
      <c r="Z166" s="265">
        <f t="shared" si="32"/>
        <v>1.1959183673469387</v>
      </c>
      <c r="AA166" s="244"/>
      <c r="AB166" s="247"/>
      <c r="AD166" s="28"/>
      <c r="AE166" s="27"/>
      <c r="AF166" s="248"/>
      <c r="AG166" s="86"/>
      <c r="AK166" s="86"/>
    </row>
    <row r="167" spans="1:37" ht="15.6">
      <c r="A167" s="244"/>
      <c r="B167" s="244">
        <f>+'Ark1'!C1066</f>
        <v>2024</v>
      </c>
      <c r="C167" s="264">
        <f>+'Ark1'!M1066</f>
        <v>11</v>
      </c>
      <c r="D167" s="362" t="s">
        <v>102</v>
      </c>
      <c r="E167" s="264">
        <f>+'Ark1'!D1066</f>
        <v>5</v>
      </c>
      <c r="F167" s="264" t="s">
        <v>443</v>
      </c>
      <c r="G167" s="264">
        <f>+IF(H167=0,"",'Ark1'!Q1066)</f>
        <v>185</v>
      </c>
      <c r="H167" s="485">
        <f>+'Ark1'!R1066</f>
        <v>219</v>
      </c>
      <c r="I167" s="265">
        <f>+IF(H167=0,"",'Ark1'!AE1066)</f>
        <v>6.6747942700396212</v>
      </c>
      <c r="J167" s="265">
        <f>+IF(H167=0,"",'Ark1'!AF1066)</f>
        <v>8.0184492309710471</v>
      </c>
      <c r="K167" s="266">
        <f>+IF(H167=0,"",'Ark1'!S1066)</f>
        <v>5.6940639269406397</v>
      </c>
      <c r="L167" s="244"/>
      <c r="M167" s="376">
        <f>+IF(H167=0,"",'Ark1'!AR1066)</f>
        <v>215.59433962264157</v>
      </c>
      <c r="N167" s="114">
        <f>+IF(H167=0,"",'Ark1'!AS1066)</f>
        <v>32.340589399004102</v>
      </c>
      <c r="O167" s="244"/>
      <c r="P167" s="303">
        <f>+IF(H167=0,"",'Ark1'!U1066)</f>
        <v>323.76392694063912</v>
      </c>
      <c r="Q167" s="267">
        <f>+IF(H167=0,"",'Ark1'!W1066)</f>
        <v>100</v>
      </c>
      <c r="R167" s="267">
        <f>+IF(H167=0,"",'Ark1'!X1066)</f>
        <v>26.484018264840181</v>
      </c>
      <c r="S167" s="267">
        <f>+IF(H167=0,"",'Ark1'!AG1066)</f>
        <v>995.47169811320782</v>
      </c>
      <c r="T167" s="267">
        <f>+IF(H167=0,"",'Ark1'!AH1066)</f>
        <v>96.347031963470315</v>
      </c>
      <c r="U167" s="267">
        <f>+IF(H167=0,"",'Ark1'!AI1066)</f>
        <v>27.397260273972599</v>
      </c>
      <c r="V167" s="267">
        <f>+IF(H167=0,"",'Ark1'!Y1066)</f>
        <v>45.418862626624069</v>
      </c>
      <c r="W167" s="266">
        <f>+IF(H167=0,"",'Ark1'!Z1066)</f>
        <v>1.1791613053527479</v>
      </c>
      <c r="X167" s="303">
        <f t="shared" si="30"/>
        <v>325.23669688881478</v>
      </c>
      <c r="Y167" s="267">
        <f t="shared" si="31"/>
        <v>29.43308426733083</v>
      </c>
      <c r="Z167" s="265">
        <f t="shared" si="32"/>
        <v>1.1837837837837837</v>
      </c>
      <c r="AA167" s="244"/>
      <c r="AB167" s="247"/>
      <c r="AD167" s="28"/>
      <c r="AE167" s="27"/>
      <c r="AF167" s="248"/>
      <c r="AG167" s="86"/>
      <c r="AK167" s="86"/>
    </row>
    <row r="168" spans="1:37" ht="15.6">
      <c r="A168" s="244"/>
      <c r="B168" s="244">
        <f>+'Ark1'!C1067</f>
        <v>2024</v>
      </c>
      <c r="C168" s="264">
        <f>+'Ark1'!M1067</f>
        <v>11</v>
      </c>
      <c r="D168" s="362" t="s">
        <v>102</v>
      </c>
      <c r="E168" s="264">
        <f>+'Ark1'!D1067</f>
        <v>6</v>
      </c>
      <c r="F168" s="264" t="s">
        <v>588</v>
      </c>
      <c r="G168" s="264">
        <f>+IF(H168=0,"",'Ark1'!Q1067)</f>
        <v>134</v>
      </c>
      <c r="H168" s="485">
        <f>+'Ark1'!R1067</f>
        <v>146</v>
      </c>
      <c r="I168" s="265">
        <f>+IF(H168=0,"",'Ark1'!AE1067)</f>
        <v>5.1754696915987246</v>
      </c>
      <c r="J168" s="265">
        <f>+IF(H168=0,"",'Ark1'!AF1067)</f>
        <v>6.3329336255213358</v>
      </c>
      <c r="K168" s="266">
        <f>+IF(H168=0,"",'Ark1'!S1067)</f>
        <v>5.9793103448275859</v>
      </c>
      <c r="L168" s="244"/>
      <c r="M168" s="376">
        <f>+IF(H168=0,"",'Ark1'!AR1067)</f>
        <v>214.26760563380276</v>
      </c>
      <c r="N168" s="114">
        <f>+IF(H168=0,"",'Ark1'!AS1067)</f>
        <v>33.231453378392501</v>
      </c>
      <c r="O168" s="244"/>
      <c r="P168" s="303">
        <f>+IF(H168=0,"",'Ark1'!U1067)</f>
        <v>327.15136986301377</v>
      </c>
      <c r="Q168" s="267">
        <f>+IF(H168=0,"",'Ark1'!W1067)</f>
        <v>100</v>
      </c>
      <c r="R168" s="267">
        <f>+IF(H168=0,"",'Ark1'!X1067)</f>
        <v>30.136986301369866</v>
      </c>
      <c r="S168" s="267">
        <f>+IF(H168=0,"",'Ark1'!AG1067)</f>
        <v>1017.0915492957748</v>
      </c>
      <c r="T168" s="267">
        <f>+IF(H168=0,"",'Ark1'!AH1067)</f>
        <v>97.260273972602747</v>
      </c>
      <c r="U168" s="267">
        <f>+IF(H168=0,"",'Ark1'!AI1067)</f>
        <v>39.726027397260282</v>
      </c>
      <c r="V168" s="267">
        <f>+IF(H168=0,"",'Ark1'!Y1067)</f>
        <v>44.349422377825562</v>
      </c>
      <c r="W168" s="266">
        <f>+IF(H168=0,"",'Ark1'!Z1067)</f>
        <v>1.2363938361404236</v>
      </c>
      <c r="X168" s="303">
        <f t="shared" si="30"/>
        <v>321.6538079482919</v>
      </c>
      <c r="Y168" s="267">
        <f t="shared" si="31"/>
        <v>29.741033623910344</v>
      </c>
      <c r="Z168" s="265">
        <f t="shared" si="32"/>
        <v>1.0895522388059702</v>
      </c>
      <c r="AA168" s="244"/>
      <c r="AB168" s="247"/>
      <c r="AD168" s="28"/>
      <c r="AE168" s="27"/>
      <c r="AF168" s="248"/>
      <c r="AG168" s="86"/>
      <c r="AK168" s="86"/>
    </row>
    <row r="169" spans="1:37" ht="15.6">
      <c r="A169" s="244"/>
      <c r="B169" s="244">
        <f>+'Ark1'!C1068</f>
        <v>2024</v>
      </c>
      <c r="C169" s="264">
        <f>+'Ark1'!M1068</f>
        <v>11</v>
      </c>
      <c r="D169" s="362" t="s">
        <v>102</v>
      </c>
      <c r="E169" s="264">
        <f>+'Ark1'!D1068</f>
        <v>7</v>
      </c>
      <c r="F169" s="264" t="s">
        <v>589</v>
      </c>
      <c r="G169" s="264">
        <f>+IF(H169=0,"",'Ark1'!Q1068)</f>
        <v>86</v>
      </c>
      <c r="H169" s="485">
        <f>+'Ark1'!R1068</f>
        <v>98</v>
      </c>
      <c r="I169" s="265">
        <f>+IF(H169=0,"",'Ark1'!AE1068)</f>
        <v>4.0731504571903576</v>
      </c>
      <c r="J169" s="265">
        <f>+IF(H169=0,"",'Ark1'!AF1068)</f>
        <v>5.133880818739061</v>
      </c>
      <c r="K169" s="266">
        <f>+IF(H169=0,"",'Ark1'!S1068)</f>
        <v>5.6122448979591804</v>
      </c>
      <c r="L169" s="244"/>
      <c r="M169" s="376">
        <f>+IF(H169=0,"",'Ark1'!AR1068)</f>
        <v>218.05376344086025</v>
      </c>
      <c r="N169" s="114">
        <f>+IF(H169=0,"",'Ark1'!AS1068)</f>
        <v>32.075685496178046</v>
      </c>
      <c r="O169" s="244"/>
      <c r="P169" s="303">
        <f>+IF(H169=0,"",'Ark1'!U1068)</f>
        <v>332.53979591836742</v>
      </c>
      <c r="Q169" s="267">
        <f>+IF(H169=0,"",'Ark1'!W1068)</f>
        <v>100</v>
      </c>
      <c r="R169" s="267">
        <f>+IF(H169=0,"",'Ark1'!X1068)</f>
        <v>34.693877551020407</v>
      </c>
      <c r="S169" s="267">
        <f>+IF(H169=0,"",'Ark1'!AG1068)</f>
        <v>1063.2150537634409</v>
      </c>
      <c r="T169" s="267">
        <f>+IF(H169=0,"",'Ark1'!AH1068)</f>
        <v>94.897959183673478</v>
      </c>
      <c r="U169" s="267">
        <f>+IF(H169=0,"",'Ark1'!AI1068)</f>
        <v>22.448979591836725</v>
      </c>
      <c r="V169" s="267">
        <f>+IF(H169=0,"",'Ark1'!Y1068)</f>
        <v>43.611505549394238</v>
      </c>
      <c r="W169" s="266">
        <f>+IF(H169=0,"",'Ark1'!Z1068)</f>
        <v>1.0364052184158863</v>
      </c>
      <c r="X169" s="303">
        <f t="shared" si="30"/>
        <v>312.76814106542508</v>
      </c>
      <c r="Y169" s="267">
        <f t="shared" si="31"/>
        <v>30.230890538033403</v>
      </c>
      <c r="Z169" s="265">
        <f t="shared" si="32"/>
        <v>1.1395348837209303</v>
      </c>
      <c r="AA169" s="244"/>
      <c r="AB169" s="247"/>
      <c r="AD169" s="28"/>
      <c r="AE169" s="27"/>
      <c r="AF169" s="248"/>
      <c r="AG169" s="86"/>
      <c r="AK169" s="86"/>
    </row>
    <row r="170" spans="1:37" ht="15.6">
      <c r="A170" s="244"/>
      <c r="B170" s="244">
        <f>+'Ark1'!C1069</f>
        <v>2024</v>
      </c>
      <c r="C170" s="264">
        <f>+'Ark1'!M1069</f>
        <v>11</v>
      </c>
      <c r="D170" s="362" t="s">
        <v>102</v>
      </c>
      <c r="E170" s="264">
        <f>+'Ark1'!D1069</f>
        <v>8</v>
      </c>
      <c r="F170" s="264" t="s">
        <v>590</v>
      </c>
      <c r="G170" s="264">
        <f>+IF(H170=0,"",'Ark1'!Q1069)</f>
        <v>102</v>
      </c>
      <c r="H170" s="485">
        <f>+'Ark1'!R1069</f>
        <v>113</v>
      </c>
      <c r="I170" s="265">
        <f>+IF(H170=0,"",'Ark1'!AE1069)</f>
        <v>4.2754445705637512</v>
      </c>
      <c r="J170" s="265">
        <f>+IF(H170=0,"",'Ark1'!AF1069)</f>
        <v>5.4200518824382762</v>
      </c>
      <c r="K170" s="266">
        <f>+IF(H170=0,"",'Ark1'!S1069)</f>
        <v>5.6194690265486722</v>
      </c>
      <c r="L170" s="244"/>
      <c r="M170" s="376">
        <f>+IF(H170=0,"",'Ark1'!AR1069)</f>
        <v>217.81481481481481</v>
      </c>
      <c r="N170" s="114">
        <f>+IF(H170=0,"",'Ark1'!AS1069)</f>
        <v>32.17035040199611</v>
      </c>
      <c r="O170" s="244"/>
      <c r="P170" s="303">
        <f>+IF(H170=0,"",'Ark1'!U1069)</f>
        <v>330.83982300884958</v>
      </c>
      <c r="Q170" s="267">
        <f>+IF(H170=0,"",'Ark1'!W1069)</f>
        <v>100</v>
      </c>
      <c r="R170" s="267">
        <f>+IF(H170=0,"",'Ark1'!X1069)</f>
        <v>31.858407079646025</v>
      </c>
      <c r="S170" s="267">
        <f>+IF(H170=0,"",'Ark1'!AG1069)</f>
        <v>1012.7407407407406</v>
      </c>
      <c r="T170" s="267">
        <f>+IF(H170=0,"",'Ark1'!AH1069)</f>
        <v>95.57522123893807</v>
      </c>
      <c r="U170" s="267">
        <f>+IF(H170=0,"",'Ark1'!AI1069)</f>
        <v>23.893805309734518</v>
      </c>
      <c r="V170" s="267">
        <f>+IF(H170=0,"",'Ark1'!Y1069)</f>
        <v>39.234334655984007</v>
      </c>
      <c r="W170" s="266">
        <f>+IF(H170=0,"",'Ark1'!Z1069)</f>
        <v>1.0752121344164611</v>
      </c>
      <c r="X170" s="303">
        <f t="shared" si="30"/>
        <v>326.67770703770259</v>
      </c>
      <c r="Y170" s="267">
        <f t="shared" si="31"/>
        <v>30.076347546259054</v>
      </c>
      <c r="Z170" s="265">
        <f t="shared" si="32"/>
        <v>1.107843137254902</v>
      </c>
      <c r="AA170" s="244"/>
      <c r="AB170" s="247"/>
      <c r="AD170" s="28"/>
      <c r="AE170" s="27"/>
      <c r="AF170" s="248"/>
      <c r="AG170" s="86"/>
      <c r="AK170" s="86"/>
    </row>
    <row r="171" spans="1:37" ht="15.6">
      <c r="A171" s="244"/>
      <c r="B171" s="244">
        <f>+'Ark1'!C1070</f>
        <v>2024</v>
      </c>
      <c r="C171" s="264">
        <f>+'Ark1'!M1070</f>
        <v>11</v>
      </c>
      <c r="D171" s="362" t="s">
        <v>102</v>
      </c>
      <c r="E171" s="264">
        <f>+'Ark1'!D1070</f>
        <v>9</v>
      </c>
      <c r="F171" s="264" t="s">
        <v>591</v>
      </c>
      <c r="G171" s="264">
        <f>+IF(H171=0,"",'Ark1'!Q1070)</f>
        <v>113</v>
      </c>
      <c r="H171" s="485">
        <f>+'Ark1'!R1070</f>
        <v>127</v>
      </c>
      <c r="I171" s="265">
        <f>+IF(H171=0,"",'Ark1'!AE1070)</f>
        <v>4.4892188052315314</v>
      </c>
      <c r="J171" s="265">
        <f>+IF(H171=0,"",'Ark1'!AF1070)</f>
        <v>5.5766106406328317</v>
      </c>
      <c r="K171" s="266">
        <f>+IF(H171=0,"",'Ark1'!S1070)</f>
        <v>5.7007874015748019</v>
      </c>
      <c r="L171" s="244"/>
      <c r="M171" s="376">
        <f>+IF(H171=0,"",'Ark1'!AR1070)</f>
        <v>216.66115702479328</v>
      </c>
      <c r="N171" s="114">
        <f>+IF(H171=0,"",'Ark1'!AS1070)</f>
        <v>32.492958651961125</v>
      </c>
      <c r="O171" s="244"/>
      <c r="P171" s="303">
        <f>+IF(H171=0,"",'Ark1'!U1070)</f>
        <v>329.13779527559046</v>
      </c>
      <c r="Q171" s="267">
        <f>+IF(H171=0,"",'Ark1'!W1070)</f>
        <v>100</v>
      </c>
      <c r="R171" s="267">
        <f>+IF(H171=0,"",'Ark1'!X1070)</f>
        <v>32.28346456692914</v>
      </c>
      <c r="S171" s="267">
        <f>+IF(H171=0,"",'Ark1'!AG1070)</f>
        <v>1066.4214876033061</v>
      </c>
      <c r="T171" s="267">
        <f>+IF(H171=0,"",'Ark1'!AH1070)</f>
        <v>95.275590551181111</v>
      </c>
      <c r="U171" s="267">
        <f>+IF(H171=0,"",'Ark1'!AI1070)</f>
        <v>34.645669291338571</v>
      </c>
      <c r="V171" s="267">
        <f>+IF(H171=0,"",'Ark1'!Y1070)</f>
        <v>40.690500601906287</v>
      </c>
      <c r="W171" s="266">
        <f>+IF(H171=0,"",'Ark1'!Z1070)</f>
        <v>1.1246343981957274</v>
      </c>
      <c r="X171" s="303">
        <f t="shared" si="30"/>
        <v>308.63762508696288</v>
      </c>
      <c r="Y171" s="267">
        <f t="shared" si="31"/>
        <v>29.921617752326405</v>
      </c>
      <c r="Z171" s="265">
        <f t="shared" si="32"/>
        <v>1.1238938053097345</v>
      </c>
      <c r="AA171" s="244"/>
      <c r="AB171" s="247"/>
      <c r="AD171" s="28"/>
      <c r="AE171" s="27"/>
      <c r="AF171" s="248"/>
      <c r="AG171" s="86"/>
      <c r="AK171" s="86"/>
    </row>
    <row r="172" spans="1:37" ht="15.6">
      <c r="A172" s="244"/>
      <c r="B172" s="244">
        <f>+'Ark1'!C1071</f>
        <v>2024</v>
      </c>
      <c r="C172" s="264">
        <f>+'Ark1'!M1071</f>
        <v>11</v>
      </c>
      <c r="D172" s="362" t="s">
        <v>102</v>
      </c>
      <c r="E172" s="264">
        <f>+'Ark1'!D1071</f>
        <v>10</v>
      </c>
      <c r="F172" s="264" t="s">
        <v>592</v>
      </c>
      <c r="G172" s="264">
        <f>+IF(H172=0,"",'Ark1'!Q1071)</f>
        <v>186</v>
      </c>
      <c r="H172" s="485">
        <f>+'Ark1'!R1071</f>
        <v>209</v>
      </c>
      <c r="I172" s="265">
        <f>+IF(H172=0,"",'Ark1'!AE1071)</f>
        <v>2.9578262100198134</v>
      </c>
      <c r="J172" s="265">
        <f>+IF(H172=0,"",'Ark1'!AF1071)</f>
        <v>3.5759585215514367</v>
      </c>
      <c r="K172" s="266">
        <f>+IF(H172=0,"",'Ark1'!S1071)</f>
        <v>5.5645933014354076</v>
      </c>
      <c r="L172" s="244"/>
      <c r="M172" s="376">
        <f>+IF(H172=0,"",'Ark1'!AR1071)</f>
        <v>213.50753768844223</v>
      </c>
      <c r="N172" s="114">
        <f>+IF(H172=0,"",'Ark1'!AS1071)</f>
        <v>32.13223647197168</v>
      </c>
      <c r="O172" s="244"/>
      <c r="P172" s="303">
        <f>+IF(H172=0,"",'Ark1'!U1071)</f>
        <v>312.942105263158</v>
      </c>
      <c r="Q172" s="267">
        <f>+IF(H172=0,"",'Ark1'!W1071)</f>
        <v>100</v>
      </c>
      <c r="R172" s="267">
        <f>+IF(H172=0,"",'Ark1'!X1071)</f>
        <v>22.966507177033495</v>
      </c>
      <c r="S172" s="267">
        <f>+IF(H172=0,"",'Ark1'!AG1071)</f>
        <v>1095.1658291457288</v>
      </c>
      <c r="T172" s="267">
        <f>+IF(H172=0,"",'Ark1'!AH1071)</f>
        <v>95.215311004784667</v>
      </c>
      <c r="U172" s="267">
        <f>+IF(H172=0,"",'Ark1'!AI1071)</f>
        <v>44.976076555023909</v>
      </c>
      <c r="V172" s="267">
        <f>+IF(H172=0,"",'Ark1'!Y1071)</f>
        <v>50.432731713676574</v>
      </c>
      <c r="W172" s="266">
        <f>+IF(H172=0,"",'Ark1'!Z1071)</f>
        <v>1.0923351713015137</v>
      </c>
      <c r="X172" s="303">
        <f t="shared" si="30"/>
        <v>285.74860257214635</v>
      </c>
      <c r="Y172" s="267">
        <f t="shared" si="31"/>
        <v>28.449282296650725</v>
      </c>
      <c r="Z172" s="265">
        <f t="shared" si="32"/>
        <v>1.1236559139784945</v>
      </c>
      <c r="AA172" s="244"/>
      <c r="AB172" s="247"/>
      <c r="AD172" s="28"/>
      <c r="AE172" s="27"/>
      <c r="AF172" s="248"/>
      <c r="AG172" s="86"/>
      <c r="AK172" s="86"/>
    </row>
    <row r="173" spans="1:37" ht="15.6">
      <c r="A173" s="244"/>
      <c r="B173" s="244">
        <f>+'Ark1'!C1072</f>
        <v>2024</v>
      </c>
      <c r="C173" s="264">
        <f>+'Ark1'!M1072</f>
        <v>11</v>
      </c>
      <c r="D173" s="362" t="s">
        <v>102</v>
      </c>
      <c r="E173" s="264">
        <f>+'Ark1'!D1072</f>
        <v>11</v>
      </c>
      <c r="F173" s="264" t="s">
        <v>593</v>
      </c>
      <c r="G173" s="264">
        <f>+IF(H173=0,"",'Ark1'!Q1072)</f>
        <v>189</v>
      </c>
      <c r="H173" s="485">
        <f>+'Ark1'!R1072</f>
        <v>223</v>
      </c>
      <c r="I173" s="265">
        <f>+IF(H173=0,"",'Ark1'!AE1072)</f>
        <v>3.7996251490884303</v>
      </c>
      <c r="J173" s="265">
        <f>+IF(H173=0,"",'Ark1'!AF1072)</f>
        <v>4.7181646429747124</v>
      </c>
      <c r="K173" s="266">
        <f>+IF(H173=0,"",'Ark1'!S1072)</f>
        <v>5.6771300448430484</v>
      </c>
      <c r="L173" s="244"/>
      <c r="M173" s="376">
        <f>+IF(H173=0,"",'Ark1'!AR1072)</f>
        <v>216.44811320754715</v>
      </c>
      <c r="N173" s="114">
        <f>+IF(H173=0,"",'Ark1'!AS1072)</f>
        <v>32.264979022981137</v>
      </c>
      <c r="O173" s="244"/>
      <c r="P173" s="303">
        <f>+IF(H173=0,"",'Ark1'!U1072)</f>
        <v>327.65605381165921</v>
      </c>
      <c r="Q173" s="267">
        <f>+IF(H173=0,"",'Ark1'!W1072)</f>
        <v>100</v>
      </c>
      <c r="R173" s="267">
        <f>+IF(H173=0,"",'Ark1'!X1072)</f>
        <v>25.560538116591921</v>
      </c>
      <c r="S173" s="267">
        <f>+IF(H173=0,"",'Ark1'!AG1072)</f>
        <v>1107.1933962264156</v>
      </c>
      <c r="T173" s="267">
        <f>+IF(H173=0,"",'Ark1'!AH1072)</f>
        <v>95.067264573991011</v>
      </c>
      <c r="U173" s="267">
        <f>+IF(H173=0,"",'Ark1'!AI1072)</f>
        <v>34.529147982062774</v>
      </c>
      <c r="V173" s="267">
        <f>+IF(H173=0,"",'Ark1'!Y1072)</f>
        <v>50.752374718673046</v>
      </c>
      <c r="W173" s="266">
        <f>+IF(H173=0,"",'Ark1'!Z1072)</f>
        <v>1.2215431012087783</v>
      </c>
      <c r="X173" s="303">
        <f t="shared" si="30"/>
        <v>295.93389459184885</v>
      </c>
      <c r="Y173" s="267">
        <f t="shared" si="31"/>
        <v>29.786913982878108</v>
      </c>
      <c r="Z173" s="265">
        <f t="shared" si="32"/>
        <v>1.17989417989418</v>
      </c>
      <c r="AA173" s="244"/>
      <c r="AB173" s="247"/>
      <c r="AD173" s="28"/>
      <c r="AE173" s="27"/>
      <c r="AF173" s="248"/>
      <c r="AG173" s="86"/>
      <c r="AK173" s="86"/>
    </row>
    <row r="174" spans="1:37" ht="15.6">
      <c r="A174" s="244"/>
      <c r="B174" s="244">
        <f>+'Ark1'!C1073</f>
        <v>2024</v>
      </c>
      <c r="C174" s="264">
        <f>+'Ark1'!M1073</f>
        <v>11</v>
      </c>
      <c r="D174" s="362" t="s">
        <v>102</v>
      </c>
      <c r="E174" s="264">
        <f>+'Ark1'!D1073</f>
        <v>12</v>
      </c>
      <c r="F174" s="264" t="s">
        <v>594</v>
      </c>
      <c r="G174" s="264">
        <f>+IF(H174=0,"",'Ark1'!Q1073)</f>
        <v>133</v>
      </c>
      <c r="H174" s="485">
        <f>+'Ark1'!R1073</f>
        <v>153</v>
      </c>
      <c r="I174" s="265">
        <f>+IF(H174=0,"",'Ark1'!AE1073)</f>
        <v>3.7317073170731714</v>
      </c>
      <c r="J174" s="265">
        <f>+IF(H174=0,"",'Ark1'!AF1073)</f>
        <v>4.6882415293764836</v>
      </c>
      <c r="K174" s="266">
        <f>+IF(H174=0,"",'Ark1'!S1073)</f>
        <v>5.7647058823529411</v>
      </c>
      <c r="L174" s="244"/>
      <c r="M174" s="376">
        <f>+IF(H174=0,"",'Ark1'!AR1073)</f>
        <v>216.92617449664431</v>
      </c>
      <c r="N174" s="114">
        <f>+IF(H174=0,"",'Ark1'!AS1073)</f>
        <v>32.637350000294134</v>
      </c>
      <c r="O174" s="244"/>
      <c r="P174" s="303">
        <f>+IF(H174=0,"",'Ark1'!U1073)</f>
        <v>332.58431372549018</v>
      </c>
      <c r="Q174" s="267">
        <f>+IF(H174=0,"",'Ark1'!W1073)</f>
        <v>100</v>
      </c>
      <c r="R174" s="267">
        <f>+IF(H174=0,"",'Ark1'!X1073)</f>
        <v>30.065359477124172</v>
      </c>
      <c r="S174" s="267">
        <f>+IF(H174=0,"",'Ark1'!AG1073)</f>
        <v>1118.6778523489938</v>
      </c>
      <c r="T174" s="267">
        <f>+IF(H174=0,"",'Ark1'!AH1073)</f>
        <v>97.385620915032646</v>
      </c>
      <c r="U174" s="267">
        <f>+IF(H174=0,"",'Ark1'!AI1073)</f>
        <v>35.947712418300661</v>
      </c>
      <c r="V174" s="267">
        <f>+IF(H174=0,"",'Ark1'!Y1073)</f>
        <v>42.270933040147355</v>
      </c>
      <c r="W174" s="266">
        <f>+IF(H174=0,"",'Ark1'!Z1073)</f>
        <v>1.346817628319559</v>
      </c>
      <c r="X174" s="303">
        <f t="shared" si="30"/>
        <v>297.30124094897508</v>
      </c>
      <c r="Y174" s="267">
        <f t="shared" si="31"/>
        <v>30.234937611408199</v>
      </c>
      <c r="Z174" s="265">
        <f t="shared" si="32"/>
        <v>1.1503759398496241</v>
      </c>
      <c r="AA174" s="244"/>
      <c r="AB174" s="247"/>
      <c r="AD174" s="28"/>
      <c r="AE174" s="27"/>
      <c r="AF174" s="248"/>
      <c r="AG174" s="86"/>
      <c r="AK174" s="86"/>
    </row>
    <row r="175" spans="1:37" ht="15.6">
      <c r="A175" s="244"/>
      <c r="B175" s="244"/>
      <c r="C175" s="244"/>
      <c r="D175" s="244"/>
      <c r="E175" s="244"/>
      <c r="F175" s="244"/>
      <c r="G175" s="244"/>
      <c r="H175" s="478"/>
      <c r="I175" s="245"/>
      <c r="J175" s="245"/>
      <c r="K175" s="244"/>
      <c r="L175" s="244"/>
      <c r="M175" s="246"/>
      <c r="N175" s="246"/>
      <c r="O175" s="244"/>
      <c r="P175" s="244"/>
      <c r="Q175" s="246"/>
      <c r="R175" s="246"/>
      <c r="S175" s="244"/>
      <c r="T175" s="246"/>
      <c r="U175" s="246"/>
      <c r="V175" s="246"/>
      <c r="W175" s="244"/>
      <c r="X175" s="244"/>
      <c r="Y175" s="246"/>
      <c r="Z175" s="245"/>
      <c r="AA175" s="244"/>
      <c r="AB175" s="247"/>
      <c r="AD175" s="28"/>
      <c r="AE175" s="27"/>
      <c r="AF175" s="248"/>
      <c r="AG175" s="86"/>
      <c r="AK175" s="86"/>
    </row>
    <row r="176" spans="1:37" ht="15.6">
      <c r="A176" s="244"/>
      <c r="B176" s="244"/>
      <c r="C176" s="244"/>
      <c r="D176" s="244"/>
      <c r="E176" s="244"/>
      <c r="F176" s="244"/>
      <c r="G176" s="244"/>
      <c r="H176" s="478"/>
      <c r="I176" s="245"/>
      <c r="J176" s="245"/>
      <c r="K176" s="244"/>
      <c r="L176" s="244"/>
      <c r="M176" s="246"/>
      <c r="N176" s="246"/>
      <c r="O176" s="244"/>
      <c r="P176" s="244"/>
      <c r="Q176" s="246"/>
      <c r="R176" s="246"/>
      <c r="S176" s="244"/>
      <c r="T176" s="246"/>
      <c r="U176" s="246"/>
      <c r="V176" s="246"/>
      <c r="W176" s="244"/>
      <c r="X176" s="244"/>
      <c r="Y176" s="246"/>
      <c r="Z176" s="245"/>
      <c r="AA176" s="244"/>
      <c r="AB176" s="247"/>
      <c r="AD176" s="28"/>
      <c r="AE176" s="27"/>
      <c r="AF176" s="248"/>
      <c r="AG176" s="86"/>
      <c r="AK176" s="86"/>
    </row>
    <row r="177" spans="1:37" ht="22.8">
      <c r="A177" s="262" t="s">
        <v>631</v>
      </c>
      <c r="B177" s="244"/>
      <c r="C177" s="244"/>
      <c r="D177" s="344" t="str">
        <f>+D179</f>
        <v>4+</v>
      </c>
      <c r="E177" s="244"/>
      <c r="F177" s="244"/>
      <c r="G177" s="244"/>
      <c r="H177" s="495">
        <f>SUM(H179:H190)</f>
        <v>1147</v>
      </c>
      <c r="I177" s="245"/>
      <c r="J177" s="245"/>
      <c r="K177" s="244"/>
      <c r="L177" s="244"/>
      <c r="M177" s="246"/>
      <c r="N177" s="246"/>
      <c r="O177" s="244"/>
      <c r="P177" s="270">
        <f>+Fettgruppe!R20</f>
        <v>340.79895379250189</v>
      </c>
      <c r="Q177" s="246"/>
      <c r="R177" s="246"/>
      <c r="S177" s="244"/>
      <c r="T177" s="246"/>
      <c r="U177" s="246"/>
      <c r="V177" s="246"/>
      <c r="W177" s="244"/>
      <c r="X177" s="270">
        <f>+Fettgruppe!Z20</f>
        <v>322.57732641200778</v>
      </c>
      <c r="Y177" s="263" t="s">
        <v>629</v>
      </c>
      <c r="Z177" s="261"/>
      <c r="AA177" s="244"/>
      <c r="AB177" s="247"/>
      <c r="AD177" s="28"/>
      <c r="AE177" s="27"/>
      <c r="AF177" s="248"/>
      <c r="AG177" s="86"/>
      <c r="AK177" s="86"/>
    </row>
    <row r="178" spans="1:37" ht="16.5" customHeight="1">
      <c r="A178" s="244"/>
      <c r="B178" s="244"/>
      <c r="C178" s="244"/>
      <c r="D178" s="344"/>
      <c r="E178" s="244"/>
      <c r="F178" s="244"/>
      <c r="G178" s="244"/>
      <c r="H178" s="478"/>
      <c r="I178" s="244"/>
      <c r="J178" s="244"/>
      <c r="K178" s="244"/>
      <c r="L178" s="244"/>
      <c r="M178" s="246"/>
      <c r="N178" s="246"/>
      <c r="O178" s="244"/>
      <c r="P178" s="244"/>
      <c r="Q178" s="246"/>
      <c r="R178" s="246"/>
      <c r="S178" s="244"/>
      <c r="T178" s="246"/>
      <c r="U178" s="246"/>
      <c r="V178" s="246"/>
      <c r="W178" s="244"/>
      <c r="X178" s="244"/>
      <c r="Y178" s="246"/>
      <c r="Z178" s="261"/>
      <c r="AA178" s="244"/>
      <c r="AB178" s="247"/>
      <c r="AD178" s="28"/>
      <c r="AE178" s="27"/>
      <c r="AF178" s="248"/>
      <c r="AG178" s="86"/>
      <c r="AK178" s="86"/>
    </row>
    <row r="179" spans="1:37" ht="15.6">
      <c r="A179" s="244"/>
      <c r="B179" s="244">
        <f>+'Ark1'!C1074</f>
        <v>2024</v>
      </c>
      <c r="C179" s="86">
        <f>+'Ark1'!M1074</f>
        <v>12</v>
      </c>
      <c r="D179" s="361" t="s">
        <v>103</v>
      </c>
      <c r="E179" s="86">
        <f>+'Ark1'!D1074</f>
        <v>1</v>
      </c>
      <c r="F179" s="86" t="s">
        <v>584</v>
      </c>
      <c r="G179" s="86">
        <f>+IF(H179=0,"",'Ark1'!Q1074)</f>
        <v>111</v>
      </c>
      <c r="H179" s="485">
        <f>+'Ark1'!R1074</f>
        <v>132</v>
      </c>
      <c r="I179" s="28">
        <f>+IF(H179=0,"",'Ark1'!AE1074)</f>
        <v>2.9094115054000436</v>
      </c>
      <c r="J179" s="28">
        <f>+IF(H179=0,"",'Ark1'!AF1074)</f>
        <v>3.7726088251597352</v>
      </c>
      <c r="K179" s="27">
        <f>+IF(H179=0,"",'Ark1'!S1074)</f>
        <v>6.083333333333333</v>
      </c>
      <c r="L179" s="244"/>
      <c r="M179" s="376">
        <f>+IF(H179=0,"",'Ark1'!AR1074)</f>
        <v>217.42400000000001</v>
      </c>
      <c r="N179" s="114">
        <f>+IF(H179=0,"",'Ark1'!AS1074)</f>
        <v>34.020456559738008</v>
      </c>
      <c r="O179" s="244"/>
      <c r="P179" s="303">
        <f>+IF(H179=0,"",'Ark1'!U1074)</f>
        <v>347.7227272727273</v>
      </c>
      <c r="Q179" s="33">
        <f>+IF(H179=0,"",'Ark1'!W1074)</f>
        <v>100</v>
      </c>
      <c r="R179" s="33">
        <f>+IF(H179=0,"",'Ark1'!X1074)</f>
        <v>50</v>
      </c>
      <c r="S179" s="33">
        <f>+IF(H179=0,"",'Ark1'!AG1074)</f>
        <v>1106.0239999999999</v>
      </c>
      <c r="T179" s="33">
        <f>+IF(H179=0,"",'Ark1'!AH1074)</f>
        <v>94.696969696969703</v>
      </c>
      <c r="U179" s="33">
        <f>+IF(H179=0,"",'Ark1'!AI1074)</f>
        <v>33.333333333333343</v>
      </c>
      <c r="V179" s="33">
        <f>+IF(H179=0,"",'Ark1'!Y1074)</f>
        <v>41.607237480320528</v>
      </c>
      <c r="W179" s="27">
        <f>+IF(H179=0,"",'Ark1'!Z1074)</f>
        <v>1.0804156514036549</v>
      </c>
      <c r="X179" s="303">
        <f t="shared" ref="X179:X190" si="33">+IF(H179=0,"",1000*P179/S179)</f>
        <v>314.3898570670504</v>
      </c>
      <c r="Y179" s="33">
        <f t="shared" ref="Y179:Y190" si="34">+IF(H179=0,"",P179/C179)</f>
        <v>28.976893939393943</v>
      </c>
      <c r="Z179" s="28">
        <f t="shared" ref="Z179:Z190" si="35">+IF(H179=0,"",H179/G179)</f>
        <v>1.1891891891891893</v>
      </c>
      <c r="AA179" s="244"/>
      <c r="AB179" s="247"/>
      <c r="AD179" s="28"/>
      <c r="AE179" s="27"/>
      <c r="AF179" s="248"/>
      <c r="AG179" s="86"/>
      <c r="AK179" s="86"/>
    </row>
    <row r="180" spans="1:37" ht="15.6">
      <c r="A180" s="244"/>
      <c r="B180" s="244">
        <f>+'Ark1'!C1075</f>
        <v>2024</v>
      </c>
      <c r="C180" s="86">
        <f>+'Ark1'!M1075</f>
        <v>12</v>
      </c>
      <c r="D180" s="361" t="s">
        <v>103</v>
      </c>
      <c r="E180" s="86">
        <f>+'Ark1'!D1075</f>
        <v>2</v>
      </c>
      <c r="F180" s="86" t="s">
        <v>585</v>
      </c>
      <c r="G180" s="86">
        <f>+IF(H180=0,"",'Ark1'!Q1075)</f>
        <v>83</v>
      </c>
      <c r="H180" s="485">
        <f>+'Ark1'!R1075</f>
        <v>97</v>
      </c>
      <c r="I180" s="28">
        <f>+IF(H180=0,"",'Ark1'!AE1075)</f>
        <v>3.344827586206895</v>
      </c>
      <c r="J180" s="28">
        <f>+IF(H180=0,"",'Ark1'!AF1075)</f>
        <v>4.1998743892262791</v>
      </c>
      <c r="K180" s="27">
        <f>+IF(H180=0,"",'Ark1'!S1075)</f>
        <v>6.1546391752577323</v>
      </c>
      <c r="L180" s="244"/>
      <c r="M180" s="376">
        <f>+IF(H180=0,"",'Ark1'!AR1075)</f>
        <v>214.72826086956519</v>
      </c>
      <c r="N180" s="114">
        <f>+IF(H180=0,"",'Ark1'!AS1075)</f>
        <v>33.983565089706175</v>
      </c>
      <c r="O180" s="244"/>
      <c r="P180" s="303">
        <f>+IF(H180=0,"",'Ark1'!U1075)</f>
        <v>337.32061855670099</v>
      </c>
      <c r="Q180" s="33">
        <f>+IF(H180=0,"",'Ark1'!W1075)</f>
        <v>100</v>
      </c>
      <c r="R180" s="33">
        <f>+IF(H180=0,"",'Ark1'!X1075)</f>
        <v>39.175257731958759</v>
      </c>
      <c r="S180" s="33">
        <f>+IF(H180=0,"",'Ark1'!AG1075)</f>
        <v>1000.9347826086956</v>
      </c>
      <c r="T180" s="33">
        <f>+IF(H180=0,"",'Ark1'!AH1075)</f>
        <v>94.845360824742258</v>
      </c>
      <c r="U180" s="33">
        <f>+IF(H180=0,"",'Ark1'!AI1075)</f>
        <v>32.989690721649481</v>
      </c>
      <c r="V180" s="33">
        <f>+IF(H180=0,"",'Ark1'!Y1075)</f>
        <v>46.302093956667569</v>
      </c>
      <c r="W180" s="27">
        <f>+IF(H180=0,"",'Ark1'!Z1075)</f>
        <v>1.1870452460615195</v>
      </c>
      <c r="X180" s="303">
        <f t="shared" si="33"/>
        <v>337.00559159064886</v>
      </c>
      <c r="Y180" s="33">
        <f t="shared" si="34"/>
        <v>28.110051546391748</v>
      </c>
      <c r="Z180" s="28">
        <f t="shared" si="35"/>
        <v>1.1686746987951808</v>
      </c>
      <c r="AA180" s="244"/>
      <c r="AB180" s="247"/>
      <c r="AD180" s="28"/>
      <c r="AE180" s="27"/>
      <c r="AF180" s="248"/>
      <c r="AG180" s="86"/>
      <c r="AK180" s="86"/>
    </row>
    <row r="181" spans="1:37" ht="15.6">
      <c r="A181" s="244"/>
      <c r="B181" s="244">
        <f>+'Ark1'!C1076</f>
        <v>2024</v>
      </c>
      <c r="C181" s="86">
        <f>+'Ark1'!M1076</f>
        <v>12</v>
      </c>
      <c r="D181" s="361" t="s">
        <v>103</v>
      </c>
      <c r="E181" s="86">
        <f>+'Ark1'!D1076</f>
        <v>3</v>
      </c>
      <c r="F181" s="86" t="s">
        <v>586</v>
      </c>
      <c r="G181" s="86">
        <f>+IF(H181=0,"",'Ark1'!Q1076)</f>
        <v>100</v>
      </c>
      <c r="H181" s="485">
        <f>+'Ark1'!R1076</f>
        <v>118</v>
      </c>
      <c r="I181" s="28">
        <f>+IF(H181=0,"",'Ark1'!AE1076)</f>
        <v>3.9891818796484113</v>
      </c>
      <c r="J181" s="28">
        <f>+IF(H181=0,"",'Ark1'!AF1076)</f>
        <v>4.9857559499367516</v>
      </c>
      <c r="K181" s="27">
        <f>+IF(H181=0,"",'Ark1'!S1076)</f>
        <v>6.0508474576271194</v>
      </c>
      <c r="L181" s="244"/>
      <c r="M181" s="376">
        <f>+IF(H181=0,"",'Ark1'!AR1076)</f>
        <v>215.33928571428575</v>
      </c>
      <c r="N181" s="114">
        <f>+IF(H181=0,"",'Ark1'!AS1076)</f>
        <v>33.894029259106581</v>
      </c>
      <c r="O181" s="244"/>
      <c r="P181" s="303">
        <f>+IF(H181=0,"",'Ark1'!U1076)</f>
        <v>337.09067796610174</v>
      </c>
      <c r="Q181" s="33">
        <f>+IF(H181=0,"",'Ark1'!W1076)</f>
        <v>100</v>
      </c>
      <c r="R181" s="33">
        <f>+IF(H181=0,"",'Ark1'!X1076)</f>
        <v>36.440677966101696</v>
      </c>
      <c r="S181" s="33">
        <f>+IF(H181=0,"",'Ark1'!AG1076)</f>
        <v>1059.9553571428571</v>
      </c>
      <c r="T181" s="33">
        <f>+IF(H181=0,"",'Ark1'!AH1076)</f>
        <v>94.915254237288124</v>
      </c>
      <c r="U181" s="33">
        <f>+IF(H181=0,"",'Ark1'!AI1076)</f>
        <v>33.898305084745758</v>
      </c>
      <c r="V181" s="33">
        <f>+IF(H181=0,"",'Ark1'!Y1076)</f>
        <v>45.335981121908944</v>
      </c>
      <c r="W181" s="27">
        <f>+IF(H181=0,"",'Ark1'!Z1076)</f>
        <v>1.170596383039459</v>
      </c>
      <c r="X181" s="303">
        <f t="shared" si="33"/>
        <v>318.02346739841971</v>
      </c>
      <c r="Y181" s="33">
        <f t="shared" si="34"/>
        <v>28.090889830508477</v>
      </c>
      <c r="Z181" s="28">
        <f t="shared" si="35"/>
        <v>1.18</v>
      </c>
      <c r="AA181" s="244"/>
      <c r="AB181" s="247"/>
      <c r="AD181" s="28"/>
      <c r="AE181" s="27"/>
      <c r="AF181" s="248"/>
      <c r="AG181" s="86"/>
      <c r="AK181" s="86"/>
    </row>
    <row r="182" spans="1:37" ht="15.6">
      <c r="A182" s="244"/>
      <c r="B182" s="244">
        <f>+'Ark1'!C1077</f>
        <v>2024</v>
      </c>
      <c r="C182" s="86">
        <f>+'Ark1'!M1077</f>
        <v>12</v>
      </c>
      <c r="D182" s="361" t="s">
        <v>103</v>
      </c>
      <c r="E182" s="86">
        <f>+'Ark1'!D1077</f>
        <v>4</v>
      </c>
      <c r="F182" s="86" t="s">
        <v>587</v>
      </c>
      <c r="G182" s="86">
        <f>+IF(H182=0,"",'Ark1'!Q1077)</f>
        <v>121</v>
      </c>
      <c r="H182" s="485">
        <f>+'Ark1'!R1077</f>
        <v>134</v>
      </c>
      <c r="I182" s="28">
        <f>+IF(H182=0,"",'Ark1'!AE1077)</f>
        <v>3.4932221063607924</v>
      </c>
      <c r="J182" s="28">
        <f>+IF(H182=0,"",'Ark1'!AF1077)</f>
        <v>4.3929065281790125</v>
      </c>
      <c r="K182" s="27">
        <f>+IF(H182=0,"",'Ark1'!S1077)</f>
        <v>6.1278195488721812</v>
      </c>
      <c r="L182" s="244"/>
      <c r="M182" s="376">
        <f>+IF(H182=0,"",'Ark1'!AR1077)</f>
        <v>215.64566929133849</v>
      </c>
      <c r="N182" s="114">
        <f>+IF(H182=0,"",'Ark1'!AS1077)</f>
        <v>33.76267968060673</v>
      </c>
      <c r="O182" s="244"/>
      <c r="P182" s="303">
        <f>+IF(H182=0,"",'Ark1'!U1077)</f>
        <v>339.21119402985101</v>
      </c>
      <c r="Q182" s="33">
        <f>+IF(H182=0,"",'Ark1'!W1077)</f>
        <v>100</v>
      </c>
      <c r="R182" s="33">
        <f>+IF(H182=0,"",'Ark1'!X1077)</f>
        <v>43.28358208955224</v>
      </c>
      <c r="S182" s="33">
        <f>+IF(H182=0,"",'Ark1'!AG1077)</f>
        <v>1020.3228346456696</v>
      </c>
      <c r="T182" s="33">
        <f>+IF(H182=0,"",'Ark1'!AH1077)</f>
        <v>94.776119402985088</v>
      </c>
      <c r="U182" s="33">
        <f>+IF(H182=0,"",'Ark1'!AI1077)</f>
        <v>34.328358208955223</v>
      </c>
      <c r="V182" s="33">
        <f>+IF(H182=0,"",'Ark1'!Y1077)</f>
        <v>48.424203983236303</v>
      </c>
      <c r="W182" s="27">
        <f>+IF(H182=0,"",'Ark1'!Z1077)</f>
        <v>1.0121533688782485</v>
      </c>
      <c r="X182" s="303">
        <f t="shared" si="33"/>
        <v>332.45477069779571</v>
      </c>
      <c r="Y182" s="33">
        <f t="shared" si="34"/>
        <v>28.267599502487585</v>
      </c>
      <c r="Z182" s="28">
        <f t="shared" si="35"/>
        <v>1.1074380165289257</v>
      </c>
      <c r="AA182" s="244"/>
      <c r="AB182" s="247"/>
      <c r="AD182" s="28"/>
      <c r="AE182" s="27"/>
      <c r="AF182" s="248"/>
      <c r="AG182" s="86"/>
      <c r="AK182" s="86"/>
    </row>
    <row r="183" spans="1:37" ht="15.6">
      <c r="A183" s="244"/>
      <c r="B183" s="244">
        <f>+'Ark1'!C1078</f>
        <v>2024</v>
      </c>
      <c r="C183" s="86">
        <f>+'Ark1'!M1078</f>
        <v>12</v>
      </c>
      <c r="D183" s="361" t="s">
        <v>103</v>
      </c>
      <c r="E183" s="86">
        <f>+'Ark1'!D1078</f>
        <v>5</v>
      </c>
      <c r="F183" s="86" t="s">
        <v>443</v>
      </c>
      <c r="G183" s="86">
        <f>+IF(H183=0,"",'Ark1'!Q1078)</f>
        <v>105</v>
      </c>
      <c r="H183" s="485">
        <f>+'Ark1'!R1078</f>
        <v>116</v>
      </c>
      <c r="I183" s="28">
        <f>+IF(H183=0,"",'Ark1'!AE1078)</f>
        <v>3.5355074672355991</v>
      </c>
      <c r="J183" s="28">
        <f>+IF(H183=0,"",'Ark1'!AF1078)</f>
        <v>4.4381856333710141</v>
      </c>
      <c r="K183" s="27">
        <f>+IF(H183=0,"",'Ark1'!S1078)</f>
        <v>6.2931034482758639</v>
      </c>
      <c r="L183" s="244"/>
      <c r="M183" s="376">
        <f>+IF(H183=0,"",'Ark1'!AR1078)</f>
        <v>214.0833333333334</v>
      </c>
      <c r="N183" s="114">
        <f>+IF(H183=0,"",'Ark1'!AS1078)</f>
        <v>34.469267762385314</v>
      </c>
      <c r="O183" s="244"/>
      <c r="P183" s="303">
        <f>+IF(H183=0,"",'Ark1'!U1078)</f>
        <v>338.32155172413815</v>
      </c>
      <c r="Q183" s="33">
        <f>+IF(H183=0,"",'Ark1'!W1078)</f>
        <v>100</v>
      </c>
      <c r="R183" s="33">
        <f>+IF(H183=0,"",'Ark1'!X1078)</f>
        <v>41.379310344827594</v>
      </c>
      <c r="S183" s="33">
        <f>+IF(H183=0,"",'Ark1'!AG1078)</f>
        <v>992.8611111111112</v>
      </c>
      <c r="T183" s="33">
        <f>+IF(H183=0,"",'Ark1'!AH1078)</f>
        <v>93.10344827586205</v>
      </c>
      <c r="U183" s="33">
        <f>+IF(H183=0,"",'Ark1'!AI1078)</f>
        <v>36.206896551724149</v>
      </c>
      <c r="V183" s="33">
        <f>+IF(H183=0,"",'Ark1'!Y1078)</f>
        <v>48.015738809832953</v>
      </c>
      <c r="W183" s="27">
        <f>+IF(H183=0,"",'Ark1'!Z1078)</f>
        <v>1.1372777644165843</v>
      </c>
      <c r="X183" s="303">
        <f t="shared" si="33"/>
        <v>340.75415779506397</v>
      </c>
      <c r="Y183" s="33">
        <f t="shared" si="34"/>
        <v>28.193462643678178</v>
      </c>
      <c r="Z183" s="28">
        <f t="shared" si="35"/>
        <v>1.1047619047619048</v>
      </c>
      <c r="AA183" s="244"/>
      <c r="AB183" s="247"/>
      <c r="AD183" s="28"/>
      <c r="AE183" s="27"/>
      <c r="AF183" s="248"/>
      <c r="AG183" s="86"/>
      <c r="AK183" s="86"/>
    </row>
    <row r="184" spans="1:37" ht="15.6">
      <c r="A184" s="244"/>
      <c r="B184" s="244">
        <f>+'Ark1'!C1079</f>
        <v>2024</v>
      </c>
      <c r="C184" s="86">
        <f>+'Ark1'!M1079</f>
        <v>12</v>
      </c>
      <c r="D184" s="361" t="s">
        <v>103</v>
      </c>
      <c r="E184" s="86">
        <f>+'Ark1'!D1079</f>
        <v>6</v>
      </c>
      <c r="F184" s="86" t="s">
        <v>588</v>
      </c>
      <c r="G184" s="86">
        <f>+IF(H184=0,"",'Ark1'!Q1079)</f>
        <v>69</v>
      </c>
      <c r="H184" s="485">
        <f>+'Ark1'!R1079</f>
        <v>77</v>
      </c>
      <c r="I184" s="28">
        <f>+IF(H184=0,"",'Ark1'!AE1079)</f>
        <v>2.7295285359801484</v>
      </c>
      <c r="J184" s="28">
        <f>+IF(H184=0,"",'Ark1'!AF1079)</f>
        <v>3.5502486285125139</v>
      </c>
      <c r="K184" s="27">
        <f>+IF(H184=0,"",'Ark1'!S1079)</f>
        <v>6.5526315789473681</v>
      </c>
      <c r="L184" s="244"/>
      <c r="M184" s="376">
        <f>+IF(H184=0,"",'Ark1'!AR1079)</f>
        <v>214.81578947368425</v>
      </c>
      <c r="N184" s="114">
        <f>+IF(H184=0,"",'Ark1'!AS1079)</f>
        <v>35.059559319925121</v>
      </c>
      <c r="O184" s="244"/>
      <c r="P184" s="303">
        <f>+IF(H184=0,"",'Ark1'!U1079)</f>
        <v>347.74805194805191</v>
      </c>
      <c r="Q184" s="33">
        <f>+IF(H184=0,"",'Ark1'!W1079)</f>
        <v>100</v>
      </c>
      <c r="R184" s="33">
        <f>+IF(H184=0,"",'Ark1'!X1079)</f>
        <v>49.350649350649341</v>
      </c>
      <c r="S184" s="33">
        <f>+IF(H184=0,"",'Ark1'!AG1079)</f>
        <v>1017.6973684210528</v>
      </c>
      <c r="T184" s="33">
        <f>+IF(H184=0,"",'Ark1'!AH1079)</f>
        <v>98.701298701298683</v>
      </c>
      <c r="U184" s="33">
        <f>+IF(H184=0,"",'Ark1'!AI1079)</f>
        <v>41.558441558441551</v>
      </c>
      <c r="V184" s="33">
        <f>+IF(H184=0,"",'Ark1'!Y1079)</f>
        <v>48.493806299896562</v>
      </c>
      <c r="W184" s="27">
        <f>+IF(H184=0,"",'Ark1'!Z1079)</f>
        <v>0.95245747135374315</v>
      </c>
      <c r="X184" s="303">
        <f t="shared" si="33"/>
        <v>341.70084618335949</v>
      </c>
      <c r="Y184" s="33">
        <f t="shared" si="34"/>
        <v>28.979004329004326</v>
      </c>
      <c r="Z184" s="28">
        <f t="shared" si="35"/>
        <v>1.1159420289855073</v>
      </c>
      <c r="AA184" s="244"/>
      <c r="AB184" s="247"/>
      <c r="AD184" s="28"/>
      <c r="AE184" s="27"/>
      <c r="AF184" s="248"/>
      <c r="AG184" s="86"/>
      <c r="AK184" s="86"/>
    </row>
    <row r="185" spans="1:37" ht="15.6">
      <c r="A185" s="244"/>
      <c r="B185" s="244">
        <f>+'Ark1'!C1080</f>
        <v>2024</v>
      </c>
      <c r="C185" s="86">
        <f>+'Ark1'!M1080</f>
        <v>12</v>
      </c>
      <c r="D185" s="361" t="s">
        <v>103</v>
      </c>
      <c r="E185" s="86">
        <f>+'Ark1'!D1080</f>
        <v>7</v>
      </c>
      <c r="F185" s="86" t="s">
        <v>589</v>
      </c>
      <c r="G185" s="86">
        <f>+IF(H185=0,"",'Ark1'!Q1080)</f>
        <v>49</v>
      </c>
      <c r="H185" s="485">
        <f>+'Ark1'!R1080</f>
        <v>54</v>
      </c>
      <c r="I185" s="28">
        <f>+IF(H185=0,"",'Ark1'!AE1080)</f>
        <v>2.2443890274314215</v>
      </c>
      <c r="J185" s="28">
        <f>+IF(H185=0,"",'Ark1'!AF1080)</f>
        <v>2.9184710947555144</v>
      </c>
      <c r="K185" s="27">
        <f>+IF(H185=0,"",'Ark1'!S1080)</f>
        <v>6.0185185185185173</v>
      </c>
      <c r="L185" s="244"/>
      <c r="M185" s="376">
        <f>+IF(H185=0,"",'Ark1'!AR1080)</f>
        <v>217.21153846153837</v>
      </c>
      <c r="N185" s="114">
        <f>+IF(H185=0,"",'Ark1'!AS1080)</f>
        <v>33.528301946333386</v>
      </c>
      <c r="O185" s="244"/>
      <c r="P185" s="303">
        <f>+IF(H185=0,"",'Ark1'!U1080)</f>
        <v>343.07222222222208</v>
      </c>
      <c r="Q185" s="33">
        <f>+IF(H185=0,"",'Ark1'!W1080)</f>
        <v>100</v>
      </c>
      <c r="R185" s="33">
        <f>+IF(H185=0,"",'Ark1'!X1080)</f>
        <v>40.740740740740733</v>
      </c>
      <c r="S185" s="33">
        <f>+IF(H185=0,"",'Ark1'!AG1080)</f>
        <v>1009.5576923076922</v>
      </c>
      <c r="T185" s="33">
        <f>+IF(H185=0,"",'Ark1'!AH1080)</f>
        <v>96.296296296296291</v>
      </c>
      <c r="U185" s="33">
        <f>+IF(H185=0,"",'Ark1'!AI1080)</f>
        <v>20.370370370370367</v>
      </c>
      <c r="V185" s="33">
        <f>+IF(H185=0,"",'Ark1'!Y1080)</f>
        <v>43.865819886570904</v>
      </c>
      <c r="W185" s="27">
        <f>+IF(H185=0,"",'Ark1'!Z1080)</f>
        <v>0.99052437928269355</v>
      </c>
      <c r="X185" s="303">
        <f t="shared" si="33"/>
        <v>339.8242862555108</v>
      </c>
      <c r="Y185" s="33">
        <f t="shared" si="34"/>
        <v>28.589351851851841</v>
      </c>
      <c r="Z185" s="28">
        <f t="shared" si="35"/>
        <v>1.1020408163265305</v>
      </c>
      <c r="AA185" s="244"/>
      <c r="AB185" s="247"/>
      <c r="AD185" s="28"/>
      <c r="AE185" s="27"/>
      <c r="AF185" s="248"/>
      <c r="AG185" s="86"/>
      <c r="AK185" s="86"/>
    </row>
    <row r="186" spans="1:37" ht="15.6">
      <c r="A186" s="244"/>
      <c r="B186" s="244">
        <f>+'Ark1'!C1081</f>
        <v>2024</v>
      </c>
      <c r="C186" s="86">
        <f>+'Ark1'!M1081</f>
        <v>12</v>
      </c>
      <c r="D186" s="361" t="s">
        <v>103</v>
      </c>
      <c r="E186" s="86">
        <f>+'Ark1'!D1081</f>
        <v>8</v>
      </c>
      <c r="F186" s="86" t="s">
        <v>590</v>
      </c>
      <c r="G186" s="86">
        <f>+IF(H186=0,"",'Ark1'!Q1081)</f>
        <v>52</v>
      </c>
      <c r="H186" s="485">
        <f>+'Ark1'!R1081</f>
        <v>56</v>
      </c>
      <c r="I186" s="28">
        <f>+IF(H186=0,"",'Ark1'!AE1081)</f>
        <v>2.1188043889519483</v>
      </c>
      <c r="J186" s="28">
        <f>+IF(H186=0,"",'Ark1'!AF1081)</f>
        <v>2.9303443543524428</v>
      </c>
      <c r="K186" s="27">
        <f>+IF(H186=0,"",'Ark1'!S1081)</f>
        <v>6.4464285714285694</v>
      </c>
      <c r="L186" s="244"/>
      <c r="M186" s="376">
        <f>+IF(H186=0,"",'Ark1'!AR1081)</f>
        <v>218.61538461538464</v>
      </c>
      <c r="N186" s="114">
        <f>+IF(H186=0,"",'Ark1'!AS1081)</f>
        <v>34.736168540411121</v>
      </c>
      <c r="O186" s="244"/>
      <c r="P186" s="303">
        <f>+IF(H186=0,"",'Ark1'!U1081)</f>
        <v>360.93035714285719</v>
      </c>
      <c r="Q186" s="33">
        <f>+IF(H186=0,"",'Ark1'!W1081)</f>
        <v>100</v>
      </c>
      <c r="R186" s="33">
        <f>+IF(H186=0,"",'Ark1'!X1081)</f>
        <v>62.5</v>
      </c>
      <c r="S186" s="33">
        <f>+IF(H186=0,"",'Ark1'!AG1081)</f>
        <v>1086.9807692307697</v>
      </c>
      <c r="T186" s="33">
        <f>+IF(H186=0,"",'Ark1'!AH1081)</f>
        <v>92.857142857142875</v>
      </c>
      <c r="U186" s="33">
        <f>+IF(H186=0,"",'Ark1'!AI1081)</f>
        <v>33.928571428571445</v>
      </c>
      <c r="V186" s="33">
        <f>+IF(H186=0,"",'Ark1'!Y1081)</f>
        <v>39.218321700644729</v>
      </c>
      <c r="W186" s="27">
        <f>+IF(H186=0,"",'Ark1'!Z1081)</f>
        <v>1.1326272059928204</v>
      </c>
      <c r="X186" s="303">
        <f t="shared" si="33"/>
        <v>332.0485213351833</v>
      </c>
      <c r="Y186" s="33">
        <f t="shared" si="34"/>
        <v>30.077529761904767</v>
      </c>
      <c r="Z186" s="28">
        <f t="shared" si="35"/>
        <v>1.0769230769230769</v>
      </c>
      <c r="AA186" s="244"/>
      <c r="AB186" s="247"/>
      <c r="AD186" s="28"/>
      <c r="AE186" s="27"/>
      <c r="AF186" s="248"/>
      <c r="AG186" s="86"/>
      <c r="AK186" s="86"/>
    </row>
    <row r="187" spans="1:37" ht="15.6">
      <c r="A187" s="244"/>
      <c r="B187" s="244">
        <f>+'Ark1'!C1082</f>
        <v>2024</v>
      </c>
      <c r="C187" s="86">
        <f>+'Ark1'!M1082</f>
        <v>12</v>
      </c>
      <c r="D187" s="361" t="s">
        <v>103</v>
      </c>
      <c r="E187" s="86">
        <f>+'Ark1'!D1082</f>
        <v>9</v>
      </c>
      <c r="F187" s="86" t="s">
        <v>591</v>
      </c>
      <c r="G187" s="86">
        <f>+IF(H187=0,"",'Ark1'!Q1082)</f>
        <v>41</v>
      </c>
      <c r="H187" s="485">
        <f>+'Ark1'!R1082</f>
        <v>47</v>
      </c>
      <c r="I187" s="28">
        <f>+IF(H187=0,"",'Ark1'!AE1082)</f>
        <v>1.6613644397313541</v>
      </c>
      <c r="J187" s="28">
        <f>+IF(H187=0,"",'Ark1'!AF1082)</f>
        <v>2.1307067188816187</v>
      </c>
      <c r="K187" s="27">
        <f>+IF(H187=0,"",'Ark1'!S1082)</f>
        <v>6.5106382978723394</v>
      </c>
      <c r="L187" s="244"/>
      <c r="M187" s="376">
        <f>+IF(H187=0,"",'Ark1'!AR1082)</f>
        <v>213.531914893617</v>
      </c>
      <c r="N187" s="114">
        <f>+IF(H187=0,"",'Ark1'!AS1082)</f>
        <v>34.940757090528876</v>
      </c>
      <c r="O187" s="244"/>
      <c r="P187" s="303">
        <f>+IF(H187=0,"",'Ark1'!U1082)</f>
        <v>339.81063829787246</v>
      </c>
      <c r="Q187" s="33">
        <f>+IF(H187=0,"",'Ark1'!W1082)</f>
        <v>100</v>
      </c>
      <c r="R187" s="33">
        <f>+IF(H187=0,"",'Ark1'!X1082)</f>
        <v>34.042553191489368</v>
      </c>
      <c r="S187" s="33">
        <f>+IF(H187=0,"",'Ark1'!AG1082)</f>
        <v>972.63829787234067</v>
      </c>
      <c r="T187" s="33">
        <f>+IF(H187=0,"",'Ark1'!AH1082)</f>
        <v>100</v>
      </c>
      <c r="U187" s="33">
        <f>+IF(H187=0,"",'Ark1'!AI1082)</f>
        <v>51.063829787234063</v>
      </c>
      <c r="V187" s="33">
        <f>+IF(H187=0,"",'Ark1'!Y1082)</f>
        <v>46.295885732564706</v>
      </c>
      <c r="W187" s="27">
        <f>+IF(H187=0,"",'Ark1'!Z1082)</f>
        <v>1.2861345752942499</v>
      </c>
      <c r="X187" s="303">
        <f t="shared" si="33"/>
        <v>349.36999606247542</v>
      </c>
      <c r="Y187" s="33">
        <f t="shared" si="34"/>
        <v>28.31755319148937</v>
      </c>
      <c r="Z187" s="28">
        <f t="shared" si="35"/>
        <v>1.1463414634146341</v>
      </c>
      <c r="AA187" s="244"/>
      <c r="AB187" s="247"/>
      <c r="AD187" s="28"/>
      <c r="AE187" s="27"/>
      <c r="AF187" s="248"/>
      <c r="AG187" s="86"/>
      <c r="AK187" s="86"/>
    </row>
    <row r="188" spans="1:37" ht="15.6">
      <c r="A188" s="244"/>
      <c r="B188" s="244">
        <f>+'Ark1'!C1083</f>
        <v>2024</v>
      </c>
      <c r="C188" s="86">
        <f>+'Ark1'!M1083</f>
        <v>12</v>
      </c>
      <c r="D188" s="361" t="s">
        <v>103</v>
      </c>
      <c r="E188" s="86">
        <f>+'Ark1'!D1083</f>
        <v>10</v>
      </c>
      <c r="F188" s="86" t="s">
        <v>592</v>
      </c>
      <c r="G188" s="86">
        <f>+IF(H188=0,"",'Ark1'!Q1083)</f>
        <v>112</v>
      </c>
      <c r="H188" s="485">
        <f>+'Ark1'!R1083</f>
        <v>121</v>
      </c>
      <c r="I188" s="28">
        <f>+IF(H188=0,"",'Ark1'!AE1083)</f>
        <v>1.7124257005377863</v>
      </c>
      <c r="J188" s="28">
        <f>+IF(H188=0,"",'Ark1'!AF1083)</f>
        <v>2.1929098210279374</v>
      </c>
      <c r="K188" s="27">
        <f>+IF(H188=0,"",'Ark1'!S1083)</f>
        <v>6.3140495867768598</v>
      </c>
      <c r="L188" s="244"/>
      <c r="M188" s="376">
        <f>+IF(H188=0,"",'Ark1'!AR1083)</f>
        <v>211.97435897435903</v>
      </c>
      <c r="N188" s="114">
        <f>+IF(H188=0,"",'Ark1'!AS1083)</f>
        <v>34.642016689805459</v>
      </c>
      <c r="O188" s="244"/>
      <c r="P188" s="303">
        <f>+IF(H188=0,"",'Ark1'!U1083)</f>
        <v>331.47685950413239</v>
      </c>
      <c r="Q188" s="33">
        <f>+IF(H188=0,"",'Ark1'!W1083)</f>
        <v>100</v>
      </c>
      <c r="R188" s="33">
        <f>+IF(H188=0,"",'Ark1'!X1083)</f>
        <v>34.710743801652903</v>
      </c>
      <c r="S188" s="33">
        <f>+IF(H188=0,"",'Ark1'!AG1083)</f>
        <v>1118.8888888888887</v>
      </c>
      <c r="T188" s="33">
        <f>+IF(H188=0,"",'Ark1'!AH1083)</f>
        <v>96.694214876033044</v>
      </c>
      <c r="U188" s="33">
        <f>+IF(H188=0,"",'Ark1'!AI1083)</f>
        <v>55.371900826446286</v>
      </c>
      <c r="V188" s="33">
        <f>+IF(H188=0,"",'Ark1'!Y1083)</f>
        <v>45.01190064921191</v>
      </c>
      <c r="W188" s="27">
        <f>+IF(H188=0,"",'Ark1'!Z1083)</f>
        <v>1.0835590107477082</v>
      </c>
      <c r="X188" s="303">
        <f t="shared" si="33"/>
        <v>296.25538585274995</v>
      </c>
      <c r="Y188" s="33">
        <f t="shared" si="34"/>
        <v>27.623071625344366</v>
      </c>
      <c r="Z188" s="28">
        <f t="shared" si="35"/>
        <v>1.0803571428571428</v>
      </c>
      <c r="AA188" s="244"/>
      <c r="AB188" s="247"/>
      <c r="AD188" s="28"/>
      <c r="AE188" s="27"/>
      <c r="AF188" s="248"/>
      <c r="AG188" s="86"/>
      <c r="AK188" s="86"/>
    </row>
    <row r="189" spans="1:37" ht="15.6">
      <c r="A189" s="244"/>
      <c r="B189" s="244">
        <f>+'Ark1'!C1084</f>
        <v>2024</v>
      </c>
      <c r="C189" s="86">
        <f>+'Ark1'!M1084</f>
        <v>12</v>
      </c>
      <c r="D189" s="361" t="s">
        <v>103</v>
      </c>
      <c r="E189" s="86">
        <f>+'Ark1'!D1084</f>
        <v>11</v>
      </c>
      <c r="F189" s="86" t="s">
        <v>593</v>
      </c>
      <c r="G189" s="86">
        <f>+IF(H189=0,"",'Ark1'!Q1084)</f>
        <v>98</v>
      </c>
      <c r="H189" s="485">
        <f>+'Ark1'!R1084</f>
        <v>112</v>
      </c>
      <c r="I189" s="28">
        <f>+IF(H189=0,"",'Ark1'!AE1084)</f>
        <v>1.9083319134435175</v>
      </c>
      <c r="J189" s="28">
        <f>+IF(H189=0,"",'Ark1'!AF1084)</f>
        <v>2.4623375556666502</v>
      </c>
      <c r="K189" s="27">
        <f>+IF(H189=0,"",'Ark1'!S1084)</f>
        <v>6.1517857142857153</v>
      </c>
      <c r="L189" s="244"/>
      <c r="M189" s="376">
        <f>+IF(H189=0,"",'Ark1'!AR1084)</f>
        <v>215.94230769230765</v>
      </c>
      <c r="N189" s="114">
        <f>+IF(H189=0,"",'Ark1'!AS1084)</f>
        <v>33.681838852335929</v>
      </c>
      <c r="O189" s="244"/>
      <c r="P189" s="303">
        <f>+IF(H189=0,"",'Ark1'!U1084)</f>
        <v>340.47053571428597</v>
      </c>
      <c r="Q189" s="33">
        <f>+IF(H189=0,"",'Ark1'!W1084)</f>
        <v>100</v>
      </c>
      <c r="R189" s="33">
        <f>+IF(H189=0,"",'Ark1'!X1084)</f>
        <v>36.607142857142847</v>
      </c>
      <c r="S189" s="33">
        <f>+IF(H189=0,"",'Ark1'!AG1084)</f>
        <v>1126.0865384615388</v>
      </c>
      <c r="T189" s="33">
        <f>+IF(H189=0,"",'Ark1'!AH1084)</f>
        <v>92.857142857142875</v>
      </c>
      <c r="U189" s="33">
        <f>+IF(H189=0,"",'Ark1'!AI1084)</f>
        <v>47.321428571428562</v>
      </c>
      <c r="V189" s="33">
        <f>+IF(H189=0,"",'Ark1'!Y1084)</f>
        <v>50.042781052087918</v>
      </c>
      <c r="W189" s="27">
        <f>+IF(H189=0,"",'Ark1'!Z1084)</f>
        <v>1.0624249673386312</v>
      </c>
      <c r="X189" s="303">
        <f t="shared" si="33"/>
        <v>302.34846442568914</v>
      </c>
      <c r="Y189" s="33">
        <f t="shared" si="34"/>
        <v>28.372544642857164</v>
      </c>
      <c r="Z189" s="28">
        <f t="shared" si="35"/>
        <v>1.1428571428571428</v>
      </c>
      <c r="AA189" s="244"/>
      <c r="AB189" s="247"/>
      <c r="AD189" s="28"/>
      <c r="AE189" s="27"/>
      <c r="AF189" s="248"/>
      <c r="AG189" s="86"/>
      <c r="AK189" s="86"/>
    </row>
    <row r="190" spans="1:37" ht="15.6">
      <c r="A190" s="244"/>
      <c r="B190" s="244">
        <f>+'Ark1'!C1085</f>
        <v>2024</v>
      </c>
      <c r="C190" s="86">
        <f>+'Ark1'!M1085</f>
        <v>12</v>
      </c>
      <c r="D190" s="361" t="s">
        <v>103</v>
      </c>
      <c r="E190" s="86">
        <f>+'Ark1'!D1085</f>
        <v>12</v>
      </c>
      <c r="F190" s="86" t="s">
        <v>594</v>
      </c>
      <c r="G190" s="86">
        <f>+IF(H190=0,"",'Ark1'!Q1085)</f>
        <v>75</v>
      </c>
      <c r="H190" s="485">
        <f>+'Ark1'!R1085</f>
        <v>83</v>
      </c>
      <c r="I190" s="28">
        <f>+IF(H190=0,"",'Ark1'!AE1085)</f>
        <v>2.0243902439024386</v>
      </c>
      <c r="J190" s="28">
        <f>+IF(H190=0,"",'Ark1'!AF1085)</f>
        <v>2.5865051385063436</v>
      </c>
      <c r="K190" s="27">
        <f>+IF(H190=0,"",'Ark1'!S1085)</f>
        <v>6.1686746987951793</v>
      </c>
      <c r="L190" s="244"/>
      <c r="M190" s="376">
        <f>+IF(H190=0,"",'Ark1'!AR1085)</f>
        <v>214.88607594936713</v>
      </c>
      <c r="N190" s="114">
        <f>+IF(H190=0,"",'Ark1'!AS1085)</f>
        <v>33.967987520426455</v>
      </c>
      <c r="O190" s="244"/>
      <c r="P190" s="303">
        <f>+IF(H190=0,"",'Ark1'!U1085)</f>
        <v>338.23493975903608</v>
      </c>
      <c r="Q190" s="33">
        <f>+IF(H190=0,"",'Ark1'!W1085)</f>
        <v>100</v>
      </c>
      <c r="R190" s="33">
        <f>+IF(H190=0,"",'Ark1'!X1085)</f>
        <v>46.987951807228917</v>
      </c>
      <c r="S190" s="33">
        <f>+IF(H190=0,"",'Ark1'!AG1085)</f>
        <v>1096.9873417721521</v>
      </c>
      <c r="T190" s="33">
        <f>+IF(H190=0,"",'Ark1'!AH1085)</f>
        <v>95.180722891566234</v>
      </c>
      <c r="U190" s="33">
        <f>+IF(H190=0,"",'Ark1'!AI1085)</f>
        <v>40.963855421686738</v>
      </c>
      <c r="V190" s="33">
        <f>+IF(H190=0,"",'Ark1'!Y1085)</f>
        <v>47.195097340171053</v>
      </c>
      <c r="W190" s="27">
        <f>+IF(H190=0,"",'Ark1'!Z1085)</f>
        <v>1.2005950041786124</v>
      </c>
      <c r="X190" s="303">
        <f t="shared" si="33"/>
        <v>308.33075905199331</v>
      </c>
      <c r="Y190" s="33">
        <f t="shared" si="34"/>
        <v>28.186244979919675</v>
      </c>
      <c r="Z190" s="28">
        <f t="shared" si="35"/>
        <v>1.1066666666666667</v>
      </c>
      <c r="AA190" s="244"/>
      <c r="AB190" s="247"/>
      <c r="AD190" s="28"/>
      <c r="AE190" s="27"/>
      <c r="AF190" s="248"/>
      <c r="AG190" s="86"/>
      <c r="AK190" s="86"/>
    </row>
    <row r="191" spans="1:37" ht="15.6">
      <c r="A191" s="244"/>
      <c r="B191" s="244"/>
      <c r="C191" s="244"/>
      <c r="D191" s="244"/>
      <c r="E191" s="244"/>
      <c r="F191" s="244"/>
      <c r="G191" s="244"/>
      <c r="H191" s="478"/>
      <c r="I191" s="245"/>
      <c r="J191" s="245"/>
      <c r="K191" s="244"/>
      <c r="L191" s="244"/>
      <c r="M191" s="246"/>
      <c r="N191" s="246"/>
      <c r="O191" s="244"/>
      <c r="P191" s="244"/>
      <c r="Q191" s="246"/>
      <c r="R191" s="246"/>
      <c r="S191" s="244"/>
      <c r="T191" s="246"/>
      <c r="U191" s="246"/>
      <c r="V191" s="246"/>
      <c r="W191" s="244"/>
      <c r="X191" s="244"/>
      <c r="Y191" s="246"/>
      <c r="Z191" s="245"/>
      <c r="AA191" s="244"/>
      <c r="AB191" s="247"/>
      <c r="AD191" s="28"/>
      <c r="AE191" s="27"/>
      <c r="AF191" s="248"/>
      <c r="AG191" s="86"/>
      <c r="AK191" s="86"/>
    </row>
    <row r="192" spans="1:37" ht="22.8">
      <c r="A192" s="262" t="s">
        <v>631</v>
      </c>
      <c r="B192" s="244"/>
      <c r="C192" s="244"/>
      <c r="D192" s="344" t="str">
        <f>+D194</f>
        <v>5-</v>
      </c>
      <c r="E192" s="244"/>
      <c r="F192" s="244"/>
      <c r="G192" s="244"/>
      <c r="H192" s="495">
        <f>SUM(H194:H205)</f>
        <v>389</v>
      </c>
      <c r="I192" s="245"/>
      <c r="J192" s="245"/>
      <c r="K192" s="244"/>
      <c r="L192" s="244"/>
      <c r="M192" s="246"/>
      <c r="N192" s="246"/>
      <c r="O192" s="244"/>
      <c r="P192" s="270">
        <f>+Fettgruppe!R21</f>
        <v>356.47532133676106</v>
      </c>
      <c r="Q192" s="246"/>
      <c r="R192" s="246"/>
      <c r="S192" s="244"/>
      <c r="T192" s="246"/>
      <c r="U192" s="246"/>
      <c r="V192" s="246"/>
      <c r="W192" s="244"/>
      <c r="X192" s="270">
        <f>+Fettgruppe!Z21</f>
        <v>329.30289725609026</v>
      </c>
      <c r="Y192" s="263" t="s">
        <v>629</v>
      </c>
      <c r="Z192" s="261"/>
      <c r="AA192" s="244"/>
      <c r="AB192" s="247"/>
      <c r="AD192" s="28"/>
      <c r="AE192" s="27"/>
      <c r="AF192" s="248"/>
      <c r="AG192" s="86"/>
      <c r="AK192" s="86"/>
    </row>
    <row r="193" spans="1:37" ht="16.5" customHeight="1">
      <c r="A193" s="244"/>
      <c r="B193" s="244"/>
      <c r="C193" s="244"/>
      <c r="D193" s="344"/>
      <c r="E193" s="244"/>
      <c r="F193" s="244"/>
      <c r="G193" s="244"/>
      <c r="H193" s="478"/>
      <c r="I193" s="244"/>
      <c r="J193" s="244"/>
      <c r="K193" s="244"/>
      <c r="L193" s="244"/>
      <c r="M193" s="246"/>
      <c r="N193" s="246"/>
      <c r="O193" s="244"/>
      <c r="P193" s="244"/>
      <c r="Q193" s="246"/>
      <c r="R193" s="246"/>
      <c r="S193" s="244"/>
      <c r="T193" s="246"/>
      <c r="U193" s="246"/>
      <c r="V193" s="246"/>
      <c r="W193" s="244"/>
      <c r="X193" s="244"/>
      <c r="Y193" s="246"/>
      <c r="Z193" s="261"/>
      <c r="AA193" s="244"/>
      <c r="AB193" s="247"/>
      <c r="AD193" s="28"/>
      <c r="AE193" s="27"/>
      <c r="AF193" s="248"/>
      <c r="AG193" s="86"/>
      <c r="AK193" s="86"/>
    </row>
    <row r="194" spans="1:37" ht="15.6">
      <c r="A194" s="244"/>
      <c r="B194" s="244">
        <f>+'Ark1'!C1086</f>
        <v>2024</v>
      </c>
      <c r="C194" s="264">
        <f>+'Ark1'!M1086</f>
        <v>13</v>
      </c>
      <c r="D194" s="362" t="s">
        <v>104</v>
      </c>
      <c r="E194" s="264">
        <f>+'Ark1'!D1086</f>
        <v>1</v>
      </c>
      <c r="F194" s="264" t="s">
        <v>584</v>
      </c>
      <c r="G194" s="264">
        <f>+IF(H194=0,"",'Ark1'!Q1086)</f>
        <v>29</v>
      </c>
      <c r="H194" s="485">
        <f>+'Ark1'!R1086</f>
        <v>35</v>
      </c>
      <c r="I194" s="265">
        <f>+IF(H194=0,"",'Ark1'!AE1086)</f>
        <v>0.77143486885607238</v>
      </c>
      <c r="J194" s="265">
        <f>+IF(H194=0,"",'Ark1'!AF1086)</f>
        <v>1.069519815414276</v>
      </c>
      <c r="K194" s="266">
        <f>+IF(H194=0,"",'Ark1'!S1086)</f>
        <v>6.914285714285711</v>
      </c>
      <c r="L194" s="244"/>
      <c r="M194" s="376">
        <f>+IF(H194=0,"",'Ark1'!AR1086)</f>
        <v>217.44117647058823</v>
      </c>
      <c r="N194" s="114">
        <f>+IF(H194=0,"",'Ark1'!AS1086)</f>
        <v>36.023856436648039</v>
      </c>
      <c r="O194" s="244"/>
      <c r="P194" s="303">
        <f>+IF(H194=0,"",'Ark1'!U1086)</f>
        <v>371.78</v>
      </c>
      <c r="Q194" s="267">
        <f>+IF(H194=0,"",'Ark1'!W1086)</f>
        <v>100</v>
      </c>
      <c r="R194" s="267">
        <f>+IF(H194=0,"",'Ark1'!X1086)</f>
        <v>62.857142857142847</v>
      </c>
      <c r="S194" s="267">
        <f>+IF(H194=0,"",'Ark1'!AG1086)</f>
        <v>1137.4117647058824</v>
      </c>
      <c r="T194" s="267">
        <f>+IF(H194=0,"",'Ark1'!AH1086)</f>
        <v>97.142857142857125</v>
      </c>
      <c r="U194" s="267">
        <f>+IF(H194=0,"",'Ark1'!AI1086)</f>
        <v>51.428571428571438</v>
      </c>
      <c r="V194" s="267">
        <f>+IF(H194=0,"",'Ark1'!Y1086)</f>
        <v>50.75666205393297</v>
      </c>
      <c r="W194" s="266">
        <f>+IF(H194=0,"",'Ark1'!Z1086)</f>
        <v>1.1306490821376771</v>
      </c>
      <c r="X194" s="303">
        <f t="shared" ref="X194:X205" si="36">+IF(H194=0,"",1000*P194/S194)</f>
        <v>326.86491518411253</v>
      </c>
      <c r="Y194" s="267">
        <f t="shared" ref="Y194:Y205" si="37">+IF(H194=0,"",P194/C194)</f>
        <v>28.598461538461535</v>
      </c>
      <c r="Z194" s="265">
        <f t="shared" ref="Z194:Z205" si="38">+IF(H194=0,"",H194/G194)</f>
        <v>1.2068965517241379</v>
      </c>
      <c r="AA194" s="244"/>
      <c r="AB194" s="247"/>
      <c r="AD194" s="28"/>
      <c r="AE194" s="27"/>
      <c r="AF194" s="248"/>
      <c r="AG194" s="86"/>
      <c r="AK194" s="86"/>
    </row>
    <row r="195" spans="1:37" ht="15.6">
      <c r="A195" s="244"/>
      <c r="B195" s="244">
        <f>+'Ark1'!C1087</f>
        <v>2024</v>
      </c>
      <c r="C195" s="264">
        <f>+'Ark1'!M1087</f>
        <v>13</v>
      </c>
      <c r="D195" s="362" t="s">
        <v>104</v>
      </c>
      <c r="E195" s="264">
        <f>+'Ark1'!D1087</f>
        <v>2</v>
      </c>
      <c r="F195" s="264" t="s">
        <v>585</v>
      </c>
      <c r="G195" s="264">
        <f>+IF(H195=0,"",'Ark1'!Q1087)</f>
        <v>25</v>
      </c>
      <c r="H195" s="485">
        <f>+'Ark1'!R1087</f>
        <v>28</v>
      </c>
      <c r="I195" s="265">
        <f>+IF(H195=0,"",'Ark1'!AE1087)</f>
        <v>0.96551724137931028</v>
      </c>
      <c r="J195" s="265">
        <f>+IF(H195=0,"",'Ark1'!AF1087)</f>
        <v>1.2575453426526111</v>
      </c>
      <c r="K195" s="266">
        <f>+IF(H195=0,"",'Ark1'!S1087)</f>
        <v>6.4642857142857109</v>
      </c>
      <c r="L195" s="244"/>
      <c r="M195" s="376">
        <f>+IF(H195=0,"",'Ark1'!AR1087)</f>
        <v>216.53571428571425</v>
      </c>
      <c r="N195" s="114">
        <f>+IF(H195=0,"",'Ark1'!AS1087)</f>
        <v>34.541322717248832</v>
      </c>
      <c r="O195" s="244"/>
      <c r="P195" s="303">
        <f>+IF(H195=0,"",'Ark1'!U1087)</f>
        <v>349.9</v>
      </c>
      <c r="Q195" s="267">
        <f>+IF(H195=0,"",'Ark1'!W1087)</f>
        <v>100</v>
      </c>
      <c r="R195" s="267">
        <f>+IF(H195=0,"",'Ark1'!X1087)</f>
        <v>53.571428571428562</v>
      </c>
      <c r="S195" s="267">
        <f>+IF(H195=0,"",'Ark1'!AG1087)</f>
        <v>1049.285714285714</v>
      </c>
      <c r="T195" s="267">
        <f>+IF(H195=0,"",'Ark1'!AH1087)</f>
        <v>100</v>
      </c>
      <c r="U195" s="267">
        <f>+IF(H195=0,"",'Ark1'!AI1087)</f>
        <v>50</v>
      </c>
      <c r="V195" s="267">
        <f>+IF(H195=0,"",'Ark1'!Y1087)</f>
        <v>45.728171998077691</v>
      </c>
      <c r="W195" s="266">
        <f>+IF(H195=0,"",'Ark1'!Z1087)</f>
        <v>1.1489791387246735</v>
      </c>
      <c r="X195" s="303">
        <f t="shared" si="36"/>
        <v>333.46494213750861</v>
      </c>
      <c r="Y195" s="267">
        <f t="shared" si="37"/>
        <v>26.915384615384614</v>
      </c>
      <c r="Z195" s="265">
        <f t="shared" si="38"/>
        <v>1.1200000000000001</v>
      </c>
      <c r="AA195" s="244"/>
      <c r="AB195" s="27"/>
      <c r="AD195" s="28"/>
      <c r="AE195" s="27"/>
      <c r="AF195" s="86"/>
      <c r="AG195" s="86"/>
      <c r="AK195" s="86"/>
    </row>
    <row r="196" spans="1:37" ht="15.6">
      <c r="A196" s="244"/>
      <c r="B196" s="244">
        <f>+'Ark1'!C1088</f>
        <v>2024</v>
      </c>
      <c r="C196" s="264">
        <f>+'Ark1'!M1088</f>
        <v>13</v>
      </c>
      <c r="D196" s="362" t="s">
        <v>104</v>
      </c>
      <c r="E196" s="264">
        <f>+'Ark1'!D1088</f>
        <v>3</v>
      </c>
      <c r="F196" s="264" t="s">
        <v>586</v>
      </c>
      <c r="G196" s="264">
        <f>+IF(H196=0,"",'Ark1'!Q1088)</f>
        <v>47</v>
      </c>
      <c r="H196" s="485">
        <f>+'Ark1'!R1088</f>
        <v>52</v>
      </c>
      <c r="I196" s="265">
        <f>+IF(H196=0,"",'Ark1'!AE1088)</f>
        <v>1.757944557133198</v>
      </c>
      <c r="J196" s="265">
        <f>+IF(H196=0,"",'Ark1'!AF1088)</f>
        <v>2.3824815732330169</v>
      </c>
      <c r="K196" s="266">
        <f>+IF(H196=0,"",'Ark1'!S1088)</f>
        <v>6.9038461538461551</v>
      </c>
      <c r="L196" s="244"/>
      <c r="M196" s="376">
        <f>+IF(H196=0,"",'Ark1'!AR1088)</f>
        <v>215.21276595744683</v>
      </c>
      <c r="N196" s="114">
        <f>+IF(H196=0,"",'Ark1'!AS1088)</f>
        <v>36.198636494413726</v>
      </c>
      <c r="O196" s="244"/>
      <c r="P196" s="303">
        <f>+IF(H196=0,"",'Ark1'!U1088)</f>
        <v>365.53076923076929</v>
      </c>
      <c r="Q196" s="267">
        <f>+IF(H196=0,"",'Ark1'!W1088)</f>
        <v>100</v>
      </c>
      <c r="R196" s="267">
        <f>+IF(H196=0,"",'Ark1'!X1088)</f>
        <v>65.384615384615401</v>
      </c>
      <c r="S196" s="267">
        <f>+IF(H196=0,"",'Ark1'!AG1088)</f>
        <v>1076.8085106382978</v>
      </c>
      <c r="T196" s="267">
        <f>+IF(H196=0,"",'Ark1'!AH1088)</f>
        <v>90.384615384615358</v>
      </c>
      <c r="U196" s="267">
        <f>+IF(H196=0,"",'Ark1'!AI1088)</f>
        <v>40.384615384615373</v>
      </c>
      <c r="V196" s="267">
        <f>+IF(H196=0,"",'Ark1'!Y1088)</f>
        <v>46.976190935333811</v>
      </c>
      <c r="W196" s="266">
        <f>+IF(H196=0,"",'Ark1'!Z1088)</f>
        <v>1.0788101598273627</v>
      </c>
      <c r="X196" s="303">
        <f t="shared" si="36"/>
        <v>339.45754107579842</v>
      </c>
      <c r="Y196" s="267">
        <f t="shared" si="37"/>
        <v>28.117751479289947</v>
      </c>
      <c r="Z196" s="265">
        <f t="shared" si="38"/>
        <v>1.1063829787234043</v>
      </c>
      <c r="AA196" s="244"/>
      <c r="AB196" s="27"/>
      <c r="AD196" s="28"/>
      <c r="AE196" s="27"/>
      <c r="AF196" s="86"/>
      <c r="AG196" s="86"/>
      <c r="AK196" s="86"/>
    </row>
    <row r="197" spans="1:37" ht="15.6">
      <c r="A197" s="244"/>
      <c r="B197" s="244">
        <f>+'Ark1'!C1089</f>
        <v>2024</v>
      </c>
      <c r="C197" s="264">
        <f>+'Ark1'!M1089</f>
        <v>13</v>
      </c>
      <c r="D197" s="362" t="s">
        <v>104</v>
      </c>
      <c r="E197" s="264">
        <f>+'Ark1'!D1089</f>
        <v>4</v>
      </c>
      <c r="F197" s="264" t="s">
        <v>587</v>
      </c>
      <c r="G197" s="264">
        <f>+IF(H197=0,"",'Ark1'!Q1089)</f>
        <v>44</v>
      </c>
      <c r="H197" s="485">
        <f>+'Ark1'!R1089</f>
        <v>47</v>
      </c>
      <c r="I197" s="265">
        <f>+IF(H197=0,"",'Ark1'!AE1089)</f>
        <v>1.2252346193952035</v>
      </c>
      <c r="J197" s="265">
        <f>+IF(H197=0,"",'Ark1'!AF1089)</f>
        <v>1.6118750533960666</v>
      </c>
      <c r="K197" s="266">
        <f>+IF(H197=0,"",'Ark1'!S1089)</f>
        <v>6.6808510638297856</v>
      </c>
      <c r="L197" s="244"/>
      <c r="M197" s="376">
        <f>+IF(H197=0,"",'Ark1'!AR1089)</f>
        <v>216.56818181818181</v>
      </c>
      <c r="N197" s="114">
        <f>+IF(H197=0,"",'Ark1'!AS1089)</f>
        <v>35.30625632787423</v>
      </c>
      <c r="O197" s="244"/>
      <c r="P197" s="303">
        <f>+IF(H197=0,"",'Ark1'!U1089)</f>
        <v>354.85957446808504</v>
      </c>
      <c r="Q197" s="267">
        <f>+IF(H197=0,"",'Ark1'!W1089)</f>
        <v>100</v>
      </c>
      <c r="R197" s="267">
        <f>+IF(H197=0,"",'Ark1'!X1089)</f>
        <v>53.191489361702146</v>
      </c>
      <c r="S197" s="267">
        <f>+IF(H197=0,"",'Ark1'!AG1089)</f>
        <v>1044.159090909091</v>
      </c>
      <c r="T197" s="267">
        <f>+IF(H197=0,"",'Ark1'!AH1089)</f>
        <v>93.617021276595764</v>
      </c>
      <c r="U197" s="267">
        <f>+IF(H197=0,"",'Ark1'!AI1089)</f>
        <v>38.297872340425535</v>
      </c>
      <c r="V197" s="267">
        <f>+IF(H197=0,"",'Ark1'!Y1089)</f>
        <v>53.426500156457081</v>
      </c>
      <c r="W197" s="266">
        <f>+IF(H197=0,"",'Ark1'!Z1089)</f>
        <v>1.239532907542936</v>
      </c>
      <c r="X197" s="303">
        <f t="shared" si="36"/>
        <v>339.85201829649219</v>
      </c>
      <c r="Y197" s="267">
        <f t="shared" si="37"/>
        <v>27.296890343698848</v>
      </c>
      <c r="Z197" s="265">
        <f t="shared" si="38"/>
        <v>1.0681818181818181</v>
      </c>
      <c r="AA197" s="244"/>
      <c r="AB197" s="27"/>
      <c r="AD197" s="28"/>
      <c r="AE197" s="27"/>
      <c r="AF197" s="86"/>
      <c r="AG197" s="86"/>
      <c r="AK197" s="86"/>
    </row>
    <row r="198" spans="1:37" ht="15.6">
      <c r="A198" s="244"/>
      <c r="B198" s="244">
        <f>+'Ark1'!C1090</f>
        <v>2024</v>
      </c>
      <c r="C198" s="264">
        <f>+'Ark1'!M1090</f>
        <v>13</v>
      </c>
      <c r="D198" s="362" t="s">
        <v>104</v>
      </c>
      <c r="E198" s="264">
        <f>+'Ark1'!D1090</f>
        <v>5</v>
      </c>
      <c r="F198" s="264" t="s">
        <v>443</v>
      </c>
      <c r="G198" s="264">
        <f>+IF(H198=0,"",'Ark1'!Q1090)</f>
        <v>41</v>
      </c>
      <c r="H198" s="485">
        <f>+'Ark1'!R1090</f>
        <v>44</v>
      </c>
      <c r="I198" s="265">
        <f>+IF(H198=0,"",'Ark1'!AE1090)</f>
        <v>1.3410545565376411</v>
      </c>
      <c r="J198" s="265">
        <f>+IF(H198=0,"",'Ark1'!AF1090)</f>
        <v>1.761124640873857</v>
      </c>
      <c r="K198" s="266">
        <f>+IF(H198=0,"",'Ark1'!S1090)</f>
        <v>6.6136363636363624</v>
      </c>
      <c r="L198" s="244"/>
      <c r="M198" s="376">
        <f>+IF(H198=0,"",'Ark1'!AR1090)</f>
        <v>215.76315789473679</v>
      </c>
      <c r="N198" s="114">
        <f>+IF(H198=0,"",'Ark1'!AS1090)</f>
        <v>35.457926829103421</v>
      </c>
      <c r="O198" s="244"/>
      <c r="P198" s="303">
        <f>+IF(H198=0,"",'Ark1'!U1090)</f>
        <v>353.93181818181824</v>
      </c>
      <c r="Q198" s="267">
        <f>+IF(H198=0,"",'Ark1'!W1090)</f>
        <v>100</v>
      </c>
      <c r="R198" s="267">
        <f>+IF(H198=0,"",'Ark1'!X1090)</f>
        <v>47.72727272727272</v>
      </c>
      <c r="S198" s="267">
        <f>+IF(H198=0,"",'Ark1'!AG1090)</f>
        <v>1098.6315789473681</v>
      </c>
      <c r="T198" s="267">
        <f>+IF(H198=0,"",'Ark1'!AH1090)</f>
        <v>86.363636363636346</v>
      </c>
      <c r="U198" s="267">
        <f>+IF(H198=0,"",'Ark1'!AI1090)</f>
        <v>36.363636363636367</v>
      </c>
      <c r="V198" s="267">
        <f>+IF(H198=0,"",'Ark1'!Y1090)</f>
        <v>57.401123574397559</v>
      </c>
      <c r="W198" s="266">
        <f>+IF(H198=0,"",'Ark1'!Z1090)</f>
        <v>1.2471040834835412</v>
      </c>
      <c r="X198" s="303">
        <f t="shared" si="36"/>
        <v>322.15696778071037</v>
      </c>
      <c r="Y198" s="267">
        <f t="shared" si="37"/>
        <v>27.22552447552448</v>
      </c>
      <c r="Z198" s="265">
        <f t="shared" si="38"/>
        <v>1.0731707317073171</v>
      </c>
      <c r="AA198" s="244"/>
      <c r="AB198" s="248"/>
      <c r="AD198" s="28"/>
      <c r="AE198" s="27"/>
      <c r="AF198" s="248"/>
      <c r="AG198" s="86"/>
      <c r="AK198" s="86"/>
    </row>
    <row r="199" spans="1:37" ht="15.6">
      <c r="A199" s="244"/>
      <c r="B199" s="244">
        <f>+'Ark1'!C1091</f>
        <v>2024</v>
      </c>
      <c r="C199" s="264">
        <f>+'Ark1'!M1091</f>
        <v>13</v>
      </c>
      <c r="D199" s="362" t="s">
        <v>104</v>
      </c>
      <c r="E199" s="264">
        <f>+'Ark1'!D1091</f>
        <v>6</v>
      </c>
      <c r="F199" s="264" t="s">
        <v>588</v>
      </c>
      <c r="G199" s="264">
        <f>+IF(H199=0,"",'Ark1'!Q1091)</f>
        <v>22</v>
      </c>
      <c r="H199" s="485">
        <f>+'Ark1'!R1091</f>
        <v>25</v>
      </c>
      <c r="I199" s="265">
        <f>+IF(H199=0,"",'Ark1'!AE1091)</f>
        <v>0.88621056362991812</v>
      </c>
      <c r="J199" s="265">
        <f>+IF(H199=0,"",'Ark1'!AF1091)</f>
        <v>1.2095978667164491</v>
      </c>
      <c r="K199" s="266">
        <f>+IF(H199=0,"",'Ark1'!S1091)</f>
        <v>6.84</v>
      </c>
      <c r="L199" s="244"/>
      <c r="M199" s="376">
        <f>+IF(H199=0,"",'Ark1'!AR1091)</f>
        <v>215.7083333333334</v>
      </c>
      <c r="N199" s="114">
        <f>+IF(H199=0,"",'Ark1'!AS1091)</f>
        <v>36.64015618935764</v>
      </c>
      <c r="O199" s="244"/>
      <c r="P199" s="303">
        <f>+IF(H199=0,"",'Ark1'!U1091)</f>
        <v>364.92</v>
      </c>
      <c r="Q199" s="267">
        <f>+IF(H199=0,"",'Ark1'!W1091)</f>
        <v>100</v>
      </c>
      <c r="R199" s="267">
        <f>+IF(H199=0,"",'Ark1'!X1091)</f>
        <v>60</v>
      </c>
      <c r="S199" s="267">
        <f>+IF(H199=0,"",'Ark1'!AG1091)</f>
        <v>1037.1666666666667</v>
      </c>
      <c r="T199" s="267">
        <f>+IF(H199=0,"",'Ark1'!AH1091)</f>
        <v>96</v>
      </c>
      <c r="U199" s="267">
        <f>+IF(H199=0,"",'Ark1'!AI1091)</f>
        <v>28</v>
      </c>
      <c r="V199" s="267">
        <f>+IF(H199=0,"",'Ark1'!Y1091)</f>
        <v>44.2998690742984</v>
      </c>
      <c r="W199" s="266">
        <f>+IF(H199=0,"",'Ark1'!Z1091)</f>
        <v>1.433317829373516</v>
      </c>
      <c r="X199" s="303">
        <f t="shared" si="36"/>
        <v>351.84316246183511</v>
      </c>
      <c r="Y199" s="267">
        <f t="shared" si="37"/>
        <v>28.070769230769233</v>
      </c>
      <c r="Z199" s="265">
        <f t="shared" si="38"/>
        <v>1.1363636363636365</v>
      </c>
      <c r="AA199" s="244"/>
      <c r="AB199" s="248"/>
      <c r="AD199" s="28"/>
      <c r="AE199" s="27"/>
      <c r="AF199" s="248"/>
      <c r="AG199" s="86"/>
      <c r="AK199" s="86"/>
    </row>
    <row r="200" spans="1:37" ht="15.6">
      <c r="A200" s="244"/>
      <c r="B200" s="244">
        <f>+'Ark1'!C1092</f>
        <v>2024</v>
      </c>
      <c r="C200" s="264">
        <f>+'Ark1'!M1092</f>
        <v>13</v>
      </c>
      <c r="D200" s="362" t="s">
        <v>104</v>
      </c>
      <c r="E200" s="264">
        <f>+'Ark1'!D1092</f>
        <v>7</v>
      </c>
      <c r="F200" s="264" t="s">
        <v>589</v>
      </c>
      <c r="G200" s="264">
        <f>+IF(H200=0,"",'Ark1'!Q1092)</f>
        <v>12</v>
      </c>
      <c r="H200" s="485">
        <f>+'Ark1'!R1092</f>
        <v>13</v>
      </c>
      <c r="I200" s="265">
        <f>+IF(H200=0,"",'Ark1'!AE1092)</f>
        <v>0.54031587697423111</v>
      </c>
      <c r="J200" s="265">
        <f>+IF(H200=0,"",'Ark1'!AF1092)</f>
        <v>0.79268283077155743</v>
      </c>
      <c r="K200" s="266">
        <f>+IF(H200=0,"",'Ark1'!S1092)</f>
        <v>6.8461538461538449</v>
      </c>
      <c r="L200" s="244"/>
      <c r="M200" s="376">
        <f>+IF(H200=0,"",'Ark1'!AR1092)</f>
        <v>220.15384615384608</v>
      </c>
      <c r="N200" s="114">
        <f>+IF(H200=0,"",'Ark1'!AS1092)</f>
        <v>36.20093772140801</v>
      </c>
      <c r="O200" s="244"/>
      <c r="P200" s="303">
        <f>+IF(H200=0,"",'Ark1'!U1092)</f>
        <v>387.06153846153853</v>
      </c>
      <c r="Q200" s="267">
        <f>+IF(H200=0,"",'Ark1'!W1092)</f>
        <v>100</v>
      </c>
      <c r="R200" s="267">
        <f>+IF(H200=0,"",'Ark1'!X1092)</f>
        <v>76.923076923076891</v>
      </c>
      <c r="S200" s="267">
        <f>+IF(H200=0,"",'Ark1'!AG1092)</f>
        <v>1122.7692307692305</v>
      </c>
      <c r="T200" s="267">
        <f>+IF(H200=0,"",'Ark1'!AH1092)</f>
        <v>100</v>
      </c>
      <c r="U200" s="267">
        <f>+IF(H200=0,"",'Ark1'!AI1092)</f>
        <v>30.769230769230759</v>
      </c>
      <c r="V200" s="267">
        <f>+IF(H200=0,"",'Ark1'!Y1092)</f>
        <v>48.258033025386737</v>
      </c>
      <c r="W200" s="266">
        <f>+IF(H200=0,"",'Ark1'!Z1092)</f>
        <v>1.0986812966989017</v>
      </c>
      <c r="X200" s="303">
        <f t="shared" si="36"/>
        <v>344.73828446149645</v>
      </c>
      <c r="Y200" s="267">
        <f t="shared" si="37"/>
        <v>29.773964497041426</v>
      </c>
      <c r="Z200" s="265">
        <f t="shared" si="38"/>
        <v>1.0833333333333333</v>
      </c>
      <c r="AA200" s="244"/>
      <c r="AB200" s="27"/>
      <c r="AD200" s="28"/>
      <c r="AE200" s="27"/>
      <c r="AF200" s="86"/>
      <c r="AG200" s="86"/>
      <c r="AK200" s="86"/>
    </row>
    <row r="201" spans="1:37" ht="15.6">
      <c r="A201" s="244"/>
      <c r="B201" s="244">
        <f>+'Ark1'!C1093</f>
        <v>2024</v>
      </c>
      <c r="C201" s="264">
        <f>+'Ark1'!M1093</f>
        <v>13</v>
      </c>
      <c r="D201" s="362" t="s">
        <v>104</v>
      </c>
      <c r="E201" s="264">
        <f>+'Ark1'!D1093</f>
        <v>8</v>
      </c>
      <c r="F201" s="264" t="s">
        <v>590</v>
      </c>
      <c r="G201" s="264">
        <f>+IF(H201=0,"",'Ark1'!Q1093)</f>
        <v>10</v>
      </c>
      <c r="H201" s="485">
        <f>+'Ark1'!R1093</f>
        <v>10</v>
      </c>
      <c r="I201" s="265">
        <f>+IF(H201=0,"",'Ark1'!AE1093)</f>
        <v>0.37835792659856238</v>
      </c>
      <c r="J201" s="265">
        <f>+IF(H201=0,"",'Ark1'!AF1093)</f>
        <v>0.52549344930936759</v>
      </c>
      <c r="K201" s="266">
        <f>+IF(H201=0,"",'Ark1'!S1093)</f>
        <v>7.4</v>
      </c>
      <c r="L201" s="244"/>
      <c r="M201" s="376">
        <f>+IF(H201=0,"",'Ark1'!AR1093)</f>
        <v>211.55555555555557</v>
      </c>
      <c r="N201" s="114">
        <f>+IF(H201=0,"",'Ark1'!AS1093)</f>
        <v>37.485241746866997</v>
      </c>
      <c r="O201" s="244"/>
      <c r="P201" s="303">
        <f>+IF(H201=0,"",'Ark1'!U1093)</f>
        <v>362.46</v>
      </c>
      <c r="Q201" s="267">
        <f>+IF(H201=0,"",'Ark1'!W1093)</f>
        <v>100</v>
      </c>
      <c r="R201" s="267">
        <f>+IF(H201=0,"",'Ark1'!X1093)</f>
        <v>70</v>
      </c>
      <c r="S201" s="267">
        <f>+IF(H201=0,"",'Ark1'!AG1093)</f>
        <v>919.22222222222229</v>
      </c>
      <c r="T201" s="267">
        <f>+IF(H201=0,"",'Ark1'!AH1093)</f>
        <v>90</v>
      </c>
      <c r="U201" s="267">
        <f>+IF(H201=0,"",'Ark1'!AI1093)</f>
        <v>50</v>
      </c>
      <c r="V201" s="267">
        <f>+IF(H201=0,"",'Ark1'!Y1093)</f>
        <v>56.596734888154387</v>
      </c>
      <c r="W201" s="266">
        <f>+IF(H201=0,"",'Ark1'!Z1093)</f>
        <v>1.1999999999999991</v>
      </c>
      <c r="X201" s="303">
        <f t="shared" si="36"/>
        <v>394.31161610056807</v>
      </c>
      <c r="Y201" s="267">
        <f t="shared" si="37"/>
        <v>27.881538461538462</v>
      </c>
      <c r="Z201" s="265">
        <f t="shared" si="38"/>
        <v>1</v>
      </c>
      <c r="AA201" s="244"/>
      <c r="AB201" s="27"/>
      <c r="AD201" s="28"/>
      <c r="AE201" s="27"/>
      <c r="AF201" s="86"/>
      <c r="AG201" s="86"/>
      <c r="AK201" s="86"/>
    </row>
    <row r="202" spans="1:37" ht="15.6">
      <c r="A202" s="244"/>
      <c r="B202" s="244">
        <f>+'Ark1'!C1094</f>
        <v>2024</v>
      </c>
      <c r="C202" s="264">
        <f>+'Ark1'!M1094</f>
        <v>13</v>
      </c>
      <c r="D202" s="362" t="s">
        <v>104</v>
      </c>
      <c r="E202" s="264">
        <f>+'Ark1'!D1094</f>
        <v>9</v>
      </c>
      <c r="F202" s="264" t="s">
        <v>591</v>
      </c>
      <c r="G202" s="264">
        <f>+IF(H202=0,"",'Ark1'!Q1094)</f>
        <v>15</v>
      </c>
      <c r="H202" s="485">
        <f>+'Ark1'!R1094</f>
        <v>15</v>
      </c>
      <c r="I202" s="265">
        <f>+IF(H202=0,"",'Ark1'!AE1094)</f>
        <v>0.53022269353128315</v>
      </c>
      <c r="J202" s="265">
        <f>+IF(H202=0,"",'Ark1'!AF1094)</f>
        <v>0.73634393774976059</v>
      </c>
      <c r="K202" s="266">
        <f>+IF(H202=0,"",'Ark1'!S1094)</f>
        <v>7.0666666666666647</v>
      </c>
      <c r="L202" s="244"/>
      <c r="M202" s="376">
        <f>+IF(H202=0,"",'Ark1'!AR1094)</f>
        <v>216.28571428571425</v>
      </c>
      <c r="N202" s="114">
        <f>+IF(H202=0,"",'Ark1'!AS1094)</f>
        <v>36.6696294842166</v>
      </c>
      <c r="O202" s="244"/>
      <c r="P202" s="303">
        <f>+IF(H202=0,"",'Ark1'!U1094)</f>
        <v>367.96</v>
      </c>
      <c r="Q202" s="267">
        <f>+IF(H202=0,"",'Ark1'!W1094)</f>
        <v>100</v>
      </c>
      <c r="R202" s="267">
        <f>+IF(H202=0,"",'Ark1'!X1094)</f>
        <v>60</v>
      </c>
      <c r="S202" s="267">
        <f>+IF(H202=0,"",'Ark1'!AG1094)</f>
        <v>1121.714285714286</v>
      </c>
      <c r="T202" s="267">
        <f>+IF(H202=0,"",'Ark1'!AH1094)</f>
        <v>93.333333333333314</v>
      </c>
      <c r="U202" s="267">
        <f>+IF(H202=0,"",'Ark1'!AI1094)</f>
        <v>40</v>
      </c>
      <c r="V202" s="267">
        <f>+IF(H202=0,"",'Ark1'!Y1094)</f>
        <v>40.31603155073676</v>
      </c>
      <c r="W202" s="266">
        <f>+IF(H202=0,"",'Ark1'!Z1094)</f>
        <v>1.5691469727919776</v>
      </c>
      <c r="X202" s="303">
        <f t="shared" si="36"/>
        <v>328.03362200713184</v>
      </c>
      <c r="Y202" s="267">
        <f t="shared" si="37"/>
        <v>28.304615384615381</v>
      </c>
      <c r="Z202" s="265">
        <f t="shared" si="38"/>
        <v>1</v>
      </c>
      <c r="AA202" s="244"/>
      <c r="AB202" s="27"/>
      <c r="AD202" s="28"/>
      <c r="AE202" s="27"/>
      <c r="AF202" s="86"/>
      <c r="AG202" s="86"/>
      <c r="AK202" s="86"/>
    </row>
    <row r="203" spans="1:37" ht="15.6">
      <c r="A203" s="244"/>
      <c r="B203" s="244">
        <f>+'Ark1'!C1095</f>
        <v>2024</v>
      </c>
      <c r="C203" s="264">
        <f>+'Ark1'!M1095</f>
        <v>13</v>
      </c>
      <c r="D203" s="362" t="s">
        <v>104</v>
      </c>
      <c r="E203" s="264">
        <f>+'Ark1'!D1095</f>
        <v>10</v>
      </c>
      <c r="F203" s="264" t="s">
        <v>592</v>
      </c>
      <c r="G203" s="264">
        <f>+IF(H203=0,"",'Ark1'!Q1095)</f>
        <v>49</v>
      </c>
      <c r="H203" s="485">
        <f>+'Ark1'!R1095</f>
        <v>52</v>
      </c>
      <c r="I203" s="265">
        <f>+IF(H203=0,"",'Ark1'!AE1095)</f>
        <v>0.73591848287574302</v>
      </c>
      <c r="J203" s="265">
        <f>+IF(H203=0,"",'Ark1'!AF1095)</f>
        <v>0.95719160228828892</v>
      </c>
      <c r="K203" s="266">
        <f>+IF(H203=0,"",'Ark1'!S1095)</f>
        <v>6.4423076923076916</v>
      </c>
      <c r="L203" s="244"/>
      <c r="M203" s="376">
        <f>+IF(H203=0,"",'Ark1'!AR1095)</f>
        <v>212.96</v>
      </c>
      <c r="N203" s="114">
        <f>+IF(H203=0,"",'Ark1'!AS1095)</f>
        <v>35.130682839685356</v>
      </c>
      <c r="O203" s="244"/>
      <c r="P203" s="303">
        <f>+IF(H203=0,"",'Ark1'!U1095)</f>
        <v>336.67692307692312</v>
      </c>
      <c r="Q203" s="267">
        <f>+IF(H203=0,"",'Ark1'!W1095)</f>
        <v>100</v>
      </c>
      <c r="R203" s="267">
        <f>+IF(H203=0,"",'Ark1'!X1095)</f>
        <v>44.230769230769219</v>
      </c>
      <c r="S203" s="267">
        <f>+IF(H203=0,"",'Ark1'!AG1095)</f>
        <v>1137.1600000000001</v>
      </c>
      <c r="T203" s="267">
        <f>+IF(H203=0,"",'Ark1'!AH1095)</f>
        <v>96.153846153846175</v>
      </c>
      <c r="U203" s="267">
        <f>+IF(H203=0,"",'Ark1'!AI1095)</f>
        <v>73.076923076923109</v>
      </c>
      <c r="V203" s="267">
        <f>+IF(H203=0,"",'Ark1'!Y1095)</f>
        <v>53.568965668940848</v>
      </c>
      <c r="W203" s="266">
        <f>+IF(H203=0,"",'Ark1'!Z1095)</f>
        <v>1.3924723659523102</v>
      </c>
      <c r="X203" s="303">
        <f t="shared" si="36"/>
        <v>296.06820770773072</v>
      </c>
      <c r="Y203" s="267">
        <f t="shared" si="37"/>
        <v>25.89822485207101</v>
      </c>
      <c r="Z203" s="265">
        <f t="shared" si="38"/>
        <v>1.0612244897959184</v>
      </c>
      <c r="AA203" s="244"/>
      <c r="AB203" s="27"/>
      <c r="AD203" s="28"/>
      <c r="AE203" s="27"/>
      <c r="AF203" s="86"/>
      <c r="AG203" s="86"/>
      <c r="AK203" s="86"/>
    </row>
    <row r="204" spans="1:37" ht="15.6">
      <c r="A204" s="244"/>
      <c r="B204" s="244">
        <f>+'Ark1'!C1096</f>
        <v>2024</v>
      </c>
      <c r="C204" s="264">
        <f>+'Ark1'!M1096</f>
        <v>13</v>
      </c>
      <c r="D204" s="362" t="s">
        <v>104</v>
      </c>
      <c r="E204" s="264">
        <f>+'Ark1'!D1096</f>
        <v>11</v>
      </c>
      <c r="F204" s="264" t="s">
        <v>593</v>
      </c>
      <c r="G204" s="264">
        <f>+IF(H204=0,"",'Ark1'!Q1096)</f>
        <v>36</v>
      </c>
      <c r="H204" s="485">
        <f>+'Ark1'!R1096</f>
        <v>36</v>
      </c>
      <c r="I204" s="265">
        <f>+IF(H204=0,"",'Ark1'!AE1096)</f>
        <v>0.61339240074970203</v>
      </c>
      <c r="J204" s="265">
        <f>+IF(H204=0,"",'Ark1'!AF1096)</f>
        <v>0.78802782987014053</v>
      </c>
      <c r="K204" s="266">
        <f>+IF(H204=0,"",'Ark1'!S1096)</f>
        <v>6.7777777777777777</v>
      </c>
      <c r="L204" s="244"/>
      <c r="M204" s="376">
        <f>+IF(H204=0,"",'Ark1'!AR1096)</f>
        <v>210.30555555555557</v>
      </c>
      <c r="N204" s="114">
        <f>+IF(H204=0,"",'Ark1'!AS1096)</f>
        <v>36.277061881178895</v>
      </c>
      <c r="O204" s="244"/>
      <c r="P204" s="303">
        <f>+IF(H204=0,"",'Ark1'!U1096)</f>
        <v>338.99166666666679</v>
      </c>
      <c r="Q204" s="267">
        <f>+IF(H204=0,"",'Ark1'!W1096)</f>
        <v>100</v>
      </c>
      <c r="R204" s="267">
        <f>+IF(H204=0,"",'Ark1'!X1096)</f>
        <v>33.333333333333343</v>
      </c>
      <c r="S204" s="267">
        <f>+IF(H204=0,"",'Ark1'!AG1096)</f>
        <v>1064.5555555555557</v>
      </c>
      <c r="T204" s="267">
        <f>+IF(H204=0,"",'Ark1'!AH1096)</f>
        <v>100</v>
      </c>
      <c r="U204" s="267">
        <f>+IF(H204=0,"",'Ark1'!AI1096)</f>
        <v>61.111111111111121</v>
      </c>
      <c r="V204" s="267">
        <f>+IF(H204=0,"",'Ark1'!Y1096)</f>
        <v>53.913327433946598</v>
      </c>
      <c r="W204" s="266">
        <f>+IF(H204=0,"",'Ark1'!Z1096)</f>
        <v>1.0030816714037656</v>
      </c>
      <c r="X204" s="303">
        <f t="shared" si="36"/>
        <v>318.43492328566964</v>
      </c>
      <c r="Y204" s="267">
        <f t="shared" si="37"/>
        <v>26.07628205128206</v>
      </c>
      <c r="Z204" s="265">
        <f t="shared" si="38"/>
        <v>1</v>
      </c>
      <c r="AA204" s="244"/>
      <c r="AB204" s="27"/>
      <c r="AD204" s="28"/>
      <c r="AE204" s="27"/>
      <c r="AF204" s="86"/>
      <c r="AG204" s="86"/>
      <c r="AK204" s="86"/>
    </row>
    <row r="205" spans="1:37" ht="15.6">
      <c r="A205" s="244"/>
      <c r="B205" s="244">
        <f>+'Ark1'!C1097</f>
        <v>2024</v>
      </c>
      <c r="C205" s="264">
        <f>+'Ark1'!M1097</f>
        <v>13</v>
      </c>
      <c r="D205" s="362" t="s">
        <v>104</v>
      </c>
      <c r="E205" s="264">
        <f>+'Ark1'!D1097</f>
        <v>12</v>
      </c>
      <c r="F205" s="264" t="s">
        <v>594</v>
      </c>
      <c r="G205" s="264">
        <f>+IF(H205=0,"",'Ark1'!Q1097)</f>
        <v>30</v>
      </c>
      <c r="H205" s="485">
        <f>+'Ark1'!R1097</f>
        <v>32</v>
      </c>
      <c r="I205" s="265">
        <f>+IF(H205=0,"",'Ark1'!AE1097)</f>
        <v>0.78048780487804881</v>
      </c>
      <c r="J205" s="265">
        <f>+IF(H205=0,"",'Ark1'!AF1097)</f>
        <v>1.0678898288024461</v>
      </c>
      <c r="K205" s="266">
        <f>+IF(H205=0,"",'Ark1'!S1097)</f>
        <v>6.84375</v>
      </c>
      <c r="L205" s="244"/>
      <c r="M205" s="376">
        <f>+IF(H205=0,"",'Ark1'!AR1097)</f>
        <v>216.53333333333339</v>
      </c>
      <c r="N205" s="114">
        <f>+IF(H205=0,"",'Ark1'!AS1097)</f>
        <v>35.578134093626261</v>
      </c>
      <c r="O205" s="244"/>
      <c r="P205" s="303">
        <f>+IF(H205=0,"",'Ark1'!U1097)</f>
        <v>362.20937499999991</v>
      </c>
      <c r="Q205" s="267">
        <f>+IF(H205=0,"",'Ark1'!W1097)</f>
        <v>100</v>
      </c>
      <c r="R205" s="267">
        <f>+IF(H205=0,"",'Ark1'!X1097)</f>
        <v>56.25</v>
      </c>
      <c r="S205" s="267">
        <f>+IF(H205=0,"",'Ark1'!AG1097)</f>
        <v>1076.0999999999999</v>
      </c>
      <c r="T205" s="267">
        <f>+IF(H205=0,"",'Ark1'!AH1097)</f>
        <v>93.75</v>
      </c>
      <c r="U205" s="267">
        <f>+IF(H205=0,"",'Ark1'!AI1097)</f>
        <v>62.5</v>
      </c>
      <c r="V205" s="267">
        <f>+IF(H205=0,"",'Ark1'!Y1097)</f>
        <v>44.135022653323944</v>
      </c>
      <c r="W205" s="266">
        <f>+IF(H205=0,"",'Ark1'!Z1097)</f>
        <v>1.0340870067358936</v>
      </c>
      <c r="X205" s="303">
        <f t="shared" si="36"/>
        <v>336.5945311773998</v>
      </c>
      <c r="Y205" s="267">
        <f t="shared" si="37"/>
        <v>27.862259615384609</v>
      </c>
      <c r="Z205" s="265">
        <f t="shared" si="38"/>
        <v>1.0666666666666667</v>
      </c>
      <c r="AA205" s="244"/>
      <c r="AB205" s="27"/>
      <c r="AD205" s="28"/>
      <c r="AE205" s="27"/>
      <c r="AF205" s="86"/>
      <c r="AG205" s="86"/>
      <c r="AK205" s="86"/>
    </row>
    <row r="206" spans="1:37" ht="15.6">
      <c r="A206" s="244"/>
      <c r="B206" s="244"/>
      <c r="C206" s="244"/>
      <c r="D206" s="244"/>
      <c r="E206" s="244"/>
      <c r="F206" s="244"/>
      <c r="G206" s="244"/>
      <c r="H206" s="478"/>
      <c r="I206" s="245"/>
      <c r="J206" s="245"/>
      <c r="K206" s="244"/>
      <c r="L206" s="244"/>
      <c r="M206" s="246"/>
      <c r="N206" s="246"/>
      <c r="O206" s="244"/>
      <c r="P206" s="244"/>
      <c r="Q206" s="246"/>
      <c r="R206" s="246"/>
      <c r="S206" s="244"/>
      <c r="T206" s="246"/>
      <c r="U206" s="246"/>
      <c r="V206" s="246"/>
      <c r="W206" s="244"/>
      <c r="X206" s="244"/>
      <c r="Y206" s="246"/>
      <c r="Z206" s="245"/>
      <c r="AA206" s="244"/>
      <c r="AB206" s="247"/>
      <c r="AD206" s="28"/>
      <c r="AE206" s="27"/>
      <c r="AF206" s="248"/>
      <c r="AG206" s="86"/>
      <c r="AK206" s="86"/>
    </row>
    <row r="207" spans="1:37" ht="22.8">
      <c r="A207" s="262" t="s">
        <v>631</v>
      </c>
      <c r="B207" s="244"/>
      <c r="C207" s="244"/>
      <c r="D207" s="344" t="str">
        <f>+D209</f>
        <v>5</v>
      </c>
      <c r="E207" s="244"/>
      <c r="F207" s="244"/>
      <c r="G207" s="244"/>
      <c r="H207" s="495">
        <f>SUM(H209:H220)</f>
        <v>242</v>
      </c>
      <c r="I207" s="245"/>
      <c r="J207" s="245"/>
      <c r="K207" s="244"/>
      <c r="L207" s="244"/>
      <c r="M207" s="246"/>
      <c r="N207" s="246"/>
      <c r="O207" s="244"/>
      <c r="P207" s="270">
        <f>+Fettgruppe!R22</f>
        <v>372.61611570247931</v>
      </c>
      <c r="Q207" s="246"/>
      <c r="R207" s="246"/>
      <c r="S207" s="244"/>
      <c r="T207" s="246"/>
      <c r="U207" s="246"/>
      <c r="V207" s="246"/>
      <c r="W207" s="244"/>
      <c r="X207" s="270">
        <f>+Fettgruppe!Z22</f>
        <v>329.64984195420482</v>
      </c>
      <c r="Y207" s="263" t="s">
        <v>629</v>
      </c>
      <c r="Z207" s="261"/>
      <c r="AA207" s="244"/>
      <c r="AB207" s="247"/>
      <c r="AD207" s="28"/>
      <c r="AE207" s="27"/>
      <c r="AF207" s="248"/>
      <c r="AG207" s="86"/>
      <c r="AK207" s="86"/>
    </row>
    <row r="208" spans="1:37" ht="16.5" customHeight="1">
      <c r="A208" s="244"/>
      <c r="B208" s="244"/>
      <c r="C208" s="244"/>
      <c r="D208" s="344"/>
      <c r="E208" s="244"/>
      <c r="F208" s="244"/>
      <c r="G208" s="244"/>
      <c r="H208" s="478"/>
      <c r="I208" s="244"/>
      <c r="J208" s="244"/>
      <c r="K208" s="244"/>
      <c r="L208" s="244"/>
      <c r="M208" s="246"/>
      <c r="N208" s="246"/>
      <c r="O208" s="244"/>
      <c r="P208" s="244"/>
      <c r="Q208" s="246"/>
      <c r="R208" s="246"/>
      <c r="S208" s="244"/>
      <c r="T208" s="246"/>
      <c r="U208" s="246"/>
      <c r="V208" s="246"/>
      <c r="W208" s="244"/>
      <c r="X208" s="244"/>
      <c r="Y208" s="246"/>
      <c r="Z208" s="261"/>
      <c r="AA208" s="244"/>
      <c r="AB208" s="247"/>
      <c r="AD208" s="28"/>
      <c r="AE208" s="27"/>
      <c r="AF208" s="248"/>
      <c r="AG208" s="86"/>
      <c r="AK208" s="86"/>
    </row>
    <row r="209" spans="1:37" ht="15.6">
      <c r="A209" s="244"/>
      <c r="B209" s="244">
        <f>+'Ark1'!C1098</f>
        <v>2024</v>
      </c>
      <c r="C209" s="86">
        <f>+'Ark1'!M1098</f>
        <v>14</v>
      </c>
      <c r="D209" s="361" t="s">
        <v>105</v>
      </c>
      <c r="E209" s="86">
        <f>+'Ark1'!D1098</f>
        <v>1</v>
      </c>
      <c r="F209" s="86" t="s">
        <v>584</v>
      </c>
      <c r="G209" s="86">
        <f>+IF(H209=0,"",'Ark1'!Q1098)</f>
        <v>24</v>
      </c>
      <c r="H209" s="486">
        <f>+'Ark1'!R1098</f>
        <v>26</v>
      </c>
      <c r="I209" s="28">
        <f>+IF(H209=0,"",'Ark1'!AE1098)</f>
        <v>0.57306590257879642</v>
      </c>
      <c r="J209" s="28">
        <f>+IF(H209=0,"",'Ark1'!AF1098)</f>
        <v>0.82462580820364895</v>
      </c>
      <c r="K209" s="27">
        <f>+IF(H209=0,"",'Ark1'!S1098)</f>
        <v>7.192307692307689</v>
      </c>
      <c r="L209" s="244"/>
      <c r="M209" s="376">
        <f>+IF(H209=0,"",'Ark1'!AR1098)</f>
        <v>218.15384615384605</v>
      </c>
      <c r="N209" s="114">
        <f>+IF(H209=0,"",'Ark1'!AS1098)</f>
        <v>37.132330533736003</v>
      </c>
      <c r="O209" s="244"/>
      <c r="P209" s="28">
        <f>+IF(H209=0,"",'Ark1'!U1098)</f>
        <v>385.87692307692305</v>
      </c>
      <c r="Q209" s="33">
        <f>+IF(H209=0,"",'Ark1'!W1098)</f>
        <v>100</v>
      </c>
      <c r="R209" s="33">
        <f>+IF(H209=0,"",'Ark1'!X1098)</f>
        <v>73.076923076923109</v>
      </c>
      <c r="S209" s="33">
        <f>+IF(H209=0,"",'Ark1'!AG1098)</f>
        <v>1099.5769230769235</v>
      </c>
      <c r="T209" s="33">
        <f>+IF(H209=0,"",'Ark1'!AH1098)</f>
        <v>100</v>
      </c>
      <c r="U209" s="33">
        <f>+IF(H209=0,"",'Ark1'!AI1098)</f>
        <v>53.84615384615384</v>
      </c>
      <c r="V209" s="33">
        <f>+IF(H209=0,"",'Ark1'!Y1098)</f>
        <v>46.90294650160709</v>
      </c>
      <c r="W209" s="27">
        <f>+IF(H209=0,"",'Ark1'!Z1098)</f>
        <v>0.9206699387373688</v>
      </c>
      <c r="X209" s="33">
        <f t="shared" ref="X209:X220" si="39">+IF(H209=0,"",1000*P209/S209)</f>
        <v>350.93217671132237</v>
      </c>
      <c r="Y209" s="33">
        <f t="shared" ref="Y209:Y220" si="40">+IF(H209=0,"",P209/C209)</f>
        <v>27.562637362637361</v>
      </c>
      <c r="Z209" s="28">
        <f t="shared" ref="Z209:Z220" si="41">+IF(H209=0,"",H209/G209)</f>
        <v>1.0833333333333333</v>
      </c>
      <c r="AA209" s="244"/>
      <c r="AB209" s="27"/>
      <c r="AD209" s="28"/>
      <c r="AE209" s="27"/>
      <c r="AF209" s="86"/>
      <c r="AG209" s="86"/>
      <c r="AK209" s="86"/>
    </row>
    <row r="210" spans="1:37" ht="15.6">
      <c r="A210" s="244"/>
      <c r="B210" s="244">
        <f>+'Ark1'!C1099</f>
        <v>2024</v>
      </c>
      <c r="C210" s="86">
        <f>+'Ark1'!M1099</f>
        <v>14</v>
      </c>
      <c r="D210" s="361" t="s">
        <v>105</v>
      </c>
      <c r="E210" s="86">
        <f>+'Ark1'!D1099</f>
        <v>2</v>
      </c>
      <c r="F210" s="86" t="s">
        <v>585</v>
      </c>
      <c r="G210" s="86">
        <f>+IF(H210=0,"",'Ark1'!Q1099)</f>
        <v>15</v>
      </c>
      <c r="H210" s="486">
        <f>+'Ark1'!R1099</f>
        <v>17</v>
      </c>
      <c r="I210" s="28">
        <f>+IF(H210=0,"",'Ark1'!AE1099)</f>
        <v>0.5862068965517242</v>
      </c>
      <c r="J210" s="28">
        <f>+IF(H210=0,"",'Ark1'!AF1099)</f>
        <v>0.7965104182109698</v>
      </c>
      <c r="K210" s="27">
        <f>+IF(H210=0,"",'Ark1'!S1099)</f>
        <v>7.4117647058823524</v>
      </c>
      <c r="L210" s="244"/>
      <c r="M210" s="376">
        <f>+IF(H210=0,"",'Ark1'!AR1099)</f>
        <v>210.8</v>
      </c>
      <c r="N210" s="114">
        <f>+IF(H210=0,"",'Ark1'!AS1099)</f>
        <v>38.718044837381555</v>
      </c>
      <c r="O210" s="244"/>
      <c r="P210" s="28">
        <f>+IF(H210=0,"",'Ark1'!U1099)</f>
        <v>365.02352941176474</v>
      </c>
      <c r="Q210" s="33">
        <f>+IF(H210=0,"",'Ark1'!W1099)</f>
        <v>100</v>
      </c>
      <c r="R210" s="33">
        <f>+IF(H210=0,"",'Ark1'!X1099)</f>
        <v>70.588235294117652</v>
      </c>
      <c r="S210" s="33">
        <f>+IF(H210=0,"",'Ark1'!AG1099)</f>
        <v>1125.7333333333336</v>
      </c>
      <c r="T210" s="33">
        <f>+IF(H210=0,"",'Ark1'!AH1099)</f>
        <v>88.235294117647058</v>
      </c>
      <c r="U210" s="33">
        <f>+IF(H210=0,"",'Ark1'!AI1099)</f>
        <v>70.588235294117652</v>
      </c>
      <c r="V210" s="33">
        <f>+IF(H210=0,"",'Ark1'!Y1099)</f>
        <v>74.576573591977819</v>
      </c>
      <c r="W210" s="27">
        <f>+IF(H210=0,"",'Ark1'!Z1099)</f>
        <v>0.97370266807334094</v>
      </c>
      <c r="X210" s="33">
        <f t="shared" si="39"/>
        <v>324.25399391072307</v>
      </c>
      <c r="Y210" s="33">
        <f t="shared" si="40"/>
        <v>26.073109243697481</v>
      </c>
      <c r="Z210" s="28">
        <f t="shared" si="41"/>
        <v>1.1333333333333333</v>
      </c>
      <c r="AA210" s="244"/>
      <c r="AB210" s="27"/>
      <c r="AD210" s="28"/>
      <c r="AE210" s="27"/>
      <c r="AF210" s="86"/>
      <c r="AG210" s="86"/>
      <c r="AK210" s="86"/>
    </row>
    <row r="211" spans="1:37" ht="15.6">
      <c r="A211" s="244"/>
      <c r="B211" s="244">
        <f>+'Ark1'!C1100</f>
        <v>2024</v>
      </c>
      <c r="C211" s="86">
        <f>+'Ark1'!M1100</f>
        <v>14</v>
      </c>
      <c r="D211" s="361" t="s">
        <v>105</v>
      </c>
      <c r="E211" s="86">
        <f>+'Ark1'!D1100</f>
        <v>3</v>
      </c>
      <c r="F211" s="86" t="s">
        <v>586</v>
      </c>
      <c r="G211" s="86">
        <f>+IF(H211=0,"",'Ark1'!Q1100)</f>
        <v>16</v>
      </c>
      <c r="H211" s="486">
        <f>+'Ark1'!R1100</f>
        <v>25</v>
      </c>
      <c r="I211" s="28">
        <f>+IF(H211=0,"",'Ark1'!AE1100)</f>
        <v>0.84516565246788389</v>
      </c>
      <c r="J211" s="28">
        <f>+IF(H211=0,"",'Ark1'!AF1100)</f>
        <v>1.2371917612133665</v>
      </c>
      <c r="K211" s="27">
        <f>+IF(H211=0,"",'Ark1'!S1100)</f>
        <v>7.32</v>
      </c>
      <c r="L211" s="244"/>
      <c r="M211" s="376">
        <f>+IF(H211=0,"",'Ark1'!AR1100)</f>
        <v>218.7083333333334</v>
      </c>
      <c r="N211" s="114">
        <f>+IF(H211=0,"",'Ark1'!AS1100)</f>
        <v>37.912180700712099</v>
      </c>
      <c r="O211" s="244"/>
      <c r="P211" s="28">
        <f>+IF(H211=0,"",'Ark1'!U1100)</f>
        <v>394.81599999999997</v>
      </c>
      <c r="Q211" s="33">
        <f>+IF(H211=0,"",'Ark1'!W1100)</f>
        <v>100</v>
      </c>
      <c r="R211" s="33">
        <f>+IF(H211=0,"",'Ark1'!X1100)</f>
        <v>84</v>
      </c>
      <c r="S211" s="33">
        <f>+IF(H211=0,"",'Ark1'!AG1100)</f>
        <v>1156.5</v>
      </c>
      <c r="T211" s="33">
        <f>+IF(H211=0,"",'Ark1'!AH1100)</f>
        <v>96</v>
      </c>
      <c r="U211" s="33">
        <f>+IF(H211=0,"",'Ark1'!AI1100)</f>
        <v>48</v>
      </c>
      <c r="V211" s="33">
        <f>+IF(H211=0,"",'Ark1'!Y1100)</f>
        <v>43.434729698710449</v>
      </c>
      <c r="W211" s="27">
        <f>+IF(H211=0,"",'Ark1'!Z1100)</f>
        <v>0.73321211119292973</v>
      </c>
      <c r="X211" s="33">
        <f t="shared" si="39"/>
        <v>341.388672719412</v>
      </c>
      <c r="Y211" s="33">
        <f t="shared" si="40"/>
        <v>28.201142857142855</v>
      </c>
      <c r="Z211" s="28">
        <f t="shared" si="41"/>
        <v>1.5625</v>
      </c>
      <c r="AA211" s="244"/>
      <c r="AB211" s="27"/>
      <c r="AD211" s="28"/>
      <c r="AE211" s="27"/>
      <c r="AF211" s="86"/>
      <c r="AG211" s="86"/>
      <c r="AK211" s="86"/>
    </row>
    <row r="212" spans="1:37" ht="15.6">
      <c r="A212" s="244"/>
      <c r="B212" s="244">
        <f>+'Ark1'!C1101</f>
        <v>2024</v>
      </c>
      <c r="C212" s="86">
        <f>+'Ark1'!M1101</f>
        <v>14</v>
      </c>
      <c r="D212" s="361" t="s">
        <v>105</v>
      </c>
      <c r="E212" s="86">
        <f>+'Ark1'!D1101</f>
        <v>4</v>
      </c>
      <c r="F212" s="86" t="s">
        <v>587</v>
      </c>
      <c r="G212" s="86">
        <f>+IF(H212=0,"",'Ark1'!Q1101)</f>
        <v>31</v>
      </c>
      <c r="H212" s="486">
        <f>+'Ark1'!R1101</f>
        <v>33</v>
      </c>
      <c r="I212" s="28">
        <f>+IF(H212=0,"",'Ark1'!AE1101)</f>
        <v>0.86027111574556869</v>
      </c>
      <c r="J212" s="28">
        <f>+IF(H212=0,"",'Ark1'!AF1101)</f>
        <v>1.1727515955034811</v>
      </c>
      <c r="K212" s="27">
        <f>+IF(H212=0,"",'Ark1'!S1101)</f>
        <v>7.4545454545454541</v>
      </c>
      <c r="L212" s="244"/>
      <c r="M212" s="376">
        <f>+IF(H212=0,"",'Ark1'!AR1101)</f>
        <v>212.27272727272728</v>
      </c>
      <c r="N212" s="114">
        <f>+IF(H212=0,"",'Ark1'!AS1101)</f>
        <v>38.275511084851409</v>
      </c>
      <c r="O212" s="244"/>
      <c r="P212" s="28">
        <f>+IF(H212=0,"",'Ark1'!U1101)</f>
        <v>367.7181818181819</v>
      </c>
      <c r="Q212" s="33">
        <f>+IF(H212=0,"",'Ark1'!W1101)</f>
        <v>100</v>
      </c>
      <c r="R212" s="33">
        <f>+IF(H212=0,"",'Ark1'!X1101)</f>
        <v>60.606060606060609</v>
      </c>
      <c r="S212" s="33">
        <f>+IF(H212=0,"",'Ark1'!AG1101)</f>
        <v>1083.3636363636363</v>
      </c>
      <c r="T212" s="33">
        <f>+IF(H212=0,"",'Ark1'!AH1101)</f>
        <v>100</v>
      </c>
      <c r="U212" s="33">
        <f>+IF(H212=0,"",'Ark1'!AI1101)</f>
        <v>57.575757575757585</v>
      </c>
      <c r="V212" s="33">
        <f>+IF(H212=0,"",'Ark1'!Y1101)</f>
        <v>58.207452686140648</v>
      </c>
      <c r="W212" s="27">
        <f>+IF(H212=0,"",'Ark1'!Z1101)</f>
        <v>1.2083273962046632</v>
      </c>
      <c r="X212" s="33">
        <f t="shared" si="39"/>
        <v>339.4226734916507</v>
      </c>
      <c r="Y212" s="33">
        <f t="shared" si="40"/>
        <v>26.265584415584421</v>
      </c>
      <c r="Z212" s="28">
        <f t="shared" si="41"/>
        <v>1.064516129032258</v>
      </c>
      <c r="AA212" s="244"/>
      <c r="AB212" s="27"/>
      <c r="AD212" s="28"/>
      <c r="AE212" s="27"/>
      <c r="AF212" s="86"/>
      <c r="AG212" s="86"/>
      <c r="AK212" s="86"/>
    </row>
    <row r="213" spans="1:37" ht="15.6">
      <c r="A213" s="244"/>
      <c r="B213" s="244">
        <f>+'Ark1'!C1102</f>
        <v>2024</v>
      </c>
      <c r="C213" s="86">
        <f>+'Ark1'!M1102</f>
        <v>14</v>
      </c>
      <c r="D213" s="361" t="s">
        <v>105</v>
      </c>
      <c r="E213" s="86">
        <f>+'Ark1'!D1102</f>
        <v>5</v>
      </c>
      <c r="F213" s="86" t="s">
        <v>443</v>
      </c>
      <c r="G213" s="86">
        <f>+IF(H213=0,"",'Ark1'!Q1102)</f>
        <v>18</v>
      </c>
      <c r="H213" s="486">
        <f>+'Ark1'!R1102</f>
        <v>20</v>
      </c>
      <c r="I213" s="28">
        <f>+IF(H213=0,"",'Ark1'!AE1102)</f>
        <v>0.60957025297165524</v>
      </c>
      <c r="J213" s="28">
        <f>+IF(H213=0,"",'Ark1'!AF1102)</f>
        <v>0.81160105375710545</v>
      </c>
      <c r="K213" s="27">
        <f>+IF(H213=0,"",'Ark1'!S1102)</f>
        <v>7.25</v>
      </c>
      <c r="L213" s="244"/>
      <c r="M213" s="376">
        <f>+IF(H213=0,"",'Ark1'!AR1102)</f>
        <v>211</v>
      </c>
      <c r="N213" s="114">
        <f>+IF(H213=0,"",'Ark1'!AS1102)</f>
        <v>37.813864664451209</v>
      </c>
      <c r="O213" s="244"/>
      <c r="P213" s="28">
        <f>+IF(H213=0,"",'Ark1'!U1102)</f>
        <v>358.83499999999998</v>
      </c>
      <c r="Q213" s="33">
        <f>+IF(H213=0,"",'Ark1'!W1102)</f>
        <v>100</v>
      </c>
      <c r="R213" s="33">
        <f>+IF(H213=0,"",'Ark1'!X1102)</f>
        <v>65</v>
      </c>
      <c r="S213" s="33">
        <f>+IF(H213=0,"",'Ark1'!AG1102)</f>
        <v>1143</v>
      </c>
      <c r="T213" s="33">
        <f>+IF(H213=0,"",'Ark1'!AH1102)</f>
        <v>95</v>
      </c>
      <c r="U213" s="33">
        <f>+IF(H213=0,"",'Ark1'!AI1102)</f>
        <v>60</v>
      </c>
      <c r="V213" s="33">
        <f>+IF(H213=0,"",'Ark1'!Y1102)</f>
        <v>45.146774801751086</v>
      </c>
      <c r="W213" s="27">
        <f>+IF(H213=0,"",'Ark1'!Z1102)</f>
        <v>1.1346805717910218</v>
      </c>
      <c r="X213" s="33">
        <f t="shared" si="39"/>
        <v>313.94138232720911</v>
      </c>
      <c r="Y213" s="33">
        <f t="shared" si="40"/>
        <v>25.631071428571428</v>
      </c>
      <c r="Z213" s="28">
        <f t="shared" si="41"/>
        <v>1.1111111111111112</v>
      </c>
      <c r="AA213" s="244"/>
      <c r="AB213" s="27"/>
      <c r="AD213" s="28"/>
      <c r="AE213" s="27"/>
      <c r="AF213" s="86"/>
      <c r="AG213" s="86"/>
      <c r="AK213" s="86"/>
    </row>
    <row r="214" spans="1:37" ht="15.6">
      <c r="A214" s="244"/>
      <c r="B214" s="244">
        <f>+'Ark1'!C1103</f>
        <v>2024</v>
      </c>
      <c r="C214" s="86">
        <f>+'Ark1'!M1103</f>
        <v>14</v>
      </c>
      <c r="D214" s="361" t="s">
        <v>105</v>
      </c>
      <c r="E214" s="86">
        <f>+'Ark1'!D1103</f>
        <v>6</v>
      </c>
      <c r="F214" s="86" t="s">
        <v>588</v>
      </c>
      <c r="G214" s="86">
        <f>+IF(H214=0,"",'Ark1'!Q1103)</f>
        <v>17</v>
      </c>
      <c r="H214" s="486">
        <f>+'Ark1'!R1103</f>
        <v>18</v>
      </c>
      <c r="I214" s="28">
        <f>+IF(H214=0,"",'Ark1'!AE1103)</f>
        <v>0.63807160581354139</v>
      </c>
      <c r="J214" s="28">
        <f>+IF(H214=0,"",'Ark1'!AF1103)</f>
        <v>0.86224452996058443</v>
      </c>
      <c r="K214" s="27">
        <f>+IF(H214=0,"",'Ark1'!S1103)</f>
        <v>7.3888888888888893</v>
      </c>
      <c r="L214" s="244"/>
      <c r="M214" s="376">
        <f>+IF(H214=0,"",'Ark1'!AR1103)</f>
        <v>211.05882352941177</v>
      </c>
      <c r="N214" s="114">
        <f>+IF(H214=0,"",'Ark1'!AS1103)</f>
        <v>38.374999490731135</v>
      </c>
      <c r="O214" s="244"/>
      <c r="P214" s="28">
        <f>+IF(H214=0,"",'Ark1'!U1103)</f>
        <v>361.28888888888889</v>
      </c>
      <c r="Q214" s="33">
        <f>+IF(H214=0,"",'Ark1'!W1103)</f>
        <v>100</v>
      </c>
      <c r="R214" s="33">
        <f>+IF(H214=0,"",'Ark1'!X1103)</f>
        <v>66.666666666666686</v>
      </c>
      <c r="S214" s="33">
        <f>+IF(H214=0,"",'Ark1'!AG1103)</f>
        <v>1039.4117647058827</v>
      </c>
      <c r="T214" s="33">
        <f>+IF(H214=0,"",'Ark1'!AH1103)</f>
        <v>94.444444444444443</v>
      </c>
      <c r="U214" s="33">
        <f>+IF(H214=0,"",'Ark1'!AI1103)</f>
        <v>50</v>
      </c>
      <c r="V214" s="33">
        <f>+IF(H214=0,"",'Ark1'!Y1103)</f>
        <v>68.966617439074156</v>
      </c>
      <c r="W214" s="27">
        <f>+IF(H214=0,"",'Ark1'!Z1103)</f>
        <v>1.0613873985857094</v>
      </c>
      <c r="X214" s="33">
        <f t="shared" si="39"/>
        <v>347.58976293781035</v>
      </c>
      <c r="Y214" s="33">
        <f t="shared" si="40"/>
        <v>25.806349206349207</v>
      </c>
      <c r="Z214" s="28">
        <f t="shared" si="41"/>
        <v>1.0588235294117647</v>
      </c>
      <c r="AA214" s="244"/>
      <c r="AB214" s="27"/>
      <c r="AD214" s="28"/>
      <c r="AE214" s="27"/>
      <c r="AF214" s="86"/>
      <c r="AG214" s="86"/>
      <c r="AK214" s="86"/>
    </row>
    <row r="215" spans="1:37" ht="15.6">
      <c r="A215" s="244"/>
      <c r="B215" s="244">
        <f>+'Ark1'!C1104</f>
        <v>2024</v>
      </c>
      <c r="C215" s="86">
        <f>+'Ark1'!M1104</f>
        <v>14</v>
      </c>
      <c r="D215" s="361" t="s">
        <v>105</v>
      </c>
      <c r="E215" s="86">
        <f>+'Ark1'!D1104</f>
        <v>7</v>
      </c>
      <c r="F215" s="86" t="s">
        <v>589</v>
      </c>
      <c r="G215" s="86">
        <f>+IF(H215=0,"",'Ark1'!Q1104)</f>
        <v>15</v>
      </c>
      <c r="H215" s="486">
        <f>+'Ark1'!R1104</f>
        <v>16</v>
      </c>
      <c r="I215" s="28">
        <f>+IF(H215=0,"",'Ark1'!AE1104)</f>
        <v>0.66500415627597698</v>
      </c>
      <c r="J215" s="28">
        <f>+IF(H215=0,"",'Ark1'!AF1104)</f>
        <v>0.95024898350769771</v>
      </c>
      <c r="K215" s="27">
        <f>+IF(H215=0,"",'Ark1'!S1104)</f>
        <v>7.1875</v>
      </c>
      <c r="L215" s="244"/>
      <c r="M215" s="376">
        <f>+IF(H215=0,"",'Ark1'!AR1104)</f>
        <v>217.28571428571425</v>
      </c>
      <c r="N215" s="114">
        <f>+IF(H215=0,"",'Ark1'!AS1104)</f>
        <v>37.189356185265929</v>
      </c>
      <c r="O215" s="244"/>
      <c r="P215" s="28">
        <f>+IF(H215=0,"",'Ark1'!U1104)</f>
        <v>377.00000000000006</v>
      </c>
      <c r="Q215" s="33">
        <f>+IF(H215=0,"",'Ark1'!W1104)</f>
        <v>100</v>
      </c>
      <c r="R215" s="33">
        <f>+IF(H215=0,"",'Ark1'!X1104)</f>
        <v>56.25</v>
      </c>
      <c r="S215" s="33">
        <f>+IF(H215=0,"",'Ark1'!AG1104)</f>
        <v>1019.142857142857</v>
      </c>
      <c r="T215" s="33">
        <f>+IF(H215=0,"",'Ark1'!AH1104)</f>
        <v>87.5</v>
      </c>
      <c r="U215" s="33">
        <f>+IF(H215=0,"",'Ark1'!AI1104)</f>
        <v>31.25</v>
      </c>
      <c r="V215" s="33">
        <f>+IF(H215=0,"",'Ark1'!Y1104)</f>
        <v>62.967134284482</v>
      </c>
      <c r="W215" s="27">
        <f>+IF(H215=0,"",'Ark1'!Z1104)</f>
        <v>1.3792547806696196</v>
      </c>
      <c r="X215" s="33">
        <f t="shared" si="39"/>
        <v>369.918699186992</v>
      </c>
      <c r="Y215" s="33">
        <f t="shared" si="40"/>
        <v>26.928571428571434</v>
      </c>
      <c r="Z215" s="28">
        <f t="shared" si="41"/>
        <v>1.0666666666666667</v>
      </c>
      <c r="AA215" s="244"/>
      <c r="AB215" s="27"/>
      <c r="AD215" s="28"/>
      <c r="AE215" s="27"/>
      <c r="AF215" s="86"/>
      <c r="AG215" s="86"/>
      <c r="AK215" s="86"/>
    </row>
    <row r="216" spans="1:37" ht="15.6">
      <c r="A216" s="244"/>
      <c r="B216" s="244">
        <f>+'Ark1'!C1105</f>
        <v>2024</v>
      </c>
      <c r="C216" s="86">
        <f>+'Ark1'!M1105</f>
        <v>14</v>
      </c>
      <c r="D216" s="361" t="s">
        <v>105</v>
      </c>
      <c r="E216" s="86">
        <f>+'Ark1'!D1105</f>
        <v>8</v>
      </c>
      <c r="F216" s="86" t="s">
        <v>590</v>
      </c>
      <c r="G216" s="86">
        <f>+IF(H216=0,"",'Ark1'!Q1105)</f>
        <v>7</v>
      </c>
      <c r="H216" s="486">
        <f>+'Ark1'!R1105</f>
        <v>7</v>
      </c>
      <c r="I216" s="28">
        <f>+IF(H216=0,"",'Ark1'!AE1105)</f>
        <v>0.26485054861899354</v>
      </c>
      <c r="J216" s="28">
        <f>+IF(H216=0,"",'Ark1'!AF1105)</f>
        <v>0.37949888343877936</v>
      </c>
      <c r="K216" s="27">
        <f>+IF(H216=0,"",'Ark1'!S1105)</f>
        <v>7.1428571428571441</v>
      </c>
      <c r="L216" s="244"/>
      <c r="M216" s="376">
        <f>+IF(H216=0,"",'Ark1'!AR1105)</f>
        <v>213.3333333333334</v>
      </c>
      <c r="N216" s="114">
        <f>+IF(H216=0,"",'Ark1'!AS1105)</f>
        <v>38.456297634362578</v>
      </c>
      <c r="O216" s="244"/>
      <c r="P216" s="28">
        <f>+IF(H216=0,"",'Ark1'!U1105)</f>
        <v>373.94285714285718</v>
      </c>
      <c r="Q216" s="33">
        <f>+IF(H216=0,"",'Ark1'!W1105)</f>
        <v>100</v>
      </c>
      <c r="R216" s="33">
        <f>+IF(H216=0,"",'Ark1'!X1105)</f>
        <v>57.142857142857153</v>
      </c>
      <c r="S216" s="33">
        <f>+IF(H216=0,"",'Ark1'!AG1105)</f>
        <v>1172.166666666667</v>
      </c>
      <c r="T216" s="33">
        <f>+IF(H216=0,"",'Ark1'!AH1105)</f>
        <v>85.714285714285694</v>
      </c>
      <c r="U216" s="33">
        <f>+IF(H216=0,"",'Ark1'!AI1105)</f>
        <v>42.857142857142847</v>
      </c>
      <c r="V216" s="33">
        <f>+IF(H216=0,"",'Ark1'!Y1105)</f>
        <v>74.303890633433696</v>
      </c>
      <c r="W216" s="27">
        <f>+IF(H216=0,"",'Ark1'!Z1105)</f>
        <v>1.7261494247992235</v>
      </c>
      <c r="X216" s="33">
        <f t="shared" si="39"/>
        <v>319.01850460075963</v>
      </c>
      <c r="Y216" s="33">
        <f t="shared" si="40"/>
        <v>26.710204081632657</v>
      </c>
      <c r="Z216" s="28">
        <f t="shared" si="41"/>
        <v>1</v>
      </c>
      <c r="AA216" s="244"/>
      <c r="AB216" s="27"/>
      <c r="AD216" s="28"/>
      <c r="AE216" s="27"/>
      <c r="AF216" s="86"/>
      <c r="AG216" s="86"/>
      <c r="AK216" s="86"/>
    </row>
    <row r="217" spans="1:37" ht="15.6">
      <c r="A217" s="244"/>
      <c r="B217" s="244">
        <f>+'Ark1'!C1106</f>
        <v>2024</v>
      </c>
      <c r="C217" s="86">
        <f>+'Ark1'!M1106</f>
        <v>14</v>
      </c>
      <c r="D217" s="361" t="s">
        <v>105</v>
      </c>
      <c r="E217" s="86">
        <f>+'Ark1'!D1106</f>
        <v>9</v>
      </c>
      <c r="F217" s="86" t="s">
        <v>591</v>
      </c>
      <c r="G217" s="86">
        <f>+IF(H217=0,"",'Ark1'!Q1106)</f>
        <v>8</v>
      </c>
      <c r="H217" s="486">
        <f>+'Ark1'!R1106</f>
        <v>8</v>
      </c>
      <c r="I217" s="28">
        <f>+IF(H217=0,"",'Ark1'!AE1106)</f>
        <v>0.28278543655001775</v>
      </c>
      <c r="J217" s="28">
        <f>+IF(H217=0,"",'Ark1'!AF1106)</f>
        <v>0.40587367500382227</v>
      </c>
      <c r="K217" s="27">
        <f>+IF(H217=0,"",'Ark1'!S1106)</f>
        <v>7</v>
      </c>
      <c r="L217" s="244"/>
      <c r="M217" s="376">
        <f>+IF(H217=0,"",'Ark1'!AR1106)</f>
        <v>217.125</v>
      </c>
      <c r="N217" s="114">
        <f>+IF(H217=0,"",'Ark1'!AS1106)</f>
        <v>37.210468638170504</v>
      </c>
      <c r="O217" s="244"/>
      <c r="P217" s="28">
        <f>+IF(H217=0,"",'Ark1'!U1106)</f>
        <v>380.28750000000002</v>
      </c>
      <c r="Q217" s="33">
        <f>+IF(H217=0,"",'Ark1'!W1106)</f>
        <v>100</v>
      </c>
      <c r="R217" s="33">
        <f>+IF(H217=0,"",'Ark1'!X1106)</f>
        <v>75</v>
      </c>
      <c r="S217" s="33">
        <f>+IF(H217=0,"",'Ark1'!AG1106)</f>
        <v>1056.25</v>
      </c>
      <c r="T217" s="33">
        <f>+IF(H217=0,"",'Ark1'!AH1106)</f>
        <v>100</v>
      </c>
      <c r="U217" s="33">
        <f>+IF(H217=0,"",'Ark1'!AI1106)</f>
        <v>25</v>
      </c>
      <c r="V217" s="33">
        <f>+IF(H217=0,"",'Ark1'!Y1106)</f>
        <v>47.536155647570006</v>
      </c>
      <c r="W217" s="27">
        <f>+IF(H217=0,"",'Ark1'!Z1106)</f>
        <v>1</v>
      </c>
      <c r="X217" s="33">
        <f t="shared" si="39"/>
        <v>360.03550295857985</v>
      </c>
      <c r="Y217" s="33">
        <f t="shared" si="40"/>
        <v>27.16339285714286</v>
      </c>
      <c r="Z217" s="28">
        <f t="shared" si="41"/>
        <v>1</v>
      </c>
      <c r="AA217" s="244"/>
      <c r="AB217" s="27"/>
      <c r="AD217" s="28"/>
      <c r="AE217" s="27"/>
      <c r="AF217" s="86"/>
      <c r="AG217" s="86"/>
      <c r="AK217" s="86"/>
    </row>
    <row r="218" spans="1:37" ht="15.6">
      <c r="A218" s="244"/>
      <c r="B218" s="244">
        <f>+'Ark1'!C1107</f>
        <v>2024</v>
      </c>
      <c r="C218" s="86">
        <f>+'Ark1'!M1107</f>
        <v>14</v>
      </c>
      <c r="D218" s="361" t="s">
        <v>105</v>
      </c>
      <c r="E218" s="86">
        <f>+'Ark1'!D1107</f>
        <v>10</v>
      </c>
      <c r="F218" s="86" t="s">
        <v>592</v>
      </c>
      <c r="G218" s="86">
        <f>+IF(H218=0,"",'Ark1'!Q1107)</f>
        <v>24</v>
      </c>
      <c r="H218" s="486">
        <f>+'Ark1'!R1107</f>
        <v>25</v>
      </c>
      <c r="I218" s="28">
        <f>+IF(H218=0,"",'Ark1'!AE1107)</f>
        <v>0.35380696292103042</v>
      </c>
      <c r="J218" s="28">
        <f>+IF(H218=0,"",'Ark1'!AF1107)</f>
        <v>0.47728362110079525</v>
      </c>
      <c r="K218" s="27">
        <f>+IF(H218=0,"",'Ark1'!S1107)</f>
        <v>6.96</v>
      </c>
      <c r="L218" s="244"/>
      <c r="M218" s="376">
        <f>+IF(H218=0,"",'Ark1'!AR1107)</f>
        <v>212.39130434782609</v>
      </c>
      <c r="N218" s="114">
        <f>+IF(H218=0,"",'Ark1'!AS1107)</f>
        <v>36.39199897780005</v>
      </c>
      <c r="O218" s="244"/>
      <c r="P218" s="28">
        <f>+IF(H218=0,"",'Ark1'!U1107)</f>
        <v>349.18399999999991</v>
      </c>
      <c r="Q218" s="33">
        <f>+IF(H218=0,"",'Ark1'!W1107)</f>
        <v>100</v>
      </c>
      <c r="R218" s="33">
        <f>+IF(H218=0,"",'Ark1'!X1107)</f>
        <v>56</v>
      </c>
      <c r="S218" s="33">
        <f>+IF(H218=0,"",'Ark1'!AG1107)</f>
        <v>1211.608695652174</v>
      </c>
      <c r="T218" s="33">
        <f>+IF(H218=0,"",'Ark1'!AH1107)</f>
        <v>92</v>
      </c>
      <c r="U218" s="33">
        <f>+IF(H218=0,"",'Ark1'!AI1107)</f>
        <v>68</v>
      </c>
      <c r="V218" s="33">
        <f>+IF(H218=0,"",'Ark1'!Y1107)</f>
        <v>45.980245149411807</v>
      </c>
      <c r="W218" s="27">
        <f>+IF(H218=0,"",'Ark1'!Z1107)</f>
        <v>1.1128342194594851</v>
      </c>
      <c r="X218" s="33">
        <f t="shared" si="39"/>
        <v>288.19865791079042</v>
      </c>
      <c r="Y218" s="33">
        <f t="shared" si="40"/>
        <v>24.94171428571428</v>
      </c>
      <c r="Z218" s="28">
        <f t="shared" si="41"/>
        <v>1.0416666666666667</v>
      </c>
      <c r="AA218" s="244"/>
      <c r="AB218" s="27"/>
      <c r="AD218" s="28"/>
      <c r="AE218" s="27"/>
      <c r="AF218" s="86"/>
      <c r="AG218" s="86"/>
      <c r="AK218" s="86"/>
    </row>
    <row r="219" spans="1:37" ht="15.6">
      <c r="A219" s="244"/>
      <c r="B219" s="244">
        <f>+'Ark1'!C1108</f>
        <v>2024</v>
      </c>
      <c r="C219" s="86">
        <f>+'Ark1'!M1108</f>
        <v>14</v>
      </c>
      <c r="D219" s="361" t="s">
        <v>105</v>
      </c>
      <c r="E219" s="86">
        <f>+'Ark1'!D1108</f>
        <v>11</v>
      </c>
      <c r="F219" s="86" t="s">
        <v>593</v>
      </c>
      <c r="G219" s="86">
        <f>+IF(H219=0,"",'Ark1'!Q1108)</f>
        <v>31</v>
      </c>
      <c r="H219" s="486">
        <f>+'Ark1'!R1108</f>
        <v>32</v>
      </c>
      <c r="I219" s="28">
        <f>+IF(H219=0,"",'Ark1'!AE1108)</f>
        <v>0.54523768955529051</v>
      </c>
      <c r="J219" s="28">
        <f>+IF(H219=0,"",'Ark1'!AF1108)</f>
        <v>0.7741059209310478</v>
      </c>
      <c r="K219" s="27">
        <f>+IF(H219=0,"",'Ark1'!S1108)</f>
        <v>7.21875</v>
      </c>
      <c r="L219" s="244"/>
      <c r="M219" s="376">
        <f>+IF(H219=0,"",'Ark1'!AR1108)</f>
        <v>216.32258064516125</v>
      </c>
      <c r="N219" s="114">
        <f>+IF(H219=0,"",'Ark1'!AS1108)</f>
        <v>36.961396599100048</v>
      </c>
      <c r="O219" s="244"/>
      <c r="P219" s="28">
        <f>+IF(H219=0,"",'Ark1'!U1108)</f>
        <v>374.62812500000001</v>
      </c>
      <c r="Q219" s="33">
        <f>+IF(H219=0,"",'Ark1'!W1108)</f>
        <v>100</v>
      </c>
      <c r="R219" s="33">
        <f>+IF(H219=0,"",'Ark1'!X1108)</f>
        <v>68.75</v>
      </c>
      <c r="S219" s="33">
        <f>+IF(H219=0,"",'Ark1'!AG1108)</f>
        <v>1196.8064516129029</v>
      </c>
      <c r="T219" s="33">
        <f>+IF(H219=0,"",'Ark1'!AH1108)</f>
        <v>96.875</v>
      </c>
      <c r="U219" s="33">
        <f>+IF(H219=0,"",'Ark1'!AI1108)</f>
        <v>65.625</v>
      </c>
      <c r="V219" s="33">
        <f>+IF(H219=0,"",'Ark1'!Y1108)</f>
        <v>60.236867004222056</v>
      </c>
      <c r="W219" s="27">
        <f>+IF(H219=0,"",'Ark1'!Z1108)</f>
        <v>1.2179484543690673</v>
      </c>
      <c r="X219" s="33">
        <f t="shared" si="39"/>
        <v>313.02314964556217</v>
      </c>
      <c r="Y219" s="33">
        <f t="shared" si="40"/>
        <v>26.759151785714288</v>
      </c>
      <c r="Z219" s="28">
        <f t="shared" si="41"/>
        <v>1.032258064516129</v>
      </c>
      <c r="AA219" s="244"/>
      <c r="AB219" s="27"/>
      <c r="AD219" s="28"/>
      <c r="AE219" s="27"/>
      <c r="AF219" s="86"/>
      <c r="AG219" s="86"/>
      <c r="AK219" s="86"/>
    </row>
    <row r="220" spans="1:37" ht="15.6">
      <c r="A220" s="244"/>
      <c r="B220" s="244">
        <f>+'Ark1'!C1109</f>
        <v>2024</v>
      </c>
      <c r="C220" s="86">
        <f>+'Ark1'!M1109</f>
        <v>14</v>
      </c>
      <c r="D220" s="361" t="s">
        <v>105</v>
      </c>
      <c r="E220" s="86">
        <f>+'Ark1'!D1109</f>
        <v>12</v>
      </c>
      <c r="F220" s="86" t="s">
        <v>594</v>
      </c>
      <c r="G220" s="86">
        <f>+IF(H220=0,"",'Ark1'!Q1109)</f>
        <v>14</v>
      </c>
      <c r="H220" s="486">
        <f>+'Ark1'!R1109</f>
        <v>15</v>
      </c>
      <c r="I220" s="28">
        <f>+IF(H220=0,"",'Ark1'!AE1109)</f>
        <v>0.3658536585365853</v>
      </c>
      <c r="J220" s="28">
        <f>+IF(H220=0,"",'Ark1'!AF1109)</f>
        <v>0.53808630774283916</v>
      </c>
      <c r="K220" s="27">
        <f>+IF(H220=0,"",'Ark1'!S1109)</f>
        <v>7.4</v>
      </c>
      <c r="L220" s="244"/>
      <c r="M220" s="376">
        <f>+IF(H220=0,"",'Ark1'!AR1109)</f>
        <v>216.3571428571428</v>
      </c>
      <c r="N220" s="114">
        <f>+IF(H220=0,"",'Ark1'!AS1109)</f>
        <v>37.788845644724205</v>
      </c>
      <c r="O220" s="244"/>
      <c r="P220" s="28">
        <f>+IF(H220=0,"",'Ark1'!U1109)</f>
        <v>389.3533333333333</v>
      </c>
      <c r="Q220" s="33">
        <f>+IF(H220=0,"",'Ark1'!W1109)</f>
        <v>100</v>
      </c>
      <c r="R220" s="33">
        <f>+IF(H220=0,"",'Ark1'!X1109)</f>
        <v>73.333333333333314</v>
      </c>
      <c r="S220" s="33">
        <f>+IF(H220=0,"",'Ark1'!AG1109)</f>
        <v>1206.4285714285711</v>
      </c>
      <c r="T220" s="33">
        <f>+IF(H220=0,"",'Ark1'!AH1109)</f>
        <v>93.333333333333314</v>
      </c>
      <c r="U220" s="33">
        <f>+IF(H220=0,"",'Ark1'!AI1109)</f>
        <v>73.333333333333314</v>
      </c>
      <c r="V220" s="33">
        <f>+IF(H220=0,"",'Ark1'!Y1109)</f>
        <v>51.602918091476006</v>
      </c>
      <c r="W220" s="27">
        <f>+IF(H220=0,"",'Ark1'!Z1109)</f>
        <v>0.61101009266077355</v>
      </c>
      <c r="X220" s="33">
        <f t="shared" si="39"/>
        <v>322.73218867179799</v>
      </c>
      <c r="Y220" s="33">
        <f t="shared" si="40"/>
        <v>27.810952380952379</v>
      </c>
      <c r="Z220" s="28">
        <f t="shared" si="41"/>
        <v>1.0714285714285714</v>
      </c>
      <c r="AA220" s="244"/>
      <c r="AB220" s="27"/>
      <c r="AD220" s="28"/>
      <c r="AE220" s="27"/>
      <c r="AF220" s="86"/>
      <c r="AG220" s="86"/>
      <c r="AK220" s="86"/>
    </row>
    <row r="221" spans="1:37" ht="15.6">
      <c r="A221" s="244"/>
      <c r="B221" s="244"/>
      <c r="C221" s="244"/>
      <c r="D221" s="244"/>
      <c r="E221" s="244"/>
      <c r="F221" s="244"/>
      <c r="G221" s="244"/>
      <c r="H221" s="478"/>
      <c r="I221" s="245"/>
      <c r="J221" s="245"/>
      <c r="K221" s="244"/>
      <c r="L221" s="244"/>
      <c r="M221" s="246"/>
      <c r="N221" s="246"/>
      <c r="O221" s="244"/>
      <c r="P221" s="244"/>
      <c r="Q221" s="246"/>
      <c r="R221" s="246"/>
      <c r="S221" s="244"/>
      <c r="T221" s="246"/>
      <c r="U221" s="246"/>
      <c r="V221" s="246"/>
      <c r="W221" s="244"/>
      <c r="X221" s="244"/>
      <c r="Y221" s="246"/>
      <c r="Z221" s="245"/>
      <c r="AA221" s="244"/>
      <c r="AB221" s="247"/>
      <c r="AD221" s="28"/>
      <c r="AE221" s="27"/>
      <c r="AF221" s="248"/>
      <c r="AG221" s="86"/>
      <c r="AK221" s="86"/>
    </row>
    <row r="222" spans="1:37" ht="22.8">
      <c r="A222" s="262" t="s">
        <v>631</v>
      </c>
      <c r="B222" s="244"/>
      <c r="C222" s="244"/>
      <c r="D222" s="344" t="str">
        <f>+D224</f>
        <v>5+</v>
      </c>
      <c r="E222" s="244"/>
      <c r="F222" s="244"/>
      <c r="G222" s="244"/>
      <c r="H222" s="495">
        <f>SUM(H224:H235)</f>
        <v>135</v>
      </c>
      <c r="I222" s="245"/>
      <c r="J222" s="245"/>
      <c r="K222" s="244"/>
      <c r="L222" s="244"/>
      <c r="M222" s="246"/>
      <c r="N222" s="246"/>
      <c r="O222" s="244"/>
      <c r="P222" s="270">
        <f>+Fettgruppe!R23</f>
        <v>395.40370370370374</v>
      </c>
      <c r="Q222" s="246"/>
      <c r="R222" s="246"/>
      <c r="S222" s="244"/>
      <c r="T222" s="246"/>
      <c r="U222" s="246"/>
      <c r="V222" s="246"/>
      <c r="W222" s="244"/>
      <c r="X222" s="270">
        <f>+Fettgruppe!Z23</f>
        <v>337.13211615417214</v>
      </c>
      <c r="Y222" s="263" t="s">
        <v>629</v>
      </c>
      <c r="Z222" s="261"/>
      <c r="AA222" s="244"/>
      <c r="AB222" s="247"/>
      <c r="AD222" s="28"/>
      <c r="AE222" s="27"/>
      <c r="AF222" s="248"/>
      <c r="AG222" s="86"/>
      <c r="AK222" s="86"/>
    </row>
    <row r="223" spans="1:37" ht="16.5" customHeight="1">
      <c r="A223" s="244"/>
      <c r="B223" s="244"/>
      <c r="C223" s="244"/>
      <c r="D223" s="344"/>
      <c r="E223" s="244"/>
      <c r="F223" s="244"/>
      <c r="G223" s="244"/>
      <c r="H223" s="478"/>
      <c r="I223" s="244"/>
      <c r="J223" s="244"/>
      <c r="K223" s="244"/>
      <c r="L223" s="244"/>
      <c r="M223" s="246"/>
      <c r="N223" s="246"/>
      <c r="O223" s="244"/>
      <c r="P223" s="244"/>
      <c r="Q223" s="246"/>
      <c r="R223" s="246"/>
      <c r="S223" s="244"/>
      <c r="T223" s="246"/>
      <c r="U223" s="246"/>
      <c r="V223" s="246"/>
      <c r="W223" s="244"/>
      <c r="X223" s="244"/>
      <c r="Y223" s="246"/>
      <c r="Z223" s="261"/>
      <c r="AA223" s="244"/>
      <c r="AB223" s="247"/>
      <c r="AD223" s="28"/>
      <c r="AE223" s="27"/>
      <c r="AF223" s="248"/>
      <c r="AG223" s="86"/>
      <c r="AK223" s="86"/>
    </row>
    <row r="224" spans="1:37" ht="15.6">
      <c r="A224" s="244"/>
      <c r="B224" s="244">
        <f>+'Ark1'!C1110</f>
        <v>2024</v>
      </c>
      <c r="C224" s="264">
        <f>+'Ark1'!M1110</f>
        <v>15</v>
      </c>
      <c r="D224" s="264" t="s">
        <v>106</v>
      </c>
      <c r="E224" s="264">
        <f>+'Ark1'!D1110</f>
        <v>1</v>
      </c>
      <c r="F224" s="264" t="s">
        <v>584</v>
      </c>
      <c r="G224" s="264">
        <f>+IF(H224=0,"",'Ark1'!Q1110)</f>
        <v>16</v>
      </c>
      <c r="H224" s="484">
        <f>+'Ark1'!R1110</f>
        <v>22</v>
      </c>
      <c r="I224" s="265">
        <f>+IF(H224=0,"",'Ark1'!AE1110)</f>
        <v>0.48490191756667406</v>
      </c>
      <c r="J224" s="265">
        <f>+IF(H224=0,"",'Ark1'!AF1110)</f>
        <v>0.7272764334292694</v>
      </c>
      <c r="K224" s="266">
        <f>+IF(H224=0,"",'Ark1'!S1110)</f>
        <v>7.7272727272727284</v>
      </c>
      <c r="L224" s="244"/>
      <c r="M224" s="376">
        <f>+IF(H224=0,"",'Ark1'!AR1110)</f>
        <v>217.3636363636364</v>
      </c>
      <c r="N224" s="114">
        <f>+IF(H224=0,"",'Ark1'!AS1110)</f>
        <v>39.033066083913887</v>
      </c>
      <c r="O224" s="244"/>
      <c r="P224" s="265">
        <f>+IF(H224=0,"",'Ark1'!U1110)</f>
        <v>402.2</v>
      </c>
      <c r="Q224" s="267">
        <f>+IF(H224=0,"",'Ark1'!W1110)</f>
        <v>100</v>
      </c>
      <c r="R224" s="267">
        <f>+IF(H224=0,"",'Ark1'!X1110)</f>
        <v>72.727272727272734</v>
      </c>
      <c r="S224" s="267">
        <f>+IF(H224=0,"",'Ark1'!AG1110)</f>
        <v>1120.909090909091</v>
      </c>
      <c r="T224" s="267">
        <f>+IF(H224=0,"",'Ark1'!AH1110)</f>
        <v>100</v>
      </c>
      <c r="U224" s="267">
        <f>+IF(H224=0,"",'Ark1'!AI1110)</f>
        <v>50</v>
      </c>
      <c r="V224" s="267">
        <f>+IF(H224=0,"",'Ark1'!Y1110)</f>
        <v>67.058427712501285</v>
      </c>
      <c r="W224" s="266">
        <f>+IF(H224=0,"",'Ark1'!Z1110)</f>
        <v>1.7368157431402533</v>
      </c>
      <c r="X224" s="267">
        <f t="shared" ref="X224:X235" si="42">+IF(H224=0,"",1000*P224/S224)</f>
        <v>358.81589618815894</v>
      </c>
      <c r="Y224" s="267">
        <f t="shared" ref="Y224:Y235" si="43">+IF(H224=0,"",P224/C224)</f>
        <v>26.813333333333333</v>
      </c>
      <c r="Z224" s="265">
        <f t="shared" ref="Z224:Z235" si="44">+IF(H224=0,"",H224/G224)</f>
        <v>1.375</v>
      </c>
      <c r="AA224" s="244"/>
      <c r="AB224" s="27"/>
      <c r="AD224" s="28"/>
      <c r="AE224" s="27"/>
      <c r="AF224" s="86"/>
      <c r="AG224" s="86"/>
      <c r="AK224" s="86"/>
    </row>
    <row r="225" spans="1:67" ht="15.6">
      <c r="A225" s="244"/>
      <c r="B225" s="244">
        <f>+'Ark1'!C1111</f>
        <v>2024</v>
      </c>
      <c r="C225" s="264">
        <f>+'Ark1'!M1111</f>
        <v>15</v>
      </c>
      <c r="D225" s="264" t="s">
        <v>106</v>
      </c>
      <c r="E225" s="264">
        <f>+'Ark1'!D1111</f>
        <v>2</v>
      </c>
      <c r="F225" s="264" t="s">
        <v>585</v>
      </c>
      <c r="G225" s="264">
        <f>+IF(H225=0,"",'Ark1'!Q1111)</f>
        <v>11</v>
      </c>
      <c r="H225" s="484">
        <f>+'Ark1'!R1111</f>
        <v>13</v>
      </c>
      <c r="I225" s="265">
        <f>+IF(H225=0,"",'Ark1'!AE1111)</f>
        <v>0.44827586206896552</v>
      </c>
      <c r="J225" s="265">
        <f>+IF(H225=0,"",'Ark1'!AF1111)</f>
        <v>0.61987748777939133</v>
      </c>
      <c r="K225" s="266">
        <f>+IF(H225=0,"",'Ark1'!S1111)</f>
        <v>8</v>
      </c>
      <c r="L225" s="244"/>
      <c r="M225" s="376">
        <f>+IF(H225=0,"",'Ark1'!AR1111)</f>
        <v>209.38461538461536</v>
      </c>
      <c r="N225" s="114">
        <f>+IF(H225=0,"",'Ark1'!AS1111)</f>
        <v>40.231329408227779</v>
      </c>
      <c r="O225" s="244"/>
      <c r="P225" s="265">
        <f>+IF(H225=0,"",'Ark1'!U1111)</f>
        <v>371.48461538461549</v>
      </c>
      <c r="Q225" s="267">
        <f>+IF(H225=0,"",'Ark1'!W1111)</f>
        <v>100</v>
      </c>
      <c r="R225" s="267">
        <f>+IF(H225=0,"",'Ark1'!X1111)</f>
        <v>61.538461538461519</v>
      </c>
      <c r="S225" s="267">
        <f>+IF(H225=0,"",'Ark1'!AG1111)</f>
        <v>1215.9230769230765</v>
      </c>
      <c r="T225" s="267">
        <f>+IF(H225=0,"",'Ark1'!AH1111)</f>
        <v>100</v>
      </c>
      <c r="U225" s="267">
        <f>+IF(H225=0,"",'Ark1'!AI1111)</f>
        <v>76.923076923076891</v>
      </c>
      <c r="V225" s="267">
        <f>+IF(H225=0,"",'Ark1'!Y1111)</f>
        <v>71.219323719099691</v>
      </c>
      <c r="W225" s="266">
        <f>+IF(H225=0,"",'Ark1'!Z1111)</f>
        <v>1.7974340685458341</v>
      </c>
      <c r="X225" s="267">
        <f t="shared" si="42"/>
        <v>305.51654330359986</v>
      </c>
      <c r="Y225" s="267">
        <f t="shared" si="43"/>
        <v>24.765641025641035</v>
      </c>
      <c r="Z225" s="265">
        <f t="shared" si="44"/>
        <v>1.1818181818181819</v>
      </c>
      <c r="AA225" s="244"/>
      <c r="AB225" s="27"/>
      <c r="AD225" s="28"/>
      <c r="AE225" s="27"/>
      <c r="AF225" s="86"/>
      <c r="AG225" s="86"/>
      <c r="AK225" s="86"/>
    </row>
    <row r="226" spans="1:67" ht="15.6">
      <c r="A226" s="244"/>
      <c r="B226" s="244">
        <f>+'Ark1'!C1112</f>
        <v>2024</v>
      </c>
      <c r="C226" s="264">
        <f>+'Ark1'!M1112</f>
        <v>15</v>
      </c>
      <c r="D226" s="264" t="s">
        <v>106</v>
      </c>
      <c r="E226" s="264">
        <f>+'Ark1'!D1112</f>
        <v>3</v>
      </c>
      <c r="F226" s="264" t="s">
        <v>586</v>
      </c>
      <c r="G226" s="264">
        <f>+IF(H226=0,"",'Ark1'!Q1112)</f>
        <v>4</v>
      </c>
      <c r="H226" s="484">
        <f>+'Ark1'!R1112</f>
        <v>4</v>
      </c>
      <c r="I226" s="265">
        <f>+IF(H226=0,"",'Ark1'!AE1112)</f>
        <v>0.13522650439486142</v>
      </c>
      <c r="J226" s="265">
        <f>+IF(H226=0,"",'Ark1'!AF1112)</f>
        <v>0.22491660888325343</v>
      </c>
      <c r="K226" s="266">
        <f>+IF(H226=0,"",'Ark1'!S1112)</f>
        <v>8.75</v>
      </c>
      <c r="L226" s="244"/>
      <c r="M226" s="376">
        <f>+IF(H226=0,"",'Ark1'!AR1112)</f>
        <v>217.3333333333334</v>
      </c>
      <c r="N226" s="114">
        <f>+IF(H226=0,"",'Ark1'!AS1112)</f>
        <v>42.567310601329744</v>
      </c>
      <c r="O226" s="244"/>
      <c r="P226" s="265">
        <f>+IF(H226=0,"",'Ark1'!U1112)</f>
        <v>448.6</v>
      </c>
      <c r="Q226" s="267">
        <f>+IF(H226=0,"",'Ark1'!W1112)</f>
        <v>100</v>
      </c>
      <c r="R226" s="267">
        <f>+IF(H226=0,"",'Ark1'!X1112)</f>
        <v>100</v>
      </c>
      <c r="S226" s="267">
        <f>+IF(H226=0,"",'Ark1'!AG1112)</f>
        <v>1292.333333333333</v>
      </c>
      <c r="T226" s="267">
        <f>+IF(H226=0,"",'Ark1'!AH1112)</f>
        <v>75</v>
      </c>
      <c r="U226" s="267">
        <f>+IF(H226=0,"",'Ark1'!AI1112)</f>
        <v>75</v>
      </c>
      <c r="V226" s="267">
        <f>+IF(H226=0,"",'Ark1'!Y1112)</f>
        <v>32.439713315626278</v>
      </c>
      <c r="W226" s="266">
        <f>+IF(H226=0,"",'Ark1'!Z1112)</f>
        <v>0.4330127018922193</v>
      </c>
      <c r="X226" s="267">
        <f t="shared" si="42"/>
        <v>347.12406499871042</v>
      </c>
      <c r="Y226" s="267">
        <f t="shared" si="43"/>
        <v>29.90666666666667</v>
      </c>
      <c r="Z226" s="265">
        <f t="shared" si="44"/>
        <v>1</v>
      </c>
      <c r="AA226" s="244"/>
      <c r="AB226" s="27"/>
      <c r="AD226" s="28"/>
      <c r="AE226" s="27"/>
      <c r="AF226" s="86"/>
      <c r="AG226" s="86"/>
      <c r="AK226" s="86"/>
    </row>
    <row r="227" spans="1:67" ht="15.6">
      <c r="A227" s="244"/>
      <c r="B227" s="244">
        <f>+'Ark1'!C1113</f>
        <v>2024</v>
      </c>
      <c r="C227" s="264">
        <f>+'Ark1'!M1113</f>
        <v>15</v>
      </c>
      <c r="D227" s="264" t="s">
        <v>106</v>
      </c>
      <c r="E227" s="264">
        <f>+'Ark1'!D1113</f>
        <v>4</v>
      </c>
      <c r="F227" s="264" t="s">
        <v>587</v>
      </c>
      <c r="G227" s="264">
        <f>+IF(H227=0,"",'Ark1'!Q1113)</f>
        <v>20</v>
      </c>
      <c r="H227" s="484">
        <f>+'Ark1'!R1113</f>
        <v>31</v>
      </c>
      <c r="I227" s="265">
        <f>+IF(H227=0,"",'Ark1'!AE1113)</f>
        <v>0.80813347236704891</v>
      </c>
      <c r="J227" s="265">
        <f>+IF(H227=0,"",'Ark1'!AF1113)</f>
        <v>1.229346594500311</v>
      </c>
      <c r="K227" s="266">
        <f>+IF(H227=0,"",'Ark1'!S1113)</f>
        <v>8.6129032258064502</v>
      </c>
      <c r="L227" s="244"/>
      <c r="M227" s="376">
        <f>+IF(H227=0,"",'Ark1'!AR1113)</f>
        <v>212.83870967741936</v>
      </c>
      <c r="N227" s="114">
        <f>+IF(H227=0,"",'Ark1'!AS1113)</f>
        <v>42.652856613837763</v>
      </c>
      <c r="O227" s="244"/>
      <c r="P227" s="265">
        <f>+IF(H227=0,"",'Ark1'!U1113)</f>
        <v>410.33225806451605</v>
      </c>
      <c r="Q227" s="267">
        <f>+IF(H227=0,"",'Ark1'!W1113)</f>
        <v>100</v>
      </c>
      <c r="R227" s="267">
        <f>+IF(H227=0,"",'Ark1'!X1113)</f>
        <v>87.096774193548399</v>
      </c>
      <c r="S227" s="267">
        <f>+IF(H227=0,"",'Ark1'!AG1113)</f>
        <v>1078.8064516129032</v>
      </c>
      <c r="T227" s="267">
        <f>+IF(H227=0,"",'Ark1'!AH1113)</f>
        <v>100</v>
      </c>
      <c r="U227" s="267">
        <f>+IF(H227=0,"",'Ark1'!AI1113)</f>
        <v>58.064516129032242</v>
      </c>
      <c r="V227" s="267">
        <f>+IF(H227=0,"",'Ark1'!Y1113)</f>
        <v>48.595369400378722</v>
      </c>
      <c r="W227" s="266">
        <f>+IF(H227=0,"",'Ark1'!Z1113)</f>
        <v>1.3602044285360031</v>
      </c>
      <c r="X227" s="267">
        <f t="shared" si="42"/>
        <v>380.35762341895162</v>
      </c>
      <c r="Y227" s="267">
        <f t="shared" si="43"/>
        <v>27.355483870967738</v>
      </c>
      <c r="Z227" s="265">
        <f t="shared" si="44"/>
        <v>1.55</v>
      </c>
      <c r="AA227" s="244"/>
      <c r="AB227" s="27"/>
      <c r="AD227" s="28"/>
      <c r="AE227" s="27"/>
      <c r="AF227" s="86"/>
      <c r="AG227" s="86"/>
      <c r="AK227" s="86"/>
    </row>
    <row r="228" spans="1:67" ht="15.6">
      <c r="A228" s="244"/>
      <c r="B228" s="244">
        <f>+'Ark1'!C1114</f>
        <v>2024</v>
      </c>
      <c r="C228" s="264">
        <f>+'Ark1'!M1114</f>
        <v>15</v>
      </c>
      <c r="D228" s="264" t="s">
        <v>106</v>
      </c>
      <c r="E228" s="264">
        <f>+'Ark1'!D1114</f>
        <v>5</v>
      </c>
      <c r="F228" s="264" t="s">
        <v>443</v>
      </c>
      <c r="G228" s="264">
        <f>+IF(H228=0,"",'Ark1'!Q1114)</f>
        <v>8</v>
      </c>
      <c r="H228" s="484">
        <f>+'Ark1'!R1114</f>
        <v>10</v>
      </c>
      <c r="I228" s="265">
        <f>+IF(H228=0,"",'Ark1'!AE1114)</f>
        <v>0.30478512648582762</v>
      </c>
      <c r="J228" s="265">
        <f>+IF(H228=0,"",'Ark1'!AF1114)</f>
        <v>0.44151947748665699</v>
      </c>
      <c r="K228" s="266">
        <f>+IF(H228=0,"",'Ark1'!S1114)</f>
        <v>8.1</v>
      </c>
      <c r="L228" s="244"/>
      <c r="M228" s="376">
        <f>+IF(H228=0,"",'Ark1'!AR1114)</f>
        <v>214.5</v>
      </c>
      <c r="N228" s="114">
        <f>+IF(H228=0,"",'Ark1'!AS1114)</f>
        <v>39.622556655239926</v>
      </c>
      <c r="O228" s="244"/>
      <c r="P228" s="265">
        <f>+IF(H228=0,"",'Ark1'!U1114)</f>
        <v>390.42</v>
      </c>
      <c r="Q228" s="267">
        <f>+IF(H228=0,"",'Ark1'!W1114)</f>
        <v>100</v>
      </c>
      <c r="R228" s="267">
        <f>+IF(H228=0,"",'Ark1'!X1114)</f>
        <v>80</v>
      </c>
      <c r="S228" s="267">
        <f>+IF(H228=0,"",'Ark1'!AG1114)</f>
        <v>1229.625</v>
      </c>
      <c r="T228" s="267">
        <f>+IF(H228=0,"",'Ark1'!AH1114)</f>
        <v>80</v>
      </c>
      <c r="U228" s="267">
        <f>+IF(H228=0,"",'Ark1'!AI1114)</f>
        <v>40</v>
      </c>
      <c r="V228" s="267">
        <f>+IF(H228=0,"",'Ark1'!Y1114)</f>
        <v>47.680033557035557</v>
      </c>
      <c r="W228" s="266">
        <f>+IF(H228=0,"",'Ark1'!Z1114)</f>
        <v>1.4456832294800954</v>
      </c>
      <c r="X228" s="267">
        <f t="shared" si="42"/>
        <v>317.51143641354071</v>
      </c>
      <c r="Y228" s="267">
        <f t="shared" si="43"/>
        <v>26.028000000000002</v>
      </c>
      <c r="Z228" s="265">
        <f t="shared" si="44"/>
        <v>1.25</v>
      </c>
      <c r="AA228" s="244"/>
      <c r="AB228" s="27"/>
      <c r="AD228" s="28"/>
      <c r="AE228" s="27"/>
      <c r="AF228" s="86"/>
      <c r="AG228" s="86"/>
      <c r="AK228" s="86"/>
    </row>
    <row r="229" spans="1:67" ht="15.6">
      <c r="A229" s="244"/>
      <c r="B229" s="244">
        <f>+'Ark1'!C1115</f>
        <v>2024</v>
      </c>
      <c r="C229" s="264">
        <f>+'Ark1'!M1115</f>
        <v>15</v>
      </c>
      <c r="D229" s="264" t="s">
        <v>106</v>
      </c>
      <c r="E229" s="264">
        <f>+'Ark1'!D1115</f>
        <v>6</v>
      </c>
      <c r="F229" s="264" t="s">
        <v>588</v>
      </c>
      <c r="G229" s="264">
        <f>+IF(H229=0,"",'Ark1'!Q1115)</f>
        <v>6</v>
      </c>
      <c r="H229" s="484">
        <f>+'Ark1'!R1115</f>
        <v>6</v>
      </c>
      <c r="I229" s="265">
        <f>+IF(H229=0,"",'Ark1'!AE1115)</f>
        <v>0.21269053527118048</v>
      </c>
      <c r="J229" s="265">
        <f>+IF(H229=0,"",'Ark1'!AF1115)</f>
        <v>0.34326963465185645</v>
      </c>
      <c r="K229" s="266">
        <f>+IF(H229=0,"",'Ark1'!S1115)</f>
        <v>8.1666666666666661</v>
      </c>
      <c r="L229" s="244"/>
      <c r="M229" s="376">
        <f>+IF(H229=0,"",'Ark1'!AR1115)</f>
        <v>218.8333333333334</v>
      </c>
      <c r="N229" s="114">
        <f>+IF(H229=0,"",'Ark1'!AS1115)</f>
        <v>41.433653823001471</v>
      </c>
      <c r="O229" s="244"/>
      <c r="P229" s="265">
        <f>+IF(H229=0,"",'Ark1'!U1115)</f>
        <v>431.5</v>
      </c>
      <c r="Q229" s="267">
        <f>+IF(H229=0,"",'Ark1'!W1115)</f>
        <v>100</v>
      </c>
      <c r="R229" s="267">
        <f>+IF(H229=0,"",'Ark1'!X1115)</f>
        <v>100</v>
      </c>
      <c r="S229" s="267">
        <f>+IF(H229=0,"",'Ark1'!AG1115)</f>
        <v>1131.5</v>
      </c>
      <c r="T229" s="267">
        <f>+IF(H229=0,"",'Ark1'!AH1115)</f>
        <v>100</v>
      </c>
      <c r="U229" s="267">
        <f>+IF(H229=0,"",'Ark1'!AI1115)</f>
        <v>50</v>
      </c>
      <c r="V229" s="267">
        <f>+IF(H229=0,"",'Ark1'!Y1115)</f>
        <v>41.873460170693754</v>
      </c>
      <c r="W229" s="266">
        <f>+IF(H229=0,"",'Ark1'!Z1115)</f>
        <v>1.3437096247164311</v>
      </c>
      <c r="X229" s="267">
        <f t="shared" si="42"/>
        <v>381.35218736190899</v>
      </c>
      <c r="Y229" s="267">
        <f t="shared" si="43"/>
        <v>28.766666666666666</v>
      </c>
      <c r="Z229" s="265">
        <f t="shared" si="44"/>
        <v>1</v>
      </c>
      <c r="AA229" s="244"/>
      <c r="AB229" s="27"/>
      <c r="AD229" s="28"/>
      <c r="AE229" s="27"/>
      <c r="AF229" s="86"/>
      <c r="AG229" s="86"/>
      <c r="AK229" s="86"/>
    </row>
    <row r="230" spans="1:67" ht="15.6">
      <c r="A230" s="244"/>
      <c r="B230" s="244">
        <f>+'Ark1'!C1116</f>
        <v>2024</v>
      </c>
      <c r="C230" s="264">
        <f>+'Ark1'!M1116</f>
        <v>15</v>
      </c>
      <c r="D230" s="264" t="s">
        <v>106</v>
      </c>
      <c r="E230" s="264">
        <f>+'Ark1'!D1116</f>
        <v>7</v>
      </c>
      <c r="F230" s="264" t="s">
        <v>589</v>
      </c>
      <c r="G230" s="264">
        <f>+IF(H230=0,"",'Ark1'!Q1116)</f>
        <v>3</v>
      </c>
      <c r="H230" s="484">
        <f>+'Ark1'!R1116</f>
        <v>3</v>
      </c>
      <c r="I230" s="265">
        <f>+IF(H230=0,"",'Ark1'!AE1116)</f>
        <v>0.12468827930174561</v>
      </c>
      <c r="J230" s="265">
        <f>+IF(H230=0,"",'Ark1'!AF1116)</f>
        <v>0.17763606661194964</v>
      </c>
      <c r="K230" s="266">
        <f>+IF(H230=0,"",'Ark1'!S1116)</f>
        <v>7.3333333333333313</v>
      </c>
      <c r="L230" s="244"/>
      <c r="M230" s="376">
        <f>+IF(H230=0,"",'Ark1'!AR1116)</f>
        <v>212</v>
      </c>
      <c r="N230" s="114">
        <f>+IF(H230=0,"",'Ark1'!AS1116)</f>
        <v>39.380186652324149</v>
      </c>
      <c r="O230" s="244"/>
      <c r="P230" s="265">
        <f>+IF(H230=0,"",'Ark1'!U1116)</f>
        <v>375.86666666666673</v>
      </c>
      <c r="Q230" s="267">
        <f>+IF(H230=0,"",'Ark1'!W1116)</f>
        <v>100</v>
      </c>
      <c r="R230" s="267">
        <f>+IF(H230=0,"",'Ark1'!X1116)</f>
        <v>66.666666666666686</v>
      </c>
      <c r="S230" s="267">
        <f>+IF(H230=0,"",'Ark1'!AG1116)</f>
        <v>1113.666666666667</v>
      </c>
      <c r="T230" s="267">
        <f>+IF(H230=0,"",'Ark1'!AH1116)</f>
        <v>100</v>
      </c>
      <c r="U230" s="267">
        <f>+IF(H230=0,"",'Ark1'!AI1116)</f>
        <v>66.666666666666686</v>
      </c>
      <c r="V230" s="267">
        <f>+IF(H230=0,"",'Ark1'!Y1116)</f>
        <v>61.515598744455424</v>
      </c>
      <c r="W230" s="266">
        <f>+IF(H230=0,"",'Ark1'!Z1116)</f>
        <v>1.2472191289246499</v>
      </c>
      <c r="X230" s="267">
        <f t="shared" si="42"/>
        <v>337.50374139479197</v>
      </c>
      <c r="Y230" s="267">
        <f t="shared" si="43"/>
        <v>25.057777777777783</v>
      </c>
      <c r="Z230" s="265">
        <f t="shared" si="44"/>
        <v>1</v>
      </c>
      <c r="AA230" s="244"/>
      <c r="AB230" s="27"/>
      <c r="AD230" s="28"/>
      <c r="AE230" s="27"/>
      <c r="AF230" s="86"/>
      <c r="AG230" s="86"/>
      <c r="AK230" s="86"/>
    </row>
    <row r="231" spans="1:67" ht="15.6">
      <c r="A231" s="244"/>
      <c r="B231" s="244">
        <f>+'Ark1'!C1117</f>
        <v>2024</v>
      </c>
      <c r="C231" s="264">
        <f>+'Ark1'!M1117</f>
        <v>15</v>
      </c>
      <c r="D231" s="264" t="s">
        <v>106</v>
      </c>
      <c r="E231" s="264">
        <f>+'Ark1'!D1117</f>
        <v>8</v>
      </c>
      <c r="F231" s="264" t="s">
        <v>590</v>
      </c>
      <c r="G231" s="264">
        <f>+IF(H231=0,"",'Ark1'!Q1117)</f>
        <v>4</v>
      </c>
      <c r="H231" s="484">
        <f>+'Ark1'!R1117</f>
        <v>6</v>
      </c>
      <c r="I231" s="265">
        <f>+IF(H231=0,"",'Ark1'!AE1117)</f>
        <v>0.22701475595913728</v>
      </c>
      <c r="J231" s="265">
        <f>+IF(H231=0,"",'Ark1'!AF1117)</f>
        <v>0.34435580224013945</v>
      </c>
      <c r="K231" s="266">
        <f>+IF(H231=0,"",'Ark1'!S1117)</f>
        <v>8.3333333333333357</v>
      </c>
      <c r="L231" s="244"/>
      <c r="M231" s="376">
        <f>+IF(H231=0,"",'Ark1'!AR1117)</f>
        <v>216.75</v>
      </c>
      <c r="N231" s="114">
        <f>+IF(H231=0,"",'Ark1'!AS1117)</f>
        <v>40.012783952808654</v>
      </c>
      <c r="O231" s="244"/>
      <c r="P231" s="265">
        <f>+IF(H231=0,"",'Ark1'!U1117)</f>
        <v>395.86666666666656</v>
      </c>
      <c r="Q231" s="267">
        <f>+IF(H231=0,"",'Ark1'!W1117)</f>
        <v>100</v>
      </c>
      <c r="R231" s="267">
        <f>+IF(H231=0,"",'Ark1'!X1117)</f>
        <v>83.333333333333314</v>
      </c>
      <c r="S231" s="267">
        <f>+IF(H231=0,"",'Ark1'!AG1117)</f>
        <v>1018.25</v>
      </c>
      <c r="T231" s="267">
        <f>+IF(H231=0,"",'Ark1'!AH1117)</f>
        <v>66.666666666666686</v>
      </c>
      <c r="U231" s="267">
        <f>+IF(H231=0,"",'Ark1'!AI1117)</f>
        <v>33.333333333333343</v>
      </c>
      <c r="V231" s="267">
        <f>+IF(H231=0,"",'Ark1'!Y1117)</f>
        <v>42.431225399332192</v>
      </c>
      <c r="W231" s="266">
        <f>+IF(H231=0,"",'Ark1'!Z1117)</f>
        <v>1.2472191289246417</v>
      </c>
      <c r="X231" s="267">
        <f t="shared" si="42"/>
        <v>388.77158523610763</v>
      </c>
      <c r="Y231" s="267">
        <f t="shared" si="43"/>
        <v>26.391111111111105</v>
      </c>
      <c r="Z231" s="265">
        <f t="shared" si="44"/>
        <v>1.5</v>
      </c>
      <c r="AA231" s="244"/>
      <c r="AB231" s="27"/>
      <c r="AD231" s="28"/>
      <c r="AE231" s="27"/>
      <c r="AF231" s="86"/>
      <c r="AG231" s="86"/>
      <c r="AK231" s="86"/>
    </row>
    <row r="232" spans="1:67" ht="15.6">
      <c r="A232" s="244"/>
      <c r="B232" s="244">
        <f>+'Ark1'!C1118</f>
        <v>2024</v>
      </c>
      <c r="C232" s="264">
        <f>+'Ark1'!M1118</f>
        <v>15</v>
      </c>
      <c r="D232" s="264" t="s">
        <v>106</v>
      </c>
      <c r="E232" s="264">
        <f>+'Ark1'!D1118</f>
        <v>9</v>
      </c>
      <c r="F232" s="264" t="s">
        <v>591</v>
      </c>
      <c r="G232" s="264">
        <f>+IF(H232=0,"",'Ark1'!Q1118)</f>
        <v>1</v>
      </c>
      <c r="H232" s="484">
        <f>+'Ark1'!R1118</f>
        <v>1</v>
      </c>
      <c r="I232" s="265">
        <f>+IF(H232=0,"",'Ark1'!AE1118)</f>
        <v>3.5348179568752219E-2</v>
      </c>
      <c r="J232" s="265">
        <f>+IF(H232=0,"",'Ark1'!AF1118)</f>
        <v>5.8620416394398807E-2</v>
      </c>
      <c r="K232" s="266">
        <f>+IF(H232=0,"",'Ark1'!S1118)</f>
        <v>7</v>
      </c>
      <c r="L232" s="244"/>
      <c r="M232" s="376">
        <f>+IF(H232=0,"",'Ark1'!AR1118)</f>
        <v>228</v>
      </c>
      <c r="N232" s="114">
        <f>+IF(H232=0,"",'Ark1'!AS1118)</f>
        <v>37.039061951585637</v>
      </c>
      <c r="O232" s="244"/>
      <c r="P232" s="265">
        <f>+IF(H232=0,"",'Ark1'!U1118)</f>
        <v>439.4</v>
      </c>
      <c r="Q232" s="267">
        <f>+IF(H232=0,"",'Ark1'!W1118)</f>
        <v>100</v>
      </c>
      <c r="R232" s="267">
        <f>+IF(H232=0,"",'Ark1'!X1118)</f>
        <v>100</v>
      </c>
      <c r="S232" s="267">
        <f>+IF(H232=0,"",'Ark1'!AG1118)</f>
        <v>1189</v>
      </c>
      <c r="T232" s="267">
        <f>+IF(H232=0,"",'Ark1'!AH1118)</f>
        <v>100</v>
      </c>
      <c r="U232" s="267">
        <f>+IF(H232=0,"",'Ark1'!AI1118)</f>
        <v>0</v>
      </c>
      <c r="V232" s="267">
        <f>+IF(H232=0,"",'Ark1'!Y1118)</f>
        <v>0</v>
      </c>
      <c r="W232" s="266">
        <f>+IF(H232=0,"",'Ark1'!Z1118)</f>
        <v>0</v>
      </c>
      <c r="X232" s="267">
        <f t="shared" si="42"/>
        <v>369.55424726661062</v>
      </c>
      <c r="Y232" s="267">
        <f t="shared" si="43"/>
        <v>29.293333333333333</v>
      </c>
      <c r="Z232" s="265">
        <f t="shared" si="44"/>
        <v>1</v>
      </c>
      <c r="AA232" s="244"/>
      <c r="AB232" s="27"/>
      <c r="AD232" s="28"/>
      <c r="AE232" s="27"/>
      <c r="AF232" s="86"/>
      <c r="AG232" s="86"/>
      <c r="AK232" s="86"/>
    </row>
    <row r="233" spans="1:67" ht="15.6">
      <c r="A233" s="244"/>
      <c r="B233" s="244">
        <f>+'Ark1'!C1119</f>
        <v>2024</v>
      </c>
      <c r="C233" s="264">
        <f>+'Ark1'!M1119</f>
        <v>15</v>
      </c>
      <c r="D233" s="264" t="s">
        <v>106</v>
      </c>
      <c r="E233" s="264">
        <f>+'Ark1'!D1119</f>
        <v>10</v>
      </c>
      <c r="F233" s="264" t="s">
        <v>592</v>
      </c>
      <c r="G233" s="264">
        <f>+IF(H233=0,"",'Ark1'!Q1119)</f>
        <v>16</v>
      </c>
      <c r="H233" s="484">
        <f>+'Ark1'!R1119</f>
        <v>17</v>
      </c>
      <c r="I233" s="265">
        <f>+IF(H233=0,"",'Ark1'!AE1119)</f>
        <v>0.24058873478630061</v>
      </c>
      <c r="J233" s="265">
        <f>+IF(H233=0,"",'Ark1'!AF1119)</f>
        <v>0.35866801259889658</v>
      </c>
      <c r="K233" s="266">
        <f>+IF(H233=0,"",'Ark1'!S1119)</f>
        <v>7.1764705882352944</v>
      </c>
      <c r="L233" s="244"/>
      <c r="M233" s="376">
        <f>+IF(H233=0,"",'Ark1'!AR1119)</f>
        <v>216.41176470588235</v>
      </c>
      <c r="N233" s="114">
        <f>+IF(H233=0,"",'Ark1'!AS1119)</f>
        <v>37.81714414658304</v>
      </c>
      <c r="O233" s="244"/>
      <c r="P233" s="265">
        <f>+IF(H233=0,"",'Ark1'!U1119)</f>
        <v>385.88823529411758</v>
      </c>
      <c r="Q233" s="267">
        <f>+IF(H233=0,"",'Ark1'!W1119)</f>
        <v>100</v>
      </c>
      <c r="R233" s="267">
        <f>+IF(H233=0,"",'Ark1'!X1119)</f>
        <v>70.588235294117652</v>
      </c>
      <c r="S233" s="267">
        <f>+IF(H233=0,"",'Ark1'!AG1119)</f>
        <v>1235.5294117647061</v>
      </c>
      <c r="T233" s="267">
        <f>+IF(H233=0,"",'Ark1'!AH1119)</f>
        <v>100</v>
      </c>
      <c r="U233" s="267">
        <f>+IF(H233=0,"",'Ark1'!AI1119)</f>
        <v>64.705882352941188</v>
      </c>
      <c r="V233" s="267">
        <f>+IF(H233=0,"",'Ark1'!Y1119)</f>
        <v>65.481590429074487</v>
      </c>
      <c r="W233" s="266">
        <f>+IF(H233=0,"",'Ark1'!Z1119)</f>
        <v>1.5429267116004692</v>
      </c>
      <c r="X233" s="267">
        <f t="shared" si="42"/>
        <v>312.32622357646153</v>
      </c>
      <c r="Y233" s="267">
        <f t="shared" si="43"/>
        <v>25.725882352941174</v>
      </c>
      <c r="Z233" s="265">
        <f t="shared" si="44"/>
        <v>1.0625</v>
      </c>
      <c r="AA233" s="244"/>
      <c r="AB233" s="27"/>
      <c r="AD233" s="28"/>
      <c r="AE233" s="27"/>
      <c r="AF233" s="86"/>
      <c r="AG233" s="86"/>
      <c r="AK233" s="86"/>
    </row>
    <row r="234" spans="1:67" ht="15.6">
      <c r="A234" s="244"/>
      <c r="B234" s="244">
        <f>+'Ark1'!C1120</f>
        <v>2024</v>
      </c>
      <c r="C234" s="264">
        <f>+'Ark1'!M1120</f>
        <v>15</v>
      </c>
      <c r="D234" s="264" t="s">
        <v>106</v>
      </c>
      <c r="E234" s="264">
        <f>+'Ark1'!D1120</f>
        <v>11</v>
      </c>
      <c r="F234" s="264" t="s">
        <v>593</v>
      </c>
      <c r="G234" s="264">
        <f>+IF(H234=0,"",'Ark1'!Q1120)</f>
        <v>11</v>
      </c>
      <c r="H234" s="484">
        <f>+'Ark1'!R1120</f>
        <v>12</v>
      </c>
      <c r="I234" s="265">
        <f>+IF(H234=0,"",'Ark1'!AE1120)</f>
        <v>0.20446413358323395</v>
      </c>
      <c r="J234" s="265">
        <f>+IF(H234=0,"",'Ark1'!AF1120)</f>
        <v>0.28879566576621973</v>
      </c>
      <c r="K234" s="266">
        <f>+IF(H234=0,"",'Ark1'!S1120)</f>
        <v>7.4166666666666687</v>
      </c>
      <c r="L234" s="244"/>
      <c r="M234" s="376">
        <f>+IF(H234=0,"",'Ark1'!AR1120)</f>
        <v>212.5833333333334</v>
      </c>
      <c r="N234" s="114">
        <f>+IF(H234=0,"",'Ark1'!AS1120)</f>
        <v>38.66398110550756</v>
      </c>
      <c r="O234" s="244"/>
      <c r="P234" s="265">
        <f>+IF(H234=0,"",'Ark1'!U1120)</f>
        <v>372.7000000000001</v>
      </c>
      <c r="Q234" s="267">
        <f>+IF(H234=0,"",'Ark1'!W1120)</f>
        <v>100</v>
      </c>
      <c r="R234" s="267">
        <f>+IF(H234=0,"",'Ark1'!X1120)</f>
        <v>83.333333333333314</v>
      </c>
      <c r="S234" s="267">
        <f>+IF(H234=0,"",'Ark1'!AG1120)</f>
        <v>1341.916666666667</v>
      </c>
      <c r="T234" s="267">
        <f>+IF(H234=0,"",'Ark1'!AH1120)</f>
        <v>100</v>
      </c>
      <c r="U234" s="267">
        <f>+IF(H234=0,"",'Ark1'!AI1120)</f>
        <v>75</v>
      </c>
      <c r="V234" s="267">
        <f>+IF(H234=0,"",'Ark1'!Y1120)</f>
        <v>45.25542324775305</v>
      </c>
      <c r="W234" s="266">
        <f>+IF(H234=0,"",'Ark1'!Z1120)</f>
        <v>1.1149240133549698</v>
      </c>
      <c r="X234" s="267">
        <f t="shared" si="42"/>
        <v>277.73706762715022</v>
      </c>
      <c r="Y234" s="267">
        <f t="shared" si="43"/>
        <v>24.846666666666675</v>
      </c>
      <c r="Z234" s="265">
        <f t="shared" si="44"/>
        <v>1.0909090909090908</v>
      </c>
      <c r="AA234" s="244"/>
      <c r="AB234" s="27"/>
      <c r="AD234" s="28"/>
      <c r="AE234" s="27"/>
      <c r="AF234" s="86"/>
      <c r="AG234" s="86"/>
      <c r="AK234" s="86"/>
    </row>
    <row r="235" spans="1:67" ht="15.6">
      <c r="A235" s="244"/>
      <c r="B235" s="244">
        <f>+'Ark1'!C1121</f>
        <v>2024</v>
      </c>
      <c r="C235" s="264">
        <f>+'Ark1'!M1121</f>
        <v>15</v>
      </c>
      <c r="D235" s="264" t="s">
        <v>106</v>
      </c>
      <c r="E235" s="264">
        <f>+'Ark1'!D1121</f>
        <v>12</v>
      </c>
      <c r="F235" s="264" t="s">
        <v>594</v>
      </c>
      <c r="G235" s="264">
        <f>+IF(H235=0,"",'Ark1'!Q1121)</f>
        <v>9</v>
      </c>
      <c r="H235" s="484">
        <f>+'Ark1'!R1121</f>
        <v>10</v>
      </c>
      <c r="I235" s="265">
        <f>+IF(H235=0,"",'Ark1'!AE1121)</f>
        <v>0.24390243902439024</v>
      </c>
      <c r="J235" s="265">
        <f>+IF(H235=0,"",'Ark1'!AF1121)</f>
        <v>0.34266229401865794</v>
      </c>
      <c r="K235" s="266">
        <f>+IF(H235=0,"",'Ark1'!S1121)</f>
        <v>7.6</v>
      </c>
      <c r="L235" s="244"/>
      <c r="M235" s="376">
        <f>+IF(H235=0,"",'Ark1'!AR1121)</f>
        <v>208.55555555555557</v>
      </c>
      <c r="N235" s="114">
        <f>+IF(H235=0,"",'Ark1'!AS1121)</f>
        <v>39.569929522958112</v>
      </c>
      <c r="O235" s="244"/>
      <c r="P235" s="265">
        <f>+IF(H235=0,"",'Ark1'!U1121)</f>
        <v>371.92</v>
      </c>
      <c r="Q235" s="267">
        <f>+IF(H235=0,"",'Ark1'!W1121)</f>
        <v>100</v>
      </c>
      <c r="R235" s="267">
        <f>+IF(H235=0,"",'Ark1'!X1121)</f>
        <v>70</v>
      </c>
      <c r="S235" s="267">
        <f>+IF(H235=0,"",'Ark1'!AG1121)</f>
        <v>1241.5555555555557</v>
      </c>
      <c r="T235" s="267">
        <f>+IF(H235=0,"",'Ark1'!AH1121)</f>
        <v>80</v>
      </c>
      <c r="U235" s="267">
        <f>+IF(H235=0,"",'Ark1'!AI1121)</f>
        <v>50</v>
      </c>
      <c r="V235" s="267">
        <f>+IF(H235=0,"",'Ark1'!Y1121)</f>
        <v>80.721147167269507</v>
      </c>
      <c r="W235" s="266">
        <f>+IF(H235=0,"",'Ark1'!Z1121)</f>
        <v>1.2806248474865696</v>
      </c>
      <c r="X235" s="267">
        <f t="shared" si="42"/>
        <v>299.55969214247358</v>
      </c>
      <c r="Y235" s="267">
        <f t="shared" si="43"/>
        <v>24.794666666666668</v>
      </c>
      <c r="Z235" s="265">
        <f t="shared" si="44"/>
        <v>1.1111111111111112</v>
      </c>
      <c r="AA235" s="244"/>
      <c r="AB235" s="27"/>
      <c r="AD235" s="28"/>
      <c r="AE235" s="27"/>
      <c r="AF235" s="86"/>
      <c r="AG235" s="86"/>
      <c r="AK235" s="86"/>
    </row>
    <row r="236" spans="1:67">
      <c r="A236" s="244"/>
      <c r="B236" s="244"/>
      <c r="C236" s="244"/>
      <c r="D236" s="244"/>
      <c r="E236" s="244"/>
      <c r="F236" s="244"/>
      <c r="G236" s="244"/>
      <c r="H236" s="478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244"/>
      <c r="W236" s="244"/>
      <c r="X236" s="244"/>
      <c r="Y236" s="244"/>
      <c r="Z236" s="244"/>
      <c r="AA236" s="244"/>
      <c r="AB236" s="27"/>
      <c r="AD236" s="28"/>
      <c r="AE236" s="27"/>
      <c r="AF236" s="86"/>
      <c r="AG236" s="86"/>
      <c r="AK236" s="86"/>
    </row>
    <row r="237" spans="1:67" ht="19.8">
      <c r="A237" s="363"/>
      <c r="B237" s="363"/>
      <c r="C237" s="363"/>
      <c r="D237" s="363"/>
      <c r="E237" s="363"/>
      <c r="F237" s="363"/>
      <c r="G237" s="363"/>
      <c r="H237" s="496"/>
      <c r="I237" s="364"/>
      <c r="J237" s="364"/>
      <c r="K237" s="363"/>
      <c r="L237" s="363"/>
      <c r="M237" s="365"/>
      <c r="N237" s="365"/>
      <c r="O237" s="363"/>
      <c r="P237" s="363"/>
      <c r="Q237" s="365"/>
      <c r="R237" s="365"/>
      <c r="S237" s="363"/>
      <c r="T237" s="365"/>
      <c r="U237" s="365"/>
      <c r="V237" s="365"/>
      <c r="W237" s="363"/>
      <c r="X237" s="363"/>
      <c r="Y237" s="365"/>
      <c r="Z237" s="364"/>
      <c r="AA237" s="363"/>
      <c r="AB237" s="247"/>
      <c r="AD237" s="28"/>
      <c r="AE237" s="27"/>
      <c r="AF237" s="248"/>
      <c r="AG237" s="86"/>
      <c r="AK237" s="86"/>
      <c r="BC237" s="260" t="e">
        <f>1+#REF!</f>
        <v>#REF!</v>
      </c>
      <c r="BD237" s="27">
        <v>248.30514184397128</v>
      </c>
      <c r="BE237" s="86">
        <f t="shared" ref="BE237:BO237" si="45">+BD237</f>
        <v>248.30514184397128</v>
      </c>
      <c r="BF237" s="86">
        <f t="shared" si="45"/>
        <v>248.30514184397128</v>
      </c>
      <c r="BG237" s="86">
        <f t="shared" si="45"/>
        <v>248.30514184397128</v>
      </c>
      <c r="BH237" s="86">
        <f t="shared" si="45"/>
        <v>248.30514184397128</v>
      </c>
      <c r="BI237" s="86">
        <f t="shared" si="45"/>
        <v>248.30514184397128</v>
      </c>
      <c r="BJ237" s="86">
        <f t="shared" si="45"/>
        <v>248.30514184397128</v>
      </c>
      <c r="BK237" s="86">
        <f t="shared" si="45"/>
        <v>248.30514184397128</v>
      </c>
      <c r="BL237" s="86">
        <f t="shared" si="45"/>
        <v>248.30514184397128</v>
      </c>
      <c r="BM237" s="86">
        <f t="shared" si="45"/>
        <v>248.30514184397128</v>
      </c>
      <c r="BN237" s="86">
        <f t="shared" si="45"/>
        <v>248.30514184397128</v>
      </c>
      <c r="BO237" s="86">
        <f t="shared" si="45"/>
        <v>248.30514184397128</v>
      </c>
    </row>
    <row r="238" spans="1:67" ht="22.8">
      <c r="A238" s="366" t="s">
        <v>631</v>
      </c>
      <c r="B238" s="363"/>
      <c r="C238" s="363"/>
      <c r="D238" s="367" t="str">
        <f>+D240</f>
        <v>1-</v>
      </c>
      <c r="E238" s="363"/>
      <c r="F238" s="363"/>
      <c r="G238" s="363"/>
      <c r="H238" s="495">
        <f>SUM(H240:H251)</f>
        <v>11</v>
      </c>
      <c r="I238" s="364"/>
      <c r="J238" s="364"/>
      <c r="K238" s="363"/>
      <c r="L238" s="363"/>
      <c r="M238" s="365"/>
      <c r="N238" s="365"/>
      <c r="O238" s="363"/>
      <c r="P238" s="270">
        <f>+Fettgruppe!R25</f>
        <v>156.70909090909092</v>
      </c>
      <c r="Q238" s="365"/>
      <c r="R238" s="365"/>
      <c r="S238" s="363"/>
      <c r="T238" s="365"/>
      <c r="U238" s="365"/>
      <c r="V238" s="365"/>
      <c r="W238" s="363"/>
      <c r="X238" s="270">
        <f>+Fettgruppe!Z25</f>
        <v>142.2226936812701</v>
      </c>
      <c r="Y238" s="368" t="s">
        <v>629</v>
      </c>
      <c r="Z238" s="369"/>
      <c r="AA238" s="363"/>
      <c r="AB238" s="247"/>
      <c r="AD238" s="28"/>
      <c r="AE238" s="27"/>
      <c r="AF238" s="248"/>
      <c r="AG238" s="86"/>
      <c r="AK238" s="86"/>
      <c r="BC238" s="260" t="e">
        <f>1+BC237</f>
        <v>#REF!</v>
      </c>
      <c r="BD238" s="27">
        <v>268.9193823216188</v>
      </c>
      <c r="BE238" s="86">
        <f t="shared" ref="BE238:BO238" si="46">+BD238</f>
        <v>268.9193823216188</v>
      </c>
      <c r="BF238" s="86">
        <f t="shared" si="46"/>
        <v>268.9193823216188</v>
      </c>
      <c r="BG238" s="86">
        <f t="shared" si="46"/>
        <v>268.9193823216188</v>
      </c>
      <c r="BH238" s="86">
        <f t="shared" si="46"/>
        <v>268.9193823216188</v>
      </c>
      <c r="BI238" s="86">
        <f t="shared" si="46"/>
        <v>268.9193823216188</v>
      </c>
      <c r="BJ238" s="86">
        <f t="shared" si="46"/>
        <v>268.9193823216188</v>
      </c>
      <c r="BK238" s="86">
        <f t="shared" si="46"/>
        <v>268.9193823216188</v>
      </c>
      <c r="BL238" s="86">
        <f t="shared" si="46"/>
        <v>268.9193823216188</v>
      </c>
      <c r="BM238" s="86">
        <f t="shared" si="46"/>
        <v>268.9193823216188</v>
      </c>
      <c r="BN238" s="86">
        <f t="shared" si="46"/>
        <v>268.9193823216188</v>
      </c>
      <c r="BO238" s="86">
        <f t="shared" si="46"/>
        <v>268.9193823216188</v>
      </c>
    </row>
    <row r="239" spans="1:67" ht="16.5" customHeight="1">
      <c r="A239" s="363"/>
      <c r="B239" s="363"/>
      <c r="C239" s="363"/>
      <c r="D239" s="367"/>
      <c r="E239" s="363"/>
      <c r="F239" s="363"/>
      <c r="G239" s="363"/>
      <c r="H239" s="496"/>
      <c r="I239" s="363"/>
      <c r="J239" s="363"/>
      <c r="K239" s="363"/>
      <c r="L239" s="363"/>
      <c r="M239" s="365"/>
      <c r="N239" s="365"/>
      <c r="O239" s="363"/>
      <c r="P239" s="363"/>
      <c r="Q239" s="365"/>
      <c r="R239" s="365"/>
      <c r="S239" s="363"/>
      <c r="T239" s="365"/>
      <c r="U239" s="365"/>
      <c r="V239" s="365"/>
      <c r="W239" s="363"/>
      <c r="X239" s="363"/>
      <c r="Y239" s="365"/>
      <c r="Z239" s="369" t="s">
        <v>4</v>
      </c>
      <c r="AA239" s="363"/>
      <c r="AB239" s="247"/>
      <c r="AD239" s="28"/>
      <c r="AE239" s="27"/>
      <c r="AF239" s="248"/>
      <c r="AG239" s="86"/>
      <c r="AK239" s="86"/>
      <c r="BC239" s="260"/>
      <c r="BD239" s="27"/>
    </row>
    <row r="240" spans="1:67" ht="15.6">
      <c r="A240" s="363"/>
      <c r="B240" s="363">
        <f>+'Ark1'!C1122</f>
        <v>2023</v>
      </c>
      <c r="C240" s="264">
        <f>+'Ark1'!M1122</f>
        <v>1</v>
      </c>
      <c r="D240" s="264" t="s">
        <v>92</v>
      </c>
      <c r="E240" s="264">
        <f>+'Ark1'!D1122</f>
        <v>1</v>
      </c>
      <c r="F240" s="264" t="s">
        <v>584</v>
      </c>
      <c r="G240" s="264">
        <f>+IF(H240=0,"",'Ark1'!Q1122)</f>
        <v>3</v>
      </c>
      <c r="H240" s="497">
        <f>+'Ark1'!R1122</f>
        <v>3</v>
      </c>
      <c r="I240" s="265">
        <f>+IF(H240=0,"",'Ark1'!AE1122)</f>
        <v>6.2305295950155749E-2</v>
      </c>
      <c r="J240" s="265">
        <f>+IF(H240=0,"",'Ark1'!AF1122)</f>
        <v>3.9719147191471925E-2</v>
      </c>
      <c r="K240" s="266">
        <f>+IF(H240=0,"",'Ark1'!S1122)</f>
        <v>2.5</v>
      </c>
      <c r="L240" s="363"/>
      <c r="M240" s="267"/>
      <c r="N240" s="267"/>
      <c r="O240" s="363"/>
      <c r="P240" s="265">
        <f>+IF(H240=0,"",'Ark1'!U1122)</f>
        <v>169.46666666666673</v>
      </c>
      <c r="Q240" s="267">
        <f>+IF(H240=0,"",'Ark1'!W1122)</f>
        <v>0</v>
      </c>
      <c r="R240" s="267">
        <f>+IF(H240=0,"",'Ark1'!X1122)</f>
        <v>0</v>
      </c>
      <c r="S240" s="267">
        <f>+IF(H240=0,"",'Ark1'!AG1122)</f>
        <v>981</v>
      </c>
      <c r="T240" s="267">
        <f>+IF(H240=0,"",'Ark1'!AH1122)</f>
        <v>33.333333333333343</v>
      </c>
      <c r="U240" s="267">
        <f>+IF(H240=0,"",'Ark1'!AI1122)</f>
        <v>33.333333333333343</v>
      </c>
      <c r="V240" s="267">
        <f>+IF(H240=0,"",'Ark1'!Y1122)</f>
        <v>18.425405166659154</v>
      </c>
      <c r="W240" s="266">
        <f>+IF(H240=0,"",'Ark1'!Z1122)</f>
        <v>0</v>
      </c>
      <c r="X240" s="267">
        <f t="shared" ref="X240:X251" si="47">+IF(H240=0,"",1000*P240/S240)</f>
        <v>172.74889568467555</v>
      </c>
      <c r="Y240" s="267">
        <f t="shared" ref="Y240:Y251" si="48">+IF(H240=0,"",P240/C240)</f>
        <v>169.46666666666673</v>
      </c>
      <c r="Z240" s="265">
        <f t="shared" ref="Z240:Z251" si="49">+IF(H240=0,"",H240/G240)</f>
        <v>1</v>
      </c>
      <c r="AA240" s="363"/>
      <c r="AD240" s="28"/>
      <c r="AE240" s="27"/>
      <c r="AH240" s="27"/>
      <c r="AI240" s="27"/>
      <c r="AJ240" s="27"/>
      <c r="AL240" s="27"/>
      <c r="AM240" s="268"/>
      <c r="AN240" s="27"/>
      <c r="AO240" s="27"/>
    </row>
    <row r="241" spans="1:67" ht="15.6">
      <c r="A241" s="363"/>
      <c r="B241" s="363">
        <f>+'Ark1'!C1123</f>
        <v>2023</v>
      </c>
      <c r="C241" s="264">
        <f>+'Ark1'!M1123</f>
        <v>1</v>
      </c>
      <c r="D241" s="264" t="s">
        <v>92</v>
      </c>
      <c r="E241" s="264">
        <f>+'Ark1'!D1123</f>
        <v>2</v>
      </c>
      <c r="F241" s="264" t="s">
        <v>585</v>
      </c>
      <c r="G241" s="264" t="str">
        <f>+IF(H241=0,"",'Ark1'!Q1123)</f>
        <v/>
      </c>
      <c r="H241" s="497">
        <f>+'Ark1'!R1123</f>
        <v>0</v>
      </c>
      <c r="I241" s="265" t="str">
        <f>+IF(H241=0,"",'Ark1'!AE1123)</f>
        <v/>
      </c>
      <c r="J241" s="265" t="str">
        <f>+IF(H241=0,"",'Ark1'!AF1123)</f>
        <v/>
      </c>
      <c r="K241" s="266" t="str">
        <f>+IF(H241=0,"",'Ark1'!S1123)</f>
        <v/>
      </c>
      <c r="L241" s="363"/>
      <c r="M241" s="267"/>
      <c r="N241" s="267"/>
      <c r="O241" s="363"/>
      <c r="P241" s="265" t="str">
        <f>+IF(H241=0,"",'Ark1'!U1123)</f>
        <v/>
      </c>
      <c r="Q241" s="267" t="str">
        <f>+IF(H241=0,"",'Ark1'!W1123)</f>
        <v/>
      </c>
      <c r="R241" s="267" t="str">
        <f>+IF(H241=0,"",'Ark1'!X1123)</f>
        <v/>
      </c>
      <c r="S241" s="267" t="str">
        <f>+IF(H241=0,"",'Ark1'!AG1123)</f>
        <v/>
      </c>
      <c r="T241" s="267" t="str">
        <f>+IF(H241=0,"",'Ark1'!AH1123)</f>
        <v/>
      </c>
      <c r="U241" s="267" t="str">
        <f>+IF(H241=0,"",'Ark1'!AI1123)</f>
        <v/>
      </c>
      <c r="V241" s="267" t="str">
        <f>+IF(H241=0,"",'Ark1'!Y1123)</f>
        <v/>
      </c>
      <c r="W241" s="266" t="str">
        <f>+IF(H241=0,"",'Ark1'!Z1123)</f>
        <v/>
      </c>
      <c r="X241" s="267" t="str">
        <f t="shared" si="47"/>
        <v/>
      </c>
      <c r="Y241" s="267" t="str">
        <f t="shared" si="48"/>
        <v/>
      </c>
      <c r="Z241" s="265" t="str">
        <f t="shared" si="49"/>
        <v/>
      </c>
      <c r="AA241" s="363"/>
      <c r="AD241" s="28"/>
      <c r="AE241" s="27"/>
      <c r="AH241" s="27"/>
      <c r="AI241" s="27"/>
      <c r="AJ241" s="27"/>
      <c r="AL241" s="27"/>
      <c r="AM241" s="268"/>
      <c r="AN241" s="27"/>
      <c r="AO241" s="27"/>
    </row>
    <row r="242" spans="1:67" ht="15.6">
      <c r="A242" s="363"/>
      <c r="B242" s="363">
        <f>+'Ark1'!C1124</f>
        <v>2023</v>
      </c>
      <c r="C242" s="264">
        <f>+'Ark1'!M1124</f>
        <v>1</v>
      </c>
      <c r="D242" s="264" t="s">
        <v>92</v>
      </c>
      <c r="E242" s="264">
        <f>+'Ark1'!D1124</f>
        <v>3</v>
      </c>
      <c r="F242" s="264" t="s">
        <v>586</v>
      </c>
      <c r="G242" s="264">
        <f>+IF(H242=0,"",'Ark1'!Q1124)</f>
        <v>1</v>
      </c>
      <c r="H242" s="497">
        <f>+'Ark1'!R1124</f>
        <v>1</v>
      </c>
      <c r="I242" s="265">
        <f>+IF(H242=0,"",'Ark1'!AE1124)</f>
        <v>2.1934634788330777E-2</v>
      </c>
      <c r="J242" s="265">
        <f>+IF(H242=0,"",'Ark1'!AF1124)</f>
        <v>1.4240789269826536E-2</v>
      </c>
      <c r="K242" s="266">
        <f>+IF(H242=0,"",'Ark1'!S1124)</f>
        <v>1</v>
      </c>
      <c r="L242" s="363"/>
      <c r="M242" s="267"/>
      <c r="N242" s="267"/>
      <c r="O242" s="363"/>
      <c r="P242" s="265">
        <f>+IF(H242=0,"",'Ark1'!U1124)</f>
        <v>171.70000000000005</v>
      </c>
      <c r="Q242" s="267">
        <f>+IF(H242=0,"",'Ark1'!W1124)</f>
        <v>0</v>
      </c>
      <c r="R242" s="267">
        <f>+IF(H242=0,"",'Ark1'!X1124)</f>
        <v>0</v>
      </c>
      <c r="S242" s="267">
        <f>+IF(H242=0,"",'Ark1'!AG1124)</f>
        <v>1474</v>
      </c>
      <c r="T242" s="267">
        <f>+IF(H242=0,"",'Ark1'!AH1124)</f>
        <v>0</v>
      </c>
      <c r="U242" s="267">
        <f>+IF(H242=0,"",'Ark1'!AI1124)</f>
        <v>100</v>
      </c>
      <c r="V242" s="267">
        <f>+IF(H242=0,"",'Ark1'!Y1124)</f>
        <v>0</v>
      </c>
      <c r="W242" s="266">
        <f>+IF(H242=0,"",'Ark1'!Z1124)</f>
        <v>0</v>
      </c>
      <c r="X242" s="267">
        <f t="shared" si="47"/>
        <v>116.48575305291727</v>
      </c>
      <c r="Y242" s="267">
        <f t="shared" si="48"/>
        <v>171.70000000000005</v>
      </c>
      <c r="Z242" s="265">
        <f t="shared" si="49"/>
        <v>1</v>
      </c>
      <c r="AA242" s="363"/>
      <c r="AD242" s="28"/>
      <c r="AE242" s="27"/>
      <c r="AH242" s="27"/>
      <c r="AI242" s="27"/>
      <c r="AJ242" s="27"/>
      <c r="AL242" s="27"/>
      <c r="AM242" s="268"/>
      <c r="AN242" s="27"/>
      <c r="AO242" s="27"/>
    </row>
    <row r="243" spans="1:67" ht="15.6">
      <c r="A243" s="363"/>
      <c r="B243" s="363">
        <f>+'Ark1'!C1125</f>
        <v>2023</v>
      </c>
      <c r="C243" s="264">
        <f>+'Ark1'!M1125</f>
        <v>1</v>
      </c>
      <c r="D243" s="264" t="s">
        <v>92</v>
      </c>
      <c r="E243" s="264">
        <f>+'Ark1'!D1125</f>
        <v>4</v>
      </c>
      <c r="F243" s="264" t="s">
        <v>587</v>
      </c>
      <c r="G243" s="264">
        <f>+IF(H243=0,"",'Ark1'!Q1125)</f>
        <v>1</v>
      </c>
      <c r="H243" s="497">
        <f>+'Ark1'!R1125</f>
        <v>1</v>
      </c>
      <c r="I243" s="265">
        <f>+IF(H243=0,"",'Ark1'!AE1125)</f>
        <v>3.1979533098816758E-2</v>
      </c>
      <c r="J243" s="265">
        <f>+IF(H243=0,"",'Ark1'!AF1125)</f>
        <v>1.820872096109527E-2</v>
      </c>
      <c r="K243" s="266">
        <f>+IF(H243=0,"",'Ark1'!S1125)</f>
        <v>3</v>
      </c>
      <c r="L243" s="363"/>
      <c r="M243" s="267"/>
      <c r="N243" s="267"/>
      <c r="O243" s="363"/>
      <c r="P243" s="265">
        <f>+IF(H243=0,"",'Ark1'!U1125)</f>
        <v>152.30000000000001</v>
      </c>
      <c r="Q243" s="267">
        <f>+IF(H243=0,"",'Ark1'!W1125)</f>
        <v>0</v>
      </c>
      <c r="R243" s="267">
        <f>+IF(H243=0,"",'Ark1'!X1125)</f>
        <v>0</v>
      </c>
      <c r="S243" s="267">
        <f>+IF(H243=0,"",'Ark1'!AG1125)</f>
        <v>1050</v>
      </c>
      <c r="T243" s="267">
        <f>+IF(H243=0,"",'Ark1'!AH1125)</f>
        <v>100</v>
      </c>
      <c r="U243" s="267">
        <f>+IF(H243=0,"",'Ark1'!AI1125)</f>
        <v>100</v>
      </c>
      <c r="V243" s="267">
        <f>+IF(H243=0,"",'Ark1'!Y1125)</f>
        <v>0</v>
      </c>
      <c r="W243" s="266">
        <f>+IF(H243=0,"",'Ark1'!Z1125)</f>
        <v>0</v>
      </c>
      <c r="X243" s="267">
        <f t="shared" si="47"/>
        <v>145.04761904761904</v>
      </c>
      <c r="Y243" s="267">
        <f t="shared" si="48"/>
        <v>152.30000000000001</v>
      </c>
      <c r="Z243" s="265">
        <f t="shared" si="49"/>
        <v>1</v>
      </c>
      <c r="AA243" s="363"/>
      <c r="AD243" s="28"/>
      <c r="AE243" s="27"/>
      <c r="AH243" s="27"/>
      <c r="AI243" s="27"/>
      <c r="AJ243" s="27"/>
      <c r="AL243" s="27"/>
      <c r="AM243" s="268"/>
      <c r="AN243" s="27"/>
      <c r="AO243" s="27"/>
    </row>
    <row r="244" spans="1:67" ht="15.6">
      <c r="A244" s="363"/>
      <c r="B244" s="363">
        <f>+'Ark1'!C1126</f>
        <v>2023</v>
      </c>
      <c r="C244" s="264">
        <f>+'Ark1'!M1126</f>
        <v>1</v>
      </c>
      <c r="D244" s="264" t="s">
        <v>92</v>
      </c>
      <c r="E244" s="264">
        <f>+'Ark1'!D1126</f>
        <v>5</v>
      </c>
      <c r="F244" s="264" t="s">
        <v>443</v>
      </c>
      <c r="G244" s="264">
        <f>+IF(H244=0,"",'Ark1'!Q1126)</f>
        <v>1</v>
      </c>
      <c r="H244" s="497">
        <f>+'Ark1'!R1126</f>
        <v>1</v>
      </c>
      <c r="I244" s="265">
        <f>+IF(H244=0,"",'Ark1'!AE1126)</f>
        <v>2.5779840164990978E-2</v>
      </c>
      <c r="J244" s="265">
        <f>+IF(H244=0,"",'Ark1'!AF1126)</f>
        <v>1.3645724686141076E-2</v>
      </c>
      <c r="K244" s="266">
        <f>+IF(H244=0,"",'Ark1'!S1126)</f>
        <v>3</v>
      </c>
      <c r="L244" s="363"/>
      <c r="M244" s="267"/>
      <c r="N244" s="267"/>
      <c r="O244" s="363"/>
      <c r="P244" s="265">
        <f>+IF(H244=0,"",'Ark1'!U1126)</f>
        <v>141.1</v>
      </c>
      <c r="Q244" s="267">
        <f>+IF(H244=0,"",'Ark1'!W1126)</f>
        <v>0</v>
      </c>
      <c r="R244" s="267">
        <f>+IF(H244=0,"",'Ark1'!X1126)</f>
        <v>0</v>
      </c>
      <c r="S244" s="267">
        <f>+IF(H244=0,"",'Ark1'!AG1126)</f>
        <v>736</v>
      </c>
      <c r="T244" s="267">
        <f>+IF(H244=0,"",'Ark1'!AH1126)</f>
        <v>100</v>
      </c>
      <c r="U244" s="267">
        <f>+IF(H244=0,"",'Ark1'!AI1126)</f>
        <v>100</v>
      </c>
      <c r="V244" s="267">
        <f>+IF(H244=0,"",'Ark1'!Y1126)</f>
        <v>0</v>
      </c>
      <c r="W244" s="266">
        <f>+IF(H244=0,"",'Ark1'!Z1126)</f>
        <v>0</v>
      </c>
      <c r="X244" s="267">
        <f t="shared" si="47"/>
        <v>191.71195652173913</v>
      </c>
      <c r="Y244" s="267">
        <f t="shared" si="48"/>
        <v>141.1</v>
      </c>
      <c r="Z244" s="265">
        <f t="shared" si="49"/>
        <v>1</v>
      </c>
      <c r="AA244" s="363"/>
      <c r="AD244" s="28"/>
      <c r="AE244" s="27"/>
      <c r="AH244" s="27"/>
      <c r="AI244" s="27"/>
      <c r="AJ244" s="27"/>
      <c r="AL244" s="27"/>
      <c r="AM244" s="268"/>
      <c r="AN244" s="27"/>
      <c r="AO244" s="27"/>
    </row>
    <row r="245" spans="1:67" ht="15.6">
      <c r="A245" s="363"/>
      <c r="B245" s="363">
        <f>+'Ark1'!C1127</f>
        <v>2023</v>
      </c>
      <c r="C245" s="264">
        <f>+'Ark1'!M1127</f>
        <v>1</v>
      </c>
      <c r="D245" s="264" t="s">
        <v>92</v>
      </c>
      <c r="E245" s="264">
        <f>+'Ark1'!D1127</f>
        <v>6</v>
      </c>
      <c r="F245" s="264" t="s">
        <v>588</v>
      </c>
      <c r="G245" s="264">
        <f>+IF(H245=0,"",'Ark1'!Q1127)</f>
        <v>1</v>
      </c>
      <c r="H245" s="497">
        <f>+'Ark1'!R1127</f>
        <v>1</v>
      </c>
      <c r="I245" s="265">
        <f>+IF(H245=0,"",'Ark1'!AE1127)</f>
        <v>2.4752475247524754E-2</v>
      </c>
      <c r="J245" s="265">
        <f>+IF(H245=0,"",'Ark1'!AF1127)</f>
        <v>1.1232373921776768E-2</v>
      </c>
      <c r="K245" s="266">
        <f>+IF(H245=0,"",'Ark1'!S1127)</f>
        <v>0</v>
      </c>
      <c r="L245" s="363"/>
      <c r="M245" s="267"/>
      <c r="N245" s="267"/>
      <c r="O245" s="363"/>
      <c r="P245" s="265">
        <f>+IF(H245=0,"",'Ark1'!U1127)</f>
        <v>119.4</v>
      </c>
      <c r="Q245" s="267">
        <f>+IF(H245=0,"",'Ark1'!W1127)</f>
        <v>0</v>
      </c>
      <c r="R245" s="267">
        <f>+IF(H245=0,"",'Ark1'!X1127)</f>
        <v>0</v>
      </c>
      <c r="S245" s="267">
        <f>+IF(H245=0,"",'Ark1'!AG1127)</f>
        <v>0</v>
      </c>
      <c r="T245" s="267">
        <f>+IF(H245=0,"",'Ark1'!AH1127)</f>
        <v>0</v>
      </c>
      <c r="U245" s="267">
        <f>+IF(H245=0,"",'Ark1'!AI1127)</f>
        <v>0</v>
      </c>
      <c r="V245" s="267">
        <f>+IF(H245=0,"",'Ark1'!Y1127)</f>
        <v>0</v>
      </c>
      <c r="W245" s="266">
        <f>+IF(H245=0,"",'Ark1'!Z1127)</f>
        <v>0</v>
      </c>
      <c r="X245" s="267" t="e">
        <f t="shared" si="47"/>
        <v>#DIV/0!</v>
      </c>
      <c r="Y245" s="267">
        <f t="shared" si="48"/>
        <v>119.4</v>
      </c>
      <c r="Z245" s="265">
        <f t="shared" si="49"/>
        <v>1</v>
      </c>
      <c r="AA245" s="363"/>
      <c r="AD245" s="28"/>
      <c r="AE245" s="27"/>
      <c r="AH245" s="27"/>
      <c r="AI245" s="27"/>
      <c r="AJ245" s="27"/>
      <c r="AL245" s="27"/>
      <c r="AM245" s="268"/>
      <c r="AN245" s="27"/>
      <c r="AO245" s="27"/>
    </row>
    <row r="246" spans="1:67" ht="15.6">
      <c r="A246" s="363"/>
      <c r="B246" s="363">
        <f>+'Ark1'!C1128</f>
        <v>2023</v>
      </c>
      <c r="C246" s="264">
        <f>+'Ark1'!M1128</f>
        <v>1</v>
      </c>
      <c r="D246" s="264" t="s">
        <v>92</v>
      </c>
      <c r="E246" s="264">
        <f>+'Ark1'!D1128</f>
        <v>7</v>
      </c>
      <c r="F246" s="264" t="s">
        <v>589</v>
      </c>
      <c r="G246" s="264" t="str">
        <f>+IF(H246=0,"",'Ark1'!Q1128)</f>
        <v/>
      </c>
      <c r="H246" s="497">
        <f>+'Ark1'!R1128</f>
        <v>0</v>
      </c>
      <c r="I246" s="265" t="str">
        <f>+IF(H246=0,"",'Ark1'!AE1128)</f>
        <v/>
      </c>
      <c r="J246" s="265" t="str">
        <f>+IF(H246=0,"",'Ark1'!AF1128)</f>
        <v/>
      </c>
      <c r="K246" s="266" t="str">
        <f>+IF(H246=0,"",'Ark1'!S1128)</f>
        <v/>
      </c>
      <c r="L246" s="363"/>
      <c r="M246" s="267"/>
      <c r="N246" s="267"/>
      <c r="O246" s="363"/>
      <c r="P246" s="265" t="str">
        <f>+IF(H246=0,"",'Ark1'!U1128)</f>
        <v/>
      </c>
      <c r="Q246" s="267" t="str">
        <f>+IF(H246=0,"",'Ark1'!W1128)</f>
        <v/>
      </c>
      <c r="R246" s="267" t="str">
        <f>+IF(H246=0,"",'Ark1'!X1128)</f>
        <v/>
      </c>
      <c r="S246" s="267" t="str">
        <f>+IF(H246=0,"",'Ark1'!AG1128)</f>
        <v/>
      </c>
      <c r="T246" s="267" t="str">
        <f>+IF(H246=0,"",'Ark1'!AH1128)</f>
        <v/>
      </c>
      <c r="U246" s="267" t="str">
        <f>+IF(H246=0,"",'Ark1'!AI1128)</f>
        <v/>
      </c>
      <c r="V246" s="267" t="str">
        <f>+IF(H246=0,"",'Ark1'!Y1128)</f>
        <v/>
      </c>
      <c r="W246" s="266" t="str">
        <f>+IF(H246=0,"",'Ark1'!Z1128)</f>
        <v/>
      </c>
      <c r="X246" s="267" t="str">
        <f t="shared" si="47"/>
        <v/>
      </c>
      <c r="Y246" s="267" t="str">
        <f t="shared" si="48"/>
        <v/>
      </c>
      <c r="Z246" s="265" t="str">
        <f t="shared" si="49"/>
        <v/>
      </c>
      <c r="AA246" s="363"/>
      <c r="AD246" s="28"/>
      <c r="AE246" s="27"/>
      <c r="AH246" s="27"/>
      <c r="AI246" s="27"/>
      <c r="AJ246" s="27"/>
      <c r="AL246" s="27"/>
      <c r="AM246" s="268"/>
      <c r="AN246" s="27"/>
      <c r="AO246" s="27"/>
    </row>
    <row r="247" spans="1:67" ht="15.6">
      <c r="A247" s="363"/>
      <c r="B247" s="363">
        <f>+'Ark1'!C1129</f>
        <v>2023</v>
      </c>
      <c r="C247" s="264">
        <f>+'Ark1'!M1129</f>
        <v>1</v>
      </c>
      <c r="D247" s="264" t="s">
        <v>92</v>
      </c>
      <c r="E247" s="264">
        <f>+'Ark1'!D1129</f>
        <v>8</v>
      </c>
      <c r="F247" s="264" t="s">
        <v>590</v>
      </c>
      <c r="G247" s="264" t="str">
        <f>+IF(H247=0,"",'Ark1'!Q1129)</f>
        <v/>
      </c>
      <c r="H247" s="497">
        <f>+'Ark1'!R1129</f>
        <v>0</v>
      </c>
      <c r="I247" s="265" t="str">
        <f>+IF(H247=0,"",'Ark1'!AE1129)</f>
        <v/>
      </c>
      <c r="J247" s="265" t="str">
        <f>+IF(H247=0,"",'Ark1'!AF1129)</f>
        <v/>
      </c>
      <c r="K247" s="266" t="str">
        <f>+IF(H247=0,"",'Ark1'!S1129)</f>
        <v/>
      </c>
      <c r="L247" s="363"/>
      <c r="M247" s="267"/>
      <c r="N247" s="267"/>
      <c r="O247" s="363"/>
      <c r="P247" s="265" t="str">
        <f>+IF(H247=0,"",'Ark1'!U1129)</f>
        <v/>
      </c>
      <c r="Q247" s="267" t="str">
        <f>+IF(H247=0,"",'Ark1'!W1129)</f>
        <v/>
      </c>
      <c r="R247" s="267" t="str">
        <f>+IF(H247=0,"",'Ark1'!X1129)</f>
        <v/>
      </c>
      <c r="S247" s="267" t="str">
        <f>+IF(H247=0,"",'Ark1'!AG1129)</f>
        <v/>
      </c>
      <c r="T247" s="267" t="str">
        <f>+IF(H247=0,"",'Ark1'!AH1129)</f>
        <v/>
      </c>
      <c r="U247" s="267" t="str">
        <f>+IF(H247=0,"",'Ark1'!AI1129)</f>
        <v/>
      </c>
      <c r="V247" s="267" t="str">
        <f>+IF(H247=0,"",'Ark1'!Y1129)</f>
        <v/>
      </c>
      <c r="W247" s="266" t="str">
        <f>+IF(H247=0,"",'Ark1'!Z1129)</f>
        <v/>
      </c>
      <c r="X247" s="267" t="str">
        <f t="shared" si="47"/>
        <v/>
      </c>
      <c r="Y247" s="267" t="str">
        <f t="shared" si="48"/>
        <v/>
      </c>
      <c r="Z247" s="265" t="str">
        <f t="shared" si="49"/>
        <v/>
      </c>
      <c r="AA247" s="363"/>
      <c r="AD247" s="28"/>
      <c r="AE247" s="27"/>
      <c r="AH247" s="27"/>
      <c r="AI247" s="27"/>
      <c r="AJ247" s="27"/>
      <c r="AL247" s="27"/>
      <c r="AM247" s="268"/>
      <c r="AN247" s="27"/>
      <c r="AO247" s="27"/>
    </row>
    <row r="248" spans="1:67" ht="15.6">
      <c r="A248" s="363"/>
      <c r="B248" s="363">
        <f>+'Ark1'!C1130</f>
        <v>2023</v>
      </c>
      <c r="C248" s="264">
        <f>+'Ark1'!M1130</f>
        <v>1</v>
      </c>
      <c r="D248" s="264" t="s">
        <v>92</v>
      </c>
      <c r="E248" s="264">
        <f>+'Ark1'!D1130</f>
        <v>9</v>
      </c>
      <c r="F248" s="264" t="s">
        <v>591</v>
      </c>
      <c r="G248" s="264" t="str">
        <f>+IF(H248=0,"",'Ark1'!Q1130)</f>
        <v/>
      </c>
      <c r="H248" s="497">
        <f>+'Ark1'!R1130</f>
        <v>0</v>
      </c>
      <c r="I248" s="265" t="str">
        <f>+IF(H248=0,"",'Ark1'!AE1130)</f>
        <v/>
      </c>
      <c r="J248" s="265" t="str">
        <f>+IF(H248=0,"",'Ark1'!AF1130)</f>
        <v/>
      </c>
      <c r="K248" s="266" t="str">
        <f>+IF(H248=0,"",'Ark1'!S1130)</f>
        <v/>
      </c>
      <c r="L248" s="363"/>
      <c r="M248" s="267"/>
      <c r="N248" s="267"/>
      <c r="O248" s="363"/>
      <c r="P248" s="265" t="str">
        <f>+IF(H248=0,"",'Ark1'!U1130)</f>
        <v/>
      </c>
      <c r="Q248" s="267" t="str">
        <f>+IF(H248=0,"",'Ark1'!W1130)</f>
        <v/>
      </c>
      <c r="R248" s="267" t="str">
        <f>+IF(H248=0,"",'Ark1'!X1130)</f>
        <v/>
      </c>
      <c r="S248" s="267" t="str">
        <f>+IF(H248=0,"",'Ark1'!AG1130)</f>
        <v/>
      </c>
      <c r="T248" s="267" t="str">
        <f>+IF(H248=0,"",'Ark1'!AH1130)</f>
        <v/>
      </c>
      <c r="U248" s="267" t="str">
        <f>+IF(H248=0,"",'Ark1'!AI1130)</f>
        <v/>
      </c>
      <c r="V248" s="267" t="str">
        <f>+IF(H248=0,"",'Ark1'!Y1130)</f>
        <v/>
      </c>
      <c r="W248" s="266" t="str">
        <f>+IF(H248=0,"",'Ark1'!Z1130)</f>
        <v/>
      </c>
      <c r="X248" s="267" t="str">
        <f t="shared" si="47"/>
        <v/>
      </c>
      <c r="Y248" s="267" t="str">
        <f t="shared" si="48"/>
        <v/>
      </c>
      <c r="Z248" s="265" t="str">
        <f t="shared" si="49"/>
        <v/>
      </c>
      <c r="AA248" s="363"/>
      <c r="AD248" s="28"/>
      <c r="AE248" s="27"/>
      <c r="AH248" s="27"/>
      <c r="AI248" s="27"/>
      <c r="AJ248" s="27"/>
      <c r="AL248" s="27"/>
      <c r="AM248" s="268"/>
      <c r="AN248" s="27"/>
      <c r="AO248" s="27"/>
    </row>
    <row r="249" spans="1:67" ht="15.6">
      <c r="A249" s="363"/>
      <c r="B249" s="363">
        <f>+'Ark1'!C1131</f>
        <v>2023</v>
      </c>
      <c r="C249" s="264">
        <f>+'Ark1'!M1131</f>
        <v>1</v>
      </c>
      <c r="D249" s="264" t="s">
        <v>92</v>
      </c>
      <c r="E249" s="264">
        <f>+'Ark1'!D1131</f>
        <v>10</v>
      </c>
      <c r="F249" s="264" t="s">
        <v>592</v>
      </c>
      <c r="G249" s="264">
        <f>+IF(H249=0,"",'Ark1'!Q1131)</f>
        <v>2</v>
      </c>
      <c r="H249" s="497">
        <f>+'Ark1'!R1131</f>
        <v>2</v>
      </c>
      <c r="I249" s="265">
        <f>+IF(H249=0,"",'Ark1'!AE1131)</f>
        <v>2.7828022818978712E-2</v>
      </c>
      <c r="J249" s="265">
        <f>+IF(H249=0,"",'Ark1'!AF1131)</f>
        <v>1.9630368001085263E-2</v>
      </c>
      <c r="K249" s="266">
        <f>+IF(H249=0,"",'Ark1'!S1131)</f>
        <v>2.5</v>
      </c>
      <c r="L249" s="363"/>
      <c r="M249" s="267"/>
      <c r="N249" s="267"/>
      <c r="O249" s="363"/>
      <c r="P249" s="265">
        <f>+IF(H249=0,"",'Ark1'!U1131)</f>
        <v>181.75</v>
      </c>
      <c r="Q249" s="267">
        <f>+IF(H249=0,"",'Ark1'!W1131)</f>
        <v>0</v>
      </c>
      <c r="R249" s="267">
        <f>+IF(H249=0,"",'Ark1'!X1131)</f>
        <v>0</v>
      </c>
      <c r="S249" s="267">
        <f>+IF(H249=0,"",'Ark1'!AG1131)</f>
        <v>1023.5</v>
      </c>
      <c r="T249" s="267">
        <f>+IF(H249=0,"",'Ark1'!AH1131)</f>
        <v>100</v>
      </c>
      <c r="U249" s="267">
        <f>+IF(H249=0,"",'Ark1'!AI1131)</f>
        <v>50</v>
      </c>
      <c r="V249" s="267">
        <f>+IF(H249=0,"",'Ark1'!Y1131)</f>
        <v>46.950000000000067</v>
      </c>
      <c r="W249" s="266">
        <f>+IF(H249=0,"",'Ark1'!Z1131)</f>
        <v>1.5</v>
      </c>
      <c r="X249" s="267">
        <f t="shared" si="47"/>
        <v>177.57694186614557</v>
      </c>
      <c r="Y249" s="267">
        <f t="shared" si="48"/>
        <v>181.75</v>
      </c>
      <c r="Z249" s="265">
        <f t="shared" si="49"/>
        <v>1</v>
      </c>
      <c r="AA249" s="363"/>
      <c r="AD249" s="28"/>
      <c r="AE249" s="27"/>
      <c r="AH249" s="27"/>
      <c r="AI249" s="27"/>
      <c r="AJ249" s="27"/>
      <c r="AL249" s="27"/>
      <c r="AM249" s="268"/>
      <c r="AN249" s="27"/>
      <c r="AO249" s="27"/>
    </row>
    <row r="250" spans="1:67" ht="15.6">
      <c r="A250" s="363"/>
      <c r="B250" s="363">
        <f>+'Ark1'!C1132</f>
        <v>2023</v>
      </c>
      <c r="C250" s="264">
        <f>+'Ark1'!M1132</f>
        <v>1</v>
      </c>
      <c r="D250" s="264" t="s">
        <v>92</v>
      </c>
      <c r="E250" s="264">
        <f>+'Ark1'!D1132</f>
        <v>11</v>
      </c>
      <c r="F250" s="264" t="s">
        <v>593</v>
      </c>
      <c r="G250" s="264">
        <f>+IF(H250=0,"",'Ark1'!Q1132)</f>
        <v>2</v>
      </c>
      <c r="H250" s="497">
        <f>+'Ark1'!R1132</f>
        <v>2</v>
      </c>
      <c r="I250" s="265">
        <f>+IF(H250=0,"",'Ark1'!AE1132)</f>
        <v>3.1147796293412244E-2</v>
      </c>
      <c r="J250" s="265">
        <f>+IF(H250=0,"",'Ark1'!AF1132)</f>
        <v>1.594928580422306E-2</v>
      </c>
      <c r="K250" s="266">
        <f>+IF(H250=0,"",'Ark1'!S1132)</f>
        <v>1</v>
      </c>
      <c r="L250" s="363"/>
      <c r="M250" s="267"/>
      <c r="N250" s="267"/>
      <c r="O250" s="363"/>
      <c r="P250" s="265">
        <f>+IF(H250=0,"",'Ark1'!U1132)</f>
        <v>133.70000000000002</v>
      </c>
      <c r="Q250" s="267">
        <f>+IF(H250=0,"",'Ark1'!W1132)</f>
        <v>0</v>
      </c>
      <c r="R250" s="267">
        <f>+IF(H250=0,"",'Ark1'!X1132)</f>
        <v>0</v>
      </c>
      <c r="S250" s="267">
        <f>+IF(H250=0,"",'Ark1'!AG1132)</f>
        <v>1425</v>
      </c>
      <c r="T250" s="267">
        <f>+IF(H250=0,"",'Ark1'!AH1132)</f>
        <v>50</v>
      </c>
      <c r="U250" s="267">
        <f>+IF(H250=0,"",'Ark1'!AI1132)</f>
        <v>0</v>
      </c>
      <c r="V250" s="267">
        <f>+IF(H250=0,"",'Ark1'!Y1132)</f>
        <v>16.099999999999856</v>
      </c>
      <c r="W250" s="266">
        <f>+IF(H250=0,"",'Ark1'!Z1132)</f>
        <v>0</v>
      </c>
      <c r="X250" s="267">
        <f t="shared" si="47"/>
        <v>93.824561403508795</v>
      </c>
      <c r="Y250" s="267">
        <f t="shared" si="48"/>
        <v>133.70000000000002</v>
      </c>
      <c r="Z250" s="265">
        <f t="shared" si="49"/>
        <v>1</v>
      </c>
      <c r="AA250" s="363"/>
      <c r="AD250" s="28"/>
      <c r="AE250" s="27"/>
      <c r="AH250" s="27"/>
      <c r="AI250" s="27"/>
      <c r="AJ250" s="27"/>
      <c r="AL250" s="27"/>
      <c r="AM250" s="268"/>
      <c r="AN250" s="27"/>
      <c r="AO250" s="27"/>
    </row>
    <row r="251" spans="1:67" ht="15.6">
      <c r="A251" s="363"/>
      <c r="B251" s="363">
        <f>+'Ark1'!C1133</f>
        <v>2023</v>
      </c>
      <c r="C251" s="264">
        <f>+'Ark1'!M1133</f>
        <v>1</v>
      </c>
      <c r="D251" s="264" t="s">
        <v>92</v>
      </c>
      <c r="E251" s="264">
        <f>+'Ark1'!D1133</f>
        <v>12</v>
      </c>
      <c r="F251" s="264" t="s">
        <v>594</v>
      </c>
      <c r="G251" s="264" t="str">
        <f>+IF(H251=0,"",'Ark1'!Q1133)</f>
        <v/>
      </c>
      <c r="H251" s="497">
        <f>+'Ark1'!R1133</f>
        <v>0</v>
      </c>
      <c r="I251" s="265" t="str">
        <f>+IF(H251=0,"",'Ark1'!AE1133)</f>
        <v/>
      </c>
      <c r="J251" s="265" t="str">
        <f>+IF(H251=0,"",'Ark1'!AF1133)</f>
        <v/>
      </c>
      <c r="K251" s="266" t="str">
        <f>+IF(H251=0,"",'Ark1'!S1133)</f>
        <v/>
      </c>
      <c r="L251" s="363"/>
      <c r="M251" s="267"/>
      <c r="N251" s="267"/>
      <c r="O251" s="363"/>
      <c r="P251" s="265" t="str">
        <f>+IF(H251=0,"",'Ark1'!U1133)</f>
        <v/>
      </c>
      <c r="Q251" s="267" t="str">
        <f>+IF(H251=0,"",'Ark1'!W1133)</f>
        <v/>
      </c>
      <c r="R251" s="267" t="str">
        <f>+IF(H251=0,"",'Ark1'!X1133)</f>
        <v/>
      </c>
      <c r="S251" s="267" t="str">
        <f>+IF(H251=0,"",'Ark1'!AG1133)</f>
        <v/>
      </c>
      <c r="T251" s="267" t="str">
        <f>+IF(H251=0,"",'Ark1'!AH1133)</f>
        <v/>
      </c>
      <c r="U251" s="267" t="str">
        <f>+IF(H251=0,"",'Ark1'!AI1133)</f>
        <v/>
      </c>
      <c r="V251" s="267" t="str">
        <f>+IF(H251=0,"",'Ark1'!Y1133)</f>
        <v/>
      </c>
      <c r="W251" s="266" t="str">
        <f>+IF(H251=0,"",'Ark1'!Z1133)</f>
        <v/>
      </c>
      <c r="X251" s="267" t="str">
        <f t="shared" si="47"/>
        <v/>
      </c>
      <c r="Y251" s="267" t="str">
        <f t="shared" si="48"/>
        <v/>
      </c>
      <c r="Z251" s="265" t="str">
        <f t="shared" si="49"/>
        <v/>
      </c>
      <c r="AA251" s="363"/>
      <c r="AD251" s="28"/>
      <c r="AE251" s="27"/>
      <c r="AH251" s="27"/>
      <c r="AI251" s="27"/>
      <c r="AJ251" s="27"/>
      <c r="AL251" s="27"/>
      <c r="AM251" s="268"/>
      <c r="AN251" s="27"/>
      <c r="AO251" s="27"/>
    </row>
    <row r="252" spans="1:67" ht="19.8">
      <c r="A252" s="363"/>
      <c r="B252" s="363"/>
      <c r="C252" s="363"/>
      <c r="D252" s="363"/>
      <c r="E252" s="363"/>
      <c r="F252" s="363"/>
      <c r="G252" s="363"/>
      <c r="H252" s="496"/>
      <c r="I252" s="364"/>
      <c r="J252" s="364"/>
      <c r="K252" s="363"/>
      <c r="L252" s="363"/>
      <c r="M252" s="365"/>
      <c r="N252" s="365"/>
      <c r="O252" s="363"/>
      <c r="P252" s="363"/>
      <c r="Q252" s="365"/>
      <c r="R252" s="365"/>
      <c r="S252" s="363"/>
      <c r="T252" s="365"/>
      <c r="U252" s="365"/>
      <c r="V252" s="365"/>
      <c r="W252" s="363"/>
      <c r="X252" s="363"/>
      <c r="Y252" s="365"/>
      <c r="Z252" s="364"/>
      <c r="AA252" s="363"/>
      <c r="AB252" s="247"/>
      <c r="AD252" s="28"/>
      <c r="AE252" s="27"/>
      <c r="AF252" s="248"/>
      <c r="AG252" s="86"/>
      <c r="AK252" s="86"/>
      <c r="BC252" s="260"/>
      <c r="BD252" s="27"/>
    </row>
    <row r="253" spans="1:67" ht="22.8">
      <c r="A253" s="366" t="s">
        <v>631</v>
      </c>
      <c r="B253" s="363"/>
      <c r="C253" s="363"/>
      <c r="D253" s="367" t="str">
        <f>+D255</f>
        <v>1</v>
      </c>
      <c r="E253" s="363"/>
      <c r="F253" s="363"/>
      <c r="G253" s="363"/>
      <c r="H253" s="495">
        <f>SUM(H255:H266)</f>
        <v>212</v>
      </c>
      <c r="I253" s="364"/>
      <c r="J253" s="364"/>
      <c r="K253" s="363"/>
      <c r="L253" s="363"/>
      <c r="M253" s="365"/>
      <c r="N253" s="365"/>
      <c r="O253" s="363"/>
      <c r="P253" s="270">
        <f>+Fettgruppe!R26</f>
        <v>178.32216981132075</v>
      </c>
      <c r="Q253" s="365"/>
      <c r="R253" s="365"/>
      <c r="S253" s="363"/>
      <c r="T253" s="365"/>
      <c r="U253" s="365"/>
      <c r="V253" s="365"/>
      <c r="W253" s="363"/>
      <c r="X253" s="270">
        <f>+Fettgruppe!Z26</f>
        <v>167.70550739131488</v>
      </c>
      <c r="Y253" s="368" t="s">
        <v>629</v>
      </c>
      <c r="Z253" s="369"/>
      <c r="AA253" s="363"/>
      <c r="AB253" s="247"/>
      <c r="AD253" s="28"/>
      <c r="AE253" s="27"/>
      <c r="AF253" s="248"/>
      <c r="AG253" s="86"/>
      <c r="AK253" s="86"/>
      <c r="BC253" s="260" t="e">
        <f>1+#REF!</f>
        <v>#REF!</v>
      </c>
      <c r="BD253" s="27">
        <v>268.9193823216188</v>
      </c>
      <c r="BE253" s="86">
        <f t="shared" ref="BE253:BO253" si="50">+BD253</f>
        <v>268.9193823216188</v>
      </c>
      <c r="BF253" s="86">
        <f t="shared" si="50"/>
        <v>268.9193823216188</v>
      </c>
      <c r="BG253" s="86">
        <f t="shared" si="50"/>
        <v>268.9193823216188</v>
      </c>
      <c r="BH253" s="86">
        <f t="shared" si="50"/>
        <v>268.9193823216188</v>
      </c>
      <c r="BI253" s="86">
        <f t="shared" si="50"/>
        <v>268.9193823216188</v>
      </c>
      <c r="BJ253" s="86">
        <f t="shared" si="50"/>
        <v>268.9193823216188</v>
      </c>
      <c r="BK253" s="86">
        <f t="shared" si="50"/>
        <v>268.9193823216188</v>
      </c>
      <c r="BL253" s="86">
        <f t="shared" si="50"/>
        <v>268.9193823216188</v>
      </c>
      <c r="BM253" s="86">
        <f t="shared" si="50"/>
        <v>268.9193823216188</v>
      </c>
      <c r="BN253" s="86">
        <f t="shared" si="50"/>
        <v>268.9193823216188</v>
      </c>
      <c r="BO253" s="86">
        <f t="shared" si="50"/>
        <v>268.9193823216188</v>
      </c>
    </row>
    <row r="254" spans="1:67" ht="16.5" customHeight="1">
      <c r="A254" s="363"/>
      <c r="B254" s="363"/>
      <c r="C254" s="363"/>
      <c r="D254" s="367"/>
      <c r="E254" s="363"/>
      <c r="F254" s="363"/>
      <c r="G254" s="363"/>
      <c r="H254" s="496"/>
      <c r="I254" s="363"/>
      <c r="J254" s="363"/>
      <c r="K254" s="363"/>
      <c r="L254" s="363"/>
      <c r="M254" s="365"/>
      <c r="N254" s="365"/>
      <c r="O254" s="363"/>
      <c r="P254" s="363"/>
      <c r="Q254" s="365"/>
      <c r="R254" s="365"/>
      <c r="S254" s="363"/>
      <c r="T254" s="365"/>
      <c r="U254" s="365"/>
      <c r="V254" s="365"/>
      <c r="W254" s="363"/>
      <c r="X254" s="363"/>
      <c r="Y254" s="365"/>
      <c r="Z254" s="365"/>
      <c r="AA254" s="363"/>
      <c r="AB254" s="247"/>
      <c r="AD254" s="28"/>
      <c r="AE254" s="27"/>
      <c r="AF254" s="248"/>
      <c r="AG254" s="86"/>
      <c r="AK254" s="86"/>
      <c r="BC254" s="260"/>
      <c r="BD254" s="27"/>
    </row>
    <row r="255" spans="1:67">
      <c r="A255" s="363"/>
      <c r="B255" s="363">
        <f>+'Ark1'!C1134</f>
        <v>2023</v>
      </c>
      <c r="C255" s="264">
        <f>+'Ark1'!M1134</f>
        <v>2</v>
      </c>
      <c r="D255" s="362" t="s">
        <v>93</v>
      </c>
      <c r="E255" s="264">
        <f>+'Ark1'!D1134</f>
        <v>1</v>
      </c>
      <c r="F255" s="264" t="s">
        <v>584</v>
      </c>
      <c r="G255" s="264">
        <f>+IF(H255=0,"",'Ark1'!Q1134)</f>
        <v>11</v>
      </c>
      <c r="H255" s="484">
        <f>+'Ark1'!R1134</f>
        <v>11</v>
      </c>
      <c r="I255" s="265">
        <f>+IF(H255=0,"",'Ark1'!AE1134)</f>
        <v>0.22845275181723779</v>
      </c>
      <c r="J255" s="265">
        <f>+IF(H255=0,"",'Ark1'!AF1134)</f>
        <v>0.15735313603136025</v>
      </c>
      <c r="K255" s="266">
        <f>+IF(H255=0,"",'Ark1'!S1134)</f>
        <v>2</v>
      </c>
      <c r="L255" s="363"/>
      <c r="M255" s="267"/>
      <c r="N255" s="267"/>
      <c r="O255" s="363"/>
      <c r="P255" s="265">
        <f>+IF(H255=0,"",'Ark1'!U1134)</f>
        <v>183.10000000000005</v>
      </c>
      <c r="Q255" s="267">
        <f>+IF(H255=0,"",'Ark1'!W1134)</f>
        <v>0</v>
      </c>
      <c r="R255" s="267">
        <f>+IF(H255=0,"",'Ark1'!X1134)</f>
        <v>0</v>
      </c>
      <c r="S255" s="267">
        <f>+IF(H255=0,"",'Ark1'!AG1134)</f>
        <v>1161.8571428571429</v>
      </c>
      <c r="T255" s="267">
        <f>+IF(H255=0,"",'Ark1'!AH1134)</f>
        <v>63.636363636363633</v>
      </c>
      <c r="U255" s="267">
        <f>+IF(H255=0,"",'Ark1'!AI1134)</f>
        <v>18.181818181818183</v>
      </c>
      <c r="V255" s="267">
        <f>+IF(H255=0,"",'Ark1'!Y1134)</f>
        <v>27.544509434731197</v>
      </c>
      <c r="W255" s="266">
        <f>+IF(H255=0,"",'Ark1'!Z1134)</f>
        <v>0.42640143271122072</v>
      </c>
      <c r="X255" s="267">
        <f t="shared" ref="X255:X266" si="51">+IF(H255=0,"",1000*P255/S255)</f>
        <v>157.59252428378215</v>
      </c>
      <c r="Y255" s="267">
        <f t="shared" ref="Y255:Y266" si="52">+IF(H255=0,"",P255/C255)</f>
        <v>91.550000000000026</v>
      </c>
      <c r="Z255" s="265">
        <f t="shared" ref="Z255:Z266" si="53">+IF(H255=0,"",H255/G255)</f>
        <v>1</v>
      </c>
      <c r="AA255" s="363"/>
      <c r="AD255" s="28"/>
      <c r="AE255" s="27"/>
      <c r="AH255" s="27"/>
      <c r="AI255" s="27"/>
      <c r="AJ255" s="27"/>
      <c r="AL255" s="27"/>
      <c r="AM255" s="268"/>
      <c r="AN255" s="27"/>
      <c r="AO255" s="27"/>
    </row>
    <row r="256" spans="1:67">
      <c r="A256" s="363"/>
      <c r="B256" s="363">
        <f>+'Ark1'!C1135</f>
        <v>2023</v>
      </c>
      <c r="C256" s="264">
        <f>+'Ark1'!M1135</f>
        <v>2</v>
      </c>
      <c r="D256" s="362" t="s">
        <v>96</v>
      </c>
      <c r="E256" s="264">
        <f>+'Ark1'!D1135</f>
        <v>2</v>
      </c>
      <c r="F256" s="264" t="s">
        <v>585</v>
      </c>
      <c r="G256" s="264">
        <f>+IF(H256=0,"",'Ark1'!Q1135)</f>
        <v>13</v>
      </c>
      <c r="H256" s="484">
        <f>+'Ark1'!R1135</f>
        <v>24</v>
      </c>
      <c r="I256" s="265">
        <f>+IF(H256=0,"",'Ark1'!AE1135)</f>
        <v>0.75495438817238092</v>
      </c>
      <c r="J256" s="265">
        <f>+IF(H256=0,"",'Ark1'!AF1135)</f>
        <v>0.31882114393749944</v>
      </c>
      <c r="K256" s="266">
        <f>+IF(H256=0,"",'Ark1'!S1135)</f>
        <v>2.7692307692307705</v>
      </c>
      <c r="L256" s="363"/>
      <c r="M256" s="267"/>
      <c r="N256" s="267"/>
      <c r="O256" s="363"/>
      <c r="P256" s="265">
        <f>+IF(H256=0,"",'Ark1'!U1135)</f>
        <v>110.9041666666667</v>
      </c>
      <c r="Q256" s="267">
        <f>+IF(H256=0,"",'Ark1'!W1135)</f>
        <v>0</v>
      </c>
      <c r="R256" s="267">
        <f>+IF(H256=0,"",'Ark1'!X1135)</f>
        <v>0</v>
      </c>
      <c r="S256" s="267">
        <f>+IF(H256=0,"",'Ark1'!AG1135)</f>
        <v>1070.0999999999999</v>
      </c>
      <c r="T256" s="267">
        <f>+IF(H256=0,"",'Ark1'!AH1135)</f>
        <v>41.666666666666657</v>
      </c>
      <c r="U256" s="267">
        <f>+IF(H256=0,"",'Ark1'!AI1135)</f>
        <v>16.666666666666671</v>
      </c>
      <c r="V256" s="267">
        <f>+IF(H256=0,"",'Ark1'!Y1135)</f>
        <v>109.95688730576281</v>
      </c>
      <c r="W256" s="266">
        <f>+IF(H256=0,"",'Ark1'!Z1135)</f>
        <v>0</v>
      </c>
      <c r="X256" s="267">
        <f t="shared" si="51"/>
        <v>103.63906799987544</v>
      </c>
      <c r="Y256" s="267">
        <f t="shared" si="52"/>
        <v>55.452083333333348</v>
      </c>
      <c r="Z256" s="265">
        <f t="shared" si="53"/>
        <v>1.8461538461538463</v>
      </c>
      <c r="AA256" s="363"/>
      <c r="AD256" s="28"/>
      <c r="AE256" s="27"/>
      <c r="AH256" s="27"/>
      <c r="AI256" s="27"/>
      <c r="AJ256" s="27"/>
      <c r="AL256" s="27"/>
      <c r="AM256" s="268"/>
      <c r="AN256" s="27"/>
      <c r="AO256" s="27"/>
    </row>
    <row r="257" spans="1:67">
      <c r="A257" s="363"/>
      <c r="B257" s="363">
        <f>+'Ark1'!C1136</f>
        <v>2023</v>
      </c>
      <c r="C257" s="264">
        <f>+'Ark1'!M1136</f>
        <v>2</v>
      </c>
      <c r="D257" s="362" t="s">
        <v>99</v>
      </c>
      <c r="E257" s="264">
        <f>+'Ark1'!D1136</f>
        <v>3</v>
      </c>
      <c r="F257" s="264" t="s">
        <v>586</v>
      </c>
      <c r="G257" s="264">
        <f>+IF(H257=0,"",'Ark1'!Q1136)</f>
        <v>11</v>
      </c>
      <c r="H257" s="484">
        <f>+'Ark1'!R1136</f>
        <v>14</v>
      </c>
      <c r="I257" s="265">
        <f>+IF(H257=0,"",'Ark1'!AE1136)</f>
        <v>0.30708488703663089</v>
      </c>
      <c r="J257" s="265">
        <f>+IF(H257=0,"",'Ark1'!AF1136)</f>
        <v>0.20016727328945463</v>
      </c>
      <c r="K257" s="266">
        <f>+IF(H257=0,"",'Ark1'!S1136)</f>
        <v>1.6428571428571423</v>
      </c>
      <c r="L257" s="363"/>
      <c r="M257" s="267"/>
      <c r="N257" s="267"/>
      <c r="O257" s="363"/>
      <c r="P257" s="265">
        <f>+IF(H257=0,"",'Ark1'!U1136)</f>
        <v>172.38571428571424</v>
      </c>
      <c r="Q257" s="267">
        <f>+IF(H257=0,"",'Ark1'!W1136)</f>
        <v>0</v>
      </c>
      <c r="R257" s="267">
        <f>+IF(H257=0,"",'Ark1'!X1136)</f>
        <v>0</v>
      </c>
      <c r="S257" s="267">
        <f>+IF(H257=0,"",'Ark1'!AG1136)</f>
        <v>1130.2</v>
      </c>
      <c r="T257" s="267">
        <f>+IF(H257=0,"",'Ark1'!AH1136)</f>
        <v>71.428571428571445</v>
      </c>
      <c r="U257" s="267">
        <f>+IF(H257=0,"",'Ark1'!AI1136)</f>
        <v>7.1428571428571441</v>
      </c>
      <c r="V257" s="267">
        <f>+IF(H257=0,"",'Ark1'!Y1136)</f>
        <v>28.814055527092577</v>
      </c>
      <c r="W257" s="266">
        <f>+IF(H257=0,"",'Ark1'!Z1136)</f>
        <v>1.2876968840942822</v>
      </c>
      <c r="X257" s="267">
        <f t="shared" si="51"/>
        <v>152.52673357433571</v>
      </c>
      <c r="Y257" s="267">
        <f t="shared" si="52"/>
        <v>86.192857142857122</v>
      </c>
      <c r="Z257" s="265">
        <f t="shared" si="53"/>
        <v>1.2727272727272727</v>
      </c>
      <c r="AA257" s="363"/>
      <c r="AD257" s="28"/>
      <c r="AE257" s="27"/>
      <c r="AH257" s="27"/>
      <c r="AI257" s="27"/>
      <c r="AJ257" s="27"/>
      <c r="AL257" s="27"/>
      <c r="AM257" s="268"/>
      <c r="AN257" s="27"/>
      <c r="AO257" s="27"/>
    </row>
    <row r="258" spans="1:67">
      <c r="A258" s="363"/>
      <c r="B258" s="363">
        <f>+'Ark1'!C1137</f>
        <v>2023</v>
      </c>
      <c r="C258" s="264">
        <f>+'Ark1'!M1137</f>
        <v>2</v>
      </c>
      <c r="D258" s="362" t="s">
        <v>102</v>
      </c>
      <c r="E258" s="264">
        <f>+'Ark1'!D1137</f>
        <v>4</v>
      </c>
      <c r="F258" s="264" t="s">
        <v>587</v>
      </c>
      <c r="G258" s="264">
        <f>+IF(H258=0,"",'Ark1'!Q1137)</f>
        <v>9</v>
      </c>
      <c r="H258" s="484">
        <f>+'Ark1'!R1137</f>
        <v>9</v>
      </c>
      <c r="I258" s="265">
        <f>+IF(H258=0,"",'Ark1'!AE1137)</f>
        <v>0.2878157978893508</v>
      </c>
      <c r="J258" s="265">
        <f>+IF(H258=0,"",'Ark1'!AF1137)</f>
        <v>0.23042460872172621</v>
      </c>
      <c r="K258" s="266">
        <f>+IF(H258=0,"",'Ark1'!S1137)</f>
        <v>1.75</v>
      </c>
      <c r="L258" s="363"/>
      <c r="M258" s="267"/>
      <c r="N258" s="267"/>
      <c r="O258" s="363"/>
      <c r="P258" s="265">
        <f>+IF(H258=0,"",'Ark1'!U1137)</f>
        <v>214.14444444444445</v>
      </c>
      <c r="Q258" s="267">
        <f>+IF(H258=0,"",'Ark1'!W1137)</f>
        <v>0</v>
      </c>
      <c r="R258" s="267">
        <f>+IF(H258=0,"",'Ark1'!X1137)</f>
        <v>0</v>
      </c>
      <c r="S258" s="267">
        <f>+IF(H258=0,"",'Ark1'!AG1137)</f>
        <v>1175</v>
      </c>
      <c r="T258" s="267">
        <f>+IF(H258=0,"",'Ark1'!AH1137)</f>
        <v>44.44444444444445</v>
      </c>
      <c r="U258" s="267">
        <f>+IF(H258=0,"",'Ark1'!AI1137)</f>
        <v>11.111111111111112</v>
      </c>
      <c r="V258" s="267">
        <f>+IF(H258=0,"",'Ark1'!Y1137)</f>
        <v>27.988891094349679</v>
      </c>
      <c r="W258" s="266">
        <f>+IF(H258=0,"",'Ark1'!Z1137)</f>
        <v>1.1755613316388236</v>
      </c>
      <c r="X258" s="267">
        <f t="shared" si="51"/>
        <v>182.25059101654847</v>
      </c>
      <c r="Y258" s="267">
        <f t="shared" si="52"/>
        <v>107.07222222222222</v>
      </c>
      <c r="Z258" s="265">
        <f t="shared" si="53"/>
        <v>1</v>
      </c>
      <c r="AA258" s="363"/>
      <c r="AD258" s="28"/>
      <c r="AE258" s="27"/>
      <c r="AH258" s="27"/>
      <c r="AI258" s="27"/>
      <c r="AJ258" s="27"/>
      <c r="AL258" s="27"/>
      <c r="AM258" s="268"/>
      <c r="AN258" s="27"/>
      <c r="AO258" s="27"/>
    </row>
    <row r="259" spans="1:67">
      <c r="A259" s="363"/>
      <c r="B259" s="363">
        <f>+'Ark1'!C1138</f>
        <v>2023</v>
      </c>
      <c r="C259" s="264">
        <f>+'Ark1'!M1138</f>
        <v>2</v>
      </c>
      <c r="D259" s="362" t="s">
        <v>105</v>
      </c>
      <c r="E259" s="264">
        <f>+'Ark1'!D1138</f>
        <v>5</v>
      </c>
      <c r="F259" s="264" t="s">
        <v>443</v>
      </c>
      <c r="G259" s="264">
        <f>+IF(H259=0,"",'Ark1'!Q1138)</f>
        <v>9</v>
      </c>
      <c r="H259" s="484">
        <f>+'Ark1'!R1138</f>
        <v>11</v>
      </c>
      <c r="I259" s="265">
        <f>+IF(H259=0,"",'Ark1'!AE1138)</f>
        <v>0.28357824181490088</v>
      </c>
      <c r="J259" s="265">
        <f>+IF(H259=0,"",'Ark1'!AF1138)</f>
        <v>0.20599144990418497</v>
      </c>
      <c r="K259" s="266">
        <f>+IF(H259=0,"",'Ark1'!S1138)</f>
        <v>2.4545454545454546</v>
      </c>
      <c r="L259" s="363"/>
      <c r="M259" s="267"/>
      <c r="N259" s="267"/>
      <c r="O259" s="363"/>
      <c r="P259" s="265">
        <f>+IF(H259=0,"",'Ark1'!U1138)</f>
        <v>193.63636363636363</v>
      </c>
      <c r="Q259" s="267">
        <f>+IF(H259=0,"",'Ark1'!W1138)</f>
        <v>0</v>
      </c>
      <c r="R259" s="267">
        <f>+IF(H259=0,"",'Ark1'!X1138)</f>
        <v>0</v>
      </c>
      <c r="S259" s="267">
        <f>+IF(H259=0,"",'Ark1'!AG1138)</f>
        <v>1055.1818181818185</v>
      </c>
      <c r="T259" s="267">
        <f>+IF(H259=0,"",'Ark1'!AH1138)</f>
        <v>100</v>
      </c>
      <c r="U259" s="267">
        <f>+IF(H259=0,"",'Ark1'!AI1138)</f>
        <v>45.454545454545446</v>
      </c>
      <c r="V259" s="267">
        <f>+IF(H259=0,"",'Ark1'!Y1138)</f>
        <v>34.214172308808877</v>
      </c>
      <c r="W259" s="266">
        <f>+IF(H259=0,"",'Ark1'!Z1138)</f>
        <v>1.4373989364401722</v>
      </c>
      <c r="X259" s="267">
        <f t="shared" si="51"/>
        <v>183.50995089170323</v>
      </c>
      <c r="Y259" s="267">
        <f t="shared" si="52"/>
        <v>96.818181818181813</v>
      </c>
      <c r="Z259" s="265">
        <f t="shared" si="53"/>
        <v>1.2222222222222223</v>
      </c>
      <c r="AA259" s="363"/>
      <c r="AD259" s="28"/>
      <c r="AE259" s="27"/>
      <c r="AH259" s="27"/>
      <c r="AI259" s="27"/>
      <c r="AJ259" s="27"/>
      <c r="AL259" s="27"/>
      <c r="AM259" s="268"/>
      <c r="AN259" s="27"/>
      <c r="AO259" s="27"/>
    </row>
    <row r="260" spans="1:67">
      <c r="A260" s="363"/>
      <c r="B260" s="363">
        <f>+'Ark1'!C1139</f>
        <v>2023</v>
      </c>
      <c r="C260" s="264">
        <f>+'Ark1'!M1139</f>
        <v>2</v>
      </c>
      <c r="D260" s="362" t="s">
        <v>632</v>
      </c>
      <c r="E260" s="264">
        <f>+'Ark1'!D1139</f>
        <v>6</v>
      </c>
      <c r="F260" s="264" t="s">
        <v>588</v>
      </c>
      <c r="G260" s="264">
        <f>+IF(H260=0,"",'Ark1'!Q1139)</f>
        <v>7</v>
      </c>
      <c r="H260" s="484">
        <f>+'Ark1'!R1139</f>
        <v>9</v>
      </c>
      <c r="I260" s="265">
        <f>+IF(H260=0,"",'Ark1'!AE1139)</f>
        <v>0.22277227722772283</v>
      </c>
      <c r="J260" s="265">
        <f>+IF(H260=0,"",'Ark1'!AF1139)</f>
        <v>0.1469898178624473</v>
      </c>
      <c r="K260" s="266">
        <f>+IF(H260=0,"",'Ark1'!S1139)</f>
        <v>2</v>
      </c>
      <c r="L260" s="363"/>
      <c r="M260" s="267"/>
      <c r="N260" s="267"/>
      <c r="O260" s="363"/>
      <c r="P260" s="265">
        <f>+IF(H260=0,"",'Ark1'!U1139)</f>
        <v>173.61111111111109</v>
      </c>
      <c r="Q260" s="267">
        <f>+IF(H260=0,"",'Ark1'!W1139)</f>
        <v>0</v>
      </c>
      <c r="R260" s="267">
        <f>+IF(H260=0,"",'Ark1'!X1139)</f>
        <v>0</v>
      </c>
      <c r="S260" s="267">
        <f>+IF(H260=0,"",'Ark1'!AG1139)</f>
        <v>1089.4285714285711</v>
      </c>
      <c r="T260" s="267">
        <f>+IF(H260=0,"",'Ark1'!AH1139)</f>
        <v>77.777777777777771</v>
      </c>
      <c r="U260" s="267">
        <f>+IF(H260=0,"",'Ark1'!AI1139)</f>
        <v>33.333333333333343</v>
      </c>
      <c r="V260" s="267">
        <f>+IF(H260=0,"",'Ark1'!Y1139)</f>
        <v>44.166313066369149</v>
      </c>
      <c r="W260" s="266">
        <f>+IF(H260=0,"",'Ark1'!Z1139)</f>
        <v>1.5634719199411431</v>
      </c>
      <c r="X260" s="267">
        <f t="shared" si="51"/>
        <v>159.35979252265645</v>
      </c>
      <c r="Y260" s="267">
        <f t="shared" si="52"/>
        <v>86.805555555555543</v>
      </c>
      <c r="Z260" s="265">
        <f t="shared" si="53"/>
        <v>1.2857142857142858</v>
      </c>
      <c r="AA260" s="363"/>
      <c r="AD260" s="28"/>
      <c r="AE260" s="27"/>
      <c r="AH260" s="27"/>
      <c r="AI260" s="27"/>
      <c r="AJ260" s="27"/>
      <c r="AL260" s="27"/>
      <c r="AM260" s="268"/>
      <c r="AN260" s="27"/>
      <c r="AO260" s="27"/>
    </row>
    <row r="261" spans="1:67">
      <c r="A261" s="363"/>
      <c r="B261" s="363">
        <f>+'Ark1'!C1140</f>
        <v>2023</v>
      </c>
      <c r="C261" s="264">
        <f>+'Ark1'!M1140</f>
        <v>2</v>
      </c>
      <c r="D261" s="362" t="s">
        <v>633</v>
      </c>
      <c r="E261" s="264">
        <f>+'Ark1'!D1140</f>
        <v>7</v>
      </c>
      <c r="F261" s="264" t="s">
        <v>589</v>
      </c>
      <c r="G261" s="264">
        <f>+IF(H261=0,"",'Ark1'!Q1140)</f>
        <v>7</v>
      </c>
      <c r="H261" s="484">
        <f>+'Ark1'!R1140</f>
        <v>7</v>
      </c>
      <c r="I261" s="265">
        <f>+IF(H261=0,"",'Ark1'!AE1140)</f>
        <v>0.27548209366391191</v>
      </c>
      <c r="J261" s="265">
        <f>+IF(H261=0,"",'Ark1'!AF1140)</f>
        <v>0.20642559087070927</v>
      </c>
      <c r="K261" s="266">
        <f>+IF(H261=0,"",'Ark1'!S1140)</f>
        <v>1.285714285714286</v>
      </c>
      <c r="L261" s="363"/>
      <c r="M261" s="267"/>
      <c r="N261" s="267"/>
      <c r="O261" s="363"/>
      <c r="P261" s="265">
        <f>+IF(H261=0,"",'Ark1'!U1140)</f>
        <v>197.84285714285713</v>
      </c>
      <c r="Q261" s="267">
        <f>+IF(H261=0,"",'Ark1'!W1140)</f>
        <v>0</v>
      </c>
      <c r="R261" s="267">
        <f>+IF(H261=0,"",'Ark1'!X1140)</f>
        <v>0</v>
      </c>
      <c r="S261" s="267">
        <f>+IF(H261=0,"",'Ark1'!AG1140)</f>
        <v>1151.1428571428571</v>
      </c>
      <c r="T261" s="267">
        <f>+IF(H261=0,"",'Ark1'!AH1140)</f>
        <v>100</v>
      </c>
      <c r="U261" s="267">
        <f>+IF(H261=0,"",'Ark1'!AI1140)</f>
        <v>28.571428571428577</v>
      </c>
      <c r="V261" s="267">
        <f>+IF(H261=0,"",'Ark1'!Y1140)</f>
        <v>36.863565331904709</v>
      </c>
      <c r="W261" s="266">
        <f>+IF(H261=0,"",'Ark1'!Z1140)</f>
        <v>0.45175395145262542</v>
      </c>
      <c r="X261" s="267">
        <f t="shared" si="51"/>
        <v>171.86646810622983</v>
      </c>
      <c r="Y261" s="267">
        <f t="shared" si="52"/>
        <v>98.921428571428564</v>
      </c>
      <c r="Z261" s="265">
        <f t="shared" si="53"/>
        <v>1</v>
      </c>
      <c r="AA261" s="363"/>
      <c r="AD261" s="28"/>
      <c r="AE261" s="27"/>
      <c r="AH261" s="27"/>
      <c r="AI261" s="27"/>
      <c r="AJ261" s="27"/>
      <c r="AL261" s="27"/>
      <c r="AM261" s="268"/>
      <c r="AN261" s="27"/>
      <c r="AO261" s="27"/>
    </row>
    <row r="262" spans="1:67">
      <c r="A262" s="363"/>
      <c r="B262" s="363">
        <f>+'Ark1'!C1141</f>
        <v>2023</v>
      </c>
      <c r="C262" s="264">
        <f>+'Ark1'!M1141</f>
        <v>2</v>
      </c>
      <c r="D262" s="362" t="s">
        <v>634</v>
      </c>
      <c r="E262" s="264">
        <f>+'Ark1'!D1141</f>
        <v>8</v>
      </c>
      <c r="F262" s="264" t="s">
        <v>590</v>
      </c>
      <c r="G262" s="264">
        <f>+IF(H262=0,"",'Ark1'!Q1141)</f>
        <v>15</v>
      </c>
      <c r="H262" s="484">
        <f>+'Ark1'!R1141</f>
        <v>16</v>
      </c>
      <c r="I262" s="265">
        <f>+IF(H262=0,"",'Ark1'!AE1141)</f>
        <v>0.50046918986549915</v>
      </c>
      <c r="J262" s="265">
        <f>+IF(H262=0,"",'Ark1'!AF1141)</f>
        <v>0.34908852842331861</v>
      </c>
      <c r="K262" s="266">
        <f>+IF(H262=0,"",'Ark1'!S1141)</f>
        <v>2.25</v>
      </c>
      <c r="L262" s="363"/>
      <c r="M262" s="267"/>
      <c r="N262" s="267"/>
      <c r="O262" s="363"/>
      <c r="P262" s="265">
        <f>+IF(H262=0,"",'Ark1'!U1141)</f>
        <v>181.69374999999999</v>
      </c>
      <c r="Q262" s="267">
        <f>+IF(H262=0,"",'Ark1'!W1141)</f>
        <v>0</v>
      </c>
      <c r="R262" s="267">
        <f>+IF(H262=0,"",'Ark1'!X1141)</f>
        <v>0</v>
      </c>
      <c r="S262" s="267">
        <f>+IF(H262=0,"",'Ark1'!AG1141)</f>
        <v>1058.2307692307697</v>
      </c>
      <c r="T262" s="267">
        <f>+IF(H262=0,"",'Ark1'!AH1141)</f>
        <v>81.25</v>
      </c>
      <c r="U262" s="267">
        <f>+IF(H262=0,"",'Ark1'!AI1141)</f>
        <v>50</v>
      </c>
      <c r="V262" s="267">
        <f>+IF(H262=0,"",'Ark1'!Y1141)</f>
        <v>36.225051220633183</v>
      </c>
      <c r="W262" s="266">
        <f>+IF(H262=0,"",'Ark1'!Z1141)</f>
        <v>1.25</v>
      </c>
      <c r="X262" s="267">
        <f t="shared" si="51"/>
        <v>171.69577306098705</v>
      </c>
      <c r="Y262" s="267">
        <f t="shared" si="52"/>
        <v>90.846874999999997</v>
      </c>
      <c r="Z262" s="265">
        <f t="shared" si="53"/>
        <v>1.0666666666666667</v>
      </c>
      <c r="AA262" s="363"/>
      <c r="AD262" s="28"/>
      <c r="AE262" s="27"/>
      <c r="AH262" s="27"/>
      <c r="AI262" s="27"/>
      <c r="AJ262" s="27"/>
      <c r="AL262" s="27"/>
      <c r="AN262" s="27"/>
      <c r="AO262" s="27"/>
    </row>
    <row r="263" spans="1:67">
      <c r="A263" s="363"/>
      <c r="B263" s="363">
        <f>+'Ark1'!C1142</f>
        <v>2023</v>
      </c>
      <c r="C263" s="264">
        <f>+'Ark1'!M1142</f>
        <v>2</v>
      </c>
      <c r="D263" s="362" t="s">
        <v>635</v>
      </c>
      <c r="E263" s="264">
        <f>+'Ark1'!D1142</f>
        <v>9</v>
      </c>
      <c r="F263" s="264" t="s">
        <v>591</v>
      </c>
      <c r="G263" s="264">
        <f>+IF(H263=0,"",'Ark1'!Q1142)</f>
        <v>17</v>
      </c>
      <c r="H263" s="484">
        <f>+'Ark1'!R1142</f>
        <v>17</v>
      </c>
      <c r="I263" s="265">
        <f>+IF(H263=0,"",'Ark1'!AE1142)</f>
        <v>0.50266114725014799</v>
      </c>
      <c r="J263" s="265">
        <f>+IF(H263=0,"",'Ark1'!AF1142)</f>
        <v>0.3549941242233538</v>
      </c>
      <c r="K263" s="266">
        <f>+IF(H263=0,"",'Ark1'!S1142)</f>
        <v>1.7058823529411764</v>
      </c>
      <c r="L263" s="363"/>
      <c r="M263" s="267"/>
      <c r="N263" s="267"/>
      <c r="O263" s="363"/>
      <c r="P263" s="265">
        <f>+IF(H263=0,"",'Ark1'!U1142)</f>
        <v>182.58235294117648</v>
      </c>
      <c r="Q263" s="267">
        <f>+IF(H263=0,"",'Ark1'!W1142)</f>
        <v>0</v>
      </c>
      <c r="R263" s="267">
        <f>+IF(H263=0,"",'Ark1'!X1142)</f>
        <v>0</v>
      </c>
      <c r="S263" s="267">
        <f>+IF(H263=0,"",'Ark1'!AG1142)</f>
        <v>1012.6666666666664</v>
      </c>
      <c r="T263" s="267">
        <f>+IF(H263=0,"",'Ark1'!AH1142)</f>
        <v>88.235294117647058</v>
      </c>
      <c r="U263" s="267">
        <f>+IF(H263=0,"",'Ark1'!AI1142)</f>
        <v>17.647058823529413</v>
      </c>
      <c r="V263" s="267">
        <f>+IF(H263=0,"",'Ark1'!Y1142)</f>
        <v>37.019601092555106</v>
      </c>
      <c r="W263" s="266">
        <f>+IF(H263=0,"",'Ark1'!Z1142)</f>
        <v>0.74870129772693261</v>
      </c>
      <c r="X263" s="267">
        <f t="shared" si="51"/>
        <v>180.2985710413198</v>
      </c>
      <c r="Y263" s="267">
        <f t="shared" si="52"/>
        <v>91.29117647058824</v>
      </c>
      <c r="Z263" s="265">
        <f t="shared" si="53"/>
        <v>1</v>
      </c>
      <c r="AA263" s="363"/>
      <c r="AD263" s="28"/>
      <c r="AE263" s="27"/>
      <c r="AH263" s="27"/>
      <c r="AI263" s="27"/>
      <c r="AJ263" s="27"/>
      <c r="AL263" s="27"/>
      <c r="AN263" s="27"/>
      <c r="AO263" s="27"/>
    </row>
    <row r="264" spans="1:67">
      <c r="A264" s="363"/>
      <c r="B264" s="363">
        <f>+'Ark1'!C1143</f>
        <v>2023</v>
      </c>
      <c r="C264" s="264">
        <f>+'Ark1'!M1143</f>
        <v>2</v>
      </c>
      <c r="D264" s="362" t="s">
        <v>636</v>
      </c>
      <c r="E264" s="264">
        <f>+'Ark1'!D1143</f>
        <v>10</v>
      </c>
      <c r="F264" s="264" t="s">
        <v>592</v>
      </c>
      <c r="G264" s="264">
        <f>+IF(H264=0,"",'Ark1'!Q1143)</f>
        <v>28</v>
      </c>
      <c r="H264" s="484">
        <f>+'Ark1'!R1143</f>
        <v>35</v>
      </c>
      <c r="I264" s="265">
        <f>+IF(H264=0,"",'Ark1'!AE1143)</f>
        <v>0.48699039933212751</v>
      </c>
      <c r="J264" s="265">
        <f>+IF(H264=0,"",'Ark1'!AF1143)</f>
        <v>0.35624662611488078</v>
      </c>
      <c r="K264" s="266">
        <f>+IF(H264=0,"",'Ark1'!S1143)</f>
        <v>2.5</v>
      </c>
      <c r="L264" s="363"/>
      <c r="M264" s="267"/>
      <c r="N264" s="267"/>
      <c r="O264" s="363"/>
      <c r="P264" s="265">
        <f>+IF(H264=0,"",'Ark1'!U1143)</f>
        <v>188.47714285714289</v>
      </c>
      <c r="Q264" s="267">
        <f>+IF(H264=0,"",'Ark1'!W1143)</f>
        <v>0</v>
      </c>
      <c r="R264" s="267">
        <f>+IF(H264=0,"",'Ark1'!X1143)</f>
        <v>0</v>
      </c>
      <c r="S264" s="267">
        <f>+IF(H264=0,"",'Ark1'!AG1143)</f>
        <v>1031.2580645161288</v>
      </c>
      <c r="T264" s="267">
        <f>+IF(H264=0,"",'Ark1'!AH1143)</f>
        <v>88.571428571428555</v>
      </c>
      <c r="U264" s="267">
        <f>+IF(H264=0,"",'Ark1'!AI1143)</f>
        <v>54.285714285714306</v>
      </c>
      <c r="V264" s="267">
        <f>+IF(H264=0,"",'Ark1'!Y1143)</f>
        <v>44.068706653615905</v>
      </c>
      <c r="W264" s="266">
        <f>+IF(H264=0,"",'Ark1'!Z1143)</f>
        <v>1.2900719802730829</v>
      </c>
      <c r="X264" s="267">
        <f t="shared" si="51"/>
        <v>182.7642850439936</v>
      </c>
      <c r="Y264" s="267">
        <f t="shared" si="52"/>
        <v>94.238571428571447</v>
      </c>
      <c r="Z264" s="265">
        <f t="shared" si="53"/>
        <v>1.25</v>
      </c>
      <c r="AA264" s="363"/>
      <c r="AD264" s="28"/>
      <c r="AE264" s="27"/>
      <c r="AH264" s="27"/>
      <c r="AI264" s="27"/>
      <c r="AJ264" s="27"/>
      <c r="AL264" s="27"/>
      <c r="AN264" s="27"/>
      <c r="AO264" s="27"/>
    </row>
    <row r="265" spans="1:67">
      <c r="A265" s="363"/>
      <c r="B265" s="363">
        <f>+'Ark1'!C1144</f>
        <v>2023</v>
      </c>
      <c r="C265" s="264">
        <f>+'Ark1'!M1144</f>
        <v>2</v>
      </c>
      <c r="D265" s="362" t="s">
        <v>637</v>
      </c>
      <c r="E265" s="264">
        <f>+'Ark1'!D1144</f>
        <v>11</v>
      </c>
      <c r="F265" s="264" t="s">
        <v>593</v>
      </c>
      <c r="G265" s="264">
        <f>+IF(H265=0,"",'Ark1'!Q1144)</f>
        <v>17</v>
      </c>
      <c r="H265" s="484">
        <f>+'Ark1'!R1144</f>
        <v>22</v>
      </c>
      <c r="I265" s="265">
        <f>+IF(H265=0,"",'Ark1'!AE1144)</f>
        <v>0.34262575922753474</v>
      </c>
      <c r="J265" s="265">
        <f>+IF(H265=0,"",'Ark1'!AF1144)</f>
        <v>0.24648028667678157</v>
      </c>
      <c r="K265" s="266">
        <f>+IF(H265=0,"",'Ark1'!S1144)</f>
        <v>1.9473684210526312</v>
      </c>
      <c r="L265" s="363"/>
      <c r="M265" s="267"/>
      <c r="N265" s="267"/>
      <c r="O265" s="363"/>
      <c r="P265" s="265">
        <f>+IF(H265=0,"",'Ark1'!U1144)</f>
        <v>187.83636363636367</v>
      </c>
      <c r="Q265" s="267">
        <f>+IF(H265=0,"",'Ark1'!W1144)</f>
        <v>0</v>
      </c>
      <c r="R265" s="267">
        <f>+IF(H265=0,"",'Ark1'!X1144)</f>
        <v>0</v>
      </c>
      <c r="S265" s="267">
        <f>+IF(H265=0,"",'Ark1'!AG1144)</f>
        <v>1102.4210526315787</v>
      </c>
      <c r="T265" s="267">
        <f>+IF(H265=0,"",'Ark1'!AH1144)</f>
        <v>86.363636363636346</v>
      </c>
      <c r="U265" s="267">
        <f>+IF(H265=0,"",'Ark1'!AI1144)</f>
        <v>27.272727272727277</v>
      </c>
      <c r="V265" s="267">
        <f>+IF(H265=0,"",'Ark1'!Y1144)</f>
        <v>34.500415616133175</v>
      </c>
      <c r="W265" s="266">
        <f>+IF(H265=0,"",'Ark1'!Z1144)</f>
        <v>1.1593618369821459</v>
      </c>
      <c r="X265" s="267">
        <f t="shared" si="51"/>
        <v>170.3853198267407</v>
      </c>
      <c r="Y265" s="267">
        <f t="shared" si="52"/>
        <v>93.918181818181836</v>
      </c>
      <c r="Z265" s="265">
        <f t="shared" si="53"/>
        <v>1.2941176470588236</v>
      </c>
      <c r="AA265" s="363"/>
      <c r="AD265" s="28"/>
      <c r="AE265" s="27"/>
      <c r="AH265" s="27"/>
      <c r="AI265" s="27"/>
      <c r="AJ265" s="27"/>
      <c r="AL265" s="27"/>
      <c r="AN265" s="27"/>
      <c r="AO265" s="27"/>
    </row>
    <row r="266" spans="1:67">
      <c r="A266" s="363"/>
      <c r="B266" s="363">
        <f>+'Ark1'!C1145</f>
        <v>2023</v>
      </c>
      <c r="C266" s="264">
        <f>+'Ark1'!M1145</f>
        <v>2</v>
      </c>
      <c r="D266" s="362" t="s">
        <v>638</v>
      </c>
      <c r="E266" s="264">
        <f>+'Ark1'!D1145</f>
        <v>12</v>
      </c>
      <c r="F266" s="264" t="s">
        <v>594</v>
      </c>
      <c r="G266" s="264">
        <f>+IF(H266=0,"",'Ark1'!Q1145)</f>
        <v>20</v>
      </c>
      <c r="H266" s="484">
        <f>+'Ark1'!R1145</f>
        <v>37</v>
      </c>
      <c r="I266" s="265">
        <f>+IF(H266=0,"",'Ark1'!AE1145)</f>
        <v>0.88116218147177883</v>
      </c>
      <c r="J266" s="265">
        <f>+IF(H266=0,"",'Ark1'!AF1145)</f>
        <v>0.63358006139372003</v>
      </c>
      <c r="K266" s="266">
        <f>+IF(H266=0,"",'Ark1'!S1145)</f>
        <v>3.3888888888888888</v>
      </c>
      <c r="L266" s="363"/>
      <c r="M266" s="267"/>
      <c r="N266" s="267"/>
      <c r="O266" s="363"/>
      <c r="P266" s="265">
        <f>+IF(H266=0,"",'Ark1'!U1145)</f>
        <v>188.38648648648649</v>
      </c>
      <c r="Q266" s="267">
        <f>+IF(H266=0,"",'Ark1'!W1145)</f>
        <v>0</v>
      </c>
      <c r="R266" s="267">
        <f>+IF(H266=0,"",'Ark1'!X1145)</f>
        <v>0</v>
      </c>
      <c r="S266" s="267">
        <f>+IF(H266=0,"",'Ark1'!AG1145)</f>
        <v>1017.6666666666664</v>
      </c>
      <c r="T266" s="267">
        <f>+IF(H266=0,"",'Ark1'!AH1145)</f>
        <v>89.189189189189179</v>
      </c>
      <c r="U266" s="267">
        <f>+IF(H266=0,"",'Ark1'!AI1145)</f>
        <v>64.864864864864884</v>
      </c>
      <c r="V266" s="267">
        <f>+IF(H266=0,"",'Ark1'!Y1145)</f>
        <v>29.631248682194261</v>
      </c>
      <c r="W266" s="266">
        <f>+IF(H266=0,"",'Ark1'!Z1145)</f>
        <v>1.6363356198920784</v>
      </c>
      <c r="X266" s="267">
        <f t="shared" si="51"/>
        <v>185.11610201751051</v>
      </c>
      <c r="Y266" s="267">
        <f t="shared" si="52"/>
        <v>94.193243243243245</v>
      </c>
      <c r="Z266" s="265">
        <f t="shared" si="53"/>
        <v>1.85</v>
      </c>
      <c r="AA266" s="363"/>
      <c r="AD266" s="28"/>
      <c r="AE266" s="27"/>
      <c r="AH266" s="27"/>
      <c r="AI266" s="27"/>
      <c r="AJ266" s="27"/>
      <c r="AL266" s="27"/>
      <c r="AN266" s="27"/>
      <c r="AO266" s="27"/>
    </row>
    <row r="267" spans="1:67" ht="15" customHeight="1">
      <c r="A267" s="363"/>
      <c r="B267" s="363"/>
      <c r="C267" s="363"/>
      <c r="D267" s="363"/>
      <c r="E267" s="363"/>
      <c r="F267" s="363"/>
      <c r="G267" s="363"/>
      <c r="H267" s="496"/>
      <c r="I267" s="364"/>
      <c r="J267" s="364"/>
      <c r="K267" s="363"/>
      <c r="L267" s="363"/>
      <c r="M267" s="365"/>
      <c r="N267" s="365"/>
      <c r="O267" s="363"/>
      <c r="P267" s="363"/>
      <c r="Q267" s="365"/>
      <c r="R267" s="365"/>
      <c r="S267" s="363"/>
      <c r="T267" s="365"/>
      <c r="U267" s="365"/>
      <c r="V267" s="365"/>
      <c r="W267" s="363"/>
      <c r="X267" s="363"/>
      <c r="Y267" s="365"/>
      <c r="Z267" s="364"/>
      <c r="AA267" s="363"/>
      <c r="AB267" s="247"/>
      <c r="AD267" s="28"/>
      <c r="AE267" s="27"/>
      <c r="AF267" s="248"/>
      <c r="AG267" s="86"/>
      <c r="AK267" s="86"/>
      <c r="BC267" s="260"/>
      <c r="BD267" s="27"/>
    </row>
    <row r="268" spans="1:67" ht="22.8">
      <c r="A268" s="366" t="s">
        <v>631</v>
      </c>
      <c r="B268" s="363"/>
      <c r="C268" s="363"/>
      <c r="D268" s="367" t="str">
        <f>+D270</f>
        <v>1+</v>
      </c>
      <c r="E268" s="363"/>
      <c r="F268" s="363"/>
      <c r="G268" s="363"/>
      <c r="H268" s="495">
        <f>SUM(H270:H281)</f>
        <v>1444</v>
      </c>
      <c r="I268" s="364"/>
      <c r="J268" s="364"/>
      <c r="K268" s="363"/>
      <c r="L268" s="363"/>
      <c r="M268" s="365"/>
      <c r="N268" s="365"/>
      <c r="O268" s="363"/>
      <c r="P268" s="270">
        <f>+Fettgruppe!R27</f>
        <v>199.78178670360111</v>
      </c>
      <c r="Q268" s="365"/>
      <c r="R268" s="365"/>
      <c r="S268" s="363"/>
      <c r="T268" s="365"/>
      <c r="U268" s="365"/>
      <c r="V268" s="365"/>
      <c r="W268" s="363"/>
      <c r="X268" s="270">
        <f>+Fettgruppe!Z27</f>
        <v>183.49999120199465</v>
      </c>
      <c r="Y268" s="368" t="s">
        <v>629</v>
      </c>
      <c r="Z268" s="369"/>
      <c r="AA268" s="363"/>
      <c r="AB268" s="247"/>
      <c r="AD268" s="28"/>
      <c r="AE268" s="27"/>
      <c r="AF268" s="248"/>
      <c r="AG268" s="86"/>
      <c r="AK268" s="86"/>
      <c r="BC268" s="260" t="e">
        <f>1+#REF!</f>
        <v>#REF!</v>
      </c>
      <c r="BD268" s="27">
        <v>268.9193823216188</v>
      </c>
      <c r="BE268" s="86">
        <f t="shared" ref="BE268:BO268" si="54">+BD268</f>
        <v>268.9193823216188</v>
      </c>
      <c r="BF268" s="86">
        <f t="shared" si="54"/>
        <v>268.9193823216188</v>
      </c>
      <c r="BG268" s="86">
        <f t="shared" si="54"/>
        <v>268.9193823216188</v>
      </c>
      <c r="BH268" s="86">
        <f t="shared" si="54"/>
        <v>268.9193823216188</v>
      </c>
      <c r="BI268" s="86">
        <f t="shared" si="54"/>
        <v>268.9193823216188</v>
      </c>
      <c r="BJ268" s="86">
        <f t="shared" si="54"/>
        <v>268.9193823216188</v>
      </c>
      <c r="BK268" s="86">
        <f t="shared" si="54"/>
        <v>268.9193823216188</v>
      </c>
      <c r="BL268" s="86">
        <f t="shared" si="54"/>
        <v>268.9193823216188</v>
      </c>
      <c r="BM268" s="86">
        <f t="shared" si="54"/>
        <v>268.9193823216188</v>
      </c>
      <c r="BN268" s="86">
        <f t="shared" si="54"/>
        <v>268.9193823216188</v>
      </c>
      <c r="BO268" s="86">
        <f t="shared" si="54"/>
        <v>268.9193823216188</v>
      </c>
    </row>
    <row r="269" spans="1:67" ht="15" customHeight="1">
      <c r="A269" s="363"/>
      <c r="B269" s="363"/>
      <c r="C269" s="363"/>
      <c r="D269" s="367"/>
      <c r="E269" s="363"/>
      <c r="F269" s="363"/>
      <c r="G269" s="363"/>
      <c r="H269" s="496"/>
      <c r="I269" s="363"/>
      <c r="J269" s="363"/>
      <c r="K269" s="363"/>
      <c r="L269" s="363"/>
      <c r="M269" s="365"/>
      <c r="N269" s="365"/>
      <c r="O269" s="363"/>
      <c r="P269" s="363"/>
      <c r="Q269" s="365"/>
      <c r="R269" s="365"/>
      <c r="S269" s="363"/>
      <c r="T269" s="365"/>
      <c r="U269" s="365"/>
      <c r="V269" s="365"/>
      <c r="W269" s="363"/>
      <c r="X269" s="363"/>
      <c r="Y269" s="365"/>
      <c r="Z269" s="369"/>
      <c r="AA269" s="363"/>
      <c r="AB269" s="247"/>
      <c r="AD269" s="28"/>
      <c r="AE269" s="27"/>
      <c r="AF269" s="248"/>
      <c r="AG269" s="86"/>
      <c r="AK269" s="86"/>
      <c r="BC269" s="260"/>
      <c r="BD269" s="27"/>
    </row>
    <row r="270" spans="1:67">
      <c r="A270" s="363"/>
      <c r="B270" s="363">
        <f>+'Ark1'!C1146</f>
        <v>2023</v>
      </c>
      <c r="C270" s="264">
        <f>+'Ark1'!M1146</f>
        <v>3</v>
      </c>
      <c r="D270" s="264" t="s">
        <v>94</v>
      </c>
      <c r="E270" s="264">
        <f>+'Ark1'!D1146</f>
        <v>1</v>
      </c>
      <c r="F270" s="264" t="s">
        <v>584</v>
      </c>
      <c r="G270" s="264">
        <f>+IF(H270=0,"",'Ark1'!Q1146)</f>
        <v>97</v>
      </c>
      <c r="H270" s="484">
        <f>+'Ark1'!R1146</f>
        <v>114</v>
      </c>
      <c r="I270" s="265">
        <f>+IF(H270=0,"",'Ark1'!AE1146)</f>
        <v>2.3676012461059184</v>
      </c>
      <c r="J270" s="265">
        <f>+IF(H270=0,"",'Ark1'!AF1146)</f>
        <v>1.7908929089290897</v>
      </c>
      <c r="K270" s="266">
        <f>+IF(H270=0,"",'Ark1'!S1146)</f>
        <v>2.0087719298245621</v>
      </c>
      <c r="L270" s="363"/>
      <c r="M270" s="267"/>
      <c r="N270" s="267"/>
      <c r="O270" s="363"/>
      <c r="P270" s="265">
        <f>+IF(H270=0,"",'Ark1'!U1146)</f>
        <v>201.08070175438596</v>
      </c>
      <c r="Q270" s="267">
        <f>+IF(H270=0,"",'Ark1'!W1146)</f>
        <v>0</v>
      </c>
      <c r="R270" s="267">
        <f>+IF(H270=0,"",'Ark1'!X1146)</f>
        <v>0.87719298245614019</v>
      </c>
      <c r="S270" s="267">
        <f>+IF(H270=0,"",'Ark1'!AG1146)</f>
        <v>1081.2376237623764</v>
      </c>
      <c r="T270" s="267">
        <f>+IF(H270=0,"",'Ark1'!AH1146)</f>
        <v>88.596491228070192</v>
      </c>
      <c r="U270" s="267">
        <f>+IF(H270=0,"",'Ark1'!AI1146)</f>
        <v>21.929824561403503</v>
      </c>
      <c r="V270" s="267">
        <f>+IF(H270=0,"",'Ark1'!Y1146)</f>
        <v>40.262247514838691</v>
      </c>
      <c r="W270" s="266">
        <f>+IF(H270=0,"",'Ark1'!Z1146)</f>
        <v>1.203034278106732</v>
      </c>
      <c r="X270" s="267">
        <f t="shared" ref="X270:X281" si="55">+IF(H270=0,"",1000*P270/S270)</f>
        <v>185.97271990470196</v>
      </c>
      <c r="Y270" s="267">
        <f t="shared" ref="Y270:Y281" si="56">+IF(H270=0,"",P270/C270)</f>
        <v>67.026900584795314</v>
      </c>
      <c r="Z270" s="265">
        <f t="shared" ref="Z270:Z281" si="57">+IF(H270=0,"",H270/G270)</f>
        <v>1.1752577319587629</v>
      </c>
      <c r="AA270" s="363"/>
      <c r="AD270" s="28"/>
      <c r="AE270" s="27"/>
      <c r="AH270" s="27"/>
      <c r="AI270" s="27"/>
      <c r="AJ270" s="27"/>
      <c r="AL270" s="27"/>
      <c r="AN270" s="27"/>
      <c r="AO270" s="27"/>
    </row>
    <row r="271" spans="1:67">
      <c r="A271" s="363"/>
      <c r="B271" s="363">
        <f>+'Ark1'!C1147</f>
        <v>2023</v>
      </c>
      <c r="C271" s="264">
        <f>+'Ark1'!M1147</f>
        <v>3</v>
      </c>
      <c r="D271" s="264" t="s">
        <v>94</v>
      </c>
      <c r="E271" s="264">
        <f>+'Ark1'!D1147</f>
        <v>2</v>
      </c>
      <c r="F271" s="264" t="s">
        <v>585</v>
      </c>
      <c r="G271" s="264">
        <f>+IF(H271=0,"",'Ark1'!Q1147)</f>
        <v>67</v>
      </c>
      <c r="H271" s="484">
        <f>+'Ark1'!R1147</f>
        <v>80</v>
      </c>
      <c r="I271" s="265">
        <f>+IF(H271=0,"",'Ark1'!AE1147)</f>
        <v>2.5165146272412717</v>
      </c>
      <c r="J271" s="265">
        <f>+IF(H271=0,"",'Ark1'!AF1147)</f>
        <v>1.9307143452625659</v>
      </c>
      <c r="K271" s="266">
        <f>+IF(H271=0,"",'Ark1'!S1147)</f>
        <v>2.1818181818181817</v>
      </c>
      <c r="L271" s="363"/>
      <c r="M271" s="267"/>
      <c r="N271" s="267"/>
      <c r="O271" s="363"/>
      <c r="P271" s="265">
        <f>+IF(H271=0,"",'Ark1'!U1147)</f>
        <v>201.48374999999999</v>
      </c>
      <c r="Q271" s="267">
        <f>+IF(H271=0,"",'Ark1'!W1147)</f>
        <v>0</v>
      </c>
      <c r="R271" s="267">
        <f>+IF(H271=0,"",'Ark1'!X1147)</f>
        <v>1.25</v>
      </c>
      <c r="S271" s="267">
        <f>+IF(H271=0,"",'Ark1'!AG1147)</f>
        <v>1106.4722222222222</v>
      </c>
      <c r="T271" s="267">
        <f>+IF(H271=0,"",'Ark1'!AH1147)</f>
        <v>90</v>
      </c>
      <c r="U271" s="267">
        <f>+IF(H271=0,"",'Ark1'!AI1147)</f>
        <v>23.75</v>
      </c>
      <c r="V271" s="267">
        <f>+IF(H271=0,"",'Ark1'!Y1147)</f>
        <v>42.397135645435903</v>
      </c>
      <c r="W271" s="266">
        <f>+IF(H271=0,"",'Ark1'!Z1147)</f>
        <v>1.2902206871258903</v>
      </c>
      <c r="X271" s="267">
        <f t="shared" si="55"/>
        <v>182.09562423116512</v>
      </c>
      <c r="Y271" s="267">
        <f t="shared" si="56"/>
        <v>67.161249999999995</v>
      </c>
      <c r="Z271" s="265">
        <f t="shared" si="57"/>
        <v>1.1940298507462686</v>
      </c>
      <c r="AA271" s="363"/>
      <c r="AD271" s="28"/>
      <c r="AE271" s="27"/>
      <c r="AH271" s="27"/>
      <c r="AI271" s="27"/>
      <c r="AJ271" s="27"/>
      <c r="AL271" s="27"/>
      <c r="AN271" s="27"/>
      <c r="AO271" s="27"/>
    </row>
    <row r="272" spans="1:67">
      <c r="A272" s="363"/>
      <c r="B272" s="363">
        <f>+'Ark1'!C1148</f>
        <v>2023</v>
      </c>
      <c r="C272" s="264">
        <f>+'Ark1'!M1148</f>
        <v>3</v>
      </c>
      <c r="D272" s="264" t="s">
        <v>94</v>
      </c>
      <c r="E272" s="264">
        <f>+'Ark1'!D1148</f>
        <v>3</v>
      </c>
      <c r="F272" s="264" t="s">
        <v>586</v>
      </c>
      <c r="G272" s="264">
        <f>+IF(H272=0,"",'Ark1'!Q1148)</f>
        <v>89</v>
      </c>
      <c r="H272" s="484">
        <f>+'Ark1'!R1148</f>
        <v>94</v>
      </c>
      <c r="I272" s="265">
        <f>+IF(H272=0,"",'Ark1'!AE1148)</f>
        <v>2.061855670103093</v>
      </c>
      <c r="J272" s="265">
        <f>+IF(H272=0,"",'Ark1'!AF1148)</f>
        <v>1.5503798815551173</v>
      </c>
      <c r="K272" s="266">
        <f>+IF(H272=0,"",'Ark1'!S1148)</f>
        <v>1.8404255319148941</v>
      </c>
      <c r="L272" s="363"/>
      <c r="M272" s="267"/>
      <c r="N272" s="267"/>
      <c r="O272" s="363"/>
      <c r="P272" s="265">
        <f>+IF(H272=0,"",'Ark1'!U1148)</f>
        <v>198.85957446808516</v>
      </c>
      <c r="Q272" s="267">
        <f>+IF(H272=0,"",'Ark1'!W1148)</f>
        <v>0</v>
      </c>
      <c r="R272" s="267">
        <f>+IF(H272=0,"",'Ark1'!X1148)</f>
        <v>0</v>
      </c>
      <c r="S272" s="267">
        <f>+IF(H272=0,"",'Ark1'!AG1148)</f>
        <v>1078.3563218390805</v>
      </c>
      <c r="T272" s="267">
        <f>+IF(H272=0,"",'Ark1'!AH1148)</f>
        <v>92.553191489361694</v>
      </c>
      <c r="U272" s="267">
        <f>+IF(H272=0,"",'Ark1'!AI1148)</f>
        <v>12.765957446808516</v>
      </c>
      <c r="V272" s="267">
        <f>+IF(H272=0,"",'Ark1'!Y1148)</f>
        <v>33.897336615229491</v>
      </c>
      <c r="W272" s="266">
        <f>+IF(H272=0,"",'Ark1'!Z1148)</f>
        <v>0.93743869574724237</v>
      </c>
      <c r="X272" s="267">
        <f t="shared" si="55"/>
        <v>184.40989350249325</v>
      </c>
      <c r="Y272" s="267">
        <f t="shared" si="56"/>
        <v>66.286524822695057</v>
      </c>
      <c r="Z272" s="265">
        <f t="shared" si="57"/>
        <v>1.0561797752808988</v>
      </c>
      <c r="AA272" s="363"/>
      <c r="AD272" s="28"/>
      <c r="AE272" s="27"/>
      <c r="AH272" s="27"/>
      <c r="AI272" s="27"/>
      <c r="AJ272" s="27"/>
      <c r="AL272" s="27"/>
      <c r="AN272" s="27"/>
      <c r="AO272" s="27"/>
    </row>
    <row r="273" spans="1:67">
      <c r="A273" s="363"/>
      <c r="B273" s="363">
        <f>+'Ark1'!C1149</f>
        <v>2023</v>
      </c>
      <c r="C273" s="264">
        <f>+'Ark1'!M1149</f>
        <v>3</v>
      </c>
      <c r="D273" s="264" t="s">
        <v>94</v>
      </c>
      <c r="E273" s="264">
        <f>+'Ark1'!D1149</f>
        <v>4</v>
      </c>
      <c r="F273" s="264" t="s">
        <v>587</v>
      </c>
      <c r="G273" s="264">
        <f>+IF(H273=0,"",'Ark1'!Q1149)</f>
        <v>53</v>
      </c>
      <c r="H273" s="484">
        <f>+'Ark1'!R1149</f>
        <v>56</v>
      </c>
      <c r="I273" s="265">
        <f>+IF(H273=0,"",'Ark1'!AE1149)</f>
        <v>1.7908538535337388</v>
      </c>
      <c r="J273" s="265">
        <f>+IF(H273=0,"",'Ark1'!AF1149)</f>
        <v>1.3570100108511056</v>
      </c>
      <c r="K273" s="266">
        <f>+IF(H273=0,"",'Ark1'!S1149)</f>
        <v>2.2857142857142847</v>
      </c>
      <c r="L273" s="363"/>
      <c r="M273" s="267"/>
      <c r="N273" s="267"/>
      <c r="O273" s="363"/>
      <c r="P273" s="265">
        <f>+IF(H273=0,"",'Ark1'!U1149)</f>
        <v>202.68214285714271</v>
      </c>
      <c r="Q273" s="267">
        <f>+IF(H273=0,"",'Ark1'!W1149)</f>
        <v>0</v>
      </c>
      <c r="R273" s="267">
        <f>+IF(H273=0,"",'Ark1'!X1149)</f>
        <v>0</v>
      </c>
      <c r="S273" s="267">
        <f>+IF(H273=0,"",'Ark1'!AG1149)</f>
        <v>1098.7380952380952</v>
      </c>
      <c r="T273" s="267">
        <f>+IF(H273=0,"",'Ark1'!AH1149)</f>
        <v>75</v>
      </c>
      <c r="U273" s="267">
        <f>+IF(H273=0,"",'Ark1'!AI1149)</f>
        <v>26.785714285714281</v>
      </c>
      <c r="V273" s="267">
        <f>+IF(H273=0,"",'Ark1'!Y1149)</f>
        <v>33.773209517641305</v>
      </c>
      <c r="W273" s="266">
        <f>+IF(H273=0,"",'Ark1'!Z1149)</f>
        <v>1.5665508713900937</v>
      </c>
      <c r="X273" s="267">
        <f t="shared" si="55"/>
        <v>184.46811277006074</v>
      </c>
      <c r="Y273" s="267">
        <f t="shared" si="56"/>
        <v>67.560714285714241</v>
      </c>
      <c r="Z273" s="265">
        <f t="shared" si="57"/>
        <v>1.0566037735849056</v>
      </c>
      <c r="AA273" s="363"/>
      <c r="AD273" s="28"/>
      <c r="AE273" s="27"/>
      <c r="AH273" s="27"/>
      <c r="AI273" s="27"/>
      <c r="AJ273" s="27"/>
      <c r="AL273" s="27"/>
      <c r="AN273" s="27"/>
      <c r="AO273" s="27"/>
    </row>
    <row r="274" spans="1:67">
      <c r="A274" s="363"/>
      <c r="B274" s="363">
        <f>+'Ark1'!C1150</f>
        <v>2023</v>
      </c>
      <c r="C274" s="264">
        <f>+'Ark1'!M1150</f>
        <v>3</v>
      </c>
      <c r="D274" s="264" t="s">
        <v>94</v>
      </c>
      <c r="E274" s="264">
        <f>+'Ark1'!D1150</f>
        <v>5</v>
      </c>
      <c r="F274" s="264" t="s">
        <v>443</v>
      </c>
      <c r="G274" s="264">
        <f>+IF(H274=0,"",'Ark1'!Q1150)</f>
        <v>78</v>
      </c>
      <c r="H274" s="484">
        <f>+'Ark1'!R1150</f>
        <v>89</v>
      </c>
      <c r="I274" s="265">
        <f>+IF(H274=0,"",'Ark1'!AE1150)</f>
        <v>2.2944057746841962</v>
      </c>
      <c r="J274" s="265">
        <f>+IF(H274=0,"",'Ark1'!AF1150)</f>
        <v>1.6883271995268956</v>
      </c>
      <c r="K274" s="266">
        <f>+IF(H274=0,"",'Ark1'!S1150)</f>
        <v>2.3837209302325579</v>
      </c>
      <c r="L274" s="363"/>
      <c r="M274" s="267"/>
      <c r="N274" s="267"/>
      <c r="O274" s="363"/>
      <c r="P274" s="265">
        <f>+IF(H274=0,"",'Ark1'!U1150)</f>
        <v>196.15393258426965</v>
      </c>
      <c r="Q274" s="267">
        <f>+IF(H274=0,"",'Ark1'!W1150)</f>
        <v>0</v>
      </c>
      <c r="R274" s="267">
        <f>+IF(H274=0,"",'Ark1'!X1150)</f>
        <v>0</v>
      </c>
      <c r="S274" s="267">
        <f>+IF(H274=0,"",'Ark1'!AG1150)</f>
        <v>1080.7215189873421</v>
      </c>
      <c r="T274" s="267">
        <f>+IF(H274=0,"",'Ark1'!AH1150)</f>
        <v>88.764044943820224</v>
      </c>
      <c r="U274" s="267">
        <f>+IF(H274=0,"",'Ark1'!AI1150)</f>
        <v>33.707865168539328</v>
      </c>
      <c r="V274" s="267">
        <f>+IF(H274=0,"",'Ark1'!Y1150)</f>
        <v>37.176291394357314</v>
      </c>
      <c r="W274" s="266">
        <f>+IF(H274=0,"",'Ark1'!Z1150)</f>
        <v>1.4034101040072555</v>
      </c>
      <c r="X274" s="267">
        <f t="shared" si="55"/>
        <v>181.5027545376073</v>
      </c>
      <c r="Y274" s="267">
        <f t="shared" si="56"/>
        <v>65.384644194756547</v>
      </c>
      <c r="Z274" s="265">
        <f t="shared" si="57"/>
        <v>1.141025641025641</v>
      </c>
      <c r="AA274" s="363"/>
      <c r="AD274" s="28"/>
      <c r="AE274" s="27"/>
      <c r="AH274" s="27"/>
      <c r="AI274" s="27"/>
      <c r="AJ274" s="27"/>
      <c r="AL274" s="27"/>
      <c r="AN274" s="27"/>
      <c r="AO274" s="27"/>
    </row>
    <row r="275" spans="1:67">
      <c r="A275" s="363"/>
      <c r="B275" s="363">
        <f>+'Ark1'!C1151</f>
        <v>2023</v>
      </c>
      <c r="C275" s="264">
        <f>+'Ark1'!M1151</f>
        <v>3</v>
      </c>
      <c r="D275" s="264" t="s">
        <v>94</v>
      </c>
      <c r="E275" s="264">
        <f>+'Ark1'!D1151</f>
        <v>6</v>
      </c>
      <c r="F275" s="264" t="s">
        <v>588</v>
      </c>
      <c r="G275" s="264">
        <f>+IF(H275=0,"",'Ark1'!Q1151)</f>
        <v>114</v>
      </c>
      <c r="H275" s="484">
        <f>+'Ark1'!R1151</f>
        <v>130</v>
      </c>
      <c r="I275" s="265">
        <f>+IF(H275=0,"",'Ark1'!AE1151)</f>
        <v>3.2178217821782185</v>
      </c>
      <c r="J275" s="265">
        <f>+IF(H275=0,"",'Ark1'!AF1151)</f>
        <v>2.3854495414293981</v>
      </c>
      <c r="K275" s="266">
        <f>+IF(H275=0,"",'Ark1'!S1151)</f>
        <v>2.0697674418604657</v>
      </c>
      <c r="L275" s="363"/>
      <c r="M275" s="267"/>
      <c r="N275" s="267"/>
      <c r="O275" s="363"/>
      <c r="P275" s="265">
        <f>+IF(H275=0,"",'Ark1'!U1151)</f>
        <v>195.05615384615396</v>
      </c>
      <c r="Q275" s="267">
        <f>+IF(H275=0,"",'Ark1'!W1151)</f>
        <v>0</v>
      </c>
      <c r="R275" s="267">
        <f>+IF(H275=0,"",'Ark1'!X1151)</f>
        <v>0</v>
      </c>
      <c r="S275" s="267">
        <f>+IF(H275=0,"",'Ark1'!AG1151)</f>
        <v>1089.5294117647061</v>
      </c>
      <c r="T275" s="267">
        <f>+IF(H275=0,"",'Ark1'!AH1151)</f>
        <v>91.538461538461561</v>
      </c>
      <c r="U275" s="267">
        <f>+IF(H275=0,"",'Ark1'!AI1151)</f>
        <v>28.461538461538456</v>
      </c>
      <c r="V275" s="267">
        <f>+IF(H275=0,"",'Ark1'!Y1151)</f>
        <v>37.540224588168826</v>
      </c>
      <c r="W275" s="266">
        <f>+IF(H275=0,"",'Ark1'!Z1151)</f>
        <v>1.3476137193626321</v>
      </c>
      <c r="X275" s="267">
        <f t="shared" si="55"/>
        <v>179.02789198707572</v>
      </c>
      <c r="Y275" s="267">
        <f t="shared" si="56"/>
        <v>65.018717948717992</v>
      </c>
      <c r="Z275" s="265">
        <f t="shared" si="57"/>
        <v>1.1403508771929824</v>
      </c>
      <c r="AA275" s="363"/>
      <c r="AD275" s="28"/>
      <c r="AE275" s="27"/>
      <c r="AH275" s="27"/>
      <c r="AI275" s="27"/>
      <c r="AJ275" s="27"/>
      <c r="AL275" s="27"/>
      <c r="AN275" s="27"/>
      <c r="AO275" s="27"/>
    </row>
    <row r="276" spans="1:67">
      <c r="A276" s="363"/>
      <c r="B276" s="363">
        <f>+'Ark1'!C1152</f>
        <v>2023</v>
      </c>
      <c r="C276" s="264">
        <f>+'Ark1'!M1152</f>
        <v>3</v>
      </c>
      <c r="D276" s="264" t="s">
        <v>94</v>
      </c>
      <c r="E276" s="264">
        <f>+'Ark1'!D1152</f>
        <v>7</v>
      </c>
      <c r="F276" s="264" t="s">
        <v>589</v>
      </c>
      <c r="G276" s="264">
        <f>+IF(H276=0,"",'Ark1'!Q1152)</f>
        <v>81</v>
      </c>
      <c r="H276" s="484">
        <f>+'Ark1'!R1152</f>
        <v>94</v>
      </c>
      <c r="I276" s="265">
        <f>+IF(H276=0,"",'Ark1'!AE1152)</f>
        <v>3.6993309720582448</v>
      </c>
      <c r="J276" s="265">
        <f>+IF(H276=0,"",'Ark1'!AF1152)</f>
        <v>2.7576127727790682</v>
      </c>
      <c r="K276" s="266">
        <f>+IF(H276=0,"",'Ark1'!S1152)</f>
        <v>1.9148936170212767</v>
      </c>
      <c r="L276" s="363"/>
      <c r="M276" s="267"/>
      <c r="N276" s="267"/>
      <c r="O276" s="363"/>
      <c r="P276" s="265">
        <f>+IF(H276=0,"",'Ark1'!U1152)</f>
        <v>196.81595744680848</v>
      </c>
      <c r="Q276" s="267">
        <f>+IF(H276=0,"",'Ark1'!W1152)</f>
        <v>0</v>
      </c>
      <c r="R276" s="267">
        <f>+IF(H276=0,"",'Ark1'!X1152)</f>
        <v>0</v>
      </c>
      <c r="S276" s="267">
        <f>+IF(H276=0,"",'Ark1'!AG1152)</f>
        <v>1073.9411764705883</v>
      </c>
      <c r="T276" s="267">
        <f>+IF(H276=0,"",'Ark1'!AH1152)</f>
        <v>89.361702127659598</v>
      </c>
      <c r="U276" s="267">
        <f>+IF(H276=0,"",'Ark1'!AI1152)</f>
        <v>19.148936170212767</v>
      </c>
      <c r="V276" s="267">
        <f>+IF(H276=0,"",'Ark1'!Y1152)</f>
        <v>32.270905489381491</v>
      </c>
      <c r="W276" s="266">
        <f>+IF(H276=0,"",'Ark1'!Z1152)</f>
        <v>1.2347760109401622</v>
      </c>
      <c r="X276" s="267">
        <f t="shared" si="55"/>
        <v>183.26511894592454</v>
      </c>
      <c r="Y276" s="267">
        <f t="shared" si="56"/>
        <v>65.605319148936161</v>
      </c>
      <c r="Z276" s="265">
        <f t="shared" si="57"/>
        <v>1.1604938271604939</v>
      </c>
      <c r="AA276" s="363"/>
      <c r="AD276" s="28"/>
      <c r="AE276" s="27"/>
      <c r="AH276" s="27"/>
      <c r="AI276" s="27"/>
      <c r="AJ276" s="27"/>
      <c r="AL276" s="27"/>
      <c r="AN276" s="27"/>
      <c r="AO276" s="27"/>
    </row>
    <row r="277" spans="1:67">
      <c r="A277" s="363"/>
      <c r="B277" s="363">
        <f>+'Ark1'!C1153</f>
        <v>2023</v>
      </c>
      <c r="C277" s="264">
        <f>+'Ark1'!M1153</f>
        <v>3</v>
      </c>
      <c r="D277" s="264" t="s">
        <v>94</v>
      </c>
      <c r="E277" s="264">
        <f>+'Ark1'!D1153</f>
        <v>8</v>
      </c>
      <c r="F277" s="264" t="s">
        <v>590</v>
      </c>
      <c r="G277" s="264">
        <f>+IF(H277=0,"",'Ark1'!Q1153)</f>
        <v>98</v>
      </c>
      <c r="H277" s="484">
        <f>+'Ark1'!R1153</f>
        <v>114</v>
      </c>
      <c r="I277" s="265">
        <f>+IF(H277=0,"",'Ark1'!AE1153)</f>
        <v>3.5658429777916809</v>
      </c>
      <c r="J277" s="265">
        <f>+IF(H277=0,"",'Ark1'!AF1153)</f>
        <v>2.8262709681571874</v>
      </c>
      <c r="K277" s="266">
        <f>+IF(H277=0,"",'Ark1'!S1153)</f>
        <v>2.125</v>
      </c>
      <c r="L277" s="363"/>
      <c r="M277" s="267"/>
      <c r="N277" s="267"/>
      <c r="O277" s="363"/>
      <c r="P277" s="265">
        <f>+IF(H277=0,"",'Ark1'!U1153)</f>
        <v>206.45877192982456</v>
      </c>
      <c r="Q277" s="267">
        <f>+IF(H277=0,"",'Ark1'!W1153)</f>
        <v>0</v>
      </c>
      <c r="R277" s="267">
        <f>+IF(H277=0,"",'Ark1'!X1153)</f>
        <v>0</v>
      </c>
      <c r="S277" s="267">
        <f>+IF(H277=0,"",'Ark1'!AG1153)</f>
        <v>1101.278846153846</v>
      </c>
      <c r="T277" s="267">
        <f>+IF(H277=0,"",'Ark1'!AH1153)</f>
        <v>91.228070175438589</v>
      </c>
      <c r="U277" s="267">
        <f>+IF(H277=0,"",'Ark1'!AI1153)</f>
        <v>21.929824561403503</v>
      </c>
      <c r="V277" s="267">
        <f>+IF(H277=0,"",'Ark1'!Y1153)</f>
        <v>36.599366813148798</v>
      </c>
      <c r="W277" s="266">
        <f>+IF(H277=0,"",'Ark1'!Z1153)</f>
        <v>1.0728660991319776</v>
      </c>
      <c r="X277" s="267">
        <f t="shared" si="55"/>
        <v>187.47184026177396</v>
      </c>
      <c r="Y277" s="267">
        <f t="shared" si="56"/>
        <v>68.81959064327485</v>
      </c>
      <c r="Z277" s="265">
        <f t="shared" si="57"/>
        <v>1.1632653061224489</v>
      </c>
      <c r="AA277" s="363"/>
      <c r="AD277" s="28"/>
      <c r="AE277" s="27"/>
      <c r="AH277" s="27"/>
      <c r="AI277" s="27"/>
      <c r="AJ277" s="27"/>
      <c r="AL277" s="27"/>
      <c r="AN277" s="27"/>
      <c r="AO277" s="27"/>
    </row>
    <row r="278" spans="1:67">
      <c r="A278" s="363"/>
      <c r="B278" s="363">
        <f>+'Ark1'!C1154</f>
        <v>2023</v>
      </c>
      <c r="C278" s="264">
        <f>+'Ark1'!M1154</f>
        <v>3</v>
      </c>
      <c r="D278" s="264" t="s">
        <v>94</v>
      </c>
      <c r="E278" s="264">
        <f>+'Ark1'!D1154</f>
        <v>9</v>
      </c>
      <c r="F278" s="264" t="s">
        <v>591</v>
      </c>
      <c r="G278" s="264">
        <f>+IF(H278=0,"",'Ark1'!Q1154)</f>
        <v>98</v>
      </c>
      <c r="H278" s="484">
        <f>+'Ark1'!R1154</f>
        <v>111</v>
      </c>
      <c r="I278" s="265">
        <f>+IF(H278=0,"",'Ark1'!AE1154)</f>
        <v>3.2820816085156697</v>
      </c>
      <c r="J278" s="265">
        <f>+IF(H278=0,"",'Ark1'!AF1154)</f>
        <v>2.6114067266920391</v>
      </c>
      <c r="K278" s="266">
        <f>+IF(H278=0,"",'Ark1'!S1154)</f>
        <v>2.1944444444444442</v>
      </c>
      <c r="L278" s="363"/>
      <c r="M278" s="267"/>
      <c r="N278" s="267"/>
      <c r="O278" s="363"/>
      <c r="P278" s="265">
        <f>+IF(H278=0,"",'Ark1'!U1154)</f>
        <v>205.70180180180179</v>
      </c>
      <c r="Q278" s="267">
        <f>+IF(H278=0,"",'Ark1'!W1154)</f>
        <v>0</v>
      </c>
      <c r="R278" s="267">
        <f>+IF(H278=0,"",'Ark1'!X1154)</f>
        <v>0</v>
      </c>
      <c r="S278" s="267">
        <f>+IF(H278=0,"",'Ark1'!AG1154)</f>
        <v>1112.4242424242423</v>
      </c>
      <c r="T278" s="267">
        <f>+IF(H278=0,"",'Ark1'!AH1154)</f>
        <v>89.189189189189179</v>
      </c>
      <c r="U278" s="267">
        <f>+IF(H278=0,"",'Ark1'!AI1154)</f>
        <v>21.621621621621625</v>
      </c>
      <c r="V278" s="267">
        <f>+IF(H278=0,"",'Ark1'!Y1154)</f>
        <v>37.044886291593677</v>
      </c>
      <c r="W278" s="266">
        <f>+IF(H278=0,"",'Ark1'!Z1154)</f>
        <v>1.2680051276198909</v>
      </c>
      <c r="X278" s="267">
        <f t="shared" si="55"/>
        <v>184.91308797219995</v>
      </c>
      <c r="Y278" s="267">
        <f t="shared" si="56"/>
        <v>68.567267267267269</v>
      </c>
      <c r="Z278" s="265">
        <f t="shared" si="57"/>
        <v>1.1326530612244898</v>
      </c>
      <c r="AA278" s="363"/>
      <c r="AD278" s="28"/>
      <c r="AE278" s="27"/>
      <c r="AH278" s="27"/>
      <c r="AI278" s="27"/>
      <c r="AJ278" s="27"/>
      <c r="AL278" s="27"/>
      <c r="AN278" s="27"/>
      <c r="AO278" s="27"/>
    </row>
    <row r="279" spans="1:67">
      <c r="A279" s="363"/>
      <c r="B279" s="363">
        <f>+'Ark1'!C1155</f>
        <v>2023</v>
      </c>
      <c r="C279" s="264">
        <f>+'Ark1'!M1155</f>
        <v>3</v>
      </c>
      <c r="D279" s="264" t="s">
        <v>94</v>
      </c>
      <c r="E279" s="264">
        <f>+'Ark1'!D1155</f>
        <v>10</v>
      </c>
      <c r="F279" s="264" t="s">
        <v>592</v>
      </c>
      <c r="G279" s="264">
        <f>+IF(H279=0,"",'Ark1'!Q1155)</f>
        <v>223</v>
      </c>
      <c r="H279" s="484">
        <f>+'Ark1'!R1155</f>
        <v>278</v>
      </c>
      <c r="I279" s="265">
        <f>+IF(H279=0,"",'Ark1'!AE1155)</f>
        <v>3.8680951718380423</v>
      </c>
      <c r="J279" s="265">
        <f>+IF(H279=0,"",'Ark1'!AF1155)</f>
        <v>3.0250964129188245</v>
      </c>
      <c r="K279" s="266">
        <f>+IF(H279=0,"",'Ark1'!S1155)</f>
        <v>2.3826714801444044</v>
      </c>
      <c r="L279" s="363"/>
      <c r="M279" s="267"/>
      <c r="N279" s="267"/>
      <c r="O279" s="363"/>
      <c r="P279" s="265">
        <f>+IF(H279=0,"",'Ark1'!U1155)</f>
        <v>201.49784172661876</v>
      </c>
      <c r="Q279" s="267">
        <f>+IF(H279=0,"",'Ark1'!W1155)</f>
        <v>0</v>
      </c>
      <c r="R279" s="267">
        <f>+IF(H279=0,"",'Ark1'!X1155)</f>
        <v>0.35971223021582727</v>
      </c>
      <c r="S279" s="267">
        <f>+IF(H279=0,"",'Ark1'!AG1155)</f>
        <v>1102.9615384615388</v>
      </c>
      <c r="T279" s="267">
        <f>+IF(H279=0,"",'Ark1'!AH1155)</f>
        <v>93.165467625899296</v>
      </c>
      <c r="U279" s="267">
        <f>+IF(H279=0,"",'Ark1'!AI1155)</f>
        <v>38.129496402877699</v>
      </c>
      <c r="V279" s="267">
        <f>+IF(H279=0,"",'Ark1'!Y1155)</f>
        <v>40.479372076246023</v>
      </c>
      <c r="W279" s="266">
        <f>+IF(H279=0,"",'Ark1'!Z1155)</f>
        <v>1.3620758857075097</v>
      </c>
      <c r="X279" s="267">
        <f t="shared" si="55"/>
        <v>182.68800379719238</v>
      </c>
      <c r="Y279" s="267">
        <f t="shared" si="56"/>
        <v>67.165947242206258</v>
      </c>
      <c r="Z279" s="265">
        <f t="shared" si="57"/>
        <v>1.2466367713004485</v>
      </c>
      <c r="AA279" s="363"/>
      <c r="AD279" s="28"/>
      <c r="AE279" s="27"/>
      <c r="AH279" s="27"/>
      <c r="AI279" s="27"/>
      <c r="AJ279" s="27"/>
      <c r="AL279" s="27"/>
      <c r="AN279" s="27"/>
      <c r="AO279" s="27"/>
    </row>
    <row r="280" spans="1:67">
      <c r="A280" s="363"/>
      <c r="B280" s="363">
        <f>+'Ark1'!C1156</f>
        <v>2023</v>
      </c>
      <c r="C280" s="264">
        <f>+'Ark1'!M1156</f>
        <v>3</v>
      </c>
      <c r="D280" s="264" t="s">
        <v>94</v>
      </c>
      <c r="E280" s="264">
        <f>+'Ark1'!D1156</f>
        <v>11</v>
      </c>
      <c r="F280" s="264" t="s">
        <v>593</v>
      </c>
      <c r="G280" s="264">
        <f>+IF(H280=0,"",'Ark1'!Q1156)</f>
        <v>158</v>
      </c>
      <c r="H280" s="484">
        <f>+'Ark1'!R1156</f>
        <v>188</v>
      </c>
      <c r="I280" s="265">
        <f>+IF(H280=0,"",'Ark1'!AE1156)</f>
        <v>2.9278928515807499</v>
      </c>
      <c r="J280" s="265">
        <f>+IF(H280=0,"",'Ark1'!AF1156)</f>
        <v>2.2068526935534405</v>
      </c>
      <c r="K280" s="266">
        <f>+IF(H280=0,"",'Ark1'!S1156)</f>
        <v>2.4516129032258061</v>
      </c>
      <c r="L280" s="363"/>
      <c r="M280" s="267"/>
      <c r="N280" s="267"/>
      <c r="O280" s="363"/>
      <c r="P280" s="265">
        <f>+IF(H280=0,"",'Ark1'!U1156)</f>
        <v>196.80478723404252</v>
      </c>
      <c r="Q280" s="267">
        <f>+IF(H280=0,"",'Ark1'!W1156)</f>
        <v>0</v>
      </c>
      <c r="R280" s="267">
        <f>+IF(H280=0,"",'Ark1'!X1156)</f>
        <v>0</v>
      </c>
      <c r="S280" s="267">
        <f>+IF(H280=0,"",'Ark1'!AG1156)</f>
        <v>1070.3519553072629</v>
      </c>
      <c r="T280" s="267">
        <f>+IF(H280=0,"",'Ark1'!AH1156)</f>
        <v>95.212765957446777</v>
      </c>
      <c r="U280" s="267">
        <f>+IF(H280=0,"",'Ark1'!AI1156)</f>
        <v>46.276595744680847</v>
      </c>
      <c r="V280" s="267">
        <f>+IF(H280=0,"",'Ark1'!Y1156)</f>
        <v>41.845249717153358</v>
      </c>
      <c r="W280" s="266">
        <f>+IF(H280=0,"",'Ark1'!Z1156)</f>
        <v>1.418051750988452</v>
      </c>
      <c r="X280" s="267">
        <f t="shared" si="55"/>
        <v>183.86922755473111</v>
      </c>
      <c r="Y280" s="267">
        <f t="shared" si="56"/>
        <v>65.601595744680836</v>
      </c>
      <c r="Z280" s="265">
        <f t="shared" si="57"/>
        <v>1.1898734177215189</v>
      </c>
      <c r="AA280" s="363"/>
      <c r="AD280" s="28"/>
      <c r="AE280" s="27"/>
      <c r="AH280" s="27"/>
      <c r="AI280" s="27"/>
      <c r="AJ280" s="27"/>
      <c r="AL280" s="27"/>
      <c r="AN280" s="27"/>
      <c r="AO280" s="27"/>
    </row>
    <row r="281" spans="1:67">
      <c r="A281" s="363"/>
      <c r="B281" s="363">
        <f>+'Ark1'!C1157</f>
        <v>2023</v>
      </c>
      <c r="C281" s="264">
        <f>+'Ark1'!M1157</f>
        <v>3</v>
      </c>
      <c r="D281" s="264" t="s">
        <v>94</v>
      </c>
      <c r="E281" s="264">
        <f>+'Ark1'!D1157</f>
        <v>12</v>
      </c>
      <c r="F281" s="264" t="s">
        <v>594</v>
      </c>
      <c r="G281" s="264">
        <f>+IF(H281=0,"",'Ark1'!Q1157)</f>
        <v>64</v>
      </c>
      <c r="H281" s="484">
        <f>+'Ark1'!R1157</f>
        <v>96</v>
      </c>
      <c r="I281" s="265">
        <f>+IF(H281=0,"",'Ark1'!AE1157)</f>
        <v>2.2862586330078596</v>
      </c>
      <c r="J281" s="265">
        <f>+IF(H281=0,"",'Ark1'!AF1157)</f>
        <v>1.6997212458611142</v>
      </c>
      <c r="K281" s="266">
        <f>+IF(H281=0,"",'Ark1'!S1157)</f>
        <v>2.7789473684210528</v>
      </c>
      <c r="L281" s="363"/>
      <c r="M281" s="267"/>
      <c r="N281" s="267"/>
      <c r="O281" s="363"/>
      <c r="P281" s="265">
        <f>+IF(H281=0,"",'Ark1'!U1157)</f>
        <v>194.78541666666661</v>
      </c>
      <c r="Q281" s="267">
        <f>+IF(H281=0,"",'Ark1'!W1157)</f>
        <v>0</v>
      </c>
      <c r="R281" s="267">
        <f>+IF(H281=0,"",'Ark1'!X1157)</f>
        <v>0</v>
      </c>
      <c r="S281" s="267">
        <f>+IF(H281=0,"",'Ark1'!AG1157)</f>
        <v>1063.3846153846157</v>
      </c>
      <c r="T281" s="267">
        <f>+IF(H281=0,"",'Ark1'!AH1157)</f>
        <v>94.791666666666686</v>
      </c>
      <c r="U281" s="267">
        <f>+IF(H281=0,"",'Ark1'!AI1157)</f>
        <v>48.958333333333343</v>
      </c>
      <c r="V281" s="267">
        <f>+IF(H281=0,"",'Ark1'!Y1157)</f>
        <v>41.39760958066401</v>
      </c>
      <c r="W281" s="266">
        <f>+IF(H281=0,"",'Ark1'!Z1157)</f>
        <v>1.5499843623552154</v>
      </c>
      <c r="X281" s="267">
        <f t="shared" si="55"/>
        <v>183.17494333526221</v>
      </c>
      <c r="Y281" s="267">
        <f t="shared" si="56"/>
        <v>64.928472222222197</v>
      </c>
      <c r="Z281" s="265">
        <f t="shared" si="57"/>
        <v>1.5</v>
      </c>
      <c r="AA281" s="363"/>
      <c r="AD281" s="28"/>
      <c r="AE281" s="27"/>
      <c r="AH281" s="27"/>
      <c r="AI281" s="27"/>
      <c r="AJ281" s="27"/>
      <c r="AL281" s="27"/>
      <c r="AN281" s="27"/>
      <c r="AO281" s="27"/>
    </row>
    <row r="282" spans="1:67" ht="15" customHeight="1">
      <c r="A282" s="363"/>
      <c r="B282" s="363"/>
      <c r="C282" s="363"/>
      <c r="D282" s="363"/>
      <c r="E282" s="363"/>
      <c r="F282" s="363"/>
      <c r="G282" s="363"/>
      <c r="H282" s="496"/>
      <c r="I282" s="364"/>
      <c r="J282" s="364"/>
      <c r="K282" s="363"/>
      <c r="L282" s="363"/>
      <c r="M282" s="365"/>
      <c r="N282" s="365"/>
      <c r="O282" s="363"/>
      <c r="P282" s="363"/>
      <c r="Q282" s="365"/>
      <c r="R282" s="365"/>
      <c r="S282" s="363"/>
      <c r="T282" s="365"/>
      <c r="U282" s="365"/>
      <c r="V282" s="365"/>
      <c r="W282" s="363"/>
      <c r="X282" s="363"/>
      <c r="Y282" s="365"/>
      <c r="Z282" s="364"/>
      <c r="AA282" s="363"/>
      <c r="AB282" s="247"/>
      <c r="AD282" s="28"/>
      <c r="AE282" s="27"/>
      <c r="AF282" s="248"/>
      <c r="AG282" s="86"/>
      <c r="AK282" s="86"/>
      <c r="BC282" s="260"/>
      <c r="BD282" s="27"/>
    </row>
    <row r="283" spans="1:67" ht="22.8">
      <c r="A283" s="366" t="s">
        <v>631</v>
      </c>
      <c r="B283" s="363"/>
      <c r="C283" s="363"/>
      <c r="D283" s="367" t="str">
        <f>+D285</f>
        <v>2-</v>
      </c>
      <c r="E283" s="363"/>
      <c r="F283" s="363"/>
      <c r="G283" s="363"/>
      <c r="H283" s="495">
        <f>SUM(H285:H296)</f>
        <v>3755</v>
      </c>
      <c r="I283" s="364"/>
      <c r="J283" s="364"/>
      <c r="K283" s="363"/>
      <c r="L283" s="363"/>
      <c r="M283" s="365"/>
      <c r="N283" s="365"/>
      <c r="O283" s="363"/>
      <c r="P283" s="270">
        <f>+Fettgruppe!R28</f>
        <v>214.88042609853511</v>
      </c>
      <c r="Q283" s="365"/>
      <c r="R283" s="365"/>
      <c r="S283" s="363"/>
      <c r="T283" s="365"/>
      <c r="U283" s="365"/>
      <c r="V283" s="365"/>
      <c r="W283" s="363"/>
      <c r="X283" s="270">
        <f>+Fettgruppe!Z28</f>
        <v>195.65048360096665</v>
      </c>
      <c r="Y283" s="368" t="s">
        <v>629</v>
      </c>
      <c r="Z283" s="369"/>
      <c r="AA283" s="363"/>
      <c r="AB283" s="247"/>
      <c r="AD283" s="28"/>
      <c r="AE283" s="27"/>
      <c r="AF283" s="248"/>
      <c r="AG283" s="86"/>
      <c r="AK283" s="86"/>
      <c r="BC283" s="260" t="e">
        <f>1+#REF!</f>
        <v>#REF!</v>
      </c>
      <c r="BD283" s="27">
        <v>268.9193823216188</v>
      </c>
      <c r="BE283" s="86">
        <f t="shared" ref="BE283:BO283" si="58">+BD283</f>
        <v>268.9193823216188</v>
      </c>
      <c r="BF283" s="86">
        <f t="shared" si="58"/>
        <v>268.9193823216188</v>
      </c>
      <c r="BG283" s="86">
        <f t="shared" si="58"/>
        <v>268.9193823216188</v>
      </c>
      <c r="BH283" s="86">
        <f t="shared" si="58"/>
        <v>268.9193823216188</v>
      </c>
      <c r="BI283" s="86">
        <f t="shared" si="58"/>
        <v>268.9193823216188</v>
      </c>
      <c r="BJ283" s="86">
        <f t="shared" si="58"/>
        <v>268.9193823216188</v>
      </c>
      <c r="BK283" s="86">
        <f t="shared" si="58"/>
        <v>268.9193823216188</v>
      </c>
      <c r="BL283" s="86">
        <f t="shared" si="58"/>
        <v>268.9193823216188</v>
      </c>
      <c r="BM283" s="86">
        <f t="shared" si="58"/>
        <v>268.9193823216188</v>
      </c>
      <c r="BN283" s="86">
        <f t="shared" si="58"/>
        <v>268.9193823216188</v>
      </c>
      <c r="BO283" s="86">
        <f t="shared" si="58"/>
        <v>268.9193823216188</v>
      </c>
    </row>
    <row r="284" spans="1:67" ht="15" customHeight="1">
      <c r="A284" s="363"/>
      <c r="B284" s="363"/>
      <c r="C284" s="363"/>
      <c r="D284" s="367"/>
      <c r="E284" s="363"/>
      <c r="F284" s="363"/>
      <c r="G284" s="363"/>
      <c r="H284" s="496"/>
      <c r="I284" s="363"/>
      <c r="J284" s="363"/>
      <c r="K284" s="363"/>
      <c r="L284" s="363"/>
      <c r="M284" s="365"/>
      <c r="N284" s="365"/>
      <c r="O284" s="363"/>
      <c r="P284" s="363"/>
      <c r="Q284" s="365"/>
      <c r="R284" s="365"/>
      <c r="S284" s="363"/>
      <c r="T284" s="365"/>
      <c r="U284" s="365"/>
      <c r="V284" s="365"/>
      <c r="W284" s="363"/>
      <c r="X284" s="363"/>
      <c r="Y284" s="365"/>
      <c r="Z284" s="369"/>
      <c r="AA284" s="363"/>
      <c r="AB284" s="247"/>
      <c r="AD284" s="28"/>
      <c r="AE284" s="27"/>
      <c r="AF284" s="248"/>
      <c r="AG284" s="86"/>
      <c r="AK284" s="86"/>
      <c r="BC284" s="260"/>
      <c r="BD284" s="27"/>
    </row>
    <row r="285" spans="1:67">
      <c r="A285" s="363"/>
      <c r="B285" s="363">
        <f>+'Ark1'!C1158</f>
        <v>2023</v>
      </c>
      <c r="C285" s="264">
        <f>+'Ark1'!M1158</f>
        <v>4</v>
      </c>
      <c r="D285" s="264" t="s">
        <v>95</v>
      </c>
      <c r="E285" s="264">
        <f>+'Ark1'!D1158</f>
        <v>1</v>
      </c>
      <c r="F285" s="264" t="s">
        <v>584</v>
      </c>
      <c r="G285" s="264">
        <f>+IF(H285=0,"",'Ark1'!Q1158)</f>
        <v>247</v>
      </c>
      <c r="H285" s="484">
        <f>+'Ark1'!R1158</f>
        <v>309</v>
      </c>
      <c r="I285" s="265">
        <f>+IF(H285=0,"",'Ark1'!AE1158)</f>
        <v>6.4174454828660457</v>
      </c>
      <c r="J285" s="265">
        <f>+IF(H285=0,"",'Ark1'!AF1158)</f>
        <v>5.2290601031010322</v>
      </c>
      <c r="K285" s="266">
        <f>+IF(H285=0,"",'Ark1'!S1158)</f>
        <v>2.4239482200647244</v>
      </c>
      <c r="L285" s="363"/>
      <c r="M285" s="267"/>
      <c r="N285" s="267"/>
      <c r="O285" s="363"/>
      <c r="P285" s="265">
        <f>+IF(H285=0,"",'Ark1'!U1158)</f>
        <v>216.606148867314</v>
      </c>
      <c r="Q285" s="267">
        <f>+IF(H285=0,"",'Ark1'!W1158)</f>
        <v>0</v>
      </c>
      <c r="R285" s="267">
        <f>+IF(H285=0,"",'Ark1'!X1158)</f>
        <v>0</v>
      </c>
      <c r="S285" s="267">
        <f>+IF(H285=0,"",'Ark1'!AG1158)</f>
        <v>1099.3485915492956</v>
      </c>
      <c r="T285" s="267">
        <f>+IF(H285=0,"",'Ark1'!AH1158)</f>
        <v>91.909385113268627</v>
      </c>
      <c r="U285" s="267">
        <f>+IF(H285=0,"",'Ark1'!AI1158)</f>
        <v>24.595469255663421</v>
      </c>
      <c r="V285" s="267">
        <f>+IF(H285=0,"",'Ark1'!Y1158)</f>
        <v>34.566293809041554</v>
      </c>
      <c r="W285" s="266">
        <f>+IF(H285=0,"",'Ark1'!Z1158)</f>
        <v>1.2534260920343987</v>
      </c>
      <c r="X285" s="267">
        <f t="shared" ref="X285:X296" si="59">+IF(H285=0,"",1000*P285/S285)</f>
        <v>197.03136069156571</v>
      </c>
      <c r="Y285" s="267">
        <f t="shared" ref="Y285:Y296" si="60">+IF(H285=0,"",P285/C285)</f>
        <v>54.151537216828501</v>
      </c>
      <c r="Z285" s="265">
        <f t="shared" ref="Z285:Z296" si="61">+IF(H285=0,"",H285/G285)</f>
        <v>1.2510121457489878</v>
      </c>
      <c r="AA285" s="363"/>
      <c r="AD285" s="28"/>
      <c r="AE285" s="27"/>
      <c r="AH285" s="27"/>
      <c r="AI285" s="27"/>
      <c r="AJ285" s="27"/>
      <c r="AL285" s="27"/>
      <c r="AN285" s="27"/>
      <c r="AO285" s="27"/>
    </row>
    <row r="286" spans="1:67">
      <c r="A286" s="363"/>
      <c r="B286" s="363">
        <f>+'Ark1'!C1159</f>
        <v>2023</v>
      </c>
      <c r="C286" s="264">
        <f>+'Ark1'!M1159</f>
        <v>4</v>
      </c>
      <c r="D286" s="264" t="s">
        <v>95</v>
      </c>
      <c r="E286" s="264">
        <f>+'Ark1'!D1159</f>
        <v>2</v>
      </c>
      <c r="F286" s="264" t="s">
        <v>585</v>
      </c>
      <c r="G286" s="264">
        <f>+IF(H286=0,"",'Ark1'!Q1159)</f>
        <v>171</v>
      </c>
      <c r="H286" s="484">
        <f>+'Ark1'!R1159</f>
        <v>200</v>
      </c>
      <c r="I286" s="265">
        <f>+IF(H286=0,"",'Ark1'!AE1159)</f>
        <v>6.2912865681031791</v>
      </c>
      <c r="J286" s="265">
        <f>+IF(H286=0,"",'Ark1'!AF1159)</f>
        <v>5.0595024200557503</v>
      </c>
      <c r="K286" s="266">
        <f>+IF(H286=0,"",'Ark1'!S1159)</f>
        <v>2.2562814070351758</v>
      </c>
      <c r="L286" s="363"/>
      <c r="M286" s="267"/>
      <c r="N286" s="267"/>
      <c r="O286" s="363"/>
      <c r="P286" s="265">
        <f>+IF(H286=0,"",'Ark1'!U1159)</f>
        <v>211.19799999999981</v>
      </c>
      <c r="Q286" s="267">
        <f>+IF(H286=0,"",'Ark1'!W1159)</f>
        <v>0</v>
      </c>
      <c r="R286" s="267">
        <f>+IF(H286=0,"",'Ark1'!X1159)</f>
        <v>0.5</v>
      </c>
      <c r="S286" s="267">
        <f>+IF(H286=0,"",'Ark1'!AG1159)</f>
        <v>1089.2094240837696</v>
      </c>
      <c r="T286" s="267">
        <f>+IF(H286=0,"",'Ark1'!AH1159)</f>
        <v>95.5</v>
      </c>
      <c r="U286" s="267">
        <f>+IF(H286=0,"",'Ark1'!AI1159)</f>
        <v>18.5</v>
      </c>
      <c r="V286" s="267">
        <f>+IF(H286=0,"",'Ark1'!Y1159)</f>
        <v>36.970128428233032</v>
      </c>
      <c r="W286" s="266">
        <f>+IF(H286=0,"",'Ark1'!Z1159)</f>
        <v>1.1507363782671371</v>
      </c>
      <c r="X286" s="267">
        <f t="shared" si="59"/>
        <v>193.90026869961864</v>
      </c>
      <c r="Y286" s="267">
        <f t="shared" si="60"/>
        <v>52.799499999999952</v>
      </c>
      <c r="Z286" s="265">
        <f t="shared" si="61"/>
        <v>1.1695906432748537</v>
      </c>
      <c r="AA286" s="363"/>
      <c r="AD286" s="28"/>
      <c r="AE286" s="27"/>
      <c r="AH286" s="27"/>
      <c r="AI286" s="27"/>
      <c r="AJ286" s="27"/>
      <c r="AL286" s="27"/>
      <c r="AN286" s="27"/>
      <c r="AO286" s="27"/>
    </row>
    <row r="287" spans="1:67">
      <c r="A287" s="363"/>
      <c r="B287" s="363">
        <f>+'Ark1'!C1160</f>
        <v>2023</v>
      </c>
      <c r="C287" s="264">
        <f>+'Ark1'!M1160</f>
        <v>4</v>
      </c>
      <c r="D287" s="264" t="s">
        <v>95</v>
      </c>
      <c r="E287" s="264">
        <f>+'Ark1'!D1160</f>
        <v>3</v>
      </c>
      <c r="F287" s="264" t="s">
        <v>586</v>
      </c>
      <c r="G287" s="264">
        <f>+IF(H287=0,"",'Ark1'!Q1160)</f>
        <v>207</v>
      </c>
      <c r="H287" s="484">
        <f>+'Ark1'!R1160</f>
        <v>245</v>
      </c>
      <c r="I287" s="265">
        <f>+IF(H287=0,"",'Ark1'!AE1160)</f>
        <v>5.3739855231410409</v>
      </c>
      <c r="J287" s="265">
        <f>+IF(H287=0,"",'Ark1'!AF1160)</f>
        <v>4.3505652689294676</v>
      </c>
      <c r="K287" s="266">
        <f>+IF(H287=0,"",'Ark1'!S1160)</f>
        <v>2.306122448979592</v>
      </c>
      <c r="L287" s="363"/>
      <c r="M287" s="267"/>
      <c r="N287" s="267"/>
      <c r="O287" s="363"/>
      <c r="P287" s="265">
        <f>+IF(H287=0,"",'Ark1'!U1160)</f>
        <v>214.09959183673473</v>
      </c>
      <c r="Q287" s="267">
        <f>+IF(H287=0,"",'Ark1'!W1160)</f>
        <v>0</v>
      </c>
      <c r="R287" s="267">
        <f>+IF(H287=0,"",'Ark1'!X1160)</f>
        <v>0</v>
      </c>
      <c r="S287" s="267">
        <f>+IF(H287=0,"",'Ark1'!AG1160)</f>
        <v>1098.96</v>
      </c>
      <c r="T287" s="267">
        <f>+IF(H287=0,"",'Ark1'!AH1160)</f>
        <v>91.836734693877574</v>
      </c>
      <c r="U287" s="267">
        <f>+IF(H287=0,"",'Ark1'!AI1160)</f>
        <v>18.367346938775512</v>
      </c>
      <c r="V287" s="267">
        <f>+IF(H287=0,"",'Ark1'!Y1160)</f>
        <v>32.525945057357312</v>
      </c>
      <c r="W287" s="266">
        <f>+IF(H287=0,"",'Ark1'!Z1160)</f>
        <v>1.1464956657296439</v>
      </c>
      <c r="X287" s="267">
        <f t="shared" si="59"/>
        <v>194.82018620944777</v>
      </c>
      <c r="Y287" s="267">
        <f t="shared" si="60"/>
        <v>53.524897959183683</v>
      </c>
      <c r="Z287" s="265">
        <f t="shared" si="61"/>
        <v>1.1835748792270531</v>
      </c>
      <c r="AA287" s="363"/>
      <c r="AD287" s="28"/>
      <c r="AE287" s="27"/>
      <c r="AH287" s="27"/>
      <c r="AI287" s="27"/>
      <c r="AJ287" s="27"/>
      <c r="AL287" s="27"/>
      <c r="AN287" s="27"/>
      <c r="AO287" s="27"/>
    </row>
    <row r="288" spans="1:67">
      <c r="A288" s="363"/>
      <c r="B288" s="363">
        <f>+'Ark1'!C1161</f>
        <v>2023</v>
      </c>
      <c r="C288" s="264">
        <f>+'Ark1'!M1161</f>
        <v>4</v>
      </c>
      <c r="D288" s="264" t="s">
        <v>95</v>
      </c>
      <c r="E288" s="264">
        <f>+'Ark1'!D1161</f>
        <v>4</v>
      </c>
      <c r="F288" s="264" t="s">
        <v>587</v>
      </c>
      <c r="G288" s="264">
        <f>+IF(H288=0,"",'Ark1'!Q1161)</f>
        <v>136</v>
      </c>
      <c r="H288" s="484">
        <f>+'Ark1'!R1161</f>
        <v>160</v>
      </c>
      <c r="I288" s="265">
        <f>+IF(H288=0,"",'Ark1'!AE1161)</f>
        <v>5.1167252958106806</v>
      </c>
      <c r="J288" s="265">
        <f>+IF(H288=0,"",'Ark1'!AF1161)</f>
        <v>4.0738755188230096</v>
      </c>
      <c r="K288" s="266">
        <f>+IF(H288=0,"",'Ark1'!S1161)</f>
        <v>2.2999999999999998</v>
      </c>
      <c r="L288" s="363"/>
      <c r="M288" s="267"/>
      <c r="N288" s="267"/>
      <c r="O288" s="363"/>
      <c r="P288" s="265">
        <f>+IF(H288=0,"",'Ark1'!U1161)</f>
        <v>212.965</v>
      </c>
      <c r="Q288" s="267">
        <f>+IF(H288=0,"",'Ark1'!W1161)</f>
        <v>0</v>
      </c>
      <c r="R288" s="267">
        <f>+IF(H288=0,"",'Ark1'!X1161)</f>
        <v>0</v>
      </c>
      <c r="S288" s="267">
        <f>+IF(H288=0,"",'Ark1'!AG1161)</f>
        <v>1091.0999999999999</v>
      </c>
      <c r="T288" s="267">
        <f>+IF(H288=0,"",'Ark1'!AH1161)</f>
        <v>87.5</v>
      </c>
      <c r="U288" s="267">
        <f>+IF(H288=0,"",'Ark1'!AI1161)</f>
        <v>17.5</v>
      </c>
      <c r="V288" s="267">
        <f>+IF(H288=0,"",'Ark1'!Y1161)</f>
        <v>36.159929825706008</v>
      </c>
      <c r="W288" s="266">
        <f>+IF(H288=0,"",'Ark1'!Z1161)</f>
        <v>1.3546217184144069</v>
      </c>
      <c r="X288" s="267">
        <f t="shared" si="59"/>
        <v>195.18375950875264</v>
      </c>
      <c r="Y288" s="267">
        <f t="shared" si="60"/>
        <v>53.241250000000001</v>
      </c>
      <c r="Z288" s="265">
        <f t="shared" si="61"/>
        <v>1.1764705882352942</v>
      </c>
      <c r="AA288" s="363"/>
      <c r="AD288" s="28"/>
      <c r="AE288" s="27"/>
      <c r="AH288" s="27"/>
      <c r="AI288" s="27"/>
      <c r="AJ288" s="27"/>
      <c r="AL288" s="27"/>
      <c r="AN288" s="27"/>
      <c r="AO288" s="27"/>
    </row>
    <row r="289" spans="1:67">
      <c r="A289" s="363"/>
      <c r="B289" s="363">
        <f>+'Ark1'!C1162</f>
        <v>2023</v>
      </c>
      <c r="C289" s="264">
        <f>+'Ark1'!M1162</f>
        <v>4</v>
      </c>
      <c r="D289" s="264" t="s">
        <v>95</v>
      </c>
      <c r="E289" s="264">
        <f>+'Ark1'!D1162</f>
        <v>5</v>
      </c>
      <c r="F289" s="264" t="s">
        <v>443</v>
      </c>
      <c r="G289" s="264">
        <f>+IF(H289=0,"",'Ark1'!Q1162)</f>
        <v>195</v>
      </c>
      <c r="H289" s="484">
        <f>+'Ark1'!R1162</f>
        <v>225</v>
      </c>
      <c r="I289" s="265">
        <f>+IF(H289=0,"",'Ark1'!AE1162)</f>
        <v>5.8004640371229694</v>
      </c>
      <c r="J289" s="265">
        <f>+IF(H289=0,"",'Ark1'!AF1162)</f>
        <v>4.6903189337573092</v>
      </c>
      <c r="K289" s="266">
        <f>+IF(H289=0,"",'Ark1'!S1162)</f>
        <v>2.2142857142857153</v>
      </c>
      <c r="L289" s="363"/>
      <c r="M289" s="267"/>
      <c r="N289" s="267"/>
      <c r="O289" s="363"/>
      <c r="P289" s="265">
        <f>+IF(H289=0,"",'Ark1'!U1162)</f>
        <v>215.55111111111125</v>
      </c>
      <c r="Q289" s="267">
        <f>+IF(H289=0,"",'Ark1'!W1162)</f>
        <v>0</v>
      </c>
      <c r="R289" s="267">
        <f>+IF(H289=0,"",'Ark1'!X1162)</f>
        <v>0</v>
      </c>
      <c r="S289" s="267">
        <f>+IF(H289=0,"",'Ark1'!AG1162)</f>
        <v>1110.1400966183576</v>
      </c>
      <c r="T289" s="267">
        <f>+IF(H289=0,"",'Ark1'!AH1162)</f>
        <v>91.555555555555557</v>
      </c>
      <c r="U289" s="267">
        <f>+IF(H289=0,"",'Ark1'!AI1162)</f>
        <v>15.111111111111111</v>
      </c>
      <c r="V289" s="267">
        <f>+IF(H289=0,"",'Ark1'!Y1162)</f>
        <v>35.873065242274897</v>
      </c>
      <c r="W289" s="266">
        <f>+IF(H289=0,"",'Ark1'!Z1162)</f>
        <v>1.2125477759014429</v>
      </c>
      <c r="X289" s="267">
        <f t="shared" si="59"/>
        <v>194.16568392377695</v>
      </c>
      <c r="Y289" s="267">
        <f t="shared" si="60"/>
        <v>53.887777777777814</v>
      </c>
      <c r="Z289" s="265">
        <f t="shared" si="61"/>
        <v>1.1538461538461537</v>
      </c>
      <c r="AA289" s="363"/>
      <c r="AD289" s="28"/>
      <c r="AE289" s="27"/>
      <c r="AH289" s="27"/>
      <c r="AI289" s="27"/>
      <c r="AJ289" s="27"/>
      <c r="AL289" s="27"/>
      <c r="AN289" s="27"/>
      <c r="AO289" s="27"/>
    </row>
    <row r="290" spans="1:67">
      <c r="A290" s="363"/>
      <c r="B290" s="363">
        <f>+'Ark1'!C1163</f>
        <v>2023</v>
      </c>
      <c r="C290" s="264">
        <f>+'Ark1'!M1163</f>
        <v>4</v>
      </c>
      <c r="D290" s="264" t="s">
        <v>95</v>
      </c>
      <c r="E290" s="264">
        <f>+'Ark1'!D1163</f>
        <v>6</v>
      </c>
      <c r="F290" s="264" t="s">
        <v>588</v>
      </c>
      <c r="G290" s="264">
        <f>+IF(H290=0,"",'Ark1'!Q1163)</f>
        <v>261</v>
      </c>
      <c r="H290" s="484">
        <f>+'Ark1'!R1163</f>
        <v>297</v>
      </c>
      <c r="I290" s="265">
        <f>+IF(H290=0,"",'Ark1'!AE1163)</f>
        <v>7.3514851485148514</v>
      </c>
      <c r="J290" s="265">
        <f>+IF(H290=0,"",'Ark1'!AF1163)</f>
        <v>5.9733275333895026</v>
      </c>
      <c r="K290" s="266">
        <f>+IF(H290=0,"",'Ark1'!S1163)</f>
        <v>2.3605442176870746</v>
      </c>
      <c r="L290" s="363"/>
      <c r="M290" s="267"/>
      <c r="N290" s="267"/>
      <c r="O290" s="363"/>
      <c r="P290" s="265">
        <f>+IF(H290=0,"",'Ark1'!U1163)</f>
        <v>213.79259259259277</v>
      </c>
      <c r="Q290" s="267">
        <f>+IF(H290=0,"",'Ark1'!W1163)</f>
        <v>0</v>
      </c>
      <c r="R290" s="267">
        <f>+IF(H290=0,"",'Ark1'!X1163)</f>
        <v>0</v>
      </c>
      <c r="S290" s="267">
        <f>+IF(H290=0,"",'Ark1'!AG1163)</f>
        <v>1098.0805860805863</v>
      </c>
      <c r="T290" s="267">
        <f>+IF(H290=0,"",'Ark1'!AH1163)</f>
        <v>91.919191919191903</v>
      </c>
      <c r="U290" s="267">
        <f>+IF(H290=0,"",'Ark1'!AI1163)</f>
        <v>22.895622895622896</v>
      </c>
      <c r="V290" s="267">
        <f>+IF(H290=0,"",'Ark1'!Y1163)</f>
        <v>35.155349498034305</v>
      </c>
      <c r="W290" s="266">
        <f>+IF(H290=0,"",'Ark1'!Z1163)</f>
        <v>1.2486569295275809</v>
      </c>
      <c r="X290" s="267">
        <f t="shared" si="59"/>
        <v>194.69663274504234</v>
      </c>
      <c r="Y290" s="267">
        <f t="shared" si="60"/>
        <v>53.448148148148192</v>
      </c>
      <c r="Z290" s="265">
        <f t="shared" si="61"/>
        <v>1.1379310344827587</v>
      </c>
      <c r="AA290" s="363"/>
      <c r="AD290" s="28"/>
      <c r="AE290" s="27"/>
      <c r="AH290" s="27"/>
      <c r="AI290" s="27"/>
      <c r="AJ290" s="27"/>
      <c r="AL290" s="27"/>
      <c r="AN290" s="27"/>
      <c r="AO290" s="27"/>
    </row>
    <row r="291" spans="1:67">
      <c r="A291" s="363"/>
      <c r="B291" s="363">
        <f>+'Ark1'!C1164</f>
        <v>2023</v>
      </c>
      <c r="C291" s="264">
        <f>+'Ark1'!M1164</f>
        <v>4</v>
      </c>
      <c r="D291" s="264" t="s">
        <v>95</v>
      </c>
      <c r="E291" s="264">
        <f>+'Ark1'!D1164</f>
        <v>7</v>
      </c>
      <c r="F291" s="264" t="s">
        <v>589</v>
      </c>
      <c r="G291" s="264">
        <f>+IF(H291=0,"",'Ark1'!Q1164)</f>
        <v>167</v>
      </c>
      <c r="H291" s="484">
        <f>+'Ark1'!R1164</f>
        <v>189</v>
      </c>
      <c r="I291" s="265">
        <f>+IF(H291=0,"",'Ark1'!AE1164)</f>
        <v>7.438016528925619</v>
      </c>
      <c r="J291" s="265">
        <f>+IF(H291=0,"",'Ark1'!AF1164)</f>
        <v>6.0961356873015218</v>
      </c>
      <c r="K291" s="266">
        <f>+IF(H291=0,"",'Ark1'!S1164)</f>
        <v>2.4224598930481278</v>
      </c>
      <c r="L291" s="363"/>
      <c r="M291" s="267"/>
      <c r="N291" s="267"/>
      <c r="O291" s="363"/>
      <c r="P291" s="265">
        <f>+IF(H291=0,"",'Ark1'!U1164)</f>
        <v>216.39523809523808</v>
      </c>
      <c r="Q291" s="267">
        <f>+IF(H291=0,"",'Ark1'!W1164)</f>
        <v>0</v>
      </c>
      <c r="R291" s="267">
        <f>+IF(H291=0,"",'Ark1'!X1164)</f>
        <v>0</v>
      </c>
      <c r="S291" s="267">
        <f>+IF(H291=0,"",'Ark1'!AG1164)</f>
        <v>1101.6416184971097</v>
      </c>
      <c r="T291" s="267">
        <f>+IF(H291=0,"",'Ark1'!AH1164)</f>
        <v>91.005291005291014</v>
      </c>
      <c r="U291" s="267">
        <f>+IF(H291=0,"",'Ark1'!AI1164)</f>
        <v>19.047619047619055</v>
      </c>
      <c r="V291" s="267">
        <f>+IF(H291=0,"",'Ark1'!Y1164)</f>
        <v>32.228639676838718</v>
      </c>
      <c r="W291" s="266">
        <f>+IF(H291=0,"",'Ark1'!Z1164)</f>
        <v>1.4618409872021849</v>
      </c>
      <c r="X291" s="267">
        <f t="shared" si="59"/>
        <v>196.42979573561365</v>
      </c>
      <c r="Y291" s="267">
        <f t="shared" si="60"/>
        <v>54.098809523809521</v>
      </c>
      <c r="Z291" s="265">
        <f t="shared" si="61"/>
        <v>1.1317365269461077</v>
      </c>
      <c r="AA291" s="363"/>
      <c r="AD291" s="28"/>
      <c r="AE291" s="27"/>
      <c r="AH291" s="27"/>
      <c r="AI291" s="27"/>
      <c r="AJ291" s="27"/>
      <c r="AL291" s="27"/>
      <c r="AN291" s="27"/>
      <c r="AO291" s="27"/>
    </row>
    <row r="292" spans="1:67">
      <c r="A292" s="363"/>
      <c r="B292" s="363">
        <f>+'Ark1'!C1165</f>
        <v>2023</v>
      </c>
      <c r="C292" s="264">
        <f>+'Ark1'!M1165</f>
        <v>4</v>
      </c>
      <c r="D292" s="264" t="s">
        <v>95</v>
      </c>
      <c r="E292" s="264">
        <f>+'Ark1'!D1165</f>
        <v>8</v>
      </c>
      <c r="F292" s="264" t="s">
        <v>590</v>
      </c>
      <c r="G292" s="264">
        <f>+IF(H292=0,"",'Ark1'!Q1165)</f>
        <v>226</v>
      </c>
      <c r="H292" s="484">
        <f>+'Ark1'!R1165</f>
        <v>273</v>
      </c>
      <c r="I292" s="265">
        <f>+IF(H292=0,"",'Ark1'!AE1165)</f>
        <v>8.5392555520800766</v>
      </c>
      <c r="J292" s="265">
        <f>+IF(H292=0,"",'Ark1'!AF1165)</f>
        <v>7.0466865529408116</v>
      </c>
      <c r="K292" s="266">
        <f>+IF(H292=0,"",'Ark1'!S1165)</f>
        <v>2.2185185185185188</v>
      </c>
      <c r="L292" s="363"/>
      <c r="M292" s="267"/>
      <c r="N292" s="267"/>
      <c r="O292" s="363"/>
      <c r="P292" s="265">
        <f>+IF(H292=0,"",'Ark1'!U1165)</f>
        <v>214.95457875457873</v>
      </c>
      <c r="Q292" s="267">
        <f>+IF(H292=0,"",'Ark1'!W1165)</f>
        <v>0</v>
      </c>
      <c r="R292" s="267">
        <f>+IF(H292=0,"",'Ark1'!X1165)</f>
        <v>0</v>
      </c>
      <c r="S292" s="267">
        <f>+IF(H292=0,"",'Ark1'!AG1165)</f>
        <v>1115.7750000000001</v>
      </c>
      <c r="T292" s="267">
        <f>+IF(H292=0,"",'Ark1'!AH1165)</f>
        <v>87.912087912087884</v>
      </c>
      <c r="U292" s="267">
        <f>+IF(H292=0,"",'Ark1'!AI1165)</f>
        <v>15.75091575091575</v>
      </c>
      <c r="V292" s="267">
        <f>+IF(H292=0,"",'Ark1'!Y1165)</f>
        <v>31.767302791614313</v>
      </c>
      <c r="W292" s="266">
        <f>+IF(H292=0,"",'Ark1'!Z1165)</f>
        <v>1.0883026643436584</v>
      </c>
      <c r="X292" s="267">
        <f t="shared" si="59"/>
        <v>192.65047052907505</v>
      </c>
      <c r="Y292" s="267">
        <f t="shared" si="60"/>
        <v>53.738644688644683</v>
      </c>
      <c r="Z292" s="265">
        <f t="shared" si="61"/>
        <v>1.2079646017699115</v>
      </c>
      <c r="AA292" s="363"/>
      <c r="AD292" s="28"/>
      <c r="AE292" s="27"/>
      <c r="AH292" s="27"/>
      <c r="AI292" s="27"/>
      <c r="AJ292" s="27"/>
      <c r="AL292" s="27"/>
      <c r="AN292" s="27"/>
      <c r="AO292" s="27"/>
    </row>
    <row r="293" spans="1:67">
      <c r="A293" s="363"/>
      <c r="B293" s="363">
        <f>+'Ark1'!C1166</f>
        <v>2023</v>
      </c>
      <c r="C293" s="264">
        <f>+'Ark1'!M1166</f>
        <v>4</v>
      </c>
      <c r="D293" s="264" t="s">
        <v>95</v>
      </c>
      <c r="E293" s="264">
        <f>+'Ark1'!D1166</f>
        <v>9</v>
      </c>
      <c r="F293" s="264" t="s">
        <v>591</v>
      </c>
      <c r="G293" s="264">
        <f>+IF(H293=0,"",'Ark1'!Q1166)</f>
        <v>240</v>
      </c>
      <c r="H293" s="484">
        <f>+'Ark1'!R1166</f>
        <v>300</v>
      </c>
      <c r="I293" s="265">
        <f>+IF(H293=0,"",'Ark1'!AE1166)</f>
        <v>8.8704908338261372</v>
      </c>
      <c r="J293" s="265">
        <f>+IF(H293=0,"",'Ark1'!AF1166)</f>
        <v>7.4550824753174547</v>
      </c>
      <c r="K293" s="266">
        <f>+IF(H293=0,"",'Ark1'!S1166)</f>
        <v>2.3799999999999994</v>
      </c>
      <c r="L293" s="363"/>
      <c r="M293" s="267"/>
      <c r="N293" s="267"/>
      <c r="O293" s="363"/>
      <c r="P293" s="265">
        <f>+IF(H293=0,"",'Ark1'!U1166)</f>
        <v>217.27900000000005</v>
      </c>
      <c r="Q293" s="267">
        <f>+IF(H293=0,"",'Ark1'!W1166)</f>
        <v>0</v>
      </c>
      <c r="R293" s="267">
        <f>+IF(H293=0,"",'Ark1'!X1166)</f>
        <v>0.66666666666666652</v>
      </c>
      <c r="S293" s="267">
        <f>+IF(H293=0,"",'Ark1'!AG1166)</f>
        <v>1100.8049645390076</v>
      </c>
      <c r="T293" s="267">
        <f>+IF(H293=0,"",'Ark1'!AH1166)</f>
        <v>94</v>
      </c>
      <c r="U293" s="267">
        <f>+IF(H293=0,"",'Ark1'!AI1166)</f>
        <v>19</v>
      </c>
      <c r="V293" s="267">
        <f>+IF(H293=0,"",'Ark1'!Y1166)</f>
        <v>34.953999184642633</v>
      </c>
      <c r="W293" s="266">
        <f>+IF(H293=0,"",'Ark1'!Z1166)</f>
        <v>1.2092421869363748</v>
      </c>
      <c r="X293" s="267">
        <f t="shared" si="59"/>
        <v>197.38192231990126</v>
      </c>
      <c r="Y293" s="267">
        <f t="shared" si="60"/>
        <v>54.319750000000013</v>
      </c>
      <c r="Z293" s="265">
        <f t="shared" si="61"/>
        <v>1.25</v>
      </c>
      <c r="AA293" s="363"/>
      <c r="AD293" s="28"/>
      <c r="AE293" s="27"/>
      <c r="AH293" s="27"/>
      <c r="AI293" s="27"/>
      <c r="AJ293" s="27"/>
      <c r="AL293" s="27"/>
      <c r="AN293" s="27"/>
      <c r="AO293" s="27"/>
    </row>
    <row r="294" spans="1:67">
      <c r="A294" s="363"/>
      <c r="B294" s="363">
        <f>+'Ark1'!C1167</f>
        <v>2023</v>
      </c>
      <c r="C294" s="264">
        <f>+'Ark1'!M1167</f>
        <v>4</v>
      </c>
      <c r="D294" s="264" t="s">
        <v>95</v>
      </c>
      <c r="E294" s="264">
        <f>+'Ark1'!D1167</f>
        <v>10</v>
      </c>
      <c r="F294" s="264" t="s">
        <v>592</v>
      </c>
      <c r="G294" s="264">
        <f>+IF(H294=0,"",'Ark1'!Q1167)</f>
        <v>545</v>
      </c>
      <c r="H294" s="484">
        <f>+'Ark1'!R1167</f>
        <v>732</v>
      </c>
      <c r="I294" s="265">
        <f>+IF(H294=0,"",'Ark1'!AE1167)</f>
        <v>10.18505635174621</v>
      </c>
      <c r="J294" s="265">
        <f>+IF(H294=0,"",'Ark1'!AF1167)</f>
        <v>8.6245468274192998</v>
      </c>
      <c r="K294" s="266">
        <f>+IF(H294=0,"",'Ark1'!S1167)</f>
        <v>2.727397260273972</v>
      </c>
      <c r="L294" s="363"/>
      <c r="M294" s="267"/>
      <c r="N294" s="267"/>
      <c r="O294" s="363"/>
      <c r="P294" s="265">
        <f>+IF(H294=0,"",'Ark1'!U1167)</f>
        <v>218.17308743169372</v>
      </c>
      <c r="Q294" s="267">
        <f>+IF(H294=0,"",'Ark1'!W1167)</f>
        <v>0</v>
      </c>
      <c r="R294" s="267">
        <f>+IF(H294=0,"",'Ark1'!X1167)</f>
        <v>0.54644808743169404</v>
      </c>
      <c r="S294" s="267">
        <f>+IF(H294=0,"",'Ark1'!AG1167)</f>
        <v>1104.2644978783592</v>
      </c>
      <c r="T294" s="267">
        <f>+IF(H294=0,"",'Ark1'!AH1167)</f>
        <v>96.448087431693978</v>
      </c>
      <c r="U294" s="267">
        <f>+IF(H294=0,"",'Ark1'!AI1167)</f>
        <v>37.704918032786871</v>
      </c>
      <c r="V294" s="267">
        <f>+IF(H294=0,"",'Ark1'!Y1167)</f>
        <v>41.988236379884071</v>
      </c>
      <c r="W294" s="266">
        <f>+IF(H294=0,"",'Ark1'!Z1167)</f>
        <v>1.4381011041449503</v>
      </c>
      <c r="X294" s="267">
        <f t="shared" si="59"/>
        <v>197.57321534005041</v>
      </c>
      <c r="Y294" s="267">
        <f t="shared" si="60"/>
        <v>54.543271857923429</v>
      </c>
      <c r="Z294" s="265">
        <f t="shared" si="61"/>
        <v>1.3431192660550459</v>
      </c>
      <c r="AA294" s="363"/>
      <c r="AD294" s="28"/>
      <c r="AE294" s="27"/>
      <c r="AH294" s="27"/>
      <c r="AI294" s="27"/>
      <c r="AJ294" s="27"/>
      <c r="AL294" s="27"/>
      <c r="AN294" s="27"/>
      <c r="AO294" s="27"/>
    </row>
    <row r="295" spans="1:67">
      <c r="A295" s="363"/>
      <c r="B295" s="363">
        <f>+'Ark1'!C1168</f>
        <v>2023</v>
      </c>
      <c r="C295" s="264">
        <f>+'Ark1'!M1168</f>
        <v>4</v>
      </c>
      <c r="D295" s="264" t="s">
        <v>95</v>
      </c>
      <c r="E295" s="264">
        <f>+'Ark1'!D1168</f>
        <v>11</v>
      </c>
      <c r="F295" s="264" t="s">
        <v>593</v>
      </c>
      <c r="G295" s="264">
        <f>+IF(H295=0,"",'Ark1'!Q1168)</f>
        <v>430</v>
      </c>
      <c r="H295" s="484">
        <f>+'Ark1'!R1168</f>
        <v>552</v>
      </c>
      <c r="I295" s="265">
        <f>+IF(H295=0,"",'Ark1'!AE1168)</f>
        <v>8.5967917769817745</v>
      </c>
      <c r="J295" s="265">
        <f>+IF(H295=0,"",'Ark1'!AF1168)</f>
        <v>7.0210020601061425</v>
      </c>
      <c r="K295" s="266">
        <f>+IF(H295=0,"",'Ark1'!S1168)</f>
        <v>2.7777777777777781</v>
      </c>
      <c r="L295" s="363"/>
      <c r="M295" s="267"/>
      <c r="N295" s="267"/>
      <c r="O295" s="363"/>
      <c r="P295" s="265">
        <f>+IF(H295=0,"",'Ark1'!U1168)</f>
        <v>213.24565217391304</v>
      </c>
      <c r="Q295" s="267">
        <f>+IF(H295=0,"",'Ark1'!W1168)</f>
        <v>0</v>
      </c>
      <c r="R295" s="267">
        <f>+IF(H295=0,"",'Ark1'!X1168)</f>
        <v>0</v>
      </c>
      <c r="S295" s="267">
        <f>+IF(H295=0,"",'Ark1'!AG1168)</f>
        <v>1083.8517110266159</v>
      </c>
      <c r="T295" s="267">
        <f>+IF(H295=0,"",'Ark1'!AH1168)</f>
        <v>95.289855072463766</v>
      </c>
      <c r="U295" s="267">
        <f>+IF(H295=0,"",'Ark1'!AI1168)</f>
        <v>42.934782608695642</v>
      </c>
      <c r="V295" s="267">
        <f>+IF(H295=0,"",'Ark1'!Y1168)</f>
        <v>41.003031647486601</v>
      </c>
      <c r="W295" s="266">
        <f>+IF(H295=0,"",'Ark1'!Z1168)</f>
        <v>1.339032706209391</v>
      </c>
      <c r="X295" s="267">
        <f t="shared" si="59"/>
        <v>196.74799606297472</v>
      </c>
      <c r="Y295" s="267">
        <f t="shared" si="60"/>
        <v>53.311413043478261</v>
      </c>
      <c r="Z295" s="265">
        <f t="shared" si="61"/>
        <v>1.2837209302325581</v>
      </c>
      <c r="AA295" s="363"/>
      <c r="AD295" s="28"/>
      <c r="AE295" s="27"/>
      <c r="AH295" s="27"/>
      <c r="AI295" s="27"/>
      <c r="AJ295" s="27"/>
      <c r="AL295" s="27"/>
      <c r="AN295" s="27"/>
      <c r="AO295" s="27"/>
    </row>
    <row r="296" spans="1:67">
      <c r="A296" s="363"/>
      <c r="B296" s="363">
        <f>+'Ark1'!C1169</f>
        <v>2023</v>
      </c>
      <c r="C296" s="264">
        <f>+'Ark1'!M1169</f>
        <v>4</v>
      </c>
      <c r="D296" s="264" t="s">
        <v>95</v>
      </c>
      <c r="E296" s="264">
        <f>+'Ark1'!D1169</f>
        <v>12</v>
      </c>
      <c r="F296" s="264" t="s">
        <v>594</v>
      </c>
      <c r="G296" s="264">
        <f>+IF(H296=0,"",'Ark1'!Q1169)</f>
        <v>209</v>
      </c>
      <c r="H296" s="484">
        <f>+'Ark1'!R1169</f>
        <v>273</v>
      </c>
      <c r="I296" s="265">
        <f>+IF(H296=0,"",'Ark1'!AE1169)</f>
        <v>6.5015479876161004</v>
      </c>
      <c r="J296" s="265">
        <f>+IF(H296=0,"",'Ark1'!AF1169)</f>
        <v>5.1812801784055589</v>
      </c>
      <c r="K296" s="266">
        <f>+IF(H296=0,"",'Ark1'!S1169)</f>
        <v>2.7158671586715859</v>
      </c>
      <c r="L296" s="363"/>
      <c r="M296" s="267"/>
      <c r="N296" s="267"/>
      <c r="O296" s="363"/>
      <c r="P296" s="265">
        <f>+IF(H296=0,"",'Ark1'!U1169)</f>
        <v>208.79706959706965</v>
      </c>
      <c r="Q296" s="267">
        <f>+IF(H296=0,"",'Ark1'!W1169)</f>
        <v>0</v>
      </c>
      <c r="R296" s="267">
        <f>+IF(H296=0,"",'Ark1'!X1169)</f>
        <v>0</v>
      </c>
      <c r="S296" s="267">
        <f>+IF(H296=0,"",'Ark1'!AG1169)</f>
        <v>1089.6434108527133</v>
      </c>
      <c r="T296" s="267">
        <f>+IF(H296=0,"",'Ark1'!AH1169)</f>
        <v>94.13919413919416</v>
      </c>
      <c r="U296" s="267">
        <f>+IF(H296=0,"",'Ark1'!AI1169)</f>
        <v>37.362637362637379</v>
      </c>
      <c r="V296" s="267">
        <f>+IF(H296=0,"",'Ark1'!Y1169)</f>
        <v>40.975858060493344</v>
      </c>
      <c r="W296" s="266">
        <f>+IF(H296=0,"",'Ark1'!Z1169)</f>
        <v>1.4327026924734072</v>
      </c>
      <c r="X296" s="267">
        <f t="shared" si="59"/>
        <v>191.61963218193836</v>
      </c>
      <c r="Y296" s="267">
        <f t="shared" si="60"/>
        <v>52.199267399267413</v>
      </c>
      <c r="Z296" s="265">
        <f t="shared" si="61"/>
        <v>1.3062200956937799</v>
      </c>
      <c r="AA296" s="363"/>
      <c r="AD296" s="28"/>
      <c r="AE296" s="27"/>
      <c r="AH296" s="27"/>
      <c r="AI296" s="27"/>
      <c r="AJ296" s="27"/>
      <c r="AL296" s="27"/>
    </row>
    <row r="297" spans="1:67" ht="15" customHeight="1">
      <c r="A297" s="363"/>
      <c r="B297" s="363"/>
      <c r="C297" s="363"/>
      <c r="D297" s="363"/>
      <c r="E297" s="363"/>
      <c r="F297" s="363"/>
      <c r="G297" s="363"/>
      <c r="H297" s="496"/>
      <c r="I297" s="364"/>
      <c r="J297" s="364"/>
      <c r="K297" s="363"/>
      <c r="L297" s="363"/>
      <c r="M297" s="365"/>
      <c r="N297" s="365"/>
      <c r="O297" s="363"/>
      <c r="P297" s="363"/>
      <c r="Q297" s="365"/>
      <c r="R297" s="365"/>
      <c r="S297" s="363"/>
      <c r="T297" s="365"/>
      <c r="U297" s="365"/>
      <c r="V297" s="365"/>
      <c r="W297" s="363"/>
      <c r="X297" s="363"/>
      <c r="Y297" s="365"/>
      <c r="Z297" s="364"/>
      <c r="AA297" s="363"/>
      <c r="AB297" s="247"/>
      <c r="AD297" s="28"/>
      <c r="AE297" s="27"/>
      <c r="AF297" s="248"/>
      <c r="AG297" s="86"/>
      <c r="AK297" s="86"/>
      <c r="BC297" s="260"/>
      <c r="BD297" s="27"/>
    </row>
    <row r="298" spans="1:67" ht="22.8">
      <c r="A298" s="366" t="s">
        <v>631</v>
      </c>
      <c r="B298" s="363"/>
      <c r="C298" s="363"/>
      <c r="D298" s="367" t="str">
        <f>+D300</f>
        <v>2</v>
      </c>
      <c r="E298" s="363"/>
      <c r="F298" s="363"/>
      <c r="G298" s="363"/>
      <c r="H298" s="495">
        <f>SUM(H300:H311)</f>
        <v>5004</v>
      </c>
      <c r="I298" s="364"/>
      <c r="J298" s="364"/>
      <c r="K298" s="363"/>
      <c r="L298" s="363"/>
      <c r="M298" s="365"/>
      <c r="N298" s="365"/>
      <c r="O298" s="363"/>
      <c r="P298" s="270">
        <f>+Fettgruppe!R29</f>
        <v>226.84748201438876</v>
      </c>
      <c r="Q298" s="365"/>
      <c r="R298" s="365"/>
      <c r="S298" s="363"/>
      <c r="T298" s="365"/>
      <c r="U298" s="365"/>
      <c r="V298" s="365"/>
      <c r="W298" s="363"/>
      <c r="X298" s="270">
        <f>+Fettgruppe!Z29</f>
        <v>207.95040958528881</v>
      </c>
      <c r="Y298" s="368" t="s">
        <v>629</v>
      </c>
      <c r="Z298" s="369"/>
      <c r="AA298" s="363"/>
      <c r="AB298" s="247"/>
      <c r="AD298" s="28"/>
      <c r="AE298" s="27"/>
      <c r="AF298" s="248"/>
      <c r="AG298" s="86"/>
      <c r="AK298" s="86"/>
      <c r="BC298" s="260" t="e">
        <f>1+#REF!</f>
        <v>#REF!</v>
      </c>
      <c r="BD298" s="27">
        <v>268.9193823216188</v>
      </c>
      <c r="BE298" s="86">
        <f t="shared" ref="BE298:BO298" si="62">+BD298</f>
        <v>268.9193823216188</v>
      </c>
      <c r="BF298" s="86">
        <f t="shared" si="62"/>
        <v>268.9193823216188</v>
      </c>
      <c r="BG298" s="86">
        <f t="shared" si="62"/>
        <v>268.9193823216188</v>
      </c>
      <c r="BH298" s="86">
        <f t="shared" si="62"/>
        <v>268.9193823216188</v>
      </c>
      <c r="BI298" s="86">
        <f t="shared" si="62"/>
        <v>268.9193823216188</v>
      </c>
      <c r="BJ298" s="86">
        <f t="shared" si="62"/>
        <v>268.9193823216188</v>
      </c>
      <c r="BK298" s="86">
        <f t="shared" si="62"/>
        <v>268.9193823216188</v>
      </c>
      <c r="BL298" s="86">
        <f t="shared" si="62"/>
        <v>268.9193823216188</v>
      </c>
      <c r="BM298" s="86">
        <f t="shared" si="62"/>
        <v>268.9193823216188</v>
      </c>
      <c r="BN298" s="86">
        <f t="shared" si="62"/>
        <v>268.9193823216188</v>
      </c>
      <c r="BO298" s="86">
        <f t="shared" si="62"/>
        <v>268.9193823216188</v>
      </c>
    </row>
    <row r="299" spans="1:67" ht="15" customHeight="1">
      <c r="A299" s="363"/>
      <c r="B299" s="363"/>
      <c r="C299" s="363"/>
      <c r="D299" s="367"/>
      <c r="E299" s="363"/>
      <c r="F299" s="363"/>
      <c r="G299" s="363"/>
      <c r="H299" s="496"/>
      <c r="I299" s="363"/>
      <c r="J299" s="363"/>
      <c r="K299" s="363"/>
      <c r="L299" s="363"/>
      <c r="M299" s="365"/>
      <c r="N299" s="365"/>
      <c r="O299" s="363"/>
      <c r="P299" s="363"/>
      <c r="Q299" s="365"/>
      <c r="R299" s="365"/>
      <c r="S299" s="363"/>
      <c r="T299" s="365"/>
      <c r="U299" s="365"/>
      <c r="V299" s="365"/>
      <c r="W299" s="363"/>
      <c r="X299" s="363"/>
      <c r="Y299" s="365"/>
      <c r="Z299" s="369"/>
      <c r="AA299" s="363"/>
      <c r="AB299" s="247"/>
      <c r="AD299" s="28"/>
      <c r="AE299" s="27"/>
      <c r="AF299" s="248"/>
      <c r="AG299" s="86"/>
      <c r="AK299" s="86"/>
      <c r="BC299" s="260"/>
      <c r="BD299" s="27"/>
    </row>
    <row r="300" spans="1:67">
      <c r="A300" s="363"/>
      <c r="B300" s="363">
        <f>+'Ark1'!C1170</f>
        <v>2023</v>
      </c>
      <c r="C300" s="264">
        <f>+'Ark1'!M1170</f>
        <v>5</v>
      </c>
      <c r="D300" s="362" t="s">
        <v>96</v>
      </c>
      <c r="E300" s="264">
        <f>+'Ark1'!D1170</f>
        <v>1</v>
      </c>
      <c r="F300" s="264" t="s">
        <v>584</v>
      </c>
      <c r="G300" s="264">
        <f>+IF(H300=0,"",'Ark1'!Q1170)</f>
        <v>361</v>
      </c>
      <c r="H300" s="484">
        <f>+'Ark1'!R1170</f>
        <v>420</v>
      </c>
      <c r="I300" s="265">
        <f>+IF(H300=0,"",'Ark1'!AE1170)</f>
        <v>8.7227414330218043</v>
      </c>
      <c r="J300" s="265">
        <f>+IF(H300=0,"",'Ark1'!AF1170)</f>
        <v>7.4425588005880146</v>
      </c>
      <c r="K300" s="266">
        <f>+IF(H300=0,"",'Ark1'!S1170)</f>
        <v>2.6754807692307696</v>
      </c>
      <c r="L300" s="363"/>
      <c r="M300" s="267"/>
      <c r="N300" s="267"/>
      <c r="O300" s="363"/>
      <c r="P300" s="265">
        <f>+IF(H300=0,"",'Ark1'!U1170)</f>
        <v>226.81857142857169</v>
      </c>
      <c r="Q300" s="267">
        <f>+IF(H300=0,"",'Ark1'!W1170)</f>
        <v>0</v>
      </c>
      <c r="R300" s="267">
        <f>+IF(H300=0,"",'Ark1'!X1170)</f>
        <v>0</v>
      </c>
      <c r="S300" s="267">
        <f>+IF(H300=0,"",'Ark1'!AG1170)</f>
        <v>1089.5295698924731</v>
      </c>
      <c r="T300" s="267">
        <f>+IF(H300=0,"",'Ark1'!AH1170)</f>
        <v>88.333333333333314</v>
      </c>
      <c r="U300" s="267">
        <f>+IF(H300=0,"",'Ark1'!AI1170)</f>
        <v>18.809523809523803</v>
      </c>
      <c r="V300" s="267">
        <f>+IF(H300=0,"",'Ark1'!Y1170)</f>
        <v>38.577114334019129</v>
      </c>
      <c r="W300" s="266">
        <f>+IF(H300=0,"",'Ark1'!Z1170)</f>
        <v>1.1573338762411565</v>
      </c>
      <c r="X300" s="267">
        <f t="shared" ref="X300:X311" si="63">+IF(H300=0,"",1000*P300/S300)</f>
        <v>208.18028045898438</v>
      </c>
      <c r="Y300" s="267">
        <f t="shared" ref="Y300:Y311" si="64">+IF(H300=0,"",P300/C300)</f>
        <v>45.363714285714337</v>
      </c>
      <c r="Z300" s="265">
        <f t="shared" ref="Z300:Z311" si="65">+IF(H300=0,"",H300/G300)</f>
        <v>1.1634349030470914</v>
      </c>
      <c r="AA300" s="363"/>
      <c r="AD300" s="28"/>
      <c r="AE300" s="27"/>
      <c r="AH300" s="27"/>
      <c r="AI300" s="27"/>
      <c r="AJ300" s="27"/>
      <c r="AL300" s="27"/>
    </row>
    <row r="301" spans="1:67">
      <c r="A301" s="363"/>
      <c r="B301" s="363">
        <f>+'Ark1'!C1171</f>
        <v>2023</v>
      </c>
      <c r="C301" s="264">
        <f>+'Ark1'!M1171</f>
        <v>5</v>
      </c>
      <c r="D301" s="362" t="s">
        <v>96</v>
      </c>
      <c r="E301" s="264">
        <f>+'Ark1'!D1171</f>
        <v>2</v>
      </c>
      <c r="F301" s="264" t="s">
        <v>585</v>
      </c>
      <c r="G301" s="264">
        <f>+IF(H301=0,"",'Ark1'!Q1171)</f>
        <v>212</v>
      </c>
      <c r="H301" s="484">
        <f>+'Ark1'!R1171</f>
        <v>241</v>
      </c>
      <c r="I301" s="265">
        <f>+IF(H301=0,"",'Ark1'!AE1171)</f>
        <v>7.5810003145643297</v>
      </c>
      <c r="J301" s="265">
        <f>+IF(H301=0,"",'Ark1'!AF1171)</f>
        <v>6.4427576082509033</v>
      </c>
      <c r="K301" s="266">
        <f>+IF(H301=0,"",'Ark1'!S1171)</f>
        <v>2.5874999999999999</v>
      </c>
      <c r="L301" s="363"/>
      <c r="M301" s="267"/>
      <c r="N301" s="267"/>
      <c r="O301" s="363"/>
      <c r="P301" s="265">
        <f>+IF(H301=0,"",'Ark1'!U1171)</f>
        <v>223.18589211618249</v>
      </c>
      <c r="Q301" s="267">
        <f>+IF(H301=0,"",'Ark1'!W1171)</f>
        <v>0</v>
      </c>
      <c r="R301" s="267">
        <f>+IF(H301=0,"",'Ark1'!X1171)</f>
        <v>0</v>
      </c>
      <c r="S301" s="267">
        <f>+IF(H301=0,"",'Ark1'!AG1171)</f>
        <v>1067.1500000000001</v>
      </c>
      <c r="T301" s="267">
        <f>+IF(H301=0,"",'Ark1'!AH1171)</f>
        <v>91.286307053941883</v>
      </c>
      <c r="U301" s="267">
        <f>+IF(H301=0,"",'Ark1'!AI1171)</f>
        <v>14.937759336099589</v>
      </c>
      <c r="V301" s="267">
        <f>+IF(H301=0,"",'Ark1'!Y1171)</f>
        <v>29.58352350901249</v>
      </c>
      <c r="W301" s="266">
        <f>+IF(H301=0,"",'Ark1'!Z1171)</f>
        <v>1.0495352533027713</v>
      </c>
      <c r="X301" s="267">
        <f t="shared" si="63"/>
        <v>209.14200638727684</v>
      </c>
      <c r="Y301" s="267">
        <f t="shared" si="64"/>
        <v>44.637178423236499</v>
      </c>
      <c r="Z301" s="265">
        <f t="shared" si="65"/>
        <v>1.1367924528301887</v>
      </c>
      <c r="AA301" s="363"/>
      <c r="AD301" s="28"/>
      <c r="AE301" s="27"/>
      <c r="AH301" s="27"/>
      <c r="AI301" s="27"/>
      <c r="AJ301" s="27"/>
      <c r="AL301" s="27"/>
    </row>
    <row r="302" spans="1:67">
      <c r="A302" s="363"/>
      <c r="B302" s="363">
        <f>+'Ark1'!C1172</f>
        <v>2023</v>
      </c>
      <c r="C302" s="264">
        <f>+'Ark1'!M1172</f>
        <v>5</v>
      </c>
      <c r="D302" s="362" t="s">
        <v>96</v>
      </c>
      <c r="E302" s="264">
        <f>+'Ark1'!D1172</f>
        <v>3</v>
      </c>
      <c r="F302" s="264" t="s">
        <v>586</v>
      </c>
      <c r="G302" s="264">
        <f>+IF(H302=0,"",'Ark1'!Q1172)</f>
        <v>359</v>
      </c>
      <c r="H302" s="484">
        <f>+'Ark1'!R1172</f>
        <v>417</v>
      </c>
      <c r="I302" s="265">
        <f>+IF(H302=0,"",'Ark1'!AE1172)</f>
        <v>9.1467427067339298</v>
      </c>
      <c r="J302" s="265">
        <f>+IF(H302=0,"",'Ark1'!AF1172)</f>
        <v>7.8523313922067697</v>
      </c>
      <c r="K302" s="266">
        <f>+IF(H302=0,"",'Ark1'!S1172)</f>
        <v>2.6168674698795167</v>
      </c>
      <c r="L302" s="363"/>
      <c r="M302" s="267"/>
      <c r="N302" s="267"/>
      <c r="O302" s="363"/>
      <c r="P302" s="265">
        <f>+IF(H302=0,"",'Ark1'!U1172)</f>
        <v>227.03812949640312</v>
      </c>
      <c r="Q302" s="267">
        <f>+IF(H302=0,"",'Ark1'!W1172)</f>
        <v>0</v>
      </c>
      <c r="R302" s="267">
        <f>+IF(H302=0,"",'Ark1'!X1172)</f>
        <v>0</v>
      </c>
      <c r="S302" s="267">
        <f>+IF(H302=0,"",'Ark1'!AG1172)</f>
        <v>1081.3110539845759</v>
      </c>
      <c r="T302" s="267">
        <f>+IF(H302=0,"",'Ark1'!AH1172)</f>
        <v>93.285371702637903</v>
      </c>
      <c r="U302" s="267">
        <f>+IF(H302=0,"",'Ark1'!AI1172)</f>
        <v>14.628297362110317</v>
      </c>
      <c r="V302" s="267">
        <f>+IF(H302=0,"",'Ark1'!Y1172)</f>
        <v>31.670740255756584</v>
      </c>
      <c r="W302" s="266">
        <f>+IF(H302=0,"",'Ark1'!Z1172)</f>
        <v>1.1797511595940851</v>
      </c>
      <c r="X302" s="267">
        <f t="shared" si="63"/>
        <v>209.96560486437204</v>
      </c>
      <c r="Y302" s="267">
        <f t="shared" si="64"/>
        <v>45.407625899280625</v>
      </c>
      <c r="Z302" s="265">
        <f t="shared" si="65"/>
        <v>1.1615598885793872</v>
      </c>
      <c r="AA302" s="363"/>
      <c r="AD302" s="28"/>
      <c r="AE302" s="27"/>
      <c r="AH302" s="27"/>
      <c r="AI302" s="27"/>
      <c r="AJ302" s="27"/>
      <c r="AL302" s="27"/>
    </row>
    <row r="303" spans="1:67">
      <c r="A303" s="363"/>
      <c r="B303" s="363">
        <f>+'Ark1'!C1173</f>
        <v>2023</v>
      </c>
      <c r="C303" s="264">
        <f>+'Ark1'!M1173</f>
        <v>5</v>
      </c>
      <c r="D303" s="362" t="s">
        <v>96</v>
      </c>
      <c r="E303" s="264">
        <f>+'Ark1'!D1173</f>
        <v>4</v>
      </c>
      <c r="F303" s="264" t="s">
        <v>587</v>
      </c>
      <c r="G303" s="264">
        <f>+IF(H303=0,"",'Ark1'!Q1173)</f>
        <v>227</v>
      </c>
      <c r="H303" s="484">
        <f>+'Ark1'!R1173</f>
        <v>266</v>
      </c>
      <c r="I303" s="265">
        <f>+IF(H303=0,"",'Ark1'!AE1173)</f>
        <v>8.5065558042852558</v>
      </c>
      <c r="J303" s="265">
        <f>+IF(H303=0,"",'Ark1'!AF1173)</f>
        <v>7.1415966573427152</v>
      </c>
      <c r="K303" s="266">
        <f>+IF(H303=0,"",'Ark1'!S1173)</f>
        <v>2.6553030303030303</v>
      </c>
      <c r="L303" s="363"/>
      <c r="M303" s="267"/>
      <c r="N303" s="267"/>
      <c r="O303" s="363"/>
      <c r="P303" s="265">
        <f>+IF(H303=0,"",'Ark1'!U1173)</f>
        <v>224.56090225563912</v>
      </c>
      <c r="Q303" s="267">
        <f>+IF(H303=0,"",'Ark1'!W1173)</f>
        <v>0</v>
      </c>
      <c r="R303" s="267">
        <f>+IF(H303=0,"",'Ark1'!X1173)</f>
        <v>0.37593984962406007</v>
      </c>
      <c r="S303" s="267">
        <f>+IF(H303=0,"",'Ark1'!AG1173)</f>
        <v>1062.6527196652719</v>
      </c>
      <c r="T303" s="267">
        <f>+IF(H303=0,"",'Ark1'!AH1173)</f>
        <v>89.84962406015039</v>
      </c>
      <c r="U303" s="267">
        <f>+IF(H303=0,"",'Ark1'!AI1173)</f>
        <v>16.541353383458645</v>
      </c>
      <c r="V303" s="267">
        <f>+IF(H303=0,"",'Ark1'!Y1173)</f>
        <v>31.652313067044311</v>
      </c>
      <c r="W303" s="266">
        <f>+IF(H303=0,"",'Ark1'!Z1173)</f>
        <v>1.2618331744413316</v>
      </c>
      <c r="X303" s="267">
        <f t="shared" si="63"/>
        <v>211.32106293989838</v>
      </c>
      <c r="Y303" s="267">
        <f t="shared" si="64"/>
        <v>44.912180451127824</v>
      </c>
      <c r="Z303" s="265">
        <f t="shared" si="65"/>
        <v>1.1718061674008811</v>
      </c>
      <c r="AA303" s="363"/>
      <c r="AD303" s="28"/>
      <c r="AE303" s="27"/>
      <c r="AH303" s="27"/>
      <c r="AI303" s="27"/>
      <c r="AJ303" s="27"/>
      <c r="AL303" s="27"/>
    </row>
    <row r="304" spans="1:67">
      <c r="A304" s="363"/>
      <c r="B304" s="363">
        <f>+'Ark1'!C1174</f>
        <v>2023</v>
      </c>
      <c r="C304" s="264">
        <f>+'Ark1'!M1174</f>
        <v>5</v>
      </c>
      <c r="D304" s="362" t="s">
        <v>96</v>
      </c>
      <c r="E304" s="264">
        <f>+'Ark1'!D1174</f>
        <v>5</v>
      </c>
      <c r="F304" s="264" t="s">
        <v>443</v>
      </c>
      <c r="G304" s="264">
        <f>+IF(H304=0,"",'Ark1'!Q1174)</f>
        <v>284</v>
      </c>
      <c r="H304" s="484">
        <f>+'Ark1'!R1174</f>
        <v>331</v>
      </c>
      <c r="I304" s="265">
        <f>+IF(H304=0,"",'Ark1'!AE1174)</f>
        <v>8.5331270946120146</v>
      </c>
      <c r="J304" s="265">
        <f>+IF(H304=0,"",'Ark1'!AF1174)</f>
        <v>7.1143837640053604</v>
      </c>
      <c r="K304" s="266">
        <f>+IF(H304=0,"",'Ark1'!S1174)</f>
        <v>2.6909090909090914</v>
      </c>
      <c r="L304" s="363"/>
      <c r="M304" s="267"/>
      <c r="N304" s="267"/>
      <c r="O304" s="363"/>
      <c r="P304" s="265">
        <f>+IF(H304=0,"",'Ark1'!U1174)</f>
        <v>222.24894259818728</v>
      </c>
      <c r="Q304" s="267">
        <f>+IF(H304=0,"",'Ark1'!W1174)</f>
        <v>0</v>
      </c>
      <c r="R304" s="267">
        <f>+IF(H304=0,"",'Ark1'!X1174)</f>
        <v>0.30211480362537768</v>
      </c>
      <c r="S304" s="267">
        <f>+IF(H304=0,"",'Ark1'!AG1174)</f>
        <v>1059.3778501628665</v>
      </c>
      <c r="T304" s="267">
        <f>+IF(H304=0,"",'Ark1'!AH1174)</f>
        <v>92.749244712990944</v>
      </c>
      <c r="U304" s="267">
        <f>+IF(H304=0,"",'Ark1'!AI1174)</f>
        <v>20.84592145015106</v>
      </c>
      <c r="V304" s="267">
        <f>+IF(H304=0,"",'Ark1'!Y1174)</f>
        <v>35.22785594141822</v>
      </c>
      <c r="W304" s="266">
        <f>+IF(H304=0,"",'Ark1'!Z1174)</f>
        <v>1.3228547994220863</v>
      </c>
      <c r="X304" s="267">
        <f t="shared" si="63"/>
        <v>209.79194775878995</v>
      </c>
      <c r="Y304" s="267">
        <f t="shared" si="64"/>
        <v>44.449788519637458</v>
      </c>
      <c r="Z304" s="265">
        <f t="shared" si="65"/>
        <v>1.1654929577464788</v>
      </c>
      <c r="AA304" s="363"/>
      <c r="AD304" s="28"/>
      <c r="AE304" s="27"/>
      <c r="AH304" s="27"/>
      <c r="AI304" s="27"/>
      <c r="AJ304" s="27"/>
      <c r="AL304" s="27"/>
    </row>
    <row r="305" spans="1:67">
      <c r="A305" s="363"/>
      <c r="B305" s="363">
        <f>+'Ark1'!C1175</f>
        <v>2023</v>
      </c>
      <c r="C305" s="264">
        <f>+'Ark1'!M1175</f>
        <v>5</v>
      </c>
      <c r="D305" s="362" t="s">
        <v>96</v>
      </c>
      <c r="E305" s="264">
        <f>+'Ark1'!D1175</f>
        <v>6</v>
      </c>
      <c r="F305" s="264" t="s">
        <v>588</v>
      </c>
      <c r="G305" s="264">
        <f>+IF(H305=0,"",'Ark1'!Q1175)</f>
        <v>337</v>
      </c>
      <c r="H305" s="484">
        <f>+'Ark1'!R1175</f>
        <v>393</v>
      </c>
      <c r="I305" s="265">
        <f>+IF(H305=0,"",'Ark1'!AE1175)</f>
        <v>9.7277227722772288</v>
      </c>
      <c r="J305" s="265">
        <f>+IF(H305=0,"",'Ark1'!AF1175)</f>
        <v>8.249125022530599</v>
      </c>
      <c r="K305" s="266">
        <f>+IF(H305=0,"",'Ark1'!S1175)</f>
        <v>2.6071428571428577</v>
      </c>
      <c r="L305" s="363"/>
      <c r="M305" s="267"/>
      <c r="N305" s="267"/>
      <c r="O305" s="363"/>
      <c r="P305" s="265">
        <f>+IF(H305=0,"",'Ark1'!U1175)</f>
        <v>223.12493638676833</v>
      </c>
      <c r="Q305" s="267">
        <f>+IF(H305=0,"",'Ark1'!W1175)</f>
        <v>0</v>
      </c>
      <c r="R305" s="267">
        <f>+IF(H305=0,"",'Ark1'!X1175)</f>
        <v>0.76335877862595458</v>
      </c>
      <c r="S305" s="267">
        <f>+IF(H305=0,"",'Ark1'!AG1175)</f>
        <v>1107.8861788617887</v>
      </c>
      <c r="T305" s="267">
        <f>+IF(H305=0,"",'Ark1'!AH1175)</f>
        <v>93.893129770992346</v>
      </c>
      <c r="U305" s="267">
        <f>+IF(H305=0,"",'Ark1'!AI1175)</f>
        <v>20.101781170483463</v>
      </c>
      <c r="V305" s="267">
        <f>+IF(H305=0,"",'Ark1'!Y1175)</f>
        <v>37.479453085950155</v>
      </c>
      <c r="W305" s="266">
        <f>+IF(H305=0,"",'Ark1'!Z1175)</f>
        <v>1.278818242364288</v>
      </c>
      <c r="X305" s="267">
        <f t="shared" si="63"/>
        <v>201.39698521738094</v>
      </c>
      <c r="Y305" s="267">
        <f t="shared" si="64"/>
        <v>44.624987277353668</v>
      </c>
      <c r="Z305" s="265">
        <f t="shared" si="65"/>
        <v>1.1661721068249258</v>
      </c>
      <c r="AA305" s="363"/>
      <c r="AD305" s="28"/>
      <c r="AE305" s="27"/>
      <c r="AH305" s="27"/>
      <c r="AI305" s="27"/>
      <c r="AJ305" s="27"/>
      <c r="AL305" s="27"/>
    </row>
    <row r="306" spans="1:67">
      <c r="A306" s="363"/>
      <c r="B306" s="363">
        <f>+'Ark1'!C1176</f>
        <v>2023</v>
      </c>
      <c r="C306" s="264">
        <f>+'Ark1'!M1176</f>
        <v>5</v>
      </c>
      <c r="D306" s="362" t="s">
        <v>96</v>
      </c>
      <c r="E306" s="264">
        <f>+'Ark1'!D1176</f>
        <v>7</v>
      </c>
      <c r="F306" s="264" t="s">
        <v>589</v>
      </c>
      <c r="G306" s="264">
        <f>+IF(H306=0,"",'Ark1'!Q1176)</f>
        <v>223</v>
      </c>
      <c r="H306" s="484">
        <f>+'Ark1'!R1176</f>
        <v>260</v>
      </c>
      <c r="I306" s="265">
        <f>+IF(H306=0,"",'Ark1'!AE1176)</f>
        <v>10.232192050373868</v>
      </c>
      <c r="J306" s="265">
        <f>+IF(H306=0,"",'Ark1'!AF1176)</f>
        <v>8.7507517936847101</v>
      </c>
      <c r="K306" s="266">
        <f>+IF(H306=0,"",'Ark1'!S1176)</f>
        <v>2.5135135135135127</v>
      </c>
      <c r="L306" s="363"/>
      <c r="M306" s="267"/>
      <c r="N306" s="267"/>
      <c r="O306" s="363"/>
      <c r="P306" s="265">
        <f>+IF(H306=0,"",'Ark1'!U1176)</f>
        <v>225.8015384615384</v>
      </c>
      <c r="Q306" s="267">
        <f>+IF(H306=0,"",'Ark1'!W1176)</f>
        <v>0</v>
      </c>
      <c r="R306" s="267">
        <f>+IF(H306=0,"",'Ark1'!X1176)</f>
        <v>0</v>
      </c>
      <c r="S306" s="267">
        <f>+IF(H306=0,"",'Ark1'!AG1176)</f>
        <v>1107.6097560975609</v>
      </c>
      <c r="T306" s="267">
        <f>+IF(H306=0,"",'Ark1'!AH1176)</f>
        <v>94.230769230769212</v>
      </c>
      <c r="U306" s="267">
        <f>+IF(H306=0,"",'Ark1'!AI1176)</f>
        <v>16.15384615384615</v>
      </c>
      <c r="V306" s="267">
        <f>+IF(H306=0,"",'Ark1'!Y1176)</f>
        <v>34.072383323234078</v>
      </c>
      <c r="W306" s="266">
        <f>+IF(H306=0,"",'Ark1'!Z1176)</f>
        <v>1.1674840676232727</v>
      </c>
      <c r="X306" s="267">
        <f t="shared" si="63"/>
        <v>203.86380421305108</v>
      </c>
      <c r="Y306" s="267">
        <f t="shared" si="64"/>
        <v>45.160307692307683</v>
      </c>
      <c r="Z306" s="265">
        <f t="shared" si="65"/>
        <v>1.1659192825112108</v>
      </c>
      <c r="AA306" s="363"/>
      <c r="AD306" s="28"/>
      <c r="AE306" s="27"/>
      <c r="AH306" s="27"/>
      <c r="AI306" s="27"/>
      <c r="AJ306" s="27"/>
      <c r="AL306" s="27"/>
    </row>
    <row r="307" spans="1:67">
      <c r="A307" s="363"/>
      <c r="B307" s="363">
        <f>+'Ark1'!C1177</f>
        <v>2023</v>
      </c>
      <c r="C307" s="264">
        <f>+'Ark1'!M1177</f>
        <v>5</v>
      </c>
      <c r="D307" s="362" t="s">
        <v>96</v>
      </c>
      <c r="E307" s="264">
        <f>+'Ark1'!D1177</f>
        <v>8</v>
      </c>
      <c r="F307" s="264" t="s">
        <v>590</v>
      </c>
      <c r="G307" s="264">
        <f>+IF(H307=0,"",'Ark1'!Q1177)</f>
        <v>273</v>
      </c>
      <c r="H307" s="484">
        <f>+'Ark1'!R1177</f>
        <v>323</v>
      </c>
      <c r="I307" s="265">
        <f>+IF(H307=0,"",'Ark1'!AE1177)</f>
        <v>10.10322177040976</v>
      </c>
      <c r="J307" s="265">
        <f>+IF(H307=0,"",'Ark1'!AF1177)</f>
        <v>8.7253519494668748</v>
      </c>
      <c r="K307" s="266">
        <f>+IF(H307=0,"",'Ark1'!S1177)</f>
        <v>2.526645768025078</v>
      </c>
      <c r="L307" s="363"/>
      <c r="M307" s="267"/>
      <c r="N307" s="267"/>
      <c r="O307" s="363"/>
      <c r="P307" s="265">
        <f>+IF(H307=0,"",'Ark1'!U1177)</f>
        <v>224.95975232198123</v>
      </c>
      <c r="Q307" s="267">
        <f>+IF(H307=0,"",'Ark1'!W1177)</f>
        <v>0</v>
      </c>
      <c r="R307" s="267">
        <f>+IF(H307=0,"",'Ark1'!X1177)</f>
        <v>0</v>
      </c>
      <c r="S307" s="267">
        <f>+IF(H307=0,"",'Ark1'!AG1177)</f>
        <v>1083.0962199312712</v>
      </c>
      <c r="T307" s="267">
        <f>+IF(H307=0,"",'Ark1'!AH1177)</f>
        <v>89.783281733746108</v>
      </c>
      <c r="U307" s="267">
        <f>+IF(H307=0,"",'Ark1'!AI1177)</f>
        <v>14.55108359133127</v>
      </c>
      <c r="V307" s="267">
        <f>+IF(H307=0,"",'Ark1'!Y1177)</f>
        <v>31.382801623016263</v>
      </c>
      <c r="W307" s="266">
        <f>+IF(H307=0,"",'Ark1'!Z1177)</f>
        <v>1.0789109226530389</v>
      </c>
      <c r="X307" s="267">
        <f t="shared" si="63"/>
        <v>207.70061623542202</v>
      </c>
      <c r="Y307" s="267">
        <f t="shared" si="64"/>
        <v>44.991950464396247</v>
      </c>
      <c r="Z307" s="265">
        <f t="shared" si="65"/>
        <v>1.1831501831501832</v>
      </c>
      <c r="AA307" s="363"/>
      <c r="AD307" s="28"/>
      <c r="AE307" s="27"/>
      <c r="AH307" s="27"/>
      <c r="AI307" s="27"/>
      <c r="AJ307" s="27"/>
      <c r="AL307" s="27"/>
    </row>
    <row r="308" spans="1:67">
      <c r="A308" s="363"/>
      <c r="B308" s="363">
        <f>+'Ark1'!C1178</f>
        <v>2023</v>
      </c>
      <c r="C308" s="264">
        <f>+'Ark1'!M1178</f>
        <v>5</v>
      </c>
      <c r="D308" s="362" t="s">
        <v>96</v>
      </c>
      <c r="E308" s="264">
        <f>+'Ark1'!D1178</f>
        <v>9</v>
      </c>
      <c r="F308" s="264" t="s">
        <v>591</v>
      </c>
      <c r="G308" s="264">
        <f>+IF(H308=0,"",'Ark1'!Q1178)</f>
        <v>334</v>
      </c>
      <c r="H308" s="484">
        <f>+'Ark1'!R1178</f>
        <v>421</v>
      </c>
      <c r="I308" s="265">
        <f>+IF(H308=0,"",'Ark1'!AE1178)</f>
        <v>12.448255470136017</v>
      </c>
      <c r="J308" s="265">
        <f>+IF(H308=0,"",'Ark1'!AF1178)</f>
        <v>11.088559819981082</v>
      </c>
      <c r="K308" s="266">
        <f>+IF(H308=0,"",'Ark1'!S1178)</f>
        <v>2.6913875598086126</v>
      </c>
      <c r="L308" s="363"/>
      <c r="M308" s="267"/>
      <c r="N308" s="267"/>
      <c r="O308" s="363"/>
      <c r="P308" s="265">
        <f>+IF(H308=0,"",'Ark1'!U1178)</f>
        <v>230.2923990498814</v>
      </c>
      <c r="Q308" s="267">
        <f>+IF(H308=0,"",'Ark1'!W1178)</f>
        <v>0</v>
      </c>
      <c r="R308" s="267">
        <f>+IF(H308=0,"",'Ark1'!X1178)</f>
        <v>0.95011876484560565</v>
      </c>
      <c r="S308" s="267">
        <f>+IF(H308=0,"",'Ark1'!AG1178)</f>
        <v>1114.3250620347392</v>
      </c>
      <c r="T308" s="267">
        <f>+IF(H308=0,"",'Ark1'!AH1178)</f>
        <v>95.486935866983387</v>
      </c>
      <c r="U308" s="267">
        <f>+IF(H308=0,"",'Ark1'!AI1178)</f>
        <v>17.814726840855108</v>
      </c>
      <c r="V308" s="267">
        <f>+IF(H308=0,"",'Ark1'!Y1178)</f>
        <v>36.658129003475644</v>
      </c>
      <c r="W308" s="266">
        <f>+IF(H308=0,"",'Ark1'!Z1178)</f>
        <v>1.1589354340081259</v>
      </c>
      <c r="X308" s="267">
        <f t="shared" si="63"/>
        <v>206.66536802947903</v>
      </c>
      <c r="Y308" s="267">
        <f t="shared" si="64"/>
        <v>46.058479809976276</v>
      </c>
      <c r="Z308" s="265">
        <f t="shared" si="65"/>
        <v>1.2604790419161678</v>
      </c>
      <c r="AA308" s="363"/>
      <c r="AD308" s="28"/>
      <c r="AE308" s="27"/>
      <c r="AH308" s="27"/>
      <c r="AI308" s="27"/>
      <c r="AJ308" s="27"/>
      <c r="AL308" s="27"/>
    </row>
    <row r="309" spans="1:67">
      <c r="A309" s="363"/>
      <c r="B309" s="363">
        <f>+'Ark1'!C1179</f>
        <v>2023</v>
      </c>
      <c r="C309" s="264">
        <f>+'Ark1'!M1179</f>
        <v>5</v>
      </c>
      <c r="D309" s="362" t="s">
        <v>96</v>
      </c>
      <c r="E309" s="264">
        <f>+'Ark1'!D1179</f>
        <v>10</v>
      </c>
      <c r="F309" s="264" t="s">
        <v>592</v>
      </c>
      <c r="G309" s="264">
        <f>+IF(H309=0,"",'Ark1'!Q1179)</f>
        <v>725</v>
      </c>
      <c r="H309" s="484">
        <f>+'Ark1'!R1179</f>
        <v>915</v>
      </c>
      <c r="I309" s="265">
        <f>+IF(H309=0,"",'Ark1'!AE1179)</f>
        <v>12.731320439682762</v>
      </c>
      <c r="J309" s="265">
        <f>+IF(H309=0,"",'Ark1'!AF1179)</f>
        <v>11.416789813248498</v>
      </c>
      <c r="K309" s="266">
        <f>+IF(H309=0,"",'Ark1'!S1179)</f>
        <v>2.9175824175824179</v>
      </c>
      <c r="L309" s="363"/>
      <c r="M309" s="267"/>
      <c r="N309" s="267"/>
      <c r="O309" s="363"/>
      <c r="P309" s="265">
        <f>+IF(H309=0,"",'Ark1'!U1179)</f>
        <v>231.04622950819643</v>
      </c>
      <c r="Q309" s="267">
        <f>+IF(H309=0,"",'Ark1'!W1179)</f>
        <v>0</v>
      </c>
      <c r="R309" s="267">
        <f>+IF(H309=0,"",'Ark1'!X1179)</f>
        <v>0.21857923497267764</v>
      </c>
      <c r="S309" s="267">
        <f>+IF(H309=0,"",'Ark1'!AG1179)</f>
        <v>1103.4399092970518</v>
      </c>
      <c r="T309" s="267">
        <f>+IF(H309=0,"",'Ark1'!AH1179)</f>
        <v>96.284153005464475</v>
      </c>
      <c r="U309" s="267">
        <f>+IF(H309=0,"",'Ark1'!AI1179)</f>
        <v>29.945355191256834</v>
      </c>
      <c r="V309" s="267">
        <f>+IF(H309=0,"",'Ark1'!Y1179)</f>
        <v>37.598159391234326</v>
      </c>
      <c r="W309" s="266">
        <f>+IF(H309=0,"",'Ark1'!Z1179)</f>
        <v>1.2999610105551869</v>
      </c>
      <c r="X309" s="267">
        <f t="shared" si="63"/>
        <v>209.38723310758701</v>
      </c>
      <c r="Y309" s="267">
        <f t="shared" si="64"/>
        <v>46.209245901639285</v>
      </c>
      <c r="Z309" s="265">
        <f t="shared" si="65"/>
        <v>1.2620689655172415</v>
      </c>
      <c r="AA309" s="363"/>
      <c r="AD309" s="28"/>
      <c r="AE309" s="27"/>
      <c r="AH309" s="27"/>
      <c r="AI309" s="27"/>
      <c r="AJ309" s="27"/>
      <c r="AL309" s="27"/>
    </row>
    <row r="310" spans="1:67">
      <c r="A310" s="363"/>
      <c r="B310" s="363">
        <f>+'Ark1'!C1180</f>
        <v>2023</v>
      </c>
      <c r="C310" s="264">
        <f>+'Ark1'!M1180</f>
        <v>5</v>
      </c>
      <c r="D310" s="362" t="s">
        <v>96</v>
      </c>
      <c r="E310" s="264">
        <f>+'Ark1'!D1180</f>
        <v>11</v>
      </c>
      <c r="F310" s="264" t="s">
        <v>593</v>
      </c>
      <c r="G310" s="264">
        <f>+IF(H310=0,"",'Ark1'!Q1180)</f>
        <v>499</v>
      </c>
      <c r="H310" s="484">
        <f>+'Ark1'!R1180</f>
        <v>634</v>
      </c>
      <c r="I310" s="265">
        <f>+IF(H310=0,"",'Ark1'!AE1180)</f>
        <v>9.8738514250116811</v>
      </c>
      <c r="J310" s="265">
        <f>+IF(H310=0,"",'Ark1'!AF1180)</f>
        <v>8.5897103486827557</v>
      </c>
      <c r="K310" s="266">
        <f>+IF(H310=0,"",'Ark1'!S1180)</f>
        <v>3.0237341772151902</v>
      </c>
      <c r="L310" s="363"/>
      <c r="M310" s="267"/>
      <c r="N310" s="267"/>
      <c r="O310" s="363"/>
      <c r="P310" s="265">
        <f>+IF(H310=0,"",'Ark1'!U1180)</f>
        <v>227.14826498422696</v>
      </c>
      <c r="Q310" s="267">
        <f>+IF(H310=0,"",'Ark1'!W1180)</f>
        <v>0</v>
      </c>
      <c r="R310" s="267">
        <f>+IF(H310=0,"",'Ark1'!X1180)</f>
        <v>0.31545741324921139</v>
      </c>
      <c r="S310" s="267">
        <f>+IF(H310=0,"",'Ark1'!AG1180)</f>
        <v>1087.4240924092408</v>
      </c>
      <c r="T310" s="267">
        <f>+IF(H310=0,"",'Ark1'!AH1180)</f>
        <v>95.583596214511104</v>
      </c>
      <c r="U310" s="267">
        <f>+IF(H310=0,"",'Ark1'!AI1180)</f>
        <v>35.015772870662452</v>
      </c>
      <c r="V310" s="267">
        <f>+IF(H310=0,"",'Ark1'!Y1180)</f>
        <v>38.741389662931681</v>
      </c>
      <c r="W310" s="266">
        <f>+IF(H310=0,"",'Ark1'!Z1180)</f>
        <v>1.294466536038102</v>
      </c>
      <c r="X310" s="267">
        <f t="shared" si="63"/>
        <v>208.88654810007839</v>
      </c>
      <c r="Y310" s="267">
        <f t="shared" si="64"/>
        <v>45.429652996845391</v>
      </c>
      <c r="Z310" s="265">
        <f t="shared" si="65"/>
        <v>1.2705410821643286</v>
      </c>
      <c r="AA310" s="363"/>
      <c r="AD310" s="28"/>
      <c r="AE310" s="27"/>
      <c r="AH310" s="27"/>
      <c r="AI310" s="27"/>
      <c r="AJ310" s="27"/>
      <c r="AL310" s="27"/>
    </row>
    <row r="311" spans="1:67">
      <c r="A311" s="363"/>
      <c r="B311" s="363">
        <f>+'Ark1'!C1181</f>
        <v>2023</v>
      </c>
      <c r="C311" s="264">
        <f>+'Ark1'!M1181</f>
        <v>5</v>
      </c>
      <c r="D311" s="362" t="s">
        <v>96</v>
      </c>
      <c r="E311" s="264">
        <f>+'Ark1'!D1181</f>
        <v>12</v>
      </c>
      <c r="F311" s="264" t="s">
        <v>594</v>
      </c>
      <c r="G311" s="264">
        <f>+IF(H311=0,"",'Ark1'!Q1181)</f>
        <v>305</v>
      </c>
      <c r="H311" s="484">
        <f>+'Ark1'!R1181</f>
        <v>383</v>
      </c>
      <c r="I311" s="265">
        <f>+IF(H311=0,"",'Ark1'!AE1181)</f>
        <v>9.1212193379376068</v>
      </c>
      <c r="J311" s="265">
        <f>+IF(H311=0,"",'Ark1'!AF1181)</f>
        <v>7.8798514850450223</v>
      </c>
      <c r="K311" s="266">
        <f>+IF(H311=0,"",'Ark1'!S1181)</f>
        <v>2.9291338582677175</v>
      </c>
      <c r="L311" s="363"/>
      <c r="M311" s="267"/>
      <c r="N311" s="267"/>
      <c r="O311" s="363"/>
      <c r="P311" s="265">
        <f>+IF(H311=0,"",'Ark1'!U1181)</f>
        <v>226.34412532637089</v>
      </c>
      <c r="Q311" s="267">
        <f>+IF(H311=0,"",'Ark1'!W1181)</f>
        <v>0</v>
      </c>
      <c r="R311" s="267">
        <f>+IF(H311=0,"",'Ark1'!X1181)</f>
        <v>0</v>
      </c>
      <c r="S311" s="267">
        <f>+IF(H311=0,"",'Ark1'!AG1181)</f>
        <v>1088.9021739130435</v>
      </c>
      <c r="T311" s="267">
        <f>+IF(H311=0,"",'Ark1'!AH1181)</f>
        <v>96.08355091383811</v>
      </c>
      <c r="U311" s="267">
        <f>+IF(H311=0,"",'Ark1'!AI1181)</f>
        <v>30.287206266318542</v>
      </c>
      <c r="V311" s="267">
        <f>+IF(H311=0,"",'Ark1'!Y1181)</f>
        <v>39.874353716230928</v>
      </c>
      <c r="W311" s="266">
        <f>+IF(H311=0,"",'Ark1'!Z1181)</f>
        <v>1.3729263631288544</v>
      </c>
      <c r="X311" s="267">
        <f t="shared" si="63"/>
        <v>207.86451781337527</v>
      </c>
      <c r="Y311" s="267">
        <f t="shared" si="64"/>
        <v>45.268825065274179</v>
      </c>
      <c r="Z311" s="265">
        <f t="shared" si="65"/>
        <v>1.2557377049180327</v>
      </c>
      <c r="AA311" s="363"/>
      <c r="AD311" s="28"/>
      <c r="AE311" s="27"/>
      <c r="AH311" s="27"/>
      <c r="AI311" s="27"/>
      <c r="AJ311" s="27"/>
      <c r="AL311" s="27"/>
    </row>
    <row r="312" spans="1:67" ht="15" customHeight="1">
      <c r="A312" s="363"/>
      <c r="B312" s="363"/>
      <c r="C312" s="363"/>
      <c r="D312" s="363"/>
      <c r="E312" s="363"/>
      <c r="F312" s="363"/>
      <c r="G312" s="363"/>
      <c r="H312" s="496"/>
      <c r="I312" s="364"/>
      <c r="J312" s="364"/>
      <c r="K312" s="363"/>
      <c r="L312" s="363"/>
      <c r="M312" s="365"/>
      <c r="N312" s="365"/>
      <c r="O312" s="363"/>
      <c r="P312" s="363"/>
      <c r="Q312" s="365"/>
      <c r="R312" s="365"/>
      <c r="S312" s="363"/>
      <c r="T312" s="365"/>
      <c r="U312" s="365"/>
      <c r="V312" s="365"/>
      <c r="W312" s="363"/>
      <c r="X312" s="363"/>
      <c r="Y312" s="365"/>
      <c r="Z312" s="364"/>
      <c r="AA312" s="363"/>
      <c r="AB312" s="247"/>
      <c r="AD312" s="28"/>
      <c r="AE312" s="27"/>
      <c r="AF312" s="248"/>
      <c r="AG312" s="86"/>
      <c r="AK312" s="86"/>
      <c r="BC312" s="260"/>
      <c r="BD312" s="27"/>
    </row>
    <row r="313" spans="1:67" ht="22.8">
      <c r="A313" s="366" t="s">
        <v>631</v>
      </c>
      <c r="B313" s="363"/>
      <c r="C313" s="363"/>
      <c r="D313" s="367" t="str">
        <f>+D315</f>
        <v>2+</v>
      </c>
      <c r="E313" s="363"/>
      <c r="F313" s="363"/>
      <c r="G313" s="363"/>
      <c r="H313" s="495">
        <f>SUM(H315:H326)</f>
        <v>7012</v>
      </c>
      <c r="I313" s="364"/>
      <c r="J313" s="364"/>
      <c r="K313" s="363"/>
      <c r="L313" s="363"/>
      <c r="M313" s="365"/>
      <c r="N313" s="365"/>
      <c r="O313" s="363"/>
      <c r="P313" s="270">
        <f>+Fettgruppe!R30</f>
        <v>239.10868511123823</v>
      </c>
      <c r="Q313" s="365"/>
      <c r="R313" s="365"/>
      <c r="S313" s="363"/>
      <c r="T313" s="365"/>
      <c r="U313" s="365"/>
      <c r="V313" s="365"/>
      <c r="W313" s="363"/>
      <c r="X313" s="270">
        <f>+Fettgruppe!Z30</f>
        <v>219.68026019468471</v>
      </c>
      <c r="Y313" s="368" t="s">
        <v>629</v>
      </c>
      <c r="Z313" s="369"/>
      <c r="AA313" s="363"/>
      <c r="AB313" s="247"/>
      <c r="AD313" s="28"/>
      <c r="AE313" s="27"/>
      <c r="AF313" s="248"/>
      <c r="AG313" s="86"/>
      <c r="AK313" s="86"/>
      <c r="BC313" s="260" t="e">
        <f>1+#REF!</f>
        <v>#REF!</v>
      </c>
      <c r="BD313" s="27">
        <v>268.9193823216188</v>
      </c>
      <c r="BE313" s="86">
        <f t="shared" ref="BE313:BO313" si="66">+BD313</f>
        <v>268.9193823216188</v>
      </c>
      <c r="BF313" s="86">
        <f t="shared" si="66"/>
        <v>268.9193823216188</v>
      </c>
      <c r="BG313" s="86">
        <f t="shared" si="66"/>
        <v>268.9193823216188</v>
      </c>
      <c r="BH313" s="86">
        <f t="shared" si="66"/>
        <v>268.9193823216188</v>
      </c>
      <c r="BI313" s="86">
        <f t="shared" si="66"/>
        <v>268.9193823216188</v>
      </c>
      <c r="BJ313" s="86">
        <f t="shared" si="66"/>
        <v>268.9193823216188</v>
      </c>
      <c r="BK313" s="86">
        <f t="shared" si="66"/>
        <v>268.9193823216188</v>
      </c>
      <c r="BL313" s="86">
        <f t="shared" si="66"/>
        <v>268.9193823216188</v>
      </c>
      <c r="BM313" s="86">
        <f t="shared" si="66"/>
        <v>268.9193823216188</v>
      </c>
      <c r="BN313" s="86">
        <f t="shared" si="66"/>
        <v>268.9193823216188</v>
      </c>
      <c r="BO313" s="86">
        <f t="shared" si="66"/>
        <v>268.9193823216188</v>
      </c>
    </row>
    <row r="314" spans="1:67" ht="15" customHeight="1">
      <c r="A314" s="363"/>
      <c r="B314" s="363"/>
      <c r="C314" s="363"/>
      <c r="D314" s="367"/>
      <c r="E314" s="363"/>
      <c r="F314" s="363"/>
      <c r="G314" s="363"/>
      <c r="H314" s="496"/>
      <c r="I314" s="363"/>
      <c r="J314" s="363"/>
      <c r="K314" s="363"/>
      <c r="L314" s="363"/>
      <c r="M314" s="365"/>
      <c r="N314" s="365"/>
      <c r="O314" s="363"/>
      <c r="P314" s="363"/>
      <c r="Q314" s="365"/>
      <c r="R314" s="365"/>
      <c r="S314" s="363"/>
      <c r="T314" s="365"/>
      <c r="U314" s="365"/>
      <c r="V314" s="365"/>
      <c r="W314" s="363"/>
      <c r="X314" s="363"/>
      <c r="Y314" s="365"/>
      <c r="Z314" s="369"/>
      <c r="AA314" s="363"/>
      <c r="AB314" s="247"/>
      <c r="AD314" s="28"/>
      <c r="AE314" s="27"/>
      <c r="AF314" s="248"/>
      <c r="AG314" s="86"/>
      <c r="AK314" s="86"/>
      <c r="BC314" s="260"/>
      <c r="BD314" s="27"/>
    </row>
    <row r="315" spans="1:67">
      <c r="A315" s="363"/>
      <c r="B315" s="363">
        <f>+'Ark1'!C1182</f>
        <v>2023</v>
      </c>
      <c r="C315" s="264">
        <f>+'Ark1'!M1182</f>
        <v>6</v>
      </c>
      <c r="D315" s="264" t="s">
        <v>97</v>
      </c>
      <c r="E315" s="264">
        <f>+'Ark1'!D1182</f>
        <v>1</v>
      </c>
      <c r="F315" s="264" t="s">
        <v>584</v>
      </c>
      <c r="G315" s="264">
        <f>+IF(H315=0,"",'Ark1'!Q1182)</f>
        <v>572</v>
      </c>
      <c r="H315" s="484">
        <f>+'Ark1'!R1182</f>
        <v>685</v>
      </c>
      <c r="I315" s="265">
        <f>+IF(H315=0,"",'Ark1'!AE1182)</f>
        <v>14.2263759086189</v>
      </c>
      <c r="J315" s="265">
        <f>+IF(H315=0,"",'Ark1'!AF1182)</f>
        <v>12.88093349683497</v>
      </c>
      <c r="K315" s="266">
        <f>+IF(H315=0,"",'Ark1'!S1182)</f>
        <v>2.8976608187134514</v>
      </c>
      <c r="L315" s="363"/>
      <c r="M315" s="267"/>
      <c r="N315" s="267"/>
      <c r="O315" s="363"/>
      <c r="P315" s="265">
        <f>+IF(H315=0,"",'Ark1'!U1182)</f>
        <v>240.69240875912405</v>
      </c>
      <c r="Q315" s="267">
        <f>+IF(H315=0,"",'Ark1'!W1182)</f>
        <v>0</v>
      </c>
      <c r="R315" s="267">
        <f>+IF(H315=0,"",'Ark1'!X1182)</f>
        <v>0.72992700729927051</v>
      </c>
      <c r="S315" s="267">
        <f>+IF(H315=0,"",'Ark1'!AG1182)</f>
        <v>1088.4265402843603</v>
      </c>
      <c r="T315" s="267">
        <f>+IF(H315=0,"",'Ark1'!AH1182)</f>
        <v>92.408759124087524</v>
      </c>
      <c r="U315" s="267">
        <f>+IF(H315=0,"",'Ark1'!AI1182)</f>
        <v>13.28467153284671</v>
      </c>
      <c r="V315" s="267">
        <f>+IF(H315=0,"",'Ark1'!Y1182)</f>
        <v>31.476043039726168</v>
      </c>
      <c r="W315" s="266">
        <f>+IF(H315=0,"",'Ark1'!Z1182)</f>
        <v>1.0577760854009612</v>
      </c>
      <c r="X315" s="267">
        <f t="shared" ref="X315:X326" si="67">+IF(H315=0,"",1000*P315/S315)</f>
        <v>221.13794532816263</v>
      </c>
      <c r="Y315" s="267">
        <f t="shared" ref="Y315:Y326" si="68">+IF(H315=0,"",P315/C315)</f>
        <v>40.115401459854006</v>
      </c>
      <c r="Z315" s="265">
        <f t="shared" ref="Z315:Z326" si="69">+IF(H315=0,"",H315/G315)</f>
        <v>1.1975524475524475</v>
      </c>
      <c r="AA315" s="363"/>
      <c r="AD315" s="28"/>
      <c r="AE315" s="27"/>
      <c r="AH315" s="27"/>
      <c r="AI315" s="27"/>
      <c r="AJ315" s="27"/>
      <c r="AL315" s="27"/>
    </row>
    <row r="316" spans="1:67">
      <c r="A316" s="363"/>
      <c r="B316" s="363">
        <f>+'Ark1'!C1183</f>
        <v>2023</v>
      </c>
      <c r="C316" s="264">
        <f>+'Ark1'!M1183</f>
        <v>6</v>
      </c>
      <c r="D316" s="264" t="s">
        <v>97</v>
      </c>
      <c r="E316" s="264">
        <f>+'Ark1'!D1183</f>
        <v>2</v>
      </c>
      <c r="F316" s="264" t="s">
        <v>585</v>
      </c>
      <c r="G316" s="264">
        <f>+IF(H316=0,"",'Ark1'!Q1183)</f>
        <v>339</v>
      </c>
      <c r="H316" s="484">
        <f>+'Ark1'!R1183</f>
        <v>399</v>
      </c>
      <c r="I316" s="265">
        <f>+IF(H316=0,"",'Ark1'!AE1183)</f>
        <v>12.551116703365841</v>
      </c>
      <c r="J316" s="265">
        <f>+IF(H316=0,"",'Ark1'!AF1183)</f>
        <v>11.350102197167224</v>
      </c>
      <c r="K316" s="266">
        <f>+IF(H316=0,"",'Ark1'!S1183)</f>
        <v>2.8671679197994995</v>
      </c>
      <c r="L316" s="363"/>
      <c r="M316" s="267"/>
      <c r="N316" s="267"/>
      <c r="O316" s="363"/>
      <c r="P316" s="265">
        <f>+IF(H316=0,"",'Ark1'!U1183)</f>
        <v>237.48646616541339</v>
      </c>
      <c r="Q316" s="267">
        <f>+IF(H316=0,"",'Ark1'!W1183)</f>
        <v>0</v>
      </c>
      <c r="R316" s="267">
        <f>+IF(H316=0,"",'Ark1'!X1183)</f>
        <v>1.0025062656641601</v>
      </c>
      <c r="S316" s="267">
        <f>+IF(H316=0,"",'Ark1'!AG1183)</f>
        <v>1066.6273458445039</v>
      </c>
      <c r="T316" s="267">
        <f>+IF(H316=0,"",'Ark1'!AH1183)</f>
        <v>93.483709273182981</v>
      </c>
      <c r="U316" s="267">
        <f>+IF(H316=0,"",'Ark1'!AI1183)</f>
        <v>11.528822055137844</v>
      </c>
      <c r="V316" s="267">
        <f>+IF(H316=0,"",'Ark1'!Y1183)</f>
        <v>35.456895604495287</v>
      </c>
      <c r="W316" s="266">
        <f>+IF(H316=0,"",'Ark1'!Z1183)</f>
        <v>1.2704072519621528</v>
      </c>
      <c r="X316" s="267">
        <f t="shared" si="67"/>
        <v>222.65176970255069</v>
      </c>
      <c r="Y316" s="267">
        <f t="shared" si="68"/>
        <v>39.581077694235567</v>
      </c>
      <c r="Z316" s="265">
        <f t="shared" si="69"/>
        <v>1.1769911504424779</v>
      </c>
      <c r="AA316" s="363"/>
      <c r="AD316" s="28"/>
      <c r="AE316" s="27"/>
      <c r="AH316" s="27"/>
      <c r="AI316" s="27"/>
      <c r="AJ316" s="27"/>
      <c r="AL316" s="27"/>
    </row>
    <row r="317" spans="1:67">
      <c r="A317" s="363"/>
      <c r="B317" s="363">
        <f>+'Ark1'!C1184</f>
        <v>2023</v>
      </c>
      <c r="C317" s="264">
        <f>+'Ark1'!M1184</f>
        <v>6</v>
      </c>
      <c r="D317" s="264" t="s">
        <v>97</v>
      </c>
      <c r="E317" s="264">
        <f>+'Ark1'!D1184</f>
        <v>3</v>
      </c>
      <c r="F317" s="264" t="s">
        <v>586</v>
      </c>
      <c r="G317" s="264">
        <f>+IF(H317=0,"",'Ark1'!Q1184)</f>
        <v>508</v>
      </c>
      <c r="H317" s="484">
        <f>+'Ark1'!R1184</f>
        <v>595</v>
      </c>
      <c r="I317" s="265">
        <f>+IF(H317=0,"",'Ark1'!AE1184)</f>
        <v>13.051107699056812</v>
      </c>
      <c r="J317" s="265">
        <f>+IF(H317=0,"",'Ark1'!AF1184)</f>
        <v>11.71078076682296</v>
      </c>
      <c r="K317" s="266">
        <f>+IF(H317=0,"",'Ark1'!S1184)</f>
        <v>2.9137055837563457</v>
      </c>
      <c r="L317" s="363"/>
      <c r="M317" s="267"/>
      <c r="N317" s="267"/>
      <c r="O317" s="363"/>
      <c r="P317" s="265">
        <f>+IF(H317=0,"",'Ark1'!U1184)</f>
        <v>237.30403361344543</v>
      </c>
      <c r="Q317" s="267">
        <f>+IF(H317=0,"",'Ark1'!W1184)</f>
        <v>0</v>
      </c>
      <c r="R317" s="267">
        <f>+IF(H317=0,"",'Ark1'!X1184)</f>
        <v>0.50420168067226878</v>
      </c>
      <c r="S317" s="267">
        <f>+IF(H317=0,"",'Ark1'!AG1184)</f>
        <v>1079.1591320072328</v>
      </c>
      <c r="T317" s="267">
        <f>+IF(H317=0,"",'Ark1'!AH1184)</f>
        <v>92.941176470588246</v>
      </c>
      <c r="U317" s="267">
        <f>+IF(H317=0,"",'Ark1'!AI1184)</f>
        <v>15.294117647058822</v>
      </c>
      <c r="V317" s="267">
        <f>+IF(H317=0,"",'Ark1'!Y1184)</f>
        <v>34.31956274621308</v>
      </c>
      <c r="W317" s="266">
        <f>+IF(H317=0,"",'Ark1'!Z1184)</f>
        <v>1.2344088258508024</v>
      </c>
      <c r="X317" s="267">
        <f t="shared" si="67"/>
        <v>219.89716490844182</v>
      </c>
      <c r="Y317" s="267">
        <f t="shared" si="68"/>
        <v>39.550672268907569</v>
      </c>
      <c r="Z317" s="265">
        <f t="shared" si="69"/>
        <v>1.171259842519685</v>
      </c>
      <c r="AA317" s="363"/>
      <c r="AD317" s="28"/>
      <c r="AE317" s="27"/>
      <c r="AH317" s="27"/>
      <c r="AI317" s="27"/>
      <c r="AJ317" s="27"/>
      <c r="AL317" s="27"/>
    </row>
    <row r="318" spans="1:67">
      <c r="A318" s="363"/>
      <c r="B318" s="363">
        <f>+'Ark1'!C1185</f>
        <v>2023</v>
      </c>
      <c r="C318" s="264">
        <f>+'Ark1'!M1185</f>
        <v>6</v>
      </c>
      <c r="D318" s="264" t="s">
        <v>97</v>
      </c>
      <c r="E318" s="264">
        <f>+'Ark1'!D1185</f>
        <v>4</v>
      </c>
      <c r="F318" s="264" t="s">
        <v>587</v>
      </c>
      <c r="G318" s="264">
        <f>+IF(H318=0,"",'Ark1'!Q1185)</f>
        <v>363</v>
      </c>
      <c r="H318" s="484">
        <f>+'Ark1'!R1185</f>
        <v>418</v>
      </c>
      <c r="I318" s="265">
        <f>+IF(H318=0,"",'Ark1'!AE1185)</f>
        <v>13.367444835305403</v>
      </c>
      <c r="J318" s="265">
        <f>+IF(H318=0,"",'Ark1'!AF1185)</f>
        <v>11.977524484333323</v>
      </c>
      <c r="K318" s="266">
        <f>+IF(H318=0,"",'Ark1'!S1185)</f>
        <v>3.0479616306954438</v>
      </c>
      <c r="L318" s="363"/>
      <c r="M318" s="267"/>
      <c r="N318" s="267"/>
      <c r="O318" s="363"/>
      <c r="P318" s="265">
        <f>+IF(H318=0,"",'Ark1'!U1185)</f>
        <v>239.66866028708128</v>
      </c>
      <c r="Q318" s="267">
        <f>+IF(H318=0,"",'Ark1'!W1185)</f>
        <v>0</v>
      </c>
      <c r="R318" s="267">
        <f>+IF(H318=0,"",'Ark1'!X1185)</f>
        <v>0.71770334928229684</v>
      </c>
      <c r="S318" s="267">
        <f>+IF(H318=0,"",'Ark1'!AG1185)</f>
        <v>1090.25</v>
      </c>
      <c r="T318" s="267">
        <f>+IF(H318=0,"",'Ark1'!AH1185)</f>
        <v>89.712918660287102</v>
      </c>
      <c r="U318" s="267">
        <f>+IF(H318=0,"",'Ark1'!AI1185)</f>
        <v>16.985645933014347</v>
      </c>
      <c r="V318" s="267">
        <f>+IF(H318=0,"",'Ark1'!Y1185)</f>
        <v>36.412279050744559</v>
      </c>
      <c r="W318" s="266">
        <f>+IF(H318=0,"",'Ark1'!Z1185)</f>
        <v>1.3103842685644516</v>
      </c>
      <c r="X318" s="267">
        <f t="shared" si="67"/>
        <v>219.82908533554809</v>
      </c>
      <c r="Y318" s="267">
        <f t="shared" si="68"/>
        <v>39.944776714513544</v>
      </c>
      <c r="Z318" s="265">
        <f t="shared" si="69"/>
        <v>1.1515151515151516</v>
      </c>
      <c r="AA318" s="363"/>
      <c r="AD318" s="28"/>
      <c r="AE318" s="27"/>
      <c r="AH318" s="27"/>
      <c r="AI318" s="27"/>
      <c r="AJ318" s="27"/>
      <c r="AL318" s="27"/>
    </row>
    <row r="319" spans="1:67">
      <c r="A319" s="363"/>
      <c r="B319" s="363">
        <f>+'Ark1'!C1186</f>
        <v>2023</v>
      </c>
      <c r="C319" s="264">
        <f>+'Ark1'!M1186</f>
        <v>6</v>
      </c>
      <c r="D319" s="264" t="s">
        <v>97</v>
      </c>
      <c r="E319" s="264">
        <f>+'Ark1'!D1186</f>
        <v>5</v>
      </c>
      <c r="F319" s="264" t="s">
        <v>443</v>
      </c>
      <c r="G319" s="264">
        <f>+IF(H319=0,"",'Ark1'!Q1186)</f>
        <v>435</v>
      </c>
      <c r="H319" s="484">
        <f>+'Ark1'!R1186</f>
        <v>531</v>
      </c>
      <c r="I319" s="265">
        <f>+IF(H319=0,"",'Ark1'!AE1186)</f>
        <v>13.689095127610203</v>
      </c>
      <c r="J319" s="265">
        <f>+IF(H319=0,"",'Ark1'!AF1186)</f>
        <v>11.983160924292353</v>
      </c>
      <c r="K319" s="266">
        <f>+IF(H319=0,"",'Ark1'!S1186)</f>
        <v>2.8958333333333335</v>
      </c>
      <c r="L319" s="363"/>
      <c r="M319" s="267"/>
      <c r="N319" s="267"/>
      <c r="O319" s="363"/>
      <c r="P319" s="265">
        <f>+IF(H319=0,"",'Ark1'!U1186)</f>
        <v>233.34971751412473</v>
      </c>
      <c r="Q319" s="267">
        <f>+IF(H319=0,"",'Ark1'!W1186)</f>
        <v>0</v>
      </c>
      <c r="R319" s="267">
        <f>+IF(H319=0,"",'Ark1'!X1186)</f>
        <v>0.75329566854990548</v>
      </c>
      <c r="S319" s="267">
        <f>+IF(H319=0,"",'Ark1'!AG1186)</f>
        <v>1086.4514170040484</v>
      </c>
      <c r="T319" s="267">
        <f>+IF(H319=0,"",'Ark1'!AH1186)</f>
        <v>93.03201506591337</v>
      </c>
      <c r="U319" s="267">
        <f>+IF(H319=0,"",'Ark1'!AI1186)</f>
        <v>16.760828625235405</v>
      </c>
      <c r="V319" s="267">
        <f>+IF(H319=0,"",'Ark1'!Y1186)</f>
        <v>36.912789454927122</v>
      </c>
      <c r="W319" s="266">
        <f>+IF(H319=0,"",'Ark1'!Z1186)</f>
        <v>1.3696421249277664</v>
      </c>
      <c r="X319" s="267">
        <f t="shared" si="67"/>
        <v>214.78154831589237</v>
      </c>
      <c r="Y319" s="267">
        <f t="shared" si="68"/>
        <v>38.891619585687458</v>
      </c>
      <c r="Z319" s="265">
        <f t="shared" si="69"/>
        <v>1.2206896551724138</v>
      </c>
      <c r="AA319" s="363"/>
      <c r="AD319" s="28"/>
      <c r="AE319" s="27"/>
      <c r="AH319" s="27"/>
      <c r="AI319" s="27"/>
      <c r="AJ319" s="27"/>
      <c r="AL319" s="27"/>
    </row>
    <row r="320" spans="1:67">
      <c r="A320" s="363"/>
      <c r="B320" s="363">
        <f>+'Ark1'!C1187</f>
        <v>2023</v>
      </c>
      <c r="C320" s="264">
        <f>+'Ark1'!M1187</f>
        <v>6</v>
      </c>
      <c r="D320" s="264" t="s">
        <v>97</v>
      </c>
      <c r="E320" s="264">
        <f>+'Ark1'!D1187</f>
        <v>6</v>
      </c>
      <c r="F320" s="264" t="s">
        <v>588</v>
      </c>
      <c r="G320" s="264">
        <f>+IF(H320=0,"",'Ark1'!Q1187)</f>
        <v>459</v>
      </c>
      <c r="H320" s="484">
        <f>+'Ark1'!R1187</f>
        <v>551</v>
      </c>
      <c r="I320" s="265">
        <f>+IF(H320=0,"",'Ark1'!AE1187)</f>
        <v>13.638613861386139</v>
      </c>
      <c r="J320" s="265">
        <f>+IF(H320=0,"",'Ark1'!AF1187)</f>
        <v>12.315159716078711</v>
      </c>
      <c r="K320" s="266">
        <f>+IF(H320=0,"",'Ark1'!S1187)</f>
        <v>3.081967213114754</v>
      </c>
      <c r="L320" s="363"/>
      <c r="M320" s="267"/>
      <c r="N320" s="267"/>
      <c r="O320" s="363"/>
      <c r="P320" s="265">
        <f>+IF(H320=0,"",'Ark1'!U1187)</f>
        <v>237.58620689655191</v>
      </c>
      <c r="Q320" s="267">
        <f>+IF(H320=0,"",'Ark1'!W1187)</f>
        <v>0</v>
      </c>
      <c r="R320" s="267">
        <f>+IF(H320=0,"",'Ark1'!X1187)</f>
        <v>0.18148820326678755</v>
      </c>
      <c r="S320" s="267">
        <f>+IF(H320=0,"",'Ark1'!AG1187)</f>
        <v>1088.5250965250964</v>
      </c>
      <c r="T320" s="267">
        <f>+IF(H320=0,"",'Ark1'!AH1187)</f>
        <v>94.010889292196012</v>
      </c>
      <c r="U320" s="267">
        <f>+IF(H320=0,"",'Ark1'!AI1187)</f>
        <v>21.960072595281304</v>
      </c>
      <c r="V320" s="267">
        <f>+IF(H320=0,"",'Ark1'!Y1187)</f>
        <v>34.835273630030485</v>
      </c>
      <c r="W320" s="266">
        <f>+IF(H320=0,"",'Ark1'!Z1187)</f>
        <v>1.4002297138507849</v>
      </c>
      <c r="X320" s="267">
        <f t="shared" si="67"/>
        <v>218.26433552611644</v>
      </c>
      <c r="Y320" s="267">
        <f t="shared" si="68"/>
        <v>39.597701149425319</v>
      </c>
      <c r="Z320" s="265">
        <f t="shared" si="69"/>
        <v>1.2004357298474946</v>
      </c>
      <c r="AA320" s="363"/>
      <c r="AD320" s="28"/>
      <c r="AE320" s="27"/>
      <c r="AH320" s="27"/>
      <c r="AI320" s="27"/>
      <c r="AJ320" s="27"/>
      <c r="AL320" s="27"/>
    </row>
    <row r="321" spans="1:67">
      <c r="A321" s="363"/>
      <c r="B321" s="363">
        <f>+'Ark1'!C1188</f>
        <v>2023</v>
      </c>
      <c r="C321" s="264">
        <f>+'Ark1'!M1188</f>
        <v>6</v>
      </c>
      <c r="D321" s="264" t="s">
        <v>97</v>
      </c>
      <c r="E321" s="264">
        <f>+'Ark1'!D1188</f>
        <v>7</v>
      </c>
      <c r="F321" s="264" t="s">
        <v>589</v>
      </c>
      <c r="G321" s="264">
        <f>+IF(H321=0,"",'Ark1'!Q1188)</f>
        <v>301</v>
      </c>
      <c r="H321" s="484">
        <f>+'Ark1'!R1188</f>
        <v>351</v>
      </c>
      <c r="I321" s="265">
        <f>+IF(H321=0,"",'Ark1'!AE1188)</f>
        <v>13.813459268004724</v>
      </c>
      <c r="J321" s="265">
        <f>+IF(H321=0,"",'Ark1'!AF1188)</f>
        <v>12.499785734141899</v>
      </c>
      <c r="K321" s="266">
        <f>+IF(H321=0,"",'Ark1'!S1188)</f>
        <v>2.8395415472779368</v>
      </c>
      <c r="L321" s="363"/>
      <c r="M321" s="267"/>
      <c r="N321" s="267"/>
      <c r="O321" s="363"/>
      <c r="P321" s="265">
        <f>+IF(H321=0,"",'Ark1'!U1188)</f>
        <v>238.91880341880344</v>
      </c>
      <c r="Q321" s="267">
        <f>+IF(H321=0,"",'Ark1'!W1188)</f>
        <v>0</v>
      </c>
      <c r="R321" s="267">
        <f>+IF(H321=0,"",'Ark1'!X1188)</f>
        <v>0.56980056980056992</v>
      </c>
      <c r="S321" s="267">
        <f>+IF(H321=0,"",'Ark1'!AG1188)</f>
        <v>1098.5061349693251</v>
      </c>
      <c r="T321" s="267">
        <f>+IF(H321=0,"",'Ark1'!AH1188)</f>
        <v>92.592592592592609</v>
      </c>
      <c r="U321" s="267">
        <f>+IF(H321=0,"",'Ark1'!AI1188)</f>
        <v>15.0997150997151</v>
      </c>
      <c r="V321" s="267">
        <f>+IF(H321=0,"",'Ark1'!Y1188)</f>
        <v>32.138718911448244</v>
      </c>
      <c r="W321" s="266">
        <f>+IF(H321=0,"",'Ark1'!Z1188)</f>
        <v>1.1777717314593985</v>
      </c>
      <c r="X321" s="267">
        <f t="shared" si="67"/>
        <v>217.49428229226507</v>
      </c>
      <c r="Y321" s="267">
        <f t="shared" si="68"/>
        <v>39.81980056980057</v>
      </c>
      <c r="Z321" s="265">
        <f t="shared" si="69"/>
        <v>1.1661129568106312</v>
      </c>
      <c r="AA321" s="363"/>
      <c r="AD321" s="28"/>
      <c r="AE321" s="27"/>
      <c r="AH321" s="27"/>
      <c r="AI321" s="27"/>
      <c r="AJ321" s="27"/>
      <c r="AL321" s="27"/>
    </row>
    <row r="322" spans="1:67">
      <c r="A322" s="363"/>
      <c r="B322" s="363">
        <f>+'Ark1'!C1189</f>
        <v>2023</v>
      </c>
      <c r="C322" s="264">
        <f>+'Ark1'!M1189</f>
        <v>6</v>
      </c>
      <c r="D322" s="264" t="s">
        <v>97</v>
      </c>
      <c r="E322" s="264">
        <f>+'Ark1'!D1189</f>
        <v>8</v>
      </c>
      <c r="F322" s="264" t="s">
        <v>590</v>
      </c>
      <c r="G322" s="264">
        <f>+IF(H322=0,"",'Ark1'!Q1189)</f>
        <v>354</v>
      </c>
      <c r="H322" s="484">
        <f>+'Ark1'!R1189</f>
        <v>424</v>
      </c>
      <c r="I322" s="265">
        <f>+IF(H322=0,"",'Ark1'!AE1189)</f>
        <v>13.262433531435727</v>
      </c>
      <c r="J322" s="265">
        <f>+IF(H322=0,"",'Ark1'!AF1189)</f>
        <v>12.172179381861969</v>
      </c>
      <c r="K322" s="266">
        <f>+IF(H322=0,"",'Ark1'!S1189)</f>
        <v>2.915094339622641</v>
      </c>
      <c r="L322" s="363"/>
      <c r="M322" s="267"/>
      <c r="N322" s="267"/>
      <c r="O322" s="363"/>
      <c r="P322" s="265">
        <f>+IF(H322=0,"",'Ark1'!U1189)</f>
        <v>239.07099056603755</v>
      </c>
      <c r="Q322" s="267">
        <f>+IF(H322=0,"",'Ark1'!W1189)</f>
        <v>0</v>
      </c>
      <c r="R322" s="267">
        <f>+IF(H322=0,"",'Ark1'!X1189)</f>
        <v>0.70754716981132049</v>
      </c>
      <c r="S322" s="267">
        <f>+IF(H322=0,"",'Ark1'!AG1189)</f>
        <v>1083.8766404199475</v>
      </c>
      <c r="T322" s="267">
        <f>+IF(H322=0,"",'Ark1'!AH1189)</f>
        <v>89.62264150943399</v>
      </c>
      <c r="U322" s="267">
        <f>+IF(H322=0,"",'Ark1'!AI1189)</f>
        <v>12.735849056603772</v>
      </c>
      <c r="V322" s="267">
        <f>+IF(H322=0,"",'Ark1'!Y1189)</f>
        <v>32.442768664858193</v>
      </c>
      <c r="W322" s="266">
        <f>+IF(H322=0,"",'Ark1'!Z1189)</f>
        <v>1.2159934561664627</v>
      </c>
      <c r="X322" s="267">
        <f t="shared" si="67"/>
        <v>220.5702952260412</v>
      </c>
      <c r="Y322" s="267">
        <f t="shared" si="68"/>
        <v>39.845165094339592</v>
      </c>
      <c r="Z322" s="265">
        <f t="shared" si="69"/>
        <v>1.1977401129943503</v>
      </c>
      <c r="AA322" s="363"/>
      <c r="AD322" s="28"/>
      <c r="AE322" s="27"/>
      <c r="AH322" s="27"/>
      <c r="AI322" s="27"/>
      <c r="AJ322" s="27"/>
      <c r="AL322" s="27"/>
    </row>
    <row r="323" spans="1:67">
      <c r="A323" s="363"/>
      <c r="B323" s="363">
        <f>+'Ark1'!C1190</f>
        <v>2023</v>
      </c>
      <c r="C323" s="264">
        <f>+'Ark1'!M1190</f>
        <v>6</v>
      </c>
      <c r="D323" s="264" t="s">
        <v>97</v>
      </c>
      <c r="E323" s="264">
        <f>+'Ark1'!D1190</f>
        <v>9</v>
      </c>
      <c r="F323" s="264" t="s">
        <v>591</v>
      </c>
      <c r="G323" s="264">
        <f>+IF(H323=0,"",'Ark1'!Q1190)</f>
        <v>411</v>
      </c>
      <c r="H323" s="484">
        <f>+'Ark1'!R1190</f>
        <v>506</v>
      </c>
      <c r="I323" s="265">
        <f>+IF(H323=0,"",'Ark1'!AE1190)</f>
        <v>14.961561206386753</v>
      </c>
      <c r="J323" s="265">
        <f>+IF(H323=0,"",'Ark1'!AF1190)</f>
        <v>13.895722834897825</v>
      </c>
      <c r="K323" s="266">
        <f>+IF(H323=0,"",'Ark1'!S1190)</f>
        <v>2.9583333333333335</v>
      </c>
      <c r="L323" s="363"/>
      <c r="M323" s="267"/>
      <c r="N323" s="267"/>
      <c r="O323" s="363"/>
      <c r="P323" s="265">
        <f>+IF(H323=0,"",'Ark1'!U1190)</f>
        <v>240.11383399209475</v>
      </c>
      <c r="Q323" s="267">
        <f>+IF(H323=0,"",'Ark1'!W1190)</f>
        <v>0</v>
      </c>
      <c r="R323" s="267">
        <f>+IF(H323=0,"",'Ark1'!X1190)</f>
        <v>0.39525691699604742</v>
      </c>
      <c r="S323" s="267">
        <f>+IF(H323=0,"",'Ark1'!AG1190)</f>
        <v>1105.3166666666664</v>
      </c>
      <c r="T323" s="267">
        <f>+IF(H323=0,"",'Ark1'!AH1190)</f>
        <v>94.664031620553359</v>
      </c>
      <c r="U323" s="267">
        <f>+IF(H323=0,"",'Ark1'!AI1190)</f>
        <v>16.007905138339925</v>
      </c>
      <c r="V323" s="267">
        <f>+IF(H323=0,"",'Ark1'!Y1190)</f>
        <v>31.096885548783209</v>
      </c>
      <c r="W323" s="266">
        <f>+IF(H323=0,"",'Ark1'!Z1190)</f>
        <v>1.1092688256793597</v>
      </c>
      <c r="X323" s="267">
        <f t="shared" si="67"/>
        <v>217.23533285371747</v>
      </c>
      <c r="Y323" s="267">
        <f t="shared" si="68"/>
        <v>40.018972332015792</v>
      </c>
      <c r="Z323" s="265">
        <f t="shared" si="69"/>
        <v>1.2311435523114356</v>
      </c>
      <c r="AA323" s="363"/>
      <c r="AD323" s="28"/>
      <c r="AE323" s="27"/>
      <c r="AH323" s="27"/>
      <c r="AI323" s="27"/>
      <c r="AJ323" s="27"/>
      <c r="AL323" s="27"/>
    </row>
    <row r="324" spans="1:67">
      <c r="A324" s="363"/>
      <c r="B324" s="363">
        <f>+'Ark1'!C1191</f>
        <v>2023</v>
      </c>
      <c r="C324" s="264">
        <f>+'Ark1'!M1191</f>
        <v>6</v>
      </c>
      <c r="D324" s="264" t="s">
        <v>97</v>
      </c>
      <c r="E324" s="264">
        <f>+'Ark1'!D1191</f>
        <v>10</v>
      </c>
      <c r="F324" s="264" t="s">
        <v>592</v>
      </c>
      <c r="G324" s="264">
        <f>+IF(H324=0,"",'Ark1'!Q1191)</f>
        <v>859</v>
      </c>
      <c r="H324" s="484">
        <f>+'Ark1'!R1191</f>
        <v>1072</v>
      </c>
      <c r="I324" s="265">
        <f>+IF(H324=0,"",'Ark1'!AE1191)</f>
        <v>14.915820230972589</v>
      </c>
      <c r="J324" s="265">
        <f>+IF(H324=0,"",'Ark1'!AF1191)</f>
        <v>14.051946652058289</v>
      </c>
      <c r="K324" s="266">
        <f>+IF(H324=0,"",'Ark1'!S1191)</f>
        <v>3.1242990654205607</v>
      </c>
      <c r="L324" s="363"/>
      <c r="M324" s="267"/>
      <c r="N324" s="267"/>
      <c r="O324" s="363"/>
      <c r="P324" s="265">
        <f>+IF(H324=0,"",'Ark1'!U1191)</f>
        <v>242.72677238805969</v>
      </c>
      <c r="Q324" s="267">
        <f>+IF(H324=0,"",'Ark1'!W1191)</f>
        <v>0</v>
      </c>
      <c r="R324" s="267">
        <f>+IF(H324=0,"",'Ark1'!X1191)</f>
        <v>0.65298507462686572</v>
      </c>
      <c r="S324" s="267">
        <f>+IF(H324=0,"",'Ark1'!AG1191)</f>
        <v>1103.3236434108528</v>
      </c>
      <c r="T324" s="267">
        <f>+IF(H324=0,"",'Ark1'!AH1191)</f>
        <v>96.268656716417908</v>
      </c>
      <c r="U324" s="267">
        <f>+IF(H324=0,"",'Ark1'!AI1191)</f>
        <v>26.492537313432841</v>
      </c>
      <c r="V324" s="267">
        <f>+IF(H324=0,"",'Ark1'!Y1191)</f>
        <v>36.358276809656068</v>
      </c>
      <c r="W324" s="266">
        <f>+IF(H324=0,"",'Ark1'!Z1191)</f>
        <v>1.2311813792525372</v>
      </c>
      <c r="X324" s="267">
        <f t="shared" si="67"/>
        <v>219.99598561822327</v>
      </c>
      <c r="Y324" s="267">
        <f t="shared" si="68"/>
        <v>40.454462064676612</v>
      </c>
      <c r="Z324" s="265">
        <f t="shared" si="69"/>
        <v>1.2479627473806751</v>
      </c>
      <c r="AA324" s="363"/>
      <c r="AD324" s="28"/>
      <c r="AE324" s="27"/>
      <c r="AH324" s="27"/>
      <c r="AI324" s="27"/>
      <c r="AJ324" s="27"/>
      <c r="AL324" s="27"/>
    </row>
    <row r="325" spans="1:67">
      <c r="A325" s="363"/>
      <c r="B325" s="363">
        <f>+'Ark1'!C1192</f>
        <v>2023</v>
      </c>
      <c r="C325" s="264">
        <f>+'Ark1'!M1192</f>
        <v>6</v>
      </c>
      <c r="D325" s="264" t="s">
        <v>97</v>
      </c>
      <c r="E325" s="264">
        <f>+'Ark1'!D1192</f>
        <v>11</v>
      </c>
      <c r="F325" s="264" t="s">
        <v>593</v>
      </c>
      <c r="G325" s="264">
        <f>+IF(H325=0,"",'Ark1'!Q1192)</f>
        <v>726</v>
      </c>
      <c r="H325" s="484">
        <f>+'Ark1'!R1192</f>
        <v>909</v>
      </c>
      <c r="I325" s="265">
        <f>+IF(H325=0,"",'Ark1'!AE1192)</f>
        <v>14.156673415355861</v>
      </c>
      <c r="J325" s="265">
        <f>+IF(H325=0,"",'Ark1'!AF1192)</f>
        <v>12.991510434942517</v>
      </c>
      <c r="K325" s="266">
        <f>+IF(H325=0,"",'Ark1'!S1192)</f>
        <v>3.3502202643171799</v>
      </c>
      <c r="L325" s="363"/>
      <c r="M325" s="267"/>
      <c r="N325" s="267"/>
      <c r="O325" s="363"/>
      <c r="P325" s="265">
        <f>+IF(H325=0,"",'Ark1'!U1192)</f>
        <v>239.6160616061606</v>
      </c>
      <c r="Q325" s="267">
        <f>+IF(H325=0,"",'Ark1'!W1192)</f>
        <v>0</v>
      </c>
      <c r="R325" s="267">
        <f>+IF(H325=0,"",'Ark1'!X1192)</f>
        <v>0.55005500550055009</v>
      </c>
      <c r="S325" s="267">
        <f>+IF(H325=0,"",'Ark1'!AG1192)</f>
        <v>1077.1929625425653</v>
      </c>
      <c r="T325" s="267">
        <f>+IF(H325=0,"",'Ark1'!AH1192)</f>
        <v>96.91969196919689</v>
      </c>
      <c r="U325" s="267">
        <f>+IF(H325=0,"",'Ark1'!AI1192)</f>
        <v>32.78327832783279</v>
      </c>
      <c r="V325" s="267">
        <f>+IF(H325=0,"",'Ark1'!Y1192)</f>
        <v>39.044757053360406</v>
      </c>
      <c r="W325" s="266">
        <f>+IF(H325=0,"",'Ark1'!Z1192)</f>
        <v>1.2928703452061296</v>
      </c>
      <c r="X325" s="267">
        <f t="shared" si="67"/>
        <v>222.44488215052942</v>
      </c>
      <c r="Y325" s="267">
        <f t="shared" si="68"/>
        <v>39.936010267693433</v>
      </c>
      <c r="Z325" s="265">
        <f t="shared" si="69"/>
        <v>1.2520661157024793</v>
      </c>
      <c r="AA325" s="363"/>
      <c r="AD325" s="28"/>
      <c r="AE325" s="27"/>
      <c r="AH325" s="27"/>
      <c r="AI325" s="27"/>
      <c r="AJ325" s="27"/>
      <c r="AL325" s="27"/>
    </row>
    <row r="326" spans="1:67" s="271" customFormat="1">
      <c r="A326" s="373"/>
      <c r="B326" s="363">
        <f>+'Ark1'!C1193</f>
        <v>2023</v>
      </c>
      <c r="C326" s="264">
        <f>+'Ark1'!M1193</f>
        <v>6</v>
      </c>
      <c r="D326" s="264" t="s">
        <v>97</v>
      </c>
      <c r="E326" s="264">
        <f>+'Ark1'!D1193</f>
        <v>12</v>
      </c>
      <c r="F326" s="264" t="s">
        <v>594</v>
      </c>
      <c r="G326" s="264">
        <f>+IF(H326=0,"",'Ark1'!Q1193)</f>
        <v>456</v>
      </c>
      <c r="H326" s="484">
        <f>+'Ark1'!R1193</f>
        <v>571</v>
      </c>
      <c r="I326" s="265">
        <f>+IF(H326=0,"",'Ark1'!AE1193)</f>
        <v>13.598475827577992</v>
      </c>
      <c r="J326" s="265">
        <f>+IF(H326=0,"",'Ark1'!AF1193)</f>
        <v>12.367850386280862</v>
      </c>
      <c r="K326" s="266">
        <f>+IF(H326=0,"",'Ark1'!S1193)</f>
        <v>3.1280701754385976</v>
      </c>
      <c r="L326" s="363"/>
      <c r="M326" s="267"/>
      <c r="N326" s="267"/>
      <c r="O326" s="363"/>
      <c r="P326" s="265">
        <f>+IF(H326=0,"",'Ark1'!U1193)</f>
        <v>238.29124343257433</v>
      </c>
      <c r="Q326" s="267">
        <f>+IF(H326=0,"",'Ark1'!W1193)</f>
        <v>0</v>
      </c>
      <c r="R326" s="267">
        <f>+IF(H326=0,"",'Ark1'!X1193)</f>
        <v>0.87565674255691739</v>
      </c>
      <c r="S326" s="267">
        <f>+IF(H326=0,"",'Ark1'!AG1193)</f>
        <v>1085.5769230769231</v>
      </c>
      <c r="T326" s="267">
        <f>+IF(H326=0,"",'Ark1'!AH1193)</f>
        <v>95.621716287215392</v>
      </c>
      <c r="U326" s="267">
        <f>+IF(H326=0,"",'Ark1'!AI1193)</f>
        <v>26.970227670753065</v>
      </c>
      <c r="V326" s="267">
        <f>+IF(H326=0,"",'Ark1'!Y1193)</f>
        <v>39.472446135032222</v>
      </c>
      <c r="W326" s="266">
        <f>+IF(H326=0,"",'Ark1'!Z1193)</f>
        <v>1.3259276593829827</v>
      </c>
      <c r="X326" s="267">
        <f t="shared" si="67"/>
        <v>219.50654842327484</v>
      </c>
      <c r="Y326" s="267">
        <f t="shared" si="68"/>
        <v>39.715207238762389</v>
      </c>
      <c r="Z326" s="265">
        <f t="shared" si="69"/>
        <v>1.2521929824561404</v>
      </c>
      <c r="AA326" s="363"/>
      <c r="AB326" s="28"/>
      <c r="AC326" s="28"/>
      <c r="AD326" s="28"/>
      <c r="AE326" s="27"/>
      <c r="AF326" s="28"/>
      <c r="AG326" s="28"/>
      <c r="AH326" s="27"/>
      <c r="AI326" s="27"/>
      <c r="AJ326" s="27"/>
      <c r="AK326" s="28"/>
      <c r="AL326" s="27"/>
      <c r="AM326" s="86"/>
    </row>
    <row r="327" spans="1:67" ht="15" customHeight="1">
      <c r="A327" s="363"/>
      <c r="B327" s="363"/>
      <c r="C327" s="363"/>
      <c r="D327" s="363"/>
      <c r="E327" s="363"/>
      <c r="F327" s="363"/>
      <c r="G327" s="363"/>
      <c r="H327" s="496"/>
      <c r="I327" s="364"/>
      <c r="J327" s="364"/>
      <c r="K327" s="363"/>
      <c r="L327" s="363"/>
      <c r="M327" s="365"/>
      <c r="N327" s="365"/>
      <c r="O327" s="363"/>
      <c r="P327" s="363"/>
      <c r="Q327" s="365"/>
      <c r="R327" s="365"/>
      <c r="S327" s="363"/>
      <c r="T327" s="365"/>
      <c r="U327" s="365"/>
      <c r="V327" s="365"/>
      <c r="W327" s="363"/>
      <c r="X327" s="363"/>
      <c r="Y327" s="365"/>
      <c r="Z327" s="364"/>
      <c r="AA327" s="363"/>
      <c r="AB327" s="247"/>
      <c r="AD327" s="28"/>
      <c r="AE327" s="27"/>
      <c r="AF327" s="248"/>
      <c r="AG327" s="86"/>
      <c r="AK327" s="86"/>
      <c r="BC327" s="260"/>
      <c r="BD327" s="27"/>
    </row>
    <row r="328" spans="1:67" ht="22.8">
      <c r="A328" s="366" t="s">
        <v>631</v>
      </c>
      <c r="B328" s="363"/>
      <c r="C328" s="363"/>
      <c r="D328" s="367" t="str">
        <f>+D330</f>
        <v>3-</v>
      </c>
      <c r="E328" s="363"/>
      <c r="F328" s="363"/>
      <c r="G328" s="363"/>
      <c r="H328" s="495">
        <f>SUM(H330:H341)</f>
        <v>9290</v>
      </c>
      <c r="I328" s="364"/>
      <c r="J328" s="364"/>
      <c r="K328" s="363"/>
      <c r="L328" s="363"/>
      <c r="M328" s="365"/>
      <c r="N328" s="365"/>
      <c r="O328" s="363"/>
      <c r="P328" s="270">
        <f>+Fettgruppe!R31</f>
        <v>253.72976318622196</v>
      </c>
      <c r="Q328" s="365"/>
      <c r="R328" s="365"/>
      <c r="S328" s="363"/>
      <c r="T328" s="365"/>
      <c r="U328" s="365"/>
      <c r="V328" s="365"/>
      <c r="W328" s="363"/>
      <c r="X328" s="270">
        <f>+Fettgruppe!Z31</f>
        <v>236.27950883247712</v>
      </c>
      <c r="Y328" s="368" t="s">
        <v>629</v>
      </c>
      <c r="Z328" s="369"/>
      <c r="AA328" s="363"/>
      <c r="AB328" s="247"/>
      <c r="AD328" s="28"/>
      <c r="AE328" s="27"/>
      <c r="AF328" s="248"/>
      <c r="AG328" s="86"/>
      <c r="AK328" s="86"/>
      <c r="BC328" s="260" t="e">
        <f>1+#REF!</f>
        <v>#REF!</v>
      </c>
      <c r="BD328" s="27">
        <v>268.9193823216188</v>
      </c>
      <c r="BE328" s="86">
        <f t="shared" ref="BE328:BO328" si="70">+BD328</f>
        <v>268.9193823216188</v>
      </c>
      <c r="BF328" s="86">
        <f t="shared" si="70"/>
        <v>268.9193823216188</v>
      </c>
      <c r="BG328" s="86">
        <f t="shared" si="70"/>
        <v>268.9193823216188</v>
      </c>
      <c r="BH328" s="86">
        <f t="shared" si="70"/>
        <v>268.9193823216188</v>
      </c>
      <c r="BI328" s="86">
        <f t="shared" si="70"/>
        <v>268.9193823216188</v>
      </c>
      <c r="BJ328" s="86">
        <f t="shared" si="70"/>
        <v>268.9193823216188</v>
      </c>
      <c r="BK328" s="86">
        <f t="shared" si="70"/>
        <v>268.9193823216188</v>
      </c>
      <c r="BL328" s="86">
        <f t="shared" si="70"/>
        <v>268.9193823216188</v>
      </c>
      <c r="BM328" s="86">
        <f t="shared" si="70"/>
        <v>268.9193823216188</v>
      </c>
      <c r="BN328" s="86">
        <f t="shared" si="70"/>
        <v>268.9193823216188</v>
      </c>
      <c r="BO328" s="86">
        <f t="shared" si="70"/>
        <v>268.9193823216188</v>
      </c>
    </row>
    <row r="329" spans="1:67" ht="15" customHeight="1">
      <c r="A329" s="363"/>
      <c r="B329" s="363"/>
      <c r="C329" s="363"/>
      <c r="D329" s="367"/>
      <c r="E329" s="363"/>
      <c r="F329" s="363"/>
      <c r="G329" s="363"/>
      <c r="H329" s="496"/>
      <c r="I329" s="363"/>
      <c r="J329" s="363"/>
      <c r="K329" s="363"/>
      <c r="L329" s="363"/>
      <c r="M329" s="365"/>
      <c r="N329" s="365"/>
      <c r="O329" s="363"/>
      <c r="P329" s="363"/>
      <c r="Q329" s="365"/>
      <c r="R329" s="365"/>
      <c r="S329" s="363"/>
      <c r="T329" s="365"/>
      <c r="U329" s="365"/>
      <c r="V329" s="365"/>
      <c r="W329" s="363"/>
      <c r="X329" s="363"/>
      <c r="Y329" s="365"/>
      <c r="Z329" s="369"/>
      <c r="AA329" s="363"/>
      <c r="AB329" s="247"/>
      <c r="AD329" s="28"/>
      <c r="AE329" s="27"/>
      <c r="AF329" s="248"/>
      <c r="AG329" s="86"/>
      <c r="AK329" s="86"/>
      <c r="BC329" s="260"/>
      <c r="BD329" s="27"/>
    </row>
    <row r="330" spans="1:67" s="271" customFormat="1">
      <c r="A330" s="373"/>
      <c r="B330" s="363">
        <f>+'Ark1'!C1194</f>
        <v>2023</v>
      </c>
      <c r="C330" s="264">
        <f>+'Ark1'!M1194</f>
        <v>7</v>
      </c>
      <c r="D330" s="264" t="s">
        <v>98</v>
      </c>
      <c r="E330" s="264">
        <f>+'Ark1'!D1194</f>
        <v>1</v>
      </c>
      <c r="F330" s="264" t="s">
        <v>584</v>
      </c>
      <c r="G330" s="264">
        <f>+IF(H330=0,"",'Ark1'!Q1194)</f>
        <v>730</v>
      </c>
      <c r="H330" s="484">
        <f>+'Ark1'!R1194</f>
        <v>946</v>
      </c>
      <c r="I330" s="265">
        <f>+IF(H330=0,"",'Ark1'!AE1194)</f>
        <v>19.646936656282445</v>
      </c>
      <c r="J330" s="265">
        <f>+IF(H330=0,"",'Ark1'!AF1194)</f>
        <v>18.832852391023913</v>
      </c>
      <c r="K330" s="266">
        <f>+IF(H330=0,"",'Ark1'!S1194)</f>
        <v>3.3734042553191497</v>
      </c>
      <c r="L330" s="363"/>
      <c r="M330" s="267"/>
      <c r="N330" s="267"/>
      <c r="O330" s="363"/>
      <c r="P330" s="265">
        <f>+IF(H330=0,"",'Ark1'!U1194)</f>
        <v>254.81828752642704</v>
      </c>
      <c r="Q330" s="267">
        <f>+IF(H330=0,"",'Ark1'!W1194)</f>
        <v>100</v>
      </c>
      <c r="R330" s="267">
        <f>+IF(H330=0,"",'Ark1'!X1194)</f>
        <v>1.6913319238900637</v>
      </c>
      <c r="S330" s="267">
        <f>+IF(H330=0,"",'Ark1'!AG1194)</f>
        <v>1057.3044982698962</v>
      </c>
      <c r="T330" s="267">
        <f>+IF(H330=0,"",'Ark1'!AH1194)</f>
        <v>91.64904862579283</v>
      </c>
      <c r="U330" s="267">
        <f>+IF(H330=0,"",'Ark1'!AI1194)</f>
        <v>14.376321353065538</v>
      </c>
      <c r="V330" s="267">
        <f>+IF(H330=0,"",'Ark1'!Y1194)</f>
        <v>33.44454015215679</v>
      </c>
      <c r="W330" s="266">
        <f>+IF(H330=0,"",'Ark1'!Z1194)</f>
        <v>1.0228137457643345</v>
      </c>
      <c r="X330" s="267">
        <f t="shared" ref="X330:X341" si="71">+IF(H330=0,"",1000*P330/S330)</f>
        <v>241.00747508725726</v>
      </c>
      <c r="Y330" s="267">
        <f t="shared" ref="Y330:Y341" si="72">+IF(H330=0,"",P330/C330)</f>
        <v>36.402612503775295</v>
      </c>
      <c r="Z330" s="265">
        <f t="shared" ref="Z330:Z341" si="73">+IF(H330=0,"",H330/G330)</f>
        <v>1.295890410958904</v>
      </c>
      <c r="AA330" s="363"/>
      <c r="AB330" s="28"/>
      <c r="AC330" s="28"/>
      <c r="AD330" s="28"/>
      <c r="AE330" s="27"/>
      <c r="AF330" s="28"/>
      <c r="AG330" s="28"/>
      <c r="AH330" s="27"/>
      <c r="AI330" s="27"/>
      <c r="AJ330" s="27"/>
      <c r="AK330" s="28"/>
      <c r="AL330" s="27"/>
      <c r="AM330" s="86"/>
    </row>
    <row r="331" spans="1:67" s="271" customFormat="1">
      <c r="A331" s="373"/>
      <c r="B331" s="363">
        <f>+'Ark1'!C1195</f>
        <v>2023</v>
      </c>
      <c r="C331" s="264">
        <f>+'Ark1'!M1195</f>
        <v>7</v>
      </c>
      <c r="D331" s="264" t="s">
        <v>98</v>
      </c>
      <c r="E331" s="264">
        <f>+'Ark1'!D1195</f>
        <v>2</v>
      </c>
      <c r="F331" s="264" t="s">
        <v>585</v>
      </c>
      <c r="G331" s="264">
        <f>+IF(H331=0,"",'Ark1'!Q1195)</f>
        <v>499</v>
      </c>
      <c r="H331" s="484">
        <f>+'Ark1'!R1195</f>
        <v>648</v>
      </c>
      <c r="I331" s="265">
        <f>+IF(H331=0,"",'Ark1'!AE1195)</f>
        <v>20.383768480654297</v>
      </c>
      <c r="J331" s="265">
        <f>+IF(H331=0,"",'Ark1'!AF1195)</f>
        <v>19.566804750227831</v>
      </c>
      <c r="K331" s="266">
        <f>+IF(H331=0,"",'Ark1'!S1195)</f>
        <v>3.2739938080495352</v>
      </c>
      <c r="L331" s="363"/>
      <c r="M331" s="267"/>
      <c r="N331" s="267"/>
      <c r="O331" s="363"/>
      <c r="P331" s="265">
        <f>+IF(H331=0,"",'Ark1'!U1195)</f>
        <v>252.09074074074073</v>
      </c>
      <c r="Q331" s="267">
        <f>+IF(H331=0,"",'Ark1'!W1195)</f>
        <v>100</v>
      </c>
      <c r="R331" s="267">
        <f>+IF(H331=0,"",'Ark1'!X1195)</f>
        <v>0.15432098765432101</v>
      </c>
      <c r="S331" s="267">
        <f>+IF(H331=0,"",'Ark1'!AG1195)</f>
        <v>1067.5268456375838</v>
      </c>
      <c r="T331" s="267">
        <f>+IF(H331=0,"",'Ark1'!AH1195)</f>
        <v>91.82098765432103</v>
      </c>
      <c r="U331" s="267">
        <f>+IF(H331=0,"",'Ark1'!AI1195)</f>
        <v>11.111111111111112</v>
      </c>
      <c r="V331" s="267">
        <f>+IF(H331=0,"",'Ark1'!Y1195)</f>
        <v>30.32770207304932</v>
      </c>
      <c r="W331" s="266">
        <f>+IF(H331=0,"",'Ark1'!Z1195)</f>
        <v>1.0146040286618012</v>
      </c>
      <c r="X331" s="267">
        <f t="shared" si="71"/>
        <v>236.14463820830539</v>
      </c>
      <c r="Y331" s="267">
        <f t="shared" si="72"/>
        <v>36.012962962962959</v>
      </c>
      <c r="Z331" s="265">
        <f t="shared" si="73"/>
        <v>1.2985971943887775</v>
      </c>
      <c r="AA331" s="363"/>
      <c r="AB331" s="28"/>
      <c r="AC331" s="28"/>
      <c r="AD331" s="28"/>
      <c r="AE331" s="27"/>
      <c r="AF331" s="28"/>
      <c r="AG331" s="28"/>
      <c r="AH331" s="27"/>
      <c r="AI331" s="27"/>
      <c r="AJ331" s="27"/>
      <c r="AK331" s="28"/>
      <c r="AL331" s="27"/>
      <c r="AM331" s="86"/>
    </row>
    <row r="332" spans="1:67" s="271" customFormat="1">
      <c r="A332" s="373"/>
      <c r="B332" s="363">
        <f>+'Ark1'!C1196</f>
        <v>2023</v>
      </c>
      <c r="C332" s="264">
        <f>+'Ark1'!M1196</f>
        <v>7</v>
      </c>
      <c r="D332" s="264" t="s">
        <v>98</v>
      </c>
      <c r="E332" s="264">
        <f>+'Ark1'!D1196</f>
        <v>3</v>
      </c>
      <c r="F332" s="264" t="s">
        <v>586</v>
      </c>
      <c r="G332" s="264">
        <f>+IF(H332=0,"",'Ark1'!Q1196)</f>
        <v>705</v>
      </c>
      <c r="H332" s="484">
        <f>+'Ark1'!R1196</f>
        <v>887</v>
      </c>
      <c r="I332" s="265">
        <f>+IF(H332=0,"",'Ark1'!AE1196)</f>
        <v>19.456021057249394</v>
      </c>
      <c r="J332" s="265">
        <f>+IF(H332=0,"",'Ark1'!AF1196)</f>
        <v>18.595974293923913</v>
      </c>
      <c r="K332" s="266">
        <f>+IF(H332=0,"",'Ark1'!S1196)</f>
        <v>3.3623024830699775</v>
      </c>
      <c r="L332" s="363"/>
      <c r="M332" s="267"/>
      <c r="N332" s="267"/>
      <c r="O332" s="363"/>
      <c r="P332" s="265">
        <f>+IF(H332=0,"",'Ark1'!U1196)</f>
        <v>252.77350620067656</v>
      </c>
      <c r="Q332" s="267">
        <f>+IF(H332=0,"",'Ark1'!W1196)</f>
        <v>100</v>
      </c>
      <c r="R332" s="267">
        <f>+IF(H332=0,"",'Ark1'!X1196)</f>
        <v>0.67643742953776786</v>
      </c>
      <c r="S332" s="267">
        <f>+IF(H332=0,"",'Ark1'!AG1196)</f>
        <v>1070.3595238095238</v>
      </c>
      <c r="T332" s="267">
        <f>+IF(H332=0,"",'Ark1'!AH1196)</f>
        <v>94.588500563697892</v>
      </c>
      <c r="U332" s="267">
        <f>+IF(H332=0,"",'Ark1'!AI1196)</f>
        <v>15.332581736189402</v>
      </c>
      <c r="V332" s="267">
        <f>+IF(H332=0,"",'Ark1'!Y1196)</f>
        <v>33.82730075926807</v>
      </c>
      <c r="W332" s="266">
        <f>+IF(H332=0,"",'Ark1'!Z1196)</f>
        <v>1.1877787217893749</v>
      </c>
      <c r="X332" s="267">
        <f t="shared" si="71"/>
        <v>236.15757189792515</v>
      </c>
      <c r="Y332" s="267">
        <f t="shared" si="72"/>
        <v>36.110500885810936</v>
      </c>
      <c r="Z332" s="265">
        <f t="shared" si="73"/>
        <v>1.2581560283687943</v>
      </c>
      <c r="AA332" s="363"/>
      <c r="AB332" s="28"/>
      <c r="AC332" s="28"/>
      <c r="AD332" s="28"/>
      <c r="AE332" s="27"/>
      <c r="AF332" s="28"/>
      <c r="AG332" s="28"/>
      <c r="AH332" s="27"/>
      <c r="AI332" s="27"/>
      <c r="AJ332" s="27"/>
      <c r="AK332" s="28"/>
      <c r="AL332" s="27"/>
      <c r="AM332" s="86"/>
    </row>
    <row r="333" spans="1:67" s="271" customFormat="1">
      <c r="A333" s="373"/>
      <c r="B333" s="363">
        <f>+'Ark1'!C1197</f>
        <v>2023</v>
      </c>
      <c r="C333" s="264">
        <f>+'Ark1'!M1197</f>
        <v>7</v>
      </c>
      <c r="D333" s="264" t="s">
        <v>98</v>
      </c>
      <c r="E333" s="264">
        <f>+'Ark1'!D1197</f>
        <v>4</v>
      </c>
      <c r="F333" s="264" t="s">
        <v>587</v>
      </c>
      <c r="G333" s="264">
        <f>+IF(H333=0,"",'Ark1'!Q1197)</f>
        <v>438</v>
      </c>
      <c r="H333" s="484">
        <f>+'Ark1'!R1197</f>
        <v>528</v>
      </c>
      <c r="I333" s="265">
        <f>+IF(H333=0,"",'Ark1'!AE1197)</f>
        <v>16.885193476175253</v>
      </c>
      <c r="J333" s="265">
        <f>+IF(H333=0,"",'Ark1'!AF1197)</f>
        <v>16.028851317842722</v>
      </c>
      <c r="K333" s="266">
        <f>+IF(H333=0,"",'Ark1'!S1197)</f>
        <v>3.3498098859315593</v>
      </c>
      <c r="L333" s="363"/>
      <c r="M333" s="267"/>
      <c r="N333" s="267"/>
      <c r="O333" s="363"/>
      <c r="P333" s="265">
        <f>+IF(H333=0,"",'Ark1'!U1197)</f>
        <v>253.91534090909096</v>
      </c>
      <c r="Q333" s="267">
        <f>+IF(H333=0,"",'Ark1'!W1197)</f>
        <v>100</v>
      </c>
      <c r="R333" s="267">
        <f>+IF(H333=0,"",'Ark1'!X1197)</f>
        <v>1.7045454545454548</v>
      </c>
      <c r="S333" s="267">
        <f>+IF(H333=0,"",'Ark1'!AG1197)</f>
        <v>1068.5296523517382</v>
      </c>
      <c r="T333" s="267">
        <f>+IF(H333=0,"",'Ark1'!AH1197)</f>
        <v>92.424242424242422</v>
      </c>
      <c r="U333" s="267">
        <f>+IF(H333=0,"",'Ark1'!AI1197)</f>
        <v>14.583333333333337</v>
      </c>
      <c r="V333" s="267">
        <f>+IF(H333=0,"",'Ark1'!Y1197)</f>
        <v>35.63111791536835</v>
      </c>
      <c r="W333" s="266">
        <f>+IF(H333=0,"",'Ark1'!Z1197)</f>
        <v>1.1257930945567045</v>
      </c>
      <c r="X333" s="267">
        <f t="shared" si="71"/>
        <v>237.63059859896825</v>
      </c>
      <c r="Y333" s="267">
        <f t="shared" si="72"/>
        <v>36.273620129870139</v>
      </c>
      <c r="Z333" s="265">
        <f t="shared" si="73"/>
        <v>1.2054794520547945</v>
      </c>
      <c r="AA333" s="363"/>
      <c r="AB333" s="28"/>
      <c r="AC333" s="28"/>
      <c r="AD333" s="28"/>
      <c r="AE333" s="27"/>
      <c r="AF333" s="28"/>
      <c r="AG333" s="28"/>
      <c r="AH333" s="86"/>
      <c r="AI333" s="86"/>
      <c r="AJ333" s="86"/>
      <c r="AK333" s="28"/>
      <c r="AL333" s="86"/>
      <c r="AM333" s="86"/>
    </row>
    <row r="334" spans="1:67" s="271" customFormat="1">
      <c r="A334" s="373"/>
      <c r="B334" s="363">
        <f>+'Ark1'!C1198</f>
        <v>2023</v>
      </c>
      <c r="C334" s="264">
        <f>+'Ark1'!M1198</f>
        <v>7</v>
      </c>
      <c r="D334" s="264" t="s">
        <v>98</v>
      </c>
      <c r="E334" s="264">
        <f>+'Ark1'!D1198</f>
        <v>5</v>
      </c>
      <c r="F334" s="264" t="s">
        <v>443</v>
      </c>
      <c r="G334" s="264">
        <f>+IF(H334=0,"",'Ark1'!Q1198)</f>
        <v>528</v>
      </c>
      <c r="H334" s="484">
        <f>+'Ark1'!R1198</f>
        <v>662</v>
      </c>
      <c r="I334" s="265">
        <f>+IF(H334=0,"",'Ark1'!AE1198)</f>
        <v>17.066254189224029</v>
      </c>
      <c r="J334" s="265">
        <f>+IF(H334=0,"",'Ark1'!AF1198)</f>
        <v>16.179419519962551</v>
      </c>
      <c r="K334" s="266">
        <f>+IF(H334=0,"",'Ark1'!S1198)</f>
        <v>3.4172989377845222</v>
      </c>
      <c r="L334" s="363"/>
      <c r="M334" s="267"/>
      <c r="N334" s="267"/>
      <c r="O334" s="363"/>
      <c r="P334" s="265">
        <f>+IF(H334=0,"",'Ark1'!U1198)</f>
        <v>252.71752265861031</v>
      </c>
      <c r="Q334" s="267">
        <f>+IF(H334=0,"",'Ark1'!W1198)</f>
        <v>100</v>
      </c>
      <c r="R334" s="267">
        <f>+IF(H334=0,"",'Ark1'!X1198)</f>
        <v>0.75528700906344415</v>
      </c>
      <c r="S334" s="267">
        <f>+IF(H334=0,"",'Ark1'!AG1198)</f>
        <v>1061.1016129032257</v>
      </c>
      <c r="T334" s="267">
        <f>+IF(H334=0,"",'Ark1'!AH1198)</f>
        <v>93.65558912386706</v>
      </c>
      <c r="U334" s="267">
        <f>+IF(H334=0,"",'Ark1'!AI1198)</f>
        <v>16.616314199395774</v>
      </c>
      <c r="V334" s="267">
        <f>+IF(H334=0,"",'Ark1'!Y1198)</f>
        <v>33.796106175922525</v>
      </c>
      <c r="W334" s="266">
        <f>+IF(H334=0,"",'Ark1'!Z1198)</f>
        <v>1.3083562460176943</v>
      </c>
      <c r="X334" s="267">
        <f t="shared" si="71"/>
        <v>238.1652422213956</v>
      </c>
      <c r="Y334" s="267">
        <f t="shared" si="72"/>
        <v>36.10250323694433</v>
      </c>
      <c r="Z334" s="265">
        <f t="shared" si="73"/>
        <v>1.2537878787878789</v>
      </c>
      <c r="AA334" s="363"/>
      <c r="AB334" s="28"/>
      <c r="AC334" s="28"/>
      <c r="AD334" s="28"/>
      <c r="AE334" s="27"/>
      <c r="AF334" s="28"/>
      <c r="AG334" s="28"/>
      <c r="AH334" s="86"/>
      <c r="AI334" s="86"/>
      <c r="AJ334" s="86"/>
      <c r="AK334" s="28"/>
      <c r="AL334" s="86"/>
      <c r="AM334" s="86"/>
    </row>
    <row r="335" spans="1:67" s="271" customFormat="1">
      <c r="A335" s="373"/>
      <c r="B335" s="363">
        <f>+'Ark1'!C1199</f>
        <v>2023</v>
      </c>
      <c r="C335" s="264">
        <f>+'Ark1'!M1199</f>
        <v>7</v>
      </c>
      <c r="D335" s="264" t="s">
        <v>98</v>
      </c>
      <c r="E335" s="264">
        <f>+'Ark1'!D1199</f>
        <v>6</v>
      </c>
      <c r="F335" s="264" t="s">
        <v>588</v>
      </c>
      <c r="G335" s="264">
        <f>+IF(H335=0,"",'Ark1'!Q1199)</f>
        <v>590</v>
      </c>
      <c r="H335" s="484">
        <f>+'Ark1'!R1199</f>
        <v>713</v>
      </c>
      <c r="I335" s="265">
        <f>+IF(H335=0,"",'Ark1'!AE1199)</f>
        <v>17.648514851485146</v>
      </c>
      <c r="J335" s="265">
        <f>+IF(H335=0,"",'Ark1'!AF1199)</f>
        <v>17.01619042279258</v>
      </c>
      <c r="K335" s="266">
        <f>+IF(H335=0,"",'Ark1'!S1199)</f>
        <v>3.4281690140845069</v>
      </c>
      <c r="L335" s="363"/>
      <c r="M335" s="267"/>
      <c r="N335" s="267"/>
      <c r="O335" s="363"/>
      <c r="P335" s="265">
        <f>+IF(H335=0,"",'Ark1'!U1199)</f>
        <v>253.69130434782608</v>
      </c>
      <c r="Q335" s="267">
        <f>+IF(H335=0,"",'Ark1'!W1199)</f>
        <v>100</v>
      </c>
      <c r="R335" s="267">
        <f>+IF(H335=0,"",'Ark1'!X1199)</f>
        <v>1.4025245441795235</v>
      </c>
      <c r="S335" s="267">
        <f>+IF(H335=0,"",'Ark1'!AG1199)</f>
        <v>1090.8562874251497</v>
      </c>
      <c r="T335" s="267">
        <f>+IF(H335=0,"",'Ark1'!AH1199)</f>
        <v>93.548387096774221</v>
      </c>
      <c r="U335" s="267">
        <f>+IF(H335=0,"",'Ark1'!AI1199)</f>
        <v>19.915848527349233</v>
      </c>
      <c r="V335" s="267">
        <f>+IF(H335=0,"",'Ark1'!Y1199)</f>
        <v>36.256610483725126</v>
      </c>
      <c r="W335" s="266">
        <f>+IF(H335=0,"",'Ark1'!Z1199)</f>
        <v>1.4015517303855018</v>
      </c>
      <c r="X335" s="267">
        <f t="shared" si="71"/>
        <v>232.56161904391405</v>
      </c>
      <c r="Y335" s="267">
        <f t="shared" si="72"/>
        <v>36.241614906832297</v>
      </c>
      <c r="Z335" s="265">
        <f t="shared" si="73"/>
        <v>1.2084745762711864</v>
      </c>
      <c r="AA335" s="363"/>
      <c r="AB335" s="28"/>
      <c r="AC335" s="28"/>
      <c r="AD335" s="28"/>
      <c r="AE335" s="27"/>
      <c r="AF335" s="28"/>
      <c r="AG335" s="28"/>
      <c r="AH335" s="86"/>
      <c r="AI335" s="86"/>
      <c r="AJ335" s="86"/>
      <c r="AK335" s="28"/>
      <c r="AL335" s="86"/>
      <c r="AM335" s="86"/>
    </row>
    <row r="336" spans="1:67" s="271" customFormat="1">
      <c r="A336" s="373"/>
      <c r="B336" s="363">
        <f>+'Ark1'!C1200</f>
        <v>2023</v>
      </c>
      <c r="C336" s="264">
        <f>+'Ark1'!M1200</f>
        <v>7</v>
      </c>
      <c r="D336" s="264" t="s">
        <v>98</v>
      </c>
      <c r="E336" s="264">
        <f>+'Ark1'!D1200</f>
        <v>7</v>
      </c>
      <c r="F336" s="264" t="s">
        <v>589</v>
      </c>
      <c r="G336" s="264">
        <f>+IF(H336=0,"",'Ark1'!Q1200)</f>
        <v>358</v>
      </c>
      <c r="H336" s="484">
        <f>+'Ark1'!R1200</f>
        <v>422</v>
      </c>
      <c r="I336" s="265">
        <f>+IF(H336=0,"",'Ark1'!AE1200)</f>
        <v>16.607634789452973</v>
      </c>
      <c r="J336" s="265">
        <f>+IF(H336=0,"",'Ark1'!AF1200)</f>
        <v>15.892892410218874</v>
      </c>
      <c r="K336" s="266">
        <f>+IF(H336=0,"",'Ark1'!S1200)</f>
        <v>3.3603818615751799</v>
      </c>
      <c r="L336" s="363"/>
      <c r="M336" s="267"/>
      <c r="N336" s="267"/>
      <c r="O336" s="363"/>
      <c r="P336" s="265">
        <f>+IF(H336=0,"",'Ark1'!U1200)</f>
        <v>252.66516587677728</v>
      </c>
      <c r="Q336" s="267">
        <f>+IF(H336=0,"",'Ark1'!W1200)</f>
        <v>100</v>
      </c>
      <c r="R336" s="267">
        <f>+IF(H336=0,"",'Ark1'!X1200)</f>
        <v>0.94786729857819918</v>
      </c>
      <c r="S336" s="267">
        <f>+IF(H336=0,"",'Ark1'!AG1200)</f>
        <v>1094.2216494845361</v>
      </c>
      <c r="T336" s="267">
        <f>+IF(H336=0,"",'Ark1'!AH1200)</f>
        <v>91.943127962085313</v>
      </c>
      <c r="U336" s="267">
        <f>+IF(H336=0,"",'Ark1'!AI1200)</f>
        <v>17.061611374407587</v>
      </c>
      <c r="V336" s="267">
        <f>+IF(H336=0,"",'Ark1'!Y1200)</f>
        <v>34.623590632544406</v>
      </c>
      <c r="W336" s="266">
        <f>+IF(H336=0,"",'Ark1'!Z1200)</f>
        <v>1.3636321029401759</v>
      </c>
      <c r="X336" s="267">
        <f t="shared" si="71"/>
        <v>230.90857871054035</v>
      </c>
      <c r="Y336" s="267">
        <f t="shared" si="72"/>
        <v>36.095023696682468</v>
      </c>
      <c r="Z336" s="265">
        <f t="shared" si="73"/>
        <v>1.1787709497206704</v>
      </c>
      <c r="AA336" s="363"/>
      <c r="AB336" s="28"/>
      <c r="AC336" s="28"/>
      <c r="AD336" s="28"/>
      <c r="AE336" s="27"/>
      <c r="AF336" s="28"/>
      <c r="AG336" s="28"/>
      <c r="AH336" s="86"/>
      <c r="AI336" s="86"/>
      <c r="AJ336" s="86"/>
      <c r="AK336" s="28"/>
      <c r="AL336" s="86"/>
      <c r="AM336" s="86"/>
    </row>
    <row r="337" spans="1:67" s="271" customFormat="1">
      <c r="A337" s="373"/>
      <c r="B337" s="363">
        <f>+'Ark1'!C1201</f>
        <v>2023</v>
      </c>
      <c r="C337" s="264">
        <f>+'Ark1'!M1201</f>
        <v>7</v>
      </c>
      <c r="D337" s="264" t="s">
        <v>98</v>
      </c>
      <c r="E337" s="264">
        <f>+'Ark1'!D1201</f>
        <v>8</v>
      </c>
      <c r="F337" s="264" t="s">
        <v>590</v>
      </c>
      <c r="G337" s="264">
        <f>+IF(H337=0,"",'Ark1'!Q1201)</f>
        <v>458</v>
      </c>
      <c r="H337" s="484">
        <f>+'Ark1'!R1201</f>
        <v>571</v>
      </c>
      <c r="I337" s="265">
        <f>+IF(H337=0,"",'Ark1'!AE1201)</f>
        <v>17.860494213324987</v>
      </c>
      <c r="J337" s="265">
        <f>+IF(H337=0,"",'Ark1'!AF1201)</f>
        <v>17.389150192604497</v>
      </c>
      <c r="K337" s="266">
        <f>+IF(H337=0,"",'Ark1'!S1201)</f>
        <v>3.4456140350877198</v>
      </c>
      <c r="L337" s="363"/>
      <c r="M337" s="267"/>
      <c r="N337" s="267"/>
      <c r="O337" s="363"/>
      <c r="P337" s="265">
        <f>+IF(H337=0,"",'Ark1'!U1201)</f>
        <v>253.61015761821344</v>
      </c>
      <c r="Q337" s="267">
        <f>+IF(H337=0,"",'Ark1'!W1201)</f>
        <v>100</v>
      </c>
      <c r="R337" s="267">
        <f>+IF(H337=0,"",'Ark1'!X1201)</f>
        <v>1.0507880910683014</v>
      </c>
      <c r="S337" s="267">
        <f>+IF(H337=0,"",'Ark1'!AG1201)</f>
        <v>1076.0248565965585</v>
      </c>
      <c r="T337" s="267">
        <f>+IF(H337=0,"",'Ark1'!AH1201)</f>
        <v>91.593695271453598</v>
      </c>
      <c r="U337" s="267">
        <f>+IF(H337=0,"",'Ark1'!AI1201)</f>
        <v>17.338003502626972</v>
      </c>
      <c r="V337" s="267">
        <f>+IF(H337=0,"",'Ark1'!Y1201)</f>
        <v>37.377763908858064</v>
      </c>
      <c r="W337" s="266">
        <f>+IF(H337=0,"",'Ark1'!Z1201)</f>
        <v>1.3107007918246965</v>
      </c>
      <c r="X337" s="267">
        <f t="shared" si="71"/>
        <v>235.69172781043036</v>
      </c>
      <c r="Y337" s="267">
        <f t="shared" si="72"/>
        <v>36.230022516887637</v>
      </c>
      <c r="Z337" s="265">
        <f t="shared" si="73"/>
        <v>1.2467248908296944</v>
      </c>
      <c r="AA337" s="363"/>
      <c r="AB337" s="28"/>
      <c r="AC337" s="28"/>
      <c r="AD337" s="28"/>
      <c r="AE337" s="27"/>
      <c r="AF337" s="28"/>
      <c r="AG337" s="28"/>
      <c r="AH337" s="86"/>
      <c r="AI337" s="86"/>
      <c r="AJ337" s="86"/>
      <c r="AK337" s="28"/>
      <c r="AL337" s="86"/>
      <c r="AM337" s="86"/>
    </row>
    <row r="338" spans="1:67" s="271" customFormat="1">
      <c r="A338" s="373"/>
      <c r="B338" s="363">
        <f>+'Ark1'!C1202</f>
        <v>2023</v>
      </c>
      <c r="C338" s="264">
        <f>+'Ark1'!M1202</f>
        <v>7</v>
      </c>
      <c r="D338" s="264" t="s">
        <v>98</v>
      </c>
      <c r="E338" s="264">
        <f>+'Ark1'!D1202</f>
        <v>9</v>
      </c>
      <c r="F338" s="264" t="s">
        <v>591</v>
      </c>
      <c r="G338" s="264">
        <f>+IF(H338=0,"",'Ark1'!Q1202)</f>
        <v>479</v>
      </c>
      <c r="H338" s="484">
        <f>+'Ark1'!R1202</f>
        <v>625</v>
      </c>
      <c r="I338" s="265">
        <f>+IF(H338=0,"",'Ark1'!AE1202)</f>
        <v>18.48018923713779</v>
      </c>
      <c r="J338" s="265">
        <f>+IF(H338=0,"",'Ark1'!AF1202)</f>
        <v>18.121810139503236</v>
      </c>
      <c r="K338" s="266">
        <f>+IF(H338=0,"",'Ark1'!S1202)</f>
        <v>3.3301127214170698</v>
      </c>
      <c r="L338" s="363"/>
      <c r="M338" s="267"/>
      <c r="N338" s="267"/>
      <c r="O338" s="363"/>
      <c r="P338" s="265">
        <f>+IF(H338=0,"",'Ark1'!U1202)</f>
        <v>253.51759999999996</v>
      </c>
      <c r="Q338" s="267">
        <f>+IF(H338=0,"",'Ark1'!W1202)</f>
        <v>100</v>
      </c>
      <c r="R338" s="267">
        <f>+IF(H338=0,"",'Ark1'!X1202)</f>
        <v>0.8</v>
      </c>
      <c r="S338" s="267">
        <f>+IF(H338=0,"",'Ark1'!AG1202)</f>
        <v>1081.9847715736039</v>
      </c>
      <c r="T338" s="267">
        <f>+IF(H338=0,"",'Ark1'!AH1202)</f>
        <v>94.56</v>
      </c>
      <c r="U338" s="267">
        <f>+IF(H338=0,"",'Ark1'!AI1202)</f>
        <v>16.16</v>
      </c>
      <c r="V338" s="267">
        <f>+IF(H338=0,"",'Ark1'!Y1202)</f>
        <v>33.968129684162101</v>
      </c>
      <c r="W338" s="266">
        <f>+IF(H338=0,"",'Ark1'!Z1202)</f>
        <v>1.0665595448244789</v>
      </c>
      <c r="X338" s="267">
        <f t="shared" si="71"/>
        <v>234.30791879934881</v>
      </c>
      <c r="Y338" s="267">
        <f t="shared" si="72"/>
        <v>36.216799999999992</v>
      </c>
      <c r="Z338" s="265">
        <f t="shared" si="73"/>
        <v>1.3048016701461378</v>
      </c>
      <c r="AA338" s="363"/>
      <c r="AB338" s="28"/>
      <c r="AC338" s="28"/>
      <c r="AD338" s="28"/>
      <c r="AE338" s="27"/>
      <c r="AF338" s="28"/>
      <c r="AG338" s="28"/>
      <c r="AH338" s="86"/>
      <c r="AI338" s="86"/>
      <c r="AJ338" s="86"/>
      <c r="AK338" s="28"/>
      <c r="AL338" s="86"/>
      <c r="AM338" s="86"/>
    </row>
    <row r="339" spans="1:67">
      <c r="A339" s="363"/>
      <c r="B339" s="363">
        <f>+'Ark1'!C1203</f>
        <v>2023</v>
      </c>
      <c r="C339" s="264">
        <f>+'Ark1'!M1203</f>
        <v>7</v>
      </c>
      <c r="D339" s="264" t="s">
        <v>98</v>
      </c>
      <c r="E339" s="264">
        <f>+'Ark1'!D1203</f>
        <v>10</v>
      </c>
      <c r="F339" s="264" t="s">
        <v>592</v>
      </c>
      <c r="G339" s="264">
        <f>+IF(H339=0,"",'Ark1'!Q1203)</f>
        <v>983</v>
      </c>
      <c r="H339" s="484">
        <f>+'Ark1'!R1203</f>
        <v>1300</v>
      </c>
      <c r="I339" s="265">
        <f>+IF(H339=0,"",'Ark1'!AE1203)</f>
        <v>18.088214832336163</v>
      </c>
      <c r="J339" s="265">
        <f>+IF(H339=0,"",'Ark1'!AF1203)</f>
        <v>17.896533973659547</v>
      </c>
      <c r="K339" s="266">
        <f>+IF(H339=0,"",'Ark1'!S1203)</f>
        <v>3.6329992289899762</v>
      </c>
      <c r="L339" s="363"/>
      <c r="M339" s="267"/>
      <c r="N339" s="267"/>
      <c r="O339" s="363"/>
      <c r="P339" s="265">
        <f>+IF(H339=0,"",'Ark1'!U1203)</f>
        <v>254.91861538461524</v>
      </c>
      <c r="Q339" s="267">
        <f>+IF(H339=0,"",'Ark1'!W1203)</f>
        <v>100</v>
      </c>
      <c r="R339" s="267">
        <f>+IF(H339=0,"",'Ark1'!X1203)</f>
        <v>1.615384615384615</v>
      </c>
      <c r="S339" s="267">
        <f>+IF(H339=0,"",'Ark1'!AG1203)</f>
        <v>1083.1436507936505</v>
      </c>
      <c r="T339" s="267">
        <f>+IF(H339=0,"",'Ark1'!AH1203)</f>
        <v>96.846153846153825</v>
      </c>
      <c r="U339" s="267">
        <f>+IF(H339=0,"",'Ark1'!AI1203)</f>
        <v>28.153846153846153</v>
      </c>
      <c r="V339" s="267">
        <f>+IF(H339=0,"",'Ark1'!Y1203)</f>
        <v>39.203739318394049</v>
      </c>
      <c r="W339" s="266">
        <f>+IF(H339=0,"",'Ark1'!Z1203)</f>
        <v>1.265431389747478</v>
      </c>
      <c r="X339" s="267">
        <f t="shared" si="71"/>
        <v>235.35069904885563</v>
      </c>
      <c r="Y339" s="267">
        <f t="shared" si="72"/>
        <v>36.416945054945032</v>
      </c>
      <c r="Z339" s="265">
        <f t="shared" si="73"/>
        <v>1.3224821973550356</v>
      </c>
      <c r="AA339" s="363"/>
      <c r="AD339" s="28"/>
      <c r="AE339" s="27"/>
    </row>
    <row r="340" spans="1:67">
      <c r="A340" s="363"/>
      <c r="B340" s="363">
        <f>+'Ark1'!C1204</f>
        <v>2023</v>
      </c>
      <c r="C340" s="264">
        <f>+'Ark1'!M1204</f>
        <v>7</v>
      </c>
      <c r="D340" s="264" t="s">
        <v>98</v>
      </c>
      <c r="E340" s="264">
        <f>+'Ark1'!D1204</f>
        <v>11</v>
      </c>
      <c r="F340" s="264" t="s">
        <v>593</v>
      </c>
      <c r="G340" s="264">
        <f>+IF(H340=0,"",'Ark1'!Q1204)</f>
        <v>891</v>
      </c>
      <c r="H340" s="484">
        <f>+'Ark1'!R1204</f>
        <v>1215</v>
      </c>
      <c r="I340" s="265">
        <f>+IF(H340=0,"",'Ark1'!AE1204)</f>
        <v>18.922286248247925</v>
      </c>
      <c r="J340" s="265">
        <f>+IF(H340=0,"",'Ark1'!AF1204)</f>
        <v>18.434749974665465</v>
      </c>
      <c r="K340" s="266">
        <f>+IF(H340=0,"",'Ark1'!S1204)</f>
        <v>3.6743610882110471</v>
      </c>
      <c r="L340" s="363"/>
      <c r="M340" s="267"/>
      <c r="N340" s="267"/>
      <c r="O340" s="363"/>
      <c r="P340" s="265">
        <f>+IF(H340=0,"",'Ark1'!U1204)</f>
        <v>254.37893004115233</v>
      </c>
      <c r="Q340" s="267">
        <f>+IF(H340=0,"",'Ark1'!W1204)</f>
        <v>100</v>
      </c>
      <c r="R340" s="267">
        <f>+IF(H340=0,"",'Ark1'!X1204)</f>
        <v>1.9753086419753088</v>
      </c>
      <c r="S340" s="267">
        <f>+IF(H340=0,"",'Ark1'!AG1204)</f>
        <v>1073.3210930828352</v>
      </c>
      <c r="T340" s="267">
        <f>+IF(H340=0,"",'Ark1'!AH1204)</f>
        <v>96.378600823045275</v>
      </c>
      <c r="U340" s="267">
        <f>+IF(H340=0,"",'Ark1'!AI1204)</f>
        <v>28.477366255144041</v>
      </c>
      <c r="V340" s="267">
        <f>+IF(H340=0,"",'Ark1'!Y1204)</f>
        <v>38.511205580112808</v>
      </c>
      <c r="W340" s="266">
        <f>+IF(H340=0,"",'Ark1'!Z1204)</f>
        <v>1.3050616153185941</v>
      </c>
      <c r="X340" s="267">
        <f t="shared" si="71"/>
        <v>237.00170590192647</v>
      </c>
      <c r="Y340" s="267">
        <f t="shared" si="72"/>
        <v>36.339847148736048</v>
      </c>
      <c r="Z340" s="265">
        <f t="shared" si="73"/>
        <v>1.3636363636363635</v>
      </c>
      <c r="AA340" s="363"/>
      <c r="AD340" s="28"/>
      <c r="AE340" s="27"/>
    </row>
    <row r="341" spans="1:67">
      <c r="A341" s="363"/>
      <c r="B341" s="363">
        <f>+'Ark1'!C1205</f>
        <v>2023</v>
      </c>
      <c r="C341" s="264">
        <f>+'Ark1'!M1205</f>
        <v>7</v>
      </c>
      <c r="D341" s="264" t="s">
        <v>98</v>
      </c>
      <c r="E341" s="264">
        <f>+'Ark1'!D1205</f>
        <v>12</v>
      </c>
      <c r="F341" s="264" t="s">
        <v>594</v>
      </c>
      <c r="G341" s="264">
        <f>+IF(H341=0,"",'Ark1'!Q1205)</f>
        <v>617</v>
      </c>
      <c r="H341" s="484">
        <f>+'Ark1'!R1205</f>
        <v>773</v>
      </c>
      <c r="I341" s="265">
        <f>+IF(H341=0,"",'Ark1'!AE1205)</f>
        <v>18.409145034532028</v>
      </c>
      <c r="J341" s="265">
        <f>+IF(H341=0,"",'Ark1'!AF1205)</f>
        <v>17.809387143568603</v>
      </c>
      <c r="K341" s="266">
        <f>+IF(H341=0,"",'Ark1'!S1205)</f>
        <v>3.5634715025906738</v>
      </c>
      <c r="L341" s="363"/>
      <c r="M341" s="267"/>
      <c r="N341" s="267"/>
      <c r="O341" s="363"/>
      <c r="P341" s="265">
        <f>+IF(H341=0,"",'Ark1'!U1205)</f>
        <v>253.46584734799472</v>
      </c>
      <c r="Q341" s="267">
        <f>+IF(H341=0,"",'Ark1'!W1205)</f>
        <v>100</v>
      </c>
      <c r="R341" s="267">
        <f>+IF(H341=0,"",'Ark1'!X1205)</f>
        <v>1.4230271668822765</v>
      </c>
      <c r="S341" s="267">
        <f>+IF(H341=0,"",'Ark1'!AG1205)</f>
        <v>1067.4572591587512</v>
      </c>
      <c r="T341" s="267">
        <f>+IF(H341=0,"",'Ark1'!AH1205)</f>
        <v>95.213454075032345</v>
      </c>
      <c r="U341" s="267">
        <f>+IF(H341=0,"",'Ark1'!AI1205)</f>
        <v>26.390685640362225</v>
      </c>
      <c r="V341" s="267">
        <f>+IF(H341=0,"",'Ark1'!Y1205)</f>
        <v>37.460762022331096</v>
      </c>
      <c r="W341" s="266">
        <f>+IF(H341=0,"",'Ark1'!Z1205)</f>
        <v>1.3482735677466189</v>
      </c>
      <c r="X341" s="267">
        <f t="shared" si="71"/>
        <v>237.44823989275952</v>
      </c>
      <c r="Y341" s="267">
        <f t="shared" si="72"/>
        <v>36.209406763999247</v>
      </c>
      <c r="Z341" s="265">
        <f t="shared" si="73"/>
        <v>1.2528363047001621</v>
      </c>
      <c r="AA341" s="363"/>
      <c r="AD341" s="28"/>
      <c r="AE341" s="27"/>
    </row>
    <row r="342" spans="1:67" ht="15" customHeight="1">
      <c r="A342" s="363"/>
      <c r="B342" s="363"/>
      <c r="C342" s="363"/>
      <c r="D342" s="363"/>
      <c r="E342" s="363"/>
      <c r="F342" s="363"/>
      <c r="G342" s="363"/>
      <c r="H342" s="496"/>
      <c r="I342" s="364"/>
      <c r="J342" s="364"/>
      <c r="K342" s="363"/>
      <c r="L342" s="363"/>
      <c r="M342" s="365"/>
      <c r="N342" s="365"/>
      <c r="O342" s="363"/>
      <c r="P342" s="363"/>
      <c r="Q342" s="365"/>
      <c r="R342" s="365"/>
      <c r="S342" s="363"/>
      <c r="T342" s="365"/>
      <c r="U342" s="365"/>
      <c r="V342" s="365"/>
      <c r="W342" s="363"/>
      <c r="X342" s="363"/>
      <c r="Y342" s="365"/>
      <c r="Z342" s="364"/>
      <c r="AA342" s="363"/>
      <c r="AB342" s="247"/>
      <c r="AD342" s="28"/>
      <c r="AE342" s="27"/>
      <c r="AF342" s="248"/>
      <c r="AG342" s="86"/>
      <c r="AK342" s="86"/>
      <c r="BC342" s="260"/>
      <c r="BD342" s="27"/>
    </row>
    <row r="343" spans="1:67" ht="22.8">
      <c r="A343" s="366" t="s">
        <v>631</v>
      </c>
      <c r="B343" s="363"/>
      <c r="C343" s="363"/>
      <c r="D343" s="367" t="str">
        <f>+D345</f>
        <v>3</v>
      </c>
      <c r="E343" s="363"/>
      <c r="F343" s="363"/>
      <c r="G343" s="363"/>
      <c r="H343" s="495">
        <f>SUM(H345:H356)</f>
        <v>8639</v>
      </c>
      <c r="I343" s="364"/>
      <c r="J343" s="364"/>
      <c r="K343" s="363"/>
      <c r="L343" s="363"/>
      <c r="M343" s="365"/>
      <c r="N343" s="365"/>
      <c r="O343" s="363"/>
      <c r="P343" s="270">
        <f>+Fettgruppe!R32</f>
        <v>269.88352818613316</v>
      </c>
      <c r="Q343" s="365"/>
      <c r="R343" s="365"/>
      <c r="S343" s="363"/>
      <c r="T343" s="365"/>
      <c r="U343" s="365"/>
      <c r="V343" s="365"/>
      <c r="W343" s="363"/>
      <c r="X343" s="270">
        <f>+Fettgruppe!Z32</f>
        <v>253.2485184685562</v>
      </c>
      <c r="Y343" s="368" t="s">
        <v>629</v>
      </c>
      <c r="Z343" s="369"/>
      <c r="AA343" s="363"/>
      <c r="AB343" s="247"/>
      <c r="AD343" s="28"/>
      <c r="AE343" s="27"/>
      <c r="AF343" s="248"/>
      <c r="AG343" s="86"/>
      <c r="AK343" s="86"/>
      <c r="BC343" s="260" t="e">
        <f>1+#REF!</f>
        <v>#REF!</v>
      </c>
      <c r="BD343" s="27">
        <v>268.9193823216188</v>
      </c>
      <c r="BE343" s="86">
        <f t="shared" ref="BE343:BO343" si="74">+BD343</f>
        <v>268.9193823216188</v>
      </c>
      <c r="BF343" s="86">
        <f t="shared" si="74"/>
        <v>268.9193823216188</v>
      </c>
      <c r="BG343" s="86">
        <f t="shared" si="74"/>
        <v>268.9193823216188</v>
      </c>
      <c r="BH343" s="86">
        <f t="shared" si="74"/>
        <v>268.9193823216188</v>
      </c>
      <c r="BI343" s="86">
        <f t="shared" si="74"/>
        <v>268.9193823216188</v>
      </c>
      <c r="BJ343" s="86">
        <f t="shared" si="74"/>
        <v>268.9193823216188</v>
      </c>
      <c r="BK343" s="86">
        <f t="shared" si="74"/>
        <v>268.9193823216188</v>
      </c>
      <c r="BL343" s="86">
        <f t="shared" si="74"/>
        <v>268.9193823216188</v>
      </c>
      <c r="BM343" s="86">
        <f t="shared" si="74"/>
        <v>268.9193823216188</v>
      </c>
      <c r="BN343" s="86">
        <f t="shared" si="74"/>
        <v>268.9193823216188</v>
      </c>
      <c r="BO343" s="86">
        <f t="shared" si="74"/>
        <v>268.9193823216188</v>
      </c>
    </row>
    <row r="344" spans="1:67" ht="15" customHeight="1">
      <c r="A344" s="363"/>
      <c r="B344" s="363"/>
      <c r="C344" s="363"/>
      <c r="D344" s="367"/>
      <c r="E344" s="363"/>
      <c r="F344" s="363"/>
      <c r="G344" s="363"/>
      <c r="H344" s="496"/>
      <c r="I344" s="363"/>
      <c r="J344" s="363"/>
      <c r="K344" s="363"/>
      <c r="L344" s="363"/>
      <c r="M344" s="365"/>
      <c r="N344" s="365"/>
      <c r="O344" s="363"/>
      <c r="P344" s="363"/>
      <c r="Q344" s="365"/>
      <c r="R344" s="365"/>
      <c r="S344" s="363"/>
      <c r="T344" s="365"/>
      <c r="U344" s="365"/>
      <c r="V344" s="365"/>
      <c r="W344" s="363"/>
      <c r="X344" s="363"/>
      <c r="Y344" s="365"/>
      <c r="Z344" s="369"/>
      <c r="AA344" s="363"/>
      <c r="AB344" s="247"/>
      <c r="AD344" s="28"/>
      <c r="AE344" s="27"/>
      <c r="AF344" s="248"/>
      <c r="AG344" s="86"/>
      <c r="AK344" s="86"/>
      <c r="BC344" s="260"/>
      <c r="BD344" s="27"/>
    </row>
    <row r="345" spans="1:67">
      <c r="A345" s="363"/>
      <c r="B345" s="363">
        <f>+'Ark1'!C1206</f>
        <v>2023</v>
      </c>
      <c r="C345" s="264">
        <f>+'Ark1'!M1206</f>
        <v>8</v>
      </c>
      <c r="D345" s="362" t="s">
        <v>99</v>
      </c>
      <c r="E345" s="264">
        <f>+'Ark1'!D1206</f>
        <v>1</v>
      </c>
      <c r="F345" s="264" t="s">
        <v>584</v>
      </c>
      <c r="G345" s="264">
        <f>+IF(H345=0,"",'Ark1'!Q1206)</f>
        <v>725</v>
      </c>
      <c r="H345" s="484">
        <f>+'Ark1'!R1206</f>
        <v>931</v>
      </c>
      <c r="I345" s="265">
        <f>+IF(H345=0,"",'Ark1'!AE1206)</f>
        <v>19.335410176531671</v>
      </c>
      <c r="J345" s="265">
        <f>+IF(H345=0,"",'Ark1'!AF1206)</f>
        <v>19.907136571365719</v>
      </c>
      <c r="K345" s="266">
        <f>+IF(H345=0,"",'Ark1'!S1206)</f>
        <v>3.9107526881720434</v>
      </c>
      <c r="L345" s="363"/>
      <c r="M345" s="267"/>
      <c r="N345" s="267"/>
      <c r="O345" s="363"/>
      <c r="P345" s="265">
        <f>+IF(H345=0,"",'Ark1'!U1206)</f>
        <v>273.69366272824931</v>
      </c>
      <c r="Q345" s="267">
        <f>+IF(H345=0,"",'Ark1'!W1206)</f>
        <v>100</v>
      </c>
      <c r="R345" s="267">
        <f>+IF(H345=0,"",'Ark1'!X1206)</f>
        <v>3.4371643394199798</v>
      </c>
      <c r="S345" s="267">
        <f>+IF(H345=0,"",'Ark1'!AG1206)</f>
        <v>1059.586527293844</v>
      </c>
      <c r="T345" s="267">
        <f>+IF(H345=0,"",'Ark1'!AH1206)</f>
        <v>92.373791621911906</v>
      </c>
      <c r="U345" s="267">
        <f>+IF(H345=0,"",'Ark1'!AI1206)</f>
        <v>16.433941997851775</v>
      </c>
      <c r="V345" s="267">
        <f>+IF(H345=0,"",'Ark1'!Y1206)</f>
        <v>36.689430055217031</v>
      </c>
      <c r="W345" s="266">
        <f>+IF(H345=0,"",'Ark1'!Z1206)</f>
        <v>1.203422654971495</v>
      </c>
      <c r="X345" s="267">
        <f t="shared" ref="X345:X356" si="75">+IF(H345=0,"",1000*P345/S345)</f>
        <v>258.30232423514832</v>
      </c>
      <c r="Y345" s="267">
        <f t="shared" ref="Y345:Y356" si="76">+IF(H345=0,"",P345/C345)</f>
        <v>34.211707841031163</v>
      </c>
      <c r="Z345" s="265">
        <f t="shared" ref="Z345:Z356" si="77">+IF(H345=0,"",H345/G345)</f>
        <v>1.2841379310344827</v>
      </c>
      <c r="AA345" s="363"/>
      <c r="AD345" s="28"/>
      <c r="AE345" s="27"/>
    </row>
    <row r="346" spans="1:67">
      <c r="A346" s="363"/>
      <c r="B346" s="363">
        <f>+'Ark1'!C1207</f>
        <v>2023</v>
      </c>
      <c r="C346" s="264">
        <f>+'Ark1'!M1207</f>
        <v>8</v>
      </c>
      <c r="D346" s="362" t="s">
        <v>99</v>
      </c>
      <c r="E346" s="264">
        <f>+'Ark1'!D1207</f>
        <v>2</v>
      </c>
      <c r="F346" s="264" t="s">
        <v>585</v>
      </c>
      <c r="G346" s="264">
        <f>+IF(H346=0,"",'Ark1'!Q1207)</f>
        <v>478</v>
      </c>
      <c r="H346" s="484">
        <f>+'Ark1'!R1207</f>
        <v>597</v>
      </c>
      <c r="I346" s="265">
        <f>+IF(H346=0,"",'Ark1'!AE1207)</f>
        <v>18.779490405787975</v>
      </c>
      <c r="J346" s="265">
        <f>+IF(H346=0,"",'Ark1'!AF1207)</f>
        <v>19.186236489898612</v>
      </c>
      <c r="K346" s="266">
        <f>+IF(H346=0,"",'Ark1'!S1207)</f>
        <v>3.7104377104377129</v>
      </c>
      <c r="L346" s="363"/>
      <c r="M346" s="267"/>
      <c r="N346" s="267"/>
      <c r="O346" s="363"/>
      <c r="P346" s="265">
        <f>+IF(H346=0,"",'Ark1'!U1207)</f>
        <v>268.30418760468979</v>
      </c>
      <c r="Q346" s="267">
        <f>+IF(H346=0,"",'Ark1'!W1207)</f>
        <v>100</v>
      </c>
      <c r="R346" s="267">
        <f>+IF(H346=0,"",'Ark1'!X1207)</f>
        <v>2.5125628140703515</v>
      </c>
      <c r="S346" s="267">
        <f>+IF(H346=0,"",'Ark1'!AG1207)</f>
        <v>1059.2285714285717</v>
      </c>
      <c r="T346" s="267">
        <f>+IF(H346=0,"",'Ark1'!AH1207)</f>
        <v>93.802345058626486</v>
      </c>
      <c r="U346" s="267">
        <f>+IF(H346=0,"",'Ark1'!AI1207)</f>
        <v>10.217755443886098</v>
      </c>
      <c r="V346" s="267">
        <f>+IF(H346=0,"",'Ark1'!Y1207)</f>
        <v>36.219477984631531</v>
      </c>
      <c r="W346" s="266">
        <f>+IF(H346=0,"",'Ark1'!Z1207)</f>
        <v>1.0896907204837951</v>
      </c>
      <c r="X346" s="267">
        <f t="shared" si="75"/>
        <v>253.30150152844766</v>
      </c>
      <c r="Y346" s="267">
        <f t="shared" si="76"/>
        <v>33.538023450586223</v>
      </c>
      <c r="Z346" s="265">
        <f t="shared" si="77"/>
        <v>1.2489539748953975</v>
      </c>
      <c r="AA346" s="363"/>
      <c r="AD346" s="28"/>
      <c r="AE346" s="27"/>
    </row>
    <row r="347" spans="1:67">
      <c r="A347" s="363"/>
      <c r="B347" s="363">
        <f>+'Ark1'!C1208</f>
        <v>2023</v>
      </c>
      <c r="C347" s="264">
        <f>+'Ark1'!M1208</f>
        <v>8</v>
      </c>
      <c r="D347" s="362" t="s">
        <v>99</v>
      </c>
      <c r="E347" s="264">
        <f>+'Ark1'!D1208</f>
        <v>3</v>
      </c>
      <c r="F347" s="264" t="s">
        <v>586</v>
      </c>
      <c r="G347" s="264">
        <f>+IF(H347=0,"",'Ark1'!Q1208)</f>
        <v>687</v>
      </c>
      <c r="H347" s="484">
        <f>+'Ark1'!R1208</f>
        <v>849</v>
      </c>
      <c r="I347" s="265">
        <f>+IF(H347=0,"",'Ark1'!AE1208)</f>
        <v>18.62250493529282</v>
      </c>
      <c r="J347" s="265">
        <f>+IF(H347=0,"",'Ark1'!AF1208)</f>
        <v>18.91166862239066</v>
      </c>
      <c r="K347" s="266">
        <f>+IF(H347=0,"",'Ark1'!S1208)</f>
        <v>3.8620283018867929</v>
      </c>
      <c r="L347" s="363"/>
      <c r="M347" s="267"/>
      <c r="N347" s="267"/>
      <c r="O347" s="363"/>
      <c r="P347" s="265">
        <f>+IF(H347=0,"",'Ark1'!U1208)</f>
        <v>268.57055359246169</v>
      </c>
      <c r="Q347" s="267">
        <f>+IF(H347=0,"",'Ark1'!W1208)</f>
        <v>100</v>
      </c>
      <c r="R347" s="267">
        <f>+IF(H347=0,"",'Ark1'!X1208)</f>
        <v>2.1201413427561837</v>
      </c>
      <c r="S347" s="267">
        <f>+IF(H347=0,"",'Ark1'!AG1208)</f>
        <v>1060.0729295426452</v>
      </c>
      <c r="T347" s="267">
        <f>+IF(H347=0,"",'Ark1'!AH1208)</f>
        <v>95.288574793875142</v>
      </c>
      <c r="U347" s="267">
        <f>+IF(H347=0,"",'Ark1'!AI1208)</f>
        <v>16.372202591283859</v>
      </c>
      <c r="V347" s="267">
        <f>+IF(H347=0,"",'Ark1'!Y1208)</f>
        <v>35.5372039799635</v>
      </c>
      <c r="W347" s="266">
        <f>+IF(H347=0,"",'Ark1'!Z1208)</f>
        <v>1.2055730661410311</v>
      </c>
      <c r="X347" s="267">
        <f t="shared" si="75"/>
        <v>253.35101586674136</v>
      </c>
      <c r="Y347" s="267">
        <f t="shared" si="76"/>
        <v>33.571319199057712</v>
      </c>
      <c r="Z347" s="265">
        <f t="shared" si="77"/>
        <v>1.2358078602620088</v>
      </c>
      <c r="AA347" s="363"/>
      <c r="AD347" s="28"/>
      <c r="AE347" s="27"/>
    </row>
    <row r="348" spans="1:67">
      <c r="A348" s="363"/>
      <c r="B348" s="363">
        <f>+'Ark1'!C1209</f>
        <v>2023</v>
      </c>
      <c r="C348" s="264">
        <f>+'Ark1'!M1209</f>
        <v>8</v>
      </c>
      <c r="D348" s="362" t="s">
        <v>99</v>
      </c>
      <c r="E348" s="264">
        <f>+'Ark1'!D1209</f>
        <v>4</v>
      </c>
      <c r="F348" s="264" t="s">
        <v>587</v>
      </c>
      <c r="G348" s="264">
        <f>+IF(H348=0,"",'Ark1'!Q1209)</f>
        <v>442</v>
      </c>
      <c r="H348" s="484">
        <f>+'Ark1'!R1209</f>
        <v>542</v>
      </c>
      <c r="I348" s="265">
        <f>+IF(H348=0,"",'Ark1'!AE1209)</f>
        <v>17.332906939558686</v>
      </c>
      <c r="J348" s="265">
        <f>+IF(H348=0,"",'Ark1'!AF1209)</f>
        <v>17.589229906204157</v>
      </c>
      <c r="K348" s="266">
        <f>+IF(H348=0,"",'Ark1'!S1209)</f>
        <v>3.9240740740740736</v>
      </c>
      <c r="L348" s="363"/>
      <c r="M348" s="267"/>
      <c r="N348" s="267"/>
      <c r="O348" s="363"/>
      <c r="P348" s="265">
        <f>+IF(H348=0,"",'Ark1'!U1209)</f>
        <v>271.4363468634686</v>
      </c>
      <c r="Q348" s="267">
        <f>+IF(H348=0,"",'Ark1'!W1209)</f>
        <v>100</v>
      </c>
      <c r="R348" s="267">
        <f>+IF(H348=0,"",'Ark1'!X1209)</f>
        <v>3.1365313653136524</v>
      </c>
      <c r="S348" s="267">
        <f>+IF(H348=0,"",'Ark1'!AG1209)</f>
        <v>1065.8528827037776</v>
      </c>
      <c r="T348" s="267">
        <f>+IF(H348=0,"",'Ark1'!AH1209)</f>
        <v>92.804428044280399</v>
      </c>
      <c r="U348" s="267">
        <f>+IF(H348=0,"",'Ark1'!AI1209)</f>
        <v>16.974169741697413</v>
      </c>
      <c r="V348" s="267">
        <f>+IF(H348=0,"",'Ark1'!Y1209)</f>
        <v>38.836256074918111</v>
      </c>
      <c r="W348" s="266">
        <f>+IF(H348=0,"",'Ark1'!Z1209)</f>
        <v>1.2442415867203389</v>
      </c>
      <c r="X348" s="267">
        <f t="shared" si="75"/>
        <v>254.66586549440925</v>
      </c>
      <c r="Y348" s="267">
        <f t="shared" si="76"/>
        <v>33.929543357933575</v>
      </c>
      <c r="Z348" s="265">
        <f t="shared" si="77"/>
        <v>1.2262443438914028</v>
      </c>
      <c r="AA348" s="363"/>
      <c r="AD348" s="28"/>
      <c r="AE348" s="27"/>
    </row>
    <row r="349" spans="1:67">
      <c r="A349" s="363"/>
      <c r="B349" s="363">
        <f>+'Ark1'!C1210</f>
        <v>2023</v>
      </c>
      <c r="C349" s="264">
        <f>+'Ark1'!M1210</f>
        <v>8</v>
      </c>
      <c r="D349" s="362" t="s">
        <v>99</v>
      </c>
      <c r="E349" s="264">
        <f>+'Ark1'!D1210</f>
        <v>5</v>
      </c>
      <c r="F349" s="264" t="s">
        <v>443</v>
      </c>
      <c r="G349" s="264">
        <f>+IF(H349=0,"",'Ark1'!Q1210)</f>
        <v>535</v>
      </c>
      <c r="H349" s="484">
        <f>+'Ark1'!R1210</f>
        <v>663</v>
      </c>
      <c r="I349" s="265">
        <f>+IF(H349=0,"",'Ark1'!AE1210)</f>
        <v>17.092034029389019</v>
      </c>
      <c r="J349" s="265">
        <f>+IF(H349=0,"",'Ark1'!AF1210)</f>
        <v>17.358280541979941</v>
      </c>
      <c r="K349" s="266">
        <f>+IF(H349=0,"",'Ark1'!S1210)</f>
        <v>3.9004524886877823</v>
      </c>
      <c r="L349" s="363"/>
      <c r="M349" s="267"/>
      <c r="N349" s="267"/>
      <c r="O349" s="363"/>
      <c r="P349" s="265">
        <f>+IF(H349=0,"",'Ark1'!U1210)</f>
        <v>270.72202111613888</v>
      </c>
      <c r="Q349" s="267">
        <f>+IF(H349=0,"",'Ark1'!W1210)</f>
        <v>100</v>
      </c>
      <c r="R349" s="267">
        <f>+IF(H349=0,"",'Ark1'!X1210)</f>
        <v>2.8657616892911006</v>
      </c>
      <c r="S349" s="267">
        <f>+IF(H349=0,"",'Ark1'!AG1210)</f>
        <v>1058.3522012578619</v>
      </c>
      <c r="T349" s="267">
        <f>+IF(H349=0,"",'Ark1'!AH1210)</f>
        <v>95.927601809954751</v>
      </c>
      <c r="U349" s="267">
        <f>+IF(H349=0,"",'Ark1'!AI1210)</f>
        <v>19.1553544494721</v>
      </c>
      <c r="V349" s="267">
        <f>+IF(H349=0,"",'Ark1'!Y1210)</f>
        <v>36.471308140557475</v>
      </c>
      <c r="W349" s="266">
        <f>+IF(H349=0,"",'Ark1'!Z1210)</f>
        <v>1.3472668630906772</v>
      </c>
      <c r="X349" s="267">
        <f t="shared" si="75"/>
        <v>255.7957745960023</v>
      </c>
      <c r="Y349" s="267">
        <f t="shared" si="76"/>
        <v>33.84025263951736</v>
      </c>
      <c r="Z349" s="265">
        <f t="shared" si="77"/>
        <v>1.2392523364485981</v>
      </c>
      <c r="AA349" s="363"/>
      <c r="AD349" s="28"/>
      <c r="AE349" s="27"/>
    </row>
    <row r="350" spans="1:67">
      <c r="A350" s="363"/>
      <c r="B350" s="363">
        <f>+'Ark1'!C1211</f>
        <v>2023</v>
      </c>
      <c r="C350" s="264">
        <f>+'Ark1'!M1211</f>
        <v>8</v>
      </c>
      <c r="D350" s="362" t="s">
        <v>99</v>
      </c>
      <c r="E350" s="264">
        <f>+'Ark1'!D1211</f>
        <v>6</v>
      </c>
      <c r="F350" s="264" t="s">
        <v>588</v>
      </c>
      <c r="G350" s="264">
        <f>+IF(H350=0,"",'Ark1'!Q1211)</f>
        <v>528</v>
      </c>
      <c r="H350" s="484">
        <f>+'Ark1'!R1211</f>
        <v>647</v>
      </c>
      <c r="I350" s="265">
        <f>+IF(H350=0,"",'Ark1'!AE1211)</f>
        <v>16.014851485148515</v>
      </c>
      <c r="J350" s="265">
        <f>+IF(H350=0,"",'Ark1'!AF1211)</f>
        <v>16.359303510032188</v>
      </c>
      <c r="K350" s="266">
        <f>+IF(H350=0,"",'Ark1'!S1211)</f>
        <v>3.93498452012384</v>
      </c>
      <c r="L350" s="363"/>
      <c r="M350" s="267"/>
      <c r="N350" s="267"/>
      <c r="O350" s="363"/>
      <c r="P350" s="265">
        <f>+IF(H350=0,"",'Ark1'!U1211)</f>
        <v>268.77774343122098</v>
      </c>
      <c r="Q350" s="267">
        <f>+IF(H350=0,"",'Ark1'!W1211)</f>
        <v>100</v>
      </c>
      <c r="R350" s="267">
        <f>+IF(H350=0,"",'Ark1'!X1211)</f>
        <v>2.1638330757341575</v>
      </c>
      <c r="S350" s="267">
        <f>+IF(H350=0,"",'Ark1'!AG1211)</f>
        <v>1069.8892508143324</v>
      </c>
      <c r="T350" s="267">
        <f>+IF(H350=0,"",'Ark1'!AH1211)</f>
        <v>94.744976816074214</v>
      </c>
      <c r="U350" s="267">
        <f>+IF(H350=0,"",'Ark1'!AI1211)</f>
        <v>20.247295208655327</v>
      </c>
      <c r="V350" s="267">
        <f>+IF(H350=0,"",'Ark1'!Y1211)</f>
        <v>37.163962690801149</v>
      </c>
      <c r="W350" s="266">
        <f>+IF(H350=0,"",'Ark1'!Z1211)</f>
        <v>1.4560990668691565</v>
      </c>
      <c r="X350" s="267">
        <f t="shared" si="75"/>
        <v>251.220155008235</v>
      </c>
      <c r="Y350" s="267">
        <f t="shared" si="76"/>
        <v>33.597217928902623</v>
      </c>
      <c r="Z350" s="265">
        <f t="shared" si="77"/>
        <v>1.2253787878787878</v>
      </c>
      <c r="AA350" s="363"/>
      <c r="AD350" s="28"/>
      <c r="AE350" s="27"/>
    </row>
    <row r="351" spans="1:67">
      <c r="A351" s="363"/>
      <c r="B351" s="363">
        <f>+'Ark1'!C1212</f>
        <v>2023</v>
      </c>
      <c r="C351" s="264">
        <f>+'Ark1'!M1212</f>
        <v>8</v>
      </c>
      <c r="D351" s="362" t="s">
        <v>99</v>
      </c>
      <c r="E351" s="264">
        <f>+'Ark1'!D1212</f>
        <v>7</v>
      </c>
      <c r="F351" s="264" t="s">
        <v>589</v>
      </c>
      <c r="G351" s="264">
        <f>+IF(H351=0,"",'Ark1'!Q1212)</f>
        <v>358</v>
      </c>
      <c r="H351" s="484">
        <f>+'Ark1'!R1212</f>
        <v>443</v>
      </c>
      <c r="I351" s="265">
        <f>+IF(H351=0,"",'Ark1'!AE1212)</f>
        <v>17.434081070444702</v>
      </c>
      <c r="J351" s="265">
        <f>+IF(H351=0,"",'Ark1'!AF1212)</f>
        <v>18.012999043815313</v>
      </c>
      <c r="K351" s="266">
        <f>+IF(H351=0,"",'Ark1'!S1212)</f>
        <v>4.0677200902934558</v>
      </c>
      <c r="L351" s="363"/>
      <c r="M351" s="267"/>
      <c r="N351" s="267"/>
      <c r="O351" s="363"/>
      <c r="P351" s="265">
        <f>+IF(H351=0,"",'Ark1'!U1212)</f>
        <v>272.79548532731394</v>
      </c>
      <c r="Q351" s="267">
        <f>+IF(H351=0,"",'Ark1'!W1212)</f>
        <v>100</v>
      </c>
      <c r="R351" s="267">
        <f>+IF(H351=0,"",'Ark1'!X1212)</f>
        <v>3.1602708803611752</v>
      </c>
      <c r="S351" s="267">
        <f>+IF(H351=0,"",'Ark1'!AG1212)</f>
        <v>1086.4085510688835</v>
      </c>
      <c r="T351" s="267">
        <f>+IF(H351=0,"",'Ark1'!AH1212)</f>
        <v>95.033860045146724</v>
      </c>
      <c r="U351" s="267">
        <f>+IF(H351=0,"",'Ark1'!AI1212)</f>
        <v>23.476297968397287</v>
      </c>
      <c r="V351" s="267">
        <f>+IF(H351=0,"",'Ark1'!Y1212)</f>
        <v>40.239476449688254</v>
      </c>
      <c r="W351" s="266">
        <f>+IF(H351=0,"",'Ark1'!Z1212)</f>
        <v>1.5247901808004445</v>
      </c>
      <c r="X351" s="267">
        <f t="shared" si="75"/>
        <v>251.09843351188553</v>
      </c>
      <c r="Y351" s="267">
        <f t="shared" si="76"/>
        <v>34.099435665914243</v>
      </c>
      <c r="Z351" s="265">
        <f t="shared" si="77"/>
        <v>1.2374301675977655</v>
      </c>
      <c r="AA351" s="363"/>
      <c r="AD351" s="28"/>
      <c r="AE351" s="27"/>
    </row>
    <row r="352" spans="1:67">
      <c r="A352" s="363"/>
      <c r="B352" s="363">
        <f>+'Ark1'!C1213</f>
        <v>2023</v>
      </c>
      <c r="C352" s="264">
        <f>+'Ark1'!M1213</f>
        <v>8</v>
      </c>
      <c r="D352" s="362" t="s">
        <v>99</v>
      </c>
      <c r="E352" s="264">
        <f>+'Ark1'!D1213</f>
        <v>8</v>
      </c>
      <c r="F352" s="264" t="s">
        <v>590</v>
      </c>
      <c r="G352" s="264">
        <f>+IF(H352=0,"",'Ark1'!Q1213)</f>
        <v>455</v>
      </c>
      <c r="H352" s="484">
        <f>+'Ark1'!R1213</f>
        <v>556</v>
      </c>
      <c r="I352" s="265">
        <f>+IF(H352=0,"",'Ark1'!AE1213)</f>
        <v>17.391304347826086</v>
      </c>
      <c r="J352" s="265">
        <f>+IF(H352=0,"",'Ark1'!AF1213)</f>
        <v>18.075919520029977</v>
      </c>
      <c r="K352" s="266">
        <f>+IF(H352=0,"",'Ark1'!S1213)</f>
        <v>3.8499095840867992</v>
      </c>
      <c r="L352" s="363"/>
      <c r="M352" s="267"/>
      <c r="N352" s="267"/>
      <c r="O352" s="363"/>
      <c r="P352" s="265">
        <f>+IF(H352=0,"",'Ark1'!U1213)</f>
        <v>270.73848920863276</v>
      </c>
      <c r="Q352" s="267">
        <f>+IF(H352=0,"",'Ark1'!W1213)</f>
        <v>100</v>
      </c>
      <c r="R352" s="267">
        <f>+IF(H352=0,"",'Ark1'!X1213)</f>
        <v>1.9784172661870505</v>
      </c>
      <c r="S352" s="267">
        <f>+IF(H352=0,"",'Ark1'!AG1213)</f>
        <v>1079.3199233716473</v>
      </c>
      <c r="T352" s="267">
        <f>+IF(H352=0,"",'Ark1'!AH1213)</f>
        <v>93.88489208633095</v>
      </c>
      <c r="U352" s="267">
        <f>+IF(H352=0,"",'Ark1'!AI1213)</f>
        <v>16.906474820143888</v>
      </c>
      <c r="V352" s="267">
        <f>+IF(H352=0,"",'Ark1'!Y1213)</f>
        <v>36.716905921543827</v>
      </c>
      <c r="W352" s="266">
        <f>+IF(H352=0,"",'Ark1'!Z1213)</f>
        <v>1.2422979143609936</v>
      </c>
      <c r="X352" s="267">
        <f t="shared" si="75"/>
        <v>250.84174149485062</v>
      </c>
      <c r="Y352" s="267">
        <f t="shared" si="76"/>
        <v>33.842311151079095</v>
      </c>
      <c r="Z352" s="265">
        <f t="shared" si="77"/>
        <v>1.2219780219780221</v>
      </c>
      <c r="AA352" s="363"/>
      <c r="AD352" s="28"/>
      <c r="AE352" s="27"/>
    </row>
    <row r="353" spans="1:67">
      <c r="A353" s="363"/>
      <c r="B353" s="363">
        <f>+'Ark1'!C1214</f>
        <v>2023</v>
      </c>
      <c r="C353" s="264">
        <f>+'Ark1'!M1214</f>
        <v>8</v>
      </c>
      <c r="D353" s="362" t="s">
        <v>99</v>
      </c>
      <c r="E353" s="264">
        <f>+'Ark1'!D1214</f>
        <v>9</v>
      </c>
      <c r="F353" s="264" t="s">
        <v>591</v>
      </c>
      <c r="G353" s="264">
        <f>+IF(H353=0,"",'Ark1'!Q1214)</f>
        <v>422</v>
      </c>
      <c r="H353" s="484">
        <f>+'Ark1'!R1214</f>
        <v>524</v>
      </c>
      <c r="I353" s="265">
        <f>+IF(H353=0,"",'Ark1'!AE1214)</f>
        <v>15.493790656416325</v>
      </c>
      <c r="J353" s="265">
        <f>+IF(H353=0,"",'Ark1'!AF1214)</f>
        <v>16.075633111359547</v>
      </c>
      <c r="K353" s="266">
        <f>+IF(H353=0,"",'Ark1'!S1214)</f>
        <v>3.8625954198473273</v>
      </c>
      <c r="L353" s="363"/>
      <c r="M353" s="267"/>
      <c r="N353" s="267"/>
      <c r="O353" s="363"/>
      <c r="P353" s="265">
        <f>+IF(H353=0,"",'Ark1'!U1214)</f>
        <v>268.23988549618304</v>
      </c>
      <c r="Q353" s="267">
        <f>+IF(H353=0,"",'Ark1'!W1214)</f>
        <v>100</v>
      </c>
      <c r="R353" s="267">
        <f>+IF(H353=0,"",'Ark1'!X1214)</f>
        <v>1.33587786259542</v>
      </c>
      <c r="S353" s="267">
        <f>+IF(H353=0,"",'Ark1'!AG1214)</f>
        <v>1060.9818548387098</v>
      </c>
      <c r="T353" s="267">
        <f>+IF(H353=0,"",'Ark1'!AH1214)</f>
        <v>94.656488549618302</v>
      </c>
      <c r="U353" s="267">
        <f>+IF(H353=0,"",'Ark1'!AI1214)</f>
        <v>16.412213740458011</v>
      </c>
      <c r="V353" s="267">
        <f>+IF(H353=0,"",'Ark1'!Y1214)</f>
        <v>36.785204781632729</v>
      </c>
      <c r="W353" s="266">
        <f>+IF(H353=0,"",'Ark1'!Z1214)</f>
        <v>1.204402603039378</v>
      </c>
      <c r="X353" s="267">
        <f t="shared" si="75"/>
        <v>252.82231196777704</v>
      </c>
      <c r="Y353" s="267">
        <f t="shared" si="76"/>
        <v>33.529985687022879</v>
      </c>
      <c r="Z353" s="265">
        <f t="shared" si="77"/>
        <v>1.2417061611374407</v>
      </c>
      <c r="AA353" s="363"/>
      <c r="AD353" s="28"/>
      <c r="AE353" s="27"/>
    </row>
    <row r="354" spans="1:67">
      <c r="A354" s="363"/>
      <c r="B354" s="363">
        <f>+'Ark1'!C1215</f>
        <v>2023</v>
      </c>
      <c r="C354" s="264">
        <f>+'Ark1'!M1215</f>
        <v>8</v>
      </c>
      <c r="D354" s="362" t="s">
        <v>99</v>
      </c>
      <c r="E354" s="264">
        <f>+'Ark1'!D1215</f>
        <v>10</v>
      </c>
      <c r="F354" s="264" t="s">
        <v>592</v>
      </c>
      <c r="G354" s="264">
        <f>+IF(H354=0,"",'Ark1'!Q1215)</f>
        <v>842</v>
      </c>
      <c r="H354" s="484">
        <f>+'Ark1'!R1215</f>
        <v>1064</v>
      </c>
      <c r="I354" s="265">
        <f>+IF(H354=0,"",'Ark1'!AE1215)</f>
        <v>14.804508139696676</v>
      </c>
      <c r="J354" s="265">
        <f>+IF(H354=0,"",'Ark1'!AF1215)</f>
        <v>15.536261691004711</v>
      </c>
      <c r="K354" s="266">
        <f>+IF(H354=0,"",'Ark1'!S1215)</f>
        <v>4.0817669172932343</v>
      </c>
      <c r="L354" s="363"/>
      <c r="M354" s="267"/>
      <c r="N354" s="267"/>
      <c r="O354" s="363"/>
      <c r="P354" s="265">
        <f>+IF(H354=0,"",'Ark1'!U1215)</f>
        <v>270.38392857142833</v>
      </c>
      <c r="Q354" s="267">
        <f>+IF(H354=0,"",'Ark1'!W1215)</f>
        <v>100</v>
      </c>
      <c r="R354" s="267">
        <f>+IF(H354=0,"",'Ark1'!X1215)</f>
        <v>2.725563909774436</v>
      </c>
      <c r="S354" s="267">
        <f>+IF(H354=0,"",'Ark1'!AG1215)</f>
        <v>1065.0252427184471</v>
      </c>
      <c r="T354" s="267">
        <f>+IF(H354=0,"",'Ark1'!AH1215)</f>
        <v>96.804511278195491</v>
      </c>
      <c r="U354" s="267">
        <f>+IF(H354=0,"",'Ark1'!AI1215)</f>
        <v>29.229323308270679</v>
      </c>
      <c r="V354" s="267">
        <f>+IF(H354=0,"",'Ark1'!Y1215)</f>
        <v>39.047262849912329</v>
      </c>
      <c r="W354" s="266">
        <f>+IF(H354=0,"",'Ark1'!Z1215)</f>
        <v>1.2587611309419249</v>
      </c>
      <c r="X354" s="267">
        <f t="shared" si="75"/>
        <v>253.87560569107353</v>
      </c>
      <c r="Y354" s="267">
        <f t="shared" si="76"/>
        <v>33.797991071428541</v>
      </c>
      <c r="Z354" s="265">
        <f t="shared" si="77"/>
        <v>1.2636579572446556</v>
      </c>
      <c r="AA354" s="363"/>
      <c r="AD354" s="28"/>
      <c r="AE354" s="27"/>
    </row>
    <row r="355" spans="1:67">
      <c r="A355" s="363"/>
      <c r="B355" s="363">
        <f>+'Ark1'!C1216</f>
        <v>2023</v>
      </c>
      <c r="C355" s="264">
        <f>+'Ark1'!M1216</f>
        <v>8</v>
      </c>
      <c r="D355" s="362" t="s">
        <v>99</v>
      </c>
      <c r="E355" s="264">
        <f>+'Ark1'!D1216</f>
        <v>11</v>
      </c>
      <c r="F355" s="264" t="s">
        <v>593</v>
      </c>
      <c r="G355" s="264">
        <f>+IF(H355=0,"",'Ark1'!Q1216)</f>
        <v>846</v>
      </c>
      <c r="H355" s="484">
        <f>+'Ark1'!R1216</f>
        <v>1075</v>
      </c>
      <c r="I355" s="265">
        <f>+IF(H355=0,"",'Ark1'!AE1216)</f>
        <v>16.741940507709078</v>
      </c>
      <c r="J355" s="265">
        <f>+IF(H355=0,"",'Ark1'!AF1216)</f>
        <v>17.293892908717307</v>
      </c>
      <c r="K355" s="266">
        <f>+IF(H355=0,"",'Ark1'!S1216)</f>
        <v>4.1266294227188069</v>
      </c>
      <c r="L355" s="363"/>
      <c r="M355" s="267"/>
      <c r="N355" s="267"/>
      <c r="O355" s="363"/>
      <c r="P355" s="265">
        <f>+IF(H355=0,"",'Ark1'!U1216)</f>
        <v>269.71460465116274</v>
      </c>
      <c r="Q355" s="267">
        <f>+IF(H355=0,"",'Ark1'!W1216)</f>
        <v>100</v>
      </c>
      <c r="R355" s="267">
        <f>+IF(H355=0,"",'Ark1'!X1216)</f>
        <v>4</v>
      </c>
      <c r="S355" s="267">
        <f>+IF(H355=0,"",'Ark1'!AG1216)</f>
        <v>1071.0497607655502</v>
      </c>
      <c r="T355" s="267">
        <f>+IF(H355=0,"",'Ark1'!AH1216)</f>
        <v>97.209302325581376</v>
      </c>
      <c r="U355" s="267">
        <f>+IF(H355=0,"",'Ark1'!AI1216)</f>
        <v>30.604651162790681</v>
      </c>
      <c r="V355" s="267">
        <f>+IF(H355=0,"",'Ark1'!Y1216)</f>
        <v>42.093256607447856</v>
      </c>
      <c r="W355" s="266">
        <f>+IF(H355=0,"",'Ark1'!Z1216)</f>
        <v>1.238058994017539</v>
      </c>
      <c r="X355" s="267">
        <f t="shared" si="75"/>
        <v>251.82266457758215</v>
      </c>
      <c r="Y355" s="267">
        <f t="shared" si="76"/>
        <v>33.714325581395343</v>
      </c>
      <c r="Z355" s="265">
        <f t="shared" si="77"/>
        <v>1.2706855791962175</v>
      </c>
      <c r="AA355" s="363"/>
      <c r="AD355" s="28"/>
      <c r="AE355" s="27"/>
    </row>
    <row r="356" spans="1:67">
      <c r="A356" s="363"/>
      <c r="B356" s="363">
        <f>+'Ark1'!C1217</f>
        <v>2023</v>
      </c>
      <c r="C356" s="264">
        <f>+'Ark1'!M1217</f>
        <v>8</v>
      </c>
      <c r="D356" s="362" t="s">
        <v>99</v>
      </c>
      <c r="E356" s="264">
        <f>+'Ark1'!D1217</f>
        <v>12</v>
      </c>
      <c r="F356" s="264" t="s">
        <v>594</v>
      </c>
      <c r="G356" s="264">
        <f>+IF(H356=0,"",'Ark1'!Q1217)</f>
        <v>608</v>
      </c>
      <c r="H356" s="484">
        <f>+'Ark1'!R1217</f>
        <v>748</v>
      </c>
      <c r="I356" s="265">
        <f>+IF(H356=0,"",'Ark1'!AE1217)</f>
        <v>17.813765182186238</v>
      </c>
      <c r="J356" s="265">
        <f>+IF(H356=0,"",'Ark1'!AF1217)</f>
        <v>18.038184235879442</v>
      </c>
      <c r="K356" s="266">
        <f>+IF(H356=0,"",'Ark1'!S1217)</f>
        <v>3.8192771084337354</v>
      </c>
      <c r="L356" s="363"/>
      <c r="M356" s="267"/>
      <c r="N356" s="267"/>
      <c r="O356" s="363"/>
      <c r="P356" s="265">
        <f>+IF(H356=0,"",'Ark1'!U1217)</f>
        <v>265.30240641711231</v>
      </c>
      <c r="Q356" s="267">
        <f>+IF(H356=0,"",'Ark1'!W1217)</f>
        <v>100</v>
      </c>
      <c r="R356" s="267">
        <f>+IF(H356=0,"",'Ark1'!X1217)</f>
        <v>2.8074866310160425</v>
      </c>
      <c r="S356" s="267">
        <f>+IF(H356=0,"",'Ark1'!AG1217)</f>
        <v>1061.4916666666663</v>
      </c>
      <c r="T356" s="267">
        <f>+IF(H356=0,"",'Ark1'!AH1217)</f>
        <v>96.122994652406419</v>
      </c>
      <c r="U356" s="267">
        <f>+IF(H356=0,"",'Ark1'!AI1217)</f>
        <v>19.919786096256686</v>
      </c>
      <c r="V356" s="267">
        <f>+IF(H356=0,"",'Ark1'!Y1217)</f>
        <v>37.834075826884259</v>
      </c>
      <c r="W356" s="266">
        <f>+IF(H356=0,"",'Ark1'!Z1217)</f>
        <v>1.1446314658104857</v>
      </c>
      <c r="X356" s="267">
        <f t="shared" si="75"/>
        <v>249.93357437296171</v>
      </c>
      <c r="Y356" s="267">
        <f t="shared" si="76"/>
        <v>33.162800802139039</v>
      </c>
      <c r="Z356" s="265">
        <f t="shared" si="77"/>
        <v>1.2302631578947369</v>
      </c>
      <c r="AA356" s="363"/>
      <c r="AD356" s="28"/>
      <c r="AE356" s="27"/>
    </row>
    <row r="357" spans="1:67" ht="15" customHeight="1">
      <c r="A357" s="363"/>
      <c r="B357" s="363"/>
      <c r="C357" s="363"/>
      <c r="D357" s="363"/>
      <c r="E357" s="363"/>
      <c r="F357" s="363"/>
      <c r="G357" s="363"/>
      <c r="H357" s="496"/>
      <c r="I357" s="364"/>
      <c r="J357" s="364"/>
      <c r="K357" s="363"/>
      <c r="L357" s="363"/>
      <c r="M357" s="365"/>
      <c r="N357" s="365"/>
      <c r="O357" s="363"/>
      <c r="P357" s="363"/>
      <c r="Q357" s="365"/>
      <c r="R357" s="365"/>
      <c r="S357" s="363"/>
      <c r="T357" s="365"/>
      <c r="U357" s="365"/>
      <c r="V357" s="365"/>
      <c r="W357" s="363"/>
      <c r="X357" s="363"/>
      <c r="Y357" s="365"/>
      <c r="Z357" s="364"/>
      <c r="AA357" s="363"/>
      <c r="AB357" s="247"/>
      <c r="AD357" s="28"/>
      <c r="AE357" s="27"/>
      <c r="AF357" s="248"/>
      <c r="AG357" s="86"/>
      <c r="AK357" s="86"/>
      <c r="BC357" s="260"/>
      <c r="BD357" s="27"/>
    </row>
    <row r="358" spans="1:67" ht="22.8">
      <c r="A358" s="366" t="s">
        <v>631</v>
      </c>
      <c r="B358" s="363"/>
      <c r="C358" s="363"/>
      <c r="D358" s="367" t="str">
        <f>+D360</f>
        <v>3+</v>
      </c>
      <c r="E358" s="363"/>
      <c r="F358" s="363"/>
      <c r="G358" s="363"/>
      <c r="H358" s="495">
        <f>SUM(H360:H371)</f>
        <v>6581</v>
      </c>
      <c r="I358" s="364"/>
      <c r="J358" s="364"/>
      <c r="K358" s="363"/>
      <c r="L358" s="363"/>
      <c r="M358" s="365"/>
      <c r="N358" s="365"/>
      <c r="O358" s="363"/>
      <c r="P358" s="270">
        <f>+Fettgruppe!R33</f>
        <v>286.0769943777546</v>
      </c>
      <c r="Q358" s="365"/>
      <c r="R358" s="365"/>
      <c r="S358" s="363"/>
      <c r="T358" s="365"/>
      <c r="U358" s="365"/>
      <c r="V358" s="365"/>
      <c r="W358" s="363"/>
      <c r="X358" s="270">
        <f>+Fettgruppe!Z33</f>
        <v>270.61357713036364</v>
      </c>
      <c r="Y358" s="368" t="s">
        <v>629</v>
      </c>
      <c r="Z358" s="369"/>
      <c r="AA358" s="363"/>
      <c r="AB358" s="247"/>
      <c r="AD358" s="28"/>
      <c r="AE358" s="27"/>
      <c r="AF358" s="248"/>
      <c r="AG358" s="86"/>
      <c r="AK358" s="86"/>
      <c r="BC358" s="260" t="e">
        <f>1+#REF!</f>
        <v>#REF!</v>
      </c>
      <c r="BD358" s="27">
        <v>268.9193823216188</v>
      </c>
      <c r="BE358" s="86">
        <f t="shared" ref="BE358:BO358" si="78">+BD358</f>
        <v>268.9193823216188</v>
      </c>
      <c r="BF358" s="86">
        <f t="shared" si="78"/>
        <v>268.9193823216188</v>
      </c>
      <c r="BG358" s="86">
        <f t="shared" si="78"/>
        <v>268.9193823216188</v>
      </c>
      <c r="BH358" s="86">
        <f t="shared" si="78"/>
        <v>268.9193823216188</v>
      </c>
      <c r="BI358" s="86">
        <f t="shared" si="78"/>
        <v>268.9193823216188</v>
      </c>
      <c r="BJ358" s="86">
        <f t="shared" si="78"/>
        <v>268.9193823216188</v>
      </c>
      <c r="BK358" s="86">
        <f t="shared" si="78"/>
        <v>268.9193823216188</v>
      </c>
      <c r="BL358" s="86">
        <f t="shared" si="78"/>
        <v>268.9193823216188</v>
      </c>
      <c r="BM358" s="86">
        <f t="shared" si="78"/>
        <v>268.9193823216188</v>
      </c>
      <c r="BN358" s="86">
        <f t="shared" si="78"/>
        <v>268.9193823216188</v>
      </c>
      <c r="BO358" s="86">
        <f t="shared" si="78"/>
        <v>268.9193823216188</v>
      </c>
    </row>
    <row r="359" spans="1:67" ht="15" customHeight="1">
      <c r="A359" s="363"/>
      <c r="B359" s="363"/>
      <c r="C359" s="363"/>
      <c r="D359" s="367"/>
      <c r="E359" s="363"/>
      <c r="F359" s="363"/>
      <c r="G359" s="363"/>
      <c r="H359" s="496"/>
      <c r="I359" s="363"/>
      <c r="J359" s="363"/>
      <c r="K359" s="363"/>
      <c r="L359" s="363"/>
      <c r="M359" s="365"/>
      <c r="N359" s="365"/>
      <c r="O359" s="363"/>
      <c r="P359" s="363"/>
      <c r="Q359" s="365"/>
      <c r="R359" s="365"/>
      <c r="S359" s="363"/>
      <c r="T359" s="365"/>
      <c r="U359" s="365"/>
      <c r="V359" s="365"/>
      <c r="W359" s="363"/>
      <c r="X359" s="363"/>
      <c r="Y359" s="365"/>
      <c r="Z359" s="369"/>
      <c r="AA359" s="363"/>
      <c r="AB359" s="247"/>
      <c r="AD359" s="28"/>
      <c r="AE359" s="27"/>
      <c r="AF359" s="248"/>
      <c r="AG359" s="86"/>
      <c r="AK359" s="86"/>
      <c r="BC359" s="260"/>
      <c r="BD359" s="27"/>
    </row>
    <row r="360" spans="1:67">
      <c r="A360" s="363"/>
      <c r="B360" s="363">
        <f>+'Ark1'!C1218</f>
        <v>2023</v>
      </c>
      <c r="C360" s="264">
        <f>+'Ark1'!M1218</f>
        <v>9</v>
      </c>
      <c r="D360" s="264" t="s">
        <v>100</v>
      </c>
      <c r="E360" s="264">
        <f>+'Ark1'!D1218</f>
        <v>1</v>
      </c>
      <c r="F360" s="264" t="s">
        <v>584</v>
      </c>
      <c r="G360" s="264">
        <f>+IF(H360=0,"",'Ark1'!Q1218)</f>
        <v>506</v>
      </c>
      <c r="H360" s="484">
        <f>+'Ark1'!R1218</f>
        <v>617</v>
      </c>
      <c r="I360" s="265">
        <f>+IF(H360=0,"",'Ark1'!AE1218)</f>
        <v>12.814122533748701</v>
      </c>
      <c r="J360" s="265">
        <f>+IF(H360=0,"",'Ark1'!AF1218)</f>
        <v>13.980389803898049</v>
      </c>
      <c r="K360" s="266">
        <f>+IF(H360=0,"",'Ark1'!S1218)</f>
        <v>4.4975609756097574</v>
      </c>
      <c r="L360" s="363"/>
      <c r="M360" s="267"/>
      <c r="N360" s="267"/>
      <c r="O360" s="363"/>
      <c r="P360" s="265">
        <f>+IF(H360=0,"",'Ark1'!U1218)</f>
        <v>290.02787682333911</v>
      </c>
      <c r="Q360" s="267">
        <f>+IF(H360=0,"",'Ark1'!W1218)</f>
        <v>100</v>
      </c>
      <c r="R360" s="267">
        <f>+IF(H360=0,"",'Ark1'!X1218)</f>
        <v>6.6450567260940048</v>
      </c>
      <c r="S360" s="267">
        <f>+IF(H360=0,"",'Ark1'!AG1218)</f>
        <v>1063.793738489871</v>
      </c>
      <c r="T360" s="267">
        <f>+IF(H360=0,"",'Ark1'!AH1218)</f>
        <v>88.006482982171804</v>
      </c>
      <c r="U360" s="267">
        <f>+IF(H360=0,"",'Ark1'!AI1218)</f>
        <v>18.314424635332248</v>
      </c>
      <c r="V360" s="267">
        <f>+IF(H360=0,"",'Ark1'!Y1218)</f>
        <v>39.996766897672032</v>
      </c>
      <c r="W360" s="266">
        <f>+IF(H360=0,"",'Ark1'!Z1218)</f>
        <v>1.2072781930193071</v>
      </c>
      <c r="X360" s="267">
        <f t="shared" ref="X360:X371" si="79">+IF(H360=0,"",1000*P360/S360)</f>
        <v>272.63544268934481</v>
      </c>
      <c r="Y360" s="267">
        <f t="shared" ref="Y360:Y371" si="80">+IF(H360=0,"",P360/C360)</f>
        <v>32.225319647037679</v>
      </c>
      <c r="Z360" s="265">
        <f t="shared" ref="Z360:Z371" si="81">+IF(H360=0,"",H360/G360)</f>
        <v>1.2193675889328064</v>
      </c>
      <c r="AA360" s="363"/>
      <c r="AD360" s="28"/>
      <c r="AE360" s="27"/>
    </row>
    <row r="361" spans="1:67">
      <c r="A361" s="363"/>
      <c r="B361" s="363">
        <f>+'Ark1'!C1219</f>
        <v>2023</v>
      </c>
      <c r="C361" s="264">
        <f>+'Ark1'!M1219</f>
        <v>9</v>
      </c>
      <c r="D361" s="264" t="s">
        <v>100</v>
      </c>
      <c r="E361" s="264">
        <f>+'Ark1'!D1219</f>
        <v>2</v>
      </c>
      <c r="F361" s="264" t="s">
        <v>585</v>
      </c>
      <c r="G361" s="264">
        <f>+IF(H361=0,"",'Ark1'!Q1219)</f>
        <v>363</v>
      </c>
      <c r="H361" s="484">
        <f>+'Ark1'!R1219</f>
        <v>437</v>
      </c>
      <c r="I361" s="265">
        <f>+IF(H361=0,"",'Ark1'!AE1219)</f>
        <v>13.746461151305445</v>
      </c>
      <c r="J361" s="265">
        <f>+IF(H361=0,"",'Ark1'!AF1219)</f>
        <v>15.159725596054315</v>
      </c>
      <c r="K361" s="266">
        <f>+IF(H361=0,"",'Ark1'!S1219)</f>
        <v>4.3732718894009217</v>
      </c>
      <c r="L361" s="363"/>
      <c r="M361" s="267"/>
      <c r="N361" s="267"/>
      <c r="O361" s="363"/>
      <c r="P361" s="265">
        <f>+IF(H361=0,"",'Ark1'!U1219)</f>
        <v>289.61556064073204</v>
      </c>
      <c r="Q361" s="267">
        <f>+IF(H361=0,"",'Ark1'!W1219)</f>
        <v>100</v>
      </c>
      <c r="R361" s="267">
        <f>+IF(H361=0,"",'Ark1'!X1219)</f>
        <v>6.864988558352402</v>
      </c>
      <c r="S361" s="267">
        <f>+IF(H361=0,"",'Ark1'!AG1219)</f>
        <v>1034.4652278177457</v>
      </c>
      <c r="T361" s="267">
        <f>+IF(H361=0,"",'Ark1'!AH1219)</f>
        <v>95.423340961098404</v>
      </c>
      <c r="U361" s="267">
        <f>+IF(H361=0,"",'Ark1'!AI1219)</f>
        <v>11.67048054919908</v>
      </c>
      <c r="V361" s="267">
        <f>+IF(H361=0,"",'Ark1'!Y1219)</f>
        <v>37.464690140111635</v>
      </c>
      <c r="W361" s="266">
        <f>+IF(H361=0,"",'Ark1'!Z1219)</f>
        <v>1.0867976522711578</v>
      </c>
      <c r="X361" s="267">
        <f t="shared" si="79"/>
        <v>279.96645305486976</v>
      </c>
      <c r="Y361" s="267">
        <f t="shared" si="80"/>
        <v>32.179506737859114</v>
      </c>
      <c r="Z361" s="265">
        <f t="shared" si="81"/>
        <v>1.2038567493112948</v>
      </c>
      <c r="AA361" s="363"/>
      <c r="AD361" s="28"/>
      <c r="AE361" s="27"/>
    </row>
    <row r="362" spans="1:67">
      <c r="A362" s="363"/>
      <c r="B362" s="363">
        <f>+'Ark1'!C1220</f>
        <v>2023</v>
      </c>
      <c r="C362" s="264">
        <f>+'Ark1'!M1220</f>
        <v>9</v>
      </c>
      <c r="D362" s="264" t="s">
        <v>100</v>
      </c>
      <c r="E362" s="264">
        <f>+'Ark1'!D1220</f>
        <v>3</v>
      </c>
      <c r="F362" s="264" t="s">
        <v>586</v>
      </c>
      <c r="G362" s="264">
        <f>+IF(H362=0,"",'Ark1'!Q1220)</f>
        <v>528</v>
      </c>
      <c r="H362" s="484">
        <f>+'Ark1'!R1220</f>
        <v>639</v>
      </c>
      <c r="I362" s="265">
        <f>+IF(H362=0,"",'Ark1'!AE1220)</f>
        <v>14.016231629743359</v>
      </c>
      <c r="J362" s="265">
        <f>+IF(H362=0,"",'Ark1'!AF1220)</f>
        <v>15.054770224823653</v>
      </c>
      <c r="K362" s="266">
        <f>+IF(H362=0,"",'Ark1'!S1220)</f>
        <v>4.3808777429467076</v>
      </c>
      <c r="L362" s="363"/>
      <c r="M362" s="267"/>
      <c r="N362" s="267"/>
      <c r="O362" s="363"/>
      <c r="P362" s="265">
        <f>+IF(H362=0,"",'Ark1'!U1220)</f>
        <v>284.05962441314551</v>
      </c>
      <c r="Q362" s="267">
        <f>+IF(H362=0,"",'Ark1'!W1220)</f>
        <v>100</v>
      </c>
      <c r="R362" s="267">
        <f>+IF(H362=0,"",'Ark1'!X1220)</f>
        <v>6.4162754303599359</v>
      </c>
      <c r="S362" s="267">
        <f>+IF(H362=0,"",'Ark1'!AG1220)</f>
        <v>1047.8545454545451</v>
      </c>
      <c r="T362" s="267">
        <f>+IF(H362=0,"",'Ark1'!AH1220)</f>
        <v>94.522691705790265</v>
      </c>
      <c r="U362" s="267">
        <f>+IF(H362=0,"",'Ark1'!AI1220)</f>
        <v>16.744913928012522</v>
      </c>
      <c r="V362" s="267">
        <f>+IF(H362=0,"",'Ark1'!Y1220)</f>
        <v>41.504537118535609</v>
      </c>
      <c r="W362" s="266">
        <f>+IF(H362=0,"",'Ark1'!Z1220)</f>
        <v>1.1514803825787487</v>
      </c>
      <c r="X362" s="267">
        <f t="shared" si="79"/>
        <v>271.08688476407218</v>
      </c>
      <c r="Y362" s="267">
        <f t="shared" si="80"/>
        <v>31.562180490349501</v>
      </c>
      <c r="Z362" s="265">
        <f t="shared" si="81"/>
        <v>1.2102272727272727</v>
      </c>
      <c r="AA362" s="363"/>
      <c r="AD362" s="28"/>
      <c r="AE362" s="27"/>
    </row>
    <row r="363" spans="1:67">
      <c r="A363" s="363"/>
      <c r="B363" s="363">
        <f>+'Ark1'!C1221</f>
        <v>2023</v>
      </c>
      <c r="C363" s="264">
        <f>+'Ark1'!M1221</f>
        <v>9</v>
      </c>
      <c r="D363" s="264" t="s">
        <v>100</v>
      </c>
      <c r="E363" s="264">
        <f>+'Ark1'!D1221</f>
        <v>4</v>
      </c>
      <c r="F363" s="264" t="s">
        <v>587</v>
      </c>
      <c r="G363" s="264">
        <f>+IF(H363=0,"",'Ark1'!Q1221)</f>
        <v>396</v>
      </c>
      <c r="H363" s="484">
        <f>+'Ark1'!R1221</f>
        <v>479</v>
      </c>
      <c r="I363" s="265">
        <f>+IF(H363=0,"",'Ark1'!AE1221)</f>
        <v>15.318196354333223</v>
      </c>
      <c r="J363" s="265">
        <f>+IF(H363=0,"",'Ark1'!AF1221)</f>
        <v>16.197799076149515</v>
      </c>
      <c r="K363" s="266">
        <f>+IF(H363=0,"",'Ark1'!S1221)</f>
        <v>4.44560669456067</v>
      </c>
      <c r="L363" s="363"/>
      <c r="M363" s="267"/>
      <c r="N363" s="267"/>
      <c r="O363" s="363"/>
      <c r="P363" s="265">
        <f>+IF(H363=0,"",'Ark1'!U1221)</f>
        <v>282.84008350730699</v>
      </c>
      <c r="Q363" s="267">
        <f>+IF(H363=0,"",'Ark1'!W1221)</f>
        <v>100</v>
      </c>
      <c r="R363" s="267">
        <f>+IF(H363=0,"",'Ark1'!X1221)</f>
        <v>5.4279749478079342</v>
      </c>
      <c r="S363" s="267">
        <f>+IF(H363=0,"",'Ark1'!AG1221)</f>
        <v>1050.9234234234236</v>
      </c>
      <c r="T363" s="267">
        <f>+IF(H363=0,"",'Ark1'!AH1221)</f>
        <v>92.693110647181612</v>
      </c>
      <c r="U363" s="267">
        <f>+IF(H363=0,"",'Ark1'!AI1221)</f>
        <v>22.338204592901874</v>
      </c>
      <c r="V363" s="267">
        <f>+IF(H363=0,"",'Ark1'!Y1221)</f>
        <v>39.559032561421091</v>
      </c>
      <c r="W363" s="266">
        <f>+IF(H363=0,"",'Ark1'!Z1221)</f>
        <v>1.3370599622855703</v>
      </c>
      <c r="X363" s="267">
        <f t="shared" si="79"/>
        <v>269.13481725047529</v>
      </c>
      <c r="Y363" s="267">
        <f t="shared" si="80"/>
        <v>31.426675945256331</v>
      </c>
      <c r="Z363" s="265">
        <f t="shared" si="81"/>
        <v>1.2095959595959596</v>
      </c>
      <c r="AA363" s="363"/>
      <c r="AD363" s="28"/>
      <c r="AE363" s="27"/>
    </row>
    <row r="364" spans="1:67">
      <c r="A364" s="363"/>
      <c r="B364" s="363">
        <f>+'Ark1'!C1222</f>
        <v>2023</v>
      </c>
      <c r="C364" s="264">
        <f>+'Ark1'!M1222</f>
        <v>9</v>
      </c>
      <c r="D364" s="264" t="s">
        <v>100</v>
      </c>
      <c r="E364" s="264">
        <f>+'Ark1'!D1222</f>
        <v>5</v>
      </c>
      <c r="F364" s="264" t="s">
        <v>443</v>
      </c>
      <c r="G364" s="264">
        <f>+IF(H364=0,"",'Ark1'!Q1222)</f>
        <v>448</v>
      </c>
      <c r="H364" s="484">
        <f>+'Ark1'!R1222</f>
        <v>540</v>
      </c>
      <c r="I364" s="265">
        <f>+IF(H364=0,"",'Ark1'!AE1222)</f>
        <v>13.921113689095128</v>
      </c>
      <c r="J364" s="265">
        <f>+IF(H364=0,"",'Ark1'!AF1222)</f>
        <v>15.021882964942279</v>
      </c>
      <c r="K364" s="266">
        <f>+IF(H364=0,"",'Ark1'!S1222)</f>
        <v>4.5611111111111109</v>
      </c>
      <c r="L364" s="363"/>
      <c r="M364" s="267"/>
      <c r="N364" s="267"/>
      <c r="O364" s="363"/>
      <c r="P364" s="265">
        <f>+IF(H364=0,"",'Ark1'!U1222)</f>
        <v>287.64777777777795</v>
      </c>
      <c r="Q364" s="267">
        <f>+IF(H364=0,"",'Ark1'!W1222)</f>
        <v>100</v>
      </c>
      <c r="R364" s="267">
        <f>+IF(H364=0,"",'Ark1'!X1222)</f>
        <v>7.4074074074074083</v>
      </c>
      <c r="S364" s="267">
        <f>+IF(H364=0,"",'Ark1'!AG1222)</f>
        <v>1035.130268199234</v>
      </c>
      <c r="T364" s="267">
        <f>+IF(H364=0,"",'Ark1'!AH1222)</f>
        <v>96.666666666666686</v>
      </c>
      <c r="U364" s="267">
        <f>+IF(H364=0,"",'Ark1'!AI1222)</f>
        <v>23.518518518518515</v>
      </c>
      <c r="V364" s="267">
        <f>+IF(H364=0,"",'Ark1'!Y1222)</f>
        <v>44.811445035535549</v>
      </c>
      <c r="W364" s="266">
        <f>+IF(H364=0,"",'Ark1'!Z1222)</f>
        <v>1.4226887255744121</v>
      </c>
      <c r="X364" s="267">
        <f t="shared" si="79"/>
        <v>277.8855827278482</v>
      </c>
      <c r="Y364" s="267">
        <f t="shared" si="80"/>
        <v>31.960864197530881</v>
      </c>
      <c r="Z364" s="265">
        <f t="shared" si="81"/>
        <v>1.2053571428571428</v>
      </c>
      <c r="AA364" s="363"/>
      <c r="AD364" s="28"/>
      <c r="AE364" s="27"/>
    </row>
    <row r="365" spans="1:67">
      <c r="A365" s="363"/>
      <c r="B365" s="363">
        <f>+'Ark1'!C1223</f>
        <v>2023</v>
      </c>
      <c r="C365" s="264">
        <f>+'Ark1'!M1223</f>
        <v>9</v>
      </c>
      <c r="D365" s="264" t="s">
        <v>100</v>
      </c>
      <c r="E365" s="264">
        <f>+'Ark1'!D1223</f>
        <v>6</v>
      </c>
      <c r="F365" s="264" t="s">
        <v>588</v>
      </c>
      <c r="G365" s="264">
        <f>+IF(H365=0,"",'Ark1'!Q1223)</f>
        <v>437</v>
      </c>
      <c r="H365" s="484">
        <f>+'Ark1'!R1223</f>
        <v>517</v>
      </c>
      <c r="I365" s="265">
        <f>+IF(H365=0,"",'Ark1'!AE1223)</f>
        <v>12.797029702970297</v>
      </c>
      <c r="J365" s="265">
        <f>+IF(H365=0,"",'Ark1'!AF1223)</f>
        <v>13.79735329898773</v>
      </c>
      <c r="K365" s="266">
        <f>+IF(H365=0,"",'Ark1'!S1223)</f>
        <v>4.5241779497098653</v>
      </c>
      <c r="L365" s="363"/>
      <c r="M365" s="267"/>
      <c r="N365" s="267"/>
      <c r="O365" s="363"/>
      <c r="P365" s="265">
        <f>+IF(H365=0,"",'Ark1'!U1223)</f>
        <v>283.68607350096698</v>
      </c>
      <c r="Q365" s="267">
        <f>+IF(H365=0,"",'Ark1'!W1223)</f>
        <v>100</v>
      </c>
      <c r="R365" s="267">
        <f>+IF(H365=0,"",'Ark1'!X1223)</f>
        <v>5.8027079303675055</v>
      </c>
      <c r="S365" s="267">
        <f>+IF(H365=0,"",'Ark1'!AG1223)</f>
        <v>1045.1077844311378</v>
      </c>
      <c r="T365" s="267">
        <f>+IF(H365=0,"",'Ark1'!AH1223)</f>
        <v>96.905222437137311</v>
      </c>
      <c r="U365" s="267">
        <f>+IF(H365=0,"",'Ark1'!AI1223)</f>
        <v>26.112185686653763</v>
      </c>
      <c r="V365" s="267">
        <f>+IF(H365=0,"",'Ark1'!Y1223)</f>
        <v>40.448568956359374</v>
      </c>
      <c r="W365" s="266">
        <f>+IF(H365=0,"",'Ark1'!Z1223)</f>
        <v>1.4499701695248262</v>
      </c>
      <c r="X365" s="267">
        <f t="shared" si="79"/>
        <v>271.44192946125651</v>
      </c>
      <c r="Y365" s="267">
        <f t="shared" si="80"/>
        <v>31.520674833440776</v>
      </c>
      <c r="Z365" s="265">
        <f t="shared" si="81"/>
        <v>1.1830663615560641</v>
      </c>
      <c r="AA365" s="363"/>
      <c r="AD365" s="28"/>
      <c r="AE365" s="27"/>
    </row>
    <row r="366" spans="1:67">
      <c r="A366" s="363"/>
      <c r="B366" s="363">
        <f>+'Ark1'!C1224</f>
        <v>2023</v>
      </c>
      <c r="C366" s="264">
        <f>+'Ark1'!M1224</f>
        <v>9</v>
      </c>
      <c r="D366" s="264" t="s">
        <v>100</v>
      </c>
      <c r="E366" s="264">
        <f>+'Ark1'!D1224</f>
        <v>7</v>
      </c>
      <c r="F366" s="264" t="s">
        <v>589</v>
      </c>
      <c r="G366" s="264">
        <f>+IF(H366=0,"",'Ark1'!Q1224)</f>
        <v>278</v>
      </c>
      <c r="H366" s="484">
        <f>+'Ark1'!R1224</f>
        <v>334</v>
      </c>
      <c r="I366" s="265">
        <f>+IF(H366=0,"",'Ark1'!AE1224)</f>
        <v>13.14443132624951</v>
      </c>
      <c r="J366" s="265">
        <f>+IF(H366=0,"",'Ark1'!AF1224)</f>
        <v>14.445707267376219</v>
      </c>
      <c r="K366" s="266">
        <f>+IF(H366=0,"",'Ark1'!S1224)</f>
        <v>4.682634730538922</v>
      </c>
      <c r="L366" s="363"/>
      <c r="M366" s="267"/>
      <c r="N366" s="267"/>
      <c r="O366" s="363"/>
      <c r="P366" s="265">
        <f>+IF(H366=0,"",'Ark1'!U1224)</f>
        <v>290.1664670658684</v>
      </c>
      <c r="Q366" s="267">
        <f>+IF(H366=0,"",'Ark1'!W1224)</f>
        <v>100</v>
      </c>
      <c r="R366" s="267">
        <f>+IF(H366=0,"",'Ark1'!X1224)</f>
        <v>7.7844311377245488</v>
      </c>
      <c r="S366" s="267">
        <f>+IF(H366=0,"",'Ark1'!AG1224)</f>
        <v>1055.3742138364782</v>
      </c>
      <c r="T366" s="267">
        <f>+IF(H366=0,"",'Ark1'!AH1224)</f>
        <v>95.209580838323362</v>
      </c>
      <c r="U366" s="267">
        <f>+IF(H366=0,"",'Ark1'!AI1224)</f>
        <v>26.047904191616762</v>
      </c>
      <c r="V366" s="267">
        <f>+IF(H366=0,"",'Ark1'!Y1224)</f>
        <v>42.372839157845291</v>
      </c>
      <c r="W366" s="266">
        <f>+IF(H366=0,"",'Ark1'!Z1224)</f>
        <v>1.5748389152840969</v>
      </c>
      <c r="X366" s="267">
        <f t="shared" si="79"/>
        <v>274.94178203488622</v>
      </c>
      <c r="Y366" s="267">
        <f t="shared" si="80"/>
        <v>32.240718562874264</v>
      </c>
      <c r="Z366" s="265">
        <f t="shared" si="81"/>
        <v>1.2014388489208634</v>
      </c>
      <c r="AA366" s="363"/>
      <c r="AD366" s="28"/>
      <c r="AE366" s="27"/>
    </row>
    <row r="367" spans="1:67">
      <c r="A367" s="363"/>
      <c r="B367" s="363">
        <f>+'Ark1'!C1225</f>
        <v>2023</v>
      </c>
      <c r="C367" s="264">
        <f>+'Ark1'!M1225</f>
        <v>9</v>
      </c>
      <c r="D367" s="264" t="s">
        <v>100</v>
      </c>
      <c r="E367" s="264">
        <f>+'Ark1'!D1225</f>
        <v>8</v>
      </c>
      <c r="F367" s="264" t="s">
        <v>590</v>
      </c>
      <c r="G367" s="264">
        <f>+IF(H367=0,"",'Ark1'!Q1225)</f>
        <v>348</v>
      </c>
      <c r="H367" s="484">
        <f>+'Ark1'!R1225</f>
        <v>416</v>
      </c>
      <c r="I367" s="265">
        <f>+IF(H367=0,"",'Ark1'!AE1225)</f>
        <v>13.012198936502973</v>
      </c>
      <c r="J367" s="265">
        <f>+IF(H367=0,"",'Ark1'!AF1225)</f>
        <v>14.262543729129122</v>
      </c>
      <c r="K367" s="266">
        <f>+IF(H367=0,"",'Ark1'!S1225)</f>
        <v>4.4275362318840576</v>
      </c>
      <c r="L367" s="363"/>
      <c r="M367" s="267"/>
      <c r="N367" s="267"/>
      <c r="O367" s="363"/>
      <c r="P367" s="265">
        <f>+IF(H367=0,"",'Ark1'!U1225)</f>
        <v>285.51442307692298</v>
      </c>
      <c r="Q367" s="267">
        <f>+IF(H367=0,"",'Ark1'!W1225)</f>
        <v>100</v>
      </c>
      <c r="R367" s="267">
        <f>+IF(H367=0,"",'Ark1'!X1225)</f>
        <v>6.0096153846153859</v>
      </c>
      <c r="S367" s="267">
        <f>+IF(H367=0,"",'Ark1'!AG1225)</f>
        <v>1048.5989974937345</v>
      </c>
      <c r="T367" s="267">
        <f>+IF(H367=0,"",'Ark1'!AH1225)</f>
        <v>95.913461538461561</v>
      </c>
      <c r="U367" s="267">
        <f>+IF(H367=0,"",'Ark1'!AI1225)</f>
        <v>22.355769230769223</v>
      </c>
      <c r="V367" s="267">
        <f>+IF(H367=0,"",'Ark1'!Y1225)</f>
        <v>38.945151688647506</v>
      </c>
      <c r="W367" s="266">
        <f>+IF(H367=0,"",'Ark1'!Z1225)</f>
        <v>1.300998075431703</v>
      </c>
      <c r="X367" s="267">
        <f t="shared" si="79"/>
        <v>272.28180053512688</v>
      </c>
      <c r="Y367" s="267">
        <f t="shared" si="80"/>
        <v>31.723824786324776</v>
      </c>
      <c r="Z367" s="265">
        <f t="shared" si="81"/>
        <v>1.1954022988505748</v>
      </c>
      <c r="AA367" s="363"/>
      <c r="AD367" s="28"/>
      <c r="AE367" s="27"/>
    </row>
    <row r="368" spans="1:67">
      <c r="A368" s="363"/>
      <c r="B368" s="363">
        <f>+'Ark1'!C1226</f>
        <v>2023</v>
      </c>
      <c r="C368" s="264">
        <f>+'Ark1'!M1226</f>
        <v>9</v>
      </c>
      <c r="D368" s="264" t="s">
        <v>100</v>
      </c>
      <c r="E368" s="264">
        <f>+'Ark1'!D1226</f>
        <v>9</v>
      </c>
      <c r="F368" s="264" t="s">
        <v>591</v>
      </c>
      <c r="G368" s="264">
        <f>+IF(H368=0,"",'Ark1'!Q1226)</f>
        <v>345</v>
      </c>
      <c r="H368" s="484">
        <f>+'Ark1'!R1226</f>
        <v>401</v>
      </c>
      <c r="I368" s="265">
        <f>+IF(H368=0,"",'Ark1'!AE1226)</f>
        <v>11.856889414547608</v>
      </c>
      <c r="J368" s="265">
        <f>+IF(H368=0,"",'Ark1'!AF1226)</f>
        <v>13.014899597130441</v>
      </c>
      <c r="K368" s="266">
        <f>+IF(H368=0,"",'Ark1'!S1226)</f>
        <v>4.2964824120603007</v>
      </c>
      <c r="L368" s="363"/>
      <c r="M368" s="267"/>
      <c r="N368" s="267"/>
      <c r="O368" s="363"/>
      <c r="P368" s="265">
        <f>+IF(H368=0,"",'Ark1'!U1226)</f>
        <v>283.78079800498745</v>
      </c>
      <c r="Q368" s="267">
        <f>+IF(H368=0,"",'Ark1'!W1226)</f>
        <v>100</v>
      </c>
      <c r="R368" s="267">
        <f>+IF(H368=0,"",'Ark1'!X1226)</f>
        <v>5.9850374064837908</v>
      </c>
      <c r="S368" s="267">
        <f>+IF(H368=0,"",'Ark1'!AG1226)</f>
        <v>1061.3018372703411</v>
      </c>
      <c r="T368" s="267">
        <f>+IF(H368=0,"",'Ark1'!AH1226)</f>
        <v>94.763092269326634</v>
      </c>
      <c r="U368" s="267">
        <f>+IF(H368=0,"",'Ark1'!AI1226)</f>
        <v>15.211970074812964</v>
      </c>
      <c r="V368" s="267">
        <f>+IF(H368=0,"",'Ark1'!Y1226)</f>
        <v>39.051132863425046</v>
      </c>
      <c r="W368" s="266">
        <f>+IF(H368=0,"",'Ark1'!Z1226)</f>
        <v>1.1792425313286481</v>
      </c>
      <c r="X368" s="267">
        <f t="shared" si="79"/>
        <v>267.38934018513442</v>
      </c>
      <c r="Y368" s="267">
        <f t="shared" si="80"/>
        <v>31.531199778331938</v>
      </c>
      <c r="Z368" s="265">
        <f t="shared" si="81"/>
        <v>1.1623188405797102</v>
      </c>
      <c r="AA368" s="363"/>
      <c r="AD368" s="28"/>
      <c r="AE368" s="27"/>
    </row>
    <row r="369" spans="1:67">
      <c r="A369" s="363"/>
      <c r="B369" s="363">
        <f>+'Ark1'!C1227</f>
        <v>2023</v>
      </c>
      <c r="C369" s="264">
        <f>+'Ark1'!M1227</f>
        <v>9</v>
      </c>
      <c r="D369" s="264" t="s">
        <v>100</v>
      </c>
      <c r="E369" s="264">
        <f>+'Ark1'!D1227</f>
        <v>10</v>
      </c>
      <c r="F369" s="264" t="s">
        <v>592</v>
      </c>
      <c r="G369" s="264">
        <f>+IF(H369=0,"",'Ark1'!Q1227)</f>
        <v>644</v>
      </c>
      <c r="H369" s="484">
        <f>+'Ark1'!R1227</f>
        <v>793</v>
      </c>
      <c r="I369" s="265">
        <f>+IF(H369=0,"",'Ark1'!AE1227)</f>
        <v>11.033811047725059</v>
      </c>
      <c r="J369" s="265">
        <f>+IF(H369=0,"",'Ark1'!AF1227)</f>
        <v>12.183254426634493</v>
      </c>
      <c r="K369" s="266">
        <f>+IF(H369=0,"",'Ark1'!S1227)</f>
        <v>4.5315656565656575</v>
      </c>
      <c r="L369" s="363"/>
      <c r="M369" s="267"/>
      <c r="N369" s="267"/>
      <c r="O369" s="363"/>
      <c r="P369" s="265">
        <f>+IF(H369=0,"",'Ark1'!U1227)</f>
        <v>284.48940731399762</v>
      </c>
      <c r="Q369" s="267">
        <f>+IF(H369=0,"",'Ark1'!W1227)</f>
        <v>100</v>
      </c>
      <c r="R369" s="267">
        <f>+IF(H369=0,"",'Ark1'!X1227)</f>
        <v>5.4224464060529618</v>
      </c>
      <c r="S369" s="267">
        <f>+IF(H369=0,"",'Ark1'!AG1227)</f>
        <v>1066.5539845758356</v>
      </c>
      <c r="T369" s="267">
        <f>+IF(H369=0,"",'Ark1'!AH1227)</f>
        <v>98.108448928121092</v>
      </c>
      <c r="U369" s="267">
        <f>+IF(H369=0,"",'Ark1'!AI1227)</f>
        <v>32.66078184110971</v>
      </c>
      <c r="V369" s="267">
        <f>+IF(H369=0,"",'Ark1'!Y1227)</f>
        <v>40.83967810498941</v>
      </c>
      <c r="W369" s="266">
        <f>+IF(H369=0,"",'Ark1'!Z1227)</f>
        <v>1.2056381686905051</v>
      </c>
      <c r="X369" s="267">
        <f t="shared" si="79"/>
        <v>266.73699730927166</v>
      </c>
      <c r="Y369" s="267">
        <f t="shared" si="80"/>
        <v>31.609934145999734</v>
      </c>
      <c r="Z369" s="265">
        <f t="shared" si="81"/>
        <v>1.2313664596273293</v>
      </c>
      <c r="AA369" s="363"/>
      <c r="AD369" s="28"/>
      <c r="AE369" s="27"/>
    </row>
    <row r="370" spans="1:67">
      <c r="A370" s="363"/>
      <c r="B370" s="363">
        <f>+'Ark1'!C1228</f>
        <v>2023</v>
      </c>
      <c r="C370" s="264">
        <f>+'Ark1'!M1228</f>
        <v>9</v>
      </c>
      <c r="D370" s="264" t="s">
        <v>100</v>
      </c>
      <c r="E370" s="264">
        <f>+'Ark1'!D1228</f>
        <v>11</v>
      </c>
      <c r="F370" s="264" t="s">
        <v>593</v>
      </c>
      <c r="G370" s="264">
        <f>+IF(H370=0,"",'Ark1'!Q1228)</f>
        <v>645</v>
      </c>
      <c r="H370" s="484">
        <f>+'Ark1'!R1228</f>
        <v>816</v>
      </c>
      <c r="I370" s="265">
        <f>+IF(H370=0,"",'Ark1'!AE1228)</f>
        <v>12.708300887712197</v>
      </c>
      <c r="J370" s="265">
        <f>+IF(H370=0,"",'Ark1'!AF1228)</f>
        <v>13.975266439261102</v>
      </c>
      <c r="K370" s="266">
        <f>+IF(H370=0,"",'Ark1'!S1228)</f>
        <v>4.5596555965559666</v>
      </c>
      <c r="L370" s="363"/>
      <c r="M370" s="267"/>
      <c r="N370" s="267"/>
      <c r="O370" s="363"/>
      <c r="P370" s="265">
        <f>+IF(H370=0,"",'Ark1'!U1228)</f>
        <v>287.13762254901945</v>
      </c>
      <c r="Q370" s="267">
        <f>+IF(H370=0,"",'Ark1'!W1228)</f>
        <v>100</v>
      </c>
      <c r="R370" s="267">
        <f>+IF(H370=0,"",'Ark1'!X1228)</f>
        <v>6.617647058823529</v>
      </c>
      <c r="S370" s="267">
        <f>+IF(H370=0,"",'Ark1'!AG1228)</f>
        <v>1078.8158890290038</v>
      </c>
      <c r="T370" s="267">
        <f>+IF(H370=0,"",'Ark1'!AH1228)</f>
        <v>97.181372549019613</v>
      </c>
      <c r="U370" s="267">
        <f>+IF(H370=0,"",'Ark1'!AI1228)</f>
        <v>29.77941176470588</v>
      </c>
      <c r="V370" s="267">
        <f>+IF(H370=0,"",'Ark1'!Y1228)</f>
        <v>42.366369139374328</v>
      </c>
      <c r="W370" s="266">
        <f>+IF(H370=0,"",'Ark1'!Z1228)</f>
        <v>1.2680004552528172</v>
      </c>
      <c r="X370" s="267">
        <f t="shared" si="79"/>
        <v>266.15998658256677</v>
      </c>
      <c r="Y370" s="267">
        <f t="shared" si="80"/>
        <v>31.904180283224385</v>
      </c>
      <c r="Z370" s="265">
        <f t="shared" si="81"/>
        <v>1.2651162790697674</v>
      </c>
      <c r="AA370" s="363"/>
      <c r="AD370" s="28"/>
      <c r="AE370" s="27"/>
    </row>
    <row r="371" spans="1:67">
      <c r="A371" s="363"/>
      <c r="B371" s="363">
        <f>+'Ark1'!C1229</f>
        <v>2023</v>
      </c>
      <c r="C371" s="264">
        <f>+'Ark1'!M1229</f>
        <v>9</v>
      </c>
      <c r="D371" s="264" t="s">
        <v>100</v>
      </c>
      <c r="E371" s="264">
        <f>+'Ark1'!D1229</f>
        <v>12</v>
      </c>
      <c r="F371" s="264" t="s">
        <v>594</v>
      </c>
      <c r="G371" s="264">
        <f>+IF(H371=0,"",'Ark1'!Q1229)</f>
        <v>487</v>
      </c>
      <c r="H371" s="484">
        <f>+'Ark1'!R1229</f>
        <v>592</v>
      </c>
      <c r="I371" s="265">
        <f>+IF(H371=0,"",'Ark1'!AE1229)</f>
        <v>14.098594903548459</v>
      </c>
      <c r="J371" s="265">
        <f>+IF(H371=0,"",'Ark1'!AF1229)</f>
        <v>15.341921715599161</v>
      </c>
      <c r="K371" s="266">
        <f>+IF(H371=0,"",'Ark1'!S1229)</f>
        <v>4.3547297297297307</v>
      </c>
      <c r="L371" s="363"/>
      <c r="M371" s="267"/>
      <c r="N371" s="267"/>
      <c r="O371" s="363"/>
      <c r="P371" s="265">
        <f>+IF(H371=0,"",'Ark1'!U1229)</f>
        <v>285.10709459459474</v>
      </c>
      <c r="Q371" s="267">
        <f>+IF(H371=0,"",'Ark1'!W1229)</f>
        <v>100</v>
      </c>
      <c r="R371" s="267">
        <f>+IF(H371=0,"",'Ark1'!X1229)</f>
        <v>6.0810810810810816</v>
      </c>
      <c r="S371" s="267">
        <f>+IF(H371=0,"",'Ark1'!AG1229)</f>
        <v>1073.9894921190894</v>
      </c>
      <c r="T371" s="267">
        <f>+IF(H371=0,"",'Ark1'!AH1229)</f>
        <v>96.452702702702695</v>
      </c>
      <c r="U371" s="267">
        <f>+IF(H371=0,"",'Ark1'!AI1229)</f>
        <v>23.479729729729737</v>
      </c>
      <c r="V371" s="267">
        <f>+IF(H371=0,"",'Ark1'!Y1229)</f>
        <v>38.874869648749005</v>
      </c>
      <c r="W371" s="266">
        <f>+IF(H371=0,"",'Ark1'!Z1229)</f>
        <v>1.2449267024694852</v>
      </c>
      <c r="X371" s="267">
        <f t="shared" si="79"/>
        <v>265.46544140953347</v>
      </c>
      <c r="Y371" s="267">
        <f t="shared" si="80"/>
        <v>31.678566066066082</v>
      </c>
      <c r="Z371" s="265">
        <f t="shared" si="81"/>
        <v>1.215605749486653</v>
      </c>
      <c r="AA371" s="363"/>
      <c r="AD371" s="28"/>
      <c r="AE371" s="27"/>
    </row>
    <row r="372" spans="1:67" ht="15" customHeight="1">
      <c r="A372" s="363"/>
      <c r="B372" s="363"/>
      <c r="C372" s="363"/>
      <c r="D372" s="363"/>
      <c r="E372" s="363"/>
      <c r="F372" s="363"/>
      <c r="G372" s="363"/>
      <c r="H372" s="496"/>
      <c r="I372" s="364"/>
      <c r="J372" s="364"/>
      <c r="K372" s="363"/>
      <c r="L372" s="363"/>
      <c r="M372" s="365"/>
      <c r="N372" s="365"/>
      <c r="O372" s="363"/>
      <c r="P372" s="363"/>
      <c r="Q372" s="365"/>
      <c r="R372" s="365"/>
      <c r="S372" s="363"/>
      <c r="T372" s="365"/>
      <c r="U372" s="365"/>
      <c r="V372" s="365"/>
      <c r="W372" s="363"/>
      <c r="X372" s="363"/>
      <c r="Y372" s="365"/>
      <c r="Z372" s="364"/>
      <c r="AA372" s="363"/>
      <c r="AB372" s="247"/>
      <c r="AD372" s="28"/>
      <c r="AE372" s="27"/>
      <c r="AF372" s="248"/>
      <c r="AG372" s="86"/>
      <c r="AK372" s="86"/>
      <c r="BC372" s="260"/>
      <c r="BD372" s="27"/>
    </row>
    <row r="373" spans="1:67" ht="22.8">
      <c r="A373" s="366" t="s">
        <v>631</v>
      </c>
      <c r="B373" s="363"/>
      <c r="C373" s="363"/>
      <c r="D373" s="367" t="str">
        <f>+D375</f>
        <v>4-</v>
      </c>
      <c r="E373" s="363"/>
      <c r="F373" s="363"/>
      <c r="G373" s="363"/>
      <c r="H373" s="495">
        <f>SUM(H375:H386)</f>
        <v>4148</v>
      </c>
      <c r="I373" s="364"/>
      <c r="J373" s="364"/>
      <c r="K373" s="363"/>
      <c r="L373" s="363"/>
      <c r="M373" s="365"/>
      <c r="N373" s="365"/>
      <c r="O373" s="363"/>
      <c r="P373" s="270">
        <f>+Fettgruppe!R34</f>
        <v>303.84283992285447</v>
      </c>
      <c r="Q373" s="365"/>
      <c r="R373" s="365"/>
      <c r="S373" s="363"/>
      <c r="T373" s="365"/>
      <c r="U373" s="365"/>
      <c r="V373" s="365"/>
      <c r="W373" s="363"/>
      <c r="X373" s="270">
        <f>+Fettgruppe!Z34</f>
        <v>288.59316452224152</v>
      </c>
      <c r="Y373" s="368" t="s">
        <v>629</v>
      </c>
      <c r="Z373" s="369"/>
      <c r="AA373" s="363"/>
      <c r="AB373" s="247"/>
      <c r="AD373" s="28"/>
      <c r="AE373" s="27"/>
      <c r="AF373" s="248"/>
      <c r="AG373" s="86"/>
      <c r="AK373" s="86"/>
      <c r="BC373" s="260" t="e">
        <f>1+#REF!</f>
        <v>#REF!</v>
      </c>
      <c r="BD373" s="27">
        <v>268.9193823216188</v>
      </c>
      <c r="BE373" s="86">
        <f t="shared" ref="BE373:BO373" si="82">+BD373</f>
        <v>268.9193823216188</v>
      </c>
      <c r="BF373" s="86">
        <f t="shared" si="82"/>
        <v>268.9193823216188</v>
      </c>
      <c r="BG373" s="86">
        <f t="shared" si="82"/>
        <v>268.9193823216188</v>
      </c>
      <c r="BH373" s="86">
        <f t="shared" si="82"/>
        <v>268.9193823216188</v>
      </c>
      <c r="BI373" s="86">
        <f t="shared" si="82"/>
        <v>268.9193823216188</v>
      </c>
      <c r="BJ373" s="86">
        <f t="shared" si="82"/>
        <v>268.9193823216188</v>
      </c>
      <c r="BK373" s="86">
        <f t="shared" si="82"/>
        <v>268.9193823216188</v>
      </c>
      <c r="BL373" s="86">
        <f t="shared" si="82"/>
        <v>268.9193823216188</v>
      </c>
      <c r="BM373" s="86">
        <f t="shared" si="82"/>
        <v>268.9193823216188</v>
      </c>
      <c r="BN373" s="86">
        <f t="shared" si="82"/>
        <v>268.9193823216188</v>
      </c>
      <c r="BO373" s="86">
        <f t="shared" si="82"/>
        <v>268.9193823216188</v>
      </c>
    </row>
    <row r="374" spans="1:67" ht="15" customHeight="1">
      <c r="A374" s="363"/>
      <c r="B374" s="363"/>
      <c r="C374" s="363"/>
      <c r="D374" s="367"/>
      <c r="E374" s="363"/>
      <c r="F374" s="363"/>
      <c r="G374" s="363"/>
      <c r="H374" s="496"/>
      <c r="I374" s="363"/>
      <c r="J374" s="363"/>
      <c r="K374" s="363"/>
      <c r="L374" s="363"/>
      <c r="M374" s="365"/>
      <c r="N374" s="365"/>
      <c r="O374" s="363"/>
      <c r="P374" s="363"/>
      <c r="Q374" s="365"/>
      <c r="R374" s="365"/>
      <c r="S374" s="363"/>
      <c r="T374" s="365"/>
      <c r="U374" s="365"/>
      <c r="V374" s="365"/>
      <c r="W374" s="363"/>
      <c r="X374" s="363"/>
      <c r="Y374" s="365"/>
      <c r="Z374" s="369"/>
      <c r="AA374" s="363"/>
      <c r="AB374" s="247"/>
      <c r="AD374" s="28"/>
      <c r="AE374" s="27"/>
      <c r="AF374" s="248"/>
      <c r="AG374" s="86"/>
      <c r="AK374" s="86"/>
      <c r="BC374" s="260"/>
      <c r="BD374" s="27"/>
    </row>
    <row r="375" spans="1:67">
      <c r="A375" s="363"/>
      <c r="B375" s="363">
        <f>+'Ark1'!C1230</f>
        <v>2023</v>
      </c>
      <c r="C375" s="264">
        <f>+'Ark1'!M1230</f>
        <v>10</v>
      </c>
      <c r="D375" s="264" t="s">
        <v>101</v>
      </c>
      <c r="E375" s="264">
        <f>+'Ark1'!D1230</f>
        <v>1</v>
      </c>
      <c r="F375" s="264" t="s">
        <v>584</v>
      </c>
      <c r="G375" s="264">
        <f>+IF(H375=0,"",'Ark1'!Q1230)</f>
        <v>337</v>
      </c>
      <c r="H375" s="484">
        <f>+'Ark1'!R1230</f>
        <v>389</v>
      </c>
      <c r="I375" s="265">
        <f>+IF(H375=0,"",'Ark1'!AE1230)</f>
        <v>8.0789200415368647</v>
      </c>
      <c r="J375" s="265">
        <f>+IF(H375=0,"",'Ark1'!AF1230)</f>
        <v>9.4375084375843645</v>
      </c>
      <c r="K375" s="266">
        <f>+IF(H375=0,"",'Ark1'!S1230)</f>
        <v>5.0668380462724949</v>
      </c>
      <c r="L375" s="363"/>
      <c r="M375" s="267"/>
      <c r="N375" s="267"/>
      <c r="O375" s="363"/>
      <c r="P375" s="265">
        <f>+IF(H375=0,"",'Ark1'!U1230)</f>
        <v>310.53701799485822</v>
      </c>
      <c r="Q375" s="267">
        <f>+IF(H375=0,"",'Ark1'!W1230)</f>
        <v>100</v>
      </c>
      <c r="R375" s="267">
        <f>+IF(H375=0,"",'Ark1'!X1230)</f>
        <v>14.910025706940869</v>
      </c>
      <c r="S375" s="267">
        <f>+IF(H375=0,"",'Ark1'!AG1230)</f>
        <v>1075.0253521126763</v>
      </c>
      <c r="T375" s="267">
        <f>+IF(H375=0,"",'Ark1'!AH1230)</f>
        <v>91.25964010282776</v>
      </c>
      <c r="U375" s="267">
        <f>+IF(H375=0,"",'Ark1'!AI1230)</f>
        <v>20.051413881748076</v>
      </c>
      <c r="V375" s="267">
        <f>+IF(H375=0,"",'Ark1'!Y1230)</f>
        <v>40.623820273666993</v>
      </c>
      <c r="W375" s="266">
        <f>+IF(H375=0,"",'Ark1'!Z1230)</f>
        <v>1.2889307367768088</v>
      </c>
      <c r="X375" s="267">
        <f t="shared" ref="X375:X386" si="83">+IF(H375=0,"",1000*P375/S375)</f>
        <v>288.86483224286786</v>
      </c>
      <c r="Y375" s="267">
        <f t="shared" ref="Y375:Y386" si="84">+IF(H375=0,"",P375/C375)</f>
        <v>31.053701799485822</v>
      </c>
      <c r="Z375" s="265">
        <f t="shared" ref="Z375:Z386" si="85">+IF(H375=0,"",H375/G375)</f>
        <v>1.1543026706231454</v>
      </c>
      <c r="AA375" s="363"/>
      <c r="AD375" s="28"/>
      <c r="AE375" s="27"/>
    </row>
    <row r="376" spans="1:67">
      <c r="A376" s="363"/>
      <c r="B376" s="363">
        <f>+'Ark1'!C1231</f>
        <v>2023</v>
      </c>
      <c r="C376" s="264">
        <f>+'Ark1'!M1231</f>
        <v>10</v>
      </c>
      <c r="D376" s="264" t="s">
        <v>101</v>
      </c>
      <c r="E376" s="264">
        <f>+'Ark1'!D1231</f>
        <v>2</v>
      </c>
      <c r="F376" s="264" t="s">
        <v>585</v>
      </c>
      <c r="G376" s="264">
        <f>+IF(H376=0,"",'Ark1'!Q1231)</f>
        <v>246</v>
      </c>
      <c r="H376" s="484">
        <f>+'Ark1'!R1231</f>
        <v>282</v>
      </c>
      <c r="I376" s="265">
        <f>+IF(H376=0,"",'Ark1'!AE1231)</f>
        <v>8.8707140610254775</v>
      </c>
      <c r="J376" s="265">
        <f>+IF(H376=0,"",'Ark1'!AF1231)</f>
        <v>10.272288612849536</v>
      </c>
      <c r="K376" s="266">
        <f>+IF(H376=0,"",'Ark1'!S1231)</f>
        <v>4.7943262411347511</v>
      </c>
      <c r="L376" s="363"/>
      <c r="M376" s="267"/>
      <c r="N376" s="267"/>
      <c r="O376" s="363"/>
      <c r="P376" s="265">
        <f>+IF(H376=0,"",'Ark1'!U1231)</f>
        <v>304.10957446808504</v>
      </c>
      <c r="Q376" s="267">
        <f>+IF(H376=0,"",'Ark1'!W1231)</f>
        <v>100</v>
      </c>
      <c r="R376" s="267">
        <f>+IF(H376=0,"",'Ark1'!X1231)</f>
        <v>9.5744680851063837</v>
      </c>
      <c r="S376" s="267">
        <f>+IF(H376=0,"",'Ark1'!AG1231)</f>
        <v>1044.5037878787878</v>
      </c>
      <c r="T376" s="267">
        <f>+IF(H376=0,"",'Ark1'!AH1231)</f>
        <v>93.617021276595764</v>
      </c>
      <c r="U376" s="267">
        <f>+IF(H376=0,"",'Ark1'!AI1231)</f>
        <v>11.347517730496453</v>
      </c>
      <c r="V376" s="267">
        <f>+IF(H376=0,"",'Ark1'!Y1231)</f>
        <v>39.493693910346593</v>
      </c>
      <c r="W376" s="266">
        <f>+IF(H376=0,"",'Ark1'!Z1231)</f>
        <v>1.1236827149695463</v>
      </c>
      <c r="X376" s="267">
        <f t="shared" si="83"/>
        <v>291.15219877342963</v>
      </c>
      <c r="Y376" s="267">
        <f t="shared" si="84"/>
        <v>30.410957446808503</v>
      </c>
      <c r="Z376" s="265">
        <f t="shared" si="85"/>
        <v>1.1463414634146341</v>
      </c>
      <c r="AA376" s="363"/>
      <c r="AD376" s="28"/>
      <c r="AE376" s="27"/>
    </row>
    <row r="377" spans="1:67">
      <c r="A377" s="363"/>
      <c r="B377" s="363">
        <f>+'Ark1'!C1232</f>
        <v>2023</v>
      </c>
      <c r="C377" s="264">
        <f>+'Ark1'!M1232</f>
        <v>10</v>
      </c>
      <c r="D377" s="264" t="s">
        <v>101</v>
      </c>
      <c r="E377" s="264">
        <f>+'Ark1'!D1232</f>
        <v>3</v>
      </c>
      <c r="F377" s="264" t="s">
        <v>586</v>
      </c>
      <c r="G377" s="264">
        <f>+IF(H377=0,"",'Ark1'!Q1232)</f>
        <v>351</v>
      </c>
      <c r="H377" s="484">
        <f>+'Ark1'!R1232</f>
        <v>410</v>
      </c>
      <c r="I377" s="265">
        <f>+IF(H377=0,"",'Ark1'!AE1232)</f>
        <v>8.9932002632156198</v>
      </c>
      <c r="J377" s="265">
        <f>+IF(H377=0,"",'Ark1'!AF1232)</f>
        <v>10.301954496489815</v>
      </c>
      <c r="K377" s="266">
        <f>+IF(H377=0,"",'Ark1'!S1232)</f>
        <v>5.0244498777506115</v>
      </c>
      <c r="L377" s="363"/>
      <c r="M377" s="267"/>
      <c r="N377" s="267"/>
      <c r="O377" s="363"/>
      <c r="P377" s="265">
        <f>+IF(H377=0,"",'Ark1'!U1232)</f>
        <v>302.95073170731723</v>
      </c>
      <c r="Q377" s="267">
        <f>+IF(H377=0,"",'Ark1'!W1232)</f>
        <v>100</v>
      </c>
      <c r="R377" s="267">
        <f>+IF(H377=0,"",'Ark1'!X1232)</f>
        <v>11.70731707317073</v>
      </c>
      <c r="S377" s="267">
        <f>+IF(H377=0,"",'Ark1'!AG1232)</f>
        <v>1041.6632390745501</v>
      </c>
      <c r="T377" s="267">
        <f>+IF(H377=0,"",'Ark1'!AH1232)</f>
        <v>94.878048780487831</v>
      </c>
      <c r="U377" s="267">
        <f>+IF(H377=0,"",'Ark1'!AI1232)</f>
        <v>22.195121951219516</v>
      </c>
      <c r="V377" s="267">
        <f>+IF(H377=0,"",'Ark1'!Y1232)</f>
        <v>39.346765596160246</v>
      </c>
      <c r="W377" s="266">
        <f>+IF(H377=0,"",'Ark1'!Z1232)</f>
        <v>1.191955152054158</v>
      </c>
      <c r="X377" s="267">
        <f t="shared" si="83"/>
        <v>290.83365942381647</v>
      </c>
      <c r="Y377" s="267">
        <f t="shared" si="84"/>
        <v>30.295073170731722</v>
      </c>
      <c r="Z377" s="265">
        <f t="shared" si="85"/>
        <v>1.1680911680911681</v>
      </c>
      <c r="AA377" s="363"/>
      <c r="AD377" s="28"/>
      <c r="AE377" s="27"/>
    </row>
    <row r="378" spans="1:67">
      <c r="A378" s="363"/>
      <c r="B378" s="363">
        <f>+'Ark1'!C1233</f>
        <v>2023</v>
      </c>
      <c r="C378" s="264">
        <f>+'Ark1'!M1233</f>
        <v>10</v>
      </c>
      <c r="D378" s="264" t="s">
        <v>101</v>
      </c>
      <c r="E378" s="264">
        <f>+'Ark1'!D1233</f>
        <v>4</v>
      </c>
      <c r="F378" s="264" t="s">
        <v>587</v>
      </c>
      <c r="G378" s="264">
        <f>+IF(H378=0,"",'Ark1'!Q1233)</f>
        <v>258</v>
      </c>
      <c r="H378" s="484">
        <f>+'Ark1'!R1233</f>
        <v>308</v>
      </c>
      <c r="I378" s="265">
        <f>+IF(H378=0,"",'Ark1'!AE1233)</f>
        <v>9.8496961944355608</v>
      </c>
      <c r="J378" s="265">
        <f>+IF(H378=0,"",'Ark1'!AF1233)</f>
        <v>11.03229698651047</v>
      </c>
      <c r="K378" s="266">
        <f>+IF(H378=0,"",'Ark1'!S1233)</f>
        <v>4.9313725490196081</v>
      </c>
      <c r="L378" s="363"/>
      <c r="M378" s="267"/>
      <c r="N378" s="267"/>
      <c r="O378" s="363"/>
      <c r="P378" s="265">
        <f>+IF(H378=0,"",'Ark1'!U1233)</f>
        <v>299.59577922077926</v>
      </c>
      <c r="Q378" s="267">
        <f>+IF(H378=0,"",'Ark1'!W1233)</f>
        <v>100</v>
      </c>
      <c r="R378" s="267">
        <f>+IF(H378=0,"",'Ark1'!X1233)</f>
        <v>8.1168831168831144</v>
      </c>
      <c r="S378" s="267">
        <f>+IF(H378=0,"",'Ark1'!AG1233)</f>
        <v>1049.4203389830511</v>
      </c>
      <c r="T378" s="267">
        <f>+IF(H378=0,"",'Ark1'!AH1233)</f>
        <v>95.779220779220765</v>
      </c>
      <c r="U378" s="267">
        <f>+IF(H378=0,"",'Ark1'!AI1233)</f>
        <v>18.831168831168828</v>
      </c>
      <c r="V378" s="267">
        <f>+IF(H378=0,"",'Ark1'!Y1233)</f>
        <v>37.89847187548385</v>
      </c>
      <c r="W378" s="266">
        <f>+IF(H378=0,"",'Ark1'!Z1233)</f>
        <v>1.1091736029482273</v>
      </c>
      <c r="X378" s="267">
        <f t="shared" si="83"/>
        <v>285.48691891287797</v>
      </c>
      <c r="Y378" s="267">
        <f t="shared" si="84"/>
        <v>29.959577922077926</v>
      </c>
      <c r="Z378" s="265">
        <f t="shared" si="85"/>
        <v>1.193798449612403</v>
      </c>
      <c r="AA378" s="363"/>
      <c r="AD378" s="28"/>
      <c r="AE378" s="27"/>
    </row>
    <row r="379" spans="1:67">
      <c r="A379" s="363"/>
      <c r="B379" s="363">
        <f>+'Ark1'!C1234</f>
        <v>2023</v>
      </c>
      <c r="C379" s="264">
        <f>+'Ark1'!M1234</f>
        <v>10</v>
      </c>
      <c r="D379" s="264" t="s">
        <v>101</v>
      </c>
      <c r="E379" s="264">
        <f>+'Ark1'!D1234</f>
        <v>5</v>
      </c>
      <c r="F379" s="264" t="s">
        <v>443</v>
      </c>
      <c r="G379" s="264">
        <f>+IF(H379=0,"",'Ark1'!Q1234)</f>
        <v>318</v>
      </c>
      <c r="H379" s="484">
        <f>+'Ark1'!R1234</f>
        <v>372</v>
      </c>
      <c r="I379" s="265">
        <f>+IF(H379=0,"",'Ark1'!AE1234)</f>
        <v>9.5901005413766427</v>
      </c>
      <c r="J379" s="265">
        <f>+IF(H379=0,"",'Ark1'!AF1234)</f>
        <v>10.995881621645925</v>
      </c>
      <c r="K379" s="266">
        <f>+IF(H379=0,"",'Ark1'!S1234)</f>
        <v>5.1586021505376323</v>
      </c>
      <c r="L379" s="363"/>
      <c r="M379" s="267"/>
      <c r="N379" s="267"/>
      <c r="O379" s="363"/>
      <c r="P379" s="265">
        <f>+IF(H379=0,"",'Ark1'!U1234)</f>
        <v>305.64516129032251</v>
      </c>
      <c r="Q379" s="267">
        <f>+IF(H379=0,"",'Ark1'!W1234)</f>
        <v>100</v>
      </c>
      <c r="R379" s="267">
        <f>+IF(H379=0,"",'Ark1'!X1234)</f>
        <v>14.247311827956988</v>
      </c>
      <c r="S379" s="267">
        <f>+IF(H379=0,"",'Ark1'!AG1234)</f>
        <v>1013.0448179271712</v>
      </c>
      <c r="T379" s="267">
        <f>+IF(H379=0,"",'Ark1'!AH1234)</f>
        <v>95.967741935483872</v>
      </c>
      <c r="U379" s="267">
        <f>+IF(H379=0,"",'Ark1'!AI1234)</f>
        <v>27.956989247311832</v>
      </c>
      <c r="V379" s="267">
        <f>+IF(H379=0,"",'Ark1'!Y1234)</f>
        <v>42.358098376724243</v>
      </c>
      <c r="W379" s="266">
        <f>+IF(H379=0,"",'Ark1'!Z1234)</f>
        <v>1.3336449297714357</v>
      </c>
      <c r="X379" s="267">
        <f t="shared" si="83"/>
        <v>301.70941688020719</v>
      </c>
      <c r="Y379" s="267">
        <f t="shared" si="84"/>
        <v>30.564516129032249</v>
      </c>
      <c r="Z379" s="265">
        <f t="shared" si="85"/>
        <v>1.1698113207547169</v>
      </c>
      <c r="AA379" s="363"/>
      <c r="AD379" s="28"/>
      <c r="AE379" s="27"/>
    </row>
    <row r="380" spans="1:67">
      <c r="A380" s="363"/>
      <c r="B380" s="363">
        <f>+'Ark1'!C1235</f>
        <v>2023</v>
      </c>
      <c r="C380" s="264">
        <f>+'Ark1'!M1235</f>
        <v>10</v>
      </c>
      <c r="D380" s="264" t="s">
        <v>101</v>
      </c>
      <c r="E380" s="264">
        <f>+'Ark1'!D1235</f>
        <v>6</v>
      </c>
      <c r="F380" s="264" t="s">
        <v>588</v>
      </c>
      <c r="G380" s="264">
        <f>+IF(H380=0,"",'Ark1'!Q1235)</f>
        <v>297</v>
      </c>
      <c r="H380" s="484">
        <f>+'Ark1'!R1235</f>
        <v>340</v>
      </c>
      <c r="I380" s="265">
        <f>+IF(H380=0,"",'Ark1'!AE1235)</f>
        <v>8.4158415841584144</v>
      </c>
      <c r="J380" s="265">
        <f>+IF(H380=0,"",'Ark1'!AF1235)</f>
        <v>9.8060411733296391</v>
      </c>
      <c r="K380" s="266">
        <f>+IF(H380=0,"",'Ark1'!S1235)</f>
        <v>5.064896755162243</v>
      </c>
      <c r="L380" s="363"/>
      <c r="M380" s="267"/>
      <c r="N380" s="267"/>
      <c r="O380" s="363"/>
      <c r="P380" s="265">
        <f>+IF(H380=0,"",'Ark1'!U1235)</f>
        <v>306.58264705882357</v>
      </c>
      <c r="Q380" s="267">
        <f>+IF(H380=0,"",'Ark1'!W1235)</f>
        <v>100</v>
      </c>
      <c r="R380" s="267">
        <f>+IF(H380=0,"",'Ark1'!X1235)</f>
        <v>16.764705882352938</v>
      </c>
      <c r="S380" s="267">
        <f>+IF(H380=0,"",'Ark1'!AG1235)</f>
        <v>1054.9298780487807</v>
      </c>
      <c r="T380" s="267">
        <f>+IF(H380=0,"",'Ark1'!AH1235)</f>
        <v>96.470588235294116</v>
      </c>
      <c r="U380" s="267">
        <f>+IF(H380=0,"",'Ark1'!AI1235)</f>
        <v>25.882352941176471</v>
      </c>
      <c r="V380" s="267">
        <f>+IF(H380=0,"",'Ark1'!Y1235)</f>
        <v>43.867111076177181</v>
      </c>
      <c r="W380" s="266">
        <f>+IF(H380=0,"",'Ark1'!Z1235)</f>
        <v>1.4480403514912796</v>
      </c>
      <c r="X380" s="267">
        <f t="shared" si="83"/>
        <v>290.61898182833244</v>
      </c>
      <c r="Y380" s="267">
        <f t="shared" si="84"/>
        <v>30.658264705882356</v>
      </c>
      <c r="Z380" s="265">
        <f t="shared" si="85"/>
        <v>1.1447811447811447</v>
      </c>
      <c r="AA380" s="363"/>
      <c r="AD380" s="28"/>
      <c r="AE380" s="27"/>
    </row>
    <row r="381" spans="1:67">
      <c r="A381" s="363"/>
      <c r="B381" s="363">
        <f>+'Ark1'!C1236</f>
        <v>2023</v>
      </c>
      <c r="C381" s="264">
        <f>+'Ark1'!M1236</f>
        <v>10</v>
      </c>
      <c r="D381" s="264" t="s">
        <v>101</v>
      </c>
      <c r="E381" s="264">
        <f>+'Ark1'!D1236</f>
        <v>7</v>
      </c>
      <c r="F381" s="264" t="s">
        <v>589</v>
      </c>
      <c r="G381" s="264">
        <f>+IF(H381=0,"",'Ark1'!Q1236)</f>
        <v>181</v>
      </c>
      <c r="H381" s="484">
        <f>+'Ark1'!R1236</f>
        <v>211</v>
      </c>
      <c r="I381" s="265">
        <f>+IF(H381=0,"",'Ark1'!AE1236)</f>
        <v>8.3038173947264866</v>
      </c>
      <c r="J381" s="265">
        <f>+IF(H381=0,"",'Ark1'!AF1236)</f>
        <v>9.6101255709719329</v>
      </c>
      <c r="K381" s="266">
        <f>+IF(H381=0,"",'Ark1'!S1236)</f>
        <v>5.0047393364928894</v>
      </c>
      <c r="L381" s="363"/>
      <c r="M381" s="267"/>
      <c r="N381" s="267"/>
      <c r="O381" s="363"/>
      <c r="P381" s="265">
        <f>+IF(H381=0,"",'Ark1'!U1236)</f>
        <v>305.56350710900472</v>
      </c>
      <c r="Q381" s="267">
        <f>+IF(H381=0,"",'Ark1'!W1236)</f>
        <v>100</v>
      </c>
      <c r="R381" s="267">
        <f>+IF(H381=0,"",'Ark1'!X1236)</f>
        <v>13.744075829383885</v>
      </c>
      <c r="S381" s="267">
        <f>+IF(H381=0,"",'Ark1'!AG1236)</f>
        <v>1060.0899999999999</v>
      </c>
      <c r="T381" s="267">
        <f>+IF(H381=0,"",'Ark1'!AH1236)</f>
        <v>94.786729857819921</v>
      </c>
      <c r="U381" s="267">
        <f>+IF(H381=0,"",'Ark1'!AI1236)</f>
        <v>21.327014218009477</v>
      </c>
      <c r="V381" s="267">
        <f>+IF(H381=0,"",'Ark1'!Y1236)</f>
        <v>42.93685261891801</v>
      </c>
      <c r="W381" s="266">
        <f>+IF(H381=0,"",'Ark1'!Z1236)</f>
        <v>1.4024272470397059</v>
      </c>
      <c r="X381" s="267">
        <f t="shared" si="83"/>
        <v>288.24298607571501</v>
      </c>
      <c r="Y381" s="267">
        <f t="shared" si="84"/>
        <v>30.556350710900471</v>
      </c>
      <c r="Z381" s="265">
        <f t="shared" si="85"/>
        <v>1.1657458563535912</v>
      </c>
      <c r="AA381" s="363"/>
      <c r="AD381" s="28"/>
      <c r="AE381" s="27"/>
    </row>
    <row r="382" spans="1:67">
      <c r="A382" s="363"/>
      <c r="B382" s="363">
        <f>+'Ark1'!C1237</f>
        <v>2023</v>
      </c>
      <c r="C382" s="264">
        <f>+'Ark1'!M1237</f>
        <v>10</v>
      </c>
      <c r="D382" s="264" t="s">
        <v>101</v>
      </c>
      <c r="E382" s="264">
        <f>+'Ark1'!D1237</f>
        <v>8</v>
      </c>
      <c r="F382" s="264" t="s">
        <v>590</v>
      </c>
      <c r="G382" s="264">
        <f>+IF(H382=0,"",'Ark1'!Q1237)</f>
        <v>219</v>
      </c>
      <c r="H382" s="484">
        <f>+'Ark1'!R1237</f>
        <v>255</v>
      </c>
      <c r="I382" s="265">
        <f>+IF(H382=0,"",'Ark1'!AE1237)</f>
        <v>7.9762277134813884</v>
      </c>
      <c r="J382" s="265">
        <f>+IF(H382=0,"",'Ark1'!AF1237)</f>
        <v>9.2276282718118559</v>
      </c>
      <c r="K382" s="266">
        <f>+IF(H382=0,"",'Ark1'!S1237)</f>
        <v>4.9291338582677158</v>
      </c>
      <c r="L382" s="363"/>
      <c r="M382" s="267"/>
      <c r="N382" s="267"/>
      <c r="O382" s="363"/>
      <c r="P382" s="265">
        <f>+IF(H382=0,"",'Ark1'!U1237)</f>
        <v>301.35215686274518</v>
      </c>
      <c r="Q382" s="267">
        <f>+IF(H382=0,"",'Ark1'!W1237)</f>
        <v>100</v>
      </c>
      <c r="R382" s="267">
        <f>+IF(H382=0,"",'Ark1'!X1237)</f>
        <v>10.588235294117649</v>
      </c>
      <c r="S382" s="267">
        <f>+IF(H382=0,"",'Ark1'!AG1237)</f>
        <v>1029.8796680497924</v>
      </c>
      <c r="T382" s="267">
        <f>+IF(H382=0,"",'Ark1'!AH1237)</f>
        <v>94.117647058823522</v>
      </c>
      <c r="U382" s="267">
        <f>+IF(H382=0,"",'Ark1'!AI1237)</f>
        <v>20.392156862745097</v>
      </c>
      <c r="V382" s="267">
        <f>+IF(H382=0,"",'Ark1'!Y1237)</f>
        <v>39.350262042314505</v>
      </c>
      <c r="W382" s="266">
        <f>+IF(H382=0,"",'Ark1'!Z1237)</f>
        <v>1.1789461044011877</v>
      </c>
      <c r="X382" s="267">
        <f t="shared" si="83"/>
        <v>292.60909425796672</v>
      </c>
      <c r="Y382" s="267">
        <f t="shared" si="84"/>
        <v>30.135215686274517</v>
      </c>
      <c r="Z382" s="265">
        <f t="shared" si="85"/>
        <v>1.1643835616438356</v>
      </c>
      <c r="AA382" s="363"/>
      <c r="AD382" s="28"/>
      <c r="AE382" s="27"/>
    </row>
    <row r="383" spans="1:67">
      <c r="A383" s="363"/>
      <c r="B383" s="363">
        <f>+'Ark1'!C1238</f>
        <v>2023</v>
      </c>
      <c r="C383" s="264">
        <f>+'Ark1'!M1238</f>
        <v>10</v>
      </c>
      <c r="D383" s="264" t="s">
        <v>101</v>
      </c>
      <c r="E383" s="264">
        <f>+'Ark1'!D1238</f>
        <v>9</v>
      </c>
      <c r="F383" s="264" t="s">
        <v>591</v>
      </c>
      <c r="G383" s="264">
        <f>+IF(H383=0,"",'Ark1'!Q1238)</f>
        <v>220</v>
      </c>
      <c r="H383" s="484">
        <f>+'Ark1'!R1238</f>
        <v>251</v>
      </c>
      <c r="I383" s="265">
        <f>+IF(H383=0,"",'Ark1'!AE1238)</f>
        <v>7.4216439976345345</v>
      </c>
      <c r="J383" s="265">
        <f>+IF(H383=0,"",'Ark1'!AF1238)</f>
        <v>8.6710108337312501</v>
      </c>
      <c r="K383" s="266">
        <f>+IF(H383=0,"",'Ark1'!S1238)</f>
        <v>4.7848605577689245</v>
      </c>
      <c r="L383" s="363"/>
      <c r="M383" s="267"/>
      <c r="N383" s="267"/>
      <c r="O383" s="363"/>
      <c r="P383" s="265">
        <f>+IF(H383=0,"",'Ark1'!U1238)</f>
        <v>302.05258964143434</v>
      </c>
      <c r="Q383" s="267">
        <f>+IF(H383=0,"",'Ark1'!W1238)</f>
        <v>100</v>
      </c>
      <c r="R383" s="267">
        <f>+IF(H383=0,"",'Ark1'!X1238)</f>
        <v>11.155378486055778</v>
      </c>
      <c r="S383" s="267">
        <f>+IF(H383=0,"",'Ark1'!AG1238)</f>
        <v>1055.4811715481169</v>
      </c>
      <c r="T383" s="267">
        <f>+IF(H383=0,"",'Ark1'!AH1238)</f>
        <v>95.2191235059761</v>
      </c>
      <c r="U383" s="267">
        <f>+IF(H383=0,"",'Ark1'!AI1238)</f>
        <v>13.944223107569721</v>
      </c>
      <c r="V383" s="267">
        <f>+IF(H383=0,"",'Ark1'!Y1238)</f>
        <v>39.196041440538693</v>
      </c>
      <c r="W383" s="266">
        <f>+IF(H383=0,"",'Ark1'!Z1238)</f>
        <v>1.1262575443712128</v>
      </c>
      <c r="X383" s="267">
        <f t="shared" si="83"/>
        <v>286.17525142433527</v>
      </c>
      <c r="Y383" s="267">
        <f t="shared" si="84"/>
        <v>30.205258964143432</v>
      </c>
      <c r="Z383" s="265">
        <f t="shared" si="85"/>
        <v>1.1409090909090909</v>
      </c>
      <c r="AA383" s="363"/>
      <c r="AD383" s="28"/>
      <c r="AE383" s="27"/>
    </row>
    <row r="384" spans="1:67">
      <c r="A384" s="363"/>
      <c r="B384" s="363">
        <f>+'Ark1'!C1239</f>
        <v>2023</v>
      </c>
      <c r="C384" s="264">
        <f>+'Ark1'!M1239</f>
        <v>10</v>
      </c>
      <c r="D384" s="264" t="s">
        <v>101</v>
      </c>
      <c r="E384" s="264">
        <f>+'Ark1'!D1239</f>
        <v>10</v>
      </c>
      <c r="F384" s="264" t="s">
        <v>592</v>
      </c>
      <c r="G384" s="264">
        <f>+IF(H384=0,"",'Ark1'!Q1239)</f>
        <v>413</v>
      </c>
      <c r="H384" s="484">
        <f>+'Ark1'!R1239</f>
        <v>500</v>
      </c>
      <c r="I384" s="265">
        <f>+IF(H384=0,"",'Ark1'!AE1239)</f>
        <v>6.9570057047446783</v>
      </c>
      <c r="J384" s="265">
        <f>+IF(H384=0,"",'Ark1'!AF1239)</f>
        <v>8.0964656264965829</v>
      </c>
      <c r="K384" s="266">
        <f>+IF(H384=0,"",'Ark1'!S1239)</f>
        <v>5.008</v>
      </c>
      <c r="L384" s="363"/>
      <c r="M384" s="267"/>
      <c r="N384" s="267"/>
      <c r="O384" s="363"/>
      <c r="P384" s="265">
        <f>+IF(H384=0,"",'Ark1'!U1239)</f>
        <v>299.84820000000008</v>
      </c>
      <c r="Q384" s="267">
        <f>+IF(H384=0,"",'Ark1'!W1239)</f>
        <v>100</v>
      </c>
      <c r="R384" s="267">
        <f>+IF(H384=0,"",'Ark1'!X1239)</f>
        <v>12.4</v>
      </c>
      <c r="S384" s="267">
        <f>+IF(H384=0,"",'Ark1'!AG1239)</f>
        <v>1076.024340770791</v>
      </c>
      <c r="T384" s="267">
        <f>+IF(H384=0,"",'Ark1'!AH1239)</f>
        <v>98.6</v>
      </c>
      <c r="U384" s="267">
        <f>+IF(H384=0,"",'Ark1'!AI1239)</f>
        <v>34</v>
      </c>
      <c r="V384" s="267">
        <f>+IF(H384=0,"",'Ark1'!Y1239)</f>
        <v>45.203021323358591</v>
      </c>
      <c r="W384" s="266">
        <f>+IF(H384=0,"",'Ark1'!Z1239)</f>
        <v>1.2230846250362248</v>
      </c>
      <c r="X384" s="267">
        <f t="shared" si="83"/>
        <v>278.66302706982361</v>
      </c>
      <c r="Y384" s="267">
        <f t="shared" si="84"/>
        <v>29.984820000000006</v>
      </c>
      <c r="Z384" s="265">
        <f t="shared" si="85"/>
        <v>1.2106537530266344</v>
      </c>
      <c r="AA384" s="363"/>
      <c r="AD384" s="28"/>
      <c r="AE384" s="27"/>
    </row>
    <row r="385" spans="1:67">
      <c r="A385" s="363"/>
      <c r="B385" s="363">
        <f>+'Ark1'!C1240</f>
        <v>2023</v>
      </c>
      <c r="C385" s="264">
        <f>+'Ark1'!M1240</f>
        <v>10</v>
      </c>
      <c r="D385" s="264" t="s">
        <v>101</v>
      </c>
      <c r="E385" s="264">
        <f>+'Ark1'!D1240</f>
        <v>11</v>
      </c>
      <c r="F385" s="264" t="s">
        <v>593</v>
      </c>
      <c r="G385" s="264">
        <f>+IF(H385=0,"",'Ark1'!Q1240)</f>
        <v>398</v>
      </c>
      <c r="H385" s="484">
        <f>+'Ark1'!R1240</f>
        <v>474</v>
      </c>
      <c r="I385" s="265">
        <f>+IF(H385=0,"",'Ark1'!AE1240)</f>
        <v>7.3820277215387007</v>
      </c>
      <c r="J385" s="265">
        <f>+IF(H385=0,"",'Ark1'!AF1240)</f>
        <v>8.6205889771825639</v>
      </c>
      <c r="K385" s="266">
        <f>+IF(H385=0,"",'Ark1'!S1240)</f>
        <v>5.219409282700421</v>
      </c>
      <c r="L385" s="363"/>
      <c r="M385" s="267"/>
      <c r="N385" s="267"/>
      <c r="O385" s="363"/>
      <c r="P385" s="265">
        <f>+IF(H385=0,"",'Ark1'!U1240)</f>
        <v>304.91497890295358</v>
      </c>
      <c r="Q385" s="267">
        <f>+IF(H385=0,"",'Ark1'!W1240)</f>
        <v>100</v>
      </c>
      <c r="R385" s="267">
        <f>+IF(H385=0,"",'Ark1'!X1240)</f>
        <v>14.767932489451477</v>
      </c>
      <c r="S385" s="267">
        <f>+IF(H385=0,"",'Ark1'!AG1240)</f>
        <v>1043.8893617021279</v>
      </c>
      <c r="T385" s="267">
        <f>+IF(H385=0,"",'Ark1'!AH1240)</f>
        <v>99.156118143459921</v>
      </c>
      <c r="U385" s="267">
        <f>+IF(H385=0,"",'Ark1'!AI1240)</f>
        <v>34.810126582278478</v>
      </c>
      <c r="V385" s="267">
        <f>+IF(H385=0,"",'Ark1'!Y1240)</f>
        <v>44.445219770437561</v>
      </c>
      <c r="W385" s="266">
        <f>+IF(H385=0,"",'Ark1'!Z1240)</f>
        <v>1.2317712492775372</v>
      </c>
      <c r="X385" s="267">
        <f t="shared" si="83"/>
        <v>292.09511092801091</v>
      </c>
      <c r="Y385" s="267">
        <f t="shared" si="84"/>
        <v>30.491497890295356</v>
      </c>
      <c r="Z385" s="265">
        <f t="shared" si="85"/>
        <v>1.1909547738693467</v>
      </c>
      <c r="AA385" s="363"/>
      <c r="AD385" s="28"/>
      <c r="AE385" s="27"/>
    </row>
    <row r="386" spans="1:67">
      <c r="A386" s="363"/>
      <c r="B386" s="363">
        <f>+'Ark1'!C1241</f>
        <v>2023</v>
      </c>
      <c r="C386" s="264">
        <f>+'Ark1'!M1241</f>
        <v>10</v>
      </c>
      <c r="D386" s="264" t="s">
        <v>101</v>
      </c>
      <c r="E386" s="264">
        <f>+'Ark1'!D1241</f>
        <v>12</v>
      </c>
      <c r="F386" s="264" t="s">
        <v>594</v>
      </c>
      <c r="G386" s="264">
        <f>+IF(H386=0,"",'Ark1'!Q1241)</f>
        <v>300</v>
      </c>
      <c r="H386" s="484">
        <f>+'Ark1'!R1241</f>
        <v>356</v>
      </c>
      <c r="I386" s="265">
        <f>+IF(H386=0,"",'Ark1'!AE1241)</f>
        <v>8.4782090974041449</v>
      </c>
      <c r="J386" s="265">
        <f>+IF(H386=0,"",'Ark1'!AF1241)</f>
        <v>9.7960896249049316</v>
      </c>
      <c r="K386" s="266">
        <f>+IF(H386=0,"",'Ark1'!S1241)</f>
        <v>4.9185393258426968</v>
      </c>
      <c r="L386" s="363"/>
      <c r="M386" s="267"/>
      <c r="N386" s="267"/>
      <c r="O386" s="363"/>
      <c r="P386" s="265">
        <f>+IF(H386=0,"",'Ark1'!U1241)</f>
        <v>302.72808988764024</v>
      </c>
      <c r="Q386" s="267">
        <f>+IF(H386=0,"",'Ark1'!W1241)</f>
        <v>100</v>
      </c>
      <c r="R386" s="267">
        <f>+IF(H386=0,"",'Ark1'!X1241)</f>
        <v>12.921348314606737</v>
      </c>
      <c r="S386" s="267">
        <f>+IF(H386=0,"",'Ark1'!AG1241)</f>
        <v>1080.4356725146201</v>
      </c>
      <c r="T386" s="267">
        <f>+IF(H386=0,"",'Ark1'!AH1241)</f>
        <v>96.067415730337061</v>
      </c>
      <c r="U386" s="267">
        <f>+IF(H386=0,"",'Ark1'!AI1241)</f>
        <v>25.561797752808992</v>
      </c>
      <c r="V386" s="267">
        <f>+IF(H386=0,"",'Ark1'!Y1241)</f>
        <v>43.157848476443178</v>
      </c>
      <c r="W386" s="266">
        <f>+IF(H386=0,"",'Ark1'!Z1241)</f>
        <v>1.2300516574169345</v>
      </c>
      <c r="X386" s="267">
        <f t="shared" si="83"/>
        <v>280.19075784777351</v>
      </c>
      <c r="Y386" s="267">
        <f t="shared" si="84"/>
        <v>30.272808988764023</v>
      </c>
      <c r="Z386" s="265">
        <f t="shared" si="85"/>
        <v>1.1866666666666668</v>
      </c>
      <c r="AA386" s="363"/>
      <c r="AD386" s="28"/>
      <c r="AE386" s="27"/>
    </row>
    <row r="387" spans="1:67" ht="19.8">
      <c r="A387" s="363"/>
      <c r="B387" s="363"/>
      <c r="C387" s="363"/>
      <c r="D387" s="363"/>
      <c r="E387" s="363"/>
      <c r="F387" s="363"/>
      <c r="G387" s="363"/>
      <c r="H387" s="496"/>
      <c r="I387" s="364"/>
      <c r="J387" s="364"/>
      <c r="K387" s="363"/>
      <c r="L387" s="363"/>
      <c r="M387" s="365"/>
      <c r="N387" s="365"/>
      <c r="O387" s="363"/>
      <c r="P387" s="363"/>
      <c r="Q387" s="365"/>
      <c r="R387" s="365"/>
      <c r="S387" s="363"/>
      <c r="T387" s="365"/>
      <c r="U387" s="365"/>
      <c r="V387" s="365"/>
      <c r="W387" s="363"/>
      <c r="X387" s="363"/>
      <c r="Y387" s="365"/>
      <c r="Z387" s="364"/>
      <c r="AA387" s="363"/>
      <c r="AB387" s="247"/>
      <c r="AD387" s="28"/>
      <c r="AE387" s="27"/>
      <c r="AF387" s="248"/>
      <c r="AG387" s="86"/>
      <c r="AK387" s="86"/>
      <c r="BC387" s="260" t="e">
        <f>1+#REF!</f>
        <v>#REF!</v>
      </c>
      <c r="BD387" s="27">
        <v>248.30514184397128</v>
      </c>
      <c r="BE387" s="86">
        <f t="shared" ref="BE387:BO387" si="86">+BD387</f>
        <v>248.30514184397128</v>
      </c>
      <c r="BF387" s="86">
        <f t="shared" si="86"/>
        <v>248.30514184397128</v>
      </c>
      <c r="BG387" s="86">
        <f t="shared" si="86"/>
        <v>248.30514184397128</v>
      </c>
      <c r="BH387" s="86">
        <f t="shared" si="86"/>
        <v>248.30514184397128</v>
      </c>
      <c r="BI387" s="86">
        <f t="shared" si="86"/>
        <v>248.30514184397128</v>
      </c>
      <c r="BJ387" s="86">
        <f t="shared" si="86"/>
        <v>248.30514184397128</v>
      </c>
      <c r="BK387" s="86">
        <f t="shared" si="86"/>
        <v>248.30514184397128</v>
      </c>
      <c r="BL387" s="86">
        <f t="shared" si="86"/>
        <v>248.30514184397128</v>
      </c>
      <c r="BM387" s="86">
        <f t="shared" si="86"/>
        <v>248.30514184397128</v>
      </c>
      <c r="BN387" s="86">
        <f t="shared" si="86"/>
        <v>248.30514184397128</v>
      </c>
      <c r="BO387" s="86">
        <f t="shared" si="86"/>
        <v>248.30514184397128</v>
      </c>
    </row>
    <row r="388" spans="1:67" ht="19.8">
      <c r="A388" s="363"/>
      <c r="B388" s="363"/>
      <c r="C388" s="363"/>
      <c r="D388" s="363"/>
      <c r="E388" s="363"/>
      <c r="F388" s="363"/>
      <c r="G388" s="363"/>
      <c r="H388" s="496"/>
      <c r="I388" s="364"/>
      <c r="J388" s="364"/>
      <c r="K388" s="363"/>
      <c r="L388" s="363"/>
      <c r="M388" s="365"/>
      <c r="N388" s="365"/>
      <c r="O388" s="363"/>
      <c r="P388" s="363"/>
      <c r="Q388" s="365"/>
      <c r="R388" s="365"/>
      <c r="S388" s="363"/>
      <c r="T388" s="365"/>
      <c r="U388" s="365"/>
      <c r="V388" s="365"/>
      <c r="W388" s="363"/>
      <c r="X388" s="363"/>
      <c r="Y388" s="365"/>
      <c r="Z388" s="364"/>
      <c r="AA388" s="363"/>
      <c r="AB388" s="247"/>
      <c r="AD388" s="28"/>
      <c r="AE388" s="27"/>
      <c r="AF388" s="248"/>
      <c r="AG388" s="86"/>
      <c r="AK388" s="86"/>
      <c r="BC388" s="260"/>
      <c r="BD388" s="27"/>
    </row>
    <row r="389" spans="1:67" ht="22.8">
      <c r="A389" s="366" t="s">
        <v>631</v>
      </c>
      <c r="B389" s="363"/>
      <c r="C389" s="363"/>
      <c r="D389" s="367" t="str">
        <f>+D394</f>
        <v>4</v>
      </c>
      <c r="E389" s="363"/>
      <c r="F389" s="363"/>
      <c r="G389" s="363"/>
      <c r="H389" s="495">
        <f>SUM(H394:H405)</f>
        <v>2412</v>
      </c>
      <c r="I389" s="364"/>
      <c r="J389" s="364"/>
      <c r="K389" s="363"/>
      <c r="L389" s="363"/>
      <c r="M389" s="365"/>
      <c r="N389" s="365"/>
      <c r="O389" s="363"/>
      <c r="P389" s="270">
        <f>+Fettgruppe!R35</f>
        <v>321.77359038142674</v>
      </c>
      <c r="Q389" s="365"/>
      <c r="R389" s="365"/>
      <c r="S389" s="363"/>
      <c r="T389" s="365"/>
      <c r="U389" s="365"/>
      <c r="V389" s="365"/>
      <c r="W389" s="363"/>
      <c r="X389" s="270">
        <f>+Fettgruppe!Z35</f>
        <v>306.5938135957802</v>
      </c>
      <c r="Y389" s="368" t="s">
        <v>629</v>
      </c>
      <c r="Z389" s="369"/>
      <c r="AA389" s="363"/>
      <c r="AB389" s="247"/>
      <c r="AD389" s="28"/>
      <c r="AE389" s="27"/>
      <c r="AF389" s="248"/>
      <c r="AG389" s="86"/>
      <c r="AK389" s="86"/>
      <c r="BC389" s="260" t="e">
        <f>1+BC387</f>
        <v>#REF!</v>
      </c>
      <c r="BD389" s="27">
        <v>268.9193823216188</v>
      </c>
      <c r="BE389" s="86">
        <f t="shared" ref="BE389:BO389" si="87">+BD389</f>
        <v>268.9193823216188</v>
      </c>
      <c r="BF389" s="86">
        <f t="shared" si="87"/>
        <v>268.9193823216188</v>
      </c>
      <c r="BG389" s="86">
        <f t="shared" si="87"/>
        <v>268.9193823216188</v>
      </c>
      <c r="BH389" s="86">
        <f t="shared" si="87"/>
        <v>268.9193823216188</v>
      </c>
      <c r="BI389" s="86">
        <f t="shared" si="87"/>
        <v>268.9193823216188</v>
      </c>
      <c r="BJ389" s="86">
        <f t="shared" si="87"/>
        <v>268.9193823216188</v>
      </c>
      <c r="BK389" s="86">
        <f t="shared" si="87"/>
        <v>268.9193823216188</v>
      </c>
      <c r="BL389" s="86">
        <f t="shared" si="87"/>
        <v>268.9193823216188</v>
      </c>
      <c r="BM389" s="86">
        <f t="shared" si="87"/>
        <v>268.9193823216188</v>
      </c>
      <c r="BN389" s="86">
        <f t="shared" si="87"/>
        <v>268.9193823216188</v>
      </c>
      <c r="BO389" s="86">
        <f t="shared" si="87"/>
        <v>268.9193823216188</v>
      </c>
    </row>
    <row r="390" spans="1:67" ht="16.5" customHeight="1">
      <c r="A390" s="363"/>
      <c r="B390" s="363"/>
      <c r="C390" s="363"/>
      <c r="D390" s="367"/>
      <c r="E390" s="363"/>
      <c r="F390" s="363"/>
      <c r="G390" s="363"/>
      <c r="H390" s="496"/>
      <c r="I390" s="363"/>
      <c r="J390" s="363"/>
      <c r="K390" s="363"/>
      <c r="L390" s="363"/>
      <c r="M390" s="365"/>
      <c r="N390" s="365"/>
      <c r="O390" s="363"/>
      <c r="P390" s="363"/>
      <c r="Q390" s="365"/>
      <c r="R390" s="365"/>
      <c r="S390" s="363"/>
      <c r="T390" s="365"/>
      <c r="U390" s="365"/>
      <c r="V390" s="365"/>
      <c r="W390" s="363"/>
      <c r="X390" s="363"/>
      <c r="Y390" s="365"/>
      <c r="Z390" s="369" t="s">
        <v>4</v>
      </c>
      <c r="AA390" s="363"/>
      <c r="AB390" s="247"/>
      <c r="AD390" s="28"/>
      <c r="AE390" s="27"/>
      <c r="AF390" s="248"/>
      <c r="AG390" s="86"/>
      <c r="AK390" s="86"/>
      <c r="BC390" s="260"/>
      <c r="BD390" s="27"/>
    </row>
    <row r="391" spans="1:67" ht="19.8">
      <c r="A391" s="363"/>
      <c r="B391" s="363"/>
      <c r="C391" s="363"/>
      <c r="D391" s="363"/>
      <c r="E391" s="363"/>
      <c r="F391" s="363"/>
      <c r="G391" s="366" t="s">
        <v>4</v>
      </c>
      <c r="H391" s="496"/>
      <c r="I391" s="364"/>
      <c r="J391" s="364"/>
      <c r="K391" s="366" t="s">
        <v>24</v>
      </c>
      <c r="L391" s="363"/>
      <c r="M391" s="365"/>
      <c r="N391" s="365"/>
      <c r="O391" s="363"/>
      <c r="P391" s="364"/>
      <c r="Q391" s="365" t="s">
        <v>403</v>
      </c>
      <c r="R391" s="365" t="s">
        <v>403</v>
      </c>
      <c r="S391" s="368" t="s">
        <v>531</v>
      </c>
      <c r="T391" s="365" t="s">
        <v>403</v>
      </c>
      <c r="U391" s="365" t="s">
        <v>403</v>
      </c>
      <c r="V391" s="368" t="s">
        <v>423</v>
      </c>
      <c r="W391" s="363"/>
      <c r="X391" s="366" t="s">
        <v>477</v>
      </c>
      <c r="Y391" s="368" t="s">
        <v>77</v>
      </c>
      <c r="Z391" s="369" t="s">
        <v>10</v>
      </c>
      <c r="AA391" s="363"/>
      <c r="AB391" s="247"/>
      <c r="AD391" s="28"/>
      <c r="AE391" s="27"/>
      <c r="AF391" s="248"/>
      <c r="AG391" s="86"/>
      <c r="AK391" s="86"/>
      <c r="BC391" s="260" t="e">
        <f>1+BC389</f>
        <v>#REF!</v>
      </c>
      <c r="BD391" s="27">
        <v>292.46921194322113</v>
      </c>
      <c r="BE391" s="86">
        <f t="shared" ref="BE391:BO393" si="88">+BD391</f>
        <v>292.46921194322113</v>
      </c>
      <c r="BF391" s="86">
        <f t="shared" si="88"/>
        <v>292.46921194322113</v>
      </c>
      <c r="BG391" s="86">
        <f t="shared" si="88"/>
        <v>292.46921194322113</v>
      </c>
      <c r="BH391" s="86">
        <f t="shared" si="88"/>
        <v>292.46921194322113</v>
      </c>
      <c r="BI391" s="86">
        <f t="shared" si="88"/>
        <v>292.46921194322113</v>
      </c>
      <c r="BJ391" s="86">
        <f t="shared" si="88"/>
        <v>292.46921194322113</v>
      </c>
      <c r="BK391" s="86">
        <f t="shared" si="88"/>
        <v>292.46921194322113</v>
      </c>
      <c r="BL391" s="86">
        <f t="shared" si="88"/>
        <v>292.46921194322113</v>
      </c>
      <c r="BM391" s="86">
        <f t="shared" si="88"/>
        <v>292.46921194322113</v>
      </c>
      <c r="BN391" s="86">
        <f t="shared" si="88"/>
        <v>292.46921194322113</v>
      </c>
      <c r="BO391" s="86">
        <f t="shared" si="88"/>
        <v>292.46921194322113</v>
      </c>
    </row>
    <row r="392" spans="1:67" ht="19.8">
      <c r="A392" s="363"/>
      <c r="B392" s="363"/>
      <c r="C392" s="363"/>
      <c r="D392" s="363"/>
      <c r="E392" s="366"/>
      <c r="F392" s="366"/>
      <c r="G392" s="366" t="s">
        <v>475</v>
      </c>
      <c r="H392" s="498" t="s">
        <v>4</v>
      </c>
      <c r="I392" s="369" t="s">
        <v>4</v>
      </c>
      <c r="J392" s="369" t="s">
        <v>1</v>
      </c>
      <c r="K392" s="366" t="s">
        <v>539</v>
      </c>
      <c r="L392" s="363"/>
      <c r="M392" s="368"/>
      <c r="N392" s="368"/>
      <c r="O392" s="363"/>
      <c r="P392" s="369" t="s">
        <v>24</v>
      </c>
      <c r="Q392" s="368" t="s">
        <v>572</v>
      </c>
      <c r="R392" s="368" t="s">
        <v>487</v>
      </c>
      <c r="S392" s="368" t="s">
        <v>550</v>
      </c>
      <c r="T392" s="368" t="s">
        <v>489</v>
      </c>
      <c r="U392" s="368" t="s">
        <v>558</v>
      </c>
      <c r="V392" s="368"/>
      <c r="W392" s="366" t="s">
        <v>414</v>
      </c>
      <c r="X392" s="366" t="s">
        <v>485</v>
      </c>
      <c r="Y392" s="368" t="s">
        <v>424</v>
      </c>
      <c r="Z392" s="369" t="s">
        <v>70</v>
      </c>
      <c r="AA392" s="363"/>
      <c r="AB392" s="247"/>
      <c r="AD392" s="28"/>
      <c r="AE392" s="27"/>
      <c r="AF392" s="248"/>
      <c r="AG392" s="86"/>
      <c r="AK392" s="86"/>
      <c r="BC392" s="260" t="e">
        <f t="shared" ref="BC392:BC393" si="89">1+BC391</f>
        <v>#REF!</v>
      </c>
      <c r="BD392" s="27">
        <v>314.89908376963371</v>
      </c>
      <c r="BE392" s="86">
        <f t="shared" si="88"/>
        <v>314.89908376963371</v>
      </c>
      <c r="BF392" s="86">
        <f t="shared" si="88"/>
        <v>314.89908376963371</v>
      </c>
      <c r="BG392" s="86">
        <f t="shared" si="88"/>
        <v>314.89908376963371</v>
      </c>
      <c r="BH392" s="86">
        <f t="shared" si="88"/>
        <v>314.89908376963371</v>
      </c>
      <c r="BI392" s="86">
        <f t="shared" si="88"/>
        <v>314.89908376963371</v>
      </c>
      <c r="BJ392" s="86">
        <f t="shared" si="88"/>
        <v>314.89908376963371</v>
      </c>
      <c r="BK392" s="86">
        <f t="shared" si="88"/>
        <v>314.89908376963371</v>
      </c>
      <c r="BL392" s="86">
        <f t="shared" si="88"/>
        <v>314.89908376963371</v>
      </c>
      <c r="BM392" s="86">
        <f t="shared" si="88"/>
        <v>314.89908376963371</v>
      </c>
      <c r="BN392" s="86">
        <f t="shared" si="88"/>
        <v>314.89908376963371</v>
      </c>
      <c r="BO392" s="86">
        <f t="shared" si="88"/>
        <v>314.89908376963371</v>
      </c>
    </row>
    <row r="393" spans="1:67" ht="19.8">
      <c r="A393" s="363"/>
      <c r="B393" s="363"/>
      <c r="C393" s="366" t="s">
        <v>0</v>
      </c>
      <c r="D393" s="366"/>
      <c r="E393" s="366" t="s">
        <v>86</v>
      </c>
      <c r="F393" s="366"/>
      <c r="G393" s="370" t="s">
        <v>476</v>
      </c>
      <c r="H393" s="499" t="s">
        <v>10</v>
      </c>
      <c r="I393" s="371" t="s">
        <v>403</v>
      </c>
      <c r="J393" s="371" t="s">
        <v>403</v>
      </c>
      <c r="K393" s="370" t="s">
        <v>540</v>
      </c>
      <c r="L393" s="363"/>
      <c r="M393" s="372"/>
      <c r="N393" s="372"/>
      <c r="O393" s="363"/>
      <c r="P393" s="371" t="s">
        <v>45</v>
      </c>
      <c r="Q393" s="372" t="s">
        <v>548</v>
      </c>
      <c r="R393" s="372" t="s">
        <v>440</v>
      </c>
      <c r="S393" s="372" t="s">
        <v>483</v>
      </c>
      <c r="T393" s="372" t="s">
        <v>470</v>
      </c>
      <c r="U393" s="372" t="s">
        <v>529</v>
      </c>
      <c r="V393" s="372" t="s">
        <v>1</v>
      </c>
      <c r="W393" s="370" t="s">
        <v>415</v>
      </c>
      <c r="X393" s="370" t="s">
        <v>486</v>
      </c>
      <c r="Y393" s="372" t="s">
        <v>425</v>
      </c>
      <c r="Z393" s="371" t="s">
        <v>553</v>
      </c>
      <c r="AA393" s="363"/>
      <c r="AB393" s="247"/>
      <c r="AD393" s="28"/>
      <c r="AE393" s="27"/>
      <c r="AF393" s="248"/>
      <c r="AG393" s="86"/>
      <c r="AK393" s="86"/>
      <c r="BC393" s="260" t="e">
        <f t="shared" si="89"/>
        <v>#REF!</v>
      </c>
      <c r="BD393" s="27">
        <v>325.0188034188032</v>
      </c>
      <c r="BE393" s="86">
        <f t="shared" si="88"/>
        <v>325.0188034188032</v>
      </c>
      <c r="BF393" s="86">
        <f t="shared" si="88"/>
        <v>325.0188034188032</v>
      </c>
      <c r="BG393" s="86">
        <f t="shared" si="88"/>
        <v>325.0188034188032</v>
      </c>
      <c r="BH393" s="86">
        <f t="shared" si="88"/>
        <v>325.0188034188032</v>
      </c>
      <c r="BI393" s="86">
        <f t="shared" si="88"/>
        <v>325.0188034188032</v>
      </c>
      <c r="BJ393" s="86">
        <f t="shared" si="88"/>
        <v>325.0188034188032</v>
      </c>
      <c r="BK393" s="86">
        <f t="shared" si="88"/>
        <v>325.0188034188032</v>
      </c>
      <c r="BL393" s="86">
        <f t="shared" si="88"/>
        <v>325.0188034188032</v>
      </c>
      <c r="BM393" s="86">
        <f t="shared" si="88"/>
        <v>325.0188034188032</v>
      </c>
      <c r="BN393" s="86">
        <f t="shared" si="88"/>
        <v>325.0188034188032</v>
      </c>
      <c r="BO393" s="86">
        <f t="shared" si="88"/>
        <v>325.0188034188032</v>
      </c>
    </row>
    <row r="394" spans="1:67">
      <c r="A394" s="363"/>
      <c r="B394" s="363">
        <f>+'Ark1'!C1242</f>
        <v>2023</v>
      </c>
      <c r="C394" s="264">
        <f>+'Ark1'!M1242</f>
        <v>11</v>
      </c>
      <c r="D394" s="362" t="s">
        <v>102</v>
      </c>
      <c r="E394" s="264">
        <f>+'Ark1'!D1242</f>
        <v>1</v>
      </c>
      <c r="F394" s="264" t="s">
        <v>584</v>
      </c>
      <c r="G394" s="264">
        <f>+IF(H394=0,"",'Ark1'!Q1242)</f>
        <v>203</v>
      </c>
      <c r="H394" s="484">
        <f>+'Ark1'!R1242</f>
        <v>234</v>
      </c>
      <c r="I394" s="265">
        <f>+IF(H394=0,"",'Ark1'!AE1242)</f>
        <v>4.8598130841121492</v>
      </c>
      <c r="J394" s="265">
        <f>+IF(H394=0,"",'Ark1'!AF1242)</f>
        <v>5.975301940519401</v>
      </c>
      <c r="K394" s="266">
        <f>+IF(H394=0,"",'Ark1'!S1242)</f>
        <v>5.6111111111111116</v>
      </c>
      <c r="L394" s="363"/>
      <c r="M394" s="267"/>
      <c r="N394" s="267"/>
      <c r="O394" s="363"/>
      <c r="P394" s="265">
        <f>+IF(H394=0,"",'Ark1'!U1242)</f>
        <v>326.85085470085448</v>
      </c>
      <c r="Q394" s="267">
        <f>+IF(H394=0,"",'Ark1'!W1242)</f>
        <v>100</v>
      </c>
      <c r="R394" s="267">
        <f>+IF(H394=0,"",'Ark1'!X1242)</f>
        <v>28.63247863247863</v>
      </c>
      <c r="S394" s="267">
        <f>+IF(H394=0,"",'Ark1'!AG1242)</f>
        <v>1078.2660550458716</v>
      </c>
      <c r="T394" s="267">
        <f>+IF(H394=0,"",'Ark1'!AH1242)</f>
        <v>93.162393162393158</v>
      </c>
      <c r="U394" s="267">
        <f>+IF(H394=0,"",'Ark1'!AI1242)</f>
        <v>27.350427350427353</v>
      </c>
      <c r="V394" s="267">
        <f>+IF(H394=0,"",'Ark1'!Y1242)</f>
        <v>42.579803648640578</v>
      </c>
      <c r="W394" s="266">
        <f>+IF(H394=0,"",'Ark1'!Z1242)</f>
        <v>1.2082535094961988</v>
      </c>
      <c r="X394" s="267">
        <f t="shared" ref="X394:X405" si="90">+IF(H394=0,"",1000*P394/S394)</f>
        <v>303.12635102562842</v>
      </c>
      <c r="Y394" s="267">
        <f t="shared" ref="Y394:Y405" si="91">+IF(H394=0,"",P394/C394)</f>
        <v>29.713714063714043</v>
      </c>
      <c r="Z394" s="265">
        <f t="shared" ref="Z394:Z405" si="92">+IF(H394=0,"",H394/G394)</f>
        <v>1.1527093596059113</v>
      </c>
      <c r="AA394" s="363"/>
      <c r="AD394" s="28"/>
      <c r="AE394" s="27"/>
    </row>
    <row r="395" spans="1:67">
      <c r="A395" s="363"/>
      <c r="B395" s="363">
        <f>+'Ark1'!C1243</f>
        <v>2023</v>
      </c>
      <c r="C395" s="264">
        <f>+'Ark1'!M1243</f>
        <v>11</v>
      </c>
      <c r="D395" s="362" t="s">
        <v>102</v>
      </c>
      <c r="E395" s="264">
        <f>+'Ark1'!D1243</f>
        <v>2</v>
      </c>
      <c r="F395" s="264" t="s">
        <v>585</v>
      </c>
      <c r="G395" s="264">
        <f>+IF(H395=0,"",'Ark1'!Q1243)</f>
        <v>146</v>
      </c>
      <c r="H395" s="484">
        <f>+'Ark1'!R1243</f>
        <v>157</v>
      </c>
      <c r="I395" s="265">
        <f>+IF(H395=0,"",'Ark1'!AE1243)</f>
        <v>4.9386599559609952</v>
      </c>
      <c r="J395" s="265">
        <f>+IF(H395=0,"",'Ark1'!AF1243)</f>
        <v>5.9756355820543154</v>
      </c>
      <c r="K395" s="266">
        <f>+IF(H395=0,"",'Ark1'!S1243)</f>
        <v>5.4551282051282044</v>
      </c>
      <c r="L395" s="363"/>
      <c r="M395" s="267"/>
      <c r="N395" s="267"/>
      <c r="O395" s="363"/>
      <c r="P395" s="265">
        <f>+IF(H395=0,"",'Ark1'!U1243)</f>
        <v>317.75796178343944</v>
      </c>
      <c r="Q395" s="267">
        <f>+IF(H395=0,"",'Ark1'!W1243)</f>
        <v>100</v>
      </c>
      <c r="R395" s="267">
        <f>+IF(H395=0,"",'Ark1'!X1243)</f>
        <v>21.656050955414017</v>
      </c>
      <c r="S395" s="267">
        <f>+IF(H395=0,"",'Ark1'!AG1243)</f>
        <v>1016.4791666666664</v>
      </c>
      <c r="T395" s="267">
        <f>+IF(H395=0,"",'Ark1'!AH1243)</f>
        <v>91.719745222929916</v>
      </c>
      <c r="U395" s="267">
        <f>+IF(H395=0,"",'Ark1'!AI1243)</f>
        <v>17.834394904458598</v>
      </c>
      <c r="V395" s="267">
        <f>+IF(H395=0,"",'Ark1'!Y1243)</f>
        <v>38.335698098663926</v>
      </c>
      <c r="W395" s="266">
        <f>+IF(H395=0,"",'Ark1'!Z1243)</f>
        <v>0.90619760538727501</v>
      </c>
      <c r="X395" s="267">
        <f t="shared" si="90"/>
        <v>312.60646770111492</v>
      </c>
      <c r="Y395" s="267">
        <f t="shared" si="91"/>
        <v>28.887087434858131</v>
      </c>
      <c r="Z395" s="265">
        <f t="shared" si="92"/>
        <v>1.0753424657534247</v>
      </c>
      <c r="AA395" s="363"/>
      <c r="AD395" s="28"/>
      <c r="AE395" s="27"/>
    </row>
    <row r="396" spans="1:67">
      <c r="A396" s="363"/>
      <c r="B396" s="363">
        <f>+'Ark1'!C1244</f>
        <v>2023</v>
      </c>
      <c r="C396" s="264">
        <f>+'Ark1'!M1244</f>
        <v>11</v>
      </c>
      <c r="D396" s="362" t="s">
        <v>102</v>
      </c>
      <c r="E396" s="264">
        <f>+'Ark1'!D1244</f>
        <v>3</v>
      </c>
      <c r="F396" s="264" t="s">
        <v>586</v>
      </c>
      <c r="G396" s="264">
        <f>+IF(H396=0,"",'Ark1'!Q1244)</f>
        <v>184</v>
      </c>
      <c r="H396" s="484">
        <f>+'Ark1'!R1244</f>
        <v>203</v>
      </c>
      <c r="I396" s="265">
        <f>+IF(H396=0,"",'Ark1'!AE1244)</f>
        <v>4.4527308620311468</v>
      </c>
      <c r="J396" s="265">
        <f>+IF(H396=0,"",'Ark1'!AF1244)</f>
        <v>5.3883513827250678</v>
      </c>
      <c r="K396" s="266">
        <f>+IF(H396=0,"",'Ark1'!S1244)</f>
        <v>5.4334975369458123</v>
      </c>
      <c r="L396" s="363"/>
      <c r="M396" s="267"/>
      <c r="N396" s="267"/>
      <c r="O396" s="363"/>
      <c r="P396" s="265">
        <f>+IF(H396=0,"",'Ark1'!U1244)</f>
        <v>320.03399014778324</v>
      </c>
      <c r="Q396" s="267">
        <f>+IF(H396=0,"",'Ark1'!W1244)</f>
        <v>100</v>
      </c>
      <c r="R396" s="267">
        <f>+IF(H396=0,"",'Ark1'!X1244)</f>
        <v>23.645320197044327</v>
      </c>
      <c r="S396" s="267">
        <f>+IF(H396=0,"",'Ark1'!AG1244)</f>
        <v>1044.2894736842109</v>
      </c>
      <c r="T396" s="267">
        <f>+IF(H396=0,"",'Ark1'!AH1244)</f>
        <v>93.596059113300498</v>
      </c>
      <c r="U396" s="267">
        <f>+IF(H396=0,"",'Ark1'!AI1244)</f>
        <v>18.226600985221676</v>
      </c>
      <c r="V396" s="267">
        <f>+IF(H396=0,"",'Ark1'!Y1244)</f>
        <v>44.00730321543805</v>
      </c>
      <c r="W396" s="266">
        <f>+IF(H396=0,"",'Ark1'!Z1244)</f>
        <v>1.1486814388782836</v>
      </c>
      <c r="X396" s="267">
        <f t="shared" si="90"/>
        <v>306.46099401798654</v>
      </c>
      <c r="Y396" s="267">
        <f t="shared" si="91"/>
        <v>29.093999104343933</v>
      </c>
      <c r="Z396" s="265">
        <f t="shared" si="92"/>
        <v>1.1032608695652173</v>
      </c>
      <c r="AA396" s="363"/>
      <c r="AD396" s="28"/>
      <c r="AE396" s="27"/>
    </row>
    <row r="397" spans="1:67">
      <c r="A397" s="363"/>
      <c r="B397" s="363">
        <f>+'Ark1'!C1245</f>
        <v>2023</v>
      </c>
      <c r="C397" s="264">
        <f>+'Ark1'!M1245</f>
        <v>11</v>
      </c>
      <c r="D397" s="362" t="s">
        <v>102</v>
      </c>
      <c r="E397" s="264">
        <f>+'Ark1'!D1245</f>
        <v>4</v>
      </c>
      <c r="F397" s="264" t="s">
        <v>587</v>
      </c>
      <c r="G397" s="264">
        <f>+IF(H397=0,"",'Ark1'!Q1245)</f>
        <v>168</v>
      </c>
      <c r="H397" s="484">
        <f>+'Ark1'!R1245</f>
        <v>199</v>
      </c>
      <c r="I397" s="265">
        <f>+IF(H397=0,"",'Ark1'!AE1245)</f>
        <v>6.3639270866645354</v>
      </c>
      <c r="J397" s="265">
        <f>+IF(H397=0,"",'Ark1'!AF1245)</f>
        <v>7.6348939829203868</v>
      </c>
      <c r="K397" s="266">
        <f>+IF(H397=0,"",'Ark1'!S1245)</f>
        <v>5.4572864321608048</v>
      </c>
      <c r="L397" s="363"/>
      <c r="M397" s="267"/>
      <c r="N397" s="267"/>
      <c r="O397" s="363"/>
      <c r="P397" s="265">
        <f>+IF(H397=0,"",'Ark1'!U1245)</f>
        <v>320.90050251256298</v>
      </c>
      <c r="Q397" s="267">
        <f>+IF(H397=0,"",'Ark1'!W1245)</f>
        <v>100</v>
      </c>
      <c r="R397" s="267">
        <f>+IF(H397=0,"",'Ark1'!X1245)</f>
        <v>24.623115577889447</v>
      </c>
      <c r="S397" s="267">
        <f>+IF(H397=0,"",'Ark1'!AG1245)</f>
        <v>1061.7712765957449</v>
      </c>
      <c r="T397" s="267">
        <f>+IF(H397=0,"",'Ark1'!AH1245)</f>
        <v>94.472361809045253</v>
      </c>
      <c r="U397" s="267">
        <f>+IF(H397=0,"",'Ark1'!AI1245)</f>
        <v>23.115577889447238</v>
      </c>
      <c r="V397" s="267">
        <f>+IF(H397=0,"",'Ark1'!Y1245)</f>
        <v>43.259622332730657</v>
      </c>
      <c r="W397" s="266">
        <f>+IF(H397=0,"",'Ark1'!Z1245)</f>
        <v>1.3174265585041529</v>
      </c>
      <c r="X397" s="267">
        <f t="shared" si="90"/>
        <v>302.23128990778071</v>
      </c>
      <c r="Y397" s="267">
        <f t="shared" si="91"/>
        <v>29.172772955687545</v>
      </c>
      <c r="Z397" s="265">
        <f t="shared" si="92"/>
        <v>1.1845238095238095</v>
      </c>
      <c r="AA397" s="363"/>
      <c r="AD397" s="28"/>
      <c r="AE397" s="27"/>
    </row>
    <row r="398" spans="1:67">
      <c r="A398" s="363"/>
      <c r="B398" s="363">
        <f>+'Ark1'!C1246</f>
        <v>2023</v>
      </c>
      <c r="C398" s="264">
        <f>+'Ark1'!M1246</f>
        <v>11</v>
      </c>
      <c r="D398" s="362" t="s">
        <v>102</v>
      </c>
      <c r="E398" s="264">
        <f>+'Ark1'!D1246</f>
        <v>5</v>
      </c>
      <c r="F398" s="264" t="s">
        <v>443</v>
      </c>
      <c r="G398" s="264">
        <f>+IF(H398=0,"",'Ark1'!Q1246)</f>
        <v>209</v>
      </c>
      <c r="H398" s="484">
        <f>+'Ark1'!R1246</f>
        <v>238</v>
      </c>
      <c r="I398" s="265">
        <f>+IF(H398=0,"",'Ark1'!AE1246)</f>
        <v>6.1356019592678512</v>
      </c>
      <c r="J398" s="265">
        <f>+IF(H398=0,"",'Ark1'!AF1246)</f>
        <v>7.4187288780187357</v>
      </c>
      <c r="K398" s="266">
        <f>+IF(H398=0,"",'Ark1'!S1246)</f>
        <v>5.7394957983193278</v>
      </c>
      <c r="L398" s="363"/>
      <c r="M398" s="267"/>
      <c r="N398" s="267"/>
      <c r="O398" s="363"/>
      <c r="P398" s="265">
        <f>+IF(H398=0,"",'Ark1'!U1246)</f>
        <v>322.31680672268942</v>
      </c>
      <c r="Q398" s="267">
        <f>+IF(H398=0,"",'Ark1'!W1246)</f>
        <v>100</v>
      </c>
      <c r="R398" s="267">
        <f>+IF(H398=0,"",'Ark1'!X1246)</f>
        <v>25.630252100840327</v>
      </c>
      <c r="S398" s="267">
        <f>+IF(H398=0,"",'Ark1'!AG1246)</f>
        <v>1019.0175438596488</v>
      </c>
      <c r="T398" s="267">
        <f>+IF(H398=0,"",'Ark1'!AH1246)</f>
        <v>95.378151260504183</v>
      </c>
      <c r="U398" s="267">
        <f>+IF(H398=0,"",'Ark1'!AI1246)</f>
        <v>28.15126050420168</v>
      </c>
      <c r="V398" s="267">
        <f>+IF(H398=0,"",'Ark1'!Y1246)</f>
        <v>47.816039851849936</v>
      </c>
      <c r="W398" s="266">
        <f>+IF(H398=0,"",'Ark1'!Z1246)</f>
        <v>1.1299006044926083</v>
      </c>
      <c r="X398" s="267">
        <f t="shared" si="90"/>
        <v>316.30152853097763</v>
      </c>
      <c r="Y398" s="267">
        <f t="shared" si="91"/>
        <v>29.301527883880855</v>
      </c>
      <c r="Z398" s="265">
        <f t="shared" si="92"/>
        <v>1.138755980861244</v>
      </c>
      <c r="AA398" s="363"/>
      <c r="AD398" s="28"/>
      <c r="AE398" s="27"/>
    </row>
    <row r="399" spans="1:67">
      <c r="A399" s="363"/>
      <c r="B399" s="363">
        <f>+'Ark1'!C1247</f>
        <v>2023</v>
      </c>
      <c r="C399" s="264">
        <f>+'Ark1'!M1247</f>
        <v>11</v>
      </c>
      <c r="D399" s="362" t="s">
        <v>102</v>
      </c>
      <c r="E399" s="264">
        <f>+'Ark1'!D1247</f>
        <v>6</v>
      </c>
      <c r="F399" s="264" t="s">
        <v>588</v>
      </c>
      <c r="G399" s="264">
        <f>+IF(H399=0,"",'Ark1'!Q1247)</f>
        <v>200</v>
      </c>
      <c r="H399" s="484">
        <f>+'Ark1'!R1247</f>
        <v>222</v>
      </c>
      <c r="I399" s="265">
        <f>+IF(H399=0,"",'Ark1'!AE1247)</f>
        <v>5.4950495049504946</v>
      </c>
      <c r="J399" s="265">
        <f>+IF(H399=0,"",'Ark1'!AF1247)</f>
        <v>6.6677591733875916</v>
      </c>
      <c r="K399" s="266">
        <f>+IF(H399=0,"",'Ark1'!S1247)</f>
        <v>5.6923076923076943</v>
      </c>
      <c r="L399" s="363"/>
      <c r="M399" s="267"/>
      <c r="N399" s="267"/>
      <c r="O399" s="363"/>
      <c r="P399" s="265">
        <f>+IF(H399=0,"",'Ark1'!U1247)</f>
        <v>319.2711711711712</v>
      </c>
      <c r="Q399" s="267">
        <f>+IF(H399=0,"",'Ark1'!W1247)</f>
        <v>100</v>
      </c>
      <c r="R399" s="267">
        <f>+IF(H399=0,"",'Ark1'!X1247)</f>
        <v>23.423423423423433</v>
      </c>
      <c r="S399" s="267">
        <f>+IF(H399=0,"",'Ark1'!AG1247)</f>
        <v>1010.4279069767445</v>
      </c>
      <c r="T399" s="267">
        <f>+IF(H399=0,"",'Ark1'!AH1247)</f>
        <v>96.846846846846859</v>
      </c>
      <c r="U399" s="267">
        <f>+IF(H399=0,"",'Ark1'!AI1247)</f>
        <v>32.882882882882889</v>
      </c>
      <c r="V399" s="267">
        <f>+IF(H399=0,"",'Ark1'!Y1247)</f>
        <v>47.011916042421106</v>
      </c>
      <c r="W399" s="266">
        <f>+IF(H399=0,"",'Ark1'!Z1247)</f>
        <v>1.2675338832172027</v>
      </c>
      <c r="X399" s="267">
        <f t="shared" si="90"/>
        <v>315.9762007429585</v>
      </c>
      <c r="Y399" s="267">
        <f t="shared" si="91"/>
        <v>29.024651924651927</v>
      </c>
      <c r="Z399" s="265">
        <f t="shared" si="92"/>
        <v>1.1100000000000001</v>
      </c>
      <c r="AA399" s="363"/>
      <c r="AD399" s="28"/>
      <c r="AE399" s="27"/>
    </row>
    <row r="400" spans="1:67">
      <c r="A400" s="363"/>
      <c r="B400" s="363">
        <f>+'Ark1'!C1248</f>
        <v>2023</v>
      </c>
      <c r="C400" s="264">
        <f>+'Ark1'!M1248</f>
        <v>11</v>
      </c>
      <c r="D400" s="362" t="s">
        <v>102</v>
      </c>
      <c r="E400" s="264">
        <f>+'Ark1'!D1248</f>
        <v>7</v>
      </c>
      <c r="F400" s="264" t="s">
        <v>589</v>
      </c>
      <c r="G400" s="264">
        <f>+IF(H400=0,"",'Ark1'!Q1248)</f>
        <v>118</v>
      </c>
      <c r="H400" s="484">
        <f>+'Ark1'!R1248</f>
        <v>130</v>
      </c>
      <c r="I400" s="265">
        <f>+IF(H400=0,"",'Ark1'!AE1248)</f>
        <v>5.1160960251869341</v>
      </c>
      <c r="J400" s="265">
        <f>+IF(H400=0,"",'Ark1'!AF1248)</f>
        <v>6.3435661738676119</v>
      </c>
      <c r="K400" s="266">
        <f>+IF(H400=0,"",'Ark1'!S1248)</f>
        <v>5.8</v>
      </c>
      <c r="L400" s="363"/>
      <c r="M400" s="267"/>
      <c r="N400" s="267"/>
      <c r="O400" s="363"/>
      <c r="P400" s="265">
        <f>+IF(H400=0,"",'Ark1'!U1248)</f>
        <v>327.37461538461525</v>
      </c>
      <c r="Q400" s="267">
        <f>+IF(H400=0,"",'Ark1'!W1248)</f>
        <v>100</v>
      </c>
      <c r="R400" s="267">
        <f>+IF(H400=0,"",'Ark1'!X1248)</f>
        <v>23.84615384615384</v>
      </c>
      <c r="S400" s="267">
        <f>+IF(H400=0,"",'Ark1'!AG1248)</f>
        <v>1020.4453125</v>
      </c>
      <c r="T400" s="267">
        <f>+IF(H400=0,"",'Ark1'!AH1248)</f>
        <v>98.461538461538439</v>
      </c>
      <c r="U400" s="267">
        <f>+IF(H400=0,"",'Ark1'!AI1248)</f>
        <v>30.769230769230759</v>
      </c>
      <c r="V400" s="267">
        <f>+IF(H400=0,"",'Ark1'!Y1248)</f>
        <v>43.115327118606452</v>
      </c>
      <c r="W400" s="266">
        <f>+IF(H400=0,"",'Ark1'!Z1248)</f>
        <v>1.3324355952107469</v>
      </c>
      <c r="X400" s="267">
        <f t="shared" si="90"/>
        <v>320.81544338968706</v>
      </c>
      <c r="Y400" s="267">
        <f t="shared" si="91"/>
        <v>29.761328671328659</v>
      </c>
      <c r="Z400" s="265">
        <f t="shared" si="92"/>
        <v>1.1016949152542372</v>
      </c>
      <c r="AA400" s="363"/>
      <c r="AD400" s="28"/>
      <c r="AE400" s="27"/>
    </row>
    <row r="401" spans="1:67">
      <c r="A401" s="363"/>
      <c r="B401" s="363">
        <f>+'Ark1'!C1249</f>
        <v>2023</v>
      </c>
      <c r="C401" s="264">
        <f>+'Ark1'!M1249</f>
        <v>11</v>
      </c>
      <c r="D401" s="362" t="s">
        <v>102</v>
      </c>
      <c r="E401" s="264">
        <f>+'Ark1'!D1249</f>
        <v>8</v>
      </c>
      <c r="F401" s="264" t="s">
        <v>590</v>
      </c>
      <c r="G401" s="264">
        <f>+IF(H401=0,"",'Ark1'!Q1249)</f>
        <v>131</v>
      </c>
      <c r="H401" s="484">
        <f>+'Ark1'!R1249</f>
        <v>145</v>
      </c>
      <c r="I401" s="265">
        <f>+IF(H401=0,"",'Ark1'!AE1249)</f>
        <v>4.5355020331560842</v>
      </c>
      <c r="J401" s="265">
        <f>+IF(H401=0,"",'Ark1'!AF1249)</f>
        <v>5.5711627970647806</v>
      </c>
      <c r="K401" s="266">
        <f>+IF(H401=0,"",'Ark1'!S1249)</f>
        <v>5.5625</v>
      </c>
      <c r="L401" s="363"/>
      <c r="M401" s="267"/>
      <c r="N401" s="267"/>
      <c r="O401" s="363"/>
      <c r="P401" s="265">
        <f>+IF(H401=0,"",'Ark1'!U1249)</f>
        <v>319.96482758620698</v>
      </c>
      <c r="Q401" s="267">
        <f>+IF(H401=0,"",'Ark1'!W1249)</f>
        <v>100</v>
      </c>
      <c r="R401" s="267">
        <f>+IF(H401=0,"",'Ark1'!X1249)</f>
        <v>22.068965517241377</v>
      </c>
      <c r="S401" s="267">
        <f>+IF(H401=0,"",'Ark1'!AG1249)</f>
        <v>1013.115107913669</v>
      </c>
      <c r="T401" s="267">
        <f>+IF(H401=0,"",'Ark1'!AH1249)</f>
        <v>95.862068965517196</v>
      </c>
      <c r="U401" s="267">
        <f>+IF(H401=0,"",'Ark1'!AI1249)</f>
        <v>27.586206896551719</v>
      </c>
      <c r="V401" s="267">
        <f>+IF(H401=0,"",'Ark1'!Y1249)</f>
        <v>39.263814227973995</v>
      </c>
      <c r="W401" s="266">
        <f>+IF(H401=0,"",'Ark1'!Z1249)</f>
        <v>1.1280012648256543</v>
      </c>
      <c r="X401" s="267">
        <f t="shared" si="90"/>
        <v>315.82277777410485</v>
      </c>
      <c r="Y401" s="267">
        <f t="shared" si="91"/>
        <v>29.08771159874609</v>
      </c>
      <c r="Z401" s="265">
        <f t="shared" si="92"/>
        <v>1.1068702290076335</v>
      </c>
      <c r="AA401" s="363"/>
      <c r="AD401" s="28"/>
      <c r="AE401" s="27"/>
    </row>
    <row r="402" spans="1:67">
      <c r="A402" s="363"/>
      <c r="B402" s="363">
        <f>+'Ark1'!C1250</f>
        <v>2023</v>
      </c>
      <c r="C402" s="264">
        <f>+'Ark1'!M1250</f>
        <v>11</v>
      </c>
      <c r="D402" s="362" t="s">
        <v>102</v>
      </c>
      <c r="E402" s="264">
        <f>+'Ark1'!D1250</f>
        <v>9</v>
      </c>
      <c r="F402" s="264" t="s">
        <v>591</v>
      </c>
      <c r="G402" s="264">
        <f>+IF(H402=0,"",'Ark1'!Q1250)</f>
        <v>113</v>
      </c>
      <c r="H402" s="484">
        <f>+'Ark1'!R1250</f>
        <v>137</v>
      </c>
      <c r="I402" s="265">
        <f>+IF(H402=0,"",'Ark1'!AE1250)</f>
        <v>4.0508574807806026</v>
      </c>
      <c r="J402" s="265">
        <f>+IF(H402=0,"",'Ark1'!AF1250)</f>
        <v>5.0964113443948529</v>
      </c>
      <c r="K402" s="266">
        <f>+IF(H402=0,"",'Ark1'!S1250)</f>
        <v>5.5</v>
      </c>
      <c r="L402" s="363"/>
      <c r="M402" s="267"/>
      <c r="N402" s="267"/>
      <c r="O402" s="363"/>
      <c r="P402" s="265">
        <f>+IF(H402=0,"",'Ark1'!U1250)</f>
        <v>325.2598540145986</v>
      </c>
      <c r="Q402" s="267">
        <f>+IF(H402=0,"",'Ark1'!W1250)</f>
        <v>100</v>
      </c>
      <c r="R402" s="267">
        <f>+IF(H402=0,"",'Ark1'!X1250)</f>
        <v>29.197080291970824</v>
      </c>
      <c r="S402" s="267">
        <f>+IF(H402=0,"",'Ark1'!AG1250)</f>
        <v>1036.4285714285711</v>
      </c>
      <c r="T402" s="267">
        <f>+IF(H402=0,"",'Ark1'!AH1250)</f>
        <v>97.08029197080289</v>
      </c>
      <c r="U402" s="267">
        <f>+IF(H402=0,"",'Ark1'!AI1250)</f>
        <v>21.897810218978112</v>
      </c>
      <c r="V402" s="267">
        <f>+IF(H402=0,"",'Ark1'!Y1250)</f>
        <v>44.007715746606053</v>
      </c>
      <c r="W402" s="266">
        <f>+IF(H402=0,"",'Ark1'!Z1250)</f>
        <v>1.0593690451030882</v>
      </c>
      <c r="X402" s="267">
        <f t="shared" si="90"/>
        <v>313.82756417673204</v>
      </c>
      <c r="Y402" s="267">
        <f t="shared" si="91"/>
        <v>29.569077637690782</v>
      </c>
      <c r="Z402" s="265">
        <f t="shared" si="92"/>
        <v>1.2123893805309736</v>
      </c>
      <c r="AA402" s="363"/>
      <c r="AD402" s="28"/>
      <c r="AE402" s="27"/>
    </row>
    <row r="403" spans="1:67">
      <c r="A403" s="363"/>
      <c r="B403" s="363">
        <f>+'Ark1'!C1251</f>
        <v>2023</v>
      </c>
      <c r="C403" s="264">
        <f>+'Ark1'!M1251</f>
        <v>11</v>
      </c>
      <c r="D403" s="362" t="s">
        <v>102</v>
      </c>
      <c r="E403" s="264">
        <f>+'Ark1'!D1251</f>
        <v>10</v>
      </c>
      <c r="F403" s="264" t="s">
        <v>592</v>
      </c>
      <c r="G403" s="264">
        <f>+IF(H403=0,"",'Ark1'!Q1251)</f>
        <v>219</v>
      </c>
      <c r="H403" s="484">
        <f>+'Ark1'!R1251</f>
        <v>260</v>
      </c>
      <c r="I403" s="265">
        <f>+IF(H403=0,"",'Ark1'!AE1251)</f>
        <v>3.6176429664672329</v>
      </c>
      <c r="J403" s="265">
        <f>+IF(H403=0,"",'Ark1'!AF1251)</f>
        <v>4.4462270486705693</v>
      </c>
      <c r="K403" s="266">
        <f>+IF(H403=0,"",'Ark1'!S1251)</f>
        <v>5.7423076923076914</v>
      </c>
      <c r="L403" s="363"/>
      <c r="M403" s="267"/>
      <c r="N403" s="267"/>
      <c r="O403" s="363"/>
      <c r="P403" s="265">
        <f>+IF(H403=0,"",'Ark1'!U1251)</f>
        <v>316.66076923076929</v>
      </c>
      <c r="Q403" s="267">
        <f>+IF(H403=0,"",'Ark1'!W1251)</f>
        <v>100</v>
      </c>
      <c r="R403" s="267">
        <f>+IF(H403=0,"",'Ark1'!X1251)</f>
        <v>20</v>
      </c>
      <c r="S403" s="267">
        <f>+IF(H403=0,"",'Ark1'!AG1251)</f>
        <v>1076.4624505928855</v>
      </c>
      <c r="T403" s="267">
        <f>+IF(H403=0,"",'Ark1'!AH1251)</f>
        <v>97.307692307692321</v>
      </c>
      <c r="U403" s="267">
        <f>+IF(H403=0,"",'Ark1'!AI1251)</f>
        <v>48.461538461538446</v>
      </c>
      <c r="V403" s="267">
        <f>+IF(H403=0,"",'Ark1'!Y1251)</f>
        <v>42.302584020279646</v>
      </c>
      <c r="W403" s="266">
        <f>+IF(H403=0,"",'Ark1'!Z1251)</f>
        <v>1.2305949395822513</v>
      </c>
      <c r="X403" s="267">
        <f t="shared" si="90"/>
        <v>294.16796568831677</v>
      </c>
      <c r="Y403" s="267">
        <f t="shared" si="91"/>
        <v>28.787342657342663</v>
      </c>
      <c r="Z403" s="265">
        <f t="shared" si="92"/>
        <v>1.1872146118721461</v>
      </c>
      <c r="AA403" s="363"/>
      <c r="AD403" s="28"/>
      <c r="AE403" s="27"/>
    </row>
    <row r="404" spans="1:67">
      <c r="A404" s="363"/>
      <c r="B404" s="363">
        <f>+'Ark1'!C1252</f>
        <v>2023</v>
      </c>
      <c r="C404" s="264">
        <f>+'Ark1'!M1252</f>
        <v>11</v>
      </c>
      <c r="D404" s="362" t="s">
        <v>102</v>
      </c>
      <c r="E404" s="264">
        <f>+'Ark1'!D1252</f>
        <v>11</v>
      </c>
      <c r="F404" s="264" t="s">
        <v>593</v>
      </c>
      <c r="G404" s="264">
        <f>+IF(H404=0,"",'Ark1'!Q1252)</f>
        <v>225</v>
      </c>
      <c r="H404" s="484">
        <f>+'Ark1'!R1252</f>
        <v>262</v>
      </c>
      <c r="I404" s="265">
        <f>+IF(H404=0,"",'Ark1'!AE1252)</f>
        <v>4.0803613144370035</v>
      </c>
      <c r="J404" s="265">
        <f>+IF(H404=0,"",'Ark1'!AF1252)</f>
        <v>5.0469588368258655</v>
      </c>
      <c r="K404" s="266">
        <f>+IF(H404=0,"",'Ark1'!S1252)</f>
        <v>5.6793893129770998</v>
      </c>
      <c r="L404" s="363"/>
      <c r="M404" s="267"/>
      <c r="N404" s="267"/>
      <c r="O404" s="363"/>
      <c r="P404" s="265">
        <f>+IF(H404=0,"",'Ark1'!U1252)</f>
        <v>322.95992366412219</v>
      </c>
      <c r="Q404" s="267">
        <f>+IF(H404=0,"",'Ark1'!W1252)</f>
        <v>100</v>
      </c>
      <c r="R404" s="267">
        <f>+IF(H404=0,"",'Ark1'!X1252)</f>
        <v>25.954198473282439</v>
      </c>
      <c r="S404" s="267">
        <f>+IF(H404=0,"",'Ark1'!AG1252)</f>
        <v>1099.3618677042798</v>
      </c>
      <c r="T404" s="267">
        <f>+IF(H404=0,"",'Ark1'!AH1252)</f>
        <v>97.328244274809194</v>
      </c>
      <c r="U404" s="267">
        <f>+IF(H404=0,"",'Ark1'!AI1252)</f>
        <v>37.022900763358784</v>
      </c>
      <c r="V404" s="267">
        <f>+IF(H404=0,"",'Ark1'!Y1252)</f>
        <v>47.733877786575505</v>
      </c>
      <c r="W404" s="266">
        <f>+IF(H404=0,"",'Ark1'!Z1252)</f>
        <v>1.0825977774187641</v>
      </c>
      <c r="X404" s="267">
        <f t="shared" si="90"/>
        <v>293.77035273975503</v>
      </c>
      <c r="Y404" s="267">
        <f t="shared" si="91"/>
        <v>29.359993060374745</v>
      </c>
      <c r="Z404" s="265">
        <f t="shared" si="92"/>
        <v>1.1644444444444444</v>
      </c>
      <c r="AA404" s="363"/>
      <c r="AD404" s="28"/>
      <c r="AE404" s="27"/>
    </row>
    <row r="405" spans="1:67">
      <c r="A405" s="363"/>
      <c r="B405" s="363">
        <f>+'Ark1'!C1253</f>
        <v>2023</v>
      </c>
      <c r="C405" s="264">
        <f>+'Ark1'!M1253</f>
        <v>11</v>
      </c>
      <c r="D405" s="362" t="s">
        <v>102</v>
      </c>
      <c r="E405" s="264">
        <f>+'Ark1'!D1253</f>
        <v>12</v>
      </c>
      <c r="F405" s="264" t="s">
        <v>594</v>
      </c>
      <c r="G405" s="264">
        <f>+IF(H405=0,"",'Ark1'!Q1253)</f>
        <v>198</v>
      </c>
      <c r="H405" s="484">
        <f>+'Ark1'!R1253</f>
        <v>225</v>
      </c>
      <c r="I405" s="265">
        <f>+IF(H405=0,"",'Ark1'!AE1253)</f>
        <v>5.358418671112168</v>
      </c>
      <c r="J405" s="265">
        <f>+IF(H405=0,"",'Ark1'!AF1253)</f>
        <v>6.6236353731885007</v>
      </c>
      <c r="K405" s="266">
        <f>+IF(H405=0,"",'Ark1'!S1253)</f>
        <v>5.52</v>
      </c>
      <c r="L405" s="363"/>
      <c r="M405" s="267"/>
      <c r="N405" s="267"/>
      <c r="O405" s="363"/>
      <c r="P405" s="265">
        <f>+IF(H405=0,"",'Ark1'!U1253)</f>
        <v>323.86488888888886</v>
      </c>
      <c r="Q405" s="267">
        <f>+IF(H405=0,"",'Ark1'!W1253)</f>
        <v>100</v>
      </c>
      <c r="R405" s="267">
        <f>+IF(H405=0,"",'Ark1'!X1253)</f>
        <v>22.666666666666671</v>
      </c>
      <c r="S405" s="267">
        <f>+IF(H405=0,"",'Ark1'!AG1253)</f>
        <v>1065.1972477064221</v>
      </c>
      <c r="T405" s="267">
        <f>+IF(H405=0,"",'Ark1'!AH1253)</f>
        <v>96.888888888888886</v>
      </c>
      <c r="U405" s="267">
        <f>+IF(H405=0,"",'Ark1'!AI1253)</f>
        <v>29.777777777777779</v>
      </c>
      <c r="V405" s="267">
        <f>+IF(H405=0,"",'Ark1'!Y1253)</f>
        <v>42.232800976503754</v>
      </c>
      <c r="W405" s="266">
        <f>+IF(H405=0,"",'Ark1'!Z1253)</f>
        <v>1.1740906646800731</v>
      </c>
      <c r="X405" s="267">
        <f t="shared" si="90"/>
        <v>304.04217583760499</v>
      </c>
      <c r="Y405" s="267">
        <f t="shared" si="91"/>
        <v>29.442262626262622</v>
      </c>
      <c r="Z405" s="265">
        <f t="shared" si="92"/>
        <v>1.1363636363636365</v>
      </c>
      <c r="AA405" s="363"/>
      <c r="AD405" s="28"/>
      <c r="AE405" s="27"/>
    </row>
    <row r="406" spans="1:67" ht="15" customHeight="1">
      <c r="A406" s="363"/>
      <c r="B406" s="363"/>
      <c r="C406" s="363"/>
      <c r="D406" s="363"/>
      <c r="E406" s="363"/>
      <c r="F406" s="363"/>
      <c r="G406" s="363"/>
      <c r="H406" s="496"/>
      <c r="I406" s="364"/>
      <c r="J406" s="364"/>
      <c r="K406" s="363"/>
      <c r="L406" s="363"/>
      <c r="M406" s="365"/>
      <c r="N406" s="365"/>
      <c r="O406" s="363"/>
      <c r="P406" s="363"/>
      <c r="Q406" s="365"/>
      <c r="R406" s="365"/>
      <c r="S406" s="363"/>
      <c r="T406" s="365"/>
      <c r="U406" s="365"/>
      <c r="V406" s="365"/>
      <c r="W406" s="363"/>
      <c r="X406" s="363"/>
      <c r="Y406" s="365"/>
      <c r="Z406" s="364"/>
      <c r="AA406" s="363"/>
      <c r="AB406" s="247"/>
      <c r="AD406" s="28"/>
      <c r="AE406" s="27"/>
      <c r="AF406" s="248"/>
      <c r="AG406" s="86"/>
      <c r="AK406" s="86"/>
      <c r="BC406" s="260" t="e">
        <f>1+#REF!</f>
        <v>#REF!</v>
      </c>
      <c r="BD406" s="27">
        <v>248.30514184397128</v>
      </c>
      <c r="BE406" s="86">
        <f t="shared" ref="BE406:BO406" si="93">+BD406</f>
        <v>248.30514184397128</v>
      </c>
      <c r="BF406" s="86">
        <f t="shared" si="93"/>
        <v>248.30514184397128</v>
      </c>
      <c r="BG406" s="86">
        <f t="shared" si="93"/>
        <v>248.30514184397128</v>
      </c>
      <c r="BH406" s="86">
        <f t="shared" si="93"/>
        <v>248.30514184397128</v>
      </c>
      <c r="BI406" s="86">
        <f t="shared" si="93"/>
        <v>248.30514184397128</v>
      </c>
      <c r="BJ406" s="86">
        <f t="shared" si="93"/>
        <v>248.30514184397128</v>
      </c>
      <c r="BK406" s="86">
        <f t="shared" si="93"/>
        <v>248.30514184397128</v>
      </c>
      <c r="BL406" s="86">
        <f t="shared" si="93"/>
        <v>248.30514184397128</v>
      </c>
      <c r="BM406" s="86">
        <f t="shared" si="93"/>
        <v>248.30514184397128</v>
      </c>
      <c r="BN406" s="86">
        <f t="shared" si="93"/>
        <v>248.30514184397128</v>
      </c>
      <c r="BO406" s="86">
        <f t="shared" si="93"/>
        <v>248.30514184397128</v>
      </c>
    </row>
    <row r="407" spans="1:67" ht="22.8">
      <c r="A407" s="366" t="s">
        <v>631</v>
      </c>
      <c r="B407" s="363"/>
      <c r="C407" s="363"/>
      <c r="D407" s="367" t="str">
        <f>+D409</f>
        <v>4+</v>
      </c>
      <c r="E407" s="363"/>
      <c r="F407" s="363"/>
      <c r="G407" s="363"/>
      <c r="H407" s="495">
        <f>SUM(H409:H420)</f>
        <v>1224</v>
      </c>
      <c r="I407" s="364"/>
      <c r="J407" s="364"/>
      <c r="K407" s="363"/>
      <c r="L407" s="363"/>
      <c r="M407" s="365"/>
      <c r="N407" s="365"/>
      <c r="O407" s="363"/>
      <c r="P407" s="270">
        <f>+Fettgruppe!R36</f>
        <v>338.78504901960792</v>
      </c>
      <c r="Q407" s="365"/>
      <c r="R407" s="365"/>
      <c r="S407" s="363"/>
      <c r="T407" s="365"/>
      <c r="U407" s="365"/>
      <c r="V407" s="365"/>
      <c r="W407" s="363"/>
      <c r="X407" s="270">
        <f>+Fettgruppe!Z36</f>
        <v>323.39760882868995</v>
      </c>
      <c r="Y407" s="368" t="s">
        <v>629</v>
      </c>
      <c r="Z407" s="369"/>
      <c r="AA407" s="363"/>
      <c r="AB407" s="247"/>
      <c r="AD407" s="28"/>
      <c r="AE407" s="27"/>
      <c r="AF407" s="248"/>
      <c r="AG407" s="86"/>
      <c r="AK407" s="86"/>
      <c r="BC407" s="260" t="e">
        <f>1+BC406</f>
        <v>#REF!</v>
      </c>
      <c r="BD407" s="27">
        <v>268.9193823216188</v>
      </c>
      <c r="BE407" s="86">
        <f t="shared" ref="BE407:BO407" si="94">+BD407</f>
        <v>268.9193823216188</v>
      </c>
      <c r="BF407" s="86">
        <f t="shared" si="94"/>
        <v>268.9193823216188</v>
      </c>
      <c r="BG407" s="86">
        <f t="shared" si="94"/>
        <v>268.9193823216188</v>
      </c>
      <c r="BH407" s="86">
        <f t="shared" si="94"/>
        <v>268.9193823216188</v>
      </c>
      <c r="BI407" s="86">
        <f t="shared" si="94"/>
        <v>268.9193823216188</v>
      </c>
      <c r="BJ407" s="86">
        <f t="shared" si="94"/>
        <v>268.9193823216188</v>
      </c>
      <c r="BK407" s="86">
        <f t="shared" si="94"/>
        <v>268.9193823216188</v>
      </c>
      <c r="BL407" s="86">
        <f t="shared" si="94"/>
        <v>268.9193823216188</v>
      </c>
      <c r="BM407" s="86">
        <f t="shared" si="94"/>
        <v>268.9193823216188</v>
      </c>
      <c r="BN407" s="86">
        <f t="shared" si="94"/>
        <v>268.9193823216188</v>
      </c>
      <c r="BO407" s="86">
        <f t="shared" si="94"/>
        <v>268.9193823216188</v>
      </c>
    </row>
    <row r="408" spans="1:67" ht="15" customHeight="1">
      <c r="A408" s="363"/>
      <c r="B408" s="363"/>
      <c r="C408" s="363"/>
      <c r="D408" s="367"/>
      <c r="E408" s="363"/>
      <c r="F408" s="363"/>
      <c r="G408" s="363"/>
      <c r="H408" s="496"/>
      <c r="I408" s="363"/>
      <c r="J408" s="363"/>
      <c r="K408" s="363"/>
      <c r="L408" s="363"/>
      <c r="M408" s="365"/>
      <c r="N408" s="365"/>
      <c r="O408" s="363"/>
      <c r="P408" s="363"/>
      <c r="Q408" s="365"/>
      <c r="R408" s="365"/>
      <c r="S408" s="363"/>
      <c r="T408" s="365"/>
      <c r="U408" s="365"/>
      <c r="V408" s="365"/>
      <c r="W408" s="363"/>
      <c r="X408" s="363"/>
      <c r="Y408" s="365"/>
      <c r="Z408" s="369"/>
      <c r="AA408" s="363"/>
      <c r="AB408" s="247"/>
      <c r="AD408" s="28"/>
      <c r="AE408" s="27"/>
      <c r="AF408" s="248"/>
      <c r="AG408" s="86"/>
      <c r="AK408" s="86"/>
      <c r="BC408" s="260"/>
      <c r="BD408" s="27"/>
    </row>
    <row r="409" spans="1:67">
      <c r="A409" s="363"/>
      <c r="B409" s="363">
        <f>+'Ark1'!C1254</f>
        <v>2023</v>
      </c>
      <c r="C409" s="264">
        <f>+'Ark1'!M1254</f>
        <v>12</v>
      </c>
      <c r="D409" s="264" t="s">
        <v>103</v>
      </c>
      <c r="E409" s="264">
        <f>+'Ark1'!D1254</f>
        <v>1</v>
      </c>
      <c r="F409" s="264" t="s">
        <v>584</v>
      </c>
      <c r="G409" s="264">
        <f>+IF(H409=0,"",'Ark1'!Q1254)</f>
        <v>91</v>
      </c>
      <c r="H409" s="484">
        <f>+'Ark1'!R1254</f>
        <v>104</v>
      </c>
      <c r="I409" s="265">
        <f>+IF(H409=0,"",'Ark1'!AE1254)</f>
        <v>2.1599169262720661</v>
      </c>
      <c r="J409" s="265">
        <f>+IF(H409=0,"",'Ark1'!AF1254)</f>
        <v>2.7939732522325218</v>
      </c>
      <c r="K409" s="266">
        <f>+IF(H409=0,"",'Ark1'!S1254)</f>
        <v>6.4423076923076916</v>
      </c>
      <c r="L409" s="363"/>
      <c r="M409" s="267"/>
      <c r="N409" s="267"/>
      <c r="O409" s="363"/>
      <c r="P409" s="265">
        <f>+IF(H409=0,"",'Ark1'!U1254)</f>
        <v>343.87019230769238</v>
      </c>
      <c r="Q409" s="267">
        <f>+IF(H409=0,"",'Ark1'!W1254)</f>
        <v>100</v>
      </c>
      <c r="R409" s="267">
        <f>+IF(H409=0,"",'Ark1'!X1254)</f>
        <v>42.307692307692314</v>
      </c>
      <c r="S409" s="267">
        <f>+IF(H409=0,"",'Ark1'!AG1254)</f>
        <v>1064.0989010989013</v>
      </c>
      <c r="T409" s="267">
        <f>+IF(H409=0,"",'Ark1'!AH1254)</f>
        <v>87.5</v>
      </c>
      <c r="U409" s="267">
        <f>+IF(H409=0,"",'Ark1'!AI1254)</f>
        <v>40.384615384615373</v>
      </c>
      <c r="V409" s="267">
        <f>+IF(H409=0,"",'Ark1'!Y1254)</f>
        <v>51.676846995028683</v>
      </c>
      <c r="W409" s="266">
        <f>+IF(H409=0,"",'Ark1'!Z1254)</f>
        <v>1.3504053741585185</v>
      </c>
      <c r="X409" s="267">
        <f t="shared" ref="X409:X420" si="95">+IF(H409=0,"",1000*P409/S409)</f>
        <v>323.15623289581032</v>
      </c>
      <c r="Y409" s="267">
        <f t="shared" ref="Y409:Y420" si="96">+IF(H409=0,"",P409/C409)</f>
        <v>28.655849358974365</v>
      </c>
      <c r="Z409" s="265">
        <f t="shared" ref="Z409:Z420" si="97">+IF(H409=0,"",H409/G409)</f>
        <v>1.1428571428571428</v>
      </c>
      <c r="AA409" s="363"/>
      <c r="AD409" s="28"/>
      <c r="AE409" s="27"/>
    </row>
    <row r="410" spans="1:67">
      <c r="A410" s="363"/>
      <c r="B410" s="363">
        <f>+'Ark1'!C1255</f>
        <v>2023</v>
      </c>
      <c r="C410" s="264">
        <f>+'Ark1'!M1255</f>
        <v>12</v>
      </c>
      <c r="D410" s="264" t="s">
        <v>103</v>
      </c>
      <c r="E410" s="264">
        <f>+'Ark1'!D1255</f>
        <v>2</v>
      </c>
      <c r="F410" s="264" t="s">
        <v>585</v>
      </c>
      <c r="G410" s="264">
        <f>+IF(H410=0,"",'Ark1'!Q1255)</f>
        <v>69</v>
      </c>
      <c r="H410" s="484">
        <f>+'Ark1'!R1255</f>
        <v>74</v>
      </c>
      <c r="I410" s="265">
        <f>+IF(H410=0,"",'Ark1'!AE1255)</f>
        <v>2.3277760301981756</v>
      </c>
      <c r="J410" s="265">
        <f>+IF(H410=0,"",'Ark1'!AF1255)</f>
        <v>3.0214043893515661</v>
      </c>
      <c r="K410" s="266">
        <f>+IF(H410=0,"",'Ark1'!S1255)</f>
        <v>6.0684931506849296</v>
      </c>
      <c r="L410" s="363"/>
      <c r="M410" s="267"/>
      <c r="N410" s="267"/>
      <c r="O410" s="363"/>
      <c r="P410" s="265">
        <f>+IF(H410=0,"",'Ark1'!U1255)</f>
        <v>340.8702702702704</v>
      </c>
      <c r="Q410" s="267">
        <f>+IF(H410=0,"",'Ark1'!W1255)</f>
        <v>100</v>
      </c>
      <c r="R410" s="267">
        <f>+IF(H410=0,"",'Ark1'!X1255)</f>
        <v>40.540540540540547</v>
      </c>
      <c r="S410" s="267">
        <f>+IF(H410=0,"",'Ark1'!AG1255)</f>
        <v>1052.5522388059701</v>
      </c>
      <c r="T410" s="267">
        <f>+IF(H410=0,"",'Ark1'!AH1255)</f>
        <v>90.540540540540519</v>
      </c>
      <c r="U410" s="267">
        <f>+IF(H410=0,"",'Ark1'!AI1255)</f>
        <v>22.972972972972968</v>
      </c>
      <c r="V410" s="267">
        <f>+IF(H410=0,"",'Ark1'!Y1255)</f>
        <v>39.560510373450711</v>
      </c>
      <c r="W410" s="266">
        <f>+IF(H410=0,"",'Ark1'!Z1255)</f>
        <v>0.92875188790078045</v>
      </c>
      <c r="X410" s="267">
        <f t="shared" si="95"/>
        <v>323.85116643422697</v>
      </c>
      <c r="Y410" s="267">
        <f t="shared" si="96"/>
        <v>28.405855855855865</v>
      </c>
      <c r="Z410" s="265">
        <f t="shared" si="97"/>
        <v>1.0724637681159421</v>
      </c>
      <c r="AA410" s="363"/>
      <c r="AD410" s="28"/>
      <c r="AE410" s="27"/>
    </row>
    <row r="411" spans="1:67">
      <c r="A411" s="363"/>
      <c r="B411" s="363">
        <f>+'Ark1'!C1256</f>
        <v>2023</v>
      </c>
      <c r="C411" s="264">
        <f>+'Ark1'!M1256</f>
        <v>12</v>
      </c>
      <c r="D411" s="264" t="s">
        <v>103</v>
      </c>
      <c r="E411" s="264">
        <f>+'Ark1'!D1256</f>
        <v>3</v>
      </c>
      <c r="F411" s="264" t="s">
        <v>586</v>
      </c>
      <c r="G411" s="264">
        <f>+IF(H411=0,"",'Ark1'!Q1256)</f>
        <v>106</v>
      </c>
      <c r="H411" s="484">
        <f>+'Ark1'!R1256</f>
        <v>122</v>
      </c>
      <c r="I411" s="265">
        <f>+IF(H411=0,"",'Ark1'!AE1256)</f>
        <v>2.6760254441763545</v>
      </c>
      <c r="J411" s="265">
        <f>+IF(H411=0,"",'Ark1'!AF1256)</f>
        <v>3.4685735556256638</v>
      </c>
      <c r="K411" s="266">
        <f>+IF(H411=0,"",'Ark1'!S1256)</f>
        <v>6.3032786885245908</v>
      </c>
      <c r="L411" s="363"/>
      <c r="M411" s="267"/>
      <c r="N411" s="267"/>
      <c r="O411" s="363"/>
      <c r="P411" s="265">
        <f>+IF(H411=0,"",'Ark1'!U1256)</f>
        <v>342.78934426229495</v>
      </c>
      <c r="Q411" s="267">
        <f>+IF(H411=0,"",'Ark1'!W1256)</f>
        <v>100</v>
      </c>
      <c r="R411" s="267">
        <f>+IF(H411=0,"",'Ark1'!X1256)</f>
        <v>40.983606557377051</v>
      </c>
      <c r="S411" s="267">
        <f>+IF(H411=0,"",'Ark1'!AG1256)</f>
        <v>1032.9745762711864</v>
      </c>
      <c r="T411" s="267">
        <f>+IF(H411=0,"",'Ark1'!AH1256)</f>
        <v>96.721311475409834</v>
      </c>
      <c r="U411" s="267">
        <f>+IF(H411=0,"",'Ark1'!AI1256)</f>
        <v>34.426229508196712</v>
      </c>
      <c r="V411" s="267">
        <f>+IF(H411=0,"",'Ark1'!Y1256)</f>
        <v>41.214017206821687</v>
      </c>
      <c r="W411" s="266">
        <f>+IF(H411=0,"",'Ark1'!Z1256)</f>
        <v>1.1866010437745311</v>
      </c>
      <c r="X411" s="267">
        <f t="shared" si="95"/>
        <v>331.84683547555443</v>
      </c>
      <c r="Y411" s="267">
        <f t="shared" si="96"/>
        <v>28.565778688524578</v>
      </c>
      <c r="Z411" s="265">
        <f t="shared" si="97"/>
        <v>1.1509433962264151</v>
      </c>
      <c r="AA411" s="363"/>
      <c r="AD411" s="28"/>
      <c r="AE411" s="27"/>
    </row>
    <row r="412" spans="1:67">
      <c r="A412" s="363"/>
      <c r="B412" s="363">
        <f>+'Ark1'!C1257</f>
        <v>2023</v>
      </c>
      <c r="C412" s="264">
        <f>+'Ark1'!M1257</f>
        <v>12</v>
      </c>
      <c r="D412" s="264" t="s">
        <v>103</v>
      </c>
      <c r="E412" s="264">
        <f>+'Ark1'!D1257</f>
        <v>4</v>
      </c>
      <c r="F412" s="264" t="s">
        <v>587</v>
      </c>
      <c r="G412" s="264">
        <f>+IF(H412=0,"",'Ark1'!Q1257)</f>
        <v>88</v>
      </c>
      <c r="H412" s="484">
        <f>+'Ark1'!R1257</f>
        <v>102</v>
      </c>
      <c r="I412" s="265">
        <f>+IF(H412=0,"",'Ark1'!AE1257)</f>
        <v>3.2619123760793087</v>
      </c>
      <c r="J412" s="265">
        <f>+IF(H412=0,"",'Ark1'!AF1257)</f>
        <v>4.1135688567027433</v>
      </c>
      <c r="K412" s="266">
        <f>+IF(H412=0,"",'Ark1'!S1257)</f>
        <v>6.1862745098039245</v>
      </c>
      <c r="L412" s="363"/>
      <c r="M412" s="267"/>
      <c r="N412" s="267"/>
      <c r="O412" s="363"/>
      <c r="P412" s="265">
        <f>+IF(H412=0,"",'Ark1'!U1257)</f>
        <v>337.31764705882347</v>
      </c>
      <c r="Q412" s="267">
        <f>+IF(H412=0,"",'Ark1'!W1257)</f>
        <v>100</v>
      </c>
      <c r="R412" s="267">
        <f>+IF(H412=0,"",'Ark1'!X1257)</f>
        <v>38.235294117647058</v>
      </c>
      <c r="S412" s="267">
        <f>+IF(H412=0,"",'Ark1'!AG1257)</f>
        <v>1044.6969696969697</v>
      </c>
      <c r="T412" s="267">
        <f>+IF(H412=0,"",'Ark1'!AH1257)</f>
        <v>97.058823529411754</v>
      </c>
      <c r="U412" s="267">
        <f>+IF(H412=0,"",'Ark1'!AI1257)</f>
        <v>39.215686274509807</v>
      </c>
      <c r="V412" s="267">
        <f>+IF(H412=0,"",'Ark1'!Y1257)</f>
        <v>46.642100841775594</v>
      </c>
      <c r="W412" s="266">
        <f>+IF(H412=0,"",'Ark1'!Z1257)</f>
        <v>1.2889453977457128</v>
      </c>
      <c r="X412" s="267">
        <f t="shared" si="95"/>
        <v>322.88563750373243</v>
      </c>
      <c r="Y412" s="267">
        <f t="shared" si="96"/>
        <v>28.109803921568624</v>
      </c>
      <c r="Z412" s="265">
        <f t="shared" si="97"/>
        <v>1.1590909090909092</v>
      </c>
      <c r="AA412" s="363"/>
      <c r="AD412" s="28"/>
      <c r="AE412" s="27"/>
    </row>
    <row r="413" spans="1:67">
      <c r="A413" s="363"/>
      <c r="B413" s="363">
        <f>+'Ark1'!C1258</f>
        <v>2023</v>
      </c>
      <c r="C413" s="264">
        <f>+'Ark1'!M1258</f>
        <v>12</v>
      </c>
      <c r="D413" s="264" t="s">
        <v>103</v>
      </c>
      <c r="E413" s="264">
        <f>+'Ark1'!D1258</f>
        <v>5</v>
      </c>
      <c r="F413" s="264" t="s">
        <v>443</v>
      </c>
      <c r="G413" s="264">
        <f>+IF(H413=0,"",'Ark1'!Q1258)</f>
        <v>97</v>
      </c>
      <c r="H413" s="484">
        <f>+'Ark1'!R1258</f>
        <v>108</v>
      </c>
      <c r="I413" s="265">
        <f>+IF(H413=0,"",'Ark1'!AE1258)</f>
        <v>2.7842227378190256</v>
      </c>
      <c r="J413" s="265">
        <f>+IF(H413=0,"",'Ark1'!AF1258)</f>
        <v>3.5269411188430402</v>
      </c>
      <c r="K413" s="266">
        <f>+IF(H413=0,"",'Ark1'!S1258)</f>
        <v>6.2592592592592604</v>
      </c>
      <c r="L413" s="363"/>
      <c r="M413" s="267"/>
      <c r="N413" s="267"/>
      <c r="O413" s="363"/>
      <c r="P413" s="265">
        <f>+IF(H413=0,"",'Ark1'!U1258)</f>
        <v>337.67962962962923</v>
      </c>
      <c r="Q413" s="267">
        <f>+IF(H413=0,"",'Ark1'!W1258)</f>
        <v>100</v>
      </c>
      <c r="R413" s="267">
        <f>+IF(H413=0,"",'Ark1'!X1258)</f>
        <v>34.25925925925926</v>
      </c>
      <c r="S413" s="267">
        <f>+IF(H413=0,"",'Ark1'!AG1258)</f>
        <v>1007.943396226415</v>
      </c>
      <c r="T413" s="267">
        <f>+IF(H413=0,"",'Ark1'!AH1258)</f>
        <v>98.148148148148167</v>
      </c>
      <c r="U413" s="267">
        <f>+IF(H413=0,"",'Ark1'!AI1258)</f>
        <v>34.25925925925926</v>
      </c>
      <c r="V413" s="267">
        <f>+IF(H413=0,"",'Ark1'!Y1258)</f>
        <v>46.755672579715323</v>
      </c>
      <c r="W413" s="266">
        <f>+IF(H413=0,"",'Ark1'!Z1258)</f>
        <v>1.0918076276284212</v>
      </c>
      <c r="X413" s="267">
        <f t="shared" si="95"/>
        <v>335.0184453748592</v>
      </c>
      <c r="Y413" s="267">
        <f t="shared" si="96"/>
        <v>28.139969135802435</v>
      </c>
      <c r="Z413" s="265">
        <f t="shared" si="97"/>
        <v>1.1134020618556701</v>
      </c>
      <c r="AA413" s="363"/>
      <c r="AD413" s="28"/>
      <c r="AE413" s="27"/>
    </row>
    <row r="414" spans="1:67">
      <c r="A414" s="363"/>
      <c r="B414" s="363">
        <f>+'Ark1'!C1259</f>
        <v>2023</v>
      </c>
      <c r="C414" s="264">
        <f>+'Ark1'!M1259</f>
        <v>12</v>
      </c>
      <c r="D414" s="264" t="s">
        <v>103</v>
      </c>
      <c r="E414" s="264">
        <f>+'Ark1'!D1259</f>
        <v>6</v>
      </c>
      <c r="F414" s="264" t="s">
        <v>588</v>
      </c>
      <c r="G414" s="264">
        <f>+IF(H414=0,"",'Ark1'!Q1259)</f>
        <v>124</v>
      </c>
      <c r="H414" s="484">
        <f>+'Ark1'!R1259</f>
        <v>140</v>
      </c>
      <c r="I414" s="265">
        <f>+IF(H414=0,"",'Ark1'!AE1259)</f>
        <v>3.4653465346534662</v>
      </c>
      <c r="J414" s="265">
        <f>+IF(H414=0,"",'Ark1'!AF1259)</f>
        <v>4.5303720004199448</v>
      </c>
      <c r="K414" s="266">
        <f>+IF(H414=0,"",'Ark1'!S1259)</f>
        <v>6.4316546762589937</v>
      </c>
      <c r="L414" s="363"/>
      <c r="M414" s="267"/>
      <c r="N414" s="267"/>
      <c r="O414" s="363"/>
      <c r="P414" s="265">
        <f>+IF(H414=0,"",'Ark1'!U1259)</f>
        <v>343.98428571428576</v>
      </c>
      <c r="Q414" s="267">
        <f>+IF(H414=0,"",'Ark1'!W1259)</f>
        <v>100</v>
      </c>
      <c r="R414" s="267">
        <f>+IF(H414=0,"",'Ark1'!X1259)</f>
        <v>45.714285714285722</v>
      </c>
      <c r="S414" s="267">
        <f>+IF(H414=0,"",'Ark1'!AG1259)</f>
        <v>1026</v>
      </c>
      <c r="T414" s="267">
        <f>+IF(H414=0,"",'Ark1'!AH1259)</f>
        <v>96.428571428571445</v>
      </c>
      <c r="U414" s="267">
        <f>+IF(H414=0,"",'Ark1'!AI1259)</f>
        <v>34.285714285714278</v>
      </c>
      <c r="V414" s="267">
        <f>+IF(H414=0,"",'Ark1'!Y1259)</f>
        <v>51.631640730174141</v>
      </c>
      <c r="W414" s="266">
        <f>+IF(H414=0,"",'Ark1'!Z1259)</f>
        <v>1.1424739370263122</v>
      </c>
      <c r="X414" s="267">
        <f t="shared" si="95"/>
        <v>335.26733500417714</v>
      </c>
      <c r="Y414" s="267">
        <f t="shared" si="96"/>
        <v>28.665357142857147</v>
      </c>
      <c r="Z414" s="265">
        <f t="shared" si="97"/>
        <v>1.1290322580645162</v>
      </c>
      <c r="AA414" s="363"/>
      <c r="AD414" s="28"/>
      <c r="AE414" s="27"/>
    </row>
    <row r="415" spans="1:67">
      <c r="A415" s="363"/>
      <c r="B415" s="363">
        <f>+'Ark1'!C1260</f>
        <v>2023</v>
      </c>
      <c r="C415" s="264">
        <f>+'Ark1'!M1260</f>
        <v>12</v>
      </c>
      <c r="D415" s="264" t="s">
        <v>103</v>
      </c>
      <c r="E415" s="264">
        <f>+'Ark1'!D1260</f>
        <v>7</v>
      </c>
      <c r="F415" s="264" t="s">
        <v>589</v>
      </c>
      <c r="G415" s="264">
        <f>+IF(H415=0,"",'Ark1'!Q1260)</f>
        <v>50</v>
      </c>
      <c r="H415" s="484">
        <f>+'Ark1'!R1260</f>
        <v>57</v>
      </c>
      <c r="I415" s="265">
        <f>+IF(H415=0,"",'Ark1'!AE1260)</f>
        <v>2.2432113341204243</v>
      </c>
      <c r="J415" s="265">
        <f>+IF(H415=0,"",'Ark1'!AF1260)</f>
        <v>2.9212299083836442</v>
      </c>
      <c r="K415" s="266">
        <f>+IF(H415=0,"",'Ark1'!S1260)</f>
        <v>6.4210526315789487</v>
      </c>
      <c r="L415" s="363"/>
      <c r="M415" s="267"/>
      <c r="N415" s="267"/>
      <c r="O415" s="363"/>
      <c r="P415" s="265">
        <f>+IF(H415=0,"",'Ark1'!U1260)</f>
        <v>343.83157894736826</v>
      </c>
      <c r="Q415" s="267">
        <f>+IF(H415=0,"",'Ark1'!W1260)</f>
        <v>100</v>
      </c>
      <c r="R415" s="267">
        <f>+IF(H415=0,"",'Ark1'!X1260)</f>
        <v>38.596491228070178</v>
      </c>
      <c r="S415" s="267">
        <f>+IF(H415=0,"",'Ark1'!AG1260)</f>
        <v>1002.3773584905662</v>
      </c>
      <c r="T415" s="267">
        <f>+IF(H415=0,"",'Ark1'!AH1260)</f>
        <v>92.982456140350877</v>
      </c>
      <c r="U415" s="267">
        <f>+IF(H415=0,"",'Ark1'!AI1260)</f>
        <v>31.578947368421055</v>
      </c>
      <c r="V415" s="267">
        <f>+IF(H415=0,"",'Ark1'!Y1260)</f>
        <v>58.41405189601624</v>
      </c>
      <c r="W415" s="266">
        <f>+IF(H415=0,"",'Ark1'!Z1260)</f>
        <v>1.323835051221997</v>
      </c>
      <c r="X415" s="267">
        <f t="shared" si="95"/>
        <v>343.016106693719</v>
      </c>
      <c r="Y415" s="267">
        <f t="shared" si="96"/>
        <v>28.652631578947354</v>
      </c>
      <c r="Z415" s="265">
        <f t="shared" si="97"/>
        <v>1.1399999999999999</v>
      </c>
      <c r="AA415" s="363"/>
      <c r="AD415" s="28"/>
      <c r="AE415" s="27"/>
    </row>
    <row r="416" spans="1:67">
      <c r="A416" s="363"/>
      <c r="B416" s="363">
        <f>+'Ark1'!C1261</f>
        <v>2023</v>
      </c>
      <c r="C416" s="264">
        <f>+'Ark1'!M1261</f>
        <v>12</v>
      </c>
      <c r="D416" s="264" t="s">
        <v>103</v>
      </c>
      <c r="E416" s="264">
        <f>+'Ark1'!D1261</f>
        <v>8</v>
      </c>
      <c r="F416" s="264" t="s">
        <v>590</v>
      </c>
      <c r="G416" s="264">
        <f>+IF(H416=0,"",'Ark1'!Q1261)</f>
        <v>55</v>
      </c>
      <c r="H416" s="484">
        <f>+'Ark1'!R1261</f>
        <v>60</v>
      </c>
      <c r="I416" s="265">
        <f>+IF(H416=0,"",'Ark1'!AE1261)</f>
        <v>1.8767594619956212</v>
      </c>
      <c r="J416" s="265">
        <f>+IF(H416=0,"",'Ark1'!AF1261)</f>
        <v>2.4663030683069631</v>
      </c>
      <c r="K416" s="266">
        <f>+IF(H416=0,"",'Ark1'!S1261)</f>
        <v>6.3</v>
      </c>
      <c r="L416" s="363"/>
      <c r="M416" s="267"/>
      <c r="N416" s="267"/>
      <c r="O416" s="363"/>
      <c r="P416" s="265">
        <f>+IF(H416=0,"",'Ark1'!U1261)</f>
        <v>342.31</v>
      </c>
      <c r="Q416" s="267">
        <f>+IF(H416=0,"",'Ark1'!W1261)</f>
        <v>100</v>
      </c>
      <c r="R416" s="267">
        <f>+IF(H416=0,"",'Ark1'!X1261)</f>
        <v>43.333333333333343</v>
      </c>
      <c r="S416" s="267">
        <f>+IF(H416=0,"",'Ark1'!AG1261)</f>
        <v>1033.0169491525421</v>
      </c>
      <c r="T416" s="267">
        <f>+IF(H416=0,"",'Ark1'!AH1261)</f>
        <v>98.333333333333314</v>
      </c>
      <c r="U416" s="267">
        <f>+IF(H416=0,"",'Ark1'!AI1261)</f>
        <v>43.333333333333343</v>
      </c>
      <c r="V416" s="267">
        <f>+IF(H416=0,"",'Ark1'!Y1261)</f>
        <v>52.202872526327695</v>
      </c>
      <c r="W416" s="266">
        <f>+IF(H416=0,"",'Ark1'!Z1261)</f>
        <v>1.2948616399703381</v>
      </c>
      <c r="X416" s="267">
        <f t="shared" si="95"/>
        <v>331.36919997374821</v>
      </c>
      <c r="Y416" s="267">
        <f t="shared" si="96"/>
        <v>28.525833333333335</v>
      </c>
      <c r="Z416" s="265">
        <f t="shared" si="97"/>
        <v>1.0909090909090908</v>
      </c>
      <c r="AA416" s="363"/>
      <c r="AD416" s="28"/>
      <c r="AE416" s="27"/>
    </row>
    <row r="417" spans="1:67">
      <c r="A417" s="363"/>
      <c r="B417" s="363">
        <f>+'Ark1'!C1262</f>
        <v>2023</v>
      </c>
      <c r="C417" s="264">
        <f>+'Ark1'!M1262</f>
        <v>12</v>
      </c>
      <c r="D417" s="264" t="s">
        <v>103</v>
      </c>
      <c r="E417" s="264">
        <f>+'Ark1'!D1262</f>
        <v>9</v>
      </c>
      <c r="F417" s="264" t="s">
        <v>591</v>
      </c>
      <c r="G417" s="264">
        <f>+IF(H417=0,"",'Ark1'!Q1262)</f>
        <v>51</v>
      </c>
      <c r="H417" s="484">
        <f>+'Ark1'!R1262</f>
        <v>56</v>
      </c>
      <c r="I417" s="265">
        <f>+IF(H417=0,"",'Ark1'!AE1262)</f>
        <v>1.6558249556475459</v>
      </c>
      <c r="J417" s="265">
        <f>+IF(H417=0,"",'Ark1'!AF1262)</f>
        <v>2.1642987239128382</v>
      </c>
      <c r="K417" s="266">
        <f>+IF(H417=0,"",'Ark1'!S1262)</f>
        <v>6.25</v>
      </c>
      <c r="L417" s="363"/>
      <c r="M417" s="267"/>
      <c r="N417" s="267"/>
      <c r="O417" s="363"/>
      <c r="P417" s="265">
        <f>+IF(H417=0,"",'Ark1'!U1262)</f>
        <v>337.92142857142846</v>
      </c>
      <c r="Q417" s="267">
        <f>+IF(H417=0,"",'Ark1'!W1262)</f>
        <v>100</v>
      </c>
      <c r="R417" s="267">
        <f>+IF(H417=0,"",'Ark1'!X1262)</f>
        <v>35.714285714285722</v>
      </c>
      <c r="S417" s="267">
        <f>+IF(H417=0,"",'Ark1'!AG1262)</f>
        <v>1024.5818181818181</v>
      </c>
      <c r="T417" s="267">
        <f>+IF(H417=0,"",'Ark1'!AH1262)</f>
        <v>98.214285714285694</v>
      </c>
      <c r="U417" s="267">
        <f>+IF(H417=0,"",'Ark1'!AI1262)</f>
        <v>44.642857142857153</v>
      </c>
      <c r="V417" s="267">
        <f>+IF(H417=0,"",'Ark1'!Y1262)</f>
        <v>44.231811089361599</v>
      </c>
      <c r="W417" s="266">
        <f>+IF(H417=0,"",'Ark1'!Z1262)</f>
        <v>1.0897247358851685</v>
      </c>
      <c r="X417" s="267">
        <f t="shared" si="95"/>
        <v>329.81400077066593</v>
      </c>
      <c r="Y417" s="267">
        <f t="shared" si="96"/>
        <v>28.160119047619038</v>
      </c>
      <c r="Z417" s="265">
        <f t="shared" si="97"/>
        <v>1.0980392156862746</v>
      </c>
      <c r="AA417" s="363"/>
      <c r="AD417" s="28"/>
      <c r="AE417" s="27"/>
    </row>
    <row r="418" spans="1:67">
      <c r="A418" s="363"/>
      <c r="B418" s="363">
        <f>+'Ark1'!C1263</f>
        <v>2023</v>
      </c>
      <c r="C418" s="264">
        <f>+'Ark1'!M1263</f>
        <v>12</v>
      </c>
      <c r="D418" s="264" t="s">
        <v>103</v>
      </c>
      <c r="E418" s="264">
        <f>+'Ark1'!D1263</f>
        <v>10</v>
      </c>
      <c r="F418" s="264" t="s">
        <v>592</v>
      </c>
      <c r="G418" s="264">
        <f>+IF(H418=0,"",'Ark1'!Q1263)</f>
        <v>108</v>
      </c>
      <c r="H418" s="484">
        <f>+'Ark1'!R1263</f>
        <v>138</v>
      </c>
      <c r="I418" s="265">
        <f>+IF(H418=0,"",'Ark1'!AE1263)</f>
        <v>1.9201335745095311</v>
      </c>
      <c r="J418" s="265">
        <f>+IF(H418=0,"",'Ark1'!AF1263)</f>
        <v>2.4583107147570904</v>
      </c>
      <c r="K418" s="266">
        <f>+IF(H418=0,"",'Ark1'!S1263)</f>
        <v>6.1739130434782608</v>
      </c>
      <c r="L418" s="363"/>
      <c r="M418" s="267"/>
      <c r="N418" s="267"/>
      <c r="O418" s="363"/>
      <c r="P418" s="265">
        <f>+IF(H418=0,"",'Ark1'!U1263)</f>
        <v>329.86304347826098</v>
      </c>
      <c r="Q418" s="267">
        <f>+IF(H418=0,"",'Ark1'!W1263)</f>
        <v>100</v>
      </c>
      <c r="R418" s="267">
        <f>+IF(H418=0,"",'Ark1'!X1263)</f>
        <v>34.782608695652172</v>
      </c>
      <c r="S418" s="267">
        <f>+IF(H418=0,"",'Ark1'!AG1263)</f>
        <v>1082.3897058823529</v>
      </c>
      <c r="T418" s="267">
        <f>+IF(H418=0,"",'Ark1'!AH1263)</f>
        <v>98.550724637681157</v>
      </c>
      <c r="U418" s="267">
        <f>+IF(H418=0,"",'Ark1'!AI1263)</f>
        <v>57.971014492753618</v>
      </c>
      <c r="V418" s="267">
        <f>+IF(H418=0,"",'Ark1'!Y1263)</f>
        <v>54.288341925297686</v>
      </c>
      <c r="W418" s="266">
        <f>+IF(H418=0,"",'Ark1'!Z1263)</f>
        <v>1.1415286184066797</v>
      </c>
      <c r="X418" s="267">
        <f t="shared" si="95"/>
        <v>304.75441671847761</v>
      </c>
      <c r="Y418" s="267">
        <f t="shared" si="96"/>
        <v>27.488586956521747</v>
      </c>
      <c r="Z418" s="265">
        <f t="shared" si="97"/>
        <v>1.2777777777777777</v>
      </c>
      <c r="AA418" s="363"/>
      <c r="AD418" s="28"/>
      <c r="AE418" s="27"/>
    </row>
    <row r="419" spans="1:67">
      <c r="A419" s="363"/>
      <c r="B419" s="363">
        <f>+'Ark1'!C1264</f>
        <v>2023</v>
      </c>
      <c r="C419" s="264">
        <f>+'Ark1'!M1264</f>
        <v>12</v>
      </c>
      <c r="D419" s="264" t="s">
        <v>103</v>
      </c>
      <c r="E419" s="264">
        <f>+'Ark1'!D1264</f>
        <v>11</v>
      </c>
      <c r="F419" s="264" t="s">
        <v>593</v>
      </c>
      <c r="G419" s="264">
        <f>+IF(H419=0,"",'Ark1'!Q1264)</f>
        <v>140</v>
      </c>
      <c r="H419" s="484">
        <f>+'Ark1'!R1264</f>
        <v>158</v>
      </c>
      <c r="I419" s="265">
        <f>+IF(H419=0,"",'Ark1'!AE1264)</f>
        <v>2.4606759071795672</v>
      </c>
      <c r="J419" s="265">
        <f>+IF(H419=0,"",'Ark1'!AF1264)</f>
        <v>3.1192305740054924</v>
      </c>
      <c r="K419" s="266">
        <f>+IF(H419=0,"",'Ark1'!S1264)</f>
        <v>6.1582278481012649</v>
      </c>
      <c r="L419" s="363"/>
      <c r="M419" s="267"/>
      <c r="N419" s="267"/>
      <c r="O419" s="363"/>
      <c r="P419" s="265">
        <f>+IF(H419=0,"",'Ark1'!U1264)</f>
        <v>330.98670886075928</v>
      </c>
      <c r="Q419" s="267">
        <f>+IF(H419=0,"",'Ark1'!W1264)</f>
        <v>100</v>
      </c>
      <c r="R419" s="267">
        <f>+IF(H419=0,"",'Ark1'!X1264)</f>
        <v>33.544303797468359</v>
      </c>
      <c r="S419" s="267">
        <f>+IF(H419=0,"",'Ark1'!AG1264)</f>
        <v>1066.6967741935487</v>
      </c>
      <c r="T419" s="267">
        <f>+IF(H419=0,"",'Ark1'!AH1264)</f>
        <v>98.101265822784811</v>
      </c>
      <c r="U419" s="267">
        <f>+IF(H419=0,"",'Ark1'!AI1264)</f>
        <v>46.835443037974692</v>
      </c>
      <c r="V419" s="267">
        <f>+IF(H419=0,"",'Ark1'!Y1264)</f>
        <v>42.059517961976589</v>
      </c>
      <c r="W419" s="266">
        <f>+IF(H419=0,"",'Ark1'!Z1264)</f>
        <v>1.0032993161093533</v>
      </c>
      <c r="X419" s="267">
        <f t="shared" si="95"/>
        <v>310.29128133531117</v>
      </c>
      <c r="Y419" s="267">
        <f t="shared" si="96"/>
        <v>27.582225738396605</v>
      </c>
      <c r="Z419" s="265">
        <f t="shared" si="97"/>
        <v>1.1285714285714286</v>
      </c>
      <c r="AA419" s="363"/>
      <c r="AD419" s="28"/>
      <c r="AE419" s="27"/>
    </row>
    <row r="420" spans="1:67">
      <c r="A420" s="363"/>
      <c r="B420" s="363">
        <f>+'Ark1'!C1265</f>
        <v>2023</v>
      </c>
      <c r="C420" s="264">
        <f>+'Ark1'!M1265</f>
        <v>12</v>
      </c>
      <c r="D420" s="264" t="s">
        <v>103</v>
      </c>
      <c r="E420" s="264">
        <f>+'Ark1'!D1265</f>
        <v>12</v>
      </c>
      <c r="F420" s="264" t="s">
        <v>594</v>
      </c>
      <c r="G420" s="264">
        <f>+IF(H420=0,"",'Ark1'!Q1265)</f>
        <v>101</v>
      </c>
      <c r="H420" s="484">
        <f>+'Ark1'!R1265</f>
        <v>105</v>
      </c>
      <c r="I420" s="265">
        <f>+IF(H420=0,"",'Ark1'!AE1265)</f>
        <v>2.5005953798523457</v>
      </c>
      <c r="J420" s="265">
        <f>+IF(H420=0,"",'Ark1'!AF1265)</f>
        <v>3.2681598091015438</v>
      </c>
      <c r="K420" s="266">
        <f>+IF(H420=0,"",'Ark1'!S1265)</f>
        <v>6.1142857142857112</v>
      </c>
      <c r="L420" s="363"/>
      <c r="M420" s="267"/>
      <c r="N420" s="267"/>
      <c r="O420" s="363"/>
      <c r="P420" s="265">
        <f>+IF(H420=0,"",'Ark1'!U1265)</f>
        <v>342.42380952380927</v>
      </c>
      <c r="Q420" s="267">
        <f>+IF(H420=0,"",'Ark1'!W1265)</f>
        <v>100</v>
      </c>
      <c r="R420" s="267">
        <f>+IF(H420=0,"",'Ark1'!X1265)</f>
        <v>46.666666666666657</v>
      </c>
      <c r="S420" s="267">
        <f>+IF(H420=0,"",'Ark1'!AG1265)</f>
        <v>1089.1010101010102</v>
      </c>
      <c r="T420" s="267">
        <f>+IF(H420=0,"",'Ark1'!AH1265)</f>
        <v>94.285714285714306</v>
      </c>
      <c r="U420" s="267">
        <f>+IF(H420=0,"",'Ark1'!AI1265)</f>
        <v>34.285714285714278</v>
      </c>
      <c r="V420" s="267">
        <f>+IF(H420=0,"",'Ark1'!Y1265)</f>
        <v>47.741866470206723</v>
      </c>
      <c r="W420" s="266">
        <f>+IF(H420=0,"",'Ark1'!Z1265)</f>
        <v>1.2747682195620684</v>
      </c>
      <c r="X420" s="267">
        <f t="shared" si="95"/>
        <v>314.40959685828471</v>
      </c>
      <c r="Y420" s="267">
        <f t="shared" si="96"/>
        <v>28.53531746031744</v>
      </c>
      <c r="Z420" s="265">
        <f t="shared" si="97"/>
        <v>1.0396039603960396</v>
      </c>
      <c r="AA420" s="363"/>
      <c r="AD420" s="28"/>
      <c r="AE420" s="27"/>
    </row>
    <row r="421" spans="1:67" ht="15" customHeight="1">
      <c r="A421" s="363"/>
      <c r="B421" s="363"/>
      <c r="C421" s="363"/>
      <c r="D421" s="363"/>
      <c r="E421" s="363"/>
      <c r="F421" s="363"/>
      <c r="G421" s="363"/>
      <c r="H421" s="496"/>
      <c r="I421" s="364"/>
      <c r="J421" s="364"/>
      <c r="K421" s="363"/>
      <c r="L421" s="363"/>
      <c r="M421" s="365"/>
      <c r="N421" s="365"/>
      <c r="O421" s="363"/>
      <c r="P421" s="363"/>
      <c r="Q421" s="365"/>
      <c r="R421" s="365"/>
      <c r="S421" s="363"/>
      <c r="T421" s="365"/>
      <c r="U421" s="365"/>
      <c r="V421" s="365"/>
      <c r="W421" s="363"/>
      <c r="X421" s="363"/>
      <c r="Y421" s="365"/>
      <c r="Z421" s="364"/>
      <c r="AA421" s="363"/>
      <c r="AB421" s="247"/>
      <c r="AD421" s="28"/>
      <c r="AE421" s="27"/>
      <c r="AF421" s="248"/>
      <c r="AG421" s="86"/>
      <c r="AK421" s="86"/>
      <c r="BC421" s="260"/>
      <c r="BD421" s="27"/>
    </row>
    <row r="422" spans="1:67" ht="22.8">
      <c r="A422" s="366" t="s">
        <v>631</v>
      </c>
      <c r="B422" s="363"/>
      <c r="C422" s="363"/>
      <c r="D422" s="367" t="str">
        <f>+D424</f>
        <v>5-</v>
      </c>
      <c r="E422" s="363"/>
      <c r="F422" s="363"/>
      <c r="G422" s="363"/>
      <c r="H422" s="495">
        <f>SUM(H424:H435)</f>
        <v>481</v>
      </c>
      <c r="I422" s="364"/>
      <c r="J422" s="364"/>
      <c r="K422" s="363"/>
      <c r="L422" s="363"/>
      <c r="M422" s="365"/>
      <c r="N422" s="365"/>
      <c r="O422" s="363"/>
      <c r="P422" s="270">
        <f>+Fettgruppe!R37</f>
        <v>360.55384615384594</v>
      </c>
      <c r="Q422" s="365"/>
      <c r="R422" s="365"/>
      <c r="S422" s="363"/>
      <c r="T422" s="365"/>
      <c r="U422" s="365"/>
      <c r="V422" s="365"/>
      <c r="W422" s="363"/>
      <c r="X422" s="270">
        <f>+Fettgruppe!Z37</f>
        <v>337.79187085615422</v>
      </c>
      <c r="Y422" s="368" t="s">
        <v>629</v>
      </c>
      <c r="Z422" s="369"/>
      <c r="AA422" s="363"/>
      <c r="AB422" s="247"/>
      <c r="AD422" s="28"/>
      <c r="AE422" s="27"/>
      <c r="AF422" s="248"/>
      <c r="AG422" s="86"/>
      <c r="AK422" s="86"/>
      <c r="BC422" s="260" t="e">
        <f>1+#REF!</f>
        <v>#REF!</v>
      </c>
      <c r="BD422" s="27">
        <v>268.9193823216188</v>
      </c>
      <c r="BE422" s="86">
        <f t="shared" ref="BE422:BO422" si="98">+BD422</f>
        <v>268.9193823216188</v>
      </c>
      <c r="BF422" s="86">
        <f t="shared" si="98"/>
        <v>268.9193823216188</v>
      </c>
      <c r="BG422" s="86">
        <f t="shared" si="98"/>
        <v>268.9193823216188</v>
      </c>
      <c r="BH422" s="86">
        <f t="shared" si="98"/>
        <v>268.9193823216188</v>
      </c>
      <c r="BI422" s="86">
        <f t="shared" si="98"/>
        <v>268.9193823216188</v>
      </c>
      <c r="BJ422" s="86">
        <f t="shared" si="98"/>
        <v>268.9193823216188</v>
      </c>
      <c r="BK422" s="86">
        <f t="shared" si="98"/>
        <v>268.9193823216188</v>
      </c>
      <c r="BL422" s="86">
        <f t="shared" si="98"/>
        <v>268.9193823216188</v>
      </c>
      <c r="BM422" s="86">
        <f t="shared" si="98"/>
        <v>268.9193823216188</v>
      </c>
      <c r="BN422" s="86">
        <f t="shared" si="98"/>
        <v>268.9193823216188</v>
      </c>
      <c r="BO422" s="86">
        <f t="shared" si="98"/>
        <v>268.9193823216188</v>
      </c>
    </row>
    <row r="423" spans="1:67" ht="15" customHeight="1">
      <c r="A423" s="363"/>
      <c r="B423" s="363"/>
      <c r="C423" s="363"/>
      <c r="D423" s="367"/>
      <c r="E423" s="363"/>
      <c r="F423" s="363"/>
      <c r="G423" s="363"/>
      <c r="H423" s="496"/>
      <c r="I423" s="363"/>
      <c r="J423" s="363"/>
      <c r="K423" s="363"/>
      <c r="L423" s="363"/>
      <c r="M423" s="365"/>
      <c r="N423" s="365"/>
      <c r="O423" s="363"/>
      <c r="P423" s="363"/>
      <c r="Q423" s="365"/>
      <c r="R423" s="365"/>
      <c r="S423" s="363"/>
      <c r="T423" s="365"/>
      <c r="U423" s="365"/>
      <c r="V423" s="365"/>
      <c r="W423" s="363"/>
      <c r="X423" s="363"/>
      <c r="Y423" s="365"/>
      <c r="Z423" s="369"/>
      <c r="AA423" s="363"/>
      <c r="AB423" s="247"/>
      <c r="AD423" s="28"/>
      <c r="AE423" s="27"/>
      <c r="AF423" s="248"/>
      <c r="AG423" s="86"/>
      <c r="AK423" s="86"/>
      <c r="BC423" s="260"/>
      <c r="BD423" s="27"/>
    </row>
    <row r="424" spans="1:67">
      <c r="A424" s="363"/>
      <c r="B424" s="363">
        <f>+'Ark1'!C1266</f>
        <v>2023</v>
      </c>
      <c r="C424" s="264">
        <f>+'Ark1'!M1266</f>
        <v>13</v>
      </c>
      <c r="D424" s="264" t="s">
        <v>104</v>
      </c>
      <c r="E424" s="264">
        <f>+'Ark1'!D1266</f>
        <v>1</v>
      </c>
      <c r="F424" s="264" t="str">
        <f t="shared" ref="F424:F435" si="99">+F409</f>
        <v>Jan</v>
      </c>
      <c r="G424" s="264">
        <f>+IF(H424=0,"",'Ark1'!Q1266)</f>
        <v>25</v>
      </c>
      <c r="H424" s="484">
        <f>+'Ark1'!R1266</f>
        <v>30</v>
      </c>
      <c r="I424" s="265">
        <f>+IF(H424=0,"",'Ark1'!AE1266)</f>
        <v>0.62305295950155748</v>
      </c>
      <c r="J424" s="265">
        <f>+IF(H424=0,"",'Ark1'!AF1266)</f>
        <v>0.87043057930579293</v>
      </c>
      <c r="K424" s="266">
        <f>+IF(H424=0,"",'Ark1'!S1266)</f>
        <v>7.1</v>
      </c>
      <c r="L424" s="363"/>
      <c r="M424" s="267"/>
      <c r="N424" s="267"/>
      <c r="O424" s="363"/>
      <c r="P424" s="265">
        <f>+IF(H424=0,"",'Ark1'!U1266)</f>
        <v>371.38</v>
      </c>
      <c r="Q424" s="267">
        <f>+IF(H424=0,"",'Ark1'!W1266)</f>
        <v>100</v>
      </c>
      <c r="R424" s="267">
        <f>+IF(H424=0,"",'Ark1'!X1266)</f>
        <v>70</v>
      </c>
      <c r="S424" s="267">
        <f>+IF(H424=0,"",'Ark1'!AG1266)</f>
        <v>1091.464285714286</v>
      </c>
      <c r="T424" s="267">
        <f>+IF(H424=0,"",'Ark1'!AH1266)</f>
        <v>93.333333333333314</v>
      </c>
      <c r="U424" s="267">
        <f>+IF(H424=0,"",'Ark1'!AI1266)</f>
        <v>33.333333333333343</v>
      </c>
      <c r="V424" s="267">
        <f>+IF(H424=0,"",'Ark1'!Y1266)</f>
        <v>45.294675183734384</v>
      </c>
      <c r="W424" s="266">
        <f>+IF(H424=0,"",'Ark1'!Z1266)</f>
        <v>1.2741009902410936</v>
      </c>
      <c r="X424" s="267">
        <f t="shared" ref="X424:X435" si="100">+IF(H424=0,"",1000*P424/S424)</f>
        <v>340.2584993946532</v>
      </c>
      <c r="Y424" s="267">
        <f t="shared" ref="Y424:Y435" si="101">+IF(H424=0,"",P424/C424)</f>
        <v>28.567692307692308</v>
      </c>
      <c r="Z424" s="265">
        <f t="shared" ref="Z424:Z435" si="102">+IF(H424=0,"",H424/G424)</f>
        <v>1.2</v>
      </c>
      <c r="AA424" s="363"/>
      <c r="AD424" s="28"/>
      <c r="AE424" s="27"/>
    </row>
    <row r="425" spans="1:67">
      <c r="A425" s="363"/>
      <c r="B425" s="363">
        <f>+'Ark1'!C1267</f>
        <v>2023</v>
      </c>
      <c r="C425" s="264">
        <f>+'Ark1'!M1267</f>
        <v>13</v>
      </c>
      <c r="D425" s="264" t="s">
        <v>104</v>
      </c>
      <c r="E425" s="264">
        <f>+'Ark1'!D1267</f>
        <v>2</v>
      </c>
      <c r="F425" s="264" t="str">
        <f t="shared" si="99"/>
        <v>Feb</v>
      </c>
      <c r="G425" s="264">
        <f>+IF(H425=0,"",'Ark1'!Q1267)</f>
        <v>26</v>
      </c>
      <c r="H425" s="484">
        <f>+'Ark1'!R1267</f>
        <v>26</v>
      </c>
      <c r="I425" s="265">
        <f>+IF(H425=0,"",'Ark1'!AE1267)</f>
        <v>0.81786725385341308</v>
      </c>
      <c r="J425" s="265">
        <f>+IF(H425=0,"",'Ark1'!AF1267)</f>
        <v>1.0885938762192517</v>
      </c>
      <c r="K425" s="266">
        <f>+IF(H425=0,"",'Ark1'!S1267)</f>
        <v>6.5384615384615401</v>
      </c>
      <c r="L425" s="363"/>
      <c r="M425" s="267"/>
      <c r="N425" s="267"/>
      <c r="O425" s="363"/>
      <c r="P425" s="265">
        <f>+IF(H425=0,"",'Ark1'!U1267)</f>
        <v>349.54615384615369</v>
      </c>
      <c r="Q425" s="267">
        <f>+IF(H425=0,"",'Ark1'!W1267)</f>
        <v>100</v>
      </c>
      <c r="R425" s="267">
        <f>+IF(H425=0,"",'Ark1'!X1267)</f>
        <v>57.692307692307693</v>
      </c>
      <c r="S425" s="267">
        <f>+IF(H425=0,"",'Ark1'!AG1267)</f>
        <v>1113.9230769230765</v>
      </c>
      <c r="T425" s="267">
        <f>+IF(H425=0,"",'Ark1'!AH1267)</f>
        <v>100</v>
      </c>
      <c r="U425" s="267">
        <f>+IF(H425=0,"",'Ark1'!AI1267)</f>
        <v>42.307692307692314</v>
      </c>
      <c r="V425" s="267">
        <f>+IF(H425=0,"",'Ark1'!Y1267)</f>
        <v>33.941921331424624</v>
      </c>
      <c r="W425" s="266">
        <f>+IF(H425=0,"",'Ark1'!Z1267)</f>
        <v>1.0824036368823315</v>
      </c>
      <c r="X425" s="267">
        <f t="shared" si="100"/>
        <v>313.79738968303292</v>
      </c>
      <c r="Y425" s="267">
        <f t="shared" si="101"/>
        <v>26.88816568047336</v>
      </c>
      <c r="Z425" s="265">
        <f t="shared" si="102"/>
        <v>1</v>
      </c>
      <c r="AA425" s="363"/>
      <c r="AD425" s="28"/>
      <c r="AE425" s="27"/>
    </row>
    <row r="426" spans="1:67">
      <c r="A426" s="363"/>
      <c r="B426" s="363">
        <f>+'Ark1'!C1268</f>
        <v>2023</v>
      </c>
      <c r="C426" s="264">
        <f>+'Ark1'!M1268</f>
        <v>13</v>
      </c>
      <c r="D426" s="264" t="s">
        <v>104</v>
      </c>
      <c r="E426" s="264">
        <f>+'Ark1'!D1268</f>
        <v>3</v>
      </c>
      <c r="F426" s="264" t="str">
        <f t="shared" si="99"/>
        <v>Mar</v>
      </c>
      <c r="G426" s="264">
        <f>+IF(H426=0,"",'Ark1'!Q1268)</f>
        <v>39</v>
      </c>
      <c r="H426" s="484">
        <f>+'Ark1'!R1268</f>
        <v>46</v>
      </c>
      <c r="I426" s="265">
        <f>+IF(H426=0,"",'Ark1'!AE1268)</f>
        <v>1.0089932002632156</v>
      </c>
      <c r="J426" s="265">
        <f>+IF(H426=0,"",'Ark1'!AF1268)</f>
        <v>1.4400697491796401</v>
      </c>
      <c r="K426" s="266">
        <f>+IF(H426=0,"",'Ark1'!S1268)</f>
        <v>7.3695652173913055</v>
      </c>
      <c r="L426" s="363"/>
      <c r="M426" s="267"/>
      <c r="N426" s="267"/>
      <c r="O426" s="363"/>
      <c r="P426" s="265">
        <f>+IF(H426=0,"",'Ark1'!U1268)</f>
        <v>377.45217391304345</v>
      </c>
      <c r="Q426" s="267">
        <f>+IF(H426=0,"",'Ark1'!W1268)</f>
        <v>100</v>
      </c>
      <c r="R426" s="267">
        <f>+IF(H426=0,"",'Ark1'!X1268)</f>
        <v>69.565217391304344</v>
      </c>
      <c r="S426" s="267">
        <f>+IF(H426=0,"",'Ark1'!AG1268)</f>
        <v>1143.8863636363637</v>
      </c>
      <c r="T426" s="267">
        <f>+IF(H426=0,"",'Ark1'!AH1268)</f>
        <v>95.652173913043484</v>
      </c>
      <c r="U426" s="267">
        <f>+IF(H426=0,"",'Ark1'!AI1268)</f>
        <v>56.521739130434781</v>
      </c>
      <c r="V426" s="267">
        <f>+IF(H426=0,"",'Ark1'!Y1268)</f>
        <v>46.27376352671449</v>
      </c>
      <c r="W426" s="266">
        <f>+IF(H426=0,"",'Ark1'!Z1268)</f>
        <v>1.1488878488455461</v>
      </c>
      <c r="X426" s="267">
        <f t="shared" si="100"/>
        <v>329.97348854928197</v>
      </c>
      <c r="Y426" s="267">
        <f t="shared" si="101"/>
        <v>29.03478260869565</v>
      </c>
      <c r="Z426" s="265">
        <f t="shared" si="102"/>
        <v>1.1794871794871795</v>
      </c>
      <c r="AA426" s="363"/>
      <c r="AD426" s="28"/>
      <c r="AE426" s="27"/>
    </row>
    <row r="427" spans="1:67">
      <c r="A427" s="363"/>
      <c r="B427" s="363">
        <f>+'Ark1'!C1269</f>
        <v>2023</v>
      </c>
      <c r="C427" s="264">
        <f>+'Ark1'!M1269</f>
        <v>13</v>
      </c>
      <c r="D427" s="264" t="s">
        <v>104</v>
      </c>
      <c r="E427" s="264">
        <f>+'Ark1'!D1269</f>
        <v>4</v>
      </c>
      <c r="F427" s="264" t="str">
        <f t="shared" si="99"/>
        <v>Apr</v>
      </c>
      <c r="G427" s="264">
        <f>+IF(H427=0,"",'Ark1'!Q1269)</f>
        <v>31</v>
      </c>
      <c r="H427" s="484">
        <f>+'Ark1'!R1269</f>
        <v>32</v>
      </c>
      <c r="I427" s="265">
        <f>+IF(H427=0,"",'Ark1'!AE1269)</f>
        <v>1.0233450591621363</v>
      </c>
      <c r="J427" s="265">
        <f>+IF(H427=0,"",'Ark1'!AF1269)</f>
        <v>1.3937024367405355</v>
      </c>
      <c r="K427" s="266">
        <f>+IF(H427=0,"",'Ark1'!S1269)</f>
        <v>6.90625</v>
      </c>
      <c r="L427" s="363"/>
      <c r="M427" s="267"/>
      <c r="N427" s="267"/>
      <c r="O427" s="363"/>
      <c r="P427" s="265">
        <f>+IF(H427=0,"",'Ark1'!U1269)</f>
        <v>364.2843749999999</v>
      </c>
      <c r="Q427" s="267">
        <f>+IF(H427=0,"",'Ark1'!W1269)</f>
        <v>100</v>
      </c>
      <c r="R427" s="267">
        <f>+IF(H427=0,"",'Ark1'!X1269)</f>
        <v>62.5</v>
      </c>
      <c r="S427" s="267">
        <f>+IF(H427=0,"",'Ark1'!AG1269)</f>
        <v>1020.1</v>
      </c>
      <c r="T427" s="267">
        <f>+IF(H427=0,"",'Ark1'!AH1269)</f>
        <v>93.75</v>
      </c>
      <c r="U427" s="267">
        <f>+IF(H427=0,"",'Ark1'!AI1269)</f>
        <v>43.75</v>
      </c>
      <c r="V427" s="267">
        <f>+IF(H427=0,"",'Ark1'!Y1269)</f>
        <v>45.416613902397742</v>
      </c>
      <c r="W427" s="266">
        <f>+IF(H427=0,"",'Ark1'!Z1269)</f>
        <v>0.91376196982584001</v>
      </c>
      <c r="X427" s="267">
        <f t="shared" si="100"/>
        <v>357.10653367316917</v>
      </c>
      <c r="Y427" s="267">
        <f t="shared" si="101"/>
        <v>28.021874999999991</v>
      </c>
      <c r="Z427" s="265">
        <f t="shared" si="102"/>
        <v>1.032258064516129</v>
      </c>
      <c r="AA427" s="363"/>
      <c r="AD427" s="28"/>
      <c r="AE427" s="27"/>
    </row>
    <row r="428" spans="1:67">
      <c r="A428" s="363"/>
      <c r="B428" s="363">
        <f>+'Ark1'!C1270</f>
        <v>2023</v>
      </c>
      <c r="C428" s="264">
        <f>+'Ark1'!M1270</f>
        <v>13</v>
      </c>
      <c r="D428" s="264" t="s">
        <v>104</v>
      </c>
      <c r="E428" s="264">
        <f>+'Ark1'!D1270</f>
        <v>5</v>
      </c>
      <c r="F428" s="264" t="str">
        <f t="shared" si="99"/>
        <v>Mai</v>
      </c>
      <c r="G428" s="264">
        <f>+IF(H428=0,"",'Ark1'!Q1270)</f>
        <v>66</v>
      </c>
      <c r="H428" s="484">
        <f>+'Ark1'!R1270</f>
        <v>78</v>
      </c>
      <c r="I428" s="265">
        <f>+IF(H428=0,"",'Ark1'!AE1270)</f>
        <v>2.0108275328692966</v>
      </c>
      <c r="J428" s="265">
        <f>+IF(H428=0,"",'Ark1'!AF1270)</f>
        <v>2.6934204106579775</v>
      </c>
      <c r="K428" s="266">
        <f>+IF(H428=0,"",'Ark1'!S1270)</f>
        <v>7.1153846153846141</v>
      </c>
      <c r="L428" s="363"/>
      <c r="M428" s="267"/>
      <c r="N428" s="267"/>
      <c r="O428" s="363"/>
      <c r="P428" s="265">
        <f>+IF(H428=0,"",'Ark1'!U1270)</f>
        <v>357.05897435897447</v>
      </c>
      <c r="Q428" s="267">
        <f>+IF(H428=0,"",'Ark1'!W1270)</f>
        <v>100</v>
      </c>
      <c r="R428" s="267">
        <f>+IF(H428=0,"",'Ark1'!X1270)</f>
        <v>50</v>
      </c>
      <c r="S428" s="267">
        <f>+IF(H428=0,"",'Ark1'!AG1270)</f>
        <v>986.40540540540508</v>
      </c>
      <c r="T428" s="267">
        <f>+IF(H428=0,"",'Ark1'!AH1270)</f>
        <v>94.871794871794876</v>
      </c>
      <c r="U428" s="267">
        <f>+IF(H428=0,"",'Ark1'!AI1270)</f>
        <v>43.589743589743591</v>
      </c>
      <c r="V428" s="267">
        <f>+IF(H428=0,"",'Ark1'!Y1270)</f>
        <v>51.285419120180592</v>
      </c>
      <c r="W428" s="266">
        <f>+IF(H428=0,"",'Ark1'!Z1270)</f>
        <v>1.2401485563490378</v>
      </c>
      <c r="X428" s="267">
        <f t="shared" si="100"/>
        <v>361.97994496210811</v>
      </c>
      <c r="Y428" s="267">
        <f t="shared" si="101"/>
        <v>27.466074950690345</v>
      </c>
      <c r="Z428" s="265">
        <f t="shared" si="102"/>
        <v>1.1818181818181819</v>
      </c>
      <c r="AA428" s="363"/>
      <c r="AD428" s="28"/>
      <c r="AE428" s="27"/>
    </row>
    <row r="429" spans="1:67">
      <c r="A429" s="363"/>
      <c r="B429" s="363">
        <f>+'Ark1'!C1271</f>
        <v>2023</v>
      </c>
      <c r="C429" s="264">
        <f>+'Ark1'!M1271</f>
        <v>13</v>
      </c>
      <c r="D429" s="264" t="s">
        <v>104</v>
      </c>
      <c r="E429" s="264">
        <f>+'Ark1'!D1271</f>
        <v>6</v>
      </c>
      <c r="F429" s="264" t="str">
        <f t="shared" si="99"/>
        <v>Jun</v>
      </c>
      <c r="G429" s="264">
        <f>+IF(H429=0,"",'Ark1'!Q1271)</f>
        <v>42</v>
      </c>
      <c r="H429" s="484">
        <f>+'Ark1'!R1271</f>
        <v>52</v>
      </c>
      <c r="I429" s="265">
        <f>+IF(H429=0,"",'Ark1'!AE1271)</f>
        <v>1.2871287128712872</v>
      </c>
      <c r="J429" s="265">
        <f>+IF(H429=0,"",'Ark1'!AF1271)</f>
        <v>1.7359944338601323</v>
      </c>
      <c r="K429" s="266">
        <f>+IF(H429=0,"",'Ark1'!S1271)</f>
        <v>6.8461538461538449</v>
      </c>
      <c r="L429" s="363"/>
      <c r="M429" s="267"/>
      <c r="N429" s="267"/>
      <c r="O429" s="363"/>
      <c r="P429" s="265">
        <f>+IF(H429=0,"",'Ark1'!U1271)</f>
        <v>354.87692307692311</v>
      </c>
      <c r="Q429" s="267">
        <f>+IF(H429=0,"",'Ark1'!W1271)</f>
        <v>100</v>
      </c>
      <c r="R429" s="267">
        <f>+IF(H429=0,"",'Ark1'!X1271)</f>
        <v>48.076923076923087</v>
      </c>
      <c r="S429" s="267">
        <f>+IF(H429=0,"",'Ark1'!AG1271)</f>
        <v>1025.6470588235295</v>
      </c>
      <c r="T429" s="267">
        <f>+IF(H429=0,"",'Ark1'!AH1271)</f>
        <v>98.076923076923109</v>
      </c>
      <c r="U429" s="267">
        <f>+IF(H429=0,"",'Ark1'!AI1271)</f>
        <v>46.15384615384616</v>
      </c>
      <c r="V429" s="267">
        <f>+IF(H429=0,"",'Ark1'!Y1271)</f>
        <v>41.101434634255931</v>
      </c>
      <c r="W429" s="266">
        <f>+IF(H429=0,"",'Ark1'!Z1271)</f>
        <v>1.1160475483497638</v>
      </c>
      <c r="X429" s="267">
        <f t="shared" si="100"/>
        <v>346.002964688443</v>
      </c>
      <c r="Y429" s="267">
        <f t="shared" si="101"/>
        <v>27.298224852071009</v>
      </c>
      <c r="Z429" s="265">
        <f t="shared" si="102"/>
        <v>1.2380952380952381</v>
      </c>
      <c r="AA429" s="363"/>
      <c r="AD429" s="28"/>
      <c r="AE429" s="27"/>
    </row>
    <row r="430" spans="1:67">
      <c r="A430" s="363"/>
      <c r="B430" s="363">
        <f>+'Ark1'!C1272</f>
        <v>2023</v>
      </c>
      <c r="C430" s="264">
        <f>+'Ark1'!M1272</f>
        <v>13</v>
      </c>
      <c r="D430" s="264" t="s">
        <v>104</v>
      </c>
      <c r="E430" s="264">
        <f>+'Ark1'!D1272</f>
        <v>7</v>
      </c>
      <c r="F430" s="264" t="str">
        <f t="shared" si="99"/>
        <v>Jul</v>
      </c>
      <c r="G430" s="264">
        <f>+IF(H430=0,"",'Ark1'!Q1272)</f>
        <v>28</v>
      </c>
      <c r="H430" s="484">
        <f>+'Ark1'!R1272</f>
        <v>30</v>
      </c>
      <c r="I430" s="265">
        <f>+IF(H430=0,"",'Ark1'!AE1272)</f>
        <v>1.1806375442739081</v>
      </c>
      <c r="J430" s="265">
        <f>+IF(H430=0,"",'Ark1'!AF1272)</f>
        <v>1.6764607900932404</v>
      </c>
      <c r="K430" s="266">
        <f>+IF(H430=0,"",'Ark1'!S1272)</f>
        <v>7.2333333333333316</v>
      </c>
      <c r="L430" s="363"/>
      <c r="M430" s="267"/>
      <c r="N430" s="267"/>
      <c r="O430" s="363"/>
      <c r="P430" s="265">
        <f>+IF(H430=0,"",'Ark1'!U1272)</f>
        <v>374.90999999999991</v>
      </c>
      <c r="Q430" s="267">
        <f>+IF(H430=0,"",'Ark1'!W1272)</f>
        <v>100</v>
      </c>
      <c r="R430" s="267">
        <f>+IF(H430=0,"",'Ark1'!X1272)</f>
        <v>56.66666666666665</v>
      </c>
      <c r="S430" s="267">
        <f>+IF(H430=0,"",'Ark1'!AG1272)</f>
        <v>1040.8965517241381</v>
      </c>
      <c r="T430" s="267">
        <f>+IF(H430=0,"",'Ark1'!AH1272)</f>
        <v>96.666666666666686</v>
      </c>
      <c r="U430" s="267">
        <f>+IF(H430=0,"",'Ark1'!AI1272)</f>
        <v>53.33333333333335</v>
      </c>
      <c r="V430" s="267">
        <f>+IF(H430=0,"",'Ark1'!Y1272)</f>
        <v>57.475550454085315</v>
      </c>
      <c r="W430" s="266">
        <f>+IF(H430=0,"",'Ark1'!Z1272)</f>
        <v>1.2023125864580944</v>
      </c>
      <c r="X430" s="267">
        <f t="shared" si="100"/>
        <v>360.17988471476826</v>
      </c>
      <c r="Y430" s="267">
        <f t="shared" si="101"/>
        <v>28.839230769230763</v>
      </c>
      <c r="Z430" s="265">
        <f t="shared" si="102"/>
        <v>1.0714285714285714</v>
      </c>
      <c r="AA430" s="363"/>
      <c r="AD430" s="28"/>
      <c r="AE430" s="27"/>
    </row>
    <row r="431" spans="1:67">
      <c r="A431" s="363"/>
      <c r="B431" s="363">
        <f>+'Ark1'!C1273</f>
        <v>2023</v>
      </c>
      <c r="C431" s="264">
        <f>+'Ark1'!M1273</f>
        <v>13</v>
      </c>
      <c r="D431" s="264" t="s">
        <v>104</v>
      </c>
      <c r="E431" s="264">
        <f>+'Ark1'!D1273</f>
        <v>8</v>
      </c>
      <c r="F431" s="264" t="str">
        <f t="shared" si="99"/>
        <v>Aug</v>
      </c>
      <c r="G431" s="264">
        <f>+IF(H431=0,"",'Ark1'!Q1273)</f>
        <v>23</v>
      </c>
      <c r="H431" s="484">
        <f>+'Ark1'!R1273</f>
        <v>26</v>
      </c>
      <c r="I431" s="265">
        <f>+IF(H431=0,"",'Ark1'!AE1273)</f>
        <v>0.81326243353143579</v>
      </c>
      <c r="J431" s="265">
        <f>+IF(H431=0,"",'Ark1'!AF1273)</f>
        <v>1.090374794345657</v>
      </c>
      <c r="K431" s="266">
        <f>+IF(H431=0,"",'Ark1'!S1273)</f>
        <v>6.4615384615384599</v>
      </c>
      <c r="L431" s="363"/>
      <c r="M431" s="267"/>
      <c r="N431" s="267"/>
      <c r="O431" s="363"/>
      <c r="P431" s="265">
        <f>+IF(H431=0,"",'Ark1'!U1273)</f>
        <v>349.24230769230775</v>
      </c>
      <c r="Q431" s="267">
        <f>+IF(H431=0,"",'Ark1'!W1273)</f>
        <v>100</v>
      </c>
      <c r="R431" s="267">
        <f>+IF(H431=0,"",'Ark1'!X1273)</f>
        <v>61.538461538461519</v>
      </c>
      <c r="S431" s="267">
        <f>+IF(H431=0,"",'Ark1'!AG1273)</f>
        <v>977.8846153846157</v>
      </c>
      <c r="T431" s="267">
        <f>+IF(H431=0,"",'Ark1'!AH1273)</f>
        <v>100</v>
      </c>
      <c r="U431" s="267">
        <f>+IF(H431=0,"",'Ark1'!AI1273)</f>
        <v>23.07692307692308</v>
      </c>
      <c r="V431" s="267">
        <f>+IF(H431=0,"",'Ark1'!Y1273)</f>
        <v>54.12998723213844</v>
      </c>
      <c r="W431" s="266">
        <f>+IF(H431=0,"",'Ark1'!Z1273)</f>
        <v>1.1173722343333787</v>
      </c>
      <c r="X431" s="267">
        <f t="shared" si="100"/>
        <v>357.14060963618482</v>
      </c>
      <c r="Y431" s="267">
        <f t="shared" si="101"/>
        <v>26.86479289940829</v>
      </c>
      <c r="Z431" s="265">
        <f t="shared" si="102"/>
        <v>1.1304347826086956</v>
      </c>
      <c r="AA431" s="363"/>
      <c r="AD431" s="28"/>
      <c r="AE431" s="27"/>
    </row>
    <row r="432" spans="1:67">
      <c r="A432" s="363"/>
      <c r="B432" s="363">
        <f>+'Ark1'!C1274</f>
        <v>2023</v>
      </c>
      <c r="C432" s="264">
        <f>+'Ark1'!M1274</f>
        <v>13</v>
      </c>
      <c r="D432" s="264" t="s">
        <v>104</v>
      </c>
      <c r="E432" s="264">
        <f>+'Ark1'!D1274</f>
        <v>9</v>
      </c>
      <c r="F432" s="264" t="str">
        <f t="shared" si="99"/>
        <v>Sep</v>
      </c>
      <c r="G432" s="264">
        <f>+IF(H432=0,"",'Ark1'!Q1274)</f>
        <v>18</v>
      </c>
      <c r="H432" s="484">
        <f>+'Ark1'!R1274</f>
        <v>21</v>
      </c>
      <c r="I432" s="265">
        <f>+IF(H432=0,"",'Ark1'!AE1274)</f>
        <v>0.62093435836782973</v>
      </c>
      <c r="J432" s="265">
        <f>+IF(H432=0,"",'Ark1'!AF1274)</f>
        <v>0.88508925176058817</v>
      </c>
      <c r="K432" s="266">
        <f>+IF(H432=0,"",'Ark1'!S1274)</f>
        <v>6.4285714285714306</v>
      </c>
      <c r="L432" s="363"/>
      <c r="M432" s="267"/>
      <c r="N432" s="267"/>
      <c r="O432" s="363"/>
      <c r="P432" s="265">
        <f>+IF(H432=0,"",'Ark1'!U1274)</f>
        <v>368.51428571428573</v>
      </c>
      <c r="Q432" s="267">
        <f>+IF(H432=0,"",'Ark1'!W1274)</f>
        <v>100</v>
      </c>
      <c r="R432" s="267">
        <f>+IF(H432=0,"",'Ark1'!X1274)</f>
        <v>66.666666666666686</v>
      </c>
      <c r="S432" s="267">
        <f>+IF(H432=0,"",'Ark1'!AG1274)</f>
        <v>1095.3809523809523</v>
      </c>
      <c r="T432" s="267">
        <f>+IF(H432=0,"",'Ark1'!AH1274)</f>
        <v>100</v>
      </c>
      <c r="U432" s="267">
        <f>+IF(H432=0,"",'Ark1'!AI1274)</f>
        <v>9.5238095238095273</v>
      </c>
      <c r="V432" s="267">
        <f>+IF(H432=0,"",'Ark1'!Y1274)</f>
        <v>44.193118250246336</v>
      </c>
      <c r="W432" s="266">
        <f>+IF(H432=0,"",'Ark1'!Z1274)</f>
        <v>0.90350790290525029</v>
      </c>
      <c r="X432" s="267">
        <f t="shared" si="100"/>
        <v>336.42568360648613</v>
      </c>
      <c r="Y432" s="267">
        <f t="shared" si="101"/>
        <v>28.34725274725275</v>
      </c>
      <c r="Z432" s="265">
        <f t="shared" si="102"/>
        <v>1.1666666666666667</v>
      </c>
      <c r="AA432" s="363"/>
      <c r="AD432" s="28"/>
      <c r="AE432" s="27"/>
    </row>
    <row r="433" spans="1:67">
      <c r="A433" s="363"/>
      <c r="B433" s="363">
        <f>+'Ark1'!C1275</f>
        <v>2023</v>
      </c>
      <c r="C433" s="264">
        <f>+'Ark1'!M1275</f>
        <v>13</v>
      </c>
      <c r="D433" s="264" t="s">
        <v>104</v>
      </c>
      <c r="E433" s="264">
        <f>+'Ark1'!D1275</f>
        <v>10</v>
      </c>
      <c r="F433" s="264" t="str">
        <f t="shared" si="99"/>
        <v>Okt</v>
      </c>
      <c r="G433" s="264">
        <f>+IF(H433=0,"",'Ark1'!Q1275)</f>
        <v>52</v>
      </c>
      <c r="H433" s="484">
        <f>+'Ark1'!R1275</f>
        <v>56</v>
      </c>
      <c r="I433" s="265">
        <f>+IF(H433=0,"",'Ark1'!AE1275)</f>
        <v>0.77918463893140388</v>
      </c>
      <c r="J433" s="265">
        <f>+IF(H433=0,"",'Ark1'!AF1275)</f>
        <v>1.0893423140871841</v>
      </c>
      <c r="K433" s="266">
        <f>+IF(H433=0,"",'Ark1'!S1275)</f>
        <v>6.8571428571428559</v>
      </c>
      <c r="L433" s="363"/>
      <c r="M433" s="267"/>
      <c r="N433" s="267"/>
      <c r="O433" s="363"/>
      <c r="P433" s="265">
        <f>+IF(H433=0,"",'Ark1'!U1275)</f>
        <v>360.20714285714263</v>
      </c>
      <c r="Q433" s="267">
        <f>+IF(H433=0,"",'Ark1'!W1275)</f>
        <v>100</v>
      </c>
      <c r="R433" s="267">
        <f>+IF(H433=0,"",'Ark1'!X1275)</f>
        <v>48.214285714285722</v>
      </c>
      <c r="S433" s="267">
        <f>+IF(H433=0,"",'Ark1'!AG1275)</f>
        <v>1150.5</v>
      </c>
      <c r="T433" s="267">
        <f>+IF(H433=0,"",'Ark1'!AH1275)</f>
        <v>100</v>
      </c>
      <c r="U433" s="267">
        <f>+IF(H433=0,"",'Ark1'!AI1275)</f>
        <v>69.64285714285711</v>
      </c>
      <c r="V433" s="267">
        <f>+IF(H433=0,"",'Ark1'!Y1275)</f>
        <v>51.758083761804592</v>
      </c>
      <c r="W433" s="266">
        <f>+IF(H433=0,"",'Ark1'!Z1275)</f>
        <v>1.287696884094284</v>
      </c>
      <c r="X433" s="267">
        <f t="shared" si="100"/>
        <v>313.08747749425692</v>
      </c>
      <c r="Y433" s="267">
        <f t="shared" si="101"/>
        <v>27.708241758241741</v>
      </c>
      <c r="Z433" s="265">
        <f t="shared" si="102"/>
        <v>1.0769230769230769</v>
      </c>
      <c r="AA433" s="363"/>
      <c r="AD433" s="28"/>
      <c r="AE433" s="27"/>
    </row>
    <row r="434" spans="1:67">
      <c r="A434" s="363"/>
      <c r="B434" s="363">
        <f>+'Ark1'!C1276</f>
        <v>2023</v>
      </c>
      <c r="C434" s="264">
        <f>+'Ark1'!M1276</f>
        <v>13</v>
      </c>
      <c r="D434" s="264" t="s">
        <v>104</v>
      </c>
      <c r="E434" s="264">
        <f>+'Ark1'!D1276</f>
        <v>11</v>
      </c>
      <c r="F434" s="264" t="str">
        <f t="shared" si="99"/>
        <v>Nov</v>
      </c>
      <c r="G434" s="264">
        <f>+IF(H434=0,"",'Ark1'!Q1276)</f>
        <v>51</v>
      </c>
      <c r="H434" s="484">
        <f>+'Ark1'!R1276</f>
        <v>58</v>
      </c>
      <c r="I434" s="265">
        <f>+IF(H434=0,"",'Ark1'!AE1276)</f>
        <v>0.9032860925089552</v>
      </c>
      <c r="J434" s="265">
        <f>+IF(H434=0,"",'Ark1'!AF1276)</f>
        <v>1.2024174918215178</v>
      </c>
      <c r="K434" s="266">
        <f>+IF(H434=0,"",'Ark1'!S1276)</f>
        <v>6.844827586206895</v>
      </c>
      <c r="L434" s="363"/>
      <c r="M434" s="267"/>
      <c r="N434" s="267"/>
      <c r="O434" s="363"/>
      <c r="P434" s="265">
        <f>+IF(H434=0,"",'Ark1'!U1276)</f>
        <v>347.57413793103433</v>
      </c>
      <c r="Q434" s="267">
        <f>+IF(H434=0,"",'Ark1'!W1276)</f>
        <v>100</v>
      </c>
      <c r="R434" s="267">
        <f>+IF(H434=0,"",'Ark1'!X1276)</f>
        <v>50</v>
      </c>
      <c r="S434" s="267">
        <f>+IF(H434=0,"",'Ark1'!AG1276)</f>
        <v>1090.1724137931033</v>
      </c>
      <c r="T434" s="267">
        <f>+IF(H434=0,"",'Ark1'!AH1276)</f>
        <v>98.275862068965509</v>
      </c>
      <c r="U434" s="267">
        <f>+IF(H434=0,"",'Ark1'!AI1276)</f>
        <v>65.517241379310363</v>
      </c>
      <c r="V434" s="267">
        <f>+IF(H434=0,"",'Ark1'!Y1276)</f>
        <v>43.326162997881397</v>
      </c>
      <c r="W434" s="266">
        <f>+IF(H434=0,"",'Ark1'!Z1276)</f>
        <v>0.94324685286826893</v>
      </c>
      <c r="X434" s="267">
        <f t="shared" si="100"/>
        <v>318.8249248774315</v>
      </c>
      <c r="Y434" s="267">
        <f t="shared" si="101"/>
        <v>26.736472148541104</v>
      </c>
      <c r="Z434" s="265">
        <f t="shared" si="102"/>
        <v>1.1372549019607843</v>
      </c>
      <c r="AA434" s="363"/>
      <c r="AD434" s="28"/>
      <c r="AE434" s="27"/>
    </row>
    <row r="435" spans="1:67">
      <c r="A435" s="363"/>
      <c r="B435" s="363">
        <f>+'Ark1'!C1277</f>
        <v>2023</v>
      </c>
      <c r="C435" s="264">
        <f>+'Ark1'!M1277</f>
        <v>13</v>
      </c>
      <c r="D435" s="264" t="s">
        <v>104</v>
      </c>
      <c r="E435" s="264">
        <f>+'Ark1'!D1277</f>
        <v>12</v>
      </c>
      <c r="F435" s="264" t="str">
        <f t="shared" si="99"/>
        <v>Des</v>
      </c>
      <c r="G435" s="264">
        <f>+IF(H435=0,"",'Ark1'!Q1277)</f>
        <v>26</v>
      </c>
      <c r="H435" s="484">
        <f>+'Ark1'!R1277</f>
        <v>26</v>
      </c>
      <c r="I435" s="265">
        <f>+IF(H435=0,"",'Ark1'!AE1277)</f>
        <v>0.61919504643962875</v>
      </c>
      <c r="J435" s="265">
        <f>+IF(H435=0,"",'Ark1'!AF1277)</f>
        <v>0.86128638849548145</v>
      </c>
      <c r="K435" s="266">
        <f>+IF(H435=0,"",'Ark1'!S1277)</f>
        <v>6.5384615384615401</v>
      </c>
      <c r="L435" s="363"/>
      <c r="M435" s="267"/>
      <c r="N435" s="267"/>
      <c r="O435" s="363"/>
      <c r="P435" s="265">
        <f>+IF(H435=0,"",'Ark1'!U1277)</f>
        <v>364.43846153846147</v>
      </c>
      <c r="Q435" s="267">
        <f>+IF(H435=0,"",'Ark1'!W1277)</f>
        <v>100</v>
      </c>
      <c r="R435" s="267">
        <f>+IF(H435=0,"",'Ark1'!X1277)</f>
        <v>50</v>
      </c>
      <c r="S435" s="267">
        <f>+IF(H435=0,"",'Ark1'!AG1277)</f>
        <v>1100.2</v>
      </c>
      <c r="T435" s="267">
        <f>+IF(H435=0,"",'Ark1'!AH1277)</f>
        <v>96.153846153846175</v>
      </c>
      <c r="U435" s="267">
        <f>+IF(H435=0,"",'Ark1'!AI1277)</f>
        <v>42.307692307692314</v>
      </c>
      <c r="V435" s="267">
        <f>+IF(H435=0,"",'Ark1'!Y1277)</f>
        <v>55.116743769810782</v>
      </c>
      <c r="W435" s="266">
        <f>+IF(H435=0,"",'Ark1'!Z1277)</f>
        <v>1.473634158512926</v>
      </c>
      <c r="X435" s="267">
        <f t="shared" si="100"/>
        <v>331.2474654957839</v>
      </c>
      <c r="Y435" s="267">
        <f t="shared" si="101"/>
        <v>28.03372781065088</v>
      </c>
      <c r="Z435" s="265">
        <f t="shared" si="102"/>
        <v>1</v>
      </c>
      <c r="AA435" s="363"/>
      <c r="AD435" s="28"/>
      <c r="AE435" s="27"/>
    </row>
    <row r="436" spans="1:67" ht="15" customHeight="1">
      <c r="A436" s="363"/>
      <c r="B436" s="363"/>
      <c r="C436" s="363"/>
      <c r="D436" s="363"/>
      <c r="E436" s="363"/>
      <c r="F436" s="363"/>
      <c r="G436" s="363"/>
      <c r="H436" s="496"/>
      <c r="I436" s="364"/>
      <c r="J436" s="364"/>
      <c r="K436" s="363"/>
      <c r="L436" s="363"/>
      <c r="M436" s="365"/>
      <c r="N436" s="365"/>
      <c r="O436" s="363"/>
      <c r="P436" s="363"/>
      <c r="Q436" s="365"/>
      <c r="R436" s="365"/>
      <c r="S436" s="363"/>
      <c r="T436" s="365"/>
      <c r="U436" s="365"/>
      <c r="V436" s="365"/>
      <c r="W436" s="363"/>
      <c r="X436" s="363"/>
      <c r="Y436" s="365"/>
      <c r="Z436" s="364"/>
      <c r="AA436" s="363"/>
      <c r="AB436" s="247"/>
      <c r="AD436" s="28"/>
      <c r="AE436" s="27"/>
      <c r="AF436" s="248"/>
      <c r="AG436" s="86"/>
      <c r="AK436" s="86"/>
      <c r="BC436" s="260"/>
      <c r="BD436" s="27"/>
    </row>
    <row r="437" spans="1:67" ht="22.8">
      <c r="A437" s="366" t="s">
        <v>631</v>
      </c>
      <c r="B437" s="363"/>
      <c r="C437" s="363"/>
      <c r="D437" s="367" t="str">
        <f>+D439</f>
        <v>5</v>
      </c>
      <c r="E437" s="363"/>
      <c r="F437" s="363"/>
      <c r="G437" s="363"/>
      <c r="H437" s="495">
        <f>SUM(H439:H450)</f>
        <v>204</v>
      </c>
      <c r="I437" s="364"/>
      <c r="J437" s="364"/>
      <c r="K437" s="363"/>
      <c r="L437" s="363"/>
      <c r="M437" s="365"/>
      <c r="N437" s="365"/>
      <c r="O437" s="363"/>
      <c r="P437" s="270">
        <f>+Fettgruppe!R38</f>
        <v>369.01715686274503</v>
      </c>
      <c r="Q437" s="365"/>
      <c r="R437" s="365"/>
      <c r="S437" s="363"/>
      <c r="T437" s="365"/>
      <c r="U437" s="365"/>
      <c r="V437" s="365"/>
      <c r="W437" s="363"/>
      <c r="X437" s="270">
        <f>+Fettgruppe!Z38</f>
        <v>340.07315295563222</v>
      </c>
      <c r="Y437" s="368" t="s">
        <v>629</v>
      </c>
      <c r="Z437" s="369"/>
      <c r="AA437" s="363"/>
      <c r="AB437" s="247"/>
      <c r="AD437" s="28"/>
      <c r="AE437" s="27"/>
      <c r="AF437" s="248"/>
      <c r="AG437" s="86"/>
      <c r="AK437" s="86"/>
      <c r="BC437" s="260" t="e">
        <f>1+#REF!</f>
        <v>#REF!</v>
      </c>
      <c r="BD437" s="27">
        <v>268.9193823216188</v>
      </c>
      <c r="BE437" s="86">
        <f t="shared" ref="BE437:BO437" si="103">+BD437</f>
        <v>268.9193823216188</v>
      </c>
      <c r="BF437" s="86">
        <f t="shared" si="103"/>
        <v>268.9193823216188</v>
      </c>
      <c r="BG437" s="86">
        <f t="shared" si="103"/>
        <v>268.9193823216188</v>
      </c>
      <c r="BH437" s="86">
        <f t="shared" si="103"/>
        <v>268.9193823216188</v>
      </c>
      <c r="BI437" s="86">
        <f t="shared" si="103"/>
        <v>268.9193823216188</v>
      </c>
      <c r="BJ437" s="86">
        <f t="shared" si="103"/>
        <v>268.9193823216188</v>
      </c>
      <c r="BK437" s="86">
        <f t="shared" si="103"/>
        <v>268.9193823216188</v>
      </c>
      <c r="BL437" s="86">
        <f t="shared" si="103"/>
        <v>268.9193823216188</v>
      </c>
      <c r="BM437" s="86">
        <f t="shared" si="103"/>
        <v>268.9193823216188</v>
      </c>
      <c r="BN437" s="86">
        <f t="shared" si="103"/>
        <v>268.9193823216188</v>
      </c>
      <c r="BO437" s="86">
        <f t="shared" si="103"/>
        <v>268.9193823216188</v>
      </c>
    </row>
    <row r="438" spans="1:67" ht="15" customHeight="1">
      <c r="A438" s="363"/>
      <c r="B438" s="363"/>
      <c r="C438" s="363"/>
      <c r="D438" s="367"/>
      <c r="E438" s="363"/>
      <c r="F438" s="363"/>
      <c r="G438" s="363"/>
      <c r="H438" s="496"/>
      <c r="I438" s="363"/>
      <c r="J438" s="363"/>
      <c r="K438" s="363"/>
      <c r="L438" s="363"/>
      <c r="M438" s="365"/>
      <c r="N438" s="365"/>
      <c r="O438" s="363"/>
      <c r="P438" s="363"/>
      <c r="Q438" s="365"/>
      <c r="R438" s="365"/>
      <c r="S438" s="363"/>
      <c r="T438" s="365"/>
      <c r="U438" s="365"/>
      <c r="V438" s="365"/>
      <c r="W438" s="363"/>
      <c r="X438" s="363"/>
      <c r="Y438" s="365"/>
      <c r="Z438" s="369"/>
      <c r="AA438" s="363"/>
      <c r="AB438" s="247"/>
      <c r="AD438" s="28"/>
      <c r="AE438" s="27"/>
      <c r="AF438" s="248"/>
      <c r="AG438" s="86"/>
      <c r="AK438" s="86"/>
      <c r="BC438" s="260"/>
      <c r="BD438" s="27"/>
    </row>
    <row r="439" spans="1:67">
      <c r="A439" s="363"/>
      <c r="B439" s="363">
        <f>+'Ark1'!C1278</f>
        <v>2023</v>
      </c>
      <c r="C439" s="264">
        <f>+'Ark1'!M1278</f>
        <v>14</v>
      </c>
      <c r="D439" s="362" t="s">
        <v>105</v>
      </c>
      <c r="E439" s="264">
        <f>+'Ark1'!D1278</f>
        <v>1</v>
      </c>
      <c r="F439" s="264" t="str">
        <f t="shared" ref="F439:F450" si="104">+F424</f>
        <v>Jan</v>
      </c>
      <c r="G439" s="264">
        <f>+IF(H439=0,"",'Ark1'!Q1278)</f>
        <v>7</v>
      </c>
      <c r="H439" s="484">
        <f>+'Ark1'!R1278</f>
        <v>12</v>
      </c>
      <c r="I439" s="265">
        <f>+IF(H439=0,"",'Ark1'!AE1278)</f>
        <v>0.249221183800623</v>
      </c>
      <c r="J439" s="265">
        <f>+IF(H439=0,"",'Ark1'!AF1278)</f>
        <v>0.36080829558295574</v>
      </c>
      <c r="K439" s="266">
        <f>+IF(H439=0,"",'Ark1'!S1278)</f>
        <v>7.5833333333333313</v>
      </c>
      <c r="L439" s="363"/>
      <c r="M439" s="267"/>
      <c r="N439" s="267"/>
      <c r="O439" s="363"/>
      <c r="P439" s="265">
        <f>+IF(H439=0,"",'Ark1'!U1278)</f>
        <v>384.85833333333346</v>
      </c>
      <c r="Q439" s="267">
        <f>+IF(H439=0,"",'Ark1'!W1278)</f>
        <v>100</v>
      </c>
      <c r="R439" s="267">
        <f>+IF(H439=0,"",'Ark1'!X1278)</f>
        <v>75</v>
      </c>
      <c r="S439" s="267">
        <f>+IF(H439=0,"",'Ark1'!AG1278)</f>
        <v>1083.6363636363637</v>
      </c>
      <c r="T439" s="267">
        <f>+IF(H439=0,"",'Ark1'!AH1278)</f>
        <v>91.666666666666686</v>
      </c>
      <c r="U439" s="267">
        <f>+IF(H439=0,"",'Ark1'!AI1278)</f>
        <v>50</v>
      </c>
      <c r="V439" s="267">
        <f>+IF(H439=0,"",'Ark1'!Y1278)</f>
        <v>47.774408392173825</v>
      </c>
      <c r="W439" s="266">
        <f>+IF(H439=0,"",'Ark1'!Z1278)</f>
        <v>0.86200670273238722</v>
      </c>
      <c r="X439" s="267">
        <f t="shared" ref="X439:X450" si="105">+IF(H439=0,"",1000*P439/S439)</f>
        <v>355.15450223713657</v>
      </c>
      <c r="Y439" s="267">
        <f t="shared" ref="Y439:Y450" si="106">+IF(H439=0,"",P439/C439)</f>
        <v>27.489880952380961</v>
      </c>
      <c r="Z439" s="265">
        <f t="shared" ref="Z439:Z450" si="107">+IF(H439=0,"",H439/G439)</f>
        <v>1.7142857142857142</v>
      </c>
      <c r="AA439" s="363"/>
      <c r="AD439" s="28"/>
      <c r="AE439" s="27"/>
    </row>
    <row r="440" spans="1:67">
      <c r="A440" s="363"/>
      <c r="B440" s="363">
        <f>+'Ark1'!C1279</f>
        <v>2023</v>
      </c>
      <c r="C440" s="264">
        <f>+'Ark1'!M1279</f>
        <v>14</v>
      </c>
      <c r="D440" s="362" t="s">
        <v>105</v>
      </c>
      <c r="E440" s="264">
        <f>+'Ark1'!D1279</f>
        <v>2</v>
      </c>
      <c r="F440" s="264" t="str">
        <f t="shared" si="104"/>
        <v>Feb</v>
      </c>
      <c r="G440" s="264">
        <f>+IF(H440=0,"",'Ark1'!Q1279)</f>
        <v>11</v>
      </c>
      <c r="H440" s="484">
        <f>+'Ark1'!R1279</f>
        <v>12</v>
      </c>
      <c r="I440" s="265">
        <f>+IF(H440=0,"",'Ark1'!AE1279)</f>
        <v>0.37747719408619046</v>
      </c>
      <c r="J440" s="265">
        <f>+IF(H440=0,"",'Ark1'!AF1279)</f>
        <v>0.52576681414106019</v>
      </c>
      <c r="K440" s="266">
        <f>+IF(H440=0,"",'Ark1'!S1279)</f>
        <v>7.0833333333333313</v>
      </c>
      <c r="L440" s="363"/>
      <c r="M440" s="267"/>
      <c r="N440" s="267"/>
      <c r="O440" s="363"/>
      <c r="P440" s="265">
        <f>+IF(H440=0,"",'Ark1'!U1279)</f>
        <v>365.7833333333333</v>
      </c>
      <c r="Q440" s="267">
        <f>+IF(H440=0,"",'Ark1'!W1279)</f>
        <v>100</v>
      </c>
      <c r="R440" s="267">
        <f>+IF(H440=0,"",'Ark1'!X1279)</f>
        <v>75</v>
      </c>
      <c r="S440" s="267">
        <f>+IF(H440=0,"",'Ark1'!AG1279)</f>
        <v>1004.5</v>
      </c>
      <c r="T440" s="267">
        <f>+IF(H440=0,"",'Ark1'!AH1279)</f>
        <v>100</v>
      </c>
      <c r="U440" s="267">
        <f>+IF(H440=0,"",'Ark1'!AI1279)</f>
        <v>41.666666666666657</v>
      </c>
      <c r="V440" s="267">
        <f>+IF(H440=0,"",'Ark1'!Y1279)</f>
        <v>37.13733147237339</v>
      </c>
      <c r="W440" s="266">
        <f>+IF(H440=0,"",'Ark1'!Z1279)</f>
        <v>0.9537935951883032</v>
      </c>
      <c r="X440" s="267">
        <f t="shared" si="105"/>
        <v>364.14468226314915</v>
      </c>
      <c r="Y440" s="267">
        <f t="shared" si="106"/>
        <v>26.12738095238095</v>
      </c>
      <c r="Z440" s="265">
        <f t="shared" si="107"/>
        <v>1.0909090909090908</v>
      </c>
      <c r="AA440" s="363"/>
      <c r="AD440" s="28"/>
      <c r="AE440" s="27"/>
    </row>
    <row r="441" spans="1:67">
      <c r="A441" s="363"/>
      <c r="B441" s="363">
        <f>+'Ark1'!C1280</f>
        <v>2023</v>
      </c>
      <c r="C441" s="264">
        <f>+'Ark1'!M1280</f>
        <v>14</v>
      </c>
      <c r="D441" s="362" t="s">
        <v>105</v>
      </c>
      <c r="E441" s="264">
        <f>+'Ark1'!D1280</f>
        <v>3</v>
      </c>
      <c r="F441" s="264" t="str">
        <f t="shared" si="104"/>
        <v>Mar</v>
      </c>
      <c r="G441" s="264">
        <f>+IF(H441=0,"",'Ark1'!Q1280)</f>
        <v>20</v>
      </c>
      <c r="H441" s="484">
        <f>+'Ark1'!R1280</f>
        <v>20</v>
      </c>
      <c r="I441" s="265">
        <f>+IF(H441=0,"",'Ark1'!AE1280)</f>
        <v>0.43869269576661551</v>
      </c>
      <c r="J441" s="265">
        <f>+IF(H441=0,"",'Ark1'!AF1280)</f>
        <v>0.63028555560974253</v>
      </c>
      <c r="K441" s="266">
        <f>+IF(H441=0,"",'Ark1'!S1280)</f>
        <v>7.35</v>
      </c>
      <c r="L441" s="363"/>
      <c r="M441" s="267"/>
      <c r="N441" s="267"/>
      <c r="O441" s="363"/>
      <c r="P441" s="265">
        <f>+IF(H441=0,"",'Ark1'!U1280)</f>
        <v>379.96499999999992</v>
      </c>
      <c r="Q441" s="267">
        <f>+IF(H441=0,"",'Ark1'!W1280)</f>
        <v>100</v>
      </c>
      <c r="R441" s="267">
        <f>+IF(H441=0,"",'Ark1'!X1280)</f>
        <v>65</v>
      </c>
      <c r="S441" s="267">
        <f>+IF(H441=0,"",'Ark1'!AG1280)</f>
        <v>1107.8</v>
      </c>
      <c r="T441" s="267">
        <f>+IF(H441=0,"",'Ark1'!AH1280)</f>
        <v>100</v>
      </c>
      <c r="U441" s="267">
        <f>+IF(H441=0,"",'Ark1'!AI1280)</f>
        <v>60</v>
      </c>
      <c r="V441" s="267">
        <f>+IF(H441=0,"",'Ark1'!Y1280)</f>
        <v>55.033728521699317</v>
      </c>
      <c r="W441" s="266">
        <f>+IF(H441=0,"",'Ark1'!Z1280)</f>
        <v>1.4585952145814851</v>
      </c>
      <c r="X441" s="267">
        <f t="shared" si="105"/>
        <v>342.99061202383098</v>
      </c>
      <c r="Y441" s="267">
        <f t="shared" si="106"/>
        <v>27.140357142857138</v>
      </c>
      <c r="Z441" s="265">
        <f t="shared" si="107"/>
        <v>1</v>
      </c>
      <c r="AA441" s="363"/>
      <c r="AD441" s="28"/>
      <c r="AE441" s="27"/>
    </row>
    <row r="442" spans="1:67">
      <c r="A442" s="363"/>
      <c r="B442" s="363">
        <f>+'Ark1'!C1281</f>
        <v>2023</v>
      </c>
      <c r="C442" s="264">
        <f>+'Ark1'!M1281</f>
        <v>14</v>
      </c>
      <c r="D442" s="362" t="s">
        <v>105</v>
      </c>
      <c r="E442" s="264">
        <f>+'Ark1'!D1281</f>
        <v>4</v>
      </c>
      <c r="F442" s="264" t="str">
        <f t="shared" si="104"/>
        <v>Apr</v>
      </c>
      <c r="G442" s="264">
        <f>+IF(H442=0,"",'Ark1'!Q1281)</f>
        <v>19</v>
      </c>
      <c r="H442" s="484">
        <f>+'Ark1'!R1281</f>
        <v>20</v>
      </c>
      <c r="I442" s="265">
        <f>+IF(H442=0,"",'Ark1'!AE1281)</f>
        <v>0.63959066197633507</v>
      </c>
      <c r="J442" s="265">
        <f>+IF(H442=0,"",'Ark1'!AF1281)</f>
        <v>0.86432243233122796</v>
      </c>
      <c r="K442" s="266">
        <f>+IF(H442=0,"",'Ark1'!S1281)</f>
        <v>7.3</v>
      </c>
      <c r="L442" s="363"/>
      <c r="M442" s="267"/>
      <c r="N442" s="267"/>
      <c r="O442" s="363"/>
      <c r="P442" s="265">
        <f>+IF(H442=0,"",'Ark1'!U1281)</f>
        <v>361.46500000000009</v>
      </c>
      <c r="Q442" s="267">
        <f>+IF(H442=0,"",'Ark1'!W1281)</f>
        <v>100</v>
      </c>
      <c r="R442" s="267">
        <f>+IF(H442=0,"",'Ark1'!X1281)</f>
        <v>50</v>
      </c>
      <c r="S442" s="267">
        <f>+IF(H442=0,"",'Ark1'!AG1281)</f>
        <v>1096.8235294117644</v>
      </c>
      <c r="T442" s="267">
        <f>+IF(H442=0,"",'Ark1'!AH1281)</f>
        <v>85</v>
      </c>
      <c r="U442" s="267">
        <f>+IF(H442=0,"",'Ark1'!AI1281)</f>
        <v>50</v>
      </c>
      <c r="V442" s="267">
        <f>+IF(H442=0,"",'Ark1'!Y1281)</f>
        <v>61.570896330977455</v>
      </c>
      <c r="W442" s="266">
        <f>+IF(H442=0,"",'Ark1'!Z1281)</f>
        <v>1.345362404707372</v>
      </c>
      <c r="X442" s="267">
        <f t="shared" si="105"/>
        <v>329.55620508420054</v>
      </c>
      <c r="Y442" s="267">
        <f t="shared" si="106"/>
        <v>25.818928571428579</v>
      </c>
      <c r="Z442" s="265">
        <f t="shared" si="107"/>
        <v>1.0526315789473684</v>
      </c>
      <c r="AA442" s="363"/>
      <c r="AD442" s="28"/>
      <c r="AE442" s="27"/>
    </row>
    <row r="443" spans="1:67">
      <c r="A443" s="363"/>
      <c r="B443" s="363">
        <f>+'Ark1'!C1282</f>
        <v>2023</v>
      </c>
      <c r="C443" s="264">
        <f>+'Ark1'!M1282</f>
        <v>14</v>
      </c>
      <c r="D443" s="362" t="s">
        <v>105</v>
      </c>
      <c r="E443" s="264">
        <f>+'Ark1'!D1282</f>
        <v>5</v>
      </c>
      <c r="F443" s="264" t="str">
        <f t="shared" si="104"/>
        <v>Mai</v>
      </c>
      <c r="G443" s="264">
        <f>+IF(H443=0,"",'Ark1'!Q1282)</f>
        <v>18</v>
      </c>
      <c r="H443" s="484">
        <f>+'Ark1'!R1282</f>
        <v>25</v>
      </c>
      <c r="I443" s="265">
        <f>+IF(H443=0,"",'Ark1'!AE1282)</f>
        <v>0.64449600412477492</v>
      </c>
      <c r="J443" s="265">
        <f>+IF(H443=0,"",'Ark1'!AF1282)</f>
        <v>0.92951465803243283</v>
      </c>
      <c r="K443" s="266">
        <f>+IF(H443=0,"",'Ark1'!S1282)</f>
        <v>7.72</v>
      </c>
      <c r="L443" s="363"/>
      <c r="M443" s="267"/>
      <c r="N443" s="267"/>
      <c r="O443" s="363"/>
      <c r="P443" s="265">
        <f>+IF(H443=0,"",'Ark1'!U1282)</f>
        <v>384.45600000000007</v>
      </c>
      <c r="Q443" s="267">
        <f>+IF(H443=0,"",'Ark1'!W1282)</f>
        <v>100</v>
      </c>
      <c r="R443" s="267">
        <f>+IF(H443=0,"",'Ark1'!X1282)</f>
        <v>68</v>
      </c>
      <c r="S443" s="267">
        <f>+IF(H443=0,"",'Ark1'!AG1282)</f>
        <v>981.04</v>
      </c>
      <c r="T443" s="267">
        <f>+IF(H443=0,"",'Ark1'!AH1282)</f>
        <v>96</v>
      </c>
      <c r="U443" s="267">
        <f>+IF(H443=0,"",'Ark1'!AI1282)</f>
        <v>68</v>
      </c>
      <c r="V443" s="267">
        <f>+IF(H443=0,"",'Ark1'!Y1282)</f>
        <v>57.639938098508999</v>
      </c>
      <c r="W443" s="266">
        <f>+IF(H443=0,"",'Ark1'!Z1282)</f>
        <v>0.95999999999999919</v>
      </c>
      <c r="X443" s="267">
        <f t="shared" si="105"/>
        <v>391.88616162439865</v>
      </c>
      <c r="Y443" s="267">
        <f t="shared" si="106"/>
        <v>27.461142857142864</v>
      </c>
      <c r="Z443" s="265">
        <f t="shared" si="107"/>
        <v>1.3888888888888888</v>
      </c>
      <c r="AA443" s="363"/>
      <c r="AD443" s="28"/>
      <c r="AE443" s="27"/>
    </row>
    <row r="444" spans="1:67">
      <c r="A444" s="363"/>
      <c r="B444" s="363">
        <f>+'Ark1'!C1283</f>
        <v>2023</v>
      </c>
      <c r="C444" s="264">
        <f>+'Ark1'!M1283</f>
        <v>14</v>
      </c>
      <c r="D444" s="362" t="s">
        <v>105</v>
      </c>
      <c r="E444" s="264">
        <f>+'Ark1'!D1283</f>
        <v>6</v>
      </c>
      <c r="F444" s="264" t="str">
        <f t="shared" si="104"/>
        <v>Jun</v>
      </c>
      <c r="G444" s="264">
        <f>+IF(H444=0,"",'Ark1'!Q1283)</f>
        <v>17</v>
      </c>
      <c r="H444" s="484">
        <f>+'Ark1'!R1283</f>
        <v>18</v>
      </c>
      <c r="I444" s="265">
        <f>+IF(H444=0,"",'Ark1'!AE1283)</f>
        <v>0.44554455445544566</v>
      </c>
      <c r="J444" s="265">
        <f>+IF(H444=0,"",'Ark1'!AF1283)</f>
        <v>0.614365698249142</v>
      </c>
      <c r="K444" s="266">
        <f>+IF(H444=0,"",'Ark1'!S1283)</f>
        <v>7.1111111111111116</v>
      </c>
      <c r="L444" s="363"/>
      <c r="M444" s="267"/>
      <c r="N444" s="267"/>
      <c r="O444" s="363"/>
      <c r="P444" s="265">
        <f>+IF(H444=0,"",'Ark1'!U1283)</f>
        <v>362.81666666666655</v>
      </c>
      <c r="Q444" s="267">
        <f>+IF(H444=0,"",'Ark1'!W1283)</f>
        <v>100</v>
      </c>
      <c r="R444" s="267">
        <f>+IF(H444=0,"",'Ark1'!X1283)</f>
        <v>55.555555555555557</v>
      </c>
      <c r="S444" s="267">
        <f>+IF(H444=0,"",'Ark1'!AG1283)</f>
        <v>1053.166666666667</v>
      </c>
      <c r="T444" s="267">
        <f>+IF(H444=0,"",'Ark1'!AH1283)</f>
        <v>100</v>
      </c>
      <c r="U444" s="267">
        <f>+IF(H444=0,"",'Ark1'!AI1283)</f>
        <v>55.555555555555557</v>
      </c>
      <c r="V444" s="267">
        <f>+IF(H444=0,"",'Ark1'!Y1283)</f>
        <v>49.723739579579117</v>
      </c>
      <c r="W444" s="266">
        <f>+IF(H444=0,"",'Ark1'!Z1283)</f>
        <v>1.0999438818457421</v>
      </c>
      <c r="X444" s="267">
        <f t="shared" si="105"/>
        <v>344.50071213799635</v>
      </c>
      <c r="Y444" s="267">
        <f t="shared" si="106"/>
        <v>25.915476190476181</v>
      </c>
      <c r="Z444" s="265">
        <f t="shared" si="107"/>
        <v>1.0588235294117647</v>
      </c>
      <c r="AA444" s="363"/>
      <c r="AD444" s="28"/>
      <c r="AE444" s="27"/>
    </row>
    <row r="445" spans="1:67">
      <c r="A445" s="363"/>
      <c r="B445" s="363">
        <f>+'Ark1'!C1284</f>
        <v>2023</v>
      </c>
      <c r="C445" s="264">
        <f>+'Ark1'!M1284</f>
        <v>14</v>
      </c>
      <c r="D445" s="362" t="s">
        <v>105</v>
      </c>
      <c r="E445" s="264">
        <f>+'Ark1'!D1284</f>
        <v>7</v>
      </c>
      <c r="F445" s="264" t="str">
        <f t="shared" si="104"/>
        <v>Jul</v>
      </c>
      <c r="G445" s="264">
        <f>+IF(H445=0,"",'Ark1'!Q1284)</f>
        <v>8</v>
      </c>
      <c r="H445" s="484">
        <f>+'Ark1'!R1284</f>
        <v>9</v>
      </c>
      <c r="I445" s="265">
        <f>+IF(H445=0,"",'Ark1'!AE1284)</f>
        <v>0.35419126328217237</v>
      </c>
      <c r="J445" s="265">
        <f>+IF(H445=0,"",'Ark1'!AF1284)</f>
        <v>0.53459890549273315</v>
      </c>
      <c r="K445" s="266">
        <f>+IF(H445=0,"",'Ark1'!S1284)</f>
        <v>7.6666666666666687</v>
      </c>
      <c r="L445" s="363"/>
      <c r="M445" s="267"/>
      <c r="N445" s="267"/>
      <c r="O445" s="363"/>
      <c r="P445" s="265">
        <f>+IF(H445=0,"",'Ark1'!U1284)</f>
        <v>398.51111111111112</v>
      </c>
      <c r="Q445" s="267">
        <f>+IF(H445=0,"",'Ark1'!W1284)</f>
        <v>100</v>
      </c>
      <c r="R445" s="267">
        <f>+IF(H445=0,"",'Ark1'!X1284)</f>
        <v>77.777777777777771</v>
      </c>
      <c r="S445" s="267">
        <f>+IF(H445=0,"",'Ark1'!AG1284)</f>
        <v>1168</v>
      </c>
      <c r="T445" s="267">
        <f>+IF(H445=0,"",'Ark1'!AH1284)</f>
        <v>100</v>
      </c>
      <c r="U445" s="267">
        <f>+IF(H445=0,"",'Ark1'!AI1284)</f>
        <v>44.44444444444445</v>
      </c>
      <c r="V445" s="267">
        <f>+IF(H445=0,"",'Ark1'!Y1284)</f>
        <v>104.11573095406241</v>
      </c>
      <c r="W445" s="266">
        <f>+IF(H445=0,"",'Ark1'!Z1284)</f>
        <v>1.4142135623730903</v>
      </c>
      <c r="X445" s="267">
        <f t="shared" si="105"/>
        <v>341.1910197869102</v>
      </c>
      <c r="Y445" s="267">
        <f t="shared" si="106"/>
        <v>28.465079365079365</v>
      </c>
      <c r="Z445" s="265">
        <f t="shared" si="107"/>
        <v>1.125</v>
      </c>
      <c r="AA445" s="363"/>
      <c r="AD445" s="28"/>
      <c r="AE445" s="27"/>
    </row>
    <row r="446" spans="1:67">
      <c r="A446" s="363"/>
      <c r="B446" s="363">
        <f>+'Ark1'!C1285</f>
        <v>2023</v>
      </c>
      <c r="C446" s="264">
        <f>+'Ark1'!M1285</f>
        <v>14</v>
      </c>
      <c r="D446" s="362" t="s">
        <v>105</v>
      </c>
      <c r="E446" s="264">
        <f>+'Ark1'!D1285</f>
        <v>8</v>
      </c>
      <c r="F446" s="264" t="str">
        <f t="shared" si="104"/>
        <v>Aug</v>
      </c>
      <c r="G446" s="264">
        <f>+IF(H446=0,"",'Ark1'!Q1285)</f>
        <v>9</v>
      </c>
      <c r="H446" s="484">
        <f>+'Ark1'!R1285</f>
        <v>11</v>
      </c>
      <c r="I446" s="265">
        <f>+IF(H446=0,"",'Ark1'!AE1285)</f>
        <v>0.3440725680325305</v>
      </c>
      <c r="J446" s="265">
        <f>+IF(H446=0,"",'Ark1'!AF1285)</f>
        <v>0.47702321184741936</v>
      </c>
      <c r="K446" s="266">
        <f>+IF(H446=0,"",'Ark1'!S1285)</f>
        <v>7.1818181818181808</v>
      </c>
      <c r="L446" s="363"/>
      <c r="M446" s="267"/>
      <c r="N446" s="267"/>
      <c r="O446" s="363"/>
      <c r="P446" s="265">
        <f>+IF(H446=0,"",'Ark1'!U1285)</f>
        <v>361.13636363636363</v>
      </c>
      <c r="Q446" s="267">
        <f>+IF(H446=0,"",'Ark1'!W1285)</f>
        <v>100</v>
      </c>
      <c r="R446" s="267">
        <f>+IF(H446=0,"",'Ark1'!X1285)</f>
        <v>63.636363636363633</v>
      </c>
      <c r="S446" s="267">
        <f>+IF(H446=0,"",'Ark1'!AG1285)</f>
        <v>980</v>
      </c>
      <c r="T446" s="267">
        <f>+IF(H446=0,"",'Ark1'!AH1285)</f>
        <v>100</v>
      </c>
      <c r="U446" s="267">
        <f>+IF(H446=0,"",'Ark1'!AI1285)</f>
        <v>45.454545454545446</v>
      </c>
      <c r="V446" s="267">
        <f>+IF(H446=0,"",'Ark1'!Y1285)</f>
        <v>38.753586877446345</v>
      </c>
      <c r="W446" s="266">
        <f>+IF(H446=0,"",'Ark1'!Z1285)</f>
        <v>0.93596637645336322</v>
      </c>
      <c r="X446" s="267">
        <f t="shared" si="105"/>
        <v>368.50649350649354</v>
      </c>
      <c r="Y446" s="267">
        <f t="shared" si="106"/>
        <v>25.795454545454543</v>
      </c>
      <c r="Z446" s="265">
        <f t="shared" si="107"/>
        <v>1.2222222222222223</v>
      </c>
      <c r="AA446" s="363"/>
      <c r="AD446" s="28"/>
      <c r="AE446" s="27"/>
    </row>
    <row r="447" spans="1:67">
      <c r="A447" s="363"/>
      <c r="B447" s="363">
        <f>+'Ark1'!C1286</f>
        <v>2023</v>
      </c>
      <c r="C447" s="264">
        <f>+'Ark1'!M1286</f>
        <v>14</v>
      </c>
      <c r="D447" s="362" t="s">
        <v>105</v>
      </c>
      <c r="E447" s="264">
        <f>+'Ark1'!D1286</f>
        <v>9</v>
      </c>
      <c r="F447" s="264" t="str">
        <f t="shared" si="104"/>
        <v>Sep</v>
      </c>
      <c r="G447" s="264">
        <f>+IF(H447=0,"",'Ark1'!Q1286)</f>
        <v>7</v>
      </c>
      <c r="H447" s="484">
        <f>+'Ark1'!R1286</f>
        <v>8</v>
      </c>
      <c r="I447" s="265">
        <f>+IF(H447=0,"",'Ark1'!AE1286)</f>
        <v>0.23654642223536368</v>
      </c>
      <c r="J447" s="265">
        <f>+IF(H447=0,"",'Ark1'!AF1286)</f>
        <v>0.36903880299993447</v>
      </c>
      <c r="K447" s="266">
        <f>+IF(H447=0,"",'Ark1'!S1286)</f>
        <v>7</v>
      </c>
      <c r="L447" s="363"/>
      <c r="M447" s="267"/>
      <c r="N447" s="267"/>
      <c r="O447" s="363"/>
      <c r="P447" s="265">
        <f>+IF(H447=0,"",'Ark1'!U1286)</f>
        <v>403.33750000000009</v>
      </c>
      <c r="Q447" s="267">
        <f>+IF(H447=0,"",'Ark1'!W1286)</f>
        <v>100</v>
      </c>
      <c r="R447" s="267">
        <f>+IF(H447=0,"",'Ark1'!X1286)</f>
        <v>100</v>
      </c>
      <c r="S447" s="267">
        <f>+IF(H447=0,"",'Ark1'!AG1286)</f>
        <v>1170.5</v>
      </c>
      <c r="T447" s="267">
        <f>+IF(H447=0,"",'Ark1'!AH1286)</f>
        <v>100</v>
      </c>
      <c r="U447" s="267">
        <f>+IF(H447=0,"",'Ark1'!AI1286)</f>
        <v>25</v>
      </c>
      <c r="V447" s="267">
        <f>+IF(H447=0,"",'Ark1'!Y1286)</f>
        <v>26.296812425652774</v>
      </c>
      <c r="W447" s="266">
        <f>+IF(H447=0,"",'Ark1'!Z1286)</f>
        <v>0.8660254037844386</v>
      </c>
      <c r="X447" s="267">
        <f t="shared" si="105"/>
        <v>344.58564715933369</v>
      </c>
      <c r="Y447" s="267">
        <f t="shared" si="106"/>
        <v>28.809821428571436</v>
      </c>
      <c r="Z447" s="265">
        <f t="shared" si="107"/>
        <v>1.1428571428571428</v>
      </c>
      <c r="AA447" s="363"/>
      <c r="AD447" s="28"/>
      <c r="AE447" s="27"/>
    </row>
    <row r="448" spans="1:67">
      <c r="A448" s="363"/>
      <c r="B448" s="363">
        <f>+'Ark1'!C1287</f>
        <v>2023</v>
      </c>
      <c r="C448" s="264">
        <f>+'Ark1'!M1287</f>
        <v>14</v>
      </c>
      <c r="D448" s="362" t="s">
        <v>105</v>
      </c>
      <c r="E448" s="264">
        <f>+'Ark1'!D1287</f>
        <v>10</v>
      </c>
      <c r="F448" s="264" t="str">
        <f t="shared" si="104"/>
        <v>Okt</v>
      </c>
      <c r="G448" s="264">
        <f>+IF(H448=0,"",'Ark1'!Q1287)</f>
        <v>23</v>
      </c>
      <c r="H448" s="484">
        <f>+'Ark1'!R1287</f>
        <v>25</v>
      </c>
      <c r="I448" s="265">
        <f>+IF(H448=0,"",'Ark1'!AE1287)</f>
        <v>0.34785028523723394</v>
      </c>
      <c r="J448" s="265">
        <f>+IF(H448=0,"",'Ark1'!AF1287)</f>
        <v>0.45827593633345137</v>
      </c>
      <c r="K448" s="266">
        <f>+IF(H448=0,"",'Ark1'!S1287)</f>
        <v>6.76</v>
      </c>
      <c r="L448" s="363"/>
      <c r="M448" s="267"/>
      <c r="N448" s="267"/>
      <c r="O448" s="363"/>
      <c r="P448" s="265">
        <f>+IF(H448=0,"",'Ark1'!U1287)</f>
        <v>339.44</v>
      </c>
      <c r="Q448" s="267">
        <f>+IF(H448=0,"",'Ark1'!W1287)</f>
        <v>100</v>
      </c>
      <c r="R448" s="267">
        <f>+IF(H448=0,"",'Ark1'!X1287)</f>
        <v>44</v>
      </c>
      <c r="S448" s="267">
        <f>+IF(H448=0,"",'Ark1'!AG1287)</f>
        <v>1051.5999999999999</v>
      </c>
      <c r="T448" s="267">
        <f>+IF(H448=0,"",'Ark1'!AH1287)</f>
        <v>100</v>
      </c>
      <c r="U448" s="267">
        <f>+IF(H448=0,"",'Ark1'!AI1287)</f>
        <v>72</v>
      </c>
      <c r="V448" s="267">
        <f>+IF(H448=0,"",'Ark1'!Y1287)</f>
        <v>50.004359809920544</v>
      </c>
      <c r="W448" s="266">
        <f>+IF(H448=0,"",'Ark1'!Z1287)</f>
        <v>1.2737346662472555</v>
      </c>
      <c r="X448" s="267">
        <f t="shared" si="105"/>
        <v>322.78432864206928</v>
      </c>
      <c r="Y448" s="267">
        <f t="shared" si="106"/>
        <v>24.245714285714286</v>
      </c>
      <c r="Z448" s="265">
        <f t="shared" si="107"/>
        <v>1.0869565217391304</v>
      </c>
      <c r="AA448" s="363"/>
      <c r="AD448" s="28"/>
      <c r="AE448" s="27"/>
    </row>
    <row r="449" spans="1:67">
      <c r="A449" s="363"/>
      <c r="B449" s="363">
        <f>+'Ark1'!C1288</f>
        <v>2023</v>
      </c>
      <c r="C449" s="264">
        <f>+'Ark1'!M1288</f>
        <v>14</v>
      </c>
      <c r="D449" s="362" t="s">
        <v>105</v>
      </c>
      <c r="E449" s="264">
        <f>+'Ark1'!D1288</f>
        <v>11</v>
      </c>
      <c r="F449" s="264" t="str">
        <f t="shared" si="104"/>
        <v>Nov</v>
      </c>
      <c r="G449" s="264">
        <f>+IF(H449=0,"",'Ark1'!Q1288)</f>
        <v>31</v>
      </c>
      <c r="H449" s="484">
        <f>+'Ark1'!R1288</f>
        <v>34</v>
      </c>
      <c r="I449" s="265">
        <f>+IF(H449=0,"",'Ark1'!AE1288)</f>
        <v>0.52951253698800804</v>
      </c>
      <c r="J449" s="265">
        <f>+IF(H449=0,"",'Ark1'!AF1288)</f>
        <v>0.72967087867383107</v>
      </c>
      <c r="K449" s="266">
        <f>+IF(H449=0,"",'Ark1'!S1288)</f>
        <v>7.1470588235294121</v>
      </c>
      <c r="L449" s="363"/>
      <c r="M449" s="267"/>
      <c r="N449" s="267"/>
      <c r="O449" s="363"/>
      <c r="P449" s="265">
        <f>+IF(H449=0,"",'Ark1'!U1288)</f>
        <v>359.8058823529413</v>
      </c>
      <c r="Q449" s="267">
        <f>+IF(H449=0,"",'Ark1'!W1288)</f>
        <v>100</v>
      </c>
      <c r="R449" s="267">
        <f>+IF(H449=0,"",'Ark1'!X1288)</f>
        <v>58.82352941176471</v>
      </c>
      <c r="S449" s="267">
        <f>+IF(H449=0,"",'Ark1'!AG1288)</f>
        <v>1201.666666666667</v>
      </c>
      <c r="T449" s="267">
        <f>+IF(H449=0,"",'Ark1'!AH1288)</f>
        <v>97.058823529411754</v>
      </c>
      <c r="U449" s="267">
        <f>+IF(H449=0,"",'Ark1'!AI1288)</f>
        <v>70.588235294117652</v>
      </c>
      <c r="V449" s="267">
        <f>+IF(H449=0,"",'Ark1'!Y1288)</f>
        <v>54.309559017653662</v>
      </c>
      <c r="W449" s="266">
        <f>+IF(H449=0,"",'Ark1'!Z1288)</f>
        <v>1.2864075134487665</v>
      </c>
      <c r="X449" s="267">
        <f t="shared" si="105"/>
        <v>299.42237089010365</v>
      </c>
      <c r="Y449" s="267">
        <f t="shared" si="106"/>
        <v>25.700420168067236</v>
      </c>
      <c r="Z449" s="265">
        <f t="shared" si="107"/>
        <v>1.096774193548387</v>
      </c>
      <c r="AA449" s="363"/>
      <c r="AD449" s="28"/>
      <c r="AE449" s="27"/>
    </row>
    <row r="450" spans="1:67">
      <c r="A450" s="363"/>
      <c r="B450" s="363">
        <f>+'Ark1'!C1289</f>
        <v>2023</v>
      </c>
      <c r="C450" s="264">
        <f>+'Ark1'!M1289</f>
        <v>14</v>
      </c>
      <c r="D450" s="362" t="s">
        <v>105</v>
      </c>
      <c r="E450" s="264">
        <f>+'Ark1'!D1289</f>
        <v>12</v>
      </c>
      <c r="F450" s="264" t="str">
        <f t="shared" si="104"/>
        <v>Des</v>
      </c>
      <c r="G450" s="264">
        <f>+IF(H450=0,"",'Ark1'!Q1289)</f>
        <v>9</v>
      </c>
      <c r="H450" s="484">
        <f>+'Ark1'!R1289</f>
        <v>10</v>
      </c>
      <c r="I450" s="265">
        <f>+IF(H450=0,"",'Ark1'!AE1289)</f>
        <v>0.23815194093831871</v>
      </c>
      <c r="J450" s="265">
        <f>+IF(H450=0,"",'Ark1'!AF1289)</f>
        <v>0.34503630475652725</v>
      </c>
      <c r="K450" s="266">
        <f>+IF(H450=0,"",'Ark1'!S1289)</f>
        <v>7.4</v>
      </c>
      <c r="L450" s="363"/>
      <c r="M450" s="267"/>
      <c r="N450" s="267"/>
      <c r="O450" s="363"/>
      <c r="P450" s="265">
        <f>+IF(H450=0,"",'Ark1'!U1289)</f>
        <v>379.59</v>
      </c>
      <c r="Q450" s="267">
        <f>+IF(H450=0,"",'Ark1'!W1289)</f>
        <v>100</v>
      </c>
      <c r="R450" s="267">
        <f>+IF(H450=0,"",'Ark1'!X1289)</f>
        <v>70</v>
      </c>
      <c r="S450" s="267">
        <f>+IF(H450=0,"",'Ark1'!AG1289)</f>
        <v>1110.2222222222222</v>
      </c>
      <c r="T450" s="267">
        <f>+IF(H450=0,"",'Ark1'!AH1289)</f>
        <v>90</v>
      </c>
      <c r="U450" s="267">
        <f>+IF(H450=0,"",'Ark1'!AI1289)</f>
        <v>60</v>
      </c>
      <c r="V450" s="267">
        <f>+IF(H450=0,"",'Ark1'!Y1289)</f>
        <v>31.975223220487784</v>
      </c>
      <c r="W450" s="266">
        <f>+IF(H450=0,"",'Ark1'!Z1289)</f>
        <v>1.1999999999999991</v>
      </c>
      <c r="X450" s="267">
        <f t="shared" si="105"/>
        <v>341.90452361889515</v>
      </c>
      <c r="Y450" s="267">
        <f t="shared" si="106"/>
        <v>27.113571428571426</v>
      </c>
      <c r="Z450" s="265">
        <f t="shared" si="107"/>
        <v>1.1111111111111112</v>
      </c>
      <c r="AA450" s="363"/>
      <c r="AD450" s="28"/>
      <c r="AE450" s="27"/>
    </row>
    <row r="451" spans="1:67" ht="15" customHeight="1">
      <c r="A451" s="363"/>
      <c r="B451" s="363"/>
      <c r="C451" s="363"/>
      <c r="D451" s="363"/>
      <c r="E451" s="363"/>
      <c r="F451" s="363"/>
      <c r="G451" s="363"/>
      <c r="H451" s="496"/>
      <c r="I451" s="364"/>
      <c r="J451" s="364"/>
      <c r="K451" s="363"/>
      <c r="L451" s="363"/>
      <c r="M451" s="365"/>
      <c r="N451" s="365"/>
      <c r="O451" s="363"/>
      <c r="P451" s="363"/>
      <c r="Q451" s="365"/>
      <c r="R451" s="365"/>
      <c r="S451" s="363"/>
      <c r="T451" s="365"/>
      <c r="U451" s="365"/>
      <c r="V451" s="365"/>
      <c r="W451" s="363"/>
      <c r="X451" s="363"/>
      <c r="Y451" s="365"/>
      <c r="Z451" s="364"/>
      <c r="AA451" s="363"/>
      <c r="AB451" s="247"/>
      <c r="AD451" s="28"/>
      <c r="AE451" s="27"/>
      <c r="AF451" s="248"/>
      <c r="AG451" s="86"/>
      <c r="AK451" s="86"/>
      <c r="BC451" s="260"/>
      <c r="BD451" s="27"/>
    </row>
    <row r="452" spans="1:67" ht="22.8">
      <c r="A452" s="366" t="s">
        <v>631</v>
      </c>
      <c r="B452" s="363"/>
      <c r="C452" s="363"/>
      <c r="D452" s="367" t="str">
        <f>+D454</f>
        <v>5+</v>
      </c>
      <c r="E452" s="363"/>
      <c r="F452" s="363"/>
      <c r="G452" s="363"/>
      <c r="H452" s="495">
        <f>SUM(H454:H465)</f>
        <v>109</v>
      </c>
      <c r="I452" s="364"/>
      <c r="J452" s="364"/>
      <c r="K452" s="363"/>
      <c r="L452" s="363"/>
      <c r="M452" s="365"/>
      <c r="N452" s="365"/>
      <c r="O452" s="363"/>
      <c r="P452" s="270">
        <f>+Fettgruppe!R39</f>
        <v>390.5715596330275</v>
      </c>
      <c r="Q452" s="365"/>
      <c r="R452" s="365"/>
      <c r="S452" s="363"/>
      <c r="T452" s="365"/>
      <c r="U452" s="365"/>
      <c r="V452" s="365"/>
      <c r="W452" s="363"/>
      <c r="X452" s="270">
        <f>+Fettgruppe!Z39</f>
        <v>327.94383828321378</v>
      </c>
      <c r="Y452" s="368" t="s">
        <v>629</v>
      </c>
      <c r="Z452" s="369"/>
      <c r="AA452" s="363"/>
      <c r="AB452" s="247"/>
      <c r="AD452" s="28"/>
      <c r="AE452" s="27"/>
      <c r="AF452" s="248"/>
      <c r="AG452" s="86"/>
      <c r="AK452" s="86"/>
      <c r="BC452" s="260" t="e">
        <f>1+#REF!</f>
        <v>#REF!</v>
      </c>
      <c r="BD452" s="27">
        <v>268.9193823216188</v>
      </c>
      <c r="BE452" s="86">
        <f t="shared" ref="BE452:BO452" si="108">+BD452</f>
        <v>268.9193823216188</v>
      </c>
      <c r="BF452" s="86">
        <f t="shared" si="108"/>
        <v>268.9193823216188</v>
      </c>
      <c r="BG452" s="86">
        <f t="shared" si="108"/>
        <v>268.9193823216188</v>
      </c>
      <c r="BH452" s="86">
        <f t="shared" si="108"/>
        <v>268.9193823216188</v>
      </c>
      <c r="BI452" s="86">
        <f t="shared" si="108"/>
        <v>268.9193823216188</v>
      </c>
      <c r="BJ452" s="86">
        <f t="shared" si="108"/>
        <v>268.9193823216188</v>
      </c>
      <c r="BK452" s="86">
        <f t="shared" si="108"/>
        <v>268.9193823216188</v>
      </c>
      <c r="BL452" s="86">
        <f t="shared" si="108"/>
        <v>268.9193823216188</v>
      </c>
      <c r="BM452" s="86">
        <f t="shared" si="108"/>
        <v>268.9193823216188</v>
      </c>
      <c r="BN452" s="86">
        <f t="shared" si="108"/>
        <v>268.9193823216188</v>
      </c>
      <c r="BO452" s="86">
        <f t="shared" si="108"/>
        <v>268.9193823216188</v>
      </c>
    </row>
    <row r="453" spans="1:67" ht="15" customHeight="1">
      <c r="A453" s="363"/>
      <c r="B453" s="363"/>
      <c r="C453" s="363"/>
      <c r="D453" s="367"/>
      <c r="E453" s="363"/>
      <c r="F453" s="363"/>
      <c r="G453" s="363"/>
      <c r="H453" s="496"/>
      <c r="I453" s="363"/>
      <c r="J453" s="363"/>
      <c r="K453" s="363"/>
      <c r="L453" s="363"/>
      <c r="M453" s="365"/>
      <c r="N453" s="365"/>
      <c r="O453" s="363"/>
      <c r="P453" s="363"/>
      <c r="Q453" s="365"/>
      <c r="R453" s="365"/>
      <c r="S453" s="363"/>
      <c r="T453" s="365"/>
      <c r="U453" s="365"/>
      <c r="V453" s="365"/>
      <c r="W453" s="363"/>
      <c r="X453" s="363"/>
      <c r="Y453" s="365"/>
      <c r="Z453" s="369"/>
      <c r="AA453" s="363"/>
      <c r="AB453" s="247"/>
      <c r="AD453" s="28"/>
      <c r="AE453" s="27"/>
      <c r="AF453" s="248"/>
      <c r="AG453" s="86"/>
      <c r="AK453" s="86"/>
      <c r="BC453" s="260"/>
      <c r="BD453" s="27"/>
    </row>
    <row r="454" spans="1:67">
      <c r="A454" s="363"/>
      <c r="B454" s="363">
        <f>+'Ark1'!C1290</f>
        <v>2023</v>
      </c>
      <c r="C454" s="264">
        <f>+'Ark1'!M1290</f>
        <v>15</v>
      </c>
      <c r="D454" s="264" t="s">
        <v>106</v>
      </c>
      <c r="E454" s="264">
        <f>+'Ark1'!D1290</f>
        <v>1</v>
      </c>
      <c r="F454" s="264" t="s">
        <v>584</v>
      </c>
      <c r="G454" s="264">
        <f>+IF(H454=0,"",'Ark1'!Q1290)</f>
        <v>10</v>
      </c>
      <c r="H454" s="484">
        <f>+'Ark1'!R1290</f>
        <v>10</v>
      </c>
      <c r="I454" s="265">
        <f>+IF(H454=0,"",'Ark1'!AE1290)</f>
        <v>0.20768431983385252</v>
      </c>
      <c r="J454" s="265">
        <f>+IF(H454=0,"",'Ark1'!AF1290)</f>
        <v>0.3010811358113582</v>
      </c>
      <c r="K454" s="266">
        <f>+IF(H454=0,"",'Ark1'!S1290)</f>
        <v>7.7</v>
      </c>
      <c r="L454" s="363"/>
      <c r="M454" s="267"/>
      <c r="N454" s="267"/>
      <c r="O454" s="363"/>
      <c r="P454" s="265">
        <f>+IF(H454=0,"",'Ark1'!U1290)</f>
        <v>385.38</v>
      </c>
      <c r="Q454" s="267">
        <f>+IF(H454=0,"",'Ark1'!W1290)</f>
        <v>100</v>
      </c>
      <c r="R454" s="267">
        <f>+IF(H454=0,"",'Ark1'!X1290)</f>
        <v>70</v>
      </c>
      <c r="S454" s="267">
        <f>+IF(H454=0,"",'Ark1'!AG1290)</f>
        <v>1379.75</v>
      </c>
      <c r="T454" s="267">
        <f>+IF(H454=0,"",'Ark1'!AH1290)</f>
        <v>80</v>
      </c>
      <c r="U454" s="267">
        <f>+IF(H454=0,"",'Ark1'!AI1290)</f>
        <v>50</v>
      </c>
      <c r="V454" s="267">
        <f>+IF(H454=0,"",'Ark1'!Y1290)</f>
        <v>93.411410437911684</v>
      </c>
      <c r="W454" s="266">
        <f>+IF(H454=0,"",'Ark1'!Z1290)</f>
        <v>1.4866068747318475</v>
      </c>
      <c r="X454" s="267">
        <f t="shared" ref="X454:X465" si="109">+IF(H454=0,"",1000*P454/S454)</f>
        <v>279.31146946910673</v>
      </c>
      <c r="Y454" s="267">
        <f t="shared" ref="Y454:Y465" si="110">+IF(H454=0,"",P454/C454)</f>
        <v>25.692</v>
      </c>
      <c r="Z454" s="265">
        <f t="shared" ref="Z454:Z465" si="111">+IF(H454=0,"",H454/G454)</f>
        <v>1</v>
      </c>
      <c r="AA454" s="363"/>
      <c r="AD454" s="28"/>
      <c r="AE454" s="27"/>
    </row>
    <row r="455" spans="1:67">
      <c r="A455" s="363"/>
      <c r="B455" s="363">
        <f>+'Ark1'!C1291</f>
        <v>2023</v>
      </c>
      <c r="C455" s="264">
        <f>+'Ark1'!M1291</f>
        <v>15</v>
      </c>
      <c r="D455" s="264" t="s">
        <v>106</v>
      </c>
      <c r="E455" s="264">
        <f>+'Ark1'!D1291</f>
        <v>2</v>
      </c>
      <c r="F455" s="264" t="s">
        <v>585</v>
      </c>
      <c r="G455" s="264">
        <f>+IF(H455=0,"",'Ark1'!Q1291)</f>
        <v>2</v>
      </c>
      <c r="H455" s="484">
        <f>+'Ark1'!R1291</f>
        <v>2</v>
      </c>
      <c r="I455" s="265">
        <f>+IF(H455=0,"",'Ark1'!AE1291)</f>
        <v>6.2912865681031799E-2</v>
      </c>
      <c r="J455" s="265">
        <f>+IF(H455=0,"",'Ark1'!AF1291)</f>
        <v>0.10164617452957206</v>
      </c>
      <c r="K455" s="266">
        <f>+IF(H455=0,"",'Ark1'!S1291)</f>
        <v>7.5</v>
      </c>
      <c r="L455" s="363"/>
      <c r="M455" s="267"/>
      <c r="N455" s="267"/>
      <c r="O455" s="363"/>
      <c r="P455" s="265">
        <f>+IF(H455=0,"",'Ark1'!U1291)</f>
        <v>424.3</v>
      </c>
      <c r="Q455" s="267">
        <f>+IF(H455=0,"",'Ark1'!W1291)</f>
        <v>100</v>
      </c>
      <c r="R455" s="267">
        <f>+IF(H455=0,"",'Ark1'!X1291)</f>
        <v>100</v>
      </c>
      <c r="S455" s="267">
        <f>+IF(H455=0,"",'Ark1'!AG1291)</f>
        <v>1453</v>
      </c>
      <c r="T455" s="267">
        <f>+IF(H455=0,"",'Ark1'!AH1291)</f>
        <v>50</v>
      </c>
      <c r="U455" s="267">
        <f>+IF(H455=0,"",'Ark1'!AI1291)</f>
        <v>0</v>
      </c>
      <c r="V455" s="267">
        <f>+IF(H455=0,"",'Ark1'!Y1291)</f>
        <v>26.699999999999719</v>
      </c>
      <c r="W455" s="266">
        <f>+IF(H455=0,"",'Ark1'!Z1291)</f>
        <v>0.5</v>
      </c>
      <c r="X455" s="267">
        <f t="shared" si="109"/>
        <v>292.01651754989678</v>
      </c>
      <c r="Y455" s="267">
        <f t="shared" si="110"/>
        <v>28.286666666666669</v>
      </c>
      <c r="Z455" s="265">
        <f t="shared" si="111"/>
        <v>1</v>
      </c>
      <c r="AA455" s="363"/>
      <c r="AD455" s="28"/>
      <c r="AE455" s="27"/>
    </row>
    <row r="456" spans="1:67">
      <c r="A456" s="363"/>
      <c r="B456" s="363">
        <f>+'Ark1'!C1292</f>
        <v>2023</v>
      </c>
      <c r="C456" s="264">
        <f>+'Ark1'!M1292</f>
        <v>15</v>
      </c>
      <c r="D456" s="264" t="s">
        <v>106</v>
      </c>
      <c r="E456" s="264">
        <f>+'Ark1'!D1292</f>
        <v>3</v>
      </c>
      <c r="F456" s="264" t="s">
        <v>586</v>
      </c>
      <c r="G456" s="264">
        <f>+IF(H456=0,"",'Ark1'!Q1292)</f>
        <v>16</v>
      </c>
      <c r="H456" s="484">
        <f>+'Ark1'!R1292</f>
        <v>17</v>
      </c>
      <c r="I456" s="265">
        <f>+IF(H456=0,"",'Ark1'!AE1292)</f>
        <v>0.37288879140162329</v>
      </c>
      <c r="J456" s="265">
        <f>+IF(H456=0,"",'Ark1'!AF1292)</f>
        <v>0.52988674715822803</v>
      </c>
      <c r="K456" s="266">
        <f>+IF(H456=0,"",'Ark1'!S1292)</f>
        <v>7.7058823529411757</v>
      </c>
      <c r="L456" s="363"/>
      <c r="M456" s="267"/>
      <c r="N456" s="267"/>
      <c r="O456" s="363"/>
      <c r="P456" s="265">
        <f>+IF(H456=0,"",'Ark1'!U1292)</f>
        <v>375.81176470588241</v>
      </c>
      <c r="Q456" s="267">
        <f>+IF(H456=0,"",'Ark1'!W1292)</f>
        <v>100</v>
      </c>
      <c r="R456" s="267">
        <f>+IF(H456=0,"",'Ark1'!X1292)</f>
        <v>58.82352941176471</v>
      </c>
      <c r="S456" s="267">
        <f>+IF(H456=0,"",'Ark1'!AG1292)</f>
        <v>1226.125</v>
      </c>
      <c r="T456" s="267">
        <f>+IF(H456=0,"",'Ark1'!AH1292)</f>
        <v>94.117647058823522</v>
      </c>
      <c r="U456" s="267">
        <f>+IF(H456=0,"",'Ark1'!AI1292)</f>
        <v>64.705882352941188</v>
      </c>
      <c r="V456" s="267">
        <f>+IF(H456=0,"",'Ark1'!Y1292)</f>
        <v>57.54265816462231</v>
      </c>
      <c r="W456" s="266">
        <f>+IF(H456=0,"",'Ark1'!Z1292)</f>
        <v>1.4456712620522945</v>
      </c>
      <c r="X456" s="267">
        <f t="shared" si="109"/>
        <v>306.50363111908035</v>
      </c>
      <c r="Y456" s="267">
        <f t="shared" si="110"/>
        <v>25.054117647058828</v>
      </c>
      <c r="Z456" s="265">
        <f t="shared" si="111"/>
        <v>1.0625</v>
      </c>
      <c r="AA456" s="363"/>
      <c r="AD456" s="28"/>
      <c r="AE456" s="27"/>
    </row>
    <row r="457" spans="1:67">
      <c r="A457" s="363"/>
      <c r="B457" s="363">
        <f>+'Ark1'!C1293</f>
        <v>2023</v>
      </c>
      <c r="C457" s="264">
        <f>+'Ark1'!M1293</f>
        <v>15</v>
      </c>
      <c r="D457" s="264" t="s">
        <v>106</v>
      </c>
      <c r="E457" s="264">
        <f>+'Ark1'!D1293</f>
        <v>4</v>
      </c>
      <c r="F457" s="264" t="s">
        <v>587</v>
      </c>
      <c r="G457" s="264">
        <f>+IF(H457=0,"",'Ark1'!Q1293)</f>
        <v>7</v>
      </c>
      <c r="H457" s="484">
        <f>+'Ark1'!R1293</f>
        <v>7</v>
      </c>
      <c r="I457" s="265">
        <f>+IF(H457=0,"",'Ark1'!AE1293)</f>
        <v>0.22385673169171735</v>
      </c>
      <c r="J457" s="265">
        <f>+IF(H457=0,"",'Ark1'!AF1293)</f>
        <v>0.34669500356522681</v>
      </c>
      <c r="K457" s="266">
        <f>+IF(H457=0,"",'Ark1'!S1293)</f>
        <v>8.2857142857142883</v>
      </c>
      <c r="L457" s="363"/>
      <c r="M457" s="267"/>
      <c r="N457" s="267"/>
      <c r="O457" s="363"/>
      <c r="P457" s="265">
        <f>+IF(H457=0,"",'Ark1'!U1293)</f>
        <v>414.25714285714281</v>
      </c>
      <c r="Q457" s="267">
        <f>+IF(H457=0,"",'Ark1'!W1293)</f>
        <v>100</v>
      </c>
      <c r="R457" s="267">
        <f>+IF(H457=0,"",'Ark1'!X1293)</f>
        <v>100</v>
      </c>
      <c r="S457" s="267">
        <f>+IF(H457=0,"",'Ark1'!AG1293)</f>
        <v>1180.166666666667</v>
      </c>
      <c r="T457" s="267">
        <f>+IF(H457=0,"",'Ark1'!AH1293)</f>
        <v>85.714285714285694</v>
      </c>
      <c r="U457" s="267">
        <f>+IF(H457=0,"",'Ark1'!AI1293)</f>
        <v>42.857142857142847</v>
      </c>
      <c r="V457" s="267">
        <f>+IF(H457=0,"",'Ark1'!Y1293)</f>
        <v>41.320173459145614</v>
      </c>
      <c r="W457" s="266">
        <f>+IF(H457=0,"",'Ark1'!Z1293)</f>
        <v>0.88063057185270754</v>
      </c>
      <c r="X457" s="267">
        <f t="shared" si="109"/>
        <v>351.01579680029039</v>
      </c>
      <c r="Y457" s="267">
        <f t="shared" si="110"/>
        <v>27.617142857142856</v>
      </c>
      <c r="Z457" s="265">
        <f t="shared" si="111"/>
        <v>1</v>
      </c>
      <c r="AA457" s="363"/>
      <c r="AD457" s="28"/>
      <c r="AE457" s="27"/>
    </row>
    <row r="458" spans="1:67">
      <c r="A458" s="363"/>
      <c r="B458" s="363">
        <f>+'Ark1'!C1294</f>
        <v>2023</v>
      </c>
      <c r="C458" s="264">
        <f>+'Ark1'!M1294</f>
        <v>15</v>
      </c>
      <c r="D458" s="264" t="s">
        <v>106</v>
      </c>
      <c r="E458" s="264">
        <f>+'Ark1'!D1294</f>
        <v>5</v>
      </c>
      <c r="F458" s="264" t="s">
        <v>443</v>
      </c>
      <c r="G458" s="264">
        <f>+IF(H458=0,"",'Ark1'!Q1294)</f>
        <v>5</v>
      </c>
      <c r="H458" s="484">
        <f>+'Ark1'!R1294</f>
        <v>5</v>
      </c>
      <c r="I458" s="265">
        <f>+IF(H458=0,"",'Ark1'!AE1294)</f>
        <v>0.12889920082495487</v>
      </c>
      <c r="J458" s="265">
        <f>+IF(H458=0,"",'Ark1'!AF1294)</f>
        <v>0.18010228974486556</v>
      </c>
      <c r="K458" s="266">
        <f>+IF(H458=0,"",'Ark1'!S1294)</f>
        <v>7.8</v>
      </c>
      <c r="L458" s="363"/>
      <c r="M458" s="267"/>
      <c r="N458" s="267"/>
      <c r="O458" s="363"/>
      <c r="P458" s="265">
        <f>+IF(H458=0,"",'Ark1'!U1294)</f>
        <v>372.46</v>
      </c>
      <c r="Q458" s="267">
        <f>+IF(H458=0,"",'Ark1'!W1294)</f>
        <v>100</v>
      </c>
      <c r="R458" s="267">
        <f>+IF(H458=0,"",'Ark1'!X1294)</f>
        <v>60</v>
      </c>
      <c r="S458" s="267">
        <f>+IF(H458=0,"",'Ark1'!AG1294)</f>
        <v>1059.5999999999999</v>
      </c>
      <c r="T458" s="267">
        <f>+IF(H458=0,"",'Ark1'!AH1294)</f>
        <v>100</v>
      </c>
      <c r="U458" s="267">
        <f>+IF(H458=0,"",'Ark1'!AI1294)</f>
        <v>80</v>
      </c>
      <c r="V458" s="267">
        <f>+IF(H458=0,"",'Ark1'!Y1294)</f>
        <v>43.718764849889993</v>
      </c>
      <c r="W458" s="266">
        <f>+IF(H458=0,"",'Ark1'!Z1294)</f>
        <v>0.40000000000000302</v>
      </c>
      <c r="X458" s="267">
        <f t="shared" si="109"/>
        <v>351.51000377500947</v>
      </c>
      <c r="Y458" s="267">
        <f t="shared" si="110"/>
        <v>24.830666666666666</v>
      </c>
      <c r="Z458" s="265">
        <f t="shared" si="111"/>
        <v>1</v>
      </c>
      <c r="AA458" s="363"/>
      <c r="AD458" s="28"/>
      <c r="AE458" s="27"/>
    </row>
    <row r="459" spans="1:67">
      <c r="A459" s="363"/>
      <c r="B459" s="363">
        <f>+'Ark1'!C1295</f>
        <v>2023</v>
      </c>
      <c r="C459" s="264">
        <f>+'Ark1'!M1295</f>
        <v>15</v>
      </c>
      <c r="D459" s="264" t="s">
        <v>106</v>
      </c>
      <c r="E459" s="264">
        <f>+'Ark1'!D1295</f>
        <v>6</v>
      </c>
      <c r="F459" s="264" t="s">
        <v>588</v>
      </c>
      <c r="G459" s="264">
        <f>+IF(H459=0,"",'Ark1'!Q1295)</f>
        <v>10</v>
      </c>
      <c r="H459" s="484">
        <f>+'Ark1'!R1295</f>
        <v>10</v>
      </c>
      <c r="I459" s="265">
        <f>+IF(H459=0,"",'Ark1'!AE1295)</f>
        <v>0.24752475247524752</v>
      </c>
      <c r="J459" s="265">
        <f>+IF(H459=0,"",'Ark1'!AF1295)</f>
        <v>0.39133628372863649</v>
      </c>
      <c r="K459" s="266">
        <f>+IF(H459=0,"",'Ark1'!S1295)</f>
        <v>8</v>
      </c>
      <c r="L459" s="363"/>
      <c r="M459" s="267"/>
      <c r="N459" s="267"/>
      <c r="O459" s="363"/>
      <c r="P459" s="265">
        <f>+IF(H459=0,"",'Ark1'!U1295)</f>
        <v>415.99000000000007</v>
      </c>
      <c r="Q459" s="267">
        <f>+IF(H459=0,"",'Ark1'!W1295)</f>
        <v>100</v>
      </c>
      <c r="R459" s="267">
        <f>+IF(H459=0,"",'Ark1'!X1295)</f>
        <v>90</v>
      </c>
      <c r="S459" s="267">
        <f>+IF(H459=0,"",'Ark1'!AG1295)</f>
        <v>1184</v>
      </c>
      <c r="T459" s="267">
        <f>+IF(H459=0,"",'Ark1'!AH1295)</f>
        <v>100</v>
      </c>
      <c r="U459" s="267">
        <f>+IF(H459=0,"",'Ark1'!AI1295)</f>
        <v>80</v>
      </c>
      <c r="V459" s="267">
        <f>+IF(H459=0,"",'Ark1'!Y1295)</f>
        <v>60.918920706131793</v>
      </c>
      <c r="W459" s="266">
        <f>+IF(H459=0,"",'Ark1'!Z1295)</f>
        <v>0.77459666924148318</v>
      </c>
      <c r="X459" s="267">
        <f t="shared" si="109"/>
        <v>351.34290540540547</v>
      </c>
      <c r="Y459" s="267">
        <f t="shared" si="110"/>
        <v>27.73266666666667</v>
      </c>
      <c r="Z459" s="265">
        <f t="shared" si="111"/>
        <v>1</v>
      </c>
      <c r="AA459" s="363"/>
      <c r="AD459" s="28"/>
      <c r="AE459" s="27"/>
    </row>
    <row r="460" spans="1:67">
      <c r="A460" s="363"/>
      <c r="B460" s="363">
        <f>+'Ark1'!C1296</f>
        <v>2023</v>
      </c>
      <c r="C460" s="264">
        <f>+'Ark1'!M1296</f>
        <v>15</v>
      </c>
      <c r="D460" s="264" t="s">
        <v>106</v>
      </c>
      <c r="E460" s="264">
        <f>+'Ark1'!D1296</f>
        <v>7</v>
      </c>
      <c r="F460" s="264" t="s">
        <v>589</v>
      </c>
      <c r="G460" s="264">
        <f>+IF(H460=0,"",'Ark1'!Q1296)</f>
        <v>3</v>
      </c>
      <c r="H460" s="484">
        <f>+'Ark1'!R1296</f>
        <v>4</v>
      </c>
      <c r="I460" s="265">
        <f>+IF(H460=0,"",'Ark1'!AE1296)</f>
        <v>0.15741833923652099</v>
      </c>
      <c r="J460" s="265">
        <f>+IF(H460=0,"",'Ark1'!AF1296)</f>
        <v>0.25170835100250338</v>
      </c>
      <c r="K460" s="266">
        <f>+IF(H460=0,"",'Ark1'!S1296)</f>
        <v>7.75</v>
      </c>
      <c r="L460" s="363"/>
      <c r="M460" s="267"/>
      <c r="N460" s="267"/>
      <c r="O460" s="363"/>
      <c r="P460" s="265">
        <f>+IF(H460=0,"",'Ark1'!U1296)</f>
        <v>422.17500000000001</v>
      </c>
      <c r="Q460" s="267">
        <f>+IF(H460=0,"",'Ark1'!W1296)</f>
        <v>100</v>
      </c>
      <c r="R460" s="267">
        <f>+IF(H460=0,"",'Ark1'!X1296)</f>
        <v>100</v>
      </c>
      <c r="S460" s="267">
        <f>+IF(H460=0,"",'Ark1'!AG1296)</f>
        <v>1138.5</v>
      </c>
      <c r="T460" s="267">
        <f>+IF(H460=0,"",'Ark1'!AH1296)</f>
        <v>100</v>
      </c>
      <c r="U460" s="267">
        <f>+IF(H460=0,"",'Ark1'!AI1296)</f>
        <v>75</v>
      </c>
      <c r="V460" s="267">
        <f>+IF(H460=0,"",'Ark1'!Y1296)</f>
        <v>32.153489312981527</v>
      </c>
      <c r="W460" s="266">
        <f>+IF(H460=0,"",'Ark1'!Z1296)</f>
        <v>0.82915619758885006</v>
      </c>
      <c r="X460" s="267">
        <f t="shared" si="109"/>
        <v>370.81686429512519</v>
      </c>
      <c r="Y460" s="267">
        <f t="shared" si="110"/>
        <v>28.145</v>
      </c>
      <c r="Z460" s="265">
        <f t="shared" si="111"/>
        <v>1.3333333333333333</v>
      </c>
      <c r="AA460" s="363"/>
      <c r="AD460" s="28"/>
      <c r="AE460" s="27"/>
    </row>
    <row r="461" spans="1:67">
      <c r="A461" s="363"/>
      <c r="B461" s="363">
        <f>+'Ark1'!C1297</f>
        <v>2023</v>
      </c>
      <c r="C461" s="264">
        <f>+'Ark1'!M1297</f>
        <v>15</v>
      </c>
      <c r="D461" s="264" t="s">
        <v>106</v>
      </c>
      <c r="E461" s="264">
        <f>+'Ark1'!D1297</f>
        <v>8</v>
      </c>
      <c r="F461" s="264" t="s">
        <v>590</v>
      </c>
      <c r="G461" s="264">
        <f>+IF(H461=0,"",'Ark1'!Q1297)</f>
        <v>4</v>
      </c>
      <c r="H461" s="484">
        <f>+'Ark1'!R1297</f>
        <v>7</v>
      </c>
      <c r="I461" s="265">
        <f>+IF(H461=0,"",'Ark1'!AE1297)</f>
        <v>0.21895527056615577</v>
      </c>
      <c r="J461" s="265">
        <f>+IF(H461=0,"",'Ark1'!AF1297)</f>
        <v>0.32031703400956352</v>
      </c>
      <c r="K461" s="266">
        <f>+IF(H461=0,"",'Ark1'!S1297)</f>
        <v>8.1428571428571388</v>
      </c>
      <c r="L461" s="363"/>
      <c r="M461" s="267"/>
      <c r="N461" s="267"/>
      <c r="O461" s="363"/>
      <c r="P461" s="265">
        <f>+IF(H461=0,"",'Ark1'!U1297)</f>
        <v>381.0714285714285</v>
      </c>
      <c r="Q461" s="267">
        <f>+IF(H461=0,"",'Ark1'!W1297)</f>
        <v>100</v>
      </c>
      <c r="R461" s="267">
        <f>+IF(H461=0,"",'Ark1'!X1297)</f>
        <v>71.428571428571445</v>
      </c>
      <c r="S461" s="267">
        <f>+IF(H461=0,"",'Ark1'!AG1297)</f>
        <v>1166</v>
      </c>
      <c r="T461" s="267">
        <f>+IF(H461=0,"",'Ark1'!AH1297)</f>
        <v>100</v>
      </c>
      <c r="U461" s="267">
        <f>+IF(H461=0,"",'Ark1'!AI1297)</f>
        <v>85.714285714285694</v>
      </c>
      <c r="V461" s="267">
        <f>+IF(H461=0,"",'Ark1'!Y1297)</f>
        <v>34.633704240057469</v>
      </c>
      <c r="W461" s="266">
        <f>+IF(H461=0,"",'Ark1'!Z1297)</f>
        <v>1.1248582677159789</v>
      </c>
      <c r="X461" s="267">
        <f t="shared" si="109"/>
        <v>326.81940700808622</v>
      </c>
      <c r="Y461" s="267">
        <f t="shared" si="110"/>
        <v>25.404761904761902</v>
      </c>
      <c r="Z461" s="265">
        <f t="shared" si="111"/>
        <v>1.75</v>
      </c>
      <c r="AA461" s="363"/>
      <c r="AD461" s="28"/>
      <c r="AE461" s="27"/>
    </row>
    <row r="462" spans="1:67">
      <c r="A462" s="363"/>
      <c r="B462" s="363">
        <f>+'Ark1'!C1298</f>
        <v>2023</v>
      </c>
      <c r="C462" s="264">
        <f>+'Ark1'!M1298</f>
        <v>15</v>
      </c>
      <c r="D462" s="264" t="s">
        <v>106</v>
      </c>
      <c r="E462" s="264">
        <f>+'Ark1'!D1298</f>
        <v>9</v>
      </c>
      <c r="F462" s="264" t="s">
        <v>591</v>
      </c>
      <c r="G462" s="264">
        <f>+IF(H462=0,"",'Ark1'!Q1298)</f>
        <v>3</v>
      </c>
      <c r="H462" s="484">
        <f>+'Ark1'!R1298</f>
        <v>4</v>
      </c>
      <c r="I462" s="265">
        <f>+IF(H462=0,"",'Ark1'!AE1298)</f>
        <v>0.11827321111768184</v>
      </c>
      <c r="J462" s="265">
        <f>+IF(H462=0,"",'Ark1'!AF1298)</f>
        <v>0.1960422140955736</v>
      </c>
      <c r="K462" s="266">
        <f>+IF(H462=0,"",'Ark1'!S1298)</f>
        <v>7.75</v>
      </c>
      <c r="L462" s="363"/>
      <c r="M462" s="267"/>
      <c r="N462" s="267"/>
      <c r="O462" s="363"/>
      <c r="P462" s="265">
        <f>+IF(H462=0,"",'Ark1'!U1298)</f>
        <v>428.52499999999998</v>
      </c>
      <c r="Q462" s="267">
        <f>+IF(H462=0,"",'Ark1'!W1298)</f>
        <v>100</v>
      </c>
      <c r="R462" s="267">
        <f>+IF(H462=0,"",'Ark1'!X1298)</f>
        <v>100</v>
      </c>
      <c r="S462" s="267">
        <f>+IF(H462=0,"",'Ark1'!AG1298)</f>
        <v>1293.25</v>
      </c>
      <c r="T462" s="267">
        <f>+IF(H462=0,"",'Ark1'!AH1298)</f>
        <v>100</v>
      </c>
      <c r="U462" s="267">
        <f>+IF(H462=0,"",'Ark1'!AI1298)</f>
        <v>50</v>
      </c>
      <c r="V462" s="267">
        <f>+IF(H462=0,"",'Ark1'!Y1298)</f>
        <v>43.618194311548145</v>
      </c>
      <c r="W462" s="266">
        <f>+IF(H462=0,"",'Ark1'!Z1298)</f>
        <v>0.82915619758885006</v>
      </c>
      <c r="X462" s="267">
        <f t="shared" si="109"/>
        <v>331.35511308718344</v>
      </c>
      <c r="Y462" s="267">
        <f t="shared" si="110"/>
        <v>28.568333333333332</v>
      </c>
      <c r="Z462" s="265">
        <f t="shared" si="111"/>
        <v>1.3333333333333333</v>
      </c>
      <c r="AA462" s="363"/>
      <c r="AD462" s="28"/>
      <c r="AE462" s="27"/>
    </row>
    <row r="463" spans="1:67">
      <c r="A463" s="363"/>
      <c r="B463" s="363">
        <f>+'Ark1'!C1299</f>
        <v>2023</v>
      </c>
      <c r="C463" s="264">
        <f>+'Ark1'!M1299</f>
        <v>15</v>
      </c>
      <c r="D463" s="264" t="s">
        <v>106</v>
      </c>
      <c r="E463" s="264">
        <f>+'Ark1'!D1299</f>
        <v>10</v>
      </c>
      <c r="F463" s="264" t="s">
        <v>592</v>
      </c>
      <c r="G463" s="264">
        <f>+IF(H463=0,"",'Ark1'!Q1299)</f>
        <v>15</v>
      </c>
      <c r="H463" s="484">
        <f>+'Ark1'!R1299</f>
        <v>17</v>
      </c>
      <c r="I463" s="265">
        <f>+IF(H463=0,"",'Ark1'!AE1299)</f>
        <v>0.236538193961319</v>
      </c>
      <c r="J463" s="265">
        <f>+IF(H463=0,"",'Ark1'!AF1299)</f>
        <v>0.34107156859547239</v>
      </c>
      <c r="K463" s="266">
        <f>+IF(H463=0,"",'Ark1'!S1299)</f>
        <v>8</v>
      </c>
      <c r="L463" s="363"/>
      <c r="M463" s="267"/>
      <c r="N463" s="267"/>
      <c r="O463" s="363"/>
      <c r="P463" s="265">
        <f>+IF(H463=0,"",'Ark1'!U1299)</f>
        <v>371.5117647058824</v>
      </c>
      <c r="Q463" s="267">
        <f>+IF(H463=0,"",'Ark1'!W1299)</f>
        <v>100</v>
      </c>
      <c r="R463" s="267">
        <f>+IF(H463=0,"",'Ark1'!X1299)</f>
        <v>58.82352941176471</v>
      </c>
      <c r="S463" s="267">
        <f>+IF(H463=0,"",'Ark1'!AG1299)</f>
        <v>1040.8235294117649</v>
      </c>
      <c r="T463" s="267">
        <f>+IF(H463=0,"",'Ark1'!AH1299)</f>
        <v>100</v>
      </c>
      <c r="U463" s="267">
        <f>+IF(H463=0,"",'Ark1'!AI1299)</f>
        <v>82.352941176470608</v>
      </c>
      <c r="V463" s="267">
        <f>+IF(H463=0,"",'Ark1'!Y1299)</f>
        <v>70.035242240670613</v>
      </c>
      <c r="W463" s="266">
        <f>+IF(H463=0,"",'Ark1'!Z1299)</f>
        <v>1.3719886811400701</v>
      </c>
      <c r="X463" s="267">
        <f t="shared" si="109"/>
        <v>356.94020571945293</v>
      </c>
      <c r="Y463" s="267">
        <f t="shared" si="110"/>
        <v>24.767450980392159</v>
      </c>
      <c r="Z463" s="265">
        <f t="shared" si="111"/>
        <v>1.1333333333333333</v>
      </c>
      <c r="AA463" s="363"/>
      <c r="AD463" s="28"/>
      <c r="AE463" s="27"/>
    </row>
    <row r="464" spans="1:67">
      <c r="A464" s="363"/>
      <c r="B464" s="363">
        <f>+'Ark1'!C1300</f>
        <v>2023</v>
      </c>
      <c r="C464" s="264">
        <f>+'Ark1'!M1300</f>
        <v>15</v>
      </c>
      <c r="D464" s="264" t="s">
        <v>106</v>
      </c>
      <c r="E464" s="264">
        <f>+'Ark1'!D1300</f>
        <v>11</v>
      </c>
      <c r="F464" s="264" t="s">
        <v>593</v>
      </c>
      <c r="G464" s="264">
        <f>+IF(H464=0,"",'Ark1'!Q1300)</f>
        <v>20</v>
      </c>
      <c r="H464" s="484">
        <f>+'Ark1'!R1300</f>
        <v>22</v>
      </c>
      <c r="I464" s="265">
        <f>+IF(H464=0,"",'Ark1'!AE1300)</f>
        <v>0.34262575922753474</v>
      </c>
      <c r="J464" s="265">
        <f>+IF(H464=0,"",'Ark1'!AF1300)</f>
        <v>0.50571880908102484</v>
      </c>
      <c r="K464" s="266">
        <f>+IF(H464=0,"",'Ark1'!S1300)</f>
        <v>7.8181818181818192</v>
      </c>
      <c r="L464" s="363"/>
      <c r="M464" s="267"/>
      <c r="N464" s="267"/>
      <c r="O464" s="363"/>
      <c r="P464" s="265">
        <f>+IF(H464=0,"",'Ark1'!U1300)</f>
        <v>385.39545454545447</v>
      </c>
      <c r="Q464" s="267">
        <f>+IF(H464=0,"",'Ark1'!W1300)</f>
        <v>100</v>
      </c>
      <c r="R464" s="267">
        <f>+IF(H464=0,"",'Ark1'!X1300)</f>
        <v>77.272727272727266</v>
      </c>
      <c r="S464" s="267">
        <f>+IF(H464=0,"",'Ark1'!AG1300)</f>
        <v>1209.5</v>
      </c>
      <c r="T464" s="267">
        <f>+IF(H464=0,"",'Ark1'!AH1300)</f>
        <v>100</v>
      </c>
      <c r="U464" s="267">
        <f>+IF(H464=0,"",'Ark1'!AI1300)</f>
        <v>77.272727272727266</v>
      </c>
      <c r="V464" s="267">
        <f>+IF(H464=0,"",'Ark1'!Y1300)</f>
        <v>60.862374384364394</v>
      </c>
      <c r="W464" s="266">
        <f>+IF(H464=0,"",'Ark1'!Z1300)</f>
        <v>1.46586504514519</v>
      </c>
      <c r="X464" s="267">
        <f t="shared" si="109"/>
        <v>318.64030966966055</v>
      </c>
      <c r="Y464" s="267">
        <f t="shared" si="110"/>
        <v>25.693030303030298</v>
      </c>
      <c r="Z464" s="265">
        <f t="shared" si="111"/>
        <v>1.1000000000000001</v>
      </c>
      <c r="AA464" s="363"/>
      <c r="AD464" s="28"/>
      <c r="AE464" s="27"/>
    </row>
    <row r="465" spans="1:31">
      <c r="A465" s="363"/>
      <c r="B465" s="363">
        <f>+'Ark1'!C1301</f>
        <v>2023</v>
      </c>
      <c r="C465" s="264">
        <f>+'Ark1'!M1301</f>
        <v>15</v>
      </c>
      <c r="D465" s="264" t="s">
        <v>106</v>
      </c>
      <c r="E465" s="264">
        <f>+'Ark1'!D1301</f>
        <v>12</v>
      </c>
      <c r="F465" s="264" t="s">
        <v>594</v>
      </c>
      <c r="G465" s="264">
        <f>+IF(H465=0,"",'Ark1'!Q1301)</f>
        <v>4</v>
      </c>
      <c r="H465" s="484">
        <f>+'Ark1'!R1301</f>
        <v>4</v>
      </c>
      <c r="I465" s="265">
        <f>+IF(H465=0,"",'Ark1'!AE1301)</f>
        <v>9.5260776375327483E-2</v>
      </c>
      <c r="J465" s="265">
        <f>+IF(H465=0,"",'Ark1'!AF1301)</f>
        <v>0.15401604751955003</v>
      </c>
      <c r="K465" s="266">
        <f>+IF(H465=0,"",'Ark1'!S1301)</f>
        <v>9</v>
      </c>
      <c r="L465" s="363"/>
      <c r="M465" s="267"/>
      <c r="N465" s="267"/>
      <c r="O465" s="363"/>
      <c r="P465" s="265">
        <f>+IF(H465=0,"",'Ark1'!U1301)</f>
        <v>423.6</v>
      </c>
      <c r="Q465" s="267">
        <f>+IF(H465=0,"",'Ark1'!W1301)</f>
        <v>100</v>
      </c>
      <c r="R465" s="267">
        <f>+IF(H465=0,"",'Ark1'!X1301)</f>
        <v>100</v>
      </c>
      <c r="S465" s="267">
        <f>+IF(H465=0,"",'Ark1'!AG1301)</f>
        <v>1383.333333333333</v>
      </c>
      <c r="T465" s="267">
        <f>+IF(H465=0,"",'Ark1'!AH1301)</f>
        <v>75</v>
      </c>
      <c r="U465" s="267">
        <f>+IF(H465=0,"",'Ark1'!AI1301)</f>
        <v>75</v>
      </c>
      <c r="V465" s="267">
        <f>+IF(H465=0,"",'Ark1'!Y1301)</f>
        <v>67.852229145400656</v>
      </c>
      <c r="W465" s="266">
        <f>+IF(H465=0,"",'Ark1'!Z1301)</f>
        <v>1.2247448713915889</v>
      </c>
      <c r="X465" s="267">
        <f t="shared" si="109"/>
        <v>306.21686746987956</v>
      </c>
      <c r="Y465" s="267">
        <f t="shared" si="110"/>
        <v>28.240000000000002</v>
      </c>
      <c r="Z465" s="265">
        <f t="shared" si="111"/>
        <v>1</v>
      </c>
      <c r="AA465" s="363"/>
      <c r="AD465" s="28"/>
      <c r="AE465" s="27"/>
    </row>
    <row r="466" spans="1:31">
      <c r="A466" s="363"/>
      <c r="B466" s="363"/>
      <c r="C466" s="363"/>
      <c r="D466" s="363"/>
      <c r="E466" s="363"/>
      <c r="F466" s="363"/>
      <c r="G466" s="363"/>
      <c r="H466" s="496"/>
      <c r="I466" s="363"/>
      <c r="J466" s="363"/>
      <c r="K466" s="363"/>
      <c r="L466" s="363"/>
      <c r="M466" s="363"/>
      <c r="N466" s="363"/>
      <c r="O466" s="363"/>
      <c r="P466" s="363"/>
      <c r="Q466" s="363"/>
      <c r="R466" s="363"/>
      <c r="S466" s="363"/>
      <c r="T466" s="363"/>
      <c r="U466" s="363"/>
      <c r="V466" s="363"/>
      <c r="W466" s="363"/>
      <c r="X466" s="363"/>
      <c r="Y466" s="363"/>
      <c r="Z466" s="363"/>
      <c r="AA466" s="363"/>
      <c r="AD466" s="28"/>
      <c r="AE466" s="27"/>
    </row>
    <row r="467" spans="1:31">
      <c r="A467" s="363"/>
      <c r="B467" s="363"/>
      <c r="C467" s="363"/>
      <c r="D467" s="363"/>
      <c r="E467" s="363"/>
      <c r="F467" s="363"/>
      <c r="G467" s="363"/>
      <c r="H467" s="496"/>
      <c r="I467" s="363"/>
      <c r="J467" s="363"/>
      <c r="K467" s="363"/>
      <c r="L467" s="363"/>
      <c r="M467" s="363"/>
      <c r="N467" s="363"/>
      <c r="O467" s="363"/>
      <c r="P467" s="363"/>
      <c r="Q467" s="363"/>
      <c r="R467" s="363"/>
      <c r="S467" s="363"/>
      <c r="T467" s="363"/>
      <c r="U467" s="363"/>
      <c r="V467" s="363"/>
      <c r="W467" s="363"/>
      <c r="X467" s="363"/>
      <c r="Y467" s="363"/>
      <c r="Z467" s="363"/>
      <c r="AA467" s="363"/>
      <c r="AD467" s="28"/>
      <c r="AE467" s="27"/>
    </row>
    <row r="468" spans="1:31">
      <c r="A468" s="363"/>
      <c r="B468" s="363"/>
      <c r="C468" s="363"/>
      <c r="D468" s="363"/>
      <c r="E468" s="363"/>
      <c r="F468" s="363"/>
      <c r="G468" s="363"/>
      <c r="H468" s="496"/>
      <c r="I468" s="363"/>
      <c r="J468" s="363"/>
      <c r="K468" s="363"/>
      <c r="L468" s="363"/>
      <c r="M468" s="363"/>
      <c r="N468" s="363"/>
      <c r="O468" s="363"/>
      <c r="P468" s="363"/>
      <c r="Q468" s="363"/>
      <c r="R468" s="363"/>
      <c r="S468" s="363"/>
      <c r="T468" s="363"/>
      <c r="U468" s="363"/>
      <c r="V468" s="363"/>
      <c r="W468" s="363"/>
      <c r="X468" s="363"/>
      <c r="Y468" s="363"/>
      <c r="Z468" s="363"/>
      <c r="AA468" s="363"/>
      <c r="AD468" s="28"/>
      <c r="AE468" s="27"/>
    </row>
    <row r="469" spans="1:31">
      <c r="A469" s="28"/>
      <c r="B469" s="28"/>
      <c r="C469" s="28"/>
      <c r="D469" s="28"/>
      <c r="E469" s="28"/>
      <c r="F469" s="28"/>
      <c r="G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Y469" s="28"/>
      <c r="AD469" s="28"/>
      <c r="AE469" s="27"/>
    </row>
    <row r="470" spans="1:31">
      <c r="A470" s="28"/>
      <c r="B470" s="28"/>
      <c r="C470" s="28"/>
      <c r="D470" s="28"/>
      <c r="E470" s="28"/>
      <c r="F470" s="28"/>
      <c r="G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Y470" s="28"/>
      <c r="AD470" s="28"/>
      <c r="AE470" s="27"/>
    </row>
    <row r="471" spans="1:31">
      <c r="A471" s="28"/>
      <c r="B471" s="28"/>
      <c r="C471" s="28"/>
      <c r="D471" s="28"/>
      <c r="E471" s="28"/>
      <c r="F471" s="28"/>
      <c r="G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Y471" s="28"/>
      <c r="AD471" s="28"/>
      <c r="AE471" s="27"/>
    </row>
    <row r="472" spans="1:31">
      <c r="A472" s="28"/>
      <c r="B472" s="28"/>
      <c r="C472" s="28"/>
      <c r="D472" s="28"/>
      <c r="E472" s="28"/>
      <c r="F472" s="28"/>
      <c r="G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Y472" s="28"/>
      <c r="AD472" s="28"/>
      <c r="AE472" s="27"/>
    </row>
    <row r="473" spans="1:31">
      <c r="A473" s="28"/>
      <c r="B473" s="28"/>
      <c r="C473" s="28"/>
      <c r="D473" s="28"/>
      <c r="E473" s="28"/>
      <c r="F473" s="28"/>
      <c r="G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Y473" s="28"/>
      <c r="AD473" s="28"/>
      <c r="AE473" s="27"/>
    </row>
    <row r="474" spans="1:31">
      <c r="A474" s="28"/>
      <c r="B474" s="28"/>
      <c r="C474" s="28"/>
      <c r="D474" s="28"/>
      <c r="E474" s="28"/>
      <c r="F474" s="28"/>
      <c r="G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Y474" s="28"/>
      <c r="AD474" s="28"/>
      <c r="AE474" s="27"/>
    </row>
    <row r="475" spans="1:31">
      <c r="A475" s="28"/>
      <c r="B475" s="28"/>
      <c r="C475" s="28"/>
      <c r="D475" s="28"/>
      <c r="E475" s="28"/>
      <c r="F475" s="28"/>
      <c r="G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Y475" s="28"/>
      <c r="AD475" s="28"/>
      <c r="AE475" s="27"/>
    </row>
    <row r="476" spans="1:31">
      <c r="A476" s="28"/>
      <c r="B476" s="28"/>
      <c r="C476" s="28"/>
      <c r="D476" s="28"/>
      <c r="E476" s="28"/>
      <c r="F476" s="28"/>
      <c r="G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Y476" s="28"/>
      <c r="AD476" s="28"/>
      <c r="AE476" s="27"/>
    </row>
    <row r="477" spans="1:31">
      <c r="A477" s="28"/>
      <c r="B477" s="28"/>
      <c r="C477" s="28"/>
      <c r="D477" s="28"/>
      <c r="E477" s="28"/>
      <c r="F477" s="28"/>
      <c r="G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Y477" s="28"/>
      <c r="AD477" s="28"/>
      <c r="AE477" s="27"/>
    </row>
    <row r="478" spans="1:31">
      <c r="A478" s="28"/>
      <c r="B478" s="28"/>
      <c r="C478" s="28"/>
      <c r="D478" s="28"/>
      <c r="E478" s="28"/>
      <c r="F478" s="28"/>
      <c r="G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Y478" s="28"/>
      <c r="AD478" s="28"/>
      <c r="AE478" s="27"/>
    </row>
    <row r="479" spans="1:31">
      <c r="A479" s="28"/>
      <c r="B479" s="28"/>
      <c r="C479" s="28"/>
      <c r="D479" s="28"/>
      <c r="E479" s="28"/>
      <c r="F479" s="28"/>
      <c r="G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Y479" s="28"/>
      <c r="AD479" s="28"/>
      <c r="AE479" s="27"/>
    </row>
    <row r="480" spans="1:31">
      <c r="A480" s="28"/>
      <c r="B480" s="28"/>
      <c r="C480" s="28"/>
      <c r="D480" s="28"/>
      <c r="E480" s="28"/>
      <c r="F480" s="28"/>
      <c r="G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Y480" s="28"/>
      <c r="AD480" s="28"/>
      <c r="AE480" s="27"/>
    </row>
    <row r="481" spans="1:25">
      <c r="A481" s="28"/>
      <c r="B481" s="28"/>
      <c r="C481" s="28"/>
      <c r="D481" s="28"/>
      <c r="E481" s="28"/>
      <c r="F481" s="28"/>
      <c r="G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Y481" s="28"/>
    </row>
    <row r="482" spans="1:25">
      <c r="A482" s="28"/>
      <c r="B482" s="28"/>
      <c r="C482" s="28"/>
      <c r="D482" s="28"/>
      <c r="E482" s="28"/>
      <c r="F482" s="28"/>
      <c r="G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Y482" s="28"/>
    </row>
    <row r="483" spans="1:25">
      <c r="A483" s="34"/>
      <c r="B483" s="34"/>
      <c r="C483" s="34"/>
      <c r="D483" s="34"/>
      <c r="E483" s="34"/>
      <c r="F483" s="34"/>
      <c r="G483" s="34"/>
      <c r="H483" s="477"/>
      <c r="I483" s="72"/>
      <c r="J483" s="72"/>
      <c r="K483" s="34"/>
      <c r="L483" s="34"/>
      <c r="P483" s="34"/>
    </row>
    <row r="484" spans="1:25">
      <c r="A484" s="34"/>
      <c r="B484" s="34"/>
      <c r="C484" s="34"/>
      <c r="D484" s="34"/>
      <c r="E484" s="34"/>
      <c r="F484" s="34"/>
      <c r="G484" s="34"/>
      <c r="H484" s="477"/>
      <c r="I484" s="72"/>
      <c r="J484" s="72"/>
      <c r="K484" s="34"/>
      <c r="L484" s="34"/>
      <c r="P484" s="34"/>
    </row>
    <row r="485" spans="1:25">
      <c r="A485" s="34"/>
      <c r="B485" s="34"/>
      <c r="C485" s="34"/>
      <c r="D485" s="34"/>
      <c r="E485" s="34"/>
      <c r="F485" s="34"/>
      <c r="G485" s="34"/>
      <c r="H485" s="477"/>
      <c r="I485" s="72"/>
      <c r="J485" s="72"/>
      <c r="K485" s="34"/>
      <c r="L485" s="34"/>
      <c r="P485" s="34"/>
    </row>
    <row r="486" spans="1:25">
      <c r="A486" s="34"/>
      <c r="B486" s="34"/>
      <c r="C486" s="34"/>
      <c r="D486" s="34"/>
      <c r="E486" s="34"/>
      <c r="F486" s="34"/>
      <c r="G486" s="34"/>
      <c r="H486" s="477"/>
      <c r="I486" s="72"/>
      <c r="J486" s="72"/>
      <c r="K486" s="34"/>
      <c r="L486" s="34"/>
      <c r="P486" s="34"/>
    </row>
    <row r="487" spans="1:25">
      <c r="A487" s="34"/>
      <c r="B487" s="34"/>
      <c r="C487" s="34"/>
      <c r="D487" s="34"/>
      <c r="E487" s="34"/>
      <c r="F487" s="34"/>
      <c r="G487" s="34"/>
      <c r="H487" s="477"/>
      <c r="I487" s="72"/>
      <c r="J487" s="72"/>
      <c r="K487" s="34"/>
      <c r="L487" s="34"/>
      <c r="P487" s="34"/>
    </row>
    <row r="488" spans="1:25">
      <c r="A488" s="34"/>
      <c r="B488" s="34"/>
      <c r="C488" s="34"/>
      <c r="D488" s="34"/>
      <c r="E488" s="34"/>
      <c r="F488" s="34"/>
      <c r="G488" s="34"/>
      <c r="H488" s="477"/>
      <c r="I488" s="72"/>
      <c r="J488" s="72"/>
      <c r="K488" s="34"/>
      <c r="L488" s="34"/>
      <c r="P488" s="34"/>
    </row>
    <row r="489" spans="1:25">
      <c r="A489" s="34"/>
      <c r="B489" s="34"/>
      <c r="C489" s="34"/>
      <c r="D489" s="34"/>
      <c r="E489" s="34"/>
      <c r="F489" s="34"/>
      <c r="G489" s="34"/>
      <c r="H489" s="477"/>
      <c r="I489" s="72"/>
      <c r="J489" s="72"/>
      <c r="K489" s="34"/>
      <c r="L489" s="34"/>
      <c r="P489" s="34"/>
    </row>
    <row r="490" spans="1:25">
      <c r="A490" s="34"/>
      <c r="B490" s="34"/>
      <c r="C490" s="34"/>
      <c r="D490" s="34"/>
      <c r="E490" s="34"/>
      <c r="F490" s="34"/>
      <c r="G490" s="34"/>
      <c r="H490" s="477"/>
      <c r="I490" s="72"/>
      <c r="J490" s="72"/>
      <c r="K490" s="34"/>
      <c r="L490" s="34"/>
      <c r="P490" s="34"/>
    </row>
    <row r="491" spans="1:25">
      <c r="A491" s="34"/>
      <c r="B491" s="34"/>
      <c r="C491" s="34"/>
      <c r="D491" s="34"/>
      <c r="E491" s="34"/>
      <c r="F491" s="34"/>
      <c r="G491" s="34"/>
      <c r="H491" s="477"/>
      <c r="I491" s="72"/>
      <c r="J491" s="72"/>
      <c r="K491" s="34"/>
      <c r="L491" s="34"/>
      <c r="P491" s="34"/>
    </row>
    <row r="492" spans="1:25">
      <c r="A492" s="34"/>
      <c r="B492" s="34"/>
      <c r="C492" s="34"/>
      <c r="D492" s="34"/>
      <c r="E492" s="34"/>
      <c r="F492" s="34"/>
      <c r="G492" s="34"/>
      <c r="H492" s="477"/>
      <c r="I492" s="72"/>
      <c r="J492" s="72"/>
      <c r="K492" s="34"/>
      <c r="L492" s="34"/>
      <c r="P492" s="34"/>
    </row>
    <row r="493" spans="1:25">
      <c r="A493" s="34"/>
      <c r="B493" s="34"/>
      <c r="C493" s="34"/>
      <c r="D493" s="34"/>
      <c r="E493" s="34"/>
      <c r="F493" s="34"/>
      <c r="G493" s="34"/>
      <c r="H493" s="477"/>
      <c r="I493" s="72"/>
      <c r="J493" s="72"/>
      <c r="K493" s="34"/>
      <c r="L493" s="34"/>
      <c r="P493" s="34"/>
    </row>
    <row r="494" spans="1:25">
      <c r="A494" s="34"/>
      <c r="B494" s="34"/>
      <c r="C494" s="34"/>
      <c r="D494" s="34"/>
      <c r="E494" s="34"/>
      <c r="F494" s="34"/>
      <c r="G494" s="34"/>
      <c r="H494" s="477"/>
      <c r="I494" s="72"/>
      <c r="J494" s="72"/>
      <c r="K494" s="34"/>
      <c r="L494" s="34"/>
      <c r="P494" s="34"/>
    </row>
    <row r="495" spans="1:25">
      <c r="A495" s="34"/>
      <c r="B495" s="34"/>
      <c r="C495" s="34"/>
      <c r="D495" s="34"/>
      <c r="E495" s="34"/>
      <c r="F495" s="34"/>
      <c r="G495" s="34"/>
      <c r="H495" s="477"/>
      <c r="I495" s="72"/>
      <c r="J495" s="72"/>
      <c r="K495" s="34"/>
      <c r="L495" s="34"/>
      <c r="P495" s="34"/>
    </row>
    <row r="496" spans="1:25">
      <c r="A496" s="34"/>
      <c r="B496" s="34"/>
      <c r="C496" s="34"/>
      <c r="D496" s="34"/>
      <c r="E496" s="34"/>
      <c r="F496" s="34"/>
      <c r="G496" s="34"/>
      <c r="H496" s="477"/>
      <c r="I496" s="72"/>
      <c r="J496" s="72"/>
      <c r="K496" s="34"/>
      <c r="L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477"/>
      <c r="I497" s="72"/>
      <c r="J497" s="72"/>
      <c r="K497" s="34"/>
      <c r="L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477"/>
      <c r="I498" s="72"/>
      <c r="J498" s="72"/>
      <c r="K498" s="34"/>
      <c r="L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477"/>
      <c r="I499" s="72"/>
      <c r="J499" s="72"/>
      <c r="K499" s="34"/>
      <c r="L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477"/>
      <c r="I500" s="72"/>
      <c r="J500" s="72"/>
      <c r="K500" s="34"/>
      <c r="L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477"/>
      <c r="I501" s="72"/>
      <c r="J501" s="72"/>
      <c r="K501" s="34"/>
      <c r="L501" s="34"/>
      <c r="P501" s="34"/>
    </row>
  </sheetData>
  <mergeCells count="1">
    <mergeCell ref="Q4:R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5A8A-4ED8-42BB-84FB-1227F6FD8583}">
  <dimension ref="G20"/>
  <sheetViews>
    <sheetView workbookViewId="0">
      <selection activeCell="G30" sqref="G30"/>
    </sheetView>
  </sheetViews>
  <sheetFormatPr baseColWidth="10" defaultRowHeight="15"/>
  <sheetData>
    <row r="20" spans="7:7" ht="15.6">
      <c r="G20" s="2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78185-B3CC-4745-8884-ED8BD9D836EA}">
  <dimension ref="A1"/>
  <sheetViews>
    <sheetView topLeftCell="A193" workbookViewId="0">
      <selection activeCell="M215" sqref="M21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Z70"/>
  <sheetViews>
    <sheetView zoomScale="94" zoomScaleNormal="94" workbookViewId="0">
      <pane xSplit="4" ySplit="8" topLeftCell="E33" activePane="bottomRight" state="frozen"/>
      <selection pane="topRight" activeCell="E1" sqref="E1"/>
      <selection pane="bottomLeft" activeCell="A10" sqref="A10"/>
      <selection pane="bottomRight" activeCell="Z3" sqref="Z3"/>
    </sheetView>
  </sheetViews>
  <sheetFormatPr baseColWidth="10" defaultRowHeight="15"/>
  <cols>
    <col min="1" max="1" width="2" customWidth="1"/>
    <col min="2" max="2" width="5.08984375" customWidth="1"/>
    <col min="3" max="3" width="4.1796875" style="32" customWidth="1"/>
    <col min="4" max="4" width="12.81640625" customWidth="1"/>
    <col min="5" max="5" width="6.6328125" style="454" customWidth="1"/>
    <col min="6" max="6" width="6.1796875" style="454" customWidth="1"/>
    <col min="7" max="7" width="5.36328125" style="67" customWidth="1"/>
    <col min="8" max="8" width="5.08984375" style="67" customWidth="1"/>
    <col min="9" max="9" width="5.54296875" style="67" customWidth="1"/>
    <col min="10" max="10" width="6.81640625" customWidth="1"/>
    <col min="11" max="11" width="5.08984375" style="67" customWidth="1"/>
    <col min="12" max="12" width="2.08984375" style="67" customWidth="1"/>
    <col min="13" max="13" width="7.1796875" style="67" customWidth="1"/>
    <col min="14" max="14" width="7.90625" style="67" customWidth="1"/>
    <col min="15" max="15" width="1.90625" style="67" customWidth="1"/>
    <col min="16" max="16" width="7.6328125" customWidth="1"/>
    <col min="17" max="17" width="5.08984375" style="67" customWidth="1"/>
    <col min="18" max="18" width="7" customWidth="1"/>
    <col min="19" max="19" width="5.54296875" style="11" customWidth="1"/>
    <col min="20" max="20" width="7.453125" style="11" customWidth="1"/>
    <col min="21" max="21" width="6" style="11" customWidth="1"/>
    <col min="22" max="22" width="4.453125" style="11" customWidth="1"/>
    <col min="23" max="23" width="1.36328125" style="11" customWidth="1"/>
    <col min="24" max="24" width="6.36328125" style="11" customWidth="1"/>
    <col min="25" max="25" width="4.81640625" customWidth="1"/>
    <col min="26" max="26" width="6.36328125" customWidth="1"/>
    <col min="27" max="27" width="1.1796875" customWidth="1"/>
    <col min="28" max="28" width="6" style="67" customWidth="1"/>
    <col min="29" max="29" width="3.08984375" style="11" customWidth="1"/>
    <col min="30" max="30" width="6.36328125" style="11" customWidth="1"/>
    <col min="31" max="31" width="8.81640625" style="67" customWidth="1"/>
    <col min="32" max="32" width="8.08984375" style="67" customWidth="1"/>
    <col min="33" max="33" width="8.6328125" customWidth="1"/>
    <col min="34" max="34" width="7.54296875" customWidth="1"/>
    <col min="39" max="39" width="11.54296875" style="11"/>
    <col min="43" max="43" width="14" customWidth="1"/>
    <col min="44" max="44" width="12.54296875" customWidth="1"/>
    <col min="45" max="45" width="10.90625" customWidth="1"/>
  </cols>
  <sheetData>
    <row r="1" spans="1:52">
      <c r="A1" s="43"/>
      <c r="B1" s="43"/>
      <c r="C1" s="392"/>
      <c r="D1" s="43"/>
      <c r="E1" s="464"/>
      <c r="F1" s="464"/>
      <c r="G1" s="64"/>
      <c r="H1" s="64"/>
      <c r="I1" s="64"/>
      <c r="J1" s="43"/>
      <c r="K1" s="64"/>
      <c r="L1" s="64"/>
      <c r="M1" s="64"/>
      <c r="N1" s="64"/>
      <c r="O1" s="64"/>
      <c r="P1" s="43"/>
      <c r="Q1" s="64"/>
      <c r="R1" s="43"/>
      <c r="S1" s="73"/>
      <c r="T1" s="73"/>
      <c r="U1" s="73"/>
      <c r="V1" s="73"/>
      <c r="W1" s="73"/>
      <c r="X1" s="73"/>
      <c r="Y1" s="43"/>
      <c r="Z1" s="43"/>
      <c r="AA1" s="43"/>
      <c r="AB1" s="43"/>
      <c r="AC1" s="73"/>
      <c r="AD1" s="73"/>
      <c r="AE1" s="43"/>
      <c r="AF1" s="4"/>
      <c r="AG1" s="4"/>
      <c r="AH1" s="4"/>
      <c r="AI1" s="4"/>
      <c r="AJ1" s="4"/>
      <c r="AM1"/>
    </row>
    <row r="2" spans="1:52" s="198" customFormat="1" ht="31.8">
      <c r="A2" s="197"/>
      <c r="B2" s="197"/>
      <c r="C2" s="150" t="s">
        <v>436</v>
      </c>
      <c r="D2" s="197"/>
      <c r="E2" s="465"/>
      <c r="F2" s="465"/>
      <c r="G2" s="200"/>
      <c r="H2" s="200"/>
      <c r="I2" s="200"/>
      <c r="J2" s="197"/>
      <c r="K2" s="200"/>
      <c r="L2" s="200"/>
      <c r="M2" s="200"/>
      <c r="N2" s="200"/>
      <c r="O2" s="200"/>
      <c r="P2" s="197"/>
      <c r="Q2" s="200"/>
      <c r="R2" s="197"/>
      <c r="S2" s="201"/>
      <c r="T2" s="183" t="str">
        <f>+År!B2</f>
        <v>UNG KU</v>
      </c>
      <c r="U2" s="201"/>
      <c r="V2" s="201"/>
      <c r="W2" s="201"/>
      <c r="X2" s="201"/>
      <c r="Y2" s="197"/>
      <c r="Z2" s="197"/>
      <c r="AA2" s="197"/>
      <c r="AB2" s="197"/>
      <c r="AC2" s="201"/>
      <c r="AD2" s="201"/>
      <c r="AE2" s="197"/>
      <c r="AF2" s="4"/>
      <c r="AG2" s="4"/>
      <c r="AH2"/>
      <c r="AI2" s="4"/>
      <c r="AJ2" s="4"/>
      <c r="AK2"/>
      <c r="AL2"/>
      <c r="AM2"/>
      <c r="AN2"/>
      <c r="AO2"/>
      <c r="AP2"/>
      <c r="AQ2"/>
      <c r="AR2"/>
      <c r="AS2"/>
      <c r="AT2"/>
      <c r="AU2"/>
      <c r="AV2"/>
    </row>
    <row r="3" spans="1:52">
      <c r="A3" s="43"/>
      <c r="B3" s="43"/>
      <c r="C3" s="393"/>
      <c r="D3" s="43"/>
      <c r="E3" s="464"/>
      <c r="F3" s="464"/>
      <c r="G3" s="64"/>
      <c r="H3" s="64"/>
      <c r="I3" s="64"/>
      <c r="J3" s="43"/>
      <c r="K3" s="64"/>
      <c r="L3" s="64"/>
      <c r="M3" s="64"/>
      <c r="N3" s="64"/>
      <c r="O3" s="64"/>
      <c r="P3" s="43"/>
      <c r="Q3" s="64"/>
      <c r="R3" s="43"/>
      <c r="S3" s="73"/>
      <c r="T3" s="73"/>
      <c r="U3" s="73"/>
      <c r="V3" s="73"/>
      <c r="W3" s="73"/>
      <c r="X3" s="73"/>
      <c r="Y3" s="43"/>
      <c r="Z3" s="43"/>
      <c r="AA3" s="43"/>
      <c r="AB3" s="43"/>
      <c r="AC3" s="73"/>
      <c r="AD3" s="73"/>
      <c r="AE3" s="43"/>
      <c r="AF3" s="4"/>
      <c r="AG3" s="4"/>
      <c r="AI3" s="4"/>
      <c r="AJ3" s="4"/>
      <c r="AM3"/>
    </row>
    <row r="4" spans="1:52" s="180" customFormat="1" ht="19.8">
      <c r="A4" s="178"/>
      <c r="B4" s="178"/>
      <c r="C4" s="394"/>
      <c r="D4" s="178"/>
      <c r="E4" s="466"/>
      <c r="F4" s="467" t="s">
        <v>7</v>
      </c>
      <c r="G4" s="174"/>
      <c r="H4" s="199">
        <f>+År!P2</f>
        <v>52</v>
      </c>
      <c r="I4" s="178"/>
      <c r="J4" s="152" t="s">
        <v>422</v>
      </c>
      <c r="K4" s="64"/>
      <c r="L4" s="64"/>
      <c r="M4" s="64"/>
      <c r="N4" s="64"/>
      <c r="O4" s="64"/>
      <c r="P4" s="178"/>
      <c r="Q4" s="64"/>
      <c r="R4" s="184"/>
      <c r="S4" s="577">
        <f>SUM(F9:F29)</f>
        <v>45244</v>
      </c>
      <c r="T4" s="579"/>
      <c r="U4" s="176"/>
      <c r="V4" s="184"/>
      <c r="W4" s="184"/>
      <c r="X4" s="184"/>
      <c r="Y4" s="178"/>
      <c r="Z4" s="178"/>
      <c r="AA4" s="178"/>
      <c r="AB4" s="178"/>
      <c r="AC4" s="184"/>
      <c r="AD4" s="184"/>
      <c r="AE4" s="178"/>
      <c r="AF4" s="4"/>
      <c r="AG4" s="4"/>
      <c r="AH4"/>
      <c r="AI4" s="4"/>
      <c r="AJ4" s="4"/>
      <c r="AK4" s="4"/>
      <c r="AL4"/>
      <c r="AM4"/>
      <c r="AN4"/>
      <c r="AO4"/>
      <c r="AP4"/>
      <c r="AQ4"/>
      <c r="AR4"/>
      <c r="AS4"/>
      <c r="AT4"/>
      <c r="AU4"/>
      <c r="AV4"/>
      <c r="AW4"/>
      <c r="AX4" s="175"/>
      <c r="AY4" s="177"/>
      <c r="AZ4" s="177"/>
    </row>
    <row r="5" spans="1:52" s="180" customFormat="1" ht="19.8">
      <c r="A5" s="178"/>
      <c r="B5" s="178"/>
      <c r="C5" s="394"/>
      <c r="D5" s="178"/>
      <c r="E5" s="466"/>
      <c r="F5" s="467"/>
      <c r="G5" s="174"/>
      <c r="H5" s="174"/>
      <c r="I5" s="174"/>
      <c r="J5" s="152"/>
      <c r="K5" s="174"/>
      <c r="L5" s="174"/>
      <c r="M5" s="174"/>
      <c r="N5" s="174"/>
      <c r="O5" s="174"/>
      <c r="P5" s="152"/>
      <c r="Q5" s="174"/>
      <c r="R5" s="152"/>
      <c r="S5" s="176"/>
      <c r="T5" s="176"/>
      <c r="U5" s="184"/>
      <c r="V5" s="184"/>
      <c r="W5" s="184"/>
      <c r="X5" s="184"/>
      <c r="Y5" s="178"/>
      <c r="Z5" s="178"/>
      <c r="AA5" s="178"/>
      <c r="AB5" s="178"/>
      <c r="AC5" s="184"/>
      <c r="AD5" s="74" t="s">
        <v>4</v>
      </c>
      <c r="AE5" s="178"/>
      <c r="AF5" s="4"/>
      <c r="AG5" s="4"/>
      <c r="AH5"/>
      <c r="AI5" s="312">
        <v>75</v>
      </c>
      <c r="AJ5" s="312" t="s">
        <v>723</v>
      </c>
      <c r="AK5"/>
      <c r="AL5"/>
      <c r="AM5"/>
      <c r="AN5"/>
      <c r="AO5"/>
      <c r="AP5"/>
      <c r="AQ5"/>
      <c r="AR5"/>
      <c r="AS5"/>
      <c r="AT5"/>
      <c r="AU5"/>
      <c r="AV5"/>
      <c r="AW5" s="175"/>
      <c r="AX5" s="177"/>
      <c r="AY5" s="177"/>
    </row>
    <row r="6" spans="1:52" ht="19.8">
      <c r="A6" s="43"/>
      <c r="B6" s="43"/>
      <c r="C6" s="392"/>
      <c r="D6" s="43"/>
      <c r="E6" s="468" t="s">
        <v>4</v>
      </c>
      <c r="F6" s="464"/>
      <c r="G6" s="64"/>
      <c r="H6" s="64"/>
      <c r="I6" s="64"/>
      <c r="J6" s="43"/>
      <c r="K6" s="64"/>
      <c r="L6" s="64"/>
      <c r="M6" s="64"/>
      <c r="N6" s="64"/>
      <c r="O6" s="64"/>
      <c r="P6" s="49" t="s">
        <v>24</v>
      </c>
      <c r="Q6" s="64"/>
      <c r="R6" s="64"/>
      <c r="S6" s="171" t="s">
        <v>403</v>
      </c>
      <c r="T6" s="74" t="s">
        <v>531</v>
      </c>
      <c r="U6" s="74" t="s">
        <v>403</v>
      </c>
      <c r="V6" s="171" t="s">
        <v>403</v>
      </c>
      <c r="W6" s="171"/>
      <c r="X6" s="74" t="s">
        <v>423</v>
      </c>
      <c r="Y6" s="43"/>
      <c r="Z6" s="43"/>
      <c r="AA6" s="43"/>
      <c r="AB6" s="74" t="s">
        <v>484</v>
      </c>
      <c r="AC6" s="184"/>
      <c r="AD6" s="74" t="s">
        <v>10</v>
      </c>
      <c r="AE6" s="43"/>
      <c r="AF6" s="4"/>
      <c r="AG6" s="4"/>
      <c r="AI6" s="312">
        <v>100</v>
      </c>
      <c r="AJ6" s="312" t="s">
        <v>724</v>
      </c>
      <c r="AM6"/>
    </row>
    <row r="7" spans="1:52" ht="19.8">
      <c r="A7" s="43"/>
      <c r="B7" s="43"/>
      <c r="C7" s="49" t="s">
        <v>420</v>
      </c>
      <c r="D7" s="43"/>
      <c r="E7" s="468" t="s">
        <v>475</v>
      </c>
      <c r="F7" s="468" t="s">
        <v>4</v>
      </c>
      <c r="G7" s="65" t="s">
        <v>4</v>
      </c>
      <c r="H7" s="65"/>
      <c r="I7" s="65" t="s">
        <v>1</v>
      </c>
      <c r="J7" s="49" t="s">
        <v>24</v>
      </c>
      <c r="K7" s="65"/>
      <c r="L7" s="43"/>
      <c r="M7" s="421" t="s">
        <v>24</v>
      </c>
      <c r="N7" s="421" t="s">
        <v>24</v>
      </c>
      <c r="O7" s="64"/>
      <c r="P7" s="49" t="s">
        <v>481</v>
      </c>
      <c r="Q7" s="65"/>
      <c r="R7" s="65" t="s">
        <v>24</v>
      </c>
      <c r="S7" s="74" t="s">
        <v>572</v>
      </c>
      <c r="T7" s="74" t="s">
        <v>550</v>
      </c>
      <c r="U7" s="74" t="s">
        <v>489</v>
      </c>
      <c r="V7" s="74" t="s">
        <v>558</v>
      </c>
      <c r="W7" s="74"/>
      <c r="X7" s="74" t="s">
        <v>416</v>
      </c>
      <c r="Y7" s="49" t="s">
        <v>539</v>
      </c>
      <c r="Z7" s="49" t="s">
        <v>414</v>
      </c>
      <c r="AA7" s="49"/>
      <c r="AB7" s="74" t="s">
        <v>485</v>
      </c>
      <c r="AC7" s="184"/>
      <c r="AD7" s="74" t="s">
        <v>70</v>
      </c>
      <c r="AE7" s="43"/>
      <c r="AF7" s="4"/>
      <c r="AG7" s="56"/>
      <c r="AI7" s="312">
        <v>125</v>
      </c>
      <c r="AJ7" s="312" t="s">
        <v>731</v>
      </c>
      <c r="AM7"/>
    </row>
    <row r="8" spans="1:52" ht="19.8">
      <c r="A8" s="43"/>
      <c r="B8" s="49" t="s">
        <v>89</v>
      </c>
      <c r="C8" s="49" t="s">
        <v>415</v>
      </c>
      <c r="D8" s="46"/>
      <c r="E8" s="469" t="s">
        <v>476</v>
      </c>
      <c r="F8" s="469" t="s">
        <v>10</v>
      </c>
      <c r="G8" s="87" t="s">
        <v>403</v>
      </c>
      <c r="H8" s="193" t="s">
        <v>533</v>
      </c>
      <c r="I8" s="87" t="s">
        <v>403</v>
      </c>
      <c r="J8" s="50" t="s">
        <v>0</v>
      </c>
      <c r="K8" s="193" t="s">
        <v>533</v>
      </c>
      <c r="L8" s="43"/>
      <c r="M8" s="421" t="s">
        <v>717</v>
      </c>
      <c r="N8" s="421" t="s">
        <v>718</v>
      </c>
      <c r="O8" s="64"/>
      <c r="P8" s="50" t="s">
        <v>415</v>
      </c>
      <c r="Q8" s="193" t="s">
        <v>533</v>
      </c>
      <c r="R8" s="87" t="s">
        <v>45</v>
      </c>
      <c r="S8" s="75" t="s">
        <v>548</v>
      </c>
      <c r="T8" s="75" t="s">
        <v>483</v>
      </c>
      <c r="U8" s="75" t="s">
        <v>470</v>
      </c>
      <c r="V8" s="75" t="s">
        <v>529</v>
      </c>
      <c r="W8" s="75"/>
      <c r="X8" s="75" t="s">
        <v>45</v>
      </c>
      <c r="Y8" s="50" t="s">
        <v>540</v>
      </c>
      <c r="Z8" s="50" t="s">
        <v>415</v>
      </c>
      <c r="AA8" s="50"/>
      <c r="AB8" s="75" t="s">
        <v>486</v>
      </c>
      <c r="AC8" s="184"/>
      <c r="AD8" s="75" t="s">
        <v>553</v>
      </c>
      <c r="AE8" s="43"/>
      <c r="AF8" s="4"/>
      <c r="AG8" s="56"/>
      <c r="AI8" s="312">
        <v>150</v>
      </c>
      <c r="AJ8" s="312" t="s">
        <v>725</v>
      </c>
      <c r="AM8"/>
    </row>
    <row r="9" spans="1:52" ht="19.8">
      <c r="A9" s="43"/>
      <c r="B9" s="312">
        <f>+'Ark1'!C497</f>
        <v>2024</v>
      </c>
      <c r="C9" s="312">
        <f>+'Ark1'!N497</f>
        <v>75</v>
      </c>
      <c r="D9" s="312" t="str">
        <f t="shared" ref="D9:D27" si="0">VLOOKUP(C9,$AI$5:$AJ$30,2)</f>
        <v>50,1 -75 kg</v>
      </c>
      <c r="E9" s="470">
        <f>+'Ark1'!Q497</f>
        <v>5</v>
      </c>
      <c r="F9" s="470">
        <f>+'Ark1'!R497</f>
        <v>5</v>
      </c>
      <c r="G9" s="69">
        <f>+'Ark1'!AE497</f>
        <v>1.1050700614418957E-2</v>
      </c>
      <c r="H9" s="69">
        <f t="shared" ref="H9:H29" si="1">+G9-G31</f>
        <v>3.1339844682763771E-3</v>
      </c>
      <c r="I9" s="69">
        <f>+'Ark1'!AF497</f>
        <v>2.8865687688604202E-3</v>
      </c>
      <c r="J9" s="357">
        <f>+'Ark1'!S497</f>
        <v>2.2000000000000002</v>
      </c>
      <c r="K9" s="57">
        <f t="shared" ref="K9:K29" si="2">+J9-J31</f>
        <v>-0.79999999999999982</v>
      </c>
      <c r="L9" s="43"/>
      <c r="M9" s="376">
        <f>+IF(F9=0,"",'Ark1'!AR497)</f>
        <v>156.4</v>
      </c>
      <c r="N9" s="114">
        <f>+IF(F9=0,"",'Ark1'!AS497)</f>
        <v>18.157800086937865</v>
      </c>
      <c r="O9" s="64"/>
      <c r="P9" s="63">
        <f>+'Ark1'!T497</f>
        <v>3.6</v>
      </c>
      <c r="Q9" s="57">
        <f t="shared" ref="Q9:Q29" si="3">+P9-P31</f>
        <v>-0.89999999999999991</v>
      </c>
      <c r="R9" s="305">
        <f>+'Ark1'!U497</f>
        <v>69.3</v>
      </c>
      <c r="S9" s="76">
        <f>+'Ark1'!W497</f>
        <v>0</v>
      </c>
      <c r="T9" s="76">
        <f>+'Ark1'!AG497</f>
        <v>947</v>
      </c>
      <c r="U9" s="76">
        <f>+'Ark1'!AH497</f>
        <v>100</v>
      </c>
      <c r="V9" s="76">
        <f>+'Ark1'!AI497</f>
        <v>80</v>
      </c>
      <c r="W9" s="75"/>
      <c r="X9" s="76">
        <f>+'Ark1'!Y497</f>
        <v>5.689288180431781</v>
      </c>
      <c r="Y9" s="53">
        <f>+'Ark1'!Z497</f>
        <v>0.3999999999999993</v>
      </c>
      <c r="Z9" s="53">
        <f>+'Ark1'!AA497</f>
        <v>0.48989794855663321</v>
      </c>
      <c r="AA9" s="50"/>
      <c r="AB9" s="305">
        <f t="shared" ref="AB9:AB17" si="4">1000*R9/T9</f>
        <v>73.178458289334742</v>
      </c>
      <c r="AC9" s="184"/>
      <c r="AD9" s="76">
        <f t="shared" ref="AD9:AD17" si="5">+F9/E9</f>
        <v>1</v>
      </c>
      <c r="AE9" s="43"/>
      <c r="AF9" s="4"/>
      <c r="AG9" s="56"/>
      <c r="AI9" s="312">
        <v>200</v>
      </c>
      <c r="AJ9" s="312" t="s">
        <v>726</v>
      </c>
      <c r="AM9"/>
    </row>
    <row r="10" spans="1:52" ht="19.8">
      <c r="A10" s="43"/>
      <c r="B10" s="312">
        <f>+'Ark1'!C498</f>
        <v>2024</v>
      </c>
      <c r="C10" s="312">
        <f>+'Ark1'!N498</f>
        <v>100</v>
      </c>
      <c r="D10" s="312" t="str">
        <f t="shared" si="0"/>
        <v>75,1 -100 kg</v>
      </c>
      <c r="E10" s="470">
        <f>+'Ark1'!Q498</f>
        <v>25</v>
      </c>
      <c r="F10" s="470">
        <f>+'Ark1'!R498</f>
        <v>35</v>
      </c>
      <c r="G10" s="69">
        <f>+'Ark1'!AE498</f>
        <v>7.735490430093267E-2</v>
      </c>
      <c r="H10" s="69">
        <f t="shared" si="1"/>
        <v>2.1461009125781777E-3</v>
      </c>
      <c r="I10" s="69">
        <f>+'Ark1'!AF498</f>
        <v>2.6502283475831633E-2</v>
      </c>
      <c r="J10" s="357">
        <f>+'Ark1'!S498</f>
        <v>2.7142857142857153</v>
      </c>
      <c r="K10" s="57">
        <f t="shared" si="2"/>
        <v>-2.2556390977442664E-2</v>
      </c>
      <c r="L10" s="43"/>
      <c r="M10" s="376">
        <f>+IF(F10=0,"",'Ark1'!AR498)</f>
        <v>163.20588235294122</v>
      </c>
      <c r="N10" s="114">
        <f>+IF(F10=0,"",'Ark1'!AS498)</f>
        <v>21.256187023422424</v>
      </c>
      <c r="O10" s="64"/>
      <c r="P10" s="63">
        <f>+'Ark1'!T498</f>
        <v>4.0285714285714276</v>
      </c>
      <c r="Q10" s="57">
        <f t="shared" si="3"/>
        <v>-0.41879699248120339</v>
      </c>
      <c r="R10" s="305">
        <f>+'Ark1'!U498</f>
        <v>90.894285714285758</v>
      </c>
      <c r="S10" s="76">
        <f>+'Ark1'!W498</f>
        <v>5.7142857142857153</v>
      </c>
      <c r="T10" s="76">
        <f>+'Ark1'!AG498</f>
        <v>910.38235294117612</v>
      </c>
      <c r="U10" s="76">
        <f>+'Ark1'!AH498</f>
        <v>97.142857142857125</v>
      </c>
      <c r="V10" s="76">
        <f>+'Ark1'!AI498</f>
        <v>80</v>
      </c>
      <c r="W10" s="75"/>
      <c r="X10" s="76">
        <f>+'Ark1'!Y498</f>
        <v>7.0226955694537425</v>
      </c>
      <c r="Y10" s="53">
        <f>+'Ark1'!Z498</f>
        <v>0.84756554138236095</v>
      </c>
      <c r="Z10" s="53">
        <f>+'Ark1'!AA498</f>
        <v>1.2532406971120758</v>
      </c>
      <c r="AA10" s="50"/>
      <c r="AB10" s="305">
        <f t="shared" si="4"/>
        <v>99.841880085475296</v>
      </c>
      <c r="AC10" s="184"/>
      <c r="AD10" s="76">
        <f t="shared" si="5"/>
        <v>1.4</v>
      </c>
      <c r="AE10" s="43"/>
      <c r="AF10" s="4"/>
      <c r="AG10" s="56"/>
      <c r="AI10" s="312">
        <v>225</v>
      </c>
      <c r="AJ10" s="312" t="s">
        <v>727</v>
      </c>
      <c r="AM10"/>
    </row>
    <row r="11" spans="1:52" ht="19.8">
      <c r="A11" s="43"/>
      <c r="B11" s="312">
        <f>+'Ark1'!C499</f>
        <v>2024</v>
      </c>
      <c r="C11" s="312">
        <f>+'Ark1'!N499</f>
        <v>125</v>
      </c>
      <c r="D11" s="312" t="str">
        <f t="shared" si="0"/>
        <v>100,1 - 125 kg</v>
      </c>
      <c r="E11" s="470">
        <f>+'Ark1'!Q499</f>
        <v>97</v>
      </c>
      <c r="F11" s="470">
        <f>+'Ark1'!R499</f>
        <v>117</v>
      </c>
      <c r="G11" s="69">
        <f>+'Ark1'!AE499</f>
        <v>0.25858639437740355</v>
      </c>
      <c r="H11" s="69">
        <f t="shared" si="1"/>
        <v>-4.8186356285621401E-2</v>
      </c>
      <c r="I11" s="69">
        <f>+'Ark1'!AF499</f>
        <v>0.11178643676394612</v>
      </c>
      <c r="J11" s="357">
        <f>+'Ark1'!S499</f>
        <v>2.4871794871794881</v>
      </c>
      <c r="K11" s="57">
        <f t="shared" si="2"/>
        <v>4.2735042735043915E-2</v>
      </c>
      <c r="L11" s="43"/>
      <c r="M11" s="376">
        <f>+IF(F11=0,"",'Ark1'!AR499)</f>
        <v>176.82692307692315</v>
      </c>
      <c r="N11" s="114">
        <f>+IF(F11=0,"",'Ark1'!AS499)</f>
        <v>21.214723034975123</v>
      </c>
      <c r="O11" s="64"/>
      <c r="P11" s="63">
        <f>+'Ark1'!T499</f>
        <v>4.3504273504273501</v>
      </c>
      <c r="Q11" s="57">
        <f t="shared" si="3"/>
        <v>-0.33989523021781309</v>
      </c>
      <c r="R11" s="305">
        <f>+'Ark1'!U499</f>
        <v>114.6897435897436</v>
      </c>
      <c r="S11" s="76">
        <f>+'Ark1'!W499</f>
        <v>8.5470085470085468</v>
      </c>
      <c r="T11" s="76">
        <f>+'Ark1'!AG499</f>
        <v>971.5096153846157</v>
      </c>
      <c r="U11" s="76">
        <f>+'Ark1'!AH499</f>
        <v>88.8888888888889</v>
      </c>
      <c r="V11" s="76">
        <f>+'Ark1'!AI499</f>
        <v>52.136752136752143</v>
      </c>
      <c r="W11" s="75"/>
      <c r="X11" s="76">
        <f>+'Ark1'!Y499</f>
        <v>6.301992421548734</v>
      </c>
      <c r="Y11" s="53">
        <f>+'Ark1'!Z499</f>
        <v>1.1141313324307909</v>
      </c>
      <c r="Z11" s="53">
        <f>+'Ark1'!AA499</f>
        <v>1.6188855474252075</v>
      </c>
      <c r="AA11" s="50"/>
      <c r="AB11" s="305">
        <f t="shared" si="4"/>
        <v>118.0531224534906</v>
      </c>
      <c r="AC11" s="184"/>
      <c r="AD11" s="76">
        <f t="shared" si="5"/>
        <v>1.2061855670103092</v>
      </c>
      <c r="AE11" s="43"/>
      <c r="AF11" s="4"/>
      <c r="AG11" s="56"/>
      <c r="AI11" s="312">
        <v>250</v>
      </c>
      <c r="AJ11" s="312" t="s">
        <v>728</v>
      </c>
      <c r="AL11" s="2"/>
      <c r="AM11" s="2"/>
      <c r="AN11" s="2"/>
    </row>
    <row r="12" spans="1:52" ht="19.8">
      <c r="A12" s="43"/>
      <c r="B12" s="312">
        <f>+'Ark1'!C500</f>
        <v>2024</v>
      </c>
      <c r="C12" s="312">
        <f>+'Ark1'!N500</f>
        <v>150</v>
      </c>
      <c r="D12" s="312" t="str">
        <f t="shared" si="0"/>
        <v>125,1 - 150 kg</v>
      </c>
      <c r="E12" s="470">
        <f>+'Ark1'!Q500</f>
        <v>285</v>
      </c>
      <c r="F12" s="470">
        <f>+'Ark1'!R500</f>
        <v>378</v>
      </c>
      <c r="G12" s="69">
        <f>+'Ark1'!AE500</f>
        <v>0.83543296645007314</v>
      </c>
      <c r="H12" s="69">
        <f t="shared" si="1"/>
        <v>8.9282469676135068E-2</v>
      </c>
      <c r="I12" s="69">
        <f>+'Ark1'!AF500</f>
        <v>0.44140093371377559</v>
      </c>
      <c r="J12" s="357">
        <f>+'Ark1'!S500</f>
        <v>2.3199999999999998</v>
      </c>
      <c r="K12" s="57">
        <f t="shared" si="2"/>
        <v>9.2357723577235706E-2</v>
      </c>
      <c r="L12" s="43"/>
      <c r="M12" s="376">
        <f>+IF(F12=0,"",'Ark1'!AR500)</f>
        <v>187.51304347826087</v>
      </c>
      <c r="N12" s="114">
        <f>+IF(F12=0,"",'Ark1'!AS500)</f>
        <v>21.739303562676412</v>
      </c>
      <c r="O12" s="64"/>
      <c r="P12" s="63">
        <f>+'Ark1'!T500</f>
        <v>5.0396825396825378</v>
      </c>
      <c r="Q12" s="57">
        <f t="shared" si="3"/>
        <v>0.33941728769314938</v>
      </c>
      <c r="R12" s="305">
        <f>+'Ark1'!U500</f>
        <v>140.17248677248679</v>
      </c>
      <c r="S12" s="76">
        <f>+'Ark1'!W500</f>
        <v>23.015873015873016</v>
      </c>
      <c r="T12" s="76">
        <f>+'Ark1'!AG500</f>
        <v>992.41159420289853</v>
      </c>
      <c r="U12" s="76">
        <f>+'Ark1'!AH500</f>
        <v>91.005291005291014</v>
      </c>
      <c r="V12" s="76">
        <f>+'Ark1'!AI500</f>
        <v>36.772486772486786</v>
      </c>
      <c r="W12" s="75"/>
      <c r="X12" s="76">
        <f>+'Ark1'!Y500</f>
        <v>6.7677757051968612</v>
      </c>
      <c r="Y12" s="53">
        <f>+'Ark1'!Z500</f>
        <v>1.257204423696864</v>
      </c>
      <c r="Z12" s="53">
        <f>+'Ark1'!AA500</f>
        <v>1.9923164324333151</v>
      </c>
      <c r="AA12" s="50"/>
      <c r="AB12" s="305">
        <f t="shared" si="4"/>
        <v>141.2443058820497</v>
      </c>
      <c r="AC12" s="184"/>
      <c r="AD12" s="76">
        <f t="shared" si="5"/>
        <v>1.3263157894736841</v>
      </c>
      <c r="AE12" s="43"/>
      <c r="AF12" s="4"/>
      <c r="AG12" s="56"/>
      <c r="AI12" s="312">
        <v>275</v>
      </c>
      <c r="AJ12" s="312" t="s">
        <v>729</v>
      </c>
      <c r="AL12" s="2"/>
      <c r="AM12" s="2"/>
      <c r="AN12" s="4"/>
      <c r="AO12" s="4"/>
      <c r="AP12" s="4"/>
    </row>
    <row r="13" spans="1:52" ht="19.8">
      <c r="A13" s="43"/>
      <c r="B13" s="312">
        <f>+'Ark1'!C501</f>
        <v>2024</v>
      </c>
      <c r="C13" s="312">
        <f>+'Ark1'!N501</f>
        <v>175</v>
      </c>
      <c r="D13" s="312" t="str">
        <f t="shared" si="0"/>
        <v>125,1 - 150 kg</v>
      </c>
      <c r="E13" s="470">
        <f>+'Ark1'!Q501</f>
        <v>712</v>
      </c>
      <c r="F13" s="470">
        <f>+'Ark1'!R501</f>
        <v>984</v>
      </c>
      <c r="G13" s="69">
        <f>+'Ark1'!AE501</f>
        <v>2.1747778809176501</v>
      </c>
      <c r="H13" s="69">
        <f t="shared" si="1"/>
        <v>0.14414018943207818</v>
      </c>
      <c r="I13" s="69">
        <f>+'Ark1'!AF501</f>
        <v>1.3474053158167385</v>
      </c>
      <c r="J13" s="357">
        <f>+'Ark1'!S501</f>
        <v>2.3832823649337405</v>
      </c>
      <c r="K13" s="57">
        <f t="shared" si="2"/>
        <v>0.14237774349814591</v>
      </c>
      <c r="L13" s="43"/>
      <c r="M13" s="376">
        <f>+IF(F13=0,"",'Ark1'!AR501)</f>
        <v>195.93473451327441</v>
      </c>
      <c r="N13" s="114">
        <f>+IF(F13=0,"",'Ark1'!AS501)</f>
        <v>22.172628341501262</v>
      </c>
      <c r="O13" s="64"/>
      <c r="P13" s="63">
        <f>+'Ark1'!T501</f>
        <v>5.1392276422764223</v>
      </c>
      <c r="Q13" s="57">
        <f t="shared" si="3"/>
        <v>0.35755122902106251</v>
      </c>
      <c r="R13" s="305">
        <f>+'Ark1'!U501</f>
        <v>164.37073170731719</v>
      </c>
      <c r="S13" s="76">
        <f>+'Ark1'!W501</f>
        <v>22.256097560975608</v>
      </c>
      <c r="T13" s="76">
        <f>+'Ark1'!AG501</f>
        <v>1001.5486725663718</v>
      </c>
      <c r="U13" s="76">
        <f>+'Ark1'!AH501</f>
        <v>91.869918699187025</v>
      </c>
      <c r="V13" s="76">
        <f>+'Ark1'!AI501</f>
        <v>34.146341463414643</v>
      </c>
      <c r="W13" s="75"/>
      <c r="X13" s="76">
        <f>+'Ark1'!Y501</f>
        <v>7.1625562805955214</v>
      </c>
      <c r="Y13" s="53">
        <f>+'Ark1'!Z501</f>
        <v>1.189745193005791</v>
      </c>
      <c r="Z13" s="53">
        <f>+'Ark1'!AA501</f>
        <v>1.8549882795545316</v>
      </c>
      <c r="AA13" s="50"/>
      <c r="AB13" s="305">
        <f t="shared" si="4"/>
        <v>164.1165688794066</v>
      </c>
      <c r="AC13" s="184"/>
      <c r="AD13" s="76">
        <f t="shared" si="5"/>
        <v>1.3820224719101124</v>
      </c>
      <c r="AE13" s="43"/>
      <c r="AF13" s="4"/>
      <c r="AG13" s="56"/>
      <c r="AI13" s="312">
        <v>300</v>
      </c>
      <c r="AJ13" s="312" t="s">
        <v>730</v>
      </c>
      <c r="AM13"/>
    </row>
    <row r="14" spans="1:52" ht="19.8">
      <c r="A14" s="43"/>
      <c r="B14" s="312">
        <f>+'Ark1'!C502</f>
        <v>2024</v>
      </c>
      <c r="C14" s="312">
        <f>+'Ark1'!N502</f>
        <v>200</v>
      </c>
      <c r="D14" s="312" t="str">
        <f t="shared" si="0"/>
        <v>175,1 - 200 kg</v>
      </c>
      <c r="E14" s="470">
        <f>+'Ark1'!Q502</f>
        <v>1701</v>
      </c>
      <c r="F14" s="470">
        <f>+'Ark1'!R502</f>
        <v>2490</v>
      </c>
      <c r="G14" s="69">
        <f>+'Ark1'!AE502</f>
        <v>5.50324890598064</v>
      </c>
      <c r="H14" s="69">
        <f t="shared" si="1"/>
        <v>-0.56293484100110991</v>
      </c>
      <c r="I14" s="69">
        <f>+'Ark1'!AF502</f>
        <v>3.9349297255461178</v>
      </c>
      <c r="J14" s="357">
        <f>+'Ark1'!S502</f>
        <v>2.4257385673816279</v>
      </c>
      <c r="K14" s="57">
        <f t="shared" si="2"/>
        <v>8.2553017299525688E-2</v>
      </c>
      <c r="L14" s="43"/>
      <c r="M14" s="376">
        <f>+IF(F14=0,"",'Ark1'!AR502)</f>
        <v>203.97909407665503</v>
      </c>
      <c r="N14" s="114">
        <f>+IF(F14=0,"",'Ark1'!AS502)</f>
        <v>22.57581414251414</v>
      </c>
      <c r="O14" s="64"/>
      <c r="P14" s="63">
        <f>+'Ark1'!T502</f>
        <v>5.2068273092369504</v>
      </c>
      <c r="Q14" s="57">
        <f t="shared" si="3"/>
        <v>7.1427635501223996E-2</v>
      </c>
      <c r="R14" s="305">
        <f>+'Ark1'!U502</f>
        <v>189.69634538152599</v>
      </c>
      <c r="S14" s="76">
        <f>+'Ark1'!W502</f>
        <v>21.887550200803204</v>
      </c>
      <c r="T14" s="76">
        <f>+'Ark1'!AG502</f>
        <v>1004.3366724738676</v>
      </c>
      <c r="U14" s="76">
        <f>+'Ark1'!AH502</f>
        <v>92.128514056224901</v>
      </c>
      <c r="V14" s="76">
        <f>+'Ark1'!AI502</f>
        <v>24.979919678714872</v>
      </c>
      <c r="W14" s="75"/>
      <c r="X14" s="76">
        <f>+'Ark1'!Y502</f>
        <v>6.9730714609565743</v>
      </c>
      <c r="Y14" s="53">
        <f>+'Ark1'!Z502</f>
        <v>1.0714107133931212</v>
      </c>
      <c r="Z14" s="53">
        <f>+'Ark1'!AA502</f>
        <v>1.7290901030992378</v>
      </c>
      <c r="AA14" s="50"/>
      <c r="AB14" s="305">
        <f t="shared" si="4"/>
        <v>188.87724662514682</v>
      </c>
      <c r="AC14" s="184"/>
      <c r="AD14" s="76">
        <f t="shared" si="5"/>
        <v>1.4638447971781305</v>
      </c>
      <c r="AE14" s="43"/>
      <c r="AF14" s="4"/>
      <c r="AG14" s="56"/>
      <c r="AI14" s="312">
        <v>325</v>
      </c>
      <c r="AJ14" s="312" t="s">
        <v>732</v>
      </c>
      <c r="AM14"/>
    </row>
    <row r="15" spans="1:52" ht="19.8">
      <c r="A15" s="43"/>
      <c r="B15" s="312">
        <f>+'Ark1'!C503</f>
        <v>2024</v>
      </c>
      <c r="C15" s="312">
        <f>+'Ark1'!N503</f>
        <v>225</v>
      </c>
      <c r="D15" s="312" t="str">
        <f t="shared" si="0"/>
        <v>200,1 - 225 kg</v>
      </c>
      <c r="E15" s="470">
        <f>+'Ark1'!Q503</f>
        <v>3323</v>
      </c>
      <c r="F15" s="470">
        <f>+'Ark1'!R503</f>
        <v>5784</v>
      </c>
      <c r="G15" s="69">
        <f>+'Ark1'!AE503</f>
        <v>12.783450470759847</v>
      </c>
      <c r="H15" s="69">
        <f t="shared" si="1"/>
        <v>-0.96392711701673583</v>
      </c>
      <c r="I15" s="69">
        <f>+'Ark1'!AF503</f>
        <v>10.308184493780773</v>
      </c>
      <c r="J15" s="357">
        <f>+'Ark1'!S503</f>
        <v>2.665972222222222</v>
      </c>
      <c r="K15" s="57">
        <f t="shared" si="2"/>
        <v>6.0328228010932961E-2</v>
      </c>
      <c r="L15" s="43"/>
      <c r="M15" s="376">
        <f>+IF(F15=0,"",'Ark1'!AR503)</f>
        <v>209.82645245656639</v>
      </c>
      <c r="N15" s="114">
        <f>+IF(F15=0,"",'Ark1'!AS503)</f>
        <v>23.366198785243402</v>
      </c>
      <c r="O15" s="64"/>
      <c r="P15" s="63">
        <f>+'Ark1'!T503</f>
        <v>5.775933609958507</v>
      </c>
      <c r="Q15" s="57">
        <f t="shared" si="3"/>
        <v>1.0991728724123462E-3</v>
      </c>
      <c r="R15" s="305">
        <f>+'Ark1'!U503</f>
        <v>213.93174273858963</v>
      </c>
      <c r="S15" s="76">
        <f>+'Ark1'!W503</f>
        <v>31.552558782849239</v>
      </c>
      <c r="T15" s="76">
        <f>+'Ark1'!AG503</f>
        <v>1032.8950121427238</v>
      </c>
      <c r="U15" s="76">
        <f>+'Ark1'!AH503</f>
        <v>92.479253112033177</v>
      </c>
      <c r="V15" s="76">
        <f>+'Ark1'!AI503</f>
        <v>18.222683264177036</v>
      </c>
      <c r="W15" s="75"/>
      <c r="X15" s="76">
        <f>+'Ark1'!Y503</f>
        <v>7.0396775124959934</v>
      </c>
      <c r="Y15" s="53">
        <f>+'Ark1'!Z503</f>
        <v>1.0219540958200102</v>
      </c>
      <c r="Z15" s="53">
        <f>+'Ark1'!AA503</f>
        <v>1.6491966462154699</v>
      </c>
      <c r="AA15" s="50"/>
      <c r="AB15" s="305">
        <f t="shared" si="4"/>
        <v>207.11857470856768</v>
      </c>
      <c r="AC15" s="184"/>
      <c r="AD15" s="76">
        <f t="shared" si="5"/>
        <v>1.7405958471260909</v>
      </c>
      <c r="AE15" s="43"/>
      <c r="AF15" s="4"/>
      <c r="AG15" s="56"/>
      <c r="AI15" s="312">
        <v>350</v>
      </c>
      <c r="AJ15" s="312" t="s">
        <v>865</v>
      </c>
      <c r="AL15" s="2"/>
      <c r="AM15" s="2"/>
      <c r="AN15" s="2"/>
    </row>
    <row r="16" spans="1:52" ht="19.8">
      <c r="A16" s="43"/>
      <c r="B16" s="312">
        <f>+'Ark1'!C504</f>
        <v>2024</v>
      </c>
      <c r="C16" s="312">
        <f>+'Ark1'!N504</f>
        <v>250</v>
      </c>
      <c r="D16" s="312" t="str">
        <f t="shared" si="0"/>
        <v>225,1 - 250 kg</v>
      </c>
      <c r="E16" s="470">
        <f>+'Ark1'!Q504</f>
        <v>4351</v>
      </c>
      <c r="F16" s="470">
        <f>+'Ark1'!R504</f>
        <v>8695</v>
      </c>
      <c r="G16" s="69">
        <f>+'Ark1'!AE504</f>
        <v>19.217168368474564</v>
      </c>
      <c r="H16" s="69">
        <f t="shared" si="1"/>
        <v>-1.0238956381754818</v>
      </c>
      <c r="I16" s="69">
        <f>+'Ark1'!AF504</f>
        <v>17.245391492992741</v>
      </c>
      <c r="J16" s="357">
        <f>+'Ark1'!S504</f>
        <v>3.1060046189376438</v>
      </c>
      <c r="K16" s="57">
        <f t="shared" si="2"/>
        <v>3.4372786929008914E-2</v>
      </c>
      <c r="L16" s="43"/>
      <c r="M16" s="376">
        <f>+IF(F16=0,"",'Ark1'!AR504)</f>
        <v>213.71823340735256</v>
      </c>
      <c r="N16" s="114">
        <f>+IF(F16=0,"",'Ark1'!AS504)</f>
        <v>24.590289633306483</v>
      </c>
      <c r="O16" s="64"/>
      <c r="P16" s="63">
        <f>+'Ark1'!T504</f>
        <v>6.5713628522139151</v>
      </c>
      <c r="Q16" s="57">
        <f t="shared" si="3"/>
        <v>-2.8128689782763061E-2</v>
      </c>
      <c r="R16" s="305">
        <f>+'Ark1'!U504</f>
        <v>238.08103507763087</v>
      </c>
      <c r="S16" s="76">
        <f>+'Ark1'!W504</f>
        <v>53.513513513513502</v>
      </c>
      <c r="T16" s="76">
        <f>+'Ark1'!AG504</f>
        <v>1057.4140143103868</v>
      </c>
      <c r="U16" s="76">
        <f>+'Ark1'!AH504</f>
        <v>93.179988499137423</v>
      </c>
      <c r="V16" s="76">
        <f>+'Ark1'!AI504</f>
        <v>17.37780333525015</v>
      </c>
      <c r="W16" s="75"/>
      <c r="X16" s="76">
        <f>+'Ark1'!Y504</f>
        <v>7.1341922851272557</v>
      </c>
      <c r="Y16" s="53">
        <f>+'Ark1'!Z504</f>
        <v>1.0332613048785362</v>
      </c>
      <c r="Z16" s="53">
        <f>+'Ark1'!AA504</f>
        <v>1.6273775229163332</v>
      </c>
      <c r="AA16" s="50"/>
      <c r="AB16" s="305">
        <f t="shared" si="4"/>
        <v>225.15403792231754</v>
      </c>
      <c r="AC16" s="184"/>
      <c r="AD16" s="76">
        <f t="shared" si="5"/>
        <v>1.9983911744426568</v>
      </c>
      <c r="AE16" s="43"/>
      <c r="AF16" s="4"/>
      <c r="AG16" s="56"/>
      <c r="AI16" s="312">
        <v>375</v>
      </c>
      <c r="AJ16" s="312" t="s">
        <v>866</v>
      </c>
      <c r="AL16" s="2"/>
      <c r="AM16" s="2"/>
      <c r="AN16" s="2"/>
    </row>
    <row r="17" spans="1:42" ht="19.8">
      <c r="A17" s="43"/>
      <c r="B17" s="312">
        <f>+'Ark1'!C505</f>
        <v>2024</v>
      </c>
      <c r="C17" s="312">
        <f>+'Ark1'!N505</f>
        <v>275</v>
      </c>
      <c r="D17" s="312" t="str">
        <f t="shared" si="0"/>
        <v>250,1 - 275 kg</v>
      </c>
      <c r="E17" s="470">
        <f>+'Ark1'!Q505</f>
        <v>4517</v>
      </c>
      <c r="F17" s="470">
        <f>+'Ark1'!R505</f>
        <v>8904</v>
      </c>
      <c r="G17" s="69">
        <f>+'Ark1'!AE505</f>
        <v>19.679087654157275</v>
      </c>
      <c r="H17" s="69">
        <f t="shared" si="1"/>
        <v>-0.32843322618155568</v>
      </c>
      <c r="I17" s="69">
        <f>+'Ark1'!AF505</f>
        <v>19.447699343461032</v>
      </c>
      <c r="J17" s="357">
        <f>+'Ark1'!S505</f>
        <v>3.6563484916704194</v>
      </c>
      <c r="K17" s="57">
        <f t="shared" si="2"/>
        <v>3.8164870809818563E-2</v>
      </c>
      <c r="L17" s="43"/>
      <c r="M17" s="376">
        <f>+IF(F17=0,"",'Ark1'!AR505)</f>
        <v>216.40429338103755</v>
      </c>
      <c r="N17" s="114">
        <f>+IF(F17=0,"",'Ark1'!AS505)</f>
        <v>26.095642050756602</v>
      </c>
      <c r="O17" s="64"/>
      <c r="P17" s="63">
        <f>+'Ark1'!T505</f>
        <v>7.3737646001796948</v>
      </c>
      <c r="Q17" s="57">
        <f t="shared" si="3"/>
        <v>-6.8217791748290679E-2</v>
      </c>
      <c r="R17" s="305">
        <f>+'Ark1'!U505</f>
        <v>262.18292902066605</v>
      </c>
      <c r="S17" s="76">
        <f>+'Ark1'!W505</f>
        <v>72.652740341419587</v>
      </c>
      <c r="T17" s="76">
        <f>+'Ark1'!AG505</f>
        <v>1075.0039355992849</v>
      </c>
      <c r="U17" s="76">
        <f>+'Ark1'!AH505</f>
        <v>94.103773584905639</v>
      </c>
      <c r="V17" s="76">
        <f>+'Ark1'!AI505</f>
        <v>18.991464510332442</v>
      </c>
      <c r="W17" s="75"/>
      <c r="X17" s="76">
        <f>+'Ark1'!Y505</f>
        <v>7.1674634307294314</v>
      </c>
      <c r="Y17" s="53">
        <f>+'Ark1'!Z505</f>
        <v>1.1050227491742461</v>
      </c>
      <c r="Z17" s="53">
        <f>+'Ark1'!AA505</f>
        <v>1.6374612541317697</v>
      </c>
      <c r="AA17" s="50"/>
      <c r="AB17" s="305">
        <f t="shared" si="4"/>
        <v>243.89020387586427</v>
      </c>
      <c r="AC17" s="184"/>
      <c r="AD17" s="76">
        <f t="shared" si="5"/>
        <v>1.9712198361744522</v>
      </c>
      <c r="AE17" s="43"/>
      <c r="AF17" s="4"/>
      <c r="AG17" s="56"/>
      <c r="AI17" s="312">
        <v>400</v>
      </c>
      <c r="AJ17" s="312" t="s">
        <v>867</v>
      </c>
      <c r="AL17" s="2"/>
      <c r="AM17" s="2"/>
      <c r="AN17" s="2"/>
    </row>
    <row r="18" spans="1:42" ht="19.8">
      <c r="A18" s="43"/>
      <c r="B18" s="312">
        <f>+'Ark1'!C506</f>
        <v>2024</v>
      </c>
      <c r="C18" s="312">
        <f>+'Ark1'!N506</f>
        <v>300</v>
      </c>
      <c r="D18" s="312" t="str">
        <f t="shared" si="0"/>
        <v>275,1 - 300 kg</v>
      </c>
      <c r="E18" s="470">
        <f>+'Ark1'!Q506</f>
        <v>3996</v>
      </c>
      <c r="F18" s="470">
        <f>+'Ark1'!R506</f>
        <v>7190</v>
      </c>
      <c r="G18" s="69">
        <f>+'Ark1'!AE506</f>
        <v>15.890907483534452</v>
      </c>
      <c r="H18" s="69">
        <f t="shared" si="1"/>
        <v>0.87685531237505465</v>
      </c>
      <c r="I18" s="69">
        <f>+'Ark1'!AF506</f>
        <v>17.180633217885227</v>
      </c>
      <c r="J18" s="357">
        <f>+'Ark1'!S506</f>
        <v>4.3141623729285596</v>
      </c>
      <c r="K18" s="57">
        <f t="shared" si="2"/>
        <v>1.7357514201334467E-2</v>
      </c>
      <c r="L18" s="43"/>
      <c r="M18" s="376">
        <f>+IF(F18=0,"",'Ark1'!AR506)</f>
        <v>218.1714579055442</v>
      </c>
      <c r="N18" s="114">
        <f>+IF(F18=0,"",'Ark1'!AS506)</f>
        <v>27.896834229020126</v>
      </c>
      <c r="O18" s="64"/>
      <c r="P18" s="63">
        <f>+'Ark1'!T506</f>
        <v>8.156884561891518</v>
      </c>
      <c r="Q18" s="57">
        <f t="shared" si="3"/>
        <v>-7.6571805100309476E-2</v>
      </c>
      <c r="R18" s="305">
        <f>+'Ark1'!U506</f>
        <v>286.83464534075034</v>
      </c>
      <c r="S18" s="76">
        <f>+'Ark1'!W506</f>
        <v>85.452016689847014</v>
      </c>
      <c r="T18" s="76">
        <f>+'Ark1'!AG506</f>
        <v>1091.1776180698157</v>
      </c>
      <c r="U18" s="76">
        <f>+'Ark1'!AH506</f>
        <v>94.784422809457581</v>
      </c>
      <c r="V18" s="76">
        <f>+'Ark1'!AI506</f>
        <v>25.07649513212796</v>
      </c>
      <c r="W18" s="75"/>
      <c r="X18" s="76">
        <f>+'Ark1'!Y506</f>
        <v>9.9362152109858108</v>
      </c>
      <c r="Y18" s="53">
        <f>+'Ark1'!Z506</f>
        <v>1.2239918342340601</v>
      </c>
      <c r="Z18" s="53">
        <f>+'Ark1'!AA506</f>
        <v>1.6943428007084103</v>
      </c>
      <c r="AA18" s="50"/>
      <c r="AB18" s="305">
        <f t="shared" ref="AB18:AB19" si="6">1000*R18/T18</f>
        <v>262.86705353078281</v>
      </c>
      <c r="AC18" s="184"/>
      <c r="AD18" s="76">
        <f t="shared" ref="AD18:AD19" si="7">+F18/E18</f>
        <v>1.7992992992992993</v>
      </c>
      <c r="AE18" s="43"/>
      <c r="AF18" s="4"/>
      <c r="AG18" s="56"/>
      <c r="AI18" s="312">
        <v>425</v>
      </c>
      <c r="AJ18" s="312" t="s">
        <v>868</v>
      </c>
      <c r="AL18" s="2"/>
      <c r="AM18" s="2"/>
      <c r="AN18" s="2"/>
    </row>
    <row r="19" spans="1:42" ht="19.8">
      <c r="A19" s="43"/>
      <c r="B19" s="312">
        <f>+'Ark1'!C507</f>
        <v>2024</v>
      </c>
      <c r="C19" s="312">
        <f>+'Ark1'!N507</f>
        <v>325</v>
      </c>
      <c r="D19" s="312" t="str">
        <f t="shared" si="0"/>
        <v>300,1 - 325 kg</v>
      </c>
      <c r="E19" s="470">
        <f>+'Ark1'!Q507</f>
        <v>3017</v>
      </c>
      <c r="F19" s="470">
        <f>+'Ark1'!R507</f>
        <v>4907</v>
      </c>
      <c r="G19" s="69">
        <f>+'Ark1'!AE507</f>
        <v>10.84515758299076</v>
      </c>
      <c r="H19" s="69">
        <f t="shared" si="1"/>
        <v>0.67613569327061995</v>
      </c>
      <c r="I19" s="69">
        <f>+'Ark1'!AF507</f>
        <v>12.732253302315916</v>
      </c>
      <c r="J19" s="357">
        <f>+'Ark1'!S507</f>
        <v>4.9601715686274517</v>
      </c>
      <c r="K19" s="57">
        <f t="shared" si="2"/>
        <v>-4.5482554983387935E-2</v>
      </c>
      <c r="L19" s="43"/>
      <c r="M19" s="376">
        <f>+IF(F19=0,"",'Ark1'!AR507)</f>
        <v>219.56863578410537</v>
      </c>
      <c r="N19" s="114">
        <f>+IF(F19=0,"",'Ark1'!AS507)</f>
        <v>29.709601245863539</v>
      </c>
      <c r="O19" s="64"/>
      <c r="P19" s="63">
        <f>+'Ark1'!T507</f>
        <v>8.8944365192582016</v>
      </c>
      <c r="Q19" s="57">
        <f t="shared" si="3"/>
        <v>-5.943658311626443E-2</v>
      </c>
      <c r="R19" s="305">
        <f>+'Ark1'!U507</f>
        <v>311.46592622783862</v>
      </c>
      <c r="S19" s="76">
        <f>+'Ark1'!W507</f>
        <v>91.909517016507024</v>
      </c>
      <c r="T19" s="76">
        <f>+'Ark1'!AG507</f>
        <v>1100.9039524011898</v>
      </c>
      <c r="U19" s="76">
        <f>+'Ark1'!AH507</f>
        <v>95.86305278174035</v>
      </c>
      <c r="V19" s="76">
        <f>+'Ark1'!AI507</f>
        <v>29.651518239250048</v>
      </c>
      <c r="W19" s="75"/>
      <c r="X19" s="76">
        <f>+'Ark1'!Y507</f>
        <v>11.537067460491031</v>
      </c>
      <c r="Y19" s="53">
        <f>+'Ark1'!Z507</f>
        <v>1.2484836642716299</v>
      </c>
      <c r="Z19" s="53">
        <f>+'Ark1'!AA507</f>
        <v>1.7794262783162533</v>
      </c>
      <c r="AA19" s="50"/>
      <c r="AB19" s="305">
        <f t="shared" si="6"/>
        <v>282.91834682625853</v>
      </c>
      <c r="AC19" s="184"/>
      <c r="AD19" s="76">
        <f t="shared" si="7"/>
        <v>1.6264501160092808</v>
      </c>
      <c r="AE19" s="43"/>
      <c r="AF19" s="4"/>
      <c r="AG19" s="56"/>
      <c r="AI19" s="312">
        <v>450</v>
      </c>
      <c r="AJ19" s="312" t="s">
        <v>869</v>
      </c>
      <c r="AL19" s="2"/>
      <c r="AM19" s="2"/>
      <c r="AN19" s="2"/>
    </row>
    <row r="20" spans="1:42" ht="19.8">
      <c r="A20" s="43"/>
      <c r="B20" s="312">
        <f>+'Ark1'!C508</f>
        <v>2024</v>
      </c>
      <c r="C20" s="312">
        <f>+'Ark1'!N508</f>
        <v>350</v>
      </c>
      <c r="D20" s="312" t="str">
        <f t="shared" si="0"/>
        <v>325,1 - 350 kg</v>
      </c>
      <c r="E20" s="470">
        <f>+'Ark1'!Q508</f>
        <v>2000</v>
      </c>
      <c r="F20" s="470">
        <f>+'Ark1'!R508</f>
        <v>2833</v>
      </c>
      <c r="G20" s="69">
        <f>+'Ark1'!AE508</f>
        <v>6.2613269681297812</v>
      </c>
      <c r="H20" s="69">
        <f t="shared" si="1"/>
        <v>0.46629074915341207</v>
      </c>
      <c r="I20" s="69">
        <f>+'Ark1'!AF508</f>
        <v>7.9369269812147856</v>
      </c>
      <c r="J20" s="357">
        <f>+'Ark1'!S508</f>
        <v>5.6110914871070303</v>
      </c>
      <c r="K20" s="57">
        <f t="shared" si="2"/>
        <v>-8.6924928761643372E-2</v>
      </c>
      <c r="L20" s="43"/>
      <c r="M20" s="376">
        <f>+IF(F20=0,"",'Ark1'!AR508)</f>
        <v>220.76382277554004</v>
      </c>
      <c r="N20" s="114">
        <f>+IF(F20=0,"",'Ark1'!AS508)</f>
        <v>31.535639221673438</v>
      </c>
      <c r="O20" s="64"/>
      <c r="P20" s="63">
        <f>+'Ark1'!T508</f>
        <v>9.5658312742675609</v>
      </c>
      <c r="Q20" s="57">
        <f t="shared" si="3"/>
        <v>-4.789823392915693E-2</v>
      </c>
      <c r="R20" s="305">
        <f>+'Ark1'!U508</f>
        <v>336.30021178962227</v>
      </c>
      <c r="S20" s="76">
        <f>+'Ark1'!W508</f>
        <v>94.91704906459583</v>
      </c>
      <c r="T20" s="76">
        <f>+'Ark1'!AG508</f>
        <v>1114.5411937019405</v>
      </c>
      <c r="U20" s="76">
        <f>+'Ark1'!AH508</f>
        <v>96.328979879985852</v>
      </c>
      <c r="V20" s="76">
        <f>+'Ark1'!AI508</f>
        <v>35.82774444052243</v>
      </c>
      <c r="W20" s="75"/>
      <c r="X20" s="76">
        <f>+'Ark1'!Y508</f>
        <v>7.0175067218190419</v>
      </c>
      <c r="Y20" s="53">
        <f>+'Ark1'!Z508</f>
        <v>1.2750619306196251</v>
      </c>
      <c r="Z20" s="53">
        <f>+'Ark1'!AA508</f>
        <v>1.8526721495352727</v>
      </c>
      <c r="AA20" s="50"/>
      <c r="AB20" s="305">
        <f t="shared" ref="AB20" si="8">1000*R20/T20</f>
        <v>301.73870081248725</v>
      </c>
      <c r="AC20" s="184"/>
      <c r="AD20" s="76">
        <f t="shared" ref="AD20" si="9">+F20/E20</f>
        <v>1.4165000000000001</v>
      </c>
      <c r="AE20" s="43"/>
      <c r="AF20" s="4"/>
      <c r="AG20" s="56"/>
      <c r="AI20" s="312">
        <v>475</v>
      </c>
      <c r="AJ20" s="312" t="s">
        <v>870</v>
      </c>
      <c r="AL20" s="2"/>
      <c r="AM20" s="2"/>
      <c r="AN20" s="2"/>
    </row>
    <row r="21" spans="1:42" ht="19.8">
      <c r="A21" s="43"/>
      <c r="B21" s="312">
        <f>+'Ark1'!C509</f>
        <v>2024</v>
      </c>
      <c r="C21" s="312">
        <f>+'Ark1'!N509</f>
        <v>375</v>
      </c>
      <c r="D21" s="312" t="str">
        <f t="shared" si="0"/>
        <v>350,1 - 375 kg</v>
      </c>
      <c r="E21" s="470">
        <f>+'Ark1'!Q509</f>
        <v>1168</v>
      </c>
      <c r="F21" s="470">
        <f>+'Ark1'!R509</f>
        <v>1548</v>
      </c>
      <c r="G21" s="69">
        <f>+'Ark1'!AE509</f>
        <v>3.4212969102241098</v>
      </c>
      <c r="H21" s="69">
        <f t="shared" si="1"/>
        <v>0.24867291465746977</v>
      </c>
      <c r="I21" s="69">
        <f>+'Ark1'!AF509</f>
        <v>4.6561079007903032</v>
      </c>
      <c r="J21" s="357">
        <f>+'Ark1'!S509</f>
        <v>6.2268907563025202</v>
      </c>
      <c r="K21" s="57">
        <f t="shared" si="2"/>
        <v>-1.9051815482749035E-2</v>
      </c>
      <c r="L21" s="43"/>
      <c r="M21" s="376">
        <f>+IF(F21=0,"",'Ark1'!AR509)</f>
        <v>221.98457411133472</v>
      </c>
      <c r="N21" s="114">
        <f>+IF(F21=0,"",'Ark1'!AS509)</f>
        <v>33.30854514906919</v>
      </c>
      <c r="O21" s="64"/>
      <c r="P21" s="63">
        <f>+'Ark1'!T509</f>
        <v>10.118217054263564</v>
      </c>
      <c r="Q21" s="57">
        <f t="shared" si="3"/>
        <v>-4.8345640683411517E-2</v>
      </c>
      <c r="R21" s="305">
        <f>+'Ark1'!U509</f>
        <v>361.05503875969049</v>
      </c>
      <c r="S21" s="76">
        <f>+'Ark1'!W509</f>
        <v>96.576227390180833</v>
      </c>
      <c r="T21" s="76">
        <f>+'Ark1'!AG509</f>
        <v>1121.9235412474852</v>
      </c>
      <c r="U21" s="76">
        <f>+'Ark1'!AH509</f>
        <v>96.253229974160178</v>
      </c>
      <c r="V21" s="76">
        <f>+'Ark1'!AI509</f>
        <v>43.346253229974174</v>
      </c>
      <c r="W21" s="75"/>
      <c r="X21" s="76">
        <f>+'Ark1'!Y509</f>
        <v>6.9330356738143788</v>
      </c>
      <c r="Y21" s="53">
        <f>+'Ark1'!Z509</f>
        <v>1.3242391350703977</v>
      </c>
      <c r="Z21" s="53">
        <f>+'Ark1'!AA509</f>
        <v>1.9452065046293432</v>
      </c>
      <c r="AA21" s="50"/>
      <c r="AB21" s="305">
        <f t="shared" ref="AB21" si="10">1000*R21/T21</f>
        <v>321.81786501977439</v>
      </c>
      <c r="AC21" s="184"/>
      <c r="AD21" s="76">
        <f t="shared" ref="AD21" si="11">+F21/E21</f>
        <v>1.3253424657534247</v>
      </c>
      <c r="AE21" s="43"/>
      <c r="AF21" s="4"/>
      <c r="AG21" s="56"/>
      <c r="AI21" s="312">
        <v>500</v>
      </c>
      <c r="AJ21" s="312" t="s">
        <v>871</v>
      </c>
      <c r="AL21" s="2"/>
      <c r="AM21" s="2"/>
      <c r="AN21" s="2"/>
    </row>
    <row r="22" spans="1:42" ht="19.8">
      <c r="A22" s="43"/>
      <c r="B22" s="312">
        <f>+'Ark1'!C510</f>
        <v>2024</v>
      </c>
      <c r="C22" s="312">
        <f>+'Ark1'!N510</f>
        <v>400</v>
      </c>
      <c r="D22" s="312" t="str">
        <f t="shared" si="0"/>
        <v>375,1 - 400 kg</v>
      </c>
      <c r="E22" s="470">
        <f>+'Ark1'!Q510</f>
        <v>603</v>
      </c>
      <c r="F22" s="470">
        <f>+'Ark1'!R510</f>
        <v>764</v>
      </c>
      <c r="G22" s="69">
        <f>+'Ark1'!AE510</f>
        <v>1.6885470538832164</v>
      </c>
      <c r="H22" s="69">
        <f t="shared" si="1"/>
        <v>0.20614195551801839</v>
      </c>
      <c r="I22" s="69">
        <f>+'Ark1'!AF510</f>
        <v>2.4576271490015045</v>
      </c>
      <c r="J22" s="357">
        <f>+'Ark1'!S510</f>
        <v>6.7352555701179506</v>
      </c>
      <c r="K22" s="57">
        <f t="shared" si="2"/>
        <v>-0.16944241645923164</v>
      </c>
      <c r="L22" s="43"/>
      <c r="M22" s="376">
        <f>+IF(F22=0,"",'Ark1'!AR510)</f>
        <v>223.572591587517</v>
      </c>
      <c r="N22" s="114">
        <f>+IF(F22=0,"",'Ark1'!AS510)</f>
        <v>34.834694475371165</v>
      </c>
      <c r="O22" s="64"/>
      <c r="P22" s="63">
        <f>+'Ark1'!T510</f>
        <v>10.717277486910993</v>
      </c>
      <c r="Q22" s="57">
        <f t="shared" si="3"/>
        <v>6.7077219888295403E-2</v>
      </c>
      <c r="R22" s="305">
        <f>+'Ark1'!U510</f>
        <v>386.13926701570728</v>
      </c>
      <c r="S22" s="76">
        <f>+'Ark1'!W510</f>
        <v>97.774869109947645</v>
      </c>
      <c r="T22" s="76">
        <f>+'Ark1'!AG510</f>
        <v>1162.473541383989</v>
      </c>
      <c r="U22" s="76">
        <f>+'Ark1'!AH510</f>
        <v>96.46596858638749</v>
      </c>
      <c r="V22" s="76">
        <f>+'Ark1'!AI510</f>
        <v>51.701570680628279</v>
      </c>
      <c r="W22" s="75"/>
      <c r="X22" s="76">
        <f>+'Ark1'!Y510</f>
        <v>7.2683728193884143</v>
      </c>
      <c r="Y22" s="53">
        <f>+'Ark1'!Z510</f>
        <v>1.2735519225520011</v>
      </c>
      <c r="Z22" s="53">
        <f>+'Ark1'!AA510</f>
        <v>2.0366189313890111</v>
      </c>
      <c r="AA22" s="50"/>
      <c r="AB22" s="305">
        <f t="shared" ref="AB22:AB26" si="12">1000*R22/T22</f>
        <v>332.17037056687514</v>
      </c>
      <c r="AC22" s="184"/>
      <c r="AD22" s="76">
        <f t="shared" ref="AD22:AD26" si="13">+F22/E22</f>
        <v>1.2669983416252073</v>
      </c>
      <c r="AE22" s="43"/>
      <c r="AF22" s="4"/>
      <c r="AG22" s="56"/>
      <c r="AI22" s="312"/>
      <c r="AJ22" s="312"/>
      <c r="AL22" s="2"/>
      <c r="AM22" s="2"/>
      <c r="AN22" s="2"/>
    </row>
    <row r="23" spans="1:42" ht="19.8">
      <c r="A23" s="43"/>
      <c r="B23" s="312">
        <f>+'Ark1'!C511</f>
        <v>2024</v>
      </c>
      <c r="C23" s="312">
        <f>+'Ark1'!N511</f>
        <v>425</v>
      </c>
      <c r="D23" s="312" t="str">
        <f t="shared" si="0"/>
        <v>400,1 - 425 kg</v>
      </c>
      <c r="E23" s="470">
        <f>+'Ark1'!Q511</f>
        <v>311</v>
      </c>
      <c r="F23" s="470">
        <f>+'Ark1'!R511</f>
        <v>365</v>
      </c>
      <c r="G23" s="69">
        <f>+'Ark1'!AE511</f>
        <v>0.80670114485258371</v>
      </c>
      <c r="H23" s="69">
        <f t="shared" si="1"/>
        <v>0.18128056930731973</v>
      </c>
      <c r="I23" s="69">
        <f>+'Ark1'!AF511</f>
        <v>1.2491636760550719</v>
      </c>
      <c r="J23" s="357">
        <f>+'Ark1'!S511</f>
        <v>7.310439560439562</v>
      </c>
      <c r="K23" s="57">
        <f t="shared" si="2"/>
        <v>-1.9719169719167873E-2</v>
      </c>
      <c r="L23" s="43"/>
      <c r="M23" s="376">
        <f>+IF(F23=0,"",'Ark1'!AR511)</f>
        <v>224.36797752808988</v>
      </c>
      <c r="N23" s="114">
        <f>+IF(F23=0,"",'Ark1'!AS511)</f>
        <v>36.620354052560863</v>
      </c>
      <c r="O23" s="64"/>
      <c r="P23" s="63">
        <f>+'Ark1'!T511</f>
        <v>11.210958904109591</v>
      </c>
      <c r="Q23" s="57">
        <f t="shared" si="3"/>
        <v>-0.21309172880179972</v>
      </c>
      <c r="R23" s="305">
        <f>+'Ark1'!U511</f>
        <v>410.8164383561645</v>
      </c>
      <c r="S23" s="76">
        <f>+'Ark1'!W511</f>
        <v>99.178082191780817</v>
      </c>
      <c r="T23" s="76">
        <f>+'Ark1'!AG511</f>
        <v>1175.3988764044943</v>
      </c>
      <c r="U23" s="76">
        <f>+'Ark1'!AH511</f>
        <v>97.534246575342479</v>
      </c>
      <c r="V23" s="76">
        <f>+'Ark1'!AI511</f>
        <v>58.356164383561641</v>
      </c>
      <c r="W23" s="75"/>
      <c r="X23" s="76">
        <f>+'Ark1'!Y511</f>
        <v>6.96026321534685</v>
      </c>
      <c r="Y23" s="53">
        <f>+'Ark1'!Z511</f>
        <v>1.1592130102027249</v>
      </c>
      <c r="Z23" s="53">
        <f>+'Ark1'!AA511</f>
        <v>2.003254998084925</v>
      </c>
      <c r="AA23" s="50"/>
      <c r="AB23" s="305">
        <f t="shared" si="12"/>
        <v>349.51236265669928</v>
      </c>
      <c r="AC23" s="184"/>
      <c r="AD23" s="76">
        <f t="shared" si="13"/>
        <v>1.1736334405144695</v>
      </c>
      <c r="AE23" s="43"/>
      <c r="AF23" s="4"/>
      <c r="AG23" s="56"/>
      <c r="AI23" s="312"/>
      <c r="AJ23" s="312"/>
      <c r="AL23" s="2"/>
      <c r="AM23" s="2"/>
      <c r="AN23" s="2"/>
    </row>
    <row r="24" spans="1:42" ht="19.8">
      <c r="A24" s="43"/>
      <c r="B24" s="312">
        <f>+'Ark1'!C512</f>
        <v>2024</v>
      </c>
      <c r="C24" s="312">
        <f>+'Ark1'!N512</f>
        <v>450</v>
      </c>
      <c r="D24" s="312" t="str">
        <f t="shared" si="0"/>
        <v>425,1 - 450 kg</v>
      </c>
      <c r="E24" s="470">
        <f>+'Ark1'!Q512</f>
        <v>133</v>
      </c>
      <c r="F24" s="470">
        <f>+'Ark1'!R512</f>
        <v>146</v>
      </c>
      <c r="G24" s="69">
        <f>+'Ark1'!AE512</f>
        <v>0.32268045794103339</v>
      </c>
      <c r="H24" s="69">
        <f t="shared" si="1"/>
        <v>1.9866065351079709E-2</v>
      </c>
      <c r="I24" s="69">
        <f>+'Ark1'!AF512</f>
        <v>0.52916178799750979</v>
      </c>
      <c r="J24" s="357">
        <f>+'Ark1'!S512</f>
        <v>7.6506849315068495</v>
      </c>
      <c r="K24" s="57">
        <f t="shared" si="2"/>
        <v>-0.11402095084608987</v>
      </c>
      <c r="L24" s="43"/>
      <c r="M24" s="376">
        <f>+IF(F24=0,"",'Ark1'!AR512)</f>
        <v>226.12949640287775</v>
      </c>
      <c r="N24" s="114">
        <f>+IF(F24=0,"",'Ark1'!AS512)</f>
        <v>37.83437719121131</v>
      </c>
      <c r="O24" s="64"/>
      <c r="P24" s="63">
        <f>+'Ark1'!T512</f>
        <v>11.890410958904109</v>
      </c>
      <c r="Q24" s="57">
        <f t="shared" si="3"/>
        <v>0.13224102426358542</v>
      </c>
      <c r="R24" s="305">
        <f>+'Ark1'!U512</f>
        <v>435.06780821917806</v>
      </c>
      <c r="S24" s="76">
        <f>+'Ark1'!W512</f>
        <v>98.63013698630138</v>
      </c>
      <c r="T24" s="76">
        <f>+'Ark1'!AG512</f>
        <v>1214.4460431654677</v>
      </c>
      <c r="U24" s="76">
        <f>+'Ark1'!AH512</f>
        <v>95.205479452054789</v>
      </c>
      <c r="V24" s="76">
        <f>+'Ark1'!AI512</f>
        <v>54.109589041095887</v>
      </c>
      <c r="W24" s="75"/>
      <c r="X24" s="76">
        <f>+'Ark1'!Y512</f>
        <v>7.1430484928636648</v>
      </c>
      <c r="Y24" s="53">
        <f>+'Ark1'!Z512</f>
        <v>1.1016330701643737</v>
      </c>
      <c r="Z24" s="53">
        <f>+'Ark1'!AA512</f>
        <v>2.3176608651628263</v>
      </c>
      <c r="AA24" s="50"/>
      <c r="AB24" s="305">
        <f t="shared" si="12"/>
        <v>358.24383525938191</v>
      </c>
      <c r="AC24" s="184"/>
      <c r="AD24" s="76">
        <f t="shared" si="13"/>
        <v>1.0977443609022557</v>
      </c>
      <c r="AE24" s="43"/>
      <c r="AF24" s="4"/>
      <c r="AG24" s="56"/>
      <c r="AI24" s="312"/>
      <c r="AJ24" s="312"/>
      <c r="AL24" s="2"/>
      <c r="AM24" s="2"/>
      <c r="AN24" s="2"/>
    </row>
    <row r="25" spans="1:42" ht="19.8">
      <c r="A25" s="43"/>
      <c r="B25" s="312">
        <f>+'Ark1'!C513</f>
        <v>2024</v>
      </c>
      <c r="C25" s="312">
        <f>+'Ark1'!N513</f>
        <v>475</v>
      </c>
      <c r="D25" s="312" t="str">
        <f t="shared" si="0"/>
        <v>450,1 - 475 kg</v>
      </c>
      <c r="E25" s="470">
        <f>+'Ark1'!Q513</f>
        <v>58</v>
      </c>
      <c r="F25" s="470">
        <f>+'Ark1'!R513</f>
        <v>60</v>
      </c>
      <c r="G25" s="69">
        <f>+'Ark1'!AE513</f>
        <v>0.13260840737302748</v>
      </c>
      <c r="H25" s="69">
        <f t="shared" si="1"/>
        <v>2.7711918436638297E-2</v>
      </c>
      <c r="I25" s="69">
        <f>+'Ark1'!AF513</f>
        <v>0.23046648292538721</v>
      </c>
      <c r="J25" s="357">
        <f>+'Ark1'!S513</f>
        <v>8.0666666666666664</v>
      </c>
      <c r="K25" s="57">
        <f t="shared" si="2"/>
        <v>-0.34842767295597454</v>
      </c>
      <c r="L25" s="43"/>
      <c r="M25" s="376">
        <f>+IF(F25=0,"",'Ark1'!AR513)</f>
        <v>228.57627118644064</v>
      </c>
      <c r="N25" s="114">
        <f>+IF(F25=0,"",'Ark1'!AS513)</f>
        <v>38.894482250998301</v>
      </c>
      <c r="O25" s="64"/>
      <c r="P25" s="63">
        <f>+'Ark1'!T513</f>
        <v>12.366666666666671</v>
      </c>
      <c r="Q25" s="57">
        <f t="shared" si="3"/>
        <v>-0.21823899371069011</v>
      </c>
      <c r="R25" s="305">
        <f>+'Ark1'!U513</f>
        <v>461.08166666666682</v>
      </c>
      <c r="S25" s="76">
        <f>+'Ark1'!W513</f>
        <v>100</v>
      </c>
      <c r="T25" s="76">
        <f>+'Ark1'!AG513</f>
        <v>1229.4915254237289</v>
      </c>
      <c r="U25" s="76">
        <f>+'Ark1'!AH513</f>
        <v>98.333333333333314</v>
      </c>
      <c r="V25" s="76">
        <f>+'Ark1'!AI513</f>
        <v>65</v>
      </c>
      <c r="W25" s="75"/>
      <c r="X25" s="76">
        <f>+'Ark1'!Y513</f>
        <v>7.7121223120182476</v>
      </c>
      <c r="Y25" s="53">
        <f>+'Ark1'!Z513</f>
        <v>1.3021349989749753</v>
      </c>
      <c r="Z25" s="53">
        <f>+'Ark1'!AA513</f>
        <v>2.032786811798573</v>
      </c>
      <c r="AA25" s="50"/>
      <c r="AB25" s="305">
        <f t="shared" si="12"/>
        <v>375.01817388107719</v>
      </c>
      <c r="AC25" s="184"/>
      <c r="AD25" s="76">
        <f t="shared" si="13"/>
        <v>1.0344827586206897</v>
      </c>
      <c r="AE25" s="43"/>
      <c r="AF25" s="4"/>
      <c r="AG25" s="56"/>
      <c r="AI25" s="312"/>
      <c r="AJ25" s="312"/>
      <c r="AL25" s="2"/>
      <c r="AM25" s="2"/>
      <c r="AN25" s="2"/>
    </row>
    <row r="26" spans="1:42" ht="19.8">
      <c r="A26" s="43"/>
      <c r="B26" s="312">
        <f>+'Ark1'!C514</f>
        <v>2024</v>
      </c>
      <c r="C26" s="312">
        <f>+'Ark1'!N514</f>
        <v>500</v>
      </c>
      <c r="D26" s="312" t="str">
        <f t="shared" si="0"/>
        <v>475,1 - 500 kg</v>
      </c>
      <c r="E26" s="470">
        <f>+'Ark1'!Q514</f>
        <v>29</v>
      </c>
      <c r="F26" s="470">
        <f>+'Ark1'!R514</f>
        <v>30</v>
      </c>
      <c r="G26" s="69">
        <f>+'Ark1'!AE514</f>
        <v>6.6304203686513741E-2</v>
      </c>
      <c r="H26" s="69">
        <f t="shared" si="1"/>
        <v>1.6824727773122619E-2</v>
      </c>
      <c r="I26" s="69">
        <f>+'Ark1'!AF514</f>
        <v>0.1217215649421364</v>
      </c>
      <c r="J26" s="357">
        <f>+'Ark1'!S514</f>
        <v>8.5333333333333314</v>
      </c>
      <c r="K26" s="57">
        <f t="shared" si="2"/>
        <v>-0.58666666666666778</v>
      </c>
      <c r="L26" s="43"/>
      <c r="M26" s="376">
        <f>+IF(F26=0,"",'Ark1'!AR514)</f>
        <v>230.03571428571425</v>
      </c>
      <c r="N26" s="114">
        <f>+IF(F26=0,"",'Ark1'!AS514)</f>
        <v>40.125485199204824</v>
      </c>
      <c r="O26" s="64"/>
      <c r="P26" s="63">
        <f>+'Ark1'!T514</f>
        <v>13.266666666666669</v>
      </c>
      <c r="Q26" s="57">
        <f t="shared" si="3"/>
        <v>1.1466666666666701</v>
      </c>
      <c r="R26" s="305">
        <f>+'Ark1'!U514</f>
        <v>487.04333333333346</v>
      </c>
      <c r="S26" s="76">
        <f>+'Ark1'!W514</f>
        <v>100</v>
      </c>
      <c r="T26" s="76">
        <f>+'Ark1'!AG514</f>
        <v>1273.6071428571429</v>
      </c>
      <c r="U26" s="76">
        <f>+'Ark1'!AH514</f>
        <v>93.333333333333314</v>
      </c>
      <c r="V26" s="76">
        <f>+'Ark1'!AI514</f>
        <v>46.666666666666657</v>
      </c>
      <c r="W26" s="75"/>
      <c r="X26" s="76">
        <f>+'Ark1'!Y514</f>
        <v>5.8261298379682733</v>
      </c>
      <c r="Y26" s="53">
        <f>+'Ark1'!Z514</f>
        <v>0.80553639823963874</v>
      </c>
      <c r="Z26" s="53">
        <f>+'Ark1'!AA514</f>
        <v>1.526069752301271</v>
      </c>
      <c r="AA26" s="50"/>
      <c r="AB26" s="305">
        <f t="shared" si="12"/>
        <v>382.41253283231924</v>
      </c>
      <c r="AC26" s="184"/>
      <c r="AD26" s="76">
        <f t="shared" si="13"/>
        <v>1.0344827586206897</v>
      </c>
      <c r="AE26" s="43"/>
      <c r="AF26" s="4"/>
      <c r="AG26" s="56"/>
      <c r="AI26" s="312"/>
      <c r="AJ26" s="312"/>
      <c r="AL26" s="2"/>
      <c r="AM26" s="2"/>
      <c r="AN26" s="2"/>
    </row>
    <row r="27" spans="1:42" ht="19.8">
      <c r="A27" s="43"/>
      <c r="B27" s="312">
        <f>+'Ark1'!C515</f>
        <v>2024</v>
      </c>
      <c r="C27" s="312">
        <f>+'Ark1'!N515</f>
        <v>525</v>
      </c>
      <c r="D27" s="312" t="str">
        <f t="shared" si="0"/>
        <v>500,1 - 525 kg</v>
      </c>
      <c r="E27" s="470">
        <f>+'Ark1'!Q515</f>
        <v>6</v>
      </c>
      <c r="F27" s="470">
        <f>+'Ark1'!R515</f>
        <v>6</v>
      </c>
      <c r="G27" s="69">
        <f>+'Ark1'!AE515</f>
        <v>1.3260840737302748E-2</v>
      </c>
      <c r="H27" s="69">
        <f t="shared" si="1"/>
        <v>-5.9341251844676791E-4</v>
      </c>
      <c r="I27" s="69">
        <f>+'Ark1'!AF515</f>
        <v>2.5597575342214757E-2</v>
      </c>
      <c r="J27" s="357">
        <f>+'Ark1'!S515</f>
        <v>10</v>
      </c>
      <c r="K27" s="57">
        <f t="shared" si="2"/>
        <v>1.2857142857142883</v>
      </c>
      <c r="L27" s="43"/>
      <c r="M27" s="376">
        <f>+IF(F27=0,"",'Ark1'!AR515)</f>
        <v>224.6666666666666</v>
      </c>
      <c r="N27" s="114">
        <f>+IF(F27=0,"",'Ark1'!AS515)</f>
        <v>45.291904110478917</v>
      </c>
      <c r="O27" s="64"/>
      <c r="P27" s="63">
        <f>+'Ark1'!T515</f>
        <v>13.666666666666663</v>
      </c>
      <c r="Q27" s="57">
        <f t="shared" si="3"/>
        <v>0.38095238095237427</v>
      </c>
      <c r="R27" s="305">
        <f>+'Ark1'!U515</f>
        <v>512.11666666666679</v>
      </c>
      <c r="S27" s="76">
        <f>+'Ark1'!W515</f>
        <v>100</v>
      </c>
      <c r="T27" s="76">
        <f>+'Ark1'!AG515</f>
        <v>1362.833333333333</v>
      </c>
      <c r="U27" s="76">
        <f>+'Ark1'!AH515</f>
        <v>100</v>
      </c>
      <c r="V27" s="76">
        <f>+'Ark1'!AI515</f>
        <v>100</v>
      </c>
      <c r="W27" s="75"/>
      <c r="X27" s="76">
        <f>+'Ark1'!Y515</f>
        <v>5.8362135746475889</v>
      </c>
      <c r="Y27" s="53">
        <f>+'Ark1'!Z515</f>
        <v>0.57735026918962584</v>
      </c>
      <c r="Z27" s="53">
        <f>+'Ark1'!AA515</f>
        <v>1.3743685418725624</v>
      </c>
      <c r="AA27" s="50"/>
      <c r="AB27" s="305">
        <f t="shared" ref="AB27" si="14">1000*R27/T27</f>
        <v>375.77351106762887</v>
      </c>
      <c r="AC27" s="184"/>
      <c r="AD27" s="76">
        <f t="shared" ref="AD27" si="15">+F27/E27</f>
        <v>1</v>
      </c>
      <c r="AE27" s="43"/>
      <c r="AF27" s="4"/>
      <c r="AG27" s="56"/>
      <c r="AI27" s="312"/>
      <c r="AJ27" s="312"/>
      <c r="AL27" s="2"/>
      <c r="AM27" s="2"/>
      <c r="AN27" s="2"/>
    </row>
    <row r="28" spans="1:42" ht="19.8">
      <c r="A28" s="43"/>
      <c r="B28" s="312">
        <f>+'Ark1'!C516</f>
        <v>2024</v>
      </c>
      <c r="C28" s="312">
        <f>+'Ark1'!N516</f>
        <v>550</v>
      </c>
      <c r="D28" s="312" t="str">
        <f t="shared" ref="D28" si="16">VLOOKUP(C28,$AI$5:$AJ$30,2)</f>
        <v>525,1 - 550 kg</v>
      </c>
      <c r="E28" s="470">
        <f>+'Ark1'!Q516</f>
        <v>2</v>
      </c>
      <c r="F28" s="470">
        <f>+'Ark1'!R516</f>
        <v>2</v>
      </c>
      <c r="G28" s="69">
        <f>+'Ark1'!AE516</f>
        <v>4.420280245767582E-3</v>
      </c>
      <c r="H28" s="69">
        <f t="shared" si="1"/>
        <v>-9.4339730099819337E-3</v>
      </c>
      <c r="I28" s="69">
        <f>+'Ark1'!AF516</f>
        <v>8.8663063223611716E-3</v>
      </c>
      <c r="J28" s="357">
        <f>+'Ark1'!S516</f>
        <v>10.5</v>
      </c>
      <c r="K28" s="57">
        <f t="shared" si="2"/>
        <v>0.35714285714285943</v>
      </c>
      <c r="L28" s="43"/>
      <c r="M28" s="376">
        <f>+IF(F28=0,"",'Ark1'!AR516)</f>
        <v>227.5</v>
      </c>
      <c r="N28" s="114">
        <f>+IF(F28=0,"",'Ark1'!AS516)</f>
        <v>45.915987147694146</v>
      </c>
      <c r="O28" s="64"/>
      <c r="P28" s="63">
        <f>+'Ark1'!T516</f>
        <v>13</v>
      </c>
      <c r="Q28" s="57">
        <f t="shared" si="3"/>
        <v>-1</v>
      </c>
      <c r="R28" s="305">
        <f>+'Ark1'!U516</f>
        <v>532.15000000000009</v>
      </c>
      <c r="S28" s="76">
        <f>+'Ark1'!W516</f>
        <v>100</v>
      </c>
      <c r="T28" s="76">
        <f>+'Ark1'!AG516</f>
        <v>1263</v>
      </c>
      <c r="U28" s="76">
        <f>+'Ark1'!AH516</f>
        <v>100</v>
      </c>
      <c r="V28" s="76">
        <f>+'Ark1'!AI516</f>
        <v>50</v>
      </c>
      <c r="W28" s="75"/>
      <c r="X28" s="76">
        <f>+'Ark1'!Y516</f>
        <v>0.54999999993861715</v>
      </c>
      <c r="Y28" s="53">
        <f>+'Ark1'!Z516</f>
        <v>1.5</v>
      </c>
      <c r="Z28" s="53">
        <f>+'Ark1'!AA516</f>
        <v>2</v>
      </c>
      <c r="AA28" s="50"/>
      <c r="AB28" s="305">
        <f t="shared" ref="AB28:AB29" si="17">1000*R28/T28</f>
        <v>421.33808392715764</v>
      </c>
      <c r="AC28" s="184"/>
      <c r="AD28" s="76">
        <f t="shared" ref="AD28:AD29" si="18">+F28/E28</f>
        <v>1</v>
      </c>
      <c r="AE28" s="43"/>
      <c r="AF28" s="4"/>
      <c r="AG28" s="56"/>
      <c r="AI28" s="312"/>
      <c r="AJ28" s="312"/>
      <c r="AL28" s="2"/>
      <c r="AM28" s="2"/>
      <c r="AN28" s="2"/>
    </row>
    <row r="29" spans="1:42" ht="19.8">
      <c r="A29" s="43"/>
      <c r="B29" s="312">
        <f>+'Ark1'!C517</f>
        <v>2024</v>
      </c>
      <c r="C29" s="312">
        <f>+'Ark1'!N517</f>
        <v>575</v>
      </c>
      <c r="D29" s="312" t="s">
        <v>884</v>
      </c>
      <c r="E29" s="470">
        <f>+'Ark1'!Q517</f>
        <v>1</v>
      </c>
      <c r="F29" s="470">
        <f>+'Ark1'!R517</f>
        <v>1</v>
      </c>
      <c r="G29" s="69">
        <f>+'Ark1'!AE517</f>
        <v>2.210140122883791E-3</v>
      </c>
      <c r="H29" s="69">
        <f t="shared" si="1"/>
        <v>-3.7273969867231442E-3</v>
      </c>
      <c r="I29" s="69">
        <f>+'Ark1'!AF517</f>
        <v>4.7926205273460323E-3</v>
      </c>
      <c r="J29" s="357">
        <f>+'Ark1'!S517</f>
        <v>12</v>
      </c>
      <c r="K29" s="57">
        <f t="shared" si="2"/>
        <v>0.6666666666666643</v>
      </c>
      <c r="L29" s="43"/>
      <c r="M29" s="376">
        <f>+IF(F29=0,"",'Ark1'!AR517)</f>
        <v>234</v>
      </c>
      <c r="N29" s="114">
        <f>+IF(F29=0,"",'Ark1'!AS517)</f>
        <v>44.876633743607243</v>
      </c>
      <c r="O29" s="64"/>
      <c r="P29" s="63">
        <f>+'Ark1'!T517</f>
        <v>15</v>
      </c>
      <c r="Q29" s="57">
        <f t="shared" si="3"/>
        <v>2.6666666666666643</v>
      </c>
      <c r="R29" s="305">
        <f>+'Ark1'!U517</f>
        <v>575.30000000000007</v>
      </c>
      <c r="S29" s="76">
        <f>+'Ark1'!W517</f>
        <v>100</v>
      </c>
      <c r="T29" s="76">
        <f>+'Ark1'!AG517</f>
        <v>1392</v>
      </c>
      <c r="U29" s="76">
        <f>+'Ark1'!AH517</f>
        <v>100</v>
      </c>
      <c r="V29" s="76">
        <f>+'Ark1'!AI517</f>
        <v>100</v>
      </c>
      <c r="W29" s="75"/>
      <c r="X29" s="76">
        <f>+'Ark1'!Y517</f>
        <v>0</v>
      </c>
      <c r="Y29" s="53">
        <f>+'Ark1'!Z517</f>
        <v>0</v>
      </c>
      <c r="Z29" s="53">
        <f>+'Ark1'!AA517</f>
        <v>0</v>
      </c>
      <c r="AA29" s="50"/>
      <c r="AB29" s="305">
        <f t="shared" si="17"/>
        <v>413.29022988505756</v>
      </c>
      <c r="AC29" s="184"/>
      <c r="AD29" s="76">
        <f t="shared" si="18"/>
        <v>1</v>
      </c>
      <c r="AE29" s="43"/>
      <c r="AF29" s="4"/>
      <c r="AG29" s="56"/>
      <c r="AI29" s="312">
        <v>525</v>
      </c>
      <c r="AJ29" s="312" t="s">
        <v>872</v>
      </c>
      <c r="AL29" s="2"/>
      <c r="AM29" s="2"/>
      <c r="AN29" s="2"/>
    </row>
    <row r="30" spans="1:42" ht="19.8">
      <c r="A30" s="43"/>
      <c r="B30" s="43"/>
      <c r="C30" s="392"/>
      <c r="D30" s="43"/>
      <c r="E30" s="464"/>
      <c r="F30" s="464"/>
      <c r="G30" s="43"/>
      <c r="H30" s="43"/>
      <c r="I30" s="43"/>
      <c r="J30" s="43"/>
      <c r="K30" s="43"/>
      <c r="L30" s="43"/>
      <c r="M30" s="75"/>
      <c r="N30" s="75"/>
      <c r="O30" s="64"/>
      <c r="P30" s="43"/>
      <c r="Q30" s="43"/>
      <c r="R30" s="43"/>
      <c r="S30" s="43"/>
      <c r="T30" s="43"/>
      <c r="U30" s="43"/>
      <c r="V30" s="43"/>
      <c r="W30" s="75"/>
      <c r="X30" s="75"/>
      <c r="Y30" s="75"/>
      <c r="Z30" s="43"/>
      <c r="AA30" s="50"/>
      <c r="AB30" s="43"/>
      <c r="AC30" s="184"/>
      <c r="AD30" s="43"/>
      <c r="AE30" s="43"/>
      <c r="AF30" s="4"/>
      <c r="AG30" s="56"/>
      <c r="AI30" s="312">
        <v>550</v>
      </c>
      <c r="AJ30" s="312" t="s">
        <v>873</v>
      </c>
      <c r="AL30" s="1"/>
      <c r="AM30" s="1"/>
      <c r="AN30" s="11"/>
      <c r="AO30" s="11"/>
      <c r="AP30" s="11"/>
    </row>
    <row r="31" spans="1:42" ht="15" customHeight="1">
      <c r="A31" s="43"/>
      <c r="B31">
        <f>+'Ark1'!C519</f>
        <v>2023</v>
      </c>
      <c r="C31" s="32">
        <f>+'Ark1'!N519</f>
        <v>75</v>
      </c>
      <c r="D31" s="32" t="str">
        <f t="shared" ref="D31:D40" si="19">VLOOKUP(C31,$AI$5:$AJ$30,2)</f>
        <v>50,1 -75 kg</v>
      </c>
      <c r="E31" s="454">
        <f>+'Ark1'!Q519</f>
        <v>3</v>
      </c>
      <c r="F31" s="454">
        <f>+'Ark1'!R519</f>
        <v>4</v>
      </c>
      <c r="G31" s="70">
        <f>+'Ark1'!AE519</f>
        <v>7.9167161461425797E-3</v>
      </c>
      <c r="H31" s="70"/>
      <c r="I31" s="70">
        <f>+'Ark1'!AF519</f>
        <v>1.9335738938565945E-3</v>
      </c>
      <c r="J31" s="1">
        <f>+'Ark1'!S519</f>
        <v>3</v>
      </c>
      <c r="K31" s="70"/>
      <c r="L31" s="43"/>
      <c r="M31" s="376">
        <f>+IF(F31=0,"",'Ark1'!AR519)</f>
        <v>144.33333333333337</v>
      </c>
      <c r="N31" s="114">
        <f>+IF(F31=0,"",'Ark1'!AS519)</f>
        <v>21.944997760879456</v>
      </c>
      <c r="O31" s="64"/>
      <c r="P31" s="1">
        <f>+'Ark1'!T519</f>
        <v>4.5</v>
      </c>
      <c r="Q31" s="70"/>
      <c r="R31" s="67">
        <f>+'Ark1'!U519</f>
        <v>64.099999999999994</v>
      </c>
      <c r="S31" s="11">
        <f>+'Ark1'!W519</f>
        <v>25</v>
      </c>
      <c r="T31" s="11">
        <f>+'Ark1'!AG519</f>
        <v>1136.333333333333</v>
      </c>
      <c r="U31" s="11">
        <f>+'Ark1'!AH519</f>
        <v>75</v>
      </c>
      <c r="V31" s="11">
        <f>+'Ark1'!AI519</f>
        <v>75</v>
      </c>
      <c r="W31" s="75"/>
      <c r="X31" s="11">
        <f>+'Ark1'!Y519</f>
        <v>5.4230987451825712</v>
      </c>
      <c r="Y31" s="1">
        <f>+'Ark1'!Z519</f>
        <v>0</v>
      </c>
      <c r="Z31" s="1">
        <f>+'Ark1'!AA519</f>
        <v>1.5</v>
      </c>
      <c r="AA31" s="50"/>
      <c r="AB31" s="11">
        <f t="shared" ref="AB31:AB38" si="20">1000*R31/T31</f>
        <v>56.409504253446769</v>
      </c>
      <c r="AC31" s="184"/>
      <c r="AD31" s="11">
        <f t="shared" ref="AD31:AD38" si="21">+F31/E31</f>
        <v>1.3333333333333333</v>
      </c>
      <c r="AE31" s="43"/>
      <c r="AF31" s="4"/>
      <c r="AG31" s="56"/>
      <c r="AI31" s="5"/>
      <c r="AJ31" s="5"/>
      <c r="AL31" s="13"/>
      <c r="AM31" s="13"/>
      <c r="AN31" s="11"/>
      <c r="AO31" s="11"/>
      <c r="AP31" s="11"/>
    </row>
    <row r="32" spans="1:42" ht="15" customHeight="1">
      <c r="A32" s="43"/>
      <c r="B32">
        <f>+'Ark1'!C520</f>
        <v>2023</v>
      </c>
      <c r="C32" s="32">
        <f>+'Ark1'!N520</f>
        <v>100</v>
      </c>
      <c r="D32" s="32" t="str">
        <f t="shared" si="19"/>
        <v>75,1 -100 kg</v>
      </c>
      <c r="E32" s="454">
        <f>+'Ark1'!Q520</f>
        <v>33</v>
      </c>
      <c r="F32" s="454">
        <f>+'Ark1'!R520</f>
        <v>38</v>
      </c>
      <c r="G32" s="70">
        <f>+'Ark1'!AE520</f>
        <v>7.5208803388354492E-2</v>
      </c>
      <c r="H32" s="70"/>
      <c r="I32" s="70">
        <f>+'Ark1'!AF520</f>
        <v>2.6704284381964063E-2</v>
      </c>
      <c r="J32" s="1">
        <f>+'Ark1'!S520</f>
        <v>2.736842105263158</v>
      </c>
      <c r="K32" s="70"/>
      <c r="L32" s="43"/>
      <c r="M32" s="376">
        <f>+IF(F32=0,"",'Ark1'!AR520)</f>
        <v>166.30303030303028</v>
      </c>
      <c r="N32" s="114">
        <f>+IF(F32=0,"",'Ark1'!AS520)</f>
        <v>21.432655050054905</v>
      </c>
      <c r="O32" s="64"/>
      <c r="P32" s="1">
        <f>+'Ark1'!T520</f>
        <v>4.447368421052631</v>
      </c>
      <c r="Q32" s="70"/>
      <c r="R32" s="67">
        <f>+'Ark1'!U520</f>
        <v>93.186842105263125</v>
      </c>
      <c r="S32" s="11">
        <f>+'Ark1'!W520</f>
        <v>7.8947368421052637</v>
      </c>
      <c r="T32" s="11">
        <f>+'Ark1'!AG520</f>
        <v>931.63636363636351</v>
      </c>
      <c r="U32" s="11">
        <f>+'Ark1'!AH520</f>
        <v>86.842105263157904</v>
      </c>
      <c r="V32" s="11">
        <f>+'Ark1'!AI520</f>
        <v>65.789473684210506</v>
      </c>
      <c r="W32" s="75"/>
      <c r="X32" s="11">
        <f>+'Ark1'!Y520</f>
        <v>5.6070055359645261</v>
      </c>
      <c r="Y32" s="1">
        <f>+'Ark1'!Z520</f>
        <v>0.78419286451322812</v>
      </c>
      <c r="Z32" s="1">
        <f>+'Ark1'!AA520</f>
        <v>1.351361271207133</v>
      </c>
      <c r="AA32" s="50"/>
      <c r="AB32" s="11">
        <f t="shared" si="20"/>
        <v>100.02490858293272</v>
      </c>
      <c r="AC32" s="184"/>
      <c r="AD32" s="11">
        <f t="shared" si="21"/>
        <v>1.1515151515151516</v>
      </c>
      <c r="AE32" s="43"/>
      <c r="AF32" s="4"/>
      <c r="AG32" s="56"/>
      <c r="AI32" s="5"/>
      <c r="AJ32" s="5"/>
      <c r="AL32" s="13"/>
      <c r="AM32" s="13"/>
      <c r="AN32" s="11"/>
      <c r="AO32" s="11"/>
      <c r="AP32" s="11"/>
    </row>
    <row r="33" spans="1:42" ht="15" customHeight="1">
      <c r="A33" s="43"/>
      <c r="B33">
        <f>+'Ark1'!C521</f>
        <v>2023</v>
      </c>
      <c r="C33" s="32">
        <f>+'Ark1'!N521</f>
        <v>125</v>
      </c>
      <c r="D33" s="32" t="str">
        <f t="shared" si="19"/>
        <v>100,1 - 125 kg</v>
      </c>
      <c r="E33" s="454">
        <f>+'Ark1'!Q521</f>
        <v>121</v>
      </c>
      <c r="F33" s="462">
        <f>+'Ark1'!R521</f>
        <v>155</v>
      </c>
      <c r="G33" s="70">
        <f>+'Ark1'!AE521</f>
        <v>0.30677275066302495</v>
      </c>
      <c r="H33" s="70"/>
      <c r="I33" s="70">
        <f>+'Ark1'!AF521</f>
        <v>0.13474159451522588</v>
      </c>
      <c r="J33" s="1">
        <f>+'Ark1'!S521</f>
        <v>2.4444444444444442</v>
      </c>
      <c r="K33" s="70"/>
      <c r="L33" s="43"/>
      <c r="M33" s="376">
        <f>+IF(F33=0,"",'Ark1'!AR521)</f>
        <v>176.49285714285713</v>
      </c>
      <c r="N33" s="114">
        <f>+IF(F33=0,"",'Ark1'!AS521)</f>
        <v>21.442428918188657</v>
      </c>
      <c r="O33" s="64"/>
      <c r="P33" s="1">
        <f>+'Ark1'!T521</f>
        <v>4.6903225806451632</v>
      </c>
      <c r="Q33" s="70"/>
      <c r="R33" s="67">
        <f>+'Ark1'!U521</f>
        <v>115.2729032258064</v>
      </c>
      <c r="S33" s="11">
        <f>+'Ark1'!W521</f>
        <v>18.064516129032256</v>
      </c>
      <c r="T33" s="11">
        <f>+'Ark1'!AG521</f>
        <v>1022.1928571428576</v>
      </c>
      <c r="U33" s="11">
        <f>+'Ark1'!AH521</f>
        <v>89.677419354838719</v>
      </c>
      <c r="V33" s="11">
        <f>+'Ark1'!AI521</f>
        <v>57.419354838709687</v>
      </c>
      <c r="W33" s="75"/>
      <c r="X33" s="11">
        <f>+'Ark1'!Y521</f>
        <v>7.3822744084911998</v>
      </c>
      <c r="Y33" s="1">
        <f>+'Ark1'!Z521</f>
        <v>0.99620946266764676</v>
      </c>
      <c r="Z33" s="1">
        <f>+'Ark1'!AA521</f>
        <v>1.7872947369101964</v>
      </c>
      <c r="AA33" s="50"/>
      <c r="AB33" s="11">
        <f t="shared" si="20"/>
        <v>112.77021006388847</v>
      </c>
      <c r="AC33" s="184"/>
      <c r="AD33" s="11">
        <f t="shared" si="21"/>
        <v>1.28099173553719</v>
      </c>
      <c r="AE33" s="43"/>
      <c r="AF33" s="4"/>
      <c r="AG33" s="55"/>
      <c r="AI33" s="5"/>
      <c r="AJ33" s="5"/>
      <c r="AL33" s="13"/>
      <c r="AM33" s="13"/>
      <c r="AN33" s="11"/>
      <c r="AO33" s="11"/>
      <c r="AP33" s="11"/>
    </row>
    <row r="34" spans="1:42" ht="15" customHeight="1">
      <c r="A34" s="43"/>
      <c r="B34">
        <f>+'Ark1'!C522</f>
        <v>2023</v>
      </c>
      <c r="C34" s="32">
        <f>+'Ark1'!N522</f>
        <v>150</v>
      </c>
      <c r="D34" s="32" t="str">
        <f t="shared" si="19"/>
        <v>125,1 - 150 kg</v>
      </c>
      <c r="E34" s="454">
        <f>+'Ark1'!Q522</f>
        <v>289</v>
      </c>
      <c r="F34" s="462">
        <f>+'Ark1'!R522</f>
        <v>377</v>
      </c>
      <c r="G34" s="70">
        <f>+'Ark1'!AE522</f>
        <v>0.74615049677393808</v>
      </c>
      <c r="H34" s="70"/>
      <c r="I34" s="70">
        <f>+'Ark1'!AF522</f>
        <v>0.3969829309315181</v>
      </c>
      <c r="J34" s="1">
        <f>+'Ark1'!S522</f>
        <v>2.2276422764227641</v>
      </c>
      <c r="K34" s="70"/>
      <c r="L34" s="43"/>
      <c r="M34" s="376">
        <f>+IF(F34=0,"",'Ark1'!AR522)</f>
        <v>188.59077809798276</v>
      </c>
      <c r="N34" s="114">
        <f>+IF(F34=0,"",'Ark1'!AS522)</f>
        <v>21.240736840837403</v>
      </c>
      <c r="O34" s="64"/>
      <c r="P34" s="1">
        <f>+'Ark1'!T522</f>
        <v>4.7002652519893884</v>
      </c>
      <c r="Q34" s="70"/>
      <c r="R34" s="67">
        <f>+'Ark1'!U522</f>
        <v>139.63289124668427</v>
      </c>
      <c r="S34" s="11">
        <f>+'Ark1'!W522</f>
        <v>17.771883289124673</v>
      </c>
      <c r="T34" s="11">
        <f>+'Ark1'!AG522</f>
        <v>1009.9740634005763</v>
      </c>
      <c r="U34" s="11">
        <f>+'Ark1'!AH522</f>
        <v>92.042440318302383</v>
      </c>
      <c r="V34" s="11">
        <f>+'Ark1'!AI522</f>
        <v>33.156498673740046</v>
      </c>
      <c r="W34" s="75"/>
      <c r="X34" s="11">
        <f>+'Ark1'!Y522</f>
        <v>6.9166565857408644</v>
      </c>
      <c r="Y34" s="1">
        <f>+'Ark1'!Z522</f>
        <v>1.1437512480743899</v>
      </c>
      <c r="Z34" s="1">
        <f>+'Ark1'!AA522</f>
        <v>1.8861001921813223</v>
      </c>
      <c r="AA34" s="50"/>
      <c r="AB34" s="11">
        <f t="shared" si="20"/>
        <v>138.25393770661913</v>
      </c>
      <c r="AC34" s="184"/>
      <c r="AD34" s="11">
        <f t="shared" si="21"/>
        <v>1.3044982698961938</v>
      </c>
      <c r="AE34" s="43"/>
      <c r="AF34"/>
      <c r="AL34" s="13"/>
      <c r="AM34" s="13"/>
      <c r="AN34" s="11"/>
      <c r="AO34" s="11"/>
      <c r="AP34" s="11"/>
    </row>
    <row r="35" spans="1:42" ht="15" customHeight="1">
      <c r="A35" s="43"/>
      <c r="B35">
        <f>+'Ark1'!C523</f>
        <v>2023</v>
      </c>
      <c r="C35" s="32">
        <f>+'Ark1'!N523</f>
        <v>175</v>
      </c>
      <c r="D35" s="32" t="str">
        <f t="shared" si="19"/>
        <v>125,1 - 150 kg</v>
      </c>
      <c r="E35" s="454">
        <f>+'Ark1'!Q523</f>
        <v>744</v>
      </c>
      <c r="F35" s="462">
        <f>+'Ark1'!R523</f>
        <v>1026</v>
      </c>
      <c r="G35" s="70">
        <f>+'Ark1'!AE523</f>
        <v>2.0306376914855719</v>
      </c>
      <c r="H35" s="70"/>
      <c r="I35" s="70">
        <f>+'Ark1'!AF523</f>
        <v>1.2714583151558021</v>
      </c>
      <c r="J35" s="1">
        <f>+'Ark1'!S523</f>
        <v>2.2409046214355945</v>
      </c>
      <c r="K35" s="70"/>
      <c r="L35" s="43"/>
      <c r="M35" s="376">
        <f>+IF(F35=0,"",'Ark1'!AR523)</f>
        <v>197.08937960042064</v>
      </c>
      <c r="N35" s="114">
        <f>+IF(F35=0,"",'Ark1'!AS523)</f>
        <v>21.787833087502602</v>
      </c>
      <c r="O35" s="64"/>
      <c r="P35" s="1">
        <f>+'Ark1'!T523</f>
        <v>4.7816764132553597</v>
      </c>
      <c r="Q35" s="70"/>
      <c r="R35" s="67">
        <f>+'Ark1'!U523</f>
        <v>164.32816764132556</v>
      </c>
      <c r="S35" s="11">
        <f>+'Ark1'!W523</f>
        <v>17.153996101364523</v>
      </c>
      <c r="T35" s="11">
        <f>+'Ark1'!AG523</f>
        <v>996.79495268138783</v>
      </c>
      <c r="U35" s="11">
        <f>+'Ark1'!AH523</f>
        <v>92.397660818713433</v>
      </c>
      <c r="V35" s="11">
        <f>+'Ark1'!AI523</f>
        <v>32.553606237816759</v>
      </c>
      <c r="W35" s="75"/>
      <c r="X35" s="11">
        <f>+'Ark1'!Y523</f>
        <v>7.2971753430686528</v>
      </c>
      <c r="Y35" s="1">
        <f>+'Ark1'!Z523</f>
        <v>1.1508042302077579</v>
      </c>
      <c r="Z35" s="1">
        <f>+'Ark1'!AA523</f>
        <v>1.8061772703527177</v>
      </c>
      <c r="AA35" s="50"/>
      <c r="AB35" s="11">
        <f t="shared" si="20"/>
        <v>164.85654065490726</v>
      </c>
      <c r="AC35" s="184"/>
      <c r="AD35" s="11">
        <f t="shared" si="21"/>
        <v>1.3790322580645162</v>
      </c>
      <c r="AE35" s="43"/>
      <c r="AF35" s="2"/>
      <c r="AG35" s="55"/>
      <c r="AJ35" s="5"/>
      <c r="AL35" s="13"/>
      <c r="AM35" s="13"/>
      <c r="AN35" s="11"/>
      <c r="AO35" s="11"/>
      <c r="AP35" s="11"/>
    </row>
    <row r="36" spans="1:42" ht="15" customHeight="1">
      <c r="A36" s="43"/>
      <c r="B36">
        <f>+'Ark1'!C524</f>
        <v>2023</v>
      </c>
      <c r="C36" s="32">
        <f>+'Ark1'!N524</f>
        <v>200</v>
      </c>
      <c r="D36" s="32" t="str">
        <f t="shared" si="19"/>
        <v>175,1 - 200 kg</v>
      </c>
      <c r="E36" s="454">
        <f>+'Ark1'!Q524</f>
        <v>2043</v>
      </c>
      <c r="F36" s="462">
        <f>+'Ark1'!R524</f>
        <v>3065</v>
      </c>
      <c r="G36" s="70">
        <f>+'Ark1'!AE524</f>
        <v>6.0661837469817499</v>
      </c>
      <c r="H36" s="70"/>
      <c r="I36" s="70">
        <f>+'Ark1'!AF524</f>
        <v>4.3811360711905101</v>
      </c>
      <c r="J36" s="1">
        <f>+'Ark1'!S524</f>
        <v>2.3431855500821022</v>
      </c>
      <c r="K36" s="70"/>
      <c r="L36" s="43"/>
      <c r="M36" s="376">
        <f>+IF(F36=0,"",'Ark1'!AR524)</f>
        <v>204.47768654052123</v>
      </c>
      <c r="N36" s="114">
        <f>+IF(F36=0,"",'Ark1'!AS524)</f>
        <v>22.413410614371763</v>
      </c>
      <c r="O36" s="64"/>
      <c r="P36" s="1">
        <f>+'Ark1'!T524</f>
        <v>5.1353996737357264</v>
      </c>
      <c r="Q36" s="70"/>
      <c r="R36" s="67">
        <f>+'Ark1'!U524</f>
        <v>189.54551386623172</v>
      </c>
      <c r="S36" s="11">
        <f>+'Ark1'!W524</f>
        <v>18.792822185970632</v>
      </c>
      <c r="T36" s="11">
        <f>+'Ark1'!AG524</f>
        <v>1011.8500535523028</v>
      </c>
      <c r="U36" s="11">
        <f>+'Ark1'!AH524</f>
        <v>91.288743882544864</v>
      </c>
      <c r="V36" s="11">
        <f>+'Ark1'!AI524</f>
        <v>23.066884176182704</v>
      </c>
      <c r="W36" s="75"/>
      <c r="X36" s="11">
        <f>+'Ark1'!Y524</f>
        <v>7.0351010134357699</v>
      </c>
      <c r="Y36" s="1">
        <f>+'Ark1'!Z524</f>
        <v>1.0511487896818275</v>
      </c>
      <c r="Z36" s="1">
        <f>+'Ark1'!AA524</f>
        <v>1.7067956617003797</v>
      </c>
      <c r="AA36" s="50"/>
      <c r="AB36" s="11">
        <f t="shared" si="20"/>
        <v>187.32569435638624</v>
      </c>
      <c r="AC36" s="184"/>
      <c r="AD36" s="11">
        <f t="shared" si="21"/>
        <v>1.5002447381302007</v>
      </c>
      <c r="AE36" s="43"/>
      <c r="AF36" s="2"/>
      <c r="AG36" s="55"/>
      <c r="AL36" s="13"/>
      <c r="AM36" s="13"/>
      <c r="AN36" s="11"/>
      <c r="AO36" s="11"/>
      <c r="AP36" s="11"/>
    </row>
    <row r="37" spans="1:42" ht="15" customHeight="1">
      <c r="A37" s="43"/>
      <c r="B37">
        <f>+'Ark1'!C525</f>
        <v>2023</v>
      </c>
      <c r="C37" s="32">
        <f>+'Ark1'!N525</f>
        <v>225</v>
      </c>
      <c r="D37" s="32" t="str">
        <f t="shared" si="19"/>
        <v>200,1 - 225 kg</v>
      </c>
      <c r="E37" s="454">
        <f>+'Ark1'!Q525</f>
        <v>3780</v>
      </c>
      <c r="F37" s="462">
        <f>+'Ark1'!R525</f>
        <v>6946</v>
      </c>
      <c r="G37" s="70">
        <f>+'Ark1'!AE525</f>
        <v>13.747377587776583</v>
      </c>
      <c r="H37" s="70"/>
      <c r="I37" s="70">
        <f>+'Ark1'!AF525</f>
        <v>11.205921170364247</v>
      </c>
      <c r="J37" s="1">
        <f>+'Ark1'!S525</f>
        <v>2.605643994211289</v>
      </c>
      <c r="K37" s="70"/>
      <c r="L37" s="43"/>
      <c r="M37" s="376">
        <f>+IF(F37=0,"",'Ark1'!AR525)</f>
        <v>210.07722007722003</v>
      </c>
      <c r="N37" s="114">
        <f>+IF(F37=0,"",'Ark1'!AS525)</f>
        <v>23.265133165744601</v>
      </c>
      <c r="O37" s="64"/>
      <c r="P37" s="1">
        <f>+'Ark1'!T525</f>
        <v>5.7748344370860947</v>
      </c>
      <c r="Q37" s="70"/>
      <c r="R37" s="67">
        <f>+'Ark1'!U525</f>
        <v>213.9291822631736</v>
      </c>
      <c r="S37" s="11">
        <f>+'Ark1'!W525</f>
        <v>31.226605240426153</v>
      </c>
      <c r="T37" s="11">
        <f>+'Ark1'!AG525</f>
        <v>1038.7034749034749</v>
      </c>
      <c r="U37" s="11">
        <f>+'Ark1'!AH525</f>
        <v>93.190325367117779</v>
      </c>
      <c r="V37" s="11">
        <f>+'Ark1'!AI525</f>
        <v>16.038007486323067</v>
      </c>
      <c r="W37" s="75"/>
      <c r="X37" s="11">
        <f>+'Ark1'!Y525</f>
        <v>7.0854798414218685</v>
      </c>
      <c r="Y37" s="1">
        <f>+'Ark1'!Z525</f>
        <v>0.96572130960108304</v>
      </c>
      <c r="Z37" s="1">
        <f>+'Ark1'!AA525</f>
        <v>1.5711295873321252</v>
      </c>
      <c r="AA37" s="50"/>
      <c r="AB37" s="11">
        <f t="shared" si="20"/>
        <v>205.95789600400991</v>
      </c>
      <c r="AC37" s="184"/>
      <c r="AD37" s="11">
        <f t="shared" si="21"/>
        <v>1.8375661375661376</v>
      </c>
      <c r="AE37" s="43"/>
      <c r="AF37" s="14"/>
      <c r="AG37" s="13"/>
      <c r="AL37" s="13"/>
      <c r="AM37" s="13"/>
      <c r="AN37" s="11"/>
      <c r="AO37" s="11"/>
      <c r="AP37" s="11"/>
    </row>
    <row r="38" spans="1:42" ht="15" customHeight="1">
      <c r="A38" s="43"/>
      <c r="B38">
        <f>+'Ark1'!C526</f>
        <v>2023</v>
      </c>
      <c r="C38" s="32">
        <f>+'Ark1'!N526</f>
        <v>250</v>
      </c>
      <c r="D38" s="32" t="str">
        <f t="shared" si="19"/>
        <v>225,1 - 250 kg</v>
      </c>
      <c r="E38" s="454">
        <f>+'Ark1'!Q526</f>
        <v>4801</v>
      </c>
      <c r="F38" s="462">
        <f>+'Ark1'!R526</f>
        <v>10227</v>
      </c>
      <c r="G38" s="70">
        <f>+'Ark1'!AE526</f>
        <v>20.241064006650046</v>
      </c>
      <c r="H38" s="70"/>
      <c r="I38" s="70">
        <f>+'Ark1'!AF526</f>
        <v>18.337205634301569</v>
      </c>
      <c r="J38" s="1">
        <f>+'Ark1'!S526</f>
        <v>3.0716318320086349</v>
      </c>
      <c r="K38" s="70"/>
      <c r="L38" s="43"/>
      <c r="M38" s="376">
        <f>+IF(F38=0,"",'Ark1'!AR526)</f>
        <v>213.76084689194829</v>
      </c>
      <c r="N38" s="114">
        <f>+IF(F38=0,"",'Ark1'!AS526)</f>
        <v>24.546530383612556</v>
      </c>
      <c r="O38" s="64"/>
      <c r="P38" s="1">
        <f>+'Ark1'!T526</f>
        <v>6.5994915419966782</v>
      </c>
      <c r="Q38" s="70"/>
      <c r="R38" s="67">
        <f>+'Ark1'!U526</f>
        <v>237.76183631563484</v>
      </c>
      <c r="S38" s="11">
        <f>+'Ark1'!W526</f>
        <v>54.424562432775993</v>
      </c>
      <c r="T38" s="11">
        <f>+'Ark1'!AG526</f>
        <v>1060.272215269086</v>
      </c>
      <c r="U38" s="11">
        <f>+'Ark1'!AH526</f>
        <v>93.683387112545248</v>
      </c>
      <c r="V38" s="11">
        <f>+'Ark1'!AI526</f>
        <v>16.035983181773734</v>
      </c>
      <c r="W38" s="75"/>
      <c r="X38" s="11">
        <f>+'Ark1'!Y526</f>
        <v>8.5095622865753828</v>
      </c>
      <c r="Y38" s="1">
        <f>+'Ark1'!Z526</f>
        <v>1.0175948712782141</v>
      </c>
      <c r="Z38" s="1">
        <f>+'Ark1'!AA526</f>
        <v>1.6086058940170485</v>
      </c>
      <c r="AA38" s="50"/>
      <c r="AB38" s="11">
        <f t="shared" si="20"/>
        <v>224.24603124707306</v>
      </c>
      <c r="AC38" s="184"/>
      <c r="AD38" s="11">
        <f t="shared" si="21"/>
        <v>2.1301812122474484</v>
      </c>
      <c r="AE38" s="43"/>
      <c r="AF38" s="2"/>
      <c r="AG38" s="5"/>
      <c r="AL38" s="54"/>
      <c r="AM38" s="54"/>
      <c r="AN38" s="11"/>
      <c r="AO38" s="11"/>
      <c r="AP38" s="11"/>
    </row>
    <row r="39" spans="1:42" ht="15" customHeight="1">
      <c r="A39" s="43"/>
      <c r="B39">
        <f>+'Ark1'!C527</f>
        <v>2023</v>
      </c>
      <c r="C39" s="32">
        <f>+'Ark1'!N527</f>
        <v>275</v>
      </c>
      <c r="D39" s="32" t="str">
        <f t="shared" si="19"/>
        <v>250,1 - 275 kg</v>
      </c>
      <c r="E39" s="454">
        <f>+'Ark1'!Q527</f>
        <v>4860</v>
      </c>
      <c r="F39" s="462">
        <f>+'Ark1'!R527</f>
        <v>10109</v>
      </c>
      <c r="G39" s="70">
        <f>+'Ark1'!AE527</f>
        <v>20.007520880338831</v>
      </c>
      <c r="H39" s="70"/>
      <c r="I39" s="70">
        <f>+'Ark1'!AF527</f>
        <v>19.980090372710062</v>
      </c>
      <c r="J39" s="1">
        <f>+'Ark1'!S527</f>
        <v>3.6181836208606009</v>
      </c>
      <c r="K39" s="70"/>
      <c r="L39" s="43"/>
      <c r="M39" s="376">
        <f>+IF(F39=0,"",'Ark1'!AR527)</f>
        <v>216.52702984763104</v>
      </c>
      <c r="N39" s="114">
        <f>+IF(F39=0,"",'Ark1'!AS527)</f>
        <v>26.03537578637232</v>
      </c>
      <c r="O39" s="64"/>
      <c r="P39" s="1">
        <f>+'Ark1'!T527</f>
        <v>7.4419823919279855</v>
      </c>
      <c r="Q39" s="70"/>
      <c r="R39" s="67">
        <f>+'Ark1'!U527</f>
        <v>262.08761499653963</v>
      </c>
      <c r="S39" s="11">
        <f>+'Ark1'!W527</f>
        <v>74.854090414482116</v>
      </c>
      <c r="T39" s="11">
        <f>+'Ark1'!AG527</f>
        <v>1077.5636610311003</v>
      </c>
      <c r="U39" s="11">
        <f>+'Ark1'!AH527</f>
        <v>94.707686220199818</v>
      </c>
      <c r="V39" s="11">
        <f>+'Ark1'!AI527</f>
        <v>17.885052923137803</v>
      </c>
      <c r="W39" s="75"/>
      <c r="X39" s="11">
        <f>+'Ark1'!Y527</f>
        <v>7.1833103448856424</v>
      </c>
      <c r="Y39" s="1">
        <f>+'Ark1'!Z527</f>
        <v>1.079742988634885</v>
      </c>
      <c r="Z39" s="1">
        <f>+'Ark1'!AA527</f>
        <v>1.6047591782774413</v>
      </c>
      <c r="AA39" s="50"/>
      <c r="AB39" s="11">
        <f t="shared" ref="AB39:AB40" si="22">1000*R39/T39</f>
        <v>243.22239555271653</v>
      </c>
      <c r="AC39" s="184"/>
      <c r="AD39" s="11">
        <f t="shared" ref="AD39:AD40" si="23">+F39/E39</f>
        <v>2.0800411522633744</v>
      </c>
      <c r="AE39" s="43"/>
      <c r="AF39" s="2"/>
      <c r="AG39" s="5"/>
      <c r="AL39" s="54"/>
      <c r="AM39" s="54"/>
      <c r="AN39" s="11"/>
      <c r="AO39" s="11"/>
      <c r="AP39" s="11"/>
    </row>
    <row r="40" spans="1:42" ht="15" customHeight="1">
      <c r="A40" s="43"/>
      <c r="B40">
        <f>+'Ark1'!C528</f>
        <v>2023</v>
      </c>
      <c r="C40" s="32">
        <f>+'Ark1'!N528</f>
        <v>300</v>
      </c>
      <c r="D40" s="32" t="str">
        <f t="shared" si="19"/>
        <v>275,1 - 300 kg</v>
      </c>
      <c r="E40" s="454">
        <f>+'Ark1'!Q528</f>
        <v>4188</v>
      </c>
      <c r="F40" s="462">
        <f>+'Ark1'!R528</f>
        <v>7586</v>
      </c>
      <c r="G40" s="70">
        <f>+'Ark1'!AE528</f>
        <v>15.014052171159397</v>
      </c>
      <c r="H40" s="70"/>
      <c r="I40" s="70">
        <f>+'Ark1'!AF528</f>
        <v>16.407811849685789</v>
      </c>
      <c r="J40" s="1">
        <f>+'Ark1'!S528</f>
        <v>4.2968048587272252</v>
      </c>
      <c r="K40" s="70"/>
      <c r="L40" s="43"/>
      <c r="M40" s="376">
        <f>+IF(F40=0,"",'Ark1'!AR528)</f>
        <v>218.31145962305683</v>
      </c>
      <c r="N40" s="114">
        <f>+IF(F40=0,"",'Ark1'!AS528)</f>
        <v>27.828562476353461</v>
      </c>
      <c r="O40" s="64"/>
      <c r="P40" s="1">
        <f>+'Ark1'!T528</f>
        <v>8.2334563669918275</v>
      </c>
      <c r="Q40" s="70"/>
      <c r="R40" s="67">
        <f>+'Ark1'!U528</f>
        <v>286.81051937779961</v>
      </c>
      <c r="S40" s="11">
        <f>+'Ark1'!W528</f>
        <v>86.422356973372018</v>
      </c>
      <c r="T40" s="11">
        <f>+'Ark1'!AG528</f>
        <v>1094.126840005503</v>
      </c>
      <c r="U40" s="11">
        <f>+'Ark1'!AH528</f>
        <v>95.781703137358306</v>
      </c>
      <c r="V40" s="11">
        <f>+'Ark1'!AI528</f>
        <v>24.663854468758245</v>
      </c>
      <c r="W40" s="75"/>
      <c r="X40" s="11">
        <f>+'Ark1'!Y528</f>
        <v>7.1746735091682892</v>
      </c>
      <c r="Y40" s="1">
        <f>+'Ark1'!Z528</f>
        <v>1.1905923689436051</v>
      </c>
      <c r="Z40" s="1">
        <f>+'Ark1'!AA528</f>
        <v>1.6856721931299277</v>
      </c>
      <c r="AA40" s="50"/>
      <c r="AB40" s="11">
        <f t="shared" si="22"/>
        <v>262.13644423196587</v>
      </c>
      <c r="AC40" s="184"/>
      <c r="AD40" s="11">
        <f t="shared" si="23"/>
        <v>1.8113658070678127</v>
      </c>
      <c r="AE40" s="43"/>
      <c r="AF40" s="2"/>
      <c r="AG40" s="5"/>
      <c r="AL40" s="54"/>
      <c r="AM40" s="54"/>
      <c r="AN40" s="11"/>
      <c r="AO40" s="11"/>
      <c r="AP40" s="11"/>
    </row>
    <row r="41" spans="1:42" ht="15" customHeight="1">
      <c r="A41" s="43"/>
      <c r="B41">
        <f>+'Ark1'!C529</f>
        <v>2023</v>
      </c>
      <c r="C41" s="32">
        <f>+'Ark1'!N529</f>
        <v>325</v>
      </c>
      <c r="D41" s="32" t="str">
        <f t="shared" ref="D41:D50" si="24">VLOOKUP(C41,$AI$5:$AJ$30,2)</f>
        <v>300,1 - 325 kg</v>
      </c>
      <c r="E41" s="454">
        <f>+'Ark1'!Q529</f>
        <v>3195</v>
      </c>
      <c r="F41" s="462">
        <f>+'Ark1'!R529</f>
        <v>5138</v>
      </c>
      <c r="G41" s="70">
        <f>+'Ark1'!AE529</f>
        <v>10.16902188972014</v>
      </c>
      <c r="H41" s="70"/>
      <c r="I41" s="70">
        <f>+'Ark1'!AF529</f>
        <v>12.062934059625116</v>
      </c>
      <c r="J41" s="1">
        <f>+'Ark1'!S529</f>
        <v>5.0056541236108396</v>
      </c>
      <c r="K41" s="70"/>
      <c r="L41" s="43"/>
      <c r="M41" s="376">
        <f>+IF(F41=0,"",'Ark1'!AR529)</f>
        <v>219.33374083129587</v>
      </c>
      <c r="N41" s="114">
        <f>+IF(F41=0,"",'Ark1'!AS529)</f>
        <v>29.792520144729114</v>
      </c>
      <c r="O41" s="64"/>
      <c r="P41" s="1">
        <f>+'Ark1'!T529</f>
        <v>8.953873102374466</v>
      </c>
      <c r="Q41" s="70"/>
      <c r="R41" s="67">
        <f>+'Ark1'!U529</f>
        <v>311.32650836901558</v>
      </c>
      <c r="S41" s="11">
        <f>+'Ark1'!W529</f>
        <v>92.428960685091482</v>
      </c>
      <c r="T41" s="11">
        <f>+'Ark1'!AG529</f>
        <v>1096.6261206193967</v>
      </c>
      <c r="U41" s="11">
        <f>+'Ark1'!AH529</f>
        <v>95.484624367458153</v>
      </c>
      <c r="V41" s="11">
        <f>+'Ark1'!AI529</f>
        <v>31.432463993771897</v>
      </c>
      <c r="W41" s="75"/>
      <c r="X41" s="11">
        <f>+'Ark1'!Y529</f>
        <v>7.1488180400058257</v>
      </c>
      <c r="Y41" s="1">
        <f>+'Ark1'!Z529</f>
        <v>1.2762866161564363</v>
      </c>
      <c r="Z41" s="1">
        <f>+'Ark1'!AA529</f>
        <v>1.7764334572942471</v>
      </c>
      <c r="AA41" s="50"/>
      <c r="AB41" s="11">
        <f t="shared" ref="AB41:AB51" si="25">1000*R41/T41</f>
        <v>283.89485031887807</v>
      </c>
      <c r="AC41" s="184"/>
      <c r="AD41" s="11">
        <f t="shared" ref="AD41:AD51" si="26">+F41/E41</f>
        <v>1.6081377151799687</v>
      </c>
      <c r="AE41" s="43"/>
      <c r="AF41" s="2"/>
      <c r="AG41" s="5"/>
      <c r="AL41" s="54"/>
      <c r="AM41" s="54"/>
      <c r="AN41" s="11"/>
      <c r="AO41" s="11"/>
      <c r="AP41" s="11"/>
    </row>
    <row r="42" spans="1:42" ht="15" customHeight="1">
      <c r="A42" s="43"/>
      <c r="B42">
        <f>+'Ark1'!C530</f>
        <v>2023</v>
      </c>
      <c r="C42" s="32">
        <f>+'Ark1'!N530</f>
        <v>350</v>
      </c>
      <c r="D42" s="32" t="str">
        <f t="shared" si="24"/>
        <v>325,1 - 350 kg</v>
      </c>
      <c r="E42" s="454">
        <f>+'Ark1'!Q530</f>
        <v>2012</v>
      </c>
      <c r="F42" s="462">
        <f>+'Ark1'!R530</f>
        <v>2928</v>
      </c>
      <c r="G42" s="70">
        <f>+'Ark1'!AE530</f>
        <v>5.7950362189763691</v>
      </c>
      <c r="H42" s="70"/>
      <c r="I42" s="70">
        <f>+'Ark1'!AF530</f>
        <v>7.4252759283096541</v>
      </c>
      <c r="J42" s="1">
        <f>+'Ark1'!S530</f>
        <v>5.6980164158686737</v>
      </c>
      <c r="K42" s="70"/>
      <c r="L42" s="43"/>
      <c r="M42" s="376">
        <f>+IF(F42=0,"",'Ark1'!AR530)</f>
        <v>220.26666666666671</v>
      </c>
      <c r="N42" s="114">
        <f>+IF(F42=0,"",'Ark1'!AS530)</f>
        <v>31.772791312449726</v>
      </c>
      <c r="O42" s="64"/>
      <c r="P42" s="1">
        <f>+'Ark1'!T530</f>
        <v>9.6137295081967178</v>
      </c>
      <c r="Q42" s="70"/>
      <c r="R42" s="67">
        <f>+'Ark1'!U530</f>
        <v>336.27824453551926</v>
      </c>
      <c r="S42" s="11">
        <f>+'Ark1'!W530</f>
        <v>94.979508196721312</v>
      </c>
      <c r="T42" s="11">
        <f>+'Ark1'!AG530</f>
        <v>1101.8634751773047</v>
      </c>
      <c r="U42" s="11">
        <f>+'Ark1'!AH530</f>
        <v>96.243169398907099</v>
      </c>
      <c r="V42" s="11">
        <f>+'Ark1'!AI530</f>
        <v>38.86612021857924</v>
      </c>
      <c r="W42" s="75"/>
      <c r="X42" s="11">
        <f>+'Ark1'!Y530</f>
        <v>7.070103786117274</v>
      </c>
      <c r="Y42" s="1">
        <f>+'Ark1'!Z530</f>
        <v>1.3239697163217223</v>
      </c>
      <c r="Z42" s="1">
        <f>+'Ark1'!AA530</f>
        <v>1.8620571569626785</v>
      </c>
      <c r="AA42" s="50"/>
      <c r="AB42" s="11">
        <f t="shared" si="25"/>
        <v>305.19048149899658</v>
      </c>
      <c r="AC42" s="184"/>
      <c r="AD42" s="11">
        <f t="shared" si="26"/>
        <v>1.4552683896620278</v>
      </c>
      <c r="AE42" s="43"/>
      <c r="AF42" s="2"/>
      <c r="AG42" s="5"/>
      <c r="AL42" s="54"/>
      <c r="AM42" s="54"/>
      <c r="AN42" s="11"/>
      <c r="AO42" s="11"/>
      <c r="AP42" s="11"/>
    </row>
    <row r="43" spans="1:42" ht="15" customHeight="1">
      <c r="A43" s="43"/>
      <c r="B43">
        <f>+'Ark1'!C531</f>
        <v>2023</v>
      </c>
      <c r="C43" s="32">
        <f>+'Ark1'!N531</f>
        <v>375</v>
      </c>
      <c r="D43" s="32" t="str">
        <f t="shared" si="24"/>
        <v>350,1 - 375 kg</v>
      </c>
      <c r="E43" s="454">
        <f>+'Ark1'!Q531</f>
        <v>1195</v>
      </c>
      <c r="F43" s="462">
        <f>+'Ark1'!R531</f>
        <v>1603</v>
      </c>
      <c r="G43" s="70">
        <f>+'Ark1'!AE531</f>
        <v>3.17262399556664</v>
      </c>
      <c r="H43" s="70"/>
      <c r="I43" s="70">
        <f>+'Ark1'!AF531</f>
        <v>4.3639284701335503</v>
      </c>
      <c r="J43" s="1">
        <f>+'Ark1'!S531</f>
        <v>6.2459425717852692</v>
      </c>
      <c r="K43" s="70"/>
      <c r="L43" s="43"/>
      <c r="M43" s="376">
        <f>+IF(F43=0,"",'Ark1'!AR531)</f>
        <v>221.91976893453145</v>
      </c>
      <c r="N43" s="114">
        <f>+IF(F43=0,"",'Ark1'!AS531)</f>
        <v>33.321973298098342</v>
      </c>
      <c r="O43" s="64"/>
      <c r="P43" s="1">
        <f>+'Ark1'!T531</f>
        <v>10.166562694946975</v>
      </c>
      <c r="Q43" s="70"/>
      <c r="R43" s="67">
        <f>+'Ark1'!U531</f>
        <v>360.99513412351803</v>
      </c>
      <c r="S43" s="11">
        <f>+'Ark1'!W531</f>
        <v>96.880848409232641</v>
      </c>
      <c r="T43" s="11">
        <f>+'Ark1'!AG531</f>
        <v>1131.7817715019255</v>
      </c>
      <c r="U43" s="11">
        <f>+'Ark1'!AH531</f>
        <v>97.192763568309402</v>
      </c>
      <c r="V43" s="11">
        <f>+'Ark1'!AI531</f>
        <v>44.791016843418589</v>
      </c>
      <c r="W43" s="75"/>
      <c r="X43" s="11">
        <f>+'Ark1'!Y531</f>
        <v>7.1142087643096428</v>
      </c>
      <c r="Y43" s="1">
        <f>+'Ark1'!Z531</f>
        <v>1.3192955520479501</v>
      </c>
      <c r="Z43" s="1">
        <f>+'Ark1'!AA531</f>
        <v>1.9172734462066501</v>
      </c>
      <c r="AA43" s="50"/>
      <c r="AB43" s="11">
        <f t="shared" si="25"/>
        <v>318.96178504842078</v>
      </c>
      <c r="AC43" s="184"/>
      <c r="AD43" s="11">
        <f t="shared" si="26"/>
        <v>1.3414225941422595</v>
      </c>
      <c r="AE43" s="43"/>
      <c r="AF43" s="2"/>
      <c r="AG43" s="5"/>
      <c r="AL43" s="54"/>
      <c r="AM43" s="54"/>
      <c r="AN43" s="11"/>
      <c r="AO43" s="11"/>
      <c r="AP43" s="11"/>
    </row>
    <row r="44" spans="1:42" ht="15" customHeight="1">
      <c r="A44" s="43"/>
      <c r="B44">
        <f>+'Ark1'!C532</f>
        <v>2023</v>
      </c>
      <c r="C44" s="32">
        <f>+'Ark1'!N532</f>
        <v>400</v>
      </c>
      <c r="D44" s="32" t="str">
        <f t="shared" si="24"/>
        <v>375,1 - 400 kg</v>
      </c>
      <c r="E44" s="454">
        <f>+'Ark1'!Q532</f>
        <v>589</v>
      </c>
      <c r="F44" s="462">
        <f>+'Ark1'!R532</f>
        <v>749</v>
      </c>
      <c r="G44" s="70">
        <f>+'Ark1'!AE532</f>
        <v>1.482405098365198</v>
      </c>
      <c r="H44" s="70"/>
      <c r="I44" s="70">
        <f>+'Ark1'!AF532</f>
        <v>2.1784892317505151</v>
      </c>
      <c r="J44" s="1">
        <f>+'Ark1'!S532</f>
        <v>6.9046979865771823</v>
      </c>
      <c r="K44" s="70"/>
      <c r="L44" s="43"/>
      <c r="M44" s="376">
        <f>+IF(F44=0,"",'Ark1'!AR532)</f>
        <v>222.46896551724143</v>
      </c>
      <c r="N44" s="114">
        <f>+IF(F44=0,"",'Ark1'!AS532)</f>
        <v>35.26942574704325</v>
      </c>
      <c r="O44" s="64"/>
      <c r="P44" s="1">
        <f>+'Ark1'!T532</f>
        <v>10.650200267022697</v>
      </c>
      <c r="Q44" s="70"/>
      <c r="R44" s="67">
        <f>+'Ark1'!U532</f>
        <v>385.68331108144122</v>
      </c>
      <c r="S44" s="11">
        <f>+'Ark1'!W532</f>
        <v>98.264352469959931</v>
      </c>
      <c r="T44" s="11">
        <f>+'Ark1'!AG532</f>
        <v>1146.0937931034482</v>
      </c>
      <c r="U44" s="11">
        <f>+'Ark1'!AH532</f>
        <v>96.528704939919876</v>
      </c>
      <c r="V44" s="11">
        <f>+'Ark1'!AI532</f>
        <v>54.47263017356476</v>
      </c>
      <c r="W44" s="75"/>
      <c r="X44" s="11">
        <f>+'Ark1'!Y532</f>
        <v>7.1763297115993048</v>
      </c>
      <c r="Y44" s="1">
        <f>+'Ark1'!Z532</f>
        <v>1.1552019341005011</v>
      </c>
      <c r="Z44" s="1">
        <f>+'Ark1'!AA532</f>
        <v>1.9786417877875488</v>
      </c>
      <c r="AA44" s="50"/>
      <c r="AB44" s="11">
        <f t="shared" si="25"/>
        <v>336.51984977343722</v>
      </c>
      <c r="AC44" s="184"/>
      <c r="AD44" s="11">
        <f t="shared" si="26"/>
        <v>1.2716468590831917</v>
      </c>
      <c r="AE44" s="43"/>
      <c r="AF44" s="2"/>
      <c r="AG44" s="5"/>
      <c r="AL44" s="54"/>
      <c r="AM44" s="54"/>
      <c r="AN44" s="11"/>
      <c r="AO44" s="11"/>
      <c r="AP44" s="11"/>
    </row>
    <row r="45" spans="1:42" ht="15" customHeight="1">
      <c r="A45" s="43"/>
      <c r="B45">
        <f>+'Ark1'!C533</f>
        <v>2023</v>
      </c>
      <c r="C45" s="32">
        <f>+'Ark1'!N533</f>
        <v>425</v>
      </c>
      <c r="D45" s="32" t="str">
        <f t="shared" si="24"/>
        <v>400,1 - 425 kg</v>
      </c>
      <c r="E45" s="454">
        <f>+'Ark1'!Q533</f>
        <v>262</v>
      </c>
      <c r="F45" s="462">
        <f>+'Ark1'!R533</f>
        <v>316</v>
      </c>
      <c r="G45" s="70">
        <f>+'Ark1'!AE533</f>
        <v>0.62542057554526398</v>
      </c>
      <c r="H45" s="70"/>
      <c r="I45" s="70">
        <f>+'Ark1'!AF533</f>
        <v>0.97929484731968097</v>
      </c>
      <c r="J45" s="1">
        <f>+'Ark1'!S533</f>
        <v>7.3301587301587299</v>
      </c>
      <c r="K45" s="70"/>
      <c r="L45" s="43"/>
      <c r="M45" s="376">
        <f>+IF(F45=0,"",'Ark1'!AR533)</f>
        <v>224.06270627062716</v>
      </c>
      <c r="N45" s="114">
        <f>+IF(F45=0,"",'Ark1'!AS533)</f>
        <v>36.818950427147975</v>
      </c>
      <c r="O45" s="64"/>
      <c r="P45" s="1">
        <f>+'Ark1'!T533</f>
        <v>11.42405063291139</v>
      </c>
      <c r="Q45" s="70"/>
      <c r="R45" s="67">
        <f>+'Ark1'!U533</f>
        <v>410.94493670886112</v>
      </c>
      <c r="S45" s="11">
        <f>+'Ark1'!W533</f>
        <v>99.367088607594951</v>
      </c>
      <c r="T45" s="11">
        <f>+'Ark1'!AG533</f>
        <v>1187.3795379537953</v>
      </c>
      <c r="U45" s="11">
        <f>+'Ark1'!AH533</f>
        <v>95.886075949367054</v>
      </c>
      <c r="V45" s="11">
        <f>+'Ark1'!AI533</f>
        <v>55.696202531645561</v>
      </c>
      <c r="W45" s="75"/>
      <c r="X45" s="11">
        <f>+'Ark1'!Y533</f>
        <v>6.6646625966614632</v>
      </c>
      <c r="Y45" s="1">
        <f>+'Ark1'!Z533</f>
        <v>1.2090537479207839</v>
      </c>
      <c r="Z45" s="1">
        <f>+'Ark1'!AA533</f>
        <v>1.8029311710553173</v>
      </c>
      <c r="AA45" s="50"/>
      <c r="AB45" s="11">
        <f t="shared" si="25"/>
        <v>346.0940024425891</v>
      </c>
      <c r="AC45" s="184"/>
      <c r="AD45" s="11">
        <f t="shared" si="26"/>
        <v>1.2061068702290076</v>
      </c>
      <c r="AE45" s="43"/>
      <c r="AF45" s="2"/>
      <c r="AG45" s="5"/>
      <c r="AL45" s="54"/>
      <c r="AM45" s="54"/>
      <c r="AN45" s="11"/>
      <c r="AO45" s="11"/>
      <c r="AP45" s="11"/>
    </row>
    <row r="46" spans="1:42" ht="15" customHeight="1">
      <c r="A46" s="43"/>
      <c r="B46">
        <f>+'Ark1'!C534</f>
        <v>2023</v>
      </c>
      <c r="C46" s="32">
        <f>+'Ark1'!N534</f>
        <v>450</v>
      </c>
      <c r="D46" s="32" t="str">
        <f t="shared" si="24"/>
        <v>425,1 - 450 kg</v>
      </c>
      <c r="E46" s="454">
        <f>+'Ark1'!Q534</f>
        <v>133</v>
      </c>
      <c r="F46" s="462">
        <f>+'Ark1'!R534</f>
        <v>153</v>
      </c>
      <c r="G46" s="70">
        <f>+'Ark1'!AE534</f>
        <v>0.30281439258995368</v>
      </c>
      <c r="H46" s="70"/>
      <c r="I46" s="70">
        <f>+'Ark1'!AF534</f>
        <v>0.50246753138041811</v>
      </c>
      <c r="J46" s="1">
        <f>+'Ark1'!S534</f>
        <v>7.7647058823529393</v>
      </c>
      <c r="K46" s="70"/>
      <c r="L46" s="43"/>
      <c r="M46" s="376">
        <f>+IF(F46=0,"",'Ark1'!AR534)</f>
        <v>226.5</v>
      </c>
      <c r="N46" s="114">
        <f>+IF(F46=0,"",'Ark1'!AS534)</f>
        <v>37.747519081401975</v>
      </c>
      <c r="O46" s="64"/>
      <c r="P46" s="1">
        <f>+'Ark1'!T534</f>
        <v>11.758169934640524</v>
      </c>
      <c r="Q46" s="70"/>
      <c r="R46" s="67">
        <f>+'Ark1'!U534</f>
        <v>435.48562091503248</v>
      </c>
      <c r="S46" s="11">
        <f>+'Ark1'!W534</f>
        <v>99.346405228758158</v>
      </c>
      <c r="T46" s="11">
        <f>+'Ark1'!AG534</f>
        <v>1218.6578947368423</v>
      </c>
      <c r="U46" s="11">
        <f>+'Ark1'!AH534</f>
        <v>99.346405228758158</v>
      </c>
      <c r="V46" s="11">
        <f>+'Ark1'!AI534</f>
        <v>65.359477124182987</v>
      </c>
      <c r="W46" s="75"/>
      <c r="X46" s="11">
        <f>+'Ark1'!Y534</f>
        <v>6.7632457140368816</v>
      </c>
      <c r="Y46" s="1">
        <f>+'Ark1'!Z534</f>
        <v>1.2032890974561781</v>
      </c>
      <c r="Z46" s="1">
        <f>+'Ark1'!AA534</f>
        <v>1.9234573439847165</v>
      </c>
      <c r="AA46" s="50"/>
      <c r="AB46" s="11">
        <f t="shared" si="25"/>
        <v>357.34854120735127</v>
      </c>
      <c r="AC46" s="184"/>
      <c r="AD46" s="11">
        <f t="shared" si="26"/>
        <v>1.1503759398496241</v>
      </c>
      <c r="AE46" s="43"/>
      <c r="AF46" s="2"/>
      <c r="AG46" s="5"/>
      <c r="AL46" s="54"/>
      <c r="AM46" s="54"/>
      <c r="AN46" s="11"/>
      <c r="AO46" s="11"/>
      <c r="AP46" s="11"/>
    </row>
    <row r="47" spans="1:42" ht="15" customHeight="1">
      <c r="A47" s="43"/>
      <c r="B47">
        <f>+'Ark1'!C535</f>
        <v>2023</v>
      </c>
      <c r="C47" s="32">
        <f>+'Ark1'!N535</f>
        <v>475</v>
      </c>
      <c r="D47" s="32" t="str">
        <f t="shared" si="24"/>
        <v>450,1 - 475 kg</v>
      </c>
      <c r="E47" s="454">
        <f>+'Ark1'!Q535</f>
        <v>48</v>
      </c>
      <c r="F47" s="462">
        <f>+'Ark1'!R535</f>
        <v>53</v>
      </c>
      <c r="G47" s="70">
        <f>+'Ark1'!AE535</f>
        <v>0.10489648893638918</v>
      </c>
      <c r="H47" s="70"/>
      <c r="I47" s="70">
        <f>+'Ark1'!AF535</f>
        <v>0.18394667619477156</v>
      </c>
      <c r="J47" s="1">
        <f>+'Ark1'!S535</f>
        <v>8.415094339622641</v>
      </c>
      <c r="K47" s="70"/>
      <c r="L47" s="43"/>
      <c r="M47" s="376">
        <f>+IF(F47=0,"",'Ark1'!AR535)</f>
        <v>226.47169811320757</v>
      </c>
      <c r="N47" s="114">
        <f>+IF(F47=0,"",'Ark1'!AS535)</f>
        <v>39.804540585985322</v>
      </c>
      <c r="O47" s="64"/>
      <c r="P47" s="1">
        <f>+'Ark1'!T535</f>
        <v>12.584905660377361</v>
      </c>
      <c r="Q47" s="70"/>
      <c r="R47" s="67">
        <f>+'Ark1'!U535</f>
        <v>460.22830188679217</v>
      </c>
      <c r="S47" s="11">
        <f>+'Ark1'!W535</f>
        <v>100</v>
      </c>
      <c r="T47" s="11">
        <f>+'Ark1'!AG535</f>
        <v>1233.3018867924529</v>
      </c>
      <c r="U47" s="11">
        <f>+'Ark1'!AH535</f>
        <v>100</v>
      </c>
      <c r="V47" s="11">
        <f>+'Ark1'!AI535</f>
        <v>67.924528301886767</v>
      </c>
      <c r="W47" s="75"/>
      <c r="X47" s="11">
        <f>+'Ark1'!Y535</f>
        <v>6.9777646136354514</v>
      </c>
      <c r="Y47" s="1">
        <f>+'Ark1'!Z535</f>
        <v>0.96022721886788975</v>
      </c>
      <c r="Z47" s="1">
        <f>+'Ark1'!AA535</f>
        <v>1.8267815007486152</v>
      </c>
      <c r="AA47" s="50"/>
      <c r="AB47" s="11">
        <f t="shared" si="25"/>
        <v>373.16759733802468</v>
      </c>
      <c r="AC47" s="184"/>
      <c r="AD47" s="11">
        <f t="shared" si="26"/>
        <v>1.1041666666666667</v>
      </c>
      <c r="AE47" s="43"/>
      <c r="AF47" s="4"/>
      <c r="AG47" s="4"/>
      <c r="AI47" s="4"/>
      <c r="AJ47" s="4"/>
      <c r="AM47"/>
    </row>
    <row r="48" spans="1:42" ht="15" customHeight="1">
      <c r="A48" s="43"/>
      <c r="B48">
        <f>+'Ark1'!C536</f>
        <v>2023</v>
      </c>
      <c r="C48" s="32">
        <f>+'Ark1'!N536</f>
        <v>500</v>
      </c>
      <c r="D48" s="32" t="str">
        <f t="shared" si="24"/>
        <v>475,1 - 500 kg</v>
      </c>
      <c r="E48" s="454">
        <f>+'Ark1'!Q536</f>
        <v>22</v>
      </c>
      <c r="F48" s="462">
        <f>+'Ark1'!R536</f>
        <v>25</v>
      </c>
      <c r="G48" s="70">
        <f>+'Ark1'!AE536</f>
        <v>4.9479475913391122E-2</v>
      </c>
      <c r="H48" s="70"/>
      <c r="I48" s="70">
        <f>+'Ark1'!AF536</f>
        <v>9.1580816563941098E-2</v>
      </c>
      <c r="J48" s="1">
        <f>+'Ark1'!S536</f>
        <v>9.1199999999999992</v>
      </c>
      <c r="K48" s="70"/>
      <c r="L48" s="43"/>
      <c r="M48" s="376">
        <f>+IF(F48=0,"",'Ark1'!AR536)</f>
        <v>227.7391304347826</v>
      </c>
      <c r="N48" s="114">
        <f>+IF(F48=0,"",'Ark1'!AS536)</f>
        <v>41.36435703454373</v>
      </c>
      <c r="O48" s="64"/>
      <c r="P48" s="1">
        <f>+'Ark1'!T536</f>
        <v>12.12</v>
      </c>
      <c r="Q48" s="70"/>
      <c r="R48" s="67">
        <f>+'Ark1'!U536</f>
        <v>485.7600000000001</v>
      </c>
      <c r="S48" s="11">
        <f>+'Ark1'!W536</f>
        <v>96</v>
      </c>
      <c r="T48" s="11">
        <f>+'Ark1'!AG536</f>
        <v>1200</v>
      </c>
      <c r="U48" s="11">
        <f>+'Ark1'!AH536</f>
        <v>92</v>
      </c>
      <c r="V48" s="11">
        <f>+'Ark1'!AI536</f>
        <v>68</v>
      </c>
      <c r="W48" s="75"/>
      <c r="X48" s="11">
        <f>+'Ark1'!Y536</f>
        <v>6.5613413262761009</v>
      </c>
      <c r="Y48" s="1">
        <f>+'Ark1'!Z536</f>
        <v>1.1771151175649781</v>
      </c>
      <c r="Z48" s="1">
        <f>+'Ark1'!AA536</f>
        <v>2.1414014102918704</v>
      </c>
      <c r="AA48" s="50"/>
      <c r="AB48" s="11">
        <f t="shared" si="25"/>
        <v>404.80000000000013</v>
      </c>
      <c r="AC48" s="184"/>
      <c r="AD48" s="11">
        <f t="shared" si="26"/>
        <v>1.1363636363636365</v>
      </c>
      <c r="AE48" s="43"/>
      <c r="AF48" s="4"/>
      <c r="AG48" s="4"/>
      <c r="AI48" s="4"/>
      <c r="AJ48" s="4"/>
      <c r="AM48"/>
    </row>
    <row r="49" spans="1:41" ht="15" customHeight="1">
      <c r="A49" s="43"/>
      <c r="B49">
        <f>+'Ark1'!C537</f>
        <v>2023</v>
      </c>
      <c r="C49" s="32">
        <f>+'Ark1'!N537</f>
        <v>525</v>
      </c>
      <c r="D49" s="32" t="str">
        <f t="shared" si="24"/>
        <v>500,1 - 525 kg</v>
      </c>
      <c r="E49" s="454">
        <f>+'Ark1'!Q537</f>
        <v>6</v>
      </c>
      <c r="F49" s="462">
        <f>+'Ark1'!R537</f>
        <v>7</v>
      </c>
      <c r="G49" s="70">
        <f>+'Ark1'!AE537</f>
        <v>1.3854253255749516E-2</v>
      </c>
      <c r="H49" s="70"/>
      <c r="I49" s="70">
        <f>+'Ark1'!AF537</f>
        <v>2.6939571064835861E-2</v>
      </c>
      <c r="J49" s="1">
        <f>+'Ark1'!S537</f>
        <v>8.7142857142857117</v>
      </c>
      <c r="K49" s="70"/>
      <c r="L49" s="43"/>
      <c r="M49" s="376">
        <f>+IF(F49=0,"",'Ark1'!AR537)</f>
        <v>235</v>
      </c>
      <c r="N49" s="114">
        <f>+IF(F49=0,"",'Ark1'!AS537)</f>
        <v>39.437478095771127</v>
      </c>
      <c r="O49" s="64"/>
      <c r="P49" s="1">
        <f>+'Ark1'!T537</f>
        <v>13.285714285714288</v>
      </c>
      <c r="Q49" s="70"/>
      <c r="R49" s="67">
        <f>+'Ark1'!U537</f>
        <v>510.32857142857182</v>
      </c>
      <c r="S49" s="11">
        <f>+'Ark1'!W537</f>
        <v>100</v>
      </c>
      <c r="T49" s="11">
        <f>+'Ark1'!AG537</f>
        <v>1225.285714285714</v>
      </c>
      <c r="U49" s="11">
        <f>+'Ark1'!AH537</f>
        <v>100</v>
      </c>
      <c r="V49" s="11">
        <f>+'Ark1'!AI537</f>
        <v>71.428571428571445</v>
      </c>
      <c r="W49" s="75"/>
      <c r="X49" s="11">
        <f>+'Ark1'!Y537</f>
        <v>8.2872904904646862</v>
      </c>
      <c r="Y49" s="1">
        <f>+'Ark1'!Z537</f>
        <v>0.88063057185272142</v>
      </c>
      <c r="Z49" s="1">
        <f>+'Ark1'!AA537</f>
        <v>1.2777531299998741</v>
      </c>
      <c r="AA49" s="50"/>
      <c r="AB49" s="11">
        <f t="shared" si="25"/>
        <v>416.49760988690724</v>
      </c>
      <c r="AC49" s="184"/>
      <c r="AD49" s="11">
        <f t="shared" si="26"/>
        <v>1.1666666666666667</v>
      </c>
      <c r="AE49" s="43"/>
      <c r="AF49" s="4"/>
      <c r="AG49" s="4"/>
      <c r="AI49" s="4"/>
      <c r="AJ49" s="4"/>
      <c r="AM49"/>
    </row>
    <row r="50" spans="1:41" ht="15" customHeight="1">
      <c r="A50" s="43"/>
      <c r="B50">
        <f>+'Ark1'!C538</f>
        <v>2023</v>
      </c>
      <c r="C50" s="32">
        <f>+'Ark1'!N538</f>
        <v>550</v>
      </c>
      <c r="D50" s="32" t="str">
        <f t="shared" si="24"/>
        <v>525,1 - 550 kg</v>
      </c>
      <c r="E50" s="454">
        <f>+'Ark1'!Q538</f>
        <v>7</v>
      </c>
      <c r="F50" s="462">
        <f>+'Ark1'!R538</f>
        <v>7</v>
      </c>
      <c r="G50" s="70">
        <f>+'Ark1'!AE538</f>
        <v>1.3854253255749516E-2</v>
      </c>
      <c r="H50" s="70"/>
      <c r="I50" s="70">
        <f>+'Ark1'!AF538</f>
        <v>2.8368636013688525E-2</v>
      </c>
      <c r="J50" s="1">
        <f>+'Ark1'!S538</f>
        <v>10.142857142857141</v>
      </c>
      <c r="K50" s="70"/>
      <c r="L50" s="43"/>
      <c r="M50" s="376">
        <f>+IF(F50=0,"",'Ark1'!AR538)</f>
        <v>231.57142857142861</v>
      </c>
      <c r="N50" s="114">
        <f>+IF(F50=0,"",'Ark1'!AS538)</f>
        <v>43.541912060210791</v>
      </c>
      <c r="O50" s="64"/>
      <c r="P50" s="1">
        <f>+'Ark1'!T538</f>
        <v>14</v>
      </c>
      <c r="Q50" s="70"/>
      <c r="R50" s="67">
        <f>+'Ark1'!U538</f>
        <v>537.4</v>
      </c>
      <c r="S50" s="11">
        <f>+'Ark1'!W538</f>
        <v>100</v>
      </c>
      <c r="T50" s="11">
        <f>+'Ark1'!AG538</f>
        <v>1329.1428571428571</v>
      </c>
      <c r="U50" s="11">
        <f>+'Ark1'!AH538</f>
        <v>100</v>
      </c>
      <c r="V50" s="11">
        <f>+'Ark1'!AI538</f>
        <v>85.714285714285694</v>
      </c>
      <c r="W50" s="75"/>
      <c r="X50" s="11">
        <f>+'Ark1'!Y538</f>
        <v>8.3335809487052632</v>
      </c>
      <c r="Y50" s="1">
        <f>+'Ark1'!Z538</f>
        <v>1.1248582677159829</v>
      </c>
      <c r="Z50" s="1">
        <f>+'Ark1'!AA538</f>
        <v>1.690308509457034</v>
      </c>
      <c r="AA50" s="50"/>
      <c r="AB50" s="11">
        <f t="shared" si="25"/>
        <v>404.32072226999139</v>
      </c>
      <c r="AC50" s="184"/>
      <c r="AD50" s="11">
        <f t="shared" si="26"/>
        <v>1</v>
      </c>
      <c r="AE50" s="43"/>
      <c r="AF50" s="4"/>
      <c r="AG50" s="16"/>
      <c r="AI50" s="1"/>
      <c r="AJ50" s="19"/>
      <c r="AL50" s="1"/>
      <c r="AM50" s="5"/>
    </row>
    <row r="51" spans="1:41" ht="15" customHeight="1">
      <c r="A51" s="43"/>
      <c r="B51">
        <f>+'Ark1'!C539</f>
        <v>2023</v>
      </c>
      <c r="C51" s="32">
        <f>+'Ark1'!N539</f>
        <v>575</v>
      </c>
      <c r="D51" s="32" t="str">
        <f>+D29</f>
        <v>550,1 - ==&gt; kg</v>
      </c>
      <c r="E51" s="454">
        <f>+'Ark1'!Q539</f>
        <v>3</v>
      </c>
      <c r="F51" s="462">
        <f>+'Ark1'!R539</f>
        <v>3</v>
      </c>
      <c r="G51" s="70">
        <f>+'Ark1'!AE539</f>
        <v>5.9375371096069352E-3</v>
      </c>
      <c r="H51" s="70"/>
      <c r="I51" s="70">
        <f>+'Ark1'!AF539</f>
        <v>1.2705480875076411E-2</v>
      </c>
      <c r="J51" s="1">
        <f>+'Ark1'!S539</f>
        <v>11.333333333333336</v>
      </c>
      <c r="K51" s="70"/>
      <c r="L51" s="43"/>
      <c r="M51" s="376">
        <f>+IF(F51=0,"",'Ark1'!AR539)</f>
        <v>236</v>
      </c>
      <c r="N51" s="114">
        <f>+IF(F51=0,"",'Ark1'!AS539)</f>
        <v>42.760037821361848</v>
      </c>
      <c r="O51" s="64"/>
      <c r="P51" s="1">
        <f>+'Ark1'!T539</f>
        <v>12.333333333333336</v>
      </c>
      <c r="Q51" s="70"/>
      <c r="R51" s="67">
        <f>+'Ark1'!U539</f>
        <v>561.6</v>
      </c>
      <c r="S51" s="11">
        <f>+'Ark1'!W539</f>
        <v>100</v>
      </c>
      <c r="T51" s="11">
        <f>+'Ark1'!AG539</f>
        <v>1169</v>
      </c>
      <c r="U51" s="11">
        <f>+'Ark1'!AH539</f>
        <v>100</v>
      </c>
      <c r="V51" s="11">
        <f>+'Ark1'!AI539</f>
        <v>100</v>
      </c>
      <c r="W51" s="75"/>
      <c r="X51" s="11">
        <f>+'Ark1'!Y539</f>
        <v>9.0225643066001471</v>
      </c>
      <c r="Y51" s="1">
        <f>+'Ark1'!Z539</f>
        <v>0.47140452079101841</v>
      </c>
      <c r="Z51" s="1">
        <f>+'Ark1'!AA539</f>
        <v>0.94280904158205681</v>
      </c>
      <c r="AA51" s="50"/>
      <c r="AB51" s="11">
        <f t="shared" si="25"/>
        <v>480.41060735671516</v>
      </c>
      <c r="AC51" s="184"/>
      <c r="AD51" s="11">
        <f t="shared" si="26"/>
        <v>1</v>
      </c>
      <c r="AE51" s="43"/>
      <c r="AF51" s="4"/>
      <c r="AG51" s="16"/>
      <c r="AI51" s="1"/>
      <c r="AJ51" s="19"/>
      <c r="AM51"/>
    </row>
    <row r="52" spans="1:41" ht="19.8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184"/>
      <c r="AD52" s="43"/>
      <c r="AE52" s="43"/>
      <c r="AF52" s="13"/>
      <c r="AG52" s="13"/>
      <c r="AM52"/>
    </row>
    <row r="53" spans="1:41" ht="15.6">
      <c r="A53" s="43"/>
      <c r="B53" s="43"/>
      <c r="C53" s="392"/>
      <c r="D53" s="43"/>
      <c r="E53" s="464"/>
      <c r="F53" s="464"/>
      <c r="G53" s="43"/>
      <c r="H53" s="43"/>
      <c r="I53" s="43"/>
      <c r="J53" s="43"/>
      <c r="K53" s="43"/>
      <c r="L53" s="43"/>
      <c r="M53" s="43"/>
      <c r="N53" s="43"/>
      <c r="O53" s="64"/>
      <c r="P53" s="43"/>
      <c r="Q53" s="43"/>
      <c r="R53" s="43"/>
      <c r="S53" s="43"/>
      <c r="T53" s="73"/>
      <c r="U53" s="73"/>
      <c r="V53" s="73"/>
      <c r="W53" s="73"/>
      <c r="X53" s="73"/>
      <c r="Y53" s="43"/>
      <c r="Z53" s="43"/>
      <c r="AA53" s="50"/>
      <c r="AB53" s="43"/>
      <c r="AC53" s="73"/>
      <c r="AD53" s="73"/>
      <c r="AE53" s="43"/>
      <c r="AG53" s="1"/>
      <c r="AH53" s="1"/>
      <c r="AI53" s="1"/>
      <c r="AJ53" s="1"/>
      <c r="AK53" s="1"/>
      <c r="AL53" s="1"/>
      <c r="AN53" s="1"/>
      <c r="AO53" s="1"/>
    </row>
    <row r="54" spans="1:41">
      <c r="A54" s="43"/>
      <c r="B54" s="43"/>
      <c r="C54" s="392"/>
      <c r="D54" s="43"/>
      <c r="E54" s="464"/>
      <c r="F54" s="464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73"/>
      <c r="U54" s="73"/>
      <c r="V54" s="73"/>
      <c r="W54" s="73"/>
      <c r="X54" s="73"/>
      <c r="Y54" s="43"/>
      <c r="Z54" s="43"/>
      <c r="AA54" s="43"/>
      <c r="AB54" s="43"/>
      <c r="AC54" s="73"/>
      <c r="AD54" s="73"/>
      <c r="AE54" s="43"/>
      <c r="AG54" s="1"/>
      <c r="AH54" s="1"/>
      <c r="AI54" s="1"/>
      <c r="AJ54" s="1"/>
      <c r="AK54" s="1"/>
      <c r="AL54" s="1"/>
      <c r="AN54" s="1"/>
      <c r="AO54" s="1"/>
    </row>
    <row r="55" spans="1:41">
      <c r="T55" s="16"/>
      <c r="X55" s="202"/>
      <c r="Y55" s="58"/>
      <c r="Z55" s="1"/>
      <c r="AA55" s="1"/>
      <c r="AG55" s="1"/>
      <c r="AH55" s="1"/>
      <c r="AI55" s="1"/>
      <c r="AJ55" s="1"/>
      <c r="AK55" s="1"/>
      <c r="AL55" s="1"/>
      <c r="AN55" s="1"/>
      <c r="AO55" s="1"/>
    </row>
    <row r="56" spans="1:41">
      <c r="T56" s="16"/>
      <c r="X56" s="202"/>
      <c r="Y56" s="58"/>
      <c r="Z56" s="1"/>
      <c r="AA56" s="1"/>
      <c r="AG56" s="1"/>
      <c r="AH56" s="1"/>
      <c r="AI56" s="1"/>
      <c r="AJ56" s="1"/>
      <c r="AK56" s="1"/>
      <c r="AL56" s="1"/>
      <c r="AN56" s="1"/>
      <c r="AO56" s="1"/>
    </row>
    <row r="57" spans="1:41">
      <c r="T57" s="16"/>
      <c r="X57" s="202"/>
      <c r="Y57" s="58"/>
      <c r="Z57" s="1"/>
      <c r="AA57" s="1"/>
      <c r="AG57" s="1"/>
      <c r="AH57" s="1"/>
      <c r="AI57" s="1"/>
      <c r="AJ57" s="1"/>
      <c r="AK57" s="1"/>
      <c r="AL57" s="1"/>
      <c r="AN57" s="1"/>
      <c r="AO57" s="1"/>
    </row>
    <row r="58" spans="1:41">
      <c r="T58" s="16"/>
      <c r="X58" s="202"/>
      <c r="Y58" s="58"/>
      <c r="Z58" s="1"/>
      <c r="AA58" s="1"/>
      <c r="AG58" s="1"/>
      <c r="AH58" s="1"/>
      <c r="AI58" s="1"/>
      <c r="AJ58" s="1"/>
      <c r="AK58" s="1"/>
      <c r="AL58" s="1"/>
      <c r="AN58" s="1"/>
      <c r="AO58" s="1"/>
    </row>
    <row r="59" spans="1:41">
      <c r="T59" s="16"/>
      <c r="X59" s="202"/>
      <c r="Y59" s="58"/>
      <c r="Z59" s="1"/>
      <c r="AA59" s="1"/>
      <c r="AG59" s="1"/>
      <c r="AH59" s="1"/>
      <c r="AI59" s="1"/>
      <c r="AJ59" s="1"/>
      <c r="AK59" s="1"/>
      <c r="AL59" s="1"/>
      <c r="AN59" s="1"/>
      <c r="AO59" s="1"/>
    </row>
    <row r="60" spans="1:41">
      <c r="T60" s="16"/>
      <c r="X60" s="202"/>
      <c r="Y60" s="58"/>
      <c r="Z60" s="1"/>
      <c r="AA60" s="1"/>
      <c r="AG60" s="1"/>
      <c r="AH60" s="1"/>
      <c r="AI60" s="1"/>
      <c r="AJ60" s="1"/>
      <c r="AK60" s="1"/>
      <c r="AL60" s="1"/>
      <c r="AN60" s="1"/>
      <c r="AO60" s="1"/>
    </row>
    <row r="61" spans="1:41">
      <c r="T61" s="16"/>
      <c r="X61" s="202"/>
      <c r="Y61" s="58"/>
      <c r="Z61" s="1"/>
      <c r="AA61" s="1"/>
      <c r="AG61" s="1"/>
      <c r="AH61" s="1"/>
      <c r="AI61" s="1"/>
      <c r="AJ61" s="1"/>
      <c r="AK61" s="1"/>
      <c r="AL61" s="1"/>
      <c r="AN61" s="1"/>
      <c r="AO61" s="1"/>
    </row>
    <row r="62" spans="1:41">
      <c r="T62" s="16"/>
      <c r="X62" s="202"/>
      <c r="Y62" s="58"/>
      <c r="Z62" s="1"/>
      <c r="AA62" s="1"/>
      <c r="AG62" s="1"/>
      <c r="AH62" s="1"/>
      <c r="AI62" s="1"/>
      <c r="AJ62" s="1"/>
      <c r="AK62" s="1"/>
      <c r="AL62" s="1"/>
      <c r="AN62" s="1"/>
      <c r="AO62" s="1"/>
    </row>
    <row r="63" spans="1:41">
      <c r="T63" s="16"/>
      <c r="X63" s="202"/>
      <c r="Y63" s="58"/>
      <c r="Z63" s="1"/>
      <c r="AA63" s="1"/>
      <c r="AG63" s="1"/>
      <c r="AH63" s="1"/>
      <c r="AI63" s="1"/>
      <c r="AJ63" s="1"/>
      <c r="AK63" s="1"/>
      <c r="AL63" s="1"/>
      <c r="AN63" s="1"/>
      <c r="AO63" s="1"/>
    </row>
    <row r="64" spans="1:41">
      <c r="T64" s="16"/>
      <c r="X64" s="202"/>
      <c r="Y64" s="58"/>
      <c r="Z64" s="1"/>
      <c r="AA64" s="1"/>
      <c r="AG64" s="1"/>
      <c r="AH64" s="1"/>
      <c r="AI64" s="1"/>
      <c r="AJ64" s="1"/>
      <c r="AK64" s="1"/>
      <c r="AL64" s="1"/>
      <c r="AN64" s="1"/>
      <c r="AO64" s="1"/>
    </row>
    <row r="65" spans="19:41">
      <c r="T65" s="16"/>
      <c r="X65" s="202"/>
      <c r="Y65" s="58"/>
      <c r="Z65" s="1"/>
      <c r="AA65" s="1"/>
      <c r="AG65" s="1"/>
      <c r="AH65" s="1"/>
      <c r="AI65" s="1"/>
      <c r="AJ65" s="1"/>
      <c r="AK65" s="1"/>
      <c r="AL65" s="1"/>
      <c r="AN65" s="1"/>
      <c r="AO65" s="1"/>
    </row>
    <row r="66" spans="19:41">
      <c r="T66" s="16"/>
      <c r="X66" s="202"/>
      <c r="Y66" s="58"/>
      <c r="Z66" s="1"/>
      <c r="AA66" s="1"/>
      <c r="AG66" s="1"/>
      <c r="AH66" s="1"/>
      <c r="AI66" s="1"/>
      <c r="AJ66" s="1"/>
      <c r="AK66" s="1"/>
      <c r="AL66" s="1"/>
      <c r="AN66" s="1"/>
      <c r="AO66" s="1"/>
    </row>
    <row r="67" spans="19:41">
      <c r="T67" s="16"/>
      <c r="X67" s="202"/>
      <c r="Y67" s="58"/>
      <c r="Z67" s="1"/>
      <c r="AA67" s="1"/>
      <c r="AG67" s="1"/>
      <c r="AH67" s="1"/>
      <c r="AI67" s="1"/>
      <c r="AJ67" s="1"/>
      <c r="AK67" s="1"/>
      <c r="AL67" s="1"/>
      <c r="AN67" s="1"/>
      <c r="AO67" s="1"/>
    </row>
    <row r="68" spans="19:41">
      <c r="T68" s="16"/>
      <c r="X68" s="202"/>
      <c r="Y68" s="58"/>
      <c r="Z68" s="1"/>
      <c r="AA68" s="1"/>
      <c r="AG68" s="1"/>
      <c r="AH68" s="1"/>
      <c r="AI68" s="1"/>
      <c r="AJ68" s="1"/>
      <c r="AK68" s="1"/>
      <c r="AL68" s="1"/>
      <c r="AN68" s="1"/>
      <c r="AO68" s="1"/>
    </row>
    <row r="69" spans="19:41">
      <c r="S69" s="79"/>
      <c r="T69" s="79"/>
      <c r="U69" s="79"/>
      <c r="V69" s="79"/>
      <c r="W69" s="79"/>
    </row>
    <row r="70" spans="19:41">
      <c r="S70" s="79"/>
      <c r="T70" s="79"/>
      <c r="U70" s="79"/>
      <c r="V70" s="79"/>
      <c r="W70" s="79"/>
    </row>
  </sheetData>
  <mergeCells count="1">
    <mergeCell ref="S4:T4"/>
  </mergeCells>
  <conditionalFormatting sqref="AG35:AG36">
    <cfRule type="cellIs" dxfId="57" priority="18" stopIfTrue="1" operator="lessThan">
      <formula>0</formula>
    </cfRule>
  </conditionalFormatting>
  <conditionalFormatting sqref="H9:H29 K9:K29 Q9:Q29">
    <cfRule type="cellIs" dxfId="56" priority="15" operator="lessThan">
      <formula>0</formula>
    </cfRule>
    <cfRule type="cellIs" dxfId="55" priority="16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2B883-A1C8-47B3-BE86-4069A79ECF76}">
  <dimension ref="X1:AE203"/>
  <sheetViews>
    <sheetView zoomScale="90" zoomScaleNormal="90" workbookViewId="0">
      <selection activeCell="A9" sqref="A9"/>
    </sheetView>
  </sheetViews>
  <sheetFormatPr baseColWidth="10" defaultRowHeight="15"/>
  <cols>
    <col min="28" max="28" width="10.90625" style="11"/>
    <col min="32" max="32" width="14" customWidth="1"/>
    <col min="33" max="33" width="12.54296875" customWidth="1"/>
    <col min="34" max="34" width="10.90625" customWidth="1"/>
  </cols>
  <sheetData>
    <row r="1" spans="24:31" ht="15.6">
      <c r="X1" s="5"/>
      <c r="Y1" s="5"/>
      <c r="AA1" s="13"/>
      <c r="AB1" s="13"/>
      <c r="AC1" s="11"/>
      <c r="AD1" s="11"/>
      <c r="AE1" s="11"/>
    </row>
    <row r="2" spans="24:31" ht="16.5" customHeight="1">
      <c r="X2" s="5"/>
      <c r="Y2" s="5"/>
      <c r="AA2" s="13"/>
      <c r="AB2" s="13"/>
      <c r="AC2" s="11"/>
      <c r="AD2" s="11"/>
      <c r="AE2" s="11"/>
    </row>
    <row r="3" spans="24:31" ht="16.5" customHeight="1">
      <c r="X3" s="5"/>
      <c r="Y3" s="5"/>
      <c r="AA3" s="13"/>
      <c r="AB3" s="13"/>
      <c r="AC3" s="11"/>
      <c r="AD3" s="11"/>
      <c r="AE3" s="11"/>
    </row>
    <row r="4" spans="24:31">
      <c r="AA4" s="13"/>
      <c r="AB4" s="13"/>
      <c r="AC4" s="11"/>
      <c r="AD4" s="11"/>
      <c r="AE4" s="11"/>
    </row>
    <row r="5" spans="24:31" ht="17.25" customHeight="1">
      <c r="Y5" s="5"/>
      <c r="AA5" s="13"/>
      <c r="AB5" s="13"/>
      <c r="AC5" s="11"/>
      <c r="AD5" s="11"/>
      <c r="AE5" s="11"/>
    </row>
    <row r="6" spans="24:31">
      <c r="AA6" s="13"/>
      <c r="AB6" s="13"/>
      <c r="AC6" s="11"/>
      <c r="AD6" s="11"/>
      <c r="AE6" s="11"/>
    </row>
    <row r="7" spans="24:31">
      <c r="AA7" s="13"/>
      <c r="AB7" s="13"/>
      <c r="AC7" s="11"/>
      <c r="AD7" s="11"/>
      <c r="AE7" s="11"/>
    </row>
    <row r="8" spans="24:31" ht="21">
      <c r="AA8" s="54"/>
      <c r="AB8" s="54"/>
      <c r="AC8" s="11"/>
      <c r="AD8" s="11"/>
      <c r="AE8" s="11"/>
    </row>
    <row r="9" spans="24:31">
      <c r="X9" s="4"/>
      <c r="Y9" s="4"/>
      <c r="AB9"/>
    </row>
    <row r="10" spans="24:31" ht="15.6">
      <c r="X10" s="1"/>
      <c r="Y10" s="19"/>
      <c r="AA10" s="1"/>
      <c r="AB10" s="5"/>
    </row>
    <row r="11" spans="24:31" ht="15.6">
      <c r="X11" s="1"/>
      <c r="Y11" s="19"/>
      <c r="AB11"/>
    </row>
    <row r="12" spans="24:31" ht="15.6">
      <c r="X12" s="1"/>
      <c r="Y12" s="19"/>
      <c r="AB12"/>
    </row>
    <row r="13" spans="24:31" ht="15.6">
      <c r="X13" s="1"/>
      <c r="Y13" s="19"/>
      <c r="AB13"/>
    </row>
    <row r="14" spans="24:31" ht="15.6">
      <c r="X14" s="13"/>
      <c r="Y14" s="19"/>
      <c r="AB14"/>
    </row>
    <row r="15" spans="24:31" ht="15.6">
      <c r="X15" s="13"/>
      <c r="Y15" s="19"/>
      <c r="AB15"/>
    </row>
    <row r="16" spans="24:31" ht="15.6">
      <c r="X16" s="13"/>
      <c r="Y16" s="19"/>
      <c r="AB16"/>
    </row>
    <row r="17" spans="24:28" ht="15.6">
      <c r="X17" s="13"/>
      <c r="Y17" s="19"/>
      <c r="AB17"/>
    </row>
    <row r="18" spans="24:28" ht="15.6">
      <c r="X18" s="13"/>
      <c r="Y18" s="19"/>
      <c r="AB18"/>
    </row>
    <row r="19" spans="24:28" ht="15.6">
      <c r="X19" s="5"/>
      <c r="Y19" s="19"/>
      <c r="AB19"/>
    </row>
    <row r="20" spans="24:28" ht="15.6">
      <c r="X20" s="5"/>
      <c r="Y20" s="19"/>
      <c r="AB20"/>
    </row>
    <row r="21" spans="24:28" ht="15.6">
      <c r="X21" s="5"/>
      <c r="Y21" s="19"/>
      <c r="AB21"/>
    </row>
    <row r="22" spans="24:28" ht="15.6">
      <c r="X22" s="5"/>
      <c r="Y22" s="19"/>
      <c r="AB22"/>
    </row>
    <row r="23" spans="24:28" ht="15.6">
      <c r="X23" s="5"/>
      <c r="Y23" s="19"/>
      <c r="AB23"/>
    </row>
    <row r="24" spans="24:28" ht="15.6">
      <c r="X24" s="5"/>
      <c r="Y24" s="19"/>
      <c r="AB24"/>
    </row>
    <row r="25" spans="24:28" ht="15.6">
      <c r="X25" s="5"/>
      <c r="Y25" s="19"/>
      <c r="AB25"/>
    </row>
    <row r="26" spans="24:28" ht="15.6">
      <c r="X26" s="5"/>
      <c r="Y26" s="19"/>
      <c r="AB26"/>
    </row>
    <row r="27" spans="24:28" ht="15.6">
      <c r="X27" s="5"/>
      <c r="Y27" s="19"/>
      <c r="AB27"/>
    </row>
    <row r="28" spans="24:28">
      <c r="AB28"/>
    </row>
    <row r="29" spans="24:28" ht="15.6">
      <c r="Y29" s="19"/>
      <c r="AB29"/>
    </row>
    <row r="30" spans="24:28">
      <c r="AB30"/>
    </row>
    <row r="31" spans="24:28">
      <c r="AB31"/>
    </row>
    <row r="32" spans="24:28">
      <c r="AB32"/>
    </row>
    <row r="33" spans="24:28">
      <c r="AB33"/>
    </row>
    <row r="34" spans="24:28">
      <c r="X34" s="4"/>
      <c r="Y34" s="4"/>
      <c r="AB34"/>
    </row>
    <row r="35" spans="24:28" ht="15.6">
      <c r="X35" s="1"/>
      <c r="Y35" s="5"/>
      <c r="AB35"/>
    </row>
    <row r="36" spans="24:28" ht="15.6">
      <c r="X36" s="1"/>
      <c r="Y36" s="5"/>
      <c r="AB36"/>
    </row>
    <row r="37" spans="24:28" ht="15.6">
      <c r="X37" s="1"/>
      <c r="Y37" s="5"/>
      <c r="AB37"/>
    </row>
    <row r="38" spans="24:28" ht="15.6">
      <c r="X38" s="1"/>
      <c r="Y38" s="5"/>
      <c r="AB38"/>
    </row>
    <row r="39" spans="24:28" ht="15.6">
      <c r="X39" s="13"/>
      <c r="Y39" s="5"/>
      <c r="AB39"/>
    </row>
    <row r="40" spans="24:28" ht="15.6">
      <c r="X40" s="13"/>
      <c r="Y40" s="5"/>
      <c r="AB40"/>
    </row>
    <row r="41" spans="24:28" ht="15.6">
      <c r="X41" s="13"/>
      <c r="Y41" s="5"/>
      <c r="AB41"/>
    </row>
    <row r="42" spans="24:28" ht="15.6">
      <c r="X42" s="13"/>
      <c r="Y42" s="5"/>
      <c r="AB42"/>
    </row>
    <row r="43" spans="24:28" ht="15.6">
      <c r="X43" s="5"/>
      <c r="Y43" s="5"/>
      <c r="AB43"/>
    </row>
    <row r="44" spans="24:28" ht="15.6">
      <c r="X44" s="5"/>
      <c r="Y44" s="5"/>
      <c r="AB44"/>
    </row>
    <row r="45" spans="24:28" ht="15.6">
      <c r="X45" s="5"/>
      <c r="Y45" s="5"/>
      <c r="AB45"/>
    </row>
    <row r="46" spans="24:28" ht="15.6">
      <c r="X46" s="5"/>
      <c r="Y46" s="5"/>
      <c r="AB46"/>
    </row>
    <row r="47" spans="24:28" ht="15.6">
      <c r="X47" s="5"/>
      <c r="Y47" s="5"/>
      <c r="AB47"/>
    </row>
    <row r="48" spans="24:28" ht="15.6">
      <c r="X48" s="5"/>
      <c r="Y48" s="5"/>
      <c r="AB48"/>
    </row>
    <row r="49" spans="24:28" ht="15.6">
      <c r="X49" s="5"/>
      <c r="Y49" s="5"/>
      <c r="AB49"/>
    </row>
    <row r="50" spans="24:28" ht="15.6">
      <c r="X50" s="5"/>
      <c r="Y50" s="5"/>
      <c r="AB50"/>
    </row>
    <row r="51" spans="24:28" ht="15.6">
      <c r="X51" s="5"/>
      <c r="Y51" s="5"/>
      <c r="AB51"/>
    </row>
    <row r="52" spans="24:28" ht="15.6">
      <c r="X52" s="5"/>
      <c r="Y52" s="5"/>
      <c r="AB52"/>
    </row>
    <row r="53" spans="24:28">
      <c r="AB53"/>
    </row>
    <row r="54" spans="24:28" ht="15.6">
      <c r="Y54" s="5"/>
      <c r="AB54"/>
    </row>
    <row r="55" spans="24:28">
      <c r="AB55"/>
    </row>
    <row r="56" spans="24:28">
      <c r="AB56"/>
    </row>
    <row r="57" spans="24:28" ht="15.6">
      <c r="Y57" s="2"/>
      <c r="AB57"/>
    </row>
    <row r="58" spans="24:28">
      <c r="X58" s="4"/>
      <c r="Y58" s="4"/>
      <c r="AB58"/>
    </row>
    <row r="59" spans="24:28" ht="15.6">
      <c r="X59" s="1"/>
      <c r="Y59" s="5"/>
      <c r="AB59"/>
    </row>
    <row r="60" spans="24:28" ht="15.6">
      <c r="X60" s="1"/>
      <c r="Y60" s="5"/>
      <c r="AB60"/>
    </row>
    <row r="61" spans="24:28" ht="15.6">
      <c r="X61" s="1"/>
      <c r="Y61" s="5"/>
      <c r="AB61"/>
    </row>
    <row r="62" spans="24:28" ht="15.6">
      <c r="X62" s="1"/>
      <c r="Y62" s="5"/>
      <c r="AB62"/>
    </row>
    <row r="63" spans="24:28" ht="15.6">
      <c r="X63" s="1"/>
      <c r="Y63" s="5"/>
      <c r="AB63"/>
    </row>
    <row r="64" spans="24:28" ht="15.6">
      <c r="X64" s="13"/>
      <c r="Y64" s="5"/>
      <c r="AB64"/>
    </row>
    <row r="65" spans="24:28" ht="15.6">
      <c r="X65" s="13"/>
      <c r="Y65" s="5"/>
      <c r="AB65"/>
    </row>
    <row r="66" spans="24:28" ht="15.6">
      <c r="X66" s="13"/>
      <c r="Y66" s="5"/>
      <c r="AB66"/>
    </row>
    <row r="67" spans="24:28" ht="15.6">
      <c r="X67" s="13"/>
      <c r="Y67" s="5"/>
      <c r="AB67"/>
    </row>
    <row r="68" spans="24:28" ht="15.6">
      <c r="X68" s="5"/>
      <c r="Y68" s="5"/>
      <c r="AB68"/>
    </row>
    <row r="69" spans="24:28" ht="15.6">
      <c r="X69" s="5"/>
      <c r="Y69" s="5"/>
      <c r="AB69"/>
    </row>
    <row r="70" spans="24:28">
      <c r="AB70"/>
    </row>
    <row r="71" spans="24:28">
      <c r="AB71"/>
    </row>
    <row r="72" spans="24:28">
      <c r="AB72"/>
    </row>
    <row r="73" spans="24:28">
      <c r="AB73"/>
    </row>
    <row r="74" spans="24:28">
      <c r="AB74"/>
    </row>
    <row r="75" spans="24:28">
      <c r="AB75"/>
    </row>
    <row r="76" spans="24:28">
      <c r="AB76"/>
    </row>
    <row r="77" spans="24:28">
      <c r="AB77"/>
    </row>
    <row r="78" spans="24:28">
      <c r="AB78"/>
    </row>
    <row r="79" spans="24:28">
      <c r="AB79"/>
    </row>
    <row r="80" spans="24:28">
      <c r="AB80"/>
    </row>
    <row r="81" spans="28:28">
      <c r="AB81"/>
    </row>
    <row r="82" spans="28:28">
      <c r="AB82"/>
    </row>
    <row r="83" spans="28:28">
      <c r="AB83"/>
    </row>
    <row r="84" spans="28:28">
      <c r="AB84"/>
    </row>
    <row r="85" spans="28:28">
      <c r="AB85"/>
    </row>
    <row r="86" spans="28:28">
      <c r="AB86"/>
    </row>
    <row r="87" spans="28:28">
      <c r="AB87"/>
    </row>
    <row r="88" spans="28:28">
      <c r="AB88"/>
    </row>
    <row r="89" spans="28:28">
      <c r="AB89"/>
    </row>
    <row r="90" spans="28:28">
      <c r="AB90"/>
    </row>
    <row r="91" spans="28:28">
      <c r="AB91"/>
    </row>
    <row r="92" spans="28:28">
      <c r="AB92"/>
    </row>
    <row r="93" spans="28:28">
      <c r="AB93"/>
    </row>
    <row r="94" spans="28:28">
      <c r="AB94"/>
    </row>
    <row r="95" spans="28:28">
      <c r="AB95"/>
    </row>
    <row r="96" spans="28:28">
      <c r="AB96"/>
    </row>
    <row r="97" spans="28:28">
      <c r="AB97"/>
    </row>
    <row r="98" spans="28:28">
      <c r="AB98"/>
    </row>
    <row r="99" spans="28:28">
      <c r="AB99"/>
    </row>
    <row r="100" spans="28:28">
      <c r="AB100"/>
    </row>
    <row r="101" spans="28:28">
      <c r="AB101"/>
    </row>
    <row r="102" spans="28:28">
      <c r="AB102"/>
    </row>
    <row r="103" spans="28:28">
      <c r="AB103"/>
    </row>
    <row r="104" spans="28:28">
      <c r="AB104"/>
    </row>
    <row r="105" spans="28:28">
      <c r="AB105"/>
    </row>
    <row r="106" spans="28:28">
      <c r="AB106"/>
    </row>
    <row r="107" spans="28:28">
      <c r="AB107"/>
    </row>
    <row r="108" spans="28:28">
      <c r="AB108"/>
    </row>
    <row r="109" spans="28:28">
      <c r="AB109"/>
    </row>
    <row r="110" spans="28:28">
      <c r="AB110"/>
    </row>
    <row r="111" spans="28:28">
      <c r="AB111"/>
    </row>
    <row r="112" spans="28:28">
      <c r="AB112"/>
    </row>
    <row r="113" spans="28:28">
      <c r="AB113"/>
    </row>
    <row r="114" spans="28:28">
      <c r="AB114"/>
    </row>
    <row r="115" spans="28:28">
      <c r="AB115"/>
    </row>
    <row r="116" spans="28:28">
      <c r="AB116"/>
    </row>
    <row r="117" spans="28:28">
      <c r="AB117"/>
    </row>
    <row r="118" spans="28:28">
      <c r="AB118"/>
    </row>
    <row r="119" spans="28:28">
      <c r="AB119"/>
    </row>
    <row r="120" spans="28:28">
      <c r="AB120"/>
    </row>
    <row r="121" spans="28:28">
      <c r="AB121"/>
    </row>
    <row r="122" spans="28:28">
      <c r="AB122"/>
    </row>
    <row r="123" spans="28:28">
      <c r="AB123"/>
    </row>
    <row r="124" spans="28:28">
      <c r="AB124"/>
    </row>
    <row r="125" spans="28:28">
      <c r="AB125"/>
    </row>
    <row r="126" spans="28:28">
      <c r="AB126"/>
    </row>
    <row r="127" spans="28:28">
      <c r="AB127"/>
    </row>
    <row r="128" spans="28:28">
      <c r="AB128"/>
    </row>
    <row r="129" spans="28:28">
      <c r="AB129"/>
    </row>
    <row r="130" spans="28:28">
      <c r="AB130"/>
    </row>
    <row r="131" spans="28:28">
      <c r="AB131"/>
    </row>
    <row r="132" spans="28:28">
      <c r="AB132"/>
    </row>
    <row r="133" spans="28:28">
      <c r="AB133"/>
    </row>
    <row r="134" spans="28:28">
      <c r="AB134"/>
    </row>
    <row r="135" spans="28:28">
      <c r="AB135"/>
    </row>
    <row r="136" spans="28:28">
      <c r="AB136"/>
    </row>
    <row r="137" spans="28:28">
      <c r="AB137"/>
    </row>
    <row r="138" spans="28:28">
      <c r="AB138"/>
    </row>
    <row r="139" spans="28:28">
      <c r="AB139"/>
    </row>
    <row r="140" spans="28:28">
      <c r="AB140"/>
    </row>
    <row r="141" spans="28:28">
      <c r="AB141"/>
    </row>
    <row r="142" spans="28:28">
      <c r="AB142"/>
    </row>
    <row r="143" spans="28:28">
      <c r="AB143"/>
    </row>
    <row r="144" spans="28:28">
      <c r="AB144"/>
    </row>
    <row r="145" spans="28:28">
      <c r="AB145"/>
    </row>
    <row r="146" spans="28:28">
      <c r="AB146"/>
    </row>
    <row r="147" spans="28:28">
      <c r="AB147"/>
    </row>
    <row r="148" spans="28:28">
      <c r="AB148"/>
    </row>
    <row r="149" spans="28:28">
      <c r="AB149"/>
    </row>
    <row r="150" spans="28:28">
      <c r="AB150"/>
    </row>
    <row r="151" spans="28:28">
      <c r="AB151"/>
    </row>
    <row r="152" spans="28:28">
      <c r="AB152"/>
    </row>
    <row r="153" spans="28:28">
      <c r="AB153"/>
    </row>
    <row r="154" spans="28:28">
      <c r="AB154"/>
    </row>
    <row r="155" spans="28:28">
      <c r="AB155"/>
    </row>
    <row r="156" spans="28:28">
      <c r="AB156"/>
    </row>
    <row r="157" spans="28:28">
      <c r="AB157"/>
    </row>
    <row r="158" spans="28:28">
      <c r="AB158"/>
    </row>
    <row r="159" spans="28:28">
      <c r="AB159"/>
    </row>
    <row r="160" spans="28:28">
      <c r="AB160"/>
    </row>
    <row r="161" spans="24:30">
      <c r="AB161"/>
    </row>
    <row r="162" spans="24:30">
      <c r="AB162"/>
    </row>
    <row r="163" spans="24:30">
      <c r="AB163"/>
    </row>
    <row r="164" spans="24:30">
      <c r="AB164"/>
    </row>
    <row r="165" spans="24:30">
      <c r="AB165"/>
    </row>
    <row r="166" spans="24:30">
      <c r="AB166"/>
    </row>
    <row r="167" spans="24:30">
      <c r="AB167"/>
    </row>
    <row r="168" spans="24:30">
      <c r="AB168"/>
    </row>
    <row r="169" spans="24:30">
      <c r="AB169"/>
    </row>
    <row r="170" spans="24:30">
      <c r="AB170"/>
    </row>
    <row r="171" spans="24:30">
      <c r="AB171"/>
    </row>
    <row r="172" spans="24:30">
      <c r="AB172"/>
    </row>
    <row r="173" spans="24:30">
      <c r="AB173"/>
    </row>
    <row r="174" spans="24:30">
      <c r="AB174"/>
    </row>
    <row r="175" spans="24:30">
      <c r="X175" s="1"/>
      <c r="Y175" s="1"/>
      <c r="Z175" s="1"/>
      <c r="AA175" s="1"/>
      <c r="AC175" s="1"/>
      <c r="AD175" s="1"/>
    </row>
    <row r="176" spans="24:30">
      <c r="X176" s="1"/>
      <c r="Y176" s="1"/>
      <c r="Z176" s="1"/>
      <c r="AA176" s="1"/>
      <c r="AC176" s="1"/>
      <c r="AD176" s="1"/>
    </row>
    <row r="177" spans="24:30">
      <c r="X177" s="1"/>
      <c r="Y177" s="1"/>
      <c r="Z177" s="1"/>
      <c r="AA177" s="1"/>
      <c r="AC177" s="1"/>
      <c r="AD177" s="1"/>
    </row>
    <row r="178" spans="24:30">
      <c r="X178" s="1"/>
      <c r="Y178" s="1"/>
      <c r="Z178" s="1"/>
      <c r="AA178" s="1"/>
      <c r="AC178" s="1"/>
      <c r="AD178" s="1"/>
    </row>
    <row r="179" spans="24:30">
      <c r="X179" s="1"/>
      <c r="Y179" s="1"/>
      <c r="Z179" s="1"/>
      <c r="AA179" s="1"/>
      <c r="AC179" s="1"/>
      <c r="AD179" s="1"/>
    </row>
    <row r="180" spans="24:30">
      <c r="X180" s="1"/>
      <c r="Y180" s="1"/>
      <c r="Z180" s="1"/>
      <c r="AA180" s="1"/>
      <c r="AC180" s="1"/>
      <c r="AD180" s="1"/>
    </row>
    <row r="181" spans="24:30">
      <c r="X181" s="1"/>
      <c r="Y181" s="1"/>
      <c r="Z181" s="1"/>
      <c r="AA181" s="1"/>
      <c r="AC181" s="1"/>
      <c r="AD181" s="1"/>
    </row>
    <row r="182" spans="24:30">
      <c r="X182" s="1"/>
      <c r="Y182" s="1"/>
      <c r="Z182" s="1"/>
      <c r="AA182" s="1"/>
      <c r="AC182" s="1"/>
      <c r="AD182" s="1"/>
    </row>
    <row r="183" spans="24:30">
      <c r="X183" s="1"/>
      <c r="Y183" s="1"/>
      <c r="Z183" s="1"/>
      <c r="AA183" s="1"/>
      <c r="AC183" s="1"/>
      <c r="AD183" s="1"/>
    </row>
    <row r="184" spans="24:30">
      <c r="X184" s="1"/>
      <c r="Y184" s="1"/>
      <c r="Z184" s="1"/>
      <c r="AA184" s="1"/>
      <c r="AC184" s="1"/>
      <c r="AD184" s="1"/>
    </row>
    <row r="185" spans="24:30">
      <c r="X185" s="1"/>
      <c r="Y185" s="1"/>
      <c r="Z185" s="1"/>
      <c r="AA185" s="1"/>
      <c r="AC185" s="1"/>
      <c r="AD185" s="1"/>
    </row>
    <row r="186" spans="24:30">
      <c r="X186" s="1"/>
      <c r="Y186" s="1"/>
      <c r="Z186" s="1"/>
      <c r="AA186" s="1"/>
      <c r="AC186" s="1"/>
      <c r="AD186" s="1"/>
    </row>
    <row r="187" spans="24:30">
      <c r="X187" s="1"/>
      <c r="Y187" s="1"/>
      <c r="Z187" s="1"/>
      <c r="AA187" s="1"/>
      <c r="AC187" s="1"/>
      <c r="AD187" s="1"/>
    </row>
    <row r="188" spans="24:30">
      <c r="X188" s="1"/>
      <c r="Y188" s="1"/>
      <c r="Z188" s="1"/>
      <c r="AA188" s="1"/>
      <c r="AC188" s="1"/>
      <c r="AD188" s="1"/>
    </row>
    <row r="189" spans="24:30">
      <c r="X189" s="1"/>
      <c r="Y189" s="1"/>
      <c r="Z189" s="1"/>
      <c r="AA189" s="1"/>
      <c r="AC189" s="1"/>
      <c r="AD189" s="1"/>
    </row>
    <row r="190" spans="24:30">
      <c r="X190" s="1"/>
      <c r="Y190" s="1"/>
      <c r="Z190" s="1"/>
      <c r="AA190" s="1"/>
      <c r="AC190" s="1"/>
      <c r="AD190" s="1"/>
    </row>
    <row r="191" spans="24:30">
      <c r="X191" s="1"/>
      <c r="Y191" s="1"/>
      <c r="Z191" s="1"/>
      <c r="AA191" s="1"/>
      <c r="AC191" s="1"/>
      <c r="AD191" s="1"/>
    </row>
    <row r="192" spans="24:30">
      <c r="X192" s="1"/>
      <c r="Y192" s="1"/>
      <c r="Z192" s="1"/>
      <c r="AA192" s="1"/>
      <c r="AC192" s="1"/>
      <c r="AD192" s="1"/>
    </row>
    <row r="193" spans="24:30">
      <c r="X193" s="1"/>
      <c r="Y193" s="1"/>
      <c r="Z193" s="1"/>
      <c r="AA193" s="1"/>
      <c r="AC193" s="1"/>
      <c r="AD193" s="1"/>
    </row>
    <row r="194" spans="24:30">
      <c r="X194" s="1"/>
      <c r="Y194" s="1"/>
      <c r="Z194" s="1"/>
      <c r="AA194" s="1"/>
      <c r="AC194" s="1"/>
      <c r="AD194" s="1"/>
    </row>
    <row r="195" spans="24:30">
      <c r="X195" s="1"/>
      <c r="Y195" s="1"/>
      <c r="Z195" s="1"/>
      <c r="AA195" s="1"/>
      <c r="AC195" s="1"/>
      <c r="AD195" s="1"/>
    </row>
    <row r="196" spans="24:30">
      <c r="X196" s="1"/>
      <c r="Y196" s="1"/>
      <c r="Z196" s="1"/>
      <c r="AA196" s="1"/>
      <c r="AC196" s="1"/>
      <c r="AD196" s="1"/>
    </row>
    <row r="197" spans="24:30">
      <c r="X197" s="1"/>
      <c r="Y197" s="1"/>
      <c r="Z197" s="1"/>
      <c r="AA197" s="1"/>
      <c r="AC197" s="1"/>
      <c r="AD197" s="1"/>
    </row>
    <row r="198" spans="24:30">
      <c r="X198" s="1"/>
      <c r="Y198" s="1"/>
      <c r="Z198" s="1"/>
      <c r="AA198" s="1"/>
      <c r="AC198" s="1"/>
      <c r="AD198" s="1"/>
    </row>
    <row r="199" spans="24:30">
      <c r="X199" s="1"/>
      <c r="Y199" s="1"/>
      <c r="Z199" s="1"/>
      <c r="AA199" s="1"/>
      <c r="AC199" s="1"/>
      <c r="AD199" s="1"/>
    </row>
    <row r="200" spans="24:30">
      <c r="X200" s="1"/>
      <c r="Y200" s="1"/>
      <c r="Z200" s="1"/>
      <c r="AA200" s="1"/>
      <c r="AC200" s="1"/>
      <c r="AD200" s="1"/>
    </row>
    <row r="201" spans="24:30">
      <c r="X201" s="1"/>
      <c r="Y201" s="1"/>
      <c r="Z201" s="1"/>
      <c r="AA201" s="1"/>
      <c r="AC201" s="1"/>
      <c r="AD201" s="1"/>
    </row>
    <row r="202" spans="24:30">
      <c r="X202" s="1"/>
      <c r="Y202" s="1"/>
      <c r="Z202" s="1"/>
      <c r="AA202" s="1"/>
      <c r="AC202" s="1"/>
      <c r="AD202" s="1"/>
    </row>
    <row r="203" spans="24:30">
      <c r="X203" s="1"/>
      <c r="Y203" s="1"/>
      <c r="Z203" s="1"/>
      <c r="AA203" s="1"/>
      <c r="AC203" s="1"/>
      <c r="AD203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205"/>
  <sheetViews>
    <sheetView zoomScale="81" zoomScaleNormal="81" workbookViewId="0">
      <pane xSplit="4" ySplit="8" topLeftCell="E19" activePane="bottomRight" state="frozen"/>
      <selection pane="topRight" activeCell="E1" sqref="E1"/>
      <selection pane="bottomLeft" activeCell="A11" sqref="A11"/>
      <selection pane="bottomRight" activeCell="AA24" sqref="AA24"/>
    </sheetView>
  </sheetViews>
  <sheetFormatPr baseColWidth="10" defaultRowHeight="15"/>
  <cols>
    <col min="1" max="1" width="1.90625" customWidth="1"/>
    <col min="2" max="2" width="5" customWidth="1"/>
    <col min="3" max="3" width="2.81640625" customWidth="1"/>
    <col min="4" max="4" width="10.90625" customWidth="1"/>
    <col min="5" max="5" width="7.453125" customWidth="1"/>
    <col min="6" max="6" width="7.453125" style="11" customWidth="1"/>
    <col min="7" max="7" width="6.54296875" style="67" customWidth="1"/>
    <col min="8" max="8" width="4.81640625" style="67" customWidth="1"/>
    <col min="9" max="9" width="5.453125" style="67" customWidth="1"/>
    <col min="10" max="10" width="5.6328125" customWidth="1"/>
    <col min="11" max="11" width="5.36328125" style="67" customWidth="1"/>
    <col min="12" max="12" width="2" style="67" customWidth="1"/>
    <col min="13" max="14" width="7.81640625" style="11" customWidth="1"/>
    <col min="15" max="15" width="2.6328125" style="11" customWidth="1"/>
    <col min="16" max="16" width="7.36328125" customWidth="1"/>
    <col min="17" max="17" width="7.08984375" customWidth="1"/>
    <col min="18" max="18" width="5.6328125" style="67" customWidth="1"/>
    <col min="19" max="19" width="6" style="11" customWidth="1"/>
    <col min="20" max="20" width="5.54296875" style="11" customWidth="1"/>
    <col min="21" max="21" width="6.6328125" style="11" customWidth="1"/>
    <col min="22" max="22" width="6.90625" style="11" customWidth="1"/>
    <col min="23" max="23" width="6.08984375" customWidth="1"/>
    <col min="24" max="24" width="7.81640625" style="11" customWidth="1"/>
    <col min="25" max="25" width="6.1796875" style="11" customWidth="1"/>
    <col min="26" max="26" width="5" customWidth="1"/>
    <col min="27" max="27" width="6.81640625" customWidth="1"/>
    <col min="28" max="28" width="7.1796875" style="11" customWidth="1"/>
    <col min="29" max="29" width="2.90625" style="11" customWidth="1"/>
    <col min="30" max="30" width="9.453125" customWidth="1"/>
    <col min="31" max="31" width="9.453125" style="67" customWidth="1"/>
    <col min="32" max="32" width="8" style="67" customWidth="1"/>
    <col min="33" max="33" width="7.81640625" style="67" customWidth="1"/>
    <col min="34" max="34" width="7.90625" customWidth="1"/>
    <col min="35" max="35" width="7.453125" customWidth="1"/>
    <col min="39" max="39" width="9.54296875" customWidth="1"/>
    <col min="40" max="41" width="9.81640625" style="67" customWidth="1"/>
    <col min="43" max="43" width="14" customWidth="1"/>
    <col min="44" max="44" width="12.54296875" customWidth="1"/>
    <col min="45" max="45" width="10.90625" customWidth="1"/>
  </cols>
  <sheetData>
    <row r="1" spans="1:53">
      <c r="A1" s="43"/>
      <c r="B1" s="43"/>
      <c r="C1" s="43"/>
      <c r="D1" s="43"/>
      <c r="E1" s="43"/>
      <c r="F1" s="73"/>
      <c r="G1" s="64"/>
      <c r="H1" s="64"/>
      <c r="I1" s="64"/>
      <c r="J1" s="43"/>
      <c r="K1" s="64"/>
      <c r="L1" s="64"/>
      <c r="M1" s="73"/>
      <c r="N1" s="73"/>
      <c r="O1" s="73"/>
      <c r="P1" s="43"/>
      <c r="Q1" s="43"/>
      <c r="R1" s="64"/>
      <c r="S1" s="73"/>
      <c r="T1" s="73"/>
      <c r="U1" s="73"/>
      <c r="V1" s="73"/>
      <c r="W1" s="43"/>
      <c r="X1" s="73"/>
      <c r="Y1" s="73"/>
      <c r="Z1" s="43"/>
      <c r="AA1" s="43"/>
      <c r="AB1" s="73"/>
      <c r="AC1" s="73"/>
      <c r="AD1" s="43"/>
      <c r="AE1" s="64"/>
      <c r="AF1" s="4"/>
      <c r="AG1" s="4"/>
      <c r="AH1" s="4"/>
      <c r="AI1" s="4"/>
      <c r="AJ1" s="4"/>
      <c r="AN1"/>
      <c r="AO1"/>
    </row>
    <row r="2" spans="1:53" s="198" customFormat="1" ht="31.8">
      <c r="A2" s="197"/>
      <c r="B2" s="197"/>
      <c r="C2" s="150" t="s">
        <v>449</v>
      </c>
      <c r="D2" s="197"/>
      <c r="E2" s="197"/>
      <c r="F2" s="201"/>
      <c r="G2" s="200"/>
      <c r="H2" s="200"/>
      <c r="I2" s="200"/>
      <c r="J2" s="197"/>
      <c r="K2" s="200"/>
      <c r="L2" s="43"/>
      <c r="M2" s="201"/>
      <c r="N2" s="201"/>
      <c r="O2" s="201"/>
      <c r="P2" s="197"/>
      <c r="Q2" s="197"/>
      <c r="R2" s="200"/>
      <c r="S2" s="201"/>
      <c r="T2" s="201"/>
      <c r="U2" s="183" t="str">
        <f>+År!B2</f>
        <v>UNG KU</v>
      </c>
      <c r="V2" s="201"/>
      <c r="W2" s="197"/>
      <c r="X2" s="201"/>
      <c r="Y2" s="201"/>
      <c r="Z2" s="197"/>
      <c r="AA2" s="197"/>
      <c r="AB2" s="201"/>
      <c r="AC2" s="201"/>
      <c r="AD2" s="197"/>
      <c r="AE2" s="200"/>
      <c r="AF2" s="4"/>
      <c r="AG2" s="4"/>
      <c r="AH2" s="4"/>
      <c r="AI2" s="4"/>
      <c r="AJ2" s="4"/>
      <c r="AK2"/>
      <c r="AL2"/>
      <c r="AM2"/>
      <c r="AN2"/>
      <c r="AO2"/>
      <c r="AP2"/>
      <c r="AQ2"/>
      <c r="AR2"/>
      <c r="AS2"/>
      <c r="AT2"/>
      <c r="AU2"/>
      <c r="AV2"/>
    </row>
    <row r="3" spans="1:53" ht="19.8">
      <c r="A3" s="43"/>
      <c r="B3" s="43"/>
      <c r="C3" s="43"/>
      <c r="D3" s="43"/>
      <c r="E3" s="43"/>
      <c r="F3" s="73"/>
      <c r="G3" s="64"/>
      <c r="H3" s="178"/>
      <c r="I3" s="64"/>
      <c r="J3" s="43"/>
      <c r="K3" s="178"/>
      <c r="L3" s="43"/>
      <c r="M3" s="73"/>
      <c r="N3" s="73"/>
      <c r="O3" s="73"/>
      <c r="P3" s="43"/>
      <c r="Q3" s="43"/>
      <c r="R3" s="178"/>
      <c r="S3" s="73"/>
      <c r="T3" s="73"/>
      <c r="U3" s="73"/>
      <c r="V3" s="73"/>
      <c r="W3" s="43"/>
      <c r="X3" s="73"/>
      <c r="Y3" s="73"/>
      <c r="Z3" s="43"/>
      <c r="AA3" s="43"/>
      <c r="AB3" s="73"/>
      <c r="AC3" s="73"/>
      <c r="AD3" s="43"/>
      <c r="AE3" s="64"/>
      <c r="AF3" s="4"/>
      <c r="AG3" s="4"/>
      <c r="AH3" s="4"/>
      <c r="AI3" s="4"/>
      <c r="AJ3" s="4"/>
      <c r="AN3"/>
      <c r="AO3"/>
    </row>
    <row r="4" spans="1:53" s="180" customFormat="1" ht="19.8">
      <c r="A4" s="178"/>
      <c r="B4" s="178"/>
      <c r="C4" s="178"/>
      <c r="D4" s="178"/>
      <c r="E4" s="152" t="s">
        <v>7</v>
      </c>
      <c r="F4" s="152"/>
      <c r="G4" s="199">
        <f>+År!P2</f>
        <v>52</v>
      </c>
      <c r="H4" s="174"/>
      <c r="I4" s="179"/>
      <c r="J4" s="179"/>
      <c r="K4" s="174"/>
      <c r="L4" s="43"/>
      <c r="M4" s="176"/>
      <c r="N4" s="176"/>
      <c r="O4" s="176"/>
      <c r="P4" s="174" t="s">
        <v>422</v>
      </c>
      <c r="Q4" s="178"/>
      <c r="R4" s="174"/>
      <c r="S4" s="178"/>
      <c r="T4" s="184"/>
      <c r="U4" s="577">
        <f>SUM(F9:F12)</f>
        <v>45132</v>
      </c>
      <c r="V4" s="579"/>
      <c r="W4" s="176"/>
      <c r="X4" s="176"/>
      <c r="Y4" s="178"/>
      <c r="Z4" s="178"/>
      <c r="AA4" s="184"/>
      <c r="AB4" s="184"/>
      <c r="AC4" s="184"/>
      <c r="AD4" s="184"/>
      <c r="AE4" s="178"/>
      <c r="AF4" s="4"/>
      <c r="AG4" s="4"/>
      <c r="AH4" s="4"/>
      <c r="AI4" s="4"/>
      <c r="AJ4" s="4"/>
      <c r="AK4" s="4"/>
      <c r="AL4" s="4"/>
      <c r="AM4"/>
      <c r="AN4"/>
      <c r="AO4"/>
      <c r="AP4"/>
      <c r="AQ4"/>
      <c r="AR4"/>
      <c r="AS4"/>
      <c r="AT4"/>
      <c r="AU4"/>
      <c r="AV4"/>
      <c r="AW4"/>
      <c r="AX4"/>
      <c r="AY4" s="175"/>
      <c r="AZ4" s="177"/>
      <c r="BA4" s="177"/>
    </row>
    <row r="5" spans="1:53" ht="17.399999999999999">
      <c r="A5" s="43"/>
      <c r="B5" s="43"/>
      <c r="C5" s="43"/>
      <c r="D5" s="43"/>
      <c r="E5" s="49"/>
      <c r="F5" s="74"/>
      <c r="G5" s="65"/>
      <c r="H5" s="64"/>
      <c r="I5" s="65"/>
      <c r="J5" s="49"/>
      <c r="K5" s="64"/>
      <c r="L5" s="43"/>
      <c r="M5" s="73"/>
      <c r="N5" s="73"/>
      <c r="O5" s="73"/>
      <c r="P5" s="49"/>
      <c r="Q5" s="49"/>
      <c r="R5" s="64"/>
      <c r="S5" s="74"/>
      <c r="T5" s="192"/>
      <c r="U5" s="73"/>
      <c r="V5" s="73"/>
      <c r="W5" s="43"/>
      <c r="X5" s="73"/>
      <c r="Y5" s="73"/>
      <c r="Z5" s="43"/>
      <c r="AA5" s="43"/>
      <c r="AB5" s="74" t="s">
        <v>477</v>
      </c>
      <c r="AC5" s="73"/>
      <c r="AD5" s="64"/>
      <c r="AE5" s="64"/>
      <c r="AF5" s="4"/>
      <c r="AG5" s="4"/>
      <c r="AH5" s="4"/>
      <c r="AI5" s="4"/>
      <c r="AJ5" s="4"/>
      <c r="AN5"/>
      <c r="AO5"/>
      <c r="AW5" s="5"/>
    </row>
    <row r="6" spans="1:53" ht="15.6">
      <c r="A6" s="43"/>
      <c r="B6" s="43"/>
      <c r="C6" s="43"/>
      <c r="D6" s="43"/>
      <c r="E6" s="49" t="s">
        <v>4</v>
      </c>
      <c r="F6" s="73"/>
      <c r="G6" s="64"/>
      <c r="H6" s="65"/>
      <c r="I6" s="64"/>
      <c r="J6" s="49" t="s">
        <v>24</v>
      </c>
      <c r="K6" s="65"/>
      <c r="L6" s="43"/>
      <c r="M6" s="73"/>
      <c r="N6" s="73"/>
      <c r="O6" s="73"/>
      <c r="P6" s="49" t="s">
        <v>24</v>
      </c>
      <c r="Q6" s="64"/>
      <c r="R6" s="65"/>
      <c r="S6" s="171" t="s">
        <v>403</v>
      </c>
      <c r="T6" s="74" t="s">
        <v>403</v>
      </c>
      <c r="U6" s="74" t="s">
        <v>403</v>
      </c>
      <c r="V6" s="74" t="s">
        <v>531</v>
      </c>
      <c r="W6" s="95" t="s">
        <v>403</v>
      </c>
      <c r="X6" s="73"/>
      <c r="Y6" s="74" t="s">
        <v>423</v>
      </c>
      <c r="Z6" s="43"/>
      <c r="AA6" s="43"/>
      <c r="AB6" s="74" t="s">
        <v>474</v>
      </c>
      <c r="AC6" s="73"/>
      <c r="AD6" s="65" t="s">
        <v>4</v>
      </c>
      <c r="AE6" s="43"/>
      <c r="AF6" s="4"/>
      <c r="AG6" s="4"/>
      <c r="AH6" s="4"/>
      <c r="AI6" s="4"/>
      <c r="AJ6" s="4"/>
      <c r="AN6"/>
      <c r="AO6"/>
    </row>
    <row r="7" spans="1:53" ht="15.6">
      <c r="A7" s="43"/>
      <c r="B7" s="43"/>
      <c r="C7" s="43"/>
      <c r="D7" s="43"/>
      <c r="E7" s="49" t="s">
        <v>475</v>
      </c>
      <c r="F7" s="74" t="s">
        <v>4</v>
      </c>
      <c r="G7" s="65" t="s">
        <v>4</v>
      </c>
      <c r="H7" s="193"/>
      <c r="I7" s="65" t="s">
        <v>1</v>
      </c>
      <c r="J7" s="50" t="s">
        <v>0</v>
      </c>
      <c r="K7" s="193"/>
      <c r="L7" s="43"/>
      <c r="M7" s="421" t="s">
        <v>24</v>
      </c>
      <c r="N7" s="421" t="s">
        <v>24</v>
      </c>
      <c r="O7" s="73"/>
      <c r="P7" s="49" t="s">
        <v>481</v>
      </c>
      <c r="Q7" s="65" t="s">
        <v>24</v>
      </c>
      <c r="R7" s="193"/>
      <c r="S7" s="74" t="s">
        <v>574</v>
      </c>
      <c r="T7" s="74" t="s">
        <v>572</v>
      </c>
      <c r="U7" s="74" t="s">
        <v>487</v>
      </c>
      <c r="V7" s="74" t="s">
        <v>550</v>
      </c>
      <c r="W7" s="65" t="s">
        <v>489</v>
      </c>
      <c r="X7" s="74" t="s">
        <v>403</v>
      </c>
      <c r="Y7" s="74" t="s">
        <v>416</v>
      </c>
      <c r="Z7" s="49" t="s">
        <v>539</v>
      </c>
      <c r="AA7" s="49" t="s">
        <v>414</v>
      </c>
      <c r="AB7" s="74" t="s">
        <v>70</v>
      </c>
      <c r="AC7" s="73"/>
      <c r="AD7" s="65" t="s">
        <v>426</v>
      </c>
      <c r="AE7" s="43"/>
      <c r="AF7" s="4"/>
      <c r="AG7" s="56"/>
      <c r="AH7" s="56"/>
      <c r="AI7" s="1"/>
      <c r="AJ7" s="5"/>
      <c r="AN7"/>
      <c r="AO7"/>
    </row>
    <row r="8" spans="1:53" ht="15.6">
      <c r="A8" s="43"/>
      <c r="B8" s="49" t="s">
        <v>89</v>
      </c>
      <c r="C8" s="49" t="s">
        <v>434</v>
      </c>
      <c r="D8" s="46"/>
      <c r="E8" s="50" t="s">
        <v>476</v>
      </c>
      <c r="F8" s="75" t="s">
        <v>10</v>
      </c>
      <c r="G8" s="87" t="s">
        <v>403</v>
      </c>
      <c r="H8" s="193" t="s">
        <v>533</v>
      </c>
      <c r="I8" s="87" t="s">
        <v>403</v>
      </c>
      <c r="J8" s="50"/>
      <c r="K8" s="193" t="s">
        <v>533</v>
      </c>
      <c r="L8" s="43"/>
      <c r="M8" s="421" t="s">
        <v>717</v>
      </c>
      <c r="N8" s="421" t="s">
        <v>718</v>
      </c>
      <c r="O8" s="73"/>
      <c r="P8" s="50" t="s">
        <v>415</v>
      </c>
      <c r="Q8" s="87" t="s">
        <v>45</v>
      </c>
      <c r="R8" s="193" t="s">
        <v>533</v>
      </c>
      <c r="S8" s="75" t="s">
        <v>563</v>
      </c>
      <c r="T8" s="75" t="s">
        <v>548</v>
      </c>
      <c r="U8" s="75" t="s">
        <v>440</v>
      </c>
      <c r="V8" s="75" t="s">
        <v>483</v>
      </c>
      <c r="W8" s="87" t="s">
        <v>470</v>
      </c>
      <c r="X8" s="75" t="s">
        <v>471</v>
      </c>
      <c r="Y8" s="75" t="s">
        <v>45</v>
      </c>
      <c r="Z8" s="50" t="s">
        <v>540</v>
      </c>
      <c r="AA8" s="50" t="s">
        <v>415</v>
      </c>
      <c r="AB8" s="75" t="s">
        <v>486</v>
      </c>
      <c r="AC8" s="73"/>
      <c r="AD8" s="87" t="s">
        <v>69</v>
      </c>
      <c r="AE8" s="43"/>
      <c r="AF8" s="4"/>
      <c r="AG8" s="56"/>
      <c r="AH8" s="56"/>
      <c r="AI8" s="1"/>
      <c r="AJ8" s="5"/>
      <c r="AN8"/>
      <c r="AO8"/>
    </row>
    <row r="9" spans="1:53" ht="15.6">
      <c r="A9" s="43"/>
      <c r="B9" s="62">
        <f>+'Ark1'!C371</f>
        <v>2024</v>
      </c>
      <c r="C9" s="62">
        <f>+'Ark1'!K371</f>
        <v>0</v>
      </c>
      <c r="D9" s="62" t="s">
        <v>63</v>
      </c>
      <c r="E9" s="62">
        <f>+'Ark1'!Q371</f>
        <v>7915</v>
      </c>
      <c r="F9" s="98">
        <f>+'Ark1'!R371</f>
        <v>39277</v>
      </c>
      <c r="G9" s="120">
        <f>+'Ark1'!AE371</f>
        <v>86.807673606506654</v>
      </c>
      <c r="H9" s="69">
        <f>+G9-G14</f>
        <v>-1.0738131527855899</v>
      </c>
      <c r="I9" s="120">
        <f>+'Ark1'!AF371</f>
        <v>86.273225871723497</v>
      </c>
      <c r="J9" s="63">
        <f>+'Ark1'!S371</f>
        <v>3.7478160919540242</v>
      </c>
      <c r="K9" s="57">
        <f>+J9-J14</f>
        <v>8.2317561544800188E-2</v>
      </c>
      <c r="L9" s="43"/>
      <c r="M9" s="376">
        <f>+IF(F9=0,"",'Ark1'!AR371)</f>
        <v>215.16766964100435</v>
      </c>
      <c r="N9" s="114">
        <f>+IF(F9=0,"",'Ark1'!AS371)</f>
        <v>26.403738366294881</v>
      </c>
      <c r="O9" s="73"/>
      <c r="P9" s="63">
        <f>+'Ark1'!T371</f>
        <v>7.4527586119102782</v>
      </c>
      <c r="Q9" s="346">
        <f>+'Ark1'!U371</f>
        <v>263.66899203095846</v>
      </c>
      <c r="R9" s="69">
        <f>+Q9-Q14</f>
        <v>3.0284992714601344</v>
      </c>
      <c r="S9" s="98">
        <f>+'Ark1'!V371</f>
        <v>13.330957048654424</v>
      </c>
      <c r="T9" s="98">
        <f>+'Ark1'!W371</f>
        <v>66.384907197596561</v>
      </c>
      <c r="U9" s="98">
        <f>+'Ark1'!X371</f>
        <v>5.7565496346462304</v>
      </c>
      <c r="V9" s="98">
        <f>+'Ark1'!AG371</f>
        <v>1073.8425503216438</v>
      </c>
      <c r="W9" s="97">
        <f>+'Ark1'!AH371</f>
        <v>98.103215622374407</v>
      </c>
      <c r="X9" s="98">
        <f>+'Ark1'!AI371</f>
        <v>21.546961325966844</v>
      </c>
      <c r="Y9" s="98">
        <f>+'Ark1'!Y371</f>
        <v>52.229713076560593</v>
      </c>
      <c r="Z9" s="63">
        <f>+'Ark1'!Z371</f>
        <v>1.5228762030096481</v>
      </c>
      <c r="AA9" s="63">
        <f>+'Ark1'!AA371</f>
        <v>2.265818997272472</v>
      </c>
      <c r="AB9" s="305">
        <f>IF(F9=0,"",1000*Q9/V9)</f>
        <v>245.53785091863116</v>
      </c>
      <c r="AC9" s="73"/>
      <c r="AD9" s="97">
        <f>+IF(F9=0,"",F9/E9)</f>
        <v>4.9623499684144035</v>
      </c>
      <c r="AE9" s="43"/>
      <c r="AF9" s="4"/>
      <c r="AG9" s="56"/>
      <c r="AH9" s="56"/>
      <c r="AI9" s="1"/>
      <c r="AJ9" s="5"/>
      <c r="AN9"/>
      <c r="AO9"/>
    </row>
    <row r="10" spans="1:53" ht="15.6">
      <c r="A10" s="43"/>
      <c r="B10" s="62">
        <f>+'Ark1'!C372</f>
        <v>2024</v>
      </c>
      <c r="C10" s="62">
        <f>+'Ark1'!K372</f>
        <v>4</v>
      </c>
      <c r="D10" s="62" t="s">
        <v>64</v>
      </c>
      <c r="E10" s="62">
        <f>+'Ark1'!Q372</f>
        <v>279</v>
      </c>
      <c r="F10" s="98">
        <f>+'Ark1'!R372</f>
        <v>1187</v>
      </c>
      <c r="G10" s="120">
        <f>+'Ark1'!AE372</f>
        <v>2.6234363258630591</v>
      </c>
      <c r="H10" s="69">
        <f>+G10-G15</f>
        <v>6.9616395629359396E-3</v>
      </c>
      <c r="I10" s="120">
        <f>+'Ark1'!AF372</f>
        <v>2.6181386999709062</v>
      </c>
      <c r="J10" s="63">
        <f>+'Ark1'!S372</f>
        <v>3.9079391891891881</v>
      </c>
      <c r="K10" s="57">
        <f>+J10-J15</f>
        <v>0.11339787000798873</v>
      </c>
      <c r="L10" s="43"/>
      <c r="M10" s="376">
        <f>+IF(F10=0,"",'Ark1'!AR372)</f>
        <v>213.97096498719037</v>
      </c>
      <c r="N10" s="114">
        <f>+IF(F10=0,"",'Ark1'!AS372)</f>
        <v>26.923992588976208</v>
      </c>
      <c r="O10" s="73"/>
      <c r="P10" s="63">
        <f>+'Ark1'!T372</f>
        <v>7.4498736310025295</v>
      </c>
      <c r="Q10" s="346">
        <f>+'Ark1'!U372</f>
        <v>264.76663858466691</v>
      </c>
      <c r="R10" s="69">
        <f>+Q10-Q15</f>
        <v>4.4262452412473863</v>
      </c>
      <c r="S10" s="98">
        <f>+'Ark1'!V372</f>
        <v>16.259477674810451</v>
      </c>
      <c r="T10" s="98">
        <f>+'Ark1'!W372</f>
        <v>67.059814658803703</v>
      </c>
      <c r="U10" s="98">
        <f>+'Ark1'!X372</f>
        <v>6.402695871946082</v>
      </c>
      <c r="V10" s="98">
        <f>+'Ark1'!AG372</f>
        <v>1075.1161400512383</v>
      </c>
      <c r="W10" s="97">
        <f>+'Ark1'!AH372</f>
        <v>98.567818028643615</v>
      </c>
      <c r="X10" s="98">
        <f>+'Ark1'!AI372</f>
        <v>25.189553496208941</v>
      </c>
      <c r="Y10" s="98">
        <f>+'Ark1'!Y372</f>
        <v>56.031203237266645</v>
      </c>
      <c r="Z10" s="63">
        <f>+'Ark1'!Z372</f>
        <v>1.5773110658336762</v>
      </c>
      <c r="AA10" s="63">
        <f>+'Ark1'!AA372</f>
        <v>2.236212550735718</v>
      </c>
      <c r="AB10" s="305">
        <f t="shared" ref="AB10:AB12" si="0">IF(F10=0,"",1000*Q10/V10)</f>
        <v>246.26794140775203</v>
      </c>
      <c r="AC10" s="73"/>
      <c r="AD10" s="97">
        <f t="shared" ref="AD10:AD12" si="1">+IF(F10=0,"",F10/E10)</f>
        <v>4.2544802867383513</v>
      </c>
      <c r="AE10" s="43"/>
      <c r="AF10" s="4"/>
      <c r="AG10" s="56"/>
      <c r="AH10" s="56"/>
      <c r="AI10" s="1"/>
      <c r="AJ10" s="5"/>
      <c r="AL10" s="2"/>
      <c r="AM10" s="2"/>
      <c r="AN10" s="2"/>
      <c r="AO10"/>
    </row>
    <row r="11" spans="1:53" ht="15.6">
      <c r="A11" s="43"/>
      <c r="B11" s="62">
        <f>+'Ark1'!C373</f>
        <v>2024</v>
      </c>
      <c r="C11" s="62">
        <f>+'Ark1'!K373</f>
        <v>7</v>
      </c>
      <c r="D11" s="62" t="s">
        <v>65</v>
      </c>
      <c r="E11" s="62">
        <f>+'Ark1'!Q373</f>
        <v>1928</v>
      </c>
      <c r="F11" s="98">
        <f>+'Ark1'!R373</f>
        <v>2603</v>
      </c>
      <c r="G11" s="120">
        <f>+'Ark1'!AE373</f>
        <v>5.7529947398665087</v>
      </c>
      <c r="H11" s="69">
        <f>+G11-G16</f>
        <v>0.14202217128795525</v>
      </c>
      <c r="I11" s="120">
        <f>+'Ark1'!AF373</f>
        <v>5.4429682197609193</v>
      </c>
      <c r="J11" s="63">
        <f>+'Ark1'!S373</f>
        <v>3.622358816749903</v>
      </c>
      <c r="K11" s="57">
        <f>+J11-J16</f>
        <v>1.4245941970361997E-2</v>
      </c>
      <c r="L11" s="43"/>
      <c r="M11" s="376">
        <f>+IF(F11=0,"",'Ark1'!AR373)</f>
        <v>215.12605042016801</v>
      </c>
      <c r="N11" s="114">
        <f>+IF(F11=0,"",'Ark1'!AS373)</f>
        <v>25.702838766554297</v>
      </c>
      <c r="O11" s="73"/>
      <c r="P11" s="63">
        <f>+'Ark1'!T373</f>
        <v>7.1394544756050706</v>
      </c>
      <c r="Q11" s="346">
        <f>+'Ark1'!U373</f>
        <v>251.00533999231641</v>
      </c>
      <c r="R11" s="69">
        <f>+Q11-Q16</f>
        <v>1.7253399923160941</v>
      </c>
      <c r="S11" s="98">
        <f>+'Ark1'!V373</f>
        <v>14.406454091432964</v>
      </c>
      <c r="T11" s="98">
        <f>+'Ark1'!W373</f>
        <v>62.351133307721859</v>
      </c>
      <c r="U11" s="98">
        <f>+'Ark1'!X373</f>
        <v>3.3038801383019591</v>
      </c>
      <c r="V11" s="98">
        <f>+'Ark1'!AG373</f>
        <v>1041.906162464986</v>
      </c>
      <c r="W11" s="97">
        <f>+'Ark1'!AH373</f>
        <v>27.429888590088357</v>
      </c>
      <c r="X11" s="98">
        <f>+'Ark1'!AI373</f>
        <v>9.3737994621590488</v>
      </c>
      <c r="Y11" s="98">
        <f>+'Ark1'!Y373</f>
        <v>49.031212807159591</v>
      </c>
      <c r="Z11" s="63">
        <f>+'Ark1'!Z373</f>
        <v>1.6547790737409498</v>
      </c>
      <c r="AA11" s="63">
        <f>+'Ark1'!AA373</f>
        <v>2.2120038897700414</v>
      </c>
      <c r="AB11" s="305">
        <f t="shared" si="0"/>
        <v>240.90973739753807</v>
      </c>
      <c r="AC11" s="73"/>
      <c r="AD11" s="97">
        <f t="shared" si="1"/>
        <v>1.3501037344398341</v>
      </c>
      <c r="AE11" s="43"/>
      <c r="AF11" s="4"/>
      <c r="AG11" s="56"/>
      <c r="AH11" s="56"/>
      <c r="AI11" s="13"/>
      <c r="AJ11" s="5"/>
      <c r="AL11" s="2"/>
      <c r="AM11" s="2"/>
      <c r="AN11" s="4"/>
      <c r="AO11" s="4"/>
      <c r="AP11" s="4"/>
    </row>
    <row r="12" spans="1:53" ht="15.6">
      <c r="A12" s="43"/>
      <c r="B12" s="62">
        <f>+'Ark1'!C374</f>
        <v>2024</v>
      </c>
      <c r="C12" s="62">
        <f>+'Ark1'!K374</f>
        <v>9</v>
      </c>
      <c r="D12" s="62" t="s">
        <v>66</v>
      </c>
      <c r="E12" s="62">
        <f>+'Ark1'!Q374</f>
        <v>771</v>
      </c>
      <c r="F12" s="98">
        <f>+'Ark1'!R374</f>
        <v>2065</v>
      </c>
      <c r="G12" s="120">
        <f>+'Ark1'!AE374</f>
        <v>4.5639393537550283</v>
      </c>
      <c r="H12" s="69">
        <f>+G12-G17</f>
        <v>0.898499778091014</v>
      </c>
      <c r="I12" s="120">
        <f>+'Ark1'!AF374</f>
        <v>5.4064691613280029</v>
      </c>
      <c r="J12" s="63">
        <f>+'Ark1'!S374</f>
        <v>6.5510895883777254</v>
      </c>
      <c r="K12" s="57">
        <f>+J12-J17</f>
        <v>-0.44459075719462859</v>
      </c>
      <c r="L12" s="43"/>
      <c r="M12" s="376">
        <f>+IF(F12=0,"",'Ark1'!AR374)</f>
        <v>211.37013618677048</v>
      </c>
      <c r="N12" s="114">
        <f>+IF(F12=0,"",'Ark1'!AS374)</f>
        <v>33.128332978469523</v>
      </c>
      <c r="O12" s="73"/>
      <c r="P12" s="63">
        <f>+'Ark1'!T374</f>
        <v>7.8125907990314749</v>
      </c>
      <c r="Q12" s="346">
        <f>+'Ark1'!U374</f>
        <v>314.27874092009716</v>
      </c>
      <c r="R12" s="69">
        <f>+Q12-Q17</f>
        <v>-12.261593853121269</v>
      </c>
      <c r="S12" s="98">
        <f>+'Ark1'!V374</f>
        <v>78.353510895883772</v>
      </c>
      <c r="T12" s="98">
        <f>+'Ark1'!W374</f>
        <v>69.152542372881356</v>
      </c>
      <c r="U12" s="98">
        <f>+'Ark1'!X374</f>
        <v>23.825665859564161</v>
      </c>
      <c r="V12" s="98">
        <f>+'Ark1'!AG374</f>
        <v>1063.0992217898836</v>
      </c>
      <c r="W12" s="97">
        <f>+'Ark1'!AH374</f>
        <v>99.418886198547213</v>
      </c>
      <c r="X12" s="98">
        <f>+'Ark1'!AI374</f>
        <v>99.564164648910378</v>
      </c>
      <c r="Y12" s="98">
        <f>+'Ark1'!Y374</f>
        <v>52.57142567446769</v>
      </c>
      <c r="Z12" s="63">
        <f>+'Ark1'!Z374</f>
        <v>1.2014640077629122</v>
      </c>
      <c r="AA12" s="63">
        <f>+'Ark1'!AA374</f>
        <v>2.4733419020171272</v>
      </c>
      <c r="AB12" s="305">
        <f t="shared" si="0"/>
        <v>295.62503149138115</v>
      </c>
      <c r="AC12" s="73"/>
      <c r="AD12" s="97">
        <f t="shared" si="1"/>
        <v>2.6783398184176392</v>
      </c>
      <c r="AE12" s="43"/>
      <c r="AF12" s="4"/>
      <c r="AG12" s="56"/>
      <c r="AH12" s="56"/>
      <c r="AI12" s="13"/>
      <c r="AJ12" s="5"/>
      <c r="AL12" s="1"/>
      <c r="AM12" s="1"/>
      <c r="AN12" s="11"/>
      <c r="AO12" s="11"/>
      <c r="AP12" s="11"/>
    </row>
    <row r="13" spans="1:53" ht="15.6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7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73"/>
      <c r="AD13" s="43"/>
      <c r="AE13" s="43"/>
      <c r="AF13" s="4"/>
      <c r="AG13" s="56"/>
      <c r="AH13" s="56"/>
      <c r="AI13" s="13"/>
      <c r="AJ13" s="5"/>
      <c r="AL13" s="1"/>
      <c r="AM13" s="1"/>
      <c r="AN13" s="11"/>
      <c r="AO13" s="11"/>
      <c r="AP13" s="11"/>
    </row>
    <row r="14" spans="1:53" ht="15.6">
      <c r="A14" s="43"/>
      <c r="B14" s="3">
        <f>+'Ark1'!C377</f>
        <v>2023</v>
      </c>
      <c r="C14" s="3">
        <f>+'Ark1'!K377</f>
        <v>0</v>
      </c>
      <c r="D14" s="3" t="str">
        <f>+D9</f>
        <v>Ordinær</v>
      </c>
      <c r="E14" s="3">
        <f>+'Ark1'!Q377</f>
        <v>8412</v>
      </c>
      <c r="F14" s="16">
        <f>+'Ark1'!R377</f>
        <v>44403</v>
      </c>
      <c r="G14" s="70">
        <f>+'Ark1'!AE377</f>
        <v>87.881486759292244</v>
      </c>
      <c r="H14" s="70"/>
      <c r="I14" s="70">
        <f>+'Ark1'!AF377</f>
        <v>87.276426182309933</v>
      </c>
      <c r="J14" s="13">
        <f>+'Ark1'!S377</f>
        <v>3.665498530409224</v>
      </c>
      <c r="K14" s="58"/>
      <c r="L14" s="43"/>
      <c r="M14" s="376">
        <f>+IF(F14=0,"",'Ark1'!AR377)</f>
        <v>214.99675131548844</v>
      </c>
      <c r="N14" s="114">
        <f>+IF(F14=0,"",'Ark1'!AS377)</f>
        <v>26.190612206047906</v>
      </c>
      <c r="O14" s="73"/>
      <c r="P14" s="13">
        <f>+'Ark1'!T377</f>
        <v>7.3821813841407122</v>
      </c>
      <c r="Q14" s="56">
        <f>+'Ark1'!U377</f>
        <v>260.64049275949833</v>
      </c>
      <c r="R14" s="70"/>
      <c r="S14" s="16">
        <f>+'Ark1'!V377</f>
        <v>12.041979145553228</v>
      </c>
      <c r="T14" s="16">
        <f>+'Ark1'!W377</f>
        <v>65.236583113753554</v>
      </c>
      <c r="U14" s="16">
        <f>+'Ark1'!X377</f>
        <v>4.9478638830709647</v>
      </c>
      <c r="V14" s="16">
        <f>+'Ark1'!AG377</f>
        <v>1074.2994738046216</v>
      </c>
      <c r="W14" s="56">
        <f>+'Ark1'!AH377</f>
        <v>98.369479539670778</v>
      </c>
      <c r="X14" s="16">
        <f>+'Ark1'!AI377</f>
        <v>21.165236583113753</v>
      </c>
      <c r="Y14" s="16">
        <f>+'Ark1'!Y377</f>
        <v>50.734120948322577</v>
      </c>
      <c r="Z14" s="13">
        <f>+'Ark1'!Z377</f>
        <v>1.5046238936888516</v>
      </c>
      <c r="AA14" s="13">
        <f>+'Ark1'!AA377</f>
        <v>2.2470362582388304</v>
      </c>
      <c r="AB14" s="16">
        <f t="shared" ref="AB14" si="2">IF(F14=0,"",1000*Q14/V14)</f>
        <v>242.6143725421762</v>
      </c>
      <c r="AC14" s="73"/>
      <c r="AD14" s="56">
        <f t="shared" ref="AD14" si="3">+IF(F14=0,"",F14/E14)</f>
        <v>5.2785306704707562</v>
      </c>
      <c r="AE14" s="43"/>
      <c r="AF14" s="4"/>
      <c r="AG14" s="56"/>
      <c r="AH14" s="56"/>
      <c r="AI14" s="13"/>
      <c r="AJ14" s="5"/>
      <c r="AL14" s="1"/>
      <c r="AM14" s="1"/>
      <c r="AN14" s="11"/>
      <c r="AO14" s="11"/>
      <c r="AP14" s="11"/>
    </row>
    <row r="15" spans="1:53" ht="15.6">
      <c r="A15" s="43"/>
      <c r="B15">
        <f>+'Ark1'!C378</f>
        <v>2023</v>
      </c>
      <c r="C15">
        <f>+'Ark1'!K378</f>
        <v>4</v>
      </c>
      <c r="D15" s="3" t="str">
        <f>+D10</f>
        <v>Økologisk</v>
      </c>
      <c r="E15">
        <f>+'Ark1'!Q378</f>
        <v>280</v>
      </c>
      <c r="F15" s="11">
        <f>+'Ark1'!R378</f>
        <v>1322</v>
      </c>
      <c r="G15" s="70">
        <f>+'Ark1'!AE378</f>
        <v>2.6164746863001231</v>
      </c>
      <c r="H15" s="70"/>
      <c r="I15" s="70">
        <f>+'Ark1'!AF378</f>
        <v>2.5954685142302099</v>
      </c>
      <c r="J15" s="1">
        <f>+'Ark1'!S378</f>
        <v>3.7945413191811994</v>
      </c>
      <c r="K15" s="70"/>
      <c r="L15" s="43"/>
      <c r="M15" s="376">
        <f>+IF(F15=0,"",'Ark1'!AR378)</f>
        <v>213.57428791377987</v>
      </c>
      <c r="N15" s="114">
        <f>+IF(F15=0,"",'Ark1'!AS378)</f>
        <v>26.580186788670723</v>
      </c>
      <c r="O15" s="73"/>
      <c r="P15" s="1">
        <f>+'Ark1'!T378</f>
        <v>7.431921331316186</v>
      </c>
      <c r="Q15" s="67">
        <f>+'Ark1'!U378</f>
        <v>260.34039334341952</v>
      </c>
      <c r="R15" s="70"/>
      <c r="S15" s="11">
        <f>+'Ark1'!V378</f>
        <v>13.691376701966719</v>
      </c>
      <c r="T15" s="11">
        <f>+'Ark1'!W378</f>
        <v>68.003025718608157</v>
      </c>
      <c r="U15" s="11">
        <f>+'Ark1'!X378</f>
        <v>5.7488653555219358</v>
      </c>
      <c r="V15" s="11">
        <f>+'Ark1'!AG378</f>
        <v>1071.2686682063124</v>
      </c>
      <c r="W15" s="67">
        <f>+'Ark1'!AH378</f>
        <v>98.260211800302557</v>
      </c>
      <c r="X15" s="11">
        <f>+'Ark1'!AI378</f>
        <v>23.7518910741301</v>
      </c>
      <c r="Y15" s="11">
        <f>+'Ark1'!Y378</f>
        <v>54.722950425983584</v>
      </c>
      <c r="Z15" s="1">
        <f>+'Ark1'!Z378</f>
        <v>1.4765245886333955</v>
      </c>
      <c r="AA15" s="1">
        <f>+'Ark1'!AA378</f>
        <v>2.2119830643606875</v>
      </c>
      <c r="AB15" s="11">
        <f>IF(F15=0,"",1000*Q15/V15)</f>
        <v>243.02063625114943</v>
      </c>
      <c r="AC15" s="73"/>
      <c r="AD15" s="67">
        <f>+IF(F15=0,"",F15/E15)</f>
        <v>4.7214285714285715</v>
      </c>
      <c r="AE15" s="43"/>
      <c r="AF15" s="4"/>
      <c r="AG15" s="56"/>
      <c r="AH15" s="56"/>
      <c r="AI15" s="13"/>
      <c r="AJ15" s="5"/>
      <c r="AL15" s="1"/>
      <c r="AM15" s="1"/>
      <c r="AN15" s="11"/>
      <c r="AO15" s="11"/>
      <c r="AP15" s="11"/>
    </row>
    <row r="16" spans="1:53" ht="15.6">
      <c r="A16" s="43"/>
      <c r="B16">
        <f>+'Ark1'!C379</f>
        <v>2023</v>
      </c>
      <c r="C16">
        <f>+'Ark1'!K379</f>
        <v>7</v>
      </c>
      <c r="D16" s="3" t="str">
        <f>+D11</f>
        <v>Nødslakt</v>
      </c>
      <c r="E16">
        <f>+'Ark1'!Q379</f>
        <v>2080</v>
      </c>
      <c r="F16" s="11">
        <f>+'Ark1'!R379</f>
        <v>2835</v>
      </c>
      <c r="G16" s="70">
        <f>+'Ark1'!AE379</f>
        <v>5.6109725685785534</v>
      </c>
      <c r="H16" s="70"/>
      <c r="I16" s="70">
        <f>+'Ark1'!AF379</f>
        <v>5.3294605547532123</v>
      </c>
      <c r="J16" s="1">
        <f>+'Ark1'!S379</f>
        <v>3.608112874779541</v>
      </c>
      <c r="K16" s="70"/>
      <c r="L16" s="43"/>
      <c r="M16" s="376">
        <f>+IF(F16=0,"",'Ark1'!AR379)</f>
        <v>214.10512820512815</v>
      </c>
      <c r="N16" s="114">
        <f>+IF(F16=0,"",'Ark1'!AS379)</f>
        <v>25.847878901780721</v>
      </c>
      <c r="O16" s="73"/>
      <c r="P16" s="1">
        <f>+'Ark1'!T379</f>
        <v>6.935802469135802</v>
      </c>
      <c r="Q16" s="67">
        <f>+'Ark1'!U379</f>
        <v>249.28000000000031</v>
      </c>
      <c r="R16" s="70"/>
      <c r="S16" s="11">
        <f>+'Ark1'!V379</f>
        <v>15.343915343915343</v>
      </c>
      <c r="T16" s="11">
        <f>+'Ark1'!W379</f>
        <v>58.518518518518512</v>
      </c>
      <c r="U16" s="11">
        <f>+'Ark1'!X379</f>
        <v>2.9629629629629632</v>
      </c>
      <c r="V16" s="11">
        <f>+'Ark1'!AG379</f>
        <v>1044.8333333333333</v>
      </c>
      <c r="W16" s="67">
        <f>+'Ark1'!AH379</f>
        <v>27.513227513227505</v>
      </c>
      <c r="X16" s="11">
        <f>+'Ark1'!AI379</f>
        <v>10.405643738977076</v>
      </c>
      <c r="Y16" s="11">
        <f>+'Ark1'!Y379</f>
        <v>49.314292750565002</v>
      </c>
      <c r="Z16" s="1">
        <f>+'Ark1'!Z379</f>
        <v>1.6931872415295153</v>
      </c>
      <c r="AA16" s="1">
        <f>+'Ark1'!AA379</f>
        <v>2.2063173726797807</v>
      </c>
      <c r="AB16" s="11">
        <f t="shared" ref="AB16:AB19" si="4">IF(F16=0,"",1000*Q16/V16)</f>
        <v>238.58350614133067</v>
      </c>
      <c r="AC16" s="73"/>
      <c r="AD16" s="67">
        <f t="shared" ref="AD16:AD19" si="5">+IF(F16=0,"",F16/E16)</f>
        <v>1.3629807692307692</v>
      </c>
      <c r="AE16" s="43"/>
      <c r="AF16" s="4"/>
      <c r="AG16" s="56"/>
      <c r="AH16" s="56"/>
      <c r="AI16" s="5"/>
      <c r="AJ16" s="5"/>
      <c r="AL16" s="1"/>
      <c r="AM16" s="1"/>
      <c r="AN16" s="11"/>
      <c r="AO16" s="11"/>
      <c r="AP16" s="11"/>
    </row>
    <row r="17" spans="1:44" ht="15.6">
      <c r="A17" s="43"/>
      <c r="B17">
        <f>+'Ark1'!C380</f>
        <v>2023</v>
      </c>
      <c r="C17">
        <f>+'Ark1'!K380</f>
        <v>9</v>
      </c>
      <c r="D17" s="3" t="str">
        <f>+D12</f>
        <v>Spesial</v>
      </c>
      <c r="E17">
        <f>+'Ark1'!Q380</f>
        <v>709</v>
      </c>
      <c r="F17" s="11">
        <f>+'Ark1'!R380</f>
        <v>1852</v>
      </c>
      <c r="G17" s="70">
        <f>+'Ark1'!AE380</f>
        <v>3.6654395756640143</v>
      </c>
      <c r="H17" s="70"/>
      <c r="I17" s="70">
        <f>+'Ark1'!AF380</f>
        <v>4.5605851519473131</v>
      </c>
      <c r="J17" s="1">
        <f>+'Ark1'!S380</f>
        <v>6.995680345572354</v>
      </c>
      <c r="K17" s="70"/>
      <c r="L17" s="43"/>
      <c r="M17" s="376">
        <f>+IF(F17=0,"",'Ark1'!AR380)</f>
        <v>211.31815718157179</v>
      </c>
      <c r="N17" s="114">
        <f>+IF(F17=0,"",'Ark1'!AS380)</f>
        <v>34.438288657119578</v>
      </c>
      <c r="O17" s="73"/>
      <c r="P17" s="1">
        <f>+'Ark1'!T380</f>
        <v>8.4006479481641492</v>
      </c>
      <c r="Q17" s="67">
        <f>+'Ark1'!U380</f>
        <v>326.54033477321843</v>
      </c>
      <c r="R17" s="70"/>
      <c r="S17" s="11">
        <f>+'Ark1'!V380</f>
        <v>99.892008639308813</v>
      </c>
      <c r="T17" s="11">
        <f>+'Ark1'!W380</f>
        <v>80.291576673866089</v>
      </c>
      <c r="U17" s="11">
        <f>+'Ark1'!X380</f>
        <v>29.913606911447093</v>
      </c>
      <c r="V17" s="11">
        <f>+'Ark1'!AG380</f>
        <v>1050.9252032520324</v>
      </c>
      <c r="W17" s="67">
        <f>+'Ark1'!AH380</f>
        <v>99.514038876889828</v>
      </c>
      <c r="X17" s="11">
        <f>+'Ark1'!AI380</f>
        <v>99.622030237580987</v>
      </c>
      <c r="Y17" s="11">
        <f>+'Ark1'!Y380</f>
        <v>50.035031448236573</v>
      </c>
      <c r="Z17" s="1">
        <f>+'Ark1'!Z380</f>
        <v>1.0171226946670675</v>
      </c>
      <c r="AA17" s="1">
        <f>+'Ark1'!AA380</f>
        <v>2.3360633135223874</v>
      </c>
      <c r="AB17" s="11">
        <f t="shared" si="4"/>
        <v>310.71700798758718</v>
      </c>
      <c r="AC17" s="73"/>
      <c r="AD17" s="67">
        <f t="shared" si="5"/>
        <v>2.6121297602256699</v>
      </c>
      <c r="AE17" s="43"/>
      <c r="AF17" s="4"/>
      <c r="AG17" s="56"/>
      <c r="AH17" s="56"/>
      <c r="AI17" s="5"/>
      <c r="AJ17" s="5"/>
      <c r="AL17" s="1"/>
      <c r="AM17" s="1"/>
      <c r="AN17" s="11"/>
      <c r="AO17" s="11"/>
      <c r="AP17" s="11"/>
    </row>
    <row r="18" spans="1:44" ht="15.6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7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73"/>
      <c r="AD18" s="43"/>
      <c r="AE18" s="43"/>
      <c r="AF18" s="4"/>
      <c r="AG18" s="56"/>
      <c r="AH18" s="56"/>
      <c r="AI18" s="5"/>
      <c r="AJ18" s="5"/>
      <c r="AL18" s="1"/>
      <c r="AM18" s="1"/>
      <c r="AN18" s="11"/>
      <c r="AO18" s="11"/>
      <c r="AP18" s="11"/>
    </row>
    <row r="19" spans="1:44" ht="15.6">
      <c r="A19" s="43"/>
      <c r="B19" s="51">
        <f>+'Ark1'!C383</f>
        <v>2022</v>
      </c>
      <c r="C19" s="51">
        <f>+'Ark1'!K383</f>
        <v>0</v>
      </c>
      <c r="D19" s="52" t="str">
        <f>+D14</f>
        <v>Ordinær</v>
      </c>
      <c r="E19" s="51">
        <f>+'Ark1'!Q383</f>
        <v>8649</v>
      </c>
      <c r="F19" s="76">
        <f>+'Ark1'!R383</f>
        <v>48093</v>
      </c>
      <c r="G19" s="69">
        <f>+'Ark1'!AE383</f>
        <v>87.873195687922532</v>
      </c>
      <c r="H19" s="69"/>
      <c r="I19" s="69">
        <f>+'Ark1'!AF383</f>
        <v>87.322881949020683</v>
      </c>
      <c r="J19" s="53">
        <f>+'Ark1'!S383</f>
        <v>3.7041542345650673</v>
      </c>
      <c r="K19" s="69"/>
      <c r="L19" s="43"/>
      <c r="M19" s="376">
        <f>+IF(F19=0,"",'Ark1'!AR383)</f>
        <v>215.61079893531621</v>
      </c>
      <c r="N19" s="114">
        <f>+IF(F19=0,"",'Ark1'!AS383)</f>
        <v>26.326824473096281</v>
      </c>
      <c r="O19" s="73"/>
      <c r="P19" s="53">
        <f>+'Ark1'!T383</f>
        <v>7.3930093776641108</v>
      </c>
      <c r="Q19" s="66">
        <f>+'Ark1'!U383</f>
        <v>264.24305803339354</v>
      </c>
      <c r="R19" s="69"/>
      <c r="S19" s="76">
        <f>+'Ark1'!V383</f>
        <v>12.667124113696381</v>
      </c>
      <c r="T19" s="76">
        <f>+'Ark1'!W383</f>
        <v>65.535524920466599</v>
      </c>
      <c r="U19" s="76">
        <f>+'Ark1'!X383</f>
        <v>5.4207473021021757</v>
      </c>
      <c r="V19" s="76">
        <f>+'Ark1'!AG383</f>
        <v>1078.2316109679327</v>
      </c>
      <c r="W19" s="66">
        <f>+'Ark1'!AH383</f>
        <v>97.47572411785498</v>
      </c>
      <c r="X19" s="76">
        <f>+'Ark1'!AI383</f>
        <v>19.709729066600126</v>
      </c>
      <c r="Y19" s="76">
        <f>+'Ark1'!Y383</f>
        <v>49.81817922420769</v>
      </c>
      <c r="Z19" s="53">
        <f>+'Ark1'!Z383</f>
        <v>1.512502096034833</v>
      </c>
      <c r="AA19" s="53">
        <f>+'Ark1'!AA383</f>
        <v>2.2261039613340841</v>
      </c>
      <c r="AB19" s="76">
        <f t="shared" si="4"/>
        <v>245.0707763948615</v>
      </c>
      <c r="AC19" s="73"/>
      <c r="AD19" s="66">
        <f t="shared" si="5"/>
        <v>5.5605272285813392</v>
      </c>
      <c r="AE19" s="43"/>
      <c r="AF19" s="4"/>
      <c r="AG19" s="56"/>
      <c r="AH19" s="56"/>
      <c r="AI19" s="5"/>
      <c r="AJ19" s="5"/>
      <c r="AL19" s="1"/>
      <c r="AM19" s="1"/>
      <c r="AN19" s="11"/>
      <c r="AO19" s="11"/>
      <c r="AP19" s="11"/>
    </row>
    <row r="20" spans="1:44" ht="15.6">
      <c r="A20" s="43"/>
      <c r="B20" s="51">
        <f>+'Ark1'!C384</f>
        <v>2022</v>
      </c>
      <c r="C20" s="51">
        <f>+'Ark1'!K384</f>
        <v>4</v>
      </c>
      <c r="D20" s="52" t="str">
        <f>+D15</f>
        <v>Økologisk</v>
      </c>
      <c r="E20" s="51">
        <f>+'Ark1'!Q384</f>
        <v>266</v>
      </c>
      <c r="F20" s="76">
        <f>+'Ark1'!R384</f>
        <v>1309</v>
      </c>
      <c r="G20" s="69">
        <f>+'Ark1'!AE384</f>
        <v>2.3917412753517273</v>
      </c>
      <c r="H20" s="69"/>
      <c r="I20" s="69">
        <f>+'Ark1'!AF384</f>
        <v>2.3792189973436795</v>
      </c>
      <c r="J20" s="53">
        <f>+'Ark1'!S384</f>
        <v>3.7019969278033793</v>
      </c>
      <c r="K20" s="69"/>
      <c r="L20" s="43"/>
      <c r="M20" s="376">
        <f>+IF(F20=0,"",'Ark1'!AR384)</f>
        <v>215.38850038850035</v>
      </c>
      <c r="N20" s="114">
        <f>+IF(F20=0,"",'Ark1'!AS384)</f>
        <v>26.313266906434887</v>
      </c>
      <c r="O20" s="73"/>
      <c r="P20" s="53">
        <f>+'Ark1'!T384</f>
        <v>7.2750190985485101</v>
      </c>
      <c r="Q20" s="66">
        <f>+'Ark1'!U384</f>
        <v>264.51613445378206</v>
      </c>
      <c r="R20" s="69"/>
      <c r="S20" s="76">
        <f>+'Ark1'!V384</f>
        <v>12.987012987012983</v>
      </c>
      <c r="T20" s="76">
        <f>+'Ark1'!W384</f>
        <v>64.171122994652407</v>
      </c>
      <c r="U20" s="76">
        <f>+'Ark1'!X384</f>
        <v>6.1879297173414809</v>
      </c>
      <c r="V20" s="76">
        <f>+'Ark1'!AG384</f>
        <v>1076.2944832944831</v>
      </c>
      <c r="W20" s="66">
        <f>+'Ark1'!AH384</f>
        <v>97.631779984721177</v>
      </c>
      <c r="X20" s="76">
        <f>+'Ark1'!AI384</f>
        <v>17.03590527119939</v>
      </c>
      <c r="Y20" s="76">
        <f>+'Ark1'!Y384</f>
        <v>54.368973882527392</v>
      </c>
      <c r="Z20" s="53">
        <f>+'Ark1'!Z384</f>
        <v>1.4844344760496631</v>
      </c>
      <c r="AA20" s="53">
        <f>+'Ark1'!AA384</f>
        <v>2.2199513970210312</v>
      </c>
      <c r="AB20" s="76">
        <f t="shared" ref="AB20" si="6">IF(F20=0,"",1000*Q20/V20)</f>
        <v>245.76557676307277</v>
      </c>
      <c r="AC20" s="73"/>
      <c r="AD20" s="66">
        <f t="shared" ref="AD20" si="7">+IF(F20=0,"",F20/E20)</f>
        <v>4.9210526315789478</v>
      </c>
      <c r="AE20" s="43"/>
      <c r="AF20" s="4"/>
      <c r="AG20" s="56"/>
      <c r="AH20" s="56"/>
      <c r="AI20" s="5"/>
      <c r="AJ20" s="5"/>
      <c r="AL20" s="1"/>
      <c r="AM20" s="1"/>
      <c r="AN20" s="11"/>
      <c r="AO20" s="11"/>
      <c r="AP20" s="11"/>
    </row>
    <row r="21" spans="1:44" ht="15.6">
      <c r="A21" s="43"/>
      <c r="B21" s="51">
        <f>+'Ark1'!C385</f>
        <v>2022</v>
      </c>
      <c r="C21" s="51">
        <f>+'Ark1'!K385</f>
        <v>7</v>
      </c>
      <c r="D21" s="52" t="str">
        <f>+D16</f>
        <v>Nødslakt</v>
      </c>
      <c r="E21" s="51">
        <f>+'Ark1'!Q385</f>
        <v>2429</v>
      </c>
      <c r="F21" s="76">
        <f>+'Ark1'!R385</f>
        <v>3498</v>
      </c>
      <c r="G21" s="69">
        <f>+'Ark1'!AE385</f>
        <v>6.3913758450575555</v>
      </c>
      <c r="H21" s="69"/>
      <c r="I21" s="69">
        <f>+'Ark1'!AF385</f>
        <v>6.1499381057233515</v>
      </c>
      <c r="J21" s="53">
        <f>+'Ark1'!S385</f>
        <v>3.7141223556317904</v>
      </c>
      <c r="K21" s="69"/>
      <c r="L21" s="43"/>
      <c r="M21" s="376">
        <f>+IF(F21=0,"",'Ark1'!AR385)</f>
        <v>214.53245436105473</v>
      </c>
      <c r="N21" s="114">
        <f>+IF(F21=0,"",'Ark1'!AS385)</f>
        <v>26.072579061813357</v>
      </c>
      <c r="O21" s="73"/>
      <c r="P21" s="53">
        <f>+'Ark1'!T385</f>
        <v>7.2041166380789043</v>
      </c>
      <c r="Q21" s="66">
        <f>+'Ark1'!U385</f>
        <v>255.8634991423672</v>
      </c>
      <c r="R21" s="69"/>
      <c r="S21" s="76">
        <f>+'Ark1'!V385</f>
        <v>15.723270440251564</v>
      </c>
      <c r="T21" s="76">
        <f>+'Ark1'!W385</f>
        <v>63.464837049742705</v>
      </c>
      <c r="U21" s="76">
        <f>+'Ark1'!X385</f>
        <v>4.059462550028587</v>
      </c>
      <c r="V21" s="76">
        <f>+'Ark1'!AG385</f>
        <v>1037.2707910750505</v>
      </c>
      <c r="W21" s="66">
        <f>+'Ark1'!AH385</f>
        <v>28.187535734705545</v>
      </c>
      <c r="X21" s="76">
        <f>+'Ark1'!AI385</f>
        <v>9.8056032018296175</v>
      </c>
      <c r="Y21" s="76">
        <f>+'Ark1'!Y385</f>
        <v>50.993930896996254</v>
      </c>
      <c r="Z21" s="53">
        <f>+'Ark1'!Z385</f>
        <v>1.7279297139992069</v>
      </c>
      <c r="AA21" s="53">
        <f>+'Ark1'!AA385</f>
        <v>2.2169535394580095</v>
      </c>
      <c r="AB21" s="76">
        <f t="shared" ref="AB21:AB22" si="8">1000*Q21/V21</f>
        <v>246.66991623005654</v>
      </c>
      <c r="AC21" s="73"/>
      <c r="AD21" s="66">
        <f t="shared" ref="AD21:AD22" si="9">+F21/E21</f>
        <v>1.4400988060930424</v>
      </c>
      <c r="AE21" s="43"/>
      <c r="AF21" s="4"/>
      <c r="AG21" s="56"/>
      <c r="AH21" s="56"/>
      <c r="AI21" s="5"/>
      <c r="AJ21" s="5"/>
      <c r="AL21" s="1"/>
      <c r="AM21" s="1"/>
      <c r="AN21" s="11"/>
      <c r="AO21" s="11"/>
      <c r="AP21" s="11"/>
    </row>
    <row r="22" spans="1:44" ht="15.6">
      <c r="A22" s="43"/>
      <c r="B22" s="51">
        <f>+'Ark1'!C386</f>
        <v>2022</v>
      </c>
      <c r="C22" s="51">
        <f>+'Ark1'!K386</f>
        <v>9</v>
      </c>
      <c r="D22" s="52" t="str">
        <f>+D17</f>
        <v>Spesial</v>
      </c>
      <c r="E22" s="51">
        <f>+'Ark1'!Q386</f>
        <v>749</v>
      </c>
      <c r="F22" s="76">
        <f>+'Ark1'!R386</f>
        <v>1825</v>
      </c>
      <c r="G22" s="69">
        <f>+'Ark1'!AE386</f>
        <v>3.3345514343139042</v>
      </c>
      <c r="H22" s="69"/>
      <c r="I22" s="69">
        <f>+'Ark1'!AF386</f>
        <v>4.1382750810312698</v>
      </c>
      <c r="J22" s="53">
        <f>+'Ark1'!S386</f>
        <v>6.9512328767123277</v>
      </c>
      <c r="K22" s="69"/>
      <c r="L22" s="43"/>
      <c r="M22" s="376">
        <f>+IF(F22=0,"",'Ark1'!AR386)</f>
        <v>212.55273547659337</v>
      </c>
      <c r="N22" s="114">
        <f>+IF(F22=0,"",'Ark1'!AS386)</f>
        <v>34.289772029444123</v>
      </c>
      <c r="O22" s="73"/>
      <c r="P22" s="53">
        <f>+'Ark1'!T386</f>
        <v>8.5156164383561617</v>
      </c>
      <c r="Q22" s="66">
        <f>+'Ark1'!U386</f>
        <v>329.9999561643836</v>
      </c>
      <c r="R22" s="69"/>
      <c r="S22" s="76">
        <f>+'Ark1'!V386</f>
        <v>99.945205479452014</v>
      </c>
      <c r="T22" s="76">
        <f>+'Ark1'!W386</f>
        <v>80.657534246575324</v>
      </c>
      <c r="U22" s="76">
        <f>+'Ark1'!X386</f>
        <v>31.835616438356158</v>
      </c>
      <c r="V22" s="76">
        <f>+'Ark1'!AG386</f>
        <v>1067.5031020868587</v>
      </c>
      <c r="W22" s="66">
        <f>+'Ark1'!AH386</f>
        <v>96.164383561643831</v>
      </c>
      <c r="X22" s="76">
        <f>+'Ark1'!AI386</f>
        <v>97.150684931506845</v>
      </c>
      <c r="Y22" s="76">
        <f>+'Ark1'!Y386</f>
        <v>49.611923355846947</v>
      </c>
      <c r="Z22" s="53">
        <f>+'Ark1'!Z386</f>
        <v>1.0075495095833205</v>
      </c>
      <c r="AA22" s="53">
        <f>+'Ark1'!AA386</f>
        <v>2.462185790426684</v>
      </c>
      <c r="AB22" s="76">
        <f t="shared" si="8"/>
        <v>309.13255007809124</v>
      </c>
      <c r="AC22" s="73"/>
      <c r="AD22" s="66">
        <f t="shared" si="9"/>
        <v>2.4365821094793056</v>
      </c>
      <c r="AE22" s="43"/>
      <c r="AF22" s="4"/>
      <c r="AG22" s="56"/>
      <c r="AH22" s="56"/>
      <c r="AI22" s="5"/>
      <c r="AJ22" s="5"/>
      <c r="AL22" s="1"/>
      <c r="AM22" s="1"/>
      <c r="AN22" s="11"/>
      <c r="AO22" s="11"/>
      <c r="AP22" s="11"/>
    </row>
    <row r="23" spans="1:44" ht="15.6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7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73"/>
      <c r="AD23" s="43"/>
      <c r="AE23" s="43"/>
      <c r="AF23" s="4"/>
      <c r="AG23" s="56"/>
      <c r="AH23" s="56"/>
      <c r="AI23" s="5"/>
      <c r="AJ23" s="5"/>
      <c r="AL23" s="1"/>
      <c r="AM23" s="1"/>
      <c r="AN23" s="11"/>
      <c r="AO23" s="11"/>
      <c r="AP23" s="11"/>
    </row>
    <row r="24" spans="1:44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7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H24" s="1"/>
      <c r="AI24" s="1"/>
      <c r="AJ24" s="1"/>
      <c r="AK24" s="1"/>
      <c r="AL24" s="1"/>
      <c r="AM24" s="1"/>
      <c r="AQ24" s="13"/>
      <c r="AR24" s="13"/>
    </row>
    <row r="25" spans="1:44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H25" s="1"/>
      <c r="AI25" s="1"/>
      <c r="AJ25" s="1"/>
      <c r="AK25" s="1"/>
      <c r="AL25" s="1"/>
      <c r="AM25" s="1"/>
      <c r="AQ25" s="13"/>
      <c r="AR25" s="13"/>
    </row>
    <row r="26" spans="1:44">
      <c r="H26" s="70"/>
      <c r="K26" s="70"/>
      <c r="L26" s="70"/>
      <c r="R26" s="70"/>
      <c r="V26" s="16"/>
      <c r="Y26" s="202"/>
      <c r="Z26" s="58"/>
      <c r="AA26" s="1"/>
      <c r="AD26" s="1"/>
      <c r="AH26" s="1"/>
      <c r="AI26" s="1"/>
      <c r="AJ26" s="1"/>
      <c r="AK26" s="1"/>
      <c r="AL26" s="1"/>
      <c r="AM26" s="1"/>
      <c r="AQ26" s="13"/>
      <c r="AR26" s="13"/>
    </row>
    <row r="27" spans="1:44">
      <c r="H27" s="70"/>
      <c r="K27" s="70"/>
      <c r="L27" s="70"/>
      <c r="R27" s="70"/>
      <c r="V27" s="16"/>
      <c r="Y27" s="202"/>
      <c r="Z27" s="58"/>
      <c r="AA27" s="1"/>
      <c r="AD27" s="1"/>
      <c r="AH27" s="1"/>
      <c r="AI27" s="1"/>
      <c r="AJ27" s="1"/>
      <c r="AK27" s="1"/>
      <c r="AL27" s="1"/>
      <c r="AM27" s="1"/>
      <c r="AQ27" s="13"/>
      <c r="AR27" s="13"/>
    </row>
    <row r="28" spans="1:44">
      <c r="H28" s="70"/>
      <c r="K28" s="70"/>
      <c r="L28" s="70"/>
      <c r="R28" s="70"/>
      <c r="V28" s="16"/>
      <c r="Y28" s="202"/>
      <c r="Z28" s="58"/>
      <c r="AA28" s="1"/>
      <c r="AD28" s="1"/>
      <c r="AH28" s="1"/>
      <c r="AI28" s="1"/>
      <c r="AJ28" s="1"/>
      <c r="AK28" s="1"/>
      <c r="AL28" s="1"/>
      <c r="AM28" s="1"/>
      <c r="AQ28" s="13"/>
      <c r="AR28" s="13"/>
    </row>
    <row r="29" spans="1:44">
      <c r="H29" s="70"/>
      <c r="K29" s="70"/>
      <c r="L29" s="70"/>
      <c r="R29" s="70"/>
      <c r="V29" s="16"/>
      <c r="Y29" s="202"/>
      <c r="Z29" s="58"/>
      <c r="AA29" s="1"/>
      <c r="AD29" s="1"/>
      <c r="AH29" s="1"/>
      <c r="AI29" s="1"/>
      <c r="AJ29" s="1"/>
      <c r="AK29" s="1"/>
      <c r="AL29" s="1"/>
      <c r="AM29" s="1"/>
      <c r="AQ29" s="13"/>
      <c r="AR29" s="13"/>
    </row>
    <row r="30" spans="1:44">
      <c r="H30" s="70"/>
      <c r="K30" s="70"/>
      <c r="L30" s="70"/>
      <c r="R30" s="70"/>
      <c r="V30" s="16"/>
      <c r="Y30" s="202"/>
      <c r="Z30" s="58"/>
      <c r="AA30" s="1"/>
      <c r="AD30" s="1"/>
      <c r="AH30" s="1"/>
      <c r="AI30" s="1"/>
      <c r="AJ30" s="1"/>
      <c r="AK30" s="1"/>
      <c r="AL30" s="1"/>
      <c r="AM30" s="1"/>
      <c r="AQ30" s="13"/>
      <c r="AR30" s="13"/>
    </row>
    <row r="31" spans="1:44">
      <c r="H31" s="70"/>
      <c r="K31" s="70"/>
      <c r="L31" s="70"/>
      <c r="R31" s="70"/>
      <c r="V31" s="16"/>
      <c r="Y31" s="202"/>
      <c r="Z31" s="58"/>
      <c r="AA31" s="1"/>
      <c r="AD31" s="1"/>
      <c r="AH31" s="1"/>
      <c r="AI31" s="1"/>
      <c r="AJ31" s="1"/>
      <c r="AK31" s="1"/>
      <c r="AL31" s="1"/>
      <c r="AM31" s="1"/>
      <c r="AQ31" s="13"/>
      <c r="AR31" s="13"/>
    </row>
    <row r="32" spans="1:44">
      <c r="H32" s="70"/>
      <c r="K32" s="70"/>
      <c r="L32" s="70"/>
      <c r="R32" s="70"/>
      <c r="V32" s="16"/>
      <c r="Y32" s="202"/>
      <c r="Z32" s="58"/>
      <c r="AA32" s="1"/>
      <c r="AD32" s="1"/>
      <c r="AH32" s="1"/>
      <c r="AI32" s="1"/>
      <c r="AJ32" s="1"/>
      <c r="AK32" s="1"/>
      <c r="AL32" s="1"/>
      <c r="AM32" s="1"/>
      <c r="AQ32" s="13"/>
      <c r="AR32" s="13"/>
    </row>
    <row r="33" spans="8:44">
      <c r="H33" s="70"/>
      <c r="K33" s="70"/>
      <c r="L33" s="70"/>
      <c r="R33" s="70"/>
      <c r="V33" s="16"/>
      <c r="Y33" s="202"/>
      <c r="Z33" s="58"/>
      <c r="AA33" s="1"/>
      <c r="AD33" s="1"/>
      <c r="AH33" s="1"/>
      <c r="AI33" s="1"/>
      <c r="AJ33" s="1"/>
      <c r="AK33" s="1"/>
      <c r="AL33" s="1"/>
      <c r="AM33" s="1"/>
      <c r="AQ33" s="13"/>
      <c r="AR33" s="13"/>
    </row>
    <row r="34" spans="8:44">
      <c r="H34" s="70"/>
      <c r="K34" s="70"/>
      <c r="L34" s="70"/>
      <c r="R34" s="70"/>
      <c r="V34" s="16"/>
      <c r="Y34" s="202"/>
      <c r="Z34" s="58"/>
      <c r="AA34" s="1"/>
      <c r="AD34" s="1"/>
      <c r="AH34" s="1"/>
      <c r="AI34" s="1"/>
      <c r="AJ34" s="1"/>
      <c r="AK34" s="1"/>
      <c r="AL34" s="1"/>
      <c r="AM34" s="1"/>
      <c r="AQ34" s="13"/>
      <c r="AR34" s="13"/>
    </row>
    <row r="35" spans="8:44">
      <c r="H35" s="70"/>
      <c r="K35" s="70"/>
      <c r="L35" s="70"/>
      <c r="R35" s="70"/>
      <c r="V35" s="16"/>
      <c r="Y35" s="202"/>
      <c r="Z35" s="58"/>
      <c r="AA35" s="1"/>
      <c r="AD35" s="1"/>
      <c r="AH35" s="1"/>
      <c r="AI35" s="1"/>
      <c r="AJ35" s="1"/>
      <c r="AK35" s="1"/>
      <c r="AL35" s="1"/>
      <c r="AM35" s="1"/>
      <c r="AQ35" s="13"/>
      <c r="AR35" s="13"/>
    </row>
    <row r="36" spans="8:44">
      <c r="H36" s="70"/>
      <c r="K36" s="70"/>
      <c r="L36" s="70"/>
      <c r="R36" s="70"/>
      <c r="V36" s="16"/>
      <c r="Y36" s="202"/>
      <c r="Z36" s="58"/>
      <c r="AA36" s="1"/>
      <c r="AD36" s="1"/>
      <c r="AH36" s="1"/>
      <c r="AI36" s="1"/>
      <c r="AJ36" s="1"/>
      <c r="AK36" s="1"/>
      <c r="AL36" s="1"/>
      <c r="AM36" s="1"/>
      <c r="AQ36" s="13"/>
      <c r="AR36" s="13"/>
    </row>
    <row r="37" spans="8:44">
      <c r="H37" s="70"/>
      <c r="K37" s="70"/>
      <c r="L37" s="70"/>
      <c r="R37" s="70"/>
      <c r="V37" s="16"/>
      <c r="Y37" s="202"/>
      <c r="Z37" s="58"/>
      <c r="AA37" s="1"/>
      <c r="AD37" s="1"/>
      <c r="AH37" s="1"/>
      <c r="AI37" s="1"/>
      <c r="AJ37" s="1"/>
      <c r="AK37" s="1"/>
      <c r="AL37" s="1"/>
      <c r="AM37" s="1"/>
      <c r="AQ37" s="13"/>
      <c r="AR37" s="13"/>
    </row>
    <row r="38" spans="8:44">
      <c r="H38" s="70"/>
      <c r="K38" s="70"/>
      <c r="L38" s="70"/>
      <c r="R38" s="70"/>
      <c r="V38" s="16"/>
      <c r="Y38" s="202"/>
      <c r="Z38" s="58"/>
      <c r="AA38" s="1"/>
      <c r="AD38" s="1"/>
      <c r="AQ38" s="13"/>
      <c r="AR38" s="13"/>
    </row>
    <row r="39" spans="8:44">
      <c r="H39" s="70"/>
      <c r="K39" s="70"/>
      <c r="L39" s="70"/>
      <c r="R39" s="70"/>
      <c r="V39" s="16"/>
      <c r="Y39" s="202"/>
      <c r="Z39" s="58"/>
      <c r="AA39" s="1"/>
      <c r="AD39" s="1"/>
      <c r="AQ39" s="13"/>
      <c r="AR39" s="13"/>
    </row>
    <row r="40" spans="8:44">
      <c r="H40" s="70"/>
      <c r="K40" s="70"/>
      <c r="L40" s="70"/>
      <c r="R40" s="70"/>
      <c r="V40" s="16"/>
      <c r="Y40" s="202"/>
      <c r="Z40" s="58"/>
      <c r="AA40" s="1"/>
      <c r="AD40" s="1"/>
      <c r="AH40" s="1"/>
      <c r="AI40" s="1"/>
      <c r="AJ40" s="1"/>
      <c r="AK40" s="1"/>
      <c r="AL40" s="1"/>
      <c r="AM40" s="1"/>
      <c r="AQ40" s="13"/>
      <c r="AR40" s="13"/>
    </row>
    <row r="41" spans="8:44">
      <c r="H41" s="70"/>
      <c r="K41" s="70"/>
      <c r="L41" s="70"/>
      <c r="R41" s="70"/>
      <c r="V41" s="16"/>
      <c r="Y41" s="202"/>
      <c r="Z41" s="58"/>
      <c r="AA41" s="1"/>
      <c r="AD41" s="1"/>
      <c r="AH41" s="1"/>
      <c r="AI41" s="1"/>
      <c r="AJ41" s="1"/>
      <c r="AK41" s="1"/>
      <c r="AL41" s="1"/>
      <c r="AM41" s="1"/>
      <c r="AQ41" s="13"/>
      <c r="AR41" s="13"/>
    </row>
    <row r="42" spans="8:44">
      <c r="H42" s="70"/>
      <c r="K42" s="70"/>
      <c r="L42" s="70"/>
      <c r="R42" s="70"/>
      <c r="S42" s="77"/>
      <c r="V42" s="16"/>
      <c r="Y42" s="202"/>
      <c r="Z42" s="58"/>
      <c r="AA42" s="1"/>
      <c r="AD42" s="1"/>
      <c r="AH42" s="1"/>
      <c r="AI42" s="1"/>
      <c r="AJ42" s="1"/>
      <c r="AK42" s="1"/>
      <c r="AL42" s="1"/>
      <c r="AM42" s="1"/>
      <c r="AQ42" s="13"/>
      <c r="AR42" s="13"/>
    </row>
    <row r="43" spans="8:44">
      <c r="H43" s="70"/>
      <c r="K43" s="70"/>
      <c r="L43" s="70"/>
      <c r="R43" s="70"/>
      <c r="S43" s="77"/>
      <c r="V43" s="16"/>
      <c r="Y43" s="202"/>
      <c r="Z43" s="58"/>
      <c r="AA43" s="1"/>
      <c r="AD43" s="1"/>
      <c r="AH43" s="1"/>
      <c r="AI43" s="1"/>
      <c r="AJ43" s="1"/>
      <c r="AK43" s="1"/>
      <c r="AL43" s="1"/>
      <c r="AM43" s="1"/>
      <c r="AQ43" s="13"/>
      <c r="AR43" s="13"/>
    </row>
    <row r="44" spans="8:44">
      <c r="H44" s="70"/>
      <c r="K44" s="70"/>
      <c r="L44" s="70"/>
      <c r="R44" s="70"/>
      <c r="S44" s="77"/>
      <c r="V44" s="16"/>
      <c r="Y44" s="202"/>
      <c r="Z44" s="58"/>
      <c r="AA44" s="1"/>
      <c r="AD44" s="1"/>
      <c r="AH44" s="1"/>
      <c r="AI44" s="1"/>
      <c r="AJ44" s="1"/>
      <c r="AK44" s="1"/>
      <c r="AL44" s="1"/>
      <c r="AM44" s="1"/>
      <c r="AQ44" s="13"/>
      <c r="AR44" s="13"/>
    </row>
    <row r="45" spans="8:44">
      <c r="H45" s="70"/>
      <c r="K45" s="70"/>
      <c r="L45" s="70"/>
      <c r="R45" s="70"/>
      <c r="S45" s="77"/>
      <c r="V45" s="16"/>
      <c r="Y45" s="202"/>
      <c r="Z45" s="58"/>
      <c r="AA45" s="1"/>
      <c r="AD45" s="1"/>
      <c r="AH45" s="1"/>
      <c r="AI45" s="1"/>
      <c r="AJ45" s="1"/>
      <c r="AK45" s="1"/>
      <c r="AL45" s="1"/>
      <c r="AM45" s="1"/>
      <c r="AQ45" s="13"/>
      <c r="AR45" s="13"/>
    </row>
    <row r="46" spans="8:44">
      <c r="H46" s="70"/>
      <c r="K46" s="70"/>
      <c r="L46" s="70"/>
      <c r="R46" s="70"/>
      <c r="S46" s="77"/>
      <c r="V46" s="16"/>
      <c r="Y46" s="202"/>
      <c r="Z46" s="58"/>
      <c r="AA46" s="1"/>
      <c r="AD46" s="1"/>
      <c r="AH46" s="1"/>
      <c r="AI46" s="1"/>
      <c r="AJ46" s="1"/>
      <c r="AK46" s="1"/>
      <c r="AL46" s="1"/>
      <c r="AM46" s="1"/>
      <c r="AQ46" s="13"/>
      <c r="AR46" s="13"/>
    </row>
    <row r="47" spans="8:44">
      <c r="H47" s="70"/>
      <c r="K47" s="70"/>
      <c r="L47" s="70"/>
      <c r="R47" s="70"/>
      <c r="S47" s="77"/>
      <c r="V47" s="16"/>
      <c r="Y47" s="202"/>
      <c r="Z47" s="58"/>
      <c r="AA47" s="1"/>
      <c r="AD47" s="1"/>
      <c r="AH47" s="1"/>
      <c r="AI47" s="1"/>
      <c r="AJ47" s="1"/>
      <c r="AK47" s="1"/>
      <c r="AL47" s="1"/>
      <c r="AM47" s="1"/>
      <c r="AQ47" s="13"/>
      <c r="AR47" s="13"/>
    </row>
    <row r="48" spans="8:44">
      <c r="H48" s="70"/>
      <c r="K48" s="70"/>
      <c r="L48" s="70"/>
      <c r="R48" s="70"/>
      <c r="S48" s="77"/>
      <c r="V48" s="16"/>
      <c r="Y48" s="202"/>
      <c r="Z48" s="58"/>
      <c r="AA48" s="1"/>
      <c r="AD48" s="1"/>
      <c r="AH48" s="1"/>
      <c r="AI48" s="1"/>
      <c r="AJ48" s="1"/>
      <c r="AK48" s="1"/>
      <c r="AL48" s="1"/>
      <c r="AM48" s="1"/>
      <c r="AQ48" s="13"/>
      <c r="AR48" s="13"/>
    </row>
    <row r="49" spans="7:44">
      <c r="H49" s="70"/>
      <c r="K49" s="70"/>
      <c r="L49" s="70"/>
      <c r="R49" s="70"/>
      <c r="S49" s="77"/>
      <c r="V49" s="16"/>
      <c r="Y49" s="202"/>
      <c r="Z49" s="58"/>
      <c r="AA49" s="1"/>
      <c r="AD49" s="1"/>
      <c r="AH49" s="1"/>
      <c r="AI49" s="1"/>
      <c r="AJ49" s="1"/>
      <c r="AK49" s="1"/>
      <c r="AL49" s="1"/>
      <c r="AM49" s="1"/>
      <c r="AQ49" s="13"/>
      <c r="AR49" s="13"/>
    </row>
    <row r="50" spans="7:44">
      <c r="H50" s="70"/>
      <c r="K50" s="70"/>
      <c r="L50" s="70"/>
      <c r="R50" s="70"/>
      <c r="S50" s="77"/>
      <c r="V50" s="16"/>
      <c r="Y50" s="202"/>
      <c r="Z50" s="58"/>
      <c r="AA50" s="1"/>
      <c r="AD50" s="1"/>
      <c r="AH50" s="1"/>
      <c r="AI50" s="1"/>
      <c r="AJ50" s="1"/>
      <c r="AK50" s="1"/>
      <c r="AL50" s="1"/>
      <c r="AM50" s="1"/>
      <c r="AQ50" s="13"/>
      <c r="AR50" s="13"/>
    </row>
    <row r="51" spans="7:44">
      <c r="H51" s="70"/>
      <c r="K51" s="70"/>
      <c r="L51" s="70"/>
      <c r="R51" s="70"/>
      <c r="S51" s="77"/>
      <c r="V51" s="16"/>
      <c r="Y51" s="202"/>
      <c r="Z51" s="58"/>
      <c r="AA51" s="1"/>
      <c r="AD51" s="1"/>
      <c r="AH51" s="1"/>
      <c r="AI51" s="1"/>
      <c r="AJ51" s="1"/>
      <c r="AK51" s="1"/>
      <c r="AL51" s="1"/>
      <c r="AM51" s="1"/>
      <c r="AQ51" s="13"/>
      <c r="AR51" s="13"/>
    </row>
    <row r="52" spans="7:44">
      <c r="H52" s="70"/>
      <c r="K52" s="70"/>
      <c r="L52" s="70"/>
      <c r="R52" s="70"/>
      <c r="S52" s="77"/>
      <c r="V52" s="16"/>
      <c r="Y52" s="202"/>
      <c r="Z52" s="58"/>
      <c r="AA52" s="1"/>
      <c r="AD52" s="1"/>
      <c r="AH52" s="1"/>
      <c r="AI52" s="1"/>
      <c r="AJ52" s="1"/>
      <c r="AK52" s="1"/>
      <c r="AL52" s="1"/>
      <c r="AM52" s="1"/>
      <c r="AQ52" s="13"/>
      <c r="AR52" s="13"/>
    </row>
    <row r="53" spans="7:44">
      <c r="G53" s="68"/>
      <c r="H53" s="70"/>
      <c r="I53" s="68"/>
      <c r="J53" s="14"/>
      <c r="K53" s="70"/>
      <c r="L53" s="70"/>
      <c r="P53" s="14"/>
      <c r="Q53" s="14"/>
      <c r="R53" s="70"/>
      <c r="S53" s="77"/>
      <c r="V53" s="16"/>
      <c r="Y53" s="202"/>
      <c r="Z53" s="58"/>
      <c r="AA53" s="1"/>
      <c r="AD53" s="1"/>
      <c r="AH53" s="1"/>
      <c r="AI53" s="1"/>
      <c r="AJ53" s="1"/>
      <c r="AK53" s="1"/>
      <c r="AL53" s="1"/>
      <c r="AM53" s="1"/>
      <c r="AQ53" s="13"/>
      <c r="AR53" s="13"/>
    </row>
    <row r="54" spans="7:44">
      <c r="G54" s="68"/>
      <c r="H54" s="70"/>
      <c r="I54" s="68"/>
      <c r="J54" s="14"/>
      <c r="K54" s="70"/>
      <c r="L54" s="70"/>
      <c r="P54" s="14"/>
      <c r="Q54" s="14"/>
      <c r="R54" s="70"/>
      <c r="S54" s="77"/>
      <c r="V54" s="16"/>
      <c r="Y54" s="202"/>
      <c r="Z54" s="58"/>
      <c r="AA54" s="1"/>
      <c r="AD54" s="1"/>
      <c r="AH54" s="1"/>
      <c r="AI54" s="1"/>
      <c r="AJ54" s="1"/>
      <c r="AK54" s="1"/>
      <c r="AL54" s="1"/>
      <c r="AM54" s="1"/>
      <c r="AQ54" s="13"/>
      <c r="AR54" s="13"/>
    </row>
    <row r="55" spans="7:44">
      <c r="G55" s="68"/>
      <c r="H55" s="70"/>
      <c r="I55" s="68"/>
      <c r="J55" s="14"/>
      <c r="K55" s="70"/>
      <c r="L55" s="70"/>
      <c r="P55" s="14"/>
      <c r="Q55" s="14"/>
      <c r="R55" s="70"/>
      <c r="S55" s="77"/>
      <c r="V55" s="16"/>
      <c r="Y55" s="202"/>
      <c r="Z55" s="58"/>
      <c r="AA55" s="1"/>
      <c r="AD55" s="1"/>
      <c r="AH55" s="1"/>
      <c r="AI55" s="1"/>
      <c r="AJ55" s="1"/>
      <c r="AK55" s="1"/>
      <c r="AL55" s="1"/>
      <c r="AM55" s="1"/>
    </row>
    <row r="56" spans="7:44">
      <c r="G56" s="68"/>
      <c r="H56" s="70"/>
      <c r="I56" s="68"/>
      <c r="J56" s="14"/>
      <c r="K56" s="70"/>
      <c r="L56" s="70"/>
      <c r="P56" s="14"/>
      <c r="Q56" s="14"/>
      <c r="R56" s="70"/>
      <c r="S56" s="77"/>
      <c r="V56" s="16"/>
      <c r="Y56" s="202"/>
      <c r="Z56" s="58"/>
      <c r="AA56" s="1"/>
      <c r="AD56" s="1"/>
      <c r="AH56" s="1"/>
      <c r="AI56" s="1"/>
      <c r="AJ56" s="1"/>
      <c r="AK56" s="1"/>
      <c r="AL56" s="1"/>
      <c r="AM56" s="1"/>
    </row>
    <row r="57" spans="7:44">
      <c r="G57" s="68"/>
      <c r="H57" s="70"/>
      <c r="I57" s="68"/>
      <c r="J57" s="14"/>
      <c r="K57" s="70"/>
      <c r="L57" s="70"/>
      <c r="P57" s="14"/>
      <c r="Q57" s="14"/>
      <c r="R57" s="70"/>
      <c r="S57" s="77"/>
      <c r="V57" s="16"/>
      <c r="Y57" s="202"/>
      <c r="Z57" s="58"/>
      <c r="AA57" s="1"/>
      <c r="AD57" s="1"/>
      <c r="AH57" s="1"/>
      <c r="AI57" s="1"/>
      <c r="AJ57" s="1"/>
      <c r="AK57" s="1"/>
      <c r="AL57" s="1"/>
      <c r="AM57" s="1"/>
    </row>
    <row r="58" spans="7:44">
      <c r="G58" s="68"/>
      <c r="H58" s="70"/>
      <c r="I58" s="68"/>
      <c r="J58" s="14"/>
      <c r="K58" s="70"/>
      <c r="L58" s="70"/>
      <c r="P58" s="14"/>
      <c r="Q58" s="14"/>
      <c r="R58" s="70"/>
      <c r="S58" s="77"/>
      <c r="V58" s="16"/>
      <c r="Y58" s="202"/>
      <c r="Z58" s="58"/>
      <c r="AA58" s="1"/>
      <c r="AD58" s="1"/>
      <c r="AH58" s="1"/>
      <c r="AI58" s="1"/>
      <c r="AJ58" s="1"/>
      <c r="AK58" s="1"/>
      <c r="AL58" s="1"/>
      <c r="AM58" s="1"/>
    </row>
    <row r="59" spans="7:44">
      <c r="G59" s="68"/>
      <c r="H59" s="70"/>
      <c r="I59" s="68"/>
      <c r="J59" s="14"/>
      <c r="K59" s="70"/>
      <c r="L59" s="70"/>
      <c r="P59" s="14"/>
      <c r="Q59" s="14"/>
      <c r="R59" s="70"/>
      <c r="S59" s="77"/>
      <c r="V59" s="16"/>
      <c r="Y59" s="202"/>
      <c r="Z59" s="58"/>
      <c r="AA59" s="1"/>
      <c r="AD59" s="1"/>
      <c r="AH59" s="1"/>
      <c r="AI59" s="1"/>
      <c r="AJ59" s="1"/>
      <c r="AK59" s="1"/>
      <c r="AL59" s="1"/>
      <c r="AM59" s="1"/>
    </row>
    <row r="60" spans="7:44">
      <c r="G60" s="68"/>
      <c r="H60" s="70"/>
      <c r="I60" s="68"/>
      <c r="J60" s="14"/>
      <c r="K60" s="70"/>
      <c r="L60" s="70"/>
      <c r="P60" s="14"/>
      <c r="Q60" s="14"/>
      <c r="R60" s="70"/>
      <c r="S60" s="77"/>
      <c r="V60" s="16"/>
      <c r="Y60" s="202"/>
      <c r="Z60" s="58"/>
      <c r="AA60" s="1"/>
      <c r="AD60" s="1"/>
      <c r="AH60" s="1"/>
      <c r="AI60" s="1"/>
      <c r="AJ60" s="1"/>
      <c r="AK60" s="1"/>
      <c r="AL60" s="1"/>
      <c r="AM60" s="1"/>
    </row>
    <row r="61" spans="7:44">
      <c r="G61" s="68"/>
      <c r="H61" s="70"/>
      <c r="I61" s="68"/>
      <c r="J61" s="14"/>
      <c r="K61" s="70"/>
      <c r="L61" s="70"/>
      <c r="P61" s="14"/>
      <c r="Q61" s="14"/>
      <c r="R61" s="70"/>
      <c r="S61" s="77"/>
      <c r="V61" s="16"/>
      <c r="Y61" s="202"/>
      <c r="Z61" s="58"/>
      <c r="AA61" s="1"/>
      <c r="AD61" s="1"/>
      <c r="AH61" s="1"/>
      <c r="AI61" s="1"/>
      <c r="AJ61" s="1"/>
      <c r="AK61" s="1"/>
      <c r="AL61" s="1"/>
      <c r="AM61" s="1"/>
    </row>
    <row r="62" spans="7:44">
      <c r="G62" s="68"/>
      <c r="H62" s="70"/>
      <c r="I62" s="68"/>
      <c r="J62" s="14"/>
      <c r="K62" s="70"/>
      <c r="L62" s="70"/>
      <c r="P62" s="14"/>
      <c r="Q62" s="14"/>
      <c r="R62" s="70"/>
      <c r="S62" s="77"/>
      <c r="V62" s="16"/>
      <c r="Y62" s="202"/>
      <c r="Z62" s="58"/>
      <c r="AA62" s="1"/>
      <c r="AD62" s="1"/>
      <c r="AH62" s="1"/>
      <c r="AI62" s="1"/>
      <c r="AJ62" s="1"/>
      <c r="AK62" s="1"/>
      <c r="AL62" s="1"/>
      <c r="AM62" s="1"/>
    </row>
    <row r="63" spans="7:44">
      <c r="G63" s="68"/>
      <c r="H63" s="70"/>
      <c r="I63" s="68"/>
      <c r="J63" s="14"/>
      <c r="K63" s="70"/>
      <c r="L63" s="70"/>
      <c r="P63" s="14"/>
      <c r="Q63" s="14"/>
      <c r="R63" s="70"/>
      <c r="S63" s="77"/>
      <c r="V63" s="16"/>
      <c r="Y63" s="202"/>
      <c r="Z63" s="58"/>
      <c r="AA63" s="1"/>
      <c r="AD63" s="1"/>
      <c r="AH63" s="1"/>
      <c r="AI63" s="1"/>
      <c r="AJ63" s="1"/>
      <c r="AK63" s="1"/>
      <c r="AL63" s="1"/>
      <c r="AM63" s="1"/>
    </row>
    <row r="64" spans="7:44">
      <c r="G64" s="68"/>
      <c r="H64" s="70"/>
      <c r="I64" s="68"/>
      <c r="J64" s="14"/>
      <c r="K64" s="70"/>
      <c r="L64" s="70"/>
      <c r="P64" s="14"/>
      <c r="Q64" s="14"/>
      <c r="R64" s="70"/>
      <c r="S64" s="77"/>
      <c r="V64" s="16"/>
      <c r="Y64" s="202"/>
      <c r="Z64" s="58"/>
      <c r="AA64" s="1"/>
      <c r="AD64" s="1"/>
      <c r="AH64" s="1"/>
      <c r="AI64" s="1"/>
      <c r="AJ64" s="1"/>
      <c r="AK64" s="1"/>
      <c r="AL64" s="1"/>
      <c r="AM64" s="1"/>
    </row>
    <row r="65" spans="7:42">
      <c r="G65" s="68"/>
      <c r="H65" s="70"/>
      <c r="I65" s="68"/>
      <c r="J65" s="14"/>
      <c r="K65" s="70"/>
      <c r="L65" s="70"/>
      <c r="P65" s="14"/>
      <c r="Q65" s="14"/>
      <c r="R65" s="70"/>
      <c r="S65" s="77"/>
      <c r="V65" s="16"/>
      <c r="Y65" s="202"/>
      <c r="Z65" s="58"/>
      <c r="AA65" s="1"/>
      <c r="AD65" s="1"/>
      <c r="AH65" s="1"/>
      <c r="AI65" s="1"/>
      <c r="AJ65" s="1"/>
      <c r="AK65" s="1"/>
      <c r="AL65" s="1"/>
      <c r="AM65" s="1"/>
      <c r="AP65" s="14"/>
    </row>
    <row r="66" spans="7:42">
      <c r="G66" s="68"/>
      <c r="H66" s="70"/>
      <c r="I66" s="68"/>
      <c r="J66" s="14"/>
      <c r="K66" s="70"/>
      <c r="L66" s="70"/>
      <c r="P66" s="14"/>
      <c r="Q66" s="14"/>
      <c r="R66" s="70"/>
      <c r="S66" s="77"/>
      <c r="V66" s="16"/>
      <c r="Y66" s="202"/>
      <c r="Z66" s="58"/>
      <c r="AA66" s="1"/>
      <c r="AD66" s="1"/>
      <c r="AH66" s="1"/>
      <c r="AI66" s="1"/>
      <c r="AJ66" s="1"/>
      <c r="AK66" s="1"/>
      <c r="AL66" s="1"/>
      <c r="AM66" s="1"/>
      <c r="AP66" s="14"/>
    </row>
    <row r="67" spans="7:42">
      <c r="G67" s="68"/>
      <c r="H67" s="70"/>
      <c r="I67" s="68"/>
      <c r="J67" s="14"/>
      <c r="K67" s="70"/>
      <c r="L67" s="70"/>
      <c r="P67" s="14"/>
      <c r="Q67" s="14"/>
      <c r="R67" s="70"/>
      <c r="S67" s="77"/>
      <c r="V67" s="16"/>
      <c r="Y67" s="202"/>
      <c r="Z67" s="58"/>
      <c r="AA67" s="1"/>
      <c r="AD67" s="1"/>
      <c r="AH67" s="1"/>
      <c r="AI67" s="1"/>
      <c r="AJ67" s="1"/>
      <c r="AK67" s="1"/>
      <c r="AL67" s="1"/>
      <c r="AM67" s="1"/>
      <c r="AP67" s="14"/>
    </row>
    <row r="68" spans="7:42">
      <c r="G68" s="68"/>
      <c r="H68" s="70"/>
      <c r="I68" s="68"/>
      <c r="J68" s="14"/>
      <c r="K68" s="70"/>
      <c r="L68" s="70"/>
      <c r="P68" s="14"/>
      <c r="Q68" s="14"/>
      <c r="R68" s="70"/>
      <c r="S68" s="77"/>
      <c r="V68" s="16"/>
      <c r="Y68" s="202"/>
      <c r="Z68" s="58"/>
      <c r="AA68" s="1"/>
      <c r="AD68" s="1"/>
      <c r="AH68" s="1"/>
      <c r="AI68" s="1"/>
      <c r="AJ68" s="1"/>
      <c r="AK68" s="1"/>
      <c r="AL68" s="1"/>
      <c r="AM68" s="1"/>
      <c r="AP68" s="14"/>
    </row>
    <row r="69" spans="7:42">
      <c r="G69" s="68"/>
      <c r="H69" s="70"/>
      <c r="I69" s="68"/>
      <c r="J69" s="14"/>
      <c r="K69" s="70"/>
      <c r="L69" s="70"/>
      <c r="P69" s="14"/>
      <c r="Q69" s="14"/>
      <c r="R69" s="70"/>
      <c r="S69" s="77"/>
      <c r="V69" s="16"/>
      <c r="Y69" s="202"/>
      <c r="Z69" s="58"/>
      <c r="AA69" s="1"/>
      <c r="AD69" s="1"/>
      <c r="AH69" s="1"/>
      <c r="AI69" s="1"/>
      <c r="AJ69" s="1"/>
      <c r="AK69" s="1"/>
      <c r="AL69" s="1"/>
      <c r="AM69" s="1"/>
      <c r="AP69" s="14"/>
    </row>
    <row r="70" spans="7:42">
      <c r="G70" s="68"/>
      <c r="H70" s="70"/>
      <c r="I70" s="68"/>
      <c r="J70" s="14"/>
      <c r="K70" s="70"/>
      <c r="L70" s="70"/>
      <c r="P70" s="14"/>
      <c r="Q70" s="14"/>
      <c r="R70" s="70"/>
      <c r="S70" s="77"/>
      <c r="V70" s="16"/>
      <c r="Y70" s="202"/>
      <c r="Z70" s="58"/>
      <c r="AA70" s="1"/>
      <c r="AD70" s="1"/>
      <c r="AH70" s="1"/>
      <c r="AI70" s="1"/>
      <c r="AJ70" s="1"/>
      <c r="AK70" s="1"/>
      <c r="AL70" s="1"/>
      <c r="AM70" s="1"/>
      <c r="AP70" s="14"/>
    </row>
    <row r="71" spans="7:42">
      <c r="G71" s="68"/>
      <c r="H71" s="70"/>
      <c r="I71" s="68"/>
      <c r="J71" s="14"/>
      <c r="K71" s="70"/>
      <c r="L71" s="70"/>
      <c r="P71" s="14"/>
      <c r="Q71" s="14"/>
      <c r="R71" s="70"/>
      <c r="S71" s="77"/>
      <c r="V71" s="16"/>
      <c r="Y71" s="202"/>
      <c r="Z71" s="58"/>
      <c r="AA71" s="1"/>
      <c r="AD71" s="1"/>
      <c r="AH71" s="1"/>
      <c r="AI71" s="1"/>
      <c r="AJ71" s="1"/>
      <c r="AK71" s="1"/>
      <c r="AL71" s="1"/>
      <c r="AM71" s="1"/>
      <c r="AP71" s="14"/>
    </row>
    <row r="72" spans="7:42">
      <c r="G72" s="68"/>
      <c r="H72" s="70"/>
      <c r="I72" s="68"/>
      <c r="J72" s="14"/>
      <c r="K72" s="70"/>
      <c r="L72" s="70"/>
      <c r="P72" s="14"/>
      <c r="Q72" s="14"/>
      <c r="R72" s="70"/>
      <c r="S72" s="77"/>
      <c r="V72" s="16"/>
      <c r="Y72" s="202"/>
      <c r="Z72" s="58"/>
      <c r="AA72" s="1"/>
      <c r="AD72" s="1"/>
      <c r="AH72" s="1"/>
      <c r="AI72" s="1"/>
      <c r="AJ72" s="1"/>
      <c r="AK72" s="1"/>
      <c r="AL72" s="1"/>
      <c r="AM72" s="1"/>
      <c r="AP72" s="14"/>
    </row>
    <row r="73" spans="7:42">
      <c r="G73" s="68"/>
      <c r="H73" s="70"/>
      <c r="I73" s="68"/>
      <c r="J73" s="14"/>
      <c r="K73" s="70"/>
      <c r="L73" s="70"/>
      <c r="P73" s="14"/>
      <c r="Q73" s="14"/>
      <c r="R73" s="70"/>
      <c r="S73" s="77"/>
      <c r="V73" s="16"/>
      <c r="Y73" s="202"/>
      <c r="Z73" s="58"/>
      <c r="AA73" s="1"/>
      <c r="AD73" s="1"/>
      <c r="AH73" s="1"/>
      <c r="AI73" s="1"/>
      <c r="AJ73" s="1"/>
      <c r="AK73" s="1"/>
      <c r="AL73" s="1"/>
      <c r="AM73" s="1"/>
      <c r="AP73" s="14"/>
    </row>
    <row r="74" spans="7:42">
      <c r="G74" s="68"/>
      <c r="H74" s="70"/>
      <c r="I74" s="68"/>
      <c r="J74" s="14"/>
      <c r="K74" s="70"/>
      <c r="L74" s="70"/>
      <c r="P74" s="14"/>
      <c r="Q74" s="14"/>
      <c r="R74" s="70"/>
      <c r="S74" s="77"/>
      <c r="V74" s="16"/>
      <c r="Y74" s="202"/>
      <c r="Z74" s="58"/>
      <c r="AA74" s="1"/>
      <c r="AD74" s="1"/>
      <c r="AH74" s="1"/>
      <c r="AI74" s="1"/>
      <c r="AJ74" s="1"/>
      <c r="AK74" s="1"/>
      <c r="AL74" s="1"/>
      <c r="AM74" s="1"/>
      <c r="AP74" s="14"/>
    </row>
    <row r="75" spans="7:42">
      <c r="G75" s="68"/>
      <c r="H75" s="70"/>
      <c r="I75" s="68"/>
      <c r="J75" s="14"/>
      <c r="K75" s="70"/>
      <c r="L75" s="70"/>
      <c r="P75" s="14"/>
      <c r="Q75" s="14"/>
      <c r="R75" s="70"/>
      <c r="S75" s="77"/>
      <c r="V75" s="16"/>
      <c r="Y75" s="202"/>
      <c r="Z75" s="58"/>
      <c r="AA75" s="1"/>
      <c r="AD75" s="1"/>
      <c r="AH75" s="1"/>
      <c r="AI75" s="1"/>
      <c r="AJ75" s="1"/>
      <c r="AK75" s="1"/>
      <c r="AL75" s="1"/>
      <c r="AM75" s="1"/>
      <c r="AP75" s="14"/>
    </row>
    <row r="76" spans="7:42">
      <c r="G76" s="68"/>
      <c r="H76" s="70"/>
      <c r="I76" s="68"/>
      <c r="J76" s="14"/>
      <c r="K76" s="70"/>
      <c r="L76" s="70"/>
      <c r="P76" s="14"/>
      <c r="Q76" s="14"/>
      <c r="R76" s="70"/>
      <c r="S76" s="77"/>
      <c r="V76" s="16"/>
      <c r="Y76" s="202"/>
      <c r="Z76" s="58"/>
      <c r="AA76" s="1"/>
      <c r="AD76" s="1"/>
      <c r="AH76" s="1"/>
      <c r="AI76" s="1"/>
      <c r="AJ76" s="1"/>
      <c r="AK76" s="1"/>
      <c r="AL76" s="1"/>
      <c r="AM76" s="1"/>
      <c r="AP76" s="14"/>
    </row>
    <row r="77" spans="7:42">
      <c r="G77" s="68"/>
      <c r="H77" s="70"/>
      <c r="I77" s="68"/>
      <c r="J77" s="14"/>
      <c r="K77" s="70"/>
      <c r="L77" s="70"/>
      <c r="P77" s="14"/>
      <c r="Q77" s="14"/>
      <c r="R77" s="70"/>
      <c r="S77" s="77"/>
      <c r="V77" s="16"/>
      <c r="Y77" s="202"/>
      <c r="Z77" s="58"/>
      <c r="AA77" s="1"/>
      <c r="AD77" s="1"/>
      <c r="AH77" s="1"/>
      <c r="AI77" s="1"/>
      <c r="AJ77" s="1"/>
      <c r="AK77" s="1"/>
      <c r="AL77" s="1"/>
      <c r="AM77" s="1"/>
      <c r="AP77" s="14"/>
    </row>
    <row r="78" spans="7:42">
      <c r="G78" s="68"/>
      <c r="H78" s="70"/>
      <c r="I78" s="68"/>
      <c r="J78" s="14"/>
      <c r="K78" s="70"/>
      <c r="L78" s="70"/>
      <c r="M78" s="77"/>
      <c r="N78" s="77"/>
      <c r="O78" s="77"/>
      <c r="P78" s="14"/>
      <c r="Q78" s="14"/>
      <c r="R78" s="70"/>
      <c r="S78" s="77"/>
      <c r="T78" s="77"/>
      <c r="U78" s="77"/>
      <c r="V78" s="77"/>
      <c r="W78" s="14"/>
      <c r="X78" s="77"/>
      <c r="Y78" s="77"/>
      <c r="Z78" s="14"/>
      <c r="AA78" s="14"/>
      <c r="AB78" s="77"/>
      <c r="AC78" s="77"/>
      <c r="AD78" s="14"/>
      <c r="AE78" s="68"/>
      <c r="AH78" s="1"/>
      <c r="AI78" s="1"/>
      <c r="AJ78" s="1"/>
      <c r="AK78" s="1"/>
      <c r="AL78" s="1"/>
      <c r="AM78" s="1"/>
      <c r="AP78" s="14"/>
    </row>
    <row r="79" spans="7:42">
      <c r="G79" s="68"/>
      <c r="H79" s="70"/>
      <c r="I79" s="68"/>
      <c r="J79" s="14"/>
      <c r="K79" s="70"/>
      <c r="L79" s="70"/>
      <c r="M79" s="77"/>
      <c r="N79" s="77"/>
      <c r="O79" s="77"/>
      <c r="P79" s="14"/>
      <c r="Q79" s="14"/>
      <c r="R79" s="70"/>
      <c r="S79" s="77"/>
      <c r="T79" s="77"/>
      <c r="U79" s="77"/>
      <c r="V79" s="77"/>
      <c r="W79" s="14"/>
      <c r="X79" s="77"/>
      <c r="Y79" s="77"/>
      <c r="Z79" s="14"/>
      <c r="AA79" s="14"/>
      <c r="AB79" s="77"/>
      <c r="AC79" s="77"/>
      <c r="AD79" s="14"/>
      <c r="AE79" s="68"/>
      <c r="AH79" s="1"/>
      <c r="AI79" s="1"/>
      <c r="AJ79" s="1"/>
      <c r="AK79" s="1"/>
      <c r="AL79" s="1"/>
      <c r="AM79" s="1"/>
      <c r="AP79" s="14"/>
    </row>
    <row r="80" spans="7:42">
      <c r="G80" s="68"/>
      <c r="H80" s="70"/>
      <c r="I80" s="68"/>
      <c r="J80" s="14"/>
      <c r="K80" s="70"/>
      <c r="L80" s="70"/>
      <c r="M80" s="77"/>
      <c r="N80" s="77"/>
      <c r="O80" s="77"/>
      <c r="P80" s="14"/>
      <c r="Q80" s="14"/>
      <c r="R80" s="70"/>
      <c r="S80" s="77"/>
      <c r="T80" s="77"/>
      <c r="U80" s="77"/>
      <c r="V80" s="77"/>
      <c r="W80" s="14"/>
      <c r="X80" s="77"/>
      <c r="Y80" s="77"/>
      <c r="Z80" s="14"/>
      <c r="AA80" s="14"/>
      <c r="AB80" s="77"/>
      <c r="AC80" s="77"/>
      <c r="AD80" s="14"/>
      <c r="AE80" s="68"/>
      <c r="AH80" s="1"/>
      <c r="AI80" s="1"/>
      <c r="AJ80" s="1"/>
      <c r="AK80" s="1"/>
      <c r="AL80" s="1"/>
      <c r="AM80" s="1"/>
      <c r="AP80" s="14"/>
    </row>
    <row r="81" spans="7:42">
      <c r="G81" s="68"/>
      <c r="H81" s="70"/>
      <c r="I81" s="68"/>
      <c r="J81" s="14"/>
      <c r="K81" s="70"/>
      <c r="L81" s="70"/>
      <c r="M81" s="77"/>
      <c r="N81" s="77"/>
      <c r="O81" s="77"/>
      <c r="P81" s="14"/>
      <c r="Q81" s="14"/>
      <c r="R81" s="70"/>
      <c r="S81" s="77"/>
      <c r="T81" s="77"/>
      <c r="U81" s="77"/>
      <c r="V81" s="77"/>
      <c r="W81" s="14"/>
      <c r="X81" s="77"/>
      <c r="Y81" s="77"/>
      <c r="Z81" s="14"/>
      <c r="AA81" s="14"/>
      <c r="AB81" s="77"/>
      <c r="AC81" s="77"/>
      <c r="AD81" s="14"/>
      <c r="AE81" s="68"/>
      <c r="AH81" s="1"/>
      <c r="AI81" s="1"/>
      <c r="AJ81" s="1"/>
      <c r="AK81" s="1"/>
      <c r="AL81" s="1"/>
      <c r="AM81" s="1"/>
      <c r="AP81" s="14"/>
    </row>
    <row r="82" spans="7:42">
      <c r="G82" s="68"/>
      <c r="H82" s="70"/>
      <c r="I82" s="68"/>
      <c r="J82" s="14"/>
      <c r="K82" s="70"/>
      <c r="L82" s="70"/>
      <c r="M82" s="77"/>
      <c r="N82" s="77"/>
      <c r="O82" s="77"/>
      <c r="P82" s="14"/>
      <c r="Q82" s="14"/>
      <c r="R82" s="70"/>
      <c r="S82" s="77"/>
      <c r="T82" s="77"/>
      <c r="U82" s="77"/>
      <c r="V82" s="77"/>
      <c r="W82" s="14"/>
      <c r="X82" s="77"/>
      <c r="Y82" s="77"/>
      <c r="Z82" s="14"/>
      <c r="AA82" s="14"/>
      <c r="AB82" s="77"/>
      <c r="AC82" s="77"/>
      <c r="AD82" s="14"/>
      <c r="AE82" s="68"/>
      <c r="AH82" s="1"/>
      <c r="AI82" s="1"/>
      <c r="AJ82" s="1"/>
      <c r="AK82" s="1"/>
      <c r="AL82" s="1"/>
      <c r="AM82" s="1"/>
      <c r="AP82" s="14"/>
    </row>
    <row r="83" spans="7:42">
      <c r="G83" s="68"/>
      <c r="H83" s="70"/>
      <c r="I83" s="68"/>
      <c r="J83" s="14"/>
      <c r="K83" s="70"/>
      <c r="L83" s="70"/>
      <c r="M83" s="77"/>
      <c r="N83" s="77"/>
      <c r="O83" s="77"/>
      <c r="P83" s="14"/>
      <c r="Q83" s="14"/>
      <c r="R83" s="70"/>
      <c r="S83" s="77"/>
      <c r="T83" s="77"/>
      <c r="U83" s="77"/>
      <c r="V83" s="77"/>
      <c r="W83" s="14"/>
      <c r="X83" s="77"/>
      <c r="Y83" s="77"/>
      <c r="Z83" s="14"/>
      <c r="AA83" s="14"/>
      <c r="AB83" s="77"/>
      <c r="AC83" s="77"/>
      <c r="AD83" s="14"/>
      <c r="AE83" s="68"/>
      <c r="AH83" s="1"/>
      <c r="AI83" s="1"/>
      <c r="AJ83" s="1"/>
      <c r="AK83" s="1"/>
      <c r="AL83" s="1"/>
      <c r="AM83" s="1"/>
      <c r="AP83" s="14"/>
    </row>
    <row r="84" spans="7:42">
      <c r="G84" s="68"/>
      <c r="H84" s="70"/>
      <c r="I84" s="68"/>
      <c r="J84" s="14"/>
      <c r="K84" s="70"/>
      <c r="L84" s="70"/>
      <c r="M84" s="77"/>
      <c r="N84" s="77"/>
      <c r="O84" s="77"/>
      <c r="P84" s="14"/>
      <c r="Q84" s="14"/>
      <c r="R84" s="70"/>
      <c r="S84" s="77"/>
      <c r="T84" s="77"/>
      <c r="U84" s="77"/>
      <c r="V84" s="77"/>
      <c r="W84" s="14"/>
      <c r="X84" s="77"/>
      <c r="Y84" s="77"/>
      <c r="Z84" s="14"/>
      <c r="AA84" s="14"/>
      <c r="AB84" s="77"/>
      <c r="AC84" s="77"/>
      <c r="AD84" s="14"/>
      <c r="AE84" s="68"/>
      <c r="AH84" s="1"/>
      <c r="AI84" s="1"/>
      <c r="AJ84" s="1"/>
      <c r="AK84" s="1"/>
      <c r="AL84" s="1"/>
      <c r="AM84" s="1"/>
      <c r="AP84" s="14"/>
    </row>
    <row r="85" spans="7:42">
      <c r="G85" s="68"/>
      <c r="H85" s="70"/>
      <c r="I85" s="68"/>
      <c r="J85" s="14"/>
      <c r="K85" s="70"/>
      <c r="L85" s="70"/>
      <c r="M85" s="77"/>
      <c r="N85" s="77"/>
      <c r="O85" s="77"/>
      <c r="P85" s="14"/>
      <c r="Q85" s="14"/>
      <c r="R85" s="70"/>
      <c r="S85" s="77"/>
      <c r="T85" s="77"/>
      <c r="U85" s="77"/>
      <c r="V85" s="77"/>
      <c r="W85" s="14"/>
      <c r="X85" s="77"/>
      <c r="Y85" s="77"/>
      <c r="Z85" s="14"/>
      <c r="AA85" s="14"/>
      <c r="AB85" s="77"/>
      <c r="AC85" s="77"/>
      <c r="AD85" s="14"/>
      <c r="AE85" s="68"/>
      <c r="AH85" s="1"/>
      <c r="AI85" s="1"/>
      <c r="AJ85" s="1"/>
      <c r="AK85" s="1"/>
      <c r="AL85" s="1"/>
      <c r="AM85" s="1"/>
      <c r="AP85" s="14"/>
    </row>
    <row r="86" spans="7:42">
      <c r="G86" s="68"/>
      <c r="H86" s="70"/>
      <c r="I86" s="68"/>
      <c r="J86" s="14"/>
      <c r="K86" s="70"/>
      <c r="L86" s="70"/>
      <c r="M86" s="77"/>
      <c r="N86" s="77"/>
      <c r="O86" s="77"/>
      <c r="P86" s="14"/>
      <c r="Q86" s="14"/>
      <c r="R86" s="70"/>
      <c r="S86" s="77"/>
      <c r="T86" s="77"/>
      <c r="U86" s="77"/>
      <c r="V86" s="77"/>
      <c r="W86" s="14"/>
      <c r="X86" s="77"/>
      <c r="Y86" s="77"/>
      <c r="Z86" s="14"/>
      <c r="AA86" s="14"/>
      <c r="AB86" s="77"/>
      <c r="AC86" s="77"/>
      <c r="AD86" s="14"/>
      <c r="AE86" s="68"/>
      <c r="AH86" s="1"/>
      <c r="AI86" s="1"/>
      <c r="AJ86" s="1"/>
      <c r="AK86" s="1"/>
      <c r="AL86" s="1"/>
      <c r="AM86" s="1"/>
      <c r="AP86" s="14"/>
    </row>
    <row r="87" spans="7:42">
      <c r="G87" s="68"/>
      <c r="H87" s="70"/>
      <c r="I87" s="68"/>
      <c r="J87" s="14"/>
      <c r="K87" s="70"/>
      <c r="L87" s="70"/>
      <c r="M87" s="77"/>
      <c r="N87" s="77"/>
      <c r="O87" s="77"/>
      <c r="P87" s="14"/>
      <c r="Q87" s="14"/>
      <c r="R87" s="70"/>
      <c r="S87" s="77"/>
      <c r="T87" s="77"/>
      <c r="U87" s="77"/>
      <c r="V87" s="77"/>
      <c r="W87" s="14"/>
      <c r="X87" s="77"/>
      <c r="Y87" s="77"/>
      <c r="Z87" s="14"/>
      <c r="AA87" s="14"/>
      <c r="AB87" s="77"/>
      <c r="AC87" s="77"/>
      <c r="AD87" s="14"/>
      <c r="AE87" s="68"/>
      <c r="AH87" s="1"/>
      <c r="AI87" s="1"/>
      <c r="AJ87" s="1"/>
      <c r="AK87" s="1"/>
      <c r="AL87" s="1"/>
      <c r="AM87" s="1"/>
      <c r="AP87" s="14"/>
    </row>
    <row r="88" spans="7:42">
      <c r="G88" s="68"/>
      <c r="H88" s="70"/>
      <c r="I88" s="68"/>
      <c r="J88" s="14"/>
      <c r="K88" s="70"/>
      <c r="L88" s="70"/>
      <c r="M88" s="77"/>
      <c r="N88" s="77"/>
      <c r="O88" s="77"/>
      <c r="P88" s="14"/>
      <c r="Q88" s="14"/>
      <c r="R88" s="70"/>
      <c r="S88" s="77"/>
      <c r="T88" s="77"/>
      <c r="U88" s="77"/>
      <c r="V88" s="77"/>
      <c r="W88" s="14"/>
      <c r="X88" s="77"/>
      <c r="Y88" s="77"/>
      <c r="Z88" s="14"/>
      <c r="AA88" s="14"/>
      <c r="AB88" s="77"/>
      <c r="AC88" s="77"/>
      <c r="AD88" s="14"/>
      <c r="AE88" s="68"/>
      <c r="AH88" s="1"/>
      <c r="AI88" s="1"/>
      <c r="AJ88" s="1"/>
      <c r="AK88" s="1"/>
      <c r="AL88" s="1"/>
      <c r="AM88" s="1"/>
      <c r="AP88" s="14"/>
    </row>
    <row r="89" spans="7:42">
      <c r="G89" s="68"/>
      <c r="H89" s="70"/>
      <c r="I89" s="68"/>
      <c r="J89" s="14"/>
      <c r="K89" s="70"/>
      <c r="L89" s="70"/>
      <c r="M89" s="77"/>
      <c r="N89" s="77"/>
      <c r="O89" s="77"/>
      <c r="P89" s="14"/>
      <c r="Q89" s="14"/>
      <c r="R89" s="70"/>
      <c r="S89" s="77"/>
      <c r="T89" s="77"/>
      <c r="U89" s="77"/>
      <c r="V89" s="77"/>
      <c r="W89" s="14"/>
      <c r="X89" s="77"/>
      <c r="Y89" s="77"/>
      <c r="Z89" s="14"/>
      <c r="AA89" s="14"/>
      <c r="AB89" s="77"/>
      <c r="AC89" s="77"/>
      <c r="AD89" s="14"/>
      <c r="AE89" s="68"/>
      <c r="AH89" s="1"/>
      <c r="AI89" s="1"/>
      <c r="AJ89" s="1"/>
      <c r="AK89" s="1"/>
      <c r="AL89" s="1"/>
      <c r="AM89" s="1"/>
      <c r="AP89" s="14"/>
    </row>
    <row r="90" spans="7:42">
      <c r="G90" s="68"/>
      <c r="H90" s="70"/>
      <c r="I90" s="68"/>
      <c r="J90" s="14"/>
      <c r="K90" s="70"/>
      <c r="L90" s="70"/>
      <c r="M90" s="77"/>
      <c r="N90" s="77"/>
      <c r="O90" s="77"/>
      <c r="P90" s="14"/>
      <c r="Q90" s="14"/>
      <c r="R90" s="70"/>
      <c r="S90" s="77"/>
      <c r="T90" s="77"/>
      <c r="U90" s="77"/>
      <c r="V90" s="77"/>
      <c r="W90" s="14"/>
      <c r="X90" s="77"/>
      <c r="Y90" s="77"/>
      <c r="Z90" s="14"/>
      <c r="AA90" s="14"/>
      <c r="AB90" s="77"/>
      <c r="AC90" s="77"/>
      <c r="AD90" s="14"/>
      <c r="AE90" s="68"/>
      <c r="AH90" s="1"/>
      <c r="AI90" s="1"/>
      <c r="AJ90" s="1"/>
      <c r="AK90" s="1"/>
      <c r="AL90" s="1"/>
      <c r="AM90" s="1"/>
      <c r="AP90" s="14"/>
    </row>
    <row r="91" spans="7:42">
      <c r="G91" s="68"/>
      <c r="H91" s="70"/>
      <c r="I91" s="68"/>
      <c r="J91" s="14"/>
      <c r="K91" s="70"/>
      <c r="L91" s="70"/>
      <c r="M91" s="77"/>
      <c r="N91" s="77"/>
      <c r="O91" s="77"/>
      <c r="P91" s="14"/>
      <c r="Q91" s="14"/>
      <c r="R91" s="70"/>
      <c r="S91" s="77"/>
      <c r="T91" s="77"/>
      <c r="U91" s="77"/>
      <c r="V91" s="77"/>
      <c r="W91" s="14"/>
      <c r="X91" s="77"/>
      <c r="Y91" s="77"/>
      <c r="Z91" s="14"/>
      <c r="AA91" s="14"/>
      <c r="AB91" s="77"/>
      <c r="AC91" s="77"/>
      <c r="AD91" s="14"/>
      <c r="AE91" s="68"/>
      <c r="AH91" s="1"/>
      <c r="AI91" s="1"/>
      <c r="AJ91" s="1"/>
      <c r="AK91" s="1"/>
      <c r="AL91" s="1"/>
      <c r="AM91" s="1"/>
      <c r="AP91" s="14"/>
    </row>
    <row r="92" spans="7:42">
      <c r="G92" s="68"/>
      <c r="H92" s="70"/>
      <c r="I92" s="68"/>
      <c r="J92" s="14"/>
      <c r="K92" s="70"/>
      <c r="L92" s="70"/>
      <c r="M92" s="77"/>
      <c r="N92" s="77"/>
      <c r="O92" s="77"/>
      <c r="P92" s="14"/>
      <c r="Q92" s="14"/>
      <c r="R92" s="70"/>
      <c r="S92" s="77"/>
      <c r="T92" s="77"/>
      <c r="U92" s="77"/>
      <c r="V92" s="77"/>
      <c r="W92" s="14"/>
      <c r="X92" s="77"/>
      <c r="Y92" s="77"/>
      <c r="Z92" s="14"/>
      <c r="AA92" s="14"/>
      <c r="AB92" s="77"/>
      <c r="AC92" s="77"/>
      <c r="AD92" s="14"/>
      <c r="AE92" s="68"/>
      <c r="AH92" s="1"/>
      <c r="AI92" s="1"/>
      <c r="AJ92" s="1"/>
      <c r="AK92" s="1"/>
      <c r="AL92" s="1"/>
      <c r="AM92" s="1"/>
      <c r="AP92" s="14"/>
    </row>
    <row r="93" spans="7:42">
      <c r="G93" s="68"/>
      <c r="H93" s="70"/>
      <c r="I93" s="68"/>
      <c r="J93" s="14"/>
      <c r="K93" s="70"/>
      <c r="L93" s="70"/>
      <c r="M93" s="77"/>
      <c r="N93" s="77"/>
      <c r="O93" s="77"/>
      <c r="P93" s="14"/>
      <c r="Q93" s="14"/>
      <c r="R93" s="70"/>
      <c r="S93" s="77"/>
      <c r="T93" s="77"/>
      <c r="U93" s="77"/>
      <c r="V93" s="77"/>
      <c r="W93" s="14"/>
      <c r="X93" s="77"/>
      <c r="Y93" s="77"/>
      <c r="Z93" s="14"/>
      <c r="AA93" s="14"/>
      <c r="AB93" s="77"/>
      <c r="AC93" s="77"/>
      <c r="AD93" s="14"/>
      <c r="AE93" s="68"/>
      <c r="AH93" s="1"/>
      <c r="AI93" s="1"/>
      <c r="AJ93" s="1"/>
      <c r="AK93" s="1"/>
      <c r="AL93" s="1"/>
      <c r="AM93" s="1"/>
      <c r="AP93" s="14"/>
    </row>
    <row r="94" spans="7:42">
      <c r="G94" s="68"/>
      <c r="H94" s="70"/>
      <c r="I94" s="68"/>
      <c r="J94" s="14"/>
      <c r="K94" s="70"/>
      <c r="L94" s="70"/>
      <c r="M94" s="77"/>
      <c r="N94" s="77"/>
      <c r="O94" s="77"/>
      <c r="P94" s="14"/>
      <c r="Q94" s="14"/>
      <c r="R94" s="70"/>
      <c r="S94" s="77"/>
      <c r="T94" s="77"/>
      <c r="U94" s="77"/>
      <c r="V94" s="77"/>
      <c r="W94" s="14"/>
      <c r="X94" s="77"/>
      <c r="Y94" s="77"/>
      <c r="Z94" s="14"/>
      <c r="AA94" s="14"/>
      <c r="AB94" s="77"/>
      <c r="AC94" s="77"/>
      <c r="AD94" s="14"/>
      <c r="AE94" s="68"/>
      <c r="AH94" s="1"/>
      <c r="AI94" s="1"/>
      <c r="AJ94" s="1"/>
      <c r="AK94" s="1"/>
      <c r="AL94" s="1"/>
      <c r="AM94" s="1"/>
      <c r="AP94" s="14"/>
    </row>
    <row r="95" spans="7:42">
      <c r="G95" s="68"/>
      <c r="H95" s="70"/>
      <c r="I95" s="68"/>
      <c r="J95" s="14"/>
      <c r="K95" s="70"/>
      <c r="L95" s="70"/>
      <c r="M95" s="77"/>
      <c r="N95" s="77"/>
      <c r="O95" s="77"/>
      <c r="P95" s="14"/>
      <c r="Q95" s="14"/>
      <c r="R95" s="70"/>
      <c r="S95" s="77"/>
      <c r="T95" s="77"/>
      <c r="U95" s="77"/>
      <c r="V95" s="77"/>
      <c r="W95" s="14"/>
      <c r="X95" s="77"/>
      <c r="Y95" s="77"/>
      <c r="Z95" s="14"/>
      <c r="AA95" s="14"/>
      <c r="AB95" s="77"/>
      <c r="AC95" s="77"/>
      <c r="AD95" s="14"/>
      <c r="AE95" s="68"/>
      <c r="AH95" s="1"/>
      <c r="AI95" s="1"/>
      <c r="AJ95" s="1"/>
      <c r="AK95" s="1"/>
      <c r="AL95" s="1"/>
      <c r="AM95" s="1"/>
      <c r="AP95" s="14"/>
    </row>
    <row r="96" spans="7:42">
      <c r="G96" s="68"/>
      <c r="H96" s="70"/>
      <c r="I96" s="68"/>
      <c r="J96" s="14"/>
      <c r="K96" s="70"/>
      <c r="L96" s="70"/>
      <c r="M96" s="77"/>
      <c r="N96" s="77"/>
      <c r="O96" s="77"/>
      <c r="P96" s="14"/>
      <c r="Q96" s="14"/>
      <c r="R96" s="70"/>
      <c r="S96" s="77"/>
      <c r="T96" s="77"/>
      <c r="U96" s="77"/>
      <c r="V96" s="77"/>
      <c r="W96" s="14"/>
      <c r="X96" s="77"/>
      <c r="Y96" s="77"/>
      <c r="Z96" s="14"/>
      <c r="AA96" s="14"/>
      <c r="AB96" s="77"/>
      <c r="AC96" s="77"/>
      <c r="AD96" s="14"/>
      <c r="AE96" s="68"/>
      <c r="AH96" s="1"/>
      <c r="AI96" s="1"/>
      <c r="AJ96" s="1"/>
      <c r="AK96" s="1"/>
      <c r="AL96" s="1"/>
      <c r="AM96" s="1"/>
      <c r="AP96" s="14"/>
    </row>
    <row r="97" spans="7:42">
      <c r="G97" s="68"/>
      <c r="H97" s="68"/>
      <c r="I97" s="68"/>
      <c r="J97" s="14"/>
      <c r="K97" s="68"/>
      <c r="L97" s="68"/>
      <c r="M97" s="77"/>
      <c r="N97" s="77"/>
      <c r="O97" s="77"/>
      <c r="P97" s="14"/>
      <c r="Q97" s="14"/>
      <c r="R97" s="68"/>
      <c r="S97" s="77"/>
      <c r="T97" s="77"/>
      <c r="U97" s="77"/>
      <c r="V97" s="77"/>
      <c r="W97" s="14"/>
      <c r="X97" s="77"/>
      <c r="Y97" s="77"/>
      <c r="Z97" s="14"/>
      <c r="AA97" s="14"/>
      <c r="AB97" s="77"/>
      <c r="AC97" s="77"/>
      <c r="AD97" s="14"/>
      <c r="AE97" s="68"/>
      <c r="AH97" s="1"/>
      <c r="AI97" s="1"/>
      <c r="AJ97" s="1"/>
      <c r="AK97" s="1"/>
      <c r="AL97" s="1"/>
      <c r="AM97" s="1"/>
      <c r="AP97" s="14"/>
    </row>
    <row r="98" spans="7:42">
      <c r="G98" s="68"/>
      <c r="H98" s="68"/>
      <c r="I98" s="68"/>
      <c r="J98" s="14"/>
      <c r="K98" s="68"/>
      <c r="L98" s="68"/>
      <c r="M98" s="77"/>
      <c r="N98" s="77"/>
      <c r="O98" s="77"/>
      <c r="P98" s="14"/>
      <c r="Q98" s="14"/>
      <c r="R98" s="68"/>
      <c r="S98" s="77"/>
      <c r="T98" s="77"/>
      <c r="U98" s="77"/>
      <c r="V98" s="77"/>
      <c r="W98" s="14"/>
      <c r="X98" s="77"/>
      <c r="Y98" s="77"/>
      <c r="Z98" s="14"/>
      <c r="AA98" s="14"/>
      <c r="AB98" s="77"/>
      <c r="AC98" s="77"/>
      <c r="AD98" s="14"/>
      <c r="AE98" s="68"/>
      <c r="AH98" s="1"/>
      <c r="AI98" s="1"/>
      <c r="AJ98" s="1"/>
      <c r="AK98" s="1"/>
      <c r="AL98" s="1"/>
      <c r="AM98" s="1"/>
      <c r="AP98" s="14"/>
    </row>
    <row r="99" spans="7:42">
      <c r="G99" s="68"/>
      <c r="H99" s="68"/>
      <c r="I99" s="68"/>
      <c r="J99" s="14"/>
      <c r="K99" s="68"/>
      <c r="L99" s="68"/>
      <c r="M99" s="77"/>
      <c r="N99" s="77"/>
      <c r="O99" s="77"/>
      <c r="P99" s="14"/>
      <c r="Q99" s="14"/>
      <c r="R99" s="68"/>
      <c r="S99" s="77"/>
      <c r="T99" s="77"/>
      <c r="U99" s="77"/>
      <c r="V99" s="77"/>
      <c r="W99" s="14"/>
      <c r="X99" s="77"/>
      <c r="Y99" s="77"/>
      <c r="Z99" s="14"/>
      <c r="AA99" s="14"/>
      <c r="AB99" s="77"/>
      <c r="AC99" s="77"/>
      <c r="AD99" s="14"/>
      <c r="AE99" s="68"/>
      <c r="AH99" s="1"/>
      <c r="AI99" s="1"/>
      <c r="AJ99" s="1"/>
      <c r="AK99" s="1"/>
      <c r="AL99" s="1"/>
      <c r="AM99" s="1"/>
      <c r="AP99" s="14"/>
    </row>
    <row r="100" spans="7:42">
      <c r="G100" s="68"/>
      <c r="H100" s="68"/>
      <c r="I100" s="68"/>
      <c r="J100" s="14"/>
      <c r="K100" s="68"/>
      <c r="L100" s="68"/>
      <c r="M100" s="77"/>
      <c r="N100" s="77"/>
      <c r="O100" s="77"/>
      <c r="P100" s="14"/>
      <c r="Q100" s="14"/>
      <c r="R100" s="68"/>
      <c r="S100" s="77"/>
      <c r="T100" s="77"/>
      <c r="U100" s="77"/>
      <c r="V100" s="77"/>
      <c r="W100" s="14"/>
      <c r="X100" s="77"/>
      <c r="Y100" s="77"/>
      <c r="Z100" s="14"/>
      <c r="AA100" s="14"/>
      <c r="AB100" s="77"/>
      <c r="AC100" s="77"/>
      <c r="AD100" s="14"/>
      <c r="AE100" s="68"/>
      <c r="AH100" s="1"/>
      <c r="AI100" s="1"/>
      <c r="AJ100" s="1"/>
      <c r="AK100" s="1"/>
      <c r="AL100" s="1"/>
      <c r="AM100" s="1"/>
      <c r="AP100" s="14"/>
    </row>
    <row r="101" spans="7:42">
      <c r="G101" s="68"/>
      <c r="H101" s="68"/>
      <c r="I101" s="68"/>
      <c r="J101" s="14"/>
      <c r="K101" s="68"/>
      <c r="L101" s="68"/>
      <c r="M101" s="77"/>
      <c r="N101" s="77"/>
      <c r="O101" s="77"/>
      <c r="P101" s="14"/>
      <c r="Q101" s="14"/>
      <c r="R101" s="68"/>
      <c r="S101" s="77"/>
      <c r="T101" s="77"/>
      <c r="U101" s="77"/>
      <c r="V101" s="77"/>
      <c r="W101" s="14"/>
      <c r="X101" s="77"/>
      <c r="Y101" s="77"/>
      <c r="Z101" s="14"/>
      <c r="AA101" s="14"/>
      <c r="AB101" s="77"/>
      <c r="AC101" s="77"/>
      <c r="AD101" s="14"/>
      <c r="AE101" s="68"/>
      <c r="AF101" s="68"/>
      <c r="AG101" s="68"/>
      <c r="AH101" s="14"/>
      <c r="AI101" s="14"/>
      <c r="AJ101" s="14"/>
      <c r="AK101" s="14"/>
      <c r="AL101" s="14"/>
      <c r="AM101" s="14"/>
      <c r="AN101" s="68"/>
      <c r="AO101" s="68"/>
      <c r="AP101" s="14"/>
    </row>
    <row r="102" spans="7:42">
      <c r="G102" s="68"/>
      <c r="H102" s="68"/>
      <c r="I102" s="68"/>
      <c r="J102" s="14"/>
      <c r="K102" s="68"/>
      <c r="L102" s="68"/>
      <c r="M102" s="77"/>
      <c r="N102" s="77"/>
      <c r="O102" s="77"/>
      <c r="P102" s="14"/>
      <c r="Q102" s="14"/>
      <c r="R102" s="68"/>
      <c r="S102" s="77"/>
      <c r="T102" s="77"/>
      <c r="U102" s="77"/>
      <c r="V102" s="77"/>
      <c r="W102" s="14"/>
      <c r="X102" s="77"/>
      <c r="Y102" s="77"/>
      <c r="Z102" s="14"/>
      <c r="AA102" s="14"/>
      <c r="AB102" s="77"/>
      <c r="AC102" s="77"/>
      <c r="AD102" s="14"/>
      <c r="AE102" s="68"/>
      <c r="AF102" s="68"/>
      <c r="AG102" s="68"/>
      <c r="AH102" s="14"/>
      <c r="AI102" s="14"/>
      <c r="AJ102" s="14"/>
      <c r="AK102" s="14"/>
      <c r="AL102" s="14"/>
      <c r="AM102" s="14"/>
      <c r="AN102" s="68"/>
      <c r="AO102" s="68"/>
      <c r="AP102" s="14"/>
    </row>
    <row r="103" spans="7:42">
      <c r="G103" s="68"/>
      <c r="H103" s="68"/>
      <c r="I103" s="68"/>
      <c r="J103" s="14"/>
      <c r="K103" s="68"/>
      <c r="L103" s="68"/>
      <c r="M103" s="77"/>
      <c r="N103" s="77"/>
      <c r="O103" s="77"/>
      <c r="P103" s="14"/>
      <c r="Q103" s="14"/>
      <c r="R103" s="68"/>
      <c r="S103" s="77"/>
      <c r="T103" s="77"/>
      <c r="U103" s="77"/>
      <c r="V103" s="77"/>
      <c r="W103" s="14"/>
      <c r="X103" s="77"/>
      <c r="Y103" s="77"/>
      <c r="Z103" s="14"/>
      <c r="AA103" s="14"/>
      <c r="AB103" s="77"/>
      <c r="AC103" s="77"/>
      <c r="AD103" s="14"/>
      <c r="AE103" s="68"/>
      <c r="AF103" s="68"/>
      <c r="AG103" s="68"/>
      <c r="AH103" s="14"/>
      <c r="AI103" s="14"/>
      <c r="AJ103" s="14"/>
      <c r="AK103" s="14"/>
      <c r="AL103" s="14"/>
      <c r="AM103" s="14"/>
      <c r="AN103" s="68"/>
      <c r="AO103" s="68"/>
      <c r="AP103" s="14"/>
    </row>
    <row r="104" spans="7:42">
      <c r="G104" s="68"/>
      <c r="H104" s="68"/>
      <c r="I104" s="68"/>
      <c r="J104" s="14"/>
      <c r="K104" s="68"/>
      <c r="L104" s="68"/>
      <c r="M104" s="77"/>
      <c r="N104" s="77"/>
      <c r="O104" s="77"/>
      <c r="P104" s="14"/>
      <c r="Q104" s="14"/>
      <c r="R104" s="68"/>
      <c r="S104" s="77"/>
      <c r="T104" s="77"/>
      <c r="U104" s="77"/>
      <c r="V104" s="77"/>
      <c r="W104" s="14"/>
      <c r="X104" s="77"/>
      <c r="Y104" s="77"/>
      <c r="Z104" s="14"/>
      <c r="AA104" s="14"/>
      <c r="AB104" s="77"/>
      <c r="AC104" s="77"/>
      <c r="AD104" s="14"/>
      <c r="AE104" s="68"/>
      <c r="AF104" s="68"/>
      <c r="AG104" s="68"/>
      <c r="AH104" s="14"/>
      <c r="AI104" s="14"/>
      <c r="AJ104" s="14"/>
      <c r="AK104" s="14"/>
      <c r="AL104" s="14"/>
      <c r="AM104" s="14"/>
      <c r="AN104" s="68"/>
      <c r="AO104" s="68"/>
      <c r="AP104" s="14"/>
    </row>
    <row r="105" spans="7:42">
      <c r="G105" s="68"/>
      <c r="H105" s="68"/>
      <c r="I105" s="68"/>
      <c r="J105" s="14"/>
      <c r="K105" s="68"/>
      <c r="L105" s="68"/>
      <c r="M105" s="77"/>
      <c r="N105" s="77"/>
      <c r="O105" s="77"/>
      <c r="P105" s="14"/>
      <c r="Q105" s="14"/>
      <c r="R105" s="68"/>
      <c r="S105" s="77"/>
      <c r="T105" s="77"/>
      <c r="U105" s="77"/>
      <c r="V105" s="77"/>
      <c r="W105" s="14"/>
      <c r="X105" s="77"/>
      <c r="Y105" s="77"/>
      <c r="Z105" s="14"/>
      <c r="AA105" s="14"/>
      <c r="AB105" s="77"/>
      <c r="AC105" s="77"/>
      <c r="AD105" s="14"/>
      <c r="AE105" s="68"/>
      <c r="AF105" s="68"/>
      <c r="AG105" s="68"/>
      <c r="AH105" s="14"/>
      <c r="AI105" s="14"/>
      <c r="AJ105" s="14"/>
      <c r="AK105" s="14"/>
      <c r="AL105" s="14"/>
      <c r="AM105" s="14"/>
      <c r="AN105" s="68"/>
      <c r="AO105" s="68"/>
      <c r="AP105" s="14"/>
    </row>
    <row r="106" spans="7:42">
      <c r="G106" s="68"/>
      <c r="H106" s="68"/>
      <c r="I106" s="68"/>
      <c r="J106" s="14"/>
      <c r="K106" s="68"/>
      <c r="L106" s="68"/>
      <c r="M106" s="77"/>
      <c r="N106" s="77"/>
      <c r="O106" s="77"/>
      <c r="P106" s="14"/>
      <c r="Q106" s="14"/>
      <c r="R106" s="68"/>
      <c r="S106" s="77"/>
      <c r="T106" s="77"/>
      <c r="U106" s="77"/>
      <c r="V106" s="77"/>
      <c r="W106" s="14"/>
      <c r="X106" s="77"/>
      <c r="Y106" s="77"/>
      <c r="Z106" s="14"/>
      <c r="AA106" s="14"/>
      <c r="AB106" s="77"/>
      <c r="AC106" s="77"/>
      <c r="AD106" s="14"/>
      <c r="AE106" s="68"/>
      <c r="AF106" s="68"/>
      <c r="AG106" s="68"/>
      <c r="AH106" s="14"/>
      <c r="AI106" s="14"/>
      <c r="AJ106" s="14"/>
      <c r="AK106" s="14"/>
      <c r="AL106" s="14"/>
      <c r="AM106" s="14"/>
      <c r="AN106" s="68"/>
      <c r="AO106" s="68"/>
      <c r="AP106" s="14"/>
    </row>
    <row r="107" spans="7:42">
      <c r="G107" s="68"/>
      <c r="H107" s="68"/>
      <c r="I107" s="68"/>
      <c r="J107" s="14"/>
      <c r="K107" s="68"/>
      <c r="L107" s="68"/>
      <c r="M107" s="77"/>
      <c r="N107" s="77"/>
      <c r="O107" s="77"/>
      <c r="P107" s="14"/>
      <c r="Q107" s="14"/>
      <c r="R107" s="68"/>
      <c r="S107" s="77"/>
      <c r="T107" s="77"/>
      <c r="U107" s="77"/>
      <c r="V107" s="77"/>
      <c r="W107" s="14"/>
      <c r="X107" s="77"/>
      <c r="Y107" s="77"/>
      <c r="Z107" s="14"/>
      <c r="AA107" s="14"/>
      <c r="AB107" s="77"/>
      <c r="AC107" s="77"/>
      <c r="AD107" s="14"/>
      <c r="AE107" s="68"/>
      <c r="AF107" s="68"/>
      <c r="AG107" s="68"/>
      <c r="AH107" s="14"/>
      <c r="AI107" s="14"/>
      <c r="AJ107" s="14"/>
      <c r="AK107" s="14"/>
      <c r="AL107" s="14"/>
      <c r="AM107" s="14"/>
      <c r="AN107" s="68"/>
      <c r="AO107" s="68"/>
      <c r="AP107" s="14"/>
    </row>
    <row r="108" spans="7:42">
      <c r="G108" s="68"/>
      <c r="H108" s="68"/>
      <c r="I108" s="68"/>
      <c r="J108" s="14"/>
      <c r="K108" s="68"/>
      <c r="L108" s="68"/>
      <c r="M108" s="77"/>
      <c r="N108" s="77"/>
      <c r="O108" s="77"/>
      <c r="P108" s="14"/>
      <c r="Q108" s="14"/>
      <c r="R108" s="68"/>
      <c r="S108" s="77"/>
      <c r="T108" s="77"/>
      <c r="U108" s="77"/>
      <c r="V108" s="77"/>
      <c r="W108" s="14"/>
      <c r="X108" s="77"/>
      <c r="Y108" s="77"/>
      <c r="Z108" s="14"/>
      <c r="AA108" s="14"/>
      <c r="AB108" s="77"/>
      <c r="AC108" s="77"/>
      <c r="AD108" s="14"/>
      <c r="AE108" s="68"/>
      <c r="AF108" s="68"/>
      <c r="AG108" s="68"/>
      <c r="AH108" s="14"/>
      <c r="AI108" s="14"/>
      <c r="AJ108" s="14"/>
      <c r="AK108" s="14"/>
      <c r="AL108" s="14"/>
      <c r="AM108" s="14"/>
      <c r="AN108" s="68"/>
      <c r="AO108" s="68"/>
      <c r="AP108" s="14"/>
    </row>
    <row r="109" spans="7:42">
      <c r="G109" s="68"/>
      <c r="H109" s="68"/>
      <c r="I109" s="68"/>
      <c r="J109" s="14"/>
      <c r="K109" s="68"/>
      <c r="L109" s="68"/>
      <c r="M109" s="77"/>
      <c r="N109" s="77"/>
      <c r="O109" s="77"/>
      <c r="P109" s="14"/>
      <c r="Q109" s="14"/>
      <c r="R109" s="68"/>
      <c r="S109" s="77"/>
      <c r="T109" s="77"/>
      <c r="U109" s="77"/>
      <c r="V109" s="77"/>
      <c r="W109" s="14"/>
      <c r="X109" s="77"/>
      <c r="Y109" s="77"/>
      <c r="Z109" s="14"/>
      <c r="AA109" s="14"/>
      <c r="AB109" s="77"/>
      <c r="AC109" s="77"/>
      <c r="AD109" s="14"/>
      <c r="AE109" s="68"/>
      <c r="AF109" s="68"/>
      <c r="AG109" s="68"/>
      <c r="AH109" s="14"/>
      <c r="AI109" s="14"/>
      <c r="AJ109" s="14"/>
      <c r="AK109" s="14"/>
      <c r="AL109" s="14"/>
      <c r="AM109" s="14"/>
      <c r="AN109" s="68"/>
      <c r="AO109" s="68"/>
      <c r="AP109" s="14"/>
    </row>
    <row r="110" spans="7:42">
      <c r="G110" s="68"/>
      <c r="H110" s="68"/>
      <c r="I110" s="68"/>
      <c r="J110" s="14"/>
      <c r="K110" s="68"/>
      <c r="L110" s="68"/>
      <c r="M110" s="77"/>
      <c r="N110" s="77"/>
      <c r="O110" s="77"/>
      <c r="P110" s="14"/>
      <c r="Q110" s="14"/>
      <c r="R110" s="68"/>
      <c r="S110" s="77"/>
      <c r="T110" s="77"/>
      <c r="U110" s="77"/>
      <c r="V110" s="77"/>
      <c r="W110" s="14"/>
      <c r="X110" s="77"/>
      <c r="Y110" s="77"/>
      <c r="Z110" s="14"/>
      <c r="AA110" s="14"/>
      <c r="AB110" s="77"/>
      <c r="AC110" s="77"/>
      <c r="AD110" s="14"/>
      <c r="AE110" s="68"/>
      <c r="AF110" s="68"/>
      <c r="AG110" s="68"/>
      <c r="AH110" s="14"/>
      <c r="AI110" s="14"/>
      <c r="AJ110" s="14"/>
      <c r="AK110" s="14"/>
      <c r="AL110" s="14"/>
      <c r="AM110" s="14"/>
      <c r="AN110" s="68"/>
      <c r="AO110" s="68"/>
      <c r="AP110" s="14"/>
    </row>
    <row r="111" spans="7:42">
      <c r="G111" s="68"/>
      <c r="H111" s="68"/>
      <c r="I111" s="68"/>
      <c r="J111" s="14"/>
      <c r="K111" s="68"/>
      <c r="L111" s="68"/>
      <c r="M111" s="77"/>
      <c r="N111" s="77"/>
      <c r="O111" s="77"/>
      <c r="P111" s="14"/>
      <c r="Q111" s="14"/>
      <c r="R111" s="68"/>
      <c r="S111" s="77"/>
      <c r="T111" s="77"/>
      <c r="U111" s="77"/>
      <c r="V111" s="77"/>
      <c r="W111" s="14"/>
      <c r="X111" s="77"/>
      <c r="Y111" s="77"/>
      <c r="Z111" s="14"/>
      <c r="AA111" s="14"/>
      <c r="AB111" s="77"/>
      <c r="AC111" s="77"/>
      <c r="AD111" s="14"/>
      <c r="AE111" s="68"/>
      <c r="AF111" s="68"/>
      <c r="AG111" s="68"/>
      <c r="AH111" s="14"/>
      <c r="AI111" s="14"/>
      <c r="AJ111" s="14"/>
      <c r="AK111" s="14"/>
      <c r="AL111" s="14"/>
      <c r="AM111" s="14"/>
      <c r="AN111" s="68"/>
      <c r="AO111" s="68"/>
      <c r="AP111" s="14"/>
    </row>
    <row r="112" spans="7:42">
      <c r="G112" s="68"/>
      <c r="H112" s="68"/>
      <c r="I112" s="68"/>
      <c r="J112" s="14"/>
      <c r="K112" s="68"/>
      <c r="L112" s="68"/>
      <c r="M112" s="77"/>
      <c r="N112" s="77"/>
      <c r="O112" s="77"/>
      <c r="P112" s="14"/>
      <c r="Q112" s="14"/>
      <c r="R112" s="68"/>
      <c r="S112" s="77"/>
      <c r="T112" s="77"/>
      <c r="U112" s="77"/>
      <c r="V112" s="77"/>
      <c r="W112" s="14"/>
      <c r="X112" s="77"/>
      <c r="Y112" s="77"/>
      <c r="Z112" s="14"/>
      <c r="AA112" s="14"/>
      <c r="AB112" s="77"/>
      <c r="AC112" s="77"/>
      <c r="AD112" s="14"/>
      <c r="AE112" s="68"/>
      <c r="AF112" s="68"/>
      <c r="AG112" s="68"/>
      <c r="AH112" s="14"/>
      <c r="AI112" s="14"/>
      <c r="AJ112" s="14"/>
      <c r="AK112" s="14"/>
      <c r="AL112" s="14"/>
      <c r="AM112" s="14"/>
      <c r="AN112" s="68"/>
      <c r="AO112" s="68"/>
      <c r="AP112" s="14"/>
    </row>
    <row r="113" spans="7:42">
      <c r="G113" s="68"/>
      <c r="H113" s="68"/>
      <c r="I113" s="68"/>
      <c r="J113" s="14"/>
      <c r="K113" s="68"/>
      <c r="L113" s="68"/>
      <c r="M113" s="77"/>
      <c r="N113" s="77"/>
      <c r="O113" s="77"/>
      <c r="P113" s="14"/>
      <c r="Q113" s="14"/>
      <c r="R113" s="68"/>
      <c r="S113" s="77"/>
      <c r="T113" s="77"/>
      <c r="U113" s="77"/>
      <c r="V113" s="77"/>
      <c r="W113" s="14"/>
      <c r="X113" s="77"/>
      <c r="Y113" s="77"/>
      <c r="Z113" s="14"/>
      <c r="AA113" s="14"/>
      <c r="AB113" s="77"/>
      <c r="AC113" s="77"/>
      <c r="AD113" s="14"/>
      <c r="AE113" s="68"/>
      <c r="AF113" s="68"/>
      <c r="AG113" s="68"/>
      <c r="AH113" s="14"/>
      <c r="AI113" s="14"/>
      <c r="AJ113" s="14"/>
      <c r="AK113" s="14"/>
      <c r="AL113" s="14"/>
      <c r="AM113" s="14"/>
      <c r="AN113" s="68"/>
      <c r="AO113" s="68"/>
      <c r="AP113" s="14"/>
    </row>
    <row r="114" spans="7:42">
      <c r="G114" s="68"/>
      <c r="H114" s="68"/>
      <c r="I114" s="68"/>
      <c r="J114" s="14"/>
      <c r="K114" s="68"/>
      <c r="L114" s="68"/>
      <c r="M114" s="77"/>
      <c r="N114" s="77"/>
      <c r="O114" s="77"/>
      <c r="P114" s="14"/>
      <c r="Q114" s="14"/>
      <c r="R114" s="68"/>
      <c r="S114" s="77"/>
      <c r="T114" s="77"/>
      <c r="U114" s="77"/>
      <c r="V114" s="77"/>
      <c r="W114" s="14"/>
      <c r="X114" s="77"/>
      <c r="Y114" s="77"/>
      <c r="Z114" s="14"/>
      <c r="AA114" s="14"/>
      <c r="AB114" s="77"/>
      <c r="AC114" s="77"/>
      <c r="AD114" s="14"/>
      <c r="AE114" s="68"/>
      <c r="AF114" s="68"/>
      <c r="AG114" s="68"/>
      <c r="AH114" s="14"/>
      <c r="AI114" s="14"/>
      <c r="AJ114" s="14"/>
      <c r="AK114" s="14"/>
      <c r="AL114" s="14"/>
      <c r="AM114" s="14"/>
      <c r="AN114" s="68"/>
      <c r="AO114" s="68"/>
      <c r="AP114" s="14"/>
    </row>
    <row r="115" spans="7:42">
      <c r="G115" s="68"/>
      <c r="H115" s="68"/>
      <c r="I115" s="68"/>
      <c r="J115" s="14"/>
      <c r="K115" s="68"/>
      <c r="L115" s="68"/>
      <c r="M115" s="77"/>
      <c r="N115" s="77"/>
      <c r="O115" s="77"/>
      <c r="P115" s="14"/>
      <c r="Q115" s="14"/>
      <c r="R115" s="68"/>
      <c r="S115" s="77"/>
      <c r="T115" s="77"/>
      <c r="U115" s="77"/>
      <c r="V115" s="77"/>
      <c r="W115" s="14"/>
      <c r="X115" s="77"/>
      <c r="Y115" s="77"/>
      <c r="Z115" s="14"/>
      <c r="AA115" s="14"/>
      <c r="AB115" s="77"/>
      <c r="AC115" s="77"/>
      <c r="AD115" s="14"/>
      <c r="AE115" s="68"/>
      <c r="AF115" s="68"/>
      <c r="AG115" s="68"/>
      <c r="AH115" s="14"/>
      <c r="AI115" s="14"/>
      <c r="AJ115" s="14"/>
      <c r="AK115" s="14"/>
      <c r="AL115" s="14"/>
      <c r="AM115" s="14"/>
      <c r="AN115" s="68"/>
      <c r="AO115" s="68"/>
      <c r="AP115" s="14"/>
    </row>
    <row r="116" spans="7:42">
      <c r="G116" s="68"/>
      <c r="H116" s="68"/>
      <c r="I116" s="68"/>
      <c r="J116" s="14"/>
      <c r="K116" s="68"/>
      <c r="L116" s="68"/>
      <c r="M116" s="77"/>
      <c r="N116" s="77"/>
      <c r="O116" s="77"/>
      <c r="P116" s="14"/>
      <c r="Q116" s="14"/>
      <c r="R116" s="68"/>
      <c r="S116" s="77"/>
      <c r="T116" s="77"/>
      <c r="U116" s="77"/>
      <c r="V116" s="77"/>
      <c r="W116" s="14"/>
      <c r="X116" s="77"/>
      <c r="Y116" s="77"/>
      <c r="Z116" s="14"/>
      <c r="AA116" s="14"/>
      <c r="AB116" s="77"/>
      <c r="AC116" s="77"/>
      <c r="AD116" s="14"/>
      <c r="AE116" s="68"/>
      <c r="AF116" s="68"/>
      <c r="AG116" s="68"/>
      <c r="AH116" s="14"/>
      <c r="AI116" s="14"/>
      <c r="AJ116" s="14"/>
      <c r="AK116" s="14"/>
      <c r="AL116" s="14"/>
      <c r="AM116" s="14"/>
      <c r="AN116" s="68"/>
      <c r="AO116" s="68"/>
      <c r="AP116" s="14"/>
    </row>
    <row r="117" spans="7:42">
      <c r="G117" s="68"/>
      <c r="H117" s="68"/>
      <c r="I117" s="68"/>
      <c r="J117" s="14"/>
      <c r="K117" s="68"/>
      <c r="L117" s="68"/>
      <c r="M117" s="77"/>
      <c r="N117" s="77"/>
      <c r="O117" s="77"/>
      <c r="P117" s="14"/>
      <c r="Q117" s="14"/>
      <c r="R117" s="68"/>
      <c r="S117" s="77"/>
      <c r="T117" s="77"/>
      <c r="U117" s="77"/>
      <c r="V117" s="77"/>
      <c r="W117" s="14"/>
      <c r="X117" s="77"/>
      <c r="Y117" s="77"/>
      <c r="Z117" s="14"/>
      <c r="AA117" s="14"/>
      <c r="AB117" s="77"/>
      <c r="AC117" s="77"/>
      <c r="AD117" s="14"/>
      <c r="AE117" s="68"/>
      <c r="AF117" s="68"/>
      <c r="AG117" s="68"/>
      <c r="AH117" s="14"/>
      <c r="AI117" s="14"/>
      <c r="AJ117" s="14"/>
      <c r="AK117" s="14"/>
      <c r="AL117" s="14"/>
      <c r="AM117" s="14"/>
      <c r="AN117" s="68"/>
      <c r="AO117" s="68"/>
      <c r="AP117" s="14"/>
    </row>
    <row r="118" spans="7:42">
      <c r="G118" s="68"/>
      <c r="H118" s="68"/>
      <c r="I118" s="68"/>
      <c r="J118" s="14"/>
      <c r="K118" s="68"/>
      <c r="L118" s="68"/>
      <c r="M118" s="77"/>
      <c r="N118" s="77"/>
      <c r="O118" s="77"/>
      <c r="P118" s="14"/>
      <c r="Q118" s="14"/>
      <c r="R118" s="68"/>
      <c r="S118" s="77"/>
      <c r="T118" s="77"/>
      <c r="U118" s="77"/>
      <c r="V118" s="77"/>
      <c r="W118" s="14"/>
      <c r="X118" s="77"/>
      <c r="Y118" s="77"/>
      <c r="Z118" s="14"/>
      <c r="AA118" s="14"/>
      <c r="AB118" s="77"/>
      <c r="AC118" s="77"/>
      <c r="AD118" s="14"/>
      <c r="AE118" s="68"/>
      <c r="AF118" s="68"/>
      <c r="AG118" s="68"/>
      <c r="AH118" s="14"/>
      <c r="AI118" s="14"/>
      <c r="AJ118" s="14"/>
      <c r="AK118" s="14"/>
      <c r="AL118" s="14"/>
      <c r="AM118" s="14"/>
      <c r="AN118" s="68"/>
      <c r="AO118" s="68"/>
      <c r="AP118" s="14"/>
    </row>
    <row r="119" spans="7:42">
      <c r="G119" s="68"/>
      <c r="H119" s="68"/>
      <c r="I119" s="68"/>
      <c r="J119" s="14"/>
      <c r="K119" s="68"/>
      <c r="L119" s="68"/>
      <c r="M119" s="77"/>
      <c r="N119" s="77"/>
      <c r="O119" s="77"/>
      <c r="P119" s="14"/>
      <c r="Q119" s="14"/>
      <c r="R119" s="68"/>
      <c r="S119" s="77"/>
      <c r="T119" s="77"/>
      <c r="U119" s="77"/>
      <c r="V119" s="77"/>
      <c r="W119" s="14"/>
      <c r="X119" s="77"/>
      <c r="Y119" s="77"/>
      <c r="Z119" s="14"/>
      <c r="AA119" s="14"/>
      <c r="AB119" s="77"/>
      <c r="AC119" s="77"/>
      <c r="AD119" s="14"/>
      <c r="AE119" s="68"/>
      <c r="AF119" s="68"/>
      <c r="AG119" s="68"/>
      <c r="AH119" s="14"/>
      <c r="AI119" s="14"/>
      <c r="AJ119" s="14"/>
      <c r="AK119" s="14"/>
      <c r="AL119" s="14"/>
      <c r="AM119" s="14"/>
      <c r="AN119" s="68"/>
      <c r="AO119" s="68"/>
      <c r="AP119" s="14"/>
    </row>
    <row r="120" spans="7:42">
      <c r="G120" s="68"/>
      <c r="H120" s="68"/>
      <c r="I120" s="68"/>
      <c r="J120" s="14"/>
      <c r="K120" s="68"/>
      <c r="L120" s="68"/>
      <c r="M120" s="77"/>
      <c r="N120" s="77"/>
      <c r="O120" s="77"/>
      <c r="P120" s="14"/>
      <c r="Q120" s="14"/>
      <c r="R120" s="68"/>
      <c r="S120" s="77"/>
      <c r="T120" s="77"/>
      <c r="U120" s="77"/>
      <c r="V120" s="77"/>
      <c r="W120" s="14"/>
      <c r="X120" s="77"/>
      <c r="Y120" s="77"/>
      <c r="Z120" s="14"/>
      <c r="AA120" s="14"/>
      <c r="AB120" s="77"/>
      <c r="AC120" s="77"/>
      <c r="AD120" s="14"/>
      <c r="AE120" s="68"/>
      <c r="AF120" s="68"/>
      <c r="AG120" s="68"/>
      <c r="AH120" s="14"/>
      <c r="AI120" s="14"/>
      <c r="AJ120" s="14"/>
      <c r="AK120" s="14"/>
      <c r="AL120" s="14"/>
      <c r="AM120" s="14"/>
      <c r="AN120" s="68"/>
      <c r="AO120" s="68"/>
      <c r="AP120" s="14"/>
    </row>
    <row r="121" spans="7:42">
      <c r="G121" s="68"/>
      <c r="H121" s="68"/>
      <c r="I121" s="68"/>
      <c r="J121" s="14"/>
      <c r="K121" s="68"/>
      <c r="L121" s="68"/>
      <c r="M121" s="77"/>
      <c r="N121" s="77"/>
      <c r="O121" s="77"/>
      <c r="P121" s="14"/>
      <c r="Q121" s="14"/>
      <c r="R121" s="68"/>
      <c r="S121" s="77"/>
      <c r="T121" s="77"/>
      <c r="U121" s="77"/>
      <c r="V121" s="77"/>
      <c r="W121" s="14"/>
      <c r="X121" s="77"/>
      <c r="Y121" s="77"/>
      <c r="Z121" s="14"/>
      <c r="AA121" s="14"/>
      <c r="AB121" s="77"/>
      <c r="AC121" s="77"/>
      <c r="AD121" s="14"/>
      <c r="AE121" s="68"/>
      <c r="AF121" s="68"/>
      <c r="AG121" s="68"/>
      <c r="AH121" s="14"/>
      <c r="AI121" s="14"/>
      <c r="AJ121" s="14"/>
      <c r="AK121" s="14"/>
      <c r="AL121" s="14"/>
      <c r="AM121" s="14"/>
      <c r="AN121" s="68"/>
      <c r="AO121" s="68"/>
      <c r="AP121" s="14"/>
    </row>
    <row r="122" spans="7:42">
      <c r="G122" s="68"/>
      <c r="H122" s="68"/>
      <c r="I122" s="68"/>
      <c r="J122" s="14"/>
      <c r="K122" s="68"/>
      <c r="L122" s="68"/>
      <c r="M122" s="77"/>
      <c r="N122" s="77"/>
      <c r="O122" s="77"/>
      <c r="P122" s="14"/>
      <c r="Q122" s="14"/>
      <c r="R122" s="68"/>
      <c r="S122" s="77"/>
      <c r="T122" s="77"/>
      <c r="U122" s="77"/>
      <c r="V122" s="77"/>
      <c r="W122" s="14"/>
      <c r="X122" s="77"/>
      <c r="Y122" s="77"/>
      <c r="Z122" s="14"/>
      <c r="AA122" s="14"/>
      <c r="AB122" s="77"/>
      <c r="AC122" s="77"/>
      <c r="AD122" s="14"/>
      <c r="AE122" s="68"/>
      <c r="AF122" s="68"/>
      <c r="AG122" s="68"/>
      <c r="AH122" s="14"/>
      <c r="AI122" s="14"/>
      <c r="AJ122" s="14"/>
      <c r="AK122" s="14"/>
      <c r="AL122" s="14"/>
      <c r="AM122" s="14"/>
      <c r="AN122" s="68"/>
      <c r="AO122" s="68"/>
      <c r="AP122" s="14"/>
    </row>
    <row r="123" spans="7:42">
      <c r="G123" s="68"/>
      <c r="H123" s="68"/>
      <c r="I123" s="68"/>
      <c r="J123" s="14"/>
      <c r="K123" s="68"/>
      <c r="L123" s="68"/>
      <c r="M123" s="77"/>
      <c r="N123" s="77"/>
      <c r="O123" s="77"/>
      <c r="P123" s="14"/>
      <c r="Q123" s="14"/>
      <c r="R123" s="68"/>
      <c r="S123" s="77"/>
      <c r="T123" s="77"/>
      <c r="U123" s="77"/>
      <c r="V123" s="77"/>
      <c r="W123" s="14"/>
      <c r="X123" s="77"/>
      <c r="Y123" s="77"/>
      <c r="Z123" s="14"/>
      <c r="AA123" s="14"/>
      <c r="AB123" s="77"/>
      <c r="AC123" s="77"/>
      <c r="AD123" s="14"/>
      <c r="AE123" s="68"/>
      <c r="AF123" s="68"/>
      <c r="AG123" s="68"/>
      <c r="AH123" s="14"/>
      <c r="AI123" s="14"/>
      <c r="AJ123" s="14"/>
      <c r="AK123" s="14"/>
      <c r="AL123" s="14"/>
      <c r="AM123" s="14"/>
      <c r="AN123" s="68"/>
      <c r="AO123" s="68"/>
      <c r="AP123" s="14"/>
    </row>
    <row r="124" spans="7:42">
      <c r="G124" s="68"/>
      <c r="H124" s="68"/>
      <c r="I124" s="68"/>
      <c r="J124" s="14"/>
      <c r="K124" s="68"/>
      <c r="L124" s="68"/>
      <c r="M124" s="77"/>
      <c r="N124" s="77"/>
      <c r="O124" s="77"/>
      <c r="P124" s="14"/>
      <c r="Q124" s="14"/>
      <c r="R124" s="68"/>
      <c r="S124" s="77"/>
      <c r="T124" s="77"/>
      <c r="U124" s="77"/>
      <c r="V124" s="77"/>
      <c r="W124" s="14"/>
      <c r="X124" s="77"/>
      <c r="Y124" s="77"/>
      <c r="Z124" s="14"/>
      <c r="AA124" s="14"/>
      <c r="AB124" s="77"/>
      <c r="AC124" s="77"/>
      <c r="AD124" s="14"/>
      <c r="AE124" s="68"/>
      <c r="AF124" s="68"/>
      <c r="AG124" s="68"/>
      <c r="AH124" s="14"/>
      <c r="AI124" s="14"/>
      <c r="AJ124" s="14"/>
      <c r="AK124" s="14"/>
      <c r="AL124" s="14"/>
      <c r="AM124" s="14"/>
      <c r="AN124" s="68"/>
      <c r="AO124" s="68"/>
      <c r="AP124" s="14"/>
    </row>
    <row r="125" spans="7:42">
      <c r="G125" s="68"/>
      <c r="H125" s="68"/>
      <c r="I125" s="68"/>
      <c r="J125" s="14"/>
      <c r="K125" s="68"/>
      <c r="L125" s="68"/>
      <c r="M125" s="77"/>
      <c r="N125" s="77"/>
      <c r="O125" s="77"/>
      <c r="P125" s="14"/>
      <c r="Q125" s="14"/>
      <c r="R125" s="68"/>
      <c r="S125" s="77"/>
      <c r="T125" s="77"/>
      <c r="U125" s="77"/>
      <c r="V125" s="77"/>
      <c r="W125" s="14"/>
      <c r="X125" s="77"/>
      <c r="Y125" s="77"/>
      <c r="Z125" s="14"/>
      <c r="AA125" s="14"/>
      <c r="AB125" s="77"/>
      <c r="AC125" s="77"/>
      <c r="AD125" s="14"/>
      <c r="AE125" s="68"/>
      <c r="AF125" s="68"/>
      <c r="AG125" s="68"/>
      <c r="AH125" s="14"/>
      <c r="AI125" s="14"/>
      <c r="AJ125" s="14"/>
      <c r="AK125" s="14"/>
      <c r="AL125" s="14"/>
      <c r="AM125" s="14"/>
      <c r="AN125" s="68"/>
      <c r="AO125" s="68"/>
      <c r="AP125" s="14"/>
    </row>
    <row r="126" spans="7:42">
      <c r="G126" s="68"/>
      <c r="H126" s="68"/>
      <c r="I126" s="68"/>
      <c r="J126" s="14"/>
      <c r="K126" s="68"/>
      <c r="L126" s="68"/>
      <c r="M126" s="77"/>
      <c r="N126" s="77"/>
      <c r="O126" s="77"/>
      <c r="P126" s="14"/>
      <c r="Q126" s="14"/>
      <c r="R126" s="68"/>
      <c r="S126" s="77"/>
      <c r="T126" s="77"/>
      <c r="U126" s="77"/>
      <c r="V126" s="77"/>
      <c r="W126" s="14"/>
      <c r="X126" s="77"/>
      <c r="Y126" s="77"/>
      <c r="Z126" s="14"/>
      <c r="AA126" s="14"/>
      <c r="AB126" s="77"/>
      <c r="AC126" s="77"/>
      <c r="AD126" s="14"/>
      <c r="AE126" s="68"/>
      <c r="AF126" s="68"/>
      <c r="AG126" s="68"/>
      <c r="AH126" s="14"/>
      <c r="AI126" s="14"/>
      <c r="AJ126" s="14"/>
      <c r="AK126" s="14"/>
      <c r="AL126" s="14"/>
      <c r="AM126" s="14"/>
      <c r="AN126" s="68"/>
      <c r="AO126" s="68"/>
      <c r="AP126" s="14"/>
    </row>
    <row r="127" spans="7:42">
      <c r="G127" s="68"/>
      <c r="H127" s="68"/>
      <c r="I127" s="68"/>
      <c r="J127" s="14"/>
      <c r="K127" s="68"/>
      <c r="L127" s="68"/>
      <c r="M127" s="77"/>
      <c r="N127" s="77"/>
      <c r="O127" s="77"/>
      <c r="P127" s="14"/>
      <c r="Q127" s="14"/>
      <c r="R127" s="68"/>
      <c r="S127" s="77"/>
      <c r="T127" s="77"/>
      <c r="U127" s="77"/>
      <c r="V127" s="77"/>
      <c r="W127" s="14"/>
      <c r="X127" s="77"/>
      <c r="Y127" s="77"/>
      <c r="Z127" s="14"/>
      <c r="AA127" s="14"/>
      <c r="AB127" s="77"/>
      <c r="AC127" s="77"/>
      <c r="AD127" s="14"/>
      <c r="AE127" s="68"/>
      <c r="AF127" s="68"/>
      <c r="AG127" s="68"/>
      <c r="AH127" s="14"/>
      <c r="AI127" s="14"/>
      <c r="AJ127" s="14"/>
      <c r="AK127" s="14"/>
      <c r="AL127" s="14"/>
      <c r="AM127" s="14"/>
      <c r="AN127" s="68"/>
      <c r="AO127" s="68"/>
      <c r="AP127" s="14"/>
    </row>
    <row r="128" spans="7:42">
      <c r="G128" s="68"/>
      <c r="H128" s="68"/>
      <c r="I128" s="68"/>
      <c r="J128" s="14"/>
      <c r="K128" s="68"/>
      <c r="L128" s="68"/>
      <c r="M128" s="77"/>
      <c r="N128" s="77"/>
      <c r="O128" s="77"/>
      <c r="P128" s="14"/>
      <c r="Q128" s="14"/>
      <c r="R128" s="68"/>
      <c r="S128" s="77"/>
      <c r="T128" s="77"/>
      <c r="U128" s="77"/>
      <c r="V128" s="77"/>
      <c r="W128" s="14"/>
      <c r="X128" s="77"/>
      <c r="Y128" s="77"/>
      <c r="Z128" s="14"/>
      <c r="AA128" s="14"/>
      <c r="AB128" s="77"/>
      <c r="AC128" s="77"/>
      <c r="AD128" s="14"/>
      <c r="AE128" s="68"/>
      <c r="AF128" s="68"/>
      <c r="AG128" s="68"/>
      <c r="AH128" s="14"/>
      <c r="AI128" s="14"/>
      <c r="AJ128" s="14"/>
      <c r="AK128" s="14"/>
      <c r="AL128" s="14"/>
      <c r="AM128" s="14"/>
      <c r="AN128" s="68"/>
      <c r="AO128" s="68"/>
      <c r="AP128" s="14"/>
    </row>
    <row r="129" spans="7:42">
      <c r="G129" s="68"/>
      <c r="H129" s="68"/>
      <c r="I129" s="68"/>
      <c r="J129" s="14"/>
      <c r="K129" s="68"/>
      <c r="L129" s="68"/>
      <c r="M129" s="77"/>
      <c r="N129" s="77"/>
      <c r="O129" s="77"/>
      <c r="P129" s="14"/>
      <c r="Q129" s="14"/>
      <c r="R129" s="68"/>
      <c r="S129" s="77"/>
      <c r="T129" s="77"/>
      <c r="U129" s="77"/>
      <c r="V129" s="77"/>
      <c r="W129" s="14"/>
      <c r="X129" s="77"/>
      <c r="Y129" s="77"/>
      <c r="Z129" s="14"/>
      <c r="AA129" s="14"/>
      <c r="AB129" s="77"/>
      <c r="AC129" s="77"/>
      <c r="AD129" s="14"/>
      <c r="AE129" s="68"/>
      <c r="AF129" s="68"/>
      <c r="AG129" s="68"/>
      <c r="AH129" s="14"/>
      <c r="AI129" s="14"/>
      <c r="AJ129" s="14"/>
      <c r="AK129" s="14"/>
      <c r="AL129" s="14"/>
      <c r="AM129" s="14"/>
      <c r="AN129" s="68"/>
      <c r="AO129" s="68"/>
      <c r="AP129" s="14"/>
    </row>
    <row r="130" spans="7:42">
      <c r="G130" s="68"/>
      <c r="H130" s="68"/>
      <c r="I130" s="68"/>
      <c r="J130" s="14"/>
      <c r="K130" s="68"/>
      <c r="L130" s="68"/>
      <c r="M130" s="77"/>
      <c r="N130" s="77"/>
      <c r="O130" s="77"/>
      <c r="P130" s="14"/>
      <c r="Q130" s="14"/>
      <c r="R130" s="68"/>
      <c r="S130" s="77"/>
      <c r="T130" s="77"/>
      <c r="U130" s="77"/>
      <c r="V130" s="77"/>
      <c r="W130" s="14"/>
      <c r="X130" s="77"/>
      <c r="Y130" s="77"/>
      <c r="Z130" s="14"/>
      <c r="AA130" s="14"/>
      <c r="AB130" s="77"/>
      <c r="AC130" s="77"/>
      <c r="AD130" s="14"/>
      <c r="AE130" s="68"/>
      <c r="AF130" s="68"/>
      <c r="AG130" s="68"/>
      <c r="AH130" s="14"/>
      <c r="AI130" s="14"/>
      <c r="AJ130" s="14"/>
      <c r="AK130" s="14"/>
      <c r="AL130" s="14"/>
      <c r="AM130" s="14"/>
      <c r="AN130" s="68"/>
      <c r="AO130" s="68"/>
      <c r="AP130" s="14"/>
    </row>
    <row r="131" spans="7:42">
      <c r="G131" s="68"/>
      <c r="H131" s="68"/>
      <c r="I131" s="68"/>
      <c r="J131" s="14"/>
      <c r="K131" s="68"/>
      <c r="L131" s="68"/>
      <c r="M131" s="77"/>
      <c r="N131" s="77"/>
      <c r="O131" s="77"/>
      <c r="P131" s="14"/>
      <c r="Q131" s="14"/>
      <c r="R131" s="68"/>
      <c r="S131" s="77"/>
      <c r="T131" s="77"/>
      <c r="U131" s="77"/>
      <c r="V131" s="77"/>
      <c r="W131" s="14"/>
      <c r="X131" s="77"/>
      <c r="Y131" s="77"/>
      <c r="Z131" s="14"/>
      <c r="AA131" s="14"/>
      <c r="AB131" s="77"/>
      <c r="AC131" s="77"/>
      <c r="AD131" s="14"/>
      <c r="AE131" s="68"/>
      <c r="AF131" s="68"/>
      <c r="AG131" s="68"/>
      <c r="AH131" s="14"/>
      <c r="AI131" s="14"/>
      <c r="AJ131" s="14"/>
      <c r="AK131" s="14"/>
      <c r="AL131" s="14"/>
      <c r="AM131" s="14"/>
      <c r="AN131" s="68"/>
      <c r="AO131" s="68"/>
      <c r="AP131" s="14"/>
    </row>
    <row r="132" spans="7:42">
      <c r="G132" s="68"/>
      <c r="H132" s="68"/>
      <c r="I132" s="68"/>
      <c r="J132" s="14"/>
      <c r="K132" s="68"/>
      <c r="L132" s="68"/>
      <c r="M132" s="77"/>
      <c r="N132" s="77"/>
      <c r="O132" s="77"/>
      <c r="P132" s="14"/>
      <c r="Q132" s="14"/>
      <c r="R132" s="68"/>
      <c r="S132" s="77"/>
      <c r="T132" s="77"/>
      <c r="U132" s="77"/>
      <c r="V132" s="77"/>
      <c r="W132" s="14"/>
      <c r="X132" s="77"/>
      <c r="Y132" s="77"/>
      <c r="Z132" s="14"/>
      <c r="AA132" s="14"/>
      <c r="AB132" s="77"/>
      <c r="AC132" s="77"/>
      <c r="AD132" s="14"/>
      <c r="AE132" s="68"/>
      <c r="AF132" s="68"/>
      <c r="AG132" s="68"/>
      <c r="AH132" s="14"/>
      <c r="AI132" s="14"/>
      <c r="AJ132" s="14"/>
      <c r="AK132" s="14"/>
      <c r="AL132" s="14"/>
      <c r="AM132" s="14"/>
      <c r="AN132" s="68"/>
      <c r="AO132" s="68"/>
      <c r="AP132" s="14"/>
    </row>
    <row r="133" spans="7:42">
      <c r="G133" s="68"/>
      <c r="H133" s="68"/>
      <c r="I133" s="68"/>
      <c r="J133" s="14"/>
      <c r="K133" s="68"/>
      <c r="L133" s="68"/>
      <c r="M133" s="77"/>
      <c r="N133" s="77"/>
      <c r="O133" s="77"/>
      <c r="P133" s="14"/>
      <c r="Q133" s="14"/>
      <c r="R133" s="68"/>
      <c r="S133" s="77"/>
      <c r="T133" s="77"/>
      <c r="U133" s="77"/>
      <c r="V133" s="77"/>
      <c r="W133" s="14"/>
      <c r="X133" s="77"/>
      <c r="Y133" s="77"/>
      <c r="Z133" s="14"/>
      <c r="AA133" s="14"/>
      <c r="AB133" s="77"/>
      <c r="AC133" s="77"/>
      <c r="AD133" s="14"/>
      <c r="AE133" s="68"/>
      <c r="AF133" s="68"/>
      <c r="AG133" s="68"/>
      <c r="AH133" s="14"/>
      <c r="AI133" s="14"/>
      <c r="AJ133" s="14"/>
      <c r="AK133" s="14"/>
      <c r="AL133" s="14"/>
      <c r="AM133" s="14"/>
      <c r="AN133" s="68"/>
      <c r="AO133" s="68"/>
      <c r="AP133" s="14"/>
    </row>
    <row r="134" spans="7:42">
      <c r="G134" s="68"/>
      <c r="H134" s="68"/>
      <c r="I134" s="68"/>
      <c r="J134" s="14"/>
      <c r="K134" s="68"/>
      <c r="L134" s="68"/>
      <c r="M134" s="77"/>
      <c r="N134" s="77"/>
      <c r="O134" s="77"/>
      <c r="P134" s="14"/>
      <c r="Q134" s="14"/>
      <c r="R134" s="68"/>
      <c r="S134" s="77"/>
      <c r="T134" s="77"/>
      <c r="U134" s="77"/>
      <c r="V134" s="77"/>
      <c r="W134" s="14"/>
      <c r="X134" s="77"/>
      <c r="Y134" s="77"/>
      <c r="Z134" s="14"/>
      <c r="AA134" s="14"/>
      <c r="AB134" s="77"/>
      <c r="AC134" s="77"/>
      <c r="AD134" s="14"/>
      <c r="AE134" s="68"/>
      <c r="AF134" s="68"/>
      <c r="AG134" s="68"/>
      <c r="AH134" s="14"/>
      <c r="AI134" s="14"/>
      <c r="AJ134" s="14"/>
      <c r="AK134" s="14"/>
      <c r="AL134" s="14"/>
      <c r="AM134" s="14"/>
      <c r="AN134" s="68"/>
      <c r="AO134" s="68"/>
      <c r="AP134" s="14"/>
    </row>
    <row r="135" spans="7:42">
      <c r="G135" s="68"/>
      <c r="H135" s="68"/>
      <c r="I135" s="68"/>
      <c r="J135" s="14"/>
      <c r="K135" s="68"/>
      <c r="L135" s="68"/>
      <c r="M135" s="77"/>
      <c r="N135" s="77"/>
      <c r="O135" s="77"/>
      <c r="P135" s="14"/>
      <c r="Q135" s="14"/>
      <c r="R135" s="68"/>
      <c r="S135" s="77"/>
      <c r="T135" s="77"/>
      <c r="U135" s="77"/>
      <c r="V135" s="77"/>
      <c r="W135" s="14"/>
      <c r="X135" s="77"/>
      <c r="Y135" s="77"/>
      <c r="Z135" s="14"/>
      <c r="AA135" s="14"/>
      <c r="AB135" s="77"/>
      <c r="AC135" s="77"/>
      <c r="AD135" s="14"/>
      <c r="AE135" s="68"/>
      <c r="AF135" s="68"/>
      <c r="AG135" s="68"/>
      <c r="AH135" s="14"/>
      <c r="AI135" s="14"/>
      <c r="AJ135" s="14"/>
      <c r="AK135" s="14"/>
      <c r="AL135" s="14"/>
      <c r="AM135" s="14"/>
      <c r="AN135" s="68"/>
      <c r="AO135" s="68"/>
      <c r="AP135" s="14"/>
    </row>
    <row r="136" spans="7:42">
      <c r="G136" s="68"/>
      <c r="H136" s="68"/>
      <c r="I136" s="68"/>
      <c r="J136" s="14"/>
      <c r="K136" s="68"/>
      <c r="L136" s="68"/>
      <c r="M136" s="77"/>
      <c r="N136" s="77"/>
      <c r="O136" s="77"/>
      <c r="P136" s="14"/>
      <c r="Q136" s="14"/>
      <c r="R136" s="68"/>
      <c r="S136" s="77"/>
      <c r="T136" s="77"/>
      <c r="U136" s="77"/>
      <c r="V136" s="77"/>
      <c r="W136" s="14"/>
      <c r="X136" s="77"/>
      <c r="Y136" s="77"/>
      <c r="Z136" s="14"/>
      <c r="AA136" s="14"/>
      <c r="AB136" s="77"/>
      <c r="AC136" s="77"/>
      <c r="AD136" s="14"/>
      <c r="AE136" s="68"/>
      <c r="AF136" s="68"/>
      <c r="AG136" s="68"/>
      <c r="AH136" s="14"/>
      <c r="AI136" s="14"/>
      <c r="AJ136" s="14"/>
      <c r="AK136" s="14"/>
      <c r="AL136" s="14"/>
      <c r="AM136" s="14"/>
      <c r="AN136" s="68"/>
      <c r="AO136" s="68"/>
      <c r="AP136" s="14"/>
    </row>
    <row r="137" spans="7:42">
      <c r="G137" s="68"/>
      <c r="H137" s="68"/>
      <c r="I137" s="68"/>
      <c r="J137" s="14"/>
      <c r="K137" s="68"/>
      <c r="L137" s="68"/>
      <c r="M137" s="77"/>
      <c r="N137" s="77"/>
      <c r="O137" s="77"/>
      <c r="P137" s="14"/>
      <c r="Q137" s="14"/>
      <c r="R137" s="68"/>
      <c r="S137" s="77"/>
      <c r="T137" s="77"/>
      <c r="U137" s="77"/>
      <c r="V137" s="77"/>
      <c r="W137" s="14"/>
      <c r="X137" s="77"/>
      <c r="Y137" s="77"/>
      <c r="Z137" s="14"/>
      <c r="AA137" s="14"/>
      <c r="AB137" s="77"/>
      <c r="AC137" s="77"/>
      <c r="AD137" s="14"/>
      <c r="AE137" s="68"/>
      <c r="AF137" s="68"/>
      <c r="AG137" s="68"/>
      <c r="AH137" s="14"/>
      <c r="AI137" s="14"/>
      <c r="AJ137" s="14"/>
      <c r="AK137" s="14"/>
      <c r="AL137" s="14"/>
      <c r="AM137" s="14"/>
      <c r="AN137" s="68"/>
      <c r="AO137" s="68"/>
      <c r="AP137" s="14"/>
    </row>
    <row r="138" spans="7:42">
      <c r="G138" s="68"/>
      <c r="H138" s="68"/>
      <c r="I138" s="68"/>
      <c r="J138" s="14"/>
      <c r="K138" s="68"/>
      <c r="L138" s="68"/>
      <c r="M138" s="77"/>
      <c r="N138" s="77"/>
      <c r="O138" s="77"/>
      <c r="P138" s="14"/>
      <c r="Q138" s="14"/>
      <c r="R138" s="68"/>
      <c r="S138" s="77"/>
      <c r="T138" s="77"/>
      <c r="U138" s="77"/>
      <c r="V138" s="77"/>
      <c r="W138" s="14"/>
      <c r="X138" s="77"/>
      <c r="Y138" s="77"/>
      <c r="Z138" s="14"/>
      <c r="AA138" s="14"/>
      <c r="AB138" s="77"/>
      <c r="AC138" s="77"/>
      <c r="AD138" s="14"/>
      <c r="AE138" s="68"/>
      <c r="AF138" s="68"/>
      <c r="AG138" s="68"/>
      <c r="AH138" s="14"/>
      <c r="AI138" s="14"/>
      <c r="AJ138" s="14"/>
      <c r="AK138" s="14"/>
      <c r="AL138" s="14"/>
      <c r="AM138" s="14"/>
      <c r="AN138" s="68"/>
      <c r="AO138" s="68"/>
      <c r="AP138" s="14"/>
    </row>
    <row r="139" spans="7:42">
      <c r="G139" s="68"/>
      <c r="H139" s="68"/>
      <c r="I139" s="68"/>
      <c r="J139" s="14"/>
      <c r="K139" s="68"/>
      <c r="L139" s="68"/>
      <c r="M139" s="77"/>
      <c r="N139" s="77"/>
      <c r="O139" s="77"/>
      <c r="P139" s="14"/>
      <c r="Q139" s="14"/>
      <c r="R139" s="68"/>
      <c r="S139" s="77"/>
      <c r="T139" s="77"/>
      <c r="U139" s="77"/>
      <c r="V139" s="77"/>
      <c r="W139" s="14"/>
      <c r="X139" s="77"/>
      <c r="Y139" s="77"/>
      <c r="Z139" s="14"/>
      <c r="AA139" s="14"/>
      <c r="AB139" s="77"/>
      <c r="AC139" s="77"/>
      <c r="AD139" s="14"/>
      <c r="AE139" s="68"/>
      <c r="AF139" s="68"/>
      <c r="AG139" s="68"/>
      <c r="AH139" s="14"/>
      <c r="AI139" s="14"/>
      <c r="AJ139" s="14"/>
      <c r="AK139" s="14"/>
      <c r="AL139" s="14"/>
      <c r="AM139" s="14"/>
      <c r="AN139" s="68"/>
      <c r="AO139" s="68"/>
      <c r="AP139" s="14"/>
    </row>
    <row r="140" spans="7:42">
      <c r="G140" s="68"/>
      <c r="H140" s="68"/>
      <c r="I140" s="68"/>
      <c r="J140" s="14"/>
      <c r="K140" s="68"/>
      <c r="L140" s="68"/>
      <c r="M140" s="77"/>
      <c r="N140" s="77"/>
      <c r="O140" s="77"/>
      <c r="P140" s="14"/>
      <c r="Q140" s="14"/>
      <c r="R140" s="68"/>
      <c r="S140" s="77"/>
      <c r="T140" s="77"/>
      <c r="U140" s="77"/>
      <c r="V140" s="77"/>
      <c r="W140" s="14"/>
      <c r="X140" s="77"/>
      <c r="Y140" s="77"/>
      <c r="Z140" s="14"/>
      <c r="AA140" s="14"/>
      <c r="AB140" s="77"/>
      <c r="AC140" s="77"/>
      <c r="AD140" s="14"/>
      <c r="AE140" s="68"/>
      <c r="AF140" s="68"/>
      <c r="AG140" s="68"/>
      <c r="AH140" s="14"/>
      <c r="AI140" s="14"/>
      <c r="AJ140" s="14"/>
      <c r="AK140" s="14"/>
      <c r="AL140" s="14"/>
      <c r="AM140" s="14"/>
      <c r="AN140" s="68"/>
      <c r="AO140" s="68"/>
      <c r="AP140" s="14"/>
    </row>
    <row r="141" spans="7:42">
      <c r="G141" s="68"/>
      <c r="H141" s="68"/>
      <c r="I141" s="68"/>
      <c r="J141" s="14"/>
      <c r="K141" s="68"/>
      <c r="L141" s="68"/>
      <c r="M141" s="77"/>
      <c r="N141" s="77"/>
      <c r="O141" s="77"/>
      <c r="P141" s="14"/>
      <c r="Q141" s="14"/>
      <c r="R141" s="68"/>
      <c r="S141" s="77"/>
      <c r="T141" s="77"/>
      <c r="U141" s="77"/>
      <c r="V141" s="77"/>
      <c r="W141" s="14"/>
      <c r="X141" s="77"/>
      <c r="Y141" s="77"/>
      <c r="Z141" s="14"/>
      <c r="AA141" s="14"/>
      <c r="AB141" s="77"/>
      <c r="AC141" s="77"/>
      <c r="AD141" s="14"/>
      <c r="AE141" s="68"/>
      <c r="AF141" s="68"/>
      <c r="AG141" s="68"/>
      <c r="AH141" s="14"/>
      <c r="AI141" s="14"/>
      <c r="AJ141" s="14"/>
      <c r="AK141" s="14"/>
      <c r="AL141" s="14"/>
      <c r="AM141" s="14"/>
      <c r="AN141" s="68"/>
      <c r="AO141" s="68"/>
      <c r="AP141" s="14"/>
    </row>
    <row r="142" spans="7:42">
      <c r="G142" s="68"/>
      <c r="H142" s="68"/>
      <c r="I142" s="68"/>
      <c r="J142" s="14"/>
      <c r="K142" s="68"/>
      <c r="L142" s="68"/>
      <c r="M142" s="77"/>
      <c r="N142" s="77"/>
      <c r="O142" s="77"/>
      <c r="P142" s="14"/>
      <c r="Q142" s="14"/>
      <c r="R142" s="68"/>
      <c r="S142" s="77"/>
      <c r="T142" s="77"/>
      <c r="U142" s="77"/>
      <c r="V142" s="77"/>
      <c r="W142" s="14"/>
      <c r="X142" s="77"/>
      <c r="Y142" s="77"/>
      <c r="Z142" s="14"/>
      <c r="AA142" s="14"/>
      <c r="AB142" s="77"/>
      <c r="AC142" s="77"/>
      <c r="AD142" s="14"/>
      <c r="AE142" s="68"/>
      <c r="AF142" s="68"/>
      <c r="AG142" s="68"/>
      <c r="AH142" s="14"/>
      <c r="AI142" s="14"/>
      <c r="AJ142" s="14"/>
      <c r="AK142" s="14"/>
      <c r="AL142" s="14"/>
      <c r="AM142" s="14"/>
      <c r="AN142" s="68"/>
      <c r="AO142" s="68"/>
      <c r="AP142" s="14"/>
    </row>
    <row r="143" spans="7:42">
      <c r="G143" s="68"/>
      <c r="H143" s="68"/>
      <c r="I143" s="68"/>
      <c r="J143" s="14"/>
      <c r="K143" s="68"/>
      <c r="L143" s="68"/>
      <c r="M143" s="77"/>
      <c r="N143" s="77"/>
      <c r="O143" s="77"/>
      <c r="P143" s="14"/>
      <c r="Q143" s="14"/>
      <c r="R143" s="68"/>
      <c r="S143" s="77"/>
      <c r="T143" s="77"/>
      <c r="U143" s="77"/>
      <c r="V143" s="77"/>
      <c r="W143" s="14"/>
      <c r="X143" s="77"/>
      <c r="Y143" s="77"/>
      <c r="Z143" s="14"/>
      <c r="AA143" s="14"/>
      <c r="AB143" s="77"/>
      <c r="AC143" s="77"/>
      <c r="AD143" s="14"/>
      <c r="AE143" s="68"/>
      <c r="AF143" s="68"/>
      <c r="AG143" s="68"/>
      <c r="AH143" s="14"/>
      <c r="AI143" s="14"/>
      <c r="AJ143" s="14"/>
      <c r="AK143" s="14"/>
      <c r="AL143" s="14"/>
      <c r="AM143" s="14"/>
      <c r="AN143" s="68"/>
      <c r="AO143" s="68"/>
      <c r="AP143" s="14"/>
    </row>
    <row r="144" spans="7:42">
      <c r="G144" s="68"/>
      <c r="H144" s="68"/>
      <c r="I144" s="68"/>
      <c r="J144" s="14"/>
      <c r="K144" s="68"/>
      <c r="L144" s="68"/>
      <c r="M144" s="77"/>
      <c r="N144" s="77"/>
      <c r="O144" s="77"/>
      <c r="P144" s="14"/>
      <c r="Q144" s="14"/>
      <c r="R144" s="68"/>
      <c r="S144" s="77"/>
      <c r="T144" s="77"/>
      <c r="U144" s="77"/>
      <c r="V144" s="77"/>
      <c r="W144" s="14"/>
      <c r="X144" s="77"/>
      <c r="Y144" s="77"/>
      <c r="Z144" s="14"/>
      <c r="AA144" s="14"/>
      <c r="AB144" s="77"/>
      <c r="AC144" s="77"/>
      <c r="AD144" s="14"/>
      <c r="AE144" s="68"/>
      <c r="AF144" s="68"/>
      <c r="AG144" s="68"/>
      <c r="AH144" s="14"/>
      <c r="AI144" s="14"/>
      <c r="AJ144" s="14"/>
      <c r="AK144" s="14"/>
      <c r="AL144" s="14"/>
      <c r="AM144" s="14"/>
      <c r="AN144" s="68"/>
      <c r="AO144" s="68"/>
      <c r="AP144" s="14"/>
    </row>
    <row r="145" spans="1:42">
      <c r="G145" s="68"/>
      <c r="H145" s="68"/>
      <c r="I145" s="68"/>
      <c r="J145" s="14"/>
      <c r="K145" s="68"/>
      <c r="L145" s="68"/>
      <c r="M145" s="77"/>
      <c r="N145" s="77"/>
      <c r="O145" s="77"/>
      <c r="P145" s="14"/>
      <c r="Q145" s="14"/>
      <c r="R145" s="68"/>
      <c r="S145" s="77"/>
      <c r="T145" s="77"/>
      <c r="U145" s="77"/>
      <c r="V145" s="77"/>
      <c r="W145" s="14"/>
      <c r="X145" s="77"/>
      <c r="Y145" s="77"/>
      <c r="Z145" s="14"/>
      <c r="AA145" s="14"/>
      <c r="AB145" s="77"/>
      <c r="AC145" s="77"/>
      <c r="AD145" s="14"/>
      <c r="AE145" s="68"/>
      <c r="AF145" s="68"/>
      <c r="AG145" s="68"/>
      <c r="AH145" s="14"/>
      <c r="AI145" s="14"/>
      <c r="AJ145" s="14"/>
      <c r="AK145" s="14"/>
      <c r="AL145" s="14"/>
      <c r="AM145" s="14"/>
      <c r="AN145" s="68"/>
      <c r="AO145" s="68"/>
      <c r="AP145" s="14"/>
    </row>
    <row r="146" spans="1:42">
      <c r="G146" s="68"/>
      <c r="H146" s="68"/>
      <c r="I146" s="68"/>
      <c r="J146" s="14"/>
      <c r="K146" s="68"/>
      <c r="L146" s="68"/>
      <c r="M146" s="77"/>
      <c r="N146" s="77"/>
      <c r="O146" s="77"/>
      <c r="P146" s="14"/>
      <c r="Q146" s="14"/>
      <c r="R146" s="68"/>
      <c r="S146" s="77"/>
      <c r="T146" s="77"/>
      <c r="U146" s="77"/>
      <c r="V146" s="77"/>
      <c r="W146" s="14"/>
      <c r="X146" s="77"/>
      <c r="Y146" s="77"/>
      <c r="Z146" s="14"/>
      <c r="AA146" s="14"/>
      <c r="AB146" s="77"/>
      <c r="AC146" s="77"/>
      <c r="AD146" s="14"/>
      <c r="AE146" s="68"/>
      <c r="AF146" s="68"/>
      <c r="AG146" s="68"/>
      <c r="AH146" s="14"/>
      <c r="AI146" s="14"/>
      <c r="AJ146" s="14"/>
      <c r="AK146" s="14"/>
      <c r="AL146" s="14"/>
      <c r="AM146" s="14"/>
      <c r="AN146" s="68"/>
      <c r="AO146" s="68"/>
      <c r="AP146" s="14"/>
    </row>
    <row r="147" spans="1:42">
      <c r="G147" s="68"/>
      <c r="H147" s="68"/>
      <c r="I147" s="68"/>
      <c r="J147" s="14"/>
      <c r="K147" s="68"/>
      <c r="L147" s="68"/>
      <c r="M147" s="77"/>
      <c r="N147" s="77"/>
      <c r="O147" s="77"/>
      <c r="P147" s="14"/>
      <c r="Q147" s="14"/>
      <c r="R147" s="68"/>
      <c r="S147" s="77"/>
      <c r="T147" s="77"/>
      <c r="U147" s="77"/>
      <c r="V147" s="77"/>
      <c r="W147" s="14"/>
      <c r="X147" s="77"/>
      <c r="Y147" s="77"/>
      <c r="Z147" s="14"/>
      <c r="AA147" s="14"/>
      <c r="AB147" s="77"/>
      <c r="AC147" s="77"/>
      <c r="AD147" s="14"/>
      <c r="AE147" s="68"/>
      <c r="AF147" s="68"/>
      <c r="AG147" s="68"/>
      <c r="AH147" s="14"/>
      <c r="AI147" s="14"/>
      <c r="AJ147" s="14"/>
      <c r="AK147" s="14"/>
      <c r="AL147" s="14"/>
      <c r="AM147" s="14"/>
      <c r="AN147" s="68"/>
      <c r="AO147" s="68"/>
      <c r="AP147" s="14"/>
    </row>
    <row r="148" spans="1:42">
      <c r="G148" s="68"/>
      <c r="H148" s="68"/>
      <c r="I148" s="68"/>
      <c r="J148" s="14"/>
      <c r="K148" s="68"/>
      <c r="L148" s="68"/>
      <c r="M148" s="78"/>
      <c r="N148" s="78"/>
      <c r="O148" s="78"/>
      <c r="P148" s="14"/>
      <c r="Q148" s="14"/>
      <c r="R148" s="68"/>
      <c r="S148" s="78"/>
      <c r="T148" s="78"/>
      <c r="U148" s="78"/>
      <c r="V148" s="78"/>
      <c r="W148" s="30"/>
      <c r="X148" s="78"/>
      <c r="Y148" s="78"/>
      <c r="Z148" s="30"/>
      <c r="AA148" s="30"/>
      <c r="AF148" s="68"/>
      <c r="AG148" s="68"/>
      <c r="AH148" s="14"/>
      <c r="AI148" s="14"/>
      <c r="AJ148" s="14"/>
      <c r="AK148" s="14"/>
      <c r="AL148" s="14"/>
      <c r="AM148" s="14"/>
      <c r="AN148" s="68"/>
      <c r="AO148" s="68"/>
      <c r="AP148" s="14"/>
    </row>
    <row r="149" spans="1:42">
      <c r="G149" s="68"/>
      <c r="H149" s="68"/>
      <c r="I149" s="68"/>
      <c r="J149" s="14"/>
      <c r="K149" s="68"/>
      <c r="L149" s="68"/>
      <c r="M149" s="79"/>
      <c r="N149" s="79"/>
      <c r="O149" s="79"/>
      <c r="P149" s="14"/>
      <c r="Q149" s="14"/>
      <c r="R149" s="68"/>
      <c r="S149" s="79"/>
      <c r="T149" s="79"/>
      <c r="U149" s="79"/>
      <c r="V149" s="79"/>
      <c r="W149" s="34"/>
      <c r="X149" s="79"/>
      <c r="Y149" s="79"/>
      <c r="Z149" s="34"/>
      <c r="AA149" s="34"/>
      <c r="AF149" s="68"/>
      <c r="AG149" s="68"/>
      <c r="AH149" s="14"/>
      <c r="AI149" s="14"/>
      <c r="AJ149" s="14"/>
      <c r="AK149" s="14"/>
      <c r="AL149" s="14"/>
      <c r="AM149" s="14"/>
      <c r="AN149" s="68"/>
      <c r="AO149" s="68"/>
      <c r="AP149" s="14"/>
    </row>
    <row r="150" spans="1:42">
      <c r="G150" s="68"/>
      <c r="H150" s="68"/>
      <c r="I150" s="68"/>
      <c r="J150" s="14"/>
      <c r="K150" s="68"/>
      <c r="L150" s="68"/>
      <c r="M150" s="79"/>
      <c r="N150" s="79"/>
      <c r="O150" s="79"/>
      <c r="P150" s="14"/>
      <c r="Q150" s="14"/>
      <c r="R150" s="68"/>
      <c r="S150" s="79"/>
      <c r="T150" s="79"/>
      <c r="U150" s="79"/>
      <c r="V150" s="79"/>
      <c r="W150" s="34"/>
      <c r="X150" s="79"/>
      <c r="Y150" s="79"/>
      <c r="Z150" s="34"/>
      <c r="AA150" s="34"/>
      <c r="AF150" s="68"/>
      <c r="AG150" s="68"/>
      <c r="AH150" s="14"/>
      <c r="AI150" s="14"/>
      <c r="AJ150" s="14"/>
      <c r="AK150" s="14"/>
      <c r="AL150" s="14"/>
      <c r="AM150" s="14"/>
      <c r="AN150" s="68"/>
      <c r="AO150" s="68"/>
      <c r="AP150" s="14"/>
    </row>
    <row r="151" spans="1:42">
      <c r="G151" s="68"/>
      <c r="H151" s="68"/>
      <c r="I151" s="68"/>
      <c r="J151" s="14"/>
      <c r="K151" s="68"/>
      <c r="L151" s="68"/>
      <c r="M151" s="79"/>
      <c r="N151" s="79"/>
      <c r="O151" s="79"/>
      <c r="P151" s="14"/>
      <c r="Q151" s="14"/>
      <c r="R151" s="68"/>
      <c r="S151" s="79"/>
      <c r="T151" s="79"/>
      <c r="U151" s="79"/>
      <c r="V151" s="79"/>
      <c r="W151" s="34"/>
      <c r="X151" s="79"/>
      <c r="Y151" s="79"/>
      <c r="Z151" s="34"/>
      <c r="AA151" s="34"/>
      <c r="AF151" s="68"/>
      <c r="AG151" s="68"/>
      <c r="AH151" s="14"/>
      <c r="AI151" s="14"/>
      <c r="AJ151" s="14"/>
      <c r="AK151" s="14"/>
      <c r="AL151" s="14"/>
      <c r="AM151" s="14"/>
      <c r="AN151" s="68"/>
      <c r="AO151" s="68"/>
      <c r="AP151" s="14"/>
    </row>
    <row r="152" spans="1:42">
      <c r="G152" s="68"/>
      <c r="H152" s="68"/>
      <c r="I152" s="68"/>
      <c r="J152" s="14"/>
      <c r="K152" s="68"/>
      <c r="L152" s="68"/>
      <c r="M152" s="79"/>
      <c r="N152" s="79"/>
      <c r="O152" s="79"/>
      <c r="P152" s="14"/>
      <c r="Q152" s="14"/>
      <c r="R152" s="68"/>
      <c r="S152" s="79"/>
      <c r="T152" s="79"/>
      <c r="U152" s="79"/>
      <c r="V152" s="79"/>
      <c r="W152" s="34"/>
      <c r="X152" s="79"/>
      <c r="Y152" s="79"/>
      <c r="Z152" s="34"/>
      <c r="AA152" s="34"/>
      <c r="AF152" s="68"/>
      <c r="AG152" s="68"/>
      <c r="AH152" s="14"/>
      <c r="AI152" s="14"/>
      <c r="AJ152" s="14"/>
      <c r="AK152" s="14"/>
      <c r="AL152" s="14"/>
      <c r="AM152" s="14"/>
      <c r="AN152" s="68"/>
      <c r="AO152" s="68"/>
      <c r="AP152" s="14"/>
    </row>
    <row r="153" spans="1:42">
      <c r="G153" s="68"/>
      <c r="H153" s="68"/>
      <c r="I153" s="68"/>
      <c r="J153" s="14"/>
      <c r="K153" s="68"/>
      <c r="L153" s="68"/>
      <c r="M153" s="79"/>
      <c r="N153" s="79"/>
      <c r="O153" s="79"/>
      <c r="P153" s="14"/>
      <c r="Q153" s="14"/>
      <c r="R153" s="68"/>
      <c r="S153" s="79"/>
      <c r="T153" s="79"/>
      <c r="U153" s="79"/>
      <c r="V153" s="79"/>
      <c r="W153" s="34"/>
      <c r="X153" s="79"/>
      <c r="Y153" s="79"/>
      <c r="Z153" s="34"/>
      <c r="AA153" s="34"/>
      <c r="AF153" s="68"/>
      <c r="AG153" s="68"/>
      <c r="AH153" s="14"/>
      <c r="AI153" s="14"/>
      <c r="AJ153" s="14"/>
      <c r="AK153" s="14"/>
      <c r="AL153" s="14"/>
      <c r="AM153" s="14"/>
      <c r="AN153" s="68"/>
      <c r="AO153" s="68"/>
      <c r="AP153" s="14"/>
    </row>
    <row r="154" spans="1:42">
      <c r="G154" s="68"/>
      <c r="H154" s="68"/>
      <c r="I154" s="68"/>
      <c r="J154" s="14"/>
      <c r="K154" s="68"/>
      <c r="L154" s="68"/>
      <c r="M154" s="79"/>
      <c r="N154" s="79"/>
      <c r="O154" s="79"/>
      <c r="P154" s="14"/>
      <c r="Q154" s="14"/>
      <c r="R154" s="68"/>
      <c r="S154" s="79"/>
      <c r="T154" s="79"/>
      <c r="U154" s="79"/>
      <c r="V154" s="79"/>
      <c r="W154" s="34"/>
      <c r="X154" s="79"/>
      <c r="Y154" s="79"/>
      <c r="Z154" s="34"/>
      <c r="AA154" s="34"/>
      <c r="AF154" s="68"/>
      <c r="AG154" s="68"/>
      <c r="AH154" s="14"/>
      <c r="AI154" s="14"/>
      <c r="AJ154" s="14"/>
      <c r="AK154" s="14"/>
      <c r="AL154" s="14"/>
      <c r="AM154" s="14"/>
      <c r="AN154" s="68"/>
      <c r="AO154" s="68"/>
      <c r="AP154" s="14"/>
    </row>
    <row r="155" spans="1:42">
      <c r="G155" s="68"/>
      <c r="H155" s="68"/>
      <c r="I155" s="68"/>
      <c r="J155" s="14"/>
      <c r="K155" s="68"/>
      <c r="L155" s="68"/>
      <c r="M155" s="79"/>
      <c r="N155" s="79"/>
      <c r="O155" s="79"/>
      <c r="P155" s="14"/>
      <c r="Q155" s="14"/>
      <c r="R155" s="68"/>
      <c r="S155" s="79"/>
      <c r="T155" s="79"/>
      <c r="U155" s="79"/>
      <c r="V155" s="79"/>
      <c r="W155" s="34"/>
      <c r="X155" s="79"/>
      <c r="Y155" s="79"/>
      <c r="Z155" s="34"/>
      <c r="AA155" s="34"/>
      <c r="AF155" s="68"/>
      <c r="AG155" s="68"/>
      <c r="AH155" s="14"/>
      <c r="AI155" s="14"/>
      <c r="AJ155" s="14"/>
      <c r="AK155" s="14"/>
      <c r="AL155" s="14"/>
      <c r="AM155" s="14"/>
      <c r="AN155" s="68"/>
      <c r="AO155" s="68"/>
      <c r="AP155" s="14"/>
    </row>
    <row r="156" spans="1:42">
      <c r="G156" s="68"/>
      <c r="H156" s="68"/>
      <c r="I156" s="68"/>
      <c r="J156" s="14"/>
      <c r="K156" s="68"/>
      <c r="L156" s="68"/>
      <c r="M156" s="79"/>
      <c r="N156" s="79"/>
      <c r="O156" s="79"/>
      <c r="P156" s="14"/>
      <c r="Q156" s="14"/>
      <c r="R156" s="68"/>
      <c r="S156" s="79"/>
      <c r="T156" s="79"/>
      <c r="U156" s="79"/>
      <c r="V156" s="79"/>
      <c r="W156" s="34"/>
      <c r="X156" s="79"/>
      <c r="Y156" s="79"/>
      <c r="Z156" s="34"/>
      <c r="AA156" s="34"/>
      <c r="AF156" s="68"/>
      <c r="AG156" s="68"/>
      <c r="AH156" s="14"/>
      <c r="AI156" s="14"/>
      <c r="AJ156" s="14"/>
      <c r="AK156" s="14"/>
      <c r="AL156" s="14"/>
      <c r="AM156" s="14"/>
      <c r="AN156" s="68"/>
      <c r="AO156" s="68"/>
      <c r="AP156" s="14"/>
    </row>
    <row r="157" spans="1:42">
      <c r="G157" s="68"/>
      <c r="H157" s="68"/>
      <c r="I157" s="68"/>
      <c r="J157" s="14"/>
      <c r="K157" s="68"/>
      <c r="L157" s="68"/>
      <c r="M157" s="79"/>
      <c r="N157" s="79"/>
      <c r="O157" s="79"/>
      <c r="P157" s="14"/>
      <c r="Q157" s="14"/>
      <c r="R157" s="68"/>
      <c r="S157" s="79"/>
      <c r="T157" s="79"/>
      <c r="U157" s="79"/>
      <c r="V157" s="79"/>
      <c r="W157" s="34"/>
      <c r="X157" s="79"/>
      <c r="Y157" s="79"/>
      <c r="Z157" s="34"/>
      <c r="AA157" s="34"/>
      <c r="AF157" s="68"/>
      <c r="AG157" s="68"/>
      <c r="AH157" s="14"/>
      <c r="AI157" s="14"/>
      <c r="AJ157" s="14"/>
      <c r="AK157" s="14"/>
      <c r="AL157" s="14"/>
      <c r="AM157" s="14"/>
      <c r="AN157" s="68"/>
      <c r="AO157" s="68"/>
      <c r="AP157" s="14"/>
    </row>
    <row r="158" spans="1:42">
      <c r="G158" s="68"/>
      <c r="H158" s="71"/>
      <c r="I158" s="68"/>
      <c r="J158" s="14"/>
      <c r="K158" s="71"/>
      <c r="L158" s="71"/>
      <c r="M158" s="79"/>
      <c r="N158" s="79"/>
      <c r="O158" s="79"/>
      <c r="P158" s="14"/>
      <c r="Q158" s="14"/>
      <c r="R158" s="71"/>
      <c r="S158" s="79"/>
      <c r="T158" s="79"/>
      <c r="U158" s="79"/>
      <c r="V158" s="79"/>
      <c r="W158" s="34"/>
      <c r="X158" s="79"/>
      <c r="Y158" s="79"/>
      <c r="Z158" s="34"/>
      <c r="AA158" s="34"/>
      <c r="AF158" s="68"/>
      <c r="AG158" s="68"/>
      <c r="AH158" s="14"/>
      <c r="AI158" s="14"/>
      <c r="AJ158" s="14"/>
      <c r="AK158" s="14"/>
      <c r="AL158" s="14"/>
      <c r="AM158" s="14"/>
      <c r="AN158" s="68"/>
      <c r="AO158" s="68"/>
      <c r="AP158" s="14"/>
    </row>
    <row r="159" spans="1:42">
      <c r="A159" s="30"/>
      <c r="B159" s="30"/>
      <c r="C159" s="30"/>
      <c r="D159" s="30"/>
      <c r="E159" s="30"/>
      <c r="F159" s="78"/>
      <c r="G159" s="71"/>
      <c r="H159" s="72"/>
      <c r="I159" s="71"/>
      <c r="J159" s="30"/>
      <c r="K159" s="72"/>
      <c r="L159" s="72"/>
      <c r="M159" s="79"/>
      <c r="N159" s="79"/>
      <c r="O159" s="79"/>
      <c r="P159" s="30"/>
      <c r="Q159" s="30"/>
      <c r="R159" s="72"/>
      <c r="S159" s="79"/>
      <c r="T159" s="79"/>
      <c r="U159" s="79"/>
      <c r="V159" s="79"/>
      <c r="W159" s="34"/>
      <c r="X159" s="79"/>
      <c r="Y159" s="79"/>
      <c r="Z159" s="34"/>
      <c r="AA159" s="34"/>
      <c r="AF159" s="68"/>
      <c r="AG159" s="68"/>
      <c r="AH159" s="14"/>
      <c r="AI159" s="14"/>
      <c r="AJ159" s="14"/>
      <c r="AK159" s="14"/>
      <c r="AL159" s="14"/>
      <c r="AM159" s="14"/>
      <c r="AN159" s="68"/>
      <c r="AO159" s="68"/>
      <c r="AP159" s="14"/>
    </row>
    <row r="160" spans="1:42">
      <c r="A160" s="34"/>
      <c r="B160" s="34"/>
      <c r="C160" s="34"/>
      <c r="D160" s="34"/>
      <c r="E160" s="34"/>
      <c r="F160" s="79"/>
      <c r="G160" s="72"/>
      <c r="H160" s="72"/>
      <c r="I160" s="72"/>
      <c r="J160" s="34"/>
      <c r="K160" s="72"/>
      <c r="L160" s="72"/>
      <c r="M160" s="79"/>
      <c r="N160" s="79"/>
      <c r="O160" s="79"/>
      <c r="P160" s="34"/>
      <c r="Q160" s="34"/>
      <c r="R160" s="72"/>
      <c r="S160" s="79"/>
      <c r="T160" s="79"/>
      <c r="U160" s="79"/>
      <c r="V160" s="79"/>
      <c r="W160" s="34"/>
      <c r="X160" s="79"/>
      <c r="Y160" s="79"/>
      <c r="Z160" s="34"/>
      <c r="AA160" s="34"/>
      <c r="AF160" s="68"/>
      <c r="AG160" s="68"/>
      <c r="AH160" s="14"/>
      <c r="AI160" s="14"/>
      <c r="AJ160" s="14"/>
      <c r="AK160" s="14"/>
      <c r="AL160" s="14"/>
      <c r="AM160" s="14"/>
      <c r="AN160" s="68"/>
      <c r="AO160" s="68"/>
      <c r="AP160" s="14"/>
    </row>
    <row r="161" spans="1:42">
      <c r="A161" s="34"/>
      <c r="B161" s="34"/>
      <c r="C161" s="34"/>
      <c r="D161" s="34"/>
      <c r="E161" s="34"/>
      <c r="F161" s="79"/>
      <c r="G161" s="72"/>
      <c r="H161" s="72"/>
      <c r="I161" s="72"/>
      <c r="J161" s="34"/>
      <c r="K161" s="72"/>
      <c r="L161" s="72"/>
      <c r="M161" s="79"/>
      <c r="N161" s="79"/>
      <c r="O161" s="79"/>
      <c r="P161" s="34"/>
      <c r="Q161" s="34"/>
      <c r="R161" s="72"/>
      <c r="S161" s="79"/>
      <c r="T161" s="79"/>
      <c r="U161" s="79"/>
      <c r="V161" s="79"/>
      <c r="W161" s="34"/>
      <c r="X161" s="79"/>
      <c r="Y161" s="79"/>
      <c r="Z161" s="34"/>
      <c r="AA161" s="34"/>
      <c r="AF161" s="68"/>
      <c r="AG161" s="68"/>
      <c r="AH161" s="14"/>
      <c r="AI161" s="14"/>
      <c r="AJ161" s="14"/>
      <c r="AK161" s="14"/>
      <c r="AL161" s="14"/>
      <c r="AM161" s="14"/>
      <c r="AN161" s="68"/>
      <c r="AO161" s="68"/>
      <c r="AP161" s="14"/>
    </row>
    <row r="162" spans="1:42">
      <c r="A162" s="34"/>
      <c r="B162" s="34"/>
      <c r="C162" s="34"/>
      <c r="D162" s="34"/>
      <c r="E162" s="34"/>
      <c r="F162" s="79"/>
      <c r="G162" s="72"/>
      <c r="H162" s="72"/>
      <c r="I162" s="72"/>
      <c r="J162" s="34"/>
      <c r="K162" s="72"/>
      <c r="L162" s="72"/>
      <c r="M162" s="79"/>
      <c r="N162" s="79"/>
      <c r="O162" s="79"/>
      <c r="P162" s="34"/>
      <c r="Q162" s="34"/>
      <c r="R162" s="72"/>
      <c r="S162" s="79"/>
      <c r="T162" s="79"/>
      <c r="U162" s="79"/>
      <c r="V162" s="79"/>
      <c r="W162" s="34"/>
      <c r="X162" s="79"/>
      <c r="Y162" s="79"/>
      <c r="Z162" s="34"/>
      <c r="AA162" s="34"/>
      <c r="AF162" s="68"/>
      <c r="AG162" s="68"/>
      <c r="AH162" s="14"/>
      <c r="AI162" s="14"/>
      <c r="AJ162" s="14"/>
      <c r="AK162" s="14"/>
      <c r="AL162" s="14"/>
      <c r="AM162" s="14"/>
      <c r="AN162" s="68"/>
      <c r="AO162" s="68"/>
      <c r="AP162" s="14"/>
    </row>
    <row r="163" spans="1:42">
      <c r="A163" s="34"/>
      <c r="B163" s="34"/>
      <c r="C163" s="34"/>
      <c r="D163" s="34"/>
      <c r="E163" s="34"/>
      <c r="F163" s="79"/>
      <c r="G163" s="72"/>
      <c r="H163" s="72"/>
      <c r="I163" s="72"/>
      <c r="J163" s="34"/>
      <c r="K163" s="72"/>
      <c r="L163" s="72"/>
      <c r="M163" s="79"/>
      <c r="N163" s="79"/>
      <c r="O163" s="79"/>
      <c r="P163" s="34"/>
      <c r="Q163" s="34"/>
      <c r="R163" s="72"/>
      <c r="S163" s="79"/>
      <c r="T163" s="79"/>
      <c r="U163" s="79"/>
      <c r="V163" s="79"/>
      <c r="W163" s="34"/>
      <c r="X163" s="79"/>
      <c r="Y163" s="79"/>
      <c r="Z163" s="34"/>
      <c r="AA163" s="34"/>
      <c r="AF163" s="68"/>
      <c r="AG163" s="68"/>
      <c r="AH163" s="14"/>
      <c r="AI163" s="14"/>
      <c r="AJ163" s="14"/>
      <c r="AK163" s="14"/>
      <c r="AL163" s="14"/>
      <c r="AM163" s="14"/>
      <c r="AN163" s="68"/>
      <c r="AO163" s="68"/>
      <c r="AP163" s="14"/>
    </row>
    <row r="164" spans="1:42">
      <c r="A164" s="34"/>
      <c r="B164" s="34"/>
      <c r="C164" s="34"/>
      <c r="D164" s="34"/>
      <c r="E164" s="34"/>
      <c r="F164" s="79"/>
      <c r="G164" s="72"/>
      <c r="H164" s="72"/>
      <c r="I164" s="72"/>
      <c r="J164" s="34"/>
      <c r="K164" s="72"/>
      <c r="L164" s="72"/>
      <c r="M164" s="79"/>
      <c r="N164" s="79"/>
      <c r="O164" s="79"/>
      <c r="P164" s="34"/>
      <c r="Q164" s="34"/>
      <c r="R164" s="72"/>
      <c r="S164" s="79"/>
      <c r="T164" s="79"/>
      <c r="U164" s="79"/>
      <c r="V164" s="79"/>
      <c r="W164" s="34"/>
      <c r="X164" s="79"/>
      <c r="Y164" s="79"/>
      <c r="Z164" s="34"/>
      <c r="AA164" s="34"/>
      <c r="AF164" s="68"/>
      <c r="AG164" s="68"/>
      <c r="AH164" s="14"/>
      <c r="AI164" s="14"/>
      <c r="AJ164" s="14"/>
      <c r="AK164" s="14"/>
      <c r="AL164" s="14"/>
      <c r="AM164" s="14"/>
      <c r="AN164" s="68"/>
      <c r="AO164" s="68"/>
      <c r="AP164" s="14"/>
    </row>
    <row r="165" spans="1:42">
      <c r="A165" s="34"/>
      <c r="B165" s="34"/>
      <c r="C165" s="34"/>
      <c r="D165" s="34"/>
      <c r="E165" s="34"/>
      <c r="F165" s="79"/>
      <c r="G165" s="72"/>
      <c r="H165" s="72"/>
      <c r="I165" s="72"/>
      <c r="J165" s="34"/>
      <c r="K165" s="72"/>
      <c r="L165" s="72"/>
      <c r="M165" s="79"/>
      <c r="N165" s="79"/>
      <c r="O165" s="79"/>
      <c r="P165" s="34"/>
      <c r="Q165" s="34"/>
      <c r="R165" s="72"/>
      <c r="S165" s="79"/>
      <c r="T165" s="79"/>
      <c r="U165" s="79"/>
      <c r="V165" s="79"/>
      <c r="W165" s="34"/>
      <c r="X165" s="79"/>
      <c r="Y165" s="79"/>
      <c r="Z165" s="34"/>
      <c r="AA165" s="34"/>
      <c r="AF165" s="68"/>
      <c r="AG165" s="68"/>
      <c r="AH165" s="14"/>
      <c r="AI165" s="14"/>
      <c r="AJ165" s="14"/>
      <c r="AK165" s="14"/>
      <c r="AL165" s="14"/>
      <c r="AM165" s="14"/>
      <c r="AN165" s="68"/>
      <c r="AO165" s="68"/>
      <c r="AP165" s="14"/>
    </row>
    <row r="166" spans="1:42">
      <c r="A166" s="34"/>
      <c r="B166" s="34"/>
      <c r="C166" s="34"/>
      <c r="D166" s="34"/>
      <c r="E166" s="34"/>
      <c r="F166" s="79"/>
      <c r="G166" s="72"/>
      <c r="H166" s="72"/>
      <c r="I166" s="72"/>
      <c r="J166" s="34"/>
      <c r="K166" s="72"/>
      <c r="L166" s="72"/>
      <c r="M166" s="79"/>
      <c r="N166" s="79"/>
      <c r="O166" s="79"/>
      <c r="P166" s="34"/>
      <c r="Q166" s="34"/>
      <c r="R166" s="72"/>
      <c r="S166" s="79"/>
      <c r="T166" s="79"/>
      <c r="U166" s="79"/>
      <c r="V166" s="79"/>
      <c r="W166" s="34"/>
      <c r="X166" s="79"/>
      <c r="Y166" s="79"/>
      <c r="Z166" s="34"/>
      <c r="AA166" s="34"/>
      <c r="AF166" s="68"/>
      <c r="AG166" s="68"/>
      <c r="AH166" s="14"/>
      <c r="AI166" s="14"/>
      <c r="AJ166" s="14"/>
      <c r="AK166" s="14"/>
      <c r="AL166" s="14"/>
      <c r="AM166" s="14"/>
      <c r="AN166" s="68"/>
      <c r="AO166" s="68"/>
      <c r="AP166" s="14"/>
    </row>
    <row r="167" spans="1:42">
      <c r="A167" s="34"/>
      <c r="B167" s="34"/>
      <c r="C167" s="34"/>
      <c r="D167" s="34"/>
      <c r="E167" s="34"/>
      <c r="F167" s="79"/>
      <c r="G167" s="72"/>
      <c r="H167" s="72"/>
      <c r="I167" s="72"/>
      <c r="J167" s="34"/>
      <c r="K167" s="72"/>
      <c r="L167" s="72"/>
      <c r="M167" s="79"/>
      <c r="N167" s="79"/>
      <c r="O167" s="79"/>
      <c r="P167" s="34"/>
      <c r="Q167" s="34"/>
      <c r="R167" s="72"/>
      <c r="S167" s="79"/>
      <c r="T167" s="79"/>
      <c r="U167" s="79"/>
      <c r="V167" s="79"/>
      <c r="W167" s="34"/>
      <c r="X167" s="79"/>
      <c r="Y167" s="79"/>
      <c r="Z167" s="34"/>
      <c r="AA167" s="34"/>
      <c r="AF167" s="68"/>
      <c r="AG167" s="68"/>
      <c r="AH167" s="14"/>
      <c r="AI167" s="14"/>
      <c r="AJ167" s="14"/>
      <c r="AK167" s="14"/>
      <c r="AL167" s="14"/>
      <c r="AM167" s="14"/>
      <c r="AN167" s="68"/>
      <c r="AO167" s="68"/>
      <c r="AP167" s="14"/>
    </row>
    <row r="168" spans="1:42">
      <c r="A168" s="34"/>
      <c r="B168" s="34"/>
      <c r="C168" s="34"/>
      <c r="D168" s="34"/>
      <c r="E168" s="34"/>
      <c r="F168" s="79"/>
      <c r="G168" s="72"/>
      <c r="H168" s="72"/>
      <c r="I168" s="72"/>
      <c r="J168" s="34"/>
      <c r="K168" s="72"/>
      <c r="L168" s="72"/>
      <c r="M168" s="79"/>
      <c r="N168" s="79"/>
      <c r="O168" s="79"/>
      <c r="P168" s="34"/>
      <c r="Q168" s="34"/>
      <c r="R168" s="72"/>
      <c r="S168" s="79"/>
      <c r="T168" s="79"/>
      <c r="U168" s="79"/>
      <c r="V168" s="79"/>
      <c r="W168" s="34"/>
      <c r="X168" s="79"/>
      <c r="Y168" s="79"/>
      <c r="Z168" s="34"/>
      <c r="AA168" s="34"/>
      <c r="AF168" s="68"/>
      <c r="AG168" s="68"/>
      <c r="AH168" s="14"/>
      <c r="AI168" s="14"/>
      <c r="AJ168" s="14"/>
      <c r="AK168" s="14"/>
      <c r="AL168" s="14"/>
      <c r="AM168" s="14"/>
      <c r="AN168" s="68"/>
      <c r="AO168" s="68"/>
      <c r="AP168" s="14"/>
    </row>
    <row r="169" spans="1:42">
      <c r="A169" s="34"/>
      <c r="B169" s="34"/>
      <c r="C169" s="34"/>
      <c r="D169" s="34"/>
      <c r="E169" s="34"/>
      <c r="F169" s="79"/>
      <c r="G169" s="72"/>
      <c r="H169" s="72"/>
      <c r="I169" s="72"/>
      <c r="J169" s="34"/>
      <c r="K169" s="72"/>
      <c r="L169" s="72"/>
      <c r="M169" s="79"/>
      <c r="N169" s="79"/>
      <c r="O169" s="79"/>
      <c r="P169" s="34"/>
      <c r="Q169" s="34"/>
      <c r="R169" s="72"/>
      <c r="S169" s="79"/>
      <c r="T169" s="79"/>
      <c r="U169" s="79"/>
      <c r="V169" s="79"/>
      <c r="W169" s="34"/>
      <c r="X169" s="79"/>
      <c r="Y169" s="79"/>
      <c r="Z169" s="34"/>
      <c r="AA169" s="34"/>
      <c r="AF169" s="68"/>
      <c r="AG169" s="68"/>
      <c r="AH169" s="14"/>
      <c r="AI169" s="14"/>
      <c r="AJ169" s="14"/>
      <c r="AK169" s="14"/>
      <c r="AL169" s="14"/>
      <c r="AM169" s="14"/>
      <c r="AN169" s="68"/>
      <c r="AO169" s="68"/>
      <c r="AP169" s="14"/>
    </row>
    <row r="170" spans="1:42">
      <c r="A170" s="34"/>
      <c r="B170" s="34"/>
      <c r="C170" s="34"/>
      <c r="D170" s="34"/>
      <c r="E170" s="34"/>
      <c r="F170" s="79"/>
      <c r="G170" s="72"/>
      <c r="H170" s="72"/>
      <c r="I170" s="72"/>
      <c r="J170" s="34"/>
      <c r="K170" s="72"/>
      <c r="L170" s="72"/>
      <c r="M170" s="79"/>
      <c r="N170" s="79"/>
      <c r="O170" s="79"/>
      <c r="P170" s="34"/>
      <c r="Q170" s="34"/>
      <c r="R170" s="72"/>
      <c r="S170" s="79"/>
      <c r="T170" s="79"/>
      <c r="U170" s="79"/>
      <c r="V170" s="79"/>
      <c r="W170" s="34"/>
      <c r="X170" s="79"/>
      <c r="Y170" s="79"/>
      <c r="Z170" s="34"/>
      <c r="AA170" s="34"/>
      <c r="AF170" s="68"/>
      <c r="AG170" s="68"/>
      <c r="AH170" s="14"/>
      <c r="AI170" s="14"/>
      <c r="AJ170" s="14"/>
      <c r="AK170" s="14"/>
      <c r="AL170" s="14"/>
      <c r="AM170" s="14"/>
      <c r="AN170" s="68"/>
      <c r="AO170" s="68"/>
      <c r="AP170" s="14"/>
    </row>
    <row r="171" spans="1:42">
      <c r="A171" s="34"/>
      <c r="B171" s="34"/>
      <c r="C171" s="34"/>
      <c r="D171" s="34"/>
      <c r="E171" s="34"/>
      <c r="F171" s="79"/>
      <c r="G171" s="72"/>
      <c r="H171" s="72"/>
      <c r="I171" s="72"/>
      <c r="J171" s="34"/>
      <c r="K171" s="72"/>
      <c r="L171" s="72"/>
      <c r="M171" s="79"/>
      <c r="N171" s="79"/>
      <c r="O171" s="79"/>
      <c r="P171" s="34"/>
      <c r="Q171" s="34"/>
      <c r="R171" s="72"/>
      <c r="S171" s="79"/>
      <c r="T171" s="79"/>
      <c r="U171" s="79"/>
      <c r="V171" s="79"/>
      <c r="W171" s="34"/>
      <c r="X171" s="79"/>
      <c r="Y171" s="79"/>
      <c r="Z171" s="34"/>
      <c r="AA171" s="34"/>
    </row>
    <row r="172" spans="1:42">
      <c r="A172" s="34"/>
      <c r="B172" s="34"/>
      <c r="C172" s="34"/>
      <c r="D172" s="34"/>
      <c r="E172" s="34"/>
      <c r="F172" s="79"/>
      <c r="G172" s="72"/>
      <c r="H172" s="72"/>
      <c r="I172" s="72"/>
      <c r="J172" s="34"/>
      <c r="K172" s="72"/>
      <c r="L172" s="72"/>
      <c r="M172" s="79"/>
      <c r="N172" s="79"/>
      <c r="O172" s="79"/>
      <c r="P172" s="34"/>
      <c r="Q172" s="34"/>
      <c r="R172" s="72"/>
      <c r="S172" s="79"/>
      <c r="T172" s="79"/>
      <c r="U172" s="79"/>
      <c r="V172" s="79"/>
      <c r="W172" s="34"/>
      <c r="X172" s="79"/>
      <c r="Y172" s="79"/>
      <c r="Z172" s="34"/>
      <c r="AA172" s="34"/>
    </row>
    <row r="173" spans="1:42">
      <c r="A173" s="34"/>
      <c r="B173" s="34"/>
      <c r="C173" s="34"/>
      <c r="D173" s="34"/>
      <c r="E173" s="34"/>
      <c r="F173" s="79"/>
      <c r="G173" s="72"/>
      <c r="H173" s="72"/>
      <c r="I173" s="72"/>
      <c r="J173" s="34"/>
      <c r="K173" s="72"/>
      <c r="L173" s="72"/>
      <c r="M173" s="79"/>
      <c r="N173" s="79"/>
      <c r="O173" s="79"/>
      <c r="P173" s="34"/>
      <c r="Q173" s="34"/>
      <c r="R173" s="72"/>
      <c r="S173" s="79"/>
      <c r="T173" s="79"/>
      <c r="U173" s="79"/>
      <c r="V173" s="79"/>
      <c r="W173" s="34"/>
      <c r="X173" s="79"/>
      <c r="Y173" s="79"/>
      <c r="Z173" s="34"/>
      <c r="AA173" s="34"/>
    </row>
    <row r="174" spans="1:42">
      <c r="A174" s="34"/>
      <c r="B174" s="34"/>
      <c r="C174" s="34"/>
      <c r="D174" s="34"/>
      <c r="E174" s="34"/>
      <c r="F174" s="79"/>
      <c r="G174" s="72"/>
      <c r="H174" s="72"/>
      <c r="I174" s="72"/>
      <c r="J174" s="34"/>
      <c r="K174" s="72"/>
      <c r="L174" s="72"/>
      <c r="M174" s="79"/>
      <c r="N174" s="79"/>
      <c r="O174" s="79"/>
      <c r="P174" s="34"/>
      <c r="Q174" s="34"/>
      <c r="R174" s="72"/>
      <c r="S174" s="79"/>
      <c r="T174" s="79"/>
      <c r="U174" s="79"/>
      <c r="V174" s="79"/>
      <c r="W174" s="34"/>
      <c r="X174" s="79"/>
      <c r="Y174" s="79"/>
      <c r="Z174" s="34"/>
      <c r="AA174" s="34"/>
    </row>
    <row r="175" spans="1:42">
      <c r="A175" s="34"/>
      <c r="B175" s="34"/>
      <c r="C175" s="34"/>
      <c r="D175" s="34"/>
      <c r="E175" s="34"/>
      <c r="F175" s="79"/>
      <c r="G175" s="72"/>
      <c r="H175" s="72"/>
      <c r="I175" s="72"/>
      <c r="J175" s="34"/>
      <c r="K175" s="72"/>
      <c r="L175" s="72"/>
      <c r="M175" s="79"/>
      <c r="N175" s="79"/>
      <c r="O175" s="79"/>
      <c r="P175" s="34"/>
      <c r="Q175" s="34"/>
      <c r="R175" s="72"/>
      <c r="S175" s="79"/>
      <c r="T175" s="79"/>
      <c r="U175" s="79"/>
      <c r="V175" s="79"/>
      <c r="W175" s="34"/>
      <c r="X175" s="79"/>
      <c r="Y175" s="79"/>
      <c r="Z175" s="34"/>
      <c r="AA175" s="34"/>
    </row>
    <row r="176" spans="1:42">
      <c r="A176" s="34"/>
      <c r="B176" s="34"/>
      <c r="C176" s="34"/>
      <c r="D176" s="34"/>
      <c r="E176" s="34"/>
      <c r="F176" s="79"/>
      <c r="G176" s="72"/>
      <c r="H176" s="72"/>
      <c r="I176" s="72"/>
      <c r="J176" s="34"/>
      <c r="K176" s="72"/>
      <c r="L176" s="72"/>
      <c r="M176" s="79"/>
      <c r="N176" s="79"/>
      <c r="O176" s="79"/>
      <c r="P176" s="34"/>
      <c r="Q176" s="34"/>
      <c r="R176" s="72"/>
      <c r="S176" s="79"/>
      <c r="T176" s="79"/>
      <c r="U176" s="79"/>
      <c r="V176" s="79"/>
      <c r="W176" s="34"/>
      <c r="X176" s="79"/>
      <c r="Y176" s="79"/>
      <c r="Z176" s="34"/>
      <c r="AA176" s="34"/>
    </row>
    <row r="177" spans="1:27">
      <c r="A177" s="34"/>
      <c r="B177" s="34"/>
      <c r="C177" s="34"/>
      <c r="D177" s="34"/>
      <c r="E177" s="34"/>
      <c r="F177" s="79"/>
      <c r="G177" s="72"/>
      <c r="H177" s="72"/>
      <c r="I177" s="72"/>
      <c r="J177" s="34"/>
      <c r="K177" s="72"/>
      <c r="L177" s="72"/>
      <c r="M177" s="79"/>
      <c r="N177" s="79"/>
      <c r="O177" s="79"/>
      <c r="P177" s="34"/>
      <c r="Q177" s="34"/>
      <c r="R177" s="72"/>
      <c r="S177" s="79"/>
      <c r="T177" s="79"/>
      <c r="U177" s="79"/>
      <c r="V177" s="79"/>
      <c r="W177" s="34"/>
      <c r="X177" s="79"/>
      <c r="Y177" s="79"/>
      <c r="Z177" s="34"/>
      <c r="AA177" s="34"/>
    </row>
    <row r="178" spans="1:27">
      <c r="A178" s="34"/>
      <c r="B178" s="34"/>
      <c r="C178" s="34"/>
      <c r="D178" s="34"/>
      <c r="E178" s="34"/>
      <c r="F178" s="79"/>
      <c r="G178" s="72"/>
      <c r="H178" s="72"/>
      <c r="I178" s="72"/>
      <c r="J178" s="34"/>
      <c r="K178" s="72"/>
      <c r="L178" s="72"/>
      <c r="M178" s="79"/>
      <c r="N178" s="79"/>
      <c r="O178" s="79"/>
      <c r="P178" s="34"/>
      <c r="Q178" s="34"/>
      <c r="R178" s="72"/>
      <c r="S178" s="79"/>
      <c r="T178" s="79"/>
      <c r="U178" s="79"/>
      <c r="V178" s="79"/>
      <c r="W178" s="34"/>
      <c r="X178" s="79"/>
      <c r="Y178" s="79"/>
      <c r="Z178" s="34"/>
      <c r="AA178" s="34"/>
    </row>
    <row r="179" spans="1:27">
      <c r="A179" s="34"/>
      <c r="B179" s="34"/>
      <c r="C179" s="34"/>
      <c r="D179" s="34"/>
      <c r="E179" s="34"/>
      <c r="F179" s="79"/>
      <c r="G179" s="72"/>
      <c r="H179" s="72"/>
      <c r="I179" s="72"/>
      <c r="J179" s="34"/>
      <c r="K179" s="72"/>
      <c r="L179" s="72"/>
      <c r="M179" s="79"/>
      <c r="N179" s="79"/>
      <c r="O179" s="79"/>
      <c r="P179" s="34"/>
      <c r="Q179" s="34"/>
      <c r="R179" s="72"/>
      <c r="S179" s="79"/>
      <c r="T179" s="79"/>
      <c r="U179" s="79"/>
      <c r="V179" s="79"/>
      <c r="W179" s="34"/>
      <c r="X179" s="79"/>
      <c r="Y179" s="79"/>
      <c r="Z179" s="34"/>
      <c r="AA179" s="34"/>
    </row>
    <row r="180" spans="1:27">
      <c r="A180" s="34"/>
      <c r="B180" s="34"/>
      <c r="C180" s="34"/>
      <c r="D180" s="34"/>
      <c r="E180" s="34"/>
      <c r="F180" s="79"/>
      <c r="G180" s="72"/>
      <c r="H180" s="72"/>
      <c r="I180" s="72"/>
      <c r="J180" s="34"/>
      <c r="K180" s="72"/>
      <c r="L180" s="72"/>
      <c r="M180" s="79"/>
      <c r="N180" s="79"/>
      <c r="O180" s="79"/>
      <c r="P180" s="34"/>
      <c r="Q180" s="34"/>
      <c r="R180" s="72"/>
      <c r="S180" s="79"/>
      <c r="T180" s="79"/>
      <c r="U180" s="79"/>
      <c r="V180" s="79"/>
      <c r="W180" s="34"/>
      <c r="X180" s="79"/>
      <c r="Y180" s="79"/>
      <c r="Z180" s="34"/>
      <c r="AA180" s="34"/>
    </row>
    <row r="181" spans="1:27">
      <c r="A181" s="34"/>
      <c r="B181" s="34"/>
      <c r="C181" s="34"/>
      <c r="D181" s="34"/>
      <c r="E181" s="34"/>
      <c r="F181" s="79"/>
      <c r="G181" s="72"/>
      <c r="H181" s="72"/>
      <c r="I181" s="72"/>
      <c r="J181" s="34"/>
      <c r="K181" s="72"/>
      <c r="L181" s="72"/>
      <c r="M181" s="79"/>
      <c r="N181" s="79"/>
      <c r="O181" s="79"/>
      <c r="P181" s="34"/>
      <c r="Q181" s="34"/>
      <c r="R181" s="72"/>
      <c r="S181" s="79"/>
      <c r="T181" s="79"/>
      <c r="U181" s="79"/>
      <c r="V181" s="79"/>
      <c r="W181" s="34"/>
      <c r="X181" s="79"/>
      <c r="Y181" s="79"/>
      <c r="Z181" s="34"/>
      <c r="AA181" s="34"/>
    </row>
    <row r="182" spans="1:27">
      <c r="A182" s="34"/>
      <c r="B182" s="34"/>
      <c r="C182" s="34"/>
      <c r="D182" s="34"/>
      <c r="E182" s="34"/>
      <c r="F182" s="79"/>
      <c r="G182" s="72"/>
      <c r="H182" s="72"/>
      <c r="I182" s="72"/>
      <c r="J182" s="34"/>
      <c r="K182" s="72"/>
      <c r="L182" s="72"/>
      <c r="M182" s="79"/>
      <c r="N182" s="79"/>
      <c r="O182" s="79"/>
      <c r="P182" s="34"/>
      <c r="Q182" s="34"/>
      <c r="R182" s="72"/>
      <c r="S182" s="79"/>
      <c r="T182" s="79"/>
      <c r="U182" s="79"/>
      <c r="V182" s="79"/>
      <c r="W182" s="34"/>
      <c r="X182" s="79"/>
      <c r="Y182" s="79"/>
      <c r="Z182" s="34"/>
      <c r="AA182" s="34"/>
    </row>
    <row r="183" spans="1:27">
      <c r="A183" s="34"/>
      <c r="B183" s="34"/>
      <c r="C183" s="34"/>
      <c r="D183" s="34"/>
      <c r="E183" s="34"/>
      <c r="F183" s="79"/>
      <c r="G183" s="72"/>
      <c r="H183" s="72"/>
      <c r="I183" s="72"/>
      <c r="J183" s="34"/>
      <c r="K183" s="72"/>
      <c r="L183" s="72"/>
      <c r="M183" s="79"/>
      <c r="N183" s="79"/>
      <c r="O183" s="79"/>
      <c r="P183" s="34"/>
      <c r="Q183" s="34"/>
      <c r="R183" s="72"/>
      <c r="S183" s="79"/>
      <c r="T183" s="79"/>
      <c r="U183" s="79"/>
      <c r="V183" s="79"/>
      <c r="W183" s="34"/>
      <c r="X183" s="79"/>
    </row>
    <row r="184" spans="1:27">
      <c r="A184" s="34"/>
      <c r="B184" s="34"/>
      <c r="C184" s="34"/>
      <c r="D184" s="34"/>
      <c r="E184" s="34"/>
      <c r="F184" s="79"/>
      <c r="G184" s="72"/>
      <c r="H184" s="72"/>
      <c r="I184" s="72"/>
      <c r="J184" s="34"/>
      <c r="K184" s="72"/>
      <c r="L184" s="72"/>
      <c r="M184" s="79"/>
      <c r="N184" s="79"/>
      <c r="O184" s="79"/>
      <c r="P184" s="34"/>
      <c r="Q184" s="34"/>
      <c r="R184" s="72"/>
      <c r="S184" s="79"/>
      <c r="T184" s="79"/>
      <c r="U184" s="79"/>
      <c r="V184" s="79"/>
      <c r="W184" s="34"/>
      <c r="X184" s="79"/>
    </row>
    <row r="185" spans="1:27">
      <c r="A185" s="34"/>
      <c r="B185" s="34"/>
      <c r="C185" s="34"/>
      <c r="D185" s="34"/>
      <c r="E185" s="34"/>
      <c r="F185" s="79"/>
      <c r="G185" s="72"/>
      <c r="H185" s="72"/>
      <c r="I185" s="72"/>
      <c r="J185" s="34"/>
      <c r="K185" s="72"/>
      <c r="L185" s="72"/>
      <c r="M185" s="79"/>
      <c r="N185" s="79"/>
      <c r="O185" s="79"/>
      <c r="P185" s="34"/>
      <c r="Q185" s="34"/>
      <c r="R185" s="72"/>
      <c r="S185" s="79"/>
      <c r="T185" s="79"/>
      <c r="U185" s="79"/>
      <c r="V185" s="79"/>
      <c r="W185" s="34"/>
      <c r="X185" s="79"/>
    </row>
    <row r="186" spans="1:27">
      <c r="A186" s="34"/>
      <c r="B186" s="34"/>
      <c r="C186" s="34"/>
      <c r="D186" s="34"/>
      <c r="E186" s="34"/>
      <c r="F186" s="79"/>
      <c r="G186" s="72"/>
      <c r="H186" s="72"/>
      <c r="I186" s="72"/>
      <c r="J186" s="34"/>
      <c r="K186" s="72"/>
      <c r="L186" s="72"/>
      <c r="M186" s="79"/>
      <c r="N186" s="79"/>
      <c r="O186" s="79"/>
      <c r="P186" s="34"/>
      <c r="Q186" s="34"/>
      <c r="R186" s="72"/>
      <c r="S186" s="79"/>
      <c r="T186" s="79"/>
      <c r="U186" s="79"/>
      <c r="V186" s="79"/>
      <c r="W186" s="34"/>
      <c r="X186" s="79"/>
    </row>
    <row r="187" spans="1:27">
      <c r="A187" s="34"/>
      <c r="B187" s="34"/>
      <c r="C187" s="34"/>
      <c r="D187" s="34"/>
      <c r="E187" s="34"/>
      <c r="F187" s="79"/>
      <c r="G187" s="72"/>
      <c r="H187" s="72"/>
      <c r="I187" s="72"/>
      <c r="J187" s="34"/>
      <c r="K187" s="72"/>
      <c r="L187" s="72"/>
      <c r="M187" s="79"/>
      <c r="N187" s="79"/>
      <c r="O187" s="79"/>
      <c r="P187" s="34"/>
      <c r="Q187" s="34"/>
      <c r="R187" s="72"/>
      <c r="S187" s="79"/>
      <c r="T187" s="79"/>
      <c r="U187" s="79"/>
      <c r="V187" s="79"/>
      <c r="W187" s="34"/>
      <c r="X187" s="79"/>
    </row>
    <row r="188" spans="1:27">
      <c r="A188" s="34"/>
      <c r="B188" s="34"/>
      <c r="C188" s="34"/>
      <c r="D188" s="34"/>
      <c r="E188" s="34"/>
      <c r="F188" s="79"/>
      <c r="G188" s="72"/>
      <c r="H188" s="72"/>
      <c r="I188" s="72"/>
      <c r="J188" s="34"/>
      <c r="K188" s="72"/>
      <c r="L188" s="72"/>
      <c r="M188" s="79"/>
      <c r="N188" s="79"/>
      <c r="O188" s="79"/>
      <c r="P188" s="34"/>
      <c r="Q188" s="34"/>
      <c r="R188" s="72"/>
      <c r="S188" s="79"/>
      <c r="T188" s="79"/>
      <c r="U188" s="79"/>
      <c r="V188" s="79"/>
      <c r="W188" s="34"/>
      <c r="X188" s="79"/>
    </row>
    <row r="189" spans="1:27">
      <c r="A189" s="34"/>
      <c r="B189" s="34"/>
      <c r="C189" s="34"/>
      <c r="D189" s="34"/>
      <c r="E189" s="34"/>
      <c r="F189" s="79"/>
      <c r="G189" s="72"/>
      <c r="H189" s="72"/>
      <c r="I189" s="72"/>
      <c r="J189" s="34"/>
      <c r="K189" s="72"/>
      <c r="L189" s="72"/>
      <c r="M189" s="79"/>
      <c r="N189" s="79"/>
      <c r="O189" s="79"/>
      <c r="P189" s="34"/>
      <c r="Q189" s="34"/>
      <c r="R189" s="72"/>
      <c r="S189" s="79"/>
      <c r="T189" s="79"/>
      <c r="U189" s="79"/>
      <c r="V189" s="79"/>
      <c r="W189" s="34"/>
      <c r="X189" s="79"/>
    </row>
    <row r="190" spans="1:27">
      <c r="A190" s="34"/>
      <c r="B190" s="34"/>
      <c r="C190" s="34"/>
      <c r="D190" s="34"/>
      <c r="E190" s="34"/>
      <c r="F190" s="79"/>
      <c r="G190" s="72"/>
      <c r="H190" s="72"/>
      <c r="I190" s="72"/>
      <c r="J190" s="34"/>
      <c r="K190" s="72"/>
      <c r="L190" s="72"/>
      <c r="M190" s="79"/>
      <c r="N190" s="79"/>
      <c r="O190" s="79"/>
      <c r="P190" s="34"/>
      <c r="Q190" s="34"/>
      <c r="R190" s="72"/>
      <c r="S190" s="79"/>
      <c r="T190" s="79"/>
      <c r="U190" s="79"/>
      <c r="V190" s="79"/>
      <c r="W190" s="34"/>
      <c r="X190" s="79"/>
    </row>
    <row r="191" spans="1:27">
      <c r="A191" s="34"/>
      <c r="B191" s="34"/>
      <c r="C191" s="34"/>
      <c r="D191" s="34"/>
      <c r="E191" s="34"/>
      <c r="F191" s="79"/>
      <c r="G191" s="72"/>
      <c r="H191" s="72"/>
      <c r="I191" s="72"/>
      <c r="J191" s="34"/>
      <c r="K191" s="72"/>
      <c r="L191" s="72"/>
      <c r="M191" s="79"/>
      <c r="N191" s="79"/>
      <c r="O191" s="79"/>
      <c r="P191" s="34"/>
      <c r="Q191" s="34"/>
      <c r="R191" s="72"/>
      <c r="S191" s="79"/>
      <c r="T191" s="79"/>
      <c r="U191" s="79"/>
      <c r="V191" s="79"/>
      <c r="W191" s="34"/>
      <c r="X191" s="79"/>
    </row>
    <row r="192" spans="1:27">
      <c r="A192" s="34"/>
      <c r="B192" s="34"/>
      <c r="C192" s="34"/>
      <c r="D192" s="34"/>
      <c r="E192" s="34"/>
      <c r="F192" s="79"/>
      <c r="G192" s="72"/>
      <c r="H192" s="72"/>
      <c r="I192" s="72"/>
      <c r="J192" s="34"/>
      <c r="K192" s="72"/>
      <c r="L192" s="72"/>
      <c r="M192" s="79"/>
      <c r="N192" s="79"/>
      <c r="O192" s="79"/>
      <c r="P192" s="34"/>
      <c r="Q192" s="34"/>
      <c r="R192" s="72"/>
      <c r="S192" s="79"/>
      <c r="T192" s="79"/>
      <c r="U192" s="79"/>
      <c r="V192" s="79"/>
      <c r="W192" s="34"/>
      <c r="X192" s="79"/>
    </row>
    <row r="193" spans="1:24">
      <c r="A193" s="34"/>
      <c r="B193" s="34"/>
      <c r="C193" s="34"/>
      <c r="D193" s="34"/>
      <c r="E193" s="34"/>
      <c r="F193" s="79"/>
      <c r="G193" s="72"/>
      <c r="I193" s="72"/>
      <c r="J193" s="34"/>
      <c r="M193" s="79"/>
      <c r="N193" s="79"/>
      <c r="O193" s="79"/>
      <c r="P193" s="34"/>
      <c r="Q193" s="34"/>
      <c r="S193" s="79"/>
      <c r="T193" s="79"/>
      <c r="U193" s="79"/>
      <c r="V193" s="79"/>
      <c r="W193" s="34"/>
      <c r="X193" s="79"/>
    </row>
    <row r="194" spans="1:24">
      <c r="M194" s="79"/>
      <c r="N194" s="79"/>
      <c r="O194" s="79"/>
      <c r="S194" s="79"/>
      <c r="T194" s="79"/>
      <c r="U194" s="79"/>
      <c r="V194" s="79"/>
      <c r="W194" s="34"/>
      <c r="X194" s="79"/>
    </row>
    <row r="195" spans="1:24">
      <c r="M195" s="79"/>
      <c r="N195" s="79"/>
      <c r="O195" s="79"/>
      <c r="S195" s="79"/>
      <c r="T195" s="79"/>
      <c r="U195" s="79"/>
      <c r="V195" s="79"/>
      <c r="W195" s="34"/>
      <c r="X195" s="79"/>
    </row>
    <row r="196" spans="1:24">
      <c r="M196" s="79"/>
      <c r="N196" s="79"/>
      <c r="O196" s="79"/>
      <c r="S196" s="79"/>
      <c r="T196" s="79"/>
      <c r="U196" s="79"/>
      <c r="V196" s="79"/>
      <c r="W196" s="34"/>
      <c r="X196" s="79"/>
    </row>
    <row r="197" spans="1:24">
      <c r="M197" s="79"/>
      <c r="N197" s="79"/>
      <c r="O197" s="79"/>
      <c r="S197" s="79"/>
      <c r="T197" s="79"/>
      <c r="U197" s="79"/>
      <c r="V197" s="79"/>
      <c r="W197" s="34"/>
      <c r="X197" s="79"/>
    </row>
    <row r="198" spans="1:24">
      <c r="M198" s="79"/>
      <c r="N198" s="79"/>
      <c r="O198" s="79"/>
      <c r="S198" s="79"/>
      <c r="T198" s="79"/>
      <c r="U198" s="79"/>
      <c r="V198" s="79"/>
      <c r="W198" s="34"/>
      <c r="X198" s="79"/>
    </row>
    <row r="199" spans="1:24">
      <c r="M199" s="79"/>
      <c r="N199" s="79"/>
      <c r="O199" s="79"/>
      <c r="S199" s="79"/>
      <c r="T199" s="79"/>
      <c r="U199" s="79"/>
      <c r="V199" s="79"/>
      <c r="W199" s="34"/>
      <c r="X199" s="79"/>
    </row>
    <row r="200" spans="1:24">
      <c r="M200" s="79"/>
      <c r="N200" s="79"/>
      <c r="O200" s="79"/>
      <c r="S200" s="79"/>
      <c r="T200" s="79"/>
      <c r="U200" s="79"/>
      <c r="V200" s="79"/>
      <c r="W200" s="34"/>
      <c r="X200" s="79"/>
    </row>
    <row r="201" spans="1:24">
      <c r="M201" s="79"/>
      <c r="N201" s="79"/>
      <c r="O201" s="79"/>
      <c r="S201" s="79"/>
      <c r="T201" s="79"/>
      <c r="U201" s="79"/>
      <c r="V201" s="79"/>
      <c r="W201" s="34"/>
      <c r="X201" s="79"/>
    </row>
    <row r="202" spans="1:24">
      <c r="M202" s="79"/>
      <c r="N202" s="79"/>
      <c r="O202" s="79"/>
      <c r="S202" s="79"/>
      <c r="T202" s="79"/>
      <c r="U202" s="79"/>
      <c r="V202" s="79"/>
      <c r="W202" s="34"/>
      <c r="X202" s="79"/>
    </row>
    <row r="203" spans="1:24">
      <c r="M203" s="79"/>
      <c r="N203" s="79"/>
      <c r="O203" s="79"/>
      <c r="S203" s="79"/>
      <c r="T203" s="79"/>
      <c r="U203" s="79"/>
      <c r="V203" s="79"/>
      <c r="W203" s="34"/>
      <c r="X203" s="79"/>
    </row>
    <row r="204" spans="1:24">
      <c r="M204" s="79"/>
      <c r="N204" s="79"/>
      <c r="O204" s="79"/>
      <c r="S204" s="79"/>
      <c r="T204" s="79"/>
      <c r="U204" s="79"/>
      <c r="V204" s="79"/>
      <c r="W204" s="34"/>
      <c r="X204" s="79"/>
    </row>
    <row r="205" spans="1:24">
      <c r="M205" s="79"/>
      <c r="N205" s="79"/>
      <c r="O205" s="79"/>
      <c r="S205" s="79"/>
      <c r="T205" s="79"/>
      <c r="U205" s="79"/>
      <c r="V205" s="79"/>
      <c r="W205" s="34"/>
      <c r="X205" s="79"/>
    </row>
  </sheetData>
  <mergeCells count="1">
    <mergeCell ref="U4:V4"/>
  </mergeCells>
  <conditionalFormatting sqref="H9:H12 K9:K12 R9:R12 R14:R16 K14:K16 H14:H16">
    <cfRule type="cellIs" dxfId="54" priority="7" operator="lessThan">
      <formula>0</formula>
    </cfRule>
    <cfRule type="cellIs" dxfId="53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684E8-17B4-4E49-8B82-3B2023184C9A}">
  <dimension ref="A1:AY308"/>
  <sheetViews>
    <sheetView zoomScale="94" zoomScaleNormal="94" workbookViewId="0">
      <selection activeCell="A10" sqref="A10"/>
    </sheetView>
  </sheetViews>
  <sheetFormatPr baseColWidth="10" defaultRowHeight="15"/>
  <cols>
    <col min="1" max="1" width="8.453125" customWidth="1"/>
    <col min="2" max="2" width="9.6328125" customWidth="1"/>
    <col min="3" max="3" width="10.90625" customWidth="1"/>
    <col min="4" max="4" width="7.453125" customWidth="1"/>
    <col min="5" max="5" width="7.453125" style="11" customWidth="1"/>
    <col min="6" max="6" width="6.54296875" style="67" customWidth="1"/>
    <col min="7" max="7" width="4.54296875" style="67" customWidth="1"/>
    <col min="8" max="8" width="5.453125" style="67" customWidth="1"/>
    <col min="9" max="9" width="5.6328125" customWidth="1"/>
    <col min="10" max="10" width="6.08984375" style="67" customWidth="1"/>
    <col min="11" max="11" width="7.36328125" customWidth="1"/>
    <col min="12" max="12" width="7.08984375" customWidth="1"/>
    <col min="13" max="13" width="5.6328125" style="67" customWidth="1"/>
    <col min="14" max="14" width="6" style="11" customWidth="1"/>
    <col min="15" max="15" width="5.54296875" style="11" customWidth="1"/>
    <col min="16" max="16" width="6.6328125" style="11" customWidth="1"/>
    <col min="17" max="17" width="6.90625" style="11" customWidth="1"/>
    <col min="18" max="18" width="6.08984375" customWidth="1"/>
    <col min="19" max="19" width="5.453125" style="11" customWidth="1"/>
    <col min="20" max="20" width="6.1796875" style="11" customWidth="1"/>
    <col min="21" max="21" width="5" customWidth="1"/>
    <col min="22" max="22" width="6.81640625" customWidth="1"/>
    <col min="23" max="23" width="6.453125" style="11" customWidth="1"/>
    <col min="24" max="24" width="5.54296875" style="11" customWidth="1"/>
    <col min="25" max="25" width="6.36328125" style="11" customWidth="1"/>
    <col min="26" max="26" width="7.1796875" style="11" customWidth="1"/>
    <col min="27" max="27" width="9.08984375" style="11" customWidth="1"/>
    <col min="28" max="28" width="9.453125" customWidth="1"/>
    <col min="29" max="29" width="9.453125" style="67" customWidth="1"/>
    <col min="30" max="30" width="8" style="67" customWidth="1"/>
    <col min="31" max="31" width="7.81640625" style="67" customWidth="1"/>
    <col min="32" max="32" width="7.90625" customWidth="1"/>
    <col min="33" max="33" width="7.453125" customWidth="1"/>
    <col min="37" max="37" width="9.54296875" customWidth="1"/>
    <col min="38" max="39" width="9.81640625" style="67" customWidth="1"/>
    <col min="41" max="41" width="14" customWidth="1"/>
    <col min="42" max="42" width="12.54296875" customWidth="1"/>
    <col min="43" max="43" width="10.90625" customWidth="1"/>
  </cols>
  <sheetData>
    <row r="1" spans="1:5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L1"/>
      <c r="AM1"/>
    </row>
    <row r="2" spans="1:51" s="198" customFormat="1" ht="31.8">
      <c r="A2" s="4"/>
      <c r="B2" s="4"/>
      <c r="C2" s="4"/>
      <c r="D2" s="4"/>
      <c r="E2" s="4"/>
      <c r="F2" s="4"/>
      <c r="G2" s="4"/>
      <c r="H2" s="4"/>
      <c r="I2"/>
      <c r="J2" s="70"/>
      <c r="K2"/>
      <c r="L2"/>
      <c r="M2" s="70"/>
      <c r="N2" s="11"/>
      <c r="O2" s="11"/>
      <c r="P2" s="11"/>
      <c r="Q2" s="16"/>
      <c r="R2"/>
      <c r="S2" s="11"/>
      <c r="T2" s="202"/>
      <c r="U2" s="58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"/>
      <c r="B3" s="4"/>
      <c r="C3" s="4"/>
      <c r="D3" s="4"/>
      <c r="E3" s="4"/>
      <c r="F3" s="4"/>
      <c r="G3" s="4"/>
      <c r="H3" s="4"/>
      <c r="J3" s="70"/>
      <c r="M3" s="70"/>
      <c r="Q3" s="16"/>
      <c r="T3" s="202"/>
      <c r="U3" s="58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L3"/>
      <c r="AM3"/>
    </row>
    <row r="4" spans="1:51">
      <c r="A4" s="4"/>
      <c r="B4" s="4"/>
      <c r="C4" s="4"/>
      <c r="D4" s="4"/>
      <c r="E4" s="4"/>
      <c r="F4" s="4"/>
      <c r="G4" s="4"/>
      <c r="H4" s="4"/>
      <c r="J4" s="70"/>
      <c r="M4" s="70"/>
      <c r="Q4" s="16"/>
      <c r="T4" s="202"/>
      <c r="U4" s="58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L4"/>
      <c r="AM4"/>
    </row>
    <row r="5" spans="1:51" s="180" customFormat="1" ht="19.8">
      <c r="A5" s="4"/>
      <c r="B5" s="4"/>
      <c r="C5" s="4"/>
      <c r="D5" s="4"/>
      <c r="E5" s="4"/>
      <c r="F5" s="4"/>
      <c r="G5" s="4"/>
      <c r="H5" s="4"/>
      <c r="I5"/>
      <c r="J5" s="70"/>
      <c r="K5"/>
      <c r="L5"/>
      <c r="M5" s="70"/>
      <c r="N5" s="11"/>
      <c r="O5" s="11"/>
      <c r="P5" s="11"/>
      <c r="Q5" s="16"/>
      <c r="R5"/>
      <c r="S5" s="11"/>
      <c r="T5" s="202"/>
      <c r="U5" s="58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 s="175"/>
      <c r="AX5" s="177"/>
      <c r="AY5" s="177"/>
    </row>
    <row r="6" spans="1:51" ht="15.6">
      <c r="A6" s="4"/>
      <c r="B6" s="4"/>
      <c r="C6" s="4"/>
      <c r="D6" s="4"/>
      <c r="E6" s="4"/>
      <c r="F6" s="4"/>
      <c r="G6" s="4"/>
      <c r="H6" s="4"/>
      <c r="J6" s="70"/>
      <c r="M6" s="70"/>
      <c r="Q6" s="16"/>
      <c r="T6" s="202"/>
      <c r="U6" s="58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L6"/>
      <c r="AM6"/>
      <c r="AU6" s="5"/>
    </row>
    <row r="7" spans="1:51" ht="15.6">
      <c r="A7" s="4"/>
      <c r="B7" s="4"/>
      <c r="C7" s="4"/>
      <c r="D7" s="4"/>
      <c r="E7" s="4"/>
      <c r="F7" s="4"/>
      <c r="G7" s="4"/>
      <c r="H7" s="4"/>
      <c r="J7" s="70"/>
      <c r="M7" s="70"/>
      <c r="Q7" s="16"/>
      <c r="T7" s="202"/>
      <c r="U7" s="58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L7"/>
      <c r="AM7"/>
      <c r="AU7" s="5"/>
    </row>
    <row r="8" spans="1:51">
      <c r="A8" s="4"/>
      <c r="B8" s="4"/>
      <c r="C8" s="4"/>
      <c r="D8" s="4"/>
      <c r="E8" s="4"/>
      <c r="F8" s="4"/>
      <c r="G8" s="4"/>
      <c r="H8" s="4"/>
      <c r="J8" s="70"/>
      <c r="M8" s="70"/>
      <c r="Q8" s="16"/>
      <c r="T8" s="202"/>
      <c r="U8" s="58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L8"/>
      <c r="AM8"/>
    </row>
    <row r="9" spans="1:51">
      <c r="A9" s="4"/>
      <c r="B9" s="4"/>
      <c r="C9" s="4"/>
      <c r="D9" s="4"/>
      <c r="E9" s="4"/>
      <c r="F9" s="4"/>
      <c r="G9" s="4"/>
      <c r="H9" s="4"/>
      <c r="J9" s="70"/>
      <c r="M9" s="70"/>
      <c r="Q9" s="16"/>
      <c r="T9" s="202"/>
      <c r="U9" s="58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L9"/>
      <c r="AM9"/>
    </row>
    <row r="10" spans="1:51">
      <c r="A10" s="4"/>
      <c r="B10" s="4"/>
      <c r="C10" s="4"/>
      <c r="D10" s="4"/>
      <c r="E10" s="4"/>
      <c r="F10" s="4"/>
      <c r="G10" s="4"/>
      <c r="H10" s="4"/>
      <c r="J10" s="70"/>
      <c r="M10" s="70"/>
      <c r="Q10" s="16"/>
      <c r="T10" s="202"/>
      <c r="U10" s="58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L10"/>
      <c r="AM10"/>
    </row>
    <row r="11" spans="1:51">
      <c r="A11" s="4"/>
      <c r="B11" s="4"/>
      <c r="C11" s="4"/>
      <c r="D11" s="4"/>
      <c r="E11" s="4"/>
      <c r="F11" s="4"/>
      <c r="G11" s="4"/>
      <c r="H11" s="4"/>
      <c r="J11" s="70"/>
      <c r="M11" s="70"/>
      <c r="Q11" s="16"/>
      <c r="T11" s="202"/>
      <c r="U11" s="5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L11"/>
      <c r="AM11"/>
    </row>
    <row r="12" spans="1:51" ht="15.6">
      <c r="A12" s="4"/>
      <c r="B12" s="4"/>
      <c r="C12" s="4"/>
      <c r="D12" s="4"/>
      <c r="E12" s="4"/>
      <c r="F12" s="4"/>
      <c r="G12" s="4"/>
      <c r="H12" s="4"/>
      <c r="J12" s="70"/>
      <c r="M12" s="70"/>
      <c r="Q12" s="16"/>
      <c r="T12" s="202"/>
      <c r="U12" s="58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K12" s="2"/>
      <c r="AL12" s="2"/>
      <c r="AM12"/>
    </row>
    <row r="13" spans="1:51" ht="15.6">
      <c r="A13" s="4"/>
      <c r="B13" s="4"/>
      <c r="C13" s="4"/>
      <c r="D13" s="4"/>
      <c r="E13" s="4"/>
      <c r="F13" s="4"/>
      <c r="G13" s="4"/>
      <c r="H13" s="4"/>
      <c r="J13" s="70"/>
      <c r="M13" s="70"/>
      <c r="Q13" s="16"/>
      <c r="T13" s="202"/>
      <c r="U13" s="58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K13" s="2"/>
      <c r="AL13" s="4"/>
      <c r="AM13" s="4"/>
      <c r="AN13" s="4"/>
    </row>
    <row r="14" spans="1:51">
      <c r="A14" s="4"/>
      <c r="B14" s="4"/>
      <c r="C14" s="4"/>
      <c r="D14" s="4"/>
      <c r="E14" s="4"/>
      <c r="F14" s="4"/>
      <c r="G14" s="4"/>
      <c r="H14" s="4"/>
      <c r="J14" s="70"/>
      <c r="M14" s="70"/>
      <c r="Q14" s="16"/>
      <c r="T14" s="202"/>
      <c r="U14" s="58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K14" s="1"/>
      <c r="AL14" s="11"/>
      <c r="AM14" s="11"/>
      <c r="AN14" s="11"/>
    </row>
    <row r="15" spans="1:51">
      <c r="A15" s="4"/>
      <c r="B15" s="4"/>
      <c r="C15" s="4"/>
      <c r="D15" s="4"/>
      <c r="E15" s="4"/>
      <c r="F15" s="4"/>
      <c r="G15" s="4"/>
      <c r="H15" s="4"/>
      <c r="J15" s="70"/>
      <c r="M15" s="70"/>
      <c r="Q15" s="16"/>
      <c r="T15" s="202"/>
      <c r="U15" s="58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K15" s="1"/>
      <c r="AL15" s="11"/>
      <c r="AM15" s="11"/>
      <c r="AN15" s="11"/>
    </row>
    <row r="16" spans="1:51">
      <c r="A16" s="4"/>
      <c r="B16" s="4"/>
      <c r="C16" s="4"/>
      <c r="D16" s="4"/>
      <c r="E16" s="4"/>
      <c r="F16" s="4"/>
      <c r="G16" s="4"/>
      <c r="H16" s="4"/>
      <c r="J16" s="70"/>
      <c r="M16" s="70"/>
      <c r="Q16" s="16"/>
      <c r="T16" s="202"/>
      <c r="U16" s="58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K16" s="1"/>
      <c r="AL16" s="11"/>
      <c r="AM16" s="11"/>
      <c r="AN16" s="11"/>
    </row>
    <row r="17" spans="1:40">
      <c r="A17" s="4"/>
      <c r="B17" s="4"/>
      <c r="C17" s="4"/>
      <c r="D17" s="4"/>
      <c r="E17" s="4"/>
      <c r="F17" s="4"/>
      <c r="G17" s="4"/>
      <c r="H17" s="4"/>
      <c r="J17" s="70"/>
      <c r="M17" s="70"/>
      <c r="Q17" s="16"/>
      <c r="T17" s="202"/>
      <c r="U17" s="5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K17" s="1"/>
      <c r="AL17" s="11"/>
      <c r="AM17" s="11"/>
      <c r="AN17" s="11"/>
    </row>
    <row r="18" spans="1:40">
      <c r="A18" s="4"/>
      <c r="B18" s="4"/>
      <c r="C18" s="4"/>
      <c r="D18" s="4"/>
      <c r="E18" s="4"/>
      <c r="F18" s="4"/>
      <c r="G18" s="4"/>
      <c r="H18" s="4"/>
      <c r="J18" s="70"/>
      <c r="M18" s="70"/>
      <c r="Q18" s="16"/>
      <c r="T18" s="202"/>
      <c r="U18" s="58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K18" s="1"/>
      <c r="AL18" s="11"/>
      <c r="AM18" s="11"/>
      <c r="AN18" s="11"/>
    </row>
    <row r="19" spans="1:40">
      <c r="A19" s="4"/>
      <c r="B19" s="4"/>
      <c r="C19" s="4"/>
      <c r="D19" s="4"/>
      <c r="E19" s="4"/>
      <c r="F19" s="4"/>
      <c r="G19" s="4"/>
      <c r="H19" s="4"/>
      <c r="J19" s="70"/>
      <c r="M19" s="70"/>
      <c r="Q19" s="16"/>
      <c r="T19" s="202"/>
      <c r="U19" s="5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K19" s="1"/>
      <c r="AL19" s="11"/>
      <c r="AM19" s="11"/>
      <c r="AN19" s="11"/>
    </row>
    <row r="20" spans="1:40">
      <c r="A20" s="4"/>
      <c r="B20" s="4"/>
      <c r="C20" s="4"/>
      <c r="D20" s="4"/>
      <c r="E20" s="4"/>
      <c r="F20" s="4"/>
      <c r="G20" s="4"/>
      <c r="H20" s="4"/>
      <c r="J20" s="70"/>
      <c r="M20" s="70"/>
      <c r="Q20" s="16"/>
      <c r="T20" s="202"/>
      <c r="U20" s="58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K20" s="1"/>
      <c r="AL20" s="11"/>
      <c r="AM20" s="11"/>
      <c r="AN20" s="11"/>
    </row>
    <row r="21" spans="1:40">
      <c r="A21" s="4"/>
      <c r="B21" s="4"/>
      <c r="C21" s="4"/>
      <c r="D21" s="4"/>
      <c r="E21" s="4"/>
      <c r="F21" s="4"/>
      <c r="G21" s="4"/>
      <c r="H21" s="4"/>
      <c r="J21" s="70"/>
      <c r="M21" s="70"/>
      <c r="Q21" s="16"/>
      <c r="T21" s="202"/>
      <c r="U21" s="58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K21" s="1"/>
      <c r="AL21" s="11"/>
      <c r="AM21" s="11"/>
      <c r="AN21" s="11"/>
    </row>
    <row r="22" spans="1:40">
      <c r="A22" s="4"/>
      <c r="B22" s="4"/>
      <c r="C22" s="4"/>
      <c r="D22" s="4"/>
      <c r="E22" s="4"/>
      <c r="F22" s="4"/>
      <c r="G22" s="4"/>
      <c r="H22" s="4"/>
      <c r="J22" s="70"/>
      <c r="M22" s="70"/>
      <c r="Q22" s="16"/>
      <c r="T22" s="202"/>
      <c r="U22" s="58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K22" s="1"/>
      <c r="AL22" s="11"/>
      <c r="AM22" s="11"/>
      <c r="AN22" s="11"/>
    </row>
    <row r="23" spans="1:40">
      <c r="A23" s="4"/>
      <c r="B23" s="4"/>
      <c r="C23" s="4"/>
      <c r="D23" s="4"/>
      <c r="E23" s="4"/>
      <c r="F23" s="4"/>
      <c r="G23" s="4"/>
      <c r="H23" s="4"/>
      <c r="J23" s="70"/>
      <c r="M23" s="70"/>
      <c r="Q23" s="16"/>
      <c r="T23" s="202"/>
      <c r="U23" s="58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K23" s="1"/>
      <c r="AL23" s="11"/>
      <c r="AM23" s="11"/>
      <c r="AN23" s="11"/>
    </row>
    <row r="24" spans="1:40">
      <c r="A24" s="4"/>
      <c r="B24" s="4"/>
      <c r="C24" s="4"/>
      <c r="D24" s="4"/>
      <c r="E24" s="4"/>
      <c r="F24" s="4"/>
      <c r="G24" s="4"/>
      <c r="H24" s="4"/>
      <c r="J24" s="70"/>
      <c r="M24" s="70"/>
      <c r="Q24" s="16"/>
      <c r="T24" s="202"/>
      <c r="U24" s="58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K24" s="1"/>
      <c r="AL24" s="11"/>
      <c r="AM24" s="11"/>
      <c r="AN24" s="11"/>
    </row>
    <row r="25" spans="1:40">
      <c r="A25" s="4"/>
      <c r="B25" s="4"/>
      <c r="C25" s="4"/>
      <c r="D25" s="4"/>
      <c r="E25" s="4"/>
      <c r="F25" s="4"/>
      <c r="G25" s="4"/>
      <c r="H25" s="4"/>
      <c r="J25" s="70"/>
      <c r="M25" s="70"/>
      <c r="Q25" s="16"/>
      <c r="T25" s="202"/>
      <c r="U25" s="58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K25" s="1"/>
      <c r="AL25" s="11"/>
      <c r="AM25" s="11"/>
      <c r="AN25" s="11"/>
    </row>
    <row r="26" spans="1:40">
      <c r="A26" s="4"/>
      <c r="B26" s="4"/>
      <c r="C26" s="4"/>
      <c r="D26" s="4"/>
      <c r="E26" s="4"/>
      <c r="F26" s="4"/>
      <c r="G26" s="4"/>
      <c r="H26" s="4"/>
      <c r="J26" s="70"/>
      <c r="M26" s="70"/>
      <c r="Q26" s="16"/>
      <c r="T26" s="202"/>
      <c r="U26" s="58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K26" s="1"/>
      <c r="AL26" s="11"/>
      <c r="AM26" s="11"/>
      <c r="AN26" s="11"/>
    </row>
    <row r="27" spans="1:40">
      <c r="A27" s="4"/>
      <c r="B27" s="4"/>
      <c r="C27" s="4"/>
      <c r="D27" s="4"/>
      <c r="E27" s="4"/>
      <c r="F27" s="4"/>
      <c r="G27" s="4"/>
      <c r="H27" s="4"/>
      <c r="J27" s="70"/>
      <c r="M27" s="70"/>
      <c r="Q27" s="16"/>
      <c r="T27" s="202"/>
      <c r="U27" s="58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K27" s="13"/>
      <c r="AL27" s="11"/>
      <c r="AM27" s="11"/>
      <c r="AN27" s="11"/>
    </row>
    <row r="28" spans="1:40" ht="16.5" customHeight="1">
      <c r="A28" s="4"/>
      <c r="B28" s="4"/>
      <c r="C28" s="4"/>
      <c r="D28" s="4"/>
      <c r="E28" s="4"/>
      <c r="F28" s="4"/>
      <c r="G28" s="4"/>
      <c r="H28" s="4"/>
      <c r="J28" s="70"/>
      <c r="M28" s="70"/>
      <c r="Q28" s="16"/>
      <c r="T28" s="202"/>
      <c r="U28" s="58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K28" s="13"/>
      <c r="AL28" s="11"/>
      <c r="AM28" s="11"/>
      <c r="AN28" s="11"/>
    </row>
    <row r="29" spans="1:40" ht="16.5" customHeight="1">
      <c r="A29" s="4"/>
      <c r="B29" s="4"/>
      <c r="C29" s="4"/>
      <c r="D29" s="4"/>
      <c r="E29" s="4"/>
      <c r="F29" s="4"/>
      <c r="G29" s="4"/>
      <c r="H29" s="4"/>
      <c r="J29" s="70"/>
      <c r="M29" s="70"/>
      <c r="Q29" s="16"/>
      <c r="T29" s="202"/>
      <c r="U29" s="58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K29" s="13"/>
      <c r="AL29" s="11"/>
      <c r="AM29" s="11"/>
      <c r="AN29" s="11"/>
    </row>
    <row r="30" spans="1:40" ht="16.5" customHeight="1">
      <c r="A30" s="4"/>
      <c r="B30" s="4"/>
      <c r="C30" s="4"/>
      <c r="D30" s="4"/>
      <c r="E30" s="4"/>
      <c r="F30" s="4"/>
      <c r="G30" s="4"/>
      <c r="H30" s="4"/>
      <c r="J30" s="70"/>
      <c r="M30" s="70"/>
      <c r="Q30" s="16"/>
      <c r="T30" s="202"/>
      <c r="U30" s="58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K30" s="13"/>
      <c r="AL30" s="11"/>
      <c r="AM30" s="11"/>
      <c r="AN30" s="11"/>
    </row>
    <row r="31" spans="1:40" ht="16.5" customHeight="1">
      <c r="A31" s="4"/>
      <c r="B31" s="4"/>
      <c r="C31" s="4"/>
      <c r="D31" s="4"/>
      <c r="E31" s="4"/>
      <c r="F31" s="4"/>
      <c r="G31" s="4"/>
      <c r="H31" s="4"/>
      <c r="J31" s="70"/>
      <c r="M31" s="70"/>
      <c r="Q31" s="16"/>
      <c r="T31" s="202"/>
      <c r="U31" s="5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K31" s="13"/>
      <c r="AL31" s="11"/>
      <c r="AM31" s="11"/>
      <c r="AN31" s="11"/>
    </row>
    <row r="32" spans="1:40">
      <c r="A32" s="4"/>
      <c r="B32" s="4"/>
      <c r="C32" s="4"/>
      <c r="D32" s="4"/>
      <c r="E32" s="4"/>
      <c r="F32" s="4"/>
      <c r="G32" s="4"/>
      <c r="H32" s="4"/>
      <c r="J32" s="70"/>
      <c r="M32" s="70"/>
      <c r="Q32" s="16"/>
      <c r="T32" s="202"/>
      <c r="U32" s="58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K32" s="13"/>
      <c r="AL32" s="11"/>
      <c r="AM32" s="11"/>
      <c r="AN32" s="11"/>
    </row>
    <row r="33" spans="1:40" ht="17.25" customHeight="1">
      <c r="A33" s="4"/>
      <c r="B33" s="4"/>
      <c r="C33" s="4"/>
      <c r="D33" s="4"/>
      <c r="E33" s="4"/>
      <c r="F33" s="4"/>
      <c r="G33" s="4"/>
      <c r="H33" s="4"/>
      <c r="J33" s="70"/>
      <c r="M33" s="70"/>
      <c r="Q33" s="16"/>
      <c r="T33" s="202"/>
      <c r="U33" s="5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K33" s="13"/>
      <c r="AL33" s="11"/>
      <c r="AM33" s="11"/>
      <c r="AN33" s="11"/>
    </row>
    <row r="34" spans="1:40">
      <c r="A34" s="4"/>
      <c r="B34" s="4"/>
      <c r="C34" s="4"/>
      <c r="D34" s="4"/>
      <c r="E34" s="4"/>
      <c r="F34" s="4"/>
      <c r="G34" s="4"/>
      <c r="H34" s="4"/>
      <c r="J34" s="70"/>
      <c r="M34" s="70"/>
      <c r="Q34" s="16"/>
      <c r="T34" s="202"/>
      <c r="U34" s="58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K34" s="13"/>
      <c r="AL34" s="11"/>
      <c r="AM34" s="11"/>
      <c r="AN34" s="11"/>
    </row>
    <row r="35" spans="1:40">
      <c r="A35" s="4"/>
      <c r="B35" s="4"/>
      <c r="C35" s="4"/>
      <c r="D35" s="4"/>
      <c r="E35" s="4"/>
      <c r="F35" s="4"/>
      <c r="G35" s="4"/>
      <c r="H35" s="4"/>
      <c r="J35" s="70"/>
      <c r="M35" s="70"/>
      <c r="Q35" s="16"/>
      <c r="T35" s="202"/>
      <c r="U35" s="5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K35" s="13"/>
      <c r="AL35" s="11"/>
      <c r="AM35" s="11"/>
      <c r="AN35" s="11"/>
    </row>
    <row r="36" spans="1:40" ht="21">
      <c r="A36" s="4"/>
      <c r="B36" s="4"/>
      <c r="C36" s="4"/>
      <c r="D36" s="4"/>
      <c r="E36" s="4"/>
      <c r="F36" s="4"/>
      <c r="G36" s="4"/>
      <c r="H36" s="4"/>
      <c r="J36" s="70"/>
      <c r="M36" s="70"/>
      <c r="Q36" s="16"/>
      <c r="T36" s="202"/>
      <c r="U36" s="58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K36" s="54"/>
      <c r="AL36" s="11"/>
      <c r="AM36" s="11"/>
      <c r="AN36" s="11"/>
    </row>
    <row r="37" spans="1:40">
      <c r="A37" s="4"/>
      <c r="B37" s="4"/>
      <c r="C37" s="4"/>
      <c r="D37" s="4"/>
      <c r="E37" s="4"/>
      <c r="F37" s="4"/>
      <c r="G37" s="4"/>
      <c r="H37" s="4"/>
      <c r="J37" s="70"/>
      <c r="M37" s="70"/>
      <c r="Q37" s="16"/>
      <c r="T37" s="202"/>
      <c r="U37" s="5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L37"/>
      <c r="AM37"/>
    </row>
    <row r="38" spans="1:40" ht="15.6">
      <c r="A38" s="4"/>
      <c r="B38" s="4"/>
      <c r="C38" s="4"/>
      <c r="D38" s="4"/>
      <c r="E38" s="4"/>
      <c r="F38" s="4"/>
      <c r="G38" s="4"/>
      <c r="H38" s="4"/>
      <c r="J38" s="70"/>
      <c r="M38" s="70"/>
      <c r="Q38" s="16"/>
      <c r="T38" s="202"/>
      <c r="U38" s="58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K38" s="5"/>
      <c r="AL38"/>
      <c r="AM38"/>
    </row>
    <row r="39" spans="1:40">
      <c r="A39" s="4"/>
      <c r="B39" s="4"/>
      <c r="C39" s="4"/>
      <c r="D39" s="4"/>
      <c r="E39" s="4"/>
      <c r="F39" s="4"/>
      <c r="G39" s="4"/>
      <c r="H39" s="4"/>
      <c r="J39" s="70"/>
      <c r="M39" s="70"/>
      <c r="Q39" s="16"/>
      <c r="T39" s="202"/>
      <c r="U39" s="5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L39"/>
      <c r="AM39"/>
    </row>
    <row r="40" spans="1:40">
      <c r="A40" s="4"/>
      <c r="B40" s="4"/>
      <c r="C40" s="4"/>
      <c r="D40" s="4"/>
      <c r="E40" s="4"/>
      <c r="F40" s="4"/>
      <c r="G40" s="4"/>
      <c r="H40" s="4"/>
      <c r="J40" s="70"/>
      <c r="M40" s="70"/>
      <c r="Q40" s="16"/>
      <c r="T40" s="202"/>
      <c r="U40" s="58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L40"/>
      <c r="AM40"/>
    </row>
    <row r="41" spans="1:40">
      <c r="A41" s="4"/>
      <c r="B41" s="4"/>
      <c r="C41" s="4"/>
      <c r="D41" s="4"/>
      <c r="E41" s="4"/>
      <c r="F41" s="4"/>
      <c r="G41" s="4"/>
      <c r="H41" s="4"/>
      <c r="J41" s="70"/>
      <c r="M41" s="70"/>
      <c r="Q41" s="16"/>
      <c r="T41" s="202"/>
      <c r="U41" s="58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L41"/>
      <c r="AM41"/>
    </row>
    <row r="42" spans="1:40">
      <c r="A42" s="4"/>
      <c r="B42" s="4"/>
      <c r="C42" s="4"/>
      <c r="D42" s="4"/>
      <c r="E42" s="4"/>
      <c r="F42" s="4"/>
      <c r="G42" s="4"/>
      <c r="H42" s="4"/>
      <c r="J42" s="70"/>
      <c r="M42" s="70"/>
      <c r="Q42" s="16"/>
      <c r="T42" s="202"/>
      <c r="U42" s="58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L42"/>
      <c r="AM42"/>
    </row>
    <row r="43" spans="1:40">
      <c r="A43" s="4"/>
      <c r="B43" s="4"/>
      <c r="C43" s="4"/>
      <c r="D43" s="4"/>
      <c r="E43" s="4"/>
      <c r="F43" s="4"/>
      <c r="G43" s="4"/>
      <c r="H43" s="4"/>
      <c r="J43" s="70"/>
      <c r="M43" s="70"/>
      <c r="Q43" s="16"/>
      <c r="T43" s="202"/>
      <c r="U43" s="5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L43"/>
      <c r="AM43"/>
    </row>
    <row r="44" spans="1:40">
      <c r="A44" s="4"/>
      <c r="B44" s="4"/>
      <c r="C44" s="4"/>
      <c r="D44" s="4"/>
      <c r="E44" s="4"/>
      <c r="F44" s="4"/>
      <c r="G44" s="4"/>
      <c r="H44" s="4"/>
      <c r="J44" s="70"/>
      <c r="M44" s="70"/>
      <c r="Q44" s="16"/>
      <c r="T44" s="202"/>
      <c r="U44" s="58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L44"/>
      <c r="AM44"/>
    </row>
    <row r="45" spans="1:40">
      <c r="A45" s="4"/>
      <c r="B45" s="4"/>
      <c r="C45" s="4"/>
      <c r="D45" s="4"/>
      <c r="E45" s="4"/>
      <c r="F45" s="4"/>
      <c r="G45" s="4"/>
      <c r="H45" s="4"/>
      <c r="J45" s="70"/>
      <c r="M45" s="70"/>
      <c r="Q45" s="16"/>
      <c r="T45" s="202"/>
      <c r="U45" s="5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L45"/>
      <c r="AM45"/>
    </row>
    <row r="46" spans="1:40">
      <c r="A46" s="4"/>
      <c r="B46" s="4"/>
      <c r="C46" s="4"/>
      <c r="D46" s="4"/>
      <c r="E46" s="4"/>
      <c r="F46" s="4"/>
      <c r="G46" s="4"/>
      <c r="H46" s="4"/>
      <c r="J46" s="70"/>
      <c r="M46" s="70"/>
      <c r="Q46" s="16"/>
      <c r="T46" s="202"/>
      <c r="U46" s="58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L46"/>
      <c r="AM46"/>
    </row>
    <row r="47" spans="1:40">
      <c r="A47" s="4"/>
      <c r="B47" s="4"/>
      <c r="C47" s="4"/>
      <c r="D47" s="4"/>
      <c r="E47" s="4"/>
      <c r="F47" s="4"/>
      <c r="G47" s="4"/>
      <c r="H47" s="4"/>
      <c r="J47" s="70"/>
      <c r="M47" s="70"/>
      <c r="Q47" s="16"/>
      <c r="T47" s="202"/>
      <c r="U47" s="5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L47"/>
      <c r="AM47"/>
    </row>
    <row r="48" spans="1:40">
      <c r="A48" s="4"/>
      <c r="B48" s="4"/>
      <c r="C48" s="4"/>
      <c r="D48" s="4"/>
      <c r="E48" s="4"/>
      <c r="F48" s="4"/>
      <c r="G48" s="4"/>
      <c r="H48" s="4"/>
      <c r="J48" s="70"/>
      <c r="M48" s="70"/>
      <c r="Q48" s="16"/>
      <c r="T48" s="202"/>
      <c r="U48" s="58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L48"/>
      <c r="AM48"/>
    </row>
    <row r="49" spans="1:39">
      <c r="A49" s="4"/>
      <c r="B49" s="4"/>
      <c r="C49" s="4"/>
      <c r="D49" s="4"/>
      <c r="E49" s="4"/>
      <c r="F49" s="4"/>
      <c r="G49" s="4"/>
      <c r="H49" s="4"/>
      <c r="J49" s="70"/>
      <c r="M49" s="70"/>
      <c r="Q49" s="16"/>
      <c r="T49" s="202"/>
      <c r="U49" s="5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/>
      <c r="AM49"/>
    </row>
    <row r="50" spans="1:39">
      <c r="A50" s="4"/>
      <c r="B50" s="4"/>
      <c r="C50" s="4"/>
      <c r="D50" s="4"/>
      <c r="E50" s="4"/>
      <c r="F50" s="4"/>
      <c r="G50" s="4"/>
      <c r="H50" s="4"/>
      <c r="J50" s="70"/>
      <c r="M50" s="70"/>
      <c r="Q50" s="16"/>
      <c r="T50" s="202"/>
      <c r="U50" s="58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L50"/>
      <c r="AM50"/>
    </row>
    <row r="51" spans="1:39">
      <c r="A51" s="4"/>
      <c r="B51" s="4"/>
      <c r="C51" s="4"/>
      <c r="D51" s="4"/>
      <c r="E51" s="4"/>
      <c r="F51" s="4"/>
      <c r="G51" s="4"/>
      <c r="H51" s="4"/>
      <c r="J51" s="70"/>
      <c r="M51" s="70"/>
      <c r="Q51" s="16"/>
      <c r="T51" s="202"/>
      <c r="U51" s="58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L51"/>
      <c r="AM51"/>
    </row>
    <row r="52" spans="1:39">
      <c r="A52" s="4"/>
      <c r="B52" s="4"/>
      <c r="C52" s="4"/>
      <c r="D52" s="4"/>
      <c r="E52" s="4"/>
      <c r="F52" s="4"/>
      <c r="G52" s="4"/>
      <c r="H52" s="4"/>
      <c r="J52" s="70"/>
      <c r="M52" s="70"/>
      <c r="Q52" s="16"/>
      <c r="T52" s="202"/>
      <c r="U52" s="58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L52"/>
      <c r="AM52"/>
    </row>
    <row r="53" spans="1:39">
      <c r="A53" s="4"/>
      <c r="B53" s="4"/>
      <c r="C53" s="4"/>
      <c r="D53" s="4"/>
      <c r="E53" s="4"/>
      <c r="F53" s="4"/>
      <c r="G53" s="4"/>
      <c r="H53" s="4"/>
      <c r="J53" s="70"/>
      <c r="M53" s="70"/>
      <c r="Q53" s="16"/>
      <c r="T53" s="202"/>
      <c r="U53" s="58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L53"/>
      <c r="AM53"/>
    </row>
    <row r="54" spans="1:39">
      <c r="A54" s="4"/>
      <c r="B54" s="4"/>
      <c r="C54" s="4"/>
      <c r="D54" s="4"/>
      <c r="E54" s="4"/>
      <c r="F54" s="4"/>
      <c r="G54" s="4"/>
      <c r="H54" s="4"/>
      <c r="J54" s="70"/>
      <c r="M54" s="70"/>
      <c r="Q54" s="16"/>
      <c r="T54" s="202"/>
      <c r="U54" s="58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L54"/>
      <c r="AM54"/>
    </row>
    <row r="55" spans="1:39">
      <c r="A55" s="4"/>
      <c r="B55" s="4"/>
      <c r="C55" s="4"/>
      <c r="D55" s="4"/>
      <c r="E55" s="4"/>
      <c r="F55" s="4"/>
      <c r="G55" s="4"/>
      <c r="H55" s="4"/>
      <c r="J55" s="70"/>
      <c r="M55" s="70"/>
      <c r="Q55" s="16"/>
      <c r="T55" s="202"/>
      <c r="U55" s="58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L55"/>
      <c r="AM55"/>
    </row>
    <row r="56" spans="1:39">
      <c r="A56" s="4"/>
      <c r="B56" s="4"/>
      <c r="C56" s="4"/>
      <c r="D56" s="4"/>
      <c r="E56" s="4"/>
      <c r="F56" s="4"/>
      <c r="G56" s="4"/>
      <c r="H56" s="4"/>
      <c r="J56" s="70"/>
      <c r="M56" s="70"/>
      <c r="Q56" s="16"/>
      <c r="T56" s="202"/>
      <c r="U56" s="58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L56"/>
      <c r="AM56"/>
    </row>
    <row r="57" spans="1:39">
      <c r="A57" s="4"/>
      <c r="B57" s="4"/>
      <c r="C57" s="4"/>
      <c r="D57" s="4"/>
      <c r="E57" s="4"/>
      <c r="F57" s="4"/>
      <c r="G57" s="4"/>
      <c r="H57" s="4"/>
      <c r="J57" s="70"/>
      <c r="M57" s="70"/>
      <c r="Q57" s="16"/>
      <c r="T57" s="202"/>
      <c r="U57" s="58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L57"/>
      <c r="AM57"/>
    </row>
    <row r="58" spans="1:39">
      <c r="A58" s="4"/>
      <c r="B58" s="4"/>
      <c r="C58" s="4"/>
      <c r="D58" s="4"/>
      <c r="E58" s="4"/>
      <c r="F58" s="4"/>
      <c r="G58" s="4"/>
      <c r="H58" s="4"/>
      <c r="J58" s="70"/>
      <c r="M58" s="70"/>
      <c r="Q58" s="16"/>
      <c r="T58" s="202"/>
      <c r="U58" s="58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L58"/>
      <c r="AM58"/>
    </row>
    <row r="59" spans="1:39">
      <c r="A59" s="4"/>
      <c r="B59" s="4"/>
      <c r="C59" s="4"/>
      <c r="D59" s="4"/>
      <c r="E59" s="4"/>
      <c r="F59" s="4"/>
      <c r="G59" s="4"/>
      <c r="H59" s="4"/>
      <c r="J59" s="70"/>
      <c r="M59" s="70"/>
      <c r="Q59" s="16"/>
      <c r="T59" s="202"/>
      <c r="U59" s="5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L59"/>
      <c r="AM59"/>
    </row>
    <row r="60" spans="1:39">
      <c r="A60" s="4"/>
      <c r="B60" s="4"/>
      <c r="C60" s="4"/>
      <c r="D60" s="4"/>
      <c r="E60" s="4"/>
      <c r="F60" s="4"/>
      <c r="G60" s="4"/>
      <c r="H60" s="4"/>
      <c r="J60" s="70"/>
      <c r="M60" s="70"/>
      <c r="Q60" s="16"/>
      <c r="T60" s="202"/>
      <c r="U60" s="58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L60"/>
      <c r="AM60"/>
    </row>
    <row r="61" spans="1:39">
      <c r="A61" s="4"/>
      <c r="B61" s="4"/>
      <c r="C61" s="4"/>
      <c r="D61" s="4"/>
      <c r="E61" s="4"/>
      <c r="F61" s="4"/>
      <c r="G61" s="4"/>
      <c r="H61" s="4"/>
      <c r="J61" s="70"/>
      <c r="M61" s="70"/>
      <c r="Q61" s="16"/>
      <c r="T61" s="202"/>
      <c r="U61" s="5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L61"/>
      <c r="AM61"/>
    </row>
    <row r="62" spans="1:39">
      <c r="A62" s="4"/>
      <c r="B62" s="4"/>
      <c r="C62" s="4"/>
      <c r="D62" s="4"/>
      <c r="E62" s="4"/>
      <c r="F62" s="4"/>
      <c r="G62" s="4"/>
      <c r="H62" s="4"/>
      <c r="J62" s="70"/>
      <c r="M62" s="70"/>
      <c r="Q62" s="16"/>
      <c r="T62" s="202"/>
      <c r="U62" s="58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L62"/>
      <c r="AM62"/>
    </row>
    <row r="63" spans="1:39">
      <c r="A63" s="4"/>
      <c r="B63" s="4"/>
      <c r="C63" s="4"/>
      <c r="D63" s="4"/>
      <c r="E63" s="4"/>
      <c r="F63" s="4"/>
      <c r="G63" s="4"/>
      <c r="H63" s="4"/>
      <c r="J63" s="70"/>
      <c r="M63" s="70"/>
      <c r="Q63" s="16"/>
      <c r="T63" s="202"/>
      <c r="U63" s="5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L63"/>
      <c r="AM63"/>
    </row>
    <row r="64" spans="1:39">
      <c r="A64" s="4"/>
      <c r="B64" s="4"/>
      <c r="C64" s="4"/>
      <c r="D64" s="4"/>
      <c r="E64" s="4"/>
      <c r="F64" s="4"/>
      <c r="G64" s="4"/>
      <c r="H64" s="4"/>
      <c r="J64" s="70"/>
      <c r="M64" s="70"/>
      <c r="Q64" s="16"/>
      <c r="T64" s="202"/>
      <c r="U64" s="58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L64"/>
      <c r="AM64"/>
    </row>
    <row r="65" spans="1:39">
      <c r="A65" s="4"/>
      <c r="B65" s="4"/>
      <c r="C65" s="4"/>
      <c r="D65" s="4"/>
      <c r="E65" s="4"/>
      <c r="F65" s="4"/>
      <c r="G65" s="4"/>
      <c r="H65" s="4"/>
      <c r="J65" s="70"/>
      <c r="M65" s="70"/>
      <c r="Q65" s="16"/>
      <c r="T65" s="202"/>
      <c r="U65" s="5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L65"/>
      <c r="AM65"/>
    </row>
    <row r="66" spans="1:39">
      <c r="A66" s="4"/>
      <c r="B66" s="4"/>
      <c r="C66" s="4"/>
      <c r="D66" s="4"/>
      <c r="E66" s="4"/>
      <c r="F66" s="4"/>
      <c r="G66" s="4"/>
      <c r="H66" s="4"/>
      <c r="J66" s="70"/>
      <c r="M66" s="70"/>
      <c r="Q66" s="16"/>
      <c r="T66" s="202"/>
      <c r="U66" s="5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L66"/>
      <c r="AM66"/>
    </row>
    <row r="67" spans="1:39">
      <c r="A67" s="4"/>
      <c r="B67" s="4"/>
      <c r="C67" s="4"/>
      <c r="D67" s="4"/>
      <c r="E67" s="4"/>
      <c r="F67" s="4"/>
      <c r="G67" s="4"/>
      <c r="H67" s="4"/>
      <c r="J67" s="70"/>
      <c r="M67" s="70"/>
      <c r="Q67" s="16"/>
      <c r="T67" s="202"/>
      <c r="U67" s="58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L67"/>
      <c r="AM67"/>
    </row>
    <row r="68" spans="1:39">
      <c r="A68" s="4"/>
      <c r="B68" s="4"/>
      <c r="C68" s="4"/>
      <c r="D68" s="4"/>
      <c r="E68" s="4"/>
      <c r="F68" s="4"/>
      <c r="G68" s="4"/>
      <c r="H68" s="4"/>
      <c r="J68" s="70"/>
      <c r="M68" s="70"/>
      <c r="Q68" s="16"/>
      <c r="T68" s="202"/>
      <c r="U68" s="5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L68"/>
      <c r="AM68"/>
    </row>
    <row r="69" spans="1:39">
      <c r="A69" s="4"/>
      <c r="B69" s="4"/>
      <c r="C69" s="4"/>
      <c r="D69" s="4"/>
      <c r="E69" s="4"/>
      <c r="F69" s="4"/>
      <c r="G69" s="4"/>
      <c r="H69" s="4"/>
      <c r="J69" s="70"/>
      <c r="M69" s="70"/>
      <c r="Q69" s="16"/>
      <c r="T69" s="202"/>
      <c r="U69" s="58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L69"/>
      <c r="AM69"/>
    </row>
    <row r="70" spans="1:39">
      <c r="A70" s="4"/>
      <c r="B70" s="4"/>
      <c r="C70" s="4"/>
      <c r="D70" s="4"/>
      <c r="E70" s="4"/>
      <c r="F70" s="4"/>
      <c r="G70" s="4"/>
      <c r="H70" s="4"/>
      <c r="J70" s="70"/>
      <c r="M70" s="70"/>
      <c r="Q70" s="16"/>
      <c r="T70" s="202"/>
      <c r="U70" s="58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L70"/>
      <c r="AM70"/>
    </row>
    <row r="71" spans="1:39">
      <c r="A71" s="4"/>
      <c r="B71" s="4"/>
      <c r="C71" s="4"/>
      <c r="D71" s="4"/>
      <c r="E71" s="4"/>
      <c r="F71" s="4"/>
      <c r="G71" s="4"/>
      <c r="H71" s="4"/>
      <c r="J71" s="70"/>
      <c r="M71" s="70"/>
      <c r="Q71" s="16"/>
      <c r="T71" s="202"/>
      <c r="U71" s="58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L71"/>
      <c r="AM71"/>
    </row>
    <row r="72" spans="1:39">
      <c r="A72" s="4"/>
      <c r="B72" s="4"/>
      <c r="C72" s="4"/>
      <c r="D72" s="4"/>
      <c r="E72" s="4"/>
      <c r="F72" s="4"/>
      <c r="G72" s="4"/>
      <c r="H72" s="4"/>
      <c r="J72" s="70"/>
      <c r="M72" s="70"/>
      <c r="Q72" s="16"/>
      <c r="T72" s="202"/>
      <c r="U72" s="58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L72"/>
      <c r="AM72"/>
    </row>
    <row r="73" spans="1:39">
      <c r="A73" s="4"/>
      <c r="B73" s="4"/>
      <c r="C73" s="4"/>
      <c r="D73" s="4"/>
      <c r="E73" s="4"/>
      <c r="F73" s="4"/>
      <c r="G73" s="4"/>
      <c r="H73" s="4"/>
      <c r="J73" s="70"/>
      <c r="M73" s="70"/>
      <c r="Q73" s="16"/>
      <c r="T73" s="202"/>
      <c r="U73" s="58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L73"/>
      <c r="AM73"/>
    </row>
    <row r="74" spans="1:39">
      <c r="A74" s="4"/>
      <c r="B74" s="4"/>
      <c r="C74" s="4"/>
      <c r="D74" s="4"/>
      <c r="E74" s="4"/>
      <c r="F74" s="4"/>
      <c r="G74" s="4"/>
      <c r="H74" s="4"/>
      <c r="J74" s="70"/>
      <c r="M74" s="70"/>
      <c r="Q74" s="16"/>
      <c r="T74" s="202"/>
      <c r="U74" s="58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L74"/>
      <c r="AM74"/>
    </row>
    <row r="75" spans="1:39">
      <c r="A75" s="4"/>
      <c r="B75" s="4"/>
      <c r="C75" s="4"/>
      <c r="D75" s="4"/>
      <c r="E75" s="4"/>
      <c r="F75" s="4"/>
      <c r="G75" s="4"/>
      <c r="H75" s="4"/>
      <c r="J75" s="70"/>
      <c r="M75" s="70"/>
      <c r="Q75" s="16"/>
      <c r="T75" s="202"/>
      <c r="U75" s="58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L75"/>
      <c r="AM75"/>
    </row>
    <row r="76" spans="1:39">
      <c r="A76" s="4"/>
      <c r="B76" s="4"/>
      <c r="C76" s="4"/>
      <c r="D76" s="4"/>
      <c r="E76" s="4"/>
      <c r="F76" s="4"/>
      <c r="G76" s="4"/>
      <c r="H76" s="4"/>
      <c r="J76" s="70"/>
      <c r="M76" s="70"/>
      <c r="Q76" s="16"/>
      <c r="T76" s="202"/>
      <c r="U76" s="58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L76"/>
      <c r="AM76"/>
    </row>
    <row r="77" spans="1:39">
      <c r="A77" s="4"/>
      <c r="B77" s="4"/>
      <c r="C77" s="4"/>
      <c r="D77" s="4"/>
      <c r="E77" s="4"/>
      <c r="F77" s="4"/>
      <c r="G77" s="4"/>
      <c r="H77" s="4"/>
      <c r="J77" s="70"/>
      <c r="M77" s="70"/>
      <c r="Q77" s="16"/>
      <c r="T77" s="202"/>
      <c r="U77" s="58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L77"/>
      <c r="AM77"/>
    </row>
    <row r="78" spans="1:39">
      <c r="A78" s="4"/>
      <c r="B78" s="4"/>
      <c r="C78" s="4"/>
      <c r="D78" s="4"/>
      <c r="E78" s="4"/>
      <c r="F78" s="4"/>
      <c r="G78" s="4"/>
      <c r="H78" s="4"/>
      <c r="J78" s="70"/>
      <c r="M78" s="70"/>
      <c r="Q78" s="16"/>
      <c r="T78" s="202"/>
      <c r="U78" s="58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L78"/>
      <c r="AM78"/>
    </row>
    <row r="79" spans="1:39">
      <c r="A79" s="4"/>
      <c r="B79" s="4"/>
      <c r="C79" s="4"/>
      <c r="D79" s="4"/>
      <c r="E79" s="4"/>
      <c r="F79" s="4"/>
      <c r="G79" s="4"/>
      <c r="H79" s="4"/>
      <c r="J79" s="70"/>
      <c r="M79" s="70"/>
      <c r="Q79" s="16"/>
      <c r="T79" s="202"/>
      <c r="U79" s="58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L79"/>
      <c r="AM79"/>
    </row>
    <row r="80" spans="1:39">
      <c r="A80" s="4"/>
      <c r="B80" s="4"/>
      <c r="C80" s="4"/>
      <c r="D80" s="4"/>
      <c r="E80" s="4"/>
      <c r="F80" s="4"/>
      <c r="G80" s="4"/>
      <c r="H80" s="4"/>
      <c r="J80" s="70"/>
      <c r="M80" s="70"/>
      <c r="Q80" s="16"/>
      <c r="T80" s="202"/>
      <c r="U80" s="58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L80"/>
      <c r="AM80"/>
    </row>
    <row r="81" spans="1:39">
      <c r="A81" s="4"/>
      <c r="B81" s="4"/>
      <c r="C81" s="4"/>
      <c r="D81" s="4"/>
      <c r="E81" s="4"/>
      <c r="F81" s="4"/>
      <c r="G81" s="4"/>
      <c r="H81" s="4"/>
      <c r="J81" s="70"/>
      <c r="M81" s="70"/>
      <c r="Q81" s="16"/>
      <c r="T81" s="202"/>
      <c r="U81" s="5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L81"/>
      <c r="AM81"/>
    </row>
    <row r="82" spans="1:39">
      <c r="A82" s="4"/>
      <c r="B82" s="4"/>
      <c r="C82" s="4"/>
      <c r="D82" s="4"/>
      <c r="E82" s="4"/>
      <c r="F82" s="4"/>
      <c r="G82" s="4"/>
      <c r="H82" s="4"/>
      <c r="J82" s="70"/>
      <c r="M82" s="70"/>
      <c r="Q82" s="16"/>
      <c r="T82" s="202"/>
      <c r="U82" s="58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L82"/>
      <c r="AM82"/>
    </row>
    <row r="83" spans="1:39">
      <c r="A83" s="4"/>
      <c r="B83" s="4"/>
      <c r="C83" s="4"/>
      <c r="D83" s="4"/>
      <c r="E83" s="4"/>
      <c r="F83" s="4"/>
      <c r="G83" s="4"/>
      <c r="H83" s="4"/>
      <c r="J83" s="70"/>
      <c r="M83" s="70"/>
      <c r="Q83" s="16"/>
      <c r="T83" s="202"/>
      <c r="U83" s="5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L83"/>
      <c r="AM83"/>
    </row>
    <row r="84" spans="1:39">
      <c r="A84" s="4"/>
      <c r="B84" s="4"/>
      <c r="C84" s="4"/>
      <c r="D84" s="4"/>
      <c r="E84" s="4"/>
      <c r="F84" s="4"/>
      <c r="G84" s="4"/>
      <c r="H84" s="4"/>
      <c r="J84" s="70"/>
      <c r="M84" s="70"/>
      <c r="Q84" s="16"/>
      <c r="T84" s="202"/>
      <c r="U84" s="58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L84"/>
      <c r="AM84"/>
    </row>
    <row r="85" spans="1:39">
      <c r="A85" s="4"/>
      <c r="B85" s="4"/>
      <c r="C85" s="4"/>
      <c r="D85" s="4"/>
      <c r="E85" s="4"/>
      <c r="F85" s="4"/>
      <c r="G85" s="4"/>
      <c r="H85" s="4"/>
      <c r="J85" s="70"/>
      <c r="M85" s="70"/>
      <c r="Q85" s="16"/>
      <c r="T85" s="202"/>
      <c r="U85" s="5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L85"/>
      <c r="AM85"/>
    </row>
    <row r="86" spans="1:39">
      <c r="A86" s="4"/>
      <c r="B86" s="4"/>
      <c r="C86" s="4"/>
      <c r="D86" s="4"/>
      <c r="E86" s="4"/>
      <c r="F86" s="4"/>
      <c r="G86" s="4"/>
      <c r="H86" s="4"/>
      <c r="J86" s="70"/>
      <c r="M86" s="70"/>
      <c r="Q86" s="16"/>
      <c r="T86" s="202"/>
      <c r="U86" s="5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L86"/>
      <c r="AM86"/>
    </row>
    <row r="87" spans="1:39">
      <c r="A87" s="4"/>
      <c r="B87" s="4"/>
      <c r="C87" s="4"/>
      <c r="D87" s="4"/>
      <c r="E87" s="4"/>
      <c r="F87" s="4"/>
      <c r="G87" s="4"/>
      <c r="H87" s="4"/>
      <c r="J87" s="70"/>
      <c r="M87" s="70"/>
      <c r="Q87" s="16"/>
      <c r="T87" s="202"/>
      <c r="U87" s="58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L87"/>
      <c r="AM87"/>
    </row>
    <row r="88" spans="1:39">
      <c r="A88" s="4"/>
      <c r="B88" s="4"/>
      <c r="C88" s="4"/>
      <c r="D88" s="4"/>
      <c r="E88" s="4"/>
      <c r="F88" s="4"/>
      <c r="G88" s="4"/>
      <c r="H88" s="4"/>
      <c r="J88" s="70"/>
      <c r="M88" s="70"/>
      <c r="Q88" s="16"/>
      <c r="T88" s="202"/>
      <c r="U88" s="5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L88"/>
      <c r="AM88"/>
    </row>
    <row r="89" spans="1:39">
      <c r="A89" s="4"/>
      <c r="B89" s="4"/>
      <c r="C89" s="4"/>
      <c r="D89" s="4"/>
      <c r="E89" s="4"/>
      <c r="F89" s="4"/>
      <c r="G89" s="4"/>
      <c r="H89" s="4"/>
      <c r="J89" s="70"/>
      <c r="M89" s="70"/>
      <c r="Q89" s="16"/>
      <c r="T89" s="202"/>
      <c r="U89" s="58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L89"/>
      <c r="AM89"/>
    </row>
    <row r="90" spans="1:39">
      <c r="A90" s="4"/>
      <c r="B90" s="4"/>
      <c r="C90" s="4"/>
      <c r="D90" s="4"/>
      <c r="E90" s="4"/>
      <c r="F90" s="4"/>
      <c r="G90" s="4"/>
      <c r="H90" s="4"/>
      <c r="J90" s="70"/>
      <c r="M90" s="70"/>
      <c r="Q90" s="16"/>
      <c r="T90" s="202"/>
      <c r="U90" s="58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L90"/>
      <c r="AM90"/>
    </row>
    <row r="91" spans="1:39">
      <c r="A91" s="4"/>
      <c r="B91" s="4"/>
      <c r="C91" s="4"/>
      <c r="D91" s="4"/>
      <c r="E91" s="4"/>
      <c r="F91" s="4"/>
      <c r="G91" s="4"/>
      <c r="H91" s="4"/>
      <c r="J91" s="70"/>
      <c r="M91" s="70"/>
      <c r="Q91" s="16"/>
      <c r="T91" s="202"/>
      <c r="U91" s="58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L91"/>
      <c r="AM91"/>
    </row>
    <row r="92" spans="1:39">
      <c r="A92" s="4"/>
      <c r="B92" s="4"/>
      <c r="C92" s="4"/>
      <c r="D92" s="4"/>
      <c r="E92" s="4"/>
      <c r="F92" s="4"/>
      <c r="G92" s="4"/>
      <c r="H92" s="4"/>
      <c r="J92" s="70"/>
      <c r="M92" s="70"/>
      <c r="Q92" s="16"/>
      <c r="T92" s="202"/>
      <c r="U92" s="58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L92"/>
      <c r="AM92"/>
    </row>
    <row r="93" spans="1:39">
      <c r="A93" s="4"/>
      <c r="B93" s="4"/>
      <c r="C93" s="4"/>
      <c r="D93" s="4"/>
      <c r="E93" s="4"/>
      <c r="F93" s="4"/>
      <c r="G93" s="4"/>
      <c r="H93" s="4"/>
      <c r="J93" s="70"/>
      <c r="M93" s="70"/>
      <c r="Q93" s="16"/>
      <c r="T93" s="202"/>
      <c r="U93" s="58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L93"/>
      <c r="AM93"/>
    </row>
    <row r="94" spans="1:39">
      <c r="A94" s="4"/>
      <c r="B94" s="4"/>
      <c r="C94" s="4"/>
      <c r="D94" s="4"/>
      <c r="E94" s="4"/>
      <c r="F94" s="4"/>
      <c r="G94" s="4"/>
      <c r="H94" s="4"/>
      <c r="J94" s="70"/>
      <c r="M94" s="70"/>
      <c r="Q94" s="16"/>
      <c r="T94" s="202"/>
      <c r="U94" s="58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L94"/>
      <c r="AM94"/>
    </row>
    <row r="95" spans="1:39">
      <c r="A95" s="4"/>
      <c r="B95" s="4"/>
      <c r="C95" s="4"/>
      <c r="D95" s="4"/>
      <c r="E95" s="4"/>
      <c r="F95" s="4"/>
      <c r="G95" s="4"/>
      <c r="H95" s="4"/>
      <c r="J95" s="70"/>
      <c r="M95" s="70"/>
      <c r="Q95" s="16"/>
      <c r="T95" s="202"/>
      <c r="U95" s="58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L95"/>
      <c r="AM95"/>
    </row>
    <row r="96" spans="1:39">
      <c r="A96" s="4"/>
      <c r="B96" s="4"/>
      <c r="C96" s="4"/>
      <c r="D96" s="4"/>
      <c r="E96" s="4"/>
      <c r="F96" s="4"/>
      <c r="G96" s="4"/>
      <c r="H96" s="4"/>
      <c r="J96" s="70"/>
      <c r="M96" s="70"/>
      <c r="Q96" s="16"/>
      <c r="T96" s="202"/>
      <c r="U96" s="58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L96"/>
      <c r="AM96"/>
    </row>
    <row r="97" spans="1:39">
      <c r="A97" s="4"/>
      <c r="B97" s="4"/>
      <c r="C97" s="4"/>
      <c r="D97" s="4"/>
      <c r="E97" s="4"/>
      <c r="F97" s="4"/>
      <c r="G97" s="4"/>
      <c r="H97" s="4"/>
      <c r="J97" s="70"/>
      <c r="M97" s="70"/>
      <c r="Q97" s="16"/>
      <c r="T97" s="202"/>
      <c r="U97" s="58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L97"/>
      <c r="AM97"/>
    </row>
    <row r="98" spans="1:39">
      <c r="A98" s="4"/>
      <c r="B98" s="4"/>
      <c r="C98" s="4"/>
      <c r="D98" s="4"/>
      <c r="E98" s="4"/>
      <c r="F98" s="4"/>
      <c r="G98" s="4"/>
      <c r="H98" s="4"/>
      <c r="J98" s="70"/>
      <c r="M98" s="70"/>
      <c r="Q98" s="16"/>
      <c r="T98" s="202"/>
      <c r="U98" s="58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L98"/>
      <c r="AM98"/>
    </row>
    <row r="99" spans="1:39">
      <c r="A99" s="4"/>
      <c r="B99" s="4"/>
      <c r="C99" s="4"/>
      <c r="D99" s="4"/>
      <c r="E99" s="4"/>
      <c r="F99" s="4"/>
      <c r="G99" s="4"/>
      <c r="H99" s="4"/>
      <c r="J99" s="70"/>
      <c r="M99" s="70"/>
      <c r="Q99" s="16"/>
      <c r="T99" s="202"/>
      <c r="U99" s="58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L99"/>
      <c r="AM99"/>
    </row>
    <row r="100" spans="1:39">
      <c r="A100" s="4"/>
      <c r="B100" s="4"/>
      <c r="C100" s="4"/>
      <c r="D100" s="4"/>
      <c r="E100" s="4"/>
      <c r="F100" s="4"/>
      <c r="G100" s="4"/>
      <c r="H100" s="4"/>
      <c r="J100" s="70"/>
      <c r="M100" s="70"/>
      <c r="Q100" s="16"/>
      <c r="T100" s="202"/>
      <c r="U100" s="58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L100"/>
      <c r="AM100"/>
    </row>
    <row r="101" spans="1:39">
      <c r="A101" s="4"/>
      <c r="B101" s="4"/>
      <c r="C101" s="4"/>
      <c r="D101" s="4"/>
      <c r="E101" s="4"/>
      <c r="F101" s="4"/>
      <c r="G101" s="4"/>
      <c r="H101" s="4"/>
      <c r="J101" s="70"/>
      <c r="M101" s="70"/>
      <c r="Q101" s="16"/>
      <c r="T101" s="202"/>
      <c r="U101" s="58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L101"/>
      <c r="AM101"/>
    </row>
    <row r="102" spans="1:39">
      <c r="A102" s="4"/>
      <c r="B102" s="4"/>
      <c r="C102" s="4"/>
      <c r="D102" s="4"/>
      <c r="E102" s="4"/>
      <c r="F102" s="4"/>
      <c r="G102" s="4"/>
      <c r="H102" s="4"/>
      <c r="J102" s="70"/>
      <c r="M102" s="70"/>
      <c r="Q102" s="16"/>
      <c r="T102" s="202"/>
      <c r="U102" s="58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L102"/>
      <c r="AM102"/>
    </row>
    <row r="103" spans="1:39">
      <c r="A103" s="4"/>
      <c r="B103" s="4"/>
      <c r="C103" s="4"/>
      <c r="D103" s="4"/>
      <c r="E103" s="4"/>
      <c r="F103" s="4"/>
      <c r="G103" s="4"/>
      <c r="H103" s="4"/>
      <c r="J103" s="70"/>
      <c r="M103" s="70"/>
      <c r="Q103" s="16"/>
      <c r="T103" s="202"/>
      <c r="U103" s="58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L103"/>
      <c r="AM103"/>
    </row>
    <row r="104" spans="1:39">
      <c r="A104" s="4"/>
      <c r="B104" s="4"/>
      <c r="C104" s="4"/>
      <c r="D104" s="4"/>
      <c r="E104" s="4"/>
      <c r="F104" s="4"/>
      <c r="G104" s="4"/>
      <c r="H104" s="4"/>
      <c r="J104" s="70"/>
      <c r="M104" s="70"/>
      <c r="Q104" s="16"/>
      <c r="T104" s="202"/>
      <c r="U104" s="58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L104"/>
      <c r="AM104"/>
    </row>
    <row r="105" spans="1:39">
      <c r="A105" s="4"/>
      <c r="B105" s="4"/>
      <c r="C105" s="4"/>
      <c r="D105" s="4"/>
      <c r="E105" s="4"/>
      <c r="F105" s="4"/>
      <c r="G105" s="4"/>
      <c r="H105" s="4"/>
      <c r="J105" s="70"/>
      <c r="M105" s="70"/>
      <c r="Q105" s="16"/>
      <c r="T105" s="202"/>
      <c r="U105" s="58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L105"/>
      <c r="AM105"/>
    </row>
    <row r="106" spans="1:39">
      <c r="A106" s="4"/>
      <c r="B106" s="4"/>
      <c r="C106" s="4"/>
      <c r="D106" s="4"/>
      <c r="E106" s="4"/>
      <c r="F106" s="4"/>
      <c r="G106" s="4"/>
      <c r="H106" s="4"/>
      <c r="J106" s="70"/>
      <c r="M106" s="70"/>
      <c r="Q106" s="16"/>
      <c r="T106" s="202"/>
      <c r="U106" s="58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L106"/>
      <c r="AM106"/>
    </row>
    <row r="107" spans="1:39">
      <c r="A107" s="4"/>
      <c r="B107" s="4"/>
      <c r="C107" s="4"/>
      <c r="D107" s="4"/>
      <c r="E107" s="4"/>
      <c r="F107" s="4"/>
      <c r="G107" s="4"/>
      <c r="H107" s="4"/>
      <c r="J107" s="70"/>
      <c r="M107" s="70"/>
      <c r="Q107" s="16"/>
      <c r="T107" s="202"/>
      <c r="U107" s="58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L107"/>
      <c r="AM107"/>
    </row>
    <row r="108" spans="1:39">
      <c r="A108" s="4"/>
      <c r="B108" s="4"/>
      <c r="C108" s="4"/>
      <c r="D108" s="4"/>
      <c r="E108" s="4"/>
      <c r="F108" s="4"/>
      <c r="G108" s="4"/>
      <c r="H108" s="4"/>
      <c r="J108" s="70"/>
      <c r="M108" s="70"/>
      <c r="Q108" s="16"/>
      <c r="T108" s="202"/>
      <c r="U108" s="58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L108"/>
      <c r="AM108"/>
    </row>
    <row r="109" spans="1:39">
      <c r="A109" s="4"/>
      <c r="B109" s="4"/>
      <c r="C109" s="4"/>
      <c r="D109" s="4"/>
      <c r="E109" s="4"/>
      <c r="F109" s="4"/>
      <c r="G109" s="4"/>
      <c r="H109" s="4"/>
      <c r="J109" s="70"/>
      <c r="M109" s="70"/>
      <c r="Q109" s="16"/>
      <c r="T109" s="202"/>
      <c r="U109" s="58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L109"/>
      <c r="AM109"/>
    </row>
    <row r="110" spans="1:39">
      <c r="A110" s="4"/>
      <c r="B110" s="4"/>
      <c r="C110" s="4"/>
      <c r="D110" s="4"/>
      <c r="E110" s="4"/>
      <c r="F110" s="4"/>
      <c r="G110" s="4"/>
      <c r="H110" s="4"/>
      <c r="J110" s="70"/>
      <c r="M110" s="70"/>
      <c r="Q110" s="16"/>
      <c r="T110" s="202"/>
      <c r="U110" s="58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L110"/>
      <c r="AM110"/>
    </row>
    <row r="111" spans="1:39">
      <c r="A111" s="4"/>
      <c r="B111" s="4"/>
      <c r="C111" s="4"/>
      <c r="D111" s="4"/>
      <c r="E111" s="4"/>
      <c r="F111" s="4"/>
      <c r="G111" s="4"/>
      <c r="H111" s="4"/>
      <c r="J111" s="70"/>
      <c r="M111" s="70"/>
      <c r="Q111" s="16"/>
      <c r="T111" s="202"/>
      <c r="U111" s="58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L111"/>
      <c r="AM111"/>
    </row>
    <row r="112" spans="1:39">
      <c r="A112" s="4"/>
      <c r="B112" s="4"/>
      <c r="C112" s="4"/>
      <c r="D112" s="4"/>
      <c r="E112" s="4"/>
      <c r="F112" s="4"/>
      <c r="G112" s="4"/>
      <c r="H112" s="4"/>
      <c r="J112" s="70"/>
      <c r="M112" s="70"/>
      <c r="Q112" s="16"/>
      <c r="T112" s="202"/>
      <c r="U112" s="58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L112"/>
      <c r="AM112"/>
    </row>
    <row r="113" spans="1:42">
      <c r="A113" s="4"/>
      <c r="B113" s="4"/>
      <c r="C113" s="4"/>
      <c r="D113" s="4"/>
      <c r="E113" s="4"/>
      <c r="F113" s="4"/>
      <c r="G113" s="4"/>
      <c r="H113" s="4"/>
      <c r="J113" s="70"/>
      <c r="M113" s="70"/>
      <c r="Q113" s="16"/>
      <c r="T113" s="202"/>
      <c r="U113" s="58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L113"/>
      <c r="AM113"/>
    </row>
    <row r="114" spans="1:42">
      <c r="A114" s="4"/>
      <c r="B114" s="4"/>
      <c r="C114" s="4"/>
      <c r="D114" s="4"/>
      <c r="E114" s="4"/>
      <c r="F114" s="4"/>
      <c r="G114" s="4"/>
      <c r="H114" s="4"/>
      <c r="J114" s="70"/>
      <c r="M114" s="70"/>
      <c r="Q114" s="16"/>
      <c r="T114" s="202"/>
      <c r="U114" s="58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K114" s="1"/>
      <c r="AO114" s="13"/>
      <c r="AP114" s="13"/>
    </row>
    <row r="115" spans="1:42">
      <c r="A115" s="4"/>
      <c r="B115" s="4"/>
      <c r="C115" s="4"/>
      <c r="D115" s="4"/>
      <c r="E115" s="4"/>
      <c r="F115" s="4"/>
      <c r="G115" s="4"/>
      <c r="H115" s="4"/>
      <c r="J115" s="70"/>
      <c r="M115" s="70"/>
      <c r="Q115" s="16"/>
      <c r="T115" s="202"/>
      <c r="U115" s="58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K115" s="1"/>
      <c r="AO115" s="13"/>
      <c r="AP115" s="13"/>
    </row>
    <row r="116" spans="1:42">
      <c r="A116" s="4"/>
      <c r="B116" s="4"/>
      <c r="C116" s="4"/>
      <c r="D116" s="4"/>
      <c r="E116" s="4"/>
      <c r="F116" s="4"/>
      <c r="G116" s="4"/>
      <c r="H116" s="4"/>
      <c r="J116" s="70"/>
      <c r="M116" s="70"/>
      <c r="Q116" s="16"/>
      <c r="T116" s="202"/>
      <c r="U116" s="58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K116" s="1"/>
      <c r="AO116" s="13"/>
      <c r="AP116" s="13"/>
    </row>
    <row r="117" spans="1:42">
      <c r="A117" s="4"/>
      <c r="B117" s="4"/>
      <c r="C117" s="4"/>
      <c r="D117" s="4"/>
      <c r="E117" s="4"/>
      <c r="F117" s="4"/>
      <c r="G117" s="4"/>
      <c r="H117" s="4"/>
      <c r="J117" s="70"/>
      <c r="M117" s="70"/>
      <c r="Q117" s="16"/>
      <c r="T117" s="202"/>
      <c r="U117" s="58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K117" s="1"/>
      <c r="AO117" s="13"/>
      <c r="AP117" s="13"/>
    </row>
    <row r="118" spans="1:42">
      <c r="A118" s="4"/>
      <c r="B118" s="4"/>
      <c r="C118" s="4"/>
      <c r="D118" s="4"/>
      <c r="E118" s="4"/>
      <c r="F118" s="4"/>
      <c r="G118" s="4"/>
      <c r="H118" s="4"/>
      <c r="J118" s="70"/>
      <c r="M118" s="70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K118" s="1"/>
      <c r="AO118" s="13"/>
      <c r="AP118" s="13"/>
    </row>
    <row r="119" spans="1:42">
      <c r="A119" s="4"/>
      <c r="B119" s="4"/>
      <c r="C119" s="4"/>
      <c r="D119" s="4"/>
      <c r="E119" s="4"/>
      <c r="F119" s="4"/>
      <c r="G119" s="4"/>
      <c r="H119" s="4"/>
      <c r="J119" s="70"/>
      <c r="M119" s="70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K119" s="1"/>
      <c r="AO119" s="13"/>
      <c r="AP119" s="13"/>
    </row>
    <row r="120" spans="1:42">
      <c r="A120" s="4"/>
      <c r="B120" s="4"/>
      <c r="C120" s="4"/>
      <c r="D120" s="4"/>
      <c r="E120" s="4"/>
      <c r="F120" s="4"/>
      <c r="G120" s="4"/>
      <c r="H120" s="4"/>
      <c r="J120" s="70"/>
      <c r="M120" s="70"/>
      <c r="Q120" s="16"/>
      <c r="T120" s="202"/>
      <c r="U120" s="58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K120" s="1"/>
      <c r="AO120" s="13"/>
      <c r="AP120" s="13"/>
    </row>
    <row r="121" spans="1:42">
      <c r="A121" s="4"/>
      <c r="B121" s="4"/>
      <c r="C121" s="4"/>
      <c r="D121" s="4"/>
      <c r="E121" s="4"/>
      <c r="F121" s="4"/>
      <c r="G121" s="4"/>
      <c r="H121" s="4"/>
      <c r="J121" s="70"/>
      <c r="M121" s="70"/>
      <c r="Q121" s="16"/>
      <c r="T121" s="202"/>
      <c r="U121" s="58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K121" s="1"/>
      <c r="AO121" s="13"/>
      <c r="AP121" s="13"/>
    </row>
    <row r="122" spans="1:42">
      <c r="A122" s="4"/>
      <c r="B122" s="4"/>
      <c r="C122" s="4"/>
      <c r="D122" s="4"/>
      <c r="E122" s="4"/>
      <c r="F122" s="4"/>
      <c r="G122" s="4"/>
      <c r="H122" s="4"/>
      <c r="J122" s="70"/>
      <c r="M122" s="70"/>
      <c r="Q122" s="16"/>
      <c r="T122" s="202"/>
      <c r="U122" s="58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K122" s="1"/>
      <c r="AO122" s="13"/>
      <c r="AP122" s="13"/>
    </row>
    <row r="123" spans="1:42">
      <c r="A123" s="4"/>
      <c r="B123" s="4"/>
      <c r="C123" s="4"/>
      <c r="D123" s="4"/>
      <c r="E123" s="4"/>
      <c r="F123" s="4"/>
      <c r="G123" s="4"/>
      <c r="H123" s="4"/>
      <c r="J123" s="70"/>
      <c r="M123" s="70"/>
      <c r="Q123" s="16"/>
      <c r="T123" s="202"/>
      <c r="U123" s="58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K123" s="1"/>
      <c r="AO123" s="13"/>
      <c r="AP123" s="13"/>
    </row>
    <row r="124" spans="1:42">
      <c r="A124" s="4"/>
      <c r="B124" s="4"/>
      <c r="C124" s="4"/>
      <c r="D124" s="4"/>
      <c r="E124" s="4"/>
      <c r="F124" s="4"/>
      <c r="G124" s="4"/>
      <c r="H124" s="4"/>
      <c r="J124" s="70"/>
      <c r="M124" s="70"/>
      <c r="Q124" s="16"/>
      <c r="T124" s="202"/>
      <c r="U124" s="58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K124" s="1"/>
      <c r="AO124" s="13"/>
      <c r="AP124" s="13"/>
    </row>
    <row r="125" spans="1:42">
      <c r="A125" s="4"/>
      <c r="B125" s="4"/>
      <c r="C125" s="4"/>
      <c r="D125" s="4"/>
      <c r="E125" s="4"/>
      <c r="F125" s="4"/>
      <c r="G125" s="4"/>
      <c r="H125" s="4"/>
      <c r="J125" s="70"/>
      <c r="M125" s="70"/>
      <c r="Q125" s="16"/>
      <c r="T125" s="202"/>
      <c r="U125" s="58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K125" s="1"/>
      <c r="AO125" s="13"/>
      <c r="AP125" s="13"/>
    </row>
    <row r="126" spans="1:42">
      <c r="A126" s="4"/>
      <c r="B126" s="4"/>
      <c r="C126" s="4"/>
      <c r="D126" s="4"/>
      <c r="E126" s="4"/>
      <c r="F126" s="4"/>
      <c r="G126" s="4"/>
      <c r="H126" s="4"/>
      <c r="J126" s="70"/>
      <c r="M126" s="70"/>
      <c r="Q126" s="16"/>
      <c r="T126" s="202"/>
      <c r="U126" s="58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K126" s="1"/>
      <c r="AO126" s="13"/>
      <c r="AP126" s="13"/>
    </row>
    <row r="127" spans="1:42">
      <c r="A127" s="4"/>
      <c r="B127" s="4"/>
      <c r="C127" s="4"/>
      <c r="D127" s="4"/>
      <c r="E127" s="4"/>
      <c r="F127" s="4"/>
      <c r="G127" s="4"/>
      <c r="H127" s="4"/>
      <c r="J127" s="70"/>
      <c r="M127" s="70"/>
      <c r="Q127" s="16"/>
      <c r="T127" s="202"/>
      <c r="U127" s="58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K127" s="1"/>
      <c r="AO127" s="13"/>
      <c r="AP127" s="13"/>
    </row>
    <row r="128" spans="1:42">
      <c r="G128" s="70"/>
      <c r="J128" s="70"/>
      <c r="M128" s="70"/>
      <c r="Q128" s="16"/>
      <c r="T128" s="202"/>
      <c r="U128" s="58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K128" s="1"/>
      <c r="AO128" s="13"/>
      <c r="AP128" s="13"/>
    </row>
    <row r="129" spans="7:42">
      <c r="G129" s="70"/>
      <c r="J129" s="70"/>
      <c r="M129" s="70"/>
      <c r="Q129" s="16"/>
      <c r="T129" s="202"/>
      <c r="U129" s="58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K129" s="1"/>
      <c r="AO129" s="13"/>
      <c r="AP129" s="13"/>
    </row>
    <row r="130" spans="7:42">
      <c r="G130" s="70"/>
      <c r="J130" s="70"/>
      <c r="M130" s="70"/>
      <c r="Q130" s="16"/>
      <c r="T130" s="202"/>
      <c r="U130" s="58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K130" s="1"/>
      <c r="AO130" s="13"/>
      <c r="AP130" s="13"/>
    </row>
    <row r="131" spans="7:42">
      <c r="G131" s="70"/>
      <c r="J131" s="70"/>
      <c r="M131" s="70"/>
      <c r="Q131" s="16"/>
      <c r="T131" s="202"/>
      <c r="U131" s="58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K131" s="1"/>
      <c r="AO131" s="13"/>
      <c r="AP131" s="13"/>
    </row>
    <row r="132" spans="7:42">
      <c r="G132" s="70"/>
      <c r="J132" s="70"/>
      <c r="M132" s="70"/>
      <c r="Q132" s="16"/>
      <c r="T132" s="202"/>
      <c r="U132" s="58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K132" s="1"/>
      <c r="AO132" s="13"/>
      <c r="AP132" s="13"/>
    </row>
    <row r="133" spans="7:42">
      <c r="G133" s="70"/>
      <c r="J133" s="70"/>
      <c r="M133" s="70"/>
      <c r="Q133" s="16"/>
      <c r="T133" s="202"/>
      <c r="U133" s="58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K133" s="1"/>
      <c r="AO133" s="13"/>
      <c r="AP133" s="13"/>
    </row>
    <row r="134" spans="7:42">
      <c r="G134" s="70"/>
      <c r="J134" s="70"/>
      <c r="M134" s="70"/>
      <c r="Q134" s="16"/>
      <c r="T134" s="202"/>
      <c r="U134" s="58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K134" s="1"/>
      <c r="AO134" s="13"/>
      <c r="AP134" s="13"/>
    </row>
    <row r="135" spans="7:42">
      <c r="G135" s="70"/>
      <c r="J135" s="70"/>
      <c r="M135" s="70"/>
      <c r="Q135" s="16"/>
      <c r="T135" s="202"/>
      <c r="U135" s="58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K135" s="1"/>
      <c r="AO135" s="13"/>
      <c r="AP135" s="13"/>
    </row>
    <row r="136" spans="7:42">
      <c r="G136" s="70"/>
      <c r="J136" s="70"/>
      <c r="M136" s="70"/>
      <c r="Q136" s="16"/>
      <c r="T136" s="202"/>
      <c r="U136" s="58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K136" s="1"/>
      <c r="AO136" s="13"/>
      <c r="AP136" s="13"/>
    </row>
    <row r="137" spans="7:42">
      <c r="G137" s="70"/>
      <c r="J137" s="70"/>
      <c r="M137" s="70"/>
      <c r="Q137" s="16"/>
      <c r="T137" s="202"/>
      <c r="U137" s="58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K137" s="1"/>
      <c r="AO137" s="13"/>
      <c r="AP137" s="13"/>
    </row>
    <row r="138" spans="7:42">
      <c r="G138" s="70"/>
      <c r="J138" s="70"/>
      <c r="M138" s="70"/>
      <c r="Q138" s="16"/>
      <c r="T138" s="202"/>
      <c r="U138" s="58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K138" s="1"/>
      <c r="AO138" s="13"/>
      <c r="AP138" s="13"/>
    </row>
    <row r="139" spans="7:42">
      <c r="G139" s="70"/>
      <c r="J139" s="70"/>
      <c r="M139" s="70"/>
      <c r="Q139" s="16"/>
      <c r="T139" s="202"/>
      <c r="U139" s="58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K139" s="1"/>
      <c r="AO139" s="13"/>
      <c r="AP139" s="13"/>
    </row>
    <row r="140" spans="7:42">
      <c r="G140" s="70"/>
      <c r="J140" s="70"/>
      <c r="M140" s="70"/>
      <c r="Q140" s="16"/>
      <c r="T140" s="202"/>
      <c r="U140" s="58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K140" s="1"/>
      <c r="AO140" s="13"/>
      <c r="AP140" s="13"/>
    </row>
    <row r="141" spans="7:42">
      <c r="G141" s="70"/>
      <c r="J141" s="70"/>
      <c r="M141" s="70"/>
      <c r="Q141" s="16"/>
      <c r="T141" s="202"/>
      <c r="U141" s="58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O141" s="13"/>
      <c r="AP141" s="13"/>
    </row>
    <row r="142" spans="7:42">
      <c r="G142" s="70"/>
      <c r="J142" s="70"/>
      <c r="M142" s="70"/>
      <c r="Q142" s="16"/>
      <c r="T142" s="202"/>
      <c r="U142" s="58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O142" s="13"/>
      <c r="AP142" s="13"/>
    </row>
    <row r="143" spans="7:42">
      <c r="G143" s="70"/>
      <c r="J143" s="70"/>
      <c r="M143" s="70"/>
      <c r="Q143" s="16"/>
      <c r="T143" s="202"/>
      <c r="U143" s="58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K143" s="1"/>
      <c r="AO143" s="13"/>
      <c r="AP143" s="13"/>
    </row>
    <row r="144" spans="7:42">
      <c r="G144" s="70"/>
      <c r="J144" s="70"/>
      <c r="M144" s="70"/>
      <c r="Q144" s="16"/>
      <c r="T144" s="202"/>
      <c r="U144" s="58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K144" s="1"/>
      <c r="AO144" s="13"/>
      <c r="AP144" s="13"/>
    </row>
    <row r="145" spans="6:42">
      <c r="G145" s="70"/>
      <c r="J145" s="70"/>
      <c r="M145" s="70"/>
      <c r="N145" s="317"/>
      <c r="Q145" s="16"/>
      <c r="T145" s="202"/>
      <c r="U145" s="58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K145" s="1"/>
      <c r="AO145" s="13"/>
      <c r="AP145" s="13"/>
    </row>
    <row r="146" spans="6:42">
      <c r="G146" s="70"/>
      <c r="J146" s="70"/>
      <c r="M146" s="70"/>
      <c r="N146" s="317"/>
      <c r="Q146" s="16"/>
      <c r="T146" s="202"/>
      <c r="U146" s="58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K146" s="1"/>
      <c r="AO146" s="13"/>
      <c r="AP146" s="13"/>
    </row>
    <row r="147" spans="6:42">
      <c r="G147" s="70"/>
      <c r="J147" s="70"/>
      <c r="M147" s="70"/>
      <c r="N147" s="317"/>
      <c r="Q147" s="16"/>
      <c r="T147" s="202"/>
      <c r="U147" s="58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K147" s="1"/>
      <c r="AO147" s="13"/>
      <c r="AP147" s="13"/>
    </row>
    <row r="148" spans="6:42">
      <c r="G148" s="70"/>
      <c r="J148" s="70"/>
      <c r="M148" s="70"/>
      <c r="N148" s="317"/>
      <c r="Q148" s="16"/>
      <c r="T148" s="202"/>
      <c r="U148" s="58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K148" s="1"/>
      <c r="AO148" s="13"/>
      <c r="AP148" s="13"/>
    </row>
    <row r="149" spans="6:42">
      <c r="G149" s="70"/>
      <c r="J149" s="70"/>
      <c r="M149" s="70"/>
      <c r="N149" s="317"/>
      <c r="Q149" s="16"/>
      <c r="T149" s="202"/>
      <c r="U149" s="58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K149" s="1"/>
      <c r="AO149" s="13"/>
      <c r="AP149" s="13"/>
    </row>
    <row r="150" spans="6:42">
      <c r="G150" s="70"/>
      <c r="J150" s="70"/>
      <c r="M150" s="70"/>
      <c r="N150" s="317"/>
      <c r="Q150" s="16"/>
      <c r="T150" s="202"/>
      <c r="U150" s="58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K150" s="1"/>
      <c r="AO150" s="13"/>
      <c r="AP150" s="13"/>
    </row>
    <row r="151" spans="6:42">
      <c r="G151" s="70"/>
      <c r="J151" s="70"/>
      <c r="M151" s="70"/>
      <c r="N151" s="317"/>
      <c r="Q151" s="16"/>
      <c r="T151" s="202"/>
      <c r="U151" s="5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K151" s="1"/>
      <c r="AO151" s="13"/>
      <c r="AP151" s="13"/>
    </row>
    <row r="152" spans="6:42">
      <c r="G152" s="70"/>
      <c r="J152" s="70"/>
      <c r="M152" s="70"/>
      <c r="N152" s="317"/>
      <c r="Q152" s="16"/>
      <c r="T152" s="202"/>
      <c r="U152" s="58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K152" s="1"/>
      <c r="AO152" s="13"/>
      <c r="AP152" s="13"/>
    </row>
    <row r="153" spans="6:42">
      <c r="G153" s="70"/>
      <c r="J153" s="70"/>
      <c r="M153" s="70"/>
      <c r="N153" s="317"/>
      <c r="Q153" s="16"/>
      <c r="T153" s="202"/>
      <c r="U153" s="58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K153" s="1"/>
      <c r="AO153" s="13"/>
      <c r="AP153" s="13"/>
    </row>
    <row r="154" spans="6:42">
      <c r="G154" s="70"/>
      <c r="J154" s="70"/>
      <c r="M154" s="70"/>
      <c r="N154" s="317"/>
      <c r="Q154" s="16"/>
      <c r="T154" s="202"/>
      <c r="U154" s="58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K154" s="1"/>
      <c r="AO154" s="13"/>
      <c r="AP154" s="13"/>
    </row>
    <row r="155" spans="6:42">
      <c r="G155" s="70"/>
      <c r="J155" s="70"/>
      <c r="M155" s="70"/>
      <c r="N155" s="317"/>
      <c r="Q155" s="16"/>
      <c r="T155" s="202"/>
      <c r="U155" s="5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K155" s="1"/>
      <c r="AO155" s="13"/>
      <c r="AP155" s="13"/>
    </row>
    <row r="156" spans="6:42">
      <c r="F156" s="389"/>
      <c r="G156" s="70"/>
      <c r="H156" s="389"/>
      <c r="I156" s="32"/>
      <c r="J156" s="70"/>
      <c r="K156" s="32"/>
      <c r="L156" s="32"/>
      <c r="M156" s="70"/>
      <c r="N156" s="317"/>
      <c r="Q156" s="16"/>
      <c r="T156" s="202"/>
      <c r="U156" s="58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K156" s="1"/>
      <c r="AO156" s="13"/>
      <c r="AP156" s="13"/>
    </row>
    <row r="157" spans="6:42">
      <c r="F157" s="389"/>
      <c r="G157" s="70"/>
      <c r="H157" s="389"/>
      <c r="I157" s="32"/>
      <c r="J157" s="70"/>
      <c r="K157" s="32"/>
      <c r="L157" s="32"/>
      <c r="M157" s="70"/>
      <c r="N157" s="317"/>
      <c r="Q157" s="16"/>
      <c r="T157" s="202"/>
      <c r="U157" s="58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K157" s="1"/>
      <c r="AO157" s="13"/>
      <c r="AP157" s="13"/>
    </row>
    <row r="158" spans="6:42">
      <c r="F158" s="389"/>
      <c r="G158" s="70"/>
      <c r="H158" s="389"/>
      <c r="I158" s="32"/>
      <c r="J158" s="70"/>
      <c r="K158" s="32"/>
      <c r="L158" s="32"/>
      <c r="M158" s="70"/>
      <c r="N158" s="317"/>
      <c r="Q158" s="16"/>
      <c r="T158" s="202"/>
      <c r="U158" s="58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K158" s="1"/>
    </row>
    <row r="159" spans="6:42">
      <c r="F159" s="389"/>
      <c r="G159" s="70"/>
      <c r="H159" s="389"/>
      <c r="I159" s="32"/>
      <c r="J159" s="70"/>
      <c r="K159" s="32"/>
      <c r="L159" s="32"/>
      <c r="M159" s="70"/>
      <c r="N159" s="317"/>
      <c r="Q159" s="16"/>
      <c r="T159" s="202"/>
      <c r="U159" s="58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K159" s="1"/>
    </row>
    <row r="160" spans="6:42">
      <c r="F160" s="389"/>
      <c r="G160" s="70"/>
      <c r="H160" s="389"/>
      <c r="I160" s="32"/>
      <c r="J160" s="70"/>
      <c r="K160" s="32"/>
      <c r="L160" s="32"/>
      <c r="M160" s="70"/>
      <c r="N160" s="317"/>
      <c r="Q160" s="16"/>
      <c r="T160" s="202"/>
      <c r="U160" s="58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K160" s="1"/>
    </row>
    <row r="161" spans="6:40">
      <c r="F161" s="389"/>
      <c r="G161" s="70"/>
      <c r="H161" s="389"/>
      <c r="I161" s="32"/>
      <c r="J161" s="70"/>
      <c r="K161" s="32"/>
      <c r="L161" s="32"/>
      <c r="M161" s="70"/>
      <c r="N161" s="317"/>
      <c r="Q161" s="16"/>
      <c r="T161" s="202"/>
      <c r="U161" s="58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K161" s="1"/>
    </row>
    <row r="162" spans="6:40">
      <c r="F162" s="389"/>
      <c r="G162" s="70"/>
      <c r="H162" s="389"/>
      <c r="I162" s="32"/>
      <c r="J162" s="70"/>
      <c r="K162" s="32"/>
      <c r="L162" s="32"/>
      <c r="M162" s="70"/>
      <c r="N162" s="317"/>
      <c r="Q162" s="16"/>
      <c r="T162" s="202"/>
      <c r="U162" s="58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K162" s="1"/>
    </row>
    <row r="163" spans="6:40">
      <c r="F163" s="389"/>
      <c r="G163" s="70"/>
      <c r="H163" s="389"/>
      <c r="I163" s="32"/>
      <c r="J163" s="70"/>
      <c r="K163" s="32"/>
      <c r="L163" s="32"/>
      <c r="M163" s="70"/>
      <c r="N163" s="317"/>
      <c r="Q163" s="16"/>
      <c r="T163" s="202"/>
      <c r="U163" s="5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K163" s="1"/>
    </row>
    <row r="164" spans="6:40">
      <c r="F164" s="389"/>
      <c r="G164" s="70"/>
      <c r="H164" s="389"/>
      <c r="I164" s="32"/>
      <c r="J164" s="70"/>
      <c r="K164" s="32"/>
      <c r="L164" s="32"/>
      <c r="M164" s="70"/>
      <c r="N164" s="317"/>
      <c r="Q164" s="16"/>
      <c r="T164" s="202"/>
      <c r="U164" s="58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K164" s="1"/>
    </row>
    <row r="165" spans="6:40">
      <c r="F165" s="389"/>
      <c r="G165" s="70"/>
      <c r="H165" s="389"/>
      <c r="I165" s="32"/>
      <c r="J165" s="70"/>
      <c r="K165" s="32"/>
      <c r="L165" s="32"/>
      <c r="M165" s="70"/>
      <c r="N165" s="317"/>
      <c r="Q165" s="16"/>
      <c r="T165" s="202"/>
      <c r="U165" s="58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K165" s="1"/>
    </row>
    <row r="166" spans="6:40">
      <c r="F166" s="389"/>
      <c r="G166" s="70"/>
      <c r="H166" s="389"/>
      <c r="I166" s="32"/>
      <c r="J166" s="70"/>
      <c r="K166" s="32"/>
      <c r="L166" s="32"/>
      <c r="M166" s="70"/>
      <c r="N166" s="317"/>
      <c r="Q166" s="16"/>
      <c r="T166" s="202"/>
      <c r="U166" s="58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K166" s="1"/>
    </row>
    <row r="167" spans="6:40">
      <c r="F167" s="389"/>
      <c r="G167" s="70"/>
      <c r="H167" s="389"/>
      <c r="I167" s="32"/>
      <c r="J167" s="70"/>
      <c r="K167" s="32"/>
      <c r="L167" s="32"/>
      <c r="M167" s="70"/>
      <c r="N167" s="317"/>
      <c r="Q167" s="16"/>
      <c r="T167" s="202"/>
      <c r="U167" s="5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K167" s="1"/>
    </row>
    <row r="168" spans="6:40">
      <c r="F168" s="389"/>
      <c r="G168" s="70"/>
      <c r="H168" s="389"/>
      <c r="I168" s="32"/>
      <c r="J168" s="70"/>
      <c r="K168" s="32"/>
      <c r="L168" s="32"/>
      <c r="M168" s="70"/>
      <c r="N168" s="317"/>
      <c r="Q168" s="16"/>
      <c r="T168" s="202"/>
      <c r="U168" s="58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K168" s="1"/>
      <c r="AN168" s="32"/>
    </row>
    <row r="169" spans="6:40">
      <c r="F169" s="389"/>
      <c r="G169" s="70"/>
      <c r="H169" s="389"/>
      <c r="I169" s="32"/>
      <c r="J169" s="70"/>
      <c r="K169" s="32"/>
      <c r="L169" s="32"/>
      <c r="M169" s="70"/>
      <c r="N169" s="317"/>
      <c r="Q169" s="16"/>
      <c r="T169" s="202"/>
      <c r="U169" s="58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K169" s="1"/>
      <c r="AN169" s="32"/>
    </row>
    <row r="170" spans="6:40">
      <c r="F170" s="389"/>
      <c r="G170" s="70"/>
      <c r="H170" s="389"/>
      <c r="I170" s="32"/>
      <c r="J170" s="70"/>
      <c r="K170" s="32"/>
      <c r="L170" s="32"/>
      <c r="M170" s="70"/>
      <c r="N170" s="317"/>
      <c r="Q170" s="16"/>
      <c r="T170" s="202"/>
      <c r="U170" s="58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K170" s="1"/>
      <c r="AN170" s="32"/>
    </row>
    <row r="171" spans="6:40">
      <c r="F171" s="389"/>
      <c r="G171" s="70"/>
      <c r="H171" s="389"/>
      <c r="I171" s="32"/>
      <c r="J171" s="70"/>
      <c r="K171" s="32"/>
      <c r="L171" s="32"/>
      <c r="M171" s="70"/>
      <c r="N171" s="317"/>
      <c r="Q171" s="16"/>
      <c r="T171" s="202"/>
      <c r="U171" s="5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K171" s="1"/>
      <c r="AN171" s="32"/>
    </row>
    <row r="172" spans="6:40">
      <c r="F172" s="389"/>
      <c r="G172" s="70"/>
      <c r="H172" s="389"/>
      <c r="I172" s="32"/>
      <c r="J172" s="70"/>
      <c r="K172" s="32"/>
      <c r="L172" s="32"/>
      <c r="M172" s="70"/>
      <c r="N172" s="317"/>
      <c r="Q172" s="16"/>
      <c r="T172" s="202"/>
      <c r="U172" s="58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K172" s="1"/>
      <c r="AN172" s="32"/>
    </row>
    <row r="173" spans="6:40">
      <c r="F173" s="389"/>
      <c r="G173" s="70"/>
      <c r="H173" s="389"/>
      <c r="I173" s="32"/>
      <c r="J173" s="70"/>
      <c r="K173" s="32"/>
      <c r="L173" s="32"/>
      <c r="M173" s="70"/>
      <c r="N173" s="317"/>
      <c r="Q173" s="16"/>
      <c r="T173" s="202"/>
      <c r="U173" s="58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K173" s="1"/>
      <c r="AN173" s="32"/>
    </row>
    <row r="174" spans="6:40">
      <c r="F174" s="389"/>
      <c r="G174" s="70"/>
      <c r="H174" s="389"/>
      <c r="I174" s="32"/>
      <c r="J174" s="70"/>
      <c r="K174" s="32"/>
      <c r="L174" s="32"/>
      <c r="M174" s="70"/>
      <c r="N174" s="317"/>
      <c r="Q174" s="16"/>
      <c r="T174" s="202"/>
      <c r="U174" s="5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K174" s="1"/>
      <c r="AN174" s="32"/>
    </row>
    <row r="175" spans="6:40">
      <c r="F175" s="389"/>
      <c r="G175" s="70"/>
      <c r="H175" s="389"/>
      <c r="I175" s="32"/>
      <c r="J175" s="70"/>
      <c r="K175" s="32"/>
      <c r="L175" s="32"/>
      <c r="M175" s="70"/>
      <c r="N175" s="317"/>
      <c r="Q175" s="16"/>
      <c r="T175" s="202"/>
      <c r="U175" s="58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K175" s="1"/>
      <c r="AN175" s="32"/>
    </row>
    <row r="176" spans="6:40">
      <c r="F176" s="389"/>
      <c r="G176" s="70"/>
      <c r="H176" s="389"/>
      <c r="I176" s="32"/>
      <c r="J176" s="70"/>
      <c r="K176" s="32"/>
      <c r="L176" s="32"/>
      <c r="M176" s="70"/>
      <c r="N176" s="317"/>
      <c r="Q176" s="16"/>
      <c r="T176" s="202"/>
      <c r="U176" s="58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K176" s="1"/>
      <c r="AN176" s="32"/>
    </row>
    <row r="177" spans="6:40">
      <c r="F177" s="389"/>
      <c r="G177" s="70"/>
      <c r="H177" s="389"/>
      <c r="I177" s="32"/>
      <c r="J177" s="70"/>
      <c r="K177" s="32"/>
      <c r="L177" s="32"/>
      <c r="M177" s="70"/>
      <c r="N177" s="317"/>
      <c r="Q177" s="16"/>
      <c r="T177" s="202"/>
      <c r="U177" s="58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K177" s="1"/>
      <c r="AN177" s="32"/>
    </row>
    <row r="178" spans="6:40">
      <c r="F178" s="389"/>
      <c r="G178" s="70"/>
      <c r="H178" s="389"/>
      <c r="I178" s="32"/>
      <c r="J178" s="70"/>
      <c r="K178" s="32"/>
      <c r="L178" s="32"/>
      <c r="M178" s="70"/>
      <c r="N178" s="317"/>
      <c r="Q178" s="16"/>
      <c r="T178" s="202"/>
      <c r="U178" s="58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K178" s="1"/>
      <c r="AN178" s="32"/>
    </row>
    <row r="179" spans="6:40">
      <c r="F179" s="389"/>
      <c r="G179" s="70"/>
      <c r="H179" s="389"/>
      <c r="I179" s="32"/>
      <c r="J179" s="70"/>
      <c r="K179" s="32"/>
      <c r="L179" s="32"/>
      <c r="M179" s="70"/>
      <c r="N179" s="317"/>
      <c r="Q179" s="16"/>
      <c r="T179" s="202"/>
      <c r="U179" s="58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K179" s="1"/>
      <c r="AN179" s="32"/>
    </row>
    <row r="180" spans="6:40">
      <c r="F180" s="389"/>
      <c r="G180" s="70"/>
      <c r="H180" s="389"/>
      <c r="I180" s="32"/>
      <c r="J180" s="70"/>
      <c r="K180" s="32"/>
      <c r="L180" s="32"/>
      <c r="M180" s="70"/>
      <c r="N180" s="317"/>
      <c r="Q180" s="16"/>
      <c r="T180" s="202"/>
      <c r="U180" s="58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K180" s="1"/>
      <c r="AN180" s="32"/>
    </row>
    <row r="181" spans="6:40">
      <c r="F181" s="389"/>
      <c r="G181" s="70"/>
      <c r="H181" s="389"/>
      <c r="I181" s="32"/>
      <c r="J181" s="70"/>
      <c r="K181" s="32"/>
      <c r="L181" s="32"/>
      <c r="M181" s="70"/>
      <c r="N181" s="317"/>
      <c r="O181" s="317"/>
      <c r="P181" s="317"/>
      <c r="Q181" s="317"/>
      <c r="R181" s="32"/>
      <c r="S181" s="317"/>
      <c r="T181" s="317"/>
      <c r="U181" s="32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K181" s="1"/>
      <c r="AN181" s="32"/>
    </row>
    <row r="182" spans="6:40">
      <c r="F182" s="389"/>
      <c r="G182" s="70"/>
      <c r="H182" s="389"/>
      <c r="I182" s="32"/>
      <c r="J182" s="70"/>
      <c r="K182" s="32"/>
      <c r="L182" s="32"/>
      <c r="M182" s="70"/>
      <c r="N182" s="317"/>
      <c r="O182" s="317"/>
      <c r="P182" s="317"/>
      <c r="Q182" s="317"/>
      <c r="R182" s="32"/>
      <c r="S182" s="317"/>
      <c r="T182" s="317"/>
      <c r="U182" s="32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K182" s="1"/>
      <c r="AN182" s="32"/>
    </row>
    <row r="183" spans="6:40">
      <c r="F183" s="389"/>
      <c r="G183" s="70"/>
      <c r="H183" s="389"/>
      <c r="I183" s="32"/>
      <c r="J183" s="70"/>
      <c r="K183" s="32"/>
      <c r="L183" s="32"/>
      <c r="M183" s="70"/>
      <c r="N183" s="317"/>
      <c r="O183" s="317"/>
      <c r="P183" s="317"/>
      <c r="Q183" s="317"/>
      <c r="R183" s="32"/>
      <c r="S183" s="317"/>
      <c r="T183" s="317"/>
      <c r="U183" s="3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K183" s="1"/>
      <c r="AN183" s="32"/>
    </row>
    <row r="184" spans="6:40">
      <c r="F184" s="389"/>
      <c r="G184" s="70"/>
      <c r="H184" s="389"/>
      <c r="I184" s="32"/>
      <c r="J184" s="70"/>
      <c r="K184" s="32"/>
      <c r="L184" s="32"/>
      <c r="M184" s="70"/>
      <c r="N184" s="317"/>
      <c r="O184" s="317"/>
      <c r="P184" s="317"/>
      <c r="Q184" s="317"/>
      <c r="R184" s="32"/>
      <c r="S184" s="317"/>
      <c r="T184" s="317"/>
      <c r="U184" s="3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K184" s="1"/>
      <c r="AN184" s="32"/>
    </row>
    <row r="185" spans="6:40">
      <c r="F185" s="389"/>
      <c r="G185" s="70"/>
      <c r="H185" s="389"/>
      <c r="I185" s="32"/>
      <c r="J185" s="70"/>
      <c r="K185" s="32"/>
      <c r="L185" s="32"/>
      <c r="M185" s="70"/>
      <c r="N185" s="317"/>
      <c r="O185" s="317"/>
      <c r="P185" s="317"/>
      <c r="Q185" s="317"/>
      <c r="R185" s="32"/>
      <c r="S185" s="317"/>
      <c r="T185" s="317"/>
      <c r="U185" s="32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K185" s="1"/>
      <c r="AN185" s="32"/>
    </row>
    <row r="186" spans="6:40">
      <c r="F186" s="389"/>
      <c r="G186" s="70"/>
      <c r="H186" s="389"/>
      <c r="I186" s="32"/>
      <c r="J186" s="70"/>
      <c r="K186" s="32"/>
      <c r="L186" s="32"/>
      <c r="M186" s="70"/>
      <c r="N186" s="317"/>
      <c r="O186" s="317"/>
      <c r="P186" s="317"/>
      <c r="Q186" s="317"/>
      <c r="R186" s="32"/>
      <c r="S186" s="317"/>
      <c r="T186" s="317"/>
      <c r="U186" s="32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K186" s="1"/>
      <c r="AN186" s="32"/>
    </row>
    <row r="187" spans="6:40">
      <c r="F187" s="389"/>
      <c r="G187" s="70"/>
      <c r="H187" s="389"/>
      <c r="I187" s="32"/>
      <c r="J187" s="70"/>
      <c r="K187" s="32"/>
      <c r="L187" s="32"/>
      <c r="M187" s="70"/>
      <c r="N187" s="317"/>
      <c r="O187" s="317"/>
      <c r="P187" s="317"/>
      <c r="Q187" s="317"/>
      <c r="R187" s="32"/>
      <c r="S187" s="317"/>
      <c r="T187" s="317"/>
      <c r="U187" s="3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K187" s="1"/>
      <c r="AN187" s="32"/>
    </row>
    <row r="188" spans="6:40">
      <c r="F188" s="389"/>
      <c r="G188" s="70"/>
      <c r="H188" s="389"/>
      <c r="I188" s="32"/>
      <c r="J188" s="70"/>
      <c r="K188" s="32"/>
      <c r="L188" s="32"/>
      <c r="M188" s="70"/>
      <c r="N188" s="317"/>
      <c r="O188" s="317"/>
      <c r="P188" s="317"/>
      <c r="Q188" s="317"/>
      <c r="R188" s="32"/>
      <c r="S188" s="317"/>
      <c r="T188" s="317"/>
      <c r="U188" s="32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K188" s="1"/>
      <c r="AN188" s="32"/>
    </row>
    <row r="189" spans="6:40">
      <c r="F189" s="389"/>
      <c r="G189" s="70"/>
      <c r="H189" s="389"/>
      <c r="I189" s="32"/>
      <c r="J189" s="70"/>
      <c r="K189" s="32"/>
      <c r="L189" s="32"/>
      <c r="M189" s="70"/>
      <c r="N189" s="317"/>
      <c r="O189" s="317"/>
      <c r="P189" s="317"/>
      <c r="Q189" s="317"/>
      <c r="R189" s="32"/>
      <c r="S189" s="317"/>
      <c r="T189" s="317"/>
      <c r="U189" s="32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K189" s="1"/>
      <c r="AN189" s="32"/>
    </row>
    <row r="190" spans="6:40">
      <c r="F190" s="389"/>
      <c r="G190" s="70"/>
      <c r="H190" s="389"/>
      <c r="I190" s="32"/>
      <c r="J190" s="70"/>
      <c r="K190" s="32"/>
      <c r="L190" s="32"/>
      <c r="M190" s="70"/>
      <c r="N190" s="317"/>
      <c r="O190" s="317"/>
      <c r="P190" s="317"/>
      <c r="Q190" s="317"/>
      <c r="R190" s="32"/>
      <c r="S190" s="317"/>
      <c r="T190" s="317"/>
      <c r="U190" s="3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K190" s="1"/>
      <c r="AN190" s="32"/>
    </row>
    <row r="191" spans="6:40">
      <c r="F191" s="389"/>
      <c r="G191" s="70"/>
      <c r="H191" s="389"/>
      <c r="I191" s="32"/>
      <c r="J191" s="70"/>
      <c r="K191" s="32"/>
      <c r="L191" s="32"/>
      <c r="M191" s="70"/>
      <c r="N191" s="317"/>
      <c r="O191" s="317"/>
      <c r="P191" s="317"/>
      <c r="Q191" s="317"/>
      <c r="R191" s="32"/>
      <c r="S191" s="317"/>
      <c r="T191" s="317"/>
      <c r="U191" s="32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K191" s="1"/>
      <c r="AN191" s="32"/>
    </row>
    <row r="192" spans="6:40">
      <c r="F192" s="389"/>
      <c r="G192" s="70"/>
      <c r="H192" s="389"/>
      <c r="I192" s="32"/>
      <c r="J192" s="70"/>
      <c r="K192" s="32"/>
      <c r="L192" s="32"/>
      <c r="M192" s="70"/>
      <c r="N192" s="317"/>
      <c r="O192" s="317"/>
      <c r="P192" s="317"/>
      <c r="Q192" s="317"/>
      <c r="R192" s="32"/>
      <c r="S192" s="317"/>
      <c r="T192" s="317"/>
      <c r="U192" s="32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K192" s="1"/>
      <c r="AN192" s="32"/>
    </row>
    <row r="193" spans="6:40">
      <c r="F193" s="389"/>
      <c r="G193" s="70"/>
      <c r="H193" s="389"/>
      <c r="I193" s="32"/>
      <c r="J193" s="70"/>
      <c r="K193" s="32"/>
      <c r="L193" s="32"/>
      <c r="M193" s="70"/>
      <c r="N193" s="317"/>
      <c r="O193" s="317"/>
      <c r="P193" s="317"/>
      <c r="Q193" s="317"/>
      <c r="R193" s="32"/>
      <c r="S193" s="317"/>
      <c r="T193" s="317"/>
      <c r="U193" s="32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K193" s="1"/>
      <c r="AN193" s="32"/>
    </row>
    <row r="194" spans="6:40">
      <c r="F194" s="389"/>
      <c r="G194" s="70"/>
      <c r="H194" s="389"/>
      <c r="I194" s="32"/>
      <c r="J194" s="70"/>
      <c r="K194" s="32"/>
      <c r="L194" s="32"/>
      <c r="M194" s="70"/>
      <c r="N194" s="317"/>
      <c r="O194" s="317"/>
      <c r="P194" s="317"/>
      <c r="Q194" s="317"/>
      <c r="R194" s="32"/>
      <c r="S194" s="317"/>
      <c r="T194" s="317"/>
      <c r="U194" s="32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K194" s="1"/>
      <c r="AN194" s="32"/>
    </row>
    <row r="195" spans="6:40">
      <c r="F195" s="389"/>
      <c r="G195" s="70"/>
      <c r="H195" s="389"/>
      <c r="I195" s="32"/>
      <c r="J195" s="70"/>
      <c r="K195" s="32"/>
      <c r="L195" s="32"/>
      <c r="M195" s="70"/>
      <c r="N195" s="317"/>
      <c r="O195" s="317"/>
      <c r="P195" s="317"/>
      <c r="Q195" s="317"/>
      <c r="R195" s="32"/>
      <c r="S195" s="317"/>
      <c r="T195" s="317"/>
      <c r="U195" s="32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K195" s="1"/>
      <c r="AN195" s="32"/>
    </row>
    <row r="196" spans="6:40">
      <c r="F196" s="389"/>
      <c r="G196" s="70"/>
      <c r="H196" s="389"/>
      <c r="I196" s="32"/>
      <c r="J196" s="70"/>
      <c r="K196" s="32"/>
      <c r="L196" s="32"/>
      <c r="M196" s="70"/>
      <c r="N196" s="317"/>
      <c r="O196" s="317"/>
      <c r="P196" s="317"/>
      <c r="Q196" s="317"/>
      <c r="R196" s="32"/>
      <c r="S196" s="317"/>
      <c r="T196" s="317"/>
      <c r="U196" s="32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K196" s="1"/>
      <c r="AN196" s="32"/>
    </row>
    <row r="197" spans="6:40">
      <c r="F197" s="389"/>
      <c r="G197" s="70"/>
      <c r="H197" s="389"/>
      <c r="I197" s="32"/>
      <c r="J197" s="70"/>
      <c r="K197" s="32"/>
      <c r="L197" s="32"/>
      <c r="M197" s="70"/>
      <c r="N197" s="317"/>
      <c r="O197" s="317"/>
      <c r="P197" s="317"/>
      <c r="Q197" s="317"/>
      <c r="R197" s="32"/>
      <c r="S197" s="317"/>
      <c r="T197" s="317"/>
      <c r="U197" s="32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K197" s="1"/>
      <c r="AN197" s="32"/>
    </row>
    <row r="198" spans="6:40">
      <c r="F198" s="389"/>
      <c r="G198" s="70"/>
      <c r="H198" s="389"/>
      <c r="I198" s="32"/>
      <c r="J198" s="70"/>
      <c r="K198" s="32"/>
      <c r="L198" s="32"/>
      <c r="M198" s="70"/>
      <c r="N198" s="317"/>
      <c r="O198" s="317"/>
      <c r="P198" s="317"/>
      <c r="Q198" s="317"/>
      <c r="R198" s="32"/>
      <c r="S198" s="317"/>
      <c r="T198" s="317"/>
      <c r="U198" s="32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K198" s="1"/>
      <c r="AN198" s="32"/>
    </row>
    <row r="199" spans="6:40">
      <c r="F199" s="389"/>
      <c r="G199" s="70"/>
      <c r="H199" s="389"/>
      <c r="I199" s="32"/>
      <c r="J199" s="70"/>
      <c r="K199" s="32"/>
      <c r="L199" s="32"/>
      <c r="M199" s="70"/>
      <c r="N199" s="317"/>
      <c r="O199" s="317"/>
      <c r="P199" s="317"/>
      <c r="Q199" s="317"/>
      <c r="R199" s="32"/>
      <c r="S199" s="317"/>
      <c r="T199" s="317"/>
      <c r="U199" s="32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K199" s="1"/>
      <c r="AN199" s="32"/>
    </row>
    <row r="200" spans="6:40">
      <c r="F200" s="389"/>
      <c r="G200" s="389"/>
      <c r="H200" s="389"/>
      <c r="I200" s="32"/>
      <c r="J200" s="389"/>
      <c r="K200" s="32"/>
      <c r="L200" s="32"/>
      <c r="M200" s="389"/>
      <c r="N200" s="317"/>
      <c r="O200" s="317"/>
      <c r="P200" s="317"/>
      <c r="Q200" s="317"/>
      <c r="R200" s="32"/>
      <c r="S200" s="317"/>
      <c r="T200" s="317"/>
      <c r="U200" s="32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K200" s="1"/>
      <c r="AN200" s="32"/>
    </row>
    <row r="201" spans="6:40">
      <c r="F201" s="389"/>
      <c r="G201" s="389"/>
      <c r="H201" s="389"/>
      <c r="I201" s="32"/>
      <c r="J201" s="389"/>
      <c r="K201" s="32"/>
      <c r="L201" s="32"/>
      <c r="M201" s="389"/>
      <c r="N201" s="317"/>
      <c r="O201" s="317"/>
      <c r="P201" s="317"/>
      <c r="Q201" s="317"/>
      <c r="R201" s="32"/>
      <c r="S201" s="317"/>
      <c r="T201" s="317"/>
      <c r="U201" s="32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K201" s="1"/>
      <c r="AN201" s="32"/>
    </row>
    <row r="202" spans="6:40">
      <c r="F202" s="389"/>
      <c r="G202" s="389"/>
      <c r="H202" s="389"/>
      <c r="I202" s="32"/>
      <c r="J202" s="389"/>
      <c r="K202" s="32"/>
      <c r="L202" s="32"/>
      <c r="M202" s="389"/>
      <c r="N202" s="317"/>
      <c r="O202" s="317"/>
      <c r="P202" s="317"/>
      <c r="Q202" s="317"/>
      <c r="R202" s="32"/>
      <c r="S202" s="317"/>
      <c r="T202" s="317"/>
      <c r="U202" s="32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K202" s="1"/>
      <c r="AN202" s="32"/>
    </row>
    <row r="203" spans="6:40">
      <c r="F203" s="389"/>
      <c r="G203" s="389"/>
      <c r="H203" s="389"/>
      <c r="I203" s="32"/>
      <c r="J203" s="389"/>
      <c r="K203" s="32"/>
      <c r="L203" s="32"/>
      <c r="M203" s="389"/>
      <c r="N203" s="317"/>
      <c r="O203" s="317"/>
      <c r="P203" s="317"/>
      <c r="Q203" s="317"/>
      <c r="R203" s="32"/>
      <c r="S203" s="317"/>
      <c r="T203" s="317"/>
      <c r="U203" s="32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K203" s="1"/>
      <c r="AN203" s="32"/>
    </row>
    <row r="204" spans="6:40">
      <c r="F204" s="389"/>
      <c r="G204" s="389"/>
      <c r="H204" s="389"/>
      <c r="I204" s="32"/>
      <c r="J204" s="389"/>
      <c r="K204" s="32"/>
      <c r="L204" s="32"/>
      <c r="M204" s="389"/>
      <c r="N204" s="317"/>
      <c r="O204" s="317"/>
      <c r="P204" s="317"/>
      <c r="Q204" s="317"/>
      <c r="R204" s="32"/>
      <c r="S204" s="317"/>
      <c r="T204" s="317"/>
      <c r="U204" s="32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K204" s="32"/>
      <c r="AL204" s="389"/>
      <c r="AM204" s="389"/>
      <c r="AN204" s="32"/>
    </row>
    <row r="205" spans="6:40">
      <c r="F205" s="389"/>
      <c r="G205" s="389"/>
      <c r="H205" s="389"/>
      <c r="I205" s="32"/>
      <c r="J205" s="389"/>
      <c r="K205" s="32"/>
      <c r="L205" s="32"/>
      <c r="M205" s="389"/>
      <c r="N205" s="317"/>
      <c r="O205" s="317"/>
      <c r="P205" s="317"/>
      <c r="Q205" s="317"/>
      <c r="R205" s="32"/>
      <c r="S205" s="317"/>
      <c r="T205" s="317"/>
      <c r="U205" s="32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K205" s="32"/>
      <c r="AL205" s="389"/>
      <c r="AM205" s="389"/>
      <c r="AN205" s="32"/>
    </row>
    <row r="206" spans="6:40">
      <c r="F206" s="389"/>
      <c r="G206" s="389"/>
      <c r="H206" s="389"/>
      <c r="I206" s="32"/>
      <c r="J206" s="389"/>
      <c r="K206" s="32"/>
      <c r="L206" s="32"/>
      <c r="M206" s="389"/>
      <c r="N206" s="317"/>
      <c r="O206" s="317"/>
      <c r="P206" s="317"/>
      <c r="Q206" s="317"/>
      <c r="R206" s="32"/>
      <c r="S206" s="317"/>
      <c r="T206" s="317"/>
      <c r="U206" s="32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K206" s="32"/>
      <c r="AL206" s="389"/>
      <c r="AM206" s="389"/>
      <c r="AN206" s="32"/>
    </row>
    <row r="207" spans="6:40">
      <c r="F207" s="389"/>
      <c r="G207" s="389"/>
      <c r="H207" s="389"/>
      <c r="I207" s="32"/>
      <c r="J207" s="389"/>
      <c r="K207" s="32"/>
      <c r="L207" s="32"/>
      <c r="M207" s="389"/>
      <c r="N207" s="317"/>
      <c r="O207" s="317"/>
      <c r="P207" s="317"/>
      <c r="Q207" s="317"/>
      <c r="R207" s="32"/>
      <c r="S207" s="317"/>
      <c r="T207" s="317"/>
      <c r="U207" s="3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K207" s="32"/>
      <c r="AL207" s="389"/>
      <c r="AM207" s="389"/>
      <c r="AN207" s="32"/>
    </row>
    <row r="208" spans="6:40">
      <c r="F208" s="389"/>
      <c r="G208" s="389"/>
      <c r="H208" s="389"/>
      <c r="I208" s="32"/>
      <c r="J208" s="389"/>
      <c r="K208" s="32"/>
      <c r="L208" s="32"/>
      <c r="M208" s="389"/>
      <c r="N208" s="317"/>
      <c r="O208" s="317"/>
      <c r="P208" s="317"/>
      <c r="Q208" s="317"/>
      <c r="R208" s="32"/>
      <c r="S208" s="317"/>
      <c r="T208" s="317"/>
      <c r="U208" s="32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K208" s="32"/>
      <c r="AL208" s="389"/>
      <c r="AM208" s="389"/>
      <c r="AN208" s="32"/>
    </row>
    <row r="209" spans="6:40">
      <c r="F209" s="389"/>
      <c r="G209" s="389"/>
      <c r="H209" s="389"/>
      <c r="I209" s="32"/>
      <c r="J209" s="389"/>
      <c r="K209" s="32"/>
      <c r="L209" s="32"/>
      <c r="M209" s="389"/>
      <c r="N209" s="317"/>
      <c r="O209" s="317"/>
      <c r="P209" s="317"/>
      <c r="Q209" s="317"/>
      <c r="R209" s="32"/>
      <c r="S209" s="317"/>
      <c r="T209" s="317"/>
      <c r="U209" s="32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K209" s="32"/>
      <c r="AL209" s="389"/>
      <c r="AM209" s="389"/>
      <c r="AN209" s="32"/>
    </row>
    <row r="210" spans="6:40">
      <c r="F210" s="389"/>
      <c r="G210" s="389"/>
      <c r="H210" s="389"/>
      <c r="I210" s="32"/>
      <c r="J210" s="389"/>
      <c r="K210" s="32"/>
      <c r="L210" s="32"/>
      <c r="M210" s="389"/>
      <c r="N210" s="317"/>
      <c r="O210" s="317"/>
      <c r="P210" s="317"/>
      <c r="Q210" s="317"/>
      <c r="R210" s="32"/>
      <c r="S210" s="317"/>
      <c r="T210" s="317"/>
      <c r="U210" s="32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K210" s="32"/>
      <c r="AL210" s="389"/>
      <c r="AM210" s="389"/>
      <c r="AN210" s="32"/>
    </row>
    <row r="211" spans="6:40">
      <c r="F211" s="389"/>
      <c r="G211" s="389"/>
      <c r="H211" s="389"/>
      <c r="I211" s="32"/>
      <c r="J211" s="389"/>
      <c r="K211" s="32"/>
      <c r="L211" s="32"/>
      <c r="M211" s="389"/>
      <c r="N211" s="317"/>
      <c r="O211" s="317"/>
      <c r="P211" s="317"/>
      <c r="Q211" s="317"/>
      <c r="R211" s="32"/>
      <c r="S211" s="317"/>
      <c r="T211" s="317"/>
      <c r="U211" s="3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K211" s="32"/>
      <c r="AL211" s="389"/>
      <c r="AM211" s="389"/>
      <c r="AN211" s="32"/>
    </row>
    <row r="212" spans="6:40">
      <c r="F212" s="389"/>
      <c r="G212" s="389"/>
      <c r="H212" s="389"/>
      <c r="I212" s="32"/>
      <c r="J212" s="389"/>
      <c r="K212" s="32"/>
      <c r="L212" s="32"/>
      <c r="M212" s="389"/>
      <c r="N212" s="317"/>
      <c r="O212" s="317"/>
      <c r="P212" s="317"/>
      <c r="Q212" s="317"/>
      <c r="R212" s="32"/>
      <c r="S212" s="317"/>
      <c r="T212" s="317"/>
      <c r="U212" s="32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K212" s="32"/>
      <c r="AL212" s="389"/>
      <c r="AM212" s="389"/>
      <c r="AN212" s="32"/>
    </row>
    <row r="213" spans="6:40">
      <c r="F213" s="389"/>
      <c r="G213" s="389"/>
      <c r="H213" s="389"/>
      <c r="I213" s="32"/>
      <c r="J213" s="389"/>
      <c r="K213" s="32"/>
      <c r="L213" s="32"/>
      <c r="M213" s="389"/>
      <c r="N213" s="317"/>
      <c r="O213" s="317"/>
      <c r="P213" s="317"/>
      <c r="Q213" s="317"/>
      <c r="R213" s="32"/>
      <c r="S213" s="317"/>
      <c r="T213" s="317"/>
      <c r="U213" s="3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K213" s="32"/>
      <c r="AL213" s="389"/>
      <c r="AM213" s="389"/>
      <c r="AN213" s="32"/>
    </row>
    <row r="214" spans="6:40">
      <c r="F214" s="389"/>
      <c r="G214" s="389"/>
      <c r="H214" s="389"/>
      <c r="I214" s="32"/>
      <c r="J214" s="389"/>
      <c r="K214" s="32"/>
      <c r="L214" s="32"/>
      <c r="M214" s="389"/>
      <c r="N214" s="317"/>
      <c r="O214" s="317"/>
      <c r="P214" s="317"/>
      <c r="Q214" s="317"/>
      <c r="R214" s="32"/>
      <c r="S214" s="317"/>
      <c r="T214" s="317"/>
      <c r="U214" s="3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K214" s="32"/>
      <c r="AL214" s="389"/>
      <c r="AM214" s="389"/>
      <c r="AN214" s="32"/>
    </row>
    <row r="215" spans="6:40">
      <c r="F215" s="389"/>
      <c r="G215" s="389"/>
      <c r="H215" s="389"/>
      <c r="I215" s="32"/>
      <c r="J215" s="389"/>
      <c r="K215" s="32"/>
      <c r="L215" s="32"/>
      <c r="M215" s="389"/>
      <c r="N215" s="317"/>
      <c r="O215" s="317"/>
      <c r="P215" s="317"/>
      <c r="Q215" s="317"/>
      <c r="R215" s="32"/>
      <c r="S215" s="317"/>
      <c r="T215" s="317"/>
      <c r="U215" s="32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K215" s="32"/>
      <c r="AL215" s="389"/>
      <c r="AM215" s="389"/>
      <c r="AN215" s="32"/>
    </row>
    <row r="216" spans="6:40">
      <c r="F216" s="389"/>
      <c r="G216" s="389"/>
      <c r="H216" s="389"/>
      <c r="I216" s="32"/>
      <c r="J216" s="389"/>
      <c r="K216" s="32"/>
      <c r="L216" s="32"/>
      <c r="M216" s="389"/>
      <c r="N216" s="317"/>
      <c r="O216" s="317"/>
      <c r="P216" s="317"/>
      <c r="Q216" s="317"/>
      <c r="R216" s="32"/>
      <c r="S216" s="317"/>
      <c r="T216" s="317"/>
      <c r="U216" s="3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K216" s="32"/>
      <c r="AL216" s="389"/>
      <c r="AM216" s="389"/>
      <c r="AN216" s="32"/>
    </row>
    <row r="217" spans="6:40">
      <c r="F217" s="389"/>
      <c r="G217" s="389"/>
      <c r="H217" s="389"/>
      <c r="I217" s="32"/>
      <c r="J217" s="389"/>
      <c r="K217" s="32"/>
      <c r="L217" s="32"/>
      <c r="M217" s="389"/>
      <c r="N217" s="317"/>
      <c r="O217" s="317"/>
      <c r="P217" s="317"/>
      <c r="Q217" s="317"/>
      <c r="R217" s="32"/>
      <c r="S217" s="317"/>
      <c r="T217" s="317"/>
      <c r="U217" s="32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K217" s="32"/>
      <c r="AL217" s="389"/>
      <c r="AM217" s="389"/>
      <c r="AN217" s="32"/>
    </row>
    <row r="218" spans="6:40">
      <c r="F218" s="389"/>
      <c r="G218" s="389"/>
      <c r="H218" s="389"/>
      <c r="I218" s="32"/>
      <c r="J218" s="389"/>
      <c r="K218" s="32"/>
      <c r="L218" s="32"/>
      <c r="M218" s="389"/>
      <c r="N218" s="317"/>
      <c r="O218" s="317"/>
      <c r="P218" s="317"/>
      <c r="Q218" s="317"/>
      <c r="R218" s="32"/>
      <c r="S218" s="317"/>
      <c r="T218" s="317"/>
      <c r="U218" s="3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K218" s="32"/>
      <c r="AL218" s="389"/>
      <c r="AM218" s="389"/>
      <c r="AN218" s="32"/>
    </row>
    <row r="219" spans="6:40">
      <c r="F219" s="389"/>
      <c r="G219" s="389"/>
      <c r="H219" s="389"/>
      <c r="I219" s="32"/>
      <c r="J219" s="389"/>
      <c r="K219" s="32"/>
      <c r="L219" s="32"/>
      <c r="M219" s="389"/>
      <c r="N219" s="317"/>
      <c r="O219" s="317"/>
      <c r="P219" s="317"/>
      <c r="Q219" s="317"/>
      <c r="R219" s="32"/>
      <c r="S219" s="317"/>
      <c r="T219" s="317"/>
      <c r="U219" s="32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K219" s="32"/>
      <c r="AL219" s="389"/>
      <c r="AM219" s="389"/>
      <c r="AN219" s="32"/>
    </row>
    <row r="220" spans="6:40">
      <c r="F220" s="389"/>
      <c r="G220" s="389"/>
      <c r="H220" s="389"/>
      <c r="I220" s="32"/>
      <c r="J220" s="389"/>
      <c r="K220" s="32"/>
      <c r="L220" s="32"/>
      <c r="M220" s="389"/>
      <c r="N220" s="317"/>
      <c r="O220" s="317"/>
      <c r="P220" s="317"/>
      <c r="Q220" s="317"/>
      <c r="R220" s="32"/>
      <c r="S220" s="317"/>
      <c r="T220" s="317"/>
      <c r="U220" s="32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K220" s="32"/>
      <c r="AL220" s="389"/>
      <c r="AM220" s="389"/>
      <c r="AN220" s="32"/>
    </row>
    <row r="221" spans="6:40">
      <c r="F221" s="389"/>
      <c r="G221" s="389"/>
      <c r="H221" s="389"/>
      <c r="I221" s="32"/>
      <c r="J221" s="389"/>
      <c r="K221" s="32"/>
      <c r="L221" s="32"/>
      <c r="M221" s="389"/>
      <c r="N221" s="317"/>
      <c r="O221" s="317"/>
      <c r="P221" s="317"/>
      <c r="Q221" s="317"/>
      <c r="R221" s="32"/>
      <c r="S221" s="317"/>
      <c r="T221" s="317"/>
      <c r="U221" s="32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K221" s="32"/>
      <c r="AL221" s="389"/>
      <c r="AM221" s="389"/>
      <c r="AN221" s="32"/>
    </row>
    <row r="222" spans="6:40">
      <c r="F222" s="389"/>
      <c r="G222" s="389"/>
      <c r="H222" s="389"/>
      <c r="I222" s="32"/>
      <c r="J222" s="389"/>
      <c r="K222" s="32"/>
      <c r="L222" s="32"/>
      <c r="M222" s="389"/>
      <c r="N222" s="317"/>
      <c r="O222" s="317"/>
      <c r="P222" s="317"/>
      <c r="Q222" s="317"/>
      <c r="R222" s="32"/>
      <c r="S222" s="317"/>
      <c r="T222" s="317"/>
      <c r="U222" s="32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K222" s="32"/>
      <c r="AL222" s="389"/>
      <c r="AM222" s="389"/>
      <c r="AN222" s="32"/>
    </row>
    <row r="223" spans="6:40">
      <c r="F223" s="389"/>
      <c r="G223" s="389"/>
      <c r="H223" s="389"/>
      <c r="I223" s="32"/>
      <c r="J223" s="389"/>
      <c r="K223" s="32"/>
      <c r="L223" s="32"/>
      <c r="M223" s="389"/>
      <c r="N223" s="317"/>
      <c r="O223" s="317"/>
      <c r="P223" s="317"/>
      <c r="Q223" s="317"/>
      <c r="R223" s="32"/>
      <c r="S223" s="317"/>
      <c r="T223" s="317"/>
      <c r="U223" s="32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K223" s="32"/>
      <c r="AL223" s="389"/>
      <c r="AM223" s="389"/>
      <c r="AN223" s="32"/>
    </row>
    <row r="224" spans="6:40">
      <c r="F224" s="389"/>
      <c r="G224" s="389"/>
      <c r="H224" s="389"/>
      <c r="I224" s="32"/>
      <c r="J224" s="389"/>
      <c r="K224" s="32"/>
      <c r="L224" s="32"/>
      <c r="M224" s="389"/>
      <c r="N224" s="317"/>
      <c r="O224" s="317"/>
      <c r="P224" s="317"/>
      <c r="Q224" s="317"/>
      <c r="R224" s="32"/>
      <c r="S224" s="317"/>
      <c r="T224" s="317"/>
      <c r="U224" s="32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K224" s="32"/>
      <c r="AL224" s="389"/>
      <c r="AM224" s="389"/>
      <c r="AN224" s="32"/>
    </row>
    <row r="225" spans="6:40">
      <c r="F225" s="389"/>
      <c r="G225" s="389"/>
      <c r="H225" s="389"/>
      <c r="I225" s="32"/>
      <c r="J225" s="389"/>
      <c r="K225" s="32"/>
      <c r="L225" s="32"/>
      <c r="M225" s="389"/>
      <c r="N225" s="317"/>
      <c r="O225" s="317"/>
      <c r="P225" s="317"/>
      <c r="Q225" s="317"/>
      <c r="R225" s="32"/>
      <c r="S225" s="317"/>
      <c r="T225" s="317"/>
      <c r="U225" s="32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K225" s="32"/>
      <c r="AL225" s="389"/>
      <c r="AM225" s="389"/>
      <c r="AN225" s="32"/>
    </row>
    <row r="226" spans="6:40">
      <c r="F226" s="389"/>
      <c r="G226" s="389"/>
      <c r="H226" s="389"/>
      <c r="I226" s="32"/>
      <c r="J226" s="389"/>
      <c r="K226" s="32"/>
      <c r="L226" s="32"/>
      <c r="M226" s="389"/>
      <c r="N226" s="317"/>
      <c r="O226" s="317"/>
      <c r="P226" s="317"/>
      <c r="Q226" s="317"/>
      <c r="R226" s="32"/>
      <c r="S226" s="317"/>
      <c r="T226" s="317"/>
      <c r="U226" s="32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K226" s="32"/>
      <c r="AL226" s="389"/>
      <c r="AM226" s="389"/>
      <c r="AN226" s="32"/>
    </row>
    <row r="227" spans="6:40">
      <c r="F227" s="389"/>
      <c r="G227" s="389"/>
      <c r="H227" s="389"/>
      <c r="I227" s="32"/>
      <c r="J227" s="389"/>
      <c r="K227" s="32"/>
      <c r="L227" s="32"/>
      <c r="M227" s="389"/>
      <c r="N227" s="317"/>
      <c r="O227" s="317"/>
      <c r="P227" s="317"/>
      <c r="Q227" s="317"/>
      <c r="R227" s="32"/>
      <c r="S227" s="317"/>
      <c r="T227" s="317"/>
      <c r="U227" s="3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K227" s="32"/>
      <c r="AL227" s="389"/>
      <c r="AM227" s="389"/>
      <c r="AN227" s="32"/>
    </row>
    <row r="228" spans="6:40">
      <c r="F228" s="389"/>
      <c r="G228" s="389"/>
      <c r="H228" s="389"/>
      <c r="I228" s="32"/>
      <c r="J228" s="389"/>
      <c r="K228" s="32"/>
      <c r="L228" s="32"/>
      <c r="M228" s="389"/>
      <c r="N228" s="317"/>
      <c r="O228" s="317"/>
      <c r="P228" s="317"/>
      <c r="Q228" s="317"/>
      <c r="R228" s="32"/>
      <c r="S228" s="317"/>
      <c r="T228" s="317"/>
      <c r="U228" s="32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K228" s="32"/>
      <c r="AL228" s="389"/>
      <c r="AM228" s="389"/>
      <c r="AN228" s="32"/>
    </row>
    <row r="229" spans="6:40">
      <c r="F229" s="389"/>
      <c r="G229" s="389"/>
      <c r="H229" s="389"/>
      <c r="I229" s="32"/>
      <c r="J229" s="389"/>
      <c r="K229" s="32"/>
      <c r="L229" s="32"/>
      <c r="M229" s="389"/>
      <c r="N229" s="317"/>
      <c r="O229" s="317"/>
      <c r="P229" s="317"/>
      <c r="Q229" s="317"/>
      <c r="R229" s="32"/>
      <c r="S229" s="317"/>
      <c r="T229" s="317"/>
      <c r="U229" s="3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K229" s="32"/>
      <c r="AL229" s="389"/>
      <c r="AM229" s="389"/>
      <c r="AN229" s="32"/>
    </row>
    <row r="230" spans="6:40">
      <c r="F230" s="389"/>
      <c r="G230" s="389"/>
      <c r="H230" s="389"/>
      <c r="I230" s="32"/>
      <c r="J230" s="389"/>
      <c r="K230" s="32"/>
      <c r="L230" s="32"/>
      <c r="M230" s="389"/>
      <c r="N230" s="317"/>
      <c r="O230" s="317"/>
      <c r="P230" s="317"/>
      <c r="Q230" s="317"/>
      <c r="R230" s="32"/>
      <c r="S230" s="317"/>
      <c r="T230" s="317"/>
      <c r="U230" s="32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K230" s="32"/>
      <c r="AL230" s="389"/>
      <c r="AM230" s="389"/>
      <c r="AN230" s="32"/>
    </row>
    <row r="231" spans="6:40">
      <c r="F231" s="389"/>
      <c r="G231" s="389"/>
      <c r="H231" s="389"/>
      <c r="I231" s="32"/>
      <c r="J231" s="389"/>
      <c r="K231" s="32"/>
      <c r="L231" s="32"/>
      <c r="M231" s="389"/>
      <c r="N231" s="317"/>
      <c r="O231" s="317"/>
      <c r="P231" s="317"/>
      <c r="Q231" s="317"/>
      <c r="R231" s="32"/>
      <c r="S231" s="317"/>
      <c r="T231" s="317"/>
      <c r="U231" s="3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K231" s="32"/>
      <c r="AL231" s="389"/>
      <c r="AM231" s="389"/>
      <c r="AN231" s="32"/>
    </row>
    <row r="232" spans="6:40">
      <c r="F232" s="389"/>
      <c r="G232" s="389"/>
      <c r="H232" s="389"/>
      <c r="I232" s="32"/>
      <c r="J232" s="389"/>
      <c r="K232" s="32"/>
      <c r="L232" s="32"/>
      <c r="M232" s="389"/>
      <c r="N232" s="317"/>
      <c r="O232" s="317"/>
      <c r="P232" s="317"/>
      <c r="Q232" s="317"/>
      <c r="R232" s="32"/>
      <c r="S232" s="317"/>
      <c r="T232" s="317"/>
      <c r="U232" s="32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K232" s="32"/>
      <c r="AL232" s="389"/>
      <c r="AM232" s="389"/>
      <c r="AN232" s="32"/>
    </row>
    <row r="233" spans="6:40">
      <c r="F233" s="389"/>
      <c r="G233" s="389"/>
      <c r="H233" s="389"/>
      <c r="I233" s="32"/>
      <c r="J233" s="389"/>
      <c r="K233" s="32"/>
      <c r="L233" s="32"/>
      <c r="M233" s="389"/>
      <c r="N233" s="317"/>
      <c r="O233" s="317"/>
      <c r="P233" s="317"/>
      <c r="Q233" s="317"/>
      <c r="R233" s="32"/>
      <c r="S233" s="317"/>
      <c r="T233" s="317"/>
      <c r="U233" s="3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K233" s="32"/>
      <c r="AL233" s="389"/>
      <c r="AM233" s="389"/>
      <c r="AN233" s="32"/>
    </row>
    <row r="234" spans="6:40">
      <c r="F234" s="389"/>
      <c r="G234" s="389"/>
      <c r="H234" s="389"/>
      <c r="I234" s="32"/>
      <c r="J234" s="389"/>
      <c r="K234" s="32"/>
      <c r="L234" s="32"/>
      <c r="M234" s="389"/>
      <c r="N234" s="317"/>
      <c r="O234" s="317"/>
      <c r="P234" s="317"/>
      <c r="Q234" s="317"/>
      <c r="R234" s="32"/>
      <c r="S234" s="317"/>
      <c r="T234" s="317"/>
      <c r="U234" s="32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K234" s="32"/>
      <c r="AL234" s="389"/>
      <c r="AM234" s="389"/>
      <c r="AN234" s="32"/>
    </row>
    <row r="235" spans="6:40">
      <c r="F235" s="389"/>
      <c r="G235" s="389"/>
      <c r="H235" s="389"/>
      <c r="I235" s="32"/>
      <c r="J235" s="389"/>
      <c r="K235" s="32"/>
      <c r="L235" s="32"/>
      <c r="M235" s="389"/>
      <c r="N235" s="317"/>
      <c r="O235" s="317"/>
      <c r="P235" s="317"/>
      <c r="Q235" s="317"/>
      <c r="R235" s="32"/>
      <c r="S235" s="317"/>
      <c r="T235" s="317"/>
      <c r="U235" s="3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K235" s="32"/>
      <c r="AL235" s="389"/>
      <c r="AM235" s="389"/>
      <c r="AN235" s="32"/>
    </row>
    <row r="236" spans="6:40">
      <c r="F236" s="389"/>
      <c r="G236" s="389"/>
      <c r="H236" s="389"/>
      <c r="I236" s="32"/>
      <c r="J236" s="389"/>
      <c r="K236" s="32"/>
      <c r="L236" s="32"/>
      <c r="M236" s="389"/>
      <c r="N236" s="317"/>
      <c r="O236" s="317"/>
      <c r="P236" s="317"/>
      <c r="Q236" s="317"/>
      <c r="R236" s="32"/>
      <c r="S236" s="317"/>
      <c r="T236" s="317"/>
      <c r="U236" s="32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K236" s="32"/>
      <c r="AL236" s="389"/>
      <c r="AM236" s="389"/>
      <c r="AN236" s="32"/>
    </row>
    <row r="237" spans="6:40">
      <c r="F237" s="389"/>
      <c r="G237" s="389"/>
      <c r="H237" s="389"/>
      <c r="I237" s="32"/>
      <c r="J237" s="389"/>
      <c r="K237" s="32"/>
      <c r="L237" s="32"/>
      <c r="M237" s="389"/>
      <c r="N237" s="317"/>
      <c r="O237" s="317"/>
      <c r="P237" s="317"/>
      <c r="Q237" s="317"/>
      <c r="R237" s="32"/>
      <c r="S237" s="317"/>
      <c r="T237" s="317"/>
      <c r="U237" s="3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K237" s="32"/>
      <c r="AL237" s="389"/>
      <c r="AM237" s="389"/>
      <c r="AN237" s="32"/>
    </row>
    <row r="238" spans="6:40">
      <c r="F238" s="389"/>
      <c r="G238" s="389"/>
      <c r="H238" s="389"/>
      <c r="I238" s="32"/>
      <c r="J238" s="389"/>
      <c r="K238" s="32"/>
      <c r="L238" s="32"/>
      <c r="M238" s="389"/>
      <c r="N238" s="317"/>
      <c r="O238" s="317"/>
      <c r="P238" s="317"/>
      <c r="Q238" s="317"/>
      <c r="R238" s="32"/>
      <c r="S238" s="317"/>
      <c r="T238" s="317"/>
      <c r="U238" s="3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K238" s="32"/>
      <c r="AL238" s="389"/>
      <c r="AM238" s="389"/>
      <c r="AN238" s="32"/>
    </row>
    <row r="239" spans="6:40">
      <c r="F239" s="389"/>
      <c r="G239" s="389"/>
      <c r="H239" s="389"/>
      <c r="I239" s="32"/>
      <c r="J239" s="389"/>
      <c r="K239" s="32"/>
      <c r="L239" s="32"/>
      <c r="M239" s="389"/>
      <c r="N239" s="317"/>
      <c r="O239" s="317"/>
      <c r="P239" s="317"/>
      <c r="Q239" s="317"/>
      <c r="R239" s="32"/>
      <c r="S239" s="317"/>
      <c r="T239" s="317"/>
      <c r="U239" s="3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K239" s="32"/>
      <c r="AL239" s="389"/>
      <c r="AM239" s="389"/>
      <c r="AN239" s="32"/>
    </row>
    <row r="240" spans="6:40">
      <c r="F240" s="389"/>
      <c r="G240" s="389"/>
      <c r="H240" s="389"/>
      <c r="I240" s="32"/>
      <c r="J240" s="389"/>
      <c r="K240" s="32"/>
      <c r="L240" s="32"/>
      <c r="M240" s="389"/>
      <c r="N240" s="317"/>
      <c r="O240" s="317"/>
      <c r="P240" s="317"/>
      <c r="Q240" s="317"/>
      <c r="R240" s="32"/>
      <c r="S240" s="317"/>
      <c r="T240" s="317"/>
      <c r="U240" s="3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K240" s="32"/>
      <c r="AL240" s="389"/>
      <c r="AM240" s="389"/>
      <c r="AN240" s="32"/>
    </row>
    <row r="241" spans="6:40">
      <c r="F241" s="389"/>
      <c r="G241" s="389"/>
      <c r="H241" s="389"/>
      <c r="I241" s="32"/>
      <c r="J241" s="389"/>
      <c r="K241" s="32"/>
      <c r="L241" s="32"/>
      <c r="M241" s="389"/>
      <c r="N241" s="317"/>
      <c r="O241" s="317"/>
      <c r="P241" s="317"/>
      <c r="Q241" s="317"/>
      <c r="R241" s="32"/>
      <c r="S241" s="317"/>
      <c r="T241" s="317"/>
      <c r="U241" s="32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K241" s="32"/>
      <c r="AL241" s="389"/>
      <c r="AM241" s="389"/>
      <c r="AN241" s="32"/>
    </row>
    <row r="242" spans="6:40">
      <c r="F242" s="389"/>
      <c r="G242" s="389"/>
      <c r="H242" s="389"/>
      <c r="I242" s="32"/>
      <c r="J242" s="389"/>
      <c r="K242" s="32"/>
      <c r="L242" s="32"/>
      <c r="M242" s="389"/>
      <c r="N242" s="317"/>
      <c r="O242" s="317"/>
      <c r="P242" s="317"/>
      <c r="Q242" s="317"/>
      <c r="R242" s="32"/>
      <c r="S242" s="317"/>
      <c r="T242" s="317"/>
      <c r="U242" s="3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K242" s="32"/>
      <c r="AL242" s="389"/>
      <c r="AM242" s="389"/>
      <c r="AN242" s="32"/>
    </row>
    <row r="243" spans="6:40">
      <c r="F243" s="389"/>
      <c r="G243" s="389"/>
      <c r="H243" s="389"/>
      <c r="I243" s="32"/>
      <c r="J243" s="389"/>
      <c r="K243" s="32"/>
      <c r="L243" s="32"/>
      <c r="M243" s="389"/>
      <c r="N243" s="317"/>
      <c r="O243" s="317"/>
      <c r="P243" s="317"/>
      <c r="Q243" s="317"/>
      <c r="R243" s="32"/>
      <c r="S243" s="317"/>
      <c r="T243" s="317"/>
      <c r="U243" s="3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K243" s="32"/>
      <c r="AL243" s="389"/>
      <c r="AM243" s="389"/>
      <c r="AN243" s="32"/>
    </row>
    <row r="244" spans="6:40">
      <c r="F244" s="389"/>
      <c r="G244" s="389"/>
      <c r="H244" s="389"/>
      <c r="I244" s="32"/>
      <c r="J244" s="389"/>
      <c r="K244" s="32"/>
      <c r="L244" s="32"/>
      <c r="M244" s="389"/>
      <c r="N244" s="317"/>
      <c r="O244" s="317"/>
      <c r="P244" s="317"/>
      <c r="Q244" s="317"/>
      <c r="R244" s="32"/>
      <c r="S244" s="317"/>
      <c r="T244" s="317"/>
      <c r="U244" s="32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K244" s="32"/>
      <c r="AL244" s="389"/>
      <c r="AM244" s="389"/>
      <c r="AN244" s="32"/>
    </row>
    <row r="245" spans="6:40">
      <c r="F245" s="389"/>
      <c r="G245" s="389"/>
      <c r="H245" s="389"/>
      <c r="I245" s="32"/>
      <c r="J245" s="389"/>
      <c r="K245" s="32"/>
      <c r="L245" s="32"/>
      <c r="M245" s="389"/>
      <c r="N245" s="317"/>
      <c r="O245" s="317"/>
      <c r="P245" s="317"/>
      <c r="Q245" s="317"/>
      <c r="R245" s="32"/>
      <c r="S245" s="317"/>
      <c r="T245" s="317"/>
      <c r="U245" s="32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K245" s="32"/>
      <c r="AL245" s="389"/>
      <c r="AM245" s="389"/>
      <c r="AN245" s="32"/>
    </row>
    <row r="246" spans="6:40">
      <c r="F246" s="389"/>
      <c r="G246" s="389"/>
      <c r="H246" s="389"/>
      <c r="I246" s="32"/>
      <c r="J246" s="389"/>
      <c r="K246" s="32"/>
      <c r="L246" s="32"/>
      <c r="M246" s="389"/>
      <c r="N246" s="317"/>
      <c r="O246" s="317"/>
      <c r="P246" s="317"/>
      <c r="Q246" s="317"/>
      <c r="R246" s="32"/>
      <c r="S246" s="317"/>
      <c r="T246" s="317"/>
      <c r="U246" s="32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K246" s="32"/>
      <c r="AL246" s="389"/>
      <c r="AM246" s="389"/>
      <c r="AN246" s="32"/>
    </row>
    <row r="247" spans="6:40">
      <c r="F247" s="389"/>
      <c r="G247" s="389"/>
      <c r="H247" s="389"/>
      <c r="I247" s="32"/>
      <c r="J247" s="389"/>
      <c r="K247" s="32"/>
      <c r="L247" s="32"/>
      <c r="M247" s="389"/>
      <c r="N247" s="317"/>
      <c r="O247" s="317"/>
      <c r="P247" s="317"/>
      <c r="Q247" s="317"/>
      <c r="R247" s="32"/>
      <c r="S247" s="317"/>
      <c r="T247" s="317"/>
      <c r="U247" s="3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K247" s="32"/>
      <c r="AL247" s="389"/>
      <c r="AM247" s="389"/>
      <c r="AN247" s="32"/>
    </row>
    <row r="248" spans="6:40">
      <c r="F248" s="389"/>
      <c r="G248" s="389"/>
      <c r="H248" s="389"/>
      <c r="I248" s="32"/>
      <c r="J248" s="389"/>
      <c r="K248" s="32"/>
      <c r="L248" s="32"/>
      <c r="M248" s="389"/>
      <c r="N248" s="317"/>
      <c r="O248" s="317"/>
      <c r="P248" s="317"/>
      <c r="Q248" s="317"/>
      <c r="R248" s="32"/>
      <c r="S248" s="317"/>
      <c r="T248" s="317"/>
      <c r="U248" s="3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K248" s="32"/>
      <c r="AL248" s="389"/>
      <c r="AM248" s="389"/>
      <c r="AN248" s="32"/>
    </row>
    <row r="249" spans="6:40">
      <c r="F249" s="389"/>
      <c r="G249" s="389"/>
      <c r="H249" s="389"/>
      <c r="I249" s="32"/>
      <c r="J249" s="389"/>
      <c r="K249" s="32"/>
      <c r="L249" s="32"/>
      <c r="M249" s="389"/>
      <c r="N249" s="317"/>
      <c r="O249" s="317"/>
      <c r="P249" s="317"/>
      <c r="Q249" s="317"/>
      <c r="R249" s="32"/>
      <c r="S249" s="317"/>
      <c r="T249" s="317"/>
      <c r="U249" s="3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K249" s="32"/>
      <c r="AL249" s="389"/>
      <c r="AM249" s="389"/>
      <c r="AN249" s="32"/>
    </row>
    <row r="250" spans="6:40">
      <c r="F250" s="389"/>
      <c r="G250" s="389"/>
      <c r="H250" s="389"/>
      <c r="I250" s="32"/>
      <c r="J250" s="389"/>
      <c r="K250" s="32"/>
      <c r="L250" s="32"/>
      <c r="M250" s="389"/>
      <c r="N250" s="317"/>
      <c r="O250" s="317"/>
      <c r="P250" s="317"/>
      <c r="Q250" s="317"/>
      <c r="R250" s="32"/>
      <c r="S250" s="317"/>
      <c r="T250" s="317"/>
      <c r="U250" s="3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K250" s="32"/>
      <c r="AL250" s="389"/>
      <c r="AM250" s="389"/>
      <c r="AN250" s="32"/>
    </row>
    <row r="251" spans="6:40">
      <c r="F251" s="389"/>
      <c r="G251" s="389"/>
      <c r="H251" s="389"/>
      <c r="I251" s="32"/>
      <c r="J251" s="389"/>
      <c r="K251" s="32"/>
      <c r="L251" s="32"/>
      <c r="M251" s="389"/>
      <c r="N251" s="78"/>
      <c r="O251" s="78"/>
      <c r="P251" s="78"/>
      <c r="Q251" s="78"/>
      <c r="R251" s="30"/>
      <c r="S251" s="78"/>
      <c r="T251" s="78"/>
      <c r="U251" s="30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K251" s="32"/>
      <c r="AL251" s="389"/>
      <c r="AM251" s="389"/>
      <c r="AN251" s="32"/>
    </row>
    <row r="252" spans="6:40">
      <c r="F252" s="389"/>
      <c r="G252" s="389"/>
      <c r="H252" s="389"/>
      <c r="I252" s="32"/>
      <c r="J252" s="389"/>
      <c r="K252" s="32"/>
      <c r="L252" s="32"/>
      <c r="M252" s="389"/>
      <c r="N252" s="79"/>
      <c r="O252" s="79"/>
      <c r="P252" s="79"/>
      <c r="Q252" s="79"/>
      <c r="R252" s="34"/>
      <c r="S252" s="79"/>
      <c r="T252" s="79"/>
      <c r="U252" s="3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K252" s="32"/>
      <c r="AL252" s="389"/>
      <c r="AM252" s="389"/>
      <c r="AN252" s="32"/>
    </row>
    <row r="253" spans="6:40">
      <c r="F253" s="389"/>
      <c r="G253" s="389"/>
      <c r="H253" s="389"/>
      <c r="I253" s="32"/>
      <c r="J253" s="389"/>
      <c r="K253" s="32"/>
      <c r="L253" s="32"/>
      <c r="M253" s="389"/>
      <c r="N253" s="79"/>
      <c r="O253" s="79"/>
      <c r="P253" s="79"/>
      <c r="Q253" s="79"/>
      <c r="R253" s="34"/>
      <c r="S253" s="79"/>
      <c r="T253" s="79"/>
      <c r="U253" s="3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K253" s="32"/>
      <c r="AL253" s="389"/>
      <c r="AM253" s="389"/>
      <c r="AN253" s="32"/>
    </row>
    <row r="254" spans="6:40">
      <c r="F254" s="389"/>
      <c r="G254" s="389"/>
      <c r="H254" s="389"/>
      <c r="I254" s="32"/>
      <c r="J254" s="389"/>
      <c r="K254" s="32"/>
      <c r="L254" s="32"/>
      <c r="M254" s="389"/>
      <c r="N254" s="79"/>
      <c r="O254" s="79"/>
      <c r="P254" s="79"/>
      <c r="Q254" s="79"/>
      <c r="R254" s="34"/>
      <c r="S254" s="79"/>
      <c r="T254" s="79"/>
      <c r="U254" s="3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K254" s="32"/>
      <c r="AL254" s="389"/>
      <c r="AM254" s="389"/>
      <c r="AN254" s="32"/>
    </row>
    <row r="255" spans="6:40">
      <c r="F255" s="389"/>
      <c r="G255" s="389"/>
      <c r="H255" s="389"/>
      <c r="I255" s="32"/>
      <c r="J255" s="389"/>
      <c r="K255" s="32"/>
      <c r="L255" s="32"/>
      <c r="M255" s="389"/>
      <c r="N255" s="79"/>
      <c r="O255" s="79"/>
      <c r="P255" s="79"/>
      <c r="Q255" s="79"/>
      <c r="R255" s="34"/>
      <c r="S255" s="79"/>
      <c r="T255" s="79"/>
      <c r="U255" s="3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K255" s="32"/>
      <c r="AL255" s="389"/>
      <c r="AM255" s="389"/>
      <c r="AN255" s="32"/>
    </row>
    <row r="256" spans="6:40">
      <c r="F256" s="389"/>
      <c r="G256" s="389"/>
      <c r="H256" s="389"/>
      <c r="I256" s="32"/>
      <c r="J256" s="389"/>
      <c r="K256" s="32"/>
      <c r="L256" s="32"/>
      <c r="M256" s="389"/>
      <c r="N256" s="79"/>
      <c r="O256" s="79"/>
      <c r="P256" s="79"/>
      <c r="Q256" s="79"/>
      <c r="R256" s="34"/>
      <c r="S256" s="79"/>
      <c r="T256" s="79"/>
      <c r="U256" s="3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K256" s="32"/>
      <c r="AL256" s="389"/>
      <c r="AM256" s="389"/>
      <c r="AN256" s="32"/>
    </row>
    <row r="257" spans="1:40">
      <c r="F257" s="389"/>
      <c r="G257" s="389"/>
      <c r="H257" s="389"/>
      <c r="I257" s="32"/>
      <c r="J257" s="389"/>
      <c r="K257" s="32"/>
      <c r="L257" s="32"/>
      <c r="M257" s="389"/>
      <c r="N257" s="79"/>
      <c r="O257" s="79"/>
      <c r="P257" s="79"/>
      <c r="Q257" s="79"/>
      <c r="R257" s="34"/>
      <c r="S257" s="79"/>
      <c r="T257" s="79"/>
      <c r="U257" s="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K257" s="32"/>
      <c r="AL257" s="389"/>
      <c r="AM257" s="389"/>
      <c r="AN257" s="32"/>
    </row>
    <row r="258" spans="1:40">
      <c r="F258" s="389"/>
      <c r="G258" s="389"/>
      <c r="H258" s="389"/>
      <c r="I258" s="32"/>
      <c r="J258" s="389"/>
      <c r="K258" s="32"/>
      <c r="L258" s="32"/>
      <c r="M258" s="389"/>
      <c r="N258" s="79"/>
      <c r="O258" s="79"/>
      <c r="P258" s="79"/>
      <c r="Q258" s="79"/>
      <c r="R258" s="34"/>
      <c r="S258" s="79"/>
      <c r="T258" s="79"/>
      <c r="U258" s="3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K258" s="32"/>
      <c r="AL258" s="389"/>
      <c r="AM258" s="389"/>
      <c r="AN258" s="32"/>
    </row>
    <row r="259" spans="1:40">
      <c r="F259" s="389"/>
      <c r="G259" s="389"/>
      <c r="H259" s="389"/>
      <c r="I259" s="32"/>
      <c r="J259" s="389"/>
      <c r="K259" s="32"/>
      <c r="L259" s="32"/>
      <c r="M259" s="389"/>
      <c r="N259" s="79"/>
      <c r="O259" s="79"/>
      <c r="P259" s="79"/>
      <c r="Q259" s="79"/>
      <c r="R259" s="34"/>
      <c r="S259" s="79"/>
      <c r="T259" s="79"/>
      <c r="U259" s="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K259" s="32"/>
      <c r="AL259" s="389"/>
      <c r="AM259" s="389"/>
      <c r="AN259" s="32"/>
    </row>
    <row r="260" spans="1:40">
      <c r="F260" s="389"/>
      <c r="G260" s="389"/>
      <c r="H260" s="389"/>
      <c r="I260" s="32"/>
      <c r="J260" s="389"/>
      <c r="K260" s="32"/>
      <c r="L260" s="32"/>
      <c r="M260" s="389"/>
      <c r="N260" s="79"/>
      <c r="O260" s="79"/>
      <c r="P260" s="79"/>
      <c r="Q260" s="79"/>
      <c r="R260" s="34"/>
      <c r="S260" s="79"/>
      <c r="T260" s="79"/>
      <c r="U260" s="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K260" s="32"/>
      <c r="AL260" s="389"/>
      <c r="AM260" s="389"/>
      <c r="AN260" s="32"/>
    </row>
    <row r="261" spans="1:40">
      <c r="F261" s="389"/>
      <c r="G261" s="71"/>
      <c r="H261" s="389"/>
      <c r="I261" s="32"/>
      <c r="J261" s="71"/>
      <c r="K261" s="32"/>
      <c r="L261" s="32"/>
      <c r="M261" s="71"/>
      <c r="N261" s="79"/>
      <c r="O261" s="79"/>
      <c r="P261" s="79"/>
      <c r="Q261" s="79"/>
      <c r="R261" s="34"/>
      <c r="S261" s="79"/>
      <c r="T261" s="79"/>
      <c r="U261" s="3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K261" s="32"/>
      <c r="AL261" s="389"/>
      <c r="AM261" s="389"/>
      <c r="AN261" s="32"/>
    </row>
    <row r="262" spans="1:40">
      <c r="A262" s="30"/>
      <c r="B262" s="30"/>
      <c r="C262" s="30"/>
      <c r="D262" s="30"/>
      <c r="E262" s="78"/>
      <c r="F262" s="71"/>
      <c r="G262" s="72"/>
      <c r="H262" s="71"/>
      <c r="I262" s="30"/>
      <c r="J262" s="72"/>
      <c r="K262" s="30"/>
      <c r="L262" s="30"/>
      <c r="M262" s="72"/>
      <c r="N262" s="79"/>
      <c r="O262" s="79"/>
      <c r="P262" s="79"/>
      <c r="Q262" s="79"/>
      <c r="R262" s="34"/>
      <c r="S262" s="79"/>
      <c r="T262" s="79"/>
      <c r="U262" s="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K262" s="32"/>
      <c r="AL262" s="389"/>
      <c r="AM262" s="389"/>
      <c r="AN262" s="32"/>
    </row>
    <row r="263" spans="1:40">
      <c r="A263" s="34"/>
      <c r="B263" s="34"/>
      <c r="C263" s="34"/>
      <c r="D263" s="34"/>
      <c r="E263" s="79"/>
      <c r="F263" s="72"/>
      <c r="G263" s="72"/>
      <c r="H263" s="72"/>
      <c r="I263" s="34"/>
      <c r="J263" s="72"/>
      <c r="K263" s="34"/>
      <c r="L263" s="34"/>
      <c r="M263" s="72"/>
      <c r="N263" s="79"/>
      <c r="O263" s="79"/>
      <c r="P263" s="79"/>
      <c r="Q263" s="79"/>
      <c r="R263" s="34"/>
      <c r="S263" s="79"/>
      <c r="T263" s="79"/>
      <c r="U263" s="3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K263" s="32"/>
      <c r="AL263" s="389"/>
      <c r="AM263" s="389"/>
      <c r="AN263" s="32"/>
    </row>
    <row r="264" spans="1:40">
      <c r="A264" s="34"/>
      <c r="B264" s="34"/>
      <c r="C264" s="34"/>
      <c r="D264" s="34"/>
      <c r="E264" s="79"/>
      <c r="F264" s="72"/>
      <c r="G264" s="72"/>
      <c r="H264" s="72"/>
      <c r="I264" s="34"/>
      <c r="J264" s="72"/>
      <c r="K264" s="34"/>
      <c r="L264" s="34"/>
      <c r="M264" s="72"/>
      <c r="N264" s="79"/>
      <c r="O264" s="79"/>
      <c r="P264" s="79"/>
      <c r="Q264" s="79"/>
      <c r="R264" s="34"/>
      <c r="S264" s="79"/>
      <c r="T264" s="79"/>
      <c r="U264" s="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K264" s="32"/>
      <c r="AL264" s="389"/>
      <c r="AM264" s="389"/>
      <c r="AN264" s="32"/>
    </row>
    <row r="265" spans="1:40">
      <c r="A265" s="34"/>
      <c r="B265" s="34"/>
      <c r="C265" s="34"/>
      <c r="D265" s="34"/>
      <c r="E265" s="79"/>
      <c r="F265" s="72"/>
      <c r="G265" s="72"/>
      <c r="H265" s="72"/>
      <c r="I265" s="34"/>
      <c r="J265" s="72"/>
      <c r="K265" s="34"/>
      <c r="L265" s="34"/>
      <c r="M265" s="72"/>
      <c r="N265" s="79"/>
      <c r="O265" s="79"/>
      <c r="P265" s="79"/>
      <c r="Q265" s="79"/>
      <c r="R265" s="34"/>
      <c r="S265" s="79"/>
      <c r="T265" s="79"/>
      <c r="U265" s="3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K265" s="32"/>
      <c r="AL265" s="389"/>
      <c r="AM265" s="389"/>
      <c r="AN265" s="32"/>
    </row>
    <row r="266" spans="1:40">
      <c r="A266" s="34"/>
      <c r="B266" s="34"/>
      <c r="C266" s="34"/>
      <c r="D266" s="34"/>
      <c r="E266" s="79"/>
      <c r="F266" s="72"/>
      <c r="G266" s="72"/>
      <c r="H266" s="72"/>
      <c r="I266" s="34"/>
      <c r="J266" s="72"/>
      <c r="K266" s="34"/>
      <c r="L266" s="34"/>
      <c r="M266" s="72"/>
      <c r="N266" s="79"/>
      <c r="O266" s="79"/>
      <c r="P266" s="79"/>
      <c r="Q266" s="79"/>
      <c r="R266" s="34"/>
      <c r="S266" s="79"/>
      <c r="T266" s="79"/>
      <c r="U266" s="3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K266" s="32"/>
      <c r="AL266" s="389"/>
      <c r="AM266" s="389"/>
      <c r="AN266" s="32"/>
    </row>
    <row r="267" spans="1:40">
      <c r="A267" s="34"/>
      <c r="B267" s="34"/>
      <c r="C267" s="34"/>
      <c r="D267" s="34"/>
      <c r="E267" s="79"/>
      <c r="F267" s="72"/>
      <c r="G267" s="72"/>
      <c r="H267" s="72"/>
      <c r="I267" s="34"/>
      <c r="J267" s="72"/>
      <c r="K267" s="34"/>
      <c r="L267" s="34"/>
      <c r="M267" s="72"/>
      <c r="N267" s="79"/>
      <c r="O267" s="79"/>
      <c r="P267" s="79"/>
      <c r="Q267" s="79"/>
      <c r="R267" s="34"/>
      <c r="S267" s="79"/>
      <c r="T267" s="79"/>
      <c r="U267" s="3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K267" s="32"/>
      <c r="AL267" s="389"/>
      <c r="AM267" s="389"/>
      <c r="AN267" s="32"/>
    </row>
    <row r="268" spans="1:40">
      <c r="A268" s="34"/>
      <c r="B268" s="34"/>
      <c r="C268" s="34"/>
      <c r="D268" s="34"/>
      <c r="E268" s="79"/>
      <c r="F268" s="72"/>
      <c r="G268" s="72"/>
      <c r="H268" s="72"/>
      <c r="I268" s="34"/>
      <c r="J268" s="72"/>
      <c r="K268" s="34"/>
      <c r="L268" s="34"/>
      <c r="M268" s="72"/>
      <c r="N268" s="79"/>
      <c r="O268" s="79"/>
      <c r="P268" s="79"/>
      <c r="Q268" s="79"/>
      <c r="R268" s="34"/>
      <c r="S268" s="79"/>
      <c r="T268" s="79"/>
      <c r="U268" s="3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K268" s="32"/>
      <c r="AL268" s="389"/>
      <c r="AM268" s="389"/>
      <c r="AN268" s="32"/>
    </row>
    <row r="269" spans="1:40">
      <c r="A269" s="34"/>
      <c r="B269" s="34"/>
      <c r="C269" s="34"/>
      <c r="D269" s="34"/>
      <c r="E269" s="79"/>
      <c r="F269" s="72"/>
      <c r="G269" s="72"/>
      <c r="H269" s="72"/>
      <c r="I269" s="34"/>
      <c r="J269" s="72"/>
      <c r="K269" s="34"/>
      <c r="L269" s="34"/>
      <c r="M269" s="72"/>
      <c r="N269" s="79"/>
      <c r="O269" s="79"/>
      <c r="P269" s="79"/>
      <c r="Q269" s="79"/>
      <c r="R269" s="34"/>
      <c r="S269" s="79"/>
      <c r="T269" s="79"/>
      <c r="U269" s="3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K269" s="32"/>
      <c r="AL269" s="389"/>
      <c r="AM269" s="389"/>
      <c r="AN269" s="32"/>
    </row>
    <row r="270" spans="1:40">
      <c r="A270" s="34"/>
      <c r="B270" s="34"/>
      <c r="C270" s="34"/>
      <c r="D270" s="34"/>
      <c r="E270" s="79"/>
      <c r="F270" s="72"/>
      <c r="G270" s="72"/>
      <c r="H270" s="72"/>
      <c r="I270" s="34"/>
      <c r="J270" s="72"/>
      <c r="K270" s="34"/>
      <c r="L270" s="34"/>
      <c r="M270" s="72"/>
      <c r="N270" s="79"/>
      <c r="O270" s="79"/>
      <c r="P270" s="79"/>
      <c r="Q270" s="79"/>
      <c r="R270" s="34"/>
      <c r="S270" s="79"/>
      <c r="T270" s="79"/>
      <c r="U270" s="3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K270" s="32"/>
      <c r="AL270" s="389"/>
      <c r="AM270" s="389"/>
      <c r="AN270" s="32"/>
    </row>
    <row r="271" spans="1:40">
      <c r="A271" s="34"/>
      <c r="B271" s="34"/>
      <c r="C271" s="34"/>
      <c r="D271" s="34"/>
      <c r="E271" s="79"/>
      <c r="F271" s="72"/>
      <c r="G271" s="72"/>
      <c r="H271" s="72"/>
      <c r="I271" s="34"/>
      <c r="J271" s="72"/>
      <c r="K271" s="34"/>
      <c r="L271" s="34"/>
      <c r="M271" s="72"/>
      <c r="N271" s="79"/>
      <c r="O271" s="79"/>
      <c r="P271" s="79"/>
      <c r="Q271" s="79"/>
      <c r="R271" s="34"/>
      <c r="S271" s="79"/>
      <c r="T271" s="79"/>
      <c r="U271" s="3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K271" s="32"/>
      <c r="AL271" s="389"/>
      <c r="AM271" s="389"/>
      <c r="AN271" s="32"/>
    </row>
    <row r="272" spans="1:40">
      <c r="A272" s="34"/>
      <c r="B272" s="34"/>
      <c r="C272" s="34"/>
      <c r="D272" s="34"/>
      <c r="E272" s="79"/>
      <c r="F272" s="72"/>
      <c r="G272" s="72"/>
      <c r="H272" s="72"/>
      <c r="I272" s="34"/>
      <c r="J272" s="72"/>
      <c r="K272" s="34"/>
      <c r="L272" s="34"/>
      <c r="M272" s="72"/>
      <c r="N272" s="79"/>
      <c r="O272" s="79"/>
      <c r="P272" s="79"/>
      <c r="Q272" s="79"/>
      <c r="R272" s="34"/>
      <c r="S272" s="79"/>
      <c r="T272" s="79"/>
      <c r="U272" s="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K272" s="32"/>
      <c r="AL272" s="389"/>
      <c r="AM272" s="389"/>
      <c r="AN272" s="32"/>
    </row>
    <row r="273" spans="1:40">
      <c r="A273" s="34"/>
      <c r="B273" s="34"/>
      <c r="C273" s="34"/>
      <c r="D273" s="34"/>
      <c r="E273" s="79"/>
      <c r="F273" s="72"/>
      <c r="G273" s="72"/>
      <c r="H273" s="72"/>
      <c r="I273" s="34"/>
      <c r="J273" s="72"/>
      <c r="K273" s="34"/>
      <c r="L273" s="34"/>
      <c r="M273" s="72"/>
      <c r="N273" s="79"/>
      <c r="O273" s="79"/>
      <c r="P273" s="79"/>
      <c r="Q273" s="79"/>
      <c r="R273" s="34"/>
      <c r="S273" s="79"/>
      <c r="T273" s="79"/>
      <c r="U273" s="3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K273" s="32"/>
      <c r="AL273" s="389"/>
      <c r="AM273" s="389"/>
      <c r="AN273" s="32"/>
    </row>
    <row r="274" spans="1:40">
      <c r="A274" s="34"/>
      <c r="B274" s="34"/>
      <c r="C274" s="34"/>
      <c r="D274" s="34"/>
      <c r="E274" s="79"/>
      <c r="F274" s="72"/>
      <c r="G274" s="72"/>
      <c r="H274" s="72"/>
      <c r="I274" s="34"/>
      <c r="J274" s="72"/>
      <c r="K274" s="34"/>
      <c r="L274" s="34"/>
      <c r="M274" s="72"/>
      <c r="N274" s="79"/>
      <c r="O274" s="79"/>
      <c r="P274" s="79"/>
      <c r="Q274" s="79"/>
      <c r="R274" s="34"/>
      <c r="S274" s="79"/>
      <c r="T274" s="79"/>
      <c r="U274" s="3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40">
      <c r="A275" s="34"/>
      <c r="B275" s="34"/>
      <c r="C275" s="34"/>
      <c r="D275" s="34"/>
      <c r="E275" s="79"/>
      <c r="F275" s="72"/>
      <c r="G275" s="72"/>
      <c r="H275" s="72"/>
      <c r="I275" s="34"/>
      <c r="J275" s="72"/>
      <c r="K275" s="34"/>
      <c r="L275" s="34"/>
      <c r="M275" s="72"/>
      <c r="N275" s="79"/>
      <c r="O275" s="79"/>
      <c r="P275" s="79"/>
      <c r="Q275" s="79"/>
      <c r="R275" s="34"/>
      <c r="S275" s="79"/>
      <c r="T275" s="79"/>
      <c r="U275" s="3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40">
      <c r="A276" s="34"/>
      <c r="B276" s="34"/>
      <c r="C276" s="34"/>
      <c r="D276" s="34"/>
      <c r="E276" s="79"/>
      <c r="F276" s="72"/>
      <c r="G276" s="72"/>
      <c r="H276" s="72"/>
      <c r="I276" s="34"/>
      <c r="J276" s="72"/>
      <c r="K276" s="34"/>
      <c r="L276" s="34"/>
      <c r="M276" s="72"/>
      <c r="N276" s="79"/>
      <c r="O276" s="79"/>
      <c r="P276" s="79"/>
      <c r="Q276" s="79"/>
      <c r="R276" s="34"/>
      <c r="S276" s="79"/>
      <c r="T276" s="79"/>
      <c r="U276" s="3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40">
      <c r="A277" s="34"/>
      <c r="B277" s="34"/>
      <c r="C277" s="34"/>
      <c r="D277" s="34"/>
      <c r="E277" s="79"/>
      <c r="F277" s="72"/>
      <c r="G277" s="72"/>
      <c r="H277" s="72"/>
      <c r="I277" s="34"/>
      <c r="J277" s="72"/>
      <c r="K277" s="34"/>
      <c r="L277" s="34"/>
      <c r="M277" s="72"/>
      <c r="N277" s="79"/>
      <c r="O277" s="79"/>
      <c r="P277" s="79"/>
      <c r="Q277" s="79"/>
      <c r="R277" s="34"/>
      <c r="S277" s="79"/>
      <c r="T277" s="79"/>
      <c r="U277" s="3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40">
      <c r="A278" s="34"/>
      <c r="B278" s="34"/>
      <c r="C278" s="34"/>
      <c r="D278" s="34"/>
      <c r="E278" s="79"/>
      <c r="F278" s="72"/>
      <c r="G278" s="72"/>
      <c r="H278" s="72"/>
      <c r="I278" s="34"/>
      <c r="J278" s="72"/>
      <c r="K278" s="34"/>
      <c r="L278" s="34"/>
      <c r="M278" s="72"/>
      <c r="N278" s="79"/>
      <c r="O278" s="79"/>
      <c r="P278" s="79"/>
      <c r="Q278" s="79"/>
      <c r="R278" s="34"/>
      <c r="S278" s="79"/>
      <c r="T278" s="79"/>
      <c r="U278" s="3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40">
      <c r="A279" s="34"/>
      <c r="B279" s="34"/>
      <c r="C279" s="34"/>
      <c r="D279" s="34"/>
      <c r="E279" s="79"/>
      <c r="F279" s="72"/>
      <c r="G279" s="72"/>
      <c r="H279" s="72"/>
      <c r="I279" s="34"/>
      <c r="J279" s="72"/>
      <c r="K279" s="34"/>
      <c r="L279" s="34"/>
      <c r="M279" s="72"/>
      <c r="N279" s="79"/>
      <c r="O279" s="79"/>
      <c r="P279" s="79"/>
      <c r="Q279" s="79"/>
      <c r="R279" s="34"/>
      <c r="S279" s="79"/>
      <c r="T279" s="79"/>
      <c r="U279" s="3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40">
      <c r="A280" s="34"/>
      <c r="B280" s="34"/>
      <c r="C280" s="34"/>
      <c r="D280" s="34"/>
      <c r="E280" s="79"/>
      <c r="F280" s="72"/>
      <c r="G280" s="72"/>
      <c r="H280" s="72"/>
      <c r="I280" s="34"/>
      <c r="J280" s="72"/>
      <c r="K280" s="34"/>
      <c r="L280" s="34"/>
      <c r="M280" s="72"/>
      <c r="N280" s="79"/>
      <c r="O280" s="79"/>
      <c r="P280" s="79"/>
      <c r="Q280" s="79"/>
      <c r="R280" s="34"/>
      <c r="S280" s="79"/>
      <c r="T280" s="79"/>
      <c r="U280" s="3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40">
      <c r="A281" s="34"/>
      <c r="B281" s="34"/>
      <c r="C281" s="34"/>
      <c r="D281" s="34"/>
      <c r="E281" s="79"/>
      <c r="F281" s="72"/>
      <c r="G281" s="72"/>
      <c r="H281" s="72"/>
      <c r="I281" s="34"/>
      <c r="J281" s="72"/>
      <c r="K281" s="34"/>
      <c r="L281" s="34"/>
      <c r="M281" s="72"/>
      <c r="N281" s="79"/>
      <c r="O281" s="79"/>
      <c r="P281" s="79"/>
      <c r="Q281" s="79"/>
      <c r="R281" s="34"/>
      <c r="S281" s="79"/>
      <c r="T281" s="79"/>
      <c r="U281" s="3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40">
      <c r="A282" s="34"/>
      <c r="B282" s="34"/>
      <c r="C282" s="34"/>
      <c r="D282" s="34"/>
      <c r="E282" s="79"/>
      <c r="F282" s="72"/>
      <c r="G282" s="72"/>
      <c r="H282" s="72"/>
      <c r="I282" s="34"/>
      <c r="J282" s="72"/>
      <c r="K282" s="34"/>
      <c r="L282" s="34"/>
      <c r="M282" s="72"/>
      <c r="N282" s="79"/>
      <c r="O282" s="79"/>
      <c r="P282" s="79"/>
      <c r="Q282" s="79"/>
      <c r="R282" s="34"/>
      <c r="S282" s="79"/>
      <c r="T282" s="79"/>
      <c r="U282" s="3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40">
      <c r="A283" s="34"/>
      <c r="B283" s="34"/>
      <c r="C283" s="34"/>
      <c r="D283" s="34"/>
      <c r="E283" s="79"/>
      <c r="F283" s="72"/>
      <c r="G283" s="72"/>
      <c r="H283" s="72"/>
      <c r="I283" s="34"/>
      <c r="J283" s="72"/>
      <c r="K283" s="34"/>
      <c r="L283" s="34"/>
      <c r="M283" s="72"/>
      <c r="N283" s="79"/>
      <c r="O283" s="79"/>
      <c r="P283" s="79"/>
      <c r="Q283" s="79"/>
      <c r="R283" s="34"/>
      <c r="S283" s="79"/>
      <c r="T283" s="79"/>
      <c r="U283" s="3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40">
      <c r="A284" s="34"/>
      <c r="B284" s="34"/>
      <c r="C284" s="34"/>
      <c r="D284" s="34"/>
      <c r="E284" s="79"/>
      <c r="F284" s="72"/>
      <c r="G284" s="72"/>
      <c r="H284" s="72"/>
      <c r="I284" s="34"/>
      <c r="J284" s="72"/>
      <c r="K284" s="34"/>
      <c r="L284" s="34"/>
      <c r="M284" s="72"/>
      <c r="N284" s="79"/>
      <c r="O284" s="79"/>
      <c r="P284" s="79"/>
      <c r="Q284" s="79"/>
      <c r="R284" s="34"/>
      <c r="S284" s="79"/>
      <c r="T284" s="79"/>
      <c r="U284" s="3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40">
      <c r="A285" s="34"/>
      <c r="B285" s="34"/>
      <c r="C285" s="34"/>
      <c r="D285" s="34"/>
      <c r="E285" s="79"/>
      <c r="F285" s="72"/>
      <c r="G285" s="72"/>
      <c r="H285" s="72"/>
      <c r="I285" s="34"/>
      <c r="J285" s="72"/>
      <c r="K285" s="34"/>
      <c r="L285" s="34"/>
      <c r="M285" s="72"/>
      <c r="N285" s="79"/>
      <c r="O285" s="79"/>
      <c r="P285" s="79"/>
      <c r="Q285" s="79"/>
      <c r="R285" s="34"/>
      <c r="S285" s="79"/>
      <c r="T285" s="79"/>
      <c r="U285" s="3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40">
      <c r="A286" s="34"/>
      <c r="B286" s="34"/>
      <c r="C286" s="34"/>
      <c r="D286" s="34"/>
      <c r="E286" s="79"/>
      <c r="F286" s="72"/>
      <c r="G286" s="72"/>
      <c r="H286" s="72"/>
      <c r="I286" s="34"/>
      <c r="J286" s="72"/>
      <c r="K286" s="34"/>
      <c r="L286" s="34"/>
      <c r="M286" s="72"/>
      <c r="N286" s="79"/>
      <c r="O286" s="79"/>
      <c r="P286" s="79"/>
      <c r="Q286" s="79"/>
      <c r="R286" s="34"/>
      <c r="S286" s="79"/>
    </row>
    <row r="287" spans="1:40">
      <c r="A287" s="34"/>
      <c r="B287" s="34"/>
      <c r="C287" s="34"/>
      <c r="D287" s="34"/>
      <c r="E287" s="79"/>
      <c r="F287" s="72"/>
      <c r="G287" s="72"/>
      <c r="H287" s="72"/>
      <c r="I287" s="34"/>
      <c r="J287" s="72"/>
      <c r="K287" s="34"/>
      <c r="L287" s="34"/>
      <c r="M287" s="72"/>
      <c r="N287" s="79"/>
      <c r="O287" s="79"/>
      <c r="P287" s="79"/>
      <c r="Q287" s="79"/>
      <c r="R287" s="34"/>
      <c r="S287" s="79"/>
    </row>
    <row r="288" spans="1:40">
      <c r="A288" s="34"/>
      <c r="B288" s="34"/>
      <c r="C288" s="34"/>
      <c r="D288" s="34"/>
      <c r="E288" s="79"/>
      <c r="F288" s="72"/>
      <c r="G288" s="72"/>
      <c r="H288" s="72"/>
      <c r="I288" s="34"/>
      <c r="J288" s="72"/>
      <c r="K288" s="34"/>
      <c r="L288" s="34"/>
      <c r="M288" s="72"/>
      <c r="N288" s="79"/>
      <c r="O288" s="79"/>
      <c r="P288" s="79"/>
      <c r="Q288" s="79"/>
      <c r="R288" s="34"/>
      <c r="S288" s="79"/>
    </row>
    <row r="289" spans="1:19">
      <c r="A289" s="34"/>
      <c r="B289" s="34"/>
      <c r="C289" s="34"/>
      <c r="D289" s="34"/>
      <c r="E289" s="79"/>
      <c r="F289" s="72"/>
      <c r="G289" s="72"/>
      <c r="H289" s="72"/>
      <c r="I289" s="34"/>
      <c r="J289" s="72"/>
      <c r="K289" s="34"/>
      <c r="L289" s="34"/>
      <c r="M289" s="72"/>
      <c r="N289" s="79"/>
      <c r="O289" s="79"/>
      <c r="P289" s="79"/>
      <c r="Q289" s="79"/>
      <c r="R289" s="34"/>
      <c r="S289" s="79"/>
    </row>
    <row r="290" spans="1:19">
      <c r="A290" s="34"/>
      <c r="B290" s="34"/>
      <c r="C290" s="34"/>
      <c r="D290" s="34"/>
      <c r="E290" s="79"/>
      <c r="F290" s="72"/>
      <c r="G290" s="72"/>
      <c r="H290" s="72"/>
      <c r="I290" s="34"/>
      <c r="J290" s="72"/>
      <c r="K290" s="34"/>
      <c r="L290" s="34"/>
      <c r="M290" s="72"/>
      <c r="N290" s="79"/>
      <c r="O290" s="79"/>
      <c r="P290" s="79"/>
      <c r="Q290" s="79"/>
      <c r="R290" s="34"/>
      <c r="S290" s="79"/>
    </row>
    <row r="291" spans="1:19">
      <c r="A291" s="34"/>
      <c r="B291" s="34"/>
      <c r="C291" s="34"/>
      <c r="D291" s="34"/>
      <c r="E291" s="79"/>
      <c r="F291" s="72"/>
      <c r="G291" s="72"/>
      <c r="H291" s="72"/>
      <c r="I291" s="34"/>
      <c r="J291" s="72"/>
      <c r="K291" s="34"/>
      <c r="L291" s="34"/>
      <c r="M291" s="72"/>
      <c r="N291" s="79"/>
      <c r="O291" s="79"/>
      <c r="P291" s="79"/>
      <c r="Q291" s="79"/>
      <c r="R291" s="34"/>
      <c r="S291" s="79"/>
    </row>
    <row r="292" spans="1:19">
      <c r="A292" s="34"/>
      <c r="B292" s="34"/>
      <c r="C292" s="34"/>
      <c r="D292" s="34"/>
      <c r="E292" s="79"/>
      <c r="F292" s="72"/>
      <c r="G292" s="72"/>
      <c r="H292" s="72"/>
      <c r="I292" s="34"/>
      <c r="J292" s="72"/>
      <c r="K292" s="34"/>
      <c r="L292" s="34"/>
      <c r="M292" s="72"/>
      <c r="N292" s="79"/>
      <c r="O292" s="79"/>
      <c r="P292" s="79"/>
      <c r="Q292" s="79"/>
      <c r="R292" s="34"/>
      <c r="S292" s="79"/>
    </row>
    <row r="293" spans="1:19">
      <c r="A293" s="34"/>
      <c r="B293" s="34"/>
      <c r="C293" s="34"/>
      <c r="D293" s="34"/>
      <c r="E293" s="79"/>
      <c r="F293" s="72"/>
      <c r="G293" s="72"/>
      <c r="H293" s="72"/>
      <c r="I293" s="34"/>
      <c r="J293" s="72"/>
      <c r="K293" s="34"/>
      <c r="L293" s="34"/>
      <c r="M293" s="72"/>
      <c r="N293" s="79"/>
      <c r="O293" s="79"/>
      <c r="P293" s="79"/>
      <c r="Q293" s="79"/>
      <c r="R293" s="34"/>
      <c r="S293" s="79"/>
    </row>
    <row r="294" spans="1:19">
      <c r="A294" s="34"/>
      <c r="B294" s="34"/>
      <c r="C294" s="34"/>
      <c r="D294" s="34"/>
      <c r="E294" s="79"/>
      <c r="F294" s="72"/>
      <c r="G294" s="72"/>
      <c r="H294" s="72"/>
      <c r="I294" s="34"/>
      <c r="J294" s="72"/>
      <c r="K294" s="34"/>
      <c r="L294" s="34"/>
      <c r="M294" s="72"/>
      <c r="N294" s="79"/>
      <c r="O294" s="79"/>
      <c r="P294" s="79"/>
      <c r="Q294" s="79"/>
      <c r="R294" s="34"/>
      <c r="S294" s="79"/>
    </row>
    <row r="295" spans="1:19">
      <c r="A295" s="34"/>
      <c r="B295" s="34"/>
      <c r="C295" s="34"/>
      <c r="D295" s="34"/>
      <c r="E295" s="79"/>
      <c r="F295" s="72"/>
      <c r="G295" s="72"/>
      <c r="H295" s="72"/>
      <c r="I295" s="34"/>
      <c r="J295" s="72"/>
      <c r="K295" s="34"/>
      <c r="L295" s="34"/>
      <c r="M295" s="72"/>
      <c r="N295" s="79"/>
      <c r="O295" s="79"/>
      <c r="P295" s="79"/>
      <c r="Q295" s="79"/>
      <c r="R295" s="34"/>
      <c r="S295" s="79"/>
    </row>
    <row r="296" spans="1:19">
      <c r="A296" s="34"/>
      <c r="B296" s="34"/>
      <c r="C296" s="34"/>
      <c r="D296" s="34"/>
      <c r="E296" s="79"/>
      <c r="F296" s="72"/>
      <c r="H296" s="72"/>
      <c r="I296" s="34"/>
      <c r="K296" s="34"/>
      <c r="L296" s="34"/>
      <c r="N296" s="79"/>
      <c r="O296" s="79"/>
      <c r="P296" s="79"/>
      <c r="Q296" s="79"/>
      <c r="R296" s="34"/>
      <c r="S296" s="79"/>
    </row>
    <row r="297" spans="1:19">
      <c r="N297" s="79"/>
      <c r="O297" s="79"/>
      <c r="P297" s="79"/>
      <c r="Q297" s="79"/>
      <c r="R297" s="34"/>
      <c r="S297" s="79"/>
    </row>
    <row r="298" spans="1:19">
      <c r="N298" s="79"/>
      <c r="O298" s="79"/>
      <c r="P298" s="79"/>
      <c r="Q298" s="79"/>
      <c r="R298" s="34"/>
      <c r="S298" s="79"/>
    </row>
    <row r="299" spans="1:19">
      <c r="N299" s="79"/>
      <c r="O299" s="79"/>
      <c r="P299" s="79"/>
      <c r="Q299" s="79"/>
      <c r="R299" s="34"/>
      <c r="S299" s="79"/>
    </row>
    <row r="300" spans="1:19">
      <c r="N300" s="79"/>
      <c r="O300" s="79"/>
      <c r="P300" s="79"/>
      <c r="Q300" s="79"/>
      <c r="R300" s="34"/>
      <c r="S300" s="79"/>
    </row>
    <row r="301" spans="1:19">
      <c r="N301" s="79"/>
      <c r="O301" s="79"/>
      <c r="P301" s="79"/>
      <c r="Q301" s="79"/>
      <c r="R301" s="34"/>
      <c r="S301" s="79"/>
    </row>
    <row r="302" spans="1:19">
      <c r="N302" s="79"/>
      <c r="O302" s="79"/>
      <c r="P302" s="79"/>
      <c r="Q302" s="79"/>
      <c r="R302" s="34"/>
      <c r="S302" s="79"/>
    </row>
    <row r="303" spans="1:19">
      <c r="N303" s="79"/>
      <c r="O303" s="79"/>
      <c r="P303" s="79"/>
      <c r="Q303" s="79"/>
      <c r="R303" s="34"/>
      <c r="S303" s="79"/>
    </row>
    <row r="304" spans="1:19">
      <c r="N304" s="79"/>
      <c r="O304" s="79"/>
      <c r="P304" s="79"/>
      <c r="Q304" s="79"/>
      <c r="R304" s="34"/>
      <c r="S304" s="79"/>
    </row>
    <row r="305" spans="14:19">
      <c r="N305" s="79"/>
      <c r="O305" s="79"/>
      <c r="P305" s="79"/>
      <c r="Q305" s="79"/>
      <c r="R305" s="34"/>
      <c r="S305" s="79"/>
    </row>
    <row r="306" spans="14:19">
      <c r="N306" s="79"/>
      <c r="O306" s="79"/>
      <c r="P306" s="79"/>
      <c r="Q306" s="79"/>
      <c r="R306" s="34"/>
      <c r="S306" s="79"/>
    </row>
    <row r="307" spans="14:19">
      <c r="N307" s="79"/>
      <c r="O307" s="79"/>
      <c r="P307" s="79"/>
      <c r="Q307" s="79"/>
      <c r="R307" s="34"/>
      <c r="S307" s="79"/>
    </row>
    <row r="308" spans="14:19">
      <c r="N308" s="79"/>
      <c r="O308" s="79"/>
      <c r="P308" s="79"/>
      <c r="Q308" s="79"/>
      <c r="R308" s="34"/>
      <c r="S30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125"/>
  <sheetViews>
    <sheetView zoomScale="86" zoomScaleNormal="86" workbookViewId="0">
      <pane xSplit="8" ySplit="9" topLeftCell="I74" activePane="bottomRight" state="frozen"/>
      <selection pane="topRight" activeCell="I1" sqref="I1"/>
      <selection pane="bottomLeft" activeCell="A10" sqref="A10"/>
      <selection pane="bottomRight" activeCell="B134" sqref="B134"/>
    </sheetView>
  </sheetViews>
  <sheetFormatPr baseColWidth="10" defaultRowHeight="15.6"/>
  <cols>
    <col min="1" max="1" width="2.08984375" customWidth="1"/>
    <col min="2" max="2" width="3.90625" style="4" customWidth="1"/>
    <col min="3" max="3" width="17.1796875" style="4" customWidth="1"/>
    <col min="4" max="4" width="5.08984375" style="32" customWidth="1"/>
    <col min="5" max="5" width="6.1796875" customWidth="1"/>
    <col min="6" max="6" width="7.08984375" customWidth="1"/>
    <col min="7" max="7" width="7.90625" customWidth="1"/>
    <col min="8" max="8" width="8.08984375" style="32" customWidth="1"/>
    <col min="9" max="9" width="5.1796875" customWidth="1"/>
    <col min="10" max="11" width="5.54296875" customWidth="1"/>
    <col min="12" max="12" width="7.1796875" customWidth="1"/>
    <col min="13" max="13" width="6.36328125" style="1" customWidth="1"/>
    <col min="14" max="14" width="2.453125" style="1" customWidth="1"/>
    <col min="15" max="16" width="6.6328125" style="11" customWidth="1"/>
    <col min="17" max="17" width="3.1796875" style="11" customWidth="1"/>
    <col min="18" max="18" width="7" customWidth="1"/>
    <col min="19" max="19" width="6.54296875" style="1" customWidth="1"/>
    <col min="20" max="20" width="6.08984375" style="19" customWidth="1"/>
    <col min="21" max="21" width="5.81640625" style="11" customWidth="1"/>
    <col min="22" max="22" width="7.36328125" customWidth="1"/>
    <col min="23" max="23" width="1.81640625" style="11" customWidth="1"/>
    <col min="24" max="24" width="5.36328125" style="67" customWidth="1"/>
    <col min="25" max="25" width="7" style="67" customWidth="1"/>
    <col min="26" max="26" width="4.36328125" style="11" customWidth="1"/>
    <col min="27" max="27" width="6" style="11" customWidth="1"/>
    <col min="28" max="28" width="5.08984375" style="11" customWidth="1"/>
    <col min="29" max="29" width="5.36328125" customWidth="1"/>
    <col min="30" max="30" width="6.453125" style="1" customWidth="1"/>
    <col min="31" max="31" width="6" customWidth="1"/>
    <col min="32" max="32" width="5.6328125" customWidth="1"/>
    <col min="33" max="33" width="5.6328125" style="11" customWidth="1"/>
    <col min="34" max="34" width="6.90625" style="11" customWidth="1"/>
    <col min="35" max="35" width="8" style="11" customWidth="1"/>
    <col min="36" max="36" width="8.08984375" style="11" customWidth="1"/>
    <col min="37" max="37" width="6" style="11" customWidth="1"/>
    <col min="38" max="38" width="8.36328125" style="11" customWidth="1"/>
    <col min="39" max="39" width="6.54296875" style="11" customWidth="1"/>
    <col min="40" max="40" width="6.36328125" customWidth="1"/>
    <col min="43" max="43" width="16.36328125" customWidth="1"/>
  </cols>
  <sheetData>
    <row r="1" spans="1:39">
      <c r="A1" s="103"/>
      <c r="B1" s="309">
        <v>20</v>
      </c>
      <c r="C1" s="309"/>
      <c r="D1" s="308"/>
      <c r="E1" s="103"/>
      <c r="F1" s="103"/>
      <c r="G1" s="103"/>
      <c r="H1" s="308"/>
      <c r="I1" s="103"/>
      <c r="J1" s="103"/>
      <c r="K1" s="103"/>
      <c r="L1" s="103"/>
      <c r="M1" s="124"/>
      <c r="N1" s="124"/>
      <c r="O1" s="118"/>
      <c r="P1" s="118"/>
      <c r="Q1" s="118"/>
      <c r="R1" s="103"/>
      <c r="S1" s="124"/>
      <c r="T1" s="107"/>
      <c r="U1" s="118"/>
      <c r="V1" s="103"/>
      <c r="W1" s="118"/>
      <c r="X1" s="103"/>
      <c r="Y1" s="103"/>
      <c r="Z1" s="103"/>
      <c r="AA1" s="103"/>
      <c r="AB1" s="103"/>
      <c r="AC1" s="103"/>
      <c r="AD1" s="103"/>
      <c r="AE1" s="103"/>
      <c r="AF1" s="118"/>
      <c r="AG1"/>
      <c r="AH1"/>
      <c r="AI1"/>
      <c r="AJ1"/>
      <c r="AK1"/>
      <c r="AL1"/>
      <c r="AM1"/>
    </row>
    <row r="2" spans="1:39" ht="31.8">
      <c r="A2" s="103"/>
      <c r="B2" s="309"/>
      <c r="C2" s="309"/>
      <c r="D2" s="163" t="s">
        <v>556</v>
      </c>
      <c r="E2" s="162"/>
      <c r="F2" s="162"/>
      <c r="G2" s="162"/>
      <c r="H2" s="315"/>
      <c r="I2" s="162"/>
      <c r="J2" s="162"/>
      <c r="K2" s="162" t="str">
        <f>+År!B2</f>
        <v>UNG KU</v>
      </c>
      <c r="L2" s="103"/>
      <c r="M2" s="329"/>
      <c r="N2" s="329"/>
      <c r="O2" s="218"/>
      <c r="P2" s="218"/>
      <c r="Q2" s="218"/>
      <c r="R2" s="103"/>
      <c r="S2" s="329"/>
      <c r="T2" s="107"/>
      <c r="U2" s="218"/>
      <c r="V2" s="103"/>
      <c r="W2" s="218"/>
      <c r="X2" s="103"/>
      <c r="Y2" s="103"/>
      <c r="Z2" s="103"/>
      <c r="AA2" s="103"/>
      <c r="AB2" s="103"/>
      <c r="AC2" s="103"/>
      <c r="AD2" s="103"/>
      <c r="AE2" s="103"/>
      <c r="AF2" s="118"/>
      <c r="AG2"/>
      <c r="AH2"/>
      <c r="AI2"/>
      <c r="AJ2"/>
      <c r="AK2"/>
      <c r="AL2"/>
      <c r="AM2"/>
    </row>
    <row r="3" spans="1:39">
      <c r="A3" s="103"/>
      <c r="B3" s="309"/>
      <c r="C3" s="309"/>
      <c r="D3" s="308"/>
      <c r="E3" s="103"/>
      <c r="F3" s="103"/>
      <c r="G3" s="103"/>
      <c r="H3" s="308"/>
      <c r="I3" s="103"/>
      <c r="J3" s="103"/>
      <c r="K3" s="104"/>
      <c r="L3" s="103"/>
      <c r="M3" s="124"/>
      <c r="N3" s="124"/>
      <c r="O3" s="118"/>
      <c r="P3" s="118"/>
      <c r="Q3" s="118"/>
      <c r="R3" s="103"/>
      <c r="S3" s="124"/>
      <c r="T3" s="107"/>
      <c r="U3" s="118"/>
      <c r="V3" s="103"/>
      <c r="W3" s="118"/>
      <c r="X3" s="103"/>
      <c r="Y3" s="103"/>
      <c r="Z3" s="103"/>
      <c r="AA3" s="103"/>
      <c r="AB3" s="103"/>
      <c r="AC3" s="103"/>
      <c r="AD3" s="103"/>
      <c r="AE3" s="103"/>
      <c r="AF3" s="118"/>
      <c r="AG3"/>
      <c r="AH3"/>
      <c r="AI3"/>
      <c r="AJ3"/>
      <c r="AK3"/>
      <c r="AL3"/>
      <c r="AM3"/>
    </row>
    <row r="4" spans="1:39" ht="24.6">
      <c r="A4" s="103"/>
      <c r="B4" s="309"/>
      <c r="C4" s="163" t="s">
        <v>460</v>
      </c>
      <c r="D4" s="163"/>
      <c r="E4" s="175">
        <f>+År!P2</f>
        <v>52</v>
      </c>
      <c r="F4" s="163"/>
      <c r="G4" s="163"/>
      <c r="H4" s="315"/>
      <c r="I4" s="163" t="s">
        <v>417</v>
      </c>
      <c r="J4" s="330"/>
      <c r="K4" s="163"/>
      <c r="L4" s="330"/>
      <c r="M4" s="587">
        <f>SUM(G10:G46)</f>
        <v>44443</v>
      </c>
      <c r="N4" s="572"/>
      <c r="O4" s="572"/>
      <c r="P4" s="118"/>
      <c r="Q4" s="118"/>
      <c r="R4" s="103"/>
      <c r="S4" s="164" t="s">
        <v>557</v>
      </c>
      <c r="T4" s="315"/>
      <c r="U4" s="315"/>
      <c r="V4" s="315"/>
      <c r="W4" s="315"/>
      <c r="X4" s="315"/>
      <c r="Y4" s="315"/>
      <c r="Z4" s="586">
        <f>+G10</f>
        <v>2668</v>
      </c>
      <c r="AA4" s="572"/>
      <c r="AB4" s="316"/>
      <c r="AC4" s="118"/>
      <c r="AD4" s="103"/>
      <c r="AE4" s="118"/>
      <c r="AF4" s="118"/>
      <c r="AG4"/>
      <c r="AH4"/>
      <c r="AI4"/>
      <c r="AJ4"/>
      <c r="AK4"/>
      <c r="AL4"/>
      <c r="AM4"/>
    </row>
    <row r="5" spans="1:39" ht="22.8">
      <c r="A5" s="131"/>
      <c r="B5" s="309"/>
      <c r="C5" s="309"/>
      <c r="D5" s="308"/>
      <c r="E5" s="103"/>
      <c r="F5" s="103"/>
      <c r="G5" s="103"/>
      <c r="H5" s="308"/>
      <c r="I5" s="103"/>
      <c r="J5" s="103"/>
      <c r="K5" s="103"/>
      <c r="L5" s="105"/>
      <c r="M5" s="124"/>
      <c r="N5" s="124"/>
      <c r="O5" s="118"/>
      <c r="P5" s="118"/>
      <c r="Q5" s="118"/>
      <c r="R5" s="103"/>
      <c r="S5" s="124"/>
      <c r="T5" s="107"/>
      <c r="U5" s="118"/>
      <c r="V5" s="103"/>
      <c r="W5" s="118"/>
      <c r="X5" s="103"/>
      <c r="Y5" s="103"/>
      <c r="Z5" s="103"/>
      <c r="AA5" s="103"/>
      <c r="AB5" s="103"/>
      <c r="AC5" s="103"/>
      <c r="AD5" s="124"/>
      <c r="AE5" s="103"/>
      <c r="AF5" s="118"/>
      <c r="AG5"/>
      <c r="AH5"/>
      <c r="AI5"/>
      <c r="AJ5"/>
      <c r="AK5"/>
      <c r="AL5"/>
      <c r="AM5"/>
    </row>
    <row r="6" spans="1:39" ht="15" customHeight="1">
      <c r="A6" s="131"/>
      <c r="B6" s="309"/>
      <c r="C6" s="309"/>
      <c r="D6" s="308"/>
      <c r="E6" s="105" t="s">
        <v>48</v>
      </c>
      <c r="F6" s="103"/>
      <c r="G6" s="103"/>
      <c r="H6" s="308"/>
      <c r="I6" s="105"/>
      <c r="J6" s="103"/>
      <c r="K6" s="103"/>
      <c r="L6" s="105"/>
      <c r="M6" s="124"/>
      <c r="N6" s="124"/>
      <c r="O6" s="118"/>
      <c r="P6" s="118"/>
      <c r="Q6" s="118"/>
      <c r="R6" s="105" t="s">
        <v>24</v>
      </c>
      <c r="S6" s="124"/>
      <c r="T6" s="107" t="s">
        <v>24</v>
      </c>
      <c r="U6" s="118"/>
      <c r="V6" s="103"/>
      <c r="W6" s="118"/>
      <c r="X6" s="105" t="s">
        <v>62</v>
      </c>
      <c r="Y6" s="105"/>
      <c r="Z6" s="103"/>
      <c r="AA6" s="103"/>
      <c r="AB6" s="119" t="s">
        <v>403</v>
      </c>
      <c r="AC6" s="103"/>
      <c r="AD6" s="124"/>
      <c r="AE6" s="103"/>
      <c r="AF6" s="118"/>
      <c r="AG6"/>
      <c r="AH6"/>
      <c r="AI6"/>
      <c r="AJ6"/>
      <c r="AK6"/>
      <c r="AL6"/>
      <c r="AM6"/>
    </row>
    <row r="7" spans="1:39" ht="15" customHeight="1">
      <c r="A7" s="105"/>
      <c r="B7" s="309"/>
      <c r="C7" s="309"/>
      <c r="D7" s="308"/>
      <c r="E7" s="105" t="s">
        <v>475</v>
      </c>
      <c r="F7" s="103"/>
      <c r="G7" s="103"/>
      <c r="H7" s="308"/>
      <c r="I7" s="103"/>
      <c r="J7" s="103"/>
      <c r="K7" s="103"/>
      <c r="L7" s="105" t="s">
        <v>24</v>
      </c>
      <c r="M7" s="124"/>
      <c r="N7" s="124"/>
      <c r="O7" s="118"/>
      <c r="P7" s="118"/>
      <c r="Q7" s="118"/>
      <c r="R7" s="105" t="s">
        <v>481</v>
      </c>
      <c r="S7" s="124"/>
      <c r="T7" s="107" t="s">
        <v>488</v>
      </c>
      <c r="U7" s="118"/>
      <c r="V7" s="119"/>
      <c r="W7" s="118"/>
      <c r="X7" s="107" t="s">
        <v>623</v>
      </c>
      <c r="Y7" s="107"/>
      <c r="Z7" s="119"/>
      <c r="AA7" s="119" t="s">
        <v>403</v>
      </c>
      <c r="AB7" s="107" t="s">
        <v>413</v>
      </c>
      <c r="AC7" s="118"/>
      <c r="AD7" s="103"/>
      <c r="AE7" s="103"/>
      <c r="AF7" s="103"/>
      <c r="AG7"/>
      <c r="AH7"/>
      <c r="AI7"/>
      <c r="AJ7"/>
      <c r="AK7"/>
      <c r="AL7"/>
      <c r="AM7"/>
    </row>
    <row r="8" spans="1:39" ht="15" customHeight="1">
      <c r="A8" s="105"/>
      <c r="B8" s="309"/>
      <c r="C8" s="309"/>
      <c r="D8" s="309"/>
      <c r="E8" s="105" t="s">
        <v>476</v>
      </c>
      <c r="F8" s="116"/>
      <c r="G8" s="105" t="s">
        <v>4</v>
      </c>
      <c r="H8" s="500"/>
      <c r="I8" s="105" t="s">
        <v>4</v>
      </c>
      <c r="J8" s="103"/>
      <c r="K8" s="116" t="s">
        <v>1</v>
      </c>
      <c r="L8" s="105" t="s">
        <v>44</v>
      </c>
      <c r="M8" s="124"/>
      <c r="N8" s="124"/>
      <c r="O8" s="421" t="s">
        <v>24</v>
      </c>
      <c r="P8" s="421" t="s">
        <v>24</v>
      </c>
      <c r="Q8" s="118"/>
      <c r="R8" s="105" t="s">
        <v>415</v>
      </c>
      <c r="S8" s="124"/>
      <c r="T8" s="107" t="s">
        <v>45</v>
      </c>
      <c r="U8" s="118"/>
      <c r="V8" s="107" t="s">
        <v>24</v>
      </c>
      <c r="W8" s="118"/>
      <c r="X8" s="107" t="s">
        <v>622</v>
      </c>
      <c r="Y8" s="107" t="s">
        <v>624</v>
      </c>
      <c r="Z8" s="107" t="s">
        <v>581</v>
      </c>
      <c r="AA8" s="107" t="s">
        <v>534</v>
      </c>
      <c r="AB8" s="233" t="s">
        <v>621</v>
      </c>
      <c r="AC8" s="107" t="s">
        <v>528</v>
      </c>
      <c r="AD8" s="105"/>
      <c r="AE8" s="105"/>
      <c r="AF8" s="105"/>
      <c r="AG8"/>
      <c r="AH8"/>
      <c r="AI8"/>
      <c r="AJ8"/>
      <c r="AK8"/>
      <c r="AL8"/>
      <c r="AM8"/>
    </row>
    <row r="9" spans="1:39" ht="15" customHeight="1">
      <c r="A9" s="105"/>
      <c r="B9" s="106" t="s">
        <v>693</v>
      </c>
      <c r="C9" s="309"/>
      <c r="D9" s="309" t="s">
        <v>89</v>
      </c>
      <c r="E9" s="105"/>
      <c r="F9" s="116" t="s">
        <v>533</v>
      </c>
      <c r="G9" s="107" t="s">
        <v>10</v>
      </c>
      <c r="H9" s="500" t="s">
        <v>533</v>
      </c>
      <c r="I9" s="107" t="s">
        <v>403</v>
      </c>
      <c r="J9" s="116" t="s">
        <v>533</v>
      </c>
      <c r="K9" s="117" t="s">
        <v>403</v>
      </c>
      <c r="L9" s="105"/>
      <c r="M9" s="125" t="s">
        <v>533</v>
      </c>
      <c r="N9" s="125"/>
      <c r="O9" s="421" t="s">
        <v>717</v>
      </c>
      <c r="P9" s="421" t="s">
        <v>718</v>
      </c>
      <c r="Q9" s="118"/>
      <c r="R9" s="105"/>
      <c r="S9" s="125" t="s">
        <v>533</v>
      </c>
      <c r="T9" s="125"/>
      <c r="U9" s="233" t="s">
        <v>533</v>
      </c>
      <c r="V9" s="107" t="s">
        <v>530</v>
      </c>
      <c r="W9" s="118"/>
      <c r="X9" s="107"/>
      <c r="Y9" s="107" t="s">
        <v>44</v>
      </c>
      <c r="Z9" s="107" t="s">
        <v>582</v>
      </c>
      <c r="AA9" s="107" t="s">
        <v>548</v>
      </c>
      <c r="AB9" s="107" t="s">
        <v>565</v>
      </c>
      <c r="AC9" s="107" t="s">
        <v>1</v>
      </c>
      <c r="AD9" s="105" t="s">
        <v>0</v>
      </c>
      <c r="AE9" s="105" t="s">
        <v>532</v>
      </c>
      <c r="AF9" s="105"/>
      <c r="AG9"/>
      <c r="AH9"/>
      <c r="AI9"/>
      <c r="AJ9"/>
      <c r="AK9"/>
      <c r="AL9"/>
      <c r="AM9"/>
    </row>
    <row r="10" spans="1:39" ht="16.2">
      <c r="A10" s="105"/>
      <c r="B10" s="313">
        <f>+'Ark1'!AP1350</f>
        <v>0</v>
      </c>
      <c r="C10" s="313" t="str">
        <f>VLOOKUP(B10,RNR!$E$1:$F$41,2)</f>
        <v>Datamangel</v>
      </c>
      <c r="D10" s="310">
        <f>+'Ark1'!C1350</f>
        <v>2024</v>
      </c>
      <c r="E10" s="173">
        <f>+'Ark1'!Q1350</f>
        <v>1708</v>
      </c>
      <c r="F10" s="185">
        <f>+E10-E48</f>
        <v>-182</v>
      </c>
      <c r="G10" s="405">
        <f>+'Ark1'!R1350</f>
        <v>2668</v>
      </c>
      <c r="H10" s="501">
        <f>+G10-G48</f>
        <v>-227</v>
      </c>
      <c r="I10" s="187">
        <f>+IF(G10=0,"",'Ark1'!AE1350)</f>
        <v>5.8966538478539547</v>
      </c>
      <c r="J10" s="339">
        <f>+IF(G10=0,"",IF(G48=0,"",I10-I48))</f>
        <v>0.166930537083263</v>
      </c>
      <c r="K10" s="187">
        <f>+IF(G10=0,"",'Ark1'!AF1350)</f>
        <v>5.6144645602789991</v>
      </c>
      <c r="L10" s="378">
        <f>+IF(G10=0,"",'Ark1'!S1350)</f>
        <v>3.7122915858860006</v>
      </c>
      <c r="M10" s="340">
        <f>+IF(G10=0,"",IF(G48=0,"",L10-L48))</f>
        <v>0.12023908862023314</v>
      </c>
      <c r="N10" s="125"/>
      <c r="O10" s="376">
        <f>+IF(G10=0,"",'Ark1'!AR1350)</f>
        <v>213.13793103448276</v>
      </c>
      <c r="P10" s="114">
        <f>+IF(G10=0,"",'Ark1'!AS1350)</f>
        <v>28.613044425206834</v>
      </c>
      <c r="Q10" s="118"/>
      <c r="R10" s="188">
        <f>+IF(G10=0,"",'Ark1'!T1350)</f>
        <v>7.1986506746626686</v>
      </c>
      <c r="S10" s="340">
        <f>+IF(G10=0,"",IF(G46=0,"",R10-R48))</f>
        <v>0.2463190684450538</v>
      </c>
      <c r="T10" s="307">
        <f>+IF(G10=0,"",'Ark1'!U1350)</f>
        <v>252.60610944527704</v>
      </c>
      <c r="U10" s="341">
        <f>+IF(G10=0,"",IF(G46=0,"",T10-T48))</f>
        <v>3.7800299979536476</v>
      </c>
      <c r="V10" s="307">
        <f>+IF(G10=0,"",'Ark1'!AG1350)</f>
        <v>1090.4137931034484</v>
      </c>
      <c r="W10" s="118"/>
      <c r="X10" s="307"/>
      <c r="Y10" s="307">
        <f t="shared" ref="Y10:Y44" si="0">+IF(G10=0,"",T10/L10)</f>
        <v>68.045869674051573</v>
      </c>
      <c r="Z10" s="186">
        <f>+'Ark1'!AH1350</f>
        <v>1.0869565217391304</v>
      </c>
      <c r="AA10" s="186">
        <f>+'Ark1'!W1350</f>
        <v>62.781109445277352</v>
      </c>
      <c r="AB10" s="307">
        <f>+'Ark1'!X1350</f>
        <v>4.0854572713643176</v>
      </c>
      <c r="AC10" s="186">
        <f>+'Ark1'!Y1350</f>
        <v>53.211771442944141</v>
      </c>
      <c r="AD10" s="188">
        <f>+'Ark1'!Z1350</f>
        <v>1.5011242253660015</v>
      </c>
      <c r="AE10" s="188">
        <f>+'Ark1'!AA1350</f>
        <v>2.3008957207687342</v>
      </c>
      <c r="AF10" s="105"/>
      <c r="AG10"/>
      <c r="AH10"/>
      <c r="AI10"/>
      <c r="AJ10"/>
      <c r="AK10"/>
      <c r="AL10"/>
      <c r="AM10"/>
    </row>
    <row r="11" spans="1:39" ht="16.2">
      <c r="A11" s="105"/>
      <c r="B11" s="313">
        <f>+'Ark1'!AP1351</f>
        <v>1</v>
      </c>
      <c r="C11" s="313" t="str">
        <f>VLOOKUP(B11,RNR!$E$1:$F$41,2)</f>
        <v>NRF</v>
      </c>
      <c r="D11" s="310">
        <f>+'Ark1'!C1351</f>
        <v>2024</v>
      </c>
      <c r="E11" s="173">
        <f>+'Ark1'!Q1351</f>
        <v>5767</v>
      </c>
      <c r="F11" s="185">
        <f t="shared" ref="F11:F43" si="1">+E11-E49</f>
        <v>-348</v>
      </c>
      <c r="G11" s="405">
        <f>+'Ark1'!R1351</f>
        <v>28275</v>
      </c>
      <c r="H11" s="501">
        <f t="shared" ref="H11:H43" si="2">+G11-G49</f>
        <v>-4158</v>
      </c>
      <c r="I11" s="187">
        <f>+IF(G11=0,"",'Ark1'!AE1351)</f>
        <v>62.491711974539186</v>
      </c>
      <c r="J11" s="339">
        <f t="shared" ref="J11:J43" si="3">+IF(G11=0,"",IF(G49=0,"",I11-I49))</f>
        <v>-1.6990017174213676</v>
      </c>
      <c r="K11" s="187">
        <f>+IF(G11=0,"",'Ark1'!AF1351)</f>
        <v>62.214488254301614</v>
      </c>
      <c r="L11" s="378">
        <f>+IF(G11=0,"",'Ark1'!S1351)</f>
        <v>3.3786913108136809</v>
      </c>
      <c r="M11" s="340">
        <f t="shared" ref="M11:M43" si="4">+IF(G11=0,"",IF(G49=0,"",L11-L49))</f>
        <v>8.0490082835525278E-2</v>
      </c>
      <c r="N11" s="125"/>
      <c r="O11" s="376">
        <f>+IF(G11=0,"",'Ark1'!AR1351)</f>
        <v>217.57874447391697</v>
      </c>
      <c r="P11" s="114">
        <f>+IF(G11=0,"",'Ark1'!AS1351)</f>
        <v>25.571322357521737</v>
      </c>
      <c r="Q11" s="118"/>
      <c r="R11" s="188">
        <f>+IF(G11=0,"",'Ark1'!T1351)</f>
        <v>7.4774182139699388</v>
      </c>
      <c r="S11" s="340" t="str">
        <f t="shared" ref="S11:S43" si="5">+IF(G11=0,"",IF(G47=0,"",R11-R49))</f>
        <v/>
      </c>
      <c r="T11" s="307">
        <f>+IF(G11=0,"",'Ark1'!U1351)</f>
        <v>264.12545004420684</v>
      </c>
      <c r="U11" s="341" t="str">
        <f t="shared" ref="U11:U43" si="6">+IF(G11=0,"",IF(G47=0,"",T11-T49))</f>
        <v/>
      </c>
      <c r="V11" s="307">
        <f>+IF(G11=0,"",'Ark1'!AG1351)</f>
        <v>1082.7864544650749</v>
      </c>
      <c r="W11" s="118"/>
      <c r="X11" s="307"/>
      <c r="Y11" s="307">
        <f t="shared" ref="Y11" si="7">+IF(G11=0,"",T11/L11)</f>
        <v>78.173892121739357</v>
      </c>
      <c r="Z11" s="186">
        <f>+'Ark1'!AH1351</f>
        <v>99.946949602122018</v>
      </c>
      <c r="AA11" s="186">
        <f>+'Ark1'!W1351</f>
        <v>68.261715296198034</v>
      </c>
      <c r="AB11" s="307">
        <f>+'Ark1'!X1351</f>
        <v>4.3925729442970827</v>
      </c>
      <c r="AC11" s="186">
        <f>+'Ark1'!Y1351</f>
        <v>46.108555071625858</v>
      </c>
      <c r="AD11" s="188">
        <f>+'Ark1'!Z1351</f>
        <v>1.2031815048324019</v>
      </c>
      <c r="AE11" s="188">
        <f>+'Ark1'!AA1351</f>
        <v>2.0946002873003278</v>
      </c>
      <c r="AF11" s="105"/>
      <c r="AG11"/>
      <c r="AH11"/>
      <c r="AI11"/>
      <c r="AJ11"/>
      <c r="AK11"/>
      <c r="AL11"/>
      <c r="AM11"/>
    </row>
    <row r="12" spans="1:39" ht="16.2">
      <c r="A12" s="105"/>
      <c r="B12" s="313">
        <f>+'Ark1'!AP1352</f>
        <v>2</v>
      </c>
      <c r="C12" s="313" t="str">
        <f>VLOOKUP(B12,RNR!$E$1:$F$41,2)</f>
        <v>Jersey</v>
      </c>
      <c r="D12" s="310">
        <f>+'Ark1'!C1352</f>
        <v>2024</v>
      </c>
      <c r="E12" s="173">
        <f>+'Ark1'!Q1352</f>
        <v>284</v>
      </c>
      <c r="F12" s="185">
        <f t="shared" si="1"/>
        <v>22</v>
      </c>
      <c r="G12" s="405">
        <f>+'Ark1'!R1352</f>
        <v>697</v>
      </c>
      <c r="H12" s="501">
        <f t="shared" si="2"/>
        <v>86</v>
      </c>
      <c r="I12" s="187">
        <f>+IF(G12=0,"",'Ark1'!AE1352)</f>
        <v>1.5404676656500027</v>
      </c>
      <c r="J12" s="339">
        <f t="shared" si="3"/>
        <v>0.33118927432672307</v>
      </c>
      <c r="K12" s="187">
        <f>+IF(G12=0,"",'Ark1'!AF1352)</f>
        <v>1.1302170492281156</v>
      </c>
      <c r="L12" s="378">
        <f>+IF(G12=0,"",'Ark1'!S1352)</f>
        <v>2.238163558106169</v>
      </c>
      <c r="M12" s="340">
        <f t="shared" si="4"/>
        <v>-6.4618765952750845E-2</v>
      </c>
      <c r="N12" s="125"/>
      <c r="O12" s="376">
        <f>+IF(G12=0,"",'Ark1'!AR1352)</f>
        <v>205.35007173601153</v>
      </c>
      <c r="P12" s="114">
        <f>+IF(G12=0,"",'Ark1'!AS1352)</f>
        <v>22.350344772548596</v>
      </c>
      <c r="Q12" s="118"/>
      <c r="R12" s="188">
        <f>+IF(G12=0,"",'Ark1'!T1352)</f>
        <v>6.5853658536585371</v>
      </c>
      <c r="S12" s="340">
        <f t="shared" si="5"/>
        <v>3.2174364296836622E-2</v>
      </c>
      <c r="T12" s="307">
        <f>+IF(G12=0,"",'Ark1'!U1352)</f>
        <v>194.64820659971312</v>
      </c>
      <c r="U12" s="341">
        <f t="shared" si="6"/>
        <v>-0.4956559207451221</v>
      </c>
      <c r="V12" s="307">
        <f>+IF(G12=0,"",'Ark1'!AG1352)</f>
        <v>1084.6054519368722</v>
      </c>
      <c r="W12" s="118"/>
      <c r="X12" s="307">
        <f t="shared" ref="X12:X44" si="8">IF(G12=0,"",1000*T12/V12)</f>
        <v>179.46452901570177</v>
      </c>
      <c r="Y12" s="307">
        <f t="shared" si="0"/>
        <v>86.967820512820552</v>
      </c>
      <c r="Z12" s="186">
        <f>+'Ark1'!AH1352</f>
        <v>100</v>
      </c>
      <c r="AA12" s="186">
        <f>+'Ark1'!W1352</f>
        <v>53.658536585365837</v>
      </c>
      <c r="AB12" s="307">
        <f>+'Ark1'!X1352</f>
        <v>0.14347202295552372</v>
      </c>
      <c r="AC12" s="186">
        <f>+'Ark1'!Y1352</f>
        <v>41.828768944565695</v>
      </c>
      <c r="AD12" s="188">
        <f>+'Ark1'!Z1352</f>
        <v>1.1516720109829257</v>
      </c>
      <c r="AE12" s="188">
        <f>+'Ark1'!AA1352</f>
        <v>2.17299545045557</v>
      </c>
      <c r="AF12" s="105"/>
      <c r="AG12"/>
      <c r="AH12"/>
      <c r="AI12"/>
      <c r="AJ12"/>
      <c r="AK12"/>
      <c r="AL12"/>
      <c r="AM12"/>
    </row>
    <row r="13" spans="1:39" ht="16.2">
      <c r="A13" s="105"/>
      <c r="B13" s="313">
        <f>+'Ark1'!AP1353</f>
        <v>3</v>
      </c>
      <c r="C13" s="313" t="str">
        <f>VLOOKUP(B13,RNR!$E$1:$F$41,2)</f>
        <v>Sidet Trønder</v>
      </c>
      <c r="D13" s="310">
        <f>+'Ark1'!C1353</f>
        <v>2024</v>
      </c>
      <c r="E13" s="173">
        <f>+'Ark1'!Q1353</f>
        <v>132</v>
      </c>
      <c r="F13" s="185">
        <f t="shared" si="1"/>
        <v>-11</v>
      </c>
      <c r="G13" s="405">
        <f>+'Ark1'!R1353</f>
        <v>225</v>
      </c>
      <c r="H13" s="501">
        <f t="shared" si="2"/>
        <v>-31</v>
      </c>
      <c r="I13" s="187">
        <f>+IF(G13=0,"",'Ark1'!AE1353)</f>
        <v>0.49728152764885297</v>
      </c>
      <c r="J13" s="339">
        <f t="shared" si="3"/>
        <v>-9.3883057042721263E-3</v>
      </c>
      <c r="K13" s="187">
        <f>+IF(G13=0,"",'Ark1'!AF1353)</f>
        <v>0.36049620092144929</v>
      </c>
      <c r="L13" s="378">
        <f>+IF(G13=0,"",'Ark1'!S1353)</f>
        <v>3.3644444444444441</v>
      </c>
      <c r="M13" s="340">
        <f t="shared" si="4"/>
        <v>0.10272569444444413</v>
      </c>
      <c r="N13" s="125"/>
      <c r="O13" s="376">
        <f>+IF(G13=0,"",'Ark1'!AR1353)</f>
        <v>192.93333333333337</v>
      </c>
      <c r="P13" s="114">
        <f>+IF(G13=0,"",'Ark1'!AS1353)</f>
        <v>26.53929123839562</v>
      </c>
      <c r="Q13" s="118"/>
      <c r="R13" s="188">
        <f>+IF(G13=0,"",'Ark1'!T1353)</f>
        <v>8.2888888888888896</v>
      </c>
      <c r="S13" s="340">
        <f t="shared" si="5"/>
        <v>0.30842013888888964</v>
      </c>
      <c r="T13" s="307">
        <f>+IF(G13=0,"",'Ark1'!U1353)</f>
        <v>192.32666666666671</v>
      </c>
      <c r="U13" s="341">
        <f t="shared" si="6"/>
        <v>0.86807291666667652</v>
      </c>
      <c r="V13" s="307">
        <f>+IF(G13=0,"",'Ark1'!AG1353)</f>
        <v>1072.5599999999997</v>
      </c>
      <c r="W13" s="118"/>
      <c r="X13" s="307">
        <f t="shared" si="8"/>
        <v>179.31553168742707</v>
      </c>
      <c r="Y13" s="307">
        <f t="shared" si="0"/>
        <v>57.164464993395001</v>
      </c>
      <c r="Z13" s="186">
        <f>+'Ark1'!AH1353</f>
        <v>100</v>
      </c>
      <c r="AA13" s="186">
        <f>+'Ark1'!W1353</f>
        <v>75.555555555555557</v>
      </c>
      <c r="AB13" s="307">
        <f>+'Ark1'!X1353</f>
        <v>0.44444444444444448</v>
      </c>
      <c r="AC13" s="186">
        <f>+'Ark1'!Y1353</f>
        <v>43.369709859916192</v>
      </c>
      <c r="AD13" s="188">
        <f>+'Ark1'!Z1353</f>
        <v>1.2580682821171258</v>
      </c>
      <c r="AE13" s="188">
        <f>+'Ark1'!AA1353</f>
        <v>2.5804583763546245</v>
      </c>
      <c r="AF13" s="105"/>
      <c r="AG13"/>
      <c r="AH13"/>
      <c r="AI13"/>
      <c r="AJ13"/>
      <c r="AK13"/>
      <c r="AL13"/>
      <c r="AM13"/>
    </row>
    <row r="14" spans="1:39" ht="16.2">
      <c r="A14" s="105"/>
      <c r="B14" s="313">
        <f>+'Ark1'!AP1354</f>
        <v>4</v>
      </c>
      <c r="C14" s="313" t="str">
        <f>VLOOKUP(B14,RNR!$E$1:$F$41,2)</f>
        <v>Telemark</v>
      </c>
      <c r="D14" s="310">
        <f>+'Ark1'!C1354</f>
        <v>2024</v>
      </c>
      <c r="E14" s="173">
        <f>+'Ark1'!Q1354</f>
        <v>53</v>
      </c>
      <c r="F14" s="185">
        <f t="shared" si="1"/>
        <v>18</v>
      </c>
      <c r="G14" s="405">
        <f>+'Ark1'!R1354</f>
        <v>75</v>
      </c>
      <c r="H14" s="501">
        <f t="shared" si="2"/>
        <v>29</v>
      </c>
      <c r="I14" s="187">
        <f>+IF(G14=0,"",'Ark1'!AE1354)</f>
        <v>0.16576050921628435</v>
      </c>
      <c r="J14" s="339">
        <f t="shared" si="3"/>
        <v>7.4718273535644669E-2</v>
      </c>
      <c r="K14" s="187">
        <f>+IF(G14=0,"",'Ark1'!AF1354)</f>
        <v>0.13039210108825527</v>
      </c>
      <c r="L14" s="378">
        <f>+IF(G14=0,"",'Ark1'!S1354)</f>
        <v>3.5466666666666677</v>
      </c>
      <c r="M14" s="340">
        <f t="shared" si="4"/>
        <v>0.41623188405797196</v>
      </c>
      <c r="N14" s="125"/>
      <c r="O14" s="376">
        <f>+IF(G14=0,"",'Ark1'!AR1354)</f>
        <v>196.92</v>
      </c>
      <c r="P14" s="114">
        <f>+IF(G14=0,"",'Ark1'!AS1354)</f>
        <v>27.110569205180159</v>
      </c>
      <c r="Q14" s="118"/>
      <c r="R14" s="188">
        <f>+IF(G14=0,"",'Ark1'!T1354)</f>
        <v>8.16</v>
      </c>
      <c r="S14" s="340">
        <f t="shared" si="5"/>
        <v>0.87739130434782542</v>
      </c>
      <c r="T14" s="307">
        <f>+IF(G14=0,"",'Ark1'!U1354)</f>
        <v>208.69466666666673</v>
      </c>
      <c r="U14" s="341">
        <f t="shared" si="6"/>
        <v>7.3164057971013676</v>
      </c>
      <c r="V14" s="307">
        <f>+IF(G14=0,"",'Ark1'!AG1354)</f>
        <v>1055.24</v>
      </c>
      <c r="W14" s="118"/>
      <c r="X14" s="307">
        <f t="shared" si="8"/>
        <v>197.7698596211921</v>
      </c>
      <c r="Y14" s="307">
        <f t="shared" si="0"/>
        <v>58.842481203007523</v>
      </c>
      <c r="Z14" s="186">
        <f>+'Ark1'!AH1354</f>
        <v>100</v>
      </c>
      <c r="AA14" s="186">
        <f>+'Ark1'!W1354</f>
        <v>80</v>
      </c>
      <c r="AB14" s="307">
        <f>+'Ark1'!X1354</f>
        <v>0</v>
      </c>
      <c r="AC14" s="186">
        <f>+'Ark1'!Y1354</f>
        <v>41.364325671068606</v>
      </c>
      <c r="AD14" s="188">
        <f>+'Ark1'!Z1354</f>
        <v>1.0619897467594595</v>
      </c>
      <c r="AE14" s="188">
        <f>+'Ark1'!AA1354</f>
        <v>2.0529003872570142</v>
      </c>
      <c r="AF14" s="105"/>
      <c r="AG14"/>
      <c r="AH14"/>
      <c r="AI14"/>
      <c r="AJ14"/>
      <c r="AK14"/>
      <c r="AL14"/>
      <c r="AM14"/>
    </row>
    <row r="15" spans="1:39" ht="16.2">
      <c r="A15" s="105"/>
      <c r="B15" s="313">
        <f>+'Ark1'!AP1355</f>
        <v>5</v>
      </c>
      <c r="C15" s="313" t="str">
        <f>VLOOKUP(B15,RNR!$E$1:$F$41,2)</f>
        <v>Dølafe</v>
      </c>
      <c r="D15" s="310">
        <f>+'Ark1'!C1355</f>
        <v>2024</v>
      </c>
      <c r="E15" s="173">
        <f>+'Ark1'!Q1355</f>
        <v>24</v>
      </c>
      <c r="F15" s="185">
        <f t="shared" si="1"/>
        <v>2</v>
      </c>
      <c r="G15" s="405">
        <f>+'Ark1'!R1355</f>
        <v>40</v>
      </c>
      <c r="H15" s="501">
        <f t="shared" si="2"/>
        <v>14</v>
      </c>
      <c r="I15" s="187">
        <f>+IF(G15=0,"",'Ark1'!AE1355)</f>
        <v>8.8405604915351654E-2</v>
      </c>
      <c r="J15" s="339">
        <f t="shared" si="3"/>
        <v>3.6946949965424893E-2</v>
      </c>
      <c r="K15" s="187">
        <f>+IF(G15=0,"",'Ark1'!AF1355)</f>
        <v>6.724997126552025E-2</v>
      </c>
      <c r="L15" s="378">
        <f>+IF(G15=0,"",'Ark1'!S1355)</f>
        <v>3.2</v>
      </c>
      <c r="M15" s="340">
        <f t="shared" si="4"/>
        <v>-0.26153846153846283</v>
      </c>
      <c r="N15" s="125"/>
      <c r="O15" s="376">
        <f>+IF(G15=0,"",'Ark1'!AR1355)</f>
        <v>197.07499999999999</v>
      </c>
      <c r="P15" s="114">
        <f>+IF(G15=0,"",'Ark1'!AS1355)</f>
        <v>26.076588106665223</v>
      </c>
      <c r="Q15" s="118"/>
      <c r="R15" s="188">
        <f>+IF(G15=0,"",'Ark1'!T1355)</f>
        <v>7.875</v>
      </c>
      <c r="S15" s="340">
        <f t="shared" si="5"/>
        <v>-0.58653846153846168</v>
      </c>
      <c r="T15" s="307">
        <f>+IF(G15=0,"",'Ark1'!U1355)</f>
        <v>201.815</v>
      </c>
      <c r="U15" s="341">
        <f t="shared" si="6"/>
        <v>-1.3426923076922321</v>
      </c>
      <c r="V15" s="307">
        <f>+IF(G15=0,"",'Ark1'!AG1355)</f>
        <v>1089.1500000000001</v>
      </c>
      <c r="W15" s="118"/>
      <c r="X15" s="307">
        <f t="shared" si="8"/>
        <v>185.29587292843041</v>
      </c>
      <c r="Y15" s="307">
        <f t="shared" si="0"/>
        <v>63.067187499999996</v>
      </c>
      <c r="Z15" s="186">
        <f>+'Ark1'!AH1355</f>
        <v>100</v>
      </c>
      <c r="AA15" s="186">
        <f>+'Ark1'!W1355</f>
        <v>67.5</v>
      </c>
      <c r="AB15" s="307">
        <f>+'Ark1'!X1355</f>
        <v>0</v>
      </c>
      <c r="AC15" s="186">
        <f>+'Ark1'!Y1355</f>
        <v>46.851481033154208</v>
      </c>
      <c r="AD15" s="188">
        <f>+'Ark1'!Z1355</f>
        <v>1.3076696830622017</v>
      </c>
      <c r="AE15" s="188">
        <f>+'Ark1'!AA1355</f>
        <v>2.5902461273014192</v>
      </c>
      <c r="AF15" s="105"/>
      <c r="AG15"/>
      <c r="AH15"/>
      <c r="AI15"/>
      <c r="AJ15"/>
      <c r="AK15"/>
      <c r="AL15"/>
      <c r="AM15"/>
    </row>
    <row r="16" spans="1:39" ht="16.2">
      <c r="A16" s="105"/>
      <c r="B16" s="313">
        <f>+'Ark1'!AP1356</f>
        <v>6</v>
      </c>
      <c r="C16" s="313" t="str">
        <f>VLOOKUP(B16,RNR!$E$1:$F$41,2)</f>
        <v>Raukolle</v>
      </c>
      <c r="D16" s="310">
        <f>+'Ark1'!C1356</f>
        <v>2024</v>
      </c>
      <c r="E16" s="173">
        <f>+'Ark1'!Q1356</f>
        <v>19</v>
      </c>
      <c r="F16" s="185">
        <f t="shared" si="1"/>
        <v>0</v>
      </c>
      <c r="G16" s="405">
        <f>+'Ark1'!R1356</f>
        <v>31</v>
      </c>
      <c r="H16" s="501">
        <f t="shared" si="2"/>
        <v>-2</v>
      </c>
      <c r="I16" s="187">
        <f>+IF(G16=0,"",'Ark1'!AE1356)</f>
        <v>6.8514343809397527E-2</v>
      </c>
      <c r="J16" s="339">
        <f t="shared" si="3"/>
        <v>3.201435603721256E-3</v>
      </c>
      <c r="K16" s="187">
        <f>+IF(G16=0,"",'Ark1'!AF1356)</f>
        <v>5.9009296442557077E-2</v>
      </c>
      <c r="L16" s="378">
        <f>+IF(G16=0,"",'Ark1'!S1356)</f>
        <v>3.4516129032258061</v>
      </c>
      <c r="M16" s="340">
        <f t="shared" si="4"/>
        <v>-0.27565982404692102</v>
      </c>
      <c r="N16" s="125"/>
      <c r="O16" s="376">
        <f>+IF(G16=0,"",'Ark1'!AR1356)</f>
        <v>203.90322580645156</v>
      </c>
      <c r="P16" s="114">
        <f>+IF(G16=0,"",'Ark1'!AS1356)</f>
        <v>26.797313850854259</v>
      </c>
      <c r="Q16" s="118"/>
      <c r="R16" s="188">
        <f>+IF(G16=0,"",'Ark1'!T1356)</f>
        <v>7.9677419354838719</v>
      </c>
      <c r="S16" s="340">
        <f t="shared" si="5"/>
        <v>0.39198435972629575</v>
      </c>
      <c r="T16" s="307">
        <f>+IF(G16=0,"",'Ark1'!U1356)</f>
        <v>228.49677419354845</v>
      </c>
      <c r="U16" s="341">
        <f t="shared" si="6"/>
        <v>1.642228739003059</v>
      </c>
      <c r="V16" s="307">
        <f>+IF(G16=0,"",'Ark1'!AG1356)</f>
        <v>1126.3548387096776</v>
      </c>
      <c r="W16" s="118"/>
      <c r="X16" s="307">
        <f t="shared" si="8"/>
        <v>202.86393447317928</v>
      </c>
      <c r="Y16" s="307">
        <f t="shared" si="0"/>
        <v>66.200000000000031</v>
      </c>
      <c r="Z16" s="186">
        <f>+'Ark1'!AH1356</f>
        <v>100</v>
      </c>
      <c r="AA16" s="186">
        <f>+'Ark1'!W1356</f>
        <v>74.193548387096783</v>
      </c>
      <c r="AB16" s="307">
        <f>+'Ark1'!X1356</f>
        <v>0</v>
      </c>
      <c r="AC16" s="186">
        <f>+'Ark1'!Y1356</f>
        <v>41.607989957505069</v>
      </c>
      <c r="AD16" s="188">
        <f>+'Ark1'!Z1356</f>
        <v>1.1024520961700037</v>
      </c>
      <c r="AE16" s="188">
        <f>+'Ark1'!AA1356</f>
        <v>2.0077892025284436</v>
      </c>
      <c r="AF16" s="105"/>
      <c r="AG16"/>
      <c r="AH16"/>
      <c r="AI16"/>
      <c r="AJ16"/>
      <c r="AK16"/>
      <c r="AL16"/>
      <c r="AM16"/>
    </row>
    <row r="17" spans="1:39" ht="16.2">
      <c r="A17" s="105"/>
      <c r="B17" s="313">
        <f>+'Ark1'!AP1357</f>
        <v>7</v>
      </c>
      <c r="C17" s="313" t="str">
        <f>VLOOKUP(B17,RNR!$E$1:$F$41,2)</f>
        <v>Sør- og Vestlands</v>
      </c>
      <c r="D17" s="310">
        <f>+'Ark1'!C1357</f>
        <v>2024</v>
      </c>
      <c r="E17" s="173">
        <f>+'Ark1'!Q1357</f>
        <v>19</v>
      </c>
      <c r="F17" s="185">
        <f t="shared" si="1"/>
        <v>2</v>
      </c>
      <c r="G17" s="405">
        <f>+'Ark1'!R1357</f>
        <v>32</v>
      </c>
      <c r="H17" s="501">
        <f t="shared" si="2"/>
        <v>10</v>
      </c>
      <c r="I17" s="187">
        <f>+IF(G17=0,"",'Ark1'!AE1357)</f>
        <v>7.0724483932281326E-2</v>
      </c>
      <c r="J17" s="339">
        <f t="shared" si="3"/>
        <v>2.7182545128497153E-2</v>
      </c>
      <c r="K17" s="187">
        <f>+IF(G17=0,"",'Ark1'!AF1357)</f>
        <v>5.6655889004741562E-2</v>
      </c>
      <c r="L17" s="378">
        <f>+IF(G17=0,"",'Ark1'!S1357)</f>
        <v>3.7419354838709662</v>
      </c>
      <c r="M17" s="340">
        <f t="shared" si="4"/>
        <v>-0.39442815249267049</v>
      </c>
      <c r="N17" s="125"/>
      <c r="O17" s="376">
        <f>+IF(G17=0,"",'Ark1'!AR1357)</f>
        <v>196.3125</v>
      </c>
      <c r="P17" s="114">
        <f>+IF(G17=0,"",'Ark1'!AS1357)</f>
        <v>27.757915659907301</v>
      </c>
      <c r="Q17" s="118"/>
      <c r="R17" s="188">
        <f>+IF(G17=0,"",'Ark1'!T1357)</f>
        <v>8.40625</v>
      </c>
      <c r="S17" s="340">
        <f t="shared" si="5"/>
        <v>-0.23011363636363846</v>
      </c>
      <c r="T17" s="307">
        <f>+IF(G17=0,"",'Ark1'!U1357)</f>
        <v>212.52812499999999</v>
      </c>
      <c r="U17" s="341">
        <f t="shared" si="6"/>
        <v>-7.6718750000000568</v>
      </c>
      <c r="V17" s="307">
        <f>+IF(G17=0,"",'Ark1'!AG1357)</f>
        <v>1091.46875</v>
      </c>
      <c r="W17" s="118"/>
      <c r="X17" s="307">
        <f t="shared" si="8"/>
        <v>194.71755375497466</v>
      </c>
      <c r="Y17" s="307">
        <f t="shared" si="0"/>
        <v>56.796309267241398</v>
      </c>
      <c r="Z17" s="186">
        <f>+'Ark1'!AH1357</f>
        <v>100</v>
      </c>
      <c r="AA17" s="186">
        <f>+'Ark1'!W1357</f>
        <v>87.5</v>
      </c>
      <c r="AB17" s="307">
        <f>+'Ark1'!X1357</f>
        <v>0</v>
      </c>
      <c r="AC17" s="186">
        <f>+'Ark1'!Y1357</f>
        <v>50.378928099795559</v>
      </c>
      <c r="AD17" s="188">
        <f>+'Ark1'!Z1357</f>
        <v>1.3220888149240761</v>
      </c>
      <c r="AE17" s="188">
        <f>+'Ark1'!AA1357</f>
        <v>2.3698546237058502</v>
      </c>
      <c r="AF17" s="105"/>
      <c r="AG17"/>
      <c r="AH17"/>
      <c r="AI17"/>
      <c r="AJ17"/>
      <c r="AK17"/>
      <c r="AL17"/>
      <c r="AM17"/>
    </row>
    <row r="18" spans="1:39" ht="16.2">
      <c r="A18" s="105"/>
      <c r="B18" s="313">
        <f>+'Ark1'!AP1358</f>
        <v>8</v>
      </c>
      <c r="C18" s="313" t="str">
        <f>VLOOKUP(B18,RNR!$E$1:$F$41,2)</f>
        <v>Vestlandsfe</v>
      </c>
      <c r="D18" s="310">
        <f>+'Ark1'!C1358</f>
        <v>2024</v>
      </c>
      <c r="E18" s="173">
        <f>+'Ark1'!Q1358</f>
        <v>77</v>
      </c>
      <c r="F18" s="185">
        <f t="shared" si="1"/>
        <v>-4</v>
      </c>
      <c r="G18" s="405">
        <f>+'Ark1'!R1358</f>
        <v>137</v>
      </c>
      <c r="H18" s="501">
        <f t="shared" si="2"/>
        <v>7</v>
      </c>
      <c r="I18" s="187">
        <f>+IF(G18=0,"",'Ark1'!AE1358)</f>
        <v>0.30278919683507927</v>
      </c>
      <c r="J18" s="339">
        <f t="shared" si="3"/>
        <v>4.549592208544545E-2</v>
      </c>
      <c r="K18" s="187">
        <f>+IF(G18=0,"",'Ark1'!AF1358)</f>
        <v>0.21159090567723873</v>
      </c>
      <c r="L18" s="378">
        <f>+IF(G18=0,"",'Ark1'!S1358)</f>
        <v>3.2700729927007304</v>
      </c>
      <c r="M18" s="340">
        <f t="shared" si="4"/>
        <v>-0.12223469960696143</v>
      </c>
      <c r="N18" s="125"/>
      <c r="O18" s="376">
        <f>+IF(G18=0,"",'Ark1'!AR1358)</f>
        <v>191.27007299270076</v>
      </c>
      <c r="P18" s="114">
        <f>+IF(G18=0,"",'Ark1'!AS1358)</f>
        <v>26.253230121594967</v>
      </c>
      <c r="Q18" s="118"/>
      <c r="R18" s="188">
        <f>+IF(G18=0,"",'Ark1'!T1358)</f>
        <v>7.8540145985401439</v>
      </c>
      <c r="S18" s="340">
        <f t="shared" si="5"/>
        <v>-0.37675463222908423</v>
      </c>
      <c r="T18" s="307">
        <f>+IF(G18=0,"",'Ark1'!U1358)</f>
        <v>185.39489051094904</v>
      </c>
      <c r="U18" s="341">
        <f t="shared" si="6"/>
        <v>-1.6435710275125928</v>
      </c>
      <c r="V18" s="307">
        <f>+IF(G18=0,"",'Ark1'!AG1358)</f>
        <v>1099.817518248175</v>
      </c>
      <c r="W18" s="118"/>
      <c r="X18" s="307">
        <f t="shared" si="8"/>
        <v>168.56877385100395</v>
      </c>
      <c r="Y18" s="307">
        <f t="shared" si="0"/>
        <v>56.694419642857177</v>
      </c>
      <c r="Z18" s="186">
        <f>+'Ark1'!AH1358</f>
        <v>99.270072992700761</v>
      </c>
      <c r="AA18" s="186">
        <f>+'Ark1'!W1358</f>
        <v>73.722627737226262</v>
      </c>
      <c r="AB18" s="307">
        <f>+'Ark1'!X1358</f>
        <v>0</v>
      </c>
      <c r="AC18" s="186">
        <f>+'Ark1'!Y1358</f>
        <v>41.694485485234992</v>
      </c>
      <c r="AD18" s="188">
        <f>+'Ark1'!Z1358</f>
        <v>1.2815572736974952</v>
      </c>
      <c r="AE18" s="188">
        <f>+'Ark1'!AA1358</f>
        <v>2.4271582193348471</v>
      </c>
      <c r="AF18" s="105"/>
      <c r="AG18"/>
      <c r="AH18"/>
      <c r="AI18"/>
      <c r="AJ18"/>
      <c r="AK18"/>
      <c r="AL18"/>
      <c r="AM18"/>
    </row>
    <row r="19" spans="1:39" ht="16.2">
      <c r="A19" s="105"/>
      <c r="B19" s="313">
        <f>+'Ark1'!AP1359</f>
        <v>9</v>
      </c>
      <c r="C19" s="313" t="str">
        <f>VLOOKUP(B19,RNR!$E$1:$F$41,2)</f>
        <v>Holstein</v>
      </c>
      <c r="D19" s="310">
        <f>+'Ark1'!C1359</f>
        <v>2024</v>
      </c>
      <c r="E19" s="173">
        <f>+'Ark1'!Q1359</f>
        <v>435</v>
      </c>
      <c r="F19" s="185">
        <f t="shared" si="1"/>
        <v>-23</v>
      </c>
      <c r="G19" s="405">
        <f>+'Ark1'!R1359</f>
        <v>1348</v>
      </c>
      <c r="H19" s="501">
        <f t="shared" si="2"/>
        <v>-231</v>
      </c>
      <c r="I19" s="187">
        <f>+IF(G19=0,"",'Ark1'!AE1359)</f>
        <v>2.9792688856473495</v>
      </c>
      <c r="J19" s="339">
        <f t="shared" si="3"/>
        <v>-0.14585481304243375</v>
      </c>
      <c r="K19" s="187">
        <f>+IF(G19=0,"",'Ark1'!AF1359)</f>
        <v>3.0723879886982934</v>
      </c>
      <c r="L19" s="378">
        <f>+IF(G19=0,"",'Ark1'!S1359)</f>
        <v>2.9234200743494423</v>
      </c>
      <c r="M19" s="340">
        <f t="shared" si="4"/>
        <v>0.10898055566673115</v>
      </c>
      <c r="N19" s="125"/>
      <c r="O19" s="376">
        <f>+IF(G19=0,"",'Ark1'!AR1359)</f>
        <v>224.620178041543</v>
      </c>
      <c r="P19" s="114">
        <f>+IF(G19=0,"",'Ark1'!AS1359)</f>
        <v>24.081003996281805</v>
      </c>
      <c r="Q19" s="118"/>
      <c r="R19" s="188">
        <f>+IF(G19=0,"",'Ark1'!T1359)</f>
        <v>7.0905044510385755</v>
      </c>
      <c r="S19" s="340">
        <f t="shared" si="5"/>
        <v>0.19880084115890551</v>
      </c>
      <c r="T19" s="307">
        <f>+IF(G19=0,"",'Ark1'!U1359)</f>
        <v>273.59458456973312</v>
      </c>
      <c r="U19" s="341">
        <f t="shared" si="6"/>
        <v>2.5085174386366589</v>
      </c>
      <c r="V19" s="307">
        <f>+IF(G19=0,"",'Ark1'!AG1359)</f>
        <v>1055.4302670623149</v>
      </c>
      <c r="W19" s="118"/>
      <c r="X19" s="307">
        <f t="shared" si="8"/>
        <v>259.22563821412513</v>
      </c>
      <c r="Y19" s="307">
        <f t="shared" si="0"/>
        <v>93.587160795089275</v>
      </c>
      <c r="Z19" s="186">
        <f>+'Ark1'!AH1359</f>
        <v>100</v>
      </c>
      <c r="AA19" s="186">
        <f>+'Ark1'!W1359</f>
        <v>58.679525222551938</v>
      </c>
      <c r="AB19" s="307">
        <f>+'Ark1'!X1359</f>
        <v>7.7893175074183985</v>
      </c>
      <c r="AC19" s="186">
        <f>+'Ark1'!Y1359</f>
        <v>50.099336859473837</v>
      </c>
      <c r="AD19" s="188">
        <f>+'Ark1'!Z1359</f>
        <v>1.2467980095451856</v>
      </c>
      <c r="AE19" s="188">
        <f>+'Ark1'!AA1359</f>
        <v>2.4000739443624406</v>
      </c>
      <c r="AF19" s="105"/>
      <c r="AG19"/>
      <c r="AH19"/>
      <c r="AI19"/>
      <c r="AJ19"/>
      <c r="AK19"/>
      <c r="AL19"/>
      <c r="AM19"/>
    </row>
    <row r="20" spans="1:39" ht="16.2">
      <c r="A20" s="105"/>
      <c r="B20" s="313">
        <f>+'Ark1'!AP1360</f>
        <v>10</v>
      </c>
      <c r="C20" s="313" t="str">
        <f>VLOOKUP(B20,RNR!$E$1:$F$41,2)</f>
        <v>Rødt Dansk</v>
      </c>
      <c r="D20" s="310">
        <f>+'Ark1'!C1360</f>
        <v>2024</v>
      </c>
      <c r="E20" s="173">
        <f>+'Ark1'!Q1360</f>
        <v>0</v>
      </c>
      <c r="F20" s="185">
        <f t="shared" si="1"/>
        <v>0</v>
      </c>
      <c r="G20" s="405">
        <f>+'Ark1'!R1360</f>
        <v>0</v>
      </c>
      <c r="H20" s="501">
        <f t="shared" si="2"/>
        <v>0</v>
      </c>
      <c r="I20" s="187" t="str">
        <f>+IF(G20=0,"",'Ark1'!AE1360)</f>
        <v/>
      </c>
      <c r="J20" s="339" t="str">
        <f t="shared" si="3"/>
        <v/>
      </c>
      <c r="K20" s="187" t="str">
        <f>+IF(G20=0,"",'Ark1'!AF1360)</f>
        <v/>
      </c>
      <c r="L20" s="378" t="str">
        <f>+IF(G20=0,"",'Ark1'!S1360)</f>
        <v/>
      </c>
      <c r="M20" s="340" t="str">
        <f t="shared" si="4"/>
        <v/>
      </c>
      <c r="N20" s="125"/>
      <c r="O20" s="376" t="str">
        <f>+IF(G20=0,"",'Ark1'!AR1360)</f>
        <v/>
      </c>
      <c r="P20" s="114" t="str">
        <f>+IF(G20=0,"",'Ark1'!AS1360)</f>
        <v/>
      </c>
      <c r="Q20" s="118"/>
      <c r="R20" s="188" t="str">
        <f>+IF(G20=0,"",'Ark1'!T1360)</f>
        <v/>
      </c>
      <c r="S20" s="340" t="str">
        <f t="shared" si="5"/>
        <v/>
      </c>
      <c r="T20" s="307" t="str">
        <f>+IF(G20=0,"",'Ark1'!U1360)</f>
        <v/>
      </c>
      <c r="U20" s="341" t="str">
        <f t="shared" si="6"/>
        <v/>
      </c>
      <c r="V20" s="307" t="str">
        <f>+IF(G20=0,"",'Ark1'!AG1360)</f>
        <v/>
      </c>
      <c r="W20" s="118"/>
      <c r="X20" s="307" t="str">
        <f t="shared" si="8"/>
        <v/>
      </c>
      <c r="Y20" s="307" t="str">
        <f t="shared" si="0"/>
        <v/>
      </c>
      <c r="Z20" s="186">
        <f>+'Ark1'!AH1360</f>
        <v>0</v>
      </c>
      <c r="AA20" s="186">
        <f>+'Ark1'!W1360</f>
        <v>0</v>
      </c>
      <c r="AB20" s="307">
        <f>+'Ark1'!X1360</f>
        <v>0</v>
      </c>
      <c r="AC20" s="186">
        <f>+'Ark1'!Y1360</f>
        <v>0</v>
      </c>
      <c r="AD20" s="188">
        <f>+'Ark1'!Z1360</f>
        <v>0</v>
      </c>
      <c r="AE20" s="188">
        <f>+'Ark1'!AA1360</f>
        <v>0</v>
      </c>
      <c r="AF20" s="105"/>
      <c r="AG20"/>
      <c r="AH20"/>
      <c r="AI20"/>
      <c r="AJ20"/>
      <c r="AK20"/>
      <c r="AL20"/>
      <c r="AM20"/>
    </row>
    <row r="21" spans="1:39" ht="16.2">
      <c r="A21" s="105"/>
      <c r="B21" s="313">
        <f>+'Ark1'!AP1361</f>
        <v>11</v>
      </c>
      <c r="C21" s="313" t="str">
        <f>VLOOKUP(B21,RNR!$E$1:$F$41,2)</f>
        <v>Brown Swiss</v>
      </c>
      <c r="D21" s="310">
        <f>+'Ark1'!C1361</f>
        <v>2024</v>
      </c>
      <c r="E21" s="173">
        <f>+'Ark1'!Q1361</f>
        <v>80</v>
      </c>
      <c r="F21" s="185">
        <f t="shared" si="1"/>
        <v>17</v>
      </c>
      <c r="G21" s="405">
        <f>+'Ark1'!R1361</f>
        <v>124</v>
      </c>
      <c r="H21" s="501">
        <f t="shared" si="2"/>
        <v>39</v>
      </c>
      <c r="I21" s="187">
        <f>+IF(G21=0,"",'Ark1'!AE1361)</f>
        <v>0.27405737523759005</v>
      </c>
      <c r="J21" s="339">
        <f t="shared" si="3"/>
        <v>0.10582715713206026</v>
      </c>
      <c r="K21" s="187">
        <f>+IF(G21=0,"",'Ark1'!AF1361)</f>
        <v>0.27380750075186278</v>
      </c>
      <c r="L21" s="378">
        <f>+IF(G21=0,"",'Ark1'!S1361)</f>
        <v>3.1451612903225805</v>
      </c>
      <c r="M21" s="340">
        <f t="shared" si="4"/>
        <v>9.8102466793168475E-2</v>
      </c>
      <c r="N21" s="125"/>
      <c r="O21" s="376">
        <f>+IF(G21=0,"",'Ark1'!AR1361)</f>
        <v>220.62096774193557</v>
      </c>
      <c r="P21" s="114">
        <f>+IF(G21=0,"",'Ark1'!AS1361)</f>
        <v>24.651279454352409</v>
      </c>
      <c r="Q21" s="118"/>
      <c r="R21" s="188">
        <f>+IF(G21=0,"",'Ark1'!T1361)</f>
        <v>7.346774193548387</v>
      </c>
      <c r="S21" s="340">
        <f t="shared" si="5"/>
        <v>0.31148007590132742</v>
      </c>
      <c r="T21" s="307">
        <f>+IF(G21=0,"",'Ark1'!U1361)</f>
        <v>265.0604838709678</v>
      </c>
      <c r="U21" s="341">
        <f t="shared" si="6"/>
        <v>6.1040132827324101</v>
      </c>
      <c r="V21" s="307">
        <f>+IF(G21=0,"",'Ark1'!AG1361)</f>
        <v>1063.0887096774195</v>
      </c>
      <c r="W21" s="118"/>
      <c r="X21" s="307">
        <f t="shared" si="8"/>
        <v>249.33054171123405</v>
      </c>
      <c r="Y21" s="307">
        <f t="shared" si="0"/>
        <v>84.27564102564105</v>
      </c>
      <c r="Z21" s="186">
        <f>+'Ark1'!AH1361</f>
        <v>100</v>
      </c>
      <c r="AA21" s="186">
        <f>+'Ark1'!W1361</f>
        <v>67.741935483870975</v>
      </c>
      <c r="AB21" s="307">
        <f>+'Ark1'!X1361</f>
        <v>2.4193548387096779</v>
      </c>
      <c r="AC21" s="186">
        <f>+'Ark1'!Y1361</f>
        <v>43.005290031967448</v>
      </c>
      <c r="AD21" s="188">
        <f>+'Ark1'!Z1361</f>
        <v>1.1548882670931</v>
      </c>
      <c r="AE21" s="188">
        <f>+'Ark1'!AA1361</f>
        <v>2.1366402433860059</v>
      </c>
      <c r="AF21" s="105"/>
      <c r="AG21"/>
      <c r="AH21"/>
      <c r="AI21"/>
      <c r="AJ21"/>
      <c r="AK21"/>
      <c r="AL21"/>
      <c r="AM21"/>
    </row>
    <row r="22" spans="1:39" ht="16.2">
      <c r="A22" s="105"/>
      <c r="B22" s="313">
        <f>+'Ark1'!AP1362</f>
        <v>12</v>
      </c>
      <c r="C22" s="313" t="str">
        <f>VLOOKUP(B22,RNR!$E$1:$F$41,2)</f>
        <v>Jarlsberg</v>
      </c>
      <c r="D22" s="310">
        <f>+'Ark1'!C1362</f>
        <v>2024</v>
      </c>
      <c r="E22" s="173">
        <f>+'Ark1'!Q1362</f>
        <v>6</v>
      </c>
      <c r="F22" s="185">
        <f t="shared" si="1"/>
        <v>-3</v>
      </c>
      <c r="G22" s="405">
        <f>+'Ark1'!R1362</f>
        <v>10</v>
      </c>
      <c r="H22" s="501">
        <f t="shared" si="2"/>
        <v>-20</v>
      </c>
      <c r="I22" s="187">
        <f>+IF(G22=0,"",'Ark1'!AE1362)</f>
        <v>2.2101401228837914E-2</v>
      </c>
      <c r="J22" s="339">
        <f t="shared" si="3"/>
        <v>-3.7273969867231437E-2</v>
      </c>
      <c r="K22" s="187">
        <f>+IF(G22=0,"",'Ark1'!AF1362)</f>
        <v>2.1420589539309809E-2</v>
      </c>
      <c r="L22" s="378">
        <f>+IF(G22=0,"",'Ark1'!S1362)</f>
        <v>4.2</v>
      </c>
      <c r="M22" s="340">
        <f t="shared" si="4"/>
        <v>0.93333333333333357</v>
      </c>
      <c r="N22" s="125"/>
      <c r="O22" s="376">
        <f>+IF(G22=0,"",'Ark1'!AR1362)</f>
        <v>205.9</v>
      </c>
      <c r="P22" s="114">
        <f>+IF(G22=0,"",'Ark1'!AS1362)</f>
        <v>29.309112976173129</v>
      </c>
      <c r="Q22" s="118"/>
      <c r="R22" s="188">
        <f>+IF(G22=0,"",'Ark1'!T1362)</f>
        <v>10.3</v>
      </c>
      <c r="S22" s="340" t="str">
        <f t="shared" si="5"/>
        <v/>
      </c>
      <c r="T22" s="307">
        <f>+IF(G22=0,"",'Ark1'!U1362)</f>
        <v>257.13</v>
      </c>
      <c r="U22" s="341" t="str">
        <f t="shared" si="6"/>
        <v/>
      </c>
      <c r="V22" s="307">
        <f>+IF(G22=0,"",'Ark1'!AG1362)</f>
        <v>1201</v>
      </c>
      <c r="W22" s="118"/>
      <c r="X22" s="307">
        <f t="shared" si="8"/>
        <v>214.09658617818485</v>
      </c>
      <c r="Y22" s="307">
        <f t="shared" si="0"/>
        <v>61.221428571428568</v>
      </c>
      <c r="Z22" s="186">
        <f>+'Ark1'!AH1362</f>
        <v>90</v>
      </c>
      <c r="AA22" s="186">
        <f>+'Ark1'!W1362</f>
        <v>80</v>
      </c>
      <c r="AB22" s="307">
        <f>+'Ark1'!X1362</f>
        <v>0</v>
      </c>
      <c r="AC22" s="186">
        <f>+'Ark1'!Y1362</f>
        <v>52.656472536621934</v>
      </c>
      <c r="AD22" s="188">
        <f>+'Ark1'!Z1362</f>
        <v>1.4696938456699067</v>
      </c>
      <c r="AE22" s="188">
        <f>+'Ark1'!AA1362</f>
        <v>3.407345007480163</v>
      </c>
      <c r="AF22" s="105"/>
      <c r="AG22"/>
      <c r="AH22"/>
      <c r="AI22"/>
      <c r="AJ22"/>
      <c r="AK22"/>
      <c r="AL22"/>
      <c r="AM22"/>
    </row>
    <row r="23" spans="1:39" ht="16.2">
      <c r="A23" s="105"/>
      <c r="B23" s="313">
        <f>+'Ark1'!AP1363</f>
        <v>13</v>
      </c>
      <c r="C23" s="313" t="str">
        <f>VLOOKUP(B23,RNR!$E$1:$F$41,2)</f>
        <v>Fleckvieh</v>
      </c>
      <c r="D23" s="310">
        <f>+'Ark1'!C1363</f>
        <v>2024</v>
      </c>
      <c r="E23" s="173">
        <f>+'Ark1'!Q1363</f>
        <v>164</v>
      </c>
      <c r="F23" s="185">
        <f t="shared" si="1"/>
        <v>1</v>
      </c>
      <c r="G23" s="405">
        <f>+'Ark1'!R1363</f>
        <v>286</v>
      </c>
      <c r="H23" s="501">
        <f t="shared" si="2"/>
        <v>-15</v>
      </c>
      <c r="I23" s="187">
        <f>+IF(G23=0,"",'Ark1'!AE1363)</f>
        <v>0.63210007514476396</v>
      </c>
      <c r="J23" s="339">
        <f t="shared" si="3"/>
        <v>3.6367185147535008E-2</v>
      </c>
      <c r="K23" s="187">
        <f>+IF(G23=0,"",'Ark1'!AF1363)</f>
        <v>0.68287136667318638</v>
      </c>
      <c r="L23" s="378">
        <f>+IF(G23=0,"",'Ark1'!S1363)</f>
        <v>4.2797202797202809</v>
      </c>
      <c r="M23" s="340">
        <f t="shared" si="4"/>
        <v>-0.12891759403387049</v>
      </c>
      <c r="N23" s="125"/>
      <c r="O23" s="376">
        <f>+IF(G23=0,"",'Ark1'!AR1363)</f>
        <v>218.66783216783219</v>
      </c>
      <c r="P23" s="114">
        <f>+IF(G23=0,"",'Ark1'!AS1363)</f>
        <v>27.329511273414823</v>
      </c>
      <c r="Q23" s="118"/>
      <c r="R23" s="188">
        <f>+IF(G23=0,"",'Ark1'!T1363)</f>
        <v>6.9580419580419557</v>
      </c>
      <c r="S23" s="340">
        <f t="shared" si="5"/>
        <v>-0.2944497363102041</v>
      </c>
      <c r="T23" s="307">
        <f>+IF(G23=0,"",'Ark1'!U1363)</f>
        <v>286.61188811188822</v>
      </c>
      <c r="U23" s="341">
        <f t="shared" si="6"/>
        <v>1.0587319657088301</v>
      </c>
      <c r="V23" s="307">
        <f>+IF(G23=0,"",'Ark1'!AG1363)</f>
        <v>1075.3321678321679</v>
      </c>
      <c r="W23" s="118"/>
      <c r="X23" s="307">
        <f t="shared" si="8"/>
        <v>266.53335284267348</v>
      </c>
      <c r="Y23" s="307">
        <f t="shared" si="0"/>
        <v>66.969771241830074</v>
      </c>
      <c r="Z23" s="186">
        <f>+'Ark1'!AH1363</f>
        <v>100</v>
      </c>
      <c r="AA23" s="186">
        <f>+'Ark1'!W1363</f>
        <v>58.741258741258768</v>
      </c>
      <c r="AB23" s="307">
        <f>+'Ark1'!X1363</f>
        <v>9.79020979020979</v>
      </c>
      <c r="AC23" s="186">
        <f>+'Ark1'!Y1363</f>
        <v>51.644540853139198</v>
      </c>
      <c r="AD23" s="188">
        <f>+'Ark1'!Z1363</f>
        <v>1.3453135148451805</v>
      </c>
      <c r="AE23" s="188">
        <f>+'Ark1'!AA1363</f>
        <v>2.1657671192957797</v>
      </c>
      <c r="AF23" s="105"/>
      <c r="AG23"/>
      <c r="AH23"/>
      <c r="AI23"/>
      <c r="AJ23"/>
      <c r="AK23"/>
      <c r="AL23"/>
      <c r="AM23"/>
    </row>
    <row r="24" spans="1:39" ht="16.2">
      <c r="A24" s="105"/>
      <c r="B24" s="313">
        <f>+'Ark1'!AP1364</f>
        <v>14</v>
      </c>
      <c r="C24" s="313" t="str">
        <f>VLOOKUP(B24,RNR!$E$1:$F$41,2)</f>
        <v>Canadisk Ayrshire</v>
      </c>
      <c r="D24" s="310">
        <f>+'Ark1'!C1364</f>
        <v>2024</v>
      </c>
      <c r="E24" s="173">
        <f>+'Ark1'!Q1364</f>
        <v>6</v>
      </c>
      <c r="F24" s="185">
        <f t="shared" si="1"/>
        <v>5</v>
      </c>
      <c r="G24" s="405">
        <f>+'Ark1'!R1364</f>
        <v>8</v>
      </c>
      <c r="H24" s="501">
        <f t="shared" si="2"/>
        <v>7</v>
      </c>
      <c r="I24" s="187">
        <f>+IF(G24=0,"",'Ark1'!AE1364)</f>
        <v>1.7681120983070332E-2</v>
      </c>
      <c r="J24" s="339">
        <f t="shared" si="3"/>
        <v>1.5701941946534688E-2</v>
      </c>
      <c r="K24" s="187">
        <f>+IF(G24=0,"",'Ark1'!AF1364)</f>
        <v>1.8134149772165657E-2</v>
      </c>
      <c r="L24" s="378">
        <f>+IF(G24=0,"",'Ark1'!S1364)</f>
        <v>3.75</v>
      </c>
      <c r="M24" s="340">
        <f t="shared" si="4"/>
        <v>1.75</v>
      </c>
      <c r="N24" s="125"/>
      <c r="O24" s="376">
        <f>+IF(G24=0,"",'Ark1'!AR1364)</f>
        <v>217.5</v>
      </c>
      <c r="P24" s="114">
        <f>+IF(G24=0,"",'Ark1'!AS1364)</f>
        <v>26.397002742120904</v>
      </c>
      <c r="Q24" s="118"/>
      <c r="R24" s="188">
        <f>+IF(G24=0,"",'Ark1'!T1364)</f>
        <v>8.625</v>
      </c>
      <c r="S24" s="340">
        <f t="shared" si="5"/>
        <v>1.625</v>
      </c>
      <c r="T24" s="307">
        <f>+IF(G24=0,"",'Ark1'!U1364)</f>
        <v>272.09999999999997</v>
      </c>
      <c r="U24" s="341">
        <f t="shared" si="6"/>
        <v>59.399999999999977</v>
      </c>
      <c r="V24" s="307">
        <f>+IF(G24=0,"",'Ark1'!AG1364)</f>
        <v>932.625</v>
      </c>
      <c r="W24" s="118"/>
      <c r="X24" s="307">
        <f t="shared" si="8"/>
        <v>291.75713711298749</v>
      </c>
      <c r="Y24" s="307">
        <f t="shared" si="0"/>
        <v>72.559999999999988</v>
      </c>
      <c r="Z24" s="186">
        <f>+'Ark1'!AH1364</f>
        <v>100</v>
      </c>
      <c r="AA24" s="186">
        <f>+'Ark1'!W1364</f>
        <v>87.5</v>
      </c>
      <c r="AB24" s="307">
        <f>+'Ark1'!X1364</f>
        <v>12.5</v>
      </c>
      <c r="AC24" s="186">
        <f>+'Ark1'!Y1364</f>
        <v>49.945695510224304</v>
      </c>
      <c r="AD24" s="188">
        <f>+'Ark1'!Z1364</f>
        <v>1.6393596310755001</v>
      </c>
      <c r="AE24" s="188">
        <f>+'Ark1'!AA1364</f>
        <v>1.7984368212422699</v>
      </c>
      <c r="AF24" s="105"/>
      <c r="AG24"/>
      <c r="AH24"/>
      <c r="AI24"/>
      <c r="AJ24"/>
      <c r="AK24"/>
      <c r="AL24"/>
      <c r="AM24"/>
    </row>
    <row r="25" spans="1:39" ht="16.2">
      <c r="A25" s="105"/>
      <c r="B25" s="313">
        <f>+'Ark1'!AP1365</f>
        <v>15</v>
      </c>
      <c r="C25" s="313" t="str">
        <f>VLOOKUP(B25,RNR!$E$1:$F$41,2)</f>
        <v>Montbéliard</v>
      </c>
      <c r="D25" s="310">
        <f>+'Ark1'!C1365</f>
        <v>2024</v>
      </c>
      <c r="E25" s="173">
        <f>+'Ark1'!Q1365</f>
        <v>5</v>
      </c>
      <c r="F25" s="185">
        <f t="shared" si="1"/>
        <v>0</v>
      </c>
      <c r="G25" s="405">
        <f>+'Ark1'!R1365</f>
        <v>9</v>
      </c>
      <c r="H25" s="501">
        <f t="shared" si="2"/>
        <v>3</v>
      </c>
      <c r="I25" s="187">
        <f>+IF(G25=0,"",'Ark1'!AE1365)</f>
        <v>1.9891261105954121E-2</v>
      </c>
      <c r="J25" s="339">
        <f t="shared" si="3"/>
        <v>8.0161868867402505E-3</v>
      </c>
      <c r="K25" s="187">
        <f>+IF(G25=0,"",'Ark1'!AF1365)</f>
        <v>2.2963425141021055E-2</v>
      </c>
      <c r="L25" s="378">
        <f>+IF(G25=0,"",'Ark1'!S1365)</f>
        <v>4.3333333333333321</v>
      </c>
      <c r="M25" s="340">
        <f t="shared" si="4"/>
        <v>0.83333333333333215</v>
      </c>
      <c r="N25" s="125"/>
      <c r="O25" s="376">
        <f>+IF(G25=0,"",'Ark1'!AR1365)</f>
        <v>221.3333333333334</v>
      </c>
      <c r="P25" s="114">
        <f>+IF(G25=0,"",'Ark1'!AS1365)</f>
        <v>28.061953339873849</v>
      </c>
      <c r="Q25" s="118"/>
      <c r="R25" s="188">
        <f>+IF(G25=0,"",'Ark1'!T1365)</f>
        <v>8.2222222222222232</v>
      </c>
      <c r="S25" s="340">
        <f t="shared" si="5"/>
        <v>1.2222222222222232</v>
      </c>
      <c r="T25" s="307">
        <f>+IF(G25=0,"",'Ark1'!U1365)</f>
        <v>306.27777777777783</v>
      </c>
      <c r="U25" s="341">
        <f t="shared" si="6"/>
        <v>14.627777777777851</v>
      </c>
      <c r="V25" s="307">
        <f>+IF(G25=0,"",'Ark1'!AG1365)</f>
        <v>915.55555555555554</v>
      </c>
      <c r="W25" s="118"/>
      <c r="X25" s="307">
        <f t="shared" si="8"/>
        <v>334.52669902912623</v>
      </c>
      <c r="Y25" s="307">
        <f t="shared" si="0"/>
        <v>70.679487179487211</v>
      </c>
      <c r="Z25" s="186">
        <f>+'Ark1'!AH1365</f>
        <v>100</v>
      </c>
      <c r="AA25" s="186">
        <f>+'Ark1'!W1365</f>
        <v>88.8888888888889</v>
      </c>
      <c r="AB25" s="307">
        <f>+'Ark1'!X1365</f>
        <v>22.222222222222225</v>
      </c>
      <c r="AC25" s="186">
        <f>+'Ark1'!Y1365</f>
        <v>49.291193213342595</v>
      </c>
      <c r="AD25" s="188">
        <f>+'Ark1'!Z1365</f>
        <v>0.81649658092772814</v>
      </c>
      <c r="AE25" s="188">
        <f>+'Ark1'!AA1365</f>
        <v>2.1487866228681938</v>
      </c>
      <c r="AF25" s="105"/>
      <c r="AG25"/>
      <c r="AH25"/>
      <c r="AI25"/>
      <c r="AJ25"/>
      <c r="AK25"/>
      <c r="AL25"/>
      <c r="AM25"/>
    </row>
    <row r="26" spans="1:39" ht="16.2">
      <c r="A26" s="105"/>
      <c r="B26" s="313">
        <f>+'Ark1'!AP1366</f>
        <v>16</v>
      </c>
      <c r="C26" s="313" t="str">
        <f>VLOOKUP(B26,RNR!$E$1:$F$41,2)</f>
        <v>Mørefe</v>
      </c>
      <c r="D26" s="310">
        <f>+'Ark1'!C1366</f>
        <v>2024</v>
      </c>
      <c r="E26" s="173">
        <f>+'Ark1'!Q1366</f>
        <v>0</v>
      </c>
      <c r="F26" s="185">
        <f t="shared" si="1"/>
        <v>0</v>
      </c>
      <c r="G26" s="405">
        <f>+'Ark1'!R1366</f>
        <v>0</v>
      </c>
      <c r="H26" s="501">
        <f t="shared" si="2"/>
        <v>0</v>
      </c>
      <c r="I26" s="187" t="str">
        <f>+IF(G26=0,"",'Ark1'!AE1366)</f>
        <v/>
      </c>
      <c r="J26" s="339" t="str">
        <f t="shared" si="3"/>
        <v/>
      </c>
      <c r="K26" s="187" t="str">
        <f>+IF(G26=0,"",'Ark1'!AF1366)</f>
        <v/>
      </c>
      <c r="L26" s="378" t="str">
        <f>+IF(G26=0,"",'Ark1'!S1366)</f>
        <v/>
      </c>
      <c r="M26" s="340" t="str">
        <f t="shared" si="4"/>
        <v/>
      </c>
      <c r="N26" s="125"/>
      <c r="O26" s="376" t="str">
        <f>+IF(G26=0,"",'Ark1'!AR1366)</f>
        <v/>
      </c>
      <c r="P26" s="114" t="str">
        <f>+IF(G26=0,"",'Ark1'!AS1366)</f>
        <v/>
      </c>
      <c r="Q26" s="118"/>
      <c r="R26" s="188" t="str">
        <f>+IF(G26=0,"",'Ark1'!T1366)</f>
        <v/>
      </c>
      <c r="S26" s="340" t="str">
        <f t="shared" si="5"/>
        <v/>
      </c>
      <c r="T26" s="307" t="str">
        <f>+IF(G26=0,"",'Ark1'!U1366)</f>
        <v/>
      </c>
      <c r="U26" s="341" t="str">
        <f t="shared" si="6"/>
        <v/>
      </c>
      <c r="V26" s="307" t="str">
        <f>+IF(G26=0,"",'Ark1'!AG1366)</f>
        <v/>
      </c>
      <c r="W26" s="118"/>
      <c r="X26" s="307" t="str">
        <f t="shared" si="8"/>
        <v/>
      </c>
      <c r="Y26" s="307" t="str">
        <f t="shared" si="0"/>
        <v/>
      </c>
      <c r="Z26" s="186">
        <f>+'Ark1'!AH1366</f>
        <v>0</v>
      </c>
      <c r="AA26" s="186">
        <f>+'Ark1'!W1366</f>
        <v>0</v>
      </c>
      <c r="AB26" s="307">
        <f>+'Ark1'!X1366</f>
        <v>0</v>
      </c>
      <c r="AC26" s="186">
        <f>+'Ark1'!Y1366</f>
        <v>0</v>
      </c>
      <c r="AD26" s="188">
        <f>+'Ark1'!Z1366</f>
        <v>0</v>
      </c>
      <c r="AE26" s="188">
        <f>+'Ark1'!AA1366</f>
        <v>0</v>
      </c>
      <c r="AF26" s="105"/>
      <c r="AG26"/>
      <c r="AH26"/>
      <c r="AI26"/>
      <c r="AJ26"/>
      <c r="AK26"/>
      <c r="AL26"/>
      <c r="AM26"/>
    </row>
    <row r="27" spans="1:39" ht="16.2">
      <c r="A27" s="105"/>
      <c r="B27" s="313">
        <f>+'Ark1'!AP1367</f>
        <v>17</v>
      </c>
      <c r="C27" s="313" t="str">
        <f>VLOOKUP(B27,RNR!$E$1:$F$41,2)</f>
        <v>Normande</v>
      </c>
      <c r="D27" s="310">
        <f>+'Ark1'!C1367</f>
        <v>2024</v>
      </c>
      <c r="E27" s="173">
        <f>+'Ark1'!Q1367</f>
        <v>0</v>
      </c>
      <c r="F27" s="185">
        <f t="shared" si="1"/>
        <v>0</v>
      </c>
      <c r="G27" s="405">
        <f>+'Ark1'!R1367</f>
        <v>0</v>
      </c>
      <c r="H27" s="501">
        <f t="shared" si="2"/>
        <v>0</v>
      </c>
      <c r="I27" s="187" t="str">
        <f>+IF(G27=0,"",'Ark1'!AE1367)</f>
        <v/>
      </c>
      <c r="J27" s="339" t="str">
        <f t="shared" si="3"/>
        <v/>
      </c>
      <c r="K27" s="187" t="str">
        <f>+IF(G27=0,"",'Ark1'!AF1367)</f>
        <v/>
      </c>
      <c r="L27" s="378" t="str">
        <f>+IF(G27=0,"",'Ark1'!S1367)</f>
        <v/>
      </c>
      <c r="M27" s="340" t="str">
        <f t="shared" si="4"/>
        <v/>
      </c>
      <c r="N27" s="125"/>
      <c r="O27" s="376" t="str">
        <f>+IF(G27=0,"",'Ark1'!AR1367)</f>
        <v/>
      </c>
      <c r="P27" s="114" t="str">
        <f>+IF(G27=0,"",'Ark1'!AS1367)</f>
        <v/>
      </c>
      <c r="Q27" s="118"/>
      <c r="R27" s="188" t="str">
        <f>+IF(G27=0,"",'Ark1'!T1367)</f>
        <v/>
      </c>
      <c r="S27" s="340" t="str">
        <f t="shared" si="5"/>
        <v/>
      </c>
      <c r="T27" s="307" t="str">
        <f>+IF(G27=0,"",'Ark1'!U1367)</f>
        <v/>
      </c>
      <c r="U27" s="341" t="str">
        <f t="shared" si="6"/>
        <v/>
      </c>
      <c r="V27" s="307" t="str">
        <f>+IF(G27=0,"",'Ark1'!AG1367)</f>
        <v/>
      </c>
      <c r="W27" s="118"/>
      <c r="X27" s="307" t="str">
        <f t="shared" si="8"/>
        <v/>
      </c>
      <c r="Y27" s="307" t="str">
        <f t="shared" si="0"/>
        <v/>
      </c>
      <c r="Z27" s="186">
        <f>+'Ark1'!AH1367</f>
        <v>0</v>
      </c>
      <c r="AA27" s="186">
        <f>+'Ark1'!W1367</f>
        <v>0</v>
      </c>
      <c r="AB27" s="307">
        <f>+'Ark1'!X1367</f>
        <v>0</v>
      </c>
      <c r="AC27" s="186">
        <f>+'Ark1'!Y1367</f>
        <v>0</v>
      </c>
      <c r="AD27" s="188">
        <f>+'Ark1'!Z1367</f>
        <v>0</v>
      </c>
      <c r="AE27" s="188">
        <f>+'Ark1'!AA1367</f>
        <v>0</v>
      </c>
      <c r="AF27" s="105"/>
      <c r="AG27"/>
      <c r="AH27"/>
      <c r="AI27"/>
      <c r="AJ27"/>
      <c r="AK27"/>
      <c r="AL27"/>
      <c r="AM27"/>
    </row>
    <row r="28" spans="1:39" ht="16.2">
      <c r="A28" s="105"/>
      <c r="B28" s="313">
        <f>+'Ark1'!AP1368</f>
        <v>21</v>
      </c>
      <c r="C28" s="313" t="str">
        <f>VLOOKUP(B28,RNR!$E$1:$F$41,2)</f>
        <v>Hereford</v>
      </c>
      <c r="D28" s="310">
        <f>+'Ark1'!C1368</f>
        <v>2024</v>
      </c>
      <c r="E28" s="173">
        <f>+'Ark1'!Q1368</f>
        <v>531</v>
      </c>
      <c r="F28" s="185">
        <f t="shared" si="1"/>
        <v>-81</v>
      </c>
      <c r="G28" s="405">
        <f>+'Ark1'!R1368</f>
        <v>1155</v>
      </c>
      <c r="H28" s="501">
        <f t="shared" si="2"/>
        <v>-214</v>
      </c>
      <c r="I28" s="187">
        <f>+IF(G28=0,"",'Ark1'!AE1368)</f>
        <v>2.5527118419307775</v>
      </c>
      <c r="J28" s="339">
        <f t="shared" si="3"/>
        <v>-0.1567842590865216</v>
      </c>
      <c r="K28" s="187">
        <f>+IF(G28=0,"",'Ark1'!AF1368)</f>
        <v>2.5145054662490538</v>
      </c>
      <c r="L28" s="378">
        <f>+IF(G28=0,"",'Ark1'!S1368)</f>
        <v>4.825974025974026</v>
      </c>
      <c r="M28" s="340">
        <f t="shared" si="4"/>
        <v>-8.9292591995294046E-2</v>
      </c>
      <c r="N28" s="125"/>
      <c r="O28" s="376">
        <f>+IF(G28=0,"",'Ark1'!AR1368)</f>
        <v>206.52727272727276</v>
      </c>
      <c r="P28" s="114">
        <f>+IF(G28=0,"",'Ark1'!AS1368)</f>
        <v>29.358445640918795</v>
      </c>
      <c r="Q28" s="118"/>
      <c r="R28" s="188">
        <f>+IF(G28=0,"",'Ark1'!T1368)</f>
        <v>8.3532467532467525</v>
      </c>
      <c r="S28" s="340" t="str">
        <f t="shared" si="5"/>
        <v/>
      </c>
      <c r="T28" s="307">
        <f>+IF(G28=0,"",'Ark1'!U1368)</f>
        <v>261.33160173160167</v>
      </c>
      <c r="U28" s="341" t="str">
        <f t="shared" si="6"/>
        <v/>
      </c>
      <c r="V28" s="307">
        <f>+IF(G28=0,"",'Ark1'!AG1368)</f>
        <v>1072.2683982683982</v>
      </c>
      <c r="W28" s="118"/>
      <c r="X28" s="307">
        <f t="shared" si="8"/>
        <v>243.71845906642869</v>
      </c>
      <c r="Y28" s="307">
        <f t="shared" si="0"/>
        <v>54.151058485827043</v>
      </c>
      <c r="Z28" s="186">
        <f>+'Ark1'!AH1368</f>
        <v>100</v>
      </c>
      <c r="AA28" s="186">
        <f>+'Ark1'!W1368</f>
        <v>74.458874458874476</v>
      </c>
      <c r="AB28" s="307">
        <f>+'Ark1'!X1368</f>
        <v>7.6190476190476222</v>
      </c>
      <c r="AC28" s="186">
        <f>+'Ark1'!Y1368</f>
        <v>59.062285682786481</v>
      </c>
      <c r="AD28" s="188">
        <f>+'Ark1'!Z1368</f>
        <v>1.4062386597432601</v>
      </c>
      <c r="AE28" s="188">
        <f>+'Ark1'!AA1368</f>
        <v>2.7079928709893806</v>
      </c>
      <c r="AF28" s="105"/>
      <c r="AG28"/>
      <c r="AH28"/>
      <c r="AI28"/>
      <c r="AJ28"/>
      <c r="AK28"/>
      <c r="AL28"/>
      <c r="AM28"/>
    </row>
    <row r="29" spans="1:39" ht="16.2">
      <c r="A29" s="105"/>
      <c r="B29" s="313">
        <f>+'Ark1'!AP1369</f>
        <v>22</v>
      </c>
      <c r="C29" s="313" t="str">
        <f>VLOOKUP(B29,RNR!$E$1:$F$41,2)</f>
        <v>Charolais</v>
      </c>
      <c r="D29" s="310">
        <f>+'Ark1'!C1369</f>
        <v>2024</v>
      </c>
      <c r="E29" s="173">
        <f>+'Ark1'!Q1369</f>
        <v>850</v>
      </c>
      <c r="F29" s="185">
        <f t="shared" si="1"/>
        <v>-28</v>
      </c>
      <c r="G29" s="405">
        <f>+'Ark1'!R1369</f>
        <v>2405</v>
      </c>
      <c r="H29" s="501">
        <f t="shared" si="2"/>
        <v>6</v>
      </c>
      <c r="I29" s="187">
        <f>+IF(G29=0,"",'Ark1'!AE1369)</f>
        <v>5.3153869955355164</v>
      </c>
      <c r="J29" s="339">
        <f t="shared" si="3"/>
        <v>0.56733648688650185</v>
      </c>
      <c r="K29" s="187">
        <f>+IF(G29=0,"",'Ark1'!AF1369)</f>
        <v>6.0049427554259411</v>
      </c>
      <c r="L29" s="378">
        <f>+IF(G29=0,"",'Ark1'!S1369)</f>
        <v>5.9334719334719344</v>
      </c>
      <c r="M29" s="340">
        <f t="shared" si="4"/>
        <v>-5.7357578824857036E-2</v>
      </c>
      <c r="N29" s="125"/>
      <c r="O29" s="376">
        <f>+IF(G29=0,"",'Ark1'!AR1369)</f>
        <v>211.97214137214135</v>
      </c>
      <c r="P29" s="114">
        <f>+IF(G29=0,"",'Ark1'!AS1369)</f>
        <v>31.205961395139894</v>
      </c>
      <c r="Q29" s="118"/>
      <c r="R29" s="188">
        <f>+IF(G29=0,"",'Ark1'!T1369)</f>
        <v>6.9101871101871124</v>
      </c>
      <c r="S29" s="340" t="str">
        <f t="shared" si="5"/>
        <v/>
      </c>
      <c r="T29" s="307">
        <f>+IF(G29=0,"",'Ark1'!U1369)</f>
        <v>299.71958419958446</v>
      </c>
      <c r="U29" s="341" t="str">
        <f t="shared" si="6"/>
        <v/>
      </c>
      <c r="V29" s="307">
        <f>+IF(G29=0,"",'Ark1'!AG1369)</f>
        <v>1052.2889812889812</v>
      </c>
      <c r="W29" s="118"/>
      <c r="X29" s="307">
        <f t="shared" si="8"/>
        <v>284.8263067740657</v>
      </c>
      <c r="Y29" s="307">
        <f t="shared" si="0"/>
        <v>50.513356692361633</v>
      </c>
      <c r="Z29" s="186">
        <f>+'Ark1'!AH1369</f>
        <v>99.875259875259871</v>
      </c>
      <c r="AA29" s="186">
        <f>+'Ark1'!W1369</f>
        <v>56.632016632016636</v>
      </c>
      <c r="AB29" s="307">
        <f>+'Ark1'!X1369</f>
        <v>20.249480249480246</v>
      </c>
      <c r="AC29" s="186">
        <f>+'Ark1'!Y1369</f>
        <v>61.483885039719439</v>
      </c>
      <c r="AD29" s="188">
        <f>+'Ark1'!Z1369</f>
        <v>1.4388947463967321</v>
      </c>
      <c r="AE29" s="188">
        <f>+'Ark1'!AA1369</f>
        <v>2.3424670627442654</v>
      </c>
      <c r="AF29" s="105"/>
      <c r="AG29"/>
      <c r="AH29"/>
      <c r="AI29"/>
      <c r="AJ29"/>
      <c r="AK29"/>
      <c r="AL29"/>
      <c r="AM29"/>
    </row>
    <row r="30" spans="1:39" ht="16.2">
      <c r="A30" s="105"/>
      <c r="B30" s="313">
        <f>+'Ark1'!AP1370</f>
        <v>23</v>
      </c>
      <c r="C30" s="313" t="str">
        <f>VLOOKUP(B30,RNR!$E$1:$F$41,2)</f>
        <v>Aberdeen Angus</v>
      </c>
      <c r="D30" s="310">
        <f>+'Ark1'!C1370</f>
        <v>2024</v>
      </c>
      <c r="E30" s="173">
        <f>+'Ark1'!Q1370</f>
        <v>742</v>
      </c>
      <c r="F30" s="185">
        <f t="shared" si="1"/>
        <v>49</v>
      </c>
      <c r="G30" s="405">
        <f>+'Ark1'!R1370</f>
        <v>1801</v>
      </c>
      <c r="H30" s="501">
        <f t="shared" si="2"/>
        <v>52</v>
      </c>
      <c r="I30" s="187">
        <f>+IF(G30=0,"",'Ark1'!AE1370)</f>
        <v>3.9804623613137058</v>
      </c>
      <c r="J30" s="339">
        <f t="shared" si="3"/>
        <v>0.51887822641286174</v>
      </c>
      <c r="K30" s="187">
        <f>+IF(G30=0,"",'Ark1'!AF1370)</f>
        <v>4.0772471460936259</v>
      </c>
      <c r="L30" s="378">
        <f>+IF(G30=0,"",'Ark1'!S1370)</f>
        <v>5.4192115491393684</v>
      </c>
      <c r="M30" s="340">
        <f t="shared" si="4"/>
        <v>8.511543929954879E-2</v>
      </c>
      <c r="N30" s="125"/>
      <c r="O30" s="376">
        <f>+IF(G30=0,"",'Ark1'!AR1370)</f>
        <v>205.95669072737368</v>
      </c>
      <c r="P30" s="114">
        <f>+IF(G30=0,"",'Ark1'!AS1370)</f>
        <v>30.840018001161951</v>
      </c>
      <c r="Q30" s="118"/>
      <c r="R30" s="188">
        <f>+IF(G30=0,"",'Ark1'!T1370)</f>
        <v>9.0266518600777363</v>
      </c>
      <c r="S30" s="340">
        <f t="shared" si="5"/>
        <v>0.13528536493766019</v>
      </c>
      <c r="T30" s="307">
        <f>+IF(G30=0,"",'Ark1'!U1370)</f>
        <v>271.75319267073831</v>
      </c>
      <c r="U30" s="341">
        <f t="shared" si="6"/>
        <v>3.2757198291143936</v>
      </c>
      <c r="V30" s="307">
        <f>+IF(G30=0,"",'Ark1'!AG1370)</f>
        <v>1024.4164353137148</v>
      </c>
      <c r="W30" s="118"/>
      <c r="X30" s="307">
        <f t="shared" si="8"/>
        <v>265.27609603170538</v>
      </c>
      <c r="Y30" s="307">
        <f t="shared" si="0"/>
        <v>50.146260245901594</v>
      </c>
      <c r="Z30" s="186">
        <f>+'Ark1'!AH1370</f>
        <v>100</v>
      </c>
      <c r="AA30" s="186">
        <f>+'Ark1'!W1370</f>
        <v>81.787895613548017</v>
      </c>
      <c r="AB30" s="307">
        <f>+'Ark1'!X1370</f>
        <v>10.383120488617436</v>
      </c>
      <c r="AC30" s="186">
        <f>+'Ark1'!Y1370</f>
        <v>61.659302508743281</v>
      </c>
      <c r="AD30" s="188">
        <f>+'Ark1'!Z1370</f>
        <v>1.6179337939068261</v>
      </c>
      <c r="AE30" s="188">
        <f>+'Ark1'!AA1370</f>
        <v>2.7709848183004673</v>
      </c>
      <c r="AF30" s="105"/>
      <c r="AG30"/>
      <c r="AH30"/>
      <c r="AI30"/>
      <c r="AJ30"/>
      <c r="AK30"/>
      <c r="AL30"/>
      <c r="AM30"/>
    </row>
    <row r="31" spans="1:39" ht="16.2">
      <c r="A31" s="105"/>
      <c r="B31" s="313">
        <f>+'Ark1'!AP1371</f>
        <v>24</v>
      </c>
      <c r="C31" s="313" t="str">
        <f>VLOOKUP(B31,RNR!$E$1:$F$41,2)</f>
        <v>Limousine</v>
      </c>
      <c r="D31" s="310">
        <f>+'Ark1'!C1371</f>
        <v>2024</v>
      </c>
      <c r="E31" s="173">
        <f>+'Ark1'!Q1371</f>
        <v>596</v>
      </c>
      <c r="F31" s="185">
        <f t="shared" si="1"/>
        <v>-64</v>
      </c>
      <c r="G31" s="405">
        <f>+'Ark1'!R1371</f>
        <v>1676</v>
      </c>
      <c r="H31" s="501">
        <f t="shared" si="2"/>
        <v>-213</v>
      </c>
      <c r="I31" s="187">
        <f>+IF(G31=0,"",'Ark1'!AE1371)</f>
        <v>3.7041948459532352</v>
      </c>
      <c r="J31" s="339">
        <f t="shared" si="3"/>
        <v>-3.4474354062599133E-2</v>
      </c>
      <c r="K31" s="187">
        <f>+IF(G31=0,"",'Ark1'!AF1371)</f>
        <v>4.123468068172321</v>
      </c>
      <c r="L31" s="378">
        <f>+IF(G31=0,"",'Ark1'!S1371)</f>
        <v>6.6077611940298517</v>
      </c>
      <c r="M31" s="340">
        <f t="shared" si="4"/>
        <v>6.6977295724766073E-2</v>
      </c>
      <c r="N31" s="125"/>
      <c r="O31" s="376">
        <f>+IF(G31=0,"",'Ark1'!AR1371)</f>
        <v>207.72613365155124</v>
      </c>
      <c r="P31" s="114">
        <f>+IF(G31=0,"",'Ark1'!AS1371)</f>
        <v>32.797223476541937</v>
      </c>
      <c r="Q31" s="118"/>
      <c r="R31" s="188">
        <f>+IF(G31=0,"",'Ark1'!T1371)</f>
        <v>7.0423627684964236</v>
      </c>
      <c r="S31" s="340">
        <f t="shared" si="5"/>
        <v>5.189161974046641E-2</v>
      </c>
      <c r="T31" s="307">
        <f>+IF(G31=0,"",'Ark1'!U1371)</f>
        <v>295.3316229116943</v>
      </c>
      <c r="U31" s="341">
        <f t="shared" si="6"/>
        <v>-0.13762007401271603</v>
      </c>
      <c r="V31" s="307">
        <f>+IF(G31=0,"",'Ark1'!AG1371)</f>
        <v>1046.4152744630071</v>
      </c>
      <c r="W31" s="118"/>
      <c r="X31" s="307">
        <f t="shared" si="8"/>
        <v>282.23175838411834</v>
      </c>
      <c r="Y31" s="307">
        <f t="shared" si="0"/>
        <v>44.69465742474592</v>
      </c>
      <c r="Z31" s="186">
        <f>+'Ark1'!AH1371</f>
        <v>99.821002386634817</v>
      </c>
      <c r="AA31" s="186">
        <f>+'Ark1'!W1371</f>
        <v>59.427207637231504</v>
      </c>
      <c r="AB31" s="307">
        <f>+'Ark1'!X1371</f>
        <v>15.871121718377092</v>
      </c>
      <c r="AC31" s="186">
        <f>+'Ark1'!Y1371</f>
        <v>55.05287360885891</v>
      </c>
      <c r="AD31" s="188">
        <f>+'Ark1'!Z1371</f>
        <v>1.4857390092569605</v>
      </c>
      <c r="AE31" s="188">
        <f>+'Ark1'!AA1371</f>
        <v>2.3247644995104833</v>
      </c>
      <c r="AF31" s="105"/>
      <c r="AG31"/>
      <c r="AH31"/>
      <c r="AI31"/>
      <c r="AJ31"/>
      <c r="AK31"/>
      <c r="AL31"/>
      <c r="AM31"/>
    </row>
    <row r="32" spans="1:39" ht="16.2">
      <c r="A32" s="105"/>
      <c r="B32" s="313">
        <f>+'Ark1'!AP1372</f>
        <v>25</v>
      </c>
      <c r="C32" s="313" t="str">
        <f>VLOOKUP(B32,RNR!$E$1:$F$41,2)</f>
        <v>Simmental Kjøtt</v>
      </c>
      <c r="D32" s="310">
        <f>+'Ark1'!C1372</f>
        <v>2024</v>
      </c>
      <c r="E32" s="173">
        <f>+'Ark1'!Q1372</f>
        <v>314</v>
      </c>
      <c r="F32" s="185">
        <f t="shared" si="1"/>
        <v>-1</v>
      </c>
      <c r="G32" s="405">
        <f>+'Ark1'!R1372</f>
        <v>740</v>
      </c>
      <c r="H32" s="501">
        <f t="shared" si="2"/>
        <v>25</v>
      </c>
      <c r="I32" s="187">
        <f>+IF(G32=0,"",'Ark1'!AE1372)</f>
        <v>1.6355036909340057</v>
      </c>
      <c r="J32" s="339">
        <f t="shared" si="3"/>
        <v>0.22039067981101956</v>
      </c>
      <c r="K32" s="187">
        <f>+IF(G32=0,"",'Ark1'!AF1372)</f>
        <v>1.7364548052093889</v>
      </c>
      <c r="L32" s="378">
        <f>+IF(G32=0,"",'Ark1'!S1372)</f>
        <v>5.0947225981055491</v>
      </c>
      <c r="M32" s="340">
        <f t="shared" si="4"/>
        <v>-0.12485782147487168</v>
      </c>
      <c r="N32" s="125"/>
      <c r="O32" s="376">
        <f>+IF(G32=0,"",'Ark1'!AR1372)</f>
        <v>211.92567567567565</v>
      </c>
      <c r="P32" s="114">
        <f>+IF(G32=0,"",'Ark1'!AS1372)</f>
        <v>29.35633867651072</v>
      </c>
      <c r="Q32" s="118"/>
      <c r="R32" s="188">
        <f>+IF(G32=0,"",'Ark1'!T1372)</f>
        <v>6.57027027027027</v>
      </c>
      <c r="S32" s="340">
        <f t="shared" si="5"/>
        <v>-0.28147798147798131</v>
      </c>
      <c r="T32" s="307">
        <f>+IF(G32=0,"",'Ark1'!U1372)</f>
        <v>281.67810810810801</v>
      </c>
      <c r="U32" s="341">
        <f t="shared" si="6"/>
        <v>-1.5651086751087746</v>
      </c>
      <c r="V32" s="307">
        <f>+IF(G32=0,"",'Ark1'!AG1372)</f>
        <v>1065.0554054054055</v>
      </c>
      <c r="W32" s="118"/>
      <c r="X32" s="307">
        <f t="shared" si="8"/>
        <v>264.4727275956966</v>
      </c>
      <c r="Y32" s="307">
        <f t="shared" si="0"/>
        <v>55.288212985894226</v>
      </c>
      <c r="Z32" s="186">
        <f>+'Ark1'!AH1372</f>
        <v>100</v>
      </c>
      <c r="AA32" s="186">
        <f>+'Ark1'!W1372</f>
        <v>47.567567567567558</v>
      </c>
      <c r="AB32" s="307">
        <f>+'Ark1'!X1372</f>
        <v>13.243243243243247</v>
      </c>
      <c r="AC32" s="186">
        <f>+'Ark1'!Y1372</f>
        <v>60.340935024774808</v>
      </c>
      <c r="AD32" s="188">
        <f>+'Ark1'!Z1372</f>
        <v>1.4590876544909119</v>
      </c>
      <c r="AE32" s="188">
        <f>+'Ark1'!AA1372</f>
        <v>2.5060321674414472</v>
      </c>
      <c r="AF32" s="105"/>
      <c r="AG32"/>
      <c r="AH32"/>
      <c r="AI32"/>
      <c r="AJ32"/>
      <c r="AK32"/>
      <c r="AL32"/>
      <c r="AM32"/>
    </row>
    <row r="33" spans="1:39" ht="16.2">
      <c r="A33" s="105"/>
      <c r="B33" s="313">
        <f>+'Ark1'!AP1373</f>
        <v>26</v>
      </c>
      <c r="C33" s="313" t="str">
        <f>VLOOKUP(B33,RNR!$E$1:$F$41,2)</f>
        <v>Blonde D'aquitaine</v>
      </c>
      <c r="D33" s="310">
        <f>+'Ark1'!C1373</f>
        <v>2024</v>
      </c>
      <c r="E33" s="173">
        <f>+'Ark1'!Q1373</f>
        <v>47</v>
      </c>
      <c r="F33" s="185">
        <f t="shared" si="1"/>
        <v>4</v>
      </c>
      <c r="G33" s="405">
        <f>+'Ark1'!R1373</f>
        <v>115</v>
      </c>
      <c r="H33" s="501">
        <f t="shared" si="2"/>
        <v>-5</v>
      </c>
      <c r="I33" s="187">
        <f>+IF(G33=0,"",'Ark1'!AE1373)</f>
        <v>0.25416611413163598</v>
      </c>
      <c r="J33" s="339">
        <f t="shared" si="3"/>
        <v>1.6664629747358578E-2</v>
      </c>
      <c r="K33" s="187">
        <f>+IF(G33=0,"",'Ark1'!AF1373)</f>
        <v>0.29056626090284837</v>
      </c>
      <c r="L33" s="378">
        <f>+IF(G33=0,"",'Ark1'!S1373)</f>
        <v>5.7304347826086959</v>
      </c>
      <c r="M33" s="340">
        <f t="shared" si="4"/>
        <v>-0.43623188405797109</v>
      </c>
      <c r="N33" s="125"/>
      <c r="O33" s="376">
        <f>+IF(G33=0,"",'Ark1'!AR1373)</f>
        <v>214.34782608695656</v>
      </c>
      <c r="P33" s="114">
        <f>+IF(G33=0,"",'Ark1'!AS1373)</f>
        <v>30.586352394248756</v>
      </c>
      <c r="Q33" s="118"/>
      <c r="R33" s="188">
        <f>+IF(G33=0,"",'Ark1'!T1373)</f>
        <v>6.0869565217391308</v>
      </c>
      <c r="S33" s="340">
        <f t="shared" si="5"/>
        <v>-0.213043478260869</v>
      </c>
      <c r="T33" s="307">
        <f>+IF(G33=0,"",'Ark1'!U1373)</f>
        <v>303.29739130434791</v>
      </c>
      <c r="U33" s="341">
        <f t="shared" si="6"/>
        <v>-13.402608695652191</v>
      </c>
      <c r="V33" s="307">
        <f>+IF(G33=0,"",'Ark1'!AG1373)</f>
        <v>1008.3391304347826</v>
      </c>
      <c r="W33" s="118"/>
      <c r="X33" s="307">
        <f t="shared" si="8"/>
        <v>300.7890719995861</v>
      </c>
      <c r="Y33" s="307">
        <f t="shared" si="0"/>
        <v>52.92746585735965</v>
      </c>
      <c r="Z33" s="186">
        <f>+'Ark1'!AH1373</f>
        <v>100</v>
      </c>
      <c r="AA33" s="186">
        <f>+'Ark1'!W1373</f>
        <v>42.608695652173914</v>
      </c>
      <c r="AB33" s="307">
        <f>+'Ark1'!X1373</f>
        <v>19.130434782608695</v>
      </c>
      <c r="AC33" s="186">
        <f>+'Ark1'!Y1373</f>
        <v>53.603175540049563</v>
      </c>
      <c r="AD33" s="188">
        <f>+'Ark1'!Z1373</f>
        <v>1.1521000796687648</v>
      </c>
      <c r="AE33" s="188">
        <f>+'Ark1'!AA1373</f>
        <v>2.0067937542315306</v>
      </c>
      <c r="AF33" s="105"/>
      <c r="AG33"/>
      <c r="AH33"/>
      <c r="AI33"/>
      <c r="AJ33"/>
      <c r="AK33"/>
      <c r="AL33"/>
      <c r="AM33"/>
    </row>
    <row r="34" spans="1:39" ht="16.2">
      <c r="A34" s="105"/>
      <c r="B34" s="313">
        <f>+'Ark1'!AP1374</f>
        <v>27</v>
      </c>
      <c r="C34" s="313" t="str">
        <f>VLOOKUP(B34,RNR!$E$1:$F$41,2)</f>
        <v>Scottish Highland</v>
      </c>
      <c r="D34" s="310">
        <f>+'Ark1'!C1374</f>
        <v>2024</v>
      </c>
      <c r="E34" s="173">
        <f>+'Ark1'!Q1374</f>
        <v>63</v>
      </c>
      <c r="F34" s="185">
        <f t="shared" si="1"/>
        <v>-24</v>
      </c>
      <c r="G34" s="405">
        <f>+'Ark1'!R1374</f>
        <v>142</v>
      </c>
      <c r="H34" s="501">
        <f t="shared" si="2"/>
        <v>-49</v>
      </c>
      <c r="I34" s="187">
        <f>+IF(G34=0,"",'Ark1'!AE1374)</f>
        <v>0.31383989744949825</v>
      </c>
      <c r="J34" s="339">
        <f t="shared" si="3"/>
        <v>-6.4183298528809829E-2</v>
      </c>
      <c r="K34" s="187">
        <f>+IF(G34=0,"",'Ark1'!AF1374)</f>
        <v>0.19711141021646977</v>
      </c>
      <c r="L34" s="378">
        <f>+IF(G34=0,"",'Ark1'!S1374)</f>
        <v>4.288732394366197</v>
      </c>
      <c r="M34" s="340">
        <f t="shared" si="4"/>
        <v>-0.18247179411547787</v>
      </c>
      <c r="N34" s="125"/>
      <c r="O34" s="376">
        <f>+IF(G34=0,"",'Ark1'!AR1374)</f>
        <v>180.19718309859155</v>
      </c>
      <c r="P34" s="114">
        <f>+IF(G34=0,"",'Ark1'!AS1374)</f>
        <v>27.595339058705378</v>
      </c>
      <c r="Q34" s="118"/>
      <c r="R34" s="188">
        <f>+IF(G34=0,"",'Ark1'!T1374)</f>
        <v>7.0563380281690131</v>
      </c>
      <c r="S34" s="340">
        <f t="shared" si="5"/>
        <v>-0.46722218125507187</v>
      </c>
      <c r="T34" s="307">
        <f>+IF(G34=0,"",'Ark1'!U1374)</f>
        <v>166.6267605633802</v>
      </c>
      <c r="U34" s="341">
        <f t="shared" si="6"/>
        <v>-11.236066661750584</v>
      </c>
      <c r="V34" s="307">
        <f>+IF(G34=0,"",'Ark1'!AG1374)</f>
        <v>1011.6971830985916</v>
      </c>
      <c r="W34" s="118"/>
      <c r="X34" s="307">
        <f t="shared" si="8"/>
        <v>164.7002317956856</v>
      </c>
      <c r="Y34" s="307">
        <f t="shared" si="0"/>
        <v>38.852216748768456</v>
      </c>
      <c r="Z34" s="186">
        <f>+'Ark1'!AH1374</f>
        <v>100</v>
      </c>
      <c r="AA34" s="186">
        <f>+'Ark1'!W1374</f>
        <v>56.338028169014081</v>
      </c>
      <c r="AB34" s="307">
        <f>+'Ark1'!X1374</f>
        <v>0</v>
      </c>
      <c r="AC34" s="186">
        <f>+'Ark1'!Y1374</f>
        <v>50.709962234138679</v>
      </c>
      <c r="AD34" s="188">
        <f>+'Ark1'!Z1374</f>
        <v>1.1541778728558456</v>
      </c>
      <c r="AE34" s="188">
        <f>+'Ark1'!AA1374</f>
        <v>2.5000694297044217</v>
      </c>
      <c r="AF34" s="105"/>
      <c r="AG34"/>
      <c r="AH34"/>
      <c r="AI34"/>
      <c r="AJ34"/>
      <c r="AK34"/>
      <c r="AL34"/>
      <c r="AM34"/>
    </row>
    <row r="35" spans="1:39" ht="16.2">
      <c r="A35" s="105"/>
      <c r="B35" s="313">
        <f>+'Ark1'!AP1375</f>
        <v>28</v>
      </c>
      <c r="C35" s="313" t="str">
        <f>VLOOKUP(B35,RNR!$E$1:$F$41,2)</f>
        <v>Tiroler Grauvieh</v>
      </c>
      <c r="D35" s="310">
        <f>+'Ark1'!C1375</f>
        <v>2024</v>
      </c>
      <c r="E35" s="173">
        <f>+'Ark1'!Q1375</f>
        <v>91</v>
      </c>
      <c r="F35" s="185">
        <f t="shared" si="1"/>
        <v>3</v>
      </c>
      <c r="G35" s="405">
        <f>+'Ark1'!R1375</f>
        <v>160</v>
      </c>
      <c r="H35" s="501">
        <f t="shared" si="2"/>
        <v>-27</v>
      </c>
      <c r="I35" s="187">
        <f>+IF(G35=0,"",'Ark1'!AE1375)</f>
        <v>0.35362241966140662</v>
      </c>
      <c r="J35" s="339">
        <f t="shared" si="3"/>
        <v>-1.648406017075893E-2</v>
      </c>
      <c r="K35" s="187">
        <f>+IF(G35=0,"",'Ark1'!AF1375)</f>
        <v>0.32385968683286503</v>
      </c>
      <c r="L35" s="378">
        <f>+IF(G35=0,"",'Ark1'!S1375)</f>
        <v>4.71875</v>
      </c>
      <c r="M35" s="340">
        <f t="shared" si="4"/>
        <v>0.39254679144385118</v>
      </c>
      <c r="N35" s="125"/>
      <c r="O35" s="376">
        <f>+IF(G35=0,"",'Ark1'!AR1375)</f>
        <v>202.55625000000001</v>
      </c>
      <c r="P35" s="114">
        <f>+IF(G35=0,"",'Ark1'!AS1375)</f>
        <v>29.008672041305804</v>
      </c>
      <c r="Q35" s="118"/>
      <c r="R35" s="188">
        <f>+IF(G35=0,"",'Ark1'!T1375)</f>
        <v>6.8624999999999998</v>
      </c>
      <c r="S35" s="340">
        <f t="shared" si="5"/>
        <v>0.31169786096256757</v>
      </c>
      <c r="T35" s="307">
        <f>+IF(G35=0,"",'Ark1'!U1375)</f>
        <v>242.97312500000004</v>
      </c>
      <c r="U35" s="341">
        <f t="shared" si="6"/>
        <v>13.209488636363716</v>
      </c>
      <c r="V35" s="307">
        <f>+IF(G35=0,"",'Ark1'!AG1375)</f>
        <v>1092.3062500000001</v>
      </c>
      <c r="W35" s="118"/>
      <c r="X35" s="307">
        <f t="shared" si="8"/>
        <v>222.44047857457559</v>
      </c>
      <c r="Y35" s="307">
        <f t="shared" si="0"/>
        <v>51.490993377483449</v>
      </c>
      <c r="Z35" s="186">
        <f>+'Ark1'!AH1375</f>
        <v>100</v>
      </c>
      <c r="AA35" s="186">
        <f>+'Ark1'!W1375</f>
        <v>58.75</v>
      </c>
      <c r="AB35" s="307">
        <f>+'Ark1'!X1375</f>
        <v>1.875</v>
      </c>
      <c r="AC35" s="186">
        <f>+'Ark1'!Y1375</f>
        <v>50.918665194939607</v>
      </c>
      <c r="AD35" s="188">
        <f>+'Ark1'!Z1375</f>
        <v>1.3791839752186799</v>
      </c>
      <c r="AE35" s="188">
        <f>+'Ark1'!AA1375</f>
        <v>2.4811476679149922</v>
      </c>
      <c r="AF35" s="105"/>
      <c r="AG35"/>
      <c r="AH35"/>
      <c r="AI35"/>
      <c r="AJ35"/>
      <c r="AK35"/>
      <c r="AL35"/>
      <c r="AM35"/>
    </row>
    <row r="36" spans="1:39" ht="16.2">
      <c r="A36" s="105"/>
      <c r="B36" s="313">
        <f>+'Ark1'!AP1376</f>
        <v>29</v>
      </c>
      <c r="C36" s="313" t="str">
        <f>VLOOKUP(B36,RNR!$E$1:$F$41,2)</f>
        <v xml:space="preserve">Dexter </v>
      </c>
      <c r="D36" s="310">
        <f>+'Ark1'!C1376</f>
        <v>2024</v>
      </c>
      <c r="E36" s="173">
        <f>+'Ark1'!Q1376</f>
        <v>47</v>
      </c>
      <c r="F36" s="185">
        <f t="shared" si="1"/>
        <v>-14</v>
      </c>
      <c r="G36" s="405">
        <f>+'Ark1'!R1376</f>
        <v>108</v>
      </c>
      <c r="H36" s="501">
        <f t="shared" si="2"/>
        <v>-7</v>
      </c>
      <c r="I36" s="187">
        <f>+IF(G36=0,"",'Ark1'!AE1376)</f>
        <v>0.23869513327144945</v>
      </c>
      <c r="J36" s="339">
        <f t="shared" si="3"/>
        <v>1.1089544069850243E-2</v>
      </c>
      <c r="K36" s="187">
        <f>+IF(G36=0,"",'Ark1'!AF1376)</f>
        <v>0.12925746713062539</v>
      </c>
      <c r="L36" s="378">
        <f>+IF(G36=0,"",'Ark1'!S1376)</f>
        <v>4.3055555555555554</v>
      </c>
      <c r="M36" s="340">
        <f t="shared" si="4"/>
        <v>0.40990338164251128</v>
      </c>
      <c r="N36" s="125"/>
      <c r="O36" s="376">
        <f>+IF(G36=0,"",'Ark1'!AR1376)</f>
        <v>171.2777777777778</v>
      </c>
      <c r="P36" s="114">
        <f>+IF(G36=0,"",'Ark1'!AS1376)</f>
        <v>28.608757149211218</v>
      </c>
      <c r="Q36" s="118"/>
      <c r="R36" s="188">
        <f>+IF(G36=0,"",'Ark1'!T1376)</f>
        <v>8.0833333333333339</v>
      </c>
      <c r="S36" s="340">
        <f t="shared" si="5"/>
        <v>0.90942028985507317</v>
      </c>
      <c r="T36" s="307">
        <f>+IF(G36=0,"",'Ark1'!U1376)</f>
        <v>143.66574074074077</v>
      </c>
      <c r="U36" s="341">
        <f t="shared" si="6"/>
        <v>9.0909581320451309</v>
      </c>
      <c r="V36" s="307">
        <f>+IF(G36=0,"",'Ark1'!AG1376)</f>
        <v>1041</v>
      </c>
      <c r="W36" s="118"/>
      <c r="X36" s="307">
        <f t="shared" si="8"/>
        <v>138.00743587006798</v>
      </c>
      <c r="Y36" s="307">
        <f t="shared" si="0"/>
        <v>33.367526881720437</v>
      </c>
      <c r="Z36" s="186">
        <f>+'Ark1'!AH1376</f>
        <v>100</v>
      </c>
      <c r="AA36" s="186">
        <f>+'Ark1'!W1376</f>
        <v>72.222222222222229</v>
      </c>
      <c r="AB36" s="307">
        <f>+'Ark1'!X1376</f>
        <v>0</v>
      </c>
      <c r="AC36" s="186">
        <f>+'Ark1'!Y1376</f>
        <v>29.216621227184653</v>
      </c>
      <c r="AD36" s="188">
        <f>+'Ark1'!Z1376</f>
        <v>1.1899138883668841</v>
      </c>
      <c r="AE36" s="188">
        <f>+'Ark1'!AA1376</f>
        <v>2.2116065888181136</v>
      </c>
      <c r="AF36" s="105"/>
      <c r="AG36"/>
      <c r="AH36"/>
      <c r="AI36"/>
      <c r="AJ36"/>
      <c r="AK36"/>
      <c r="AL36"/>
      <c r="AM36"/>
    </row>
    <row r="37" spans="1:39" ht="16.2">
      <c r="A37" s="105"/>
      <c r="B37" s="313">
        <f>+'Ark1'!AP1377</f>
        <v>30</v>
      </c>
      <c r="C37" s="313" t="str">
        <f>VLOOKUP(B37,RNR!$E$1:$F$41,2)</f>
        <v>Piemontese</v>
      </c>
      <c r="D37" s="310">
        <f>+'Ark1'!C1377</f>
        <v>2024</v>
      </c>
      <c r="E37" s="173">
        <f>+'Ark1'!Q1377</f>
        <v>4</v>
      </c>
      <c r="F37" s="185">
        <f t="shared" si="1"/>
        <v>-2</v>
      </c>
      <c r="G37" s="405">
        <f>+'Ark1'!R1377</f>
        <v>8</v>
      </c>
      <c r="H37" s="501">
        <f t="shared" si="2"/>
        <v>-2</v>
      </c>
      <c r="I37" s="187">
        <f>+IF(G37=0,"",'Ark1'!AE1377)</f>
        <v>1.7681120983070332E-2</v>
      </c>
      <c r="J37" s="339">
        <f t="shared" si="3"/>
        <v>-2.110669382286115E-3</v>
      </c>
      <c r="K37" s="187">
        <f>+IF(G37=0,"",'Ark1'!AF1377)</f>
        <v>1.7447704558445312E-2</v>
      </c>
      <c r="L37" s="378">
        <f>+IF(G37=0,"",'Ark1'!S1377)</f>
        <v>6.125</v>
      </c>
      <c r="M37" s="340">
        <f t="shared" si="4"/>
        <v>0.32500000000000018</v>
      </c>
      <c r="N37" s="125"/>
      <c r="O37" s="376">
        <f>+IF(G37=0,"",'Ark1'!AR1377)</f>
        <v>202.375</v>
      </c>
      <c r="P37" s="114">
        <f>+IF(G37=0,"",'Ark1'!AS1377)</f>
        <v>31.513513666571381</v>
      </c>
      <c r="Q37" s="118"/>
      <c r="R37" s="188">
        <f>+IF(G37=0,"",'Ark1'!T1377)</f>
        <v>6.125</v>
      </c>
      <c r="S37" s="340">
        <f t="shared" si="5"/>
        <v>-1.875</v>
      </c>
      <c r="T37" s="307">
        <f>+IF(G37=0,"",'Ark1'!U1377)</f>
        <v>261.8</v>
      </c>
      <c r="U37" s="341">
        <f t="shared" si="6"/>
        <v>-34.550000000000011</v>
      </c>
      <c r="V37" s="307">
        <f>+IF(G37=0,"",'Ark1'!AG1377)</f>
        <v>1008.5</v>
      </c>
      <c r="W37" s="118"/>
      <c r="X37" s="307">
        <f t="shared" si="8"/>
        <v>259.59345562716908</v>
      </c>
      <c r="Y37" s="307">
        <f t="shared" si="0"/>
        <v>42.742857142857147</v>
      </c>
      <c r="Z37" s="186">
        <f>+'Ark1'!AH1377</f>
        <v>100</v>
      </c>
      <c r="AA37" s="186">
        <f>+'Ark1'!W1377</f>
        <v>25</v>
      </c>
      <c r="AB37" s="307">
        <f>+'Ark1'!X1377</f>
        <v>0</v>
      </c>
      <c r="AC37" s="186">
        <f>+'Ark1'!Y1377</f>
        <v>35.342325899691467</v>
      </c>
      <c r="AD37" s="188">
        <f>+'Ark1'!Z1377</f>
        <v>1.165922381636102</v>
      </c>
      <c r="AE37" s="188">
        <f>+'Ark1'!AA1377</f>
        <v>2.0271593425283569</v>
      </c>
      <c r="AF37" s="105"/>
      <c r="AG37"/>
      <c r="AH37"/>
      <c r="AI37"/>
      <c r="AJ37"/>
      <c r="AK37"/>
      <c r="AL37"/>
      <c r="AM37"/>
    </row>
    <row r="38" spans="1:39" ht="16.2">
      <c r="A38" s="105"/>
      <c r="B38" s="313">
        <f>+'Ark1'!AP1378</f>
        <v>31</v>
      </c>
      <c r="C38" s="313" t="str">
        <f>VLOOKUP(B38,RNR!$E$1:$F$41,2)</f>
        <v>Galloway</v>
      </c>
      <c r="D38" s="310">
        <f>+'Ark1'!C1378</f>
        <v>2024</v>
      </c>
      <c r="E38" s="173">
        <f>+'Ark1'!Q1378</f>
        <v>32</v>
      </c>
      <c r="F38" s="185">
        <f t="shared" si="1"/>
        <v>-6</v>
      </c>
      <c r="G38" s="405">
        <f>+'Ark1'!R1378</f>
        <v>50</v>
      </c>
      <c r="H38" s="501">
        <f t="shared" si="2"/>
        <v>-5</v>
      </c>
      <c r="I38" s="187">
        <f>+IF(G38=0,"",'Ark1'!AE1378)</f>
        <v>0.11050700614418955</v>
      </c>
      <c r="J38" s="339">
        <f t="shared" si="3"/>
        <v>1.6521591347290754E-3</v>
      </c>
      <c r="K38" s="187">
        <f>+IF(G38=0,"",'Ark1'!AF1378)</f>
        <v>9.6004861365016833E-2</v>
      </c>
      <c r="L38" s="378">
        <f>+IF(G38=0,"",'Ark1'!S1378)</f>
        <v>5.12</v>
      </c>
      <c r="M38" s="340">
        <f t="shared" si="4"/>
        <v>-0.15272727272727149</v>
      </c>
      <c r="N38" s="125"/>
      <c r="O38" s="376">
        <f>+IF(G38=0,"",'Ark1'!AR1378)</f>
        <v>194.74</v>
      </c>
      <c r="P38" s="114">
        <f>+IF(G38=0,"",'Ark1'!AS1378)</f>
        <v>30.983835867704641</v>
      </c>
      <c r="Q38" s="118"/>
      <c r="R38" s="188">
        <f>+IF(G38=0,"",'Ark1'!T1378)</f>
        <v>8.9399999999999977</v>
      </c>
      <c r="S38" s="340">
        <f t="shared" si="5"/>
        <v>-9.6363636363641092E-2</v>
      </c>
      <c r="T38" s="307">
        <f>+IF(G38=0,"",'Ark1'!U1378)</f>
        <v>230.48600000000005</v>
      </c>
      <c r="U38" s="341">
        <f t="shared" si="6"/>
        <v>-1.7630909090908347</v>
      </c>
      <c r="V38" s="307">
        <f>+IF(G38=0,"",'Ark1'!AG1378)</f>
        <v>1089.6800000000003</v>
      </c>
      <c r="W38" s="118"/>
      <c r="X38" s="307">
        <f t="shared" si="8"/>
        <v>211.51714264738271</v>
      </c>
      <c r="Y38" s="307">
        <f t="shared" si="0"/>
        <v>45.016796875000011</v>
      </c>
      <c r="Z38" s="186">
        <f>+'Ark1'!AH1378</f>
        <v>100</v>
      </c>
      <c r="AA38" s="186">
        <f>+'Ark1'!W1378</f>
        <v>84</v>
      </c>
      <c r="AB38" s="307">
        <f>+'Ark1'!X1378</f>
        <v>0</v>
      </c>
      <c r="AC38" s="186">
        <f>+'Ark1'!Y1378</f>
        <v>48.52948386290528</v>
      </c>
      <c r="AD38" s="188">
        <f>+'Ark1'!Z1378</f>
        <v>1.4091131963046823</v>
      </c>
      <c r="AE38" s="188">
        <f>+'Ark1'!AA1378</f>
        <v>2.6337046151761205</v>
      </c>
      <c r="AF38" s="105"/>
      <c r="AG38"/>
      <c r="AH38"/>
      <c r="AI38"/>
      <c r="AJ38"/>
      <c r="AK38"/>
      <c r="AL38"/>
      <c r="AM38"/>
    </row>
    <row r="39" spans="1:39" ht="16.2">
      <c r="A39" s="105"/>
      <c r="B39" s="313">
        <f>+'Ark1'!AP1379</f>
        <v>32</v>
      </c>
      <c r="C39" s="313" t="str">
        <f>VLOOKUP(B39,RNR!$E$1:$F$41,2)</f>
        <v>Salers</v>
      </c>
      <c r="D39" s="310">
        <f>+'Ark1'!C1379</f>
        <v>2024</v>
      </c>
      <c r="E39" s="173">
        <f>+'Ark1'!Q1379</f>
        <v>0</v>
      </c>
      <c r="F39" s="185">
        <f t="shared" si="1"/>
        <v>-1</v>
      </c>
      <c r="G39" s="405">
        <f>+'Ark1'!R1379</f>
        <v>0</v>
      </c>
      <c r="H39" s="501">
        <f t="shared" si="2"/>
        <v>-1</v>
      </c>
      <c r="I39" s="187" t="str">
        <f>+IF(G39=0,"",'Ark1'!AE1379)</f>
        <v/>
      </c>
      <c r="J39" s="339" t="str">
        <f t="shared" si="3"/>
        <v/>
      </c>
      <c r="K39" s="187" t="str">
        <f>+IF(G39=0,"",'Ark1'!AF1379)</f>
        <v/>
      </c>
      <c r="L39" s="378" t="str">
        <f>+IF(G39=0,"",'Ark1'!S1379)</f>
        <v/>
      </c>
      <c r="M39" s="340" t="str">
        <f t="shared" si="4"/>
        <v/>
      </c>
      <c r="N39" s="125"/>
      <c r="O39" s="376" t="str">
        <f>+IF(G39=0,"",'Ark1'!AR1379)</f>
        <v/>
      </c>
      <c r="P39" s="114" t="str">
        <f>+IF(G39=0,"",'Ark1'!AS1379)</f>
        <v/>
      </c>
      <c r="Q39" s="118"/>
      <c r="R39" s="188" t="str">
        <f>+IF(G39=0,"",'Ark1'!T1379)</f>
        <v/>
      </c>
      <c r="S39" s="340" t="str">
        <f t="shared" si="5"/>
        <v/>
      </c>
      <c r="T39" s="307" t="str">
        <f>+IF(G39=0,"",'Ark1'!U1379)</f>
        <v/>
      </c>
      <c r="U39" s="341" t="str">
        <f t="shared" si="6"/>
        <v/>
      </c>
      <c r="V39" s="307" t="str">
        <f>+IF(G39=0,"",'Ark1'!AG1379)</f>
        <v/>
      </c>
      <c r="W39" s="118"/>
      <c r="X39" s="307" t="str">
        <f t="shared" si="8"/>
        <v/>
      </c>
      <c r="Y39" s="307" t="str">
        <f t="shared" si="0"/>
        <v/>
      </c>
      <c r="Z39" s="186">
        <f>+'Ark1'!AH1379</f>
        <v>0</v>
      </c>
      <c r="AA39" s="186">
        <f>+'Ark1'!W1379</f>
        <v>0</v>
      </c>
      <c r="AB39" s="307">
        <f>+'Ark1'!X1379</f>
        <v>0</v>
      </c>
      <c r="AC39" s="186">
        <f>+'Ark1'!Y1379</f>
        <v>0</v>
      </c>
      <c r="AD39" s="188">
        <f>+'Ark1'!Z1379</f>
        <v>0</v>
      </c>
      <c r="AE39" s="188">
        <f>+'Ark1'!AA1379</f>
        <v>0</v>
      </c>
      <c r="AF39" s="105"/>
      <c r="AG39"/>
      <c r="AH39"/>
      <c r="AI39"/>
      <c r="AJ39"/>
      <c r="AK39"/>
      <c r="AL39"/>
      <c r="AM39"/>
    </row>
    <row r="40" spans="1:39" ht="16.2">
      <c r="A40" s="105"/>
      <c r="B40" s="313">
        <f>+'Ark1'!AP1380</f>
        <v>33</v>
      </c>
      <c r="C40" s="313" t="str">
        <f>VLOOKUP(B40,RNR!$E$1:$F$41,2)</f>
        <v>Chianina</v>
      </c>
      <c r="D40" s="310">
        <f>+'Ark1'!C1380</f>
        <v>2024</v>
      </c>
      <c r="E40" s="173">
        <f>+'Ark1'!Q1380</f>
        <v>0</v>
      </c>
      <c r="F40" s="185">
        <f t="shared" si="1"/>
        <v>0</v>
      </c>
      <c r="G40" s="405">
        <f>+'Ark1'!R1380</f>
        <v>0</v>
      </c>
      <c r="H40" s="501">
        <f t="shared" si="2"/>
        <v>0</v>
      </c>
      <c r="I40" s="187" t="str">
        <f>+IF(G40=0,"",'Ark1'!AE1380)</f>
        <v/>
      </c>
      <c r="J40" s="339" t="str">
        <f t="shared" si="3"/>
        <v/>
      </c>
      <c r="K40" s="187" t="str">
        <f>+IF(G40=0,"",'Ark1'!AF1380)</f>
        <v/>
      </c>
      <c r="L40" s="378" t="str">
        <f>+IF(G40=0,"",'Ark1'!S1380)</f>
        <v/>
      </c>
      <c r="M40" s="340" t="str">
        <f t="shared" si="4"/>
        <v/>
      </c>
      <c r="N40" s="125"/>
      <c r="O40" s="376" t="str">
        <f>+IF(G40=0,"",'Ark1'!AR1380)</f>
        <v/>
      </c>
      <c r="P40" s="114" t="str">
        <f>+IF(G40=0,"",'Ark1'!AS1380)</f>
        <v/>
      </c>
      <c r="Q40" s="118"/>
      <c r="R40" s="188" t="str">
        <f>+IF(G40=0,"",'Ark1'!T1380)</f>
        <v/>
      </c>
      <c r="S40" s="340" t="str">
        <f t="shared" si="5"/>
        <v/>
      </c>
      <c r="T40" s="307" t="str">
        <f>+IF(G40=0,"",'Ark1'!U1380)</f>
        <v/>
      </c>
      <c r="U40" s="341" t="str">
        <f t="shared" si="6"/>
        <v/>
      </c>
      <c r="V40" s="307" t="str">
        <f>+IF(G40=0,"",'Ark1'!AG1380)</f>
        <v/>
      </c>
      <c r="W40" s="118"/>
      <c r="X40" s="307" t="str">
        <f t="shared" si="8"/>
        <v/>
      </c>
      <c r="Y40" s="307" t="str">
        <f t="shared" si="0"/>
        <v/>
      </c>
      <c r="Z40" s="186">
        <f>+'Ark1'!AH1380</f>
        <v>0</v>
      </c>
      <c r="AA40" s="186">
        <f>+'Ark1'!W1380</f>
        <v>0</v>
      </c>
      <c r="AB40" s="307">
        <f>+'Ark1'!X1380</f>
        <v>0</v>
      </c>
      <c r="AC40" s="186">
        <f>+'Ark1'!Y1380</f>
        <v>0</v>
      </c>
      <c r="AD40" s="188">
        <f>+'Ark1'!Z1380</f>
        <v>0</v>
      </c>
      <c r="AE40" s="188">
        <f>+'Ark1'!AA1380</f>
        <v>0</v>
      </c>
      <c r="AF40" s="105"/>
      <c r="AG40"/>
      <c r="AH40"/>
      <c r="AI40"/>
      <c r="AJ40"/>
      <c r="AK40"/>
      <c r="AL40"/>
      <c r="AM40"/>
    </row>
    <row r="41" spans="1:39" ht="16.2">
      <c r="A41" s="105"/>
      <c r="B41" s="313">
        <f>+'Ark1'!AP1381</f>
        <v>34</v>
      </c>
      <c r="C41" s="313" t="str">
        <f>VLOOKUP(B41,RNR!$E$1:$F$41,2)</f>
        <v>Belgisk blå</v>
      </c>
      <c r="D41" s="310">
        <f>+'Ark1'!C1381</f>
        <v>2024</v>
      </c>
      <c r="E41" s="173">
        <f>+'Ark1'!Q1381</f>
        <v>0</v>
      </c>
      <c r="F41" s="185">
        <f t="shared" si="1"/>
        <v>0</v>
      </c>
      <c r="G41" s="405">
        <f>+'Ark1'!R1381</f>
        <v>0</v>
      </c>
      <c r="H41" s="501">
        <f t="shared" si="2"/>
        <v>0</v>
      </c>
      <c r="I41" s="187" t="str">
        <f>+IF(G41=0,"",'Ark1'!AE1381)</f>
        <v/>
      </c>
      <c r="J41" s="339" t="str">
        <f t="shared" si="3"/>
        <v/>
      </c>
      <c r="K41" s="187" t="str">
        <f>+IF(G41=0,"",'Ark1'!AF1381)</f>
        <v/>
      </c>
      <c r="L41" s="378" t="str">
        <f>+IF(G41=0,"",'Ark1'!S1381)</f>
        <v/>
      </c>
      <c r="M41" s="340" t="str">
        <f t="shared" si="4"/>
        <v/>
      </c>
      <c r="N41" s="125"/>
      <c r="O41" s="376" t="str">
        <f>+IF(G41=0,"",'Ark1'!AR1381)</f>
        <v/>
      </c>
      <c r="P41" s="114" t="str">
        <f>+IF(G41=0,"",'Ark1'!AS1381)</f>
        <v/>
      </c>
      <c r="Q41" s="118"/>
      <c r="R41" s="188" t="str">
        <f>+IF(G41=0,"",'Ark1'!T1381)</f>
        <v/>
      </c>
      <c r="S41" s="340" t="str">
        <f t="shared" si="5"/>
        <v/>
      </c>
      <c r="T41" s="307" t="str">
        <f>+IF(G41=0,"",'Ark1'!U1381)</f>
        <v/>
      </c>
      <c r="U41" s="341" t="str">
        <f t="shared" si="6"/>
        <v/>
      </c>
      <c r="V41" s="307" t="str">
        <f>+IF(G41=0,"",'Ark1'!AG1381)</f>
        <v/>
      </c>
      <c r="W41" s="118"/>
      <c r="X41" s="307" t="str">
        <f t="shared" si="8"/>
        <v/>
      </c>
      <c r="Y41" s="307" t="str">
        <f t="shared" si="0"/>
        <v/>
      </c>
      <c r="Z41" s="186">
        <f>+'Ark1'!AH1381</f>
        <v>0</v>
      </c>
      <c r="AA41" s="186">
        <f>+'Ark1'!W1381</f>
        <v>0</v>
      </c>
      <c r="AB41" s="307">
        <f>+'Ark1'!X1381</f>
        <v>0</v>
      </c>
      <c r="AC41" s="186">
        <f>+'Ark1'!Y1381</f>
        <v>0</v>
      </c>
      <c r="AD41" s="188">
        <f>+'Ark1'!Z1381</f>
        <v>0</v>
      </c>
      <c r="AE41" s="188">
        <f>+'Ark1'!AA1381</f>
        <v>0</v>
      </c>
      <c r="AF41" s="105"/>
      <c r="AG41"/>
      <c r="AH41"/>
      <c r="AI41"/>
      <c r="AJ41"/>
      <c r="AK41"/>
      <c r="AL41"/>
      <c r="AM41"/>
    </row>
    <row r="42" spans="1:39" ht="16.2">
      <c r="A42" s="105"/>
      <c r="B42" s="313">
        <f>+'Ark1'!AP1382</f>
        <v>39</v>
      </c>
      <c r="C42" s="313" t="str">
        <f>VLOOKUP(B42,RNR!$E$1:$F$41,2)</f>
        <v xml:space="preserve">Wagyu </v>
      </c>
      <c r="D42" s="310">
        <f>+'Ark1'!C1382</f>
        <v>2024</v>
      </c>
      <c r="E42" s="173">
        <f>+'Ark1'!Q1382</f>
        <v>12</v>
      </c>
      <c r="F42" s="185">
        <f t="shared" si="1"/>
        <v>0</v>
      </c>
      <c r="G42" s="405">
        <f>+'Ark1'!R1382</f>
        <v>15</v>
      </c>
      <c r="H42" s="501">
        <f t="shared" si="2"/>
        <v>2</v>
      </c>
      <c r="I42" s="187">
        <f>+IF(G42=0,"",'Ark1'!AE1382)</f>
        <v>3.315210184325687E-2</v>
      </c>
      <c r="J42" s="339">
        <f t="shared" si="3"/>
        <v>7.4227743682934895E-3</v>
      </c>
      <c r="K42" s="187">
        <f>+IF(G42=0,"",'Ark1'!AF1382)</f>
        <v>3.407317437666977E-2</v>
      </c>
      <c r="L42" s="378">
        <f>+IF(G42=0,"",'Ark1'!S1382)</f>
        <v>5.2</v>
      </c>
      <c r="M42" s="340">
        <f t="shared" si="4"/>
        <v>-0.49230769230769411</v>
      </c>
      <c r="N42" s="125"/>
      <c r="O42" s="376">
        <f>+IF(G42=0,"",'Ark1'!AR1382)</f>
        <v>206.46666666666664</v>
      </c>
      <c r="P42" s="114">
        <f>+IF(G42=0,"",'Ark1'!AS1382)</f>
        <v>30.930069353188596</v>
      </c>
      <c r="Q42" s="118"/>
      <c r="R42" s="188">
        <f>+IF(G42=0,"",'Ark1'!T1382)</f>
        <v>10.066666666666665</v>
      </c>
      <c r="S42" s="340" t="str">
        <f t="shared" si="5"/>
        <v/>
      </c>
      <c r="T42" s="307">
        <f>+IF(G42=0,"",'Ark1'!U1382)</f>
        <v>272.6733333333334</v>
      </c>
      <c r="U42" s="341" t="str">
        <f t="shared" si="6"/>
        <v/>
      </c>
      <c r="V42" s="307">
        <f>+IF(G42=0,"",'Ark1'!AG1382)</f>
        <v>961.26666666666642</v>
      </c>
      <c r="W42" s="118"/>
      <c r="X42" s="307">
        <f t="shared" si="8"/>
        <v>283.66044801997384</v>
      </c>
      <c r="Y42" s="307">
        <f t="shared" si="0"/>
        <v>52.437179487179499</v>
      </c>
      <c r="Z42" s="186">
        <f>+'Ark1'!AH1382</f>
        <v>100</v>
      </c>
      <c r="AA42" s="186">
        <f>+'Ark1'!W1382</f>
        <v>93.333333333333314</v>
      </c>
      <c r="AB42" s="307">
        <f>+'Ark1'!X1382</f>
        <v>13.333333333333337</v>
      </c>
      <c r="AC42" s="186">
        <f>+'Ark1'!Y1382</f>
        <v>47.548872635309408</v>
      </c>
      <c r="AD42" s="188">
        <f>+'Ark1'!Z1382</f>
        <v>1.275408431313932</v>
      </c>
      <c r="AE42" s="188">
        <f>+'Ark1'!AA1382</f>
        <v>2.2350739485653621</v>
      </c>
      <c r="AF42" s="105"/>
      <c r="AG42"/>
      <c r="AH42"/>
      <c r="AI42"/>
      <c r="AJ42"/>
      <c r="AK42"/>
      <c r="AL42"/>
      <c r="AM42"/>
    </row>
    <row r="43" spans="1:39" ht="16.2">
      <c r="A43" s="105"/>
      <c r="B43" s="313">
        <f>+'Ark1'!AP1383</f>
        <v>40</v>
      </c>
      <c r="C43" s="313" t="str">
        <f>VLOOKUP(B43,RNR!$E$1:$F$41,2)</f>
        <v>Jak (Bos Grunniens)</v>
      </c>
      <c r="D43" s="310">
        <f>+'Ark1'!C1383</f>
        <v>2024</v>
      </c>
      <c r="E43" s="173">
        <f>+'Ark1'!Q1383</f>
        <v>0</v>
      </c>
      <c r="F43" s="185">
        <f t="shared" si="1"/>
        <v>0</v>
      </c>
      <c r="G43" s="405">
        <f>+'Ark1'!R1383</f>
        <v>0</v>
      </c>
      <c r="H43" s="501">
        <f t="shared" si="2"/>
        <v>0</v>
      </c>
      <c r="I43" s="187" t="str">
        <f>+IF(G43=0,"",'Ark1'!AE1383)</f>
        <v/>
      </c>
      <c r="J43" s="339" t="str">
        <f t="shared" si="3"/>
        <v/>
      </c>
      <c r="K43" s="187" t="str">
        <f>+IF(G43=0,"",'Ark1'!AF1383)</f>
        <v/>
      </c>
      <c r="L43" s="378" t="str">
        <f>+IF(G43=0,"",'Ark1'!S1383)</f>
        <v/>
      </c>
      <c r="M43" s="340" t="str">
        <f t="shared" si="4"/>
        <v/>
      </c>
      <c r="N43" s="125"/>
      <c r="O43" s="376" t="str">
        <f>+IF(G43=0,"",'Ark1'!AR1383)</f>
        <v/>
      </c>
      <c r="P43" s="114" t="str">
        <f>+IF(G43=0,"",'Ark1'!AS1383)</f>
        <v/>
      </c>
      <c r="Q43" s="118"/>
      <c r="R43" s="188" t="str">
        <f>+IF(G43=0,"",'Ark1'!T1383)</f>
        <v/>
      </c>
      <c r="S43" s="340" t="str">
        <f t="shared" si="5"/>
        <v/>
      </c>
      <c r="T43" s="307" t="str">
        <f>+IF(G43=0,"",'Ark1'!U1383)</f>
        <v/>
      </c>
      <c r="U43" s="341" t="str">
        <f t="shared" si="6"/>
        <v/>
      </c>
      <c r="V43" s="307" t="str">
        <f>+IF(G43=0,"",'Ark1'!AG1383)</f>
        <v/>
      </c>
      <c r="W43" s="118"/>
      <c r="X43" s="307" t="str">
        <f t="shared" si="8"/>
        <v/>
      </c>
      <c r="Y43" s="307" t="str">
        <f t="shared" si="0"/>
        <v/>
      </c>
      <c r="Z43" s="186">
        <f>+'Ark1'!AH1383</f>
        <v>0</v>
      </c>
      <c r="AA43" s="186">
        <f>+'Ark1'!W1383</f>
        <v>0</v>
      </c>
      <c r="AB43" s="307">
        <f>+'Ark1'!X1383</f>
        <v>0</v>
      </c>
      <c r="AC43" s="186">
        <f>+'Ark1'!Y1383</f>
        <v>0</v>
      </c>
      <c r="AD43" s="188">
        <f>+'Ark1'!Z1383</f>
        <v>0</v>
      </c>
      <c r="AE43" s="188">
        <f>+'Ark1'!AA1383</f>
        <v>0</v>
      </c>
      <c r="AF43" s="105"/>
      <c r="AG43"/>
      <c r="AH43"/>
      <c r="AI43"/>
      <c r="AJ43"/>
      <c r="AK43"/>
      <c r="AL43"/>
      <c r="AM43"/>
    </row>
    <row r="44" spans="1:39" ht="16.2">
      <c r="A44" s="105"/>
      <c r="B44" s="313">
        <f>+'Ark1'!AP1384</f>
        <v>42</v>
      </c>
      <c r="C44" s="313" t="str">
        <f>VLOOKUP(B44,RNR!$E$1:$F$41,2)</f>
        <v>Pinzgauer</v>
      </c>
      <c r="D44" s="310">
        <f>+'Ark1'!C1384</f>
        <v>2024</v>
      </c>
      <c r="E44" s="173">
        <f>+'Ark1'!Q1384</f>
        <v>0</v>
      </c>
      <c r="F44" s="185">
        <f>+E44-E82</f>
        <v>0</v>
      </c>
      <c r="G44" s="405">
        <f>+'Ark1'!R1384</f>
        <v>0</v>
      </c>
      <c r="H44" s="501">
        <f>+G44-G82</f>
        <v>0</v>
      </c>
      <c r="I44" s="187" t="str">
        <f>+IF(G44=0,"",'Ark1'!AE1384)</f>
        <v/>
      </c>
      <c r="J44" s="339" t="str">
        <f>+IF(G44=0,"",IF(G82=0,"",I44-I82))</f>
        <v/>
      </c>
      <c r="K44" s="187" t="str">
        <f>+IF(G44=0,"",'Ark1'!AF1384)</f>
        <v/>
      </c>
      <c r="L44" s="378" t="str">
        <f>+IF(G44=0,"",'Ark1'!S1384)</f>
        <v/>
      </c>
      <c r="M44" s="340" t="str">
        <f>+IF(G44=0,"",IF(G82=0,"",L44-L82))</f>
        <v/>
      </c>
      <c r="N44" s="125"/>
      <c r="O44" s="376" t="str">
        <f>+IF(G44=0,"",'Ark1'!AR1384)</f>
        <v/>
      </c>
      <c r="P44" s="114" t="str">
        <f>+IF(G44=0,"",'Ark1'!AS1384)</f>
        <v/>
      </c>
      <c r="Q44" s="118"/>
      <c r="R44" s="188" t="str">
        <f>+IF(G44=0,"",'Ark1'!T1384)</f>
        <v/>
      </c>
      <c r="S44" s="340" t="str">
        <f>+IF(G44=0,"",IF(G80=0,"",R44-R82))</f>
        <v/>
      </c>
      <c r="T44" s="307" t="str">
        <f>+IF(G44=0,"",'Ark1'!U1384)</f>
        <v/>
      </c>
      <c r="U44" s="341" t="str">
        <f>+IF(G44=0,"",IF(G80=0,"",T44-T82))</f>
        <v/>
      </c>
      <c r="V44" s="307" t="str">
        <f>+IF(G44=0,"",'Ark1'!AG1384)</f>
        <v/>
      </c>
      <c r="W44" s="118"/>
      <c r="X44" s="307" t="str">
        <f t="shared" si="8"/>
        <v/>
      </c>
      <c r="Y44" s="307" t="str">
        <f t="shared" si="0"/>
        <v/>
      </c>
      <c r="Z44" s="186">
        <f>+'Ark1'!AH1384</f>
        <v>0</v>
      </c>
      <c r="AA44" s="186">
        <f>+'Ark1'!W1384</f>
        <v>0</v>
      </c>
      <c r="AB44" s="307">
        <f>+'Ark1'!X1384</f>
        <v>0</v>
      </c>
      <c r="AC44" s="186">
        <f>+'Ark1'!Y1384</f>
        <v>0</v>
      </c>
      <c r="AD44" s="188">
        <f>+'Ark1'!Z1384</f>
        <v>0</v>
      </c>
      <c r="AE44" s="188">
        <f>+'Ark1'!AA1384</f>
        <v>0</v>
      </c>
      <c r="AF44" s="105"/>
      <c r="AG44"/>
      <c r="AH44"/>
      <c r="AI44"/>
      <c r="AJ44"/>
      <c r="AK44"/>
      <c r="AL44"/>
      <c r="AM44"/>
    </row>
    <row r="45" spans="1:39" ht="16.2">
      <c r="A45" s="105"/>
      <c r="B45" s="313">
        <f>+'Ark1'!AP1385</f>
        <v>98</v>
      </c>
      <c r="C45" s="313" t="str">
        <f>VLOOKUP(B45,RNR!$E$1:$F$41,2)</f>
        <v>Krysninger</v>
      </c>
      <c r="D45" s="310">
        <f>+'Ark1'!C1385</f>
        <v>2024</v>
      </c>
      <c r="E45" s="173">
        <f>+'Ark1'!Q1385</f>
        <v>765</v>
      </c>
      <c r="F45" s="185">
        <f>+E45-E84</f>
        <v>686</v>
      </c>
      <c r="G45" s="405">
        <f>+'Ark1'!R1385</f>
        <v>1961</v>
      </c>
      <c r="H45" s="501">
        <f>+G45-G84</f>
        <v>1827</v>
      </c>
      <c r="I45" s="187">
        <f>+IF(G45=0,"",'Ark1'!AE1385)</f>
        <v>4.3340847809751128</v>
      </c>
      <c r="J45" s="339">
        <f>+IF(G45=0,"",IF(G84=0,"",I45-I84))</f>
        <v>4.0688747900793363</v>
      </c>
      <c r="K45" s="187">
        <f>+IF(G45=0,"",'Ark1'!AF1385)</f>
        <v>4.3543927366165773</v>
      </c>
      <c r="L45" s="378">
        <f>+IF(G45=0,"",'Ark1'!S1385)</f>
        <v>4.5010204081632654</v>
      </c>
      <c r="M45" s="340">
        <f>+IF(G45=0,"",IF(G84=0,"",L45-L84))</f>
        <v>0.68012488577520624</v>
      </c>
      <c r="N45" s="125"/>
      <c r="O45" s="376">
        <f>+IF(G45=0,"",'Ark1'!AR1385)</f>
        <v>211.17848036715955</v>
      </c>
      <c r="P45" s="114">
        <f>+IF(G45=0,"",'Ark1'!AS1385)</f>
        <v>28.140714313755623</v>
      </c>
      <c r="Q45" s="118"/>
      <c r="R45" s="188">
        <f>+IF(G45=0,"",'Ark1'!T1385)</f>
        <v>7.3702192758796512</v>
      </c>
      <c r="S45" s="340" t="str">
        <f>+IF(G45=0,"",IF(G81=0,"",R45-R84))</f>
        <v/>
      </c>
      <c r="T45" s="307">
        <f>+IF(G45=0,"",'Ark1'!U1385)</f>
        <v>266.54548699643021</v>
      </c>
      <c r="U45" s="341" t="str">
        <f>+IF(G45=0,"",IF(G81=0,"",T45-T84))</f>
        <v/>
      </c>
      <c r="V45" s="307">
        <f>+IF(G45=0,"",'Ark1'!AG1385)</f>
        <v>1040.218255991841</v>
      </c>
      <c r="W45" s="118"/>
      <c r="X45" s="307">
        <f t="shared" ref="X45:X46" si="9">IF(G45=0,"",1000*T45/V45)</f>
        <v>256.23996258581417</v>
      </c>
      <c r="Y45" s="307">
        <f t="shared" ref="Y45:Y46" si="10">+IF(G45=0,"",T45/L45)</f>
        <v>59.2189021211747</v>
      </c>
      <c r="Z45" s="186">
        <f>+'Ark1'!AH1385</f>
        <v>99.898011218765902</v>
      </c>
      <c r="AA45" s="186">
        <f>+'Ark1'!W1385</f>
        <v>61.24426313105559</v>
      </c>
      <c r="AB45" s="307">
        <f>+'Ark1'!X1385</f>
        <v>8.5670576236613982</v>
      </c>
      <c r="AC45" s="186">
        <f>+'Ark1'!Y1385</f>
        <v>60.155589539632338</v>
      </c>
      <c r="AD45" s="188">
        <f>+'Ark1'!Z1385</f>
        <v>1.7564246132307413</v>
      </c>
      <c r="AE45" s="188">
        <f>+'Ark1'!AA1385</f>
        <v>2.4982626095239735</v>
      </c>
      <c r="AF45" s="105"/>
      <c r="AG45"/>
      <c r="AH45"/>
      <c r="AI45"/>
      <c r="AJ45"/>
      <c r="AK45"/>
      <c r="AL45"/>
      <c r="AM45"/>
    </row>
    <row r="46" spans="1:39" ht="16.2">
      <c r="A46" s="105"/>
      <c r="B46" s="313">
        <f>+'Ark1'!AP1386</f>
        <v>99</v>
      </c>
      <c r="C46" s="313" t="str">
        <f>VLOOKUP(B46,RNR!$E$1:$F$41,2)</f>
        <v>Ukjent</v>
      </c>
      <c r="D46" s="310">
        <f>+'Ark1'!C1386</f>
        <v>2024</v>
      </c>
      <c r="E46" s="173">
        <f>+'Ark1'!Q1386</f>
        <v>79</v>
      </c>
      <c r="F46" s="185">
        <f>+E46-E85</f>
        <v>79</v>
      </c>
      <c r="G46" s="405">
        <f>+'Ark1'!R1386</f>
        <v>142</v>
      </c>
      <c r="H46" s="501">
        <f>+G46-G85</f>
        <v>142</v>
      </c>
      <c r="I46" s="187">
        <f>+IF(G46=0,"",'Ark1'!AE1386)</f>
        <v>0.31383989744949825</v>
      </c>
      <c r="J46" s="339" t="str">
        <f>+IF(G46=0,"",IF(G85=0,"",I46-I85))</f>
        <v/>
      </c>
      <c r="K46" s="187">
        <f>+IF(G46=0,"",'Ark1'!AF1386)</f>
        <v>0.31486925388811993</v>
      </c>
      <c r="L46" s="378">
        <f>+IF(G46=0,"",'Ark1'!S1386)</f>
        <v>3.8098591549295775</v>
      </c>
      <c r="M46" s="340" t="str">
        <f>+IF(G46=0,"",IF(G85=0,"",L46-L85))</f>
        <v/>
      </c>
      <c r="N46" s="125"/>
      <c r="O46" s="376">
        <f>+IF(G46=0,"",'Ark1'!AR1386)</f>
        <v>213.85915492957753</v>
      </c>
      <c r="P46" s="114">
        <f>+IF(G46=0,"",'Ark1'!AS1386)</f>
        <v>26.963449099765345</v>
      </c>
      <c r="Q46" s="118"/>
      <c r="R46" s="188">
        <f>+IF(G46=0,"",'Ark1'!T1386)</f>
        <v>8.0211267605633783</v>
      </c>
      <c r="S46" s="340" t="str">
        <f>+IF(G46=0,"",IF(G82=0,"",R46-R85))</f>
        <v/>
      </c>
      <c r="T46" s="307">
        <f>+IF(G46=0,"",'Ark1'!U1386)</f>
        <v>266.17253521126759</v>
      </c>
      <c r="U46" s="341" t="str">
        <f>+IF(G46=0,"",IF(G82=0,"",T46-T85))</f>
        <v/>
      </c>
      <c r="V46" s="307">
        <f>+IF(G46=0,"",'Ark1'!AG1386)</f>
        <v>1075.4154929577464</v>
      </c>
      <c r="W46" s="118"/>
      <c r="X46" s="307">
        <f t="shared" si="9"/>
        <v>247.50669574157385</v>
      </c>
      <c r="Y46" s="307">
        <f t="shared" si="10"/>
        <v>69.864140480591487</v>
      </c>
      <c r="Z46" s="186">
        <f>+'Ark1'!AH1386</f>
        <v>100</v>
      </c>
      <c r="AA46" s="186">
        <f>+'Ark1'!W1386</f>
        <v>75.35211267605635</v>
      </c>
      <c r="AB46" s="307">
        <f>+'Ark1'!X1386</f>
        <v>7.746478873239437</v>
      </c>
      <c r="AC46" s="186">
        <f>+'Ark1'!Y1386</f>
        <v>59.571871782387689</v>
      </c>
      <c r="AD46" s="188">
        <f>+'Ark1'!Z1386</f>
        <v>1.4138803791840175</v>
      </c>
      <c r="AE46" s="188">
        <f>+'Ark1'!AA1386</f>
        <v>2.3421078440041661</v>
      </c>
      <c r="AF46" s="105"/>
      <c r="AG46"/>
      <c r="AH46"/>
      <c r="AI46"/>
      <c r="AJ46"/>
      <c r="AK46"/>
      <c r="AL46"/>
      <c r="AM46"/>
    </row>
    <row r="47" spans="1:39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</row>
    <row r="48" spans="1:39">
      <c r="A48" s="105"/>
      <c r="B48" s="314">
        <f>+'Ark1'!AP1387</f>
        <v>0</v>
      </c>
      <c r="C48" s="313" t="str">
        <f>VLOOKUP(B48,RNR!$E$1:$F$41,2)</f>
        <v>Datamangel</v>
      </c>
      <c r="D48" s="311">
        <f>+'Ark1'!C1387</f>
        <v>2023</v>
      </c>
      <c r="E48" s="109">
        <f>+'Ark1'!Q1387</f>
        <v>1890</v>
      </c>
      <c r="F48" s="112"/>
      <c r="G48" s="110">
        <f>+'Ark1'!R1387</f>
        <v>2895</v>
      </c>
      <c r="H48" s="502"/>
      <c r="I48" s="112">
        <f>+'Ark1'!AE1387</f>
        <v>5.7297233107706917</v>
      </c>
      <c r="J48" s="112"/>
      <c r="K48" s="112">
        <f>+'Ark1'!AF1387</f>
        <v>5.4323434274588438</v>
      </c>
      <c r="L48" s="111">
        <f>+'Ark1'!S1387</f>
        <v>3.5920524972657675</v>
      </c>
      <c r="M48" s="111"/>
      <c r="N48" s="125"/>
      <c r="O48" s="110">
        <f>+IF(G48=0,"",'Ark1'!AR1387)</f>
        <v>211.70085470085473</v>
      </c>
      <c r="P48" s="110">
        <f>+IF(G48=0,"",'Ark1'!AS1387)</f>
        <v>27.399525772750465</v>
      </c>
      <c r="Q48" s="118"/>
      <c r="R48" s="111">
        <f>+IF(G48=0,"",'Ark1'!T1387)</f>
        <v>6.9523316062176148</v>
      </c>
      <c r="S48" s="111"/>
      <c r="T48" s="306">
        <f>+'Ark1'!U1387</f>
        <v>248.82607944732339</v>
      </c>
      <c r="U48" s="110"/>
      <c r="V48" s="110">
        <f>+'Ark1'!AG1387</f>
        <v>1077.2307692307697</v>
      </c>
      <c r="W48" s="118"/>
      <c r="X48" s="110">
        <f>IF(G48=0,"",1000*T48/V48)</f>
        <v>230.98679183199104</v>
      </c>
      <c r="Y48" s="110"/>
      <c r="Z48" s="110">
        <f>+'Ark1'!AH1387</f>
        <v>4.0414507772020727</v>
      </c>
      <c r="AA48" s="110">
        <f>+'Ark1'!W1387</f>
        <v>58.5146804835924</v>
      </c>
      <c r="AB48" s="110">
        <f>+'Ark1'!X1387</f>
        <v>3.2124352331606207</v>
      </c>
      <c r="AC48" s="110">
        <f>+'Ark1'!Y1387</f>
        <v>53.139828324944681</v>
      </c>
      <c r="AD48" s="111">
        <f>+'Ark1'!Z1387</f>
        <v>1.4013655923967263</v>
      </c>
      <c r="AE48" s="111">
        <f>+'Ark1'!AA1387</f>
        <v>2.2951041804656782</v>
      </c>
      <c r="AF48" s="105"/>
      <c r="AG48"/>
      <c r="AH48"/>
      <c r="AI48"/>
      <c r="AJ48"/>
      <c r="AK48"/>
      <c r="AL48"/>
      <c r="AM48"/>
    </row>
    <row r="49" spans="1:39">
      <c r="A49" s="105"/>
      <c r="B49" s="314">
        <f>+'Ark1'!AP1388</f>
        <v>1</v>
      </c>
      <c r="C49" s="313" t="str">
        <f>VLOOKUP(B49,RNR!$E$1:$F$41,2)</f>
        <v>NRF</v>
      </c>
      <c r="D49" s="311">
        <f>+'Ark1'!C1388</f>
        <v>2023</v>
      </c>
      <c r="E49" s="109">
        <f>+'Ark1'!Q1388</f>
        <v>6115</v>
      </c>
      <c r="F49" s="112"/>
      <c r="G49" s="110">
        <f>+'Ark1'!R1388</f>
        <v>32433</v>
      </c>
      <c r="H49" s="502"/>
      <c r="I49" s="112">
        <f>+'Ark1'!AE1388</f>
        <v>64.190713691960553</v>
      </c>
      <c r="J49" s="112"/>
      <c r="K49" s="112">
        <f>+'Ark1'!AF1388</f>
        <v>63.566633905006952</v>
      </c>
      <c r="L49" s="111">
        <f>+'Ark1'!S1388</f>
        <v>3.2982012279781556</v>
      </c>
      <c r="M49" s="111"/>
      <c r="N49" s="125"/>
      <c r="O49" s="110">
        <f>+IF(G49=0,"",'Ark1'!AR1388)</f>
        <v>217.02808867511479</v>
      </c>
      <c r="P49" s="110">
        <f>+IF(G49=0,"",'Ark1'!AS1388)</f>
        <v>25.361089247677249</v>
      </c>
      <c r="Q49" s="118"/>
      <c r="R49" s="111">
        <f>+IF(G49=0,"",'Ark1'!T1388)</f>
        <v>7.3993771775660564</v>
      </c>
      <c r="S49" s="111"/>
      <c r="T49" s="306">
        <f>+'Ark1'!U1388</f>
        <v>259.89584682267912</v>
      </c>
      <c r="U49" s="110"/>
      <c r="V49" s="110">
        <f>+'Ark1'!AG1388</f>
        <v>1081.3761292510717</v>
      </c>
      <c r="W49" s="118"/>
      <c r="X49" s="110">
        <f t="shared" ref="X49:X82" si="11">IF(G49=0,"",1000*T49/V49)</f>
        <v>240.33806535259393</v>
      </c>
      <c r="Y49" s="110"/>
      <c r="Z49" s="110">
        <f>+'Ark1'!AH1388</f>
        <v>99.938334412481098</v>
      </c>
      <c r="AA49" s="110">
        <f>+'Ark1'!W1388</f>
        <v>66.80233095920822</v>
      </c>
      <c r="AB49" s="110">
        <f>+'Ark1'!X1388</f>
        <v>3.699935251133105</v>
      </c>
      <c r="AC49" s="110">
        <f>+'Ark1'!Y1388</f>
        <v>45.040921235918113</v>
      </c>
      <c r="AD49" s="111">
        <f>+'Ark1'!Z1388</f>
        <v>1.1913878963385545</v>
      </c>
      <c r="AE49" s="111">
        <f>+'Ark1'!AA1388</f>
        <v>2.0963875283545237</v>
      </c>
      <c r="AF49" s="105"/>
      <c r="AG49"/>
      <c r="AH49"/>
      <c r="AI49"/>
      <c r="AJ49"/>
      <c r="AK49"/>
      <c r="AL49"/>
      <c r="AM49"/>
    </row>
    <row r="50" spans="1:39">
      <c r="A50" s="105"/>
      <c r="B50" s="314">
        <f>+'Ark1'!AP1389</f>
        <v>2</v>
      </c>
      <c r="C50" s="313" t="str">
        <f>VLOOKUP(B50,RNR!$E$1:$F$41,2)</f>
        <v>Jersey</v>
      </c>
      <c r="D50" s="311">
        <f>+'Ark1'!C1389</f>
        <v>2023</v>
      </c>
      <c r="E50" s="109">
        <f>+'Ark1'!Q1389</f>
        <v>262</v>
      </c>
      <c r="F50" s="112"/>
      <c r="G50" s="110">
        <f>+'Ark1'!R1389</f>
        <v>611</v>
      </c>
      <c r="H50" s="502"/>
      <c r="I50" s="112">
        <f>+'Ark1'!AE1389</f>
        <v>1.2092783913232796</v>
      </c>
      <c r="J50" s="112"/>
      <c r="K50" s="112">
        <f>+'Ark1'!AF1389</f>
        <v>0.89916389519818651</v>
      </c>
      <c r="L50" s="111">
        <f>+'Ark1'!S1389</f>
        <v>2.3027823240589198</v>
      </c>
      <c r="M50" s="111"/>
      <c r="N50" s="125"/>
      <c r="O50" s="110">
        <f>+IF(G50=0,"",'Ark1'!AR1389)</f>
        <v>205.152209492635</v>
      </c>
      <c r="P50" s="110">
        <f>+IF(G50=0,"",'Ark1'!AS1389)</f>
        <v>22.519000205846879</v>
      </c>
      <c r="Q50" s="118"/>
      <c r="R50" s="111">
        <f>+IF(G50=0,"",'Ark1'!T1389)</f>
        <v>6.5531914893617005</v>
      </c>
      <c r="S50" s="111"/>
      <c r="T50" s="306">
        <f>+'Ark1'!U1389</f>
        <v>195.14386252045824</v>
      </c>
      <c r="U50" s="110"/>
      <c r="V50" s="110">
        <f>+'Ark1'!AG1389</f>
        <v>1063.3256955810148</v>
      </c>
      <c r="W50" s="118"/>
      <c r="X50" s="110">
        <f t="shared" si="11"/>
        <v>183.52219205408099</v>
      </c>
      <c r="Y50" s="110"/>
      <c r="Z50" s="110">
        <f>+'Ark1'!AH1389</f>
        <v>100</v>
      </c>
      <c r="AA50" s="110">
        <f>+'Ark1'!W1389</f>
        <v>51.391162029459913</v>
      </c>
      <c r="AB50" s="110">
        <f>+'Ark1'!X1389</f>
        <v>0.16366612111292964</v>
      </c>
      <c r="AC50" s="110">
        <f>+'Ark1'!Y1389</f>
        <v>42.479694667664823</v>
      </c>
      <c r="AD50" s="111">
        <f>+'Ark1'!Z1389</f>
        <v>1.2383567526722139</v>
      </c>
      <c r="AE50" s="111">
        <f>+'Ark1'!AA1389</f>
        <v>2.3537487168879401</v>
      </c>
      <c r="AF50" s="105"/>
      <c r="AG50"/>
      <c r="AH50"/>
      <c r="AI50"/>
      <c r="AJ50"/>
      <c r="AK50"/>
      <c r="AL50"/>
      <c r="AM50"/>
    </row>
    <row r="51" spans="1:39">
      <c r="A51" s="105"/>
      <c r="B51" s="314">
        <f>+'Ark1'!AP1390</f>
        <v>3</v>
      </c>
      <c r="C51" s="313" t="str">
        <f>VLOOKUP(B51,RNR!$E$1:$F$41,2)</f>
        <v>Sidet Trønder</v>
      </c>
      <c r="D51" s="311">
        <f>+'Ark1'!C1390</f>
        <v>2023</v>
      </c>
      <c r="E51" s="109">
        <f>+'Ark1'!Q1390</f>
        <v>143</v>
      </c>
      <c r="F51" s="112"/>
      <c r="G51" s="110">
        <f>+'Ark1'!R1390</f>
        <v>256</v>
      </c>
      <c r="H51" s="502"/>
      <c r="I51" s="112">
        <f>+'Ark1'!AE1390</f>
        <v>0.5066698333531251</v>
      </c>
      <c r="J51" s="112"/>
      <c r="K51" s="112">
        <f>+'Ark1'!AF1390</f>
        <v>0.36962180455987248</v>
      </c>
      <c r="L51" s="111">
        <f>+'Ark1'!S1390</f>
        <v>3.26171875</v>
      </c>
      <c r="M51" s="111"/>
      <c r="N51" s="125"/>
      <c r="O51" s="110">
        <f>+IF(G51=0,"",'Ark1'!AR1390)</f>
        <v>193.7109375</v>
      </c>
      <c r="P51" s="110">
        <f>+IF(G51=0,"",'Ark1'!AS1390)</f>
        <v>26.057951160568983</v>
      </c>
      <c r="Q51" s="118"/>
      <c r="R51" s="111">
        <f>+IF(G51=0,"",'Ark1'!T1390)</f>
        <v>7.98046875</v>
      </c>
      <c r="S51" s="111"/>
      <c r="T51" s="306">
        <f>+'Ark1'!U1390</f>
        <v>191.45859375000003</v>
      </c>
      <c r="U51" s="110"/>
      <c r="V51" s="110">
        <f>+'Ark1'!AG1390</f>
        <v>1046.00390625</v>
      </c>
      <c r="W51" s="118"/>
      <c r="X51" s="110">
        <f t="shared" si="11"/>
        <v>183.03812500700212</v>
      </c>
      <c r="Y51" s="110"/>
      <c r="Z51" s="110">
        <f>+'Ark1'!AH1390</f>
        <v>100</v>
      </c>
      <c r="AA51" s="110">
        <f>+'Ark1'!W1390</f>
        <v>71.875</v>
      </c>
      <c r="AB51" s="110">
        <f>+'Ark1'!X1390</f>
        <v>0.78125</v>
      </c>
      <c r="AC51" s="110">
        <f>+'Ark1'!Y1390</f>
        <v>46.650629730716688</v>
      </c>
      <c r="AD51" s="111">
        <f>+'Ark1'!Z1390</f>
        <v>1.348414641680532</v>
      </c>
      <c r="AE51" s="111">
        <f>+'Ark1'!AA1390</f>
        <v>2.6990321932636219</v>
      </c>
      <c r="AF51" s="105"/>
      <c r="AG51"/>
      <c r="AH51"/>
      <c r="AI51"/>
      <c r="AJ51"/>
      <c r="AK51"/>
      <c r="AL51"/>
      <c r="AM51"/>
    </row>
    <row r="52" spans="1:39">
      <c r="A52" s="105"/>
      <c r="B52" s="314">
        <f>+'Ark1'!AP1391</f>
        <v>4</v>
      </c>
      <c r="C52" s="313" t="str">
        <f>VLOOKUP(B52,RNR!$E$1:$F$41,2)</f>
        <v>Telemark</v>
      </c>
      <c r="D52" s="311">
        <f>+'Ark1'!C1391</f>
        <v>2023</v>
      </c>
      <c r="E52" s="109">
        <f>+'Ark1'!Q1391</f>
        <v>35</v>
      </c>
      <c r="F52" s="112"/>
      <c r="G52" s="110">
        <f>+'Ark1'!R1391</f>
        <v>46</v>
      </c>
      <c r="H52" s="502"/>
      <c r="I52" s="112">
        <f>+'Ark1'!AE1391</f>
        <v>9.1042235680639683E-2</v>
      </c>
      <c r="J52" s="112"/>
      <c r="K52" s="112">
        <f>+'Ark1'!AF1391</f>
        <v>6.9857521093413685E-2</v>
      </c>
      <c r="L52" s="111">
        <f>+'Ark1'!S1391</f>
        <v>3.1304347826086958</v>
      </c>
      <c r="M52" s="111"/>
      <c r="N52" s="125"/>
      <c r="O52" s="110">
        <f>+IF(G52=0,"",'Ark1'!AR1391)</f>
        <v>198</v>
      </c>
      <c r="P52" s="110">
        <f>+IF(G52=0,"",'Ark1'!AS1391)</f>
        <v>25.597691696370955</v>
      </c>
      <c r="Q52" s="118"/>
      <c r="R52" s="111">
        <f>+IF(G52=0,"",'Ark1'!T1391)</f>
        <v>7.2826086956521747</v>
      </c>
      <c r="S52" s="111"/>
      <c r="T52" s="306">
        <f>+'Ark1'!U1391</f>
        <v>201.37826086956537</v>
      </c>
      <c r="U52" s="110"/>
      <c r="V52" s="110">
        <f>+'Ark1'!AG1391</f>
        <v>1114.3043478260868</v>
      </c>
      <c r="W52" s="118"/>
      <c r="X52" s="110">
        <f t="shared" si="11"/>
        <v>180.72105817628483</v>
      </c>
      <c r="Y52" s="110"/>
      <c r="Z52" s="110">
        <f>+'Ark1'!AH1391</f>
        <v>100</v>
      </c>
      <c r="AA52" s="110">
        <f>+'Ark1'!W1391</f>
        <v>65.217391304347828</v>
      </c>
      <c r="AB52" s="110">
        <f>+'Ark1'!X1391</f>
        <v>0</v>
      </c>
      <c r="AC52" s="110">
        <f>+'Ark1'!Y1391</f>
        <v>47.965580562675477</v>
      </c>
      <c r="AD52" s="111">
        <f>+'Ark1'!Z1391</f>
        <v>1.2088207629963337</v>
      </c>
      <c r="AE52" s="111">
        <f>+'Ark1'!AA1391</f>
        <v>2.3651734330953476</v>
      </c>
      <c r="AF52" s="105"/>
      <c r="AG52"/>
      <c r="AH52"/>
      <c r="AI52"/>
      <c r="AJ52"/>
      <c r="AK52"/>
      <c r="AL52"/>
      <c r="AM52"/>
    </row>
    <row r="53" spans="1:39">
      <c r="A53" s="105"/>
      <c r="B53" s="314">
        <f>+'Ark1'!AP1392</f>
        <v>5</v>
      </c>
      <c r="C53" s="313" t="str">
        <f>VLOOKUP(B53,RNR!$E$1:$F$41,2)</f>
        <v>Dølafe</v>
      </c>
      <c r="D53" s="311">
        <f>+'Ark1'!C1392</f>
        <v>2023</v>
      </c>
      <c r="E53" s="109">
        <f>+'Ark1'!Q1392</f>
        <v>22</v>
      </c>
      <c r="F53" s="112"/>
      <c r="G53" s="110">
        <f>+'Ark1'!R1392</f>
        <v>26</v>
      </c>
      <c r="H53" s="502"/>
      <c r="I53" s="112">
        <f>+'Ark1'!AE1392</f>
        <v>5.1458654949926762E-2</v>
      </c>
      <c r="J53" s="112"/>
      <c r="K53" s="112">
        <f>+'Ark1'!AF1392</f>
        <v>3.9833582935803309E-2</v>
      </c>
      <c r="L53" s="111">
        <f>+'Ark1'!S1392</f>
        <v>3.461538461538463</v>
      </c>
      <c r="M53" s="111"/>
      <c r="N53" s="125"/>
      <c r="O53" s="110">
        <f>+IF(G53=0,"",'Ark1'!AR1392)</f>
        <v>196.23076923076928</v>
      </c>
      <c r="P53" s="110">
        <f>+IF(G53=0,"",'Ark1'!AS1392)</f>
        <v>26.75510225269969</v>
      </c>
      <c r="Q53" s="118"/>
      <c r="R53" s="111">
        <f>+IF(G53=0,"",'Ark1'!T1392)</f>
        <v>8.4615384615384617</v>
      </c>
      <c r="S53" s="111"/>
      <c r="T53" s="306">
        <f>+'Ark1'!U1392</f>
        <v>203.15769230769223</v>
      </c>
      <c r="U53" s="110"/>
      <c r="V53" s="110">
        <f>+'Ark1'!AG1392</f>
        <v>1125.4615384615388</v>
      </c>
      <c r="W53" s="118"/>
      <c r="X53" s="110">
        <f t="shared" si="11"/>
        <v>180.51055977035051</v>
      </c>
      <c r="Y53" s="110"/>
      <c r="Z53" s="110">
        <f>+'Ark1'!AH1392</f>
        <v>100</v>
      </c>
      <c r="AA53" s="110">
        <f>+'Ark1'!W1392</f>
        <v>84.615384615384627</v>
      </c>
      <c r="AB53" s="110">
        <f>+'Ark1'!X1392</f>
        <v>0</v>
      </c>
      <c r="AC53" s="110">
        <f>+'Ark1'!Y1392</f>
        <v>36.674149070689936</v>
      </c>
      <c r="AD53" s="111">
        <f>+'Ark1'!Z1392</f>
        <v>1.0824036368823298</v>
      </c>
      <c r="AE53" s="111">
        <f>+'Ark1'!AA1392</f>
        <v>1.8235799370968775</v>
      </c>
      <c r="AF53" s="105"/>
      <c r="AG53"/>
      <c r="AH53"/>
      <c r="AI53"/>
      <c r="AJ53"/>
      <c r="AK53"/>
      <c r="AL53"/>
      <c r="AM53"/>
    </row>
    <row r="54" spans="1:39">
      <c r="A54" s="105"/>
      <c r="B54" s="314">
        <f>+'Ark1'!AP1393</f>
        <v>6</v>
      </c>
      <c r="C54" s="313" t="str">
        <f>VLOOKUP(B54,RNR!$E$1:$F$41,2)</f>
        <v>Raukolle</v>
      </c>
      <c r="D54" s="311">
        <f>+'Ark1'!C1393</f>
        <v>2023</v>
      </c>
      <c r="E54" s="109">
        <f>+'Ark1'!Q1393</f>
        <v>19</v>
      </c>
      <c r="F54" s="112"/>
      <c r="G54" s="110">
        <f>+'Ark1'!R1393</f>
        <v>33</v>
      </c>
      <c r="H54" s="502"/>
      <c r="I54" s="112">
        <f>+'Ark1'!AE1393</f>
        <v>6.5312908205676271E-2</v>
      </c>
      <c r="J54" s="112"/>
      <c r="K54" s="112">
        <f>+'Ark1'!AF1393</f>
        <v>5.64552296575246E-2</v>
      </c>
      <c r="L54" s="111">
        <f>+'Ark1'!S1393</f>
        <v>3.7272727272727271</v>
      </c>
      <c r="M54" s="111"/>
      <c r="N54" s="125"/>
      <c r="O54" s="110">
        <f>+IF(G54=0,"",'Ark1'!AR1393)</f>
        <v>201.78787878787875</v>
      </c>
      <c r="P54" s="110">
        <f>+IF(G54=0,"",'Ark1'!AS1393)</f>
        <v>27.242084289218976</v>
      </c>
      <c r="Q54" s="118"/>
      <c r="R54" s="111">
        <f>+IF(G54=0,"",'Ark1'!T1393)</f>
        <v>7.5757575757575761</v>
      </c>
      <c r="S54" s="111"/>
      <c r="T54" s="306">
        <f>+'Ark1'!U1393</f>
        <v>226.85454545454539</v>
      </c>
      <c r="U54" s="110"/>
      <c r="V54" s="110">
        <f>+'Ark1'!AG1393</f>
        <v>950.15151515151524</v>
      </c>
      <c r="W54" s="118"/>
      <c r="X54" s="110">
        <f t="shared" si="11"/>
        <v>238.75617923776102</v>
      </c>
      <c r="Y54" s="110"/>
      <c r="Z54" s="110">
        <f>+'Ark1'!AH1393</f>
        <v>100</v>
      </c>
      <c r="AA54" s="110">
        <f>+'Ark1'!W1393</f>
        <v>69.696969696969703</v>
      </c>
      <c r="AB54" s="110">
        <f>+'Ark1'!X1393</f>
        <v>3.0303030303030303</v>
      </c>
      <c r="AC54" s="110">
        <f>+'Ark1'!Y1393</f>
        <v>54.456343876813662</v>
      </c>
      <c r="AD54" s="111">
        <f>+'Ark1'!Z1393</f>
        <v>1.2856486930664512</v>
      </c>
      <c r="AE54" s="111">
        <f>+'Ark1'!AA1393</f>
        <v>2.3616930628362058</v>
      </c>
      <c r="AF54" s="105"/>
      <c r="AG54"/>
      <c r="AH54"/>
      <c r="AI54"/>
      <c r="AJ54"/>
      <c r="AK54"/>
      <c r="AL54"/>
      <c r="AM54"/>
    </row>
    <row r="55" spans="1:39">
      <c r="A55" s="105"/>
      <c r="B55" s="314">
        <f>+'Ark1'!AP1394</f>
        <v>7</v>
      </c>
      <c r="C55" s="313" t="str">
        <f>VLOOKUP(B55,RNR!$E$1:$F$41,2)</f>
        <v>Sør- og Vestlands</v>
      </c>
      <c r="D55" s="311">
        <f>+'Ark1'!C1394</f>
        <v>2023</v>
      </c>
      <c r="E55" s="109">
        <f>+'Ark1'!Q1394</f>
        <v>17</v>
      </c>
      <c r="F55" s="112"/>
      <c r="G55" s="110">
        <f>+'Ark1'!R1394</f>
        <v>22</v>
      </c>
      <c r="H55" s="502"/>
      <c r="I55" s="112">
        <f>+'Ark1'!AE1394</f>
        <v>4.3541938803784173E-2</v>
      </c>
      <c r="J55" s="112"/>
      <c r="K55" s="112">
        <f>+'Ark1'!AF1394</f>
        <v>3.6532782259746224E-2</v>
      </c>
      <c r="L55" s="111">
        <f>+'Ark1'!S1394</f>
        <v>4.1363636363636367</v>
      </c>
      <c r="M55" s="111"/>
      <c r="N55" s="125"/>
      <c r="O55" s="110">
        <f>+IF(G55=0,"",'Ark1'!AR1394)</f>
        <v>195.59090909090912</v>
      </c>
      <c r="P55" s="110">
        <f>+IF(G55=0,"",'Ark1'!AS1394)</f>
        <v>29.178331837602624</v>
      </c>
      <c r="Q55" s="118"/>
      <c r="R55" s="111">
        <f>+IF(G55=0,"",'Ark1'!T1394)</f>
        <v>8.6363636363636385</v>
      </c>
      <c r="S55" s="111"/>
      <c r="T55" s="306">
        <f>+'Ark1'!U1394</f>
        <v>220.20000000000005</v>
      </c>
      <c r="U55" s="110"/>
      <c r="V55" s="110">
        <f>+'Ark1'!AG1394</f>
        <v>1072.7272727272725</v>
      </c>
      <c r="W55" s="118"/>
      <c r="X55" s="110">
        <f t="shared" si="11"/>
        <v>205.27118644067806</v>
      </c>
      <c r="Y55" s="110"/>
      <c r="Z55" s="110">
        <f>+'Ark1'!AH1394</f>
        <v>100</v>
      </c>
      <c r="AA55" s="110">
        <f>+'Ark1'!W1394</f>
        <v>86.363636363636346</v>
      </c>
      <c r="AB55" s="110">
        <f>+'Ark1'!X1394</f>
        <v>0</v>
      </c>
      <c r="AC55" s="110">
        <f>+'Ark1'!Y1394</f>
        <v>42.553015062496655</v>
      </c>
      <c r="AD55" s="111">
        <f>+'Ark1'!Z1394</f>
        <v>1.0993987838588914</v>
      </c>
      <c r="AE55" s="111">
        <f>+'Ark1'!AA1394</f>
        <v>1.9896426025672076</v>
      </c>
      <c r="AF55" s="105"/>
      <c r="AG55"/>
      <c r="AH55"/>
      <c r="AI55"/>
      <c r="AJ55"/>
      <c r="AK55"/>
      <c r="AL55"/>
      <c r="AM55"/>
    </row>
    <row r="56" spans="1:39">
      <c r="A56" s="105"/>
      <c r="B56" s="314">
        <f>+'Ark1'!AP1395</f>
        <v>8</v>
      </c>
      <c r="C56" s="313" t="str">
        <f>VLOOKUP(B56,RNR!$E$1:$F$41,2)</f>
        <v>Vestlandsfe</v>
      </c>
      <c r="D56" s="311">
        <f>+'Ark1'!C1395</f>
        <v>2023</v>
      </c>
      <c r="E56" s="109">
        <f>+'Ark1'!Q1395</f>
        <v>81</v>
      </c>
      <c r="F56" s="112"/>
      <c r="G56" s="110">
        <f>+'Ark1'!R1395</f>
        <v>130</v>
      </c>
      <c r="H56" s="502"/>
      <c r="I56" s="112">
        <f>+'Ark1'!AE1395</f>
        <v>0.25729327474963382</v>
      </c>
      <c r="J56" s="112"/>
      <c r="K56" s="112">
        <f>+'Ark1'!AF1395</f>
        <v>0.18336524660344516</v>
      </c>
      <c r="L56" s="111">
        <f>+'Ark1'!S1395</f>
        <v>3.3923076923076918</v>
      </c>
      <c r="M56" s="111"/>
      <c r="N56" s="125"/>
      <c r="O56" s="110">
        <f>+IF(G56=0,"",'Ark1'!AR1395)</f>
        <v>191.16923076923072</v>
      </c>
      <c r="P56" s="110">
        <f>+IF(G56=0,"",'Ark1'!AS1395)</f>
        <v>26.620995609541595</v>
      </c>
      <c r="Q56" s="118"/>
      <c r="R56" s="111">
        <f>+IF(G56=0,"",'Ark1'!T1395)</f>
        <v>8.2307692307692282</v>
      </c>
      <c r="S56" s="111"/>
      <c r="T56" s="306">
        <f>+'Ark1'!U1395</f>
        <v>187.03846153846163</v>
      </c>
      <c r="U56" s="110"/>
      <c r="V56" s="110">
        <f>+'Ark1'!AG1395</f>
        <v>1056.3384615384618</v>
      </c>
      <c r="W56" s="118"/>
      <c r="X56" s="110">
        <f t="shared" si="11"/>
        <v>177.06300428184443</v>
      </c>
      <c r="Y56" s="110"/>
      <c r="Z56" s="110">
        <f>+'Ark1'!AH1395</f>
        <v>100</v>
      </c>
      <c r="AA56" s="110">
        <f>+'Ark1'!W1395</f>
        <v>78.461538461538481</v>
      </c>
      <c r="AB56" s="110">
        <f>+'Ark1'!X1395</f>
        <v>0</v>
      </c>
      <c r="AC56" s="110">
        <f>+'Ark1'!Y1395</f>
        <v>42.690682436146339</v>
      </c>
      <c r="AD56" s="111">
        <f>+'Ark1'!Z1395</f>
        <v>1.3213987568316441</v>
      </c>
      <c r="AE56" s="111">
        <f>+'Ark1'!AA1395</f>
        <v>2.4605767352030483</v>
      </c>
      <c r="AF56" s="105"/>
      <c r="AG56"/>
      <c r="AH56"/>
      <c r="AI56"/>
      <c r="AJ56"/>
      <c r="AK56"/>
      <c r="AL56"/>
      <c r="AM56"/>
    </row>
    <row r="57" spans="1:39">
      <c r="A57" s="105"/>
      <c r="B57" s="314">
        <f>+'Ark1'!AP1396</f>
        <v>9</v>
      </c>
      <c r="C57" s="313" t="str">
        <f>VLOOKUP(B57,RNR!$E$1:$F$41,2)</f>
        <v>Holstein</v>
      </c>
      <c r="D57" s="311">
        <f>+'Ark1'!C1396</f>
        <v>2023</v>
      </c>
      <c r="E57" s="109">
        <f>+'Ark1'!Q1396</f>
        <v>458</v>
      </c>
      <c r="F57" s="112"/>
      <c r="G57" s="110">
        <f>+'Ark1'!R1396</f>
        <v>1579</v>
      </c>
      <c r="H57" s="502"/>
      <c r="I57" s="112">
        <f>+'Ark1'!AE1396</f>
        <v>3.1251236986897832</v>
      </c>
      <c r="J57" s="112"/>
      <c r="K57" s="112">
        <f>+'Ark1'!AF1396</f>
        <v>3.227989251320059</v>
      </c>
      <c r="L57" s="111">
        <f>+'Ark1'!S1396</f>
        <v>2.8144395186827111</v>
      </c>
      <c r="M57" s="111"/>
      <c r="N57" s="125"/>
      <c r="O57" s="110">
        <f>+IF(G57=0,"",'Ark1'!AR1396)</f>
        <v>224.82013932868904</v>
      </c>
      <c r="P57" s="110">
        <f>+IF(G57=0,"",'Ark1'!AS1396)</f>
        <v>23.82386923793182</v>
      </c>
      <c r="Q57" s="118"/>
      <c r="R57" s="111">
        <f>+IF(G57=0,"",'Ark1'!T1396)</f>
        <v>6.89170360987967</v>
      </c>
      <c r="S57" s="111"/>
      <c r="T57" s="306">
        <f>+'Ark1'!U1396</f>
        <v>271.08606713109646</v>
      </c>
      <c r="U57" s="110"/>
      <c r="V57" s="110">
        <f>+'Ark1'!AG1396</f>
        <v>1072.5003166561112</v>
      </c>
      <c r="W57" s="118"/>
      <c r="X57" s="110">
        <f t="shared" si="11"/>
        <v>252.76082712618728</v>
      </c>
      <c r="Y57" s="110"/>
      <c r="Z57" s="110">
        <f>+'Ark1'!AH1396</f>
        <v>99.873337555414821</v>
      </c>
      <c r="AA57" s="110">
        <f>+'Ark1'!W1396</f>
        <v>56.301456618112738</v>
      </c>
      <c r="AB57" s="110">
        <f>+'Ark1'!X1396</f>
        <v>6.713109563014565</v>
      </c>
      <c r="AC57" s="110">
        <f>+'Ark1'!Y1396</f>
        <v>48.036206878727803</v>
      </c>
      <c r="AD57" s="111">
        <f>+'Ark1'!Z1396</f>
        <v>1.2391724288437851</v>
      </c>
      <c r="AE57" s="111">
        <f>+'Ark1'!AA1396</f>
        <v>2.2546105484818844</v>
      </c>
      <c r="AF57" s="105"/>
      <c r="AG57"/>
      <c r="AH57"/>
      <c r="AI57"/>
      <c r="AJ57"/>
      <c r="AK57"/>
      <c r="AL57"/>
      <c r="AM57"/>
    </row>
    <row r="58" spans="1:39">
      <c r="A58" s="105"/>
      <c r="B58" s="314">
        <f>+'Ark1'!AP1397</f>
        <v>10</v>
      </c>
      <c r="C58" s="313" t="str">
        <f>VLOOKUP(B58,RNR!$E$1:$F$41,2)</f>
        <v>Rødt Dansk</v>
      </c>
      <c r="D58" s="311">
        <f>+'Ark1'!C1397</f>
        <v>2023</v>
      </c>
      <c r="E58" s="109">
        <f>+'Ark1'!Q1397</f>
        <v>0</v>
      </c>
      <c r="F58" s="112"/>
      <c r="G58" s="110">
        <f>+'Ark1'!R1397</f>
        <v>0</v>
      </c>
      <c r="H58" s="502"/>
      <c r="I58" s="112">
        <f>+'Ark1'!AE1397</f>
        <v>0</v>
      </c>
      <c r="J58" s="112"/>
      <c r="K58" s="112">
        <f>+'Ark1'!AF1397</f>
        <v>0</v>
      </c>
      <c r="L58" s="111">
        <f>+'Ark1'!S1397</f>
        <v>0</v>
      </c>
      <c r="M58" s="111"/>
      <c r="N58" s="125"/>
      <c r="O58" s="110" t="str">
        <f>+IF(G58=0,"",'Ark1'!AR1397)</f>
        <v/>
      </c>
      <c r="P58" s="110" t="str">
        <f>+IF(G58=0,"",'Ark1'!AS1397)</f>
        <v/>
      </c>
      <c r="Q58" s="118"/>
      <c r="R58" s="111" t="str">
        <f>+IF(G58=0,"",'Ark1'!T1397)</f>
        <v/>
      </c>
      <c r="S58" s="111"/>
      <c r="T58" s="306">
        <f>+'Ark1'!U1397</f>
        <v>0</v>
      </c>
      <c r="U58" s="110"/>
      <c r="V58" s="110">
        <f>+'Ark1'!AG1397</f>
        <v>0</v>
      </c>
      <c r="W58" s="118"/>
      <c r="X58" s="110" t="str">
        <f t="shared" si="11"/>
        <v/>
      </c>
      <c r="Y58" s="110"/>
      <c r="Z58" s="110">
        <f>+'Ark1'!AH1397</f>
        <v>0</v>
      </c>
      <c r="AA58" s="110">
        <f>+'Ark1'!W1397</f>
        <v>0</v>
      </c>
      <c r="AB58" s="110">
        <f>+'Ark1'!X1397</f>
        <v>0</v>
      </c>
      <c r="AC58" s="110">
        <f>+'Ark1'!Y1397</f>
        <v>0</v>
      </c>
      <c r="AD58" s="111">
        <f>+'Ark1'!Z1397</f>
        <v>0</v>
      </c>
      <c r="AE58" s="111">
        <f>+'Ark1'!AA1397</f>
        <v>0</v>
      </c>
      <c r="AF58" s="105"/>
      <c r="AG58"/>
      <c r="AH58"/>
      <c r="AI58"/>
      <c r="AJ58"/>
      <c r="AK58"/>
      <c r="AL58"/>
      <c r="AM58"/>
    </row>
    <row r="59" spans="1:39">
      <c r="A59" s="105"/>
      <c r="B59" s="314">
        <f>+'Ark1'!AP1398</f>
        <v>11</v>
      </c>
      <c r="C59" s="313" t="str">
        <f>VLOOKUP(B59,RNR!$E$1:$F$41,2)</f>
        <v>Brown Swiss</v>
      </c>
      <c r="D59" s="311">
        <f>+'Ark1'!C1398</f>
        <v>2023</v>
      </c>
      <c r="E59" s="109">
        <f>+'Ark1'!Q1398</f>
        <v>63</v>
      </c>
      <c r="F59" s="112"/>
      <c r="G59" s="110">
        <f>+'Ark1'!R1398</f>
        <v>85</v>
      </c>
      <c r="H59" s="502"/>
      <c r="I59" s="112">
        <f>+'Ark1'!AE1398</f>
        <v>0.16823021810552979</v>
      </c>
      <c r="J59" s="112"/>
      <c r="K59" s="112">
        <f>+'Ark1'!AF1398</f>
        <v>0.16599249239409472</v>
      </c>
      <c r="L59" s="111">
        <f>+'Ark1'!S1398</f>
        <v>3.047058823529412</v>
      </c>
      <c r="M59" s="111"/>
      <c r="N59" s="125"/>
      <c r="O59" s="110">
        <f>+IF(G59=0,"",'Ark1'!AR1398)</f>
        <v>220.38823529411764</v>
      </c>
      <c r="P59" s="110">
        <f>+IF(G59=0,"",'Ark1'!AS1398)</f>
        <v>24.189476962730463</v>
      </c>
      <c r="Q59" s="118"/>
      <c r="R59" s="111">
        <f>+IF(G59=0,"",'Ark1'!T1398)</f>
        <v>7.0352941176470596</v>
      </c>
      <c r="S59" s="111"/>
      <c r="T59" s="306">
        <f>+'Ark1'!U1398</f>
        <v>258.95647058823539</v>
      </c>
      <c r="U59" s="110"/>
      <c r="V59" s="110">
        <f>+'Ark1'!AG1398</f>
        <v>1059.4235294117648</v>
      </c>
      <c r="W59" s="118"/>
      <c r="X59" s="110">
        <f t="shared" si="11"/>
        <v>244.43148882300036</v>
      </c>
      <c r="Y59" s="110"/>
      <c r="Z59" s="110">
        <f>+'Ark1'!AH1398</f>
        <v>100</v>
      </c>
      <c r="AA59" s="110">
        <f>+'Ark1'!W1398</f>
        <v>52.941176470588239</v>
      </c>
      <c r="AB59" s="110">
        <f>+'Ark1'!X1398</f>
        <v>4.7058823529411757</v>
      </c>
      <c r="AC59" s="110">
        <f>+'Ark1'!Y1398</f>
        <v>44.585957818600434</v>
      </c>
      <c r="AD59" s="111">
        <f>+'Ark1'!Z1398</f>
        <v>1.2916554116412575</v>
      </c>
      <c r="AE59" s="111">
        <f>+'Ark1'!AA1398</f>
        <v>2.1608661597964911</v>
      </c>
      <c r="AF59" s="105"/>
      <c r="AG59"/>
      <c r="AH59"/>
      <c r="AI59"/>
      <c r="AJ59"/>
      <c r="AK59"/>
      <c r="AL59"/>
      <c r="AM59"/>
    </row>
    <row r="60" spans="1:39">
      <c r="A60" s="105"/>
      <c r="B60" s="314">
        <f>+'Ark1'!AP1399</f>
        <v>12</v>
      </c>
      <c r="C60" s="313" t="str">
        <f>VLOOKUP(B60,RNR!$E$1:$F$41,2)</f>
        <v>Jarlsberg</v>
      </c>
      <c r="D60" s="311">
        <f>+'Ark1'!C1399</f>
        <v>2023</v>
      </c>
      <c r="E60" s="109">
        <f>+'Ark1'!Q1399</f>
        <v>9</v>
      </c>
      <c r="F60" s="112"/>
      <c r="G60" s="110">
        <f>+'Ark1'!R1399</f>
        <v>30</v>
      </c>
      <c r="H60" s="502"/>
      <c r="I60" s="112">
        <f>+'Ark1'!AE1399</f>
        <v>5.937537109606935E-2</v>
      </c>
      <c r="J60" s="112"/>
      <c r="K60" s="112">
        <f>+'Ark1'!AF1399</f>
        <v>5.0914680750284179E-2</v>
      </c>
      <c r="L60" s="111">
        <f>+'Ark1'!S1399</f>
        <v>3.2666666666666666</v>
      </c>
      <c r="M60" s="111"/>
      <c r="N60" s="125"/>
      <c r="O60" s="110">
        <f>+IF(G60=0,"",'Ark1'!AR1399)</f>
        <v>205.53333333333336</v>
      </c>
      <c r="P60" s="110">
        <f>+IF(G60=0,"",'Ark1'!AS1399)</f>
        <v>26.009561303793152</v>
      </c>
      <c r="Q60" s="118"/>
      <c r="R60" s="111">
        <f>+IF(G60=0,"",'Ark1'!T1399)</f>
        <v>8.0333333333333314</v>
      </c>
      <c r="S60" s="111"/>
      <c r="T60" s="306">
        <f>+'Ark1'!U1399</f>
        <v>225.04999999999995</v>
      </c>
      <c r="U60" s="110"/>
      <c r="V60" s="110">
        <f>+'Ark1'!AG1399</f>
        <v>1155.333333333333</v>
      </c>
      <c r="W60" s="118"/>
      <c r="X60" s="110">
        <f t="shared" si="11"/>
        <v>194.79226774379688</v>
      </c>
      <c r="Y60" s="110"/>
      <c r="Z60" s="110">
        <f>+'Ark1'!AH1399</f>
        <v>100</v>
      </c>
      <c r="AA60" s="110">
        <f>+'Ark1'!W1399</f>
        <v>70</v>
      </c>
      <c r="AB60" s="110">
        <f>+'Ark1'!X1399</f>
        <v>0</v>
      </c>
      <c r="AC60" s="110">
        <f>+'Ark1'!Y1399</f>
        <v>35.249234034231655</v>
      </c>
      <c r="AD60" s="111">
        <f>+'Ark1'!Z1399</f>
        <v>1.2631530214330944</v>
      </c>
      <c r="AE60" s="111">
        <f>+'Ark1'!AA1399</f>
        <v>2.7505554994501682</v>
      </c>
      <c r="AF60" s="105"/>
      <c r="AG60"/>
      <c r="AH60"/>
      <c r="AI60"/>
      <c r="AJ60"/>
      <c r="AK60"/>
      <c r="AL60"/>
      <c r="AM60"/>
    </row>
    <row r="61" spans="1:39">
      <c r="A61" s="105"/>
      <c r="B61" s="314">
        <f>+'Ark1'!AP1400</f>
        <v>13</v>
      </c>
      <c r="C61" s="313" t="str">
        <f>VLOOKUP(B61,RNR!$E$1:$F$41,2)</f>
        <v>Fleckvieh</v>
      </c>
      <c r="D61" s="311">
        <f>+'Ark1'!C1400</f>
        <v>2023</v>
      </c>
      <c r="E61" s="109">
        <f>+'Ark1'!Q1400</f>
        <v>163</v>
      </c>
      <c r="F61" s="112"/>
      <c r="G61" s="110">
        <f>+'Ark1'!R1400</f>
        <v>301</v>
      </c>
      <c r="H61" s="502"/>
      <c r="I61" s="112">
        <f>+'Ark1'!AE1400</f>
        <v>0.59573288999722895</v>
      </c>
      <c r="J61" s="112"/>
      <c r="K61" s="112">
        <f>+'Ark1'!AF1400</f>
        <v>0.64818087573251149</v>
      </c>
      <c r="L61" s="111">
        <f>+'Ark1'!S1400</f>
        <v>4.4086378737541514</v>
      </c>
      <c r="M61" s="111"/>
      <c r="N61" s="125"/>
      <c r="O61" s="110">
        <f>+IF(G61=0,"",'Ark1'!AR1400)</f>
        <v>217.47508305647847</v>
      </c>
      <c r="P61" s="110">
        <f>+IF(G61=0,"",'Ark1'!AS1400)</f>
        <v>27.673038944445203</v>
      </c>
      <c r="Q61" s="118"/>
      <c r="R61" s="111">
        <f>+IF(G61=0,"",'Ark1'!T1400)</f>
        <v>7.2524916943521598</v>
      </c>
      <c r="S61" s="111"/>
      <c r="T61" s="306">
        <f>+'Ark1'!U1400</f>
        <v>285.55315614617939</v>
      </c>
      <c r="U61" s="110"/>
      <c r="V61" s="110">
        <f>+'Ark1'!AG1400</f>
        <v>1036.0531561461794</v>
      </c>
      <c r="W61" s="118"/>
      <c r="X61" s="110">
        <f t="shared" si="11"/>
        <v>275.61631799699859</v>
      </c>
      <c r="Y61" s="110"/>
      <c r="Z61" s="110">
        <f>+'Ark1'!AH1400</f>
        <v>100</v>
      </c>
      <c r="AA61" s="110">
        <f>+'Ark1'!W1400</f>
        <v>61.461794019933549</v>
      </c>
      <c r="AB61" s="110">
        <f>+'Ark1'!X1400</f>
        <v>10.963455149501661</v>
      </c>
      <c r="AC61" s="110">
        <f>+'Ark1'!Y1400</f>
        <v>53.328394308664755</v>
      </c>
      <c r="AD61" s="111">
        <f>+'Ark1'!Z1400</f>
        <v>1.4452781883160262</v>
      </c>
      <c r="AE61" s="111">
        <f>+'Ark1'!AA1400</f>
        <v>2.268380539033203</v>
      </c>
      <c r="AF61" s="105"/>
      <c r="AG61"/>
      <c r="AH61"/>
      <c r="AI61"/>
      <c r="AJ61"/>
      <c r="AK61"/>
      <c r="AL61"/>
      <c r="AM61"/>
    </row>
    <row r="62" spans="1:39">
      <c r="A62" s="105"/>
      <c r="B62" s="314">
        <f>+'Ark1'!AP1401</f>
        <v>14</v>
      </c>
      <c r="C62" s="313" t="str">
        <f>VLOOKUP(B62,RNR!$E$1:$F$41,2)</f>
        <v>Canadisk Ayrshire</v>
      </c>
      <c r="D62" s="311">
        <f>+'Ark1'!C1401</f>
        <v>2023</v>
      </c>
      <c r="E62" s="109">
        <f>+'Ark1'!Q1401</f>
        <v>1</v>
      </c>
      <c r="F62" s="112"/>
      <c r="G62" s="110">
        <f>+'Ark1'!R1401</f>
        <v>1</v>
      </c>
      <c r="H62" s="502"/>
      <c r="I62" s="112">
        <f>+'Ark1'!AE1401</f>
        <v>1.9791790365356449E-3</v>
      </c>
      <c r="J62" s="112"/>
      <c r="K62" s="112">
        <f>+'Ark1'!AF1401</f>
        <v>1.6040217130393909E-3</v>
      </c>
      <c r="L62" s="111">
        <f>+'Ark1'!S1401</f>
        <v>2</v>
      </c>
      <c r="M62" s="111"/>
      <c r="N62" s="125"/>
      <c r="O62" s="110">
        <f>+IF(G62=0,"",'Ark1'!AR1401)</f>
        <v>215</v>
      </c>
      <c r="P62" s="110">
        <f>+IF(G62=0,"",'Ark1'!AS1401)</f>
        <v>21.432075163193176</v>
      </c>
      <c r="Q62" s="118"/>
      <c r="R62" s="111">
        <f>+IF(G62=0,"",'Ark1'!T1401)</f>
        <v>7</v>
      </c>
      <c r="S62" s="111"/>
      <c r="T62" s="306">
        <f>+'Ark1'!U1401</f>
        <v>212.7</v>
      </c>
      <c r="U62" s="110"/>
      <c r="V62" s="110">
        <f>+'Ark1'!AG1401</f>
        <v>972</v>
      </c>
      <c r="W62" s="118"/>
      <c r="X62" s="110">
        <f t="shared" si="11"/>
        <v>218.82716049382717</v>
      </c>
      <c r="Y62" s="110"/>
      <c r="Z62" s="110">
        <f>+'Ark1'!AH1401</f>
        <v>100</v>
      </c>
      <c r="AA62" s="110">
        <f>+'Ark1'!W1401</f>
        <v>100</v>
      </c>
      <c r="AB62" s="110">
        <f>+'Ark1'!X1401</f>
        <v>0</v>
      </c>
      <c r="AC62" s="110">
        <f>+'Ark1'!Y1401</f>
        <v>0</v>
      </c>
      <c r="AD62" s="111">
        <f>+'Ark1'!Z1401</f>
        <v>0</v>
      </c>
      <c r="AE62" s="111">
        <f>+'Ark1'!AA1401</f>
        <v>0</v>
      </c>
      <c r="AF62" s="105"/>
      <c r="AG62"/>
      <c r="AH62"/>
      <c r="AI62"/>
      <c r="AJ62"/>
      <c r="AK62"/>
      <c r="AL62"/>
      <c r="AM62"/>
    </row>
    <row r="63" spans="1:39">
      <c r="A63" s="105"/>
      <c r="B63" s="314">
        <f>+'Ark1'!AP1402</f>
        <v>15</v>
      </c>
      <c r="C63" s="313" t="str">
        <f>VLOOKUP(B63,RNR!$E$1:$F$41,2)</f>
        <v>Montbéliard</v>
      </c>
      <c r="D63" s="311">
        <f>+'Ark1'!C1402</f>
        <v>2023</v>
      </c>
      <c r="E63" s="109">
        <f>+'Ark1'!Q1402</f>
        <v>5</v>
      </c>
      <c r="F63" s="112"/>
      <c r="G63" s="110">
        <f>+'Ark1'!R1402</f>
        <v>6</v>
      </c>
      <c r="H63" s="502"/>
      <c r="I63" s="112">
        <f>+'Ark1'!AE1402</f>
        <v>1.187507421921387E-2</v>
      </c>
      <c r="J63" s="112"/>
      <c r="K63" s="112">
        <f>+'Ark1'!AF1402</f>
        <v>1.3196415588376259E-2</v>
      </c>
      <c r="L63" s="111">
        <f>+'Ark1'!S1402</f>
        <v>3.5</v>
      </c>
      <c r="M63" s="111"/>
      <c r="N63" s="125"/>
      <c r="O63" s="110">
        <f>+IF(G63=0,"",'Ark1'!AR1402)</f>
        <v>223.3333333333334</v>
      </c>
      <c r="P63" s="110">
        <f>+IF(G63=0,"",'Ark1'!AS1402)</f>
        <v>25.817832497748245</v>
      </c>
      <c r="Q63" s="118"/>
      <c r="R63" s="111">
        <f>+IF(G63=0,"",'Ark1'!T1402)</f>
        <v>7</v>
      </c>
      <c r="S63" s="111"/>
      <c r="T63" s="306">
        <f>+'Ark1'!U1402</f>
        <v>291.64999999999998</v>
      </c>
      <c r="U63" s="110"/>
      <c r="V63" s="110">
        <f>+'Ark1'!AG1402</f>
        <v>1079.666666666667</v>
      </c>
      <c r="W63" s="118"/>
      <c r="X63" s="110">
        <f t="shared" si="11"/>
        <v>270.12966965112679</v>
      </c>
      <c r="Y63" s="110"/>
      <c r="Z63" s="110">
        <f>+'Ark1'!AH1402</f>
        <v>100</v>
      </c>
      <c r="AA63" s="110">
        <f>+'Ark1'!W1402</f>
        <v>33.333333333333343</v>
      </c>
      <c r="AB63" s="110">
        <f>+'Ark1'!X1402</f>
        <v>16.666666666666671</v>
      </c>
      <c r="AC63" s="110">
        <f>+'Ark1'!Y1402</f>
        <v>64.182052268008206</v>
      </c>
      <c r="AD63" s="111">
        <f>+'Ark1'!Z1402</f>
        <v>0.7637626158259736</v>
      </c>
      <c r="AE63" s="111">
        <f>+'Ark1'!AA1402</f>
        <v>2.6457513110645903</v>
      </c>
      <c r="AF63" s="105"/>
      <c r="AG63"/>
      <c r="AH63"/>
      <c r="AI63"/>
      <c r="AJ63"/>
      <c r="AK63"/>
      <c r="AL63"/>
      <c r="AM63"/>
    </row>
    <row r="64" spans="1:39">
      <c r="A64" s="105"/>
      <c r="B64" s="314">
        <f>+'Ark1'!AP1403</f>
        <v>16</v>
      </c>
      <c r="C64" s="313" t="str">
        <f>VLOOKUP(B64,RNR!$E$1:$F$41,2)</f>
        <v>Mørefe</v>
      </c>
      <c r="D64" s="311">
        <f>+'Ark1'!C1403</f>
        <v>2023</v>
      </c>
      <c r="E64" s="109">
        <f>+'Ark1'!Q1403</f>
        <v>0</v>
      </c>
      <c r="F64" s="112"/>
      <c r="G64" s="110">
        <f>+'Ark1'!R1403</f>
        <v>0</v>
      </c>
      <c r="H64" s="502"/>
      <c r="I64" s="112">
        <f>+'Ark1'!AE1403</f>
        <v>0</v>
      </c>
      <c r="J64" s="112"/>
      <c r="K64" s="112">
        <f>+'Ark1'!AF1403</f>
        <v>0</v>
      </c>
      <c r="L64" s="111">
        <f>+'Ark1'!S1403</f>
        <v>0</v>
      </c>
      <c r="M64" s="111"/>
      <c r="N64" s="125"/>
      <c r="O64" s="110" t="str">
        <f>+IF(G64=0,"",'Ark1'!AR1403)</f>
        <v/>
      </c>
      <c r="P64" s="110" t="str">
        <f>+IF(G64=0,"",'Ark1'!AS1403)</f>
        <v/>
      </c>
      <c r="Q64" s="118"/>
      <c r="R64" s="111" t="str">
        <f>+IF(G64=0,"",'Ark1'!T1403)</f>
        <v/>
      </c>
      <c r="S64" s="111"/>
      <c r="T64" s="306">
        <f>+'Ark1'!U1403</f>
        <v>0</v>
      </c>
      <c r="U64" s="110"/>
      <c r="V64" s="110">
        <f>+'Ark1'!AG1403</f>
        <v>0</v>
      </c>
      <c r="W64" s="118"/>
      <c r="X64" s="110" t="str">
        <f t="shared" si="11"/>
        <v/>
      </c>
      <c r="Y64" s="110"/>
      <c r="Z64" s="110">
        <f>+'Ark1'!AH1403</f>
        <v>0</v>
      </c>
      <c r="AA64" s="110">
        <f>+'Ark1'!W1403</f>
        <v>0</v>
      </c>
      <c r="AB64" s="110">
        <f>+'Ark1'!X1403</f>
        <v>0</v>
      </c>
      <c r="AC64" s="110">
        <f>+'Ark1'!Y1403</f>
        <v>0</v>
      </c>
      <c r="AD64" s="111">
        <f>+'Ark1'!Z1403</f>
        <v>0</v>
      </c>
      <c r="AE64" s="111">
        <f>+'Ark1'!AA1403</f>
        <v>0</v>
      </c>
      <c r="AF64" s="105"/>
      <c r="AG64"/>
      <c r="AH64"/>
      <c r="AI64"/>
      <c r="AJ64"/>
      <c r="AK64"/>
      <c r="AL64"/>
      <c r="AM64"/>
    </row>
    <row r="65" spans="1:39">
      <c r="A65" s="105"/>
      <c r="B65" s="314">
        <f>+'Ark1'!AP1404</f>
        <v>17</v>
      </c>
      <c r="C65" s="313" t="str">
        <f>VLOOKUP(B65,RNR!$E$1:$F$41,2)</f>
        <v>Normande</v>
      </c>
      <c r="D65" s="311">
        <f>+'Ark1'!C1404</f>
        <v>2023</v>
      </c>
      <c r="E65" s="109">
        <f>+'Ark1'!Q1404</f>
        <v>0</v>
      </c>
      <c r="F65" s="112"/>
      <c r="G65" s="110">
        <f>+'Ark1'!R1404</f>
        <v>0</v>
      </c>
      <c r="H65" s="502"/>
      <c r="I65" s="112">
        <f>+'Ark1'!AE1404</f>
        <v>0</v>
      </c>
      <c r="J65" s="112"/>
      <c r="K65" s="112">
        <f>+'Ark1'!AF1404</f>
        <v>0</v>
      </c>
      <c r="L65" s="111">
        <f>+'Ark1'!S1404</f>
        <v>0</v>
      </c>
      <c r="M65" s="111"/>
      <c r="N65" s="125"/>
      <c r="O65" s="110" t="str">
        <f>+IF(G65=0,"",'Ark1'!AR1404)</f>
        <v/>
      </c>
      <c r="P65" s="110" t="str">
        <f>+IF(G65=0,"",'Ark1'!AS1404)</f>
        <v/>
      </c>
      <c r="Q65" s="118"/>
      <c r="R65" s="111" t="str">
        <f>+IF(G65=0,"",'Ark1'!T1404)</f>
        <v/>
      </c>
      <c r="S65" s="111"/>
      <c r="T65" s="306">
        <f>+'Ark1'!U1404</f>
        <v>0</v>
      </c>
      <c r="U65" s="110"/>
      <c r="V65" s="110">
        <f>+'Ark1'!AG1404</f>
        <v>0</v>
      </c>
      <c r="W65" s="118"/>
      <c r="X65" s="110" t="str">
        <f t="shared" si="11"/>
        <v/>
      </c>
      <c r="Y65" s="110"/>
      <c r="Z65" s="110">
        <f>+'Ark1'!AH1404</f>
        <v>0</v>
      </c>
      <c r="AA65" s="110">
        <f>+'Ark1'!W1404</f>
        <v>0</v>
      </c>
      <c r="AB65" s="110">
        <f>+'Ark1'!X1404</f>
        <v>0</v>
      </c>
      <c r="AC65" s="110">
        <f>+'Ark1'!Y1404</f>
        <v>0</v>
      </c>
      <c r="AD65" s="111">
        <f>+'Ark1'!Z1404</f>
        <v>0</v>
      </c>
      <c r="AE65" s="111">
        <f>+'Ark1'!AA1404</f>
        <v>0</v>
      </c>
      <c r="AF65" s="105"/>
      <c r="AG65"/>
      <c r="AH65"/>
      <c r="AI65"/>
      <c r="AJ65"/>
      <c r="AK65"/>
      <c r="AL65"/>
      <c r="AM65"/>
    </row>
    <row r="66" spans="1:39">
      <c r="A66" s="105"/>
      <c r="B66" s="314">
        <f>+'Ark1'!AP1405</f>
        <v>21</v>
      </c>
      <c r="C66" s="313" t="str">
        <f>VLOOKUP(B66,RNR!$E$1:$F$41,2)</f>
        <v>Hereford</v>
      </c>
      <c r="D66" s="311">
        <f>+'Ark1'!C1405</f>
        <v>2023</v>
      </c>
      <c r="E66" s="109">
        <f>+'Ark1'!Q1405</f>
        <v>612</v>
      </c>
      <c r="F66" s="112"/>
      <c r="G66" s="110">
        <f>+'Ark1'!R1405</f>
        <v>1369</v>
      </c>
      <c r="H66" s="502"/>
      <c r="I66" s="112">
        <f>+'Ark1'!AE1405</f>
        <v>2.7094961010172991</v>
      </c>
      <c r="J66" s="112"/>
      <c r="K66" s="112">
        <f>+'Ark1'!AF1405</f>
        <v>2.7282901090832938</v>
      </c>
      <c r="L66" s="111">
        <f>+'Ark1'!S1405</f>
        <v>4.9152666179693201</v>
      </c>
      <c r="M66" s="111"/>
      <c r="N66" s="125"/>
      <c r="O66" s="110">
        <f>+IF(G66=0,"",'Ark1'!AR1405)</f>
        <v>206.93133674214752</v>
      </c>
      <c r="P66" s="110">
        <f>+IF(G66=0,"",'Ark1'!AS1405)</f>
        <v>29.606392300357676</v>
      </c>
      <c r="Q66" s="118"/>
      <c r="R66" s="111">
        <f>+IF(G66=0,"",'Ark1'!T1405)</f>
        <v>8.7991234477720983</v>
      </c>
      <c r="S66" s="111"/>
      <c r="T66" s="306">
        <f>+'Ark1'!U1405</f>
        <v>264.26785975164381</v>
      </c>
      <c r="U66" s="110"/>
      <c r="V66" s="110">
        <f>+'Ark1'!AG1405</f>
        <v>1058.7699050401748</v>
      </c>
      <c r="W66" s="118"/>
      <c r="X66" s="110">
        <f t="shared" si="11"/>
        <v>249.59895298650014</v>
      </c>
      <c r="Y66" s="110"/>
      <c r="Z66" s="110">
        <f>+'Ark1'!AH1405</f>
        <v>99.780861943024092</v>
      </c>
      <c r="AA66" s="110">
        <f>+'Ark1'!W1405</f>
        <v>78.451424397370346</v>
      </c>
      <c r="AB66" s="110">
        <f>+'Ark1'!X1405</f>
        <v>7.8889700511322145</v>
      </c>
      <c r="AC66" s="110">
        <f>+'Ark1'!Y1405</f>
        <v>56.215491067496529</v>
      </c>
      <c r="AD66" s="111">
        <f>+'Ark1'!Z1405</f>
        <v>1.4209563050307881</v>
      </c>
      <c r="AE66" s="111">
        <f>+'Ark1'!AA1405</f>
        <v>2.7177633012604523</v>
      </c>
      <c r="AF66" s="105"/>
      <c r="AG66"/>
      <c r="AH66"/>
      <c r="AI66"/>
      <c r="AJ66"/>
      <c r="AK66"/>
      <c r="AL66"/>
      <c r="AM66"/>
    </row>
    <row r="67" spans="1:39">
      <c r="A67" s="105"/>
      <c r="B67" s="314">
        <f>+'Ark1'!AP1406</f>
        <v>22</v>
      </c>
      <c r="C67" s="313" t="str">
        <f>VLOOKUP(B67,RNR!$E$1:$F$41,2)</f>
        <v>Charolais</v>
      </c>
      <c r="D67" s="311">
        <f>+'Ark1'!C1406</f>
        <v>2023</v>
      </c>
      <c r="E67" s="109">
        <f>+'Ark1'!Q1406</f>
        <v>878</v>
      </c>
      <c r="F67" s="112"/>
      <c r="G67" s="110">
        <f>+'Ark1'!R1406</f>
        <v>2399</v>
      </c>
      <c r="H67" s="502"/>
      <c r="I67" s="112">
        <f>+'Ark1'!AE1406</f>
        <v>4.7480505086490146</v>
      </c>
      <c r="J67" s="112"/>
      <c r="K67" s="112">
        <f>+'Ark1'!AF1406</f>
        <v>5.5105242149588385</v>
      </c>
      <c r="L67" s="111">
        <f>+'Ark1'!S1406</f>
        <v>5.9908295122967914</v>
      </c>
      <c r="M67" s="111"/>
      <c r="N67" s="125"/>
      <c r="O67" s="110">
        <f>+IF(G67=0,"",'Ark1'!AR1406)</f>
        <v>212.78866194247604</v>
      </c>
      <c r="P67" s="110">
        <f>+IF(G67=0,"",'Ark1'!AS1406)</f>
        <v>31.386676112062457</v>
      </c>
      <c r="Q67" s="118"/>
      <c r="R67" s="111">
        <f>+IF(G67=0,"",'Ark1'!T1406)</f>
        <v>7.1508962067528143</v>
      </c>
      <c r="S67" s="111"/>
      <c r="T67" s="306">
        <f>+'Ark1'!U1406</f>
        <v>304.59299708211751</v>
      </c>
      <c r="U67" s="110"/>
      <c r="V67" s="110">
        <f>+'Ark1'!AG1406</f>
        <v>1053.4710295956647</v>
      </c>
      <c r="W67" s="118"/>
      <c r="X67" s="110">
        <f t="shared" si="11"/>
        <v>289.13277017121584</v>
      </c>
      <c r="Y67" s="110"/>
      <c r="Z67" s="110">
        <f>+'Ark1'!AH1406</f>
        <v>99.958315964985445</v>
      </c>
      <c r="AA67" s="110">
        <f>+'Ark1'!W1406</f>
        <v>61.10879533138808</v>
      </c>
      <c r="AB67" s="110">
        <f>+'Ark1'!X1406</f>
        <v>22.884535223009593</v>
      </c>
      <c r="AC67" s="110">
        <f>+'Ark1'!Y1406</f>
        <v>60.588762642470222</v>
      </c>
      <c r="AD67" s="111">
        <f>+'Ark1'!Z1406</f>
        <v>1.4545781242325349</v>
      </c>
      <c r="AE67" s="111">
        <f>+'Ark1'!AA1406</f>
        <v>2.2957066670069541</v>
      </c>
      <c r="AF67" s="105"/>
      <c r="AG67"/>
      <c r="AH67"/>
      <c r="AI67"/>
      <c r="AJ67"/>
      <c r="AK67"/>
      <c r="AL67"/>
      <c r="AM67"/>
    </row>
    <row r="68" spans="1:39">
      <c r="A68" s="105"/>
      <c r="B68" s="314">
        <f>+'Ark1'!AP1407</f>
        <v>23</v>
      </c>
      <c r="C68" s="313" t="str">
        <f>VLOOKUP(B68,RNR!$E$1:$F$41,2)</f>
        <v>Aberdeen Angus</v>
      </c>
      <c r="D68" s="311">
        <f>+'Ark1'!C1407</f>
        <v>2023</v>
      </c>
      <c r="E68" s="109">
        <f>+'Ark1'!Q1407</f>
        <v>693</v>
      </c>
      <c r="F68" s="112"/>
      <c r="G68" s="110">
        <f>+'Ark1'!R1407</f>
        <v>1749</v>
      </c>
      <c r="H68" s="502"/>
      <c r="I68" s="112">
        <f>+'Ark1'!AE1407</f>
        <v>3.461584134900844</v>
      </c>
      <c r="J68" s="112"/>
      <c r="K68" s="112">
        <f>+'Ark1'!AF1407</f>
        <v>3.5411181200232194</v>
      </c>
      <c r="L68" s="111">
        <f>+'Ark1'!S1407</f>
        <v>5.3340961098398196</v>
      </c>
      <c r="M68" s="111"/>
      <c r="N68" s="125"/>
      <c r="O68" s="110">
        <f>+IF(G68=0,"",'Ark1'!AR1407)</f>
        <v>205.75185820468843</v>
      </c>
      <c r="P68" s="110">
        <f>+IF(G68=0,"",'Ark1'!AS1407)</f>
        <v>30.56574655723545</v>
      </c>
      <c r="Q68" s="118"/>
      <c r="R68" s="111">
        <f>+IF(G68=0,"",'Ark1'!T1407)</f>
        <v>8.8913664951400762</v>
      </c>
      <c r="S68" s="111"/>
      <c r="T68" s="306">
        <f>+'Ark1'!U1407</f>
        <v>268.47747284162392</v>
      </c>
      <c r="U68" s="110"/>
      <c r="V68" s="110">
        <f>+'Ark1'!AG1407</f>
        <v>1034.8347627215551</v>
      </c>
      <c r="W68" s="118"/>
      <c r="X68" s="110">
        <f t="shared" si="11"/>
        <v>259.4399439535099</v>
      </c>
      <c r="Y68" s="110"/>
      <c r="Z68" s="110">
        <f>+'Ark1'!AH1407</f>
        <v>99.885648942252729</v>
      </c>
      <c r="AA68" s="110">
        <f>+'Ark1'!W1407</f>
        <v>80.846197827329888</v>
      </c>
      <c r="AB68" s="110">
        <f>+'Ark1'!X1407</f>
        <v>8.8050314465408821</v>
      </c>
      <c r="AC68" s="110">
        <f>+'Ark1'!Y1407</f>
        <v>61.953100690833423</v>
      </c>
      <c r="AD68" s="111">
        <f>+'Ark1'!Z1407</f>
        <v>1.6442347413969738</v>
      </c>
      <c r="AE68" s="111">
        <f>+'Ark1'!AA1407</f>
        <v>2.7337920553251802</v>
      </c>
      <c r="AF68" s="105"/>
      <c r="AG68"/>
      <c r="AH68"/>
      <c r="AI68"/>
      <c r="AJ68"/>
      <c r="AK68"/>
      <c r="AL68"/>
      <c r="AM68"/>
    </row>
    <row r="69" spans="1:39">
      <c r="A69" s="105"/>
      <c r="B69" s="314">
        <f>+'Ark1'!AP1408</f>
        <v>24</v>
      </c>
      <c r="C69" s="313" t="str">
        <f>VLOOKUP(B69,RNR!$E$1:$F$41,2)</f>
        <v>Limousine</v>
      </c>
      <c r="D69" s="311">
        <f>+'Ark1'!C1408</f>
        <v>2023</v>
      </c>
      <c r="E69" s="109">
        <f>+'Ark1'!Q1408</f>
        <v>660</v>
      </c>
      <c r="F69" s="112"/>
      <c r="G69" s="110">
        <f>+'Ark1'!R1408</f>
        <v>1889</v>
      </c>
      <c r="H69" s="502"/>
      <c r="I69" s="112">
        <f>+'Ark1'!AE1408</f>
        <v>3.7386692000158344</v>
      </c>
      <c r="J69" s="112"/>
      <c r="K69" s="112">
        <f>+'Ark1'!AF1408</f>
        <v>4.2090781595966371</v>
      </c>
      <c r="L69" s="111">
        <f>+'Ark1'!S1408</f>
        <v>6.5407838983050857</v>
      </c>
      <c r="M69" s="111"/>
      <c r="N69" s="125"/>
      <c r="O69" s="110">
        <f>+IF(G69=0,"",'Ark1'!AR1408)</f>
        <v>208.21281101111697</v>
      </c>
      <c r="P69" s="110">
        <f>+IF(G69=0,"",'Ark1'!AS1408)</f>
        <v>32.577181129207226</v>
      </c>
      <c r="Q69" s="118"/>
      <c r="R69" s="111">
        <f>+IF(G69=0,"",'Ark1'!T1408)</f>
        <v>6.9904711487559572</v>
      </c>
      <c r="S69" s="111"/>
      <c r="T69" s="306">
        <f>+'Ark1'!U1408</f>
        <v>295.46924298570701</v>
      </c>
      <c r="U69" s="110"/>
      <c r="V69" s="110">
        <f>+'Ark1'!AG1408</f>
        <v>1048.3176283748016</v>
      </c>
      <c r="W69" s="118"/>
      <c r="X69" s="110">
        <f t="shared" si="11"/>
        <v>281.85087705123357</v>
      </c>
      <c r="Y69" s="110"/>
      <c r="Z69" s="110">
        <f>+'Ark1'!AH1408</f>
        <v>99.947061937533107</v>
      </c>
      <c r="AA69" s="110">
        <f>+'Ark1'!W1408</f>
        <v>59.449444150344085</v>
      </c>
      <c r="AB69" s="110">
        <f>+'Ark1'!X1408</f>
        <v>15.510852302805722</v>
      </c>
      <c r="AC69" s="110">
        <f>+'Ark1'!Y1408</f>
        <v>55.688014716533921</v>
      </c>
      <c r="AD69" s="111">
        <f>+'Ark1'!Z1408</f>
        <v>1.5355463133965035</v>
      </c>
      <c r="AE69" s="111">
        <f>+'Ark1'!AA1408</f>
        <v>2.3726236034663346</v>
      </c>
      <c r="AF69" s="105"/>
      <c r="AG69"/>
      <c r="AH69"/>
      <c r="AI69"/>
      <c r="AJ69"/>
      <c r="AK69"/>
      <c r="AL69"/>
      <c r="AM69"/>
    </row>
    <row r="70" spans="1:39">
      <c r="A70" s="105"/>
      <c r="B70" s="314">
        <f>+'Ark1'!AP1409</f>
        <v>25</v>
      </c>
      <c r="C70" s="313" t="str">
        <f>VLOOKUP(B70,RNR!$E$1:$F$41,2)</f>
        <v>Simmental Kjøtt</v>
      </c>
      <c r="D70" s="311">
        <f>+'Ark1'!C1409</f>
        <v>2023</v>
      </c>
      <c r="E70" s="109">
        <f>+'Ark1'!Q1409</f>
        <v>315</v>
      </c>
      <c r="F70" s="112"/>
      <c r="G70" s="110">
        <f>+'Ark1'!R1409</f>
        <v>715</v>
      </c>
      <c r="H70" s="502"/>
      <c r="I70" s="112">
        <f>+'Ark1'!AE1409</f>
        <v>1.4151130111229862</v>
      </c>
      <c r="J70" s="112"/>
      <c r="K70" s="112">
        <f>+'Ark1'!AF1409</f>
        <v>1.5272435961488149</v>
      </c>
      <c r="L70" s="111">
        <f>+'Ark1'!S1409</f>
        <v>5.2195804195804207</v>
      </c>
      <c r="M70" s="111"/>
      <c r="N70" s="125"/>
      <c r="O70" s="110">
        <f>+IF(G70=0,"",'Ark1'!AR1409)</f>
        <v>211.59020979020977</v>
      </c>
      <c r="P70" s="110">
        <f>+IF(G70=0,"",'Ark1'!AS1409)</f>
        <v>29.758083440569695</v>
      </c>
      <c r="Q70" s="118"/>
      <c r="R70" s="111">
        <f>+IF(G70=0,"",'Ark1'!T1409)</f>
        <v>6.8517482517482513</v>
      </c>
      <c r="S70" s="111"/>
      <c r="T70" s="306">
        <f>+'Ark1'!U1409</f>
        <v>283.24321678321678</v>
      </c>
      <c r="U70" s="110"/>
      <c r="V70" s="110">
        <f>+'Ark1'!AG1409</f>
        <v>1073.7314685314686</v>
      </c>
      <c r="W70" s="118"/>
      <c r="X70" s="110">
        <f t="shared" si="11"/>
        <v>263.79334599423225</v>
      </c>
      <c r="Y70" s="110"/>
      <c r="Z70" s="110">
        <f>+'Ark1'!AH1409</f>
        <v>100</v>
      </c>
      <c r="AA70" s="110">
        <f>+'Ark1'!W1409</f>
        <v>57.762237762237774</v>
      </c>
      <c r="AB70" s="110">
        <f>+'Ark1'!X1409</f>
        <v>9.79020979020979</v>
      </c>
      <c r="AC70" s="110">
        <f>+'Ark1'!Y1409</f>
        <v>52.780940544454474</v>
      </c>
      <c r="AD70" s="111">
        <f>+'Ark1'!Z1409</f>
        <v>1.3965621496869658</v>
      </c>
      <c r="AE70" s="111">
        <f>+'Ark1'!AA1409</f>
        <v>2.3277845389339062</v>
      </c>
      <c r="AF70" s="105"/>
      <c r="AG70"/>
      <c r="AH70"/>
      <c r="AI70"/>
      <c r="AJ70"/>
      <c r="AK70"/>
      <c r="AL70"/>
      <c r="AM70"/>
    </row>
    <row r="71" spans="1:39">
      <c r="A71" s="105"/>
      <c r="B71" s="314">
        <f>+'Ark1'!AP1410</f>
        <v>26</v>
      </c>
      <c r="C71" s="313" t="str">
        <f>VLOOKUP(B71,RNR!$E$1:$F$41,2)</f>
        <v>Blonde D'aquitaine</v>
      </c>
      <c r="D71" s="311">
        <f>+'Ark1'!C1410</f>
        <v>2023</v>
      </c>
      <c r="E71" s="109">
        <f>+'Ark1'!Q1410</f>
        <v>43</v>
      </c>
      <c r="F71" s="112"/>
      <c r="G71" s="110">
        <f>+'Ark1'!R1410</f>
        <v>120</v>
      </c>
      <c r="H71" s="502"/>
      <c r="I71" s="112">
        <f>+'Ark1'!AE1410</f>
        <v>0.2375014843842774</v>
      </c>
      <c r="J71" s="112"/>
      <c r="K71" s="112">
        <f>+'Ark1'!AF1410</f>
        <v>0.28659727871344143</v>
      </c>
      <c r="L71" s="111">
        <f>+'Ark1'!S1410</f>
        <v>6.166666666666667</v>
      </c>
      <c r="M71" s="111"/>
      <c r="N71" s="125"/>
      <c r="O71" s="110">
        <f>+IF(G71=0,"",'Ark1'!AR1410)</f>
        <v>214.50833333333327</v>
      </c>
      <c r="P71" s="110">
        <f>+IF(G71=0,"",'Ark1'!AS1410)</f>
        <v>31.964451902275194</v>
      </c>
      <c r="Q71" s="118"/>
      <c r="R71" s="111">
        <f>+IF(G71=0,"",'Ark1'!T1410)</f>
        <v>6.3</v>
      </c>
      <c r="S71" s="111"/>
      <c r="T71" s="306">
        <f>+'Ark1'!U1410</f>
        <v>316.7000000000001</v>
      </c>
      <c r="U71" s="110"/>
      <c r="V71" s="110">
        <f>+'Ark1'!AG1410</f>
        <v>1015.1</v>
      </c>
      <c r="W71" s="118"/>
      <c r="X71" s="110">
        <f t="shared" si="11"/>
        <v>311.98896660427556</v>
      </c>
      <c r="Y71" s="110"/>
      <c r="Z71" s="110">
        <f>+'Ark1'!AH1410</f>
        <v>100</v>
      </c>
      <c r="AA71" s="110">
        <f>+'Ark1'!W1410</f>
        <v>46.666666666666657</v>
      </c>
      <c r="AB71" s="110">
        <f>+'Ark1'!X1410</f>
        <v>25</v>
      </c>
      <c r="AC71" s="110">
        <f>+'Ark1'!Y1410</f>
        <v>57.21916200015464</v>
      </c>
      <c r="AD71" s="111">
        <f>+'Ark1'!Z1410</f>
        <v>1.5018507101425087</v>
      </c>
      <c r="AE71" s="111">
        <f>+'Ark1'!AA1410</f>
        <v>2.1393145319626736</v>
      </c>
      <c r="AF71" s="105"/>
      <c r="AG71"/>
      <c r="AH71"/>
      <c r="AI71"/>
      <c r="AJ71"/>
      <c r="AK71"/>
      <c r="AL71"/>
      <c r="AM71"/>
    </row>
    <row r="72" spans="1:39">
      <c r="A72" s="105"/>
      <c r="B72" s="314">
        <f>+'Ark1'!AP1411</f>
        <v>27</v>
      </c>
      <c r="C72" s="313" t="str">
        <f>VLOOKUP(B72,RNR!$E$1:$F$41,2)</f>
        <v>Scottish Highland</v>
      </c>
      <c r="D72" s="311">
        <f>+'Ark1'!C1411</f>
        <v>2023</v>
      </c>
      <c r="E72" s="109">
        <f>+'Ark1'!Q1411</f>
        <v>87</v>
      </c>
      <c r="F72" s="112"/>
      <c r="G72" s="110">
        <f>+'Ark1'!R1411</f>
        <v>191</v>
      </c>
      <c r="H72" s="502"/>
      <c r="I72" s="112">
        <f>+'Ark1'!AE1411</f>
        <v>0.37802319597830808</v>
      </c>
      <c r="J72" s="112"/>
      <c r="K72" s="112">
        <f>+'Ark1'!AF1411</f>
        <v>0.25618949144819719</v>
      </c>
      <c r="L72" s="111">
        <f>+'Ark1'!S1411</f>
        <v>4.4712041884816749</v>
      </c>
      <c r="M72" s="111"/>
      <c r="N72" s="125"/>
      <c r="O72" s="110">
        <f>+IF(G72=0,"",'Ark1'!AR1411)</f>
        <v>182.65445026178003</v>
      </c>
      <c r="P72" s="110">
        <f>+IF(G72=0,"",'Ark1'!AS1411)</f>
        <v>28.615064654864504</v>
      </c>
      <c r="Q72" s="118"/>
      <c r="R72" s="111">
        <f>+IF(G72=0,"",'Ark1'!T1411)</f>
        <v>7.523560209424085</v>
      </c>
      <c r="S72" s="111"/>
      <c r="T72" s="306">
        <f>+'Ark1'!U1411</f>
        <v>177.86282722513079</v>
      </c>
      <c r="U72" s="110"/>
      <c r="V72" s="110">
        <f>+'Ark1'!AG1411</f>
        <v>1064.6649214659685</v>
      </c>
      <c r="W72" s="118"/>
      <c r="X72" s="110">
        <f t="shared" si="11"/>
        <v>167.05991118804423</v>
      </c>
      <c r="Y72" s="110"/>
      <c r="Z72" s="110">
        <f>+'Ark1'!AH1411</f>
        <v>100</v>
      </c>
      <c r="AA72" s="110">
        <f>+'Ark1'!W1411</f>
        <v>64.397905759162299</v>
      </c>
      <c r="AB72" s="110">
        <f>+'Ark1'!X1411</f>
        <v>1.0471204188481675</v>
      </c>
      <c r="AC72" s="110">
        <f>+'Ark1'!Y1411</f>
        <v>48.581603291722175</v>
      </c>
      <c r="AD72" s="111">
        <f>+'Ark1'!Z1411</f>
        <v>1.2012027633692437</v>
      </c>
      <c r="AE72" s="111">
        <f>+'Ark1'!AA1411</f>
        <v>2.5040741452498656</v>
      </c>
      <c r="AF72" s="105"/>
      <c r="AG72"/>
      <c r="AH72"/>
      <c r="AI72"/>
      <c r="AJ72"/>
      <c r="AK72"/>
      <c r="AL72"/>
      <c r="AM72"/>
    </row>
    <row r="73" spans="1:39">
      <c r="A73" s="105"/>
      <c r="B73" s="314">
        <f>+'Ark1'!AP1412</f>
        <v>28</v>
      </c>
      <c r="C73" s="313" t="str">
        <f>VLOOKUP(B73,RNR!$E$1:$F$41,2)</f>
        <v>Tiroler Grauvieh</v>
      </c>
      <c r="D73" s="311">
        <f>+'Ark1'!C1412</f>
        <v>2023</v>
      </c>
      <c r="E73" s="109">
        <f>+'Ark1'!Q1412</f>
        <v>88</v>
      </c>
      <c r="F73" s="112"/>
      <c r="G73" s="110">
        <f>+'Ark1'!R1412</f>
        <v>187</v>
      </c>
      <c r="H73" s="502"/>
      <c r="I73" s="112">
        <f>+'Ark1'!AE1412</f>
        <v>0.37010647983216555</v>
      </c>
      <c r="J73" s="112"/>
      <c r="K73" s="112">
        <f>+'Ark1'!AF1412</f>
        <v>0.32401540252989097</v>
      </c>
      <c r="L73" s="111">
        <f>+'Ark1'!S1412</f>
        <v>4.3262032085561488</v>
      </c>
      <c r="M73" s="111"/>
      <c r="N73" s="125"/>
      <c r="O73" s="110">
        <f>+IF(G73=0,"",'Ark1'!AR1412)</f>
        <v>201.572192513369</v>
      </c>
      <c r="P73" s="110">
        <f>+IF(G73=0,"",'Ark1'!AS1412)</f>
        <v>27.909516031568042</v>
      </c>
      <c r="Q73" s="118"/>
      <c r="R73" s="111">
        <f>+IF(G73=0,"",'Ark1'!T1412)</f>
        <v>6.5508021390374322</v>
      </c>
      <c r="S73" s="111"/>
      <c r="T73" s="306">
        <f>+'Ark1'!U1412</f>
        <v>229.76363636363632</v>
      </c>
      <c r="U73" s="110"/>
      <c r="V73" s="110">
        <f>+'Ark1'!AG1412</f>
        <v>1039.7647058823529</v>
      </c>
      <c r="W73" s="118"/>
      <c r="X73" s="110">
        <f t="shared" si="11"/>
        <v>220.97656812524426</v>
      </c>
      <c r="Y73" s="110"/>
      <c r="Z73" s="110">
        <f>+'Ark1'!AH1412</f>
        <v>100</v>
      </c>
      <c r="AA73" s="110">
        <f>+'Ark1'!W1412</f>
        <v>49.197860962566843</v>
      </c>
      <c r="AB73" s="110">
        <f>+'Ark1'!X1412</f>
        <v>2.1390374331550803</v>
      </c>
      <c r="AC73" s="110">
        <f>+'Ark1'!Y1412</f>
        <v>47.439124668818899</v>
      </c>
      <c r="AD73" s="111">
        <f>+'Ark1'!Z1412</f>
        <v>1.4424830127695589</v>
      </c>
      <c r="AE73" s="111">
        <f>+'Ark1'!AA1412</f>
        <v>2.4410344301531843</v>
      </c>
      <c r="AF73" s="105"/>
      <c r="AG73"/>
      <c r="AH73"/>
      <c r="AI73"/>
      <c r="AJ73"/>
      <c r="AK73"/>
      <c r="AL73"/>
      <c r="AM73"/>
    </row>
    <row r="74" spans="1:39">
      <c r="A74" s="105"/>
      <c r="B74" s="314">
        <f>+'Ark1'!AP1413</f>
        <v>29</v>
      </c>
      <c r="C74" s="313" t="str">
        <f>VLOOKUP(B74,RNR!$E$1:$F$41,2)</f>
        <v xml:space="preserve">Dexter </v>
      </c>
      <c r="D74" s="311">
        <f>+'Ark1'!C1413</f>
        <v>2023</v>
      </c>
      <c r="E74" s="109">
        <f>+'Ark1'!Q1413</f>
        <v>61</v>
      </c>
      <c r="F74" s="112"/>
      <c r="G74" s="110">
        <f>+'Ark1'!R1413</f>
        <v>115</v>
      </c>
      <c r="H74" s="502"/>
      <c r="I74" s="112">
        <f>+'Ark1'!AE1413</f>
        <v>0.22760558920159921</v>
      </c>
      <c r="J74" s="112"/>
      <c r="K74" s="112">
        <f>+'Ark1'!AF1413</f>
        <v>0.11670898182025816</v>
      </c>
      <c r="L74" s="111">
        <f>+'Ark1'!S1413</f>
        <v>3.8956521739130441</v>
      </c>
      <c r="M74" s="111"/>
      <c r="N74" s="125"/>
      <c r="O74" s="110">
        <f>+IF(G74=0,"",'Ark1'!AR1413)</f>
        <v>170.24347826086955</v>
      </c>
      <c r="P74" s="110">
        <f>+IF(G74=0,"",'Ark1'!AS1413)</f>
        <v>26.970730935167687</v>
      </c>
      <c r="Q74" s="118"/>
      <c r="R74" s="111">
        <f>+IF(G74=0,"",'Ark1'!T1413)</f>
        <v>7.1739130434782608</v>
      </c>
      <c r="S74" s="111"/>
      <c r="T74" s="306">
        <f>+'Ark1'!U1413</f>
        <v>134.57478260869564</v>
      </c>
      <c r="U74" s="110"/>
      <c r="V74" s="110">
        <f>+'Ark1'!AG1413</f>
        <v>1065.4347826086955</v>
      </c>
      <c r="W74" s="118"/>
      <c r="X74" s="110">
        <f t="shared" si="11"/>
        <v>126.30973270761071</v>
      </c>
      <c r="Y74" s="110"/>
      <c r="Z74" s="110">
        <f>+'Ark1'!AH1413</f>
        <v>99.130434782608717</v>
      </c>
      <c r="AA74" s="110">
        <f>+'Ark1'!W1413</f>
        <v>60.869565217391298</v>
      </c>
      <c r="AB74" s="110">
        <f>+'Ark1'!X1413</f>
        <v>0</v>
      </c>
      <c r="AC74" s="110">
        <f>+'Ark1'!Y1413</f>
        <v>36.954778107204703</v>
      </c>
      <c r="AD74" s="111">
        <f>+'Ark1'!Z1413</f>
        <v>1.1600143405671155</v>
      </c>
      <c r="AE74" s="111">
        <f>+'Ark1'!AA1413</f>
        <v>2.3340983532990518</v>
      </c>
      <c r="AF74" s="105"/>
      <c r="AG74"/>
      <c r="AH74"/>
      <c r="AI74"/>
      <c r="AJ74"/>
      <c r="AK74"/>
      <c r="AL74"/>
      <c r="AM74"/>
    </row>
    <row r="75" spans="1:39">
      <c r="A75" s="105"/>
      <c r="B75" s="314">
        <f>+'Ark1'!AP1414</f>
        <v>30</v>
      </c>
      <c r="C75" s="313" t="str">
        <f>VLOOKUP(B75,RNR!$E$1:$F$41,2)</f>
        <v>Piemontese</v>
      </c>
      <c r="D75" s="311">
        <f>+'Ark1'!C1414</f>
        <v>2023</v>
      </c>
      <c r="E75" s="109">
        <f>+'Ark1'!Q1414</f>
        <v>6</v>
      </c>
      <c r="F75" s="112"/>
      <c r="G75" s="110">
        <f>+'Ark1'!R1414</f>
        <v>10</v>
      </c>
      <c r="H75" s="502"/>
      <c r="I75" s="112">
        <f>+'Ark1'!AE1414</f>
        <v>1.9791790365356447E-2</v>
      </c>
      <c r="J75" s="112"/>
      <c r="K75" s="112">
        <f>+'Ark1'!AF1414</f>
        <v>2.2348464252901899E-2</v>
      </c>
      <c r="L75" s="111">
        <f>+'Ark1'!S1414</f>
        <v>5.8</v>
      </c>
      <c r="M75" s="111"/>
      <c r="N75" s="125"/>
      <c r="O75" s="110">
        <f>+IF(G75=0,"",'Ark1'!AR1414)</f>
        <v>212.5</v>
      </c>
      <c r="P75" s="110">
        <f>+IF(G75=0,"",'Ark1'!AS1414)</f>
        <v>30.858591297015</v>
      </c>
      <c r="Q75" s="118"/>
      <c r="R75" s="111">
        <f>+IF(G75=0,"",'Ark1'!T1414)</f>
        <v>8</v>
      </c>
      <c r="S75" s="111"/>
      <c r="T75" s="306">
        <f>+'Ark1'!U1414</f>
        <v>296.35000000000002</v>
      </c>
      <c r="U75" s="110"/>
      <c r="V75" s="110">
        <f>+'Ark1'!AG1414</f>
        <v>966.7</v>
      </c>
      <c r="W75" s="118"/>
      <c r="X75" s="110">
        <f t="shared" si="11"/>
        <v>306.55839453811939</v>
      </c>
      <c r="Y75" s="110"/>
      <c r="Z75" s="110">
        <f>+'Ark1'!AH1414</f>
        <v>100</v>
      </c>
      <c r="AA75" s="110">
        <f>+'Ark1'!W1414</f>
        <v>80</v>
      </c>
      <c r="AB75" s="110">
        <f>+'Ark1'!X1414</f>
        <v>0</v>
      </c>
      <c r="AC75" s="110">
        <f>+'Ark1'!Y1414</f>
        <v>26.65438988234386</v>
      </c>
      <c r="AD75" s="111">
        <f>+'Ark1'!Z1414</f>
        <v>0.74833147735479011</v>
      </c>
      <c r="AE75" s="111">
        <f>+'Ark1'!AA1414</f>
        <v>1.264911064067352</v>
      </c>
      <c r="AF75" s="105"/>
      <c r="AG75"/>
      <c r="AH75"/>
      <c r="AI75"/>
      <c r="AJ75"/>
      <c r="AK75"/>
      <c r="AL75"/>
      <c r="AM75"/>
    </row>
    <row r="76" spans="1:39">
      <c r="A76" s="105"/>
      <c r="B76" s="314">
        <f>+'Ark1'!AP1415</f>
        <v>31</v>
      </c>
      <c r="C76" s="313" t="str">
        <f>VLOOKUP(B76,RNR!$E$1:$F$41,2)</f>
        <v>Galloway</v>
      </c>
      <c r="D76" s="311">
        <f>+'Ark1'!C1415</f>
        <v>2023</v>
      </c>
      <c r="E76" s="109">
        <f>+'Ark1'!Q1415</f>
        <v>38</v>
      </c>
      <c r="F76" s="112"/>
      <c r="G76" s="110">
        <f>+'Ark1'!R1415</f>
        <v>55</v>
      </c>
      <c r="H76" s="502"/>
      <c r="I76" s="112">
        <f>+'Ark1'!AE1415</f>
        <v>0.10885484700946048</v>
      </c>
      <c r="J76" s="112"/>
      <c r="K76" s="112">
        <f>+'Ark1'!AF1415</f>
        <v>9.632953528844039E-2</v>
      </c>
      <c r="L76" s="111">
        <f>+'Ark1'!S1415</f>
        <v>5.2727272727272716</v>
      </c>
      <c r="M76" s="111"/>
      <c r="N76" s="125"/>
      <c r="O76" s="110">
        <f>+IF(G76=0,"",'Ark1'!AR1415)</f>
        <v>194.43636363636364</v>
      </c>
      <c r="P76" s="110">
        <f>+IF(G76=0,"",'Ark1'!AS1415)</f>
        <v>31.359558504472659</v>
      </c>
      <c r="Q76" s="118"/>
      <c r="R76" s="111">
        <f>+IF(G76=0,"",'Ark1'!T1415)</f>
        <v>9.0363636363636388</v>
      </c>
      <c r="S76" s="111"/>
      <c r="T76" s="306">
        <f>+'Ark1'!U1415</f>
        <v>232.24909090909088</v>
      </c>
      <c r="U76" s="110"/>
      <c r="V76" s="110">
        <f>+'Ark1'!AG1415</f>
        <v>1126.5818181818181</v>
      </c>
      <c r="W76" s="118"/>
      <c r="X76" s="110">
        <f t="shared" si="11"/>
        <v>206.15377166650526</v>
      </c>
      <c r="Y76" s="110"/>
      <c r="Z76" s="110">
        <f>+'Ark1'!AH1415</f>
        <v>100</v>
      </c>
      <c r="AA76" s="110">
        <f>+'Ark1'!W1415</f>
        <v>81.818181818181813</v>
      </c>
      <c r="AB76" s="110">
        <f>+'Ark1'!X1415</f>
        <v>1.8181818181818179</v>
      </c>
      <c r="AC76" s="110">
        <f>+'Ark1'!Y1415</f>
        <v>49.748066651249914</v>
      </c>
      <c r="AD76" s="111">
        <f>+'Ark1'!Z1415</f>
        <v>1.4327918767160399</v>
      </c>
      <c r="AE76" s="111">
        <f>+'Ark1'!AA1415</f>
        <v>2.4933630911145315</v>
      </c>
      <c r="AF76" s="105"/>
      <c r="AG76"/>
      <c r="AH76"/>
      <c r="AI76"/>
      <c r="AJ76"/>
      <c r="AK76"/>
      <c r="AL76"/>
      <c r="AM76"/>
    </row>
    <row r="77" spans="1:39">
      <c r="A77" s="105"/>
      <c r="B77" s="314">
        <f>+'Ark1'!AP1416</f>
        <v>32</v>
      </c>
      <c r="C77" s="313" t="str">
        <f>VLOOKUP(B77,RNR!$E$1:$F$41,2)</f>
        <v>Salers</v>
      </c>
      <c r="D77" s="311">
        <f>+'Ark1'!C1416</f>
        <v>2023</v>
      </c>
      <c r="E77" s="109">
        <f>+'Ark1'!Q1416</f>
        <v>1</v>
      </c>
      <c r="F77" s="112"/>
      <c r="G77" s="110">
        <f>+'Ark1'!R1416</f>
        <v>1</v>
      </c>
      <c r="H77" s="502"/>
      <c r="I77" s="112">
        <f>+'Ark1'!AE1416</f>
        <v>1.9791790365356449E-3</v>
      </c>
      <c r="J77" s="112"/>
      <c r="K77" s="112">
        <f>+'Ark1'!AF1416</f>
        <v>1.8181929243714016E-3</v>
      </c>
      <c r="L77" s="111">
        <f>+'Ark1'!S1416</f>
        <v>4</v>
      </c>
      <c r="M77" s="111"/>
      <c r="N77" s="125"/>
      <c r="O77" s="110">
        <f>+IF(G77=0,"",'Ark1'!AR1416)</f>
        <v>206</v>
      </c>
      <c r="P77" s="110">
        <f>+IF(G77=0,"",'Ark1'!AS1416)</f>
        <v>27.568642488013939</v>
      </c>
      <c r="Q77" s="118"/>
      <c r="R77" s="111">
        <f>+IF(G77=0,"",'Ark1'!T1416)</f>
        <v>6</v>
      </c>
      <c r="S77" s="111"/>
      <c r="T77" s="306">
        <f>+'Ark1'!U1416</f>
        <v>241.1</v>
      </c>
      <c r="U77" s="110"/>
      <c r="V77" s="110">
        <f>+'Ark1'!AG1416</f>
        <v>1053</v>
      </c>
      <c r="W77" s="118"/>
      <c r="X77" s="110">
        <f t="shared" si="11"/>
        <v>228.96486229819564</v>
      </c>
      <c r="Y77" s="110"/>
      <c r="Z77" s="110">
        <f>+'Ark1'!AH1416</f>
        <v>100</v>
      </c>
      <c r="AA77" s="110">
        <f>+'Ark1'!W1416</f>
        <v>0</v>
      </c>
      <c r="AB77" s="110">
        <f>+'Ark1'!X1416</f>
        <v>0</v>
      </c>
      <c r="AC77" s="110">
        <f>+'Ark1'!Y1416</f>
        <v>0</v>
      </c>
      <c r="AD77" s="111">
        <f>+'Ark1'!Z1416</f>
        <v>0</v>
      </c>
      <c r="AE77" s="111">
        <f>+'Ark1'!AA1416</f>
        <v>0</v>
      </c>
      <c r="AF77" s="105"/>
      <c r="AG77"/>
      <c r="AH77"/>
      <c r="AI77"/>
      <c r="AJ77"/>
      <c r="AK77"/>
      <c r="AL77"/>
      <c r="AM77"/>
    </row>
    <row r="78" spans="1:39">
      <c r="A78" s="105"/>
      <c r="B78" s="314">
        <f>+'Ark1'!AP1417</f>
        <v>33</v>
      </c>
      <c r="C78" s="313" t="str">
        <f>VLOOKUP(B78,RNR!$E$1:$F$41,2)</f>
        <v>Chianina</v>
      </c>
      <c r="D78" s="311">
        <f>+'Ark1'!C1417</f>
        <v>2023</v>
      </c>
      <c r="E78" s="109">
        <f>+'Ark1'!Q1417</f>
        <v>0</v>
      </c>
      <c r="F78" s="112"/>
      <c r="G78" s="110">
        <f>+'Ark1'!R1417</f>
        <v>0</v>
      </c>
      <c r="H78" s="502"/>
      <c r="I78" s="112">
        <f>+'Ark1'!AE1417</f>
        <v>0</v>
      </c>
      <c r="J78" s="112"/>
      <c r="K78" s="112">
        <f>+'Ark1'!AF1417</f>
        <v>0</v>
      </c>
      <c r="L78" s="111">
        <f>+'Ark1'!S1417</f>
        <v>0</v>
      </c>
      <c r="M78" s="111"/>
      <c r="N78" s="125"/>
      <c r="O78" s="110" t="str">
        <f>+IF(G78=0,"",'Ark1'!AR1417)</f>
        <v/>
      </c>
      <c r="P78" s="110" t="str">
        <f>+IF(G78=0,"",'Ark1'!AS1417)</f>
        <v/>
      </c>
      <c r="Q78" s="118"/>
      <c r="R78" s="111" t="str">
        <f>+IF(G78=0,"",'Ark1'!T1417)</f>
        <v/>
      </c>
      <c r="S78" s="111"/>
      <c r="T78" s="306">
        <f>+'Ark1'!U1417</f>
        <v>0</v>
      </c>
      <c r="U78" s="110"/>
      <c r="V78" s="110">
        <f>+'Ark1'!AG1417</f>
        <v>0</v>
      </c>
      <c r="W78" s="118"/>
      <c r="X78" s="110" t="str">
        <f t="shared" si="11"/>
        <v/>
      </c>
      <c r="Y78" s="110"/>
      <c r="Z78" s="110">
        <f>+'Ark1'!AH1417</f>
        <v>0</v>
      </c>
      <c r="AA78" s="110">
        <f>+'Ark1'!W1417</f>
        <v>0</v>
      </c>
      <c r="AB78" s="110">
        <f>+'Ark1'!X1417</f>
        <v>0</v>
      </c>
      <c r="AC78" s="110">
        <f>+'Ark1'!Y1417</f>
        <v>0</v>
      </c>
      <c r="AD78" s="111">
        <f>+'Ark1'!Z1417</f>
        <v>0</v>
      </c>
      <c r="AE78" s="111">
        <f>+'Ark1'!AA1417</f>
        <v>0</v>
      </c>
      <c r="AF78" s="105"/>
      <c r="AG78"/>
      <c r="AH78"/>
      <c r="AI78"/>
      <c r="AJ78"/>
      <c r="AK78"/>
      <c r="AL78"/>
      <c r="AM78"/>
    </row>
    <row r="79" spans="1:39">
      <c r="A79" s="105"/>
      <c r="B79" s="314">
        <f>+'Ark1'!AP1418</f>
        <v>34</v>
      </c>
      <c r="C79" s="313" t="str">
        <f>VLOOKUP(B79,RNR!$E$1:$F$41,2)</f>
        <v>Belgisk blå</v>
      </c>
      <c r="D79" s="311">
        <f>+'Ark1'!C1418</f>
        <v>2023</v>
      </c>
      <c r="E79" s="109">
        <f>+'Ark1'!Q1418</f>
        <v>0</v>
      </c>
      <c r="F79" s="112"/>
      <c r="G79" s="110">
        <f>+'Ark1'!R1418</f>
        <v>0</v>
      </c>
      <c r="H79" s="502"/>
      <c r="I79" s="112">
        <f>+'Ark1'!AE1418</f>
        <v>0</v>
      </c>
      <c r="J79" s="112"/>
      <c r="K79" s="112">
        <f>+'Ark1'!AF1418</f>
        <v>0</v>
      </c>
      <c r="L79" s="111">
        <f>+'Ark1'!S1418</f>
        <v>0</v>
      </c>
      <c r="M79" s="111"/>
      <c r="N79" s="125"/>
      <c r="O79" s="110" t="str">
        <f>+IF(G79=0,"",'Ark1'!AR1418)</f>
        <v/>
      </c>
      <c r="P79" s="110" t="str">
        <f>+IF(G79=0,"",'Ark1'!AS1418)</f>
        <v/>
      </c>
      <c r="Q79" s="118"/>
      <c r="R79" s="111" t="str">
        <f>+IF(G79=0,"",'Ark1'!T1418)</f>
        <v/>
      </c>
      <c r="S79" s="111"/>
      <c r="T79" s="306">
        <f>+'Ark1'!U1418</f>
        <v>0</v>
      </c>
      <c r="U79" s="110"/>
      <c r="V79" s="110">
        <f>+'Ark1'!AG1418</f>
        <v>0</v>
      </c>
      <c r="W79" s="118"/>
      <c r="X79" s="110" t="str">
        <f t="shared" si="11"/>
        <v/>
      </c>
      <c r="Y79" s="110"/>
      <c r="Z79" s="110">
        <f>+'Ark1'!AH1418</f>
        <v>0</v>
      </c>
      <c r="AA79" s="110">
        <f>+'Ark1'!W1418</f>
        <v>0</v>
      </c>
      <c r="AB79" s="110">
        <f>+'Ark1'!X1418</f>
        <v>0</v>
      </c>
      <c r="AC79" s="110">
        <f>+'Ark1'!Y1418</f>
        <v>0</v>
      </c>
      <c r="AD79" s="111">
        <f>+'Ark1'!Z1418</f>
        <v>0</v>
      </c>
      <c r="AE79" s="111">
        <f>+'Ark1'!AA1418</f>
        <v>0</v>
      </c>
      <c r="AF79" s="105"/>
      <c r="AG79"/>
      <c r="AH79"/>
      <c r="AI79"/>
      <c r="AJ79"/>
      <c r="AK79"/>
      <c r="AL79"/>
      <c r="AM79"/>
    </row>
    <row r="80" spans="1:39">
      <c r="A80" s="105"/>
      <c r="B80" s="314">
        <f>+'Ark1'!AP1419</f>
        <v>39</v>
      </c>
      <c r="C80" s="313" t="str">
        <f>VLOOKUP(B80,RNR!$E$1:$F$41,2)</f>
        <v xml:space="preserve">Wagyu </v>
      </c>
      <c r="D80" s="311">
        <f>+'Ark1'!C1419</f>
        <v>2023</v>
      </c>
      <c r="E80" s="109">
        <f>+'Ark1'!Q1419</f>
        <v>12</v>
      </c>
      <c r="F80" s="112"/>
      <c r="G80" s="110">
        <f>+'Ark1'!R1419</f>
        <v>13</v>
      </c>
      <c r="H80" s="502"/>
      <c r="I80" s="112">
        <f>+'Ark1'!AE1419</f>
        <v>2.5729327474963381E-2</v>
      </c>
      <c r="J80" s="112"/>
      <c r="K80" s="112">
        <f>+'Ark1'!AF1419</f>
        <v>2.8077544156033179E-2</v>
      </c>
      <c r="L80" s="111">
        <f>+'Ark1'!S1419</f>
        <v>5.6923076923076943</v>
      </c>
      <c r="M80" s="111"/>
      <c r="N80" s="125"/>
      <c r="O80" s="110">
        <f>+IF(G80=0,"",'Ark1'!AR1419)</f>
        <v>206.69230769230765</v>
      </c>
      <c r="P80" s="110">
        <f>+IF(G80=0,"",'Ark1'!AS1419)</f>
        <v>32.43753197691565</v>
      </c>
      <c r="Q80" s="118"/>
      <c r="R80" s="111">
        <f>+IF(G80=0,"",'Ark1'!T1419)</f>
        <v>10.076923076923078</v>
      </c>
      <c r="S80" s="111"/>
      <c r="T80" s="306">
        <f>+'Ark1'!U1419</f>
        <v>286.39999999999998</v>
      </c>
      <c r="U80" s="110"/>
      <c r="V80" s="110">
        <f>+'Ark1'!AG1419</f>
        <v>976.07692307692321</v>
      </c>
      <c r="W80" s="118"/>
      <c r="X80" s="110">
        <f t="shared" si="11"/>
        <v>293.41949720230116</v>
      </c>
      <c r="Y80" s="110"/>
      <c r="Z80" s="110">
        <f>+'Ark1'!AH1419</f>
        <v>100</v>
      </c>
      <c r="AA80" s="110">
        <f>+'Ark1'!W1419</f>
        <v>100</v>
      </c>
      <c r="AB80" s="110">
        <f>+'Ark1'!X1419</f>
        <v>15.38461538461538</v>
      </c>
      <c r="AC80" s="110">
        <f>+'Ark1'!Y1419</f>
        <v>46.169587059348558</v>
      </c>
      <c r="AD80" s="111">
        <f>+'Ark1'!Z1419</f>
        <v>1.2639751327042279</v>
      </c>
      <c r="AE80" s="111">
        <f>+'Ark1'!AA1419</f>
        <v>1.7742403991801221</v>
      </c>
      <c r="AF80" s="105"/>
      <c r="AG80"/>
      <c r="AH80"/>
      <c r="AI80"/>
      <c r="AJ80"/>
      <c r="AK80"/>
      <c r="AL80"/>
      <c r="AM80"/>
    </row>
    <row r="81" spans="1:39">
      <c r="A81" s="105"/>
      <c r="B81" s="314">
        <f>+'Ark1'!AP1420</f>
        <v>40</v>
      </c>
      <c r="C81" s="313" t="str">
        <f>VLOOKUP(B81,RNR!$E$1:$F$41,2)</f>
        <v>Jak (Bos Grunniens)</v>
      </c>
      <c r="D81" s="311">
        <f>+'Ark1'!C1420</f>
        <v>2023</v>
      </c>
      <c r="E81" s="109">
        <f>+'Ark1'!Q1420</f>
        <v>0</v>
      </c>
      <c r="F81" s="112"/>
      <c r="G81" s="110">
        <f>+'Ark1'!R1420</f>
        <v>0</v>
      </c>
      <c r="H81" s="502"/>
      <c r="I81" s="112">
        <f>+'Ark1'!AE1420</f>
        <v>0</v>
      </c>
      <c r="J81" s="112"/>
      <c r="K81" s="112">
        <f>+'Ark1'!AF1420</f>
        <v>0</v>
      </c>
      <c r="L81" s="111">
        <f>+'Ark1'!S1420</f>
        <v>0</v>
      </c>
      <c r="M81" s="111"/>
      <c r="N81" s="125"/>
      <c r="O81" s="110" t="str">
        <f>+IF(G81=0,"",'Ark1'!AR1420)</f>
        <v/>
      </c>
      <c r="P81" s="110" t="str">
        <f>+IF(G81=0,"",'Ark1'!AS1420)</f>
        <v/>
      </c>
      <c r="Q81" s="118"/>
      <c r="R81" s="111" t="str">
        <f>+IF(G81=0,"",'Ark1'!T1420)</f>
        <v/>
      </c>
      <c r="S81" s="111"/>
      <c r="T81" s="306">
        <f>+'Ark1'!U1420</f>
        <v>0</v>
      </c>
      <c r="U81" s="110"/>
      <c r="V81" s="110">
        <f>+'Ark1'!AG1420</f>
        <v>0</v>
      </c>
      <c r="W81" s="118"/>
      <c r="X81" s="110" t="str">
        <f t="shared" si="11"/>
        <v/>
      </c>
      <c r="Y81" s="110"/>
      <c r="Z81" s="110">
        <f>+'Ark1'!AH1420</f>
        <v>0</v>
      </c>
      <c r="AA81" s="110">
        <f>+'Ark1'!W1420</f>
        <v>0</v>
      </c>
      <c r="AB81" s="110">
        <f>+'Ark1'!X1420</f>
        <v>0</v>
      </c>
      <c r="AC81" s="110">
        <f>+'Ark1'!Y1420</f>
        <v>0</v>
      </c>
      <c r="AD81" s="111">
        <f>+'Ark1'!Z1420</f>
        <v>0</v>
      </c>
      <c r="AE81" s="111">
        <f>+'Ark1'!AA1420</f>
        <v>0</v>
      </c>
      <c r="AF81" s="105"/>
      <c r="AG81"/>
      <c r="AH81"/>
      <c r="AI81"/>
      <c r="AJ81"/>
      <c r="AK81"/>
      <c r="AL81"/>
      <c r="AM81"/>
    </row>
    <row r="82" spans="1:39">
      <c r="A82" s="105"/>
      <c r="B82" s="314">
        <f>+'Ark1'!AP1421</f>
        <v>42</v>
      </c>
      <c r="C82" s="313" t="str">
        <f>VLOOKUP(B82,RNR!$E$1:$F$41,2)</f>
        <v>Pinzgauer</v>
      </c>
      <c r="D82" s="311">
        <f>+'Ark1'!C1421</f>
        <v>2023</v>
      </c>
      <c r="E82" s="109">
        <f>+'Ark1'!Q1421</f>
        <v>0</v>
      </c>
      <c r="F82" s="112"/>
      <c r="G82" s="110">
        <f>+'Ark1'!R1421</f>
        <v>0</v>
      </c>
      <c r="H82" s="502"/>
      <c r="I82" s="112">
        <f>+'Ark1'!AE1421</f>
        <v>0</v>
      </c>
      <c r="J82" s="112"/>
      <c r="K82" s="112">
        <f>+'Ark1'!AF1421</f>
        <v>0</v>
      </c>
      <c r="L82" s="111">
        <f>+'Ark1'!S1421</f>
        <v>0</v>
      </c>
      <c r="M82" s="111"/>
      <c r="N82" s="125"/>
      <c r="O82" s="110" t="str">
        <f>+IF(G82=0,"",'Ark1'!AR1421)</f>
        <v/>
      </c>
      <c r="P82" s="110" t="str">
        <f>+IF(G82=0,"",'Ark1'!AS1421)</f>
        <v/>
      </c>
      <c r="Q82" s="118"/>
      <c r="R82" s="111" t="str">
        <f>+IF(G82=0,"",'Ark1'!T1421)</f>
        <v/>
      </c>
      <c r="S82" s="111"/>
      <c r="T82" s="306">
        <f>+'Ark1'!U1421</f>
        <v>0</v>
      </c>
      <c r="U82" s="110"/>
      <c r="V82" s="110">
        <f>+'Ark1'!AG1421</f>
        <v>0</v>
      </c>
      <c r="W82" s="118"/>
      <c r="X82" s="110" t="str">
        <f t="shared" si="11"/>
        <v/>
      </c>
      <c r="Y82" s="110"/>
      <c r="Z82" s="110">
        <f>+'Ark1'!AH1421</f>
        <v>0</v>
      </c>
      <c r="AA82" s="110">
        <f>+'Ark1'!W1421</f>
        <v>0</v>
      </c>
      <c r="AB82" s="110">
        <f>+'Ark1'!X1421</f>
        <v>0</v>
      </c>
      <c r="AC82" s="110">
        <f>+'Ark1'!Y1421</f>
        <v>0</v>
      </c>
      <c r="AD82" s="111">
        <f>+'Ark1'!Z1421</f>
        <v>0</v>
      </c>
      <c r="AE82" s="111">
        <f>+'Ark1'!AA1421</f>
        <v>0</v>
      </c>
      <c r="AF82" s="105"/>
      <c r="AG82"/>
      <c r="AH82"/>
      <c r="AI82"/>
      <c r="AJ82"/>
      <c r="AK82"/>
      <c r="AL82"/>
      <c r="AM82"/>
    </row>
    <row r="83" spans="1:39" s="547" customFormat="1">
      <c r="A83" s="105"/>
      <c r="B83" s="314">
        <f>+'Ark1'!AP1422</f>
        <v>98</v>
      </c>
      <c r="C83" s="313" t="str">
        <f>VLOOKUP(B83,RNR!$E$1:$F$41,2)</f>
        <v>Krysninger</v>
      </c>
      <c r="D83" s="311">
        <f>+'Ark1'!C1422</f>
        <v>2023</v>
      </c>
      <c r="E83" s="109">
        <f>+'Ark1'!Q1422</f>
        <v>916</v>
      </c>
      <c r="F83" s="112"/>
      <c r="G83" s="110">
        <f>+'Ark1'!R1422</f>
        <v>2317</v>
      </c>
      <c r="H83" s="502"/>
      <c r="I83" s="112">
        <f>+'Ark1'!AE1422</f>
        <v>4.5857578276530893</v>
      </c>
      <c r="J83" s="112"/>
      <c r="K83" s="112">
        <f>+'Ark1'!AF1422</f>
        <v>4.6408194190545613</v>
      </c>
      <c r="L83" s="111">
        <f>+'Ark1'!S1422</f>
        <v>4.4674147604661192</v>
      </c>
      <c r="M83" s="111"/>
      <c r="N83" s="125"/>
      <c r="O83" s="110">
        <f>+IF(G83=0,"",'Ark1'!AR1422)</f>
        <v>211.52265861027189</v>
      </c>
      <c r="P83" s="110">
        <f>+IF(G83=0,"",'Ark1'!AS1422)</f>
        <v>27.912070763225305</v>
      </c>
      <c r="Q83" s="118"/>
      <c r="R83" s="111">
        <f>+IF(G83=0,"",'Ark1'!T1422)</f>
        <v>7.2615451014242556</v>
      </c>
      <c r="S83" s="111"/>
      <c r="T83" s="306">
        <f>+'Ark1'!U1422</f>
        <v>265.59866206301194</v>
      </c>
      <c r="U83" s="110"/>
      <c r="V83" s="110">
        <f>+'Ark1'!AG1422</f>
        <v>1051.369874838153</v>
      </c>
      <c r="W83" s="118"/>
      <c r="X83" s="110">
        <f t="shared" ref="X83:X84" si="12">IF(G83=0,"",1000*T83/V83)</f>
        <v>252.62152589629599</v>
      </c>
      <c r="Y83" s="110"/>
      <c r="Z83" s="110">
        <f>+'Ark1'!AH1422</f>
        <v>99.913681484678477</v>
      </c>
      <c r="AA83" s="110">
        <f>+'Ark1'!W1422</f>
        <v>60.422960725075534</v>
      </c>
      <c r="AB83" s="110">
        <f>+'Ark1'!X1422</f>
        <v>7.6823478636167488</v>
      </c>
      <c r="AC83" s="110">
        <f>+'Ark1'!Y1422</f>
        <v>58.87940443534405</v>
      </c>
      <c r="AD83" s="111">
        <f>+'Ark1'!Z1422</f>
        <v>1.7533234751860276</v>
      </c>
      <c r="AE83" s="111">
        <f>+'Ark1'!AA1422</f>
        <v>2.476257885493137</v>
      </c>
      <c r="AF83" s="105"/>
    </row>
    <row r="84" spans="1:39">
      <c r="A84" s="105"/>
      <c r="B84" s="314">
        <f>+'Ark1'!AP1423</f>
        <v>99</v>
      </c>
      <c r="C84" s="313" t="str">
        <f>VLOOKUP(B84,RNR!$E$1:$F$41,2)</f>
        <v>Ukjent</v>
      </c>
      <c r="D84" s="311">
        <f>+'Ark1'!C1423</f>
        <v>2023</v>
      </c>
      <c r="E84" s="109">
        <f>+'Ark1'!Q1423</f>
        <v>79</v>
      </c>
      <c r="F84" s="112"/>
      <c r="G84" s="110">
        <f>+'Ark1'!R1423</f>
        <v>134</v>
      </c>
      <c r="H84" s="502"/>
      <c r="I84" s="112">
        <f>+'Ark1'!AE1423</f>
        <v>0.26520999089577657</v>
      </c>
      <c r="J84" s="112"/>
      <c r="K84" s="112">
        <f>+'Ark1'!AF1423</f>
        <v>0.26724042430333556</v>
      </c>
      <c r="L84" s="111">
        <f>+'Ark1'!S1423</f>
        <v>3.8208955223880592</v>
      </c>
      <c r="M84" s="111"/>
      <c r="N84" s="125"/>
      <c r="O84" s="110">
        <f>+IF(G84=0,"",'Ark1'!AR1423)</f>
        <v>213.73880597014923</v>
      </c>
      <c r="P84" s="110">
        <f>+IF(G84=0,"",'Ark1'!AS1423)</f>
        <v>26.951145949786913</v>
      </c>
      <c r="Q84" s="118"/>
      <c r="R84" s="111">
        <f>+IF(G84=0,"",'Ark1'!T1423)</f>
        <v>7.6194029850746272</v>
      </c>
      <c r="S84" s="111"/>
      <c r="T84" s="306">
        <f>+'Ark1'!U1423</f>
        <v>264.45671641791034</v>
      </c>
      <c r="U84" s="110"/>
      <c r="V84" s="110">
        <f>+'Ark1'!AG1423</f>
        <v>1162.9253731343283</v>
      </c>
      <c r="W84" s="118"/>
      <c r="X84" s="110">
        <f t="shared" si="12"/>
        <v>227.40643770214069</v>
      </c>
      <c r="Y84" s="110"/>
      <c r="Z84" s="110">
        <f>+'Ark1'!AH1423</f>
        <v>100</v>
      </c>
      <c r="AA84" s="110">
        <f>+'Ark1'!W1423</f>
        <v>72.388059701492509</v>
      </c>
      <c r="AB84" s="110">
        <f>+'Ark1'!X1423</f>
        <v>4.4776119402985071</v>
      </c>
      <c r="AC84" s="110">
        <f>+'Ark1'!Y1423</f>
        <v>55.333928551293511</v>
      </c>
      <c r="AD84" s="111">
        <f>+'Ark1'!Z1423</f>
        <v>1.3921461273266891</v>
      </c>
      <c r="AE84" s="111">
        <f>+'Ark1'!AA1423</f>
        <v>2.2553246320235081</v>
      </c>
      <c r="AF84" s="105"/>
      <c r="AG84"/>
      <c r="AH84"/>
      <c r="AI84"/>
      <c r="AJ84"/>
      <c r="AK84"/>
      <c r="AL84"/>
      <c r="AM84"/>
    </row>
    <row r="85" spans="1:39">
      <c r="A85" s="105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</row>
    <row r="86" spans="1:39">
      <c r="A86" s="105"/>
      <c r="B86" s="4">
        <f>+'Ark1'!AP1424</f>
        <v>0</v>
      </c>
      <c r="C86" s="313" t="str">
        <f>VLOOKUP(B86,RNR!$E$1:$F$41,2)</f>
        <v>Datamangel</v>
      </c>
      <c r="D86" s="32">
        <f>+'Ark1'!C1424</f>
        <v>2022</v>
      </c>
      <c r="E86">
        <f>+'Ark1'!Q1424</f>
        <v>2264</v>
      </c>
      <c r="F86" s="67"/>
      <c r="G86" s="11">
        <f>+'Ark1'!R1424</f>
        <v>3529</v>
      </c>
      <c r="H86" s="389"/>
      <c r="I86" s="67">
        <f>+'Ark1'!AE1424</f>
        <v>6.4480175406541207</v>
      </c>
      <c r="J86" s="67"/>
      <c r="K86" s="67">
        <f>+'Ark1'!AF1424</f>
        <v>6.2665748117211137</v>
      </c>
      <c r="L86" s="1">
        <f>+'Ark1'!S1424</f>
        <v>3.7695716395864096</v>
      </c>
      <c r="N86" s="125"/>
      <c r="O86" s="11">
        <f>+IF(G86=0,"",'Ark1'!AR1424)</f>
        <v>210.19680851063836</v>
      </c>
      <c r="P86" s="11">
        <f>+IF(G86=0,"",'Ark1'!AS1424)</f>
        <v>26.884319407993033</v>
      </c>
      <c r="Q86" s="118"/>
      <c r="R86" s="1">
        <f>+'Ark1'!T1424</f>
        <v>7.2901671861717201</v>
      </c>
      <c r="T86" s="19">
        <f>+'Ark1'!U1424</f>
        <v>258.42585718333874</v>
      </c>
      <c r="V86" s="11">
        <f>+'Ark1'!AG1424</f>
        <v>1070.0531914893616</v>
      </c>
      <c r="W86" s="105"/>
      <c r="X86" s="11" t="e">
        <f>IF(G86=0,"",1000*T86/#REF!)</f>
        <v>#REF!</v>
      </c>
      <c r="Y86" s="11"/>
      <c r="Z86" s="11">
        <f>+'Ark1'!AH1424</f>
        <v>5.2989515443468402</v>
      </c>
      <c r="AA86" s="11">
        <f>+'Ark1'!W1424</f>
        <v>64.352507792575821</v>
      </c>
      <c r="AB86" s="11">
        <f>+'Ark1'!X1424</f>
        <v>4.7038821195806175</v>
      </c>
      <c r="AC86" s="11">
        <f>+'Ark1'!Y1424</f>
        <v>52.514670334031969</v>
      </c>
      <c r="AD86" s="1">
        <f>+'Ark1'!Z1424</f>
        <v>1.492217778628302</v>
      </c>
      <c r="AE86" s="1">
        <f>+'Ark1'!AA1424</f>
        <v>2.2792364732348034</v>
      </c>
      <c r="AF86" s="105"/>
      <c r="AG86"/>
      <c r="AH86"/>
      <c r="AI86"/>
      <c r="AJ86"/>
      <c r="AK86"/>
      <c r="AL86"/>
      <c r="AM86"/>
    </row>
    <row r="87" spans="1:39">
      <c r="A87" s="105"/>
      <c r="B87" s="4">
        <f>+'Ark1'!AP1425</f>
        <v>1</v>
      </c>
      <c r="C87" s="313" t="str">
        <f>VLOOKUP(B87,RNR!$E$1:$F$41,2)</f>
        <v>NRF</v>
      </c>
      <c r="D87" s="32">
        <f>+'Ark1'!C1425</f>
        <v>2022</v>
      </c>
      <c r="E87">
        <f>+'Ark1'!Q1425</f>
        <v>6362</v>
      </c>
      <c r="F87" s="67"/>
      <c r="G87" s="11">
        <f>+'Ark1'!R1425</f>
        <v>35786</v>
      </c>
      <c r="H87" s="389"/>
      <c r="I87" s="67">
        <f>+'Ark1'!AE1425</f>
        <v>65.38644253608625</v>
      </c>
      <c r="J87" s="67"/>
      <c r="K87" s="67">
        <f>+'Ark1'!AF1425</f>
        <v>64.412070680400944</v>
      </c>
      <c r="L87" s="1">
        <f>+'Ark1'!S1425</f>
        <v>3.3408919334544946</v>
      </c>
      <c r="N87" s="125"/>
      <c r="O87" s="11">
        <f>+IF(G87=0,"",'Ark1'!AR1425)</f>
        <v>217.25892807243056</v>
      </c>
      <c r="P87" s="11">
        <f>+IF(G87=0,"",'Ark1'!AS1425)</f>
        <v>25.485226013175687</v>
      </c>
      <c r="Q87" s="118"/>
      <c r="R87" s="1">
        <f>+'Ark1'!T1425</f>
        <v>7.3610629855250655</v>
      </c>
      <c r="T87" s="19">
        <f>+'Ark1'!U1425</f>
        <v>261.94583552227061</v>
      </c>
      <c r="V87" s="11">
        <f>+'Ark1'!AG1425</f>
        <v>1083.4217012239424</v>
      </c>
      <c r="W87" s="105"/>
      <c r="X87" s="11" t="e">
        <f>IF(G87=0,"",1000*T87/#REF!)</f>
        <v>#REF!</v>
      </c>
      <c r="Y87" s="11"/>
      <c r="Z87" s="11">
        <f>+'Ark1'!AH1425</f>
        <v>99.086234840440383</v>
      </c>
      <c r="AA87" s="11">
        <f>+'Ark1'!W1425</f>
        <v>66.168333985357421</v>
      </c>
      <c r="AB87" s="11">
        <f>+'Ark1'!X1425</f>
        <v>3.7025652489800471</v>
      </c>
      <c r="AC87" s="11">
        <f>+'Ark1'!Y1425</f>
        <v>44.458897663556002</v>
      </c>
      <c r="AD87" s="1">
        <f>+'Ark1'!Z1425</f>
        <v>1.1769295946816516</v>
      </c>
      <c r="AE87" s="1">
        <f>+'Ark1'!AA1425</f>
        <v>2.0854282367523758</v>
      </c>
      <c r="AF87" s="105"/>
      <c r="AG87"/>
      <c r="AH87"/>
      <c r="AI87"/>
      <c r="AJ87"/>
      <c r="AK87"/>
      <c r="AL87"/>
      <c r="AM87"/>
    </row>
    <row r="88" spans="1:39">
      <c r="A88" s="105"/>
      <c r="B88" s="4">
        <f>+'Ark1'!AP1426</f>
        <v>2</v>
      </c>
      <c r="C88" s="313" t="str">
        <f>VLOOKUP(B88,RNR!$E$1:$F$41,2)</f>
        <v>Jersey</v>
      </c>
      <c r="D88" s="32">
        <f>+'Ark1'!C1426</f>
        <v>2022</v>
      </c>
      <c r="E88">
        <f>+'Ark1'!Q1426</f>
        <v>204</v>
      </c>
      <c r="F88" s="67"/>
      <c r="G88" s="11">
        <f>+'Ark1'!R1426</f>
        <v>482</v>
      </c>
      <c r="H88" s="389"/>
      <c r="I88" s="67">
        <f>+'Ark1'!AE1426</f>
        <v>0.88068700895304219</v>
      </c>
      <c r="J88" s="67"/>
      <c r="K88" s="67">
        <f>+'Ark1'!AF1426</f>
        <v>0.64572828379051372</v>
      </c>
      <c r="L88" s="1">
        <f>+'Ark1'!S1426</f>
        <v>2.3174273858921168</v>
      </c>
      <c r="N88" s="125"/>
      <c r="O88" s="11">
        <f>+IF(G88=0,"",'Ark1'!AR1426)</f>
        <v>204.24896265560167</v>
      </c>
      <c r="P88" s="11">
        <f>+IF(G88=0,"",'Ark1'!AS1426)</f>
        <v>22.757045969228223</v>
      </c>
      <c r="Q88" s="118"/>
      <c r="R88" s="1">
        <f>+'Ark1'!T1426</f>
        <v>6.5912863070539442</v>
      </c>
      <c r="T88" s="19">
        <f>+'Ark1'!U1426</f>
        <v>194.96657676348536</v>
      </c>
      <c r="V88" s="11">
        <f>+'Ark1'!AG1426</f>
        <v>1068.1680497925313</v>
      </c>
      <c r="W88" s="105"/>
      <c r="X88" s="11" t="e">
        <f>IF(G88=0,"",1000*T88/#REF!)</f>
        <v>#REF!</v>
      </c>
      <c r="Y88" s="11"/>
      <c r="Z88" s="11">
        <f>+'Ark1'!AH1426</f>
        <v>99.37759336099586</v>
      </c>
      <c r="AA88" s="11">
        <f>+'Ark1'!W1426</f>
        <v>51.244813278008309</v>
      </c>
      <c r="AB88" s="11">
        <f>+'Ark1'!X1426</f>
        <v>0.4149377593360995</v>
      </c>
      <c r="AC88" s="11">
        <f>+'Ark1'!Y1426</f>
        <v>44.721999289377777</v>
      </c>
      <c r="AD88" s="1">
        <f>+'Ark1'!Z1426</f>
        <v>1.2870513841622948</v>
      </c>
      <c r="AE88" s="1">
        <f>+'Ark1'!AA1426</f>
        <v>2.4009348985151475</v>
      </c>
      <c r="AF88" s="105"/>
      <c r="AG88"/>
      <c r="AH88"/>
      <c r="AI88"/>
      <c r="AJ88"/>
      <c r="AK88"/>
      <c r="AL88"/>
      <c r="AM88"/>
    </row>
    <row r="89" spans="1:39">
      <c r="A89" s="105"/>
      <c r="B89" s="4">
        <f>+'Ark1'!AP1427</f>
        <v>3</v>
      </c>
      <c r="C89" s="313" t="str">
        <f>VLOOKUP(B89,RNR!$E$1:$F$41,2)</f>
        <v>Sidet Trønder</v>
      </c>
      <c r="D89" s="32">
        <f>+'Ark1'!C1427</f>
        <v>2022</v>
      </c>
      <c r="E89">
        <f>+'Ark1'!Q1427</f>
        <v>137</v>
      </c>
      <c r="F89" s="67"/>
      <c r="G89" s="11">
        <f>+'Ark1'!R1427</f>
        <v>245</v>
      </c>
      <c r="H89" s="389"/>
      <c r="I89" s="67">
        <f>+'Ark1'!AE1427</f>
        <v>0.44765211035994878</v>
      </c>
      <c r="J89" s="67"/>
      <c r="K89" s="67">
        <f>+'Ark1'!AF1427</f>
        <v>0.32159441792277627</v>
      </c>
      <c r="L89" s="1">
        <f>+'Ark1'!S1427</f>
        <v>3.212244897959184</v>
      </c>
      <c r="N89" s="125"/>
      <c r="O89" s="11">
        <f>+IF(G89=0,"",'Ark1'!AR1427)</f>
        <v>193.72244897959183</v>
      </c>
      <c r="P89" s="11">
        <f>+IF(G89=0,"",'Ark1'!AS1427)</f>
        <v>26.077326074639483</v>
      </c>
      <c r="Q89" s="118"/>
      <c r="R89" s="1">
        <f>+'Ark1'!T1427</f>
        <v>8.1999999999999993</v>
      </c>
      <c r="T89" s="19">
        <f>+'Ark1'!U1427</f>
        <v>191.02922448979575</v>
      </c>
      <c r="V89" s="11">
        <f>+'Ark1'!AG1427</f>
        <v>1046.6081632653063</v>
      </c>
      <c r="W89" s="105"/>
      <c r="X89" s="11" t="e">
        <f>IF(G89=0,"",1000*T89/#REF!)</f>
        <v>#REF!</v>
      </c>
      <c r="Y89" s="11"/>
      <c r="Z89" s="11">
        <f>+'Ark1'!AH1427</f>
        <v>99.591836734693885</v>
      </c>
      <c r="AA89" s="11">
        <f>+'Ark1'!W1427</f>
        <v>78.367346938775498</v>
      </c>
      <c r="AB89" s="11">
        <f>+'Ark1'!X1427</f>
        <v>0</v>
      </c>
      <c r="AC89" s="11">
        <f>+'Ark1'!Y1427</f>
        <v>42.437113731350671</v>
      </c>
      <c r="AD89" s="1">
        <f>+'Ark1'!Z1427</f>
        <v>1.2469771863551857</v>
      </c>
      <c r="AE89" s="1">
        <f>+'Ark1'!AA1427</f>
        <v>2.4371277842441286</v>
      </c>
      <c r="AF89" s="105"/>
      <c r="AG89"/>
      <c r="AH89"/>
      <c r="AI89"/>
      <c r="AJ89"/>
      <c r="AK89"/>
      <c r="AL89"/>
      <c r="AM89"/>
    </row>
    <row r="90" spans="1:39">
      <c r="A90" s="105"/>
      <c r="B90" s="4">
        <f>+'Ark1'!AP1428</f>
        <v>4</v>
      </c>
      <c r="C90" s="313" t="str">
        <f>VLOOKUP(B90,RNR!$E$1:$F$41,2)</f>
        <v>Telemark</v>
      </c>
      <c r="D90" s="32">
        <f>+'Ark1'!C1428</f>
        <v>2022</v>
      </c>
      <c r="E90">
        <f>+'Ark1'!Q1428</f>
        <v>36</v>
      </c>
      <c r="F90" s="67"/>
      <c r="G90" s="11">
        <f>+'Ark1'!R1428</f>
        <v>50</v>
      </c>
      <c r="H90" s="389"/>
      <c r="I90" s="67">
        <f>+'Ark1'!AE1428</f>
        <v>9.135757354284671E-2</v>
      </c>
      <c r="J90" s="67"/>
      <c r="K90" s="67">
        <f>+'Ark1'!AF1428</f>
        <v>7.3588882109034179E-2</v>
      </c>
      <c r="L90" s="1">
        <f>+'Ark1'!S1428</f>
        <v>3.64</v>
      </c>
      <c r="N90" s="125"/>
      <c r="O90" s="11">
        <f>+IF(G90=0,"",'Ark1'!AR1428)</f>
        <v>198.6</v>
      </c>
      <c r="P90" s="11">
        <f>+IF(G90=0,"",'Ark1'!AS1428)</f>
        <v>27.127709799633479</v>
      </c>
      <c r="Q90" s="118"/>
      <c r="R90" s="1">
        <f>+'Ark1'!T1428</f>
        <v>8.1199999999999992</v>
      </c>
      <c r="T90" s="19">
        <f>+'Ark1'!U1428</f>
        <v>214.19020000000003</v>
      </c>
      <c r="V90" s="11">
        <f>+'Ark1'!AG1428</f>
        <v>1097.5999999999999</v>
      </c>
      <c r="W90" s="105"/>
      <c r="X90" s="11" t="e">
        <f>IF(G90=0,"",1000*T90/#REF!)</f>
        <v>#REF!</v>
      </c>
      <c r="Y90" s="11"/>
      <c r="Z90" s="11">
        <f>+'Ark1'!AH1428</f>
        <v>100</v>
      </c>
      <c r="AA90" s="11">
        <f>+'Ark1'!W1428</f>
        <v>80</v>
      </c>
      <c r="AB90" s="11">
        <f>+'Ark1'!X1428</f>
        <v>0</v>
      </c>
      <c r="AC90" s="11">
        <f>+'Ark1'!Y1428</f>
        <v>43.192367218757326</v>
      </c>
      <c r="AD90" s="1">
        <f>+'Ark1'!Z1428</f>
        <v>1.1447270417003343</v>
      </c>
      <c r="AE90" s="1">
        <f>+'Ark1'!AA1428</f>
        <v>2.1320412753978317</v>
      </c>
      <c r="AF90" s="105"/>
      <c r="AG90"/>
      <c r="AH90"/>
      <c r="AI90"/>
      <c r="AJ90"/>
      <c r="AK90"/>
      <c r="AL90"/>
      <c r="AM90"/>
    </row>
    <row r="91" spans="1:39">
      <c r="A91" s="105"/>
      <c r="B91" s="4">
        <f>+'Ark1'!AP1429</f>
        <v>5</v>
      </c>
      <c r="C91" s="313" t="str">
        <f>VLOOKUP(B91,RNR!$E$1:$F$41,2)</f>
        <v>Dølafe</v>
      </c>
      <c r="D91" s="32">
        <f>+'Ark1'!C1429</f>
        <v>2022</v>
      </c>
      <c r="E91">
        <f>+'Ark1'!Q1429</f>
        <v>28</v>
      </c>
      <c r="F91" s="67"/>
      <c r="G91" s="11">
        <f>+'Ark1'!R1429</f>
        <v>45</v>
      </c>
      <c r="H91" s="389"/>
      <c r="I91" s="67">
        <f>+'Ark1'!AE1429</f>
        <v>8.2221816188562016E-2</v>
      </c>
      <c r="J91" s="67"/>
      <c r="K91" s="67">
        <f>+'Ark1'!AF1429</f>
        <v>5.6372762208556554E-2</v>
      </c>
      <c r="L91" s="1">
        <f>+'Ark1'!S1429</f>
        <v>3.0444444444444438</v>
      </c>
      <c r="N91" s="125"/>
      <c r="O91" s="11">
        <f>+IF(G91=0,"",'Ark1'!AR1429)</f>
        <v>192.82222222222225</v>
      </c>
      <c r="P91" s="11">
        <f>+IF(G91=0,"",'Ark1'!AS1429)</f>
        <v>25.302961996316327</v>
      </c>
      <c r="Q91" s="118"/>
      <c r="R91" s="1">
        <f>+'Ark1'!T1429</f>
        <v>7.6222222222222227</v>
      </c>
      <c r="T91" s="19">
        <f>+'Ark1'!U1429</f>
        <v>182.31155555555563</v>
      </c>
      <c r="V91" s="11">
        <f>+'Ark1'!AG1429</f>
        <v>1057.4444444444443</v>
      </c>
      <c r="W91" s="105"/>
      <c r="X91" s="11" t="e">
        <f>IF(G91=0,"",1000*T91/#REF!)</f>
        <v>#REF!</v>
      </c>
      <c r="Y91" s="11"/>
      <c r="Z91" s="11">
        <f>+'Ark1'!AH1429</f>
        <v>100</v>
      </c>
      <c r="AA91" s="11">
        <f>+'Ark1'!W1429</f>
        <v>64.444444444444443</v>
      </c>
      <c r="AB91" s="11">
        <f>+'Ark1'!X1429</f>
        <v>0</v>
      </c>
      <c r="AC91" s="11">
        <f>+'Ark1'!Y1429</f>
        <v>36.185250645075023</v>
      </c>
      <c r="AD91" s="1">
        <f>+'Ark1'!Z1429</f>
        <v>1.1146609959097293</v>
      </c>
      <c r="AE91" s="1">
        <f>+'Ark1'!AA1429</f>
        <v>2.4155872429691017</v>
      </c>
      <c r="AF91" s="105"/>
      <c r="AG91"/>
      <c r="AH91"/>
      <c r="AI91"/>
      <c r="AJ91"/>
      <c r="AK91"/>
      <c r="AL91"/>
      <c r="AM91"/>
    </row>
    <row r="92" spans="1:39">
      <c r="A92" s="105"/>
      <c r="B92" s="4">
        <f>+'Ark1'!AP1430</f>
        <v>6</v>
      </c>
      <c r="C92" s="313" t="str">
        <f>VLOOKUP(B92,RNR!$E$1:$F$41,2)</f>
        <v>Raukolle</v>
      </c>
      <c r="D92" s="32">
        <f>+'Ark1'!C1430</f>
        <v>2022</v>
      </c>
      <c r="E92">
        <f>+'Ark1'!Q1430</f>
        <v>18</v>
      </c>
      <c r="F92" s="67"/>
      <c r="G92" s="11">
        <f>+'Ark1'!R1430</f>
        <v>29</v>
      </c>
      <c r="H92" s="389"/>
      <c r="I92" s="67">
        <f>+'Ark1'!AE1430</f>
        <v>5.2987392654851091E-2</v>
      </c>
      <c r="J92" s="67"/>
      <c r="K92" s="67">
        <f>+'Ark1'!AF1430</f>
        <v>4.1223615645534943E-2</v>
      </c>
      <c r="L92" s="1">
        <f>+'Ark1'!S1430</f>
        <v>2.8965517241379319</v>
      </c>
      <c r="N92" s="125"/>
      <c r="O92" s="11">
        <f>+IF(G92=0,"",'Ark1'!AR1430)</f>
        <v>201.96551724137925</v>
      </c>
      <c r="P92" s="11">
        <f>+IF(G92=0,"",'Ark1'!AS1430)</f>
        <v>24.907602694999504</v>
      </c>
      <c r="Q92" s="118"/>
      <c r="R92" s="1">
        <f>+'Ark1'!T1430</f>
        <v>6.9310344827586237</v>
      </c>
      <c r="T92" s="19">
        <f>+'Ark1'!U1430</f>
        <v>206.87379310344821</v>
      </c>
      <c r="V92" s="11">
        <f>+'Ark1'!AG1430</f>
        <v>1059.6206896551726</v>
      </c>
      <c r="W92" s="105"/>
      <c r="X92" s="11" t="e">
        <f>IF(G92=0,"",1000*T92/#REF!)</f>
        <v>#REF!</v>
      </c>
      <c r="Y92" s="11"/>
      <c r="Z92" s="11">
        <f>+'Ark1'!AH1430</f>
        <v>100</v>
      </c>
      <c r="AA92" s="11">
        <f>+'Ark1'!W1430</f>
        <v>62.068965517241359</v>
      </c>
      <c r="AB92" s="11">
        <f>+'Ark1'!X1430</f>
        <v>0</v>
      </c>
      <c r="AC92" s="11">
        <f>+'Ark1'!Y1430</f>
        <v>39.534352448768253</v>
      </c>
      <c r="AD92" s="1">
        <f>+'Ark1'!Z1430</f>
        <v>0.95933984436162412</v>
      </c>
      <c r="AE92" s="1">
        <f>+'Ark1'!AA1430</f>
        <v>2.0499122686485287</v>
      </c>
      <c r="AF92" s="105"/>
      <c r="AG92"/>
      <c r="AH92"/>
      <c r="AI92"/>
      <c r="AJ92"/>
      <c r="AK92"/>
      <c r="AL92"/>
      <c r="AM92"/>
    </row>
    <row r="93" spans="1:39">
      <c r="A93" s="105"/>
      <c r="B93" s="4">
        <f>+'Ark1'!AP1431</f>
        <v>7</v>
      </c>
      <c r="C93" s="313" t="str">
        <f>VLOOKUP(B93,RNR!$E$1:$F$41,2)</f>
        <v>Sør- og Vestlands</v>
      </c>
      <c r="D93" s="32">
        <f>+'Ark1'!C1431</f>
        <v>2022</v>
      </c>
      <c r="E93">
        <f>+'Ark1'!Q1431</f>
        <v>13</v>
      </c>
      <c r="F93" s="67"/>
      <c r="G93" s="11">
        <f>+'Ark1'!R1431</f>
        <v>14</v>
      </c>
      <c r="H93" s="389"/>
      <c r="I93" s="67">
        <f>+'Ark1'!AE1431</f>
        <v>2.5580120591997078E-2</v>
      </c>
      <c r="J93" s="67"/>
      <c r="K93" s="67">
        <f>+'Ark1'!AF1431</f>
        <v>2.1228374817115828E-2</v>
      </c>
      <c r="L93" s="1">
        <f>+'Ark1'!S1431</f>
        <v>3.5714285714285721</v>
      </c>
      <c r="N93" s="125"/>
      <c r="O93" s="11">
        <f>+IF(G93=0,"",'Ark1'!AR1431)</f>
        <v>200.42857142857139</v>
      </c>
      <c r="P93" s="11">
        <f>+IF(G93=0,"",'Ark1'!AS1431)</f>
        <v>27.315236729889296</v>
      </c>
      <c r="Q93" s="118"/>
      <c r="R93" s="1">
        <f>+'Ark1'!T1431</f>
        <v>8.9285714285714306</v>
      </c>
      <c r="T93" s="19">
        <f>+'Ark1'!U1431</f>
        <v>220.67142857142872</v>
      </c>
      <c r="V93" s="11">
        <f>+'Ark1'!AG1431</f>
        <v>1157.5714285714289</v>
      </c>
      <c r="W93" s="105"/>
      <c r="X93" s="11" t="e">
        <f>IF(G93=0,"",1000*T93/#REF!)</f>
        <v>#REF!</v>
      </c>
      <c r="Y93" s="11"/>
      <c r="Z93" s="11">
        <f>+'Ark1'!AH1431</f>
        <v>100</v>
      </c>
      <c r="AA93" s="11">
        <f>+'Ark1'!W1431</f>
        <v>100</v>
      </c>
      <c r="AB93" s="11">
        <f>+'Ark1'!X1431</f>
        <v>0</v>
      </c>
      <c r="AC93" s="11">
        <f>+'Ark1'!Y1431</f>
        <v>35.380067604139207</v>
      </c>
      <c r="AD93" s="1">
        <f>+'Ark1'!Z1431</f>
        <v>0.97937922862872018</v>
      </c>
      <c r="AE93" s="1">
        <f>+'Ark1'!AA1431</f>
        <v>1.4374722712498622</v>
      </c>
      <c r="AF93" s="105"/>
      <c r="AG93"/>
      <c r="AH93"/>
      <c r="AI93"/>
      <c r="AJ93"/>
      <c r="AK93"/>
      <c r="AL93"/>
      <c r="AM93"/>
    </row>
    <row r="94" spans="1:39">
      <c r="A94" s="105"/>
      <c r="B94" s="4">
        <f>+'Ark1'!AP1432</f>
        <v>8</v>
      </c>
      <c r="C94" s="313" t="str">
        <f>VLOOKUP(B94,RNR!$E$1:$F$41,2)</f>
        <v>Vestlandsfe</v>
      </c>
      <c r="D94" s="32">
        <f>+'Ark1'!C1432</f>
        <v>2022</v>
      </c>
      <c r="E94">
        <f>+'Ark1'!Q1432</f>
        <v>54</v>
      </c>
      <c r="F94" s="67"/>
      <c r="G94" s="11">
        <f>+'Ark1'!R1432</f>
        <v>76</v>
      </c>
      <c r="H94" s="389"/>
      <c r="I94" s="67">
        <f>+'Ark1'!AE1432</f>
        <v>0.13886351178512699</v>
      </c>
      <c r="J94" s="67"/>
      <c r="K94" s="67">
        <f>+'Ark1'!AF1432</f>
        <v>9.8399639657717114E-2</v>
      </c>
      <c r="L94" s="1">
        <f>+'Ark1'!S1432</f>
        <v>3.5131578947368403</v>
      </c>
      <c r="N94" s="125"/>
      <c r="O94" s="11">
        <f>+IF(G94=0,"",'Ark1'!AR1432)</f>
        <v>190.03947368421055</v>
      </c>
      <c r="P94" s="11">
        <f>+IF(G94=0,"",'Ark1'!AS1432)</f>
        <v>27.246334479985833</v>
      </c>
      <c r="Q94" s="118"/>
      <c r="R94" s="1">
        <f>+'Ark1'!T1432</f>
        <v>8.3421052631578974</v>
      </c>
      <c r="T94" s="19">
        <f>+'Ark1'!U1432</f>
        <v>188.42447368421057</v>
      </c>
      <c r="V94" s="11">
        <f>+'Ark1'!AG1432</f>
        <v>1071.5921052631579</v>
      </c>
      <c r="W94" s="105"/>
      <c r="X94" s="11" t="e">
        <f>IF(G94=0,"",1000*T94/#REF!)</f>
        <v>#REF!</v>
      </c>
      <c r="Y94" s="11"/>
      <c r="Z94" s="11">
        <f>+'Ark1'!AH1432</f>
        <v>100</v>
      </c>
      <c r="AA94" s="11">
        <f>+'Ark1'!W1432</f>
        <v>77.631578947368453</v>
      </c>
      <c r="AB94" s="11">
        <f>+'Ark1'!X1432</f>
        <v>0</v>
      </c>
      <c r="AC94" s="11">
        <f>+'Ark1'!Y1432</f>
        <v>41.323738889113301</v>
      </c>
      <c r="AD94" s="1">
        <f>+'Ark1'!Z1432</f>
        <v>1.3327200228404237</v>
      </c>
      <c r="AE94" s="1">
        <f>+'Ark1'!AA1432</f>
        <v>2.7412666663949494</v>
      </c>
      <c r="AF94" s="105"/>
      <c r="AG94"/>
      <c r="AH94"/>
      <c r="AI94"/>
      <c r="AJ94"/>
      <c r="AK94"/>
      <c r="AL94"/>
      <c r="AM94"/>
    </row>
    <row r="95" spans="1:39">
      <c r="A95" s="105"/>
      <c r="B95" s="4">
        <f>+'Ark1'!AP1433</f>
        <v>9</v>
      </c>
      <c r="C95" s="313" t="str">
        <f>VLOOKUP(B95,RNR!$E$1:$F$41,2)</f>
        <v>Holstein</v>
      </c>
      <c r="D95" s="32">
        <f>+'Ark1'!C1433</f>
        <v>2022</v>
      </c>
      <c r="E95">
        <f>+'Ark1'!Q1433</f>
        <v>493</v>
      </c>
      <c r="F95" s="67"/>
      <c r="G95" s="11">
        <f>+'Ark1'!R1433</f>
        <v>1935</v>
      </c>
      <c r="H95" s="389"/>
      <c r="I95" s="67">
        <f>+'Ark1'!AE1433</f>
        <v>3.5355380961081675</v>
      </c>
      <c r="J95" s="67"/>
      <c r="K95" s="67">
        <f>+'Ark1'!AF1433</f>
        <v>3.5753934605989399</v>
      </c>
      <c r="L95" s="1">
        <f>+'Ark1'!S1433</f>
        <v>2.7596899224806206</v>
      </c>
      <c r="N95" s="125"/>
      <c r="O95" s="11">
        <f>+IF(G95=0,"",'Ark1'!AR1433)</f>
        <v>224.80103359173123</v>
      </c>
      <c r="P95" s="11">
        <f>+IF(G95=0,"",'Ark1'!AS1433)</f>
        <v>23.626642541692323</v>
      </c>
      <c r="Q95" s="118"/>
      <c r="R95" s="1">
        <f>+'Ark1'!T1433</f>
        <v>6.7550387596899215</v>
      </c>
      <c r="T95" s="19">
        <f>+'Ark1'!U1433</f>
        <v>268.90586046511646</v>
      </c>
      <c r="V95" s="11">
        <f>+'Ark1'!AG1433</f>
        <v>1079.1844961240313</v>
      </c>
      <c r="W95" s="105"/>
      <c r="X95" s="11" t="e">
        <f>IF(G95=0,"",1000*T95/#REF!)</f>
        <v>#REF!</v>
      </c>
      <c r="Y95" s="11"/>
      <c r="Z95" s="11">
        <f>+'Ark1'!AH1433</f>
        <v>99.638242894056816</v>
      </c>
      <c r="AA95" s="11">
        <f>+'Ark1'!W1433</f>
        <v>55.297157622739022</v>
      </c>
      <c r="AB95" s="11">
        <f>+'Ark1'!X1433</f>
        <v>6.1498708010335923</v>
      </c>
      <c r="AC95" s="11">
        <f>+'Ark1'!Y1433</f>
        <v>45.783011328165514</v>
      </c>
      <c r="AD95" s="1">
        <f>+'Ark1'!Z1433</f>
        <v>1.147800010930581</v>
      </c>
      <c r="AE95" s="1">
        <f>+'Ark1'!AA1433</f>
        <v>2.1467947831301797</v>
      </c>
      <c r="AF95" s="105"/>
      <c r="AG95"/>
      <c r="AH95"/>
      <c r="AI95"/>
      <c r="AJ95"/>
      <c r="AK95"/>
      <c r="AL95"/>
      <c r="AM95"/>
    </row>
    <row r="96" spans="1:39">
      <c r="A96" s="105"/>
      <c r="B96" s="4">
        <f>+'Ark1'!AP1434</f>
        <v>10</v>
      </c>
      <c r="C96" s="313" t="str">
        <f>VLOOKUP(B96,RNR!$E$1:$F$41,2)</f>
        <v>Rødt Dansk</v>
      </c>
      <c r="D96" s="32">
        <f>+'Ark1'!C1434</f>
        <v>2022</v>
      </c>
      <c r="E96">
        <f>+'Ark1'!Q1434</f>
        <v>0</v>
      </c>
      <c r="F96" s="67"/>
      <c r="G96" s="11">
        <f>+'Ark1'!R1434</f>
        <v>0</v>
      </c>
      <c r="H96" s="389"/>
      <c r="I96" s="67">
        <f>+'Ark1'!AE1434</f>
        <v>0</v>
      </c>
      <c r="J96" s="67"/>
      <c r="K96" s="67">
        <f>+'Ark1'!AF1434</f>
        <v>0</v>
      </c>
      <c r="L96" s="1">
        <f>+'Ark1'!S1434</f>
        <v>0</v>
      </c>
      <c r="N96" s="125"/>
      <c r="O96" s="11" t="str">
        <f>+IF(G96=0,"",'Ark1'!AR1434)</f>
        <v/>
      </c>
      <c r="P96" s="11" t="str">
        <f>+IF(G96=0,"",'Ark1'!AS1434)</f>
        <v/>
      </c>
      <c r="Q96" s="118"/>
      <c r="R96" s="1">
        <f>+'Ark1'!T1434</f>
        <v>0</v>
      </c>
      <c r="T96" s="19">
        <f>+'Ark1'!U1434</f>
        <v>0</v>
      </c>
      <c r="V96" s="11">
        <f>+'Ark1'!AG1434</f>
        <v>0</v>
      </c>
      <c r="W96" s="105"/>
      <c r="X96" s="11" t="str">
        <f>IF(G96=0,"",1000*T96/#REF!)</f>
        <v/>
      </c>
      <c r="Y96" s="11"/>
      <c r="Z96" s="11">
        <f>+'Ark1'!AH1434</f>
        <v>0</v>
      </c>
      <c r="AA96" s="11">
        <f>+'Ark1'!W1434</f>
        <v>0</v>
      </c>
      <c r="AB96" s="11">
        <f>+'Ark1'!X1434</f>
        <v>0</v>
      </c>
      <c r="AC96" s="11">
        <f>+'Ark1'!Y1434</f>
        <v>0</v>
      </c>
      <c r="AD96" s="1">
        <f>+'Ark1'!Z1434</f>
        <v>0</v>
      </c>
      <c r="AE96" s="1">
        <f>+'Ark1'!AA1434</f>
        <v>0</v>
      </c>
      <c r="AF96" s="105"/>
      <c r="AG96"/>
      <c r="AH96"/>
      <c r="AI96"/>
      <c r="AJ96"/>
      <c r="AK96"/>
      <c r="AL96"/>
      <c r="AM96"/>
    </row>
    <row r="97" spans="1:39">
      <c r="A97" s="105"/>
      <c r="B97" s="4">
        <f>+'Ark1'!AP1435</f>
        <v>11</v>
      </c>
      <c r="C97" s="313" t="str">
        <f>VLOOKUP(B97,RNR!$E$1:$F$41,2)</f>
        <v>Brown Swiss</v>
      </c>
      <c r="D97" s="32">
        <f>+'Ark1'!C1435</f>
        <v>2022</v>
      </c>
      <c r="E97">
        <f>+'Ark1'!Q1435</f>
        <v>56</v>
      </c>
      <c r="F97" s="67"/>
      <c r="G97" s="11">
        <f>+'Ark1'!R1435</f>
        <v>86</v>
      </c>
      <c r="H97" s="389"/>
      <c r="I97" s="67">
        <f>+'Ark1'!AE1435</f>
        <v>0.15713502649369629</v>
      </c>
      <c r="J97" s="67"/>
      <c r="K97" s="67">
        <f>+'Ark1'!AF1435</f>
        <v>0.15538525832705519</v>
      </c>
      <c r="L97" s="1">
        <f>+'Ark1'!S1435</f>
        <v>3</v>
      </c>
      <c r="N97" s="125"/>
      <c r="O97" s="11">
        <f>+IF(G97=0,"",'Ark1'!AR1435)</f>
        <v>221.62790697674413</v>
      </c>
      <c r="P97" s="11">
        <f>+IF(G97=0,"",'Ark1'!AS1435)</f>
        <v>24.148853561519555</v>
      </c>
      <c r="Q97" s="118"/>
      <c r="R97" s="1">
        <f>+'Ark1'!T1435</f>
        <v>6.8023255813953485</v>
      </c>
      <c r="T97" s="19">
        <f>+'Ark1'!U1435</f>
        <v>262.94732558139538</v>
      </c>
      <c r="V97" s="11">
        <f>+'Ark1'!AG1435</f>
        <v>1039.7790697674416</v>
      </c>
      <c r="W97" s="105"/>
      <c r="X97" s="11" t="e">
        <f>IF(G97=0,"",1000*T97/#REF!)</f>
        <v>#REF!</v>
      </c>
      <c r="Y97" s="11"/>
      <c r="Z97" s="11">
        <f>+'Ark1'!AH1435</f>
        <v>100</v>
      </c>
      <c r="AA97" s="11">
        <f>+'Ark1'!W1435</f>
        <v>48.83720930232559</v>
      </c>
      <c r="AB97" s="11">
        <f>+'Ark1'!X1435</f>
        <v>4.6511627906976756</v>
      </c>
      <c r="AC97" s="11">
        <f>+'Ark1'!Y1435</f>
        <v>43.982468796693723</v>
      </c>
      <c r="AD97" s="1">
        <f>+'Ark1'!Z1435</f>
        <v>1.1812488464372364</v>
      </c>
      <c r="AE97" s="1">
        <f>+'Ark1'!AA1435</f>
        <v>2.0335543830644118</v>
      </c>
      <c r="AF97" s="105"/>
      <c r="AG97"/>
      <c r="AH97"/>
      <c r="AI97"/>
      <c r="AJ97"/>
      <c r="AK97"/>
      <c r="AL97"/>
      <c r="AM97"/>
    </row>
    <row r="98" spans="1:39">
      <c r="A98" s="105"/>
      <c r="B98" s="4">
        <f>+'Ark1'!AP1436</f>
        <v>12</v>
      </c>
      <c r="C98" s="313" t="str">
        <f>VLOOKUP(B98,RNR!$E$1:$F$41,2)</f>
        <v>Jarlsberg</v>
      </c>
      <c r="D98" s="32">
        <f>+'Ark1'!C1436</f>
        <v>2022</v>
      </c>
      <c r="E98">
        <f>+'Ark1'!Q1436</f>
        <v>8</v>
      </c>
      <c r="F98" s="67"/>
      <c r="G98" s="11">
        <f>+'Ark1'!R1436</f>
        <v>25</v>
      </c>
      <c r="H98" s="389"/>
      <c r="I98" s="67">
        <f>+'Ark1'!AE1436</f>
        <v>4.5678786771423355E-2</v>
      </c>
      <c r="J98" s="67"/>
      <c r="K98" s="67">
        <f>+'Ark1'!AF1436</f>
        <v>3.4437530746967128E-2</v>
      </c>
      <c r="L98" s="1">
        <f>+'Ark1'!S1436</f>
        <v>2.96</v>
      </c>
      <c r="N98" s="125"/>
      <c r="O98" s="11">
        <f>+IF(G98=0,"",'Ark1'!AR1436)</f>
        <v>199.8</v>
      </c>
      <c r="P98" s="11">
        <f>+IF(G98=0,"",'Ark1'!AS1436)</f>
        <v>25.001470073509314</v>
      </c>
      <c r="Q98" s="118"/>
      <c r="R98" s="1">
        <f>+'Ark1'!T1436</f>
        <v>6.4</v>
      </c>
      <c r="T98" s="19">
        <f>+'Ark1'!U1436</f>
        <v>200.47</v>
      </c>
      <c r="V98" s="11">
        <f>+'Ark1'!AG1436</f>
        <v>977.36</v>
      </c>
      <c r="W98" s="105"/>
      <c r="X98" s="11" t="e">
        <f>IF(G98=0,"",1000*T98/#REF!)</f>
        <v>#REF!</v>
      </c>
      <c r="Y98" s="11"/>
      <c r="Z98" s="11">
        <f>+'Ark1'!AH1436</f>
        <v>84</v>
      </c>
      <c r="AA98" s="11">
        <f>+'Ark1'!W1436</f>
        <v>44</v>
      </c>
      <c r="AB98" s="11">
        <f>+'Ark1'!X1436</f>
        <v>0</v>
      </c>
      <c r="AC98" s="11">
        <f>+'Ark1'!Y1436</f>
        <v>39.283645452019776</v>
      </c>
      <c r="AD98" s="1">
        <f>+'Ark1'!Z1436</f>
        <v>1.1825396399275587</v>
      </c>
      <c r="AE98" s="1">
        <f>+'Ark1'!AA1436</f>
        <v>2.6832815729997455</v>
      </c>
      <c r="AF98" s="105"/>
      <c r="AG98"/>
      <c r="AH98"/>
      <c r="AI98"/>
      <c r="AJ98"/>
      <c r="AK98"/>
      <c r="AL98"/>
      <c r="AM98"/>
    </row>
    <row r="99" spans="1:39">
      <c r="A99" s="105"/>
      <c r="B99" s="4">
        <f>+'Ark1'!AP1437</f>
        <v>13</v>
      </c>
      <c r="C99" s="313" t="str">
        <f>VLOOKUP(B99,RNR!$E$1:$F$41,2)</f>
        <v>Fleckvieh</v>
      </c>
      <c r="D99" s="32">
        <f>+'Ark1'!C1437</f>
        <v>2022</v>
      </c>
      <c r="E99">
        <f>+'Ark1'!Q1437</f>
        <v>172</v>
      </c>
      <c r="F99" s="67"/>
      <c r="G99" s="11">
        <f>+'Ark1'!R1437</f>
        <v>305</v>
      </c>
      <c r="H99" s="389"/>
      <c r="I99" s="67">
        <f>+'Ark1'!AE1437</f>
        <v>0.55728119861136483</v>
      </c>
      <c r="J99" s="67"/>
      <c r="K99" s="67">
        <f>+'Ark1'!AF1437</f>
        <v>0.60532552062625389</v>
      </c>
      <c r="L99" s="1">
        <f>+'Ark1'!S1437</f>
        <v>4.4163934426229501</v>
      </c>
      <c r="N99" s="125"/>
      <c r="O99" s="11">
        <f>+IF(G99=0,"",'Ark1'!AR1437)</f>
        <v>218.32131147540989</v>
      </c>
      <c r="P99" s="11">
        <f>+IF(G99=0,"",'Ark1'!AS1437)</f>
        <v>27.68769391055222</v>
      </c>
      <c r="Q99" s="118"/>
      <c r="R99" s="1">
        <f>+'Ark1'!T1437</f>
        <v>6.9311475409836047</v>
      </c>
      <c r="T99" s="19">
        <f>+'Ark1'!U1437</f>
        <v>288.83281967213105</v>
      </c>
      <c r="V99" s="11">
        <f>+'Ark1'!AG1437</f>
        <v>1058.8</v>
      </c>
      <c r="W99" s="105"/>
      <c r="X99" s="11" t="e">
        <f>IF(G99=0,"",1000*T99/#REF!)</f>
        <v>#REF!</v>
      </c>
      <c r="Y99" s="11"/>
      <c r="Z99" s="11">
        <f>+'Ark1'!AH1437</f>
        <v>99.672131147540995</v>
      </c>
      <c r="AA99" s="11">
        <f>+'Ark1'!W1437</f>
        <v>59.016393442622949</v>
      </c>
      <c r="AB99" s="11">
        <f>+'Ark1'!X1437</f>
        <v>11.803278688524591</v>
      </c>
      <c r="AC99" s="11">
        <f>+'Ark1'!Y1437</f>
        <v>49.540291281402354</v>
      </c>
      <c r="AD99" s="1">
        <f>+'Ark1'!Z1437</f>
        <v>1.325806939914032</v>
      </c>
      <c r="AE99" s="1">
        <f>+'Ark1'!AA1437</f>
        <v>2.3494359967493956</v>
      </c>
      <c r="AF99" s="105"/>
      <c r="AG99"/>
      <c r="AH99"/>
      <c r="AI99"/>
      <c r="AJ99"/>
      <c r="AK99"/>
      <c r="AL99"/>
      <c r="AM99"/>
    </row>
    <row r="100" spans="1:39">
      <c r="A100" s="105"/>
      <c r="B100" s="4">
        <f>+'Ark1'!AP1438</f>
        <v>14</v>
      </c>
      <c r="C100" s="313" t="str">
        <f>VLOOKUP(B100,RNR!$E$1:$F$41,2)</f>
        <v>Canadisk Ayrshire</v>
      </c>
      <c r="D100" s="32">
        <f>+'Ark1'!C1438</f>
        <v>2022</v>
      </c>
      <c r="E100">
        <f>+'Ark1'!Q1438</f>
        <v>0</v>
      </c>
      <c r="F100" s="67"/>
      <c r="G100" s="11">
        <f>+'Ark1'!R1438</f>
        <v>0</v>
      </c>
      <c r="H100" s="389"/>
      <c r="I100" s="67">
        <f>+'Ark1'!AE1438</f>
        <v>0</v>
      </c>
      <c r="J100" s="67"/>
      <c r="K100" s="67">
        <f>+'Ark1'!AF1438</f>
        <v>0</v>
      </c>
      <c r="L100" s="1">
        <f>+'Ark1'!S1438</f>
        <v>0</v>
      </c>
      <c r="N100" s="125"/>
      <c r="O100" s="11" t="str">
        <f>+IF(G100=0,"",'Ark1'!AR1438)</f>
        <v/>
      </c>
      <c r="P100" s="11" t="str">
        <f>+IF(G100=0,"",'Ark1'!AS1438)</f>
        <v/>
      </c>
      <c r="Q100" s="118"/>
      <c r="R100" s="1">
        <f>+'Ark1'!T1438</f>
        <v>0</v>
      </c>
      <c r="T100" s="19">
        <f>+'Ark1'!U1438</f>
        <v>0</v>
      </c>
      <c r="V100" s="11">
        <f>+'Ark1'!AG1438</f>
        <v>0</v>
      </c>
      <c r="W100" s="105"/>
      <c r="X100" s="11" t="str">
        <f>IF(G100=0,"",1000*T100/#REF!)</f>
        <v/>
      </c>
      <c r="Y100" s="11"/>
      <c r="Z100" s="11">
        <f>+'Ark1'!AH1438</f>
        <v>0</v>
      </c>
      <c r="AA100" s="11">
        <f>+'Ark1'!W1438</f>
        <v>0</v>
      </c>
      <c r="AB100" s="11">
        <f>+'Ark1'!X1438</f>
        <v>0</v>
      </c>
      <c r="AC100" s="11">
        <f>+'Ark1'!Y1438</f>
        <v>0</v>
      </c>
      <c r="AD100" s="1">
        <f>+'Ark1'!Z1438</f>
        <v>0</v>
      </c>
      <c r="AE100" s="1">
        <f>+'Ark1'!AA1438</f>
        <v>0</v>
      </c>
      <c r="AF100" s="105"/>
      <c r="AG100"/>
      <c r="AH100"/>
      <c r="AI100"/>
      <c r="AJ100"/>
      <c r="AK100"/>
      <c r="AL100"/>
      <c r="AM100"/>
    </row>
    <row r="101" spans="1:39">
      <c r="A101" s="105"/>
      <c r="B101" s="4">
        <f>+'Ark1'!AP1439</f>
        <v>15</v>
      </c>
      <c r="C101" s="313" t="str">
        <f>VLOOKUP(B101,RNR!$E$1:$F$41,2)</f>
        <v>Montbéliard</v>
      </c>
      <c r="D101" s="32">
        <f>+'Ark1'!C1439</f>
        <v>2022</v>
      </c>
      <c r="E101">
        <f>+'Ark1'!Q1439</f>
        <v>5</v>
      </c>
      <c r="F101" s="67"/>
      <c r="G101" s="11">
        <f>+'Ark1'!R1439</f>
        <v>8</v>
      </c>
      <c r="H101" s="389"/>
      <c r="I101" s="67">
        <f>+'Ark1'!AE1439</f>
        <v>1.4617211766855471E-2</v>
      </c>
      <c r="J101" s="67"/>
      <c r="K101" s="67">
        <f>+'Ark1'!AF1439</f>
        <v>1.5485293418738989E-2</v>
      </c>
      <c r="L101" s="1">
        <f>+'Ark1'!S1439</f>
        <v>3.625</v>
      </c>
      <c r="N101" s="125"/>
      <c r="O101" s="11">
        <f>+IF(G101=0,"",'Ark1'!AR1439)</f>
        <v>221</v>
      </c>
      <c r="P101" s="11">
        <f>+IF(G101=0,"",'Ark1'!AS1439)</f>
        <v>25.966959447491359</v>
      </c>
      <c r="Q101" s="118"/>
      <c r="R101" s="1">
        <f>+'Ark1'!T1439</f>
        <v>6.125</v>
      </c>
      <c r="T101" s="19">
        <f>+'Ark1'!U1439</f>
        <v>281.7</v>
      </c>
      <c r="V101" s="11">
        <f>+'Ark1'!AG1439</f>
        <v>1046.125</v>
      </c>
      <c r="W101" s="105"/>
      <c r="X101" s="11" t="e">
        <f>IF(G101=0,"",1000*T101/#REF!)</f>
        <v>#REF!</v>
      </c>
      <c r="Y101" s="11"/>
      <c r="Z101" s="11">
        <f>+'Ark1'!AH1439</f>
        <v>100</v>
      </c>
      <c r="AA101" s="11">
        <f>+'Ark1'!W1439</f>
        <v>50</v>
      </c>
      <c r="AB101" s="11">
        <f>+'Ark1'!X1439</f>
        <v>12.5</v>
      </c>
      <c r="AC101" s="11">
        <f>+'Ark1'!Y1439</f>
        <v>47.459482719473421</v>
      </c>
      <c r="AD101" s="1">
        <f>+'Ark1'!Z1439</f>
        <v>1.1110243021644484</v>
      </c>
      <c r="AE101" s="1">
        <f>+'Ark1'!AA1439</f>
        <v>2.4206145913796351</v>
      </c>
      <c r="AF101" s="105"/>
      <c r="AG101"/>
      <c r="AH101"/>
      <c r="AI101"/>
      <c r="AJ101"/>
      <c r="AK101"/>
      <c r="AL101"/>
      <c r="AM101"/>
    </row>
    <row r="102" spans="1:39">
      <c r="A102" s="105"/>
      <c r="B102" s="4">
        <f>+'Ark1'!AP1440</f>
        <v>16</v>
      </c>
      <c r="C102" s="313" t="str">
        <f>VLOOKUP(B102,RNR!$E$1:$F$41,2)</f>
        <v>Mørefe</v>
      </c>
      <c r="D102" s="32">
        <f>+'Ark1'!C1440</f>
        <v>2022</v>
      </c>
      <c r="E102">
        <f>+'Ark1'!Q1440</f>
        <v>0</v>
      </c>
      <c r="F102" s="67"/>
      <c r="G102" s="11">
        <f>+'Ark1'!R1440</f>
        <v>0</v>
      </c>
      <c r="H102" s="389"/>
      <c r="I102" s="67">
        <f>+'Ark1'!AE1440</f>
        <v>0</v>
      </c>
      <c r="J102" s="67"/>
      <c r="K102" s="67">
        <f>+'Ark1'!AF1440</f>
        <v>0</v>
      </c>
      <c r="L102" s="1">
        <f>+'Ark1'!S1440</f>
        <v>0</v>
      </c>
      <c r="N102" s="125"/>
      <c r="O102" s="11" t="str">
        <f>+IF(G102=0,"",'Ark1'!AR1440)</f>
        <v/>
      </c>
      <c r="P102" s="11" t="str">
        <f>+IF(G102=0,"",'Ark1'!AS1440)</f>
        <v/>
      </c>
      <c r="Q102" s="118"/>
      <c r="R102" s="1">
        <f>+'Ark1'!T1440</f>
        <v>0</v>
      </c>
      <c r="T102" s="19">
        <f>+'Ark1'!U1440</f>
        <v>0</v>
      </c>
      <c r="V102" s="11">
        <f>+'Ark1'!AG1440</f>
        <v>0</v>
      </c>
      <c r="W102" s="105"/>
      <c r="X102" s="11" t="str">
        <f>IF(G102=0,"",1000*T102/#REF!)</f>
        <v/>
      </c>
      <c r="Y102" s="11"/>
      <c r="Z102" s="11">
        <f>+'Ark1'!AH1440</f>
        <v>0</v>
      </c>
      <c r="AA102" s="11">
        <f>+'Ark1'!W1440</f>
        <v>0</v>
      </c>
      <c r="AB102" s="11">
        <f>+'Ark1'!X1440</f>
        <v>0</v>
      </c>
      <c r="AC102" s="11">
        <f>+'Ark1'!Y1440</f>
        <v>0</v>
      </c>
      <c r="AD102" s="1">
        <f>+'Ark1'!Z1440</f>
        <v>0</v>
      </c>
      <c r="AE102" s="1">
        <f>+'Ark1'!AA1440</f>
        <v>0</v>
      </c>
      <c r="AF102" s="105"/>
      <c r="AG102"/>
      <c r="AH102"/>
      <c r="AI102"/>
      <c r="AJ102"/>
      <c r="AK102"/>
      <c r="AL102"/>
      <c r="AM102"/>
    </row>
    <row r="103" spans="1:39">
      <c r="A103" s="105"/>
      <c r="B103" s="4">
        <f>+'Ark1'!AP1441</f>
        <v>17</v>
      </c>
      <c r="C103" s="313" t="str">
        <f>VLOOKUP(B103,RNR!$E$1:$F$41,2)</f>
        <v>Normande</v>
      </c>
      <c r="D103" s="32">
        <f>+'Ark1'!C1441</f>
        <v>2022</v>
      </c>
      <c r="E103">
        <f>+'Ark1'!Q1441</f>
        <v>0</v>
      </c>
      <c r="F103" s="67"/>
      <c r="G103" s="11">
        <f>+'Ark1'!R1441</f>
        <v>0</v>
      </c>
      <c r="H103" s="389"/>
      <c r="I103" s="67">
        <f>+'Ark1'!AE1441</f>
        <v>0</v>
      </c>
      <c r="J103" s="67"/>
      <c r="K103" s="67">
        <f>+'Ark1'!AF1441</f>
        <v>0</v>
      </c>
      <c r="L103" s="1">
        <f>+'Ark1'!S1441</f>
        <v>0</v>
      </c>
      <c r="N103" s="125"/>
      <c r="O103" s="11" t="str">
        <f>+IF(G103=0,"",'Ark1'!AR1441)</f>
        <v/>
      </c>
      <c r="P103" s="11" t="str">
        <f>+IF(G103=0,"",'Ark1'!AS1441)</f>
        <v/>
      </c>
      <c r="Q103" s="118"/>
      <c r="R103" s="1">
        <f>+'Ark1'!T1441</f>
        <v>0</v>
      </c>
      <c r="T103" s="19">
        <f>+'Ark1'!U1441</f>
        <v>0</v>
      </c>
      <c r="V103" s="11">
        <f>+'Ark1'!AG1441</f>
        <v>0</v>
      </c>
      <c r="W103" s="105"/>
      <c r="X103" s="11" t="str">
        <f>IF(G103=0,"",1000*T103/#REF!)</f>
        <v/>
      </c>
      <c r="Y103" s="11"/>
      <c r="Z103" s="11">
        <f>+'Ark1'!AH1441</f>
        <v>0</v>
      </c>
      <c r="AA103" s="11">
        <f>+'Ark1'!W1441</f>
        <v>0</v>
      </c>
      <c r="AB103" s="11">
        <f>+'Ark1'!X1441</f>
        <v>0</v>
      </c>
      <c r="AC103" s="11">
        <f>+'Ark1'!Y1441</f>
        <v>0</v>
      </c>
      <c r="AD103" s="1">
        <f>+'Ark1'!Z1441</f>
        <v>0</v>
      </c>
      <c r="AE103" s="1">
        <f>+'Ark1'!AA1441</f>
        <v>0</v>
      </c>
      <c r="AF103" s="105"/>
      <c r="AG103"/>
      <c r="AH103"/>
      <c r="AI103"/>
      <c r="AJ103"/>
      <c r="AK103"/>
      <c r="AL103"/>
      <c r="AM103"/>
    </row>
    <row r="104" spans="1:39">
      <c r="A104" s="105"/>
      <c r="B104" s="4">
        <f>+'Ark1'!AP1442</f>
        <v>21</v>
      </c>
      <c r="C104" s="313" t="str">
        <f>VLOOKUP(B104,RNR!$E$1:$F$41,2)</f>
        <v>Hereford</v>
      </c>
      <c r="D104" s="32">
        <f>+'Ark1'!C1442</f>
        <v>2022</v>
      </c>
      <c r="E104">
        <f>+'Ark1'!Q1442</f>
        <v>647</v>
      </c>
      <c r="F104" s="67"/>
      <c r="G104" s="11">
        <f>+'Ark1'!R1442</f>
        <v>1560</v>
      </c>
      <c r="H104" s="389"/>
      <c r="I104" s="67">
        <f>+'Ark1'!AE1442</f>
        <v>2.8503562945368177</v>
      </c>
      <c r="J104" s="67"/>
      <c r="K104" s="67">
        <f>+'Ark1'!AF1442</f>
        <v>2.9066736114112377</v>
      </c>
      <c r="L104" s="1">
        <f>+'Ark1'!S1442</f>
        <v>5.0615384615384604</v>
      </c>
      <c r="N104" s="125"/>
      <c r="O104" s="11">
        <f>+IF(G104=0,"",'Ark1'!AR1442)</f>
        <v>207.42564102564097</v>
      </c>
      <c r="P104" s="11">
        <f>+IF(G104=0,"",'Ark1'!AS1442)</f>
        <v>30.097146374098248</v>
      </c>
      <c r="Q104" s="118"/>
      <c r="R104" s="1">
        <f>+'Ark1'!T1442</f>
        <v>8.9608974358974383</v>
      </c>
      <c r="T104" s="19">
        <f>+'Ark1'!U1442</f>
        <v>271.16214743589745</v>
      </c>
      <c r="V104" s="11">
        <f>+'Ark1'!AG1442</f>
        <v>1078.3294871794874</v>
      </c>
      <c r="W104" s="105"/>
      <c r="X104" s="11" t="e">
        <f>IF(G104=0,"",1000*T104/#REF!)</f>
        <v>#REF!</v>
      </c>
      <c r="Y104" s="11"/>
      <c r="Z104" s="11">
        <f>+'Ark1'!AH1442</f>
        <v>98.012820512820483</v>
      </c>
      <c r="AA104" s="11">
        <f>+'Ark1'!W1442</f>
        <v>79.935897435897459</v>
      </c>
      <c r="AB104" s="11">
        <f>+'Ark1'!X1442</f>
        <v>10.512820512820513</v>
      </c>
      <c r="AC104" s="11">
        <f>+'Ark1'!Y1442</f>
        <v>60.928317420207982</v>
      </c>
      <c r="AD104" s="1">
        <f>+'Ark1'!Z1442</f>
        <v>1.5140564269225003</v>
      </c>
      <c r="AE104" s="1">
        <f>+'Ark1'!AA1442</f>
        <v>2.8339307149563311</v>
      </c>
      <c r="AF104" s="105"/>
      <c r="AG104"/>
      <c r="AH104"/>
      <c r="AI104"/>
      <c r="AJ104"/>
      <c r="AK104"/>
      <c r="AL104"/>
      <c r="AM104"/>
    </row>
    <row r="105" spans="1:39">
      <c r="A105" s="105"/>
      <c r="B105" s="4">
        <f>+'Ark1'!AP1443</f>
        <v>22</v>
      </c>
      <c r="C105" s="313" t="str">
        <f>VLOOKUP(B105,RNR!$E$1:$F$41,2)</f>
        <v>Charolais</v>
      </c>
      <c r="D105" s="32">
        <f>+'Ark1'!C1443</f>
        <v>2022</v>
      </c>
      <c r="E105">
        <f>+'Ark1'!Q1443</f>
        <v>935</v>
      </c>
      <c r="F105" s="67"/>
      <c r="G105" s="11">
        <f>+'Ark1'!R1443</f>
        <v>2539</v>
      </c>
      <c r="H105" s="389"/>
      <c r="I105" s="67">
        <f>+'Ark1'!AE1443</f>
        <v>4.6391375845057556</v>
      </c>
      <c r="J105" s="67"/>
      <c r="K105" s="67">
        <f>+'Ark1'!AF1443</f>
        <v>5.4056957741568148</v>
      </c>
      <c r="L105" s="1">
        <f>+'Ark1'!S1443</f>
        <v>6.1140039447731764</v>
      </c>
      <c r="N105" s="125"/>
      <c r="O105" s="11">
        <f>+IF(G105=0,"",'Ark1'!AR1443)</f>
        <v>213.19929105947233</v>
      </c>
      <c r="P105" s="11">
        <f>+IF(G105=0,"",'Ark1'!AS1443)</f>
        <v>31.750689158211038</v>
      </c>
      <c r="Q105" s="118"/>
      <c r="R105" s="1">
        <f>+'Ark1'!T1443</f>
        <v>7.2508861756597058</v>
      </c>
      <c r="T105" s="19">
        <f>+'Ark1'!U1443</f>
        <v>309.84628593934605</v>
      </c>
      <c r="V105" s="11">
        <f>+'Ark1'!AG1443</f>
        <v>1061.4899566758563</v>
      </c>
      <c r="W105" s="105"/>
      <c r="X105" s="11" t="e">
        <f>IF(G105=0,"",1000*T105/#REF!)</f>
        <v>#REF!</v>
      </c>
      <c r="Y105" s="11"/>
      <c r="Z105" s="11">
        <f>+'Ark1'!AH1443</f>
        <v>98.936589208349758</v>
      </c>
      <c r="AA105" s="11">
        <f>+'Ark1'!W1443</f>
        <v>63.174478141000399</v>
      </c>
      <c r="AB105" s="11">
        <f>+'Ark1'!X1443</f>
        <v>23.749507680189058</v>
      </c>
      <c r="AC105" s="11">
        <f>+'Ark1'!Y1443</f>
        <v>58.605762991365992</v>
      </c>
      <c r="AD105" s="1">
        <f>+'Ark1'!Z1443</f>
        <v>1.3197874026186804</v>
      </c>
      <c r="AE105" s="1">
        <f>+'Ark1'!AA1443</f>
        <v>2.2765812475044003</v>
      </c>
      <c r="AF105" s="105"/>
      <c r="AG105"/>
      <c r="AH105"/>
      <c r="AI105"/>
      <c r="AJ105"/>
      <c r="AK105"/>
      <c r="AL105"/>
      <c r="AM105"/>
    </row>
    <row r="106" spans="1:39">
      <c r="A106" s="105"/>
      <c r="B106" s="4">
        <f>+'Ark1'!AP1444</f>
        <v>23</v>
      </c>
      <c r="C106" s="313" t="str">
        <f>VLOOKUP(B106,RNR!$E$1:$F$41,2)</f>
        <v>Aberdeen Angus</v>
      </c>
      <c r="D106" s="32">
        <f>+'Ark1'!C1444</f>
        <v>2022</v>
      </c>
      <c r="E106">
        <f>+'Ark1'!Q1444</f>
        <v>622</v>
      </c>
      <c r="F106" s="67"/>
      <c r="G106" s="11">
        <f>+'Ark1'!R1444</f>
        <v>1454</v>
      </c>
      <c r="H106" s="389"/>
      <c r="I106" s="67">
        <f>+'Ark1'!AE1444</f>
        <v>2.6566782386259824</v>
      </c>
      <c r="J106" s="67"/>
      <c r="K106" s="67">
        <f>+'Ark1'!AF1444</f>
        <v>2.7920706213760256</v>
      </c>
      <c r="L106" s="1">
        <f>+'Ark1'!S1444</f>
        <v>5.6368638239339743</v>
      </c>
      <c r="N106" s="125"/>
      <c r="O106" s="11">
        <f>+IF(G106=0,"",'Ark1'!AR1444)</f>
        <v>206.63480055020628</v>
      </c>
      <c r="P106" s="11">
        <f>+IF(G106=0,"",'Ark1'!AS1444)</f>
        <v>31.522400815516903</v>
      </c>
      <c r="Q106" s="118"/>
      <c r="R106" s="1">
        <f>+'Ark1'!T1444</f>
        <v>9.3933975240715224</v>
      </c>
      <c r="T106" s="19">
        <f>+'Ark1'!U1444</f>
        <v>279.45982806052302</v>
      </c>
      <c r="V106" s="11">
        <f>+'Ark1'!AG1444</f>
        <v>1032.4449793672625</v>
      </c>
      <c r="W106" s="105"/>
      <c r="X106" s="11" t="e">
        <f>IF(G106=0,"",1000*T106/#REF!)</f>
        <v>#REF!</v>
      </c>
      <c r="Y106" s="11"/>
      <c r="Z106" s="11">
        <f>+'Ark1'!AH1444</f>
        <v>98.762035763411234</v>
      </c>
      <c r="AA106" s="11">
        <f>+'Ark1'!W1444</f>
        <v>86.588720770288845</v>
      </c>
      <c r="AB106" s="11">
        <f>+'Ark1'!X1444</f>
        <v>11.485557083906464</v>
      </c>
      <c r="AC106" s="11">
        <f>+'Ark1'!Y1444</f>
        <v>58.678375064215601</v>
      </c>
      <c r="AD106" s="1">
        <f>+'Ark1'!Z1444</f>
        <v>1.6209308589222933</v>
      </c>
      <c r="AE106" s="1">
        <f>+'Ark1'!AA1444</f>
        <v>2.590982220989742</v>
      </c>
      <c r="AF106" s="105"/>
      <c r="AG106"/>
      <c r="AH106"/>
      <c r="AI106"/>
      <c r="AJ106"/>
      <c r="AK106"/>
      <c r="AL106"/>
      <c r="AM106"/>
    </row>
    <row r="107" spans="1:39">
      <c r="A107" s="105"/>
      <c r="B107" s="4">
        <f>+'Ark1'!AP1445</f>
        <v>24</v>
      </c>
      <c r="C107" s="313" t="str">
        <f>VLOOKUP(B107,RNR!$E$1:$F$41,2)</f>
        <v>Limousine</v>
      </c>
      <c r="D107" s="32">
        <f>+'Ark1'!C1445</f>
        <v>2022</v>
      </c>
      <c r="E107">
        <f>+'Ark1'!Q1445</f>
        <v>679</v>
      </c>
      <c r="F107" s="67"/>
      <c r="G107" s="11">
        <f>+'Ark1'!R1445</f>
        <v>1698</v>
      </c>
      <c r="H107" s="389"/>
      <c r="I107" s="67">
        <f>+'Ark1'!AE1445</f>
        <v>3.1025031975150741</v>
      </c>
      <c r="J107" s="67"/>
      <c r="K107" s="67">
        <f>+'Ark1'!AF1445</f>
        <v>3.5262168659616626</v>
      </c>
      <c r="L107" s="1">
        <f>+'Ark1'!S1445</f>
        <v>6.670005892751913</v>
      </c>
      <c r="N107" s="125"/>
      <c r="O107" s="11">
        <f>+IF(G107=0,"",'Ark1'!AR1445)</f>
        <v>208.94051825677263</v>
      </c>
      <c r="P107" s="11">
        <f>+IF(G107=0,"",'Ark1'!AS1445)</f>
        <v>32.987717008853174</v>
      </c>
      <c r="Q107" s="118"/>
      <c r="R107" s="1">
        <f>+'Ark1'!T1445</f>
        <v>7.2756183745583058</v>
      </c>
      <c r="T107" s="19">
        <f>+'Ark1'!U1445</f>
        <v>302.22384570082431</v>
      </c>
      <c r="V107" s="11">
        <f>+'Ark1'!AG1445</f>
        <v>1055.8533568904593</v>
      </c>
      <c r="W107" s="105"/>
      <c r="X107" s="11" t="e">
        <f>IF(G107=0,"",1000*T107/#REF!)</f>
        <v>#REF!</v>
      </c>
      <c r="Y107" s="11"/>
      <c r="Z107" s="11">
        <f>+'Ark1'!AH1445</f>
        <v>98.881036513545382</v>
      </c>
      <c r="AA107" s="11">
        <f>+'Ark1'!W1445</f>
        <v>64.19316843345112</v>
      </c>
      <c r="AB107" s="11">
        <f>+'Ark1'!X1445</f>
        <v>18.374558303886921</v>
      </c>
      <c r="AC107" s="11">
        <f>+'Ark1'!Y1445</f>
        <v>55.877656300248887</v>
      </c>
      <c r="AD107" s="1">
        <f>+'Ark1'!Z1445</f>
        <v>1.4929584074708864</v>
      </c>
      <c r="AE107" s="1">
        <f>+'Ark1'!AA1445</f>
        <v>2.4052125619215339</v>
      </c>
      <c r="AF107" s="105"/>
      <c r="AG107"/>
      <c r="AH107"/>
      <c r="AI107"/>
      <c r="AJ107"/>
      <c r="AK107"/>
      <c r="AL107"/>
      <c r="AM107"/>
    </row>
    <row r="108" spans="1:39">
      <c r="A108" s="105"/>
      <c r="B108" s="4">
        <f>+'Ark1'!AP1446</f>
        <v>25</v>
      </c>
      <c r="C108" s="313" t="str">
        <f>VLOOKUP(B108,RNR!$E$1:$F$41,2)</f>
        <v>Simmental Kjøtt</v>
      </c>
      <c r="D108" s="32">
        <f>+'Ark1'!C1446</f>
        <v>2022</v>
      </c>
      <c r="E108">
        <f>+'Ark1'!Q1446</f>
        <v>287</v>
      </c>
      <c r="F108" s="67"/>
      <c r="G108" s="11">
        <f>+'Ark1'!R1446</f>
        <v>617</v>
      </c>
      <c r="H108" s="389"/>
      <c r="I108" s="67">
        <f>+'Ark1'!AE1446</f>
        <v>1.1273524575187281</v>
      </c>
      <c r="J108" s="67"/>
      <c r="K108" s="67">
        <f>+'Ark1'!AF1446</f>
        <v>1.2241567650133638</v>
      </c>
      <c r="L108" s="1">
        <f>+'Ark1'!S1446</f>
        <v>5.2269043760129676</v>
      </c>
      <c r="N108" s="125"/>
      <c r="O108" s="11">
        <f>+IF(G108=0,"",'Ark1'!AR1446)</f>
        <v>212.81685575364659</v>
      </c>
      <c r="P108" s="11">
        <f>+IF(G108=0,"",'Ark1'!AS1446)</f>
        <v>29.777494525362304</v>
      </c>
      <c r="Q108" s="118"/>
      <c r="R108" s="1">
        <f>+'Ark1'!T1446</f>
        <v>6.9821717990275518</v>
      </c>
      <c r="T108" s="19">
        <f>+'Ark1'!U1446</f>
        <v>288.74153970826558</v>
      </c>
      <c r="V108" s="11">
        <f>+'Ark1'!AG1446</f>
        <v>1077.0826580226901</v>
      </c>
      <c r="W108" s="105"/>
      <c r="X108" s="11" t="e">
        <f>IF(G108=0,"",1000*T108/#REF!)</f>
        <v>#REF!</v>
      </c>
      <c r="Y108" s="11"/>
      <c r="Z108" s="11">
        <f>+'Ark1'!AH1446</f>
        <v>99.351701782820101</v>
      </c>
      <c r="AA108" s="11">
        <f>+'Ark1'!W1446</f>
        <v>56.726094003241506</v>
      </c>
      <c r="AB108" s="11">
        <f>+'Ark1'!X1446</f>
        <v>14.26256077795786</v>
      </c>
      <c r="AC108" s="11">
        <f>+'Ark1'!Y1446</f>
        <v>56.182892319313481</v>
      </c>
      <c r="AD108" s="1">
        <f>+'Ark1'!Z1446</f>
        <v>1.3546446826159553</v>
      </c>
      <c r="AE108" s="1">
        <f>+'Ark1'!AA1446</f>
        <v>2.4431307762651686</v>
      </c>
      <c r="AF108" s="105"/>
      <c r="AG108"/>
      <c r="AH108"/>
      <c r="AI108"/>
      <c r="AJ108"/>
      <c r="AK108"/>
      <c r="AL108"/>
      <c r="AM108"/>
    </row>
    <row r="109" spans="1:39">
      <c r="A109" s="105"/>
      <c r="B109" s="4">
        <f>+'Ark1'!AP1447</f>
        <v>26</v>
      </c>
      <c r="C109" s="313" t="str">
        <f>VLOOKUP(B109,RNR!$E$1:$F$41,2)</f>
        <v>Blonde D'aquitaine</v>
      </c>
      <c r="D109" s="32">
        <f>+'Ark1'!C1447</f>
        <v>2022</v>
      </c>
      <c r="E109">
        <f>+'Ark1'!Q1447</f>
        <v>32</v>
      </c>
      <c r="F109" s="67"/>
      <c r="G109" s="11">
        <f>+'Ark1'!R1447</f>
        <v>92</v>
      </c>
      <c r="H109" s="389"/>
      <c r="I109" s="67">
        <f>+'Ark1'!AE1447</f>
        <v>0.16809793531883788</v>
      </c>
      <c r="J109" s="67"/>
      <c r="K109" s="67">
        <f>+'Ark1'!AF1447</f>
        <v>0.2042175291920478</v>
      </c>
      <c r="L109" s="1">
        <f>+'Ark1'!S1447</f>
        <v>6.3804347826086953</v>
      </c>
      <c r="N109" s="125"/>
      <c r="O109" s="11">
        <f>+IF(G109=0,"",'Ark1'!AR1447)</f>
        <v>215.77173913043481</v>
      </c>
      <c r="P109" s="11">
        <f>+IF(G109=0,"",'Ark1'!AS1447)</f>
        <v>32.072703013050273</v>
      </c>
      <c r="Q109" s="118"/>
      <c r="R109" s="1">
        <f>+'Ark1'!T1447</f>
        <v>6.0869565217391308</v>
      </c>
      <c r="T109" s="19">
        <f>+'Ark1'!U1447</f>
        <v>323.04467391304343</v>
      </c>
      <c r="V109" s="11">
        <f>+'Ark1'!AG1447</f>
        <v>993.68478260869563</v>
      </c>
      <c r="W109" s="105"/>
      <c r="X109" s="11" t="e">
        <f>IF(G109=0,"",1000*T109/#REF!)</f>
        <v>#REF!</v>
      </c>
      <c r="Y109" s="11"/>
      <c r="Z109" s="11">
        <f>+'Ark1'!AH1447</f>
        <v>98.913043478260875</v>
      </c>
      <c r="AA109" s="11">
        <f>+'Ark1'!W1447</f>
        <v>43.478260869565219</v>
      </c>
      <c r="AB109" s="11">
        <f>+'Ark1'!X1447</f>
        <v>28.260869565217391</v>
      </c>
      <c r="AC109" s="11">
        <f>+'Ark1'!Y1447</f>
        <v>54.238670715465091</v>
      </c>
      <c r="AD109" s="1">
        <f>+'Ark1'!Z1447</f>
        <v>1.2840356837140641</v>
      </c>
      <c r="AE109" s="1">
        <f>+'Ark1'!AA1447</f>
        <v>1.9373456399270688</v>
      </c>
      <c r="AF109" s="105"/>
      <c r="AG109"/>
      <c r="AH109"/>
      <c r="AI109"/>
      <c r="AJ109"/>
      <c r="AK109"/>
      <c r="AL109"/>
      <c r="AM109"/>
    </row>
    <row r="110" spans="1:39">
      <c r="A110" s="105"/>
      <c r="B110" s="4">
        <f>+'Ark1'!AP1448</f>
        <v>27</v>
      </c>
      <c r="C110" s="313" t="str">
        <f>VLOOKUP(B110,RNR!$E$1:$F$41,2)</f>
        <v>Scottish Highland</v>
      </c>
      <c r="D110" s="32">
        <f>+'Ark1'!C1448</f>
        <v>2022</v>
      </c>
      <c r="E110">
        <f>+'Ark1'!Q1448</f>
        <v>73</v>
      </c>
      <c r="F110" s="67"/>
      <c r="G110" s="11">
        <f>+'Ark1'!R1448</f>
        <v>140</v>
      </c>
      <c r="H110" s="389"/>
      <c r="I110" s="67">
        <f>+'Ark1'!AE1448</f>
        <v>0.25580120591997074</v>
      </c>
      <c r="J110" s="67"/>
      <c r="K110" s="67">
        <f>+'Ark1'!AF1448</f>
        <v>0.16686544304195125</v>
      </c>
      <c r="L110" s="1">
        <f>+'Ark1'!S1448</f>
        <v>4.3571428571428559</v>
      </c>
      <c r="N110" s="125"/>
      <c r="O110" s="11">
        <f>+IF(G110=0,"",'Ark1'!AR1448)</f>
        <v>181.67857142857139</v>
      </c>
      <c r="P110" s="11">
        <f>+IF(G110=0,"",'Ark1'!AS1448)</f>
        <v>28.448816058133431</v>
      </c>
      <c r="Q110" s="118"/>
      <c r="R110" s="1">
        <f>+'Ark1'!T1448</f>
        <v>6.85</v>
      </c>
      <c r="T110" s="19">
        <f>+'Ark1'!U1448</f>
        <v>173.45857142857147</v>
      </c>
      <c r="V110" s="11">
        <f>+'Ark1'!AG1448</f>
        <v>1077.8785714285711</v>
      </c>
      <c r="W110" s="105"/>
      <c r="X110" s="11" t="e">
        <f>IF(G110=0,"",1000*T110/#REF!)</f>
        <v>#REF!</v>
      </c>
      <c r="Y110" s="11"/>
      <c r="Z110" s="11">
        <f>+'Ark1'!AH1448</f>
        <v>97.857142857142875</v>
      </c>
      <c r="AA110" s="11">
        <f>+'Ark1'!W1448</f>
        <v>62.142857142857153</v>
      </c>
      <c r="AB110" s="11">
        <f>+'Ark1'!X1448</f>
        <v>0.71428571428571441</v>
      </c>
      <c r="AC110" s="11">
        <f>+'Ark1'!Y1448</f>
        <v>44.406461862008683</v>
      </c>
      <c r="AD110" s="1">
        <f>+'Ark1'!Z1448</f>
        <v>1.1280288026428409</v>
      </c>
      <c r="AE110" s="1">
        <f>+'Ark1'!AA1448</f>
        <v>1.9417407506814996</v>
      </c>
      <c r="AF110" s="105"/>
      <c r="AG110"/>
      <c r="AH110"/>
      <c r="AI110"/>
      <c r="AJ110"/>
      <c r="AK110"/>
      <c r="AL110"/>
      <c r="AM110"/>
    </row>
    <row r="111" spans="1:39">
      <c r="A111" s="105"/>
      <c r="B111" s="4">
        <f>+'Ark1'!AP1449</f>
        <v>28</v>
      </c>
      <c r="C111" s="313" t="str">
        <f>VLOOKUP(B111,RNR!$E$1:$F$41,2)</f>
        <v>Tiroler Grauvieh</v>
      </c>
      <c r="D111" s="32">
        <f>+'Ark1'!C1449</f>
        <v>2022</v>
      </c>
      <c r="E111">
        <f>+'Ark1'!Q1449</f>
        <v>83</v>
      </c>
      <c r="F111" s="67"/>
      <c r="G111" s="11">
        <f>+'Ark1'!R1449</f>
        <v>149</v>
      </c>
      <c r="H111" s="389"/>
      <c r="I111" s="67">
        <f>+'Ark1'!AE1449</f>
        <v>0.27224556915768316</v>
      </c>
      <c r="J111" s="67"/>
      <c r="K111" s="67">
        <f>+'Ark1'!AF1449</f>
        <v>0.25313651660076764</v>
      </c>
      <c r="L111" s="1">
        <f>+'Ark1'!S1449</f>
        <v>4.8053691275167774</v>
      </c>
      <c r="N111" s="125"/>
      <c r="O111" s="11">
        <f>+IF(G111=0,"",'Ark1'!AR1449)</f>
        <v>202.12080536912751</v>
      </c>
      <c r="P111" s="11">
        <f>+IF(G111=0,"",'Ark1'!AS1449)</f>
        <v>29.738045549855563</v>
      </c>
      <c r="Q111" s="118"/>
      <c r="R111" s="1">
        <f>+'Ark1'!T1449</f>
        <v>7.4429530201342269</v>
      </c>
      <c r="T111" s="19">
        <f>+'Ark1'!U1449</f>
        <v>247.24409395973143</v>
      </c>
      <c r="V111" s="11">
        <f>+'Ark1'!AG1449</f>
        <v>1062.1476510067116</v>
      </c>
      <c r="W111" s="105"/>
      <c r="X111" s="11" t="e">
        <f>IF(G111=0,"",1000*T111/#REF!)</f>
        <v>#REF!</v>
      </c>
      <c r="Y111" s="11"/>
      <c r="Z111" s="11">
        <f>+'Ark1'!AH1449</f>
        <v>98.657718120805356</v>
      </c>
      <c r="AA111" s="11">
        <f>+'Ark1'!W1449</f>
        <v>66.442953020134254</v>
      </c>
      <c r="AB111" s="11">
        <f>+'Ark1'!X1449</f>
        <v>6.7114093959731562</v>
      </c>
      <c r="AC111" s="11">
        <f>+'Ark1'!Y1449</f>
        <v>53.32024882018316</v>
      </c>
      <c r="AD111" s="1">
        <f>+'Ark1'!Z1449</f>
        <v>1.4957561996232276</v>
      </c>
      <c r="AE111" s="1">
        <f>+'Ark1'!AA1449</f>
        <v>2.6352859843420045</v>
      </c>
      <c r="AF111" s="105"/>
      <c r="AG111"/>
      <c r="AH111"/>
      <c r="AI111"/>
      <c r="AJ111"/>
      <c r="AK111"/>
      <c r="AL111"/>
      <c r="AM111"/>
    </row>
    <row r="112" spans="1:39">
      <c r="A112" s="105"/>
      <c r="B112" s="4">
        <f>+'Ark1'!AP1450</f>
        <v>29</v>
      </c>
      <c r="C112" s="313" t="str">
        <f>VLOOKUP(B112,RNR!$E$1:$F$41,2)</f>
        <v xml:space="preserve">Dexter </v>
      </c>
      <c r="D112" s="32">
        <f>+'Ark1'!C1450</f>
        <v>2022</v>
      </c>
      <c r="E112">
        <f>+'Ark1'!Q1450</f>
        <v>38</v>
      </c>
      <c r="F112" s="67"/>
      <c r="G112" s="11">
        <f>+'Ark1'!R1450</f>
        <v>70</v>
      </c>
      <c r="H112" s="389"/>
      <c r="I112" s="67">
        <f>+'Ark1'!AE1450</f>
        <v>0.12790060295998537</v>
      </c>
      <c r="J112" s="67"/>
      <c r="K112" s="67">
        <f>+'Ark1'!AF1450</f>
        <v>6.7730293174994835E-2</v>
      </c>
      <c r="L112" s="1">
        <f>+'Ark1'!S1450</f>
        <v>4.0428571428571436</v>
      </c>
      <c r="N112" s="125"/>
      <c r="O112" s="11">
        <f>+IF(G112=0,"",'Ark1'!AR1450)</f>
        <v>171.7</v>
      </c>
      <c r="P112" s="11">
        <f>+IF(G112=0,"",'Ark1'!AS1450)</f>
        <v>27.674186260292167</v>
      </c>
      <c r="Q112" s="118"/>
      <c r="R112" s="1">
        <f>+'Ark1'!T1450</f>
        <v>7.3142857142857123</v>
      </c>
      <c r="T112" s="19">
        <f>+'Ark1'!U1450</f>
        <v>140.81285714285721</v>
      </c>
      <c r="V112" s="11">
        <f>+'Ark1'!AG1450</f>
        <v>1127.8285714285712</v>
      </c>
      <c r="W112" s="105"/>
      <c r="X112" s="11" t="e">
        <f>IF(G112=0,"",1000*T112/#REF!)</f>
        <v>#REF!</v>
      </c>
      <c r="Y112" s="11"/>
      <c r="Z112" s="11">
        <f>+'Ark1'!AH1450</f>
        <v>97.142857142857125</v>
      </c>
      <c r="AA112" s="11">
        <f>+'Ark1'!W1450</f>
        <v>65.714285714285694</v>
      </c>
      <c r="AB112" s="11">
        <f>+'Ark1'!X1450</f>
        <v>0</v>
      </c>
      <c r="AC112" s="11">
        <f>+'Ark1'!Y1450</f>
        <v>34.550335625529549</v>
      </c>
      <c r="AD112" s="1">
        <f>+'Ark1'!Z1450</f>
        <v>1.2004250947740416</v>
      </c>
      <c r="AE112" s="1">
        <f>+'Ark1'!AA1450</f>
        <v>2.1550131397866394</v>
      </c>
      <c r="AF112" s="105"/>
      <c r="AG112"/>
      <c r="AH112"/>
      <c r="AI112"/>
      <c r="AJ112"/>
      <c r="AK112"/>
      <c r="AL112"/>
      <c r="AM112"/>
    </row>
    <row r="113" spans="1:39">
      <c r="A113" s="105"/>
      <c r="B113" s="4">
        <f>+'Ark1'!AP1451</f>
        <v>30</v>
      </c>
      <c r="C113" s="313" t="str">
        <f>VLOOKUP(B113,RNR!$E$1:$F$41,2)</f>
        <v>Piemontese</v>
      </c>
      <c r="D113" s="32">
        <f>+'Ark1'!C1451</f>
        <v>2022</v>
      </c>
      <c r="E113">
        <f>+'Ark1'!Q1451</f>
        <v>6</v>
      </c>
      <c r="F113" s="67"/>
      <c r="G113" s="11">
        <f>+'Ark1'!R1451</f>
        <v>13</v>
      </c>
      <c r="H113" s="389"/>
      <c r="I113" s="67">
        <f>+'Ark1'!AE1451</f>
        <v>2.3752969121140138E-2</v>
      </c>
      <c r="J113" s="67"/>
      <c r="K113" s="67">
        <f>+'Ark1'!AF1451</f>
        <v>2.2821155707452936E-2</v>
      </c>
      <c r="L113" s="1">
        <f>+'Ark1'!S1451</f>
        <v>4.7692307692307683</v>
      </c>
      <c r="N113" s="125"/>
      <c r="O113" s="11">
        <f>+IF(G113=0,"",'Ark1'!AR1451)</f>
        <v>209.61538461538464</v>
      </c>
      <c r="P113" s="11">
        <f>+IF(G113=0,"",'Ark1'!AS1451)</f>
        <v>27.564351152254527</v>
      </c>
      <c r="Q113" s="118"/>
      <c r="R113" s="1">
        <f>+'Ark1'!T1451</f>
        <v>6.0769230769230758</v>
      </c>
      <c r="T113" s="19">
        <f>+'Ark1'!U1451</f>
        <v>255.47692307692313</v>
      </c>
      <c r="V113" s="11">
        <f>+'Ark1'!AG1451</f>
        <v>1073.2307692307697</v>
      </c>
      <c r="W113" s="105"/>
      <c r="X113" s="11" t="e">
        <f>IF(G113=0,"",1000*T113/#REF!)</f>
        <v>#REF!</v>
      </c>
      <c r="Y113" s="11"/>
      <c r="Z113" s="11">
        <f>+'Ark1'!AH1451</f>
        <v>100</v>
      </c>
      <c r="AA113" s="11">
        <f>+'Ark1'!W1451</f>
        <v>38.461538461538446</v>
      </c>
      <c r="AB113" s="11">
        <f>+'Ark1'!X1451</f>
        <v>7.6923076923076898</v>
      </c>
      <c r="AC113" s="11">
        <f>+'Ark1'!Y1451</f>
        <v>56.776893374873438</v>
      </c>
      <c r="AD113" s="1">
        <f>+'Ark1'!Z1451</f>
        <v>1.6245163139956058</v>
      </c>
      <c r="AE113" s="1">
        <f>+'Ark1'!AA1451</f>
        <v>2.4949653446502871</v>
      </c>
      <c r="AF113" s="105"/>
      <c r="AG113"/>
      <c r="AH113"/>
      <c r="AI113"/>
      <c r="AJ113"/>
      <c r="AK113"/>
      <c r="AL113"/>
      <c r="AM113"/>
    </row>
    <row r="114" spans="1:39">
      <c r="A114" s="105"/>
      <c r="B114" s="4">
        <f>+'Ark1'!AP1452</f>
        <v>31</v>
      </c>
      <c r="C114" s="313" t="str">
        <f>VLOOKUP(B114,RNR!$E$1:$F$41,2)</f>
        <v>Galloway</v>
      </c>
      <c r="D114" s="32">
        <f>+'Ark1'!C1452</f>
        <v>2022</v>
      </c>
      <c r="E114">
        <f>+'Ark1'!Q1452</f>
        <v>25</v>
      </c>
      <c r="F114" s="67"/>
      <c r="G114" s="11">
        <f>+'Ark1'!R1452</f>
        <v>38</v>
      </c>
      <c r="H114" s="389"/>
      <c r="I114" s="67">
        <f>+'Ark1'!AE1452</f>
        <v>6.9431755892563507E-2</v>
      </c>
      <c r="J114" s="67"/>
      <c r="K114" s="67">
        <f>+'Ark1'!AF1452</f>
        <v>5.6222142031178687E-2</v>
      </c>
      <c r="L114" s="1">
        <f>+'Ark1'!S1452</f>
        <v>4.5789473684210513</v>
      </c>
      <c r="N114" s="125"/>
      <c r="O114" s="11">
        <f>+IF(G114=0,"",'Ark1'!AR1452)</f>
        <v>193.57894736842101</v>
      </c>
      <c r="P114" s="11">
        <f>+IF(G114=0,"",'Ark1'!AS1452)</f>
        <v>29.062365520791897</v>
      </c>
      <c r="Q114" s="118"/>
      <c r="R114" s="1">
        <f>+'Ark1'!T1452</f>
        <v>7.6842105263157903</v>
      </c>
      <c r="T114" s="19">
        <f>+'Ark1'!U1452</f>
        <v>215.31842105263155</v>
      </c>
      <c r="V114" s="11">
        <f>+'Ark1'!AG1452</f>
        <v>1084.6315789473681</v>
      </c>
      <c r="W114" s="105"/>
      <c r="X114" s="11" t="e">
        <f>IF(G114=0,"",1000*T114/#REF!)</f>
        <v>#REF!</v>
      </c>
      <c r="Y114" s="11"/>
      <c r="Z114" s="11">
        <f>+'Ark1'!AH1452</f>
        <v>100</v>
      </c>
      <c r="AA114" s="11">
        <f>+'Ark1'!W1452</f>
        <v>57.894736842105239</v>
      </c>
      <c r="AB114" s="11">
        <f>+'Ark1'!X1452</f>
        <v>5.2631578947368443</v>
      </c>
      <c r="AC114" s="11">
        <f>+'Ark1'!Y1452</f>
        <v>60.73234573569129</v>
      </c>
      <c r="AD114" s="1">
        <f>+'Ark1'!Z1452</f>
        <v>1.425917598330956</v>
      </c>
      <c r="AE114" s="1">
        <f>+'Ark1'!AA1452</f>
        <v>2.7444226998913046</v>
      </c>
      <c r="AF114" s="105"/>
      <c r="AG114"/>
      <c r="AH114"/>
      <c r="AI114"/>
      <c r="AJ114"/>
      <c r="AK114"/>
      <c r="AL114"/>
      <c r="AM114"/>
    </row>
    <row r="115" spans="1:39">
      <c r="A115" s="105"/>
      <c r="B115" s="4">
        <f>+'Ark1'!AP1453</f>
        <v>32</v>
      </c>
      <c r="C115" s="313" t="str">
        <f>VLOOKUP(B115,RNR!$E$1:$F$41,2)</f>
        <v>Salers</v>
      </c>
      <c r="D115" s="32">
        <f>+'Ark1'!C1453</f>
        <v>2022</v>
      </c>
      <c r="E115">
        <f>+'Ark1'!Q1453</f>
        <v>0</v>
      </c>
      <c r="F115" s="67"/>
      <c r="G115" s="11">
        <f>+'Ark1'!R1453</f>
        <v>0</v>
      </c>
      <c r="H115" s="389"/>
      <c r="I115" s="67">
        <f>+'Ark1'!AE1453</f>
        <v>0</v>
      </c>
      <c r="J115" s="67"/>
      <c r="K115" s="67">
        <f>+'Ark1'!AF1453</f>
        <v>0</v>
      </c>
      <c r="L115" s="1">
        <f>+'Ark1'!S1453</f>
        <v>0</v>
      </c>
      <c r="N115" s="125"/>
      <c r="O115" s="11" t="str">
        <f>+IF(G115=0,"",'Ark1'!AR1453)</f>
        <v/>
      </c>
      <c r="P115" s="11" t="str">
        <f>+IF(G115=0,"",'Ark1'!AS1453)</f>
        <v/>
      </c>
      <c r="Q115" s="118"/>
      <c r="R115" s="1">
        <f>+'Ark1'!T1453</f>
        <v>0</v>
      </c>
      <c r="T115" s="19">
        <f>+'Ark1'!U1453</f>
        <v>0</v>
      </c>
      <c r="V115" s="11">
        <f>+'Ark1'!AG1453</f>
        <v>0</v>
      </c>
      <c r="W115" s="105"/>
      <c r="X115" s="11" t="str">
        <f>IF(G115=0,"",1000*T115/#REF!)</f>
        <v/>
      </c>
      <c r="Y115" s="11"/>
      <c r="Z115" s="11">
        <f>+'Ark1'!AH1453</f>
        <v>0</v>
      </c>
      <c r="AA115" s="11">
        <f>+'Ark1'!W1453</f>
        <v>0</v>
      </c>
      <c r="AB115" s="11">
        <f>+'Ark1'!X1453</f>
        <v>0</v>
      </c>
      <c r="AC115" s="11">
        <f>+'Ark1'!Y1453</f>
        <v>0</v>
      </c>
      <c r="AD115" s="1">
        <f>+'Ark1'!Z1453</f>
        <v>0</v>
      </c>
      <c r="AE115" s="1">
        <f>+'Ark1'!AA1453</f>
        <v>0</v>
      </c>
      <c r="AF115" s="105"/>
      <c r="AG115"/>
      <c r="AH115"/>
      <c r="AI115"/>
      <c r="AJ115"/>
      <c r="AK115"/>
      <c r="AL115"/>
      <c r="AM115"/>
    </row>
    <row r="116" spans="1:39">
      <c r="A116" s="105"/>
      <c r="B116" s="4">
        <f>+'Ark1'!AP1454</f>
        <v>33</v>
      </c>
      <c r="C116" s="313" t="str">
        <f>VLOOKUP(B116,RNR!$E$1:$F$41,2)</f>
        <v>Chianina</v>
      </c>
      <c r="D116" s="32">
        <f>+'Ark1'!C1454</f>
        <v>2022</v>
      </c>
      <c r="E116">
        <f>+'Ark1'!Q1454</f>
        <v>0</v>
      </c>
      <c r="F116" s="67"/>
      <c r="G116" s="11">
        <f>+'Ark1'!R1454</f>
        <v>0</v>
      </c>
      <c r="H116" s="389"/>
      <c r="I116" s="67">
        <f>+'Ark1'!AE1454</f>
        <v>0</v>
      </c>
      <c r="J116" s="67"/>
      <c r="K116" s="67">
        <f>+'Ark1'!AF1454</f>
        <v>0</v>
      </c>
      <c r="L116" s="1">
        <f>+'Ark1'!S1454</f>
        <v>0</v>
      </c>
      <c r="N116" s="125"/>
      <c r="O116" s="11" t="str">
        <f>+IF(G116=0,"",'Ark1'!AR1454)</f>
        <v/>
      </c>
      <c r="P116" s="11" t="str">
        <f>+IF(G116=0,"",'Ark1'!AS1454)</f>
        <v/>
      </c>
      <c r="Q116" s="118"/>
      <c r="R116" s="1">
        <f>+'Ark1'!T1454</f>
        <v>0</v>
      </c>
      <c r="T116" s="19">
        <f>+'Ark1'!U1454</f>
        <v>0</v>
      </c>
      <c r="V116" s="11">
        <f>+'Ark1'!AG1454</f>
        <v>0</v>
      </c>
      <c r="W116" s="105"/>
      <c r="X116" s="11" t="str">
        <f>IF(G116=0,"",1000*T116/#REF!)</f>
        <v/>
      </c>
      <c r="Y116" s="11"/>
      <c r="Z116" s="11">
        <f>+'Ark1'!AH1454</f>
        <v>0</v>
      </c>
      <c r="AA116" s="11">
        <f>+'Ark1'!W1454</f>
        <v>0</v>
      </c>
      <c r="AB116" s="11">
        <f>+'Ark1'!X1454</f>
        <v>0</v>
      </c>
      <c r="AC116" s="11">
        <f>+'Ark1'!Y1454</f>
        <v>0</v>
      </c>
      <c r="AD116" s="1">
        <f>+'Ark1'!Z1454</f>
        <v>0</v>
      </c>
      <c r="AE116" s="1">
        <f>+'Ark1'!AA1454</f>
        <v>0</v>
      </c>
      <c r="AF116" s="105"/>
      <c r="AG116"/>
      <c r="AH116"/>
      <c r="AI116"/>
      <c r="AJ116"/>
      <c r="AK116"/>
      <c r="AL116"/>
      <c r="AM116"/>
    </row>
    <row r="117" spans="1:39">
      <c r="A117" s="105"/>
      <c r="B117" s="4">
        <f>+'Ark1'!AP1455</f>
        <v>34</v>
      </c>
      <c r="C117" s="313" t="str">
        <f>VLOOKUP(B117,RNR!$E$1:$F$41,2)</f>
        <v>Belgisk blå</v>
      </c>
      <c r="D117" s="32">
        <f>+'Ark1'!C1455</f>
        <v>2022</v>
      </c>
      <c r="E117">
        <f>+'Ark1'!Q1455</f>
        <v>0</v>
      </c>
      <c r="F117" s="67"/>
      <c r="G117" s="11">
        <f>+'Ark1'!R1455</f>
        <v>0</v>
      </c>
      <c r="H117" s="389"/>
      <c r="I117" s="67">
        <f>+'Ark1'!AE1455</f>
        <v>0</v>
      </c>
      <c r="J117" s="67"/>
      <c r="K117" s="67">
        <f>+'Ark1'!AF1455</f>
        <v>0</v>
      </c>
      <c r="L117" s="1">
        <f>+'Ark1'!S1455</f>
        <v>0</v>
      </c>
      <c r="N117" s="125"/>
      <c r="O117" s="11" t="str">
        <f>+IF(G117=0,"",'Ark1'!AR1455)</f>
        <v/>
      </c>
      <c r="P117" s="11" t="str">
        <f>+IF(G117=0,"",'Ark1'!AS1455)</f>
        <v/>
      </c>
      <c r="Q117" s="118"/>
      <c r="R117" s="1">
        <f>+'Ark1'!T1455</f>
        <v>0</v>
      </c>
      <c r="T117" s="19">
        <f>+'Ark1'!U1455</f>
        <v>0</v>
      </c>
      <c r="V117" s="11">
        <f>+'Ark1'!AG1455</f>
        <v>0</v>
      </c>
      <c r="W117" s="105"/>
      <c r="X117" s="11" t="str">
        <f>IF(G117=0,"",1000*T117/#REF!)</f>
        <v/>
      </c>
      <c r="Y117" s="11"/>
      <c r="Z117" s="11">
        <f>+'Ark1'!AH1455</f>
        <v>0</v>
      </c>
      <c r="AA117" s="11">
        <f>+'Ark1'!W1455</f>
        <v>0</v>
      </c>
      <c r="AB117" s="11">
        <f>+'Ark1'!X1455</f>
        <v>0</v>
      </c>
      <c r="AC117" s="11">
        <f>+'Ark1'!Y1455</f>
        <v>0</v>
      </c>
      <c r="AD117" s="1">
        <f>+'Ark1'!Z1455</f>
        <v>0</v>
      </c>
      <c r="AE117" s="1">
        <f>+'Ark1'!AA1455</f>
        <v>0</v>
      </c>
      <c r="AF117" s="105"/>
      <c r="AG117"/>
      <c r="AH117"/>
      <c r="AI117"/>
      <c r="AJ117"/>
      <c r="AK117"/>
      <c r="AL117"/>
      <c r="AM117"/>
    </row>
    <row r="118" spans="1:39">
      <c r="A118" s="105"/>
      <c r="B118" s="4">
        <f>+'Ark1'!AP1456</f>
        <v>39</v>
      </c>
      <c r="C118" s="313" t="str">
        <f>VLOOKUP(B118,RNR!$E$1:$F$41,2)</f>
        <v xml:space="preserve">Wagyu </v>
      </c>
      <c r="D118" s="32">
        <f>+'Ark1'!C1456</f>
        <v>2022</v>
      </c>
      <c r="E118">
        <f>+'Ark1'!Q1456</f>
        <v>6</v>
      </c>
      <c r="F118" s="67"/>
      <c r="G118" s="11">
        <f>+'Ark1'!R1456</f>
        <v>12</v>
      </c>
      <c r="H118" s="389"/>
      <c r="I118" s="67">
        <f>+'Ark1'!AE1456</f>
        <v>2.1925817650283203E-2</v>
      </c>
      <c r="J118" s="67"/>
      <c r="K118" s="67">
        <f>+'Ark1'!AF1456</f>
        <v>2.2656380531653607E-2</v>
      </c>
      <c r="L118" s="1">
        <f>+'Ark1'!S1456</f>
        <v>5.1666666666666679</v>
      </c>
      <c r="N118" s="125"/>
      <c r="O118" s="11">
        <f>+IF(G118=0,"",'Ark1'!AR1456)</f>
        <v>206.25</v>
      </c>
      <c r="P118" s="11">
        <f>+IF(G118=0,"",'Ark1'!AS1456)</f>
        <v>31.338852402448129</v>
      </c>
      <c r="Q118" s="118"/>
      <c r="R118" s="1">
        <f>+'Ark1'!T1456</f>
        <v>9.75</v>
      </c>
      <c r="T118" s="19">
        <f>+'Ark1'!U1456</f>
        <v>274.76833333333337</v>
      </c>
      <c r="V118" s="11">
        <f>+'Ark1'!AG1456</f>
        <v>919.5833333333336</v>
      </c>
      <c r="W118" s="105"/>
      <c r="X118" s="11" t="e">
        <f>IF(G118=0,"",1000*T118/#REF!)</f>
        <v>#REF!</v>
      </c>
      <c r="Y118" s="11"/>
      <c r="Z118" s="11">
        <f>+'Ark1'!AH1456</f>
        <v>100</v>
      </c>
      <c r="AA118" s="11">
        <f>+'Ark1'!W1456</f>
        <v>100</v>
      </c>
      <c r="AB118" s="11">
        <f>+'Ark1'!X1456</f>
        <v>0</v>
      </c>
      <c r="AC118" s="11">
        <f>+'Ark1'!Y1456</f>
        <v>41.762439630472556</v>
      </c>
      <c r="AD118" s="1">
        <f>+'Ark1'!Z1456</f>
        <v>1.462494064565353</v>
      </c>
      <c r="AE118" s="1">
        <f>+'Ark1'!AA1456</f>
        <v>2.0866640042581523</v>
      </c>
      <c r="AF118" s="105"/>
      <c r="AG118"/>
      <c r="AH118"/>
      <c r="AI118"/>
      <c r="AJ118"/>
      <c r="AK118"/>
      <c r="AL118"/>
      <c r="AM118"/>
    </row>
    <row r="119" spans="1:39">
      <c r="A119" s="105"/>
      <c r="B119" s="4">
        <f>+'Ark1'!AP1457</f>
        <v>40</v>
      </c>
      <c r="C119" s="313" t="str">
        <f>VLOOKUP(B119,RNR!$E$1:$F$41,2)</f>
        <v>Jak (Bos Grunniens)</v>
      </c>
      <c r="D119" s="32">
        <f>+'Ark1'!C1457</f>
        <v>2022</v>
      </c>
      <c r="E119">
        <f>+'Ark1'!Q1457</f>
        <v>0</v>
      </c>
      <c r="F119" s="67"/>
      <c r="G119" s="11">
        <f>+'Ark1'!R1457</f>
        <v>0</v>
      </c>
      <c r="H119" s="389"/>
      <c r="I119" s="67">
        <f>+'Ark1'!AE1457</f>
        <v>0</v>
      </c>
      <c r="J119" s="67"/>
      <c r="K119" s="67">
        <f>+'Ark1'!AF1457</f>
        <v>0</v>
      </c>
      <c r="L119" s="1">
        <f>+'Ark1'!S1457</f>
        <v>0</v>
      </c>
      <c r="N119" s="125"/>
      <c r="O119" s="11" t="str">
        <f>+IF(G119=0,"",'Ark1'!AR1457)</f>
        <v/>
      </c>
      <c r="P119" s="11" t="str">
        <f>+IF(G119=0,"",'Ark1'!AS1457)</f>
        <v/>
      </c>
      <c r="Q119" s="118"/>
      <c r="R119" s="1">
        <f>+'Ark1'!T1457</f>
        <v>0</v>
      </c>
      <c r="T119" s="19">
        <f>+'Ark1'!U1457</f>
        <v>0</v>
      </c>
      <c r="V119" s="11">
        <f>+'Ark1'!AG1457</f>
        <v>0</v>
      </c>
      <c r="W119" s="105"/>
      <c r="X119" s="11" t="str">
        <f>IF(G119=0,"",1000*T119/#REF!)</f>
        <v/>
      </c>
      <c r="Y119" s="11"/>
      <c r="Z119" s="11">
        <f>+'Ark1'!AH1457</f>
        <v>0</v>
      </c>
      <c r="AA119" s="11">
        <f>+'Ark1'!W1457</f>
        <v>0</v>
      </c>
      <c r="AB119" s="11">
        <f>+'Ark1'!X1457</f>
        <v>0</v>
      </c>
      <c r="AC119" s="11">
        <f>+'Ark1'!Y1457</f>
        <v>0</v>
      </c>
      <c r="AD119" s="1">
        <f>+'Ark1'!Z1457</f>
        <v>0</v>
      </c>
      <c r="AE119" s="1">
        <f>+'Ark1'!AA1457</f>
        <v>0</v>
      </c>
      <c r="AF119" s="105"/>
      <c r="AG119"/>
      <c r="AH119"/>
      <c r="AI119"/>
      <c r="AJ119"/>
      <c r="AK119"/>
      <c r="AL119"/>
      <c r="AM119"/>
    </row>
    <row r="120" spans="1:39">
      <c r="A120" s="105"/>
      <c r="B120" s="4">
        <v>42</v>
      </c>
      <c r="C120" s="313" t="str">
        <f>VLOOKUP(B120,RNR!$E$1:$F$41,2)</f>
        <v>Pinzgauer</v>
      </c>
      <c r="F120" s="67"/>
      <c r="G120" s="11"/>
      <c r="H120" s="389"/>
      <c r="I120" s="67"/>
      <c r="J120" s="67"/>
      <c r="K120" s="67"/>
      <c r="L120" s="1"/>
      <c r="N120" s="125"/>
      <c r="Q120" s="118"/>
      <c r="R120" s="1"/>
      <c r="V120" s="11"/>
      <c r="W120" s="105"/>
      <c r="X120" s="11"/>
      <c r="Y120" s="11"/>
      <c r="AC120" s="11"/>
      <c r="AE120" s="1"/>
      <c r="AF120" s="105"/>
      <c r="AG120"/>
      <c r="AH120"/>
      <c r="AI120"/>
      <c r="AJ120"/>
      <c r="AK120"/>
      <c r="AL120"/>
      <c r="AM120"/>
    </row>
    <row r="121" spans="1:39" s="547" customFormat="1">
      <c r="A121" s="105"/>
      <c r="B121" s="4">
        <f>+'Ark1'!AP1458</f>
        <v>98</v>
      </c>
      <c r="C121" s="313" t="str">
        <f>VLOOKUP(B121,RNR!$E$1:$F$41,2)</f>
        <v>Krysninger</v>
      </c>
      <c r="D121" s="32">
        <f>+'Ark1'!C1458</f>
        <v>2022</v>
      </c>
      <c r="E121" s="547">
        <f>+'Ark1'!Q1458</f>
        <v>1265</v>
      </c>
      <c r="F121" s="67"/>
      <c r="G121" s="548">
        <f>+'Ark1'!R1458</f>
        <v>3034</v>
      </c>
      <c r="H121" s="389"/>
      <c r="I121" s="67">
        <f>+'Ark1'!AE1458</f>
        <v>5.5435775625799364</v>
      </c>
      <c r="J121" s="67"/>
      <c r="K121" s="67">
        <f>+'Ark1'!AF1458</f>
        <v>5.7561138916807444</v>
      </c>
      <c r="L121" s="1">
        <f>+'Ark1'!S1458</f>
        <v>4.7836411609498679</v>
      </c>
      <c r="M121" s="1"/>
      <c r="N121" s="125"/>
      <c r="O121" s="548">
        <f>+IF(G121=0,"",'Ark1'!AR1458)</f>
        <v>212.2814765985498</v>
      </c>
      <c r="P121" s="548">
        <f>+IF(G121=0,"",'Ark1'!AS1458)</f>
        <v>28.82455082480265</v>
      </c>
      <c r="Q121" s="118"/>
      <c r="R121" s="1">
        <f>+'Ark1'!T1458</f>
        <v>7.441331575477915</v>
      </c>
      <c r="S121" s="1"/>
      <c r="T121" s="19">
        <f>+'Ark1'!U1458</f>
        <v>276.10304548450807</v>
      </c>
      <c r="U121" s="548"/>
      <c r="V121" s="548">
        <f>+'Ark1'!AG1458</f>
        <v>1048.6371127224788</v>
      </c>
      <c r="W121" s="105"/>
      <c r="X121" s="548" t="e">
        <f>IF(G121=0,"",1000*T121/#REF!)</f>
        <v>#REF!</v>
      </c>
      <c r="Y121" s="548"/>
      <c r="Z121" s="548">
        <f>+'Ark1'!AH1458</f>
        <v>99.077125906394173</v>
      </c>
      <c r="AA121" s="548">
        <f>+'Ark1'!W1458</f>
        <v>64.139749505603177</v>
      </c>
      <c r="AB121" s="548">
        <f>+'Ark1'!X1458</f>
        <v>11.008569545154909</v>
      </c>
      <c r="AC121" s="548">
        <f>+'Ark1'!Y1458</f>
        <v>58.19501225057175</v>
      </c>
      <c r="AD121" s="1">
        <f>+'Ark1'!Z1458</f>
        <v>1.8723521982102964</v>
      </c>
      <c r="AE121" s="1">
        <f>+'Ark1'!AA1458</f>
        <v>2.4012505682472902</v>
      </c>
      <c r="AF121" s="105"/>
    </row>
    <row r="122" spans="1:39">
      <c r="A122" s="105"/>
      <c r="B122" s="4">
        <f>+'Ark1'!AP1459</f>
        <v>99</v>
      </c>
      <c r="C122" s="313" t="str">
        <f>VLOOKUP(B122,RNR!$E$1:$F$41,2)</f>
        <v>Ukjent</v>
      </c>
      <c r="D122" s="32">
        <f>+'Ark1'!C1459</f>
        <v>2022</v>
      </c>
      <c r="E122" s="547">
        <f>+'Ark1'!Q1459</f>
        <v>188</v>
      </c>
      <c r="F122" s="67"/>
      <c r="G122" s="548">
        <f>+'Ark1'!R1459</f>
        <v>295</v>
      </c>
      <c r="H122" s="389"/>
      <c r="I122" s="67">
        <f>+'Ark1'!AE1459</f>
        <v>0.53900968390279547</v>
      </c>
      <c r="J122" s="67"/>
      <c r="K122" s="67">
        <f>+'Ark1'!AF1459</f>
        <v>0.52280359766875639</v>
      </c>
      <c r="L122" s="1">
        <f>+'Ark1'!S1459</f>
        <v>3.3571428571428554</v>
      </c>
      <c r="N122" s="125"/>
      <c r="O122" s="548">
        <f>+IF(G122=0,"",'Ark1'!AR1459)</f>
        <v>215.62711864406779</v>
      </c>
      <c r="P122" s="548">
        <f>+IF(G122=0,"",'Ark1'!AS1459)</f>
        <v>25.59832174018447</v>
      </c>
      <c r="Q122" s="118"/>
      <c r="R122" s="1">
        <f>+'Ark1'!T1459</f>
        <v>7.0949152542372884</v>
      </c>
      <c r="T122" s="19">
        <f>+'Ark1'!U1459</f>
        <v>257.91342372881354</v>
      </c>
      <c r="U122" s="548"/>
      <c r="V122" s="548">
        <f>+'Ark1'!AG1459</f>
        <v>1157.0949152542371</v>
      </c>
      <c r="W122" s="105"/>
      <c r="X122" s="548" t="e">
        <f>IF(G122=0,"",1000*T122/#REF!)</f>
        <v>#REF!</v>
      </c>
      <c r="Y122" s="548"/>
      <c r="Z122" s="548">
        <f>+'Ark1'!AH1459</f>
        <v>98.983050847457633</v>
      </c>
      <c r="AA122" s="548">
        <f>+'Ark1'!W1459</f>
        <v>59.661016949152561</v>
      </c>
      <c r="AB122" s="548">
        <f>+'Ark1'!X1459</f>
        <v>4.4067796610169498</v>
      </c>
      <c r="AC122" s="548">
        <f>+'Ark1'!Y1459</f>
        <v>54.733718174698147</v>
      </c>
      <c r="AD122" s="1">
        <f>+'Ark1'!Z1459</f>
        <v>1.3976124821616382</v>
      </c>
      <c r="AE122" s="1">
        <f>+'Ark1'!AA1459</f>
        <v>2.2991099035823321</v>
      </c>
      <c r="AF122" s="105"/>
      <c r="AG122"/>
      <c r="AH122"/>
      <c r="AI122"/>
      <c r="AJ122"/>
      <c r="AK122"/>
      <c r="AL122"/>
      <c r="AM122"/>
    </row>
    <row r="123" spans="1:39">
      <c r="A123" s="105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</row>
    <row r="124" spans="1:39">
      <c r="A124" s="105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</row>
    <row r="125" spans="1:39">
      <c r="A125" s="105"/>
      <c r="B125" s="309"/>
      <c r="C125" s="309"/>
      <c r="D125" s="309"/>
      <c r="E125" s="105"/>
      <c r="F125" s="105"/>
      <c r="G125" s="105"/>
      <c r="H125" s="309"/>
      <c r="I125" s="105"/>
      <c r="J125" s="105"/>
      <c r="K125" s="105"/>
      <c r="L125" s="105"/>
      <c r="M125" s="331"/>
      <c r="N125" s="331"/>
      <c r="O125" s="107"/>
      <c r="P125" s="107"/>
      <c r="Q125" s="107"/>
      <c r="R125" s="105"/>
      <c r="S125" s="331"/>
      <c r="T125" s="107"/>
      <c r="U125" s="107"/>
      <c r="V125" s="105"/>
      <c r="W125" s="107"/>
      <c r="X125" s="105"/>
      <c r="Y125" s="105"/>
      <c r="Z125" s="105"/>
      <c r="AA125" s="105"/>
      <c r="AB125" s="105"/>
      <c r="AC125" s="105"/>
      <c r="AD125" s="105"/>
      <c r="AE125" s="105"/>
      <c r="AF125" s="105"/>
    </row>
  </sheetData>
  <mergeCells count="2">
    <mergeCell ref="Z4:AA4"/>
    <mergeCell ref="M4:O4"/>
  </mergeCells>
  <conditionalFormatting sqref="M10:M46 S10:S46 U10:U46 J10:J46 H10:H46">
    <cfRule type="cellIs" dxfId="52" priority="13" operator="lessThan">
      <formula>0</formula>
    </cfRule>
    <cfRule type="cellIs" dxfId="51" priority="14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D6FC-0B72-46CC-B144-4676EF19A73F}">
  <dimension ref="AM1:CC83"/>
  <sheetViews>
    <sheetView zoomScale="94" zoomScaleNormal="94" workbookViewId="0"/>
  </sheetViews>
  <sheetFormatPr baseColWidth="10" defaultRowHeight="15.6"/>
  <cols>
    <col min="39" max="39" width="2.08984375" customWidth="1"/>
    <col min="40" max="40" width="3.90625" style="4" customWidth="1"/>
    <col min="41" max="41" width="5.08984375" style="32" customWidth="1"/>
    <col min="42" max="42" width="6.1796875" customWidth="1"/>
    <col min="43" max="43" width="5.6328125" customWidth="1"/>
    <col min="44" max="44" width="8.81640625" customWidth="1"/>
    <col min="45" max="45" width="7.1796875" bestFit="1" customWidth="1"/>
    <col min="46" max="46" width="5.1796875" customWidth="1"/>
    <col min="47" max="48" width="5.54296875" customWidth="1"/>
    <col min="49" max="49" width="7.1796875" customWidth="1"/>
    <col min="50" max="50" width="6.36328125" style="1" customWidth="1"/>
    <col min="51" max="51" width="7" customWidth="1"/>
    <col min="52" max="52" width="6.54296875" style="1" customWidth="1"/>
    <col min="53" max="53" width="6.08984375" style="19" customWidth="1"/>
    <col min="54" max="54" width="5.81640625" style="11" customWidth="1"/>
    <col min="55" max="55" width="5.6328125" customWidth="1"/>
    <col min="56" max="56" width="5.90625" style="11" customWidth="1"/>
    <col min="57" max="57" width="5.36328125" style="67" customWidth="1"/>
    <col min="58" max="58" width="5.81640625" style="11" customWidth="1"/>
    <col min="59" max="59" width="7" style="67" customWidth="1"/>
    <col min="60" max="60" width="4.36328125" style="11" customWidth="1"/>
    <col min="61" max="61" width="5.81640625" style="11" customWidth="1"/>
    <col min="62" max="62" width="6" style="11" customWidth="1"/>
    <col min="63" max="63" width="5.08984375" style="11" customWidth="1"/>
    <col min="64" max="64" width="5.36328125" customWidth="1"/>
    <col min="65" max="65" width="6.453125" style="1" customWidth="1"/>
    <col min="66" max="66" width="6" customWidth="1"/>
    <col min="67" max="67" width="5.6328125" style="317" customWidth="1"/>
    <col min="68" max="68" width="4.453125" style="317" customWidth="1"/>
    <col min="69" max="69" width="5.54296875" style="317" customWidth="1"/>
    <col min="70" max="70" width="4.6328125" style="317" customWidth="1"/>
    <col min="71" max="71" width="4.81640625" style="317" customWidth="1"/>
    <col min="72" max="72" width="6" style="317" customWidth="1"/>
    <col min="73" max="73" width="5.453125" style="32" customWidth="1"/>
    <col min="74" max="74" width="5.6328125" customWidth="1"/>
    <col min="75" max="75" width="5.6328125" style="11" customWidth="1"/>
    <col min="76" max="76" width="6.90625" style="11" customWidth="1"/>
    <col min="77" max="77" width="8" style="11" customWidth="1"/>
    <col min="78" max="78" width="8.08984375" style="11" customWidth="1"/>
    <col min="79" max="79" width="6" style="11" customWidth="1"/>
    <col min="80" max="80" width="8.36328125" style="11" customWidth="1"/>
    <col min="81" max="81" width="6.54296875" style="11" customWidth="1"/>
    <col min="82" max="82" width="6.36328125" customWidth="1"/>
    <col min="85" max="85" width="16.36328125" customWidth="1"/>
  </cols>
  <sheetData>
    <row r="1" spans="39:81">
      <c r="AM1" s="103"/>
      <c r="AN1" s="309"/>
      <c r="AO1" s="103"/>
      <c r="AP1" s="103"/>
      <c r="AQ1" s="124"/>
      <c r="AR1" s="103"/>
      <c r="AS1" s="124"/>
      <c r="AT1" s="19"/>
      <c r="AU1" s="11"/>
      <c r="AW1" s="11"/>
      <c r="AX1" s="67"/>
      <c r="AY1" s="11"/>
      <c r="AZ1" s="67"/>
      <c r="BA1"/>
      <c r="BB1"/>
      <c r="BD1"/>
      <c r="BE1"/>
      <c r="BF1"/>
      <c r="BG1"/>
      <c r="BH1"/>
      <c r="BI1"/>
      <c r="BJ1"/>
      <c r="BK1"/>
      <c r="BM1"/>
      <c r="BO1"/>
      <c r="BP1"/>
      <c r="BQ1"/>
      <c r="BR1"/>
      <c r="BS1"/>
      <c r="BT1"/>
      <c r="BU1"/>
      <c r="BW1"/>
      <c r="BX1"/>
      <c r="BY1"/>
      <c r="BZ1"/>
      <c r="CA1"/>
      <c r="CB1"/>
      <c r="CC1"/>
    </row>
    <row r="2" spans="39:81" ht="31.8">
      <c r="AM2" s="103"/>
      <c r="AN2" s="309"/>
      <c r="AO2" s="162" t="str">
        <f>+År!B2</f>
        <v>UNG KU</v>
      </c>
      <c r="AP2" s="103"/>
      <c r="AQ2" s="329"/>
      <c r="AR2" s="103"/>
      <c r="AS2" s="329"/>
      <c r="AT2" s="19"/>
      <c r="AU2" s="11"/>
      <c r="AW2" s="11"/>
      <c r="AX2" s="67"/>
      <c r="AY2" s="11"/>
      <c r="AZ2" s="67"/>
      <c r="BA2"/>
      <c r="BB2"/>
      <c r="BD2"/>
      <c r="BE2"/>
      <c r="BF2"/>
      <c r="BG2"/>
      <c r="BH2"/>
      <c r="BI2"/>
      <c r="BJ2"/>
      <c r="BK2"/>
      <c r="BM2"/>
      <c r="BO2"/>
      <c r="BP2"/>
      <c r="BQ2"/>
      <c r="BR2"/>
      <c r="BS2"/>
      <c r="BT2"/>
      <c r="BU2"/>
      <c r="BW2"/>
      <c r="BX2"/>
      <c r="BY2"/>
      <c r="BZ2"/>
      <c r="CA2"/>
      <c r="CB2"/>
      <c r="CC2"/>
    </row>
    <row r="3" spans="39:81">
      <c r="AM3" s="103"/>
      <c r="AN3" s="309"/>
      <c r="AO3"/>
      <c r="AQ3" s="1"/>
      <c r="AS3" s="1"/>
      <c r="AT3" s="19"/>
      <c r="AU3" s="11"/>
      <c r="AW3" s="11"/>
      <c r="AX3" s="67"/>
      <c r="AY3" s="11"/>
      <c r="AZ3" s="67"/>
      <c r="BA3"/>
      <c r="BB3"/>
      <c r="BD3"/>
      <c r="BE3"/>
      <c r="BF3"/>
      <c r="BG3"/>
      <c r="BH3"/>
      <c r="BI3"/>
      <c r="BJ3"/>
      <c r="BK3"/>
      <c r="BM3"/>
      <c r="BO3"/>
      <c r="BP3"/>
      <c r="BQ3"/>
      <c r="BR3"/>
      <c r="BS3"/>
      <c r="BT3"/>
      <c r="BU3"/>
      <c r="BW3"/>
      <c r="BX3"/>
      <c r="BY3"/>
      <c r="BZ3"/>
      <c r="CA3"/>
      <c r="CB3"/>
      <c r="CC3"/>
    </row>
    <row r="4" spans="39:81">
      <c r="AM4" s="103"/>
      <c r="AN4" s="309"/>
      <c r="AO4"/>
      <c r="AQ4" s="1"/>
      <c r="AS4" s="1"/>
      <c r="AT4" s="19"/>
      <c r="AU4" s="11"/>
      <c r="AW4" s="11"/>
      <c r="AX4" s="67"/>
      <c r="AY4" s="11"/>
      <c r="AZ4" s="67"/>
      <c r="BA4"/>
      <c r="BB4"/>
      <c r="BD4"/>
      <c r="BE4"/>
      <c r="BF4"/>
      <c r="BG4"/>
      <c r="BH4"/>
      <c r="BI4"/>
      <c r="BJ4"/>
      <c r="BK4"/>
      <c r="BM4"/>
      <c r="BO4"/>
      <c r="BP4"/>
      <c r="BQ4"/>
      <c r="BR4"/>
      <c r="BS4"/>
      <c r="BT4"/>
      <c r="BU4"/>
      <c r="BW4"/>
      <c r="BX4"/>
      <c r="BY4"/>
      <c r="BZ4"/>
      <c r="CA4"/>
      <c r="CB4"/>
      <c r="CC4"/>
    </row>
    <row r="5" spans="39:81" ht="22.8">
      <c r="AM5" s="131"/>
      <c r="AN5" s="309"/>
      <c r="AO5"/>
      <c r="AQ5" s="1"/>
      <c r="AS5" s="1"/>
      <c r="AT5" s="19"/>
      <c r="AU5" s="11"/>
      <c r="AW5" s="11"/>
      <c r="AX5" s="67"/>
      <c r="AY5" s="11"/>
      <c r="AZ5" s="67"/>
      <c r="BA5"/>
      <c r="BB5"/>
      <c r="BD5"/>
      <c r="BE5"/>
      <c r="BF5"/>
      <c r="BG5"/>
      <c r="BH5"/>
      <c r="BI5"/>
      <c r="BJ5"/>
      <c r="BK5"/>
      <c r="BM5"/>
      <c r="BO5"/>
      <c r="BP5"/>
      <c r="BQ5"/>
      <c r="BR5"/>
      <c r="BS5"/>
      <c r="BT5"/>
      <c r="BU5"/>
      <c r="BW5"/>
      <c r="BX5"/>
      <c r="BY5"/>
      <c r="BZ5"/>
      <c r="CA5"/>
      <c r="CB5"/>
      <c r="CC5"/>
    </row>
    <row r="6" spans="39:81" ht="15.75" customHeight="1">
      <c r="AO6"/>
      <c r="AQ6" s="1"/>
      <c r="AS6" s="1"/>
      <c r="AT6" s="19"/>
      <c r="AU6" s="11"/>
      <c r="AW6" s="11"/>
      <c r="AX6" s="67"/>
      <c r="AY6" s="11"/>
      <c r="AZ6" s="67"/>
      <c r="BA6" s="11"/>
      <c r="BC6" s="11"/>
      <c r="BE6"/>
      <c r="BF6" s="1"/>
      <c r="BG6"/>
      <c r="BH6" s="317"/>
      <c r="BI6" s="317"/>
      <c r="BJ6" s="317"/>
      <c r="BK6" s="317"/>
      <c r="BL6" s="317"/>
      <c r="BM6" s="317"/>
      <c r="BN6" s="32"/>
      <c r="BO6"/>
      <c r="BP6" s="11"/>
      <c r="BQ6"/>
      <c r="BR6"/>
      <c r="BS6"/>
      <c r="BT6"/>
      <c r="BU6"/>
      <c r="BW6"/>
      <c r="BX6"/>
      <c r="BY6"/>
      <c r="BZ6"/>
      <c r="CA6"/>
      <c r="CB6"/>
      <c r="CC6"/>
    </row>
    <row r="7" spans="39:81">
      <c r="BX7"/>
      <c r="BY7"/>
      <c r="BZ7"/>
      <c r="CA7"/>
      <c r="CB7"/>
      <c r="CC7"/>
    </row>
    <row r="8" spans="39:81">
      <c r="BX8"/>
      <c r="BY8"/>
      <c r="BZ8"/>
      <c r="CA8"/>
      <c r="CB8"/>
      <c r="CC8"/>
    </row>
    <row r="9" spans="39:81">
      <c r="BX9"/>
      <c r="BY9"/>
      <c r="BZ9"/>
      <c r="CA9"/>
      <c r="CB9"/>
      <c r="CC9"/>
    </row>
    <row r="10" spans="39:81">
      <c r="BX10"/>
      <c r="BY10"/>
      <c r="BZ10"/>
      <c r="CA10"/>
      <c r="CB10"/>
      <c r="CC10"/>
    </row>
    <row r="11" spans="39:81">
      <c r="BX11"/>
      <c r="BY11"/>
      <c r="BZ11"/>
      <c r="CA11"/>
      <c r="CB11"/>
      <c r="CC11"/>
    </row>
    <row r="12" spans="39:81">
      <c r="BX12"/>
      <c r="BY12"/>
      <c r="BZ12"/>
      <c r="CA12"/>
      <c r="CB12"/>
      <c r="CC12"/>
    </row>
    <row r="13" spans="39:81">
      <c r="BX13"/>
      <c r="BY13"/>
      <c r="BZ13"/>
      <c r="CA13"/>
      <c r="CB13"/>
      <c r="CC13"/>
    </row>
    <row r="14" spans="39:81">
      <c r="BX14"/>
      <c r="BY14"/>
      <c r="BZ14"/>
      <c r="CA14"/>
      <c r="CB14"/>
      <c r="CC14"/>
    </row>
    <row r="15" spans="39:81">
      <c r="BX15"/>
      <c r="BY15"/>
      <c r="BZ15"/>
      <c r="CA15"/>
      <c r="CB15"/>
      <c r="CC15"/>
    </row>
    <row r="16" spans="39:81">
      <c r="BX16"/>
      <c r="BY16"/>
      <c r="BZ16"/>
      <c r="CA16"/>
      <c r="CB16"/>
      <c r="CC16"/>
    </row>
    <row r="17" spans="76:81">
      <c r="BX17"/>
      <c r="BY17"/>
      <c r="BZ17"/>
      <c r="CA17"/>
      <c r="CB17"/>
      <c r="CC17"/>
    </row>
    <row r="18" spans="76:81">
      <c r="BX18"/>
      <c r="BY18"/>
      <c r="BZ18"/>
      <c r="CA18"/>
      <c r="CB18"/>
      <c r="CC18"/>
    </row>
    <row r="19" spans="76:81">
      <c r="BX19"/>
      <c r="BY19"/>
      <c r="BZ19"/>
      <c r="CA19"/>
      <c r="CB19"/>
      <c r="CC19"/>
    </row>
    <row r="20" spans="76:81">
      <c r="BX20"/>
      <c r="BY20"/>
      <c r="BZ20"/>
      <c r="CA20"/>
      <c r="CB20"/>
      <c r="CC20"/>
    </row>
    <row r="21" spans="76:81">
      <c r="BX21"/>
      <c r="BY21"/>
      <c r="BZ21"/>
      <c r="CA21"/>
      <c r="CB21"/>
      <c r="CC21"/>
    </row>
    <row r="22" spans="76:81">
      <c r="BX22"/>
      <c r="BY22"/>
      <c r="BZ22"/>
      <c r="CA22"/>
      <c r="CB22"/>
      <c r="CC22"/>
    </row>
    <row r="23" spans="76:81">
      <c r="BX23"/>
      <c r="BY23"/>
      <c r="BZ23"/>
      <c r="CA23"/>
      <c r="CB23"/>
      <c r="CC23"/>
    </row>
    <row r="24" spans="76:81">
      <c r="BX24"/>
      <c r="BY24"/>
      <c r="BZ24"/>
      <c r="CA24"/>
      <c r="CB24"/>
      <c r="CC24"/>
    </row>
    <row r="25" spans="76:81">
      <c r="BX25"/>
      <c r="BY25"/>
      <c r="BZ25"/>
      <c r="CA25"/>
      <c r="CB25"/>
      <c r="CC25"/>
    </row>
    <row r="26" spans="76:81">
      <c r="BX26"/>
      <c r="BY26"/>
      <c r="BZ26"/>
      <c r="CA26"/>
      <c r="CB26"/>
      <c r="CC26"/>
    </row>
    <row r="27" spans="76:81">
      <c r="BX27"/>
      <c r="BY27"/>
      <c r="BZ27"/>
      <c r="CA27"/>
      <c r="CB27"/>
      <c r="CC27"/>
    </row>
    <row r="28" spans="76:81">
      <c r="BX28"/>
      <c r="BY28"/>
      <c r="BZ28"/>
      <c r="CA28"/>
      <c r="CB28"/>
      <c r="CC28"/>
    </row>
    <row r="29" spans="76:81">
      <c r="BX29"/>
      <c r="BY29"/>
      <c r="BZ29"/>
      <c r="CA29"/>
      <c r="CB29"/>
      <c r="CC29"/>
    </row>
    <row r="30" spans="76:81">
      <c r="BX30"/>
      <c r="BY30"/>
      <c r="BZ30"/>
      <c r="CA30"/>
      <c r="CB30"/>
      <c r="CC30"/>
    </row>
    <row r="31" spans="76:81">
      <c r="BX31"/>
      <c r="BY31"/>
      <c r="BZ31"/>
      <c r="CA31"/>
      <c r="CB31"/>
      <c r="CC31"/>
    </row>
    <row r="32" spans="76:81">
      <c r="BX32"/>
      <c r="BY32"/>
      <c r="BZ32"/>
      <c r="CA32"/>
      <c r="CB32"/>
      <c r="CC32"/>
    </row>
    <row r="33" spans="76:81">
      <c r="BX33"/>
      <c r="BY33"/>
      <c r="BZ33"/>
      <c r="CA33"/>
      <c r="CB33"/>
      <c r="CC33"/>
    </row>
    <row r="34" spans="76:81">
      <c r="BX34"/>
      <c r="BY34"/>
      <c r="BZ34"/>
      <c r="CA34"/>
      <c r="CB34"/>
      <c r="CC34"/>
    </row>
    <row r="35" spans="76:81">
      <c r="BX35"/>
      <c r="BY35"/>
      <c r="BZ35"/>
      <c r="CA35"/>
      <c r="CB35"/>
      <c r="CC35"/>
    </row>
    <row r="36" spans="76:81">
      <c r="BX36"/>
      <c r="BY36"/>
      <c r="BZ36"/>
      <c r="CA36"/>
      <c r="CB36"/>
      <c r="CC36"/>
    </row>
    <row r="37" spans="76:81">
      <c r="BX37"/>
      <c r="BY37"/>
      <c r="BZ37"/>
      <c r="CA37"/>
      <c r="CB37"/>
      <c r="CC37"/>
    </row>
    <row r="38" spans="76:81">
      <c r="BX38"/>
      <c r="BY38"/>
      <c r="BZ38"/>
      <c r="CA38"/>
      <c r="CB38"/>
      <c r="CC38"/>
    </row>
    <row r="39" spans="76:81">
      <c r="BX39"/>
      <c r="BY39"/>
      <c r="BZ39"/>
      <c r="CA39"/>
      <c r="CB39"/>
      <c r="CC39"/>
    </row>
    <row r="40" spans="76:81">
      <c r="BX40"/>
      <c r="BY40"/>
      <c r="BZ40"/>
      <c r="CA40"/>
      <c r="CB40"/>
      <c r="CC40"/>
    </row>
    <row r="41" spans="76:81">
      <c r="BX41"/>
      <c r="BY41"/>
      <c r="BZ41"/>
      <c r="CA41"/>
      <c r="CB41"/>
      <c r="CC41"/>
    </row>
    <row r="42" spans="76:81">
      <c r="BX42"/>
      <c r="BY42"/>
      <c r="BZ42"/>
      <c r="CA42"/>
      <c r="CB42"/>
      <c r="CC42"/>
    </row>
    <row r="43" spans="76:81">
      <c r="BX43"/>
      <c r="BY43"/>
      <c r="BZ43"/>
      <c r="CA43"/>
      <c r="CB43"/>
      <c r="CC43"/>
    </row>
    <row r="44" spans="76:81">
      <c r="BX44"/>
      <c r="BY44"/>
      <c r="BZ44"/>
      <c r="CA44"/>
      <c r="CB44"/>
      <c r="CC44"/>
    </row>
    <row r="45" spans="76:81">
      <c r="BX45"/>
      <c r="BY45"/>
      <c r="BZ45"/>
      <c r="CA45"/>
      <c r="CB45"/>
      <c r="CC45"/>
    </row>
    <row r="46" spans="76:81">
      <c r="BX46"/>
      <c r="BY46"/>
      <c r="BZ46"/>
      <c r="CA46"/>
      <c r="CB46"/>
      <c r="CC46"/>
    </row>
    <row r="47" spans="76:81">
      <c r="BX47"/>
      <c r="BY47"/>
      <c r="BZ47"/>
      <c r="CA47"/>
      <c r="CB47"/>
      <c r="CC47"/>
    </row>
    <row r="48" spans="76:81">
      <c r="BX48"/>
      <c r="BY48"/>
      <c r="BZ48"/>
      <c r="CA48"/>
      <c r="CB48"/>
      <c r="CC48"/>
    </row>
    <row r="49" spans="76:81">
      <c r="BX49"/>
      <c r="BY49"/>
      <c r="BZ49"/>
      <c r="CA49"/>
      <c r="CB49"/>
      <c r="CC49"/>
    </row>
    <row r="50" spans="76:81">
      <c r="BX50"/>
      <c r="BY50"/>
      <c r="BZ50"/>
      <c r="CA50"/>
      <c r="CB50"/>
      <c r="CC50"/>
    </row>
    <row r="51" spans="76:81">
      <c r="BX51"/>
      <c r="BY51"/>
      <c r="BZ51"/>
      <c r="CA51"/>
      <c r="CB51"/>
      <c r="CC51"/>
    </row>
    <row r="52" spans="76:81">
      <c r="BX52"/>
      <c r="BY52"/>
      <c r="BZ52"/>
      <c r="CA52"/>
      <c r="CB52"/>
      <c r="CC52"/>
    </row>
    <row r="53" spans="76:81">
      <c r="BX53"/>
      <c r="BY53"/>
      <c r="BZ53"/>
      <c r="CA53"/>
      <c r="CB53"/>
      <c r="CC53"/>
    </row>
    <row r="54" spans="76:81">
      <c r="BX54"/>
      <c r="BY54"/>
      <c r="BZ54"/>
      <c r="CA54"/>
      <c r="CB54"/>
      <c r="CC54"/>
    </row>
    <row r="55" spans="76:81">
      <c r="BX55"/>
      <c r="BY55"/>
      <c r="BZ55"/>
      <c r="CA55"/>
      <c r="CB55"/>
      <c r="CC55"/>
    </row>
    <row r="56" spans="76:81">
      <c r="BX56"/>
      <c r="BY56"/>
      <c r="BZ56"/>
      <c r="CA56"/>
      <c r="CB56"/>
      <c r="CC56"/>
    </row>
    <row r="57" spans="76:81">
      <c r="BX57"/>
      <c r="BY57"/>
      <c r="BZ57"/>
      <c r="CA57"/>
      <c r="CB57"/>
      <c r="CC57"/>
    </row>
    <row r="58" spans="76:81">
      <c r="BX58"/>
      <c r="BY58"/>
      <c r="BZ58"/>
      <c r="CA58"/>
      <c r="CB58"/>
      <c r="CC58"/>
    </row>
    <row r="59" spans="76:81">
      <c r="BX59"/>
      <c r="BY59"/>
      <c r="BZ59"/>
      <c r="CA59"/>
      <c r="CB59"/>
      <c r="CC59"/>
    </row>
    <row r="60" spans="76:81">
      <c r="BX60"/>
      <c r="BY60"/>
      <c r="BZ60"/>
      <c r="CA60"/>
      <c r="CB60"/>
      <c r="CC60"/>
    </row>
    <row r="61" spans="76:81">
      <c r="BX61"/>
      <c r="BY61"/>
      <c r="BZ61"/>
      <c r="CA61"/>
      <c r="CB61"/>
      <c r="CC61"/>
    </row>
    <row r="62" spans="76:81">
      <c r="BX62"/>
      <c r="BY62"/>
      <c r="BZ62"/>
      <c r="CA62"/>
      <c r="CB62"/>
      <c r="CC62"/>
    </row>
    <row r="63" spans="76:81">
      <c r="BX63"/>
      <c r="BY63"/>
      <c r="BZ63"/>
      <c r="CA63"/>
      <c r="CB63"/>
      <c r="CC63"/>
    </row>
    <row r="64" spans="76:81">
      <c r="BX64"/>
      <c r="BY64"/>
      <c r="BZ64"/>
      <c r="CA64"/>
      <c r="CB64"/>
      <c r="CC64"/>
    </row>
    <row r="65" spans="76:81">
      <c r="BX65"/>
      <c r="BY65"/>
      <c r="BZ65"/>
      <c r="CA65"/>
      <c r="CB65"/>
      <c r="CC65"/>
    </row>
    <row r="66" spans="76:81">
      <c r="BX66"/>
      <c r="BY66"/>
      <c r="BZ66"/>
      <c r="CA66"/>
      <c r="CB66"/>
      <c r="CC66"/>
    </row>
    <row r="67" spans="76:81">
      <c r="BX67"/>
      <c r="BY67"/>
      <c r="BZ67"/>
      <c r="CA67"/>
      <c r="CB67"/>
      <c r="CC67"/>
    </row>
    <row r="68" spans="76:81">
      <c r="BX68"/>
      <c r="BY68"/>
      <c r="BZ68"/>
      <c r="CA68"/>
      <c r="CB68"/>
      <c r="CC68"/>
    </row>
    <row r="69" spans="76:81">
      <c r="BX69"/>
      <c r="BY69"/>
      <c r="BZ69"/>
      <c r="CA69"/>
      <c r="CB69"/>
      <c r="CC69"/>
    </row>
    <row r="70" spans="76:81">
      <c r="BX70"/>
      <c r="BY70"/>
      <c r="BZ70"/>
      <c r="CA70"/>
      <c r="CB70"/>
      <c r="CC70"/>
    </row>
    <row r="71" spans="76:81">
      <c r="BX71"/>
      <c r="BY71"/>
      <c r="BZ71"/>
      <c r="CA71"/>
      <c r="CB71"/>
      <c r="CC71"/>
    </row>
    <row r="72" spans="76:81">
      <c r="BX72"/>
      <c r="BY72"/>
      <c r="BZ72"/>
      <c r="CA72"/>
      <c r="CB72"/>
      <c r="CC72"/>
    </row>
    <row r="73" spans="76:81">
      <c r="BX73"/>
      <c r="BY73"/>
      <c r="BZ73"/>
      <c r="CA73"/>
      <c r="CB73"/>
      <c r="CC73"/>
    </row>
    <row r="74" spans="76:81">
      <c r="BX74"/>
      <c r="BY74"/>
      <c r="BZ74"/>
      <c r="CA74"/>
      <c r="CB74"/>
      <c r="CC74"/>
    </row>
    <row r="75" spans="76:81">
      <c r="BX75"/>
      <c r="BY75"/>
      <c r="BZ75"/>
      <c r="CA75"/>
      <c r="CB75"/>
      <c r="CC75"/>
    </row>
    <row r="76" spans="76:81">
      <c r="BX76"/>
      <c r="BY76"/>
      <c r="BZ76"/>
      <c r="CA76"/>
      <c r="CB76"/>
      <c r="CC76"/>
    </row>
    <row r="77" spans="76:81">
      <c r="BX77"/>
      <c r="BY77"/>
      <c r="BZ77"/>
      <c r="CA77"/>
      <c r="CB77"/>
      <c r="CC77"/>
    </row>
    <row r="78" spans="76:81">
      <c r="BX78"/>
      <c r="BY78"/>
      <c r="BZ78"/>
      <c r="CA78"/>
      <c r="CB78"/>
      <c r="CC78"/>
    </row>
    <row r="79" spans="76:81">
      <c r="BX79"/>
      <c r="BY79"/>
      <c r="BZ79"/>
      <c r="CA79"/>
      <c r="CB79"/>
      <c r="CC79"/>
    </row>
    <row r="80" spans="76:81">
      <c r="BX80"/>
      <c r="BY80"/>
      <c r="BZ80"/>
      <c r="CA80"/>
      <c r="CB80"/>
      <c r="CC80"/>
    </row>
    <row r="81" spans="76:81">
      <c r="BX81"/>
      <c r="BY81"/>
      <c r="BZ81"/>
      <c r="CA81"/>
      <c r="CB81"/>
      <c r="CC81"/>
    </row>
    <row r="82" spans="76:81">
      <c r="BX82"/>
      <c r="BY82"/>
      <c r="BZ82"/>
      <c r="CA82"/>
      <c r="CB82"/>
      <c r="CC82"/>
    </row>
    <row r="83" spans="76:81">
      <c r="BX83"/>
      <c r="BY83"/>
      <c r="BZ83"/>
      <c r="CA83"/>
      <c r="CB83"/>
      <c r="CC83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S42"/>
  <sheetViews>
    <sheetView zoomScale="95" zoomScaleNormal="95" workbookViewId="0">
      <selection activeCell="K3" sqref="K3"/>
    </sheetView>
  </sheetViews>
  <sheetFormatPr baseColWidth="10" defaultRowHeight="15"/>
  <cols>
    <col min="1" max="1" width="1.1796875" customWidth="1"/>
    <col min="2" max="2" width="2.6328125" customWidth="1"/>
    <col min="3" max="3" width="7.36328125" customWidth="1"/>
    <col min="4" max="4" width="5.81640625" customWidth="1"/>
    <col min="5" max="5" width="6.90625" customWidth="1"/>
    <col min="6" max="6" width="8" style="561" customWidth="1"/>
    <col min="7" max="7" width="4.81640625" customWidth="1"/>
    <col min="8" max="8" width="5.08984375" style="11" customWidth="1"/>
    <col min="9" max="9" width="4" style="11" customWidth="1"/>
    <col min="10" max="10" width="4.81640625" style="11" customWidth="1"/>
    <col min="11" max="11" width="2.36328125" style="11" customWidth="1"/>
    <col min="12" max="12" width="5.1796875" customWidth="1"/>
    <col min="13" max="13" width="4.54296875" style="11" customWidth="1"/>
    <col min="14" max="14" width="1.453125" style="562" customWidth="1"/>
    <col min="15" max="16" width="6.36328125" customWidth="1"/>
    <col min="17" max="17" width="1.6328125" customWidth="1"/>
    <col min="18" max="18" width="5.08984375" customWidth="1"/>
    <col min="19" max="19" width="5.54296875" style="11" customWidth="1"/>
    <col min="20" max="20" width="3.08984375" style="11" customWidth="1"/>
    <col min="21" max="21" width="5.6328125" customWidth="1"/>
    <col min="22" max="22" width="5.54296875" style="11" customWidth="1"/>
    <col min="23" max="23" width="6.81640625" customWidth="1"/>
    <col min="24" max="24" width="5.54296875" customWidth="1"/>
    <col min="25" max="25" width="2.7265625" customWidth="1"/>
    <col min="26" max="26" width="5.54296875" customWidth="1"/>
    <col min="27" max="27" width="6.36328125" customWidth="1"/>
    <col min="28" max="28" width="1.36328125" customWidth="1"/>
    <col min="29" max="29" width="6.6328125" style="11" customWidth="1"/>
    <col min="30" max="30" width="5.36328125" customWidth="1"/>
    <col min="31" max="31" width="7.36328125" style="67" customWidth="1"/>
    <col min="32" max="32" width="5.90625" customWidth="1"/>
    <col min="33" max="33" width="6.6328125" style="11" customWidth="1"/>
    <col min="34" max="34" width="6.1796875" style="11" customWidth="1"/>
    <col min="35" max="35" width="3.453125" customWidth="1"/>
    <col min="36" max="36" width="9.36328125" customWidth="1"/>
    <col min="37" max="37" width="13.81640625" customWidth="1"/>
    <col min="40" max="40" width="9.54296875" customWidth="1"/>
    <col min="41" max="41" width="6.54296875" customWidth="1"/>
  </cols>
  <sheetData>
    <row r="1" spans="1:45">
      <c r="A1" s="103"/>
      <c r="B1" s="103"/>
      <c r="C1" s="103"/>
      <c r="D1" s="103"/>
      <c r="E1" s="103"/>
      <c r="F1" s="563"/>
      <c r="G1" s="103"/>
      <c r="H1" s="118"/>
      <c r="I1" s="118"/>
      <c r="J1" s="118"/>
      <c r="K1" s="118"/>
      <c r="L1" s="103"/>
      <c r="M1" s="118"/>
      <c r="N1" s="118"/>
      <c r="O1" s="103"/>
      <c r="P1" s="103"/>
      <c r="Q1" s="103"/>
      <c r="R1" s="103"/>
      <c r="S1" s="118"/>
      <c r="T1" s="118"/>
      <c r="U1" s="103"/>
      <c r="V1" s="118"/>
      <c r="W1" s="103"/>
      <c r="X1" s="103"/>
      <c r="Y1" s="103"/>
      <c r="Z1" s="103"/>
      <c r="AA1" s="103"/>
      <c r="AB1" s="103"/>
      <c r="AC1" s="118"/>
      <c r="AD1" s="103"/>
      <c r="AE1" s="135"/>
      <c r="AF1" s="103"/>
      <c r="AG1" s="118"/>
      <c r="AH1" s="118"/>
      <c r="AI1" s="103"/>
    </row>
    <row r="2" spans="1:45" s="198" customFormat="1" ht="31.8">
      <c r="A2" s="212"/>
      <c r="B2" s="212"/>
      <c r="C2" s="162" t="s">
        <v>524</v>
      </c>
      <c r="D2" s="212"/>
      <c r="E2" s="212"/>
      <c r="F2" s="564"/>
      <c r="G2" s="212"/>
      <c r="H2" s="216"/>
      <c r="I2" s="216"/>
      <c r="J2" s="216"/>
      <c r="K2" s="216"/>
      <c r="L2" s="212"/>
      <c r="M2" s="216"/>
      <c r="N2" s="216"/>
      <c r="O2" s="212"/>
      <c r="P2" s="212"/>
      <c r="Q2" s="212"/>
      <c r="R2" s="212"/>
      <c r="S2" s="216"/>
      <c r="T2" s="216"/>
      <c r="U2" s="212"/>
      <c r="V2" s="216"/>
      <c r="W2" s="503" t="str">
        <f>+År!B2</f>
        <v>UNG KU</v>
      </c>
      <c r="X2" s="212"/>
      <c r="Y2" s="212"/>
      <c r="Z2" s="212"/>
      <c r="AA2" s="212"/>
      <c r="AB2" s="212"/>
      <c r="AC2" s="216"/>
      <c r="AD2" s="212"/>
      <c r="AE2" s="212"/>
      <c r="AF2" s="212"/>
      <c r="AG2" s="216"/>
      <c r="AH2" s="216"/>
      <c r="AI2" s="212"/>
      <c r="AJ2"/>
      <c r="AK2"/>
      <c r="AL2"/>
      <c r="AM2"/>
      <c r="AN2"/>
      <c r="AO2"/>
      <c r="AP2"/>
      <c r="AQ2"/>
      <c r="AR2"/>
      <c r="AS2"/>
    </row>
    <row r="3" spans="1:45" ht="17.399999999999999">
      <c r="A3" s="103"/>
      <c r="B3" s="103"/>
      <c r="C3" s="106"/>
      <c r="D3" s="103"/>
      <c r="E3" s="103"/>
      <c r="F3" s="565"/>
      <c r="G3" s="104"/>
      <c r="H3" s="118"/>
      <c r="I3" s="118"/>
      <c r="J3" s="118"/>
      <c r="K3" s="118"/>
      <c r="L3" s="103"/>
      <c r="M3" s="118"/>
      <c r="N3" s="118"/>
      <c r="O3" s="103"/>
      <c r="P3" s="103"/>
      <c r="Q3" s="103"/>
      <c r="R3" s="103"/>
      <c r="S3" s="118"/>
      <c r="T3" s="118"/>
      <c r="U3" s="103"/>
      <c r="V3" s="118"/>
      <c r="W3" s="103"/>
      <c r="X3" s="103"/>
      <c r="Y3" s="103"/>
      <c r="Z3" s="103"/>
      <c r="AA3" s="103"/>
      <c r="AB3" s="103"/>
      <c r="AC3" s="118"/>
      <c r="AD3" s="103"/>
      <c r="AE3" s="103"/>
      <c r="AF3" s="103"/>
      <c r="AG3" s="118"/>
      <c r="AH3" s="118"/>
      <c r="AI3" s="103"/>
    </row>
    <row r="4" spans="1:45" s="180" customFormat="1" ht="19.8">
      <c r="A4" s="213"/>
      <c r="B4" s="213"/>
      <c r="C4" s="214"/>
      <c r="D4" s="213"/>
      <c r="E4" s="213"/>
      <c r="F4" s="566" t="s">
        <v>460</v>
      </c>
      <c r="G4" s="199">
        <f>+År!P2</f>
        <v>52</v>
      </c>
      <c r="H4" s="217"/>
      <c r="I4" s="217"/>
      <c r="J4" s="217"/>
      <c r="K4" s="217"/>
      <c r="L4" s="217"/>
      <c r="M4" s="217"/>
      <c r="N4" s="217"/>
      <c r="O4" s="215"/>
      <c r="P4" s="215"/>
      <c r="Q4" s="213"/>
      <c r="R4" s="217"/>
      <c r="S4" s="217"/>
      <c r="T4" s="213"/>
      <c r="U4" s="217"/>
      <c r="V4" s="214" t="s">
        <v>417</v>
      </c>
      <c r="W4" s="214"/>
      <c r="X4" s="214"/>
      <c r="Y4" s="588">
        <f>SUM(F9:F10)</f>
        <v>45246</v>
      </c>
      <c r="Z4" s="589"/>
      <c r="AA4" s="589"/>
      <c r="AB4" s="215"/>
      <c r="AC4" s="217"/>
      <c r="AD4" s="213"/>
      <c r="AE4" s="217"/>
      <c r="AF4" s="217"/>
      <c r="AG4" s="217"/>
      <c r="AH4" s="217"/>
      <c r="AI4" s="217"/>
      <c r="AJ4"/>
      <c r="AK4"/>
      <c r="AL4"/>
      <c r="AM4"/>
      <c r="AN4"/>
      <c r="AO4"/>
      <c r="AP4"/>
    </row>
    <row r="5" spans="1:45" ht="17.399999999999999">
      <c r="A5" s="103"/>
      <c r="B5" s="103"/>
      <c r="C5" s="106"/>
      <c r="D5" s="103"/>
      <c r="E5" s="103"/>
      <c r="F5" s="565"/>
      <c r="G5" s="104"/>
      <c r="H5" s="118"/>
      <c r="I5" s="118"/>
      <c r="J5" s="118"/>
      <c r="K5" s="118"/>
      <c r="L5" s="103"/>
      <c r="M5" s="118"/>
      <c r="N5" s="118"/>
      <c r="O5" s="103"/>
      <c r="P5" s="103"/>
      <c r="Q5" s="103"/>
      <c r="R5" s="103"/>
      <c r="S5" s="118"/>
      <c r="T5" s="118"/>
      <c r="U5" s="103"/>
      <c r="V5" s="118"/>
      <c r="W5" s="103"/>
      <c r="X5" s="103"/>
      <c r="Y5" s="103"/>
      <c r="Z5" s="103"/>
      <c r="AA5" s="103"/>
      <c r="AB5" s="103"/>
      <c r="AC5" s="118"/>
      <c r="AD5" s="103"/>
      <c r="AE5" s="103"/>
      <c r="AF5" s="103"/>
      <c r="AG5" s="118"/>
      <c r="AH5" s="118"/>
      <c r="AI5" s="103"/>
    </row>
    <row r="6" spans="1:45" ht="15.6">
      <c r="A6" s="103"/>
      <c r="B6" s="103"/>
      <c r="C6" s="103"/>
      <c r="D6" s="103"/>
      <c r="E6" s="105" t="s">
        <v>4</v>
      </c>
      <c r="F6" s="563"/>
      <c r="G6" s="103"/>
      <c r="H6" s="119"/>
      <c r="I6" s="118"/>
      <c r="J6" s="118"/>
      <c r="K6" s="118"/>
      <c r="L6" s="135"/>
      <c r="M6" s="118"/>
      <c r="N6" s="118"/>
      <c r="O6" s="105"/>
      <c r="P6" s="105"/>
      <c r="Q6" s="105"/>
      <c r="R6" s="105" t="s">
        <v>525</v>
      </c>
      <c r="S6" s="118"/>
      <c r="T6" s="118"/>
      <c r="U6" s="103"/>
      <c r="V6" s="118"/>
      <c r="W6" s="103"/>
      <c r="X6" s="103"/>
      <c r="Y6" s="103"/>
      <c r="Z6" s="104" t="s">
        <v>403</v>
      </c>
      <c r="AA6" s="105" t="s">
        <v>403</v>
      </c>
      <c r="AB6" s="105"/>
      <c r="AC6" s="107" t="s">
        <v>412</v>
      </c>
      <c r="AD6" s="103"/>
      <c r="AE6" s="103"/>
      <c r="AF6" s="105"/>
      <c r="AG6" s="118"/>
      <c r="AH6" s="118"/>
      <c r="AI6" s="103"/>
    </row>
    <row r="7" spans="1:45" ht="15.6">
      <c r="A7" s="103"/>
      <c r="B7" s="103"/>
      <c r="C7" s="103"/>
      <c r="D7" s="103"/>
      <c r="E7" s="105" t="s">
        <v>475</v>
      </c>
      <c r="F7" s="567" t="s">
        <v>4</v>
      </c>
      <c r="G7" s="116"/>
      <c r="H7" s="107" t="s">
        <v>4</v>
      </c>
      <c r="I7" s="233"/>
      <c r="J7" s="107" t="s">
        <v>1</v>
      </c>
      <c r="K7" s="107"/>
      <c r="L7" s="108" t="s">
        <v>416</v>
      </c>
      <c r="M7" s="233"/>
      <c r="N7" s="233"/>
      <c r="O7" s="421" t="s">
        <v>24</v>
      </c>
      <c r="P7" s="421" t="s">
        <v>24</v>
      </c>
      <c r="Q7" s="105"/>
      <c r="R7" s="105" t="s">
        <v>539</v>
      </c>
      <c r="S7" s="233"/>
      <c r="T7" s="233"/>
      <c r="U7" s="105" t="s">
        <v>414</v>
      </c>
      <c r="V7" s="233"/>
      <c r="W7" s="105" t="s">
        <v>24</v>
      </c>
      <c r="X7" s="105" t="s">
        <v>623</v>
      </c>
      <c r="Y7" s="103"/>
      <c r="Z7" s="105" t="s">
        <v>534</v>
      </c>
      <c r="AA7" s="105" t="s">
        <v>487</v>
      </c>
      <c r="AB7" s="105"/>
      <c r="AC7" s="107" t="s">
        <v>416</v>
      </c>
      <c r="AD7" s="105" t="s">
        <v>539</v>
      </c>
      <c r="AE7" s="105" t="s">
        <v>414</v>
      </c>
      <c r="AF7" s="103"/>
      <c r="AG7" s="107" t="s">
        <v>24</v>
      </c>
      <c r="AH7" s="107" t="s">
        <v>576</v>
      </c>
      <c r="AI7" s="103"/>
    </row>
    <row r="8" spans="1:45" ht="15.6">
      <c r="A8" s="103"/>
      <c r="B8" s="105" t="s">
        <v>492</v>
      </c>
      <c r="C8" s="103"/>
      <c r="D8" s="105" t="s">
        <v>89</v>
      </c>
      <c r="E8" s="105" t="s">
        <v>476</v>
      </c>
      <c r="F8" s="567" t="s">
        <v>10</v>
      </c>
      <c r="G8" s="116" t="s">
        <v>533</v>
      </c>
      <c r="H8" s="107" t="s">
        <v>403</v>
      </c>
      <c r="I8" s="233" t="s">
        <v>533</v>
      </c>
      <c r="J8" s="107" t="s">
        <v>403</v>
      </c>
      <c r="K8" s="107"/>
      <c r="L8" s="108" t="s">
        <v>45</v>
      </c>
      <c r="M8" s="233" t="s">
        <v>533</v>
      </c>
      <c r="N8" s="233"/>
      <c r="O8" s="421" t="s">
        <v>717</v>
      </c>
      <c r="P8" s="421" t="s">
        <v>718</v>
      </c>
      <c r="Q8" s="105"/>
      <c r="R8" s="105" t="s">
        <v>540</v>
      </c>
      <c r="S8" s="233" t="s">
        <v>533</v>
      </c>
      <c r="T8" s="233"/>
      <c r="U8" s="105" t="s">
        <v>575</v>
      </c>
      <c r="V8" s="233" t="s">
        <v>533</v>
      </c>
      <c r="W8" s="105" t="s">
        <v>530</v>
      </c>
      <c r="X8" s="105" t="s">
        <v>622</v>
      </c>
      <c r="Y8" s="103"/>
      <c r="Z8" s="105" t="s">
        <v>548</v>
      </c>
      <c r="AA8" s="105" t="s">
        <v>440</v>
      </c>
      <c r="AB8" s="105"/>
      <c r="AC8" s="107" t="s">
        <v>45</v>
      </c>
      <c r="AD8" s="105" t="s">
        <v>540</v>
      </c>
      <c r="AE8" s="105" t="s">
        <v>415</v>
      </c>
      <c r="AF8" s="105" t="s">
        <v>531</v>
      </c>
      <c r="AG8" s="107" t="s">
        <v>470</v>
      </c>
      <c r="AH8" s="107" t="s">
        <v>577</v>
      </c>
      <c r="AI8" s="103"/>
    </row>
    <row r="9" spans="1:45" ht="15.6">
      <c r="A9" s="103"/>
      <c r="B9" s="91">
        <f>+'Ark1'!AN1302</f>
        <v>0</v>
      </c>
      <c r="C9" s="91" t="s">
        <v>493</v>
      </c>
      <c r="D9" s="91">
        <f>+'Ark1'!C1302</f>
        <v>2024</v>
      </c>
      <c r="E9" s="91">
        <f>+'Ark1'!Q1302</f>
        <v>6630</v>
      </c>
      <c r="F9" s="462">
        <f>+'Ark1'!R1302</f>
        <v>34107</v>
      </c>
      <c r="G9" s="134">
        <f>+F9-F12</f>
        <v>-4481</v>
      </c>
      <c r="H9" s="115">
        <f>+'Ark1'!AE1302</f>
        <v>75.38124917119741</v>
      </c>
      <c r="I9" s="234">
        <f>+H9-H12</f>
        <v>-0.99131149064007218</v>
      </c>
      <c r="J9" s="115">
        <f>+'Ark1'!AF1302</f>
        <v>74.25101850267238</v>
      </c>
      <c r="K9" s="107"/>
      <c r="L9" s="115">
        <f>+'Ark1'!U1302</f>
        <v>261.32455800861754</v>
      </c>
      <c r="M9" s="234">
        <f>+L9-L12</f>
        <v>3.494406147936445</v>
      </c>
      <c r="N9" s="233"/>
      <c r="O9" s="376">
        <f>+IF(F9=0,"",'Ark1'!AR1302)</f>
        <v>217.20671793568073</v>
      </c>
      <c r="P9" s="114">
        <f>+IF(F9=0,"",'Ark1'!AS1302)</f>
        <v>25.477319636507598</v>
      </c>
      <c r="Q9" s="105"/>
      <c r="R9" s="113">
        <f>+'Ark1'!S1302</f>
        <v>3.3717371472293323</v>
      </c>
      <c r="S9" s="113">
        <f>+R9-R12</f>
        <v>7.7495464509491629E-2</v>
      </c>
      <c r="T9" s="233"/>
      <c r="U9" s="113">
        <f>+'Ark1'!T1302</f>
        <v>7.430967250124608</v>
      </c>
      <c r="V9" s="326">
        <f>+U9-U12</f>
        <v>9.1975853835606358E-2</v>
      </c>
      <c r="W9" s="115">
        <f>+'Ark1'!AG1302</f>
        <v>1081.4300559298338</v>
      </c>
      <c r="X9" s="115">
        <f>+IF(F9=0,"",1000*L9/W9)</f>
        <v>241.64721201865044</v>
      </c>
      <c r="Y9" s="103"/>
      <c r="Z9" s="115">
        <f>+'Ark1'!W1302</f>
        <v>67.235464860585807</v>
      </c>
      <c r="AA9" s="115">
        <f>+'Ark1'!X1302</f>
        <v>4.4067200281467134</v>
      </c>
      <c r="AB9" s="105"/>
      <c r="AC9" s="115">
        <f>+'Ark1'!Y1302</f>
        <v>48.763238213522349</v>
      </c>
      <c r="AD9" s="113">
        <f>+'Ark1'!Z1302</f>
        <v>1.2557052644531552</v>
      </c>
      <c r="AE9" s="113">
        <f>+'Ark1'!AA1302</f>
        <v>2.1430927200228687</v>
      </c>
      <c r="AF9" s="115">
        <f>+'Ark1'!AJ1302</f>
        <v>212.05997136626911</v>
      </c>
      <c r="AG9" s="115">
        <f>+'Ark1'!AH1302</f>
        <v>92.212742252323594</v>
      </c>
      <c r="AH9" s="115">
        <f>+(F9*L9)/1000</f>
        <v>8912.9966999999197</v>
      </c>
      <c r="AI9" s="103"/>
    </row>
    <row r="10" spans="1:45" ht="15.6">
      <c r="A10" s="103"/>
      <c r="B10" s="91">
        <f>+'Ark1'!AN1303</f>
        <v>1</v>
      </c>
      <c r="C10" s="91" t="s">
        <v>494</v>
      </c>
      <c r="D10" s="91">
        <f>+'Ark1'!C1303</f>
        <v>2024</v>
      </c>
      <c r="E10" s="91">
        <f>+'Ark1'!Q1303</f>
        <v>3438</v>
      </c>
      <c r="F10" s="462">
        <f>+'Ark1'!R1303</f>
        <v>11139</v>
      </c>
      <c r="G10" s="134">
        <f>+F10-F13</f>
        <v>-799</v>
      </c>
      <c r="H10" s="115">
        <f>+'Ark1'!AE1303</f>
        <v>24.618750828802543</v>
      </c>
      <c r="I10" s="234">
        <f>+H10-H13</f>
        <v>0.99131149064000468</v>
      </c>
      <c r="J10" s="115">
        <f>+'Ark1'!AF1303</f>
        <v>25.74898149732762</v>
      </c>
      <c r="K10" s="107"/>
      <c r="L10" s="115">
        <f>+'Ark1'!U1303</f>
        <v>277.48223359368001</v>
      </c>
      <c r="M10" s="234">
        <f>+L10-L13</f>
        <v>0.11005232378630581</v>
      </c>
      <c r="N10" s="233"/>
      <c r="O10" s="376">
        <f>+IF(F10=0,"",'Ark1'!AR1303)</f>
        <v>208.52985007630849</v>
      </c>
      <c r="P10" s="114">
        <f>+IF(F10=0,"",'Ark1'!AS1303)</f>
        <v>30.300124580449953</v>
      </c>
      <c r="Q10" s="105"/>
      <c r="R10" s="113">
        <f>+'Ark1'!S1303</f>
        <v>5.4149977548271186</v>
      </c>
      <c r="S10" s="113">
        <f>+R10-R13</f>
        <v>2.3911963942400583E-2</v>
      </c>
      <c r="T10" s="233"/>
      <c r="U10" s="113">
        <f>+'Ark1'!T1303</f>
        <v>7.5135110871712012</v>
      </c>
      <c r="V10" s="326">
        <f>+U10-U13</f>
        <v>-6.6234263808859772E-2</v>
      </c>
      <c r="W10" s="115">
        <f>+'Ark1'!AG1303</f>
        <v>1048.2635784181707</v>
      </c>
      <c r="X10" s="115">
        <f>+IF(F10=0,"",1000*L10/W10)</f>
        <v>264.70654834006598</v>
      </c>
      <c r="Y10" s="103"/>
      <c r="Z10" s="115">
        <f>+'Ark1'!W1303</f>
        <v>63.452733638567189</v>
      </c>
      <c r="AA10" s="115">
        <f>+'Ark1'!X1303</f>
        <v>12.739025047131699</v>
      </c>
      <c r="AB10" s="105"/>
      <c r="AC10" s="115">
        <f>+'Ark1'!Y1303</f>
        <v>63.88572158044056</v>
      </c>
      <c r="AD10" s="113">
        <f>+'Ark1'!Z1303</f>
        <v>1.6865943922242501</v>
      </c>
      <c r="AE10" s="113">
        <f>+'Ark1'!AA1303</f>
        <v>2.6336732036491899</v>
      </c>
      <c r="AF10" s="115">
        <f>+'Ark1'!AJ1303</f>
        <v>211.2367151514392</v>
      </c>
      <c r="AG10" s="115">
        <f>+'Ark1'!AH1303</f>
        <v>99.928180267528518</v>
      </c>
      <c r="AH10" s="115">
        <f>+(F10*L10)/1000</f>
        <v>3090.8746000000015</v>
      </c>
      <c r="AI10" s="103"/>
    </row>
    <row r="11" spans="1:45" ht="15.6">
      <c r="A11" s="103"/>
      <c r="B11" s="103"/>
      <c r="C11" s="103"/>
      <c r="D11" s="103"/>
      <c r="E11" s="103"/>
      <c r="F11" s="563"/>
      <c r="G11" s="103"/>
      <c r="H11" s="103"/>
      <c r="I11" s="103"/>
      <c r="J11" s="103"/>
      <c r="K11" s="103"/>
      <c r="L11" s="103"/>
      <c r="M11" s="103"/>
      <c r="N11" s="233"/>
      <c r="O11" s="103"/>
      <c r="P11" s="103"/>
      <c r="Q11" s="105"/>
      <c r="R11" s="103"/>
      <c r="S11" s="103"/>
      <c r="T11" s="23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</row>
    <row r="12" spans="1:45" ht="15.6">
      <c r="A12" s="103"/>
      <c r="B12">
        <f>+'Ark1'!AN1304</f>
        <v>0</v>
      </c>
      <c r="C12" t="s">
        <v>493</v>
      </c>
      <c r="D12">
        <f>+'Ark1'!C1304</f>
        <v>2023</v>
      </c>
      <c r="E12">
        <f>+'Ark1'!Q1304</f>
        <v>6998</v>
      </c>
      <c r="F12" s="561">
        <f>+'Ark1'!R1304</f>
        <v>38588</v>
      </c>
      <c r="G12" s="172"/>
      <c r="H12" s="11">
        <f>+'Ark1'!AE1304</f>
        <v>76.372560661837483</v>
      </c>
      <c r="I12" s="16"/>
      <c r="J12" s="11">
        <f>+'Ark1'!AF1304</f>
        <v>75.028925556575516</v>
      </c>
      <c r="K12" s="107"/>
      <c r="L12" s="19">
        <f>+'Ark1'!U1304</f>
        <v>257.8301518606811</v>
      </c>
      <c r="M12" s="234"/>
      <c r="N12" s="233"/>
      <c r="O12" s="376">
        <f>+IF(F12=0,"",'Ark1'!AR1304)</f>
        <v>216.81510751186821</v>
      </c>
      <c r="P12" s="114">
        <f>+IF(F12=0,"",'Ark1'!AS1304)</f>
        <v>25.289537111236207</v>
      </c>
      <c r="Q12" s="105"/>
      <c r="R12" s="1">
        <f>+'Ark1'!S1304</f>
        <v>3.2942416827198406</v>
      </c>
      <c r="S12" s="13"/>
      <c r="T12" s="233"/>
      <c r="U12" s="1">
        <f>+'Ark1'!T1304</f>
        <v>7.3389913962890017</v>
      </c>
      <c r="V12" s="13"/>
      <c r="W12" s="11">
        <f>+'Ark1'!AG1304</f>
        <v>1080.1982407148839</v>
      </c>
      <c r="X12" s="11">
        <f>+IF(F12=0,"",1000*L12/W12)</f>
        <v>238.68780946175863</v>
      </c>
      <c r="Y12" s="103"/>
      <c r="Z12" s="11">
        <f>+'Ark1'!W1304</f>
        <v>65.548875298020093</v>
      </c>
      <c r="AA12" s="11">
        <f>+'Ark1'!X1304</f>
        <v>3.749870426039184</v>
      </c>
      <c r="AB12" s="105"/>
      <c r="AC12" s="11">
        <f>+'Ark1'!Y1304</f>
        <v>47.396064617579206</v>
      </c>
      <c r="AD12" s="1">
        <f>+'Ark1'!Z1304</f>
        <v>1.2365051942571064</v>
      </c>
      <c r="AE12" s="1">
        <f>+'Ark1'!AA1304</f>
        <v>2.1412411810942178</v>
      </c>
      <c r="AF12" s="11">
        <f>+'Ark1'!AJ1304</f>
        <v>211.93565538689165</v>
      </c>
      <c r="AG12" s="11">
        <f>+'Ark1'!AH1304</f>
        <v>92.743858194257314</v>
      </c>
      <c r="AH12" s="11">
        <f>+(F12*L12)/1000</f>
        <v>9949.149899999964</v>
      </c>
      <c r="AI12" s="103"/>
    </row>
    <row r="13" spans="1:45" ht="15.6">
      <c r="A13" s="103"/>
      <c r="B13">
        <f>+'Ark1'!AN1305</f>
        <v>1</v>
      </c>
      <c r="C13" s="3" t="s">
        <v>494</v>
      </c>
      <c r="D13">
        <f>+'Ark1'!C1305</f>
        <v>2023</v>
      </c>
      <c r="E13">
        <f>+'Ark1'!Q1305</f>
        <v>3647</v>
      </c>
      <c r="F13" s="561">
        <f>+'Ark1'!R1305</f>
        <v>11938</v>
      </c>
      <c r="G13" s="172"/>
      <c r="H13" s="11">
        <f>+'Ark1'!AE1305</f>
        <v>23.627439338162539</v>
      </c>
      <c r="I13" s="16"/>
      <c r="J13" s="11">
        <f>+'Ark1'!AF1305</f>
        <v>24.97107444342447</v>
      </c>
      <c r="K13" s="107"/>
      <c r="L13" s="19">
        <f>+'Ark1'!U1305</f>
        <v>277.3721812698937</v>
      </c>
      <c r="M13" s="234"/>
      <c r="N13" s="233"/>
      <c r="O13" s="376">
        <f>+IF(F13=0,"",'Ark1'!AR1305)</f>
        <v>208.72591723906856</v>
      </c>
      <c r="P13" s="114">
        <f>+IF(F13=0,"",'Ark1'!AS1305)</f>
        <v>30.218543206697674</v>
      </c>
      <c r="Q13" s="105"/>
      <c r="R13" s="1">
        <f>+'Ark1'!S1305</f>
        <v>5.3910857908847181</v>
      </c>
      <c r="S13" s="13"/>
      <c r="T13" s="233"/>
      <c r="U13" s="1">
        <f>+'Ark1'!T1305</f>
        <v>7.579745350980061</v>
      </c>
      <c r="V13" s="13"/>
      <c r="W13" s="11">
        <f>+'Ark1'!AG1305</f>
        <v>1050.5092142737476</v>
      </c>
      <c r="X13" s="11">
        <f>+IF(F13=0,"",1000*L13/W13)</f>
        <v>264.03593371777367</v>
      </c>
      <c r="Y13" s="103"/>
      <c r="Z13" s="11">
        <f>+'Ark1'!W1305</f>
        <v>65.287317808678154</v>
      </c>
      <c r="AA13" s="11">
        <f>+'Ark1'!X1305</f>
        <v>12.305243759423684</v>
      </c>
      <c r="AB13" s="105"/>
      <c r="AC13" s="11">
        <f>+'Ark1'!Y1305</f>
        <v>63.539485595998066</v>
      </c>
      <c r="AD13" s="1">
        <f>+'Ark1'!Z1305</f>
        <v>1.7181704103688076</v>
      </c>
      <c r="AE13" s="1">
        <f>+'Ark1'!AA1305</f>
        <v>2.5906028620053223</v>
      </c>
      <c r="AF13" s="11">
        <f>+'Ark1'!AJ1305</f>
        <v>211.45781825981888</v>
      </c>
      <c r="AG13" s="11">
        <f>+'Ark1'!AH1305</f>
        <v>99.907857262523038</v>
      </c>
      <c r="AH13" s="11">
        <f>+(F13*L13)/1000</f>
        <v>3311.2690999999909</v>
      </c>
      <c r="AI13" s="103"/>
    </row>
    <row r="14" spans="1:45" ht="15.6">
      <c r="A14" s="103"/>
      <c r="B14" s="103"/>
      <c r="C14" s="103"/>
      <c r="D14" s="103"/>
      <c r="E14" s="103"/>
      <c r="F14" s="563"/>
      <c r="G14" s="103"/>
      <c r="H14" s="103"/>
      <c r="I14" s="103"/>
      <c r="J14" s="103"/>
      <c r="K14" s="103"/>
      <c r="L14" s="103"/>
      <c r="M14" s="103"/>
      <c r="N14" s="233"/>
      <c r="O14" s="103"/>
      <c r="P14" s="103"/>
      <c r="Q14" s="105"/>
      <c r="R14" s="103"/>
      <c r="S14" s="103"/>
      <c r="T14" s="23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</row>
    <row r="15" spans="1:45" ht="15.6">
      <c r="A15" s="103"/>
      <c r="B15" s="230">
        <f>+'Ark1'!AN1306</f>
        <v>0</v>
      </c>
      <c r="C15" s="230" t="s">
        <v>493</v>
      </c>
      <c r="D15" s="230">
        <f>+'Ark1'!C1306</f>
        <v>2022</v>
      </c>
      <c r="E15" s="230">
        <f>+'Ark1'!Q1306</f>
        <v>7278</v>
      </c>
      <c r="F15" s="568">
        <f>+'Ark1'!R1306</f>
        <v>42910</v>
      </c>
      <c r="G15" s="134"/>
      <c r="H15" s="90">
        <f>+'Ark1'!AE1306</f>
        <v>78.40306961447105</v>
      </c>
      <c r="I15" s="134"/>
      <c r="J15" s="90">
        <f>+'Ark1'!AF1306</f>
        <v>76.845612129660012</v>
      </c>
      <c r="K15" s="107"/>
      <c r="L15" s="115">
        <f>+'Ark1'!U1306</f>
        <v>260.62612980657195</v>
      </c>
      <c r="M15" s="234"/>
      <c r="N15" s="233"/>
      <c r="O15" s="376">
        <f>+IF(F15=0,"",'Ark1'!AR1306)</f>
        <v>217.16442164320557</v>
      </c>
      <c r="P15" s="114">
        <f>+IF(F15=0,"",'Ark1'!AS1306)</f>
        <v>25.391600593957087</v>
      </c>
      <c r="Q15" s="105"/>
      <c r="R15" s="231">
        <f>+'Ark1'!S1306</f>
        <v>3.3432996443945351</v>
      </c>
      <c r="S15" s="234"/>
      <c r="T15" s="233"/>
      <c r="U15" s="231">
        <f>+'Ark1'!T1306</f>
        <v>7.320368212537872</v>
      </c>
      <c r="V15" s="234"/>
      <c r="W15" s="90">
        <f>+'Ark1'!AG1306</f>
        <v>1082.9017412620994</v>
      </c>
      <c r="X15" s="90">
        <f>+IF(F15=0,"",1000*L15/W15)</f>
        <v>240.67384867515094</v>
      </c>
      <c r="Y15" s="103"/>
      <c r="Z15" s="90">
        <f>+'Ark1'!W1306</f>
        <v>65.327429503612194</v>
      </c>
      <c r="AA15" s="90">
        <f>+'Ark1'!X1306</f>
        <v>3.8825448613376823</v>
      </c>
      <c r="AB15" s="105"/>
      <c r="AC15" s="90">
        <f>+'Ark1'!Y1306</f>
        <v>46.51201752963312</v>
      </c>
      <c r="AD15" s="231">
        <f>+'Ark1'!Z1306</f>
        <v>1.2339383446073897</v>
      </c>
      <c r="AE15" s="231">
        <f>+'Ark1'!AA1306</f>
        <v>2.1238450364941466</v>
      </c>
      <c r="AF15" s="90">
        <f>+'Ark1'!AJ1306</f>
        <v>212.28102944292127</v>
      </c>
      <c r="AG15" s="90">
        <f>+'Ark1'!AH1306</f>
        <v>91.405266837567012</v>
      </c>
      <c r="AH15" s="90">
        <f>+(F15*L15)/1000</f>
        <v>11183.467230000002</v>
      </c>
      <c r="AI15" s="103"/>
    </row>
    <row r="16" spans="1:45" ht="15.6">
      <c r="A16" s="103"/>
      <c r="B16" s="230">
        <f>+'Ark1'!AN1307</f>
        <v>1</v>
      </c>
      <c r="C16" s="232" t="s">
        <v>494</v>
      </c>
      <c r="D16" s="230">
        <f>+'Ark1'!C1307</f>
        <v>2022</v>
      </c>
      <c r="E16" s="230">
        <f>+'Ark1'!Q1307</f>
        <v>3755</v>
      </c>
      <c r="F16" s="568">
        <f>+'Ark1'!R1307</f>
        <v>11820</v>
      </c>
      <c r="G16" s="134"/>
      <c r="H16" s="90">
        <f>+'Ark1'!AE1307</f>
        <v>21.596930385528953</v>
      </c>
      <c r="I16" s="134"/>
      <c r="J16" s="90">
        <f>+'Ark1'!AF1307</f>
        <v>23.154387870339963</v>
      </c>
      <c r="K16" s="107"/>
      <c r="L16" s="115">
        <f>+'Ark1'!U1307</f>
        <v>285.08424873096442</v>
      </c>
      <c r="M16" s="234"/>
      <c r="N16" s="233"/>
      <c r="O16" s="376">
        <f>+IF(F16=0,"",'Ark1'!AR1307)</f>
        <v>209.83595600676821</v>
      </c>
      <c r="P16" s="114">
        <f>+IF(F16=0,"",'Ark1'!AS1307)</f>
        <v>30.630533335107096</v>
      </c>
      <c r="Q16" s="105"/>
      <c r="R16" s="231">
        <f>+'Ark1'!S1307</f>
        <v>5.5146872090070245</v>
      </c>
      <c r="S16" s="234"/>
      <c r="T16" s="233"/>
      <c r="U16" s="231">
        <f>+'Ark1'!T1307</f>
        <v>7.7615905245346868</v>
      </c>
      <c r="V16" s="234"/>
      <c r="W16" s="90">
        <f>+'Ark1'!AG1307</f>
        <v>1057.2976311336718</v>
      </c>
      <c r="X16" s="90">
        <f>+IF(F16=0,"",1000*L16/W16)</f>
        <v>269.63481269251218</v>
      </c>
      <c r="Y16" s="103"/>
      <c r="Z16" s="90">
        <f>+'Ark1'!W1307</f>
        <v>67.868020304568532</v>
      </c>
      <c r="AA16" s="90">
        <f>+'Ark1'!X1307</f>
        <v>14.763113367174288</v>
      </c>
      <c r="AB16" s="105"/>
      <c r="AC16" s="90">
        <f>+'Ark1'!Y1307</f>
        <v>62.680135341799527</v>
      </c>
      <c r="AD16" s="231">
        <f>+'Ark1'!Z1307</f>
        <v>1.724360627091295</v>
      </c>
      <c r="AE16" s="231">
        <f>+'Ark1'!AA1307</f>
        <v>2.6034300246489326</v>
      </c>
      <c r="AF16" s="90">
        <f>+'Ark1'!AJ1307</f>
        <v>210.41299147757965</v>
      </c>
      <c r="AG16" s="90">
        <f>+'Ark1'!AH1307</f>
        <v>98.824027072758042</v>
      </c>
      <c r="AH16" s="90">
        <f>+(F16*L16)/1000</f>
        <v>3369.6958199999995</v>
      </c>
      <c r="AI16" s="103"/>
    </row>
    <row r="17" spans="1:35" ht="15.6">
      <c r="A17" s="103"/>
      <c r="B17" s="103"/>
      <c r="C17" s="103"/>
      <c r="D17" s="103"/>
      <c r="E17" s="103"/>
      <c r="F17" s="563"/>
      <c r="G17" s="103"/>
      <c r="H17" s="103"/>
      <c r="I17" s="103"/>
      <c r="J17" s="103"/>
      <c r="K17" s="103"/>
      <c r="L17" s="103"/>
      <c r="M17" s="103"/>
      <c r="N17" s="233"/>
      <c r="O17" s="103"/>
      <c r="P17" s="103"/>
      <c r="Q17" s="105"/>
      <c r="R17" s="103"/>
      <c r="S17" s="103"/>
      <c r="T17" s="23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</row>
    <row r="18" spans="1:35" ht="15.6">
      <c r="A18" s="103"/>
      <c r="B18">
        <f>+'Ark1'!AN1308</f>
        <v>0</v>
      </c>
      <c r="C18" t="s">
        <v>493</v>
      </c>
      <c r="D18">
        <f>+'Ark1'!C1308</f>
        <v>2021</v>
      </c>
      <c r="E18">
        <f>+'Ark1'!Q1308</f>
        <v>6960</v>
      </c>
      <c r="F18" s="561">
        <f>+'Ark1'!R1308</f>
        <v>37414.68</v>
      </c>
      <c r="G18" s="172"/>
      <c r="H18" s="11">
        <f>+'Ark1'!AE1308</f>
        <v>74.45778586541725</v>
      </c>
      <c r="I18" s="16"/>
      <c r="J18" s="11">
        <f>+'Ark1'!AF1308</f>
        <v>72.825112798749743</v>
      </c>
      <c r="K18" s="107"/>
      <c r="L18" s="19">
        <f>+'Ark1'!U1308</f>
        <v>261.70277628994745</v>
      </c>
      <c r="M18" s="234"/>
      <c r="N18" s="233"/>
      <c r="O18" s="376">
        <f>+IF(F18=0,"",'Ark1'!AR1308)</f>
        <v>216.57791965948391</v>
      </c>
      <c r="P18" s="114">
        <f>+IF(F18=0,"",'Ark1'!AS1308)</f>
        <v>25.70670862382886</v>
      </c>
      <c r="Q18" s="105"/>
      <c r="R18" s="1">
        <f>+'Ark1'!S1308</f>
        <v>3.3893570651947318</v>
      </c>
      <c r="S18" s="13"/>
      <c r="T18" s="233"/>
      <c r="U18" s="1">
        <f>+'Ark1'!T1308</f>
        <v>7.5095924915033345</v>
      </c>
      <c r="V18" s="13"/>
      <c r="W18" s="11">
        <f>+'Ark1'!AG1308</f>
        <v>1085.7662023077985</v>
      </c>
      <c r="X18" s="11">
        <f>+IF(F18=0,"",1000*L18/W18)</f>
        <v>241.03050521714309</v>
      </c>
      <c r="Y18" s="103"/>
      <c r="Z18" s="11">
        <f>+'Ark1'!W1308</f>
        <v>69.12527382300209</v>
      </c>
      <c r="AA18" s="11">
        <f>+'Ark1'!X1308</f>
        <v>4.067922002807455</v>
      </c>
      <c r="AB18" s="105"/>
      <c r="AC18" s="11">
        <f>+'Ark1'!Y1308</f>
        <v>46.209504708108511</v>
      </c>
      <c r="AD18" s="1">
        <f>+'Ark1'!Z1308</f>
        <v>1.2149520301509571</v>
      </c>
      <c r="AE18" s="1">
        <f>+'Ark1'!AA1308</f>
        <v>2.1428238039741179</v>
      </c>
      <c r="AF18" s="11">
        <f>+'Ark1'!AJ1308</f>
        <v>214.66673929210219</v>
      </c>
      <c r="AG18" s="11">
        <f>+'Ark1'!AH1308</f>
        <v>98.691208905167713</v>
      </c>
      <c r="AH18" s="11">
        <f>+(F18*L18)/1000</f>
        <v>9791.525629999971</v>
      </c>
      <c r="AI18" s="103"/>
    </row>
    <row r="19" spans="1:35" ht="15.6">
      <c r="A19" s="103"/>
      <c r="B19">
        <f>+'Ark1'!AN1309</f>
        <v>1</v>
      </c>
      <c r="C19" s="3" t="s">
        <v>494</v>
      </c>
      <c r="D19">
        <f>+'Ark1'!C1309</f>
        <v>2021</v>
      </c>
      <c r="E19">
        <f>+'Ark1'!Q1309</f>
        <v>4061</v>
      </c>
      <c r="F19" s="561">
        <f>+'Ark1'!R1309</f>
        <v>12834.84</v>
      </c>
      <c r="G19" s="172"/>
      <c r="H19" s="11">
        <f>+'Ark1'!AE1309</f>
        <v>25.542214134582768</v>
      </c>
      <c r="I19" s="16"/>
      <c r="J19" s="11">
        <f>+'Ark1'!AF1309</f>
        <v>27.174887201250232</v>
      </c>
      <c r="K19" s="107"/>
      <c r="L19" s="19">
        <f>+'Ark1'!U1309</f>
        <v>284.67313889382478</v>
      </c>
      <c r="M19" s="234"/>
      <c r="N19" s="233"/>
      <c r="O19" s="376">
        <f>+IF(F19=0,"",'Ark1'!AR1309)</f>
        <v>210.23771498771495</v>
      </c>
      <c r="P19" s="114">
        <f>+IF(F19=0,"",'Ark1'!AS1309)</f>
        <v>30.56201571162751</v>
      </c>
      <c r="Q19" s="105"/>
      <c r="R19" s="1">
        <f>+'Ark1'!S1309</f>
        <v>5.4433954766868942</v>
      </c>
      <c r="S19" s="13"/>
      <c r="T19" s="233"/>
      <c r="U19" s="1">
        <f>+'Ark1'!T1309</f>
        <v>7.8141215628710592</v>
      </c>
      <c r="V19" s="13"/>
      <c r="W19" s="11">
        <f>+'Ark1'!AG1309</f>
        <v>1051.9916633164105</v>
      </c>
      <c r="X19" s="11">
        <f>+IF(F19=0,"",1000*L19/W19)</f>
        <v>270.60398748445482</v>
      </c>
      <c r="Y19" s="103"/>
      <c r="Z19" s="11">
        <f>+'Ark1'!W1309</f>
        <v>68.968526292497614</v>
      </c>
      <c r="AA19" s="11">
        <f>+'Ark1'!X1309</f>
        <v>13.29973727759754</v>
      </c>
      <c r="AB19" s="105"/>
      <c r="AC19" s="11">
        <f>+'Ark1'!Y1309</f>
        <v>58.617090561982415</v>
      </c>
      <c r="AD19" s="1">
        <f>+'Ark1'!Z1309</f>
        <v>1.7825119961035996</v>
      </c>
      <c r="AE19" s="1">
        <f>+'Ark1'!AA1309</f>
        <v>2.6024872446233518</v>
      </c>
      <c r="AF19" s="11">
        <f>+'Ark1'!AJ1309</f>
        <v>216.96872003895967</v>
      </c>
      <c r="AG19" s="11">
        <f>+'Ark1'!AH1309</f>
        <v>98.333909889020816</v>
      </c>
      <c r="AH19" s="11">
        <f>+(F19*L19)/1000</f>
        <v>3653.7341900000183</v>
      </c>
      <c r="AI19" s="103"/>
    </row>
    <row r="20" spans="1:35" ht="15.6">
      <c r="A20" s="103"/>
      <c r="B20" s="103"/>
      <c r="C20" s="103"/>
      <c r="D20" s="103"/>
      <c r="E20" s="103"/>
      <c r="F20" s="563"/>
      <c r="G20" s="103"/>
      <c r="H20" s="103"/>
      <c r="I20" s="103"/>
      <c r="J20" s="103"/>
      <c r="K20" s="103"/>
      <c r="L20" s="103"/>
      <c r="M20" s="103"/>
      <c r="N20" s="233"/>
      <c r="O20" s="103"/>
      <c r="P20" s="103"/>
      <c r="Q20" s="105"/>
      <c r="R20" s="103"/>
      <c r="S20" s="103"/>
      <c r="T20" s="23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</row>
    <row r="21" spans="1:35" ht="15.6">
      <c r="A21" s="103"/>
      <c r="B21" s="230">
        <f>+'Ark1'!AN1310</f>
        <v>0</v>
      </c>
      <c r="C21" s="230" t="s">
        <v>493</v>
      </c>
      <c r="D21" s="230">
        <f>+'Ark1'!C1310</f>
        <v>2020</v>
      </c>
      <c r="E21" s="230">
        <f>+'Ark1'!Q1310</f>
        <v>7269</v>
      </c>
      <c r="F21" s="568">
        <f>+'Ark1'!R1310</f>
        <v>38112.910000000011</v>
      </c>
      <c r="G21" s="134"/>
      <c r="H21" s="90">
        <f>+'Ark1'!AE1310</f>
        <v>76.043452591993884</v>
      </c>
      <c r="I21" s="134"/>
      <c r="J21" s="90">
        <f>+'Ark1'!AF1310</f>
        <v>74.755200503435319</v>
      </c>
      <c r="K21" s="107"/>
      <c r="L21" s="115">
        <f>+'Ark1'!U1310</f>
        <v>259.78937609329842</v>
      </c>
      <c r="M21" s="234"/>
      <c r="N21" s="233"/>
      <c r="O21" s="376">
        <f>+IF(F21=0,"",'Ark1'!AR1310)</f>
        <v>216.10817665978087</v>
      </c>
      <c r="P21" s="114">
        <f>+IF(F21=0,"",'Ark1'!AS1310)</f>
        <v>25.675820193983721</v>
      </c>
      <c r="Q21" s="105"/>
      <c r="R21" s="231">
        <f>+'Ark1'!S1310</f>
        <v>3.3223327738553676</v>
      </c>
      <c r="S21" s="234"/>
      <c r="T21" s="233"/>
      <c r="U21" s="231">
        <f>+'Ark1'!T1310</f>
        <v>7.47696777810983</v>
      </c>
      <c r="V21" s="234"/>
      <c r="W21" s="90">
        <f>+'Ark1'!AG1310</f>
        <v>1087.0601479009676</v>
      </c>
      <c r="X21" s="90">
        <f>+IF(F21=0,"",1000*L21/W21)</f>
        <v>238.98344226391924</v>
      </c>
      <c r="Y21" s="103"/>
      <c r="Z21" s="90">
        <f>+'Ark1'!W1310</f>
        <v>68.514841821314604</v>
      </c>
      <c r="AA21" s="90">
        <f>+'Ark1'!X1310</f>
        <v>3.4633933751057056</v>
      </c>
      <c r="AB21" s="105"/>
      <c r="AC21" s="90">
        <f>+'Ark1'!Y1310</f>
        <v>45.780841588970461</v>
      </c>
      <c r="AD21" s="231">
        <f>+'Ark1'!Z1310</f>
        <v>1.2062208106125998</v>
      </c>
      <c r="AE21" s="231">
        <f>+'Ark1'!AA1310</f>
        <v>2.1177692376053519</v>
      </c>
      <c r="AF21" s="90">
        <f>+'Ark1'!AJ1310</f>
        <v>220.3858568585878</v>
      </c>
      <c r="AG21" s="90">
        <f>+'Ark1'!AH1310</f>
        <v>100</v>
      </c>
      <c r="AH21" s="90">
        <f>+(F21*L21)/1000</f>
        <v>9901.329110000037</v>
      </c>
      <c r="AI21" s="103"/>
    </row>
    <row r="22" spans="1:35" ht="15.6">
      <c r="A22" s="103"/>
      <c r="B22" s="230">
        <f>+'Ark1'!AN1311</f>
        <v>1</v>
      </c>
      <c r="C22" s="232" t="s">
        <v>494</v>
      </c>
      <c r="D22" s="230">
        <f>+'Ark1'!C1311</f>
        <v>2020</v>
      </c>
      <c r="E22" s="230">
        <f>+'Ark1'!Q1311</f>
        <v>3953</v>
      </c>
      <c r="F22" s="568">
        <f>+'Ark1'!R1311</f>
        <v>12007</v>
      </c>
      <c r="G22" s="134"/>
      <c r="H22" s="90">
        <f>+'Ark1'!AE1311</f>
        <v>23.956547408006113</v>
      </c>
      <c r="I22" s="134"/>
      <c r="J22" s="90">
        <f>+'Ark1'!AF1311</f>
        <v>25.244799496564688</v>
      </c>
      <c r="K22" s="107"/>
      <c r="L22" s="115">
        <f>+'Ark1'!U1311</f>
        <v>278.47710835345879</v>
      </c>
      <c r="M22" s="234"/>
      <c r="N22" s="233"/>
      <c r="O22" s="376">
        <f>+IF(F22=0,"",'Ark1'!AR1311)</f>
        <v>209.62603900913501</v>
      </c>
      <c r="P22" s="114">
        <f>+IF(F22=0,"",'Ark1'!AS1311)</f>
        <v>30.081843094295724</v>
      </c>
      <c r="Q22" s="105"/>
      <c r="R22" s="231">
        <f>+'Ark1'!S1311</f>
        <v>5.2109602731739804</v>
      </c>
      <c r="S22" s="234"/>
      <c r="T22" s="233"/>
      <c r="U22" s="231">
        <f>+'Ark1'!T1311</f>
        <v>7.602731739818438</v>
      </c>
      <c r="V22" s="234"/>
      <c r="W22" s="90">
        <f>+'Ark1'!AG1311</f>
        <v>1047.3209794286668</v>
      </c>
      <c r="X22" s="90">
        <f>+IF(F22=0,"",1000*L22/W22)</f>
        <v>265.89471024000045</v>
      </c>
      <c r="Y22" s="103"/>
      <c r="Z22" s="90">
        <f>+'Ark1'!W1311</f>
        <v>65.311901390855326</v>
      </c>
      <c r="AA22" s="90">
        <f>+'Ark1'!X1311</f>
        <v>11.843091529940862</v>
      </c>
      <c r="AB22" s="105"/>
      <c r="AC22" s="90">
        <f>+'Ark1'!Y1311</f>
        <v>59.995246200323137</v>
      </c>
      <c r="AD22" s="231">
        <f>+'Ark1'!Z1311</f>
        <v>1.8053582838852664</v>
      </c>
      <c r="AE22" s="231">
        <f>+'Ark1'!AA1311</f>
        <v>2.5988098832169042</v>
      </c>
      <c r="AF22" s="90">
        <f>+'Ark1'!AJ1311</f>
        <v>227.75171368613843</v>
      </c>
      <c r="AG22" s="90">
        <f>+'Ark1'!AH1311</f>
        <v>100</v>
      </c>
      <c r="AH22" s="90">
        <f>+(F22*L22)/1000</f>
        <v>3343.6746399999797</v>
      </c>
      <c r="AI22" s="103"/>
    </row>
    <row r="23" spans="1:35" ht="15.6">
      <c r="A23" s="103"/>
      <c r="B23" s="103"/>
      <c r="C23" s="103"/>
      <c r="D23" s="103"/>
      <c r="E23" s="103"/>
      <c r="F23" s="563"/>
      <c r="G23" s="103"/>
      <c r="H23" s="103"/>
      <c r="I23" s="103"/>
      <c r="J23" s="103"/>
      <c r="K23" s="103"/>
      <c r="L23" s="103"/>
      <c r="M23" s="103"/>
      <c r="N23" s="233"/>
      <c r="O23" s="103"/>
      <c r="P23" s="103"/>
      <c r="Q23" s="105"/>
      <c r="R23" s="103"/>
      <c r="S23" s="103"/>
      <c r="T23" s="23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</row>
    <row r="24" spans="1:35" ht="15.6">
      <c r="A24" s="103"/>
      <c r="B24">
        <f>+'Ark1'!AN1312</f>
        <v>0</v>
      </c>
      <c r="C24" t="s">
        <v>493</v>
      </c>
      <c r="D24">
        <f>+'Ark1'!C1312</f>
        <v>2019</v>
      </c>
      <c r="E24">
        <f>+'Ark1'!Q1312</f>
        <v>7711</v>
      </c>
      <c r="F24" s="561">
        <f>+'Ark1'!R1312</f>
        <v>44848</v>
      </c>
      <c r="G24" s="172"/>
      <c r="H24" s="11">
        <f>+'Ark1'!AE1312</f>
        <v>79.572754209471071</v>
      </c>
      <c r="I24" s="16"/>
      <c r="J24" s="11">
        <f>+'Ark1'!AF1312</f>
        <v>78.377738400571488</v>
      </c>
      <c r="K24" s="107"/>
      <c r="L24" s="19">
        <f>+'Ark1'!U1312</f>
        <v>256.88994581698239</v>
      </c>
      <c r="M24" s="234"/>
      <c r="N24" s="233"/>
      <c r="O24" s="376">
        <f>+IF(F24=0,"",'Ark1'!AR1312)</f>
        <v>215.99160149306789</v>
      </c>
      <c r="P24" s="114">
        <f>+IF(F24=0,"",'Ark1'!AS1312)</f>
        <v>25.423727835335647</v>
      </c>
      <c r="Q24" s="105"/>
      <c r="R24" s="1">
        <f>+'Ark1'!S1312</f>
        <v>3.0666027470567254</v>
      </c>
      <c r="S24" s="13"/>
      <c r="T24" s="233"/>
      <c r="U24" s="1">
        <f>+'Ark1'!T1312</f>
        <v>7.2473911880128403</v>
      </c>
      <c r="V24" s="13"/>
      <c r="W24" s="11">
        <f>+'Ark1'!AG1312</f>
        <v>1093.7301360377062</v>
      </c>
      <c r="X24" s="11">
        <f>+IF(F24=0,"",1000*L24/W24)</f>
        <v>234.87507324944565</v>
      </c>
      <c r="Y24" s="103"/>
      <c r="Z24" s="11">
        <f>+'Ark1'!W1312</f>
        <v>63.182304673564055</v>
      </c>
      <c r="AA24" s="11">
        <f>+'Ark1'!X1312</f>
        <v>3.0034784159828756</v>
      </c>
      <c r="AB24" s="105"/>
      <c r="AC24" s="11">
        <f>+'Ark1'!Y1312</f>
        <v>44.71371388704847</v>
      </c>
      <c r="AD24" s="1">
        <f>+'Ark1'!Z1312</f>
        <v>1.0981129988666931</v>
      </c>
      <c r="AE24" s="1">
        <f>+'Ark1'!AA1312</f>
        <v>2.1547669836568</v>
      </c>
      <c r="AF24" s="11">
        <f>+'Ark1'!AJ1312</f>
        <v>223.30846143287144</v>
      </c>
      <c r="AG24" s="11">
        <f>+'Ark1'!AH1312</f>
        <v>100</v>
      </c>
      <c r="AH24" s="11">
        <f>+(F24*L24)/1000</f>
        <v>11521.000290000027</v>
      </c>
      <c r="AI24" s="103"/>
    </row>
    <row r="25" spans="1:35" ht="15.6">
      <c r="A25" s="103"/>
      <c r="B25">
        <f>+'Ark1'!AN1313</f>
        <v>1</v>
      </c>
      <c r="C25" s="3" t="s">
        <v>494</v>
      </c>
      <c r="D25">
        <f>+'Ark1'!C1313</f>
        <v>2019</v>
      </c>
      <c r="E25">
        <f>+'Ark1'!Q1313</f>
        <v>3833</v>
      </c>
      <c r="F25" s="561">
        <f>+'Ark1'!R1313</f>
        <v>11513</v>
      </c>
      <c r="G25" s="172"/>
      <c r="H25" s="11">
        <f>+'Ark1'!AE1313</f>
        <v>20.427245790528911</v>
      </c>
      <c r="I25" s="16"/>
      <c r="J25" s="11">
        <f>+'Ark1'!AF1313</f>
        <v>21.622261599428537</v>
      </c>
      <c r="K25" s="107"/>
      <c r="L25" s="19">
        <f>+'Ark1'!U1313</f>
        <v>276.06418830886764</v>
      </c>
      <c r="M25" s="234"/>
      <c r="N25" s="233"/>
      <c r="O25" s="376">
        <f>+IF(F25=0,"",'Ark1'!AR1313)</f>
        <v>209.86235930921904</v>
      </c>
      <c r="P25" s="114">
        <f>+IF(F25=0,"",'Ark1'!AS1313)</f>
        <v>29.830048180924916</v>
      </c>
      <c r="Q25" s="105"/>
      <c r="R25" s="1">
        <f>+'Ark1'!S1313</f>
        <v>5.0483800920698316</v>
      </c>
      <c r="S25" s="13"/>
      <c r="T25" s="233"/>
      <c r="U25" s="1">
        <f>+'Ark1'!T1313</f>
        <v>7.4514027620950225</v>
      </c>
      <c r="V25" s="13"/>
      <c r="W25" s="11">
        <f>+'Ark1'!AG1313</f>
        <v>1064.3140797359501</v>
      </c>
      <c r="X25" s="11">
        <f>+IF(F25=0,"",1000*L25/W25)</f>
        <v>259.38225714100997</v>
      </c>
      <c r="Y25" s="103"/>
      <c r="Z25" s="11">
        <f>+'Ark1'!W1313</f>
        <v>61.660731347172749</v>
      </c>
      <c r="AA25" s="11">
        <f>+'Ark1'!X1313</f>
        <v>11.508729262572745</v>
      </c>
      <c r="AB25" s="105"/>
      <c r="AC25" s="11">
        <f>+'Ark1'!Y1313</f>
        <v>60.944876113637008</v>
      </c>
      <c r="AD25" s="1">
        <f>+'Ark1'!Z1313</f>
        <v>1.8951049940058764</v>
      </c>
      <c r="AE25" s="1">
        <f>+'Ark1'!AA1313</f>
        <v>2.6679828583386342</v>
      </c>
      <c r="AF25" s="11">
        <f>+'Ark1'!AJ1313</f>
        <v>255.06648143747705</v>
      </c>
      <c r="AG25" s="11">
        <f>+'Ark1'!AH1313</f>
        <v>100</v>
      </c>
      <c r="AH25" s="11">
        <f>+(F25*L25)/1000</f>
        <v>3178.3269999999929</v>
      </c>
      <c r="AI25" s="103"/>
    </row>
    <row r="26" spans="1:35" ht="15.6">
      <c r="A26" s="103"/>
      <c r="B26" s="103"/>
      <c r="C26" s="103"/>
      <c r="D26" s="103"/>
      <c r="E26" s="103"/>
      <c r="F26" s="563"/>
      <c r="G26" s="103"/>
      <c r="H26" s="103"/>
      <c r="I26" s="103"/>
      <c r="J26" s="103"/>
      <c r="K26" s="103"/>
      <c r="L26" s="103"/>
      <c r="M26" s="103"/>
      <c r="N26" s="233"/>
      <c r="O26" s="103"/>
      <c r="P26" s="103"/>
      <c r="Q26" s="105"/>
      <c r="R26" s="103"/>
      <c r="S26" s="103"/>
      <c r="T26" s="23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</row>
    <row r="27" spans="1:35" ht="15.6">
      <c r="A27" s="103"/>
      <c r="B27" s="230">
        <f>+'Ark1'!AN1314</f>
        <v>0</v>
      </c>
      <c r="C27" s="230" t="s">
        <v>493</v>
      </c>
      <c r="D27" s="230">
        <f>+'Ark1'!C1314</f>
        <v>2018</v>
      </c>
      <c r="E27" s="230">
        <f>+'Ark1'!Q1314</f>
        <v>8141</v>
      </c>
      <c r="F27" s="568">
        <f>+'Ark1'!R1314</f>
        <v>44129</v>
      </c>
      <c r="G27" s="134"/>
      <c r="H27" s="90">
        <f>+'Ark1'!AE1314</f>
        <v>77.816572325380449</v>
      </c>
      <c r="I27" s="90"/>
      <c r="J27" s="90">
        <f>+'Ark1'!AF1314</f>
        <v>76.55976305301094</v>
      </c>
      <c r="K27" s="107"/>
      <c r="L27" s="115">
        <f>+'Ark1'!U1314</f>
        <v>253.34113780054025</v>
      </c>
      <c r="M27" s="90"/>
      <c r="N27" s="233"/>
      <c r="O27" s="90"/>
      <c r="P27" s="90"/>
      <c r="Q27" s="105"/>
      <c r="R27" s="231">
        <f>+'Ark1'!S1314</f>
        <v>3.1830768882140998</v>
      </c>
      <c r="S27" s="234"/>
      <c r="T27" s="233"/>
      <c r="U27" s="231">
        <f>+'Ark1'!T1314</f>
        <v>7.0414466677241707</v>
      </c>
      <c r="V27" s="234"/>
      <c r="W27" s="90">
        <f>+'Ark1'!AG1314</f>
        <v>1090.1913468089938</v>
      </c>
      <c r="X27" s="90">
        <f>+IF(F27=0,"",1000*L27/W27)</f>
        <v>232.3822680688794</v>
      </c>
      <c r="Y27" s="103"/>
      <c r="Z27" s="90">
        <f>+'Ark1'!W1314</f>
        <v>59.174239162455514</v>
      </c>
      <c r="AA27" s="90">
        <f>+'Ark1'!X1314</f>
        <v>2.6173264746538552</v>
      </c>
      <c r="AB27" s="105"/>
      <c r="AC27" s="90">
        <f>+'Ark1'!Y1314</f>
        <v>44.466550843702699</v>
      </c>
      <c r="AD27" s="231">
        <f>+'Ark1'!Z1314</f>
        <v>1.2632037069853683</v>
      </c>
      <c r="AE27" s="231">
        <f>+'Ark1'!AA1314</f>
        <v>2.2700243075824975</v>
      </c>
      <c r="AF27" s="90">
        <f>+'Ark1'!AJ1314</f>
        <v>225.21626061419403</v>
      </c>
      <c r="AG27" s="90">
        <f>+'Ark1'!AH1314</f>
        <v>99.875365405968878</v>
      </c>
      <c r="AH27" s="90">
        <f>+(F27*L27)/1000</f>
        <v>11179.691070000041</v>
      </c>
      <c r="AI27" s="103"/>
    </row>
    <row r="28" spans="1:35" ht="15.6">
      <c r="A28" s="103"/>
      <c r="B28" s="230">
        <f>+'Ark1'!AN1315</f>
        <v>1</v>
      </c>
      <c r="C28" s="232" t="s">
        <v>494</v>
      </c>
      <c r="D28" s="230">
        <f>+'Ark1'!C1315</f>
        <v>2018</v>
      </c>
      <c r="E28" s="230">
        <f>+'Ark1'!Q1315</f>
        <v>3981</v>
      </c>
      <c r="F28" s="568">
        <f>+'Ark1'!R1315</f>
        <v>12580</v>
      </c>
      <c r="G28" s="134"/>
      <c r="H28" s="90">
        <f>+'Ark1'!AE1315</f>
        <v>22.183427674619551</v>
      </c>
      <c r="I28" s="90"/>
      <c r="J28" s="90">
        <f>+'Ark1'!AF1315</f>
        <v>23.440236946989064</v>
      </c>
      <c r="K28" s="107"/>
      <c r="L28" s="115">
        <f>+'Ark1'!U1315</f>
        <v>272.08874562798127</v>
      </c>
      <c r="M28" s="90"/>
      <c r="N28" s="233"/>
      <c r="O28" s="90"/>
      <c r="P28" s="90"/>
      <c r="Q28" s="105"/>
      <c r="R28" s="231">
        <f>+'Ark1'!S1315</f>
        <v>5.1425278219395878</v>
      </c>
      <c r="S28" s="234"/>
      <c r="T28" s="233"/>
      <c r="U28" s="231">
        <f>+'Ark1'!T1315</f>
        <v>7.3248807631160604</v>
      </c>
      <c r="V28" s="234"/>
      <c r="W28" s="90">
        <f>+'Ark1'!AG1315</f>
        <v>1056.5504769475356</v>
      </c>
      <c r="X28" s="90">
        <f>+IF(F28=0,"",1000*L28/W28)</f>
        <v>257.52555279144718</v>
      </c>
      <c r="Y28" s="103"/>
      <c r="Z28" s="90">
        <f>+'Ark1'!W1315</f>
        <v>59.348171701112882</v>
      </c>
      <c r="AA28" s="90">
        <f>+'Ark1'!X1315</f>
        <v>10.28616852146264</v>
      </c>
      <c r="AB28" s="105"/>
      <c r="AC28" s="90">
        <f>+'Ark1'!Y1315</f>
        <v>61.290478576221183</v>
      </c>
      <c r="AD28" s="231">
        <f>+'Ark1'!Z1315</f>
        <v>2.0171649660893647</v>
      </c>
      <c r="AE28" s="231">
        <f>+'Ark1'!AA1315</f>
        <v>2.6981594786869141</v>
      </c>
      <c r="AF28" s="90">
        <f>+'Ark1'!AJ1315</f>
        <v>265.02054378585126</v>
      </c>
      <c r="AG28" s="90">
        <f>+'Ark1'!AH1315</f>
        <v>99.642289348171701</v>
      </c>
      <c r="AH28" s="90">
        <f>+(F28*L28)/1000</f>
        <v>3422.8764200000046</v>
      </c>
      <c r="AI28" s="103"/>
    </row>
    <row r="29" spans="1:35" ht="15.6">
      <c r="A29" s="103"/>
      <c r="B29" s="103"/>
      <c r="C29" s="103"/>
      <c r="D29" s="103"/>
      <c r="E29" s="103"/>
      <c r="F29" s="563"/>
      <c r="G29" s="103"/>
      <c r="H29" s="103"/>
      <c r="I29" s="103"/>
      <c r="J29" s="103"/>
      <c r="K29" s="103"/>
      <c r="L29" s="103"/>
      <c r="M29" s="103"/>
      <c r="N29" s="233"/>
      <c r="O29" s="103"/>
      <c r="P29" s="103"/>
      <c r="Q29" s="105"/>
      <c r="R29" s="103"/>
      <c r="S29" s="103"/>
      <c r="T29" s="23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</row>
    <row r="30" spans="1:35" ht="15.6">
      <c r="A30" s="103"/>
      <c r="B30" s="230">
        <f>+'Ark1'!AN1316</f>
        <v>0</v>
      </c>
      <c r="C30" s="232" t="s">
        <v>494</v>
      </c>
      <c r="D30" s="230">
        <f>+'Ark1'!C1316</f>
        <v>2017</v>
      </c>
      <c r="E30" s="230">
        <f>+'Ark1'!Q1316</f>
        <v>8441</v>
      </c>
      <c r="F30" s="568">
        <f>+'Ark1'!R1316</f>
        <v>45984</v>
      </c>
      <c r="G30" s="134"/>
      <c r="H30" s="90">
        <f>+'Ark1'!AE1316</f>
        <v>82.435194148650112</v>
      </c>
      <c r="I30" s="90"/>
      <c r="J30" s="90">
        <f>+'Ark1'!AF1316</f>
        <v>81.219129581270991</v>
      </c>
      <c r="K30" s="107"/>
      <c r="L30" s="115">
        <f>+'Ark1'!U1316</f>
        <v>254.47001565762312</v>
      </c>
      <c r="M30" s="90"/>
      <c r="N30" s="233"/>
      <c r="O30" s="90"/>
      <c r="P30" s="90"/>
      <c r="Q30" s="105"/>
      <c r="R30" s="231">
        <f>+'Ark1'!S1316</f>
        <v>3.2691805845511479</v>
      </c>
      <c r="S30" s="234"/>
      <c r="T30" s="233"/>
      <c r="U30" s="231">
        <f>+'Ark1'!T1316</f>
        <v>7.1444632915796804</v>
      </c>
      <c r="V30" s="234"/>
      <c r="W30" s="90">
        <f>+'Ark1'!AG1316</f>
        <v>1092.7686975476838</v>
      </c>
      <c r="X30" s="90">
        <f>+IF(F30=0,"",1000*L30/W30)</f>
        <v>232.86722636609852</v>
      </c>
      <c r="Y30" s="103"/>
      <c r="Z30" s="90">
        <f>+'Ark1'!W1316</f>
        <v>60.703723034098815</v>
      </c>
      <c r="AA30" s="90">
        <f>+'Ark1'!X1316</f>
        <v>2.6226513569937375</v>
      </c>
      <c r="AB30" s="105"/>
      <c r="AC30" s="90">
        <f>+'Ark1'!Y1316</f>
        <v>44.065523520269238</v>
      </c>
      <c r="AD30" s="231">
        <f>+'Ark1'!Z1316</f>
        <v>1.2581681863741876</v>
      </c>
      <c r="AE30" s="231">
        <f>+'Ark1'!AA1316</f>
        <v>2.3646343328049801</v>
      </c>
      <c r="AF30" s="90">
        <f>+'Ark1'!AJ1316</f>
        <v>223.86677551699063</v>
      </c>
      <c r="AG30" s="90">
        <f>+'Ark1'!AH1316</f>
        <v>99.893441196938042</v>
      </c>
      <c r="AH30" s="90">
        <f>+(F30*L30)/1000</f>
        <v>11701.549200000141</v>
      </c>
      <c r="AI30" s="103"/>
    </row>
    <row r="31" spans="1:35" ht="15.6">
      <c r="A31" s="103"/>
      <c r="B31" s="230">
        <f>+'Ark1'!AN1317</f>
        <v>1</v>
      </c>
      <c r="C31" s="232" t="s">
        <v>494</v>
      </c>
      <c r="D31" s="230">
        <f>+'Ark1'!C1317</f>
        <v>2017</v>
      </c>
      <c r="E31" s="230">
        <f>+'Ark1'!Q1317</f>
        <v>3501</v>
      </c>
      <c r="F31" s="568">
        <f>+'Ark1'!R1317</f>
        <v>9798</v>
      </c>
      <c r="G31" s="134"/>
      <c r="H31" s="90">
        <f>+'Ark1'!AE1317</f>
        <v>17.564805851349899</v>
      </c>
      <c r="I31" s="90"/>
      <c r="J31" s="90">
        <f>+'Ark1'!AF1317</f>
        <v>18.780870418728998</v>
      </c>
      <c r="K31" s="107"/>
      <c r="L31" s="115">
        <f>+'Ark1'!U1317</f>
        <v>276.16161461522717</v>
      </c>
      <c r="M31" s="90"/>
      <c r="N31" s="233"/>
      <c r="O31" s="90"/>
      <c r="P31" s="90"/>
      <c r="Q31" s="105"/>
      <c r="R31" s="231">
        <f>+'Ark1'!S1317</f>
        <v>5.2320881812614841</v>
      </c>
      <c r="S31" s="234"/>
      <c r="T31" s="233"/>
      <c r="U31" s="231">
        <f>+'Ark1'!T1317</f>
        <v>7.526842212696466</v>
      </c>
      <c r="V31" s="234"/>
      <c r="W31" s="90">
        <f>+'Ark1'!AG1317</f>
        <v>1064.9229434578483</v>
      </c>
      <c r="X31" s="90">
        <f>+IF(F31=0,"",1000*L31/W31)</f>
        <v>259.32544350910416</v>
      </c>
      <c r="Y31" s="103"/>
      <c r="Z31" s="90">
        <f>+'Ark1'!W1317</f>
        <v>62.665850173504793</v>
      </c>
      <c r="AA31" s="90">
        <f>+'Ark1'!X1317</f>
        <v>11.900387834251884</v>
      </c>
      <c r="AB31" s="105"/>
      <c r="AC31" s="90">
        <f>+'Ark1'!Y1317</f>
        <v>61.732691702760881</v>
      </c>
      <c r="AD31" s="231">
        <f>+'Ark1'!Z1317</f>
        <v>2.1013373465947462</v>
      </c>
      <c r="AE31" s="231">
        <f>+'Ark1'!AA1317</f>
        <v>2.7861165531708671</v>
      </c>
      <c r="AF31" s="90">
        <f>+'Ark1'!AJ1317</f>
        <v>270.90151273138736</v>
      </c>
      <c r="AG31" s="90">
        <f>+'Ark1'!AH1317</f>
        <v>99.652990406205362</v>
      </c>
      <c r="AH31" s="90">
        <f>+(F31*L31)/1000</f>
        <v>2705.8314999999957</v>
      </c>
      <c r="AI31" s="103"/>
    </row>
    <row r="32" spans="1:35" ht="15.6">
      <c r="A32" s="103"/>
      <c r="B32" s="103"/>
      <c r="C32" s="103"/>
      <c r="D32" s="103"/>
      <c r="E32" s="103"/>
      <c r="F32" s="563"/>
      <c r="G32" s="103"/>
      <c r="H32" s="103"/>
      <c r="I32" s="103"/>
      <c r="J32" s="103"/>
      <c r="K32" s="103"/>
      <c r="L32" s="103"/>
      <c r="M32" s="103"/>
      <c r="N32" s="233"/>
      <c r="O32" s="103"/>
      <c r="P32" s="103"/>
      <c r="Q32" s="105"/>
      <c r="R32" s="103"/>
      <c r="S32" s="103"/>
      <c r="T32" s="23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</row>
    <row r="33" spans="1:35" ht="15.6">
      <c r="A33" s="103"/>
      <c r="B33" s="230">
        <f>+'Ark1'!AN1318</f>
        <v>0</v>
      </c>
      <c r="C33" s="232" t="s">
        <v>494</v>
      </c>
      <c r="D33" s="230">
        <f>+'Ark1'!C1318</f>
        <v>2016</v>
      </c>
      <c r="E33" s="230">
        <f>+'Ark1'!Q1318</f>
        <v>8576</v>
      </c>
      <c r="F33" s="568">
        <f>+'Ark1'!R1318</f>
        <v>46122.5</v>
      </c>
      <c r="G33" s="134"/>
      <c r="H33" s="90">
        <f>+'Ark1'!AE1318</f>
        <v>84.84873570830689</v>
      </c>
      <c r="I33" s="90"/>
      <c r="J33" s="90">
        <f>+'Ark1'!AF1318</f>
        <v>83.613183996398689</v>
      </c>
      <c r="K33" s="107"/>
      <c r="L33" s="115">
        <f>+'Ark1'!U1318</f>
        <v>255.41520949644911</v>
      </c>
      <c r="M33" s="90"/>
      <c r="N33" s="233"/>
      <c r="O33" s="90"/>
      <c r="P33" s="90"/>
      <c r="Q33" s="90"/>
      <c r="R33" s="231">
        <f>+'Ark1'!S1318</f>
        <v>3.307106076210093</v>
      </c>
      <c r="S33" s="234"/>
      <c r="T33" s="233"/>
      <c r="U33" s="231">
        <f>+'Ark1'!T1318</f>
        <v>7.2107756517968449</v>
      </c>
      <c r="V33" s="234"/>
      <c r="W33" s="90">
        <f>+'Ark1'!AG1318</f>
        <v>1090.7690033370657</v>
      </c>
      <c r="X33" s="90">
        <f>+IF(F33=0,"",1000*L33/W33)</f>
        <v>234.16067812253513</v>
      </c>
      <c r="Y33" s="103"/>
      <c r="Z33" s="90">
        <f>+'Ark1'!W1318</f>
        <v>61.713914033280943</v>
      </c>
      <c r="AA33" s="90">
        <f>+'Ark1'!X1318</f>
        <v>2.5714130847200392</v>
      </c>
      <c r="AB33" s="105"/>
      <c r="AC33" s="90">
        <f>+'Ark1'!Y1318</f>
        <v>43.472321348317031</v>
      </c>
      <c r="AD33" s="231">
        <f>+'Ark1'!Z1318</f>
        <v>1.3045324406838728</v>
      </c>
      <c r="AE33" s="231">
        <f>+'Ark1'!AA1318</f>
        <v>2.4147919167305045</v>
      </c>
      <c r="AF33" s="90">
        <f>+'Ark1'!AJ1318</f>
        <v>220.49139368627735</v>
      </c>
      <c r="AG33" s="90">
        <f>+'Ark1'!AH1318</f>
        <v>0</v>
      </c>
      <c r="AH33" s="90">
        <f>+(F33*L33)/1000</f>
        <v>11780.387999999974</v>
      </c>
      <c r="AI33" s="103"/>
    </row>
    <row r="34" spans="1:35" ht="15.6">
      <c r="A34" s="103"/>
      <c r="B34" s="230">
        <f>+'Ark1'!AN1319</f>
        <v>1</v>
      </c>
      <c r="C34" s="232" t="s">
        <v>494</v>
      </c>
      <c r="D34" s="230">
        <f>+'Ark1'!C1319</f>
        <v>2016</v>
      </c>
      <c r="E34" s="230">
        <f>+'Ark1'!Q1319</f>
        <v>3214</v>
      </c>
      <c r="F34" s="568">
        <f>+'Ark1'!R1319</f>
        <v>8236</v>
      </c>
      <c r="G34" s="134"/>
      <c r="H34" s="90">
        <f>+'Ark1'!AE1319</f>
        <v>15.151264291693114</v>
      </c>
      <c r="I34" s="90"/>
      <c r="J34" s="90">
        <f>+'Ark1'!AF1319</f>
        <v>16.386816003601307</v>
      </c>
      <c r="K34" s="107"/>
      <c r="L34" s="115">
        <f>+'Ark1'!U1319</f>
        <v>280.32580135988303</v>
      </c>
      <c r="M34" s="90"/>
      <c r="N34" s="233"/>
      <c r="O34" s="90"/>
      <c r="P34" s="90"/>
      <c r="Q34" s="90"/>
      <c r="R34" s="231">
        <f>+'Ark1'!S1319</f>
        <v>5.3132588635259825</v>
      </c>
      <c r="S34" s="234"/>
      <c r="T34" s="233"/>
      <c r="U34" s="231">
        <f>+'Ark1'!T1319</f>
        <v>7.7422292374939312</v>
      </c>
      <c r="V34" s="234"/>
      <c r="W34" s="90">
        <f>+'Ark1'!AG1319</f>
        <v>1047.4680670228263</v>
      </c>
      <c r="X34" s="90">
        <f>+IF(F34=0,"",1000*L34/W34)</f>
        <v>267.62228862655553</v>
      </c>
      <c r="Y34" s="103"/>
      <c r="Z34" s="90">
        <f>+'Ark1'!W1319</f>
        <v>65.007285089849461</v>
      </c>
      <c r="AA34" s="90">
        <f>+'Ark1'!X1319</f>
        <v>12.688198154443903</v>
      </c>
      <c r="AB34" s="105"/>
      <c r="AC34" s="90">
        <f>+'Ark1'!Y1319</f>
        <v>60.950580032638257</v>
      </c>
      <c r="AD34" s="231">
        <f>+'Ark1'!Z1319</f>
        <v>2.205334610563368</v>
      </c>
      <c r="AE34" s="231">
        <f>+'Ark1'!AA1319</f>
        <v>2.9085075731313728</v>
      </c>
      <c r="AF34" s="90">
        <f>+'Ark1'!AJ1319</f>
        <v>261.62157182336</v>
      </c>
      <c r="AG34" s="90">
        <f>+'Ark1'!AH1319</f>
        <v>0</v>
      </c>
      <c r="AH34" s="90">
        <f>+(F34*L34)/1000</f>
        <v>2308.7632999999964</v>
      </c>
      <c r="AI34" s="103"/>
    </row>
    <row r="35" spans="1:35" ht="15.6">
      <c r="A35" s="103"/>
      <c r="B35" s="103"/>
      <c r="C35" s="103"/>
      <c r="D35" s="103"/>
      <c r="E35" s="103"/>
      <c r="F35" s="563"/>
      <c r="G35" s="103"/>
      <c r="H35" s="103"/>
      <c r="I35" s="103"/>
      <c r="J35" s="103"/>
      <c r="K35" s="103"/>
      <c r="L35" s="103"/>
      <c r="M35" s="103"/>
      <c r="N35" s="233"/>
      <c r="O35" s="103"/>
      <c r="P35" s="103"/>
      <c r="Q35" s="103"/>
      <c r="R35" s="103"/>
      <c r="S35" s="103"/>
      <c r="T35" s="23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</row>
    <row r="36" spans="1:35" ht="15.6">
      <c r="A36" s="103"/>
      <c r="B36" s="230">
        <f>+'Ark1'!AN1320</f>
        <v>0</v>
      </c>
      <c r="C36" s="232" t="s">
        <v>494</v>
      </c>
      <c r="D36" s="230">
        <f>+'Ark1'!C1320</f>
        <v>2015</v>
      </c>
      <c r="E36" s="230">
        <f>+'Ark1'!Q1320</f>
        <v>8780</v>
      </c>
      <c r="F36" s="568">
        <f>+'Ark1'!R1320</f>
        <v>45093.9</v>
      </c>
      <c r="G36" s="134"/>
      <c r="H36" s="90">
        <f>+'Ark1'!AE1320</f>
        <v>85.116716277612412</v>
      </c>
      <c r="I36" s="90"/>
      <c r="J36" s="90">
        <f>+'Ark1'!AF1320</f>
        <v>84.017149378167744</v>
      </c>
      <c r="K36" s="107"/>
      <c r="L36" s="115">
        <f>+'Ark1'!U1320</f>
        <v>253.76789543596897</v>
      </c>
      <c r="M36" s="90"/>
      <c r="N36" s="233"/>
      <c r="O36" s="90"/>
      <c r="P36" s="90"/>
      <c r="Q36" s="90"/>
      <c r="R36" s="231">
        <f>+'Ark1'!S1320</f>
        <v>3.3395492516726208</v>
      </c>
      <c r="S36" s="234"/>
      <c r="T36" s="233"/>
      <c r="U36" s="231">
        <f>+'Ark1'!T1320</f>
        <v>7.2249018159884146</v>
      </c>
      <c r="V36" s="234"/>
      <c r="W36" s="90">
        <f>+'Ark1'!AG1320</f>
        <v>1092.3122498712423</v>
      </c>
      <c r="X36" s="90">
        <f>+IF(F36=0,"",1000*L36/W36)</f>
        <v>232.32175183046988</v>
      </c>
      <c r="Y36" s="103"/>
      <c r="Z36" s="90">
        <f>+'Ark1'!W1320</f>
        <v>62.163618582557717</v>
      </c>
      <c r="AA36" s="90">
        <f>+'Ark1'!X1320</f>
        <v>2.2685995223300703</v>
      </c>
      <c r="AB36" s="105"/>
      <c r="AC36" s="90">
        <f>+'Ark1'!Y1320</f>
        <v>43.114094193061263</v>
      </c>
      <c r="AD36" s="231">
        <f>+'Ark1'!Z1320</f>
        <v>1.3106863933639878</v>
      </c>
      <c r="AE36" s="231">
        <f>+'Ark1'!AA1320</f>
        <v>2.3899540566662236</v>
      </c>
      <c r="AF36" s="90">
        <f>+'Ark1'!AJ1320</f>
        <v>223.59069030237424</v>
      </c>
      <c r="AG36" s="90">
        <f>+'Ark1'!AH1320</f>
        <v>99.875814688904725</v>
      </c>
      <c r="AH36" s="90">
        <f>+(F36*L36)/1000</f>
        <v>11443.384100000041</v>
      </c>
      <c r="AI36" s="103"/>
    </row>
    <row r="37" spans="1:35" ht="15.6">
      <c r="A37" s="103"/>
      <c r="B37" s="230">
        <f>+'Ark1'!AN1321</f>
        <v>1</v>
      </c>
      <c r="C37" s="232" t="s">
        <v>494</v>
      </c>
      <c r="D37" s="230">
        <f>+'Ark1'!C1321</f>
        <v>2015</v>
      </c>
      <c r="E37" s="230">
        <f>+'Ark1'!Q1321</f>
        <v>3120</v>
      </c>
      <c r="F37" s="568">
        <f>+'Ark1'!R1321</f>
        <v>7885</v>
      </c>
      <c r="G37" s="134"/>
      <c r="H37" s="90">
        <f>+'Ark1'!AE1321</f>
        <v>14.883283722387596</v>
      </c>
      <c r="I37" s="90"/>
      <c r="J37" s="90">
        <f>+'Ark1'!AF1321</f>
        <v>15.982850621832261</v>
      </c>
      <c r="K37" s="107"/>
      <c r="L37" s="115">
        <f>+'Ark1'!U1321</f>
        <v>276.08262523779325</v>
      </c>
      <c r="M37" s="90"/>
      <c r="N37" s="233"/>
      <c r="O37" s="90"/>
      <c r="P37" s="90"/>
      <c r="Q37" s="90"/>
      <c r="R37" s="231">
        <f>+'Ark1'!S1321</f>
        <v>5.2530120481927698</v>
      </c>
      <c r="S37" s="234"/>
      <c r="T37" s="233"/>
      <c r="U37" s="231">
        <f>+'Ark1'!T1321</f>
        <v>7.6103994927076721</v>
      </c>
      <c r="V37" s="234"/>
      <c r="W37" s="90">
        <f>+'Ark1'!AG1321</f>
        <v>1057.0692454026632</v>
      </c>
      <c r="X37" s="90">
        <f>+IF(F37=0,"",1000*L37/W37)</f>
        <v>261.17742658630345</v>
      </c>
      <c r="Y37" s="103"/>
      <c r="Z37" s="90">
        <f>+'Ark1'!W1321</f>
        <v>63.246670894102735</v>
      </c>
      <c r="AA37" s="90">
        <f>+'Ark1'!X1321</f>
        <v>10.47558655675333</v>
      </c>
      <c r="AB37" s="105"/>
      <c r="AC37" s="90">
        <f>+'Ark1'!Y1321</f>
        <v>58.024097545429221</v>
      </c>
      <c r="AD37" s="231">
        <f>+'Ark1'!Z1321</f>
        <v>2.1196977854922157</v>
      </c>
      <c r="AE37" s="231">
        <f>+'Ark1'!AA1321</f>
        <v>2.9052059463253386</v>
      </c>
      <c r="AF37" s="90">
        <f>+'Ark1'!AJ1321</f>
        <v>250.76818293314844</v>
      </c>
      <c r="AG37" s="90">
        <f>+'Ark1'!AH1321</f>
        <v>99.467343056436292</v>
      </c>
      <c r="AH37" s="90">
        <f>+(F37*L37)/1000</f>
        <v>2176.9115000000002</v>
      </c>
      <c r="AI37" s="103"/>
    </row>
    <row r="38" spans="1:35" ht="15.6">
      <c r="A38" s="103"/>
      <c r="B38" s="103"/>
      <c r="C38" s="103"/>
      <c r="D38" s="103"/>
      <c r="E38" s="103"/>
      <c r="F38" s="563"/>
      <c r="G38" s="103"/>
      <c r="H38" s="103"/>
      <c r="I38" s="103"/>
      <c r="J38" s="103"/>
      <c r="K38" s="103"/>
      <c r="L38" s="103"/>
      <c r="M38" s="103"/>
      <c r="N38" s="233"/>
      <c r="O38" s="103"/>
      <c r="P38" s="103"/>
      <c r="Q38" s="103"/>
      <c r="R38" s="103"/>
      <c r="S38" s="103"/>
      <c r="T38" s="23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</row>
    <row r="39" spans="1:35" ht="15.6">
      <c r="A39" s="103"/>
      <c r="B39" s="230">
        <f>+'Ark1'!AN1322</f>
        <v>0</v>
      </c>
      <c r="C39" s="232" t="s">
        <v>494</v>
      </c>
      <c r="D39" s="230">
        <f>+'Ark1'!C1322</f>
        <v>2014</v>
      </c>
      <c r="E39" s="230">
        <f>+'Ark1'!Q1322</f>
        <v>9165</v>
      </c>
      <c r="F39" s="568">
        <f>+'Ark1'!R1322</f>
        <v>43722.5</v>
      </c>
      <c r="G39" s="134"/>
      <c r="H39" s="90">
        <f>+'Ark1'!AE1322</f>
        <v>83.924372570660779</v>
      </c>
      <c r="I39" s="90"/>
      <c r="J39" s="90">
        <f>+'Ark1'!AF1322</f>
        <v>82.947162116575527</v>
      </c>
      <c r="K39" s="107"/>
      <c r="L39" s="115">
        <f>+'Ark1'!U1322</f>
        <v>249.20486065526856</v>
      </c>
      <c r="M39" s="90"/>
      <c r="N39" s="233"/>
      <c r="O39" s="90"/>
      <c r="P39" s="90"/>
      <c r="Q39" s="90"/>
      <c r="R39" s="231">
        <f>+'Ark1'!S1322</f>
        <v>3.2505003144833902</v>
      </c>
      <c r="S39" s="234"/>
      <c r="T39" s="233"/>
      <c r="U39" s="231">
        <f>+'Ark1'!T1322</f>
        <v>6.9814626336554451</v>
      </c>
      <c r="V39" s="234"/>
      <c r="W39" s="90">
        <f>+'Ark1'!AG1322</f>
        <v>1096.2846910128585</v>
      </c>
      <c r="X39" s="90">
        <f>+IF(F39=0,"",1000*L39/W39)</f>
        <v>227.317650878649</v>
      </c>
      <c r="Y39" s="103"/>
      <c r="Z39" s="90">
        <f>+'Ark1'!W1322</f>
        <v>58.274343873291791</v>
      </c>
      <c r="AA39" s="90">
        <f>+'Ark1'!X1322</f>
        <v>1.8091371719366456</v>
      </c>
      <c r="AB39" s="105"/>
      <c r="AC39" s="90">
        <f>+'Ark1'!Y1322</f>
        <v>42.82143284258462</v>
      </c>
      <c r="AD39" s="231">
        <f>+'Ark1'!Z1322</f>
        <v>1.2744573024921599</v>
      </c>
      <c r="AE39" s="231">
        <f>+'Ark1'!AA1322</f>
        <v>2.3919379497989102</v>
      </c>
      <c r="AF39" s="90">
        <f>+'Ark1'!AJ1322</f>
        <v>229.16331598704969</v>
      </c>
      <c r="AG39" s="90">
        <f>+'Ark1'!AH1322</f>
        <v>99.814740694150629</v>
      </c>
      <c r="AH39" s="90">
        <f>+(F39*L39)/1000</f>
        <v>10895.85951999998</v>
      </c>
      <c r="AI39" s="103"/>
    </row>
    <row r="40" spans="1:35" ht="15.6">
      <c r="A40" s="103"/>
      <c r="B40" s="230">
        <f>+'Ark1'!AN1323</f>
        <v>1</v>
      </c>
      <c r="C40" s="232" t="s">
        <v>494</v>
      </c>
      <c r="D40" s="230">
        <f>+'Ark1'!C1323</f>
        <v>2014</v>
      </c>
      <c r="E40" s="230">
        <f>+'Ark1'!Q1323</f>
        <v>3193</v>
      </c>
      <c r="F40" s="568">
        <f>+'Ark1'!R1323</f>
        <v>8375</v>
      </c>
      <c r="G40" s="134"/>
      <c r="H40" s="90">
        <f>+'Ark1'!AE1323</f>
        <v>16.075627429339221</v>
      </c>
      <c r="I40" s="90"/>
      <c r="J40" s="90">
        <f>+'Ark1'!AF1323</f>
        <v>17.05283788342447</v>
      </c>
      <c r="K40" s="107"/>
      <c r="L40" s="115">
        <f>+'Ark1'!U1323</f>
        <v>267.46798805970099</v>
      </c>
      <c r="M40" s="90"/>
      <c r="N40" s="233"/>
      <c r="O40" s="90"/>
      <c r="P40" s="90"/>
      <c r="Q40" s="90"/>
      <c r="R40" s="231">
        <f>+'Ark1'!S1323</f>
        <v>5.0963582089552242</v>
      </c>
      <c r="S40" s="234"/>
      <c r="T40" s="233"/>
      <c r="U40" s="231">
        <f>+'Ark1'!T1323</f>
        <v>7.2109850746268656</v>
      </c>
      <c r="V40" s="234"/>
      <c r="W40" s="90">
        <f>+'Ark1'!AG1323</f>
        <v>1061.597970149254</v>
      </c>
      <c r="X40" s="90">
        <f>+IF(F40=0,"",1000*L40/W40)</f>
        <v>251.94847350932355</v>
      </c>
      <c r="Y40" s="103"/>
      <c r="Z40" s="90">
        <f>+'Ark1'!W1323</f>
        <v>57.397014925373149</v>
      </c>
      <c r="AA40" s="90">
        <f>+'Ark1'!X1323</f>
        <v>8.1671641791044749</v>
      </c>
      <c r="AB40" s="105"/>
      <c r="AC40" s="90">
        <f>+'Ark1'!Y1323</f>
        <v>58.116868409638414</v>
      </c>
      <c r="AD40" s="231">
        <f>+'Ark1'!Z1323</f>
        <v>2.0125943434009064</v>
      </c>
      <c r="AE40" s="231">
        <f>+'Ark1'!AA1323</f>
        <v>2.8318484944113158</v>
      </c>
      <c r="AF40" s="90">
        <f>+'Ark1'!AJ1323</f>
        <v>259.7520051184278</v>
      </c>
      <c r="AG40" s="90">
        <f>+'Ark1'!AH1323</f>
        <v>99.450746268656715</v>
      </c>
      <c r="AH40" s="90">
        <f>+(F40*L40)/1000</f>
        <v>2240.0443999999957</v>
      </c>
      <c r="AI40" s="103"/>
    </row>
    <row r="41" spans="1:35" ht="15.6">
      <c r="A41" s="103"/>
      <c r="B41" s="103"/>
      <c r="C41" s="103"/>
      <c r="D41" s="103"/>
      <c r="E41" s="103"/>
      <c r="F41" s="563"/>
      <c r="G41" s="103"/>
      <c r="H41" s="103"/>
      <c r="I41" s="103"/>
      <c r="J41" s="103"/>
      <c r="K41" s="103"/>
      <c r="L41" s="103"/>
      <c r="M41" s="103"/>
      <c r="N41" s="233"/>
      <c r="O41" s="103"/>
      <c r="P41" s="103"/>
      <c r="Q41" s="103"/>
      <c r="R41" s="103"/>
      <c r="S41" s="103"/>
      <c r="T41" s="23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</row>
    <row r="42" spans="1:35" ht="15.6">
      <c r="A42" s="103"/>
      <c r="B42" s="103"/>
      <c r="C42" s="103"/>
      <c r="D42" s="103"/>
      <c r="E42" s="103"/>
      <c r="F42" s="563"/>
      <c r="G42" s="103"/>
      <c r="H42" s="103"/>
      <c r="I42" s="103"/>
      <c r="J42" s="103"/>
      <c r="K42" s="103"/>
      <c r="L42" s="103"/>
      <c r="M42" s="103"/>
      <c r="N42" s="23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</row>
  </sheetData>
  <mergeCells count="1">
    <mergeCell ref="Y4:AA4"/>
  </mergeCells>
  <conditionalFormatting sqref="G9:G10 G15:G16 G27:G28 G39:G40 G36:G37 G33:G34 G30:G31 G12:G13 G18:G19 G21:G22 G24:G25">
    <cfRule type="cellIs" dxfId="50" priority="32" operator="lessThan">
      <formula>0</formula>
    </cfRule>
    <cfRule type="cellIs" dxfId="49" priority="33" operator="greaterThan">
      <formula>0</formula>
    </cfRule>
  </conditionalFormatting>
  <conditionalFormatting sqref="M9:M10 M15:M16 M12:M13 M18:M19 M21:M22 M24:M25">
    <cfRule type="cellIs" dxfId="48" priority="30" operator="lessThan">
      <formula>0</formula>
    </cfRule>
    <cfRule type="cellIs" dxfId="47" priority="31" operator="greaterThan">
      <formula>0</formula>
    </cfRule>
  </conditionalFormatting>
  <conditionalFormatting sqref="I18:I19 I24:I25 I9:I10 I12:I13">
    <cfRule type="cellIs" dxfId="46" priority="28" operator="lessThan">
      <formula>0</formula>
    </cfRule>
    <cfRule type="cellIs" dxfId="45" priority="29" operator="greaterThan">
      <formula>0</formula>
    </cfRule>
  </conditionalFormatting>
  <conditionalFormatting sqref="I15:I16">
    <cfRule type="cellIs" dxfId="44" priority="22" operator="lessThan">
      <formula>0</formula>
    </cfRule>
    <cfRule type="cellIs" dxfId="43" priority="23" operator="greaterThan">
      <formula>0</formula>
    </cfRule>
  </conditionalFormatting>
  <conditionalFormatting sqref="I21:I22">
    <cfRule type="cellIs" dxfId="42" priority="20" operator="lessThan">
      <formula>0</formula>
    </cfRule>
    <cfRule type="cellIs" dxfId="41" priority="21" operator="greaterThan">
      <formula>0</formula>
    </cfRule>
  </conditionalFormatting>
  <conditionalFormatting sqref="S21:S22">
    <cfRule type="cellIs" dxfId="40" priority="14" operator="lessThan">
      <formula>0</formula>
    </cfRule>
    <cfRule type="cellIs" dxfId="39" priority="15" operator="greaterThan">
      <formula>0</formula>
    </cfRule>
  </conditionalFormatting>
  <conditionalFormatting sqref="S27:S28 S39:S40 S36:S37 S33:S34 S30:S31 O30:P31 O33:Q34 O36:Q37 O39:Q40 O27:P28">
    <cfRule type="cellIs" dxfId="38" priority="12" operator="lessThan">
      <formula>0</formula>
    </cfRule>
    <cfRule type="cellIs" dxfId="37" priority="13" operator="greaterThan">
      <formula>0</formula>
    </cfRule>
  </conditionalFormatting>
  <conditionalFormatting sqref="V18:V19 V24:V25 V9:V10 V12:V13">
    <cfRule type="cellIs" dxfId="36" priority="10" operator="lessThan">
      <formula>0</formula>
    </cfRule>
    <cfRule type="cellIs" dxfId="35" priority="11" operator="greaterThan">
      <formula>0</formula>
    </cfRule>
  </conditionalFormatting>
  <conditionalFormatting sqref="V15">
    <cfRule type="cellIs" dxfId="34" priority="8" operator="lessThan">
      <formula>0</formula>
    </cfRule>
    <cfRule type="cellIs" dxfId="33" priority="9" operator="greaterThan">
      <formula>0</formula>
    </cfRule>
  </conditionalFormatting>
  <conditionalFormatting sqref="V16">
    <cfRule type="cellIs" dxfId="32" priority="6" operator="lessThan">
      <formula>0</formula>
    </cfRule>
    <cfRule type="cellIs" dxfId="31" priority="7" operator="greaterThan">
      <formula>0</formula>
    </cfRule>
  </conditionalFormatting>
  <conditionalFormatting sqref="V21:V22">
    <cfRule type="cellIs" dxfId="30" priority="4" operator="lessThan">
      <formula>0</formula>
    </cfRule>
    <cfRule type="cellIs" dxfId="29" priority="5" operator="greaterThan">
      <formula>0</formula>
    </cfRule>
  </conditionalFormatting>
  <conditionalFormatting sqref="V27:V28 V39:V40 V36:V37 V33:V34 V30:V31">
    <cfRule type="cellIs" dxfId="28" priority="2" operator="lessThan">
      <formula>0</formula>
    </cfRule>
    <cfRule type="cellIs" dxfId="27" priority="3" operator="greaterThan">
      <formula>0</formula>
    </cfRule>
  </conditionalFormatting>
  <conditionalFormatting sqref="S9:S10">
    <cfRule type="cellIs" dxfId="26" priority="1" operator="lessThan">
      <formula>0</formula>
    </cfRule>
  </conditionalFormatting>
  <pageMargins left="0.7" right="0.7" top="0.75" bottom="0.75" header="0.3" footer="0.3"/>
  <pageSetup paperSize="9" scale="55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U121"/>
  <sheetViews>
    <sheetView defaultGridColor="0" colorId="22" zoomScale="91" zoomScaleNormal="91" workbookViewId="0">
      <pane xSplit="6" ySplit="9" topLeftCell="G28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1.36328125" customWidth="1"/>
    <col min="2" max="2" width="3.08984375" customWidth="1"/>
    <col min="3" max="3" width="4.81640625" customWidth="1"/>
    <col min="4" max="4" width="5.36328125" customWidth="1"/>
    <col min="5" max="5" width="5.90625" style="525" customWidth="1"/>
    <col min="6" max="6" width="6.1796875" customWidth="1"/>
    <col min="7" max="7" width="6.81640625" style="525" customWidth="1"/>
    <col min="8" max="8" width="6.36328125" customWidth="1"/>
    <col min="9" max="9" width="5.453125" style="67" customWidth="1"/>
    <col min="10" max="10" width="5" style="67" customWidth="1"/>
    <col min="11" max="11" width="5.453125" style="67" customWidth="1"/>
    <col min="12" max="12" width="1.08984375" style="67" customWidth="1"/>
    <col min="13" max="13" width="5.1796875" customWidth="1"/>
    <col min="14" max="14" width="4.90625" customWidth="1"/>
    <col min="15" max="15" width="1.81640625" customWidth="1"/>
    <col min="16" max="16" width="6.36328125" style="11" customWidth="1"/>
    <col min="17" max="17" width="5.1796875" customWidth="1"/>
    <col min="18" max="18" width="1.7265625" style="524" customWidth="1"/>
    <col min="19" max="20" width="6.453125" customWidth="1"/>
    <col min="21" max="21" width="1.7265625" customWidth="1"/>
    <col min="22" max="22" width="5.453125" customWidth="1"/>
    <col min="23" max="23" width="5.81640625" customWidth="1"/>
    <col min="24" max="25" width="4.453125" style="11" customWidth="1"/>
    <col min="26" max="26" width="6.08984375" style="525" customWidth="1"/>
    <col min="27" max="27" width="5" style="11" customWidth="1"/>
    <col min="28" max="28" width="5.453125" style="11" customWidth="1"/>
    <col min="29" max="29" width="2.453125" style="11" customWidth="1"/>
    <col min="30" max="30" width="4.1796875" style="11" customWidth="1"/>
    <col min="31" max="31" width="3.54296875" style="11" customWidth="1"/>
    <col min="32" max="32" width="5.81640625" style="11" customWidth="1"/>
    <col min="33" max="33" width="6.08984375" customWidth="1"/>
    <col min="34" max="34" width="6.81640625" customWidth="1"/>
    <col min="35" max="35" width="5.36328125" customWidth="1"/>
    <col min="36" max="36" width="4.1796875" customWidth="1"/>
    <col min="37" max="37" width="7" customWidth="1"/>
    <col min="38" max="38" width="5.90625" customWidth="1"/>
    <col min="39" max="39" width="6.6328125" customWidth="1"/>
    <col min="40" max="40" width="7.90625" customWidth="1"/>
    <col min="41" max="41" width="5" customWidth="1"/>
    <col min="42" max="42" width="6.36328125" customWidth="1"/>
    <col min="43" max="43" width="5" customWidth="1"/>
    <col min="44" max="44" width="7.90625" style="67" customWidth="1"/>
    <col min="45" max="45" width="6" customWidth="1"/>
    <col min="46" max="46" width="8" style="67" customWidth="1"/>
    <col min="47" max="47" width="8.08984375" style="67" customWidth="1"/>
    <col min="48" max="48" width="6" customWidth="1"/>
    <col min="49" max="49" width="8.08984375" customWidth="1"/>
    <col min="50" max="50" width="5.08984375" customWidth="1"/>
    <col min="51" max="51" width="7.1796875" customWidth="1"/>
    <col min="52" max="52" width="8.08984375" customWidth="1"/>
    <col min="53" max="53" width="8" style="67" customWidth="1"/>
    <col min="54" max="54" width="7" customWidth="1"/>
    <col min="55" max="55" width="7.08984375" customWidth="1"/>
    <col min="56" max="56" width="7.6328125" customWidth="1"/>
    <col min="57" max="57" width="7" customWidth="1"/>
    <col min="58" max="58" width="10.08984375" customWidth="1"/>
    <col min="59" max="60" width="8" customWidth="1"/>
    <col min="61" max="61" width="9.6328125" customWidth="1"/>
    <col min="62" max="62" width="7.6328125" customWidth="1"/>
    <col min="63" max="63" width="9.6328125" customWidth="1"/>
    <col min="64" max="64" width="9.1796875" customWidth="1"/>
    <col min="65" max="67" width="7.90625" customWidth="1"/>
    <col min="68" max="68" width="8.08984375" customWidth="1"/>
    <col min="69" max="69" width="8.54296875" customWidth="1"/>
    <col min="70" max="70" width="8" customWidth="1"/>
    <col min="71" max="71" width="6.453125" customWidth="1"/>
    <col min="72" max="72" width="8.08984375" customWidth="1"/>
    <col min="73" max="73" width="7.54296875" customWidth="1"/>
    <col min="74" max="74" width="8.36328125" customWidth="1"/>
    <col min="75" max="75" width="9.453125" customWidth="1"/>
    <col min="76" max="77" width="8.36328125" customWidth="1"/>
    <col min="78" max="78" width="8.90625" customWidth="1"/>
    <col min="79" max="79" width="8.36328125" customWidth="1"/>
    <col min="80" max="80" width="7.90625" customWidth="1"/>
    <col min="81" max="81" width="8" customWidth="1"/>
    <col min="82" max="83" width="9.90625" customWidth="1"/>
    <col min="84" max="84" width="9.08984375" customWidth="1"/>
    <col min="85" max="85" width="8.36328125" customWidth="1"/>
    <col min="86" max="86" width="8.6328125" customWidth="1"/>
    <col min="87" max="87" width="8.90625" customWidth="1"/>
    <col min="88" max="88" width="8.08984375" customWidth="1"/>
    <col min="89" max="89" width="8.6328125" customWidth="1"/>
    <col min="90" max="91" width="9.90625" customWidth="1"/>
    <col min="92" max="92" width="8.08984375" customWidth="1"/>
    <col min="93" max="93" width="8" customWidth="1"/>
    <col min="94" max="94" width="8.08984375" customWidth="1"/>
    <col min="95" max="95" width="11.08984375" customWidth="1"/>
    <col min="96" max="96" width="7.6328125" customWidth="1"/>
    <col min="97" max="97" width="8.08984375" customWidth="1"/>
    <col min="98" max="98" width="7.90625" customWidth="1"/>
    <col min="99" max="99" width="8.90625" customWidth="1"/>
    <col min="100" max="100" width="6.90625" customWidth="1"/>
    <col min="101" max="101" width="6.6328125" customWidth="1"/>
    <col min="102" max="103" width="8.08984375" customWidth="1"/>
    <col min="104" max="104" width="9.36328125" customWidth="1"/>
    <col min="105" max="105" width="10.08984375" customWidth="1"/>
    <col min="106" max="106" width="10.90625" customWidth="1"/>
    <col min="107" max="110" width="8.08984375" customWidth="1"/>
    <col min="111" max="111" width="8.36328125" customWidth="1"/>
    <col min="112" max="112" width="11.08984375" customWidth="1"/>
    <col min="113" max="113" width="8.08984375" customWidth="1"/>
    <col min="114" max="114" width="6.36328125" customWidth="1"/>
    <col min="115" max="115" width="7.453125" customWidth="1"/>
    <col min="116" max="116" width="7.6328125" customWidth="1"/>
    <col min="117" max="118" width="7.90625" customWidth="1"/>
    <col min="119" max="119" width="8" customWidth="1"/>
    <col min="120" max="120" width="7.6328125" customWidth="1"/>
    <col min="121" max="121" width="7.90625" customWidth="1"/>
    <col min="122" max="122" width="8.08984375" customWidth="1"/>
    <col min="123" max="123" width="7.54296875" customWidth="1"/>
    <col min="124" max="124" width="7.90625" customWidth="1"/>
    <col min="125" max="125" width="7.6328125" customWidth="1"/>
    <col min="126" max="126" width="7.90625" customWidth="1"/>
    <col min="127" max="127" width="7.54296875" customWidth="1"/>
    <col min="128" max="128" width="7.90625" customWidth="1"/>
    <col min="129" max="129" width="9.90625" customWidth="1"/>
    <col min="130" max="130" width="7.08984375" customWidth="1"/>
    <col min="131" max="131" width="8.08984375" customWidth="1"/>
    <col min="132" max="132" width="8.54296875" customWidth="1"/>
    <col min="133" max="133" width="9.90625" customWidth="1"/>
    <col min="134" max="134" width="8.36328125" customWidth="1"/>
    <col min="135" max="135" width="10.54296875" customWidth="1"/>
    <col min="136" max="136" width="7.90625" customWidth="1"/>
    <col min="137" max="137" width="8.08984375" customWidth="1"/>
    <col min="138" max="140" width="9.90625" customWidth="1"/>
    <col min="141" max="141" width="8.36328125" customWidth="1"/>
    <col min="142" max="142" width="8.6328125" customWidth="1"/>
    <col min="143" max="143" width="8.54296875" customWidth="1"/>
    <col min="144" max="144" width="8.6328125" customWidth="1"/>
    <col min="145" max="145" width="8.36328125" customWidth="1"/>
    <col min="146" max="146" width="10.6328125" customWidth="1"/>
    <col min="147" max="147" width="9.90625" customWidth="1"/>
    <col min="148" max="148" width="7.54296875" customWidth="1"/>
    <col min="149" max="149" width="8.54296875" customWidth="1"/>
    <col min="150" max="151" width="7.90625" customWidth="1"/>
    <col min="152" max="154" width="8.36328125" customWidth="1"/>
    <col min="155" max="156" width="8.08984375" customWidth="1"/>
    <col min="157" max="158" width="8.36328125" customWidth="1"/>
    <col min="159" max="159" width="8.54296875" customWidth="1"/>
    <col min="160" max="160" width="8.36328125" customWidth="1"/>
    <col min="161" max="161" width="8.6328125" customWidth="1"/>
    <col min="162" max="163" width="9.90625" customWidth="1"/>
    <col min="164" max="164" width="8.08984375" customWidth="1"/>
    <col min="165" max="165" width="8.54296875" customWidth="1"/>
    <col min="166" max="166" width="7.54296875" customWidth="1"/>
    <col min="167" max="167" width="8.08984375" customWidth="1"/>
    <col min="168" max="168" width="7.90625" customWidth="1"/>
    <col min="169" max="169" width="8.36328125" customWidth="1"/>
    <col min="170" max="170" width="8.08984375" customWidth="1"/>
    <col min="171" max="171" width="9.90625" customWidth="1"/>
    <col min="172" max="172" width="8" customWidth="1"/>
    <col min="173" max="173" width="7.90625" customWidth="1"/>
    <col min="174" max="174" width="8.90625" customWidth="1"/>
    <col min="175" max="175" width="8" customWidth="1"/>
    <col min="176" max="176" width="8.90625" customWidth="1"/>
    <col min="177" max="177" width="7.08984375" customWidth="1"/>
    <col min="178" max="178" width="9" customWidth="1"/>
    <col min="179" max="179" width="8.08984375" customWidth="1"/>
    <col min="180" max="180" width="10.36328125" customWidth="1"/>
    <col min="181" max="182" width="7.90625" customWidth="1"/>
    <col min="183" max="183" width="8.6328125" customWidth="1"/>
    <col min="184" max="184" width="8.90625" customWidth="1"/>
    <col min="185" max="185" width="8.6328125" customWidth="1"/>
    <col min="186" max="187" width="8.08984375" customWidth="1"/>
    <col min="188" max="188" width="7.54296875" customWidth="1"/>
    <col min="189" max="191" width="8.08984375" customWidth="1"/>
    <col min="192" max="192" width="8.6328125" customWidth="1"/>
    <col min="193" max="193" width="7.90625" customWidth="1"/>
    <col min="194" max="195" width="8.08984375" customWidth="1"/>
    <col min="196" max="196" width="7.90625" customWidth="1"/>
    <col min="199" max="199" width="8" customWidth="1"/>
    <col min="200" max="200" width="8.08984375" customWidth="1"/>
    <col min="201" max="201" width="8" customWidth="1"/>
    <col min="202" max="203" width="8.08984375" customWidth="1"/>
    <col min="204" max="206" width="7.90625" customWidth="1"/>
    <col min="207" max="207" width="8.08984375" customWidth="1"/>
    <col min="208" max="210" width="7.90625" customWidth="1"/>
    <col min="211" max="211" width="6.6328125" customWidth="1"/>
    <col min="212" max="212" width="8.36328125" customWidth="1"/>
    <col min="213" max="213" width="8" customWidth="1"/>
  </cols>
  <sheetData>
    <row r="1" spans="1:53">
      <c r="A1" s="26"/>
      <c r="B1" s="26"/>
      <c r="C1" s="26"/>
      <c r="D1" s="26"/>
      <c r="E1" s="458"/>
      <c r="F1" s="26"/>
      <c r="G1" s="458"/>
      <c r="H1" s="26"/>
      <c r="I1" s="92"/>
      <c r="J1" s="92"/>
      <c r="K1" s="92"/>
      <c r="L1" s="92"/>
      <c r="M1" s="26"/>
      <c r="N1" s="26"/>
      <c r="O1" s="26"/>
      <c r="P1" s="128"/>
      <c r="Q1" s="26"/>
      <c r="R1" s="26"/>
      <c r="S1" s="26"/>
      <c r="T1" s="26"/>
      <c r="U1" s="26"/>
      <c r="V1" s="26"/>
      <c r="W1" s="26"/>
      <c r="X1" s="128"/>
      <c r="Y1" s="128"/>
      <c r="Z1" s="458"/>
      <c r="AA1" s="128"/>
      <c r="AB1" s="128"/>
      <c r="AC1" s="128"/>
      <c r="AD1" s="128"/>
      <c r="AE1" s="128"/>
      <c r="AF1" s="128"/>
      <c r="AG1" s="26"/>
      <c r="AH1" s="26"/>
      <c r="AI1" s="26"/>
      <c r="AJ1" s="26"/>
      <c r="AK1" s="26"/>
    </row>
    <row r="2" spans="1:53" ht="31.8">
      <c r="A2" s="26"/>
      <c r="B2" s="148" t="s">
        <v>551</v>
      </c>
      <c r="C2" s="26"/>
      <c r="D2" s="26"/>
      <c r="E2" s="458"/>
      <c r="F2" s="26"/>
      <c r="G2" s="458"/>
      <c r="H2" s="26"/>
      <c r="I2" s="92"/>
      <c r="J2" s="92"/>
      <c r="K2" s="92"/>
      <c r="L2" s="92"/>
      <c r="M2" s="26"/>
      <c r="N2" s="26"/>
      <c r="O2" s="26"/>
      <c r="P2" s="128"/>
      <c r="Q2" s="26"/>
      <c r="R2" s="26"/>
      <c r="S2" s="26"/>
      <c r="T2" s="26"/>
      <c r="U2" s="26"/>
      <c r="V2" s="26"/>
      <c r="W2" s="26"/>
      <c r="X2" s="128"/>
      <c r="Y2" s="128"/>
      <c r="Z2" s="458"/>
      <c r="AA2" s="128"/>
      <c r="AB2" s="222" t="str">
        <f>+År!B2</f>
        <v>UNG KU</v>
      </c>
      <c r="AC2" s="222"/>
      <c r="AD2" s="128"/>
      <c r="AE2" s="128"/>
      <c r="AF2" s="128"/>
      <c r="AG2" s="26"/>
      <c r="AH2" s="26"/>
      <c r="AI2" s="26"/>
      <c r="AJ2" s="26"/>
      <c r="AK2" s="26"/>
      <c r="AR2"/>
      <c r="AT2"/>
      <c r="AU2"/>
      <c r="BA2"/>
    </row>
    <row r="3" spans="1:53">
      <c r="A3" s="26"/>
      <c r="B3" s="26"/>
      <c r="C3" s="26"/>
      <c r="D3" s="26"/>
      <c r="E3" s="458"/>
      <c r="F3" s="26"/>
      <c r="G3" s="458"/>
      <c r="H3" s="26"/>
      <c r="I3" s="92"/>
      <c r="J3" s="92"/>
      <c r="K3" s="92"/>
      <c r="L3" s="92"/>
      <c r="M3" s="26"/>
      <c r="N3" s="26"/>
      <c r="O3" s="26"/>
      <c r="P3" s="128"/>
      <c r="Q3" s="26"/>
      <c r="R3" s="26"/>
      <c r="S3" s="26"/>
      <c r="T3" s="26"/>
      <c r="U3" s="26"/>
      <c r="V3" s="26"/>
      <c r="W3" s="26"/>
      <c r="X3" s="128"/>
      <c r="Y3" s="128"/>
      <c r="Z3" s="458"/>
      <c r="AA3" s="128"/>
      <c r="AB3" s="128"/>
      <c r="AC3" s="128"/>
      <c r="AD3" s="128"/>
      <c r="AE3" s="128"/>
      <c r="AF3" s="128"/>
      <c r="AG3" s="26"/>
      <c r="AH3" s="26"/>
      <c r="AI3" s="26"/>
      <c r="AJ3" s="26"/>
      <c r="AK3" s="26"/>
      <c r="AL3" s="524"/>
      <c r="AR3"/>
      <c r="AT3"/>
      <c r="AU3"/>
      <c r="BA3"/>
    </row>
    <row r="4" spans="1:53" s="180" customFormat="1" ht="22.2">
      <c r="A4" s="189"/>
      <c r="B4" s="189"/>
      <c r="C4" s="189"/>
      <c r="D4" s="149" t="s">
        <v>429</v>
      </c>
      <c r="E4" s="528"/>
      <c r="F4" s="404">
        <f>+År!P2</f>
        <v>52</v>
      </c>
      <c r="G4" s="458"/>
      <c r="H4" s="149"/>
      <c r="I4" s="191"/>
      <c r="J4" s="191"/>
      <c r="K4" s="191"/>
      <c r="L4" s="191"/>
      <c r="M4" s="189"/>
      <c r="N4" s="189"/>
      <c r="O4" s="189"/>
      <c r="P4" s="190"/>
      <c r="Q4" s="190"/>
      <c r="R4" s="190"/>
      <c r="S4" s="190"/>
      <c r="T4" s="190"/>
      <c r="U4" s="190"/>
      <c r="V4" s="189"/>
      <c r="W4" s="189"/>
      <c r="X4" s="149" t="s">
        <v>417</v>
      </c>
      <c r="Y4" s="190"/>
      <c r="Z4" s="529"/>
      <c r="AA4" s="190"/>
      <c r="AB4" s="190"/>
      <c r="AC4" s="577">
        <f>SUM(G10:G21)</f>
        <v>45246</v>
      </c>
      <c r="AD4" s="577"/>
      <c r="AE4" s="578"/>
      <c r="AF4" s="579"/>
      <c r="AG4" s="190"/>
      <c r="AH4" s="190"/>
      <c r="AI4" s="190"/>
      <c r="AJ4" s="190"/>
      <c r="AK4" s="190"/>
      <c r="AL4" s="524"/>
      <c r="AM4"/>
      <c r="AN4"/>
      <c r="AO4"/>
      <c r="AP4"/>
      <c r="AQ4"/>
      <c r="AR4"/>
    </row>
    <row r="5" spans="1:53" ht="15.75" customHeight="1">
      <c r="A5" s="26"/>
      <c r="B5" s="26"/>
      <c r="C5" s="59"/>
      <c r="D5" s="59"/>
      <c r="E5" s="458"/>
      <c r="F5" s="59"/>
      <c r="G5" s="458"/>
      <c r="H5" s="26"/>
      <c r="I5" s="286"/>
      <c r="J5" s="286"/>
      <c r="K5" s="286"/>
      <c r="L5" s="286"/>
      <c r="M5" s="59"/>
      <c r="N5" s="59"/>
      <c r="O5" s="59"/>
      <c r="P5" s="327"/>
      <c r="Q5" s="59"/>
      <c r="R5" s="59"/>
      <c r="S5" s="59"/>
      <c r="T5" s="59"/>
      <c r="U5" s="59"/>
      <c r="V5" s="59"/>
      <c r="W5" s="59"/>
      <c r="X5" s="327"/>
      <c r="Y5" s="327"/>
      <c r="Z5" s="458"/>
      <c r="AA5" s="128"/>
      <c r="AB5" s="128"/>
      <c r="AC5" s="128"/>
      <c r="AD5" s="128"/>
      <c r="AE5" s="327"/>
      <c r="AF5" s="128"/>
      <c r="AG5" s="26"/>
      <c r="AH5" s="26"/>
      <c r="AI5" s="26"/>
      <c r="AJ5" s="59"/>
      <c r="AK5" s="26"/>
      <c r="AR5"/>
      <c r="AT5"/>
      <c r="AU5"/>
      <c r="BA5"/>
    </row>
    <row r="6" spans="1:53" ht="15" customHeight="1">
      <c r="A6" s="26"/>
      <c r="B6" s="26"/>
      <c r="C6" s="26"/>
      <c r="D6" s="26"/>
      <c r="E6" s="461" t="s">
        <v>4</v>
      </c>
      <c r="F6" s="26"/>
      <c r="G6" s="458"/>
      <c r="H6" s="26"/>
      <c r="I6" s="92"/>
      <c r="J6" s="92"/>
      <c r="K6" s="92"/>
      <c r="L6" s="92"/>
      <c r="M6" s="26"/>
      <c r="N6" s="26"/>
      <c r="O6" s="26"/>
      <c r="P6" s="128"/>
      <c r="Q6" s="26"/>
      <c r="R6" s="26"/>
      <c r="S6" s="26"/>
      <c r="T6" s="26"/>
      <c r="U6" s="26"/>
      <c r="V6" s="26"/>
      <c r="W6" s="26"/>
      <c r="X6" s="128"/>
      <c r="Y6" s="128"/>
      <c r="Z6" s="461" t="s">
        <v>24</v>
      </c>
      <c r="AA6" s="128"/>
      <c r="AB6" s="128"/>
      <c r="AC6" s="128"/>
      <c r="AD6" s="128"/>
      <c r="AE6" s="128"/>
      <c r="AF6" s="128"/>
      <c r="AG6" s="26"/>
      <c r="AH6" s="26"/>
      <c r="AI6" s="38" t="s">
        <v>477</v>
      </c>
      <c r="AJ6" s="26"/>
      <c r="AK6" s="26"/>
      <c r="AR6"/>
      <c r="AT6"/>
      <c r="AU6"/>
      <c r="BA6"/>
    </row>
    <row r="7" spans="1:53" ht="15" customHeight="1">
      <c r="A7" s="26"/>
      <c r="B7" s="26"/>
      <c r="C7" s="26"/>
      <c r="D7" s="26"/>
      <c r="E7" s="461" t="s">
        <v>475</v>
      </c>
      <c r="F7" s="38"/>
      <c r="G7" s="458"/>
      <c r="H7" s="38"/>
      <c r="I7" s="92"/>
      <c r="J7" s="93"/>
      <c r="K7" s="92"/>
      <c r="L7" s="92"/>
      <c r="M7" s="38" t="s">
        <v>24</v>
      </c>
      <c r="N7" s="38"/>
      <c r="O7" s="38"/>
      <c r="P7" s="128"/>
      <c r="Q7" s="38"/>
      <c r="R7" s="38"/>
      <c r="S7" s="38"/>
      <c r="T7" s="38"/>
      <c r="U7" s="38"/>
      <c r="V7" s="38"/>
      <c r="W7" s="38"/>
      <c r="X7" s="130" t="s">
        <v>6</v>
      </c>
      <c r="Y7" s="130"/>
      <c r="Z7" s="461" t="s">
        <v>468</v>
      </c>
      <c r="AA7" s="130"/>
      <c r="AB7" s="130" t="s">
        <v>403</v>
      </c>
      <c r="AC7" s="130"/>
      <c r="AD7" s="130" t="s">
        <v>403</v>
      </c>
      <c r="AE7" s="130"/>
      <c r="AF7" s="130" t="s">
        <v>412</v>
      </c>
      <c r="AG7" s="26"/>
      <c r="AH7" s="26"/>
      <c r="AI7" s="38" t="s">
        <v>474</v>
      </c>
      <c r="AJ7" s="38"/>
      <c r="AK7" s="26"/>
      <c r="AR7"/>
      <c r="AT7"/>
      <c r="AU7"/>
      <c r="BA7"/>
    </row>
    <row r="8" spans="1:53" ht="15" customHeight="1">
      <c r="A8" s="26"/>
      <c r="B8" s="38"/>
      <c r="C8" s="38"/>
      <c r="D8" s="38"/>
      <c r="E8" s="461" t="s">
        <v>476</v>
      </c>
      <c r="F8" s="127"/>
      <c r="G8" s="461"/>
      <c r="H8" s="127"/>
      <c r="I8" s="93" t="s">
        <v>4</v>
      </c>
      <c r="J8" s="287"/>
      <c r="K8" s="93" t="s">
        <v>1</v>
      </c>
      <c r="L8" s="93"/>
      <c r="M8" s="38" t="s">
        <v>0</v>
      </c>
      <c r="N8" s="127"/>
      <c r="O8" s="127"/>
      <c r="P8" s="130" t="s">
        <v>416</v>
      </c>
      <c r="Q8" s="127"/>
      <c r="R8" s="127"/>
      <c r="S8" s="421" t="s">
        <v>24</v>
      </c>
      <c r="T8" s="421" t="s">
        <v>24</v>
      </c>
      <c r="U8" s="26"/>
      <c r="V8" s="38" t="s">
        <v>3</v>
      </c>
      <c r="W8" s="127"/>
      <c r="X8" s="130" t="s">
        <v>10</v>
      </c>
      <c r="Y8" s="129"/>
      <c r="Z8" s="461" t="s">
        <v>469</v>
      </c>
      <c r="AA8" s="129"/>
      <c r="AB8" s="130" t="s">
        <v>489</v>
      </c>
      <c r="AC8" s="130"/>
      <c r="AD8" s="130" t="s">
        <v>541</v>
      </c>
      <c r="AE8" s="129"/>
      <c r="AF8" s="130" t="s">
        <v>416</v>
      </c>
      <c r="AG8" s="38"/>
      <c r="AH8" s="38" t="s">
        <v>414</v>
      </c>
      <c r="AI8" s="38" t="s">
        <v>70</v>
      </c>
      <c r="AJ8" s="127"/>
      <c r="AK8" s="26"/>
      <c r="AR8"/>
      <c r="AT8"/>
      <c r="AU8"/>
      <c r="BA8"/>
    </row>
    <row r="9" spans="1:53" ht="15" customHeight="1">
      <c r="A9" s="26"/>
      <c r="B9" s="38" t="s">
        <v>86</v>
      </c>
      <c r="C9" s="38"/>
      <c r="D9" s="38" t="s">
        <v>89</v>
      </c>
      <c r="E9" s="461"/>
      <c r="F9" s="127" t="s">
        <v>533</v>
      </c>
      <c r="G9" s="461" t="s">
        <v>4</v>
      </c>
      <c r="H9" s="127" t="s">
        <v>533</v>
      </c>
      <c r="I9" s="93" t="s">
        <v>403</v>
      </c>
      <c r="J9" s="287" t="s">
        <v>533</v>
      </c>
      <c r="K9" s="93" t="s">
        <v>403</v>
      </c>
      <c r="L9" s="93"/>
      <c r="M9" s="38"/>
      <c r="N9" s="127" t="s">
        <v>533</v>
      </c>
      <c r="O9" s="127"/>
      <c r="P9" s="130" t="s">
        <v>45</v>
      </c>
      <c r="Q9" s="127" t="s">
        <v>533</v>
      </c>
      <c r="R9" s="127"/>
      <c r="S9" s="421" t="s">
        <v>717</v>
      </c>
      <c r="T9" s="421" t="s">
        <v>718</v>
      </c>
      <c r="U9" s="26"/>
      <c r="V9" s="38"/>
      <c r="W9" s="127" t="s">
        <v>533</v>
      </c>
      <c r="X9" s="130" t="s">
        <v>403</v>
      </c>
      <c r="Y9" s="129" t="s">
        <v>533</v>
      </c>
      <c r="Z9" s="461"/>
      <c r="AA9" s="129" t="s">
        <v>533</v>
      </c>
      <c r="AB9" s="130" t="s">
        <v>470</v>
      </c>
      <c r="AC9" s="130"/>
      <c r="AD9" s="130" t="s">
        <v>529</v>
      </c>
      <c r="AE9" s="129" t="s">
        <v>533</v>
      </c>
      <c r="AF9" s="130" t="s">
        <v>45</v>
      </c>
      <c r="AG9" s="38" t="s">
        <v>0</v>
      </c>
      <c r="AH9" s="38" t="s">
        <v>415</v>
      </c>
      <c r="AI9" s="38" t="s">
        <v>486</v>
      </c>
      <c r="AJ9" s="127" t="s">
        <v>533</v>
      </c>
      <c r="AK9" s="26"/>
      <c r="AR9"/>
      <c r="AT9"/>
      <c r="AU9"/>
      <c r="BA9"/>
    </row>
    <row r="10" spans="1:53" ht="15.6">
      <c r="A10" s="26"/>
      <c r="B10" s="423">
        <f>+'Ark1'!D31</f>
        <v>1</v>
      </c>
      <c r="C10" s="423" t="s">
        <v>584</v>
      </c>
      <c r="D10" s="423">
        <f>+'Ark1'!C31</f>
        <v>2024</v>
      </c>
      <c r="E10" s="462">
        <f>+'Ark1'!Q31</f>
        <v>2124</v>
      </c>
      <c r="F10" s="115">
        <f t="shared" ref="F10:F21" si="0">+IF(E10=0,"",E10-E24)</f>
        <v>-115</v>
      </c>
      <c r="G10" s="462">
        <f>+IF(E10=0,"",'Ark1'!R31)</f>
        <v>4537</v>
      </c>
      <c r="H10" s="115">
        <f t="shared" ref="H10:H21" si="1">+IF(E10=0,"",G10-G24)</f>
        <v>-278</v>
      </c>
      <c r="I10" s="114">
        <f>+IF(E10=0,"",'Ark1'!AE31)</f>
        <v>10.027405737523758</v>
      </c>
      <c r="J10" s="114">
        <f t="shared" ref="J10:J21" si="2">+IF(E10=0,"",I10-I24)</f>
        <v>0.49765867660462071</v>
      </c>
      <c r="K10" s="114">
        <f>+IF(E10=0,"",'Ark1'!AF31)</f>
        <v>10.135470212847101</v>
      </c>
      <c r="L10" s="93"/>
      <c r="M10" s="386">
        <f>+IF(E10=0,"",'Ark1'!S31)</f>
        <v>3.8163129973474801</v>
      </c>
      <c r="N10" s="113">
        <f t="shared" ref="N10:N21" si="3">+IF(E10=0,"",M10-M24)</f>
        <v>6.3342390718336805E-2</v>
      </c>
      <c r="O10" s="127"/>
      <c r="P10" s="115">
        <f>+IF(E10=0,"",'Ark1'!U31)</f>
        <v>268.16151642054285</v>
      </c>
      <c r="Q10" s="115">
        <f t="shared" ref="Q10:Q21" si="4">+IF(E10=0,"",P10-P24)</f>
        <v>2.3282453925054369</v>
      </c>
      <c r="R10" s="127"/>
      <c r="S10" s="424">
        <f>+IF(G10=0,"",'Ark1'!AR31)</f>
        <v>215.89787430683913</v>
      </c>
      <c r="T10" s="425">
        <f>+IF(G10=0,"",'Ark1'!AS31)</f>
        <v>26.641304976535515</v>
      </c>
      <c r="U10" s="26"/>
      <c r="V10" s="113">
        <f>+IF(E10=0,"",'Ark1'!T31)</f>
        <v>7.8047167731981508</v>
      </c>
      <c r="W10" s="113">
        <f t="shared" ref="W10:W21" si="5">+IF(E10=0,"",V10-V24)</f>
        <v>0.35902622283470276</v>
      </c>
      <c r="X10" s="115">
        <f>+IF(E10=0,"",'Ark1'!W31)</f>
        <v>73.55080449636327</v>
      </c>
      <c r="Y10" s="115">
        <f t="shared" ref="Y10:Y21" si="6">+IF(E10=0,"",X10-X24)</f>
        <v>5.5757266147433455</v>
      </c>
      <c r="Z10" s="462">
        <f>+IF(E10=0,"",'Ark1'!AG31)</f>
        <v>1077.2365988909423</v>
      </c>
      <c r="AA10" s="115">
        <f t="shared" ref="AA10:AA21" si="7">+IF(E10=0,"",Z10-Z24)</f>
        <v>4.5224436398007128</v>
      </c>
      <c r="AB10" s="115">
        <f>+IF(E10=0,"",'Ark1'!AH31)</f>
        <v>95.371390786863557</v>
      </c>
      <c r="AC10" s="130"/>
      <c r="AD10" s="115">
        <f>+IF(E10=0,"",'Ark1'!AI31)</f>
        <v>19.285871721401808</v>
      </c>
      <c r="AE10" s="115">
        <f t="shared" ref="AE10:AE21" si="8">+IF(J10=0,"",AD10-AD24)</f>
        <v>0.98888314403939503</v>
      </c>
      <c r="AF10" s="115">
        <f>+IF(E10=0,"",'Ark1'!Y31)</f>
        <v>51.911116964752203</v>
      </c>
      <c r="AG10" s="113">
        <f>+IF(E10=0,"",'Ark1'!Z31)</f>
        <v>1.507970223107687</v>
      </c>
      <c r="AH10" s="113">
        <f>+IF(E10=0,"",'Ark1'!AA31)</f>
        <v>2.1760199010776944</v>
      </c>
      <c r="AI10" s="115">
        <f t="shared" ref="AI10:AI21" si="9">IF(E10=0,"",1000*P10/Z10)</f>
        <v>248.93465065764173</v>
      </c>
      <c r="AJ10" s="115">
        <f t="shared" ref="AJ10:AJ21" si="10">+IF(AI10=0,"",AI10-AI24)</f>
        <v>1.1209439709791695</v>
      </c>
      <c r="AK10" s="26"/>
      <c r="AR10"/>
      <c r="AT10"/>
      <c r="AU10"/>
      <c r="BA10"/>
    </row>
    <row r="11" spans="1:53" ht="15.6">
      <c r="A11" s="26"/>
      <c r="B11" s="423">
        <f>+'Ark1'!D32</f>
        <v>2</v>
      </c>
      <c r="C11" s="423" t="s">
        <v>585</v>
      </c>
      <c r="D11" s="423">
        <f>+'Ark1'!C32</f>
        <v>2024</v>
      </c>
      <c r="E11" s="462">
        <f>+'Ark1'!Q32</f>
        <v>1442</v>
      </c>
      <c r="F11" s="115">
        <f t="shared" si="0"/>
        <v>-123</v>
      </c>
      <c r="G11" s="462">
        <f>+IF(E11=0,"",'Ark1'!R32)</f>
        <v>2900</v>
      </c>
      <c r="H11" s="115">
        <f t="shared" si="1"/>
        <v>-279</v>
      </c>
      <c r="I11" s="114">
        <f>+IF(E11=0,"",'Ark1'!AE32)</f>
        <v>6.4094063563629931</v>
      </c>
      <c r="J11" s="114">
        <f t="shared" si="2"/>
        <v>0.11759619921617848</v>
      </c>
      <c r="K11" s="114">
        <f>+IF(E11=0,"",'Ark1'!AF32)</f>
        <v>6.4901837126494337</v>
      </c>
      <c r="L11" s="93"/>
      <c r="M11" s="386">
        <f>+IF(E11=0,"",'Ark1'!S32)</f>
        <v>3.9067914067914065</v>
      </c>
      <c r="N11" s="113">
        <f t="shared" si="3"/>
        <v>0.24329632274446711</v>
      </c>
      <c r="O11" s="127"/>
      <c r="P11" s="115">
        <f>+IF(E11=0,"",'Ark1'!U32)</f>
        <v>268.64596551724145</v>
      </c>
      <c r="Q11" s="115">
        <f t="shared" si="4"/>
        <v>6.0297969107605809</v>
      </c>
      <c r="R11" s="127"/>
      <c r="S11" s="424">
        <f>+IF(G11=0,"",'Ark1'!AR32)</f>
        <v>215.64614243323439</v>
      </c>
      <c r="T11" s="425">
        <f>+IF(G11=0,"",'Ark1'!AS32)</f>
        <v>26.887887851372888</v>
      </c>
      <c r="U11" s="26"/>
      <c r="V11" s="113">
        <f>+IF(E11=0,"",'Ark1'!T32)</f>
        <v>7.8944827586206898</v>
      </c>
      <c r="W11" s="113">
        <f t="shared" si="5"/>
        <v>0.37545161675217642</v>
      </c>
      <c r="X11" s="115">
        <f>+IF(E11=0,"",'Ark1'!W32)</f>
        <v>74.068965517241395</v>
      </c>
      <c r="Y11" s="115">
        <f t="shared" si="6"/>
        <v>3.7638381186883834</v>
      </c>
      <c r="Z11" s="462">
        <f>+IF(E11=0,"",'Ark1'!AG32)</f>
        <v>1049.8705489614242</v>
      </c>
      <c r="AA11" s="115">
        <f t="shared" si="7"/>
        <v>-9.0285367141600545</v>
      </c>
      <c r="AB11" s="115">
        <f>+IF(E11=0,"",'Ark1'!AH32)</f>
        <v>92.827586206896569</v>
      </c>
      <c r="AC11" s="130"/>
      <c r="AD11" s="115">
        <f>+IF(E11=0,"",'Ark1'!AI32)</f>
        <v>18.482758620689651</v>
      </c>
      <c r="AE11" s="115">
        <f t="shared" si="8"/>
        <v>5.3025132605134999</v>
      </c>
      <c r="AF11" s="115">
        <f>+IF(E11=0,"",'Ark1'!Y32)</f>
        <v>52.441953009466488</v>
      </c>
      <c r="AG11" s="113">
        <f>+IF(E11=0,"",'Ark1'!Z32)</f>
        <v>1.5883459864860476</v>
      </c>
      <c r="AH11" s="113">
        <f>+IF(E11=0,"",'Ark1'!AA32)</f>
        <v>2.2335769769075995</v>
      </c>
      <c r="AI11" s="115">
        <f t="shared" si="9"/>
        <v>255.88484769193425</v>
      </c>
      <c r="AJ11" s="115">
        <f t="shared" si="10"/>
        <v>7.8761638059432642</v>
      </c>
      <c r="AK11" s="26"/>
      <c r="AR11"/>
      <c r="AT11"/>
      <c r="AU11"/>
      <c r="BA11"/>
    </row>
    <row r="12" spans="1:53" ht="15.6">
      <c r="A12" s="26"/>
      <c r="B12" s="423">
        <f>+'Ark1'!D33</f>
        <v>3</v>
      </c>
      <c r="C12" s="423" t="s">
        <v>441</v>
      </c>
      <c r="D12" s="423">
        <f>+'Ark1'!C33</f>
        <v>2024</v>
      </c>
      <c r="E12" s="462">
        <f>+'Ark1'!Q33</f>
        <v>1581</v>
      </c>
      <c r="F12" s="115">
        <f t="shared" si="0"/>
        <v>-655</v>
      </c>
      <c r="G12" s="462">
        <f>+IF(E12=0,"",'Ark1'!R33)</f>
        <v>2958</v>
      </c>
      <c r="H12" s="115">
        <f t="shared" si="1"/>
        <v>-1601</v>
      </c>
      <c r="I12" s="114">
        <f>+IF(E12=0,"",'Ark1'!AE33)</f>
        <v>6.5375944834902553</v>
      </c>
      <c r="J12" s="114">
        <f t="shared" si="2"/>
        <v>-2.4854827440757505</v>
      </c>
      <c r="K12" s="114">
        <f>+IF(E12=0,"",'Ark1'!AF33)</f>
        <v>6.6462458656983472</v>
      </c>
      <c r="L12" s="93"/>
      <c r="M12" s="386">
        <f>+IF(E12=0,"",'Ark1'!S33)</f>
        <v>3.9752458460495088</v>
      </c>
      <c r="N12" s="113">
        <f t="shared" si="3"/>
        <v>0.2023287214067313</v>
      </c>
      <c r="O12" s="127"/>
      <c r="P12" s="115">
        <f>+IF(E12=0,"",'Ark1'!U33)</f>
        <v>269.71156186612609</v>
      </c>
      <c r="Q12" s="115">
        <f t="shared" si="4"/>
        <v>5.2475127325444078</v>
      </c>
      <c r="R12" s="127"/>
      <c r="S12" s="424">
        <f>+IF(G12=0,"",'Ark1'!AR33)</f>
        <v>215.32841872465903</v>
      </c>
      <c r="T12" s="425">
        <f>+IF(G12=0,"",'Ark1'!AS33)</f>
        <v>27.051414168765682</v>
      </c>
      <c r="U12" s="26"/>
      <c r="V12" s="113">
        <f>+IF(E12=0,"",'Ark1'!T33)</f>
        <v>8.0273833671399597</v>
      </c>
      <c r="W12" s="113">
        <f t="shared" si="5"/>
        <v>0.43185803263677869</v>
      </c>
      <c r="X12" s="115">
        <f>+IF(E12=0,"",'Ark1'!W33)</f>
        <v>75.28735632183907</v>
      </c>
      <c r="Y12" s="115">
        <f t="shared" si="6"/>
        <v>5.2500674426989207</v>
      </c>
      <c r="Z12" s="462">
        <f>+IF(E12=0,"",'Ark1'!AG33)</f>
        <v>1063.8809436048657</v>
      </c>
      <c r="AA12" s="115">
        <f t="shared" si="7"/>
        <v>-2.1188236204604891</v>
      </c>
      <c r="AB12" s="115">
        <f>+IF(E12=0,"",'Ark1'!AH33)</f>
        <v>91.615956727518622</v>
      </c>
      <c r="AC12" s="130"/>
      <c r="AD12" s="115">
        <f>+IF(E12=0,"",'Ark1'!AI33)</f>
        <v>20.419202163624071</v>
      </c>
      <c r="AE12" s="115">
        <f t="shared" si="8"/>
        <v>2.608278715499484</v>
      </c>
      <c r="AF12" s="115">
        <f>+IF(E12=0,"",'Ark1'!Y33)</f>
        <v>55.258684376125395</v>
      </c>
      <c r="AG12" s="113">
        <f>+IF(E12=0,"",'Ark1'!Z33)</f>
        <v>1.6567286259385785</v>
      </c>
      <c r="AH12" s="113">
        <f>+IF(E12=0,"",'Ark1'!AA33)</f>
        <v>2.2695906904962642</v>
      </c>
      <c r="AI12" s="115">
        <f t="shared" si="9"/>
        <v>253.5166773005939</v>
      </c>
      <c r="AJ12" s="115">
        <f t="shared" si="10"/>
        <v>5.4265207502309067</v>
      </c>
      <c r="AK12" s="26"/>
      <c r="AR12"/>
      <c r="AT12"/>
      <c r="AU12"/>
      <c r="BA12"/>
    </row>
    <row r="13" spans="1:53" ht="15.6">
      <c r="A13" s="26"/>
      <c r="B13" s="423">
        <f>+'Ark1'!D34</f>
        <v>4</v>
      </c>
      <c r="C13" s="423" t="s">
        <v>442</v>
      </c>
      <c r="D13" s="423">
        <f>+'Ark1'!C34</f>
        <v>2024</v>
      </c>
      <c r="E13" s="462">
        <f>+'Ark1'!Q34</f>
        <v>1949</v>
      </c>
      <c r="F13" s="115">
        <f t="shared" si="0"/>
        <v>308</v>
      </c>
      <c r="G13" s="462">
        <f>+IF(E13=0,"",'Ark1'!R34)</f>
        <v>3836</v>
      </c>
      <c r="H13" s="115">
        <f t="shared" si="1"/>
        <v>709</v>
      </c>
      <c r="I13" s="114">
        <f>+IF(E13=0,"",'Ark1'!AE34)</f>
        <v>8.4780975113822219</v>
      </c>
      <c r="J13" s="114">
        <f t="shared" si="2"/>
        <v>2.2892046641352612</v>
      </c>
      <c r="K13" s="114">
        <f>+IF(E13=0,"",'Ark1'!AF34)</f>
        <v>8.6198891519271985</v>
      </c>
      <c r="L13" s="93"/>
      <c r="M13" s="386">
        <f>+IF(E13=0,"",'Ark1'!S34)</f>
        <v>4.0334553058024047</v>
      </c>
      <c r="N13" s="113">
        <f t="shared" si="3"/>
        <v>0.136792918125896</v>
      </c>
      <c r="O13" s="127"/>
      <c r="P13" s="115">
        <f>+IF(E13=0,"",'Ark1'!U34)</f>
        <v>269.73941605839485</v>
      </c>
      <c r="Q13" s="115">
        <f t="shared" si="4"/>
        <v>2.2586357577870331</v>
      </c>
      <c r="R13" s="127"/>
      <c r="S13" s="424">
        <f>+IF(G13=0,"",'Ark1'!AR34)</f>
        <v>214.93337066069432</v>
      </c>
      <c r="T13" s="425">
        <f>+IF(G13=0,"",'Ark1'!AS34)</f>
        <v>27.294504873133256</v>
      </c>
      <c r="U13" s="26"/>
      <c r="V13" s="113">
        <f>+IF(E13=0,"",'Ark1'!T34)</f>
        <v>7.9809697601668397</v>
      </c>
      <c r="W13" s="113">
        <f t="shared" si="5"/>
        <v>0.20930362649238976</v>
      </c>
      <c r="X13" s="115">
        <f>+IF(E13=0,"",'Ark1'!W34)</f>
        <v>74.504692387904058</v>
      </c>
      <c r="Y13" s="115">
        <f t="shared" si="6"/>
        <v>3.606067507827305</v>
      </c>
      <c r="Z13" s="462">
        <f>+IF(E13=0,"",'Ark1'!AG34)</f>
        <v>1053.3854983202689</v>
      </c>
      <c r="AA13" s="115">
        <f t="shared" si="7"/>
        <v>-12.660794753173604</v>
      </c>
      <c r="AB13" s="115">
        <f>+IF(E13=0,"",'Ark1'!AH34)</f>
        <v>93.039624608967642</v>
      </c>
      <c r="AC13" s="130"/>
      <c r="AD13" s="115">
        <f>+IF(E13=0,"",'Ark1'!AI34)</f>
        <v>21.767466110531799</v>
      </c>
      <c r="AE13" s="115">
        <f t="shared" si="8"/>
        <v>2.355889519550022</v>
      </c>
      <c r="AF13" s="115">
        <f>+IF(E13=0,"",'Ark1'!Y34)</f>
        <v>56.592368184026803</v>
      </c>
      <c r="AG13" s="113">
        <f>+IF(E13=0,"",'Ark1'!Z34)</f>
        <v>1.7469644538090421</v>
      </c>
      <c r="AH13" s="113">
        <f>+IF(E13=0,"",'Ark1'!AA34)</f>
        <v>2.3414037967510191</v>
      </c>
      <c r="AI13" s="115">
        <f t="shared" si="9"/>
        <v>256.06904261404964</v>
      </c>
      <c r="AJ13" s="115">
        <f t="shared" si="10"/>
        <v>5.1598822534306237</v>
      </c>
      <c r="AK13" s="26"/>
      <c r="AR13"/>
      <c r="AT13"/>
      <c r="AU13"/>
      <c r="BA13"/>
    </row>
    <row r="14" spans="1:53" ht="15.6">
      <c r="A14" s="26"/>
      <c r="B14" s="423">
        <f>+'Ark1'!D35</f>
        <v>5</v>
      </c>
      <c r="C14" s="423" t="s">
        <v>443</v>
      </c>
      <c r="D14" s="423">
        <f>+'Ark1'!C35</f>
        <v>2024</v>
      </c>
      <c r="E14" s="462">
        <f>+'Ark1'!Q35</f>
        <v>1698</v>
      </c>
      <c r="F14" s="115">
        <f t="shared" si="0"/>
        <v>-226</v>
      </c>
      <c r="G14" s="462">
        <f>+IF(E14=0,"",'Ark1'!R35)</f>
        <v>3281</v>
      </c>
      <c r="H14" s="115">
        <f t="shared" si="1"/>
        <v>-598</v>
      </c>
      <c r="I14" s="114">
        <f>+IF(E14=0,"",'Ark1'!AE35)</f>
        <v>7.2514697431817181</v>
      </c>
      <c r="J14" s="114">
        <f t="shared" si="2"/>
        <v>-0.42576573954004981</v>
      </c>
      <c r="K14" s="114">
        <f>+IF(E14=0,"",'Ark1'!AF35)</f>
        <v>7.3664943408715251</v>
      </c>
      <c r="L14" s="93"/>
      <c r="M14" s="386">
        <f>+IF(E14=0,"",'Ark1'!S35)</f>
        <v>4.0155963302752307</v>
      </c>
      <c r="N14" s="113">
        <f t="shared" si="3"/>
        <v>8.6692504008426763E-2</v>
      </c>
      <c r="O14" s="127"/>
      <c r="P14" s="115">
        <f>+IF(E14=0,"",'Ark1'!U35)</f>
        <v>269.51066747942758</v>
      </c>
      <c r="Q14" s="115">
        <f t="shared" si="4"/>
        <v>2.9410619109820573</v>
      </c>
      <c r="R14" s="127"/>
      <c r="S14" s="424">
        <f>+IF(G14=0,"",'Ark1'!AR35)</f>
        <v>215.01340307289965</v>
      </c>
      <c r="T14" s="425">
        <f>+IF(G14=0,"",'Ark1'!AS35)</f>
        <v>27.115989381237007</v>
      </c>
      <c r="U14" s="26"/>
      <c r="V14" s="113">
        <f>+IF(E14=0,"",'Ark1'!T35)</f>
        <v>7.8582749161840892</v>
      </c>
      <c r="W14" s="113">
        <f t="shared" si="5"/>
        <v>0.14958711004848801</v>
      </c>
      <c r="X14" s="115">
        <f>+IF(E14=0,"",'Ark1'!W35)</f>
        <v>72.538860103626945</v>
      </c>
      <c r="Y14" s="115">
        <f t="shared" si="6"/>
        <v>3.1653102196362255</v>
      </c>
      <c r="Z14" s="462">
        <f>+IF(E14=0,"",'Ark1'!AG35)</f>
        <v>1053.6028113762663</v>
      </c>
      <c r="AA14" s="115">
        <f t="shared" si="7"/>
        <v>1.1951316377042076</v>
      </c>
      <c r="AB14" s="115">
        <f>+IF(E14=0,"",'Ark1'!AH35)</f>
        <v>93.172813166717475</v>
      </c>
      <c r="AC14" s="130"/>
      <c r="AD14" s="115">
        <f>+IF(E14=0,"",'Ark1'!AI35)</f>
        <v>22.462663822005474</v>
      </c>
      <c r="AE14" s="115">
        <f t="shared" si="8"/>
        <v>0.42090048093819021</v>
      </c>
      <c r="AF14" s="115">
        <f>+IF(E14=0,"",'Ark1'!Y35)</f>
        <v>54.107235421082464</v>
      </c>
      <c r="AG14" s="113">
        <f>+IF(E14=0,"",'Ark1'!Z35)</f>
        <v>1.7043635336030052</v>
      </c>
      <c r="AH14" s="113">
        <f>+IF(E14=0,"",'Ark1'!AA35)</f>
        <v>2.2868838633248845</v>
      </c>
      <c r="AI14" s="115">
        <f t="shared" si="9"/>
        <v>255.79911572880096</v>
      </c>
      <c r="AJ14" s="115">
        <f t="shared" si="10"/>
        <v>2.5041135157171084</v>
      </c>
      <c r="AK14" s="26"/>
      <c r="AR14"/>
      <c r="AT14"/>
      <c r="AU14"/>
      <c r="BA14"/>
    </row>
    <row r="15" spans="1:53" ht="15.6">
      <c r="A15" s="26"/>
      <c r="B15" s="423">
        <f>+'Ark1'!D36</f>
        <v>6</v>
      </c>
      <c r="C15" s="423" t="s">
        <v>444</v>
      </c>
      <c r="D15" s="423">
        <f>+'Ark1'!C36</f>
        <v>2024</v>
      </c>
      <c r="E15" s="462">
        <f>+'Ark1'!Q36</f>
        <v>1537</v>
      </c>
      <c r="F15" s="115">
        <f t="shared" si="0"/>
        <v>-541</v>
      </c>
      <c r="G15" s="462">
        <f>+IF(E15=0,"",'Ark1'!R36)</f>
        <v>2821</v>
      </c>
      <c r="H15" s="115">
        <f t="shared" si="1"/>
        <v>-1219</v>
      </c>
      <c r="I15" s="114">
        <f>+IF(E15=0,"",'Ark1'!AE36)</f>
        <v>6.234805286655174</v>
      </c>
      <c r="J15" s="114">
        <f t="shared" si="2"/>
        <v>-1.7610780209488279</v>
      </c>
      <c r="K15" s="114">
        <f>+IF(E15=0,"",'Ark1'!AF36)</f>
        <v>6.2831196798986051</v>
      </c>
      <c r="L15" s="93"/>
      <c r="M15" s="386">
        <f>+IF(E15=0,"",'Ark1'!S36)</f>
        <v>3.9323602705589176</v>
      </c>
      <c r="N15" s="113">
        <f t="shared" si="3"/>
        <v>9.5174091090858504E-2</v>
      </c>
      <c r="O15" s="127"/>
      <c r="P15" s="115">
        <f>+IF(E15=0,"",'Ark1'!U36)</f>
        <v>267.35824175824206</v>
      </c>
      <c r="Q15" s="115">
        <f t="shared" si="4"/>
        <v>4.2397269067569141</v>
      </c>
      <c r="R15" s="127"/>
      <c r="S15" s="424">
        <f>+IF(G15=0,"",'Ark1'!AR36)</f>
        <v>215.21663516068057</v>
      </c>
      <c r="T15" s="425">
        <f>+IF(G15=0,"",'Ark1'!AS36)</f>
        <v>26.943457564607986</v>
      </c>
      <c r="U15" s="26"/>
      <c r="V15" s="113">
        <f>+IF(E15=0,"",'Ark1'!T36)</f>
        <v>7.4789081885856099</v>
      </c>
      <c r="W15" s="113">
        <f t="shared" si="5"/>
        <v>-1.8121514384689341E-2</v>
      </c>
      <c r="X15" s="115">
        <f>+IF(E15=0,"",'Ark1'!W36)</f>
        <v>66.678482807515053</v>
      </c>
      <c r="Y15" s="115">
        <f t="shared" si="6"/>
        <v>0.86165112434674995</v>
      </c>
      <c r="Z15" s="462">
        <f>+IF(E15=0,"",'Ark1'!AG36)</f>
        <v>1070.5599243856332</v>
      </c>
      <c r="AA15" s="115">
        <f t="shared" si="7"/>
        <v>-2.0482826190716423</v>
      </c>
      <c r="AB15" s="115">
        <f>+IF(E15=0,"",'Ark1'!AH36)</f>
        <v>93.72562920950017</v>
      </c>
      <c r="AC15" s="130"/>
      <c r="AD15" s="115">
        <f>+IF(E15=0,"",'Ark1'!AI36)</f>
        <v>22.757887274016305</v>
      </c>
      <c r="AE15" s="115">
        <f t="shared" si="8"/>
        <v>-1.1777562903401275</v>
      </c>
      <c r="AF15" s="115">
        <f>+IF(E15=0,"",'Ark1'!Y36)</f>
        <v>53.843559154435198</v>
      </c>
      <c r="AG15" s="113">
        <f>+IF(E15=0,"",'Ark1'!Z36)</f>
        <v>1.812906871184</v>
      </c>
      <c r="AH15" s="113">
        <f>+IF(E15=0,"",'Ark1'!AA36)</f>
        <v>2.2657534715340217</v>
      </c>
      <c r="AI15" s="115">
        <f t="shared" si="9"/>
        <v>249.73682992259597</v>
      </c>
      <c r="AJ15" s="115">
        <f t="shared" si="10"/>
        <v>4.4296309535962735</v>
      </c>
      <c r="AK15" s="26"/>
      <c r="AR15"/>
      <c r="AT15"/>
      <c r="AU15"/>
      <c r="BA15"/>
    </row>
    <row r="16" spans="1:53" ht="15.6">
      <c r="A16" s="26"/>
      <c r="B16" s="423">
        <f>+'Ark1'!D37</f>
        <v>7</v>
      </c>
      <c r="C16" s="423" t="s">
        <v>445</v>
      </c>
      <c r="D16" s="423">
        <f>+'Ark1'!C37</f>
        <v>2024</v>
      </c>
      <c r="E16" s="462">
        <f>+'Ark1'!Q37</f>
        <v>1269</v>
      </c>
      <c r="F16" s="115">
        <f t="shared" si="0"/>
        <v>-49</v>
      </c>
      <c r="G16" s="462">
        <f>+IF(E16=0,"",'Ark1'!R37)</f>
        <v>2406</v>
      </c>
      <c r="H16" s="115">
        <f t="shared" si="1"/>
        <v>-135</v>
      </c>
      <c r="I16" s="114">
        <f>+IF(E16=0,"",'Ark1'!AE37)</f>
        <v>5.3175971356584011</v>
      </c>
      <c r="J16" s="114">
        <f t="shared" si="2"/>
        <v>0.28850320382132733</v>
      </c>
      <c r="K16" s="114">
        <f>+IF(E16=0,"",'Ark1'!AF37)</f>
        <v>5.2881356700317195</v>
      </c>
      <c r="L16" s="93"/>
      <c r="M16" s="386">
        <f>+IF(E16=0,"",'Ark1'!S37)</f>
        <v>3.7394747811588158</v>
      </c>
      <c r="N16" s="113">
        <f t="shared" si="3"/>
        <v>-3.1152933014101603E-2</v>
      </c>
      <c r="O16" s="127"/>
      <c r="P16" s="115">
        <f>+IF(E16=0,"",'Ark1'!U37)</f>
        <v>263.83250207813808</v>
      </c>
      <c r="Q16" s="115">
        <f t="shared" si="4"/>
        <v>-0.19563645000033603</v>
      </c>
      <c r="R16" s="127"/>
      <c r="S16" s="424">
        <f>+IF(G16=0,"",'Ark1'!AR37)</f>
        <v>215.54619565217391</v>
      </c>
      <c r="T16" s="425">
        <f>+IF(G16=0,"",'Ark1'!AS37)</f>
        <v>26.436671800637946</v>
      </c>
      <c r="U16" s="26"/>
      <c r="V16" s="113">
        <f>+IF(E16=0,"",'Ark1'!T37)</f>
        <v>7.3071487946799651</v>
      </c>
      <c r="W16" s="113">
        <f t="shared" si="5"/>
        <v>-7.655840720905438E-2</v>
      </c>
      <c r="X16" s="115">
        <f>+IF(E16=0,"",'Ark1'!W37)</f>
        <v>62.96758104738155</v>
      </c>
      <c r="Y16" s="115">
        <f t="shared" si="6"/>
        <v>-1.5739380395921003</v>
      </c>
      <c r="Z16" s="462">
        <f>+IF(E16=0,"",'Ark1'!AG37)</f>
        <v>1077.1938405797102</v>
      </c>
      <c r="AA16" s="115">
        <f t="shared" si="7"/>
        <v>-3.2711782724054501</v>
      </c>
      <c r="AB16" s="115">
        <f>+IF(E16=0,"",'Ark1'!AH37)</f>
        <v>91.687448046550301</v>
      </c>
      <c r="AC16" s="130"/>
      <c r="AD16" s="115">
        <f>+IF(E16=0,"",'Ark1'!AI37)</f>
        <v>19.451371571072311</v>
      </c>
      <c r="AE16" s="115">
        <f t="shared" si="8"/>
        <v>-1.8001042258580355</v>
      </c>
      <c r="AF16" s="115">
        <f>+IF(E16=0,"",'Ark1'!Y37)</f>
        <v>53.725904140379527</v>
      </c>
      <c r="AG16" s="113">
        <f>+IF(E16=0,"",'Ark1'!Z37)</f>
        <v>1.656279272769662</v>
      </c>
      <c r="AH16" s="113">
        <f>+IF(E16=0,"",'Ark1'!AA37)</f>
        <v>2.2470093767324713</v>
      </c>
      <c r="AI16" s="115">
        <f t="shared" si="9"/>
        <v>244.92574329625955</v>
      </c>
      <c r="AJ16" s="115">
        <f t="shared" si="10"/>
        <v>0.56046175420513578</v>
      </c>
      <c r="AK16" s="26"/>
      <c r="AR16"/>
      <c r="AT16"/>
      <c r="AU16"/>
      <c r="BA16"/>
    </row>
    <row r="17" spans="1:53" ht="15.6">
      <c r="A17" s="26"/>
      <c r="B17" s="423">
        <f>+'Ark1'!D38</f>
        <v>8</v>
      </c>
      <c r="C17" s="423" t="s">
        <v>590</v>
      </c>
      <c r="D17" s="423">
        <f>+'Ark1'!C38</f>
        <v>2024</v>
      </c>
      <c r="E17" s="462">
        <f>+'Ark1'!Q38</f>
        <v>1386</v>
      </c>
      <c r="F17" s="115">
        <f t="shared" si="0"/>
        <v>-204</v>
      </c>
      <c r="G17" s="462">
        <f>+IF(E17=0,"",'Ark1'!R38)</f>
        <v>2643</v>
      </c>
      <c r="H17" s="115">
        <f t="shared" si="1"/>
        <v>-554</v>
      </c>
      <c r="I17" s="114">
        <f>+IF(E17=0,"",'Ark1'!AE38)</f>
        <v>5.8414003447818601</v>
      </c>
      <c r="J17" s="114">
        <f t="shared" si="2"/>
        <v>-0.4860350350225966</v>
      </c>
      <c r="K17" s="114">
        <f>+IF(E17=0,"",'Ark1'!AF38)</f>
        <v>5.7460771009765983</v>
      </c>
      <c r="L17" s="93"/>
      <c r="M17" s="386">
        <f>+IF(E17=0,"",'Ark1'!S38)</f>
        <v>3.6315989365742496</v>
      </c>
      <c r="N17" s="113">
        <f t="shared" si="3"/>
        <v>-8.6526357527927367E-3</v>
      </c>
      <c r="O17" s="127"/>
      <c r="P17" s="115">
        <f>+IF(E17=0,"",'Ark1'!U38)</f>
        <v>260.97302307983438</v>
      </c>
      <c r="Q17" s="115">
        <f t="shared" si="4"/>
        <v>0.48860018336870326</v>
      </c>
      <c r="R17" s="127"/>
      <c r="S17" s="424">
        <f>+IF(G17=0,"",'Ark1'!AR38)</f>
        <v>215.64487489911224</v>
      </c>
      <c r="T17" s="425">
        <f>+IF(G17=0,"",'Ark1'!AS38)</f>
        <v>26.038080417258062</v>
      </c>
      <c r="U17" s="26"/>
      <c r="V17" s="113">
        <f>+IF(E17=0,"",'Ark1'!T38)</f>
        <v>7.1369655694286811</v>
      </c>
      <c r="W17" s="113">
        <f t="shared" si="5"/>
        <v>-0.14360997013966426</v>
      </c>
      <c r="X17" s="115">
        <f>+IF(E17=0,"",'Ark1'!W38)</f>
        <v>60.461596670450255</v>
      </c>
      <c r="Y17" s="115">
        <f t="shared" si="6"/>
        <v>-3.5671803079670283</v>
      </c>
      <c r="Z17" s="462">
        <f>+IF(E17=0,"",'Ark1'!AG38)</f>
        <v>1069.3728813559319</v>
      </c>
      <c r="AA17" s="115">
        <f t="shared" si="7"/>
        <v>-0.69139469278206889</v>
      </c>
      <c r="AB17" s="115">
        <f>+IF(E17=0,"",'Ark1'!AH38)</f>
        <v>93.681422625803989</v>
      </c>
      <c r="AC17" s="130"/>
      <c r="AD17" s="115">
        <f>+IF(E17=0,"",'Ark1'!AI38)</f>
        <v>17.707150964812715</v>
      </c>
      <c r="AE17" s="115">
        <f t="shared" si="8"/>
        <v>-0.99788500641030708</v>
      </c>
      <c r="AF17" s="115">
        <f>+IF(E17=0,"",'Ark1'!Y38)</f>
        <v>52.05578938678407</v>
      </c>
      <c r="AG17" s="113">
        <f>+IF(E17=0,"",'Ark1'!Z38)</f>
        <v>1.6441650759171311</v>
      </c>
      <c r="AH17" s="113">
        <f>+IF(E17=0,"",'Ark1'!AA38)</f>
        <v>2.27244082680676</v>
      </c>
      <c r="AI17" s="115">
        <f t="shared" si="9"/>
        <v>244.04305329767539</v>
      </c>
      <c r="AJ17" s="115">
        <f t="shared" si="10"/>
        <v>0.61429044024933432</v>
      </c>
      <c r="AK17" s="26"/>
      <c r="AR17"/>
      <c r="AT17"/>
      <c r="AU17"/>
      <c r="BA17"/>
    </row>
    <row r="18" spans="1:53" ht="15.6">
      <c r="A18" s="26"/>
      <c r="B18" s="423">
        <f>+'Ark1'!D39</f>
        <v>9</v>
      </c>
      <c r="C18" s="423" t="s">
        <v>647</v>
      </c>
      <c r="D18" s="423">
        <f>+'Ark1'!C39</f>
        <v>2024</v>
      </c>
      <c r="E18" s="462">
        <f>+'Ark1'!Q39</f>
        <v>1428</v>
      </c>
      <c r="F18" s="115">
        <f t="shared" si="0"/>
        <v>-117</v>
      </c>
      <c r="G18" s="462">
        <f>+IF(E18=0,"",'Ark1'!R39)</f>
        <v>2829</v>
      </c>
      <c r="H18" s="115">
        <f t="shared" si="1"/>
        <v>-553</v>
      </c>
      <c r="I18" s="114">
        <f>+IF(E18=0,"",'Ark1'!AE39)</f>
        <v>6.2524864076382416</v>
      </c>
      <c r="J18" s="114">
        <f t="shared" si="2"/>
        <v>-0.44109709392530849</v>
      </c>
      <c r="K18" s="114">
        <f>+IF(E18=0,"",'Ark1'!AF39)</f>
        <v>6.244387175327339</v>
      </c>
      <c r="L18" s="93"/>
      <c r="M18" s="386">
        <f>+IF(E18=0,"",'Ark1'!S39)</f>
        <v>3.6882978723404256</v>
      </c>
      <c r="N18" s="113">
        <f t="shared" si="3"/>
        <v>0.14729965487162033</v>
      </c>
      <c r="O18" s="127"/>
      <c r="P18" s="115">
        <f>+IF(E18=0,"",'Ark1'!U39)</f>
        <v>264.95871332626342</v>
      </c>
      <c r="Q18" s="115">
        <f t="shared" si="4"/>
        <v>6.4275187668306444</v>
      </c>
      <c r="R18" s="127"/>
      <c r="S18" s="424">
        <f>+IF(G18=0,"",'Ark1'!AR39)</f>
        <v>216.22754716981129</v>
      </c>
      <c r="T18" s="425">
        <f>+IF(G18=0,"",'Ark1'!AS39)</f>
        <v>26.352011381786621</v>
      </c>
      <c r="U18" s="26"/>
      <c r="V18" s="113">
        <f>+IF(E18=0,"",'Ark1'!T39)</f>
        <v>7.2198656769176388</v>
      </c>
      <c r="W18" s="113">
        <f t="shared" si="5"/>
        <v>0.11815071535643362</v>
      </c>
      <c r="X18" s="115">
        <f>+IF(E18=0,"",'Ark1'!W39)</f>
        <v>62.849063273241406</v>
      </c>
      <c r="Y18" s="115">
        <f t="shared" si="6"/>
        <v>2.9141135393561157</v>
      </c>
      <c r="Z18" s="462">
        <f>+IF(E18=0,"",'Ark1'!AG39)</f>
        <v>1081.3615094339625</v>
      </c>
      <c r="AA18" s="115">
        <f t="shared" si="7"/>
        <v>-0.46730253984515002</v>
      </c>
      <c r="AB18" s="115">
        <f>+IF(E18=0,"",'Ark1'!AH39)</f>
        <v>93.637327677624612</v>
      </c>
      <c r="AC18" s="130"/>
      <c r="AD18" s="115">
        <f>+IF(E18=0,"",'Ark1'!AI39)</f>
        <v>19.017320607988687</v>
      </c>
      <c r="AE18" s="115">
        <f t="shared" si="8"/>
        <v>1.7494317848071361</v>
      </c>
      <c r="AF18" s="115">
        <f>+IF(E18=0,"",'Ark1'!Y39)</f>
        <v>50.985903615813562</v>
      </c>
      <c r="AG18" s="113">
        <f>+IF(E18=0,"",'Ark1'!Z39)</f>
        <v>1.6031276825542189</v>
      </c>
      <c r="AH18" s="113">
        <f>+IF(E18=0,"",'Ark1'!AA39)</f>
        <v>2.1608394501580204</v>
      </c>
      <c r="AI18" s="115">
        <f t="shared" si="9"/>
        <v>245.0232517199135</v>
      </c>
      <c r="AJ18" s="115">
        <f t="shared" si="10"/>
        <v>6.0471848062028357</v>
      </c>
      <c r="AK18" s="26"/>
      <c r="AR18"/>
      <c r="AT18"/>
      <c r="AU18"/>
      <c r="BA18"/>
    </row>
    <row r="19" spans="1:53" ht="15.6">
      <c r="A19" s="26"/>
      <c r="B19" s="423">
        <f>+'Ark1'!D40</f>
        <v>10</v>
      </c>
      <c r="C19" s="423" t="s">
        <v>592</v>
      </c>
      <c r="D19" s="423">
        <f>+'Ark1'!C40</f>
        <v>2024</v>
      </c>
      <c r="E19" s="462">
        <f>+'Ark1'!Q40</f>
        <v>3074</v>
      </c>
      <c r="F19" s="115">
        <f t="shared" si="0"/>
        <v>76</v>
      </c>
      <c r="G19" s="462">
        <f>+IF(E19=0,"",'Ark1'!R40)</f>
        <v>7066</v>
      </c>
      <c r="H19" s="115">
        <f t="shared" si="1"/>
        <v>-121</v>
      </c>
      <c r="I19" s="114">
        <f>+IF(E19=0,"",'Ark1'!AE40)</f>
        <v>15.61685010829687</v>
      </c>
      <c r="J19" s="114">
        <f t="shared" si="2"/>
        <v>1.3924903727151889</v>
      </c>
      <c r="K19" s="114">
        <f>+IF(E19=0,"",'Ark1'!AF40)</f>
        <v>15.236895283940587</v>
      </c>
      <c r="L19" s="93"/>
      <c r="M19" s="386">
        <f>+IF(E19=0,"",'Ark1'!S40)</f>
        <v>3.8091321610890514</v>
      </c>
      <c r="N19" s="113">
        <f t="shared" si="3"/>
        <v>5.5506951942369653E-2</v>
      </c>
      <c r="O19" s="127"/>
      <c r="P19" s="115">
        <f>+IF(E19=0,"",'Ark1'!U40)</f>
        <v>258.84762241720898</v>
      </c>
      <c r="Q19" s="115">
        <f t="shared" si="4"/>
        <v>1.1987007530919982</v>
      </c>
      <c r="R19" s="127"/>
      <c r="S19" s="424">
        <f>+IF(G19=0,"",'Ark1'!AR40)</f>
        <v>213.70722320899944</v>
      </c>
      <c r="T19" s="425">
        <f>+IF(G19=0,"",'Ark1'!AS40)</f>
        <v>26.482415767728511</v>
      </c>
      <c r="U19" s="26"/>
      <c r="V19" s="113">
        <f>+IF(E19=0,"",'Ark1'!T40)</f>
        <v>6.9193320124540056</v>
      </c>
      <c r="W19" s="113">
        <f t="shared" si="5"/>
        <v>-9.8756202378329938E-2</v>
      </c>
      <c r="X19" s="115">
        <f>+IF(E19=0,"",'Ark1'!W40)</f>
        <v>56.694027738465877</v>
      </c>
      <c r="Y19" s="115">
        <f t="shared" si="6"/>
        <v>-1.0908616451434199</v>
      </c>
      <c r="Z19" s="462">
        <f>+IF(E19=0,"",'Ark1'!AG40)</f>
        <v>1086.2995855535819</v>
      </c>
      <c r="AA19" s="115">
        <f t="shared" si="7"/>
        <v>-7.2577617920842386E-2</v>
      </c>
      <c r="AB19" s="115">
        <f>+IF(E19=0,"",'Ark1'!AH40)</f>
        <v>95.612793659779229</v>
      </c>
      <c r="AC19" s="130"/>
      <c r="AD19" s="115">
        <f>+IF(E19=0,"",'Ark1'!AI40)</f>
        <v>31.672799320690633</v>
      </c>
      <c r="AE19" s="115">
        <f t="shared" si="8"/>
        <v>-0.92772941174292711</v>
      </c>
      <c r="AF19" s="115">
        <f>+IF(E19=0,"",'Ark1'!Y40)</f>
        <v>51.177924825004439</v>
      </c>
      <c r="AG19" s="113">
        <f>+IF(E19=0,"",'Ark1'!Z40)</f>
        <v>1.5576459273180747</v>
      </c>
      <c r="AH19" s="113">
        <f>+IF(E19=0,"",'Ark1'!AA40)</f>
        <v>2.2321411018441797</v>
      </c>
      <c r="AI19" s="115">
        <f t="shared" si="9"/>
        <v>238.28382691069459</v>
      </c>
      <c r="AJ19" s="115">
        <f t="shared" si="10"/>
        <v>1.1193169954652546</v>
      </c>
      <c r="AK19" s="26"/>
      <c r="AR19"/>
      <c r="AT19"/>
      <c r="AU19"/>
      <c r="BA19"/>
    </row>
    <row r="20" spans="1:53" ht="15.6">
      <c r="A20" s="26"/>
      <c r="B20" s="423">
        <f>+'Ark1'!D41</f>
        <v>11</v>
      </c>
      <c r="C20" s="423" t="s">
        <v>593</v>
      </c>
      <c r="D20" s="423">
        <f>+'Ark1'!C41</f>
        <v>2024</v>
      </c>
      <c r="E20" s="462">
        <f>+'Ark1'!Q41</f>
        <v>2593</v>
      </c>
      <c r="F20" s="115">
        <f t="shared" si="0"/>
        <v>-133</v>
      </c>
      <c r="G20" s="462">
        <f>+IF(E20=0,"",'Ark1'!R41)</f>
        <v>5869</v>
      </c>
      <c r="H20" s="115">
        <f t="shared" si="1"/>
        <v>-552</v>
      </c>
      <c r="I20" s="114">
        <f>+IF(E20=0,"",'Ark1'!AE41)</f>
        <v>12.971312381204971</v>
      </c>
      <c r="J20" s="114">
        <f t="shared" si="2"/>
        <v>0.26300378760959831</v>
      </c>
      <c r="K20" s="114">
        <f>+IF(E20=0,"",'Ark1'!AF41)</f>
        <v>12.901156312797164</v>
      </c>
      <c r="L20" s="93"/>
      <c r="M20" s="386">
        <f>+IF(E20=0,"",'Ark1'!S41)</f>
        <v>3.9621095750127999</v>
      </c>
      <c r="N20" s="113">
        <f t="shared" si="3"/>
        <v>8.4940822750199096E-3</v>
      </c>
      <c r="O20" s="127"/>
      <c r="P20" s="115">
        <f>+IF(E20=0,"",'Ark1'!U41)</f>
        <v>263.86747316408201</v>
      </c>
      <c r="Q20" s="115">
        <f t="shared" si="4"/>
        <v>2.7610878658418301</v>
      </c>
      <c r="R20" s="127"/>
      <c r="S20" s="424">
        <f>+IF(G20=0,"",'Ark1'!AR41)</f>
        <v>214.03950880939672</v>
      </c>
      <c r="T20" s="425">
        <f>+IF(G20=0,"",'Ark1'!AS41)</f>
        <v>26.839892844907343</v>
      </c>
      <c r="U20" s="26"/>
      <c r="V20" s="113">
        <f>+IF(E20=0,"",'Ark1'!T41)</f>
        <v>7.1538592605213847</v>
      </c>
      <c r="W20" s="113">
        <f t="shared" si="5"/>
        <v>-0.16026626509767805</v>
      </c>
      <c r="X20" s="115">
        <f>+IF(E20=0,"",'Ark1'!W41)</f>
        <v>61.816323053331054</v>
      </c>
      <c r="Y20" s="115">
        <f t="shared" si="6"/>
        <v>-2.2546939222179603</v>
      </c>
      <c r="Z20" s="462">
        <f>+IF(E20=0,"",'Ark1'!AG41)</f>
        <v>1085.5915643352912</v>
      </c>
      <c r="AA20" s="115">
        <f t="shared" si="7"/>
        <v>9.0698461885731376</v>
      </c>
      <c r="AB20" s="115">
        <f>+IF(E20=0,"",'Ark1'!AH41)</f>
        <v>95.672175839154846</v>
      </c>
      <c r="AC20" s="130"/>
      <c r="AD20" s="115">
        <f>+IF(E20=0,"",'Ark1'!AI41)</f>
        <v>34.384051797580504</v>
      </c>
      <c r="AE20" s="115">
        <f t="shared" si="8"/>
        <v>0.3862321433210596</v>
      </c>
      <c r="AF20" s="115">
        <f>+IF(E20=0,"",'Ark1'!Y41)</f>
        <v>53.680080043365486</v>
      </c>
      <c r="AG20" s="113">
        <f>+IF(E20=0,"",'Ark1'!Z41)</f>
        <v>1.5593339733415799</v>
      </c>
      <c r="AH20" s="113">
        <f>+IF(E20=0,"",'Ark1'!AA41)</f>
        <v>2.2453095726742154</v>
      </c>
      <c r="AI20" s="115">
        <f t="shared" si="9"/>
        <v>243.06330468369876</v>
      </c>
      <c r="AJ20" s="115">
        <f t="shared" si="10"/>
        <v>0.51698081784411443</v>
      </c>
      <c r="AK20" s="26"/>
      <c r="AR20"/>
      <c r="AT20"/>
      <c r="AU20"/>
      <c r="BA20"/>
    </row>
    <row r="21" spans="1:53" ht="15.6">
      <c r="A21" s="26"/>
      <c r="B21" s="423">
        <f>+'Ark1'!D42</f>
        <v>12</v>
      </c>
      <c r="C21" s="423" t="s">
        <v>594</v>
      </c>
      <c r="D21" s="423">
        <f>+'Ark1'!C42</f>
        <v>2024</v>
      </c>
      <c r="E21" s="462">
        <f>+'Ark1'!Q42</f>
        <v>1962</v>
      </c>
      <c r="F21" s="115">
        <f t="shared" si="0"/>
        <v>38</v>
      </c>
      <c r="G21" s="462">
        <f>+IF(E21=0,"",'Ark1'!R42)</f>
        <v>4100</v>
      </c>
      <c r="H21" s="115">
        <f t="shared" si="1"/>
        <v>-99</v>
      </c>
      <c r="I21" s="114">
        <f>+IF(E21=0,"",'Ark1'!AE42)</f>
        <v>9.0615745038235485</v>
      </c>
      <c r="J21" s="114">
        <f t="shared" si="2"/>
        <v>0.75100172941037435</v>
      </c>
      <c r="K21" s="114">
        <f>+IF(E21=0,"",'Ark1'!AF42)</f>
        <v>9.0419454930343921</v>
      </c>
      <c r="L21" s="93"/>
      <c r="M21" s="386">
        <f>+IF(E21=0,"",'Ark1'!S42)</f>
        <v>3.9102470041574953</v>
      </c>
      <c r="N21" s="113">
        <f t="shared" si="3"/>
        <v>6.346896119806722E-2</v>
      </c>
      <c r="O21" s="127"/>
      <c r="P21" s="115">
        <f>+IF(E21=0,"",'Ark1'!U42)</f>
        <v>264.72768292682917</v>
      </c>
      <c r="Q21" s="115">
        <f t="shared" si="4"/>
        <v>2.7259920480486812</v>
      </c>
      <c r="R21" s="127"/>
      <c r="S21" s="424">
        <f>+IF(G21=0,"",'Ark1'!AR42)</f>
        <v>214.62631985578159</v>
      </c>
      <c r="T21" s="425">
        <f>+IF(G21=0,"",'Ark1'!AS42)</f>
        <v>26.753651821116794</v>
      </c>
      <c r="U21" s="26"/>
      <c r="V21" s="113">
        <f>+IF(E21=0,"",'Ark1'!T42)</f>
        <v>7.2802439024390253</v>
      </c>
      <c r="W21" s="113">
        <f t="shared" si="5"/>
        <v>-0.18605759791820375</v>
      </c>
      <c r="X21" s="115">
        <f>+IF(E21=0,"",'Ark1'!W42)</f>
        <v>64.487804878048792</v>
      </c>
      <c r="Y21" s="115">
        <f t="shared" si="6"/>
        <v>-3.1235311543399007</v>
      </c>
      <c r="Z21" s="462">
        <f>+IF(E21=0,"",'Ark1'!AG42)</f>
        <v>1075.9147566314705</v>
      </c>
      <c r="AA21" s="115">
        <f t="shared" si="7"/>
        <v>1.2013237956493867</v>
      </c>
      <c r="AB21" s="115">
        <f>+IF(E21=0,"",'Ark1'!AH42)</f>
        <v>94.658536585365837</v>
      </c>
      <c r="AC21" s="130"/>
      <c r="AD21" s="115">
        <f>+IF(E21=0,"",'Ark1'!AI42)</f>
        <v>28.780487804878049</v>
      </c>
      <c r="AE21" s="115">
        <f t="shared" si="8"/>
        <v>1.4168297910652292</v>
      </c>
      <c r="AF21" s="115">
        <f>+IF(E21=0,"",'Ark1'!Y42)</f>
        <v>53.958754365531263</v>
      </c>
      <c r="AG21" s="113">
        <f>+IF(E21=0,"",'Ark1'!Z42)</f>
        <v>1.6222440271273924</v>
      </c>
      <c r="AH21" s="113">
        <f>+IF(E21=0,"",'Ark1'!AA42)</f>
        <v>2.1791137019158628</v>
      </c>
      <c r="AI21" s="115">
        <f t="shared" si="9"/>
        <v>246.04893770176761</v>
      </c>
      <c r="AJ21" s="115">
        <f t="shared" si="10"/>
        <v>2.261447126309946</v>
      </c>
      <c r="AK21" s="26"/>
      <c r="AR21"/>
      <c r="AT21"/>
      <c r="AU21"/>
      <c r="BA21"/>
    </row>
    <row r="22" spans="1:53" ht="15.6">
      <c r="A22" s="26"/>
      <c r="B22" s="26"/>
      <c r="C22" s="26"/>
      <c r="D22" s="26"/>
      <c r="E22" s="458"/>
      <c r="F22" s="26"/>
      <c r="G22" s="458"/>
      <c r="H22" s="26"/>
      <c r="I22" s="26"/>
      <c r="J22" s="26"/>
      <c r="K22" s="26"/>
      <c r="L22" s="26"/>
      <c r="M22" s="26"/>
      <c r="N22" s="26"/>
      <c r="O22" s="127"/>
      <c r="P22" s="26"/>
      <c r="Q22" s="26"/>
      <c r="R22" s="127"/>
      <c r="S22" s="26"/>
      <c r="T22" s="26"/>
      <c r="U22" s="26"/>
      <c r="V22" s="26"/>
      <c r="W22" s="26"/>
      <c r="X22" s="26"/>
      <c r="Y22" s="26"/>
      <c r="Z22" s="458"/>
      <c r="AA22" s="26"/>
      <c r="AB22" s="26"/>
      <c r="AC22" s="130"/>
      <c r="AD22" s="26"/>
      <c r="AE22" s="26"/>
      <c r="AF22" s="26"/>
      <c r="AG22" s="26"/>
      <c r="AH22" s="26"/>
      <c r="AI22" s="26"/>
      <c r="AJ22" s="26"/>
      <c r="AK22" s="26"/>
      <c r="AR22"/>
      <c r="AT22"/>
      <c r="AU22"/>
      <c r="BA22"/>
    </row>
    <row r="23" spans="1:53" ht="15.6">
      <c r="A23" s="26"/>
      <c r="B23" s="26"/>
      <c r="C23" s="26"/>
      <c r="D23" s="26"/>
      <c r="E23" s="458"/>
      <c r="F23" s="26"/>
      <c r="G23" s="458"/>
      <c r="H23" s="26"/>
      <c r="I23" s="26"/>
      <c r="J23" s="26"/>
      <c r="K23" s="26"/>
      <c r="L23" s="26"/>
      <c r="M23" s="26"/>
      <c r="N23" s="26"/>
      <c r="O23" s="127"/>
      <c r="P23" s="26"/>
      <c r="Q23" s="26"/>
      <c r="R23" s="127"/>
      <c r="S23" s="26"/>
      <c r="T23" s="26"/>
      <c r="U23" s="26"/>
      <c r="V23" s="26"/>
      <c r="W23" s="26"/>
      <c r="X23" s="26"/>
      <c r="Y23" s="26"/>
      <c r="Z23" s="458"/>
      <c r="AA23" s="26"/>
      <c r="AB23" s="26"/>
      <c r="AC23" s="130"/>
      <c r="AD23" s="26"/>
      <c r="AE23" s="26"/>
      <c r="AF23" s="26"/>
      <c r="AG23" s="26"/>
      <c r="AH23" s="26"/>
      <c r="AI23" s="26"/>
      <c r="AJ23" s="26"/>
      <c r="AK23" s="26"/>
      <c r="AR23"/>
      <c r="AT23"/>
      <c r="AU23"/>
      <c r="BA23"/>
    </row>
    <row r="24" spans="1:53" ht="15.6">
      <c r="A24" s="26"/>
      <c r="B24" s="2">
        <f>+'Ark1'!D43</f>
        <v>1</v>
      </c>
      <c r="C24" s="2" t="str">
        <f t="shared" ref="C24:C35" si="11">+C10</f>
        <v>Jan</v>
      </c>
      <c r="D24" s="2">
        <f>+'Ark1'!C43</f>
        <v>2023</v>
      </c>
      <c r="E24" s="455">
        <f>+'Ark1'!Q43</f>
        <v>2239</v>
      </c>
      <c r="F24" s="19">
        <f t="shared" ref="F24:F35" si="12">+IF(E24=0,"",E24-E37)</f>
        <v>-2</v>
      </c>
      <c r="G24" s="455">
        <f>+IF(E24=0,"",'Ark1'!R43)</f>
        <v>4815</v>
      </c>
      <c r="H24" s="19">
        <f t="shared" ref="H24:H35" si="13">+IF(E24=0,"",G24-G37)</f>
        <v>-40</v>
      </c>
      <c r="I24" s="55">
        <f>+IF(E24=0,"",'Ark1'!AE43)</f>
        <v>9.5297470609191368</v>
      </c>
      <c r="J24" s="55">
        <f t="shared" ref="J24:J35" si="14">+IF(E24=0,"",I24-I37)</f>
        <v>0.65892666990872328</v>
      </c>
      <c r="K24" s="55">
        <f>+IF(E24=0,"",'Ark1'!AF43)</f>
        <v>9.6526904617418179</v>
      </c>
      <c r="L24" s="93"/>
      <c r="M24" s="5">
        <f>+IF(E24=0,"",'Ark1'!S43)</f>
        <v>3.7529706066291433</v>
      </c>
      <c r="N24" s="5">
        <f t="shared" ref="N24:N35" si="15">+IF(E24=0,"",M24-M37)</f>
        <v>4.9309863237376739E-3</v>
      </c>
      <c r="O24" s="127"/>
      <c r="P24" s="19">
        <f>+IF(E24=0,"",'Ark1'!U43)</f>
        <v>265.83327102803742</v>
      </c>
      <c r="Q24" s="55">
        <f t="shared" ref="Q24:Q35" si="16">+IF(E24=0,"",P24-P37)</f>
        <v>-1.8659153777297206</v>
      </c>
      <c r="R24" s="127"/>
      <c r="S24" s="424">
        <f>+IF(G24=0,"",'Ark1'!AR43)</f>
        <v>215.87031963470321</v>
      </c>
      <c r="T24" s="425">
        <f>+IF(G24=0,"",'Ark1'!AS43)</f>
        <v>26.434184478808977</v>
      </c>
      <c r="U24" s="26"/>
      <c r="V24" s="5">
        <f>+IF(E24=0,"",'Ark1'!T43)</f>
        <v>7.4456905503634481</v>
      </c>
      <c r="W24" s="5">
        <f t="shared" ref="W24:W35" si="17">+IF(E24=0,"",V24-V37)</f>
        <v>-0.10322809021327828</v>
      </c>
      <c r="X24" s="19">
        <f>+IF(E24=0,"",'Ark1'!W43)</f>
        <v>67.975077881619924</v>
      </c>
      <c r="Y24" s="19">
        <f t="shared" ref="Y24:Y35" si="18">+IF(E24=0,"",X24-X37)</f>
        <v>-2.7767243840855684</v>
      </c>
      <c r="Z24" s="455">
        <f>+IF(E24=0,"",'Ark1'!AG43)</f>
        <v>1072.7141552511416</v>
      </c>
      <c r="AA24" s="19">
        <f t="shared" ref="AA24:AA35" si="19">+IF(E24=0,"",Z24-Z37)</f>
        <v>-1.2151114587870779</v>
      </c>
      <c r="AB24" s="19">
        <f>+IF(E24=0,"",'Ark1'!AH43)</f>
        <v>90.924195223260639</v>
      </c>
      <c r="AC24" s="130"/>
      <c r="AD24" s="19">
        <f>+IF(E24=0,"",'Ark1'!AI43)</f>
        <v>18.296988577362413</v>
      </c>
      <c r="AE24" s="19">
        <f t="shared" ref="AE24:AE35" si="20">+IF(J24=0,"",AD24-AD37)</f>
        <v>1.3453922848804361</v>
      </c>
      <c r="AF24" s="19">
        <f>+IF(E24=0,"",'Ark1'!Y43)</f>
        <v>51.054029023567438</v>
      </c>
      <c r="AG24" s="5">
        <f>+IF(E24=0,"",'Ark1'!Z43)</f>
        <v>1.5587320764025263</v>
      </c>
      <c r="AH24" s="5">
        <f>+IF(E24=0,"",'Ark1'!AA43)</f>
        <v>2.1372213440595345</v>
      </c>
      <c r="AI24" s="19">
        <f t="shared" ref="AI24:AI35" si="21">IF(E24=0,"",1000*P24/Z24)</f>
        <v>247.81370668666256</v>
      </c>
      <c r="AJ24" s="19">
        <f t="shared" ref="AJ24:AJ35" si="22">+IF(AI24=0,"",AI24-AI37)</f>
        <v>-1.457073712018456</v>
      </c>
      <c r="AK24" s="26"/>
      <c r="AR24"/>
      <c r="AT24"/>
      <c r="AU24"/>
      <c r="BA24"/>
    </row>
    <row r="25" spans="1:53" ht="15.6">
      <c r="A25" s="26"/>
      <c r="B25" s="2">
        <f>+'Ark1'!D44</f>
        <v>2</v>
      </c>
      <c r="C25" s="2" t="str">
        <f t="shared" si="11"/>
        <v>Feb</v>
      </c>
      <c r="D25" s="2">
        <f>+'Ark1'!C44</f>
        <v>2023</v>
      </c>
      <c r="E25" s="455">
        <f>+'Ark1'!Q44</f>
        <v>1565</v>
      </c>
      <c r="F25" s="19">
        <f t="shared" si="12"/>
        <v>-178</v>
      </c>
      <c r="G25" s="455">
        <f>+IF(E25=0,"",'Ark1'!R44)</f>
        <v>3179</v>
      </c>
      <c r="H25" s="19">
        <f t="shared" si="13"/>
        <v>-327</v>
      </c>
      <c r="I25" s="55">
        <f>+IF(E25=0,"",'Ark1'!AE44)</f>
        <v>6.2918101571468146</v>
      </c>
      <c r="J25" s="55">
        <f t="shared" si="14"/>
        <v>-0.1141828996775951</v>
      </c>
      <c r="K25" s="55">
        <f>+IF(E25=0,"",'Ark1'!AF44)</f>
        <v>6.2958553572100708</v>
      </c>
      <c r="L25" s="93"/>
      <c r="M25" s="5">
        <f>+IF(E25=0,"",'Ark1'!S44)</f>
        <v>3.6634950840469394</v>
      </c>
      <c r="N25" s="5">
        <f t="shared" si="15"/>
        <v>-5.766151486517046E-2</v>
      </c>
      <c r="O25" s="127"/>
      <c r="P25" s="19">
        <f>+IF(E25=0,"",'Ark1'!U44)</f>
        <v>262.61616860648087</v>
      </c>
      <c r="Q25" s="55">
        <f t="shared" si="16"/>
        <v>-6.0984064077807147</v>
      </c>
      <c r="R25" s="127"/>
      <c r="S25" s="424">
        <f>+IF(G25=0,"",'Ark1'!AR44)</f>
        <v>215.77209617338301</v>
      </c>
      <c r="T25" s="425">
        <f>+IF(G25=0,"",'Ark1'!AS44)</f>
        <v>26.203001578358236</v>
      </c>
      <c r="U25" s="26"/>
      <c r="V25" s="5">
        <f>+IF(E25=0,"",'Ark1'!T44)</f>
        <v>7.5190311418685134</v>
      </c>
      <c r="W25" s="5">
        <f t="shared" si="17"/>
        <v>-0.17948568642583673</v>
      </c>
      <c r="X25" s="19">
        <f>+IF(E25=0,"",'Ark1'!W44)</f>
        <v>70.305127398553012</v>
      </c>
      <c r="Y25" s="19">
        <f t="shared" si="18"/>
        <v>-1.5716552597470468</v>
      </c>
      <c r="Z25" s="455">
        <f>+IF(E25=0,"",'Ark1'!AG44)</f>
        <v>1058.8990856755843</v>
      </c>
      <c r="AA25" s="19">
        <f t="shared" si="19"/>
        <v>-8.0684885061230034</v>
      </c>
      <c r="AB25" s="19">
        <f>+IF(E25=0,"",'Ark1'!AH44)</f>
        <v>92.859389745202876</v>
      </c>
      <c r="AC25" s="130"/>
      <c r="AD25" s="19">
        <f>+IF(E25=0,"",'Ark1'!AI44)</f>
        <v>13.180245360176151</v>
      </c>
      <c r="AE25" s="19">
        <f t="shared" si="20"/>
        <v>0.85851119018185607</v>
      </c>
      <c r="AF25" s="19">
        <f>+IF(E25=0,"",'Ark1'!Y44)</f>
        <v>51.573995342369379</v>
      </c>
      <c r="AG25" s="5">
        <f>+IF(E25=0,"",'Ark1'!Z44)</f>
        <v>1.4617937227101028</v>
      </c>
      <c r="AH25" s="5">
        <f>+IF(E25=0,"",'Ark1'!AA44)</f>
        <v>2.1782474764243145</v>
      </c>
      <c r="AI25" s="19">
        <f t="shared" si="21"/>
        <v>248.00868388599099</v>
      </c>
      <c r="AJ25" s="19">
        <f t="shared" si="22"/>
        <v>-3.8401834241029178</v>
      </c>
      <c r="AK25" s="26"/>
      <c r="AR25"/>
      <c r="AT25"/>
      <c r="AU25"/>
      <c r="BA25"/>
    </row>
    <row r="26" spans="1:53" ht="15.6">
      <c r="A26" s="26"/>
      <c r="B26" s="2">
        <f>+'Ark1'!D45</f>
        <v>3</v>
      </c>
      <c r="C26" s="2" t="str">
        <f t="shared" si="11"/>
        <v>Mars</v>
      </c>
      <c r="D26" s="2">
        <f>+'Ark1'!C45</f>
        <v>2023</v>
      </c>
      <c r="E26" s="455">
        <f>+'Ark1'!Q45</f>
        <v>2236</v>
      </c>
      <c r="F26" s="19">
        <f t="shared" si="12"/>
        <v>-244</v>
      </c>
      <c r="G26" s="455">
        <f>+IF(E26=0,"",'Ark1'!R45)</f>
        <v>4559</v>
      </c>
      <c r="H26" s="19">
        <f t="shared" si="13"/>
        <v>-301</v>
      </c>
      <c r="I26" s="55">
        <f>+IF(E26=0,"",'Ark1'!AE45)</f>
        <v>9.0230772275660058</v>
      </c>
      <c r="J26" s="55">
        <f t="shared" si="14"/>
        <v>0.14312107920130579</v>
      </c>
      <c r="K26" s="55">
        <f>+IF(E26=0,"",'Ark1'!AF45)</f>
        <v>9.0924095234094615</v>
      </c>
      <c r="L26" s="93"/>
      <c r="M26" s="5">
        <f>+IF(E26=0,"",'Ark1'!S45)</f>
        <v>3.7729171246427775</v>
      </c>
      <c r="N26" s="5">
        <f t="shared" si="15"/>
        <v>-0.14022502514059454</v>
      </c>
      <c r="O26" s="127"/>
      <c r="P26" s="19">
        <f>+IF(E26=0,"",'Ark1'!U45)</f>
        <v>264.46404913358168</v>
      </c>
      <c r="Q26" s="55">
        <f t="shared" si="16"/>
        <v>-5.7734611544848917</v>
      </c>
      <c r="R26" s="127"/>
      <c r="S26" s="424">
        <f>+IF(G26=0,"",'Ark1'!AR45)</f>
        <v>215.35614525139661</v>
      </c>
      <c r="T26" s="425">
        <f>+IF(G26=0,"",'Ark1'!AS45)</f>
        <v>26.527544731431192</v>
      </c>
      <c r="U26" s="26"/>
      <c r="V26" s="5">
        <f>+IF(E26=0,"",'Ark1'!T45)</f>
        <v>7.595525334503181</v>
      </c>
      <c r="W26" s="5">
        <f t="shared" si="17"/>
        <v>-0.1365734309289186</v>
      </c>
      <c r="X26" s="19">
        <f>+IF(E26=0,"",'Ark1'!W45)</f>
        <v>70.037288879140149</v>
      </c>
      <c r="Y26" s="19">
        <f t="shared" si="18"/>
        <v>-2.3906946599545336</v>
      </c>
      <c r="Z26" s="455">
        <f>+IF(E26=0,"",'Ark1'!AG45)</f>
        <v>1065.9997672253262</v>
      </c>
      <c r="AA26" s="19">
        <f t="shared" si="19"/>
        <v>3.829258308405997</v>
      </c>
      <c r="AB26" s="19">
        <f>+IF(E26=0,"",'Ark1'!AH45)</f>
        <v>94.165387146304013</v>
      </c>
      <c r="AC26" s="130"/>
      <c r="AD26" s="19">
        <f>+IF(E26=0,"",'Ark1'!AI45)</f>
        <v>17.810923448124587</v>
      </c>
      <c r="AE26" s="19">
        <f t="shared" si="20"/>
        <v>-0.5018337535215025</v>
      </c>
      <c r="AF26" s="19">
        <f>+IF(E26=0,"",'Ark1'!Y45)</f>
        <v>50.747902876252091</v>
      </c>
      <c r="AG26" s="5">
        <f>+IF(E26=0,"",'Ark1'!Z45)</f>
        <v>1.6096382731402481</v>
      </c>
      <c r="AH26" s="5">
        <f>+IF(E26=0,"",'Ark1'!AA45)</f>
        <v>2.1896358355958494</v>
      </c>
      <c r="AI26" s="19">
        <f t="shared" si="21"/>
        <v>248.09015655036299</v>
      </c>
      <c r="AJ26" s="19">
        <f t="shared" si="22"/>
        <v>-6.329927625786695</v>
      </c>
      <c r="AK26" s="26"/>
      <c r="AR26"/>
      <c r="AT26"/>
      <c r="AU26"/>
      <c r="BA26"/>
    </row>
    <row r="27" spans="1:53" ht="15.6">
      <c r="A27" s="26"/>
      <c r="B27" s="2">
        <f>+'Ark1'!D46</f>
        <v>4</v>
      </c>
      <c r="C27" s="2" t="str">
        <f t="shared" si="11"/>
        <v>April</v>
      </c>
      <c r="D27" s="2">
        <f>+'Ark1'!C46</f>
        <v>2023</v>
      </c>
      <c r="E27" s="455">
        <f>+'Ark1'!Q46</f>
        <v>1641</v>
      </c>
      <c r="F27" s="19">
        <f t="shared" si="12"/>
        <v>-120</v>
      </c>
      <c r="G27" s="455">
        <f>+IF(E27=0,"",'Ark1'!R46)</f>
        <v>3127</v>
      </c>
      <c r="H27" s="19">
        <f t="shared" si="13"/>
        <v>-125</v>
      </c>
      <c r="I27" s="55">
        <f>+IF(E27=0,"",'Ark1'!AE46)</f>
        <v>6.1888928472469606</v>
      </c>
      <c r="J27" s="55">
        <f t="shared" si="14"/>
        <v>0.24699626402021124</v>
      </c>
      <c r="K27" s="55">
        <f>+IF(E27=0,"",'Ark1'!AF46)</f>
        <v>6.3075865098983659</v>
      </c>
      <c r="L27" s="93"/>
      <c r="M27" s="5">
        <f>+IF(E27=0,"",'Ark1'!S46)</f>
        <v>3.8966623876765087</v>
      </c>
      <c r="N27" s="5">
        <f t="shared" si="15"/>
        <v>-0.12716924339746072</v>
      </c>
      <c r="O27" s="127"/>
      <c r="P27" s="19">
        <f>+IF(E27=0,"",'Ark1'!U46)</f>
        <v>267.48078030060782</v>
      </c>
      <c r="Q27" s="55">
        <f t="shared" si="16"/>
        <v>-2.9821655788506405</v>
      </c>
      <c r="R27" s="127"/>
      <c r="S27" s="424">
        <f>+IF(G27=0,"",'Ark1'!AR46)</f>
        <v>215.46815175774455</v>
      </c>
      <c r="T27" s="425">
        <f>+IF(G27=0,"",'Ark1'!AS46)</f>
        <v>26.905597894368245</v>
      </c>
      <c r="U27" s="26"/>
      <c r="V27" s="5">
        <f>+IF(E27=0,"",'Ark1'!T46)</f>
        <v>7.7716661336744499</v>
      </c>
      <c r="W27" s="5">
        <f t="shared" si="17"/>
        <v>4.2268839701510963E-2</v>
      </c>
      <c r="X27" s="19">
        <f>+IF(E27=0,"",'Ark1'!W46)</f>
        <v>70.898624880076753</v>
      </c>
      <c r="Y27" s="19">
        <f t="shared" si="18"/>
        <v>-1.3645977521495496</v>
      </c>
      <c r="Z27" s="455">
        <f>+IF(E27=0,"",'Ark1'!AG46)</f>
        <v>1066.0462930734425</v>
      </c>
      <c r="AA27" s="19">
        <f t="shared" si="19"/>
        <v>12.515908198358375</v>
      </c>
      <c r="AB27" s="19">
        <f>+IF(E27=0,"",'Ark1'!AH46)</f>
        <v>91.813239526702887</v>
      </c>
      <c r="AC27" s="130"/>
      <c r="AD27" s="19">
        <f>+IF(E27=0,"",'Ark1'!AI46)</f>
        <v>19.411576590981777</v>
      </c>
      <c r="AE27" s="19">
        <f t="shared" si="20"/>
        <v>-1.9906374311584472</v>
      </c>
      <c r="AF27" s="19">
        <f>+IF(E27=0,"",'Ark1'!Y46)</f>
        <v>51.583651204629021</v>
      </c>
      <c r="AG27" s="5">
        <f>+IF(E27=0,"",'Ark1'!Z46)</f>
        <v>1.6482978140678588</v>
      </c>
      <c r="AH27" s="5">
        <f>+IF(E27=0,"",'Ark1'!AA46)</f>
        <v>2.2450577934976206</v>
      </c>
      <c r="AI27" s="19">
        <f t="shared" si="21"/>
        <v>250.90916036061901</v>
      </c>
      <c r="AJ27" s="19">
        <f t="shared" si="22"/>
        <v>-5.8114333330568684</v>
      </c>
      <c r="AK27" s="26"/>
      <c r="AR27"/>
      <c r="AT27"/>
      <c r="AU27"/>
      <c r="BA27"/>
    </row>
    <row r="28" spans="1:53" ht="15.6">
      <c r="A28" s="26"/>
      <c r="B28" s="2">
        <f>+'Ark1'!D47</f>
        <v>5</v>
      </c>
      <c r="C28" s="2" t="str">
        <f t="shared" si="11"/>
        <v>Mai</v>
      </c>
      <c r="D28" s="2">
        <f>+'Ark1'!C47</f>
        <v>2023</v>
      </c>
      <c r="E28" s="455">
        <f>+'Ark1'!Q47</f>
        <v>1924</v>
      </c>
      <c r="F28" s="19">
        <f t="shared" si="12"/>
        <v>-107</v>
      </c>
      <c r="G28" s="455">
        <f>+IF(E28=0,"",'Ark1'!R47)</f>
        <v>3879</v>
      </c>
      <c r="H28" s="19">
        <f t="shared" si="13"/>
        <v>-204</v>
      </c>
      <c r="I28" s="55">
        <f>+IF(E28=0,"",'Ark1'!AE47)</f>
        <v>7.6772354827217679</v>
      </c>
      <c r="J28" s="55">
        <f t="shared" si="14"/>
        <v>0.21697602721290554</v>
      </c>
      <c r="K28" s="55">
        <f>+IF(E28=0,"",'Ark1'!AF47)</f>
        <v>7.797819209181843</v>
      </c>
      <c r="L28" s="93"/>
      <c r="M28" s="5">
        <f>+IF(E28=0,"",'Ark1'!S47)</f>
        <v>3.9289038262668039</v>
      </c>
      <c r="N28" s="5">
        <f t="shared" si="15"/>
        <v>-5.9042053191990629E-2</v>
      </c>
      <c r="O28" s="127"/>
      <c r="P28" s="19">
        <f>+IF(E28=0,"",'Ark1'!U47)</f>
        <v>266.56960556844552</v>
      </c>
      <c r="Q28" s="55">
        <f t="shared" si="16"/>
        <v>-3.2983101797792074</v>
      </c>
      <c r="R28" s="127"/>
      <c r="S28" s="424">
        <f>+IF(G28=0,"",'Ark1'!AR47)</f>
        <v>215.03839869281049</v>
      </c>
      <c r="T28" s="425">
        <f>+IF(G28=0,"",'Ark1'!AS47)</f>
        <v>26.95122550916922</v>
      </c>
      <c r="U28" s="26"/>
      <c r="V28" s="5">
        <f>+IF(E28=0,"",'Ark1'!T47)</f>
        <v>7.7086878061356012</v>
      </c>
      <c r="W28" s="5">
        <f t="shared" si="17"/>
        <v>9.8842104445670209E-2</v>
      </c>
      <c r="X28" s="19">
        <f>+IF(E28=0,"",'Ark1'!W47)</f>
        <v>69.373549883990719</v>
      </c>
      <c r="Y28" s="19">
        <f t="shared" si="18"/>
        <v>-0.25662400775556193</v>
      </c>
      <c r="Z28" s="455">
        <f>+IF(E28=0,"",'Ark1'!AG47)</f>
        <v>1052.4076797385621</v>
      </c>
      <c r="AA28" s="19">
        <f t="shared" si="19"/>
        <v>-3.4122242102105247</v>
      </c>
      <c r="AB28" s="19">
        <f>+IF(E28=0,"",'Ark1'!AH47)</f>
        <v>94.586233565351876</v>
      </c>
      <c r="AC28" s="130"/>
      <c r="AD28" s="19">
        <f>+IF(E28=0,"",'Ark1'!AI47)</f>
        <v>22.041763341067284</v>
      </c>
      <c r="AE28" s="19">
        <f t="shared" si="20"/>
        <v>-0.49068828763709504</v>
      </c>
      <c r="AF28" s="19">
        <f>+IF(E28=0,"",'Ark1'!Y47)</f>
        <v>54.777578116596686</v>
      </c>
      <c r="AG28" s="5">
        <f>+IF(E28=0,"",'Ark1'!Z47)</f>
        <v>1.7729927606329114</v>
      </c>
      <c r="AH28" s="5">
        <f>+IF(E28=0,"",'Ark1'!AA47)</f>
        <v>2.3100047609475194</v>
      </c>
      <c r="AI28" s="19">
        <f t="shared" si="21"/>
        <v>253.29500221308385</v>
      </c>
      <c r="AJ28" s="19">
        <f t="shared" si="22"/>
        <v>-2.3053276716977393</v>
      </c>
      <c r="AK28" s="26"/>
      <c r="AR28"/>
      <c r="AT28"/>
      <c r="AU28"/>
      <c r="BA28"/>
    </row>
    <row r="29" spans="1:53" ht="15.6">
      <c r="A29" s="26"/>
      <c r="B29" s="2">
        <f>+'Ark1'!D48</f>
        <v>6</v>
      </c>
      <c r="C29" s="2" t="str">
        <f t="shared" si="11"/>
        <v>Juni</v>
      </c>
      <c r="D29" s="2">
        <f>+'Ark1'!C48</f>
        <v>2023</v>
      </c>
      <c r="E29" s="455">
        <f>+'Ark1'!Q48</f>
        <v>2078</v>
      </c>
      <c r="F29" s="19">
        <f t="shared" si="12"/>
        <v>-112</v>
      </c>
      <c r="G29" s="455">
        <f>+IF(E29=0,"",'Ark1'!R48)</f>
        <v>4040</v>
      </c>
      <c r="H29" s="19">
        <f t="shared" si="13"/>
        <v>-119</v>
      </c>
      <c r="I29" s="55">
        <f>+IF(E29=0,"",'Ark1'!AE48)</f>
        <v>7.9958833076040019</v>
      </c>
      <c r="J29" s="55">
        <f t="shared" si="14"/>
        <v>0.39676034031001439</v>
      </c>
      <c r="K29" s="55">
        <f>+IF(E29=0,"",'Ark1'!AF48)</f>
        <v>8.016328895791295</v>
      </c>
      <c r="L29" s="93"/>
      <c r="M29" s="5">
        <f>+IF(E29=0,"",'Ark1'!S48)</f>
        <v>3.8371861794680591</v>
      </c>
      <c r="N29" s="5">
        <f t="shared" si="15"/>
        <v>-4.9292490090871333E-2</v>
      </c>
      <c r="O29" s="127"/>
      <c r="P29" s="19">
        <f>+IF(E29=0,"",'Ark1'!U48)</f>
        <v>263.11851485148514</v>
      </c>
      <c r="Q29" s="55">
        <f t="shared" si="16"/>
        <v>-5.586005465899575</v>
      </c>
      <c r="R29" s="127"/>
      <c r="S29" s="424">
        <f>+IF(G29=0,"",'Ark1'!AR48)</f>
        <v>214.65734448510193</v>
      </c>
      <c r="T29" s="425">
        <f>+IF(G29=0,"",'Ark1'!AS48)</f>
        <v>26.721105865005043</v>
      </c>
      <c r="U29" s="26"/>
      <c r="V29" s="5">
        <f>+IF(E29=0,"",'Ark1'!T48)</f>
        <v>7.4970297029702992</v>
      </c>
      <c r="W29" s="5">
        <f t="shared" si="17"/>
        <v>-3.1222280679616077E-2</v>
      </c>
      <c r="X29" s="19">
        <f>+IF(E29=0,"",'Ark1'!W48)</f>
        <v>65.816831683168303</v>
      </c>
      <c r="Y29" s="19">
        <f t="shared" si="18"/>
        <v>-0.80976124782473846</v>
      </c>
      <c r="Z29" s="455">
        <f>+IF(E29=0,"",'Ark1'!AG48)</f>
        <v>1072.6082070047048</v>
      </c>
      <c r="AA29" s="19">
        <f t="shared" si="19"/>
        <v>-7.8410017752848944</v>
      </c>
      <c r="AB29" s="19">
        <f>+IF(E29=0,"",'Ark1'!AH48)</f>
        <v>94.653465346534645</v>
      </c>
      <c r="AC29" s="130"/>
      <c r="AD29" s="19">
        <f>+IF(E29=0,"",'Ark1'!AI48)</f>
        <v>23.935643564356432</v>
      </c>
      <c r="AE29" s="19">
        <f t="shared" si="20"/>
        <v>2.8969323356956949</v>
      </c>
      <c r="AF29" s="19">
        <f>+IF(E29=0,"",'Ark1'!Y48)</f>
        <v>54.430552707936094</v>
      </c>
      <c r="AG29" s="5">
        <f>+IF(E29=0,"",'Ark1'!Z48)</f>
        <v>1.793142119226161</v>
      </c>
      <c r="AH29" s="5">
        <f>+IF(E29=0,"",'Ark1'!AA48)</f>
        <v>2.3525825474746003</v>
      </c>
      <c r="AI29" s="19">
        <f t="shared" si="21"/>
        <v>245.3071989689997</v>
      </c>
      <c r="AJ29" s="19">
        <f t="shared" si="22"/>
        <v>-3.389841237821031</v>
      </c>
      <c r="AK29" s="26"/>
      <c r="AR29"/>
      <c r="AT29"/>
      <c r="AU29"/>
      <c r="BA29"/>
    </row>
    <row r="30" spans="1:53" ht="15.6">
      <c r="A30" s="26"/>
      <c r="B30" s="2">
        <f>+'Ark1'!D49</f>
        <v>7</v>
      </c>
      <c r="C30" s="2" t="str">
        <f t="shared" si="11"/>
        <v>Juli</v>
      </c>
      <c r="D30" s="2">
        <f>+'Ark1'!C49</f>
        <v>2023</v>
      </c>
      <c r="E30" s="455">
        <f>+'Ark1'!Q49</f>
        <v>1318</v>
      </c>
      <c r="F30" s="19">
        <f t="shared" si="12"/>
        <v>-113</v>
      </c>
      <c r="G30" s="455">
        <f>+IF(E30=0,"",'Ark1'!R49)</f>
        <v>2541</v>
      </c>
      <c r="H30" s="19">
        <f t="shared" si="13"/>
        <v>-209</v>
      </c>
      <c r="I30" s="55">
        <f>+IF(E30=0,"",'Ark1'!AE49)</f>
        <v>5.0290939318370738</v>
      </c>
      <c r="J30" s="55">
        <f t="shared" si="14"/>
        <v>4.4273869805051547E-3</v>
      </c>
      <c r="K30" s="55">
        <f>+IF(E30=0,"",'Ark1'!AF49)</f>
        <v>5.0593838701476841</v>
      </c>
      <c r="L30" s="93"/>
      <c r="M30" s="5">
        <f>+IF(E30=0,"",'Ark1'!S49)</f>
        <v>3.7706277141729174</v>
      </c>
      <c r="N30" s="5">
        <f t="shared" si="15"/>
        <v>6.4229176695770107E-2</v>
      </c>
      <c r="O30" s="127"/>
      <c r="P30" s="19">
        <f>+IF(E30=0,"",'Ark1'!U49)</f>
        <v>264.02813852813841</v>
      </c>
      <c r="Q30" s="55">
        <f t="shared" si="16"/>
        <v>0.42002943722980035</v>
      </c>
      <c r="R30" s="127"/>
      <c r="S30" s="424">
        <f>+IF(G30=0,"",'Ark1'!AR49)</f>
        <v>215.55048177628819</v>
      </c>
      <c r="T30" s="425">
        <f>+IF(G30=0,"",'Ark1'!AS49)</f>
        <v>26.527948846736681</v>
      </c>
      <c r="U30" s="26"/>
      <c r="V30" s="5">
        <f>+IF(E30=0,"",'Ark1'!T49)</f>
        <v>7.3837072018890195</v>
      </c>
      <c r="W30" s="5">
        <f t="shared" si="17"/>
        <v>0.14225265643447393</v>
      </c>
      <c r="X30" s="19">
        <f>+IF(E30=0,"",'Ark1'!W49)</f>
        <v>64.541519086973651</v>
      </c>
      <c r="Y30" s="19">
        <f t="shared" si="18"/>
        <v>3.5960645415190982</v>
      </c>
      <c r="Z30" s="455">
        <f>+IF(E30=0,"",'Ark1'!AG49)</f>
        <v>1080.4650188521157</v>
      </c>
      <c r="AA30" s="19">
        <f t="shared" si="19"/>
        <v>-6.0490423554936115</v>
      </c>
      <c r="AB30" s="19">
        <f>+IF(E30=0,"",'Ark1'!AH49)</f>
        <v>93.781975600157409</v>
      </c>
      <c r="AC30" s="130"/>
      <c r="AD30" s="19">
        <f>+IF(E30=0,"",'Ark1'!AI49)</f>
        <v>21.251475796930347</v>
      </c>
      <c r="AE30" s="19">
        <f t="shared" si="20"/>
        <v>5.0696576151121633</v>
      </c>
      <c r="AF30" s="19">
        <f>+IF(E30=0,"",'Ark1'!Y49)</f>
        <v>54.326291079349247</v>
      </c>
      <c r="AG30" s="5">
        <f>+IF(E30=0,"",'Ark1'!Z49)</f>
        <v>1.8203443454562036</v>
      </c>
      <c r="AH30" s="5">
        <f>+IF(E30=0,"",'Ark1'!AA49)</f>
        <v>2.2927160363551722</v>
      </c>
      <c r="AI30" s="19">
        <f t="shared" si="21"/>
        <v>244.36528154205442</v>
      </c>
      <c r="AJ30" s="19">
        <f t="shared" si="22"/>
        <v>1.747060110183952</v>
      </c>
      <c r="AK30" s="26"/>
      <c r="AR30"/>
      <c r="AT30"/>
      <c r="AU30"/>
      <c r="BA30"/>
    </row>
    <row r="31" spans="1:53" ht="15.6">
      <c r="A31" s="26"/>
      <c r="B31" s="2">
        <f>+'Ark1'!D50</f>
        <v>8</v>
      </c>
      <c r="C31" s="2" t="str">
        <f t="shared" si="11"/>
        <v>Aug</v>
      </c>
      <c r="D31" s="2">
        <f>+'Ark1'!C50</f>
        <v>2023</v>
      </c>
      <c r="E31" s="455">
        <f>+'Ark1'!Q50</f>
        <v>1590</v>
      </c>
      <c r="F31" s="19">
        <f t="shared" si="12"/>
        <v>-247</v>
      </c>
      <c r="G31" s="455">
        <f>+IF(E31=0,"",'Ark1'!R50)</f>
        <v>3197</v>
      </c>
      <c r="H31" s="19">
        <f t="shared" si="13"/>
        <v>-477</v>
      </c>
      <c r="I31" s="55">
        <f>+IF(E31=0,"",'Ark1'!AE50)</f>
        <v>6.3274353798044567</v>
      </c>
      <c r="J31" s="55">
        <f t="shared" si="14"/>
        <v>-0.38551912412391864</v>
      </c>
      <c r="K31" s="55">
        <f>+IF(E31=0,"",'Ark1'!AF50)</f>
        <v>6.280108494309272</v>
      </c>
      <c r="L31" s="93"/>
      <c r="M31" s="5">
        <f>+IF(E31=0,"",'Ark1'!S50)</f>
        <v>3.6402515723270423</v>
      </c>
      <c r="N31" s="5">
        <f t="shared" si="15"/>
        <v>0.11420848533495054</v>
      </c>
      <c r="O31" s="127"/>
      <c r="P31" s="19">
        <f>+IF(E31=0,"",'Ark1'!U50)</f>
        <v>260.48442289646567</v>
      </c>
      <c r="Q31" s="55">
        <f t="shared" si="16"/>
        <v>-2.4690610447431141</v>
      </c>
      <c r="R31" s="127"/>
      <c r="S31" s="424">
        <f>+IF(G31=0,"",'Ark1'!AR50)</f>
        <v>215.43064952638704</v>
      </c>
      <c r="T31" s="425">
        <f>+IF(G31=0,"",'Ark1'!AS50)</f>
        <v>26.217066494153958</v>
      </c>
      <c r="U31" s="26"/>
      <c r="V31" s="5">
        <f>+IF(E31=0,"",'Ark1'!T50)</f>
        <v>7.2805755395683454</v>
      </c>
      <c r="W31" s="5">
        <f t="shared" si="17"/>
        <v>0.12243727065163235</v>
      </c>
      <c r="X31" s="19">
        <f>+IF(E31=0,"",'Ark1'!W50)</f>
        <v>64.028776978417284</v>
      </c>
      <c r="Y31" s="19">
        <f t="shared" si="18"/>
        <v>3.3047704460275256</v>
      </c>
      <c r="Z31" s="455">
        <f>+IF(E31=0,"",'Ark1'!AG50)</f>
        <v>1070.064276048714</v>
      </c>
      <c r="AA31" s="19">
        <f t="shared" si="19"/>
        <v>-27.183928490211656</v>
      </c>
      <c r="AB31" s="19">
        <f>+IF(E31=0,"",'Ark1'!AH50)</f>
        <v>92.367844854551166</v>
      </c>
      <c r="AC31" s="130"/>
      <c r="AD31" s="19">
        <f>+IF(E31=0,"",'Ark1'!AI50)</f>
        <v>18.705035971223023</v>
      </c>
      <c r="AE31" s="19">
        <f t="shared" si="20"/>
        <v>4.6603979744892232</v>
      </c>
      <c r="AF31" s="19">
        <f>+IF(E31=0,"",'Ark1'!Y50)</f>
        <v>49.959711025600782</v>
      </c>
      <c r="AG31" s="5">
        <f>+IF(E31=0,"",'Ark1'!Z50)</f>
        <v>1.6123519796202996</v>
      </c>
      <c r="AH31" s="5">
        <f>+IF(E31=0,"",'Ark1'!AA50)</f>
        <v>2.2651377088053848</v>
      </c>
      <c r="AI31" s="19">
        <f t="shared" si="21"/>
        <v>243.42876285742605</v>
      </c>
      <c r="AJ31" s="19">
        <f t="shared" si="22"/>
        <v>3.7806295969078292</v>
      </c>
      <c r="AK31" s="26"/>
      <c r="AR31"/>
      <c r="AT31"/>
      <c r="AU31"/>
      <c r="BA31"/>
    </row>
    <row r="32" spans="1:53" ht="15.6">
      <c r="A32" s="26"/>
      <c r="B32" s="2">
        <f>+'Ark1'!D51</f>
        <v>9</v>
      </c>
      <c r="C32" s="2" t="str">
        <f t="shared" si="11"/>
        <v>Sept</v>
      </c>
      <c r="D32" s="2">
        <f>+'Ark1'!C51</f>
        <v>2023</v>
      </c>
      <c r="E32" s="455">
        <f>+'Ark1'!Q51</f>
        <v>1545</v>
      </c>
      <c r="F32" s="19">
        <f t="shared" si="12"/>
        <v>-456</v>
      </c>
      <c r="G32" s="455">
        <f>+IF(E32=0,"",'Ark1'!R51)</f>
        <v>3382</v>
      </c>
      <c r="H32" s="19">
        <f t="shared" si="13"/>
        <v>-921</v>
      </c>
      <c r="I32" s="55">
        <f>+IF(E32=0,"",'Ark1'!AE51)</f>
        <v>6.6935835015635501</v>
      </c>
      <c r="J32" s="55">
        <f t="shared" si="14"/>
        <v>-1.1686492775338388</v>
      </c>
      <c r="K32" s="55">
        <f>+IF(E32=0,"",'Ark1'!AF51)</f>
        <v>6.5937019033863189</v>
      </c>
      <c r="L32" s="93"/>
      <c r="M32" s="5">
        <f>+IF(E32=0,"",'Ark1'!S51)</f>
        <v>3.5409982174688053</v>
      </c>
      <c r="N32" s="5">
        <f t="shared" si="15"/>
        <v>-3.9865259777402073E-2</v>
      </c>
      <c r="O32" s="127"/>
      <c r="P32" s="19">
        <f>+IF(E32=0,"",'Ark1'!U51)</f>
        <v>258.53119455943278</v>
      </c>
      <c r="Q32" s="55">
        <f t="shared" si="16"/>
        <v>-4.0850034419612484</v>
      </c>
      <c r="R32" s="127"/>
      <c r="S32" s="424">
        <f>+IF(G32=0,"",'Ark1'!AR51)</f>
        <v>215.56750857499225</v>
      </c>
      <c r="T32" s="425">
        <f>+IF(G32=0,"",'Ark1'!AS51)</f>
        <v>25.857585618903581</v>
      </c>
      <c r="U32" s="26"/>
      <c r="V32" s="5">
        <f>+IF(E32=0,"",'Ark1'!T51)</f>
        <v>7.1017149615612052</v>
      </c>
      <c r="W32" s="5">
        <f t="shared" si="17"/>
        <v>-7.746235658892342E-2</v>
      </c>
      <c r="X32" s="19">
        <f>+IF(E32=0,"",'Ark1'!W51)</f>
        <v>59.93494973388529</v>
      </c>
      <c r="Y32" s="19">
        <f t="shared" si="18"/>
        <v>-1.3246366012297415</v>
      </c>
      <c r="Z32" s="455">
        <f>+IF(E32=0,"",'Ark1'!AG51)</f>
        <v>1081.8288119738077</v>
      </c>
      <c r="AA32" s="19">
        <f t="shared" si="19"/>
        <v>2.3920303646125376</v>
      </c>
      <c r="AB32" s="19">
        <f>+IF(E32=0,"",'Ark1'!AH51)</f>
        <v>94.736842105263179</v>
      </c>
      <c r="AC32" s="130"/>
      <c r="AD32" s="19">
        <f>+IF(E32=0,"",'Ark1'!AI51)</f>
        <v>17.267888823181551</v>
      </c>
      <c r="AE32" s="19">
        <f t="shared" si="20"/>
        <v>2.4875030458169221</v>
      </c>
      <c r="AF32" s="19">
        <f>+IF(E32=0,"",'Ark1'!Y51)</f>
        <v>49.167673626040802</v>
      </c>
      <c r="AG32" s="5">
        <f>+IF(E32=0,"",'Ark1'!Z51)</f>
        <v>1.4884955585374635</v>
      </c>
      <c r="AH32" s="5">
        <f>+IF(E32=0,"",'Ark1'!AA51)</f>
        <v>2.2047077508087871</v>
      </c>
      <c r="AI32" s="19">
        <f t="shared" si="21"/>
        <v>238.97606691371067</v>
      </c>
      <c r="AJ32" s="19">
        <f t="shared" si="22"/>
        <v>-4.313954767682219</v>
      </c>
      <c r="AK32" s="26"/>
      <c r="AR32"/>
      <c r="AT32"/>
      <c r="AU32"/>
      <c r="BA32"/>
    </row>
    <row r="33" spans="1:99" ht="15.6">
      <c r="A33" s="26"/>
      <c r="B33" s="2">
        <f>+'Ark1'!D52</f>
        <v>10</v>
      </c>
      <c r="C33" s="2" t="str">
        <f t="shared" si="11"/>
        <v>Okt</v>
      </c>
      <c r="D33" s="2">
        <f>+'Ark1'!C52</f>
        <v>2023</v>
      </c>
      <c r="E33" s="455">
        <f>+'Ark1'!Q52</f>
        <v>2998</v>
      </c>
      <c r="F33" s="19">
        <f t="shared" si="12"/>
        <v>-41</v>
      </c>
      <c r="G33" s="455">
        <f>+IF(E33=0,"",'Ark1'!R52)</f>
        <v>7187</v>
      </c>
      <c r="H33" s="19">
        <f t="shared" si="13"/>
        <v>271</v>
      </c>
      <c r="I33" s="55">
        <f>+IF(E33=0,"",'Ark1'!AE52)</f>
        <v>14.224359735581681</v>
      </c>
      <c r="J33" s="55">
        <f t="shared" si="14"/>
        <v>1.5877801631351254</v>
      </c>
      <c r="K33" s="55">
        <f>+IF(E33=0,"",'Ark1'!AF52)</f>
        <v>13.964285743912065</v>
      </c>
      <c r="L33" s="93"/>
      <c r="M33" s="5">
        <f>+IF(E33=0,"",'Ark1'!S52)</f>
        <v>3.7536252091466817</v>
      </c>
      <c r="N33" s="5">
        <f t="shared" si="15"/>
        <v>5.0538699945116949E-2</v>
      </c>
      <c r="O33" s="127"/>
      <c r="P33" s="19">
        <f>+IF(E33=0,"",'Ark1'!U52)</f>
        <v>257.64892166411698</v>
      </c>
      <c r="Q33" s="55">
        <f t="shared" si="16"/>
        <v>-2.6025676360561647</v>
      </c>
      <c r="R33" s="127"/>
      <c r="S33" s="424">
        <f>+IF(G33=0,"",'Ark1'!AR52)</f>
        <v>213.92602700373456</v>
      </c>
      <c r="T33" s="425">
        <f>+IF(G33=0,"",'Ark1'!AS52)</f>
        <v>26.290463693134033</v>
      </c>
      <c r="U33" s="26"/>
      <c r="V33" s="5">
        <f>+IF(E33=0,"",'Ark1'!T52)</f>
        <v>7.0180882148323356</v>
      </c>
      <c r="W33" s="5">
        <f t="shared" si="17"/>
        <v>-5.4930871344647692E-2</v>
      </c>
      <c r="X33" s="19">
        <f>+IF(E33=0,"",'Ark1'!W52)</f>
        <v>57.784889383609297</v>
      </c>
      <c r="Y33" s="19">
        <f t="shared" si="18"/>
        <v>-0.97740095762842572</v>
      </c>
      <c r="Z33" s="455">
        <f>+IF(E33=0,"",'Ark1'!AG52)</f>
        <v>1086.3721631715027</v>
      </c>
      <c r="AA33" s="19">
        <f t="shared" si="19"/>
        <v>-2.4327585287207967</v>
      </c>
      <c r="AB33" s="19">
        <f>+IF(E33=0,"",'Ark1'!AH52)</f>
        <v>96.813691387226939</v>
      </c>
      <c r="AC33" s="130"/>
      <c r="AD33" s="19">
        <f>+IF(E33=0,"",'Ark1'!AI52)</f>
        <v>32.60052873243356</v>
      </c>
      <c r="AE33" s="19">
        <f t="shared" si="20"/>
        <v>6.732975233301115</v>
      </c>
      <c r="AF33" s="19">
        <f>+IF(E33=0,"",'Ark1'!Y52)</f>
        <v>51.402476389580997</v>
      </c>
      <c r="AG33" s="5">
        <f>+IF(E33=0,"",'Ark1'!Z52)</f>
        <v>1.5966741475004773</v>
      </c>
      <c r="AH33" s="5">
        <f>+IF(E33=0,"",'Ark1'!AA52)</f>
        <v>2.280816012415785</v>
      </c>
      <c r="AI33" s="19">
        <f t="shared" si="21"/>
        <v>237.16450991522933</v>
      </c>
      <c r="AJ33" s="19">
        <f t="shared" si="22"/>
        <v>-1.8603917115720776</v>
      </c>
      <c r="AK33" s="26"/>
      <c r="AR33"/>
      <c r="AT33"/>
      <c r="AU33"/>
      <c r="BA33"/>
    </row>
    <row r="34" spans="1:99" ht="15.6">
      <c r="A34" s="26"/>
      <c r="B34" s="2">
        <f>+'Ark1'!D53</f>
        <v>11</v>
      </c>
      <c r="C34" s="2" t="str">
        <f t="shared" si="11"/>
        <v>Nov</v>
      </c>
      <c r="D34" s="2">
        <f>+'Ark1'!C53</f>
        <v>2023</v>
      </c>
      <c r="E34" s="455">
        <f>+'Ark1'!Q53</f>
        <v>2726</v>
      </c>
      <c r="F34" s="19">
        <f t="shared" si="12"/>
        <v>-403</v>
      </c>
      <c r="G34" s="455">
        <f>+IF(E34=0,"",'Ark1'!R53)</f>
        <v>6421</v>
      </c>
      <c r="H34" s="19">
        <f t="shared" si="13"/>
        <v>-1124</v>
      </c>
      <c r="I34" s="55">
        <f>+IF(E34=0,"",'Ark1'!AE53)</f>
        <v>12.708308593595373</v>
      </c>
      <c r="J34" s="55">
        <f t="shared" si="14"/>
        <v>-1.0775492540201981</v>
      </c>
      <c r="K34" s="55">
        <f>+IF(E34=0,"",'Ark1'!AF53)</f>
        <v>12.643371977914104</v>
      </c>
      <c r="L34" s="93"/>
      <c r="M34" s="5">
        <f>+IF(E34=0,"",'Ark1'!S53)</f>
        <v>3.95361549273778</v>
      </c>
      <c r="N34" s="5">
        <f t="shared" si="15"/>
        <v>-1.9817025859456106E-2</v>
      </c>
      <c r="O34" s="127"/>
      <c r="P34" s="19">
        <f>+IF(E34=0,"",'Ark1'!U53)</f>
        <v>261.10638529824018</v>
      </c>
      <c r="Q34" s="55">
        <f t="shared" si="16"/>
        <v>-4.2632767295923486</v>
      </c>
      <c r="R34" s="127"/>
      <c r="S34" s="424">
        <f>+IF(G34=0,"",'Ark1'!AR53)</f>
        <v>213.08751608751609</v>
      </c>
      <c r="T34" s="425">
        <f>+IF(G34=0,"",'Ark1'!AS53)</f>
        <v>26.89917750940916</v>
      </c>
      <c r="U34" s="26"/>
      <c r="V34" s="5">
        <f>+IF(E34=0,"",'Ark1'!T53)</f>
        <v>7.3141255256190627</v>
      </c>
      <c r="W34" s="5">
        <f t="shared" si="17"/>
        <v>-6.8114368350455479E-2</v>
      </c>
      <c r="X34" s="19">
        <f>+IF(E34=0,"",'Ark1'!W53)</f>
        <v>64.071016975549014</v>
      </c>
      <c r="Y34" s="19">
        <f t="shared" si="18"/>
        <v>-0.67384717289365881</v>
      </c>
      <c r="Z34" s="455">
        <f>+IF(E34=0,"",'Ark1'!AG53)</f>
        <v>1076.5217181467181</v>
      </c>
      <c r="AA34" s="19">
        <f t="shared" si="19"/>
        <v>-6.3038584876478581</v>
      </c>
      <c r="AB34" s="19">
        <f>+IF(E34=0,"",'Ark1'!AH53)</f>
        <v>96.760629185485115</v>
      </c>
      <c r="AC34" s="130"/>
      <c r="AD34" s="19">
        <f>+IF(E34=0,"",'Ark1'!AI53)</f>
        <v>33.997819654259445</v>
      </c>
      <c r="AE34" s="19">
        <f t="shared" si="20"/>
        <v>0.67774013139661804</v>
      </c>
      <c r="AF34" s="19">
        <f>+IF(E34=0,"",'Ark1'!Y53)</f>
        <v>53.98792555975399</v>
      </c>
      <c r="AG34" s="5">
        <f>+IF(E34=0,"",'Ark1'!Z53)</f>
        <v>1.5924925314418164</v>
      </c>
      <c r="AH34" s="5">
        <f>+IF(E34=0,"",'Ark1'!AA53)</f>
        <v>2.279469961874959</v>
      </c>
      <c r="AI34" s="19">
        <f t="shared" si="21"/>
        <v>242.54632386585465</v>
      </c>
      <c r="AJ34" s="19">
        <f t="shared" si="22"/>
        <v>-2.5251518677103491</v>
      </c>
      <c r="AK34" s="26"/>
      <c r="AR34"/>
      <c r="AT34"/>
      <c r="AU34"/>
      <c r="BA34"/>
    </row>
    <row r="35" spans="1:99" ht="15.6">
      <c r="A35" s="26"/>
      <c r="B35" s="2">
        <f>+'Ark1'!D54</f>
        <v>12</v>
      </c>
      <c r="C35" s="2" t="str">
        <f t="shared" si="11"/>
        <v>Des</v>
      </c>
      <c r="D35" s="2">
        <f>+'Ark1'!C54</f>
        <v>2023</v>
      </c>
      <c r="E35" s="455">
        <f>+'Ark1'!Q54</f>
        <v>1924</v>
      </c>
      <c r="F35" s="19">
        <f t="shared" si="12"/>
        <v>-245</v>
      </c>
      <c r="G35" s="455">
        <f>+IF(E35=0,"",'Ark1'!R54)</f>
        <v>4199</v>
      </c>
      <c r="H35" s="19">
        <f t="shared" si="13"/>
        <v>-628</v>
      </c>
      <c r="I35" s="55">
        <f>+IF(E35=0,"",'Ark1'!AE54)</f>
        <v>8.3105727744131741</v>
      </c>
      <c r="J35" s="55">
        <f t="shared" si="14"/>
        <v>-0.50908737541324811</v>
      </c>
      <c r="K35" s="55">
        <f>+IF(E35=0,"",'Ark1'!AF54)</f>
        <v>8.2964580530977052</v>
      </c>
      <c r="L35" s="93"/>
      <c r="M35" s="5">
        <f>+IF(E35=0,"",'Ark1'!S54)</f>
        <v>3.846778042959428</v>
      </c>
      <c r="N35" s="5">
        <f t="shared" si="15"/>
        <v>-4.2619046437660568E-2</v>
      </c>
      <c r="O35" s="127"/>
      <c r="P35" s="19">
        <f>+IF(E35=0,"",'Ark1'!U54)</f>
        <v>262.00169087878049</v>
      </c>
      <c r="Q35" s="55">
        <f t="shared" si="16"/>
        <v>-2.3225892123739413</v>
      </c>
      <c r="R35" s="127"/>
      <c r="S35" s="424">
        <f>+IF(G35=0,"",'Ark1'!AR54)</f>
        <v>214.31840796019901</v>
      </c>
      <c r="T35" s="425">
        <f>+IF(G35=0,"",'Ark1'!AS54)</f>
        <v>26.557587036597127</v>
      </c>
      <c r="U35" s="26"/>
      <c r="V35" s="5">
        <f>+IF(E35=0,"",'Ark1'!T54)</f>
        <v>7.4663015003572291</v>
      </c>
      <c r="W35" s="5">
        <f t="shared" si="17"/>
        <v>0.13213949497085764</v>
      </c>
      <c r="X35" s="19">
        <f>+IF(E35=0,"",'Ark1'!W54)</f>
        <v>67.611336032388692</v>
      </c>
      <c r="Y35" s="19">
        <f t="shared" si="18"/>
        <v>2.9127654916801902</v>
      </c>
      <c r="Z35" s="455">
        <f>+IF(E35=0,"",'Ark1'!AG54)</f>
        <v>1074.7134328358211</v>
      </c>
      <c r="AA35" s="19">
        <f t="shared" si="19"/>
        <v>-8.3837207750941616</v>
      </c>
      <c r="AB35" s="19">
        <f>+IF(E35=0,"",'Ark1'!AH54)</f>
        <v>95.665634674922629</v>
      </c>
      <c r="AC35" s="130"/>
      <c r="AD35" s="19">
        <f>+IF(E35=0,"",'Ark1'!AI54)</f>
        <v>27.36365801381282</v>
      </c>
      <c r="AE35" s="19">
        <f t="shared" si="20"/>
        <v>0.76328511138894939</v>
      </c>
      <c r="AF35" s="19">
        <f>+IF(E35=0,"",'Ark1'!Y54)</f>
        <v>53.139612873054496</v>
      </c>
      <c r="AG35" s="5">
        <f>+IF(E35=0,"",'Ark1'!Z54)</f>
        <v>1.5633371064033603</v>
      </c>
      <c r="AH35" s="5">
        <f>+IF(E35=0,"",'Ark1'!AA54)</f>
        <v>2.2006397596658096</v>
      </c>
      <c r="AI35" s="19">
        <f t="shared" si="21"/>
        <v>243.78749057545767</v>
      </c>
      <c r="AJ35" s="19">
        <f t="shared" si="22"/>
        <v>-0.25735730354301722</v>
      </c>
      <c r="AK35" s="26"/>
      <c r="AR35"/>
      <c r="AT35"/>
      <c r="AU35"/>
      <c r="BA35"/>
    </row>
    <row r="36" spans="1:99" ht="15.6">
      <c r="A36" s="26"/>
      <c r="B36" s="26"/>
      <c r="C36" s="26"/>
      <c r="D36" s="26"/>
      <c r="E36" s="458"/>
      <c r="F36" s="26"/>
      <c r="G36" s="458"/>
      <c r="H36" s="26"/>
      <c r="I36" s="26"/>
      <c r="J36" s="92"/>
      <c r="K36" s="26"/>
      <c r="L36" s="26"/>
      <c r="M36" s="26"/>
      <c r="N36" s="26"/>
      <c r="O36" s="127"/>
      <c r="P36" s="26"/>
      <c r="Q36" s="26"/>
      <c r="R36" s="127"/>
      <c r="S36" s="26"/>
      <c r="T36" s="26"/>
      <c r="U36" s="26"/>
      <c r="V36" s="26"/>
      <c r="W36" s="26"/>
      <c r="X36" s="26"/>
      <c r="Y36" s="26"/>
      <c r="Z36" s="458"/>
      <c r="AA36" s="26"/>
      <c r="AB36" s="26"/>
      <c r="AC36" s="130"/>
      <c r="AD36" s="26"/>
      <c r="AE36" s="26"/>
      <c r="AF36" s="26"/>
      <c r="AG36" s="26"/>
      <c r="AH36" s="26"/>
      <c r="AI36" s="26"/>
      <c r="AJ36" s="26"/>
      <c r="AK36" s="26"/>
      <c r="AR36"/>
      <c r="AT36"/>
      <c r="AU36"/>
      <c r="BA36"/>
    </row>
    <row r="37" spans="1:99" ht="15.6">
      <c r="A37" s="26"/>
      <c r="B37" s="91">
        <f>+'Ark1'!D55</f>
        <v>1</v>
      </c>
      <c r="C37" s="91" t="str">
        <f t="shared" ref="C37:C48" si="23">+C24</f>
        <v>Jan</v>
      </c>
      <c r="D37" s="91">
        <f>+'Ark1'!C55</f>
        <v>2022</v>
      </c>
      <c r="E37" s="462">
        <f>+'Ark1'!Q55</f>
        <v>2241</v>
      </c>
      <c r="F37" s="26"/>
      <c r="G37" s="462">
        <f>+IF(E37=0,"",'Ark1'!R55)</f>
        <v>4855</v>
      </c>
      <c r="H37" s="26"/>
      <c r="I37" s="114">
        <f>+IF(E37=0,"",'Ark1'!AE55)</f>
        <v>8.8708203910104135</v>
      </c>
      <c r="J37" s="92"/>
      <c r="K37" s="114">
        <f>+IF(E37=0,"",'Ark1'!AF55)</f>
        <v>8.9305640673076869</v>
      </c>
      <c r="L37" s="93"/>
      <c r="M37" s="113">
        <f>+IF(E37=0,"",'Ark1'!S55)</f>
        <v>3.7480396203054056</v>
      </c>
      <c r="N37" s="26"/>
      <c r="O37" s="127"/>
      <c r="P37" s="115">
        <f>+IF(E37=0,"",'Ark1'!U55)</f>
        <v>267.69918640576714</v>
      </c>
      <c r="Q37" s="26"/>
      <c r="R37" s="127"/>
      <c r="S37" s="424">
        <f>+IF(G37=0,"",'Ark1'!AR55)</f>
        <v>216.25373134328365</v>
      </c>
      <c r="T37" s="425">
        <f>+IF(G37=0,"",'Ark1'!AS55)</f>
        <v>26.473664159216089</v>
      </c>
      <c r="U37" s="26"/>
      <c r="V37" s="113">
        <f>+IF(E37=0,"",'Ark1'!T55)</f>
        <v>7.5489186405767263</v>
      </c>
      <c r="W37" s="113" t="e">
        <f>+IF(E37=0,"",V37-#REF!)</f>
        <v>#REF!</v>
      </c>
      <c r="X37" s="115">
        <f>+IF(E37=0,"",'Ark1'!W55)</f>
        <v>70.751802265705493</v>
      </c>
      <c r="Y37" s="115" t="e">
        <f>+IF(E37=0,"",X37-#REF!)</f>
        <v>#REF!</v>
      </c>
      <c r="Z37" s="462">
        <f>+IF(E37=0,"",'Ark1'!AG55)</f>
        <v>1073.9292667099287</v>
      </c>
      <c r="AA37" s="115" t="e">
        <f>+IF(E37=0,"",Z37-#REF!)</f>
        <v>#REF!</v>
      </c>
      <c r="AB37" s="115">
        <f>+IF(E37=0,"",'Ark1'!AH55)</f>
        <v>94.315139031925895</v>
      </c>
      <c r="AC37" s="130"/>
      <c r="AD37" s="115">
        <f>+IF(E37=0,"",'Ark1'!AI55)</f>
        <v>16.951596292481977</v>
      </c>
      <c r="AE37" s="115" t="str">
        <f>+IF(J37=0,"",AD37-#REF!)</f>
        <v/>
      </c>
      <c r="AF37" s="115">
        <f>+IF(E37=0,"",'Ark1'!Y55)</f>
        <v>48.76826571091469</v>
      </c>
      <c r="AG37" s="113">
        <f>+IF(E37=0,"",'Ark1'!Z55)</f>
        <v>1.4797588084868549</v>
      </c>
      <c r="AH37" s="113">
        <f>+IF(E37=0,"",'Ark1'!AA55)</f>
        <v>2.0528612482094859</v>
      </c>
      <c r="AI37" s="115">
        <f t="shared" ref="AI37:AI48" si="24">IF(E37=0,"",1000*P37/Z37)</f>
        <v>249.27078039868101</v>
      </c>
      <c r="AJ37" s="115" t="e">
        <f>+IF(AI37=0,"",AI37-#REF!)</f>
        <v>#REF!</v>
      </c>
      <c r="AK37" s="26"/>
      <c r="AR37"/>
      <c r="AT37"/>
      <c r="AU37"/>
      <c r="BA37"/>
    </row>
    <row r="38" spans="1:99" ht="15.6">
      <c r="A38" s="26"/>
      <c r="B38" s="91">
        <f>+'Ark1'!D56</f>
        <v>2</v>
      </c>
      <c r="C38" s="91" t="str">
        <f t="shared" si="23"/>
        <v>Feb</v>
      </c>
      <c r="D38" s="91">
        <f>+'Ark1'!C56</f>
        <v>2022</v>
      </c>
      <c r="E38" s="462">
        <f>+'Ark1'!Q56</f>
        <v>1743</v>
      </c>
      <c r="F38" s="26"/>
      <c r="G38" s="462">
        <f>+IF(E38=0,"",'Ark1'!R56)</f>
        <v>3506</v>
      </c>
      <c r="H38" s="26"/>
      <c r="I38" s="114">
        <f>+IF(E38=0,"",'Ark1'!AE56)</f>
        <v>6.4059930568244097</v>
      </c>
      <c r="J38" s="92"/>
      <c r="K38" s="114">
        <f>+IF(E38=0,"",'Ark1'!AF56)</f>
        <v>6.4735981914254799</v>
      </c>
      <c r="L38" s="93"/>
      <c r="M38" s="113">
        <f>+IF(E38=0,"",'Ark1'!S56)</f>
        <v>3.7211565989121098</v>
      </c>
      <c r="N38" s="26"/>
      <c r="O38" s="127"/>
      <c r="P38" s="115">
        <f>+IF(E38=0,"",'Ark1'!U56)</f>
        <v>268.71457501426158</v>
      </c>
      <c r="Q38" s="26"/>
      <c r="R38" s="127"/>
      <c r="S38" s="424">
        <f>+IF(G38=0,"",'Ark1'!AR56)</f>
        <v>216.79443254817997</v>
      </c>
      <c r="T38" s="425">
        <f>+IF(G38=0,"",'Ark1'!AS56)</f>
        <v>26.426548405189397</v>
      </c>
      <c r="U38" s="26"/>
      <c r="V38" s="113">
        <f>+IF(E38=0,"",'Ark1'!T56)</f>
        <v>7.6985168282943501</v>
      </c>
      <c r="W38" s="113" t="e">
        <f>+IF(E38=0,"",V38-#REF!)</f>
        <v>#REF!</v>
      </c>
      <c r="X38" s="115">
        <f>+IF(E38=0,"",'Ark1'!W56)</f>
        <v>71.876782658300058</v>
      </c>
      <c r="Y38" s="115" t="e">
        <f>+IF(E38=0,"",X38-#REF!)</f>
        <v>#REF!</v>
      </c>
      <c r="Z38" s="462">
        <f>+IF(E38=0,"",'Ark1'!AG56)</f>
        <v>1066.9675741817073</v>
      </c>
      <c r="AA38" s="115" t="e">
        <f>+IF(E38=0,"",Z38-#REF!)</f>
        <v>#REF!</v>
      </c>
      <c r="AB38" s="115">
        <f>+IF(E38=0,"",'Ark1'!AH56)</f>
        <v>92.783799201369092</v>
      </c>
      <c r="AC38" s="130"/>
      <c r="AD38" s="115">
        <f>+IF(E38=0,"",'Ark1'!AI56)</f>
        <v>12.321734169994295</v>
      </c>
      <c r="AE38" s="115" t="str">
        <f>+IF(J38=0,"",AD38-#REF!)</f>
        <v/>
      </c>
      <c r="AF38" s="115">
        <f>+IF(E38=0,"",'Ark1'!Y56)</f>
        <v>49.468993225114048</v>
      </c>
      <c r="AG38" s="113">
        <f>+IF(E38=0,"",'Ark1'!Z56)</f>
        <v>1.5329054252298662</v>
      </c>
      <c r="AH38" s="113">
        <f>+IF(E38=0,"",'Ark1'!AA56)</f>
        <v>2.1378834001954967</v>
      </c>
      <c r="AI38" s="115">
        <f t="shared" si="24"/>
        <v>251.84886731009391</v>
      </c>
      <c r="AJ38" s="115" t="e">
        <f>+IF(AI38=0,"",AI38-#REF!)</f>
        <v>#REF!</v>
      </c>
      <c r="AK38" s="26"/>
      <c r="AR38"/>
      <c r="AT38"/>
      <c r="AU38"/>
      <c r="BA38"/>
    </row>
    <row r="39" spans="1:99" ht="15.6">
      <c r="A39" s="26"/>
      <c r="B39" s="91">
        <f>+'Ark1'!D57</f>
        <v>3</v>
      </c>
      <c r="C39" s="91" t="str">
        <f t="shared" si="23"/>
        <v>Mars</v>
      </c>
      <c r="D39" s="91">
        <f>+'Ark1'!C57</f>
        <v>2022</v>
      </c>
      <c r="E39" s="462">
        <f>+'Ark1'!Q57</f>
        <v>2480</v>
      </c>
      <c r="F39" s="26"/>
      <c r="G39" s="462">
        <f>+IF(E39=0,"",'Ark1'!R57)</f>
        <v>4860</v>
      </c>
      <c r="H39" s="26"/>
      <c r="I39" s="114">
        <f>+IF(E39=0,"",'Ark1'!AE57)</f>
        <v>8.8799561483647</v>
      </c>
      <c r="J39" s="92"/>
      <c r="K39" s="114">
        <f>+IF(E39=0,"",'Ark1'!AF57)</f>
        <v>9.0245281763678413</v>
      </c>
      <c r="L39" s="93"/>
      <c r="M39" s="113">
        <f>+IF(E39=0,"",'Ark1'!S57)</f>
        <v>3.913142149783372</v>
      </c>
      <c r="N39" s="26"/>
      <c r="O39" s="127"/>
      <c r="P39" s="115">
        <f>+IF(E39=0,"",'Ark1'!U57)</f>
        <v>270.23751028806657</v>
      </c>
      <c r="Q39" s="26"/>
      <c r="R39" s="127"/>
      <c r="S39" s="424">
        <f>+IF(G39=0,"",'Ark1'!AR57)</f>
        <v>215.98608090474124</v>
      </c>
      <c r="T39" s="425">
        <f>+IF(G39=0,"",'Ark1'!AS57)</f>
        <v>26.864722462918046</v>
      </c>
      <c r="U39" s="26"/>
      <c r="V39" s="113">
        <f>+IF(E39=0,"",'Ark1'!T57)</f>
        <v>7.7320987654320996</v>
      </c>
      <c r="W39" s="113" t="e">
        <f>+IF(E39=0,"",V39-#REF!)</f>
        <v>#REF!</v>
      </c>
      <c r="X39" s="115">
        <f>+IF(E39=0,"",'Ark1'!W57)</f>
        <v>72.427983539094683</v>
      </c>
      <c r="Y39" s="115" t="e">
        <f>+IF(E39=0,"",X39-#REF!)</f>
        <v>#REF!</v>
      </c>
      <c r="Z39" s="462">
        <f>+IF(E39=0,"",'Ark1'!AG57)</f>
        <v>1062.1705089169202</v>
      </c>
      <c r="AA39" s="115" t="e">
        <f>+IF(E39=0,"",Z39-#REF!)</f>
        <v>#REF!</v>
      </c>
      <c r="AB39" s="115">
        <f>+IF(E39=0,"",'Ark1'!AH57)</f>
        <v>93.950617283950621</v>
      </c>
      <c r="AC39" s="130"/>
      <c r="AD39" s="115">
        <f>+IF(E39=0,"",'Ark1'!AI57)</f>
        <v>18.31275720164609</v>
      </c>
      <c r="AE39" s="115" t="str">
        <f>+IF(J39=0,"",AD39-#REF!)</f>
        <v/>
      </c>
      <c r="AF39" s="115">
        <f>+IF(E39=0,"",'Ark1'!Y57)</f>
        <v>50.580398112558278</v>
      </c>
      <c r="AG39" s="113">
        <f>+IF(E39=0,"",'Ark1'!Z57)</f>
        <v>1.6006279622740154</v>
      </c>
      <c r="AH39" s="113">
        <f>+IF(E39=0,"",'Ark1'!AA57)</f>
        <v>2.1473111041252766</v>
      </c>
      <c r="AI39" s="115">
        <f t="shared" si="24"/>
        <v>254.42008417614969</v>
      </c>
      <c r="AJ39" s="115" t="e">
        <f>+IF(AI39=0,"",AI39-#REF!)</f>
        <v>#REF!</v>
      </c>
      <c r="AK39" s="26"/>
      <c r="AR39"/>
      <c r="AT39"/>
      <c r="AU39"/>
      <c r="BA39"/>
    </row>
    <row r="40" spans="1:99" ht="15.6">
      <c r="A40" s="26"/>
      <c r="B40" s="91">
        <f>+'Ark1'!D58</f>
        <v>4</v>
      </c>
      <c r="C40" s="91" t="str">
        <f t="shared" si="23"/>
        <v>April</v>
      </c>
      <c r="D40" s="91">
        <f>+'Ark1'!C58</f>
        <v>2022</v>
      </c>
      <c r="E40" s="462">
        <f>+'Ark1'!Q58</f>
        <v>1761</v>
      </c>
      <c r="F40" s="26"/>
      <c r="G40" s="462">
        <f>+IF(E40=0,"",'Ark1'!R58)</f>
        <v>3252</v>
      </c>
      <c r="H40" s="26"/>
      <c r="I40" s="114">
        <f>+IF(E40=0,"",'Ark1'!AE58)</f>
        <v>5.9418965832267494</v>
      </c>
      <c r="J40" s="92"/>
      <c r="K40" s="114">
        <f>+IF(E40=0,"",'Ark1'!AF58)</f>
        <v>6.0436724097583641</v>
      </c>
      <c r="L40" s="93"/>
      <c r="M40" s="113">
        <f>+IF(E40=0,"",'Ark1'!S58)</f>
        <v>4.0238316310739695</v>
      </c>
      <c r="N40" s="26"/>
      <c r="O40" s="127"/>
      <c r="P40" s="115">
        <f>+IF(E40=0,"",'Ark1'!U58)</f>
        <v>270.46294587945846</v>
      </c>
      <c r="Q40" s="26"/>
      <c r="R40" s="127"/>
      <c r="S40" s="424">
        <f>+IF(G40=0,"",'Ark1'!AR58)</f>
        <v>215.50540175557057</v>
      </c>
      <c r="T40" s="425">
        <f>+IF(G40=0,"",'Ark1'!AS58)</f>
        <v>27.105593581712675</v>
      </c>
      <c r="U40" s="26"/>
      <c r="V40" s="113">
        <f>+IF(E40=0,"",'Ark1'!T58)</f>
        <v>7.729397293972939</v>
      </c>
      <c r="W40" s="113" t="e">
        <f>+IF(E40=0,"",V40-#REF!)</f>
        <v>#REF!</v>
      </c>
      <c r="X40" s="115">
        <f>+IF(E40=0,"",'Ark1'!W58)</f>
        <v>72.263222632226302</v>
      </c>
      <c r="Y40" s="115" t="e">
        <f>+IF(E40=0,"",X40-#REF!)</f>
        <v>#REF!</v>
      </c>
      <c r="Z40" s="462">
        <f>+IF(E40=0,"",'Ark1'!AG58)</f>
        <v>1053.5303848750841</v>
      </c>
      <c r="AA40" s="115" t="e">
        <f>+IF(E40=0,"",Z40-#REF!)</f>
        <v>#REF!</v>
      </c>
      <c r="AB40" s="115">
        <f>+IF(E40=0,"",'Ark1'!AH58)</f>
        <v>90.098400984009842</v>
      </c>
      <c r="AC40" s="130"/>
      <c r="AD40" s="115">
        <f>+IF(E40=0,"",'Ark1'!AI58)</f>
        <v>21.402214022140225</v>
      </c>
      <c r="AE40" s="115" t="str">
        <f>+IF(J40=0,"",AD40-#REF!)</f>
        <v/>
      </c>
      <c r="AF40" s="115">
        <f>+IF(E40=0,"",'Ark1'!Y58)</f>
        <v>52.758371041363048</v>
      </c>
      <c r="AG40" s="113">
        <f>+IF(E40=0,"",'Ark1'!Z58)</f>
        <v>1.6926464685513083</v>
      </c>
      <c r="AH40" s="113">
        <f>+IF(E40=0,"",'Ark1'!AA58)</f>
        <v>2.2012708519586401</v>
      </c>
      <c r="AI40" s="115">
        <f t="shared" si="24"/>
        <v>256.72059369367588</v>
      </c>
      <c r="AJ40" s="115" t="e">
        <f>+IF(AI40=0,"",AI40-#REF!)</f>
        <v>#REF!</v>
      </c>
      <c r="AK40" s="26"/>
      <c r="AR40"/>
      <c r="AT40"/>
      <c r="AU40"/>
      <c r="BA40"/>
    </row>
    <row r="41" spans="1:99" ht="15.6">
      <c r="A41" s="26"/>
      <c r="B41" s="91">
        <f>+'Ark1'!D59</f>
        <v>5</v>
      </c>
      <c r="C41" s="91" t="str">
        <f t="shared" si="23"/>
        <v>Mai</v>
      </c>
      <c r="D41" s="91">
        <f>+'Ark1'!C59</f>
        <v>2022</v>
      </c>
      <c r="E41" s="462">
        <f>+'Ark1'!Q59</f>
        <v>2031</v>
      </c>
      <c r="F41" s="26"/>
      <c r="G41" s="462">
        <f>+IF(E41=0,"",'Ark1'!R59)</f>
        <v>4083</v>
      </c>
      <c r="H41" s="26"/>
      <c r="I41" s="114">
        <f>+IF(E41=0,"",'Ark1'!AE59)</f>
        <v>7.4602594555088624</v>
      </c>
      <c r="J41" s="92"/>
      <c r="K41" s="114">
        <f>+IF(E41=0,"",'Ark1'!AF59)</f>
        <v>7.5713485529869153</v>
      </c>
      <c r="L41" s="93"/>
      <c r="M41" s="113">
        <f>+IF(E41=0,"",'Ark1'!S59)</f>
        <v>3.9879458794587945</v>
      </c>
      <c r="N41" s="26"/>
      <c r="O41" s="127"/>
      <c r="P41" s="115">
        <f>+IF(E41=0,"",'Ark1'!U59)</f>
        <v>269.86791574822473</v>
      </c>
      <c r="Q41" s="26"/>
      <c r="R41" s="127"/>
      <c r="S41" s="424">
        <f>+IF(G41=0,"",'Ark1'!AR59)</f>
        <v>215.30576307363924</v>
      </c>
      <c r="T41" s="425">
        <f>+IF(G41=0,"",'Ark1'!AS59)</f>
        <v>27.110018576624608</v>
      </c>
      <c r="U41" s="26"/>
      <c r="V41" s="113">
        <f>+IF(E41=0,"",'Ark1'!T59)</f>
        <v>7.609845701689931</v>
      </c>
      <c r="W41" s="113" t="e">
        <f>+IF(E41=0,"",V41-#REF!)</f>
        <v>#REF!</v>
      </c>
      <c r="X41" s="115">
        <f>+IF(E41=0,"",'Ark1'!W59)</f>
        <v>69.630173891746281</v>
      </c>
      <c r="Y41" s="115" t="e">
        <f>+IF(E41=0,"",X41-#REF!)</f>
        <v>#REF!</v>
      </c>
      <c r="Z41" s="462">
        <f>+IF(E41=0,"",'Ark1'!AG59)</f>
        <v>1055.8199039487727</v>
      </c>
      <c r="AA41" s="115" t="e">
        <f>+IF(E41=0,"",Z41-#REF!)</f>
        <v>#REF!</v>
      </c>
      <c r="AB41" s="115">
        <f>+IF(E41=0,"",'Ark1'!AH59)</f>
        <v>90.693117805535138</v>
      </c>
      <c r="AC41" s="130"/>
      <c r="AD41" s="115">
        <f>+IF(E41=0,"",'Ark1'!AI59)</f>
        <v>22.532451628704379</v>
      </c>
      <c r="AE41" s="115" t="str">
        <f>+IF(J41=0,"",AD41-#REF!)</f>
        <v/>
      </c>
      <c r="AF41" s="115">
        <f>+IF(E41=0,"",'Ark1'!Y59)</f>
        <v>53.285525927019997</v>
      </c>
      <c r="AG41" s="113">
        <f>+IF(E41=0,"",'Ark1'!Z59)</f>
        <v>1.7506964798586373</v>
      </c>
      <c r="AH41" s="113">
        <f>+IF(E41=0,"",'Ark1'!AA59)</f>
        <v>2.2438576022576444</v>
      </c>
      <c r="AI41" s="115">
        <f t="shared" si="24"/>
        <v>255.60032988478159</v>
      </c>
      <c r="AJ41" s="115" t="e">
        <f>+IF(AI41=0,"",AI41-#REF!)</f>
        <v>#REF!</v>
      </c>
      <c r="AK41" s="26"/>
      <c r="AR41"/>
      <c r="AT41"/>
      <c r="AU41"/>
      <c r="BA41"/>
    </row>
    <row r="42" spans="1:99" ht="15.6">
      <c r="A42" s="26"/>
      <c r="B42" s="91">
        <f>+'Ark1'!D60</f>
        <v>6</v>
      </c>
      <c r="C42" s="91" t="str">
        <f t="shared" si="23"/>
        <v>Juni</v>
      </c>
      <c r="D42" s="91">
        <f>+'Ark1'!C60</f>
        <v>2022</v>
      </c>
      <c r="E42" s="462">
        <f>+'Ark1'!Q60</f>
        <v>2190</v>
      </c>
      <c r="F42" s="26"/>
      <c r="G42" s="462">
        <f>+IF(E42=0,"",'Ark1'!R60)</f>
        <v>4159</v>
      </c>
      <c r="H42" s="26"/>
      <c r="I42" s="114">
        <f>+IF(E42=0,"",'Ark1'!AE60)</f>
        <v>7.5991229672939875</v>
      </c>
      <c r="J42" s="92"/>
      <c r="K42" s="114">
        <f>+IF(E42=0,"",'Ark1'!AF60)</f>
        <v>7.6790323599102557</v>
      </c>
      <c r="L42" s="93"/>
      <c r="M42" s="113">
        <f>+IF(E42=0,"",'Ark1'!S60)</f>
        <v>3.8864786695589304</v>
      </c>
      <c r="N42" s="26"/>
      <c r="O42" s="127"/>
      <c r="P42" s="115">
        <f>+IF(E42=0,"",'Ark1'!U60)</f>
        <v>268.70452031738472</v>
      </c>
      <c r="Q42" s="26"/>
      <c r="R42" s="127"/>
      <c r="S42" s="424">
        <f>+IF(G42=0,"",'Ark1'!AR60)</f>
        <v>215.69882593159767</v>
      </c>
      <c r="T42" s="425">
        <f>+IF(G42=0,"",'Ark1'!AS60)</f>
        <v>26.871301862691841</v>
      </c>
      <c r="U42" s="26"/>
      <c r="V42" s="113">
        <f>+IF(E42=0,"",'Ark1'!T60)</f>
        <v>7.5282519836499153</v>
      </c>
      <c r="W42" s="113" t="e">
        <f>+IF(E42=0,"",V42-#REF!)</f>
        <v>#REF!</v>
      </c>
      <c r="X42" s="115">
        <f>+IF(E42=0,"",'Ark1'!W60)</f>
        <v>66.626592930993041</v>
      </c>
      <c r="Y42" s="115" t="e">
        <f>+IF(E42=0,"",X42-#REF!)</f>
        <v>#REF!</v>
      </c>
      <c r="Z42" s="462">
        <f>+IF(E42=0,"",'Ark1'!AG60)</f>
        <v>1080.4492087799897</v>
      </c>
      <c r="AA42" s="115" t="e">
        <f>+IF(E42=0,"",Z42-#REF!)</f>
        <v>#REF!</v>
      </c>
      <c r="AB42" s="115">
        <f>+IF(E42=0,"",'Ark1'!AH60)</f>
        <v>93.339745131041127</v>
      </c>
      <c r="AC42" s="130"/>
      <c r="AD42" s="115">
        <f>+IF(E42=0,"",'Ark1'!AI60)</f>
        <v>21.038711228660738</v>
      </c>
      <c r="AE42" s="115" t="str">
        <f>+IF(J42=0,"",AD42-#REF!)</f>
        <v/>
      </c>
      <c r="AF42" s="115">
        <f>+IF(E42=0,"",'Ark1'!Y60)</f>
        <v>53.491915816411549</v>
      </c>
      <c r="AG42" s="113">
        <f>+IF(E42=0,"",'Ark1'!Z60)</f>
        <v>1.7913851906801197</v>
      </c>
      <c r="AH42" s="113">
        <f>+IF(E42=0,"",'Ark1'!AA60)</f>
        <v>2.3136189197600943</v>
      </c>
      <c r="AI42" s="115">
        <f t="shared" si="24"/>
        <v>248.69704020682073</v>
      </c>
      <c r="AJ42" s="115" t="e">
        <f>+IF(AI42=0,"",AI42-#REF!)</f>
        <v>#REF!</v>
      </c>
      <c r="AK42" s="26"/>
      <c r="AR42"/>
      <c r="AT42"/>
      <c r="AU42"/>
      <c r="BA42"/>
    </row>
    <row r="43" spans="1:99" ht="15.6">
      <c r="A43" s="26"/>
      <c r="B43" s="91">
        <f>+'Ark1'!D61</f>
        <v>7</v>
      </c>
      <c r="C43" s="91" t="str">
        <f t="shared" si="23"/>
        <v>Juli</v>
      </c>
      <c r="D43" s="91">
        <f>+'Ark1'!C61</f>
        <v>2022</v>
      </c>
      <c r="E43" s="462">
        <f>+'Ark1'!Q61</f>
        <v>1431</v>
      </c>
      <c r="F43" s="26"/>
      <c r="G43" s="462">
        <f>+IF(E43=0,"",'Ark1'!R61)</f>
        <v>2750</v>
      </c>
      <c r="H43" s="26"/>
      <c r="I43" s="114">
        <f>+IF(E43=0,"",'Ark1'!AE61)</f>
        <v>5.0246665448565686</v>
      </c>
      <c r="J43" s="92"/>
      <c r="K43" s="114">
        <f>+IF(E43=0,"",'Ark1'!AF61)</f>
        <v>4.9812009767869583</v>
      </c>
      <c r="L43" s="93"/>
      <c r="M43" s="113">
        <f>+IF(E43=0,"",'Ark1'!S61)</f>
        <v>3.7063985374771473</v>
      </c>
      <c r="N43" s="26"/>
      <c r="O43" s="127"/>
      <c r="P43" s="115">
        <f>+IF(E43=0,"",'Ark1'!U61)</f>
        <v>263.60810909090861</v>
      </c>
      <c r="Q43" s="26"/>
      <c r="R43" s="127"/>
      <c r="S43" s="424">
        <f>+IF(G43=0,"",'Ark1'!AR61)</f>
        <v>215.64557485525225</v>
      </c>
      <c r="T43" s="425">
        <f>+IF(G43=0,"",'Ark1'!AS61)</f>
        <v>26.339505622201443</v>
      </c>
      <c r="U43" s="26"/>
      <c r="V43" s="113">
        <f>+IF(E43=0,"",'Ark1'!T61)</f>
        <v>7.2414545454545456</v>
      </c>
      <c r="W43" s="113" t="e">
        <f>+IF(E43=0,"",V43-#REF!)</f>
        <v>#REF!</v>
      </c>
      <c r="X43" s="115">
        <f>+IF(E43=0,"",'Ark1'!W61)</f>
        <v>60.945454545454552</v>
      </c>
      <c r="Y43" s="115" t="e">
        <f>+IF(E43=0,"",X43-#REF!)</f>
        <v>#REF!</v>
      </c>
      <c r="Z43" s="462">
        <f>+IF(E43=0,"",'Ark1'!AG61)</f>
        <v>1086.5140612076093</v>
      </c>
      <c r="AA43" s="115" t="e">
        <f>+IF(E43=0,"",Z43-#REF!)</f>
        <v>#REF!</v>
      </c>
      <c r="AB43" s="115">
        <f>+IF(E43=0,"",'Ark1'!AH61)</f>
        <v>86.909090909090892</v>
      </c>
      <c r="AC43" s="130"/>
      <c r="AD43" s="115">
        <f>+IF(E43=0,"",'Ark1'!AI61)</f>
        <v>16.181818181818183</v>
      </c>
      <c r="AE43" s="115" t="str">
        <f>+IF(J43=0,"",AD43-#REF!)</f>
        <v/>
      </c>
      <c r="AF43" s="115">
        <f>+IF(E43=0,"",'Ark1'!Y61)</f>
        <v>52.81271482294899</v>
      </c>
      <c r="AG43" s="113">
        <f>+IF(E43=0,"",'Ark1'!Z61)</f>
        <v>1.7495118460785219</v>
      </c>
      <c r="AH43" s="113">
        <f>+IF(E43=0,"",'Ark1'!AA61)</f>
        <v>2.3978531444772297</v>
      </c>
      <c r="AI43" s="115">
        <f t="shared" si="24"/>
        <v>242.61822143187047</v>
      </c>
      <c r="AJ43" s="115" t="e">
        <f>+IF(AI43=0,"",AI43-#REF!)</f>
        <v>#REF!</v>
      </c>
      <c r="AK43" s="26"/>
      <c r="AR43"/>
      <c r="AT43"/>
      <c r="AU43"/>
      <c r="BA43"/>
    </row>
    <row r="44" spans="1:99" ht="15.6">
      <c r="A44" s="26"/>
      <c r="B44" s="91">
        <f>+'Ark1'!D62</f>
        <v>8</v>
      </c>
      <c r="C44" s="91" t="str">
        <f t="shared" si="23"/>
        <v>Aug</v>
      </c>
      <c r="D44" s="91">
        <f>+'Ark1'!C62</f>
        <v>2022</v>
      </c>
      <c r="E44" s="462">
        <f>+'Ark1'!Q62</f>
        <v>1837</v>
      </c>
      <c r="F44" s="26"/>
      <c r="G44" s="462">
        <f>+IF(E44=0,"",'Ark1'!R62)</f>
        <v>3674</v>
      </c>
      <c r="H44" s="26"/>
      <c r="I44" s="114">
        <f>+IF(E44=0,"",'Ark1'!AE62)</f>
        <v>6.7129545039283753</v>
      </c>
      <c r="J44" s="92"/>
      <c r="K44" s="114">
        <f>+IF(E44=0,"",'Ark1'!AF62)</f>
        <v>6.6383582502361964</v>
      </c>
      <c r="L44" s="93"/>
      <c r="M44" s="113">
        <f>+IF(E44=0,"",'Ark1'!S62)</f>
        <v>3.5260430869920918</v>
      </c>
      <c r="N44" s="26"/>
      <c r="O44" s="127"/>
      <c r="P44" s="115">
        <f>+IF(E44=0,"",'Ark1'!U62)</f>
        <v>262.95348394120879</v>
      </c>
      <c r="Q44" s="26"/>
      <c r="R44" s="127"/>
      <c r="S44" s="424">
        <f>+IF(G44=0,"",'Ark1'!AR62)</f>
        <v>216.66532605573121</v>
      </c>
      <c r="T44" s="425">
        <f>+IF(G44=0,"",'Ark1'!AS62)</f>
        <v>25.915706724227849</v>
      </c>
      <c r="U44" s="26"/>
      <c r="V44" s="113">
        <f>+IF(E44=0,"",'Ark1'!T62)</f>
        <v>7.158138268916713</v>
      </c>
      <c r="W44" s="113" t="e">
        <f>+IF(E44=0,"",V44-#REF!)</f>
        <v>#REF!</v>
      </c>
      <c r="X44" s="115">
        <f>+IF(E44=0,"",'Ark1'!W62)</f>
        <v>60.724006532389758</v>
      </c>
      <c r="Y44" s="115" t="e">
        <f>+IF(E44=0,"",X44-#REF!)</f>
        <v>#REF!</v>
      </c>
      <c r="Z44" s="462">
        <f>+IF(E44=0,"",'Ark1'!AG62)</f>
        <v>1097.2482045389256</v>
      </c>
      <c r="AA44" s="115" t="e">
        <f>+IF(E44=0,"",Z44-#REF!)</f>
        <v>#REF!</v>
      </c>
      <c r="AB44" s="115">
        <f>+IF(E44=0,"",'Ark1'!AH62)</f>
        <v>94.22972237343491</v>
      </c>
      <c r="AC44" s="130"/>
      <c r="AD44" s="115">
        <f>+IF(E44=0,"",'Ark1'!AI62)</f>
        <v>14.044637996733799</v>
      </c>
      <c r="AE44" s="115" t="str">
        <f>+IF(J44=0,"",AD44-#REF!)</f>
        <v/>
      </c>
      <c r="AF44" s="115">
        <f>+IF(E44=0,"",'Ark1'!Y62)</f>
        <v>48.823645015261476</v>
      </c>
      <c r="AG44" s="113">
        <f>+IF(E44=0,"",'Ark1'!Z62)</f>
        <v>1.5638499199705456</v>
      </c>
      <c r="AH44" s="113">
        <f>+IF(E44=0,"",'Ark1'!AA62)</f>
        <v>2.238812485705572</v>
      </c>
      <c r="AI44" s="115">
        <f t="shared" si="24"/>
        <v>239.64813326051822</v>
      </c>
      <c r="AJ44" s="115" t="e">
        <f>+IF(AI44=0,"",AI44-#REF!)</f>
        <v>#REF!</v>
      </c>
      <c r="AK44" s="26"/>
      <c r="AR44"/>
      <c r="AT44"/>
      <c r="AU44"/>
      <c r="BA44"/>
    </row>
    <row r="45" spans="1:99" ht="15.6">
      <c r="A45" s="26"/>
      <c r="B45" s="91">
        <f>+'Ark1'!D63</f>
        <v>9</v>
      </c>
      <c r="C45" s="91" t="str">
        <f t="shared" si="23"/>
        <v>Sept</v>
      </c>
      <c r="D45" s="91">
        <f>+'Ark1'!C63</f>
        <v>2022</v>
      </c>
      <c r="E45" s="462">
        <f>+'Ark1'!Q63</f>
        <v>2001</v>
      </c>
      <c r="F45" s="26"/>
      <c r="G45" s="462">
        <f>+IF(E45=0,"",'Ark1'!R63)</f>
        <v>4303</v>
      </c>
      <c r="H45" s="26"/>
      <c r="I45" s="114">
        <f>+IF(E45=0,"",'Ark1'!AE63)</f>
        <v>7.8622327790973889</v>
      </c>
      <c r="J45" s="92"/>
      <c r="K45" s="114">
        <f>+IF(E45=0,"",'Ark1'!AF63)</f>
        <v>7.7648927323740669</v>
      </c>
      <c r="L45" s="93"/>
      <c r="M45" s="113">
        <f>+IF(E45=0,"",'Ark1'!S63)</f>
        <v>3.5808634772462073</v>
      </c>
      <c r="N45" s="26"/>
      <c r="O45" s="127"/>
      <c r="P45" s="115">
        <f>+IF(E45=0,"",'Ark1'!U63)</f>
        <v>262.61619800139403</v>
      </c>
      <c r="Q45" s="26"/>
      <c r="R45" s="127"/>
      <c r="S45" s="424">
        <f>+IF(G45=0,"",'Ark1'!AR63)</f>
        <v>216.38175593054535</v>
      </c>
      <c r="T45" s="425">
        <f>+IF(G45=0,"",'Ark1'!AS63)</f>
        <v>26.050182919445941</v>
      </c>
      <c r="U45" s="26"/>
      <c r="V45" s="113">
        <f>+IF(E45=0,"",'Ark1'!T63)</f>
        <v>7.1791773181501286</v>
      </c>
      <c r="W45" s="113" t="e">
        <f>+IF(E45=0,"",V45-#REF!)</f>
        <v>#REF!</v>
      </c>
      <c r="X45" s="115">
        <f>+IF(E45=0,"",'Ark1'!W63)</f>
        <v>61.259586335115031</v>
      </c>
      <c r="Y45" s="115" t="e">
        <f>+IF(E45=0,"",X45-#REF!)</f>
        <v>#REF!</v>
      </c>
      <c r="Z45" s="462">
        <f>+IF(E45=0,"",'Ark1'!AG63)</f>
        <v>1079.4367816091951</v>
      </c>
      <c r="AA45" s="115" t="e">
        <f>+IF(E45=0,"",Z45-#REF!)</f>
        <v>#REF!</v>
      </c>
      <c r="AB45" s="115">
        <f>+IF(E45=0,"",'Ark1'!AH63)</f>
        <v>94.306297931675559</v>
      </c>
      <c r="AC45" s="130"/>
      <c r="AD45" s="115">
        <f>+IF(E45=0,"",'Ark1'!AI63)</f>
        <v>14.780385777364629</v>
      </c>
      <c r="AE45" s="115" t="str">
        <f>+IF(J45=0,"",AD45-#REF!)</f>
        <v/>
      </c>
      <c r="AF45" s="115">
        <f>+IF(E45=0,"",'Ark1'!Y63)</f>
        <v>49.829840741793213</v>
      </c>
      <c r="AG45" s="113">
        <f>+IF(E45=0,"",'Ark1'!Z63)</f>
        <v>1.5450793985560869</v>
      </c>
      <c r="AH45" s="113">
        <f>+IF(E45=0,"",'Ark1'!AA63)</f>
        <v>2.2859112536908475</v>
      </c>
      <c r="AI45" s="115">
        <f t="shared" si="24"/>
        <v>243.29002168139289</v>
      </c>
      <c r="AJ45" s="115" t="e">
        <f>+IF(AI45=0,"",AI45-#REF!)</f>
        <v>#REF!</v>
      </c>
      <c r="AK45" s="26"/>
      <c r="AN45" s="39"/>
      <c r="AO45" s="39"/>
      <c r="AP45" s="39"/>
      <c r="AR45" s="39"/>
      <c r="AS45" s="39"/>
      <c r="AT45" s="4"/>
      <c r="AU45" s="2"/>
      <c r="AV45" s="2"/>
      <c r="AW45" s="2"/>
      <c r="AX45" s="2"/>
      <c r="AY45" s="2"/>
      <c r="AZ45" s="2"/>
      <c r="BA45" s="2"/>
      <c r="BB45" s="2"/>
      <c r="BC45" s="2"/>
      <c r="BE45" s="2"/>
      <c r="BL45" s="4"/>
      <c r="BM45" s="2"/>
      <c r="BN45" s="2"/>
      <c r="BO45" s="2"/>
      <c r="BP45" s="2"/>
      <c r="BQ45" s="2"/>
      <c r="BR45" s="2"/>
      <c r="BS45" s="2"/>
      <c r="BT45" s="2"/>
      <c r="BU45" s="2"/>
      <c r="BW45" s="2"/>
      <c r="CD45" s="4"/>
      <c r="CE45" s="2"/>
      <c r="CF45" s="2"/>
      <c r="CG45" s="2"/>
      <c r="CH45" s="2"/>
      <c r="CI45" s="2"/>
      <c r="CJ45" s="2"/>
      <c r="CK45" s="2"/>
      <c r="CL45" s="2"/>
      <c r="CM45" s="2"/>
      <c r="CO45" s="2"/>
    </row>
    <row r="46" spans="1:99" ht="15.6">
      <c r="A46" s="26"/>
      <c r="B46" s="91">
        <f>+'Ark1'!D64</f>
        <v>10</v>
      </c>
      <c r="C46" s="91" t="str">
        <f t="shared" si="23"/>
        <v>Okt</v>
      </c>
      <c r="D46" s="91">
        <f>+'Ark1'!C64</f>
        <v>2022</v>
      </c>
      <c r="E46" s="462">
        <f>+'Ark1'!Q64</f>
        <v>3039</v>
      </c>
      <c r="F46" s="26"/>
      <c r="G46" s="462">
        <f>+IF(E46=0,"",'Ark1'!R64)</f>
        <v>6916</v>
      </c>
      <c r="H46" s="26"/>
      <c r="I46" s="114">
        <f>+IF(E46=0,"",'Ark1'!AE64)</f>
        <v>12.636579572446555</v>
      </c>
      <c r="J46" s="92"/>
      <c r="K46" s="114">
        <f>+IF(E46=0,"",'Ark1'!AF64)</f>
        <v>12.367753276838302</v>
      </c>
      <c r="L46" s="93"/>
      <c r="M46" s="113">
        <f>+IF(E46=0,"",'Ark1'!S64)</f>
        <v>3.7030865092015648</v>
      </c>
      <c r="N46" s="26"/>
      <c r="O46" s="127"/>
      <c r="P46" s="115">
        <f>+IF(E46=0,"",'Ark1'!U64)</f>
        <v>260.25148930017315</v>
      </c>
      <c r="Q46" s="26"/>
      <c r="R46" s="127"/>
      <c r="S46" s="424">
        <f>+IF(G46=0,"",'Ark1'!AR64)</f>
        <v>214.74541387024613</v>
      </c>
      <c r="T46" s="425">
        <f>+IF(G46=0,"",'Ark1'!AS64)</f>
        <v>26.22292520632978</v>
      </c>
      <c r="U46" s="26"/>
      <c r="V46" s="113">
        <f>+IF(E46=0,"",'Ark1'!T64)</f>
        <v>7.0730190861769833</v>
      </c>
      <c r="W46" s="113" t="e">
        <f>+IF(E46=0,"",V46-#REF!)</f>
        <v>#REF!</v>
      </c>
      <c r="X46" s="115">
        <f>+IF(E46=0,"",'Ark1'!W64)</f>
        <v>58.762290341237723</v>
      </c>
      <c r="Y46" s="115" t="e">
        <f>+IF(E46=0,"",X46-#REF!)</f>
        <v>#REF!</v>
      </c>
      <c r="Z46" s="462">
        <f>+IF(E46=0,"",'Ark1'!AG64)</f>
        <v>1088.8049217002235</v>
      </c>
      <c r="AA46" s="115" t="e">
        <f>+IF(E46=0,"",Z46-#REF!)</f>
        <v>#REF!</v>
      </c>
      <c r="AB46" s="115">
        <f>+IF(E46=0,"",'Ark1'!AH64)</f>
        <v>95.821283979178688</v>
      </c>
      <c r="AC46" s="130"/>
      <c r="AD46" s="115">
        <f>+IF(E46=0,"",'Ark1'!AI64)</f>
        <v>25.867553499132445</v>
      </c>
      <c r="AE46" s="115" t="str">
        <f>+IF(J46=0,"",AD46-#REF!)</f>
        <v/>
      </c>
      <c r="AF46" s="115">
        <f>+IF(E46=0,"",'Ark1'!Y64)</f>
        <v>51.7114113127518</v>
      </c>
      <c r="AG46" s="113">
        <f>+IF(E46=0,"",'Ark1'!Z64)</f>
        <v>1.5421085663883789</v>
      </c>
      <c r="AH46" s="113">
        <f>+IF(E46=0,"",'Ark1'!AA64)</f>
        <v>2.2342607189642454</v>
      </c>
      <c r="AI46" s="115">
        <f t="shared" si="24"/>
        <v>239.02490162680141</v>
      </c>
      <c r="AJ46" s="115" t="e">
        <f>+IF(AI46=0,"",AI46-#REF!)</f>
        <v>#REF!</v>
      </c>
      <c r="AK46" s="26"/>
      <c r="AN46" s="24"/>
      <c r="AO46" s="24"/>
      <c r="AP46" s="24"/>
      <c r="AQ46" s="39"/>
      <c r="AR46" s="24"/>
      <c r="AS46" s="24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</row>
    <row r="47" spans="1:99" s="2" customFormat="1" ht="15.6">
      <c r="A47" s="26"/>
      <c r="B47" s="91">
        <f>+'Ark1'!D65</f>
        <v>11</v>
      </c>
      <c r="C47" s="91" t="str">
        <f t="shared" si="23"/>
        <v>Nov</v>
      </c>
      <c r="D47" s="91">
        <f>+'Ark1'!C65</f>
        <v>2022</v>
      </c>
      <c r="E47" s="462">
        <f>+'Ark1'!Q65</f>
        <v>3129</v>
      </c>
      <c r="F47" s="26"/>
      <c r="G47" s="462">
        <f>+IF(E47=0,"",'Ark1'!R65)</f>
        <v>7545</v>
      </c>
      <c r="H47" s="26"/>
      <c r="I47" s="114">
        <f>+IF(E47=0,"",'Ark1'!AE65)</f>
        <v>13.785857847615571</v>
      </c>
      <c r="J47" s="92"/>
      <c r="K47" s="114">
        <f>+IF(E47=0,"",'Ark1'!AF65)</f>
        <v>13.757930788798499</v>
      </c>
      <c r="L47" s="93"/>
      <c r="M47" s="113">
        <f>+IF(E47=0,"",'Ark1'!S65)</f>
        <v>3.9734325185972361</v>
      </c>
      <c r="N47" s="26"/>
      <c r="O47" s="127"/>
      <c r="P47" s="115">
        <f>+IF(E47=0,"",'Ark1'!U65)</f>
        <v>265.36966202783253</v>
      </c>
      <c r="Q47" s="26"/>
      <c r="R47" s="127"/>
      <c r="S47" s="424">
        <f>+IF(G47=0,"",'Ark1'!AR65)</f>
        <v>214.26491060461305</v>
      </c>
      <c r="T47" s="425">
        <f>+IF(G47=0,"",'Ark1'!AS65)</f>
        <v>26.939809537058128</v>
      </c>
      <c r="U47" s="26"/>
      <c r="V47" s="113">
        <f>+IF(E47=0,"",'Ark1'!T65)</f>
        <v>7.3822398939695182</v>
      </c>
      <c r="W47" s="113" t="e">
        <f>+IF(E47=0,"",V47-#REF!)</f>
        <v>#REF!</v>
      </c>
      <c r="X47" s="115">
        <f>+IF(E47=0,"",'Ark1'!W65)</f>
        <v>64.744864148442673</v>
      </c>
      <c r="Y47" s="115" t="e">
        <f>+IF(E47=0,"",X47-#REF!)</f>
        <v>#REF!</v>
      </c>
      <c r="Z47" s="462">
        <f>+IF(E47=0,"",'Ark1'!AG65)</f>
        <v>1082.8255766343659</v>
      </c>
      <c r="AA47" s="115" t="e">
        <f>+IF(E47=0,"",Z47-#REF!)</f>
        <v>#REF!</v>
      </c>
      <c r="AB47" s="115">
        <f>+IF(E47=0,"",'Ark1'!AH65)</f>
        <v>96.05036447978793</v>
      </c>
      <c r="AC47" s="130"/>
      <c r="AD47" s="115">
        <f>+IF(E47=0,"",'Ark1'!AI65)</f>
        <v>33.320079522862827</v>
      </c>
      <c r="AE47" s="115" t="str">
        <f>+IF(J47=0,"",AD47-#REF!)</f>
        <v/>
      </c>
      <c r="AF47" s="115">
        <f>+IF(E47=0,"",'Ark1'!Y65)</f>
        <v>51.739288792211745</v>
      </c>
      <c r="AG47" s="113">
        <f>+IF(E47=0,"",'Ark1'!Z65)</f>
        <v>1.606493107253506</v>
      </c>
      <c r="AH47" s="113">
        <f>+IF(E47=0,"",'Ark1'!AA65)</f>
        <v>2.3057717118101015</v>
      </c>
      <c r="AI47" s="115">
        <f t="shared" si="24"/>
        <v>245.07147573356499</v>
      </c>
      <c r="AJ47" s="115" t="e">
        <f>+IF(AI47=0,"",AI47-#REF!)</f>
        <v>#REF!</v>
      </c>
      <c r="AK47" s="26"/>
      <c r="AL47"/>
      <c r="AM47"/>
      <c r="AN47" s="40"/>
      <c r="AO47" s="40"/>
      <c r="AP47" s="40"/>
      <c r="AQ47" s="24"/>
      <c r="AR47" s="40"/>
      <c r="AS47" s="40"/>
      <c r="AT47" s="42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42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42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</row>
    <row r="48" spans="1:99" s="3" customFormat="1" ht="15.6">
      <c r="A48" s="26"/>
      <c r="B48" s="91">
        <f>+'Ark1'!D66</f>
        <v>12</v>
      </c>
      <c r="C48" s="91" t="str">
        <f t="shared" si="23"/>
        <v>Des</v>
      </c>
      <c r="D48" s="91">
        <f>+'Ark1'!C66</f>
        <v>2022</v>
      </c>
      <c r="E48" s="462">
        <f>+'Ark1'!Q66</f>
        <v>2169</v>
      </c>
      <c r="F48" s="26"/>
      <c r="G48" s="462">
        <f>+IF(E48=0,"",'Ark1'!R66)</f>
        <v>4827</v>
      </c>
      <c r="H48" s="26"/>
      <c r="I48" s="114">
        <f>+IF(E48=0,"",'Ark1'!AE66)</f>
        <v>8.8196601498264222</v>
      </c>
      <c r="J48" s="92"/>
      <c r="K48" s="114">
        <f>+IF(E48=0,"",'Ark1'!AF66)</f>
        <v>8.7671202172094276</v>
      </c>
      <c r="L48" s="93"/>
      <c r="M48" s="113">
        <f>+IF(E48=0,"",'Ark1'!S66)</f>
        <v>3.8893970893970886</v>
      </c>
      <c r="N48" s="26"/>
      <c r="O48" s="127"/>
      <c r="P48" s="115">
        <f>+IF(E48=0,"",'Ark1'!U66)</f>
        <v>264.32428009115444</v>
      </c>
      <c r="Q48" s="26"/>
      <c r="R48" s="127"/>
      <c r="S48" s="424">
        <f>+IF(G48=0,"",'Ark1'!AR66)</f>
        <v>214.32086567866389</v>
      </c>
      <c r="T48" s="425">
        <f>+IF(G48=0,"",'Ark1'!AS66)</f>
        <v>26.737883730009568</v>
      </c>
      <c r="U48" s="26"/>
      <c r="V48" s="113">
        <f>+IF(E48=0,"",'Ark1'!T66)</f>
        <v>7.3341620053863714</v>
      </c>
      <c r="W48" s="113" t="e">
        <f>+IF(E48=0,"",V48-#REF!)</f>
        <v>#REF!</v>
      </c>
      <c r="X48" s="115">
        <f>+IF(E48=0,"",'Ark1'!W66)</f>
        <v>64.698570540708502</v>
      </c>
      <c r="Y48" s="115" t="e">
        <f>+IF(E48=0,"",X48-#REF!)</f>
        <v>#REF!</v>
      </c>
      <c r="Z48" s="462">
        <f>+IF(E48=0,"",'Ark1'!AG66)</f>
        <v>1083.0971536109153</v>
      </c>
      <c r="AA48" s="115" t="e">
        <f>+IF(E48=0,"",Z48-#REF!)</f>
        <v>#REF!</v>
      </c>
      <c r="AB48" s="115">
        <f>+IF(E48=0,"",'Ark1'!AH66)</f>
        <v>87.134866376631436</v>
      </c>
      <c r="AC48" s="130"/>
      <c r="AD48" s="115">
        <f>+IF(E48=0,"",'Ark1'!AI66)</f>
        <v>26.600372902423871</v>
      </c>
      <c r="AE48" s="115" t="str">
        <f>+IF(J48=0,"",AD48-#REF!)</f>
        <v/>
      </c>
      <c r="AF48" s="115">
        <f>+IF(E48=0,"",'Ark1'!Y66)</f>
        <v>52.442517139928334</v>
      </c>
      <c r="AG48" s="113">
        <f>+IF(E48=0,"",'Ark1'!Z66)</f>
        <v>1.5961675464059923</v>
      </c>
      <c r="AH48" s="113">
        <f>+IF(E48=0,"",'Ark1'!AA66)</f>
        <v>2.222919423989631</v>
      </c>
      <c r="AI48" s="115">
        <f t="shared" si="24"/>
        <v>244.04484787900068</v>
      </c>
      <c r="AJ48" s="115" t="e">
        <f>+IF(AI48=0,"",AI48-#REF!)</f>
        <v>#REF!</v>
      </c>
      <c r="AK48" s="26"/>
      <c r="AL48"/>
      <c r="AM48"/>
      <c r="AN48" s="40"/>
      <c r="AO48" s="40"/>
      <c r="AP48" s="40"/>
      <c r="AQ48" s="40"/>
      <c r="AR48" s="40"/>
      <c r="AS48" s="40"/>
      <c r="AT48" s="32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32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32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</row>
    <row r="49" spans="1:53" ht="15.6">
      <c r="A49" s="26"/>
      <c r="B49" s="26"/>
      <c r="C49" s="26"/>
      <c r="D49" s="26"/>
      <c r="E49" s="458"/>
      <c r="F49" s="26"/>
      <c r="G49" s="458"/>
      <c r="H49" s="26"/>
      <c r="I49" s="26"/>
      <c r="J49" s="92"/>
      <c r="K49" s="26"/>
      <c r="L49" s="26"/>
      <c r="M49" s="26"/>
      <c r="N49" s="26"/>
      <c r="O49" s="26"/>
      <c r="P49" s="26"/>
      <c r="Q49" s="26"/>
      <c r="R49" s="127"/>
      <c r="S49" s="26"/>
      <c r="T49" s="26"/>
      <c r="U49" s="26"/>
      <c r="V49" s="26"/>
      <c r="W49" s="26"/>
      <c r="X49" s="26"/>
      <c r="Y49" s="26"/>
      <c r="Z49" s="458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R49"/>
      <c r="AT49"/>
      <c r="AU49"/>
      <c r="BA49"/>
    </row>
    <row r="50" spans="1:53" ht="15.6">
      <c r="A50" s="26"/>
      <c r="B50" s="26"/>
      <c r="C50" s="26"/>
      <c r="D50" s="26"/>
      <c r="E50" s="458"/>
      <c r="F50" s="26"/>
      <c r="G50" s="458"/>
      <c r="H50" s="26"/>
      <c r="I50" s="92"/>
      <c r="J50" s="92"/>
      <c r="K50" s="92"/>
      <c r="L50" s="93"/>
      <c r="M50" s="26"/>
      <c r="N50" s="26"/>
      <c r="O50" s="26"/>
      <c r="P50" s="128"/>
      <c r="Q50" s="26"/>
      <c r="R50" s="26"/>
      <c r="S50" s="26"/>
      <c r="T50" s="26"/>
      <c r="U50" s="26"/>
      <c r="V50" s="26"/>
      <c r="W50" s="26"/>
      <c r="X50" s="128"/>
      <c r="Y50" s="128"/>
      <c r="Z50" s="458"/>
      <c r="AA50" s="128"/>
      <c r="AB50" s="128"/>
      <c r="AC50" s="130"/>
      <c r="AD50" s="128"/>
      <c r="AE50" s="128"/>
      <c r="AF50" s="128"/>
      <c r="AG50" s="26"/>
      <c r="AH50" s="26"/>
      <c r="AI50" s="26"/>
      <c r="AJ50" s="26"/>
      <c r="AK50" s="26"/>
      <c r="AM50" s="22"/>
    </row>
    <row r="51" spans="1:53" ht="15.6">
      <c r="A51" s="26"/>
      <c r="B51" s="26"/>
      <c r="C51" s="26"/>
      <c r="D51" s="26"/>
      <c r="E51" s="458"/>
      <c r="F51" s="26"/>
      <c r="G51" s="458"/>
      <c r="H51" s="26"/>
      <c r="I51" s="92"/>
      <c r="J51" s="92"/>
      <c r="K51" s="92"/>
      <c r="L51" s="92"/>
      <c r="M51" s="26"/>
      <c r="N51" s="26"/>
      <c r="O51" s="26"/>
      <c r="P51" s="128"/>
      <c r="Q51" s="26"/>
      <c r="R51" s="26"/>
      <c r="S51" s="26"/>
      <c r="T51" s="26"/>
      <c r="U51" s="26"/>
      <c r="V51" s="26"/>
      <c r="W51" s="26"/>
      <c r="X51" s="128"/>
      <c r="Y51" s="128"/>
      <c r="Z51" s="458"/>
      <c r="AA51" s="128"/>
      <c r="AB51" s="128"/>
      <c r="AC51" s="130"/>
      <c r="AD51" s="128"/>
      <c r="AE51" s="128"/>
      <c r="AF51" s="128"/>
      <c r="AG51" s="26"/>
      <c r="AH51" s="26"/>
      <c r="AI51" s="26"/>
      <c r="AJ51" s="26"/>
      <c r="AK51" s="26"/>
      <c r="AM51" s="22"/>
    </row>
    <row r="52" spans="1:53">
      <c r="A52" s="22"/>
      <c r="B52" s="22"/>
      <c r="C52" s="22"/>
      <c r="D52" s="22"/>
      <c r="E52" s="527"/>
      <c r="F52" s="22"/>
      <c r="G52" s="527"/>
      <c r="H52" s="22"/>
      <c r="I52" s="225"/>
      <c r="J52" s="225"/>
      <c r="K52" s="225"/>
      <c r="L52" s="225"/>
      <c r="M52" s="22"/>
      <c r="N52" s="22"/>
      <c r="O52" s="22"/>
      <c r="P52" s="223"/>
      <c r="Q52" s="22"/>
      <c r="R52" s="22"/>
      <c r="S52" s="22"/>
      <c r="T52" s="22"/>
      <c r="U52" s="22"/>
      <c r="V52" s="22"/>
      <c r="W52" s="22"/>
      <c r="X52" s="223"/>
      <c r="Y52" s="223"/>
      <c r="Z52" s="527"/>
      <c r="AA52" s="223"/>
      <c r="AB52" s="223"/>
      <c r="AC52" s="223"/>
      <c r="AD52" s="223"/>
      <c r="AE52" s="223"/>
      <c r="AF52" s="223"/>
      <c r="AG52" s="22"/>
      <c r="AH52" s="22"/>
      <c r="AI52" s="22"/>
      <c r="AJ52" s="22"/>
      <c r="AK52" s="22"/>
      <c r="AM52" s="22"/>
    </row>
    <row r="53" spans="1:53">
      <c r="A53" s="22"/>
      <c r="B53" s="22"/>
      <c r="C53" s="22"/>
      <c r="D53" s="22"/>
      <c r="E53" s="527"/>
      <c r="F53" s="22"/>
      <c r="G53" s="527"/>
      <c r="H53" s="22"/>
      <c r="I53" s="225"/>
      <c r="J53" s="225"/>
      <c r="K53" s="225"/>
      <c r="L53" s="225"/>
      <c r="M53" s="22"/>
      <c r="N53" s="22"/>
      <c r="O53" s="22"/>
      <c r="P53" s="223"/>
      <c r="Q53" s="22"/>
      <c r="R53" s="22"/>
      <c r="S53" s="22"/>
      <c r="T53" s="22"/>
      <c r="U53" s="22"/>
      <c r="V53" s="22"/>
      <c r="W53" s="22"/>
      <c r="X53" s="223"/>
      <c r="Y53" s="223"/>
      <c r="Z53" s="527"/>
      <c r="AA53" s="223"/>
      <c r="AB53" s="223"/>
      <c r="AC53" s="223"/>
      <c r="AD53" s="223"/>
      <c r="AE53" s="223"/>
      <c r="AF53" s="223"/>
      <c r="AG53" s="22"/>
      <c r="AH53" s="22"/>
      <c r="AI53" s="22"/>
      <c r="AJ53" s="22"/>
      <c r="AK53" s="22"/>
      <c r="AM53" s="22"/>
    </row>
    <row r="54" spans="1:53">
      <c r="A54" s="22"/>
      <c r="B54" s="22"/>
      <c r="C54" s="22"/>
      <c r="D54" s="22"/>
      <c r="E54" s="527"/>
      <c r="F54" s="22"/>
      <c r="G54" s="527"/>
      <c r="H54" s="22"/>
      <c r="I54" s="225"/>
      <c r="J54" s="225"/>
      <c r="K54" s="225"/>
      <c r="L54" s="225"/>
      <c r="M54" s="22"/>
      <c r="N54" s="22"/>
      <c r="O54" s="22"/>
      <c r="P54" s="223"/>
      <c r="Q54" s="22"/>
      <c r="R54" s="22"/>
      <c r="S54" s="22"/>
      <c r="T54" s="22"/>
      <c r="U54" s="22"/>
      <c r="V54" s="22"/>
      <c r="W54" s="22"/>
      <c r="X54" s="223"/>
      <c r="Y54" s="223"/>
      <c r="Z54" s="527"/>
      <c r="AA54" s="223"/>
      <c r="AB54" s="223"/>
      <c r="AC54" s="223"/>
      <c r="AD54" s="223"/>
      <c r="AE54" s="223"/>
      <c r="AF54" s="223"/>
      <c r="AG54" s="22"/>
      <c r="AH54" s="22"/>
      <c r="AI54" s="22"/>
      <c r="AJ54" s="22"/>
      <c r="AK54" s="22"/>
      <c r="AM54" s="22"/>
    </row>
    <row r="55" spans="1:53">
      <c r="A55" s="22"/>
      <c r="B55" s="22"/>
      <c r="C55" s="22"/>
      <c r="D55" s="22"/>
      <c r="E55" s="527"/>
      <c r="F55" s="22"/>
      <c r="G55" s="527"/>
      <c r="H55" s="22"/>
      <c r="I55" s="225"/>
      <c r="J55" s="225"/>
      <c r="K55" s="225"/>
      <c r="L55" s="225"/>
      <c r="M55" s="22"/>
      <c r="N55" s="22"/>
      <c r="O55" s="22"/>
      <c r="P55" s="223"/>
      <c r="Q55" s="22"/>
      <c r="R55" s="22"/>
      <c r="S55" s="22"/>
      <c r="T55" s="22"/>
      <c r="U55" s="22"/>
      <c r="V55" s="22"/>
      <c r="W55" s="22"/>
      <c r="X55" s="223"/>
      <c r="Y55" s="223"/>
      <c r="Z55" s="527"/>
      <c r="AA55" s="223"/>
      <c r="AB55" s="223"/>
      <c r="AC55" s="223"/>
      <c r="AD55" s="223"/>
      <c r="AE55" s="223"/>
      <c r="AF55" s="223"/>
      <c r="AG55" s="22"/>
      <c r="AH55" s="22"/>
      <c r="AI55" s="22"/>
      <c r="AJ55" s="22"/>
      <c r="AK55" s="22"/>
    </row>
    <row r="60" spans="1:53">
      <c r="P60" s="224"/>
      <c r="Q60" s="15"/>
      <c r="R60" s="15"/>
      <c r="W60" s="15"/>
      <c r="X60" s="224"/>
      <c r="Y60" s="224"/>
      <c r="Z60" s="530"/>
      <c r="AA60" s="224"/>
      <c r="AB60" s="224"/>
      <c r="AC60" s="224"/>
      <c r="AD60" s="224"/>
      <c r="AE60" s="224"/>
      <c r="AF60" s="224"/>
      <c r="AG60" s="15"/>
      <c r="AH60" s="15"/>
    </row>
    <row r="61" spans="1:53">
      <c r="P61" s="224"/>
      <c r="Q61" s="15"/>
      <c r="R61" s="15"/>
      <c r="W61" s="15"/>
      <c r="X61" s="224"/>
      <c r="Y61" s="224"/>
      <c r="Z61" s="530"/>
      <c r="AA61" s="224"/>
      <c r="AB61" s="224"/>
      <c r="AC61" s="224"/>
      <c r="AD61" s="224"/>
      <c r="AE61" s="224"/>
      <c r="AF61" s="224"/>
      <c r="AG61" s="15"/>
      <c r="AH61" s="15"/>
    </row>
    <row r="62" spans="1:53">
      <c r="P62" s="224"/>
      <c r="Q62" s="15"/>
      <c r="R62" s="15"/>
      <c r="W62" s="15"/>
      <c r="X62" s="224"/>
      <c r="Y62" s="224"/>
      <c r="Z62" s="530"/>
      <c r="AA62" s="224"/>
      <c r="AB62" s="224"/>
      <c r="AC62" s="224"/>
      <c r="AD62" s="224"/>
      <c r="AE62" s="224"/>
      <c r="AF62" s="224"/>
      <c r="AG62" s="15"/>
      <c r="AH62" s="15"/>
    </row>
    <row r="63" spans="1:53">
      <c r="P63" s="224"/>
      <c r="Q63" s="15"/>
      <c r="R63" s="15"/>
      <c r="W63" s="15"/>
      <c r="X63" s="224"/>
      <c r="Y63" s="224"/>
      <c r="Z63" s="530"/>
      <c r="AA63" s="224"/>
      <c r="AB63" s="224"/>
      <c r="AC63" s="224"/>
      <c r="AD63" s="224"/>
      <c r="AE63" s="224"/>
      <c r="AF63" s="224"/>
      <c r="AG63" s="15"/>
      <c r="AH63" s="15"/>
    </row>
    <row r="64" spans="1:53">
      <c r="P64" s="224"/>
      <c r="Q64" s="15"/>
      <c r="R64" s="15"/>
      <c r="W64" s="15"/>
      <c r="X64" s="224"/>
      <c r="Y64" s="224"/>
      <c r="Z64" s="530"/>
      <c r="AA64" s="224"/>
      <c r="AB64" s="224"/>
      <c r="AC64" s="224"/>
      <c r="AD64" s="224"/>
      <c r="AE64" s="224"/>
      <c r="AF64" s="224"/>
      <c r="AG64" s="15"/>
      <c r="AH64" s="15"/>
    </row>
    <row r="65" spans="16:34">
      <c r="P65" s="224"/>
      <c r="Q65" s="15"/>
      <c r="R65" s="15"/>
      <c r="W65" s="15"/>
      <c r="X65" s="224"/>
      <c r="Y65" s="224"/>
      <c r="Z65" s="530"/>
      <c r="AA65" s="224"/>
      <c r="AB65" s="224"/>
      <c r="AC65" s="224"/>
      <c r="AD65" s="224"/>
      <c r="AE65" s="224"/>
      <c r="AF65" s="224"/>
      <c r="AG65" s="15"/>
      <c r="AH65" s="15"/>
    </row>
    <row r="66" spans="16:34">
      <c r="P66" s="224"/>
      <c r="Q66" s="15"/>
      <c r="R66" s="15"/>
      <c r="W66" s="15"/>
      <c r="X66" s="224"/>
      <c r="Y66" s="224"/>
      <c r="Z66" s="530"/>
      <c r="AA66" s="224"/>
      <c r="AB66" s="224"/>
      <c r="AC66" s="224"/>
      <c r="AD66" s="224"/>
      <c r="AE66" s="224"/>
      <c r="AF66" s="224"/>
      <c r="AG66" s="15"/>
      <c r="AH66" s="15"/>
    </row>
    <row r="67" spans="16:34">
      <c r="P67" s="224"/>
      <c r="Q67" s="15"/>
      <c r="R67" s="15"/>
      <c r="W67" s="15"/>
      <c r="X67" s="224"/>
      <c r="Y67" s="224"/>
      <c r="Z67" s="530"/>
      <c r="AA67" s="224"/>
      <c r="AB67" s="224"/>
      <c r="AC67" s="224"/>
      <c r="AD67" s="224"/>
      <c r="AE67" s="224"/>
      <c r="AF67" s="224"/>
      <c r="AG67" s="15"/>
      <c r="AH67" s="15"/>
    </row>
    <row r="78" spans="16:34">
      <c r="P78" s="224"/>
      <c r="Q78" s="15"/>
      <c r="R78" s="15"/>
      <c r="W78" s="15"/>
      <c r="X78" s="224"/>
      <c r="Y78" s="224"/>
      <c r="Z78" s="530"/>
      <c r="AA78" s="224"/>
      <c r="AB78" s="224"/>
      <c r="AC78" s="224"/>
      <c r="AD78" s="224"/>
      <c r="AE78" s="224"/>
      <c r="AF78" s="224"/>
      <c r="AG78" s="15"/>
      <c r="AH78" s="15"/>
    </row>
    <row r="79" spans="16:34">
      <c r="P79" s="224"/>
      <c r="Q79" s="15"/>
      <c r="R79" s="15"/>
      <c r="W79" s="15"/>
      <c r="X79" s="224"/>
      <c r="Y79" s="224"/>
      <c r="Z79" s="530"/>
      <c r="AA79" s="224"/>
      <c r="AB79" s="224"/>
      <c r="AC79" s="224"/>
      <c r="AD79" s="224"/>
      <c r="AE79" s="224"/>
      <c r="AF79" s="224"/>
      <c r="AG79" s="15"/>
      <c r="AH79" s="15"/>
    </row>
    <row r="80" spans="16:34">
      <c r="P80" s="224"/>
      <c r="Q80" s="15"/>
      <c r="R80" s="15"/>
      <c r="W80" s="15"/>
      <c r="X80" s="224"/>
      <c r="Y80" s="224"/>
      <c r="Z80" s="530"/>
      <c r="AA80" s="224"/>
      <c r="AB80" s="224"/>
      <c r="AC80" s="224"/>
      <c r="AD80" s="224"/>
      <c r="AE80" s="224"/>
      <c r="AF80" s="224"/>
      <c r="AG80" s="15"/>
      <c r="AH80" s="15"/>
    </row>
    <row r="81" spans="16:34">
      <c r="P81" s="224"/>
      <c r="Q81" s="15"/>
      <c r="R81" s="15"/>
      <c r="W81" s="15"/>
      <c r="X81" s="224"/>
      <c r="Y81" s="224"/>
      <c r="Z81" s="530"/>
      <c r="AA81" s="224"/>
      <c r="AB81" s="224"/>
      <c r="AC81" s="224"/>
      <c r="AD81" s="224"/>
      <c r="AE81" s="224"/>
      <c r="AF81" s="224"/>
      <c r="AG81" s="15"/>
      <c r="AH81" s="15"/>
    </row>
    <row r="82" spans="16:34">
      <c r="P82" s="224"/>
      <c r="Q82" s="15"/>
      <c r="R82" s="15"/>
      <c r="W82" s="15"/>
      <c r="X82" s="224"/>
      <c r="Y82" s="224"/>
      <c r="Z82" s="530"/>
      <c r="AA82" s="224"/>
      <c r="AB82" s="224"/>
      <c r="AC82" s="224"/>
      <c r="AD82" s="224"/>
      <c r="AE82" s="224"/>
      <c r="AF82" s="224"/>
      <c r="AG82" s="15"/>
      <c r="AH82" s="15"/>
    </row>
    <row r="83" spans="16:34">
      <c r="P83" s="224"/>
      <c r="Q83" s="15"/>
      <c r="R83" s="15"/>
      <c r="W83" s="15"/>
      <c r="X83" s="224"/>
      <c r="Y83" s="224"/>
      <c r="Z83" s="530"/>
      <c r="AA83" s="224"/>
      <c r="AB83" s="224"/>
      <c r="AC83" s="224"/>
      <c r="AD83" s="224"/>
      <c r="AE83" s="224"/>
      <c r="AF83" s="224"/>
      <c r="AG83" s="15"/>
      <c r="AH83" s="15"/>
    </row>
    <row r="84" spans="16:34">
      <c r="P84" s="224"/>
      <c r="Q84" s="15"/>
      <c r="R84" s="15"/>
      <c r="W84" s="15"/>
      <c r="X84" s="224"/>
      <c r="Y84" s="224"/>
      <c r="Z84" s="530"/>
      <c r="AA84" s="224"/>
      <c r="AB84" s="224"/>
      <c r="AC84" s="224"/>
      <c r="AD84" s="224"/>
      <c r="AE84" s="224"/>
      <c r="AF84" s="224"/>
      <c r="AG84" s="15"/>
      <c r="AH84" s="15"/>
    </row>
    <row r="85" spans="16:34">
      <c r="P85" s="224"/>
      <c r="Q85" s="15"/>
      <c r="R85" s="15"/>
      <c r="W85" s="15"/>
      <c r="X85" s="224"/>
      <c r="Y85" s="224"/>
      <c r="Z85" s="530"/>
      <c r="AA85" s="224"/>
      <c r="AB85" s="224"/>
      <c r="AC85" s="224"/>
      <c r="AD85" s="224"/>
      <c r="AE85" s="224"/>
      <c r="AF85" s="224"/>
      <c r="AG85" s="15"/>
      <c r="AH85" s="15"/>
    </row>
    <row r="96" spans="16:34">
      <c r="P96" s="224"/>
      <c r="Q96" s="15"/>
      <c r="R96" s="15"/>
      <c r="W96" s="15"/>
      <c r="X96" s="224"/>
      <c r="Y96" s="224"/>
      <c r="Z96" s="530"/>
      <c r="AA96" s="224"/>
      <c r="AB96" s="224"/>
      <c r="AC96" s="224"/>
      <c r="AD96" s="224"/>
      <c r="AE96" s="224"/>
      <c r="AF96" s="224"/>
      <c r="AG96" s="15"/>
      <c r="AH96" s="15"/>
    </row>
    <row r="97" spans="16:34">
      <c r="P97" s="224"/>
      <c r="Q97" s="15"/>
      <c r="R97" s="15"/>
      <c r="W97" s="15"/>
      <c r="X97" s="224"/>
      <c r="Y97" s="224"/>
      <c r="Z97" s="530"/>
      <c r="AA97" s="224"/>
      <c r="AB97" s="224"/>
      <c r="AC97" s="224"/>
      <c r="AD97" s="224"/>
      <c r="AE97" s="224"/>
      <c r="AF97" s="224"/>
      <c r="AG97" s="15"/>
      <c r="AH97" s="15"/>
    </row>
    <row r="98" spans="16:34">
      <c r="P98" s="224"/>
      <c r="Q98" s="15"/>
      <c r="R98" s="15"/>
      <c r="W98" s="15"/>
      <c r="X98" s="224"/>
      <c r="Y98" s="224"/>
      <c r="Z98" s="530"/>
      <c r="AA98" s="224"/>
      <c r="AB98" s="224"/>
      <c r="AC98" s="224"/>
      <c r="AD98" s="224"/>
      <c r="AE98" s="224"/>
      <c r="AF98" s="224"/>
      <c r="AG98" s="15"/>
      <c r="AH98" s="15"/>
    </row>
    <row r="99" spans="16:34">
      <c r="P99" s="224"/>
      <c r="Q99" s="15"/>
      <c r="R99" s="15"/>
      <c r="W99" s="15"/>
      <c r="X99" s="224"/>
      <c r="Y99" s="224"/>
      <c r="Z99" s="530"/>
      <c r="AA99" s="224"/>
      <c r="AB99" s="224"/>
      <c r="AC99" s="224"/>
      <c r="AD99" s="224"/>
      <c r="AE99" s="224"/>
      <c r="AF99" s="224"/>
      <c r="AG99" s="15"/>
      <c r="AH99" s="15"/>
    </row>
    <row r="100" spans="16:34">
      <c r="P100" s="224"/>
      <c r="Q100" s="15"/>
      <c r="R100" s="15"/>
      <c r="W100" s="15"/>
      <c r="X100" s="224"/>
      <c r="Y100" s="224"/>
      <c r="Z100" s="530"/>
      <c r="AA100" s="224"/>
      <c r="AB100" s="224"/>
      <c r="AC100" s="224"/>
      <c r="AD100" s="224"/>
      <c r="AE100" s="224"/>
      <c r="AF100" s="224"/>
      <c r="AG100" s="15"/>
      <c r="AH100" s="15"/>
    </row>
    <row r="101" spans="16:34">
      <c r="P101" s="224"/>
      <c r="Q101" s="15"/>
      <c r="R101" s="15"/>
      <c r="W101" s="15"/>
      <c r="X101" s="224"/>
      <c r="Y101" s="224"/>
      <c r="Z101" s="530"/>
      <c r="AA101" s="224"/>
      <c r="AB101" s="224"/>
      <c r="AC101" s="224"/>
      <c r="AD101" s="224"/>
      <c r="AE101" s="224"/>
      <c r="AF101" s="224"/>
      <c r="AG101" s="15"/>
      <c r="AH101" s="15"/>
    </row>
    <row r="102" spans="16:34">
      <c r="P102" s="224"/>
      <c r="Q102" s="15"/>
      <c r="R102" s="15"/>
      <c r="W102" s="15"/>
      <c r="X102" s="224"/>
      <c r="Y102" s="224"/>
      <c r="Z102" s="530"/>
      <c r="AA102" s="224"/>
      <c r="AB102" s="224"/>
      <c r="AC102" s="224"/>
      <c r="AD102" s="224"/>
      <c r="AE102" s="224"/>
      <c r="AF102" s="224"/>
      <c r="AG102" s="15"/>
      <c r="AH102" s="15"/>
    </row>
    <row r="103" spans="16:34">
      <c r="P103" s="224"/>
      <c r="Q103" s="15"/>
      <c r="R103" s="15"/>
      <c r="W103" s="15"/>
      <c r="X103" s="224"/>
      <c r="Y103" s="224"/>
      <c r="Z103" s="530"/>
      <c r="AA103" s="224"/>
      <c r="AB103" s="224"/>
      <c r="AC103" s="224"/>
      <c r="AD103" s="224"/>
      <c r="AE103" s="224"/>
      <c r="AF103" s="224"/>
      <c r="AG103" s="15"/>
      <c r="AH103" s="15"/>
    </row>
    <row r="114" spans="16:34">
      <c r="P114" s="224"/>
      <c r="Q114" s="15"/>
      <c r="R114" s="15"/>
      <c r="W114" s="15"/>
      <c r="X114" s="224"/>
      <c r="Y114" s="224"/>
      <c r="Z114" s="530"/>
      <c r="AA114" s="224"/>
      <c r="AB114" s="224"/>
      <c r="AC114" s="224"/>
      <c r="AD114" s="224"/>
      <c r="AE114" s="224"/>
      <c r="AF114" s="224"/>
      <c r="AG114" s="15"/>
      <c r="AH114" s="15"/>
    </row>
    <row r="115" spans="16:34">
      <c r="P115" s="224"/>
      <c r="Q115" s="15"/>
      <c r="R115" s="15"/>
      <c r="W115" s="15"/>
      <c r="X115" s="224"/>
      <c r="Y115" s="224"/>
      <c r="Z115" s="530"/>
      <c r="AA115" s="224"/>
      <c r="AB115" s="224"/>
      <c r="AC115" s="224"/>
      <c r="AD115" s="224"/>
      <c r="AE115" s="224"/>
      <c r="AF115" s="224"/>
      <c r="AG115" s="15"/>
      <c r="AH115" s="15"/>
    </row>
    <row r="116" spans="16:34">
      <c r="P116" s="224"/>
      <c r="Q116" s="15"/>
      <c r="R116" s="15"/>
      <c r="W116" s="15"/>
      <c r="X116" s="224"/>
      <c r="Y116" s="224"/>
      <c r="Z116" s="530"/>
      <c r="AA116" s="224"/>
      <c r="AB116" s="224"/>
      <c r="AC116" s="224"/>
      <c r="AD116" s="224"/>
      <c r="AE116" s="224"/>
      <c r="AF116" s="224"/>
      <c r="AG116" s="15"/>
      <c r="AH116" s="15"/>
    </row>
    <row r="117" spans="16:34">
      <c r="P117" s="224"/>
      <c r="Q117" s="15"/>
      <c r="R117" s="15"/>
      <c r="W117" s="15"/>
      <c r="X117" s="224"/>
      <c r="Y117" s="224"/>
      <c r="Z117" s="530"/>
      <c r="AA117" s="224"/>
      <c r="AB117" s="224"/>
      <c r="AC117" s="224"/>
      <c r="AD117" s="224"/>
      <c r="AE117" s="224"/>
      <c r="AF117" s="224"/>
      <c r="AG117" s="15"/>
      <c r="AH117" s="15"/>
    </row>
    <row r="118" spans="16:34">
      <c r="P118" s="224"/>
      <c r="Q118" s="15"/>
      <c r="R118" s="15"/>
      <c r="W118" s="15"/>
      <c r="X118" s="224"/>
      <c r="Y118" s="224"/>
      <c r="Z118" s="530"/>
      <c r="AA118" s="224"/>
      <c r="AB118" s="224"/>
      <c r="AC118" s="224"/>
      <c r="AD118" s="224"/>
      <c r="AE118" s="224"/>
      <c r="AF118" s="224"/>
      <c r="AG118" s="15"/>
      <c r="AH118" s="15"/>
    </row>
    <row r="119" spans="16:34">
      <c r="P119" s="224"/>
      <c r="Q119" s="15"/>
      <c r="R119" s="15"/>
      <c r="W119" s="15"/>
      <c r="X119" s="224"/>
      <c r="Y119" s="224"/>
      <c r="Z119" s="530"/>
      <c r="AA119" s="224"/>
      <c r="AB119" s="224"/>
      <c r="AC119" s="224"/>
      <c r="AD119" s="224"/>
      <c r="AE119" s="224"/>
      <c r="AF119" s="224"/>
      <c r="AG119" s="15"/>
      <c r="AH119" s="15"/>
    </row>
    <row r="120" spans="16:34">
      <c r="P120" s="224"/>
      <c r="Q120" s="15"/>
      <c r="R120" s="15"/>
      <c r="W120" s="15"/>
      <c r="X120" s="224"/>
      <c r="Y120" s="224"/>
      <c r="Z120" s="530"/>
      <c r="AA120" s="224"/>
      <c r="AB120" s="224"/>
      <c r="AC120" s="224"/>
      <c r="AD120" s="224"/>
      <c r="AE120" s="224"/>
      <c r="AF120" s="224"/>
      <c r="AG120" s="15"/>
      <c r="AH120" s="15"/>
    </row>
    <row r="121" spans="16:34">
      <c r="P121" s="224"/>
      <c r="Q121" s="15"/>
      <c r="R121" s="15"/>
      <c r="W121" s="15"/>
      <c r="X121" s="224"/>
      <c r="Y121" s="224"/>
      <c r="Z121" s="530"/>
      <c r="AA121" s="224"/>
      <c r="AB121" s="224"/>
      <c r="AC121" s="224"/>
      <c r="AD121" s="224"/>
      <c r="AE121" s="224"/>
      <c r="AF121" s="224"/>
      <c r="AG121" s="15"/>
      <c r="AH121" s="15"/>
    </row>
  </sheetData>
  <mergeCells count="1">
    <mergeCell ref="AC4:AF4"/>
  </mergeCells>
  <phoneticPr fontId="11" type="noConversion"/>
  <conditionalFormatting sqref="N10">
    <cfRule type="cellIs" dxfId="354" priority="235" operator="lessThan">
      <formula>0</formula>
    </cfRule>
    <cfRule type="cellIs" dxfId="353" priority="236" operator="greaterThan">
      <formula>0</formula>
    </cfRule>
  </conditionalFormatting>
  <conditionalFormatting sqref="J10">
    <cfRule type="cellIs" dxfId="352" priority="233" operator="lessThan">
      <formula>0</formula>
    </cfRule>
    <cfRule type="cellIs" dxfId="351" priority="234" operator="greaterThan">
      <formula>0</formula>
    </cfRule>
  </conditionalFormatting>
  <conditionalFormatting sqref="H10">
    <cfRule type="cellIs" dxfId="350" priority="231" operator="lessThan">
      <formula>0</formula>
    </cfRule>
    <cfRule type="cellIs" dxfId="349" priority="232" operator="greaterThan">
      <formula>0</formula>
    </cfRule>
  </conditionalFormatting>
  <conditionalFormatting sqref="W10">
    <cfRule type="cellIs" dxfId="348" priority="229" operator="lessThan">
      <formula>0</formula>
    </cfRule>
    <cfRule type="cellIs" dxfId="347" priority="230" operator="greaterThan">
      <formula>0</formula>
    </cfRule>
  </conditionalFormatting>
  <conditionalFormatting sqref="F10">
    <cfRule type="cellIs" dxfId="346" priority="227" operator="lessThan">
      <formula>0</formula>
    </cfRule>
    <cfRule type="cellIs" dxfId="345" priority="228" operator="greaterThan">
      <formula>0</formula>
    </cfRule>
  </conditionalFormatting>
  <conditionalFormatting sqref="Q10">
    <cfRule type="cellIs" dxfId="344" priority="225" operator="lessThan">
      <formula>0</formula>
    </cfRule>
    <cfRule type="cellIs" dxfId="343" priority="226" operator="greaterThan">
      <formula>0</formula>
    </cfRule>
  </conditionalFormatting>
  <conditionalFormatting sqref="Y10">
    <cfRule type="cellIs" dxfId="342" priority="223" operator="lessThan">
      <formula>0</formula>
    </cfRule>
    <cfRule type="cellIs" dxfId="341" priority="224" operator="greaterThan">
      <formula>0</formula>
    </cfRule>
  </conditionalFormatting>
  <conditionalFormatting sqref="AA10">
    <cfRule type="cellIs" dxfId="340" priority="221" operator="lessThan">
      <formula>0</formula>
    </cfRule>
    <cfRule type="cellIs" dxfId="339" priority="222" operator="greaterThan">
      <formula>0</formula>
    </cfRule>
  </conditionalFormatting>
  <conditionalFormatting sqref="N11:N21 N24:N35">
    <cfRule type="cellIs" dxfId="338" priority="203" operator="lessThan">
      <formula>0</formula>
    </cfRule>
    <cfRule type="cellIs" dxfId="337" priority="204" operator="greaterThan">
      <formula>0</formula>
    </cfRule>
  </conditionalFormatting>
  <conditionalFormatting sqref="J11:J21 J24:J35">
    <cfRule type="cellIs" dxfId="336" priority="201" operator="lessThan">
      <formula>0</formula>
    </cfRule>
    <cfRule type="cellIs" dxfId="335" priority="202" operator="greaterThan">
      <formula>0</formula>
    </cfRule>
  </conditionalFormatting>
  <conditionalFormatting sqref="H11:H21 H24:H35">
    <cfRule type="cellIs" dxfId="334" priority="199" operator="lessThan">
      <formula>0</formula>
    </cfRule>
    <cfRule type="cellIs" dxfId="333" priority="200" operator="greaterThan">
      <formula>0</formula>
    </cfRule>
  </conditionalFormatting>
  <conditionalFormatting sqref="W11:W21 W24:W35 W37:W48">
    <cfRule type="cellIs" dxfId="332" priority="197" operator="lessThan">
      <formula>0</formula>
    </cfRule>
    <cfRule type="cellIs" dxfId="331" priority="198" operator="greaterThan">
      <formula>0</formula>
    </cfRule>
  </conditionalFormatting>
  <conditionalFormatting sqref="F11:F21 F24:F35">
    <cfRule type="cellIs" dxfId="330" priority="195" operator="lessThan">
      <formula>0</formula>
    </cfRule>
    <cfRule type="cellIs" dxfId="329" priority="196" operator="greaterThan">
      <formula>0</formula>
    </cfRule>
  </conditionalFormatting>
  <conditionalFormatting sqref="Q11:Q21 Q24:Q35">
    <cfRule type="cellIs" dxfId="328" priority="193" operator="lessThan">
      <formula>0</formula>
    </cfRule>
    <cfRule type="cellIs" dxfId="327" priority="194" operator="greaterThan">
      <formula>0</formula>
    </cfRule>
  </conditionalFormatting>
  <conditionalFormatting sqref="Y11:Y21 Y24:Y35 Y37:Y48">
    <cfRule type="cellIs" dxfId="326" priority="191" operator="lessThan">
      <formula>0</formula>
    </cfRule>
    <cfRule type="cellIs" dxfId="325" priority="192" operator="greaterThan">
      <formula>0</formula>
    </cfRule>
  </conditionalFormatting>
  <conditionalFormatting sqref="AA11:AA21 AA24:AA35 AA37:AA48">
    <cfRule type="cellIs" dxfId="324" priority="189" operator="lessThan">
      <formula>0</formula>
    </cfRule>
    <cfRule type="cellIs" dxfId="323" priority="190" operator="greaterThan">
      <formula>0</formula>
    </cfRule>
  </conditionalFormatting>
  <conditionalFormatting sqref="AJ24:AJ35 AJ37:AJ48 AJ10:AJ21">
    <cfRule type="cellIs" dxfId="322" priority="181" operator="lessThan">
      <formula>0</formula>
    </cfRule>
    <cfRule type="cellIs" dxfId="321" priority="182" operator="greaterThan">
      <formula>0</formula>
    </cfRule>
  </conditionalFormatting>
  <conditionalFormatting sqref="AE10">
    <cfRule type="cellIs" dxfId="320" priority="179" operator="lessThan">
      <formula>0</formula>
    </cfRule>
    <cfRule type="cellIs" dxfId="319" priority="180" operator="greaterThan">
      <formula>0</formula>
    </cfRule>
  </conditionalFormatting>
  <conditionalFormatting sqref="AE11:AE21 AE24:AE35 AE37:AE48">
    <cfRule type="cellIs" dxfId="318" priority="177" operator="lessThan">
      <formula>0</formula>
    </cfRule>
    <cfRule type="cellIs" dxfId="317" priority="17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40C5-096D-4DA5-B507-38D2C31A02DC}">
  <dimension ref="P2:AN106"/>
  <sheetViews>
    <sheetView zoomScale="94" zoomScaleNormal="94" workbookViewId="0">
      <selection activeCell="A10" sqref="A10"/>
    </sheetView>
  </sheetViews>
  <sheetFormatPr baseColWidth="10" defaultRowHeight="15"/>
  <cols>
    <col min="35" max="35" width="9.54296875" customWidth="1"/>
  </cols>
  <sheetData>
    <row r="2" spans="33:40" s="198" customFormat="1" ht="31.8">
      <c r="AG2"/>
      <c r="AH2"/>
      <c r="AI2"/>
      <c r="AJ2"/>
      <c r="AK2"/>
      <c r="AL2"/>
      <c r="AM2"/>
    </row>
    <row r="4" spans="33:40" s="180" customFormat="1" ht="19.8">
      <c r="AG4"/>
      <c r="AH4"/>
      <c r="AI4"/>
      <c r="AJ4"/>
      <c r="AK4"/>
      <c r="AL4"/>
      <c r="AM4"/>
      <c r="AN4"/>
    </row>
    <row r="104" spans="16:17">
      <c r="P104">
        <v>3</v>
      </c>
      <c r="Q104" s="3" t="s">
        <v>31</v>
      </c>
    </row>
    <row r="105" spans="16:17">
      <c r="P105">
        <v>4</v>
      </c>
      <c r="Q105" s="3" t="s">
        <v>32</v>
      </c>
    </row>
    <row r="106" spans="16:17">
      <c r="P106">
        <v>5</v>
      </c>
      <c r="Q106" s="3" t="s">
        <v>401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L72"/>
  <sheetViews>
    <sheetView zoomScale="91" zoomScaleNormal="91" workbookViewId="0">
      <pane xSplit="1" ySplit="8" topLeftCell="B9" activePane="bottomRight" state="frozen"/>
      <selection pane="topRight" activeCell="B1" sqref="B1"/>
      <selection pane="bottomLeft" activeCell="A11" sqref="A11"/>
      <selection pane="bottomRight" activeCell="B9" sqref="B9"/>
    </sheetView>
  </sheetViews>
  <sheetFormatPr baseColWidth="10" defaultRowHeight="15"/>
  <cols>
    <col min="1" max="1" width="2" customWidth="1"/>
    <col min="2" max="2" width="3.90625" customWidth="1"/>
    <col min="3" max="3" width="12.81640625" customWidth="1"/>
    <col min="4" max="4" width="5.1796875" style="324" customWidth="1"/>
    <col min="5" max="5" width="6.90625" customWidth="1"/>
    <col min="6" max="6" width="7.54296875" customWidth="1"/>
    <col min="7" max="7" width="5.08984375" style="67" customWidth="1"/>
    <col min="8" max="8" width="4.90625" style="67" customWidth="1"/>
    <col min="9" max="9" width="5.36328125" style="67" customWidth="1"/>
    <col min="10" max="10" width="5.6328125" customWidth="1"/>
    <col min="11" max="11" width="4.90625" style="67" customWidth="1"/>
    <col min="12" max="12" width="1.7265625" style="67" customWidth="1"/>
    <col min="13" max="14" width="6.81640625" style="11" customWidth="1"/>
    <col min="15" max="15" width="2.54296875" style="11" customWidth="1"/>
    <col min="16" max="16" width="7.6328125" customWidth="1"/>
    <col min="17" max="17" width="5.453125" style="11" customWidth="1"/>
    <col min="18" max="18" width="4.6328125" style="67" customWidth="1"/>
    <col min="19" max="21" width="5.36328125" style="11" customWidth="1"/>
    <col min="22" max="22" width="6.1796875" style="67" customWidth="1"/>
    <col min="23" max="23" width="5.08984375" style="11" customWidth="1"/>
    <col min="24" max="24" width="5.6328125" style="11" customWidth="1"/>
    <col min="25" max="25" width="6.81640625" style="11" customWidth="1"/>
    <col min="26" max="26" width="7.08984375" customWidth="1"/>
    <col min="27" max="27" width="5.36328125" customWidth="1"/>
    <col min="28" max="28" width="7.08984375" customWidth="1"/>
    <col min="29" max="29" width="5.6328125" style="11" customWidth="1"/>
    <col min="30" max="30" width="10.6328125" customWidth="1"/>
  </cols>
  <sheetData>
    <row r="1" spans="1:38">
      <c r="A1" s="103"/>
      <c r="B1" s="103"/>
      <c r="C1" s="103"/>
      <c r="D1" s="318"/>
      <c r="E1" s="103"/>
      <c r="F1" s="103"/>
      <c r="G1" s="135"/>
      <c r="H1" s="135"/>
      <c r="I1" s="135"/>
      <c r="J1" s="103"/>
      <c r="K1" s="135"/>
      <c r="L1" s="135"/>
      <c r="M1" s="118"/>
      <c r="N1" s="118"/>
      <c r="O1" s="118"/>
      <c r="P1" s="103"/>
      <c r="Q1" s="118"/>
      <c r="R1" s="135"/>
      <c r="S1" s="118"/>
      <c r="T1" s="118"/>
      <c r="U1" s="118"/>
      <c r="V1" s="135"/>
      <c r="W1" s="118"/>
      <c r="X1" s="118"/>
      <c r="Y1" s="118"/>
      <c r="Z1" s="103"/>
      <c r="AA1" s="103"/>
      <c r="AB1" s="103"/>
      <c r="AC1" s="118"/>
      <c r="AD1" s="103"/>
    </row>
    <row r="2" spans="1:38" s="182" customFormat="1" ht="31.8">
      <c r="A2" s="103"/>
      <c r="B2" s="162"/>
      <c r="C2" s="162"/>
      <c r="D2" s="325" t="s">
        <v>578</v>
      </c>
      <c r="E2" s="162"/>
      <c r="F2" s="162"/>
      <c r="G2" s="219"/>
      <c r="H2" s="219"/>
      <c r="I2" s="219"/>
      <c r="J2" s="162"/>
      <c r="K2" s="219"/>
      <c r="L2" s="219"/>
      <c r="M2" s="162"/>
      <c r="N2" s="162"/>
      <c r="O2" s="162"/>
      <c r="P2" s="162"/>
      <c r="Q2" s="218"/>
      <c r="R2" s="219"/>
      <c r="S2" s="218"/>
      <c r="T2" s="218"/>
      <c r="U2" s="218"/>
      <c r="V2" s="219"/>
      <c r="W2" s="218" t="str">
        <f>+År!B2</f>
        <v>UNG KU</v>
      </c>
      <c r="X2" s="218"/>
      <c r="Y2" s="162"/>
      <c r="Z2" s="162"/>
      <c r="AA2" s="162"/>
      <c r="AB2" s="218"/>
      <c r="AC2" s="162"/>
      <c r="AD2" s="103"/>
      <c r="AE2"/>
      <c r="AF2"/>
      <c r="AG2"/>
      <c r="AH2"/>
      <c r="AI2"/>
      <c r="AJ2"/>
      <c r="AK2"/>
    </row>
    <row r="3" spans="1:38" s="182" customFormat="1" ht="20.25" customHeight="1">
      <c r="A3" s="103"/>
      <c r="B3" s="162"/>
      <c r="C3" s="162"/>
      <c r="D3" s="319"/>
      <c r="E3" s="162"/>
      <c r="F3" s="162"/>
      <c r="G3" s="219"/>
      <c r="H3" s="219"/>
      <c r="I3" s="219"/>
      <c r="J3" s="162"/>
      <c r="K3" s="219"/>
      <c r="L3" s="219"/>
      <c r="M3" s="218"/>
      <c r="N3" s="218"/>
      <c r="O3" s="218"/>
      <c r="P3" s="162"/>
      <c r="Q3" s="218"/>
      <c r="R3" s="219"/>
      <c r="S3" s="218"/>
      <c r="T3" s="218"/>
      <c r="U3" s="218"/>
      <c r="V3" s="219"/>
      <c r="W3" s="218"/>
      <c r="X3" s="218"/>
      <c r="Y3" s="218"/>
      <c r="Z3" s="162"/>
      <c r="AA3" s="162"/>
      <c r="AB3" s="162"/>
      <c r="AC3" s="218"/>
      <c r="AD3" s="103"/>
      <c r="AE3"/>
      <c r="AF3"/>
      <c r="AG3"/>
      <c r="AH3"/>
      <c r="AI3"/>
      <c r="AJ3"/>
      <c r="AK3"/>
      <c r="AL3"/>
    </row>
    <row r="4" spans="1:38" s="180" customFormat="1" ht="19.8">
      <c r="A4" s="213"/>
      <c r="B4" s="213"/>
      <c r="C4" s="213"/>
      <c r="D4" s="320"/>
      <c r="E4" s="213"/>
      <c r="F4" s="214" t="s">
        <v>460</v>
      </c>
      <c r="G4" s="221"/>
      <c r="H4" s="590">
        <f>+År!P2</f>
        <v>52</v>
      </c>
      <c r="I4" s="572"/>
      <c r="J4" s="213"/>
      <c r="K4" s="221"/>
      <c r="L4" s="221"/>
      <c r="M4" s="217"/>
      <c r="N4" s="217"/>
      <c r="O4" s="217"/>
      <c r="P4" s="217"/>
      <c r="Q4" s="217"/>
      <c r="R4" s="220" t="s">
        <v>417</v>
      </c>
      <c r="S4" s="217"/>
      <c r="T4" s="213"/>
      <c r="U4" s="213"/>
      <c r="V4" s="577">
        <f>SUM(F9:F16)</f>
        <v>45246</v>
      </c>
      <c r="W4" s="579"/>
      <c r="X4" s="217"/>
      <c r="Y4" s="217"/>
      <c r="Z4" s="217"/>
      <c r="AA4" s="217"/>
      <c r="AB4" s="217"/>
      <c r="AC4" s="217"/>
      <c r="AD4" s="217"/>
      <c r="AE4"/>
      <c r="AF4"/>
      <c r="AG4"/>
    </row>
    <row r="5" spans="1:38">
      <c r="A5" s="103"/>
      <c r="B5" s="103"/>
      <c r="C5" s="103"/>
      <c r="D5" s="318"/>
      <c r="E5" s="103"/>
      <c r="F5" s="103"/>
      <c r="G5" s="135"/>
      <c r="H5" s="135"/>
      <c r="I5" s="135"/>
      <c r="J5" s="103"/>
      <c r="K5" s="135"/>
      <c r="L5" s="135"/>
      <c r="M5" s="118"/>
      <c r="N5" s="118"/>
      <c r="O5" s="118"/>
      <c r="P5" s="103"/>
      <c r="Q5" s="118"/>
      <c r="R5" s="135"/>
      <c r="S5" s="118"/>
      <c r="T5" s="118"/>
      <c r="U5" s="118"/>
      <c r="V5" s="135"/>
      <c r="W5" s="118"/>
      <c r="X5" s="118"/>
      <c r="Y5" s="118"/>
      <c r="Z5" s="103"/>
      <c r="AA5" s="103"/>
      <c r="AB5" s="103"/>
      <c r="AC5" s="118"/>
      <c r="AD5" s="103"/>
    </row>
    <row r="6" spans="1:38" ht="15.6">
      <c r="A6" s="103"/>
      <c r="B6" s="103"/>
      <c r="C6" s="103"/>
      <c r="D6" s="318"/>
      <c r="E6" s="105" t="s">
        <v>4</v>
      </c>
      <c r="F6" s="103"/>
      <c r="G6" s="135"/>
      <c r="H6" s="135"/>
      <c r="I6" s="135"/>
      <c r="J6" s="105" t="s">
        <v>24</v>
      </c>
      <c r="K6" s="135"/>
      <c r="L6" s="135"/>
      <c r="M6" s="119"/>
      <c r="N6" s="119"/>
      <c r="O6" s="103"/>
      <c r="P6" s="105" t="s">
        <v>24</v>
      </c>
      <c r="Q6" s="107" t="s">
        <v>24</v>
      </c>
      <c r="R6" s="135"/>
      <c r="S6" s="107" t="s">
        <v>24</v>
      </c>
      <c r="T6" s="107"/>
      <c r="U6" s="107"/>
      <c r="V6" s="135"/>
      <c r="W6" s="107"/>
      <c r="X6" s="119" t="s">
        <v>403</v>
      </c>
      <c r="Y6" s="119" t="s">
        <v>403</v>
      </c>
      <c r="Z6" s="107" t="s">
        <v>412</v>
      </c>
      <c r="AA6" s="103"/>
      <c r="AB6" s="103"/>
      <c r="AC6" s="118"/>
      <c r="AD6" s="103"/>
    </row>
    <row r="7" spans="1:38" ht="15.6">
      <c r="A7" s="103"/>
      <c r="B7" s="103"/>
      <c r="C7" s="103"/>
      <c r="D7" s="318"/>
      <c r="E7" s="105" t="s">
        <v>475</v>
      </c>
      <c r="F7" s="105" t="s">
        <v>4</v>
      </c>
      <c r="G7" s="108" t="s">
        <v>4</v>
      </c>
      <c r="H7" s="108"/>
      <c r="I7" s="108" t="s">
        <v>420</v>
      </c>
      <c r="J7" s="105" t="s">
        <v>44</v>
      </c>
      <c r="K7" s="108"/>
      <c r="L7" s="108"/>
      <c r="M7" s="421" t="s">
        <v>24</v>
      </c>
      <c r="N7" s="421" t="s">
        <v>24</v>
      </c>
      <c r="O7" s="103"/>
      <c r="P7" s="105" t="s">
        <v>481</v>
      </c>
      <c r="Q7" s="107" t="s">
        <v>488</v>
      </c>
      <c r="R7" s="108"/>
      <c r="S7" s="107" t="s">
        <v>579</v>
      </c>
      <c r="T7" s="107" t="s">
        <v>623</v>
      </c>
      <c r="U7" s="107"/>
      <c r="V7" s="108" t="s">
        <v>624</v>
      </c>
      <c r="W7" s="107" t="s">
        <v>581</v>
      </c>
      <c r="X7" s="107" t="s">
        <v>572</v>
      </c>
      <c r="Y7" s="107" t="s">
        <v>487</v>
      </c>
      <c r="Z7" s="107"/>
      <c r="AA7" s="105" t="s">
        <v>539</v>
      </c>
      <c r="AB7" s="105" t="s">
        <v>414</v>
      </c>
      <c r="AC7" s="107" t="s">
        <v>579</v>
      </c>
      <c r="AD7" s="103"/>
    </row>
    <row r="8" spans="1:38" ht="15.6">
      <c r="A8" s="103"/>
      <c r="B8" s="105" t="s">
        <v>492</v>
      </c>
      <c r="C8" s="103"/>
      <c r="D8" s="321" t="s">
        <v>89</v>
      </c>
      <c r="E8" s="105" t="s">
        <v>476</v>
      </c>
      <c r="F8" s="105" t="s">
        <v>10</v>
      </c>
      <c r="G8" s="108" t="s">
        <v>403</v>
      </c>
      <c r="H8" s="136" t="s">
        <v>533</v>
      </c>
      <c r="I8" s="108" t="s">
        <v>403</v>
      </c>
      <c r="J8" s="105"/>
      <c r="K8" s="136" t="s">
        <v>533</v>
      </c>
      <c r="L8" s="136"/>
      <c r="M8" s="421" t="s">
        <v>717</v>
      </c>
      <c r="N8" s="421" t="s">
        <v>718</v>
      </c>
      <c r="O8" s="103"/>
      <c r="P8" s="105" t="s">
        <v>415</v>
      </c>
      <c r="Q8" s="107" t="s">
        <v>45</v>
      </c>
      <c r="R8" s="136" t="s">
        <v>533</v>
      </c>
      <c r="S8" s="107" t="s">
        <v>580</v>
      </c>
      <c r="T8" s="107" t="s">
        <v>622</v>
      </c>
      <c r="U8" s="107"/>
      <c r="V8" s="136" t="s">
        <v>44</v>
      </c>
      <c r="W8" s="107" t="s">
        <v>582</v>
      </c>
      <c r="X8" s="107" t="s">
        <v>548</v>
      </c>
      <c r="Y8" s="107" t="s">
        <v>440</v>
      </c>
      <c r="Z8" s="107" t="s">
        <v>1</v>
      </c>
      <c r="AA8" s="105" t="s">
        <v>540</v>
      </c>
      <c r="AB8" s="105" t="s">
        <v>415</v>
      </c>
      <c r="AC8" s="107" t="s">
        <v>580</v>
      </c>
      <c r="AD8" s="103"/>
    </row>
    <row r="9" spans="1:38" ht="15.6">
      <c r="A9" s="103"/>
      <c r="B9" s="2">
        <f>+'Ark1'!AO1326</f>
        <v>0</v>
      </c>
      <c r="C9" s="2" t="str">
        <f>VLOOKUP(B9,RNR!$O$2:$P$9,2)</f>
        <v>Holstein</v>
      </c>
      <c r="D9" s="322">
        <f>+'Ark1'!C1326</f>
        <v>2024</v>
      </c>
      <c r="E9" s="2">
        <f>+'Ark1'!Q1326</f>
        <v>435</v>
      </c>
      <c r="F9" s="2">
        <f>+'Ark1'!R1326</f>
        <v>1348</v>
      </c>
      <c r="G9" s="55">
        <f>+'Ark1'!AE1326</f>
        <v>2.9792688856473495</v>
      </c>
      <c r="H9" s="55">
        <f t="shared" ref="H9:H16" si="0">+G9-G18</f>
        <v>-0.14585481304243375</v>
      </c>
      <c r="I9" s="55">
        <f>+'Ark1'!AF1326</f>
        <v>3.0723879886982912</v>
      </c>
      <c r="J9" s="5">
        <f>+'Ark1'!S1326</f>
        <v>2.9234200743494423</v>
      </c>
      <c r="K9" s="5">
        <f t="shared" ref="K9:K16" si="1">+J9-J18</f>
        <v>0.10898055566673115</v>
      </c>
      <c r="L9" s="136"/>
      <c r="M9" s="376">
        <f>+IF(F9=0,"",'Ark1'!AR1326)</f>
        <v>224.620178041543</v>
      </c>
      <c r="N9" s="114">
        <f>+IF(F9=0,"",'Ark1'!AS1326)</f>
        <v>24.081003996281805</v>
      </c>
      <c r="O9" s="103"/>
      <c r="P9" s="5">
        <f>+'Ark1'!T1326</f>
        <v>7.0905044510385755</v>
      </c>
      <c r="Q9" s="305">
        <f>+'Ark1'!U1326</f>
        <v>273.59458456973312</v>
      </c>
      <c r="R9" s="19">
        <f t="shared" ref="R9:R16" si="2">+Q9-Q18</f>
        <v>2.5085174386366589</v>
      </c>
      <c r="S9" s="19">
        <f>+'Ark1'!AG1326</f>
        <v>1055.4302670623149</v>
      </c>
      <c r="T9" s="305">
        <f>1000*Q9/S9</f>
        <v>259.22563821412513</v>
      </c>
      <c r="U9" s="107"/>
      <c r="V9" s="19">
        <f>+Q9/J9</f>
        <v>93.587160795089275</v>
      </c>
      <c r="W9" s="19">
        <f>+'Ark1'!AH1326</f>
        <v>100</v>
      </c>
      <c r="X9" s="19">
        <f>+'Ark1'!W1326</f>
        <v>58.679525222551938</v>
      </c>
      <c r="Y9" s="19">
        <f>+'Ark1'!X1326</f>
        <v>7.7893175074183985</v>
      </c>
      <c r="Z9" s="19">
        <f>+'Ark1'!Y1326</f>
        <v>50.099336859473837</v>
      </c>
      <c r="AA9" s="5">
        <f>+'Ark1'!Z1326</f>
        <v>1.2467980095451856</v>
      </c>
      <c r="AB9" s="5">
        <f>+'Ark1'!AA1326</f>
        <v>2.4000739443624406</v>
      </c>
      <c r="AC9" s="19">
        <f>+'Ark1'!AJ1326</f>
        <v>209.54877771338911</v>
      </c>
      <c r="AD9" s="103"/>
    </row>
    <row r="10" spans="1:38" ht="15.6">
      <c r="A10" s="103"/>
      <c r="B10" s="2">
        <f>+'Ark1'!AO1327</f>
        <v>1</v>
      </c>
      <c r="C10" s="2" t="str">
        <f>VLOOKUP(B10,RNR!$O$2:$P$9,2)</f>
        <v>NRF</v>
      </c>
      <c r="D10" s="322">
        <f>+'Ark1'!C1327</f>
        <v>2024</v>
      </c>
      <c r="E10" s="2">
        <f>+'Ark1'!Q1327</f>
        <v>5911</v>
      </c>
      <c r="F10" s="2">
        <f>+'Ark1'!R1327</f>
        <v>29541</v>
      </c>
      <c r="G10" s="55">
        <f>+'Ark1'!AE1327</f>
        <v>65.289749370110059</v>
      </c>
      <c r="H10" s="55">
        <f t="shared" si="0"/>
        <v>-1.1532700654280887</v>
      </c>
      <c r="I10" s="55">
        <f>+'Ark1'!AF1327</f>
        <v>64.657350999756076</v>
      </c>
      <c r="J10" s="5">
        <f>+'Ark1'!S1327</f>
        <v>3.3619696353531245</v>
      </c>
      <c r="K10" s="5">
        <f t="shared" si="1"/>
        <v>7.048553746645192E-2</v>
      </c>
      <c r="L10" s="136"/>
      <c r="M10" s="376">
        <f>+IF(F10=0,"",'Ark1'!AR1327)</f>
        <v>217.2967739751532</v>
      </c>
      <c r="N10" s="114">
        <f>+IF(F10=0,"",'Ark1'!AS1327)</f>
        <v>25.516159649845736</v>
      </c>
      <c r="O10" s="103"/>
      <c r="P10" s="5">
        <f>+'Ark1'!T1327</f>
        <v>7.4539453640702753</v>
      </c>
      <c r="Q10" s="305">
        <f>+'Ark1'!U1327</f>
        <v>262.73264953792858</v>
      </c>
      <c r="R10" s="19">
        <f t="shared" si="2"/>
        <v>3.7651627189500232</v>
      </c>
      <c r="S10" s="19">
        <f>+'Ark1'!AG1327</f>
        <v>1082.5474763887482</v>
      </c>
      <c r="T10" s="305">
        <f t="shared" ref="T10:T15" si="3">1000*Q10/S10</f>
        <v>242.69850077557243</v>
      </c>
      <c r="U10" s="107"/>
      <c r="V10" s="19">
        <f t="shared" ref="V10:V16" si="4">+Q10/J10</f>
        <v>78.148430246108532</v>
      </c>
      <c r="W10" s="19">
        <f>+'Ark1'!AH1327</f>
        <v>99.949223113638638</v>
      </c>
      <c r="X10" s="19">
        <f>+'Ark1'!W1327</f>
        <v>67.868386310551443</v>
      </c>
      <c r="Y10" s="19">
        <f>+'Ark1'!X1327</f>
        <v>4.3600419755593931</v>
      </c>
      <c r="Z10" s="19">
        <f>+'Ark1'!Y1327</f>
        <v>47.388381781344322</v>
      </c>
      <c r="AA10" s="5">
        <f>+'Ark1'!Z1327</f>
        <v>1.2208180411921556</v>
      </c>
      <c r="AB10" s="5">
        <f>+'Ark1'!AA1327</f>
        <v>2.1040001706384679</v>
      </c>
      <c r="AC10" s="19">
        <f>+'Ark1'!AJ1327</f>
        <v>212.01578628667576</v>
      </c>
      <c r="AD10" s="103"/>
    </row>
    <row r="11" spans="1:38" ht="15.6">
      <c r="A11" s="103"/>
      <c r="B11" s="2">
        <f>+'Ark1'!AO1328</f>
        <v>2</v>
      </c>
      <c r="C11" s="2" t="str">
        <f>VLOOKUP(B11,RNR!$O$2:$P$9,2)</f>
        <v>Gammelnorsk</v>
      </c>
      <c r="D11" s="322">
        <f>+'Ark1'!C1328</f>
        <v>2024</v>
      </c>
      <c r="E11" s="2">
        <f>+'Ark1'!Q1328</f>
        <v>308</v>
      </c>
      <c r="F11" s="2">
        <f>+'Ark1'!R1328</f>
        <v>550</v>
      </c>
      <c r="G11" s="55">
        <f>+'Ark1'!AE1328</f>
        <v>1.2155770675860849</v>
      </c>
      <c r="H11" s="55">
        <f t="shared" si="0"/>
        <v>0.14088285074722973</v>
      </c>
      <c r="I11" s="55">
        <f>+'Ark1'!AF1328</f>
        <v>0.90681495393907119</v>
      </c>
      <c r="J11" s="5">
        <f>+'Ark1'!S1328</f>
        <v>3.3952641165755915</v>
      </c>
      <c r="K11" s="5">
        <f t="shared" si="1"/>
        <v>3.9831335728447215E-2</v>
      </c>
      <c r="L11" s="136"/>
      <c r="M11" s="376">
        <f>+IF(F11=0,"",'Ark1'!AR1328)</f>
        <v>194.41454545454545</v>
      </c>
      <c r="N11" s="114">
        <f>+IF(F11=0,"",'Ark1'!AS1328)</f>
        <v>26.648091691287071</v>
      </c>
      <c r="O11" s="103"/>
      <c r="P11" s="5">
        <f>+'Ark1'!T1328</f>
        <v>8.1581818181818182</v>
      </c>
      <c r="Q11" s="305">
        <f>+'Ark1'!U1328</f>
        <v>197.91436363636365</v>
      </c>
      <c r="R11" s="19">
        <f t="shared" si="2"/>
        <v>0.94198794575601141</v>
      </c>
      <c r="S11" s="19">
        <f>+'Ark1'!AG1328</f>
        <v>1084.6618181818185</v>
      </c>
      <c r="T11" s="305">
        <f t="shared" si="3"/>
        <v>182.46642439034198</v>
      </c>
      <c r="U11" s="107"/>
      <c r="V11" s="19">
        <f t="shared" si="4"/>
        <v>58.291301307062049</v>
      </c>
      <c r="W11" s="19">
        <f>+'Ark1'!AH1328</f>
        <v>99.636363636363654</v>
      </c>
      <c r="X11" s="19">
        <f>+'Ark1'!W1328</f>
        <v>75.818181818181813</v>
      </c>
      <c r="Y11" s="19">
        <f>+'Ark1'!X1328</f>
        <v>0.18181818181818185</v>
      </c>
      <c r="Z11" s="19">
        <f>+'Ark1'!Y1328</f>
        <v>45.703196556741915</v>
      </c>
      <c r="AA11" s="5">
        <f>+'Ark1'!Z1328</f>
        <v>1.256039857707036</v>
      </c>
      <c r="AB11" s="5">
        <f>+'Ark1'!AA1328</f>
        <v>2.4787233450886781</v>
      </c>
      <c r="AC11" s="19">
        <f>+'Ark1'!AJ1328</f>
        <v>214.37443495046324</v>
      </c>
      <c r="AD11" s="103"/>
    </row>
    <row r="12" spans="1:38" ht="15.6">
      <c r="A12" s="103"/>
      <c r="B12" s="2">
        <f>+'Ark1'!AO1329</f>
        <v>3</v>
      </c>
      <c r="C12" s="2" t="str">
        <f>VLOOKUP(B12,RNR!$O$2:$P$9,2)</f>
        <v>Mini kjøttfe</v>
      </c>
      <c r="D12" s="322">
        <f>+'Ark1'!C1329</f>
        <v>2024</v>
      </c>
      <c r="E12" s="2">
        <f>+'Ark1'!Q1329</f>
        <v>141</v>
      </c>
      <c r="F12" s="2">
        <f>+'Ark1'!R1329</f>
        <v>300</v>
      </c>
      <c r="G12" s="55">
        <f>+'Ark1'!AE1329</f>
        <v>0.66304203686513741</v>
      </c>
      <c r="H12" s="55">
        <f t="shared" si="0"/>
        <v>-5.1441595324230427E-2</v>
      </c>
      <c r="I12" s="55">
        <f>+'Ark1'!AF1329</f>
        <v>0.42237373871211192</v>
      </c>
      <c r="J12" s="5">
        <f>+'Ark1'!S1329</f>
        <v>4.4333333333333345</v>
      </c>
      <c r="K12" s="5">
        <f t="shared" si="1"/>
        <v>2.3361034164358863E-2</v>
      </c>
      <c r="L12" s="136"/>
      <c r="M12" s="376">
        <f>+IF(F12=0,"",'Ark1'!AR1329)</f>
        <v>179.41</v>
      </c>
      <c r="N12" s="114">
        <f>+IF(F12=0,"",'Ark1'!AS1329)</f>
        <v>28.524919039454005</v>
      </c>
      <c r="O12" s="103"/>
      <c r="P12" s="5">
        <f>+'Ark1'!T1329</f>
        <v>7.74</v>
      </c>
      <c r="Q12" s="305">
        <f>+'Ark1'!U1329</f>
        <v>169.00399999999999</v>
      </c>
      <c r="R12" s="19">
        <f t="shared" si="2"/>
        <v>-3.3550027700830469</v>
      </c>
      <c r="S12" s="19">
        <f>+'Ark1'!AG1329</f>
        <v>1035.2433333333336</v>
      </c>
      <c r="T12" s="305">
        <f t="shared" si="3"/>
        <v>163.25050793211255</v>
      </c>
      <c r="U12" s="107"/>
      <c r="V12" s="19">
        <f t="shared" si="4"/>
        <v>38.121203007518787</v>
      </c>
      <c r="W12" s="19">
        <f>+'Ark1'!AH1329</f>
        <v>100</v>
      </c>
      <c r="X12" s="19">
        <f>+'Ark1'!W1329</f>
        <v>66.666666666666686</v>
      </c>
      <c r="Y12" s="19">
        <f>+'Ark1'!X1329</f>
        <v>0</v>
      </c>
      <c r="Z12" s="19">
        <f>+'Ark1'!Y1329</f>
        <v>52.733348562998437</v>
      </c>
      <c r="AA12" s="5">
        <f>+'Ark1'!Z1329</f>
        <v>1.2512216252748964</v>
      </c>
      <c r="AB12" s="5">
        <f>+'Ark1'!AA1329</f>
        <v>2.5256814262029694</v>
      </c>
      <c r="AC12" s="19">
        <f>+'Ark1'!AJ1329</f>
        <v>205.58739614955877</v>
      </c>
      <c r="AD12" s="103"/>
    </row>
    <row r="13" spans="1:38" ht="15.6">
      <c r="A13" s="103"/>
      <c r="B13" s="2">
        <f>+'Ark1'!AO1330</f>
        <v>4</v>
      </c>
      <c r="C13" s="2" t="str">
        <f>VLOOKUP(B13,RNR!$O$2:$P$9,2)</f>
        <v>Lette kjøttfe</v>
      </c>
      <c r="D13" s="322">
        <f>+'Ark1'!C1330</f>
        <v>2024</v>
      </c>
      <c r="E13" s="2">
        <f>+'Ark1'!Q1330</f>
        <v>1309</v>
      </c>
      <c r="F13" s="2">
        <f>+'Ark1'!R1330</f>
        <v>3116</v>
      </c>
      <c r="G13" s="55">
        <f>+'Ark1'!AE1330</f>
        <v>6.8867966229058943</v>
      </c>
      <c r="H13" s="55">
        <f t="shared" si="0"/>
        <v>0.34363072811905315</v>
      </c>
      <c r="I13" s="55">
        <f>+'Ark1'!AF1330</f>
        <v>6.9156122991755353</v>
      </c>
      <c r="J13" s="5">
        <f>+'Ark1'!S1330</f>
        <v>5.1633504492939677</v>
      </c>
      <c r="K13" s="5">
        <f t="shared" si="1"/>
        <v>6.017344475538966E-2</v>
      </c>
      <c r="L13" s="136"/>
      <c r="M13" s="376">
        <f>+IF(F13=0,"",'Ark1'!AR1330)</f>
        <v>205.99358151476252</v>
      </c>
      <c r="N13" s="114">
        <f>+IF(F13=0,"",'Ark1'!AS1330)</f>
        <v>30.196811508973997</v>
      </c>
      <c r="O13" s="103"/>
      <c r="P13" s="5">
        <f>+'Ark1'!T1330</f>
        <v>8.6659178433889608</v>
      </c>
      <c r="Q13" s="305">
        <f>+'Ark1'!U1330</f>
        <v>266.41245186136035</v>
      </c>
      <c r="R13" s="19">
        <f t="shared" si="2"/>
        <v>1.8762449648079951</v>
      </c>
      <c r="S13" s="19">
        <f>+'Ark1'!AG1330</f>
        <v>1045.6396020539153</v>
      </c>
      <c r="T13" s="305">
        <f t="shared" si="3"/>
        <v>254.78420226056394</v>
      </c>
      <c r="U13" s="107"/>
      <c r="V13" s="19">
        <f t="shared" si="4"/>
        <v>51.59681770153513</v>
      </c>
      <c r="W13" s="19">
        <f>+'Ark1'!AH1330</f>
        <v>100</v>
      </c>
      <c r="X13" s="19">
        <f>+'Ark1'!W1330</f>
        <v>77.888318356867813</v>
      </c>
      <c r="Y13" s="19">
        <f>+'Ark1'!X1330</f>
        <v>8.9216944801026941</v>
      </c>
      <c r="Z13" s="19">
        <f>+'Ark1'!Y1330</f>
        <v>60.645174638662638</v>
      </c>
      <c r="AA13" s="5">
        <f>+'Ark1'!Z1330</f>
        <v>1.5600778655262471</v>
      </c>
      <c r="AB13" s="5">
        <f>+'Ark1'!AA1330</f>
        <v>2.7840101659818122</v>
      </c>
      <c r="AC13" s="19">
        <f>+'Ark1'!AJ1330</f>
        <v>211.53050857225725</v>
      </c>
      <c r="AD13" s="103"/>
    </row>
    <row r="14" spans="1:38" ht="15.6">
      <c r="A14" s="103"/>
      <c r="B14" s="2">
        <f>+'Ark1'!AO1331</f>
        <v>5</v>
      </c>
      <c r="C14" s="2" t="str">
        <f>VLOOKUP(B14,RNR!$O$2:$P$9,2)</f>
        <v>Tunge kjøttfe</v>
      </c>
      <c r="D14" s="322">
        <f>+'Ark1'!C1331</f>
        <v>2024</v>
      </c>
      <c r="E14" s="2">
        <f>+'Ark1'!Q1331</f>
        <v>1624</v>
      </c>
      <c r="F14" s="2">
        <f>+'Ark1'!R1331</f>
        <v>4945</v>
      </c>
      <c r="G14" s="55">
        <f>+'Ark1'!AE1331</f>
        <v>10.929142907660342</v>
      </c>
      <c r="H14" s="55">
        <f t="shared" si="0"/>
        <v>0.77001691312288045</v>
      </c>
      <c r="I14" s="55">
        <f>+'Ark1'!AF1331</f>
        <v>12.174517399232784</v>
      </c>
      <c r="J14" s="5">
        <f>+'Ark1'!S1331</f>
        <v>6.0319643940926548</v>
      </c>
      <c r="K14" s="5">
        <f t="shared" si="1"/>
        <v>-5.7474421184040558E-2</v>
      </c>
      <c r="L14" s="136"/>
      <c r="M14" s="376">
        <f>+IF(F14=0,"",'Ark1'!AR1331)</f>
        <v>210.56036400404452</v>
      </c>
      <c r="N14" s="114">
        <f>+IF(F14=0,"",'Ark1'!AS1331)</f>
        <v>31.454565543567693</v>
      </c>
      <c r="O14" s="103"/>
      <c r="P14" s="5">
        <f>+'Ark1'!T1331</f>
        <v>6.88473205257836</v>
      </c>
      <c r="Q14" s="305">
        <f>+'Ark1'!U1331</f>
        <v>295.53354903943477</v>
      </c>
      <c r="R14" s="19">
        <f t="shared" si="2"/>
        <v>-2.9948748841963493</v>
      </c>
      <c r="S14" s="19">
        <f>+'Ark1'!AG1331</f>
        <v>1051.1104145601619</v>
      </c>
      <c r="T14" s="305">
        <f t="shared" si="3"/>
        <v>281.16318223628394</v>
      </c>
      <c r="U14" s="107"/>
      <c r="V14" s="19">
        <f t="shared" si="4"/>
        <v>48.99457784082125</v>
      </c>
      <c r="W14" s="19">
        <f>+'Ark1'!AH1331</f>
        <v>99.878665318503522</v>
      </c>
      <c r="X14" s="19">
        <f>+'Ark1'!W1331</f>
        <v>55.854398382204245</v>
      </c>
      <c r="Y14" s="19">
        <f>+'Ark1'!X1331</f>
        <v>17.654196157735079</v>
      </c>
      <c r="Z14" s="19">
        <f>+'Ark1'!Y1331</f>
        <v>59.346074128805647</v>
      </c>
      <c r="AA14" s="5">
        <f>+'Ark1'!Z1331</f>
        <v>1.5351744045357796</v>
      </c>
      <c r="AB14" s="5">
        <f>+'Ark1'!AA1331</f>
        <v>2.363280665630707</v>
      </c>
      <c r="AC14" s="19">
        <f>+'Ark1'!AJ1331</f>
        <v>210.77331816643567</v>
      </c>
      <c r="AD14" s="103"/>
    </row>
    <row r="15" spans="1:38" ht="15.6">
      <c r="A15" s="103"/>
      <c r="B15" s="2">
        <f>+'Ark1'!AO1332</f>
        <v>6</v>
      </c>
      <c r="C15" s="2" t="str">
        <f>VLOOKUP(B15,RNR!$O$2:$P$9,2)</f>
        <v>Krysninger</v>
      </c>
      <c r="D15" s="322">
        <f>+'Ark1'!C1332</f>
        <v>2024</v>
      </c>
      <c r="E15" s="2">
        <f>+'Ark1'!Q1332</f>
        <v>1035</v>
      </c>
      <c r="F15" s="2">
        <f>+'Ark1'!R1332</f>
        <v>2778</v>
      </c>
      <c r="G15" s="55">
        <f>+'Ark1'!AE1332</f>
        <v>6.1397692613711721</v>
      </c>
      <c r="H15" s="55">
        <f t="shared" si="0"/>
        <v>-7.0894555277680738E-2</v>
      </c>
      <c r="I15" s="55">
        <f>+'Ark1'!AF1332</f>
        <v>6.2364780602071468</v>
      </c>
      <c r="J15" s="5">
        <f>+'Ark1'!S1332</f>
        <v>4.7049711815561963</v>
      </c>
      <c r="K15" s="5">
        <f t="shared" si="1"/>
        <v>3.9897886463782228E-2</v>
      </c>
      <c r="L15" s="136"/>
      <c r="M15" s="376">
        <f>+IF(F15=0,"",'Ark1'!AR1332)</f>
        <v>210.9049676025918</v>
      </c>
      <c r="N15" s="114">
        <f>+IF(F15=0,"",'Ark1'!AS1332)</f>
        <v>28.552743237902167</v>
      </c>
      <c r="O15" s="103"/>
      <c r="P15" s="5">
        <f>+'Ark1'!T1332</f>
        <v>7.315694744420445</v>
      </c>
      <c r="Q15" s="305">
        <f>+'Ark1'!U1332</f>
        <v>269.4812095032396</v>
      </c>
      <c r="R15" s="19">
        <f t="shared" si="2"/>
        <v>1.1114198282878647</v>
      </c>
      <c r="S15" s="19">
        <f>+'Ark1'!AG1332</f>
        <v>1047.5453563714902</v>
      </c>
      <c r="T15" s="305">
        <f t="shared" si="3"/>
        <v>257.25015901619219</v>
      </c>
      <c r="U15" s="107"/>
      <c r="V15" s="19">
        <f t="shared" si="4"/>
        <v>57.27584699341498</v>
      </c>
      <c r="W15" s="19">
        <f>+'Ark1'!AH1332</f>
        <v>99.928005759539232</v>
      </c>
      <c r="X15" s="19">
        <f>+'Ark1'!W1332</f>
        <v>60.43916486681065</v>
      </c>
      <c r="Y15" s="19">
        <f>+'Ark1'!X1332</f>
        <v>9.647228221742262</v>
      </c>
      <c r="Z15" s="19">
        <f>+'Ark1'!Y1332</f>
        <v>60.149908658018838</v>
      </c>
      <c r="AA15" s="5">
        <f>+'Ark1'!Z1332</f>
        <v>1.7192320319601333</v>
      </c>
      <c r="AB15" s="5">
        <f>+'Ark1'!AA1332</f>
        <v>2.4999737730188918</v>
      </c>
      <c r="AC15" s="19">
        <f>+'Ark1'!AJ1332</f>
        <v>212.23350017833448</v>
      </c>
      <c r="AD15" s="103"/>
    </row>
    <row r="16" spans="1:38" ht="15.6">
      <c r="A16" s="103"/>
      <c r="B16" s="2">
        <f>+'Ark1'!AO1333</f>
        <v>9</v>
      </c>
      <c r="C16" s="2" t="str">
        <f>VLOOKUP(B16,RNR!$O$2:$P$9,2)</f>
        <v>Ukjent</v>
      </c>
      <c r="D16" s="322">
        <f>+'Ark1'!C1333</f>
        <v>2024</v>
      </c>
      <c r="E16" s="2">
        <f>+'Ark1'!Q1333</f>
        <v>1708</v>
      </c>
      <c r="F16" s="2">
        <f>+'Ark1'!R1333</f>
        <v>2668</v>
      </c>
      <c r="G16" s="55">
        <f>+'Ark1'!AE1333</f>
        <v>5.8966538478539547</v>
      </c>
      <c r="H16" s="55">
        <f t="shared" si="0"/>
        <v>0.166930537083263</v>
      </c>
      <c r="I16" s="55">
        <f>+'Ark1'!AF1333</f>
        <v>5.6144645602789955</v>
      </c>
      <c r="J16" s="5">
        <f>+'Ark1'!S1333</f>
        <v>3.7122915858860006</v>
      </c>
      <c r="K16" s="5">
        <f t="shared" si="1"/>
        <v>0.12023908862023314</v>
      </c>
      <c r="L16" s="136"/>
      <c r="M16" s="376">
        <f>+IF(F16=0,"",'Ark1'!AR1333)</f>
        <v>213.13793103448276</v>
      </c>
      <c r="N16" s="114">
        <f>+IF(F16=0,"",'Ark1'!AS1333)</f>
        <v>28.613044425206834</v>
      </c>
      <c r="O16" s="103"/>
      <c r="P16" s="5">
        <f>+'Ark1'!T1333</f>
        <v>7.1986506746626686</v>
      </c>
      <c r="Q16" s="305">
        <f>+'Ark1'!U1333</f>
        <v>252.60610944527704</v>
      </c>
      <c r="R16" s="19">
        <f t="shared" si="2"/>
        <v>3.7800299979536476</v>
      </c>
      <c r="S16" s="19">
        <f>+'Ark1'!AG1333</f>
        <v>1090.4137931034484</v>
      </c>
      <c r="T16" s="305"/>
      <c r="U16" s="107"/>
      <c r="V16" s="19">
        <f t="shared" si="4"/>
        <v>68.045869674051573</v>
      </c>
      <c r="W16" s="19">
        <f>+'Ark1'!AH1333</f>
        <v>1.0869565217391304</v>
      </c>
      <c r="X16" s="19">
        <f>+'Ark1'!W1333</f>
        <v>62.781109445277352</v>
      </c>
      <c r="Y16" s="19">
        <f>+'Ark1'!X1333</f>
        <v>4.0854572713643176</v>
      </c>
      <c r="Z16" s="19">
        <f>+'Ark1'!Y1333</f>
        <v>53.211771442944141</v>
      </c>
      <c r="AA16" s="5">
        <f>+'Ark1'!Z1333</f>
        <v>1.5011242253660015</v>
      </c>
      <c r="AB16" s="5">
        <f>+'Ark1'!AA1333</f>
        <v>2.3008957207687342</v>
      </c>
      <c r="AC16" s="19">
        <f>+'Ark1'!AJ1333</f>
        <v>248.15144392103579</v>
      </c>
      <c r="AD16" s="103"/>
    </row>
    <row r="17" spans="1:30" ht="15.6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36"/>
      <c r="M17" s="103"/>
      <c r="N17" s="103"/>
      <c r="O17" s="103"/>
      <c r="P17" s="103"/>
      <c r="Q17" s="103"/>
      <c r="R17" s="103"/>
      <c r="S17" s="103"/>
      <c r="T17" s="103"/>
      <c r="U17" s="107"/>
      <c r="V17" s="103"/>
      <c r="W17" s="103"/>
      <c r="X17" s="103"/>
      <c r="Y17" s="103"/>
      <c r="Z17" s="103"/>
      <c r="AA17" s="103"/>
      <c r="AB17" s="103"/>
      <c r="AC17" s="103"/>
      <c r="AD17" s="103"/>
    </row>
    <row r="18" spans="1:30" ht="15.6">
      <c r="A18" s="103"/>
      <c r="B18" s="109">
        <f>+'Ark1'!AO1334</f>
        <v>0</v>
      </c>
      <c r="C18" s="2" t="str">
        <f>VLOOKUP(B18,RNR!$O$2:$P$9,2)</f>
        <v>Holstein</v>
      </c>
      <c r="D18" s="323">
        <f>+'Ark1'!C1334</f>
        <v>2023</v>
      </c>
      <c r="E18" s="109">
        <f>+'Ark1'!Q1334</f>
        <v>458</v>
      </c>
      <c r="F18" s="109">
        <f>+'Ark1'!R1334</f>
        <v>1579</v>
      </c>
      <c r="G18" s="112">
        <f>+'Ark1'!AE1334</f>
        <v>3.1251236986897832</v>
      </c>
      <c r="H18" s="103"/>
      <c r="I18" s="112">
        <f>+'Ark1'!AF1334</f>
        <v>3.2279892513200639</v>
      </c>
      <c r="J18" s="111">
        <f>+'Ark1'!S1334</f>
        <v>2.8144395186827111</v>
      </c>
      <c r="K18" s="103"/>
      <c r="L18" s="136"/>
      <c r="M18" s="376">
        <f>+IF(F18=0,"",'Ark1'!AR1334)</f>
        <v>224.82013932868904</v>
      </c>
      <c r="N18" s="114">
        <f>+IF(F18=0,"",'Ark1'!AS1334)</f>
        <v>23.82386923793182</v>
      </c>
      <c r="O18" s="103"/>
      <c r="P18" s="111">
        <f>+'Ark1'!T1334</f>
        <v>6.89170360987967</v>
      </c>
      <c r="Q18" s="110">
        <f>+'Ark1'!U1334</f>
        <v>271.08606713109646</v>
      </c>
      <c r="R18" s="103"/>
      <c r="S18" s="110">
        <f>+'Ark1'!AG1334</f>
        <v>1072.5003166561112</v>
      </c>
      <c r="T18" s="110">
        <f>1000*Q18/S18</f>
        <v>252.76082712618728</v>
      </c>
      <c r="U18" s="107"/>
      <c r="V18" s="110">
        <f>+Q18/J18</f>
        <v>96.319734473447625</v>
      </c>
      <c r="W18" s="110">
        <f>+'Ark1'!AH1334</f>
        <v>99.873337555414821</v>
      </c>
      <c r="X18" s="110">
        <f>+'Ark1'!W1334</f>
        <v>56.301456618112738</v>
      </c>
      <c r="Y18" s="110">
        <f>+'Ark1'!X1334</f>
        <v>6.713109563014565</v>
      </c>
      <c r="Z18" s="110">
        <f>+'Ark1'!Y1334</f>
        <v>48.036206878727803</v>
      </c>
      <c r="AA18" s="111">
        <f>+'Ark1'!Z1334</f>
        <v>1.2391724288437851</v>
      </c>
      <c r="AB18" s="111">
        <f>+'Ark1'!AA1334</f>
        <v>2.2546105484818844</v>
      </c>
      <c r="AC18" s="110">
        <f>+'Ark1'!AJ1334</f>
        <v>213.76005137282888</v>
      </c>
      <c r="AD18" s="103"/>
    </row>
    <row r="19" spans="1:30" ht="15.6">
      <c r="A19" s="103"/>
      <c r="B19" s="109">
        <f>+'Ark1'!AO1335</f>
        <v>1</v>
      </c>
      <c r="C19" s="2" t="str">
        <f>VLOOKUP(B19,RNR!$O$2:$P$9,2)</f>
        <v>NRF</v>
      </c>
      <c r="D19" s="323">
        <f>+'Ark1'!C1335</f>
        <v>2023</v>
      </c>
      <c r="E19" s="109">
        <f>+'Ark1'!Q1335</f>
        <v>6261</v>
      </c>
      <c r="F19" s="109">
        <f>+'Ark1'!R1335</f>
        <v>33571</v>
      </c>
      <c r="G19" s="112">
        <f>+'Ark1'!AE1335</f>
        <v>66.443019435538147</v>
      </c>
      <c r="H19" s="103"/>
      <c r="I19" s="112">
        <f>+'Ark1'!AF1335</f>
        <v>65.562012029936412</v>
      </c>
      <c r="J19" s="111">
        <f>+'Ark1'!S1335</f>
        <v>3.2914840978866726</v>
      </c>
      <c r="K19" s="103"/>
      <c r="L19" s="136"/>
      <c r="M19" s="376">
        <f>+IF(F19=0,"",'Ark1'!AR1335)</f>
        <v>216.8123976050758</v>
      </c>
      <c r="N19" s="114">
        <f>+IF(F19=0,"",'Ark1'!AS1335)</f>
        <v>25.333436584767298</v>
      </c>
      <c r="O19" s="103"/>
      <c r="P19" s="111">
        <f>+'Ark1'!T1335</f>
        <v>7.3825325429686348</v>
      </c>
      <c r="Q19" s="110">
        <f>+'Ark1'!U1335</f>
        <v>258.96748681897856</v>
      </c>
      <c r="R19" s="103"/>
      <c r="S19" s="110">
        <f>+'Ark1'!AG1335</f>
        <v>1080.9075988204102</v>
      </c>
      <c r="T19" s="110">
        <f t="shared" ref="T19:T24" si="5">1000*Q19/S19</f>
        <v>239.58337151259616</v>
      </c>
      <c r="U19" s="107"/>
      <c r="V19" s="110">
        <f t="shared" ref="V19:V25" si="6">+Q19/J19</f>
        <v>78.678030674749721</v>
      </c>
      <c r="W19" s="110">
        <f>+'Ark1'!AH1335</f>
        <v>99.940424771380066</v>
      </c>
      <c r="X19" s="110">
        <f>+'Ark1'!W1335</f>
        <v>66.456167525542881</v>
      </c>
      <c r="Y19" s="110">
        <f>+'Ark1'!X1335</f>
        <v>3.7085579815912553</v>
      </c>
      <c r="Z19" s="110">
        <f>+'Ark1'!Y1335</f>
        <v>46.020981515860754</v>
      </c>
      <c r="AA19" s="111">
        <f>+'Ark1'!Z1335</f>
        <v>1.2084595514592269</v>
      </c>
      <c r="AB19" s="111">
        <f>+'Ark1'!AA1335</f>
        <v>2.1070620250728966</v>
      </c>
      <c r="AC19" s="110">
        <f>+'Ark1'!AJ1335</f>
        <v>212.00318018134627</v>
      </c>
      <c r="AD19" s="103"/>
    </row>
    <row r="20" spans="1:30" ht="15.6">
      <c r="A20" s="103"/>
      <c r="B20" s="109">
        <f>+'Ark1'!AO1336</f>
        <v>2</v>
      </c>
      <c r="C20" s="2" t="str">
        <f>VLOOKUP(B20,RNR!$O$2:$P$9,2)</f>
        <v>Gammelnorsk</v>
      </c>
      <c r="D20" s="323">
        <f>+'Ark1'!C1336</f>
        <v>2023</v>
      </c>
      <c r="E20" s="109">
        <f>+'Ark1'!Q1336</f>
        <v>307</v>
      </c>
      <c r="F20" s="109">
        <f>+'Ark1'!R1336</f>
        <v>543</v>
      </c>
      <c r="G20" s="112">
        <f>+'Ark1'!AE1336</f>
        <v>1.0746942168388551</v>
      </c>
      <c r="H20" s="103"/>
      <c r="I20" s="112">
        <f>+'Ark1'!AF1336</f>
        <v>0.80658084786009021</v>
      </c>
      <c r="J20" s="111">
        <f>+'Ark1'!S1336</f>
        <v>3.3554327808471442</v>
      </c>
      <c r="K20" s="103"/>
      <c r="L20" s="136"/>
      <c r="M20" s="376">
        <f>+IF(F20=0,"",'Ark1'!AR1336)</f>
        <v>194.80662983425412</v>
      </c>
      <c r="N20" s="114">
        <f>+IF(F20=0,"",'Ark1'!AS1336)</f>
        <v>26.382855108719344</v>
      </c>
      <c r="O20" s="103"/>
      <c r="P20" s="111">
        <f>+'Ark1'!T1336</f>
        <v>8.0092081031307547</v>
      </c>
      <c r="Q20" s="110">
        <f>+'Ark1'!U1336</f>
        <v>196.97237569060763</v>
      </c>
      <c r="R20" s="103"/>
      <c r="S20" s="110">
        <f>+'Ark1'!AG1336</f>
        <v>1059.3664825046044</v>
      </c>
      <c r="T20" s="110">
        <f t="shared" si="5"/>
        <v>185.93412095209604</v>
      </c>
      <c r="U20" s="107"/>
      <c r="V20" s="110">
        <f t="shared" si="6"/>
        <v>58.702524698133914</v>
      </c>
      <c r="W20" s="110">
        <f>+'Ark1'!AH1336</f>
        <v>100</v>
      </c>
      <c r="X20" s="110">
        <f>+'Ark1'!W1336</f>
        <v>73.848987108655649</v>
      </c>
      <c r="Y20" s="110">
        <f>+'Ark1'!X1336</f>
        <v>0.5524861878453039</v>
      </c>
      <c r="Z20" s="110">
        <f>+'Ark1'!Y1336</f>
        <v>46.957405675389808</v>
      </c>
      <c r="AA20" s="111">
        <f>+'Ark1'!Z1336</f>
        <v>1.317401226406723</v>
      </c>
      <c r="AB20" s="111">
        <f>+'Ark1'!AA1336</f>
        <v>2.5550851904666674</v>
      </c>
      <c r="AC20" s="110">
        <f>+'Ark1'!AJ1336</f>
        <v>204.49466112156043</v>
      </c>
      <c r="AD20" s="103"/>
    </row>
    <row r="21" spans="1:30" ht="15.6">
      <c r="A21" s="103"/>
      <c r="B21" s="109">
        <f>+'Ark1'!AO1337</f>
        <v>3</v>
      </c>
      <c r="C21" s="2" t="str">
        <f>VLOOKUP(B21,RNR!$O$2:$P$9,2)</f>
        <v>Mini kjøttfe</v>
      </c>
      <c r="D21" s="323">
        <f>+'Ark1'!C1337</f>
        <v>2023</v>
      </c>
      <c r="E21" s="109">
        <f>+'Ark1'!Q1337</f>
        <v>184</v>
      </c>
      <c r="F21" s="109">
        <f>+'Ark1'!R1337</f>
        <v>361</v>
      </c>
      <c r="G21" s="112">
        <f>+'Ark1'!AE1337</f>
        <v>0.71448363218936783</v>
      </c>
      <c r="H21" s="103"/>
      <c r="I21" s="112">
        <f>+'Ark1'!AF1337</f>
        <v>0.46922800855689639</v>
      </c>
      <c r="J21" s="111">
        <f>+'Ark1'!S1337</f>
        <v>4.4099722991689756</v>
      </c>
      <c r="K21" s="103"/>
      <c r="L21" s="136"/>
      <c r="M21" s="376">
        <f>+IF(F21=0,"",'Ark1'!AR1337)</f>
        <v>180.49584487534631</v>
      </c>
      <c r="N21" s="114">
        <f>+IF(F21=0,"",'Ark1'!AS1337)</f>
        <v>28.509382615981721</v>
      </c>
      <c r="O21" s="103"/>
      <c r="P21" s="111">
        <f>+'Ark1'!T1337</f>
        <v>7.6426592797783934</v>
      </c>
      <c r="Q21" s="110">
        <f>+'Ark1'!U1337</f>
        <v>172.35900277008304</v>
      </c>
      <c r="R21" s="103"/>
      <c r="S21" s="110">
        <f>+'Ark1'!AG1337</f>
        <v>1074.3434903047091</v>
      </c>
      <c r="T21" s="110">
        <f t="shared" si="5"/>
        <v>160.43193292044609</v>
      </c>
      <c r="U21" s="107"/>
      <c r="V21" s="110">
        <f t="shared" si="6"/>
        <v>39.083919597989933</v>
      </c>
      <c r="W21" s="110">
        <f>+'Ark1'!AH1337</f>
        <v>99.722991689750685</v>
      </c>
      <c r="X21" s="110">
        <f>+'Ark1'!W1337</f>
        <v>65.927977839335199</v>
      </c>
      <c r="Y21" s="110">
        <f>+'Ark1'!X1337</f>
        <v>0.83102493074792239</v>
      </c>
      <c r="Z21" s="110">
        <f>+'Ark1'!Y1337</f>
        <v>55.480814812887502</v>
      </c>
      <c r="AA21" s="111">
        <f>+'Ark1'!Z1337</f>
        <v>1.3055645871420625</v>
      </c>
      <c r="AB21" s="111">
        <f>+'Ark1'!AA1337</f>
        <v>2.5246173276801271</v>
      </c>
      <c r="AC21" s="110">
        <f>+'Ark1'!AJ1337</f>
        <v>207.14256607281516</v>
      </c>
      <c r="AD21" s="103"/>
    </row>
    <row r="22" spans="1:30" ht="15.6">
      <c r="A22" s="103"/>
      <c r="B22" s="109">
        <f>+'Ark1'!AO1338</f>
        <v>4</v>
      </c>
      <c r="C22" s="2" t="str">
        <f>VLOOKUP(B22,RNR!$O$2:$P$9,2)</f>
        <v>Lette kjøttfe</v>
      </c>
      <c r="D22" s="323">
        <f>+'Ark1'!C1338</f>
        <v>2023</v>
      </c>
      <c r="E22" s="109">
        <f>+'Ark1'!Q1338</f>
        <v>1334</v>
      </c>
      <c r="F22" s="109">
        <f>+'Ark1'!R1338</f>
        <v>3306</v>
      </c>
      <c r="G22" s="112">
        <f>+'Ark1'!AE1338</f>
        <v>6.5431658947868412</v>
      </c>
      <c r="H22" s="103"/>
      <c r="I22" s="112">
        <f>+'Ark1'!AF1338</f>
        <v>6.595241824560798</v>
      </c>
      <c r="J22" s="111">
        <f>+'Ark1'!S1338</f>
        <v>5.103177004538578</v>
      </c>
      <c r="K22" s="103"/>
      <c r="L22" s="136"/>
      <c r="M22" s="376">
        <f>+IF(F22=0,"",'Ark1'!AR1338)</f>
        <v>206.00393224440407</v>
      </c>
      <c r="N22" s="114">
        <f>+IF(F22=0,"",'Ark1'!AS1338)</f>
        <v>30.017329076886185</v>
      </c>
      <c r="O22" s="103"/>
      <c r="P22" s="111">
        <f>+'Ark1'!T1338</f>
        <v>8.7199032062915922</v>
      </c>
      <c r="Q22" s="110">
        <f>+'Ark1'!U1338</f>
        <v>264.53620689655236</v>
      </c>
      <c r="R22" s="103"/>
      <c r="S22" s="110">
        <f>+'Ark1'!AG1338</f>
        <v>1045.0305505142164</v>
      </c>
      <c r="T22" s="110">
        <f t="shared" si="5"/>
        <v>253.13729514068751</v>
      </c>
      <c r="U22" s="107"/>
      <c r="V22" s="110">
        <f t="shared" si="6"/>
        <v>51.837552697326309</v>
      </c>
      <c r="W22" s="110">
        <f>+'Ark1'!AH1338</f>
        <v>99.84875983061103</v>
      </c>
      <c r="X22" s="110">
        <f>+'Ark1'!W1338</f>
        <v>78.039927404718682</v>
      </c>
      <c r="Y22" s="110">
        <f>+'Ark1'!X1338</f>
        <v>8.0459770114942533</v>
      </c>
      <c r="Z22" s="110">
        <f>+'Ark1'!Y1338</f>
        <v>59.525342140443314</v>
      </c>
      <c r="AA22" s="111">
        <f>+'Ark1'!Z1338</f>
        <v>1.5691149305995205</v>
      </c>
      <c r="AB22" s="111">
        <f>+'Ark1'!AA1338</f>
        <v>2.763332109310761</v>
      </c>
      <c r="AC22" s="110">
        <f>+'Ark1'!AJ1338</f>
        <v>210.55333857020736</v>
      </c>
      <c r="AD22" s="103"/>
    </row>
    <row r="23" spans="1:30" ht="15.6">
      <c r="A23" s="103"/>
      <c r="B23" s="109">
        <f>+'Ark1'!AO1339</f>
        <v>5</v>
      </c>
      <c r="C23" s="2" t="str">
        <f>VLOOKUP(B23,RNR!$O$2:$P$9,2)</f>
        <v>Tunge kjøttfe</v>
      </c>
      <c r="D23" s="323">
        <f>+'Ark1'!C1339</f>
        <v>2023</v>
      </c>
      <c r="E23" s="109">
        <f>+'Ark1'!Q1339</f>
        <v>1692</v>
      </c>
      <c r="F23" s="109">
        <f>+'Ark1'!R1339</f>
        <v>5133</v>
      </c>
      <c r="G23" s="112">
        <f>+'Ark1'!AE1339</f>
        <v>10.159125994537462</v>
      </c>
      <c r="H23" s="103"/>
      <c r="I23" s="112">
        <f>+'Ark1'!AF1339</f>
        <v>11.555791713670631</v>
      </c>
      <c r="J23" s="111">
        <f>+'Ark1'!S1339</f>
        <v>6.0894388152766954</v>
      </c>
      <c r="K23" s="103"/>
      <c r="L23" s="136"/>
      <c r="M23" s="376">
        <f>+IF(F23=0,"",'Ark1'!AR1339)</f>
        <v>210.97740112994356</v>
      </c>
      <c r="N23" s="114">
        <f>+IF(F23=0,"",'Ark1'!AS1339)</f>
        <v>31.610419042891287</v>
      </c>
      <c r="O23" s="103"/>
      <c r="P23" s="111">
        <f>+'Ark1'!T1339</f>
        <v>7.0319501266316005</v>
      </c>
      <c r="Q23" s="110">
        <f>+'Ark1'!U1339</f>
        <v>298.52842392363112</v>
      </c>
      <c r="R23" s="103"/>
      <c r="S23" s="110">
        <f>+'Ark1'!AG1339</f>
        <v>1053.3306058834987</v>
      </c>
      <c r="T23" s="110">
        <f t="shared" si="5"/>
        <v>283.41379454481472</v>
      </c>
      <c r="U23" s="107"/>
      <c r="V23" s="110">
        <f t="shared" si="6"/>
        <v>49.023963123614443</v>
      </c>
      <c r="W23" s="110">
        <f>+'Ark1'!AH1339</f>
        <v>99.961036430937057</v>
      </c>
      <c r="X23" s="110">
        <f>+'Ark1'!W1339</f>
        <v>59.731151373465806</v>
      </c>
      <c r="Y23" s="110">
        <f>+'Ark1'!X1339</f>
        <v>18.351841028638223</v>
      </c>
      <c r="Z23" s="110">
        <f>+'Ark1'!Y1339</f>
        <v>58.170858805198357</v>
      </c>
      <c r="AA23" s="111">
        <f>+'Ark1'!Z1339</f>
        <v>1.5389524040683411</v>
      </c>
      <c r="AB23" s="111">
        <f>+'Ark1'!AA1339</f>
        <v>2.3293400542841702</v>
      </c>
      <c r="AC23" s="110">
        <f>+'Ark1'!AJ1339</f>
        <v>209.32731217871569</v>
      </c>
      <c r="AD23" s="103"/>
    </row>
    <row r="24" spans="1:30" ht="15.6">
      <c r="A24" s="103"/>
      <c r="B24" s="109">
        <f>+'Ark1'!AO1340</f>
        <v>6</v>
      </c>
      <c r="C24" s="2" t="str">
        <f>VLOOKUP(B24,RNR!$O$2:$P$9,2)</f>
        <v>Krysninger</v>
      </c>
      <c r="D24" s="323">
        <f>+'Ark1'!C1340</f>
        <v>2023</v>
      </c>
      <c r="E24" s="109">
        <f>+'Ark1'!Q1340</f>
        <v>1179</v>
      </c>
      <c r="F24" s="109">
        <f>+'Ark1'!R1340</f>
        <v>3138</v>
      </c>
      <c r="G24" s="112">
        <f>+'Ark1'!AE1340</f>
        <v>6.2106638166488528</v>
      </c>
      <c r="H24" s="103"/>
      <c r="I24" s="112">
        <f>+'Ark1'!AF1340</f>
        <v>6.3508128966362483</v>
      </c>
      <c r="J24" s="111">
        <f>+'Ark1'!S1340</f>
        <v>4.6650732950924141</v>
      </c>
      <c r="K24" s="103"/>
      <c r="L24" s="136"/>
      <c r="M24" s="376">
        <f>+IF(F24=0,"",'Ark1'!AR1340)</f>
        <v>211.15838113448049</v>
      </c>
      <c r="N24" s="114">
        <f>+IF(F24=0,"",'Ark1'!AS1340)</f>
        <v>28.350385851446877</v>
      </c>
      <c r="O24" s="103"/>
      <c r="P24" s="111">
        <f>+'Ark1'!T1340</f>
        <v>7.2673677501593357</v>
      </c>
      <c r="Q24" s="110">
        <f>+'Ark1'!U1340</f>
        <v>268.36978967495173</v>
      </c>
      <c r="R24" s="103"/>
      <c r="S24" s="110">
        <f>+'Ark1'!AG1340</f>
        <v>1048.9241555130659</v>
      </c>
      <c r="T24" s="110">
        <f t="shared" si="5"/>
        <v>255.85242580640409</v>
      </c>
      <c r="U24" s="107"/>
      <c r="V24" s="110">
        <f t="shared" si="6"/>
        <v>57.527454061069662</v>
      </c>
      <c r="W24" s="110">
        <f>+'Ark1'!AH1340</f>
        <v>99.904397705544937</v>
      </c>
      <c r="X24" s="110">
        <f>+'Ark1'!W1340</f>
        <v>60.866794136392599</v>
      </c>
      <c r="Y24" s="110">
        <f>+'Ark1'!X1340</f>
        <v>8.2217973231357515</v>
      </c>
      <c r="Z24" s="110">
        <f>+'Ark1'!Y1340</f>
        <v>59.003961356199525</v>
      </c>
      <c r="AA24" s="111">
        <f>+'Ark1'!Z1340</f>
        <v>1.7442422839279244</v>
      </c>
      <c r="AB24" s="111">
        <f>+'Ark1'!AA1340</f>
        <v>2.4330865746359644</v>
      </c>
      <c r="AC24" s="110">
        <f>+'Ark1'!AJ1340</f>
        <v>216.05155413387399</v>
      </c>
      <c r="AD24" s="103"/>
    </row>
    <row r="25" spans="1:30" ht="15.6">
      <c r="A25" s="103"/>
      <c r="B25" s="109">
        <f>+'Ark1'!AO1341</f>
        <v>9</v>
      </c>
      <c r="C25" s="2" t="str">
        <f>VLOOKUP(B25,RNR!$O$2:$P$9,2)</f>
        <v>Ukjent</v>
      </c>
      <c r="D25" s="323">
        <f>+'Ark1'!C1341</f>
        <v>2023</v>
      </c>
      <c r="E25" s="109">
        <f>+'Ark1'!Q1341</f>
        <v>1890</v>
      </c>
      <c r="F25" s="109">
        <f>+'Ark1'!R1341</f>
        <v>2895</v>
      </c>
      <c r="G25" s="112">
        <f>+'Ark1'!AE1341</f>
        <v>5.7297233107706917</v>
      </c>
      <c r="H25" s="103"/>
      <c r="I25" s="112">
        <f>+'Ark1'!AF1341</f>
        <v>5.4323434274588527</v>
      </c>
      <c r="J25" s="111">
        <f>+'Ark1'!S1341</f>
        <v>3.5920524972657675</v>
      </c>
      <c r="K25" s="103"/>
      <c r="L25" s="136"/>
      <c r="M25" s="376">
        <f>+IF(F25=0,"",'Ark1'!AR1341)</f>
        <v>211.70085470085473</v>
      </c>
      <c r="N25" s="114">
        <f>+IF(F25=0,"",'Ark1'!AS1341)</f>
        <v>27.399525772750465</v>
      </c>
      <c r="O25" s="103"/>
      <c r="P25" s="111">
        <f>+'Ark1'!T1341</f>
        <v>6.9523316062176148</v>
      </c>
      <c r="Q25" s="110">
        <f>+'Ark1'!U1341</f>
        <v>248.82607944732339</v>
      </c>
      <c r="R25" s="103"/>
      <c r="S25" s="110">
        <f>+'Ark1'!AG1341</f>
        <v>1077.2307692307697</v>
      </c>
      <c r="T25" s="110"/>
      <c r="U25" s="107"/>
      <c r="V25" s="110">
        <f t="shared" si="6"/>
        <v>69.271281429413179</v>
      </c>
      <c r="W25" s="110">
        <f>+'Ark1'!AH1341</f>
        <v>4.0414507772020727</v>
      </c>
      <c r="X25" s="110">
        <f>+'Ark1'!W1341</f>
        <v>58.5146804835924</v>
      </c>
      <c r="Y25" s="110">
        <f>+'Ark1'!X1341</f>
        <v>3.2124352331606207</v>
      </c>
      <c r="Z25" s="110">
        <f>+'Ark1'!Y1341</f>
        <v>53.139828324944681</v>
      </c>
      <c r="AA25" s="111">
        <f>+'Ark1'!Z1341</f>
        <v>1.4013655923967263</v>
      </c>
      <c r="AB25" s="111">
        <f>+'Ark1'!AA1341</f>
        <v>2.2951041804656782</v>
      </c>
      <c r="AC25" s="110">
        <f>+'Ark1'!AJ1341</f>
        <v>193.99900363720596</v>
      </c>
      <c r="AD25" s="103"/>
    </row>
    <row r="26" spans="1:30" ht="15.6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36"/>
      <c r="M26" s="103"/>
      <c r="N26" s="103"/>
      <c r="O26" s="103"/>
      <c r="P26" s="103"/>
      <c r="Q26" s="103"/>
      <c r="R26" s="103"/>
      <c r="S26" s="103"/>
      <c r="T26" s="103"/>
      <c r="U26" s="107"/>
      <c r="V26" s="103"/>
      <c r="W26" s="103"/>
      <c r="X26" s="103"/>
      <c r="Y26" s="103"/>
      <c r="Z26" s="103"/>
      <c r="AA26" s="103"/>
      <c r="AB26" s="103"/>
      <c r="AC26" s="103"/>
      <c r="AD26" s="103"/>
    </row>
    <row r="27" spans="1:30" ht="15.6">
      <c r="A27" s="103"/>
      <c r="B27">
        <f>+'Ark1'!AO1342</f>
        <v>0</v>
      </c>
      <c r="C27" s="2" t="str">
        <f>VLOOKUP(B27,RNR!$O$2:$P$9,2)</f>
        <v>Holstein</v>
      </c>
      <c r="D27" s="324">
        <f>+'Ark1'!C1342</f>
        <v>2022</v>
      </c>
      <c r="E27">
        <f>+'Ark1'!Q1342</f>
        <v>493</v>
      </c>
      <c r="F27">
        <f>+'Ark1'!R1342</f>
        <v>1935</v>
      </c>
      <c r="G27" s="67">
        <f>+'Ark1'!AE1342</f>
        <v>3.5355380961081675</v>
      </c>
      <c r="I27" s="67">
        <f>+'Ark1'!AF1342</f>
        <v>3.5753934605989377</v>
      </c>
      <c r="J27" s="1">
        <f>+'Ark1'!S1342</f>
        <v>2.7596899224806206</v>
      </c>
      <c r="L27" s="136"/>
      <c r="M27" s="376">
        <f>+IF(F27=0,"",'Ark1'!AR1342)</f>
        <v>224.80103359173123</v>
      </c>
      <c r="N27" s="114">
        <f>+IF(F27=0,"",'Ark1'!AS1342)</f>
        <v>23.626642541692323</v>
      </c>
      <c r="O27" s="103"/>
      <c r="P27" s="1">
        <f>+'Ark1'!T1342</f>
        <v>6.7550387596899215</v>
      </c>
      <c r="Q27" s="11">
        <f>+'Ark1'!U1342</f>
        <v>268.90586046511646</v>
      </c>
      <c r="S27" s="11">
        <f>+'Ark1'!AG1342</f>
        <v>1079.1844961240313</v>
      </c>
      <c r="T27" s="16">
        <f>1000*Q27/S27</f>
        <v>249.17505897361497</v>
      </c>
      <c r="U27" s="107"/>
      <c r="V27" s="67">
        <f>+Q27/J27</f>
        <v>97.440606741573077</v>
      </c>
      <c r="W27" s="11">
        <f>+'Ark1'!AH1342</f>
        <v>99.638242894056816</v>
      </c>
      <c r="X27" s="11">
        <f>+'Ark1'!W1342</f>
        <v>55.297157622739022</v>
      </c>
      <c r="Y27" s="11">
        <f>+'Ark1'!X1342</f>
        <v>6.1498708010335923</v>
      </c>
      <c r="Z27" s="11">
        <f>+'Ark1'!Y1342</f>
        <v>45.783011328165514</v>
      </c>
      <c r="AA27" s="1">
        <f>+'Ark1'!Z1342</f>
        <v>1.147800010930581</v>
      </c>
      <c r="AB27" s="1">
        <f>+'Ark1'!AA1342</f>
        <v>2.1467947831301797</v>
      </c>
      <c r="AC27" s="11">
        <f>+'Ark1'!AJ1342</f>
        <v>212.05578362040748</v>
      </c>
      <c r="AD27" s="103"/>
    </row>
    <row r="28" spans="1:30" ht="15.6">
      <c r="A28" s="103"/>
      <c r="B28">
        <f>+'Ark1'!AO1343</f>
        <v>1</v>
      </c>
      <c r="C28" s="2" t="str">
        <f>VLOOKUP(B28,RNR!$O$2:$P$9,2)</f>
        <v>NRF</v>
      </c>
      <c r="D28" s="324">
        <f>+'Ark1'!C1343</f>
        <v>2022</v>
      </c>
      <c r="E28">
        <f>+'Ark1'!Q1343</f>
        <v>6495</v>
      </c>
      <c r="F28">
        <f>+'Ark1'!R1343</f>
        <v>36962</v>
      </c>
      <c r="G28" s="67">
        <f>+'Ark1'!AE1343</f>
        <v>67.535172665814002</v>
      </c>
      <c r="I28" s="67">
        <f>+'Ark1'!AF1343</f>
        <v>66.356798634232277</v>
      </c>
      <c r="J28" s="1">
        <f>+'Ark1'!S1343</f>
        <v>3.3358148348673526</v>
      </c>
      <c r="L28" s="136"/>
      <c r="M28" s="376">
        <f>+IF(F28=0,"",'Ark1'!AR1343)</f>
        <v>217.09599047670577</v>
      </c>
      <c r="N28" s="114">
        <f>+IF(F28=0,"",'Ark1'!AS1343)</f>
        <v>25.465721089297599</v>
      </c>
      <c r="O28" s="103"/>
      <c r="P28" s="1">
        <f>+'Ark1'!T1343</f>
        <v>7.343785509442128</v>
      </c>
      <c r="Q28" s="11">
        <f>+'Ark1'!U1343</f>
        <v>261.2686840538928</v>
      </c>
      <c r="S28" s="11">
        <f>+'Ark1'!AG1343</f>
        <v>1083.4979979438342</v>
      </c>
      <c r="T28" s="16">
        <f t="shared" ref="T28:T33" si="7">1000*Q28/S28</f>
        <v>241.13444099546578</v>
      </c>
      <c r="U28" s="107"/>
      <c r="V28" s="67">
        <f t="shared" ref="V28:V34" si="8">+Q28/J28</f>
        <v>78.322298145269215</v>
      </c>
      <c r="W28" s="11">
        <f>+'Ark1'!AH1343</f>
        <v>99.096369244088507</v>
      </c>
      <c r="X28" s="11">
        <f>+'Ark1'!W1343</f>
        <v>65.818949191061108</v>
      </c>
      <c r="Y28" s="11">
        <f>+'Ark1'!X1343</f>
        <v>3.7362696823764954</v>
      </c>
      <c r="Z28" s="11">
        <f>+'Ark1'!Y1343</f>
        <v>45.311835239898521</v>
      </c>
      <c r="AA28" s="1">
        <f>+'Ark1'!Z1343</f>
        <v>1.1915508925642984</v>
      </c>
      <c r="AB28" s="1">
        <f>+'Ark1'!AA1343</f>
        <v>2.0964289332735846</v>
      </c>
      <c r="AC28" s="11">
        <f>+'Ark1'!AJ1343</f>
        <v>212.29343355462277</v>
      </c>
      <c r="AD28" s="103"/>
    </row>
    <row r="29" spans="1:30" ht="15.6">
      <c r="A29" s="103"/>
      <c r="B29">
        <f>+'Ark1'!AO1344</f>
        <v>2</v>
      </c>
      <c r="C29" s="2" t="str">
        <f>VLOOKUP(B29,RNR!$O$2:$P$9,2)</f>
        <v>Gammelnorsk</v>
      </c>
      <c r="D29" s="324">
        <f>+'Ark1'!C1344</f>
        <v>2022</v>
      </c>
      <c r="E29">
        <f>+'Ark1'!Q1344</f>
        <v>272</v>
      </c>
      <c r="F29">
        <f>+'Ark1'!R1344</f>
        <v>484</v>
      </c>
      <c r="G29" s="67">
        <f>+'Ark1'!AE1344</f>
        <v>0.88434131189475595</v>
      </c>
      <c r="I29" s="67">
        <f>+'Ark1'!AF1344</f>
        <v>0.64684522310770109</v>
      </c>
      <c r="J29" s="1">
        <f>+'Ark1'!S1344</f>
        <v>3.2665289256198342</v>
      </c>
      <c r="L29" s="136"/>
      <c r="M29" s="376">
        <f>+IF(F29=0,"",'Ark1'!AR1344)</f>
        <v>194.56611570247935</v>
      </c>
      <c r="N29" s="114">
        <f>+IF(F29=0,"",'Ark1'!AS1344)</f>
        <v>26.207552960315425</v>
      </c>
      <c r="O29" s="103"/>
      <c r="P29" s="1">
        <f>+'Ark1'!T1344</f>
        <v>8.0123966942148748</v>
      </c>
      <c r="Q29" s="11">
        <f>+'Ark1'!U1344</f>
        <v>194.49677685950405</v>
      </c>
      <c r="S29" s="11">
        <f>+'Ark1'!AG1344</f>
        <v>1057.2190082644631</v>
      </c>
      <c r="T29" s="16">
        <f t="shared" si="7"/>
        <v>183.97018530606169</v>
      </c>
      <c r="U29" s="107"/>
      <c r="V29" s="67">
        <f t="shared" si="8"/>
        <v>59.542340290955075</v>
      </c>
      <c r="W29" s="11">
        <f>+'Ark1'!AH1344</f>
        <v>98.966942148760324</v>
      </c>
      <c r="X29" s="11">
        <f>+'Ark1'!W1344</f>
        <v>75</v>
      </c>
      <c r="Y29" s="11">
        <f>+'Ark1'!X1344</f>
        <v>0</v>
      </c>
      <c r="Z29" s="11">
        <f>+'Ark1'!Y1344</f>
        <v>42.430860357595797</v>
      </c>
      <c r="AA29" s="1">
        <f>+'Ark1'!Z1344</f>
        <v>1.2319924135377409</v>
      </c>
      <c r="AB29" s="1">
        <f>+'Ark1'!AA1344</f>
        <v>2.4821368509342756</v>
      </c>
      <c r="AC29" s="11">
        <f>+'Ark1'!AJ1344</f>
        <v>207.76222495445225</v>
      </c>
      <c r="AD29" s="103"/>
    </row>
    <row r="30" spans="1:30" ht="15.6">
      <c r="A30" s="103"/>
      <c r="B30">
        <f>+'Ark1'!AO1345</f>
        <v>3</v>
      </c>
      <c r="C30" s="2" t="str">
        <f>VLOOKUP(B30,RNR!$O$2:$P$9,2)</f>
        <v>Mini kjøttfe</v>
      </c>
      <c r="D30" s="324">
        <f>+'Ark1'!C1345</f>
        <v>2022</v>
      </c>
      <c r="E30">
        <f>+'Ark1'!Q1345</f>
        <v>136</v>
      </c>
      <c r="F30">
        <f>+'Ark1'!R1345</f>
        <v>248</v>
      </c>
      <c r="G30" s="67">
        <f>+'Ark1'!AE1345</f>
        <v>0.45313356477251959</v>
      </c>
      <c r="I30" s="67">
        <f>+'Ark1'!AF1345</f>
        <v>0.2908178782481245</v>
      </c>
      <c r="J30" s="1">
        <f>+'Ark1'!S1345</f>
        <v>4.3024193548387109</v>
      </c>
      <c r="L30" s="136"/>
      <c r="M30" s="376">
        <f>+IF(F30=0,"",'Ark1'!AR1345)</f>
        <v>180.68548387096777</v>
      </c>
      <c r="N30" s="114">
        <f>+IF(F30=0,"",'Ark1'!AS1345)</f>
        <v>28.324182161892047</v>
      </c>
      <c r="O30" s="103"/>
      <c r="P30" s="1">
        <f>+'Ark1'!T1345</f>
        <v>7.1088709677419315</v>
      </c>
      <c r="Q30" s="11">
        <f>+'Ark1'!U1345</f>
        <v>170.65806451612903</v>
      </c>
      <c r="S30" s="11">
        <f>+'Ark1'!AG1345</f>
        <v>1093.0120967741939</v>
      </c>
      <c r="T30" s="16">
        <f t="shared" si="7"/>
        <v>156.13556795921298</v>
      </c>
      <c r="U30" s="107"/>
      <c r="V30" s="67">
        <f t="shared" si="8"/>
        <v>39.665604498594178</v>
      </c>
      <c r="W30" s="11">
        <f>+'Ark1'!AH1345</f>
        <v>97.98387096774195</v>
      </c>
      <c r="X30" s="11">
        <f>+'Ark1'!W1345</f>
        <v>62.5</v>
      </c>
      <c r="Y30" s="11">
        <f>+'Ark1'!X1345</f>
        <v>1.209677419354839</v>
      </c>
      <c r="Z30" s="11">
        <f>+'Ark1'!Y1345</f>
        <v>50.761688780682</v>
      </c>
      <c r="AA30" s="1">
        <f>+'Ark1'!Z1345</f>
        <v>1.2120339948972871</v>
      </c>
      <c r="AB30" s="1">
        <f>+'Ark1'!AA1345</f>
        <v>2.1665161604920606</v>
      </c>
      <c r="AC30" s="11">
        <f>+'Ark1'!AJ1345</f>
        <v>210.07587880017945</v>
      </c>
      <c r="AD30" s="103"/>
    </row>
    <row r="31" spans="1:30" ht="15.6">
      <c r="A31" s="103"/>
      <c r="B31">
        <f>+'Ark1'!AO1346</f>
        <v>4</v>
      </c>
      <c r="C31" s="2" t="str">
        <f>VLOOKUP(B31,RNR!$O$2:$P$9,2)</f>
        <v>Lette kjøttfe</v>
      </c>
      <c r="D31" s="324">
        <f>+'Ark1'!C1346</f>
        <v>2022</v>
      </c>
      <c r="E31">
        <f>+'Ark1'!Q1346</f>
        <v>1297</v>
      </c>
      <c r="F31">
        <f>+'Ark1'!R1346</f>
        <v>3163</v>
      </c>
      <c r="G31" s="67">
        <f>+'Ark1'!AE1346</f>
        <v>5.7792801023204801</v>
      </c>
      <c r="I31" s="67">
        <f>+'Ark1'!AF1346</f>
        <v>5.9518807493880281</v>
      </c>
      <c r="J31" s="1">
        <f>+'Ark1'!S1346</f>
        <v>5.3139424596901677</v>
      </c>
      <c r="L31" s="136"/>
      <c r="M31" s="376">
        <f>+IF(F31=0,"",'Ark1'!AR1346)</f>
        <v>206.81220360417325</v>
      </c>
      <c r="N31" s="114">
        <f>+IF(F31=0,"",'Ark1'!AS1346)</f>
        <v>30.735405601101281</v>
      </c>
      <c r="O31" s="103"/>
      <c r="P31" s="1">
        <f>+'Ark1'!T1346</f>
        <v>9.0882073980398363</v>
      </c>
      <c r="Q31" s="11">
        <f>+'Ark1'!U1346</f>
        <v>273.84979766044921</v>
      </c>
      <c r="S31" s="11">
        <f>+'Ark1'!AG1346</f>
        <v>1056.4745494783435</v>
      </c>
      <c r="T31" s="16">
        <f t="shared" si="7"/>
        <v>259.21097464739523</v>
      </c>
      <c r="U31" s="107"/>
      <c r="V31" s="67">
        <f t="shared" si="8"/>
        <v>51.534204545454593</v>
      </c>
      <c r="W31" s="11">
        <f>+'Ark1'!AH1346</f>
        <v>98.387606702497635</v>
      </c>
      <c r="X31" s="11">
        <f>+'Ark1'!W1346</f>
        <v>82.358520392032901</v>
      </c>
      <c r="Y31" s="11">
        <f>+'Ark1'!X1346</f>
        <v>10.780904204868799</v>
      </c>
      <c r="Z31" s="11">
        <f>+'Ark1'!Y1346</f>
        <v>59.991524958065021</v>
      </c>
      <c r="AA31" s="1">
        <f>+'Ark1'!Z1346</f>
        <v>1.5922725918655041</v>
      </c>
      <c r="AB31" s="1">
        <f>+'Ark1'!AA1346</f>
        <v>2.7481715897894672</v>
      </c>
      <c r="AC31" s="11">
        <f>+'Ark1'!AJ1346</f>
        <v>211.74349837874527</v>
      </c>
      <c r="AD31" s="103"/>
    </row>
    <row r="32" spans="1:30" ht="15.6">
      <c r="A32" s="103"/>
      <c r="B32">
        <f>+'Ark1'!AO1347</f>
        <v>5</v>
      </c>
      <c r="C32" s="2" t="str">
        <f>VLOOKUP(B32,RNR!$O$2:$P$9,2)</f>
        <v>Tunge kjøttfe</v>
      </c>
      <c r="D32" s="324">
        <f>+'Ark1'!C1347</f>
        <v>2022</v>
      </c>
      <c r="E32">
        <f>+'Ark1'!Q1347</f>
        <v>1742</v>
      </c>
      <c r="F32">
        <f>+'Ark1'!R1347</f>
        <v>4959</v>
      </c>
      <c r="G32" s="67">
        <f>+'Ark1'!AE1347</f>
        <v>9.0608441439795353</v>
      </c>
      <c r="I32" s="67">
        <f>+'Ark1'!AF1347</f>
        <v>10.383108090031339</v>
      </c>
      <c r="J32" s="1">
        <f>+'Ark1'!S1347</f>
        <v>6.1953976584578125</v>
      </c>
      <c r="L32" s="136"/>
      <c r="M32" s="376">
        <f>+IF(F32=0,"",'Ark1'!AR1347)</f>
        <v>211.73180076628344</v>
      </c>
      <c r="N32" s="114">
        <f>+IF(F32=0,"",'Ark1'!AS1347)</f>
        <v>31.923751284141773</v>
      </c>
      <c r="O32" s="103"/>
      <c r="P32" s="1">
        <f>+'Ark1'!T1347</f>
        <v>7.2012502520669486</v>
      </c>
      <c r="Q32" s="11">
        <f>+'Ark1'!U1347</f>
        <v>304.71277475297433</v>
      </c>
      <c r="S32" s="11">
        <f>+'Ark1'!AG1347</f>
        <v>1060.2728372655777</v>
      </c>
      <c r="T32" s="16">
        <f t="shared" si="7"/>
        <v>287.39090924824825</v>
      </c>
      <c r="U32" s="107"/>
      <c r="V32" s="67">
        <f t="shared" si="8"/>
        <v>49.18373146507998</v>
      </c>
      <c r="W32" s="11">
        <f>+'Ark1'!AH1347</f>
        <v>98.971566848154893</v>
      </c>
      <c r="X32" s="11">
        <f>+'Ark1'!W1347</f>
        <v>62.290784432345241</v>
      </c>
      <c r="Y32" s="11">
        <f>+'Ark1'!X1347</f>
        <v>20.77031659608792</v>
      </c>
      <c r="Z32" s="11">
        <f>+'Ark1'!Y1347</f>
        <v>57.821578360517648</v>
      </c>
      <c r="AA32" s="1">
        <f>+'Ark1'!Z1347</f>
        <v>1.4575349767623866</v>
      </c>
      <c r="AB32" s="1">
        <f>+'Ark1'!AA1347</f>
        <v>2.3448919590772954</v>
      </c>
      <c r="AC32" s="11">
        <f>+'Ark1'!AJ1347</f>
        <v>208.93057374237887</v>
      </c>
      <c r="AD32" s="103"/>
    </row>
    <row r="33" spans="1:30" ht="15.6">
      <c r="A33" s="103"/>
      <c r="B33">
        <f>+'Ark1'!AO1348</f>
        <v>6</v>
      </c>
      <c r="C33" s="2" t="str">
        <f>VLOOKUP(B33,RNR!$O$2:$P$9,2)</f>
        <v>Krysninger</v>
      </c>
      <c r="D33" s="324">
        <f>+'Ark1'!C1348</f>
        <v>2022</v>
      </c>
      <c r="E33">
        <f>+'Ark1'!Q1348</f>
        <v>1383</v>
      </c>
      <c r="F33">
        <f>+'Ark1'!R1348</f>
        <v>3450</v>
      </c>
      <c r="G33" s="67">
        <f>+'Ark1'!AE1348</f>
        <v>6.3036725744564226</v>
      </c>
      <c r="I33" s="67">
        <f>+'Ark1'!AF1348</f>
        <v>6.5285811526725084</v>
      </c>
      <c r="J33" s="1">
        <f>+'Ark1'!S1348</f>
        <v>4.8080046403712302</v>
      </c>
      <c r="L33" s="136"/>
      <c r="M33" s="376">
        <f>+IF(F33=0,"",'Ark1'!AR1348)</f>
        <v>211.97855072463767</v>
      </c>
      <c r="N33" s="114">
        <f>+IF(F33=0,"",'Ark1'!AS1348)</f>
        <v>28.841314872600819</v>
      </c>
      <c r="O33" s="103"/>
      <c r="P33" s="1">
        <f>+'Ark1'!T1348</f>
        <v>7.3976811594202898</v>
      </c>
      <c r="Q33" s="11">
        <f>+'Ark1'!U1348</f>
        <v>275.39566956521702</v>
      </c>
      <c r="S33" s="11">
        <f>+'Ark1'!AG1348</f>
        <v>1051.2084057971017</v>
      </c>
      <c r="T33" s="16">
        <f t="shared" si="7"/>
        <v>261.9800869613407</v>
      </c>
      <c r="U33" s="107"/>
      <c r="V33" s="67">
        <f t="shared" si="8"/>
        <v>57.278578155439028</v>
      </c>
      <c r="W33" s="11">
        <f>+'Ark1'!AH1348</f>
        <v>99.072463768115938</v>
      </c>
      <c r="X33" s="11">
        <f>+'Ark1'!W1348</f>
        <v>62.985507246376805</v>
      </c>
      <c r="Y33" s="11">
        <f>+'Ark1'!X1348</f>
        <v>10.753623188405799</v>
      </c>
      <c r="Z33" s="11">
        <f>+'Ark1'!Y1348</f>
        <v>58.867046360087656</v>
      </c>
      <c r="AA33" s="1">
        <f>+'Ark1'!Z1348</f>
        <v>1.8409721167607247</v>
      </c>
      <c r="AB33" s="1">
        <f>+'Ark1'!AA1348</f>
        <v>2.4142320439652871</v>
      </c>
      <c r="AC33" s="11">
        <f>+'Ark1'!AJ1348</f>
        <v>210.99831797958043</v>
      </c>
      <c r="AD33" s="103"/>
    </row>
    <row r="34" spans="1:30" ht="15.6">
      <c r="A34" s="103"/>
      <c r="B34">
        <f>+'Ark1'!AO1349</f>
        <v>9</v>
      </c>
      <c r="C34" s="2" t="str">
        <f>VLOOKUP(B34,RNR!$O$2:$P$9,2)</f>
        <v>Ukjent</v>
      </c>
      <c r="D34" s="324">
        <f>+'Ark1'!C1349</f>
        <v>2022</v>
      </c>
      <c r="E34">
        <f>+'Ark1'!Q1349</f>
        <v>2264</v>
      </c>
      <c r="F34">
        <f>+'Ark1'!R1349</f>
        <v>3529</v>
      </c>
      <c r="G34" s="67">
        <f>+'Ark1'!AE1349</f>
        <v>6.4480175406541207</v>
      </c>
      <c r="I34" s="67">
        <f>+'Ark1'!AF1349</f>
        <v>6.2665748117211084</v>
      </c>
      <c r="J34" s="1">
        <f>+'Ark1'!S1349</f>
        <v>3.7695716395864096</v>
      </c>
      <c r="L34" s="136"/>
      <c r="M34" s="376">
        <f>+IF(F34=0,"",'Ark1'!AR1349)</f>
        <v>210.19680851063836</v>
      </c>
      <c r="N34" s="114">
        <f>+IF(F34=0,"",'Ark1'!AS1349)</f>
        <v>26.884319407993033</v>
      </c>
      <c r="O34" s="103"/>
      <c r="P34" s="1">
        <f>+'Ark1'!T1349</f>
        <v>7.2901671861717201</v>
      </c>
      <c r="Q34" s="11">
        <f>+'Ark1'!U1349</f>
        <v>258.42585718333874</v>
      </c>
      <c r="S34" s="11">
        <f>+'Ark1'!AG1349</f>
        <v>1070.0531914893616</v>
      </c>
      <c r="T34" s="16"/>
      <c r="U34" s="107"/>
      <c r="V34" s="67">
        <f t="shared" si="8"/>
        <v>68.555762270031494</v>
      </c>
      <c r="W34" s="11">
        <f>+'Ark1'!AH1349</f>
        <v>5.2989515443468402</v>
      </c>
      <c r="X34" s="11">
        <f>+'Ark1'!W1349</f>
        <v>64.352507792575821</v>
      </c>
      <c r="Y34" s="11">
        <f>+'Ark1'!X1349</f>
        <v>4.7038821195806175</v>
      </c>
      <c r="Z34" s="11">
        <f>+'Ark1'!Y1349</f>
        <v>52.514670334031969</v>
      </c>
      <c r="AA34" s="1">
        <f>+'Ark1'!Z1349</f>
        <v>1.492217778628302</v>
      </c>
      <c r="AB34" s="1">
        <f>+'Ark1'!AA1349</f>
        <v>2.2792364732348034</v>
      </c>
      <c r="AC34" s="11">
        <f>+'Ark1'!AJ1349</f>
        <v>218.68430889732204</v>
      </c>
      <c r="AD34" s="103"/>
    </row>
    <row r="35" spans="1:30" ht="15.6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36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ht="15.6">
      <c r="A36" s="103"/>
      <c r="B36" s="109" t="e">
        <f>+'Ark1'!#REF!</f>
        <v>#REF!</v>
      </c>
      <c r="C36" s="2" t="e">
        <f>VLOOKUP(B36,RNR!$O$2:$P$9,2)</f>
        <v>#REF!</v>
      </c>
      <c r="D36" s="323" t="e">
        <f>+'Ark1'!#REF!</f>
        <v>#REF!</v>
      </c>
      <c r="E36" s="109" t="e">
        <f>+'Ark1'!#REF!</f>
        <v>#REF!</v>
      </c>
      <c r="F36" s="109" t="e">
        <f>+'Ark1'!#REF!</f>
        <v>#REF!</v>
      </c>
      <c r="G36" s="112" t="e">
        <f>+'Ark1'!#REF!</f>
        <v>#REF!</v>
      </c>
      <c r="H36" s="112"/>
      <c r="I36" s="112" t="e">
        <f>+'Ark1'!#REF!</f>
        <v>#REF!</v>
      </c>
      <c r="J36" s="111" t="e">
        <f>+'Ark1'!#REF!</f>
        <v>#REF!</v>
      </c>
      <c r="K36" s="112"/>
      <c r="L36" s="136"/>
      <c r="M36" s="376" t="e">
        <f>+IF(F36=0,"",'Ark1'!#REF!)</f>
        <v>#REF!</v>
      </c>
      <c r="N36" s="114" t="e">
        <f>+IF(F36=0,"",'Ark1'!#REF!)</f>
        <v>#REF!</v>
      </c>
      <c r="O36" s="103"/>
      <c r="P36" s="111" t="e">
        <f>+'Ark1'!#REF!</f>
        <v>#REF!</v>
      </c>
      <c r="Q36" s="110" t="e">
        <f>+'Ark1'!#REF!</f>
        <v>#REF!</v>
      </c>
      <c r="R36" s="112"/>
      <c r="S36" s="110" t="e">
        <f>+'Ark1'!#REF!</f>
        <v>#REF!</v>
      </c>
      <c r="T36" s="110" t="e">
        <f>1000*Q36/S36</f>
        <v>#REF!</v>
      </c>
      <c r="U36" s="110"/>
      <c r="V36" s="112"/>
      <c r="W36" s="110" t="e">
        <f>+'Ark1'!#REF!</f>
        <v>#REF!</v>
      </c>
      <c r="X36" s="110" t="e">
        <f>+'Ark1'!#REF!</f>
        <v>#REF!</v>
      </c>
      <c r="Y36" s="110" t="e">
        <f>+'Ark1'!#REF!</f>
        <v>#REF!</v>
      </c>
      <c r="Z36" s="110" t="e">
        <f>+'Ark1'!#REF!</f>
        <v>#REF!</v>
      </c>
      <c r="AA36" s="111" t="e">
        <f>+'Ark1'!#REF!</f>
        <v>#REF!</v>
      </c>
      <c r="AB36" s="111" t="e">
        <f>+'Ark1'!#REF!</f>
        <v>#REF!</v>
      </c>
      <c r="AC36" s="110" t="e">
        <f>+'Ark1'!#REF!</f>
        <v>#REF!</v>
      </c>
      <c r="AD36" s="103"/>
    </row>
    <row r="37" spans="1:30" ht="15.6">
      <c r="A37" s="103"/>
      <c r="B37" s="109" t="e">
        <f>+'Ark1'!#REF!</f>
        <v>#REF!</v>
      </c>
      <c r="C37" s="2" t="e">
        <f>VLOOKUP(B37,RNR!$O$2:$P$9,2)</f>
        <v>#REF!</v>
      </c>
      <c r="D37" s="323" t="e">
        <f>+'Ark1'!#REF!</f>
        <v>#REF!</v>
      </c>
      <c r="E37" s="109" t="e">
        <f>+'Ark1'!#REF!</f>
        <v>#REF!</v>
      </c>
      <c r="F37" s="109" t="e">
        <f>+'Ark1'!#REF!</f>
        <v>#REF!</v>
      </c>
      <c r="G37" s="112" t="e">
        <f>+'Ark1'!#REF!</f>
        <v>#REF!</v>
      </c>
      <c r="H37" s="112"/>
      <c r="I37" s="112" t="e">
        <f>+'Ark1'!#REF!</f>
        <v>#REF!</v>
      </c>
      <c r="J37" s="111" t="e">
        <f>+'Ark1'!#REF!</f>
        <v>#REF!</v>
      </c>
      <c r="K37" s="112"/>
      <c r="L37" s="136"/>
      <c r="M37" s="376" t="e">
        <f>+IF(F37=0,"",'Ark1'!#REF!)</f>
        <v>#REF!</v>
      </c>
      <c r="N37" s="114" t="e">
        <f>+IF(F37=0,"",'Ark1'!#REF!)</f>
        <v>#REF!</v>
      </c>
      <c r="O37" s="103"/>
      <c r="P37" s="111" t="e">
        <f>+'Ark1'!#REF!</f>
        <v>#REF!</v>
      </c>
      <c r="Q37" s="110" t="e">
        <f>+'Ark1'!#REF!</f>
        <v>#REF!</v>
      </c>
      <c r="R37" s="112"/>
      <c r="S37" s="110" t="e">
        <f>+'Ark1'!#REF!</f>
        <v>#REF!</v>
      </c>
      <c r="T37" s="110" t="e">
        <f t="shared" ref="T37:T42" si="9">1000*Q37/S37</f>
        <v>#REF!</v>
      </c>
      <c r="U37" s="110"/>
      <c r="V37" s="112"/>
      <c r="W37" s="110" t="e">
        <f>+'Ark1'!#REF!</f>
        <v>#REF!</v>
      </c>
      <c r="X37" s="110" t="e">
        <f>+'Ark1'!#REF!</f>
        <v>#REF!</v>
      </c>
      <c r="Y37" s="110" t="e">
        <f>+'Ark1'!#REF!</f>
        <v>#REF!</v>
      </c>
      <c r="Z37" s="110" t="e">
        <f>+'Ark1'!#REF!</f>
        <v>#REF!</v>
      </c>
      <c r="AA37" s="111" t="e">
        <f>+'Ark1'!#REF!</f>
        <v>#REF!</v>
      </c>
      <c r="AB37" s="111" t="e">
        <f>+'Ark1'!#REF!</f>
        <v>#REF!</v>
      </c>
      <c r="AC37" s="110" t="e">
        <f>+'Ark1'!#REF!</f>
        <v>#REF!</v>
      </c>
      <c r="AD37" s="103"/>
    </row>
    <row r="38" spans="1:30" ht="15.6">
      <c r="A38" s="103"/>
      <c r="B38" s="109" t="e">
        <f>+'Ark1'!#REF!</f>
        <v>#REF!</v>
      </c>
      <c r="C38" s="2" t="e">
        <f>VLOOKUP(B38,RNR!$O$2:$P$9,2)</f>
        <v>#REF!</v>
      </c>
      <c r="D38" s="323" t="e">
        <f>+'Ark1'!#REF!</f>
        <v>#REF!</v>
      </c>
      <c r="E38" s="109" t="e">
        <f>+'Ark1'!#REF!</f>
        <v>#REF!</v>
      </c>
      <c r="F38" s="109" t="e">
        <f>+'Ark1'!#REF!</f>
        <v>#REF!</v>
      </c>
      <c r="G38" s="112" t="e">
        <f>+'Ark1'!#REF!</f>
        <v>#REF!</v>
      </c>
      <c r="H38" s="112"/>
      <c r="I38" s="112" t="e">
        <f>+'Ark1'!#REF!</f>
        <v>#REF!</v>
      </c>
      <c r="J38" s="111" t="e">
        <f>+'Ark1'!#REF!</f>
        <v>#REF!</v>
      </c>
      <c r="K38" s="112"/>
      <c r="L38" s="136"/>
      <c r="M38" s="376" t="e">
        <f>+IF(F38=0,"",'Ark1'!#REF!)</f>
        <v>#REF!</v>
      </c>
      <c r="N38" s="114" t="e">
        <f>+IF(F38=0,"",'Ark1'!#REF!)</f>
        <v>#REF!</v>
      </c>
      <c r="O38" s="103"/>
      <c r="P38" s="111" t="e">
        <f>+'Ark1'!#REF!</f>
        <v>#REF!</v>
      </c>
      <c r="Q38" s="110" t="e">
        <f>+'Ark1'!#REF!</f>
        <v>#REF!</v>
      </c>
      <c r="R38" s="112"/>
      <c r="S38" s="110" t="e">
        <f>+'Ark1'!#REF!</f>
        <v>#REF!</v>
      </c>
      <c r="T38" s="110" t="e">
        <f t="shared" si="9"/>
        <v>#REF!</v>
      </c>
      <c r="U38" s="110"/>
      <c r="V38" s="112"/>
      <c r="W38" s="110" t="e">
        <f>+'Ark1'!#REF!</f>
        <v>#REF!</v>
      </c>
      <c r="X38" s="110" t="e">
        <f>+'Ark1'!#REF!</f>
        <v>#REF!</v>
      </c>
      <c r="Y38" s="110" t="e">
        <f>+'Ark1'!#REF!</f>
        <v>#REF!</v>
      </c>
      <c r="Z38" s="110" t="e">
        <f>+'Ark1'!#REF!</f>
        <v>#REF!</v>
      </c>
      <c r="AA38" s="111" t="e">
        <f>+'Ark1'!#REF!</f>
        <v>#REF!</v>
      </c>
      <c r="AB38" s="111" t="e">
        <f>+'Ark1'!#REF!</f>
        <v>#REF!</v>
      </c>
      <c r="AC38" s="110" t="e">
        <f>+'Ark1'!#REF!</f>
        <v>#REF!</v>
      </c>
      <c r="AD38" s="103"/>
    </row>
    <row r="39" spans="1:30" ht="15.6">
      <c r="A39" s="103"/>
      <c r="B39" s="109" t="e">
        <f>+'Ark1'!#REF!</f>
        <v>#REF!</v>
      </c>
      <c r="C39" s="2" t="e">
        <f>VLOOKUP(B39,RNR!$O$2:$P$9,2)</f>
        <v>#REF!</v>
      </c>
      <c r="D39" s="323" t="e">
        <f>+'Ark1'!#REF!</f>
        <v>#REF!</v>
      </c>
      <c r="E39" s="109" t="e">
        <f>+'Ark1'!#REF!</f>
        <v>#REF!</v>
      </c>
      <c r="F39" s="109" t="e">
        <f>+'Ark1'!#REF!</f>
        <v>#REF!</v>
      </c>
      <c r="G39" s="112" t="e">
        <f>+'Ark1'!#REF!</f>
        <v>#REF!</v>
      </c>
      <c r="H39" s="112"/>
      <c r="I39" s="112" t="e">
        <f>+'Ark1'!#REF!</f>
        <v>#REF!</v>
      </c>
      <c r="J39" s="111" t="e">
        <f>+'Ark1'!#REF!</f>
        <v>#REF!</v>
      </c>
      <c r="K39" s="112"/>
      <c r="L39" s="136"/>
      <c r="M39" s="376" t="e">
        <f>+IF(F39=0,"",'Ark1'!#REF!)</f>
        <v>#REF!</v>
      </c>
      <c r="N39" s="114" t="e">
        <f>+IF(F39=0,"",'Ark1'!#REF!)</f>
        <v>#REF!</v>
      </c>
      <c r="O39" s="103"/>
      <c r="P39" s="111" t="e">
        <f>+'Ark1'!#REF!</f>
        <v>#REF!</v>
      </c>
      <c r="Q39" s="110" t="e">
        <f>+'Ark1'!#REF!</f>
        <v>#REF!</v>
      </c>
      <c r="R39" s="112"/>
      <c r="S39" s="110" t="e">
        <f>+'Ark1'!#REF!</f>
        <v>#REF!</v>
      </c>
      <c r="T39" s="110" t="e">
        <f t="shared" si="9"/>
        <v>#REF!</v>
      </c>
      <c r="U39" s="110"/>
      <c r="V39" s="112"/>
      <c r="W39" s="110" t="e">
        <f>+'Ark1'!#REF!</f>
        <v>#REF!</v>
      </c>
      <c r="X39" s="110" t="e">
        <f>+'Ark1'!#REF!</f>
        <v>#REF!</v>
      </c>
      <c r="Y39" s="110" t="e">
        <f>+'Ark1'!#REF!</f>
        <v>#REF!</v>
      </c>
      <c r="Z39" s="110" t="e">
        <f>+'Ark1'!#REF!</f>
        <v>#REF!</v>
      </c>
      <c r="AA39" s="111" t="e">
        <f>+'Ark1'!#REF!</f>
        <v>#REF!</v>
      </c>
      <c r="AB39" s="111" t="e">
        <f>+'Ark1'!#REF!</f>
        <v>#REF!</v>
      </c>
      <c r="AC39" s="110" t="e">
        <f>+'Ark1'!#REF!</f>
        <v>#REF!</v>
      </c>
      <c r="AD39" s="103"/>
    </row>
    <row r="40" spans="1:30" ht="15.6">
      <c r="A40" s="103"/>
      <c r="B40" s="109" t="e">
        <f>+'Ark1'!#REF!</f>
        <v>#REF!</v>
      </c>
      <c r="C40" s="2" t="e">
        <f>VLOOKUP(B40,RNR!$O$2:$P$9,2)</f>
        <v>#REF!</v>
      </c>
      <c r="D40" s="323" t="e">
        <f>+'Ark1'!#REF!</f>
        <v>#REF!</v>
      </c>
      <c r="E40" s="109" t="e">
        <f>+'Ark1'!#REF!</f>
        <v>#REF!</v>
      </c>
      <c r="F40" s="109" t="e">
        <f>+'Ark1'!#REF!</f>
        <v>#REF!</v>
      </c>
      <c r="G40" s="112" t="e">
        <f>+'Ark1'!#REF!</f>
        <v>#REF!</v>
      </c>
      <c r="H40" s="112"/>
      <c r="I40" s="112" t="e">
        <f>+'Ark1'!#REF!</f>
        <v>#REF!</v>
      </c>
      <c r="J40" s="111" t="e">
        <f>+'Ark1'!#REF!</f>
        <v>#REF!</v>
      </c>
      <c r="K40" s="112"/>
      <c r="L40" s="136"/>
      <c r="M40" s="376" t="e">
        <f>+IF(F40=0,"",'Ark1'!#REF!)</f>
        <v>#REF!</v>
      </c>
      <c r="N40" s="114" t="e">
        <f>+IF(F40=0,"",'Ark1'!#REF!)</f>
        <v>#REF!</v>
      </c>
      <c r="O40" s="103"/>
      <c r="P40" s="111" t="e">
        <f>+'Ark1'!#REF!</f>
        <v>#REF!</v>
      </c>
      <c r="Q40" s="110" t="e">
        <f>+'Ark1'!#REF!</f>
        <v>#REF!</v>
      </c>
      <c r="R40" s="112"/>
      <c r="S40" s="110" t="e">
        <f>+'Ark1'!#REF!</f>
        <v>#REF!</v>
      </c>
      <c r="T40" s="110" t="e">
        <f t="shared" si="9"/>
        <v>#REF!</v>
      </c>
      <c r="U40" s="110"/>
      <c r="V40" s="112"/>
      <c r="W40" s="110" t="e">
        <f>+'Ark1'!#REF!</f>
        <v>#REF!</v>
      </c>
      <c r="X40" s="110" t="e">
        <f>+'Ark1'!#REF!</f>
        <v>#REF!</v>
      </c>
      <c r="Y40" s="110" t="e">
        <f>+'Ark1'!#REF!</f>
        <v>#REF!</v>
      </c>
      <c r="Z40" s="110" t="e">
        <f>+'Ark1'!#REF!</f>
        <v>#REF!</v>
      </c>
      <c r="AA40" s="111" t="e">
        <f>+'Ark1'!#REF!</f>
        <v>#REF!</v>
      </c>
      <c r="AB40" s="111" t="e">
        <f>+'Ark1'!#REF!</f>
        <v>#REF!</v>
      </c>
      <c r="AC40" s="110" t="e">
        <f>+'Ark1'!#REF!</f>
        <v>#REF!</v>
      </c>
      <c r="AD40" s="103"/>
    </row>
    <row r="41" spans="1:30" ht="15.6">
      <c r="A41" s="103"/>
      <c r="B41" s="109" t="e">
        <f>+'Ark1'!#REF!</f>
        <v>#REF!</v>
      </c>
      <c r="C41" s="2" t="e">
        <f>VLOOKUP(B41,RNR!$O$2:$P$9,2)</f>
        <v>#REF!</v>
      </c>
      <c r="D41" s="323" t="e">
        <f>+'Ark1'!#REF!</f>
        <v>#REF!</v>
      </c>
      <c r="E41" s="109" t="e">
        <f>+'Ark1'!#REF!</f>
        <v>#REF!</v>
      </c>
      <c r="F41" s="109" t="e">
        <f>+'Ark1'!#REF!</f>
        <v>#REF!</v>
      </c>
      <c r="G41" s="112" t="e">
        <f>+'Ark1'!#REF!</f>
        <v>#REF!</v>
      </c>
      <c r="H41" s="112"/>
      <c r="I41" s="112" t="e">
        <f>+'Ark1'!#REF!</f>
        <v>#REF!</v>
      </c>
      <c r="J41" s="111" t="e">
        <f>+'Ark1'!#REF!</f>
        <v>#REF!</v>
      </c>
      <c r="K41" s="112"/>
      <c r="L41" s="136"/>
      <c r="M41" s="376" t="e">
        <f>+IF(F41=0,"",'Ark1'!#REF!)</f>
        <v>#REF!</v>
      </c>
      <c r="N41" s="114" t="e">
        <f>+IF(F41=0,"",'Ark1'!#REF!)</f>
        <v>#REF!</v>
      </c>
      <c r="O41" s="103"/>
      <c r="P41" s="111" t="e">
        <f>+'Ark1'!#REF!</f>
        <v>#REF!</v>
      </c>
      <c r="Q41" s="110" t="e">
        <f>+'Ark1'!#REF!</f>
        <v>#REF!</v>
      </c>
      <c r="R41" s="112"/>
      <c r="S41" s="110" t="e">
        <f>+'Ark1'!#REF!</f>
        <v>#REF!</v>
      </c>
      <c r="T41" s="110" t="e">
        <f t="shared" si="9"/>
        <v>#REF!</v>
      </c>
      <c r="U41" s="110"/>
      <c r="V41" s="112"/>
      <c r="W41" s="110" t="e">
        <f>+'Ark1'!#REF!</f>
        <v>#REF!</v>
      </c>
      <c r="X41" s="110" t="e">
        <f>+'Ark1'!#REF!</f>
        <v>#REF!</v>
      </c>
      <c r="Y41" s="110" t="e">
        <f>+'Ark1'!#REF!</f>
        <v>#REF!</v>
      </c>
      <c r="Z41" s="110" t="e">
        <f>+'Ark1'!#REF!</f>
        <v>#REF!</v>
      </c>
      <c r="AA41" s="111" t="e">
        <f>+'Ark1'!#REF!</f>
        <v>#REF!</v>
      </c>
      <c r="AB41" s="111" t="e">
        <f>+'Ark1'!#REF!</f>
        <v>#REF!</v>
      </c>
      <c r="AC41" s="110" t="e">
        <f>+'Ark1'!#REF!</f>
        <v>#REF!</v>
      </c>
      <c r="AD41" s="103"/>
    </row>
    <row r="42" spans="1:30" ht="15.6">
      <c r="A42" s="103"/>
      <c r="B42" s="109" t="e">
        <f>+'Ark1'!#REF!</f>
        <v>#REF!</v>
      </c>
      <c r="C42" s="2" t="e">
        <f>VLOOKUP(B42,RNR!$O$2:$P$9,2)</f>
        <v>#REF!</v>
      </c>
      <c r="D42" s="323" t="e">
        <f>+'Ark1'!#REF!</f>
        <v>#REF!</v>
      </c>
      <c r="E42" s="109" t="e">
        <f>+'Ark1'!#REF!</f>
        <v>#REF!</v>
      </c>
      <c r="F42" s="109" t="e">
        <f>+'Ark1'!#REF!</f>
        <v>#REF!</v>
      </c>
      <c r="G42" s="112" t="e">
        <f>+'Ark1'!#REF!</f>
        <v>#REF!</v>
      </c>
      <c r="H42" s="112"/>
      <c r="I42" s="112" t="e">
        <f>+'Ark1'!#REF!</f>
        <v>#REF!</v>
      </c>
      <c r="J42" s="111" t="e">
        <f>+'Ark1'!#REF!</f>
        <v>#REF!</v>
      </c>
      <c r="K42" s="112"/>
      <c r="L42" s="136"/>
      <c r="M42" s="376" t="e">
        <f>+IF(F42=0,"",'Ark1'!#REF!)</f>
        <v>#REF!</v>
      </c>
      <c r="N42" s="114" t="e">
        <f>+IF(F42=0,"",'Ark1'!#REF!)</f>
        <v>#REF!</v>
      </c>
      <c r="O42" s="103"/>
      <c r="P42" s="111" t="e">
        <f>+'Ark1'!#REF!</f>
        <v>#REF!</v>
      </c>
      <c r="Q42" s="110" t="e">
        <f>+'Ark1'!#REF!</f>
        <v>#REF!</v>
      </c>
      <c r="R42" s="112"/>
      <c r="S42" s="110" t="e">
        <f>+'Ark1'!#REF!</f>
        <v>#REF!</v>
      </c>
      <c r="T42" s="110" t="e">
        <f t="shared" si="9"/>
        <v>#REF!</v>
      </c>
      <c r="U42" s="110"/>
      <c r="V42" s="112"/>
      <c r="W42" s="110" t="e">
        <f>+'Ark1'!#REF!</f>
        <v>#REF!</v>
      </c>
      <c r="X42" s="110" t="e">
        <f>+'Ark1'!#REF!</f>
        <v>#REF!</v>
      </c>
      <c r="Y42" s="110" t="e">
        <f>+'Ark1'!#REF!</f>
        <v>#REF!</v>
      </c>
      <c r="Z42" s="110" t="e">
        <f>+'Ark1'!#REF!</f>
        <v>#REF!</v>
      </c>
      <c r="AA42" s="111" t="e">
        <f>+'Ark1'!#REF!</f>
        <v>#REF!</v>
      </c>
      <c r="AB42" s="111" t="e">
        <f>+'Ark1'!#REF!</f>
        <v>#REF!</v>
      </c>
      <c r="AC42" s="110" t="e">
        <f>+'Ark1'!#REF!</f>
        <v>#REF!</v>
      </c>
      <c r="AD42" s="103"/>
    </row>
    <row r="43" spans="1:30" ht="15.6">
      <c r="A43" s="103"/>
      <c r="B43" s="109" t="e">
        <f>+'Ark1'!#REF!</f>
        <v>#REF!</v>
      </c>
      <c r="C43" s="2" t="e">
        <f>VLOOKUP(B43,RNR!$O$2:$P$9,2)</f>
        <v>#REF!</v>
      </c>
      <c r="D43" s="323" t="e">
        <f>+'Ark1'!#REF!</f>
        <v>#REF!</v>
      </c>
      <c r="E43" s="109" t="e">
        <f>+'Ark1'!#REF!</f>
        <v>#REF!</v>
      </c>
      <c r="F43" s="109" t="e">
        <f>+'Ark1'!#REF!</f>
        <v>#REF!</v>
      </c>
      <c r="G43" s="112" t="e">
        <f>+'Ark1'!#REF!</f>
        <v>#REF!</v>
      </c>
      <c r="H43" s="112"/>
      <c r="I43" s="112" t="e">
        <f>+'Ark1'!#REF!</f>
        <v>#REF!</v>
      </c>
      <c r="J43" s="111" t="e">
        <f>+'Ark1'!#REF!</f>
        <v>#REF!</v>
      </c>
      <c r="K43" s="112"/>
      <c r="L43" s="136"/>
      <c r="M43" s="376" t="e">
        <f>+IF(F43=0,"",'Ark1'!#REF!)</f>
        <v>#REF!</v>
      </c>
      <c r="N43" s="114" t="e">
        <f>+IF(F43=0,"",'Ark1'!#REF!)</f>
        <v>#REF!</v>
      </c>
      <c r="O43" s="103"/>
      <c r="P43" s="111" t="e">
        <f>+'Ark1'!#REF!</f>
        <v>#REF!</v>
      </c>
      <c r="Q43" s="110" t="e">
        <f>+'Ark1'!#REF!</f>
        <v>#REF!</v>
      </c>
      <c r="R43" s="112"/>
      <c r="S43" s="110" t="e">
        <f>+'Ark1'!#REF!</f>
        <v>#REF!</v>
      </c>
      <c r="T43" s="110"/>
      <c r="U43" s="110"/>
      <c r="V43" s="112"/>
      <c r="W43" s="110" t="e">
        <f>+'Ark1'!#REF!</f>
        <v>#REF!</v>
      </c>
      <c r="X43" s="110" t="e">
        <f>+'Ark1'!#REF!</f>
        <v>#REF!</v>
      </c>
      <c r="Y43" s="110" t="e">
        <f>+'Ark1'!#REF!</f>
        <v>#REF!</v>
      </c>
      <c r="Z43" s="110" t="e">
        <f>+'Ark1'!#REF!</f>
        <v>#REF!</v>
      </c>
      <c r="AA43" s="111" t="e">
        <f>+'Ark1'!#REF!</f>
        <v>#REF!</v>
      </c>
      <c r="AB43" s="111" t="e">
        <f>+'Ark1'!#REF!</f>
        <v>#REF!</v>
      </c>
      <c r="AC43" s="110" t="e">
        <f>+'Ark1'!#REF!</f>
        <v>#REF!</v>
      </c>
      <c r="AD43" s="103"/>
    </row>
    <row r="44" spans="1:30" ht="15.6">
      <c r="A44" s="103"/>
      <c r="B44" s="103"/>
      <c r="C44" s="103"/>
      <c r="D44" s="318"/>
      <c r="E44" s="103"/>
      <c r="F44" s="103"/>
      <c r="G44" s="103"/>
      <c r="H44" s="103"/>
      <c r="I44" s="103"/>
      <c r="J44" s="103"/>
      <c r="K44" s="103"/>
      <c r="L44" s="136"/>
      <c r="M44" s="103"/>
      <c r="N44" s="103"/>
      <c r="O44" s="103"/>
      <c r="P44" s="103"/>
      <c r="Q44" s="118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30" ht="15.6">
      <c r="A45" s="103"/>
      <c r="B45" t="e">
        <f>+'Ark1'!#REF!</f>
        <v>#REF!</v>
      </c>
      <c r="C45" s="2" t="e">
        <f>VLOOKUP(B45,RNR!$O$2:$P$9,2)</f>
        <v>#REF!</v>
      </c>
      <c r="D45" s="324" t="e">
        <f>+'Ark1'!#REF!</f>
        <v>#REF!</v>
      </c>
      <c r="E45" t="e">
        <f>+'Ark1'!#REF!</f>
        <v>#REF!</v>
      </c>
      <c r="F45" t="e">
        <f>+'Ark1'!#REF!</f>
        <v>#REF!</v>
      </c>
      <c r="G45" s="67" t="e">
        <f>+'Ark1'!#REF!</f>
        <v>#REF!</v>
      </c>
      <c r="I45" s="67" t="e">
        <f>+'Ark1'!#REF!</f>
        <v>#REF!</v>
      </c>
      <c r="J45" s="1" t="e">
        <f>+'Ark1'!#REF!</f>
        <v>#REF!</v>
      </c>
      <c r="L45" s="136"/>
      <c r="M45" s="376" t="e">
        <f>+IF(F45=0,"",'Ark1'!#REF!)</f>
        <v>#REF!</v>
      </c>
      <c r="N45" s="114" t="e">
        <f>+IF(F45=0,"",'Ark1'!#REF!)</f>
        <v>#REF!</v>
      </c>
      <c r="O45" s="103"/>
      <c r="P45" s="1" t="e">
        <f>+'Ark1'!#REF!</f>
        <v>#REF!</v>
      </c>
      <c r="Q45" s="11" t="e">
        <f>+'Ark1'!#REF!</f>
        <v>#REF!</v>
      </c>
      <c r="S45" s="11" t="e">
        <f>+'Ark1'!#REF!</f>
        <v>#REF!</v>
      </c>
      <c r="T45" s="11" t="e">
        <f>1000*Q45/S45</f>
        <v>#REF!</v>
      </c>
      <c r="W45" s="11" t="e">
        <f>+'Ark1'!#REF!</f>
        <v>#REF!</v>
      </c>
      <c r="X45" s="11" t="e">
        <f>+'Ark1'!#REF!</f>
        <v>#REF!</v>
      </c>
      <c r="Y45" s="11" t="e">
        <f>+'Ark1'!#REF!</f>
        <v>#REF!</v>
      </c>
      <c r="Z45" s="11" t="e">
        <f>+'Ark1'!#REF!</f>
        <v>#REF!</v>
      </c>
      <c r="AA45" s="1" t="e">
        <f>+'Ark1'!#REF!</f>
        <v>#REF!</v>
      </c>
      <c r="AB45" s="1" t="e">
        <f>+'Ark1'!#REF!</f>
        <v>#REF!</v>
      </c>
      <c r="AC45" s="11" t="e">
        <f>+'Ark1'!#REF!</f>
        <v>#REF!</v>
      </c>
      <c r="AD45" s="103"/>
    </row>
    <row r="46" spans="1:30" ht="15.6">
      <c r="A46" s="103"/>
      <c r="B46" t="e">
        <f>+'Ark1'!#REF!</f>
        <v>#REF!</v>
      </c>
      <c r="C46" s="2" t="e">
        <f>VLOOKUP(B46,RNR!$O$2:$P$9,2)</f>
        <v>#REF!</v>
      </c>
      <c r="D46" s="324" t="e">
        <f>+'Ark1'!#REF!</f>
        <v>#REF!</v>
      </c>
      <c r="E46" t="e">
        <f>+'Ark1'!#REF!</f>
        <v>#REF!</v>
      </c>
      <c r="F46" t="e">
        <f>+'Ark1'!#REF!</f>
        <v>#REF!</v>
      </c>
      <c r="G46" s="67" t="e">
        <f>+'Ark1'!#REF!</f>
        <v>#REF!</v>
      </c>
      <c r="I46" s="67" t="e">
        <f>+'Ark1'!#REF!</f>
        <v>#REF!</v>
      </c>
      <c r="J46" s="1" t="e">
        <f>+'Ark1'!#REF!</f>
        <v>#REF!</v>
      </c>
      <c r="L46" s="136"/>
      <c r="M46" s="376" t="e">
        <f>+IF(F46=0,"",'Ark1'!#REF!)</f>
        <v>#REF!</v>
      </c>
      <c r="N46" s="114" t="e">
        <f>+IF(F46=0,"",'Ark1'!#REF!)</f>
        <v>#REF!</v>
      </c>
      <c r="O46" s="103"/>
      <c r="P46" s="1" t="e">
        <f>+'Ark1'!#REF!</f>
        <v>#REF!</v>
      </c>
      <c r="Q46" s="11" t="e">
        <f>+'Ark1'!#REF!</f>
        <v>#REF!</v>
      </c>
      <c r="S46" s="11" t="e">
        <f>+'Ark1'!#REF!</f>
        <v>#REF!</v>
      </c>
      <c r="T46" s="11" t="e">
        <f t="shared" ref="T46:T51" si="10">1000*Q46/S46</f>
        <v>#REF!</v>
      </c>
      <c r="W46" s="11" t="e">
        <f>+'Ark1'!#REF!</f>
        <v>#REF!</v>
      </c>
      <c r="X46" s="11" t="e">
        <f>+'Ark1'!#REF!</f>
        <v>#REF!</v>
      </c>
      <c r="Y46" s="11" t="e">
        <f>+'Ark1'!#REF!</f>
        <v>#REF!</v>
      </c>
      <c r="Z46" s="11" t="e">
        <f>+'Ark1'!#REF!</f>
        <v>#REF!</v>
      </c>
      <c r="AA46" s="1" t="e">
        <f>+'Ark1'!#REF!</f>
        <v>#REF!</v>
      </c>
      <c r="AB46" s="1" t="e">
        <f>+'Ark1'!#REF!</f>
        <v>#REF!</v>
      </c>
      <c r="AC46" s="11" t="e">
        <f>+'Ark1'!#REF!</f>
        <v>#REF!</v>
      </c>
      <c r="AD46" s="103"/>
    </row>
    <row r="47" spans="1:30" ht="15.6">
      <c r="A47" s="103"/>
      <c r="B47" t="e">
        <f>+'Ark1'!#REF!</f>
        <v>#REF!</v>
      </c>
      <c r="C47" s="2" t="e">
        <f>VLOOKUP(B47,RNR!$O$2:$P$9,2)</f>
        <v>#REF!</v>
      </c>
      <c r="D47" s="324" t="e">
        <f>+'Ark1'!#REF!</f>
        <v>#REF!</v>
      </c>
      <c r="E47" t="e">
        <f>+'Ark1'!#REF!</f>
        <v>#REF!</v>
      </c>
      <c r="F47" t="e">
        <f>+'Ark1'!#REF!</f>
        <v>#REF!</v>
      </c>
      <c r="G47" s="67" t="e">
        <f>+'Ark1'!#REF!</f>
        <v>#REF!</v>
      </c>
      <c r="I47" s="67" t="e">
        <f>+'Ark1'!#REF!</f>
        <v>#REF!</v>
      </c>
      <c r="J47" s="1" t="e">
        <f>+'Ark1'!#REF!</f>
        <v>#REF!</v>
      </c>
      <c r="L47" s="136"/>
      <c r="M47" s="376" t="e">
        <f>+IF(F47=0,"",'Ark1'!#REF!)</f>
        <v>#REF!</v>
      </c>
      <c r="N47" s="114" t="e">
        <f>+IF(F47=0,"",'Ark1'!#REF!)</f>
        <v>#REF!</v>
      </c>
      <c r="O47" s="103"/>
      <c r="P47" s="1" t="e">
        <f>+'Ark1'!#REF!</f>
        <v>#REF!</v>
      </c>
      <c r="Q47" s="11" t="e">
        <f>+'Ark1'!#REF!</f>
        <v>#REF!</v>
      </c>
      <c r="S47" s="11" t="e">
        <f>+'Ark1'!#REF!</f>
        <v>#REF!</v>
      </c>
      <c r="T47" s="11" t="e">
        <f t="shared" si="10"/>
        <v>#REF!</v>
      </c>
      <c r="W47" s="11" t="e">
        <f>+'Ark1'!#REF!</f>
        <v>#REF!</v>
      </c>
      <c r="X47" s="11" t="e">
        <f>+'Ark1'!#REF!</f>
        <v>#REF!</v>
      </c>
      <c r="Y47" s="11" t="e">
        <f>+'Ark1'!#REF!</f>
        <v>#REF!</v>
      </c>
      <c r="Z47" s="11" t="e">
        <f>+'Ark1'!#REF!</f>
        <v>#REF!</v>
      </c>
      <c r="AA47" s="1" t="e">
        <f>+'Ark1'!#REF!</f>
        <v>#REF!</v>
      </c>
      <c r="AB47" s="1" t="e">
        <f>+'Ark1'!#REF!</f>
        <v>#REF!</v>
      </c>
      <c r="AC47" s="11" t="e">
        <f>+'Ark1'!#REF!</f>
        <v>#REF!</v>
      </c>
      <c r="AD47" s="103"/>
    </row>
    <row r="48" spans="1:30" ht="15.6">
      <c r="A48" s="103"/>
      <c r="B48" t="e">
        <f>+'Ark1'!#REF!</f>
        <v>#REF!</v>
      </c>
      <c r="C48" s="2" t="e">
        <f>VLOOKUP(B48,RNR!$O$2:$P$9,2)</f>
        <v>#REF!</v>
      </c>
      <c r="D48" s="324" t="e">
        <f>+'Ark1'!#REF!</f>
        <v>#REF!</v>
      </c>
      <c r="E48" t="e">
        <f>+'Ark1'!#REF!</f>
        <v>#REF!</v>
      </c>
      <c r="F48" t="e">
        <f>+'Ark1'!#REF!</f>
        <v>#REF!</v>
      </c>
      <c r="G48" s="67" t="e">
        <f>+'Ark1'!#REF!</f>
        <v>#REF!</v>
      </c>
      <c r="I48" s="67" t="e">
        <f>+'Ark1'!#REF!</f>
        <v>#REF!</v>
      </c>
      <c r="J48" s="1" t="e">
        <f>+'Ark1'!#REF!</f>
        <v>#REF!</v>
      </c>
      <c r="L48" s="136"/>
      <c r="M48" s="376" t="e">
        <f>+IF(F48=0,"",'Ark1'!#REF!)</f>
        <v>#REF!</v>
      </c>
      <c r="N48" s="114" t="e">
        <f>+IF(F48=0,"",'Ark1'!#REF!)</f>
        <v>#REF!</v>
      </c>
      <c r="O48" s="103"/>
      <c r="P48" s="1" t="e">
        <f>+'Ark1'!#REF!</f>
        <v>#REF!</v>
      </c>
      <c r="Q48" s="11" t="e">
        <f>+'Ark1'!#REF!</f>
        <v>#REF!</v>
      </c>
      <c r="S48" s="11" t="e">
        <f>+'Ark1'!#REF!</f>
        <v>#REF!</v>
      </c>
      <c r="T48" s="11" t="e">
        <f t="shared" si="10"/>
        <v>#REF!</v>
      </c>
      <c r="W48" s="11" t="e">
        <f>+'Ark1'!#REF!</f>
        <v>#REF!</v>
      </c>
      <c r="X48" s="11" t="e">
        <f>+'Ark1'!#REF!</f>
        <v>#REF!</v>
      </c>
      <c r="Y48" s="11" t="e">
        <f>+'Ark1'!#REF!</f>
        <v>#REF!</v>
      </c>
      <c r="Z48" s="11" t="e">
        <f>+'Ark1'!#REF!</f>
        <v>#REF!</v>
      </c>
      <c r="AA48" s="1" t="e">
        <f>+'Ark1'!#REF!</f>
        <v>#REF!</v>
      </c>
      <c r="AB48" s="1" t="e">
        <f>+'Ark1'!#REF!</f>
        <v>#REF!</v>
      </c>
      <c r="AC48" s="11" t="e">
        <f>+'Ark1'!#REF!</f>
        <v>#REF!</v>
      </c>
      <c r="AD48" s="103"/>
    </row>
    <row r="49" spans="1:30" ht="15.6">
      <c r="A49" s="103"/>
      <c r="B49" t="e">
        <f>+'Ark1'!#REF!</f>
        <v>#REF!</v>
      </c>
      <c r="C49" s="2" t="e">
        <f>VLOOKUP(B49,RNR!$O$2:$P$9,2)</f>
        <v>#REF!</v>
      </c>
      <c r="D49" s="324" t="e">
        <f>+'Ark1'!#REF!</f>
        <v>#REF!</v>
      </c>
      <c r="E49" t="e">
        <f>+'Ark1'!#REF!</f>
        <v>#REF!</v>
      </c>
      <c r="F49" t="e">
        <f>+'Ark1'!#REF!</f>
        <v>#REF!</v>
      </c>
      <c r="G49" s="67" t="e">
        <f>+'Ark1'!#REF!</f>
        <v>#REF!</v>
      </c>
      <c r="I49" s="67" t="e">
        <f>+'Ark1'!#REF!</f>
        <v>#REF!</v>
      </c>
      <c r="J49" s="1" t="e">
        <f>+'Ark1'!#REF!</f>
        <v>#REF!</v>
      </c>
      <c r="L49" s="136"/>
      <c r="M49" s="376" t="e">
        <f>+IF(F49=0,"",'Ark1'!#REF!)</f>
        <v>#REF!</v>
      </c>
      <c r="N49" s="114" t="e">
        <f>+IF(F49=0,"",'Ark1'!#REF!)</f>
        <v>#REF!</v>
      </c>
      <c r="O49" s="103"/>
      <c r="P49" s="1" t="e">
        <f>+'Ark1'!#REF!</f>
        <v>#REF!</v>
      </c>
      <c r="Q49" s="11" t="e">
        <f>+'Ark1'!#REF!</f>
        <v>#REF!</v>
      </c>
      <c r="S49" s="11" t="e">
        <f>+'Ark1'!#REF!</f>
        <v>#REF!</v>
      </c>
      <c r="T49" s="11" t="e">
        <f t="shared" si="10"/>
        <v>#REF!</v>
      </c>
      <c r="W49" s="11" t="e">
        <f>+'Ark1'!#REF!</f>
        <v>#REF!</v>
      </c>
      <c r="X49" s="11" t="e">
        <f>+'Ark1'!#REF!</f>
        <v>#REF!</v>
      </c>
      <c r="Y49" s="11" t="e">
        <f>+'Ark1'!#REF!</f>
        <v>#REF!</v>
      </c>
      <c r="Z49" s="11" t="e">
        <f>+'Ark1'!#REF!</f>
        <v>#REF!</v>
      </c>
      <c r="AA49" s="1" t="e">
        <f>+'Ark1'!#REF!</f>
        <v>#REF!</v>
      </c>
      <c r="AB49" s="1" t="e">
        <f>+'Ark1'!#REF!</f>
        <v>#REF!</v>
      </c>
      <c r="AC49" s="11" t="e">
        <f>+'Ark1'!#REF!</f>
        <v>#REF!</v>
      </c>
      <c r="AD49" s="103"/>
    </row>
    <row r="50" spans="1:30" ht="15.6">
      <c r="A50" s="103"/>
      <c r="B50" t="e">
        <f>+'Ark1'!#REF!</f>
        <v>#REF!</v>
      </c>
      <c r="C50" s="2" t="e">
        <f>VLOOKUP(B50,RNR!$O$2:$P$9,2)</f>
        <v>#REF!</v>
      </c>
      <c r="D50" s="324" t="e">
        <f>+'Ark1'!#REF!</f>
        <v>#REF!</v>
      </c>
      <c r="E50" t="e">
        <f>+'Ark1'!#REF!</f>
        <v>#REF!</v>
      </c>
      <c r="F50" t="e">
        <f>+'Ark1'!#REF!</f>
        <v>#REF!</v>
      </c>
      <c r="G50" s="67" t="e">
        <f>+'Ark1'!#REF!</f>
        <v>#REF!</v>
      </c>
      <c r="I50" s="67" t="e">
        <f>+'Ark1'!#REF!</f>
        <v>#REF!</v>
      </c>
      <c r="J50" s="1" t="e">
        <f>+'Ark1'!#REF!</f>
        <v>#REF!</v>
      </c>
      <c r="L50" s="136"/>
      <c r="M50" s="376" t="e">
        <f>+IF(F50=0,"",'Ark1'!#REF!)</f>
        <v>#REF!</v>
      </c>
      <c r="N50" s="114" t="e">
        <f>+IF(F50=0,"",'Ark1'!#REF!)</f>
        <v>#REF!</v>
      </c>
      <c r="O50" s="103"/>
      <c r="P50" s="1" t="e">
        <f>+'Ark1'!#REF!</f>
        <v>#REF!</v>
      </c>
      <c r="Q50" s="11" t="e">
        <f>+'Ark1'!#REF!</f>
        <v>#REF!</v>
      </c>
      <c r="S50" s="11" t="e">
        <f>+'Ark1'!#REF!</f>
        <v>#REF!</v>
      </c>
      <c r="T50" s="11" t="e">
        <f t="shared" si="10"/>
        <v>#REF!</v>
      </c>
      <c r="W50" s="11" t="e">
        <f>+'Ark1'!#REF!</f>
        <v>#REF!</v>
      </c>
      <c r="X50" s="11" t="e">
        <f>+'Ark1'!#REF!</f>
        <v>#REF!</v>
      </c>
      <c r="Y50" s="11" t="e">
        <f>+'Ark1'!#REF!</f>
        <v>#REF!</v>
      </c>
      <c r="Z50" s="11" t="e">
        <f>+'Ark1'!#REF!</f>
        <v>#REF!</v>
      </c>
      <c r="AA50" s="1" t="e">
        <f>+'Ark1'!#REF!</f>
        <v>#REF!</v>
      </c>
      <c r="AB50" s="1" t="e">
        <f>+'Ark1'!#REF!</f>
        <v>#REF!</v>
      </c>
      <c r="AC50" s="11" t="e">
        <f>+'Ark1'!#REF!</f>
        <v>#REF!</v>
      </c>
      <c r="AD50" s="103"/>
    </row>
    <row r="51" spans="1:30" ht="15.6">
      <c r="A51" s="103"/>
      <c r="B51" t="e">
        <f>+'Ark1'!#REF!</f>
        <v>#REF!</v>
      </c>
      <c r="C51" s="2" t="e">
        <f>VLOOKUP(B51,RNR!$O$2:$P$9,2)</f>
        <v>#REF!</v>
      </c>
      <c r="D51" s="324" t="e">
        <f>+'Ark1'!#REF!</f>
        <v>#REF!</v>
      </c>
      <c r="E51" t="e">
        <f>+'Ark1'!#REF!</f>
        <v>#REF!</v>
      </c>
      <c r="F51" t="e">
        <f>+'Ark1'!#REF!</f>
        <v>#REF!</v>
      </c>
      <c r="G51" s="67" t="e">
        <f>+'Ark1'!#REF!</f>
        <v>#REF!</v>
      </c>
      <c r="I51" s="67" t="e">
        <f>+'Ark1'!#REF!</f>
        <v>#REF!</v>
      </c>
      <c r="J51" s="1" t="e">
        <f>+'Ark1'!#REF!</f>
        <v>#REF!</v>
      </c>
      <c r="L51" s="136"/>
      <c r="M51" s="376" t="e">
        <f>+IF(F51=0,"",'Ark1'!#REF!)</f>
        <v>#REF!</v>
      </c>
      <c r="N51" s="114" t="e">
        <f>+IF(F51=0,"",'Ark1'!#REF!)</f>
        <v>#REF!</v>
      </c>
      <c r="O51" s="103"/>
      <c r="P51" s="1" t="e">
        <f>+'Ark1'!#REF!</f>
        <v>#REF!</v>
      </c>
      <c r="Q51" s="11" t="e">
        <f>+'Ark1'!#REF!</f>
        <v>#REF!</v>
      </c>
      <c r="S51" s="11" t="e">
        <f>+'Ark1'!#REF!</f>
        <v>#REF!</v>
      </c>
      <c r="T51" s="11" t="e">
        <f t="shared" si="10"/>
        <v>#REF!</v>
      </c>
      <c r="W51" s="11" t="e">
        <f>+'Ark1'!#REF!</f>
        <v>#REF!</v>
      </c>
      <c r="X51" s="11" t="e">
        <f>+'Ark1'!#REF!</f>
        <v>#REF!</v>
      </c>
      <c r="Y51" s="11" t="e">
        <f>+'Ark1'!#REF!</f>
        <v>#REF!</v>
      </c>
      <c r="Z51" s="11" t="e">
        <f>+'Ark1'!#REF!</f>
        <v>#REF!</v>
      </c>
      <c r="AA51" s="1" t="e">
        <f>+'Ark1'!#REF!</f>
        <v>#REF!</v>
      </c>
      <c r="AB51" s="1" t="e">
        <f>+'Ark1'!#REF!</f>
        <v>#REF!</v>
      </c>
      <c r="AC51" s="11" t="e">
        <f>+'Ark1'!#REF!</f>
        <v>#REF!</v>
      </c>
      <c r="AD51" s="103"/>
    </row>
    <row r="52" spans="1:30" ht="15.6">
      <c r="A52" s="103"/>
      <c r="B52" s="109" t="e">
        <f>+'Ark1'!#REF!</f>
        <v>#REF!</v>
      </c>
      <c r="C52" s="2" t="e">
        <f>VLOOKUP(B52,RNR!$O$2:$P$9,2)</f>
        <v>#REF!</v>
      </c>
      <c r="D52" s="323" t="e">
        <f>+'Ark1'!#REF!</f>
        <v>#REF!</v>
      </c>
      <c r="E52" s="109" t="e">
        <f>+'Ark1'!#REF!</f>
        <v>#REF!</v>
      </c>
      <c r="F52" s="109" t="e">
        <f>+'Ark1'!#REF!</f>
        <v>#REF!</v>
      </c>
      <c r="G52" s="112" t="e">
        <f>+'Ark1'!#REF!</f>
        <v>#REF!</v>
      </c>
      <c r="H52" s="112"/>
      <c r="I52" s="112" t="e">
        <f>+'Ark1'!#REF!</f>
        <v>#REF!</v>
      </c>
      <c r="J52" s="111" t="e">
        <f>+'Ark1'!#REF!</f>
        <v>#REF!</v>
      </c>
      <c r="K52" s="112"/>
      <c r="L52" s="136"/>
      <c r="M52" s="376" t="e">
        <f>+IF(F52=0,"",'Ark1'!#REF!)</f>
        <v>#REF!</v>
      </c>
      <c r="N52" s="114" t="e">
        <f>+IF(F52=0,"",'Ark1'!#REF!)</f>
        <v>#REF!</v>
      </c>
      <c r="O52" s="103"/>
      <c r="P52" s="111" t="e">
        <f>+'Ark1'!#REF!</f>
        <v>#REF!</v>
      </c>
      <c r="Q52" s="110" t="e">
        <f>+'Ark1'!#REF!</f>
        <v>#REF!</v>
      </c>
      <c r="R52" s="112"/>
      <c r="S52" s="110" t="e">
        <f>+'Ark1'!#REF!</f>
        <v>#REF!</v>
      </c>
      <c r="T52" s="110" t="e">
        <f>1000*Q52/S52</f>
        <v>#REF!</v>
      </c>
      <c r="U52" s="110"/>
      <c r="V52" s="112"/>
      <c r="W52" s="110" t="e">
        <f>+'Ark1'!#REF!</f>
        <v>#REF!</v>
      </c>
      <c r="X52" s="110" t="e">
        <f>+'Ark1'!#REF!</f>
        <v>#REF!</v>
      </c>
      <c r="Y52" s="110" t="e">
        <f>+'Ark1'!#REF!</f>
        <v>#REF!</v>
      </c>
      <c r="Z52" s="110" t="e">
        <f>+'Ark1'!#REF!</f>
        <v>#REF!</v>
      </c>
      <c r="AA52" s="111" t="e">
        <f>+'Ark1'!#REF!</f>
        <v>#REF!</v>
      </c>
      <c r="AB52" s="111" t="e">
        <f>+'Ark1'!#REF!</f>
        <v>#REF!</v>
      </c>
      <c r="AC52" s="110" t="e">
        <f>+'Ark1'!#REF!</f>
        <v>#REF!</v>
      </c>
      <c r="AD52" s="103"/>
    </row>
    <row r="53" spans="1:30" ht="15.6">
      <c r="A53" s="103"/>
      <c r="B53" s="103"/>
      <c r="C53" s="103"/>
      <c r="D53" s="318"/>
      <c r="E53" s="103"/>
      <c r="F53" s="103"/>
      <c r="G53" s="103"/>
      <c r="H53" s="103"/>
      <c r="I53" s="103"/>
      <c r="J53" s="103"/>
      <c r="K53" s="103"/>
      <c r="L53" s="136"/>
      <c r="M53" s="103"/>
      <c r="N53" s="103"/>
      <c r="O53" s="103"/>
      <c r="P53" s="103"/>
      <c r="Q53" s="118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15.6">
      <c r="A54" s="103"/>
      <c r="B54" s="109" t="e">
        <f>+'Ark1'!#REF!</f>
        <v>#REF!</v>
      </c>
      <c r="C54" s="2" t="e">
        <f>VLOOKUP(B54,RNR!$O$2:$P$9,2)</f>
        <v>#REF!</v>
      </c>
      <c r="D54" s="323" t="e">
        <f>+'Ark1'!#REF!</f>
        <v>#REF!</v>
      </c>
      <c r="E54" s="109" t="e">
        <f>+'Ark1'!#REF!</f>
        <v>#REF!</v>
      </c>
      <c r="F54" s="109" t="e">
        <f>+'Ark1'!#REF!</f>
        <v>#REF!</v>
      </c>
      <c r="G54" s="112" t="e">
        <f>+'Ark1'!#REF!</f>
        <v>#REF!</v>
      </c>
      <c r="H54" s="112"/>
      <c r="I54" s="112" t="e">
        <f>+'Ark1'!#REF!</f>
        <v>#REF!</v>
      </c>
      <c r="J54" s="111" t="e">
        <f>+'Ark1'!#REF!</f>
        <v>#REF!</v>
      </c>
      <c r="K54" s="112"/>
      <c r="L54" s="136"/>
      <c r="M54" s="376" t="e">
        <f>+IF(F54=0,"",'Ark1'!#REF!)</f>
        <v>#REF!</v>
      </c>
      <c r="N54" s="114" t="e">
        <f>+IF(F54=0,"",'Ark1'!#REF!)</f>
        <v>#REF!</v>
      </c>
      <c r="O54" s="103"/>
      <c r="P54" s="111" t="e">
        <f>+'Ark1'!#REF!</f>
        <v>#REF!</v>
      </c>
      <c r="Q54" s="110" t="e">
        <f>+'Ark1'!#REF!</f>
        <v>#REF!</v>
      </c>
      <c r="R54" s="112"/>
      <c r="S54" s="110" t="e">
        <f>+'Ark1'!#REF!</f>
        <v>#REF!</v>
      </c>
      <c r="T54" s="110" t="e">
        <f t="shared" ref="T54:T59" si="11">1000*Q54/S54</f>
        <v>#REF!</v>
      </c>
      <c r="U54" s="110"/>
      <c r="V54" s="112"/>
      <c r="W54" s="110" t="e">
        <f>+'Ark1'!#REF!</f>
        <v>#REF!</v>
      </c>
      <c r="X54" s="110" t="e">
        <f>+'Ark1'!#REF!</f>
        <v>#REF!</v>
      </c>
      <c r="Y54" s="110" t="e">
        <f>+'Ark1'!#REF!</f>
        <v>#REF!</v>
      </c>
      <c r="Z54" s="110" t="e">
        <f>+'Ark1'!#REF!</f>
        <v>#REF!</v>
      </c>
      <c r="AA54" s="111" t="e">
        <f>+'Ark1'!#REF!</f>
        <v>#REF!</v>
      </c>
      <c r="AB54" s="111" t="e">
        <f>+'Ark1'!#REF!</f>
        <v>#REF!</v>
      </c>
      <c r="AC54" s="110" t="e">
        <f>+'Ark1'!#REF!</f>
        <v>#REF!</v>
      </c>
      <c r="AD54" s="103"/>
    </row>
    <row r="55" spans="1:30" ht="15.6">
      <c r="A55" s="103"/>
      <c r="B55" s="109" t="e">
        <f>+'Ark1'!#REF!</f>
        <v>#REF!</v>
      </c>
      <c r="C55" s="2" t="e">
        <f>VLOOKUP(B55,RNR!$O$2:$P$9,2)</f>
        <v>#REF!</v>
      </c>
      <c r="D55" s="323" t="e">
        <f>+'Ark1'!#REF!</f>
        <v>#REF!</v>
      </c>
      <c r="E55" s="109" t="e">
        <f>+'Ark1'!#REF!</f>
        <v>#REF!</v>
      </c>
      <c r="F55" s="109" t="e">
        <f>+'Ark1'!#REF!</f>
        <v>#REF!</v>
      </c>
      <c r="G55" s="112" t="e">
        <f>+'Ark1'!#REF!</f>
        <v>#REF!</v>
      </c>
      <c r="H55" s="112"/>
      <c r="I55" s="112" t="e">
        <f>+'Ark1'!#REF!</f>
        <v>#REF!</v>
      </c>
      <c r="J55" s="111" t="e">
        <f>+'Ark1'!#REF!</f>
        <v>#REF!</v>
      </c>
      <c r="K55" s="112"/>
      <c r="L55" s="136"/>
      <c r="M55" s="376" t="e">
        <f>+IF(F55=0,"",'Ark1'!#REF!)</f>
        <v>#REF!</v>
      </c>
      <c r="N55" s="114" t="e">
        <f>+IF(F55=0,"",'Ark1'!#REF!)</f>
        <v>#REF!</v>
      </c>
      <c r="O55" s="103"/>
      <c r="P55" s="111" t="e">
        <f>+'Ark1'!#REF!</f>
        <v>#REF!</v>
      </c>
      <c r="Q55" s="110" t="e">
        <f>+'Ark1'!#REF!</f>
        <v>#REF!</v>
      </c>
      <c r="R55" s="112"/>
      <c r="S55" s="110" t="e">
        <f>+'Ark1'!#REF!</f>
        <v>#REF!</v>
      </c>
      <c r="T55" s="110" t="e">
        <f t="shared" si="11"/>
        <v>#REF!</v>
      </c>
      <c r="U55" s="110"/>
      <c r="V55" s="112"/>
      <c r="W55" s="110" t="e">
        <f>+'Ark1'!#REF!</f>
        <v>#REF!</v>
      </c>
      <c r="X55" s="110" t="e">
        <f>+'Ark1'!#REF!</f>
        <v>#REF!</v>
      </c>
      <c r="Y55" s="110" t="e">
        <f>+'Ark1'!#REF!</f>
        <v>#REF!</v>
      </c>
      <c r="Z55" s="110" t="e">
        <f>+'Ark1'!#REF!</f>
        <v>#REF!</v>
      </c>
      <c r="AA55" s="111" t="e">
        <f>+'Ark1'!#REF!</f>
        <v>#REF!</v>
      </c>
      <c r="AB55" s="111" t="e">
        <f>+'Ark1'!#REF!</f>
        <v>#REF!</v>
      </c>
      <c r="AC55" s="110" t="e">
        <f>+'Ark1'!#REF!</f>
        <v>#REF!</v>
      </c>
      <c r="AD55" s="103"/>
    </row>
    <row r="56" spans="1:30" ht="15.6">
      <c r="A56" s="103"/>
      <c r="B56" s="109" t="e">
        <f>+'Ark1'!#REF!</f>
        <v>#REF!</v>
      </c>
      <c r="C56" s="2" t="e">
        <f>VLOOKUP(B56,RNR!$O$2:$P$9,2)</f>
        <v>#REF!</v>
      </c>
      <c r="D56" s="323" t="e">
        <f>+'Ark1'!#REF!</f>
        <v>#REF!</v>
      </c>
      <c r="E56" s="109" t="e">
        <f>+'Ark1'!#REF!</f>
        <v>#REF!</v>
      </c>
      <c r="F56" s="109" t="e">
        <f>+'Ark1'!#REF!</f>
        <v>#REF!</v>
      </c>
      <c r="G56" s="112" t="e">
        <f>+'Ark1'!#REF!</f>
        <v>#REF!</v>
      </c>
      <c r="H56" s="112"/>
      <c r="I56" s="112" t="e">
        <f>+'Ark1'!#REF!</f>
        <v>#REF!</v>
      </c>
      <c r="J56" s="111" t="e">
        <f>+'Ark1'!#REF!</f>
        <v>#REF!</v>
      </c>
      <c r="K56" s="112"/>
      <c r="L56" s="136"/>
      <c r="M56" s="376" t="e">
        <f>+IF(F56=0,"",'Ark1'!#REF!)</f>
        <v>#REF!</v>
      </c>
      <c r="N56" s="114" t="e">
        <f>+IF(F56=0,"",'Ark1'!#REF!)</f>
        <v>#REF!</v>
      </c>
      <c r="O56" s="103"/>
      <c r="P56" s="111" t="e">
        <f>+'Ark1'!#REF!</f>
        <v>#REF!</v>
      </c>
      <c r="Q56" s="110" t="e">
        <f>+'Ark1'!#REF!</f>
        <v>#REF!</v>
      </c>
      <c r="R56" s="112"/>
      <c r="S56" s="110" t="e">
        <f>+'Ark1'!#REF!</f>
        <v>#REF!</v>
      </c>
      <c r="T56" s="110" t="e">
        <f t="shared" si="11"/>
        <v>#REF!</v>
      </c>
      <c r="U56" s="110"/>
      <c r="V56" s="112"/>
      <c r="W56" s="110" t="e">
        <f>+'Ark1'!#REF!</f>
        <v>#REF!</v>
      </c>
      <c r="X56" s="110" t="e">
        <f>+'Ark1'!#REF!</f>
        <v>#REF!</v>
      </c>
      <c r="Y56" s="110" t="e">
        <f>+'Ark1'!#REF!</f>
        <v>#REF!</v>
      </c>
      <c r="Z56" s="110" t="e">
        <f>+'Ark1'!#REF!</f>
        <v>#REF!</v>
      </c>
      <c r="AA56" s="111" t="e">
        <f>+'Ark1'!#REF!</f>
        <v>#REF!</v>
      </c>
      <c r="AB56" s="111" t="e">
        <f>+'Ark1'!#REF!</f>
        <v>#REF!</v>
      </c>
      <c r="AC56" s="110" t="e">
        <f>+'Ark1'!#REF!</f>
        <v>#REF!</v>
      </c>
      <c r="AD56" s="103"/>
    </row>
    <row r="57" spans="1:30" ht="15.6">
      <c r="A57" s="103"/>
      <c r="B57" s="109" t="e">
        <f>+'Ark1'!#REF!</f>
        <v>#REF!</v>
      </c>
      <c r="C57" s="2" t="e">
        <f>VLOOKUP(B57,RNR!$O$2:$P$9,2)</f>
        <v>#REF!</v>
      </c>
      <c r="D57" s="323" t="e">
        <f>+'Ark1'!#REF!</f>
        <v>#REF!</v>
      </c>
      <c r="E57" s="109" t="e">
        <f>+'Ark1'!#REF!</f>
        <v>#REF!</v>
      </c>
      <c r="F57" s="109" t="e">
        <f>+'Ark1'!#REF!</f>
        <v>#REF!</v>
      </c>
      <c r="G57" s="112" t="e">
        <f>+'Ark1'!#REF!</f>
        <v>#REF!</v>
      </c>
      <c r="H57" s="112"/>
      <c r="I57" s="112" t="e">
        <f>+'Ark1'!#REF!</f>
        <v>#REF!</v>
      </c>
      <c r="J57" s="111" t="e">
        <f>+'Ark1'!#REF!</f>
        <v>#REF!</v>
      </c>
      <c r="K57" s="112"/>
      <c r="L57" s="136"/>
      <c r="M57" s="376" t="e">
        <f>+IF(F57=0,"",'Ark1'!#REF!)</f>
        <v>#REF!</v>
      </c>
      <c r="N57" s="114" t="e">
        <f>+IF(F57=0,"",'Ark1'!#REF!)</f>
        <v>#REF!</v>
      </c>
      <c r="O57" s="103"/>
      <c r="P57" s="111" t="e">
        <f>+'Ark1'!#REF!</f>
        <v>#REF!</v>
      </c>
      <c r="Q57" s="110" t="e">
        <f>+'Ark1'!#REF!</f>
        <v>#REF!</v>
      </c>
      <c r="R57" s="112"/>
      <c r="S57" s="110" t="e">
        <f>+'Ark1'!#REF!</f>
        <v>#REF!</v>
      </c>
      <c r="T57" s="110" t="e">
        <f t="shared" si="11"/>
        <v>#REF!</v>
      </c>
      <c r="U57" s="110"/>
      <c r="V57" s="112"/>
      <c r="W57" s="110" t="e">
        <f>+'Ark1'!#REF!</f>
        <v>#REF!</v>
      </c>
      <c r="X57" s="110" t="e">
        <f>+'Ark1'!#REF!</f>
        <v>#REF!</v>
      </c>
      <c r="Y57" s="110" t="e">
        <f>+'Ark1'!#REF!</f>
        <v>#REF!</v>
      </c>
      <c r="Z57" s="110" t="e">
        <f>+'Ark1'!#REF!</f>
        <v>#REF!</v>
      </c>
      <c r="AA57" s="111" t="e">
        <f>+'Ark1'!#REF!</f>
        <v>#REF!</v>
      </c>
      <c r="AB57" s="111" t="e">
        <f>+'Ark1'!#REF!</f>
        <v>#REF!</v>
      </c>
      <c r="AC57" s="110" t="e">
        <f>+'Ark1'!#REF!</f>
        <v>#REF!</v>
      </c>
      <c r="AD57" s="103"/>
    </row>
    <row r="58" spans="1:30" ht="15.6">
      <c r="A58" s="103"/>
      <c r="B58" s="109" t="e">
        <f>+'Ark1'!#REF!</f>
        <v>#REF!</v>
      </c>
      <c r="C58" s="2" t="e">
        <f>VLOOKUP(B58,RNR!$O$2:$P$9,2)</f>
        <v>#REF!</v>
      </c>
      <c r="D58" s="323" t="e">
        <f>+'Ark1'!#REF!</f>
        <v>#REF!</v>
      </c>
      <c r="E58" s="109" t="e">
        <f>+'Ark1'!#REF!</f>
        <v>#REF!</v>
      </c>
      <c r="F58" s="109" t="e">
        <f>+'Ark1'!#REF!</f>
        <v>#REF!</v>
      </c>
      <c r="G58" s="112" t="e">
        <f>+'Ark1'!#REF!</f>
        <v>#REF!</v>
      </c>
      <c r="H58" s="112"/>
      <c r="I58" s="112" t="e">
        <f>+'Ark1'!#REF!</f>
        <v>#REF!</v>
      </c>
      <c r="J58" s="111" t="e">
        <f>+'Ark1'!#REF!</f>
        <v>#REF!</v>
      </c>
      <c r="K58" s="112"/>
      <c r="L58" s="136"/>
      <c r="M58" s="376" t="e">
        <f>+IF(F58=0,"",'Ark1'!#REF!)</f>
        <v>#REF!</v>
      </c>
      <c r="N58" s="114" t="e">
        <f>+IF(F58=0,"",'Ark1'!#REF!)</f>
        <v>#REF!</v>
      </c>
      <c r="O58" s="103"/>
      <c r="P58" s="111" t="e">
        <f>+'Ark1'!#REF!</f>
        <v>#REF!</v>
      </c>
      <c r="Q58" s="110" t="e">
        <f>+'Ark1'!#REF!</f>
        <v>#REF!</v>
      </c>
      <c r="R58" s="112"/>
      <c r="S58" s="110" t="e">
        <f>+'Ark1'!#REF!</f>
        <v>#REF!</v>
      </c>
      <c r="T58" s="110" t="e">
        <f t="shared" si="11"/>
        <v>#REF!</v>
      </c>
      <c r="U58" s="110"/>
      <c r="V58" s="112"/>
      <c r="W58" s="110" t="e">
        <f>+'Ark1'!#REF!</f>
        <v>#REF!</v>
      </c>
      <c r="X58" s="110" t="e">
        <f>+'Ark1'!#REF!</f>
        <v>#REF!</v>
      </c>
      <c r="Y58" s="110" t="e">
        <f>+'Ark1'!#REF!</f>
        <v>#REF!</v>
      </c>
      <c r="Z58" s="110" t="e">
        <f>+'Ark1'!#REF!</f>
        <v>#REF!</v>
      </c>
      <c r="AA58" s="111" t="e">
        <f>+'Ark1'!#REF!</f>
        <v>#REF!</v>
      </c>
      <c r="AB58" s="111" t="e">
        <f>+'Ark1'!#REF!</f>
        <v>#REF!</v>
      </c>
      <c r="AC58" s="110" t="e">
        <f>+'Ark1'!#REF!</f>
        <v>#REF!</v>
      </c>
      <c r="AD58" s="103"/>
    </row>
    <row r="59" spans="1:30" ht="15.6">
      <c r="A59" s="103"/>
      <c r="B59" s="109" t="e">
        <f>+'Ark1'!#REF!</f>
        <v>#REF!</v>
      </c>
      <c r="C59" s="2" t="e">
        <f>VLOOKUP(B59,RNR!$O$2:$P$9,2)</f>
        <v>#REF!</v>
      </c>
      <c r="D59" s="323" t="e">
        <f>+'Ark1'!#REF!</f>
        <v>#REF!</v>
      </c>
      <c r="E59" s="109" t="e">
        <f>+'Ark1'!#REF!</f>
        <v>#REF!</v>
      </c>
      <c r="F59" s="109" t="e">
        <f>+'Ark1'!#REF!</f>
        <v>#REF!</v>
      </c>
      <c r="G59" s="112" t="e">
        <f>+'Ark1'!#REF!</f>
        <v>#REF!</v>
      </c>
      <c r="H59" s="112"/>
      <c r="I59" s="112" t="e">
        <f>+'Ark1'!#REF!</f>
        <v>#REF!</v>
      </c>
      <c r="J59" s="111" t="e">
        <f>+'Ark1'!#REF!</f>
        <v>#REF!</v>
      </c>
      <c r="K59" s="112"/>
      <c r="L59" s="136"/>
      <c r="M59" s="376" t="e">
        <f>+IF(F59=0,"",'Ark1'!#REF!)</f>
        <v>#REF!</v>
      </c>
      <c r="N59" s="114" t="e">
        <f>+IF(F59=0,"",'Ark1'!#REF!)</f>
        <v>#REF!</v>
      </c>
      <c r="O59" s="103"/>
      <c r="P59" s="111" t="e">
        <f>+'Ark1'!#REF!</f>
        <v>#REF!</v>
      </c>
      <c r="Q59" s="110" t="e">
        <f>+'Ark1'!#REF!</f>
        <v>#REF!</v>
      </c>
      <c r="R59" s="112"/>
      <c r="S59" s="110" t="e">
        <f>+'Ark1'!#REF!</f>
        <v>#REF!</v>
      </c>
      <c r="T59" s="110" t="e">
        <f t="shared" si="11"/>
        <v>#REF!</v>
      </c>
      <c r="U59" s="110"/>
      <c r="V59" s="112"/>
      <c r="W59" s="110" t="e">
        <f>+'Ark1'!#REF!</f>
        <v>#REF!</v>
      </c>
      <c r="X59" s="110" t="e">
        <f>+'Ark1'!#REF!</f>
        <v>#REF!</v>
      </c>
      <c r="Y59" s="110" t="e">
        <f>+'Ark1'!#REF!</f>
        <v>#REF!</v>
      </c>
      <c r="Z59" s="110" t="e">
        <f>+'Ark1'!#REF!</f>
        <v>#REF!</v>
      </c>
      <c r="AA59" s="111" t="e">
        <f>+'Ark1'!#REF!</f>
        <v>#REF!</v>
      </c>
      <c r="AB59" s="111" t="e">
        <f>+'Ark1'!#REF!</f>
        <v>#REF!</v>
      </c>
      <c r="AC59" s="110" t="e">
        <f>+'Ark1'!#REF!</f>
        <v>#REF!</v>
      </c>
      <c r="AD59" s="103"/>
    </row>
    <row r="60" spans="1:30" ht="15.6">
      <c r="A60" s="103"/>
      <c r="B60" t="e">
        <f>+'Ark1'!#REF!</f>
        <v>#REF!</v>
      </c>
      <c r="C60" s="2" t="e">
        <f>VLOOKUP(B60,RNR!$O$2:$P$9,2)</f>
        <v>#REF!</v>
      </c>
      <c r="D60" s="324" t="e">
        <f>+'Ark1'!#REF!</f>
        <v>#REF!</v>
      </c>
      <c r="E60" t="e">
        <f>+'Ark1'!#REF!</f>
        <v>#REF!</v>
      </c>
      <c r="F60" t="e">
        <f>+'Ark1'!#REF!</f>
        <v>#REF!</v>
      </c>
      <c r="G60" s="67" t="e">
        <f>+'Ark1'!#REF!</f>
        <v>#REF!</v>
      </c>
      <c r="I60" s="67" t="e">
        <f>+'Ark1'!#REF!</f>
        <v>#REF!</v>
      </c>
      <c r="J60" s="1" t="e">
        <f>+'Ark1'!#REF!</f>
        <v>#REF!</v>
      </c>
      <c r="L60" s="136"/>
      <c r="M60" s="376" t="e">
        <f>+IF(F60=0,"",'Ark1'!#REF!)</f>
        <v>#REF!</v>
      </c>
      <c r="N60" s="114" t="e">
        <f>+IF(F60=0,"",'Ark1'!#REF!)</f>
        <v>#REF!</v>
      </c>
      <c r="O60" s="103"/>
      <c r="P60" s="1" t="e">
        <f>+'Ark1'!#REF!</f>
        <v>#REF!</v>
      </c>
      <c r="Q60" s="11" t="e">
        <f>+'Ark1'!#REF!</f>
        <v>#REF!</v>
      </c>
      <c r="S60" s="11" t="e">
        <f>+'Ark1'!#REF!</f>
        <v>#REF!</v>
      </c>
      <c r="T60" s="11" t="e">
        <f>1000*Q60/S60</f>
        <v>#REF!</v>
      </c>
      <c r="W60" s="11" t="e">
        <f>+'Ark1'!#REF!</f>
        <v>#REF!</v>
      </c>
      <c r="X60" s="11" t="e">
        <f>+'Ark1'!#REF!</f>
        <v>#REF!</v>
      </c>
      <c r="Y60" s="11" t="e">
        <f>+'Ark1'!#REF!</f>
        <v>#REF!</v>
      </c>
      <c r="Z60" s="11" t="e">
        <f>+'Ark1'!#REF!</f>
        <v>#REF!</v>
      </c>
      <c r="AA60" s="1" t="e">
        <f>+'Ark1'!#REF!</f>
        <v>#REF!</v>
      </c>
      <c r="AB60" s="1" t="e">
        <f>+'Ark1'!#REF!</f>
        <v>#REF!</v>
      </c>
      <c r="AC60" s="11" t="e">
        <f>+'Ark1'!#REF!</f>
        <v>#REF!</v>
      </c>
      <c r="AD60" s="103"/>
    </row>
    <row r="61" spans="1:30" ht="15.6">
      <c r="A61" s="103"/>
      <c r="B61" t="e">
        <f>+'Ark1'!#REF!</f>
        <v>#REF!</v>
      </c>
      <c r="C61" s="2" t="e">
        <f>VLOOKUP(B61,RNR!$O$2:$P$9,2)</f>
        <v>#REF!</v>
      </c>
      <c r="D61" s="324" t="e">
        <f>+'Ark1'!#REF!</f>
        <v>#REF!</v>
      </c>
      <c r="E61" t="e">
        <f>+'Ark1'!#REF!</f>
        <v>#REF!</v>
      </c>
      <c r="F61" t="e">
        <f>+'Ark1'!#REF!</f>
        <v>#REF!</v>
      </c>
      <c r="G61" s="67" t="e">
        <f>+'Ark1'!#REF!</f>
        <v>#REF!</v>
      </c>
      <c r="I61" s="67" t="e">
        <f>+'Ark1'!#REF!</f>
        <v>#REF!</v>
      </c>
      <c r="J61" s="1" t="e">
        <f>+'Ark1'!#REF!</f>
        <v>#REF!</v>
      </c>
      <c r="L61" s="136"/>
      <c r="M61" s="376" t="e">
        <f>+IF(F61=0,"",'Ark1'!#REF!)</f>
        <v>#REF!</v>
      </c>
      <c r="N61" s="114" t="e">
        <f>+IF(F61=0,"",'Ark1'!#REF!)</f>
        <v>#REF!</v>
      </c>
      <c r="O61" s="103"/>
      <c r="P61" s="1" t="e">
        <f>+'Ark1'!#REF!</f>
        <v>#REF!</v>
      </c>
      <c r="Q61" s="11" t="e">
        <f>+'Ark1'!#REF!</f>
        <v>#REF!</v>
      </c>
      <c r="S61" s="11" t="e">
        <f>+'Ark1'!#REF!</f>
        <v>#REF!</v>
      </c>
      <c r="T61" s="11" t="e">
        <f t="shared" ref="T61:T64" si="12">1000*Q61/S61</f>
        <v>#REF!</v>
      </c>
      <c r="W61" s="11" t="e">
        <f>+'Ark1'!#REF!</f>
        <v>#REF!</v>
      </c>
      <c r="X61" s="11" t="e">
        <f>+'Ark1'!#REF!</f>
        <v>#REF!</v>
      </c>
      <c r="Y61" s="11" t="e">
        <f>+'Ark1'!#REF!</f>
        <v>#REF!</v>
      </c>
      <c r="Z61" s="11" t="e">
        <f>+'Ark1'!#REF!</f>
        <v>#REF!</v>
      </c>
      <c r="AA61" s="1" t="e">
        <f>+'Ark1'!#REF!</f>
        <v>#REF!</v>
      </c>
      <c r="AB61" s="1" t="e">
        <f>+'Ark1'!#REF!</f>
        <v>#REF!</v>
      </c>
      <c r="AC61" s="11" t="e">
        <f>+'Ark1'!#REF!</f>
        <v>#REF!</v>
      </c>
      <c r="AD61" s="103"/>
    </row>
    <row r="62" spans="1:30" ht="15.6">
      <c r="A62" s="103"/>
      <c r="B62" s="103"/>
      <c r="C62" s="103"/>
      <c r="D62" s="318"/>
      <c r="E62" s="103"/>
      <c r="F62" s="103"/>
      <c r="G62" s="103"/>
      <c r="H62" s="103"/>
      <c r="I62" s="103"/>
      <c r="J62" s="103"/>
      <c r="K62" s="103"/>
      <c r="L62" s="136"/>
      <c r="M62" s="103"/>
      <c r="N62" s="103"/>
      <c r="O62" s="103"/>
      <c r="P62" s="103"/>
      <c r="Q62" s="118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30" ht="15.6">
      <c r="A63" s="103"/>
      <c r="B63" t="e">
        <f>+'Ark1'!#REF!</f>
        <v>#REF!</v>
      </c>
      <c r="C63" s="2" t="e">
        <f>VLOOKUP(B63,RNR!$O$2:$P$9,2)</f>
        <v>#REF!</v>
      </c>
      <c r="D63" s="324" t="e">
        <f>+'Ark1'!#REF!</f>
        <v>#REF!</v>
      </c>
      <c r="E63" t="e">
        <f>+'Ark1'!#REF!</f>
        <v>#REF!</v>
      </c>
      <c r="F63" t="e">
        <f>+'Ark1'!#REF!</f>
        <v>#REF!</v>
      </c>
      <c r="G63" s="67" t="e">
        <f>+'Ark1'!#REF!</f>
        <v>#REF!</v>
      </c>
      <c r="I63" s="67" t="e">
        <f>+'Ark1'!#REF!</f>
        <v>#REF!</v>
      </c>
      <c r="J63" s="1" t="e">
        <f>+'Ark1'!#REF!</f>
        <v>#REF!</v>
      </c>
      <c r="L63" s="136"/>
      <c r="O63" s="103"/>
      <c r="P63" s="1" t="e">
        <f>+'Ark1'!#REF!</f>
        <v>#REF!</v>
      </c>
      <c r="Q63" s="11" t="e">
        <f>+'Ark1'!#REF!</f>
        <v>#REF!</v>
      </c>
      <c r="S63" s="11" t="e">
        <f>+'Ark1'!#REF!</f>
        <v>#REF!</v>
      </c>
      <c r="T63" s="11" t="e">
        <f t="shared" si="12"/>
        <v>#REF!</v>
      </c>
      <c r="W63" s="11" t="e">
        <f>+'Ark1'!#REF!</f>
        <v>#REF!</v>
      </c>
      <c r="X63" s="11" t="e">
        <f>+'Ark1'!#REF!</f>
        <v>#REF!</v>
      </c>
      <c r="Y63" s="11" t="e">
        <f>+'Ark1'!#REF!</f>
        <v>#REF!</v>
      </c>
      <c r="Z63" s="11" t="e">
        <f>+'Ark1'!#REF!</f>
        <v>#REF!</v>
      </c>
      <c r="AA63" s="1" t="e">
        <f>+'Ark1'!#REF!</f>
        <v>#REF!</v>
      </c>
      <c r="AB63" s="1" t="e">
        <f>+'Ark1'!#REF!</f>
        <v>#REF!</v>
      </c>
      <c r="AC63" s="11" t="e">
        <f>+'Ark1'!#REF!</f>
        <v>#REF!</v>
      </c>
      <c r="AD63" s="103"/>
    </row>
    <row r="64" spans="1:30" ht="15.6">
      <c r="A64" s="103"/>
      <c r="B64" t="e">
        <f>+'Ark1'!#REF!</f>
        <v>#REF!</v>
      </c>
      <c r="C64" s="2" t="e">
        <f>VLOOKUP(B64,RNR!$O$2:$P$9,2)</f>
        <v>#REF!</v>
      </c>
      <c r="D64" s="324" t="e">
        <f>+'Ark1'!#REF!</f>
        <v>#REF!</v>
      </c>
      <c r="E64" t="e">
        <f>+'Ark1'!#REF!</f>
        <v>#REF!</v>
      </c>
      <c r="F64" t="e">
        <f>+'Ark1'!#REF!</f>
        <v>#REF!</v>
      </c>
      <c r="G64" s="67" t="e">
        <f>+'Ark1'!#REF!</f>
        <v>#REF!</v>
      </c>
      <c r="I64" s="67" t="e">
        <f>+'Ark1'!#REF!</f>
        <v>#REF!</v>
      </c>
      <c r="J64" s="1" t="e">
        <f>+'Ark1'!#REF!</f>
        <v>#REF!</v>
      </c>
      <c r="L64" s="136"/>
      <c r="O64" s="103"/>
      <c r="P64" s="1" t="e">
        <f>+'Ark1'!#REF!</f>
        <v>#REF!</v>
      </c>
      <c r="Q64" s="11" t="e">
        <f>+'Ark1'!#REF!</f>
        <v>#REF!</v>
      </c>
      <c r="S64" s="11" t="e">
        <f>+'Ark1'!#REF!</f>
        <v>#REF!</v>
      </c>
      <c r="T64" s="11" t="e">
        <f t="shared" si="12"/>
        <v>#REF!</v>
      </c>
      <c r="W64" s="11" t="e">
        <f>+'Ark1'!#REF!</f>
        <v>#REF!</v>
      </c>
      <c r="X64" s="11" t="e">
        <f>+'Ark1'!#REF!</f>
        <v>#REF!</v>
      </c>
      <c r="Y64" s="11" t="e">
        <f>+'Ark1'!#REF!</f>
        <v>#REF!</v>
      </c>
      <c r="Z64" s="11" t="e">
        <f>+'Ark1'!#REF!</f>
        <v>#REF!</v>
      </c>
      <c r="AA64" s="1" t="e">
        <f>+'Ark1'!#REF!</f>
        <v>#REF!</v>
      </c>
      <c r="AB64" s="1" t="e">
        <f>+'Ark1'!#REF!</f>
        <v>#REF!</v>
      </c>
      <c r="AC64" s="11" t="e">
        <f>+'Ark1'!#REF!</f>
        <v>#REF!</v>
      </c>
      <c r="AD64" s="103"/>
    </row>
    <row r="65" spans="1:30" ht="15.6">
      <c r="A65" s="103"/>
      <c r="B65" t="e">
        <f>+'Ark1'!#REF!</f>
        <v>#REF!</v>
      </c>
      <c r="C65" s="2" t="e">
        <f>VLOOKUP(B65,RNR!$O$2:$P$9,2)</f>
        <v>#REF!</v>
      </c>
      <c r="D65" s="324" t="e">
        <f>+'Ark1'!#REF!</f>
        <v>#REF!</v>
      </c>
      <c r="E65" t="e">
        <f>+'Ark1'!#REF!</f>
        <v>#REF!</v>
      </c>
      <c r="F65" t="e">
        <f>+'Ark1'!#REF!</f>
        <v>#REF!</v>
      </c>
      <c r="G65" s="67" t="e">
        <f>+'Ark1'!#REF!</f>
        <v>#REF!</v>
      </c>
      <c r="I65" s="67" t="e">
        <f>+'Ark1'!#REF!</f>
        <v>#REF!</v>
      </c>
      <c r="J65" s="1" t="e">
        <f>+'Ark1'!#REF!</f>
        <v>#REF!</v>
      </c>
      <c r="L65" s="136"/>
      <c r="O65" s="103"/>
      <c r="P65" s="1" t="e">
        <f>+'Ark1'!#REF!</f>
        <v>#REF!</v>
      </c>
      <c r="Q65" s="11" t="e">
        <f>+'Ark1'!#REF!</f>
        <v>#REF!</v>
      </c>
      <c r="S65" s="11" t="e">
        <f>+'Ark1'!#REF!</f>
        <v>#REF!</v>
      </c>
      <c r="T65" s="11" t="e">
        <f t="shared" ref="T65:T70" si="13">1000*Q65/S65</f>
        <v>#REF!</v>
      </c>
      <c r="W65" s="11" t="e">
        <f>+'Ark1'!#REF!</f>
        <v>#REF!</v>
      </c>
      <c r="X65" s="11" t="e">
        <f>+'Ark1'!#REF!</f>
        <v>#REF!</v>
      </c>
      <c r="Y65" s="11" t="e">
        <f>+'Ark1'!#REF!</f>
        <v>#REF!</v>
      </c>
      <c r="Z65" s="11" t="e">
        <f>+'Ark1'!#REF!</f>
        <v>#REF!</v>
      </c>
      <c r="AA65" s="1" t="e">
        <f>+'Ark1'!#REF!</f>
        <v>#REF!</v>
      </c>
      <c r="AB65" s="1" t="e">
        <f>+'Ark1'!#REF!</f>
        <v>#REF!</v>
      </c>
      <c r="AC65" s="11" t="e">
        <f>+'Ark1'!#REF!</f>
        <v>#REF!</v>
      </c>
      <c r="AD65" s="103"/>
    </row>
    <row r="66" spans="1:30" ht="15.6">
      <c r="A66" s="103"/>
      <c r="B66" t="e">
        <f>+'Ark1'!#REF!</f>
        <v>#REF!</v>
      </c>
      <c r="C66" s="2" t="e">
        <f>VLOOKUP(B66,RNR!$O$2:$P$9,2)</f>
        <v>#REF!</v>
      </c>
      <c r="D66" s="324" t="e">
        <f>+'Ark1'!#REF!</f>
        <v>#REF!</v>
      </c>
      <c r="E66" t="e">
        <f>+'Ark1'!#REF!</f>
        <v>#REF!</v>
      </c>
      <c r="F66" t="e">
        <f>+'Ark1'!#REF!</f>
        <v>#REF!</v>
      </c>
      <c r="G66" s="67" t="e">
        <f>+'Ark1'!#REF!</f>
        <v>#REF!</v>
      </c>
      <c r="I66" s="67" t="e">
        <f>+'Ark1'!#REF!</f>
        <v>#REF!</v>
      </c>
      <c r="J66" s="1" t="e">
        <f>+'Ark1'!#REF!</f>
        <v>#REF!</v>
      </c>
      <c r="L66" s="136"/>
      <c r="O66" s="103"/>
      <c r="P66" s="1" t="e">
        <f>+'Ark1'!#REF!</f>
        <v>#REF!</v>
      </c>
      <c r="Q66" s="11" t="e">
        <f>+'Ark1'!#REF!</f>
        <v>#REF!</v>
      </c>
      <c r="S66" s="11" t="e">
        <f>+'Ark1'!#REF!</f>
        <v>#REF!</v>
      </c>
      <c r="T66" s="11" t="e">
        <f t="shared" si="13"/>
        <v>#REF!</v>
      </c>
      <c r="W66" s="11" t="e">
        <f>+'Ark1'!#REF!</f>
        <v>#REF!</v>
      </c>
      <c r="X66" s="11" t="e">
        <f>+'Ark1'!#REF!</f>
        <v>#REF!</v>
      </c>
      <c r="Y66" s="11" t="e">
        <f>+'Ark1'!#REF!</f>
        <v>#REF!</v>
      </c>
      <c r="Z66" s="11" t="e">
        <f>+'Ark1'!#REF!</f>
        <v>#REF!</v>
      </c>
      <c r="AA66" s="1" t="e">
        <f>+'Ark1'!#REF!</f>
        <v>#REF!</v>
      </c>
      <c r="AB66" s="1" t="e">
        <f>+'Ark1'!#REF!</f>
        <v>#REF!</v>
      </c>
      <c r="AC66" s="11" t="e">
        <f>+'Ark1'!#REF!</f>
        <v>#REF!</v>
      </c>
      <c r="AD66" s="103"/>
    </row>
    <row r="67" spans="1:30" ht="15.6">
      <c r="A67" s="103"/>
      <c r="B67" t="e">
        <f>+'Ark1'!#REF!</f>
        <v>#REF!</v>
      </c>
      <c r="C67" s="2" t="e">
        <f>VLOOKUP(B67,RNR!$O$2:$P$9,2)</f>
        <v>#REF!</v>
      </c>
      <c r="D67" s="324" t="e">
        <f>+'Ark1'!#REF!</f>
        <v>#REF!</v>
      </c>
      <c r="E67" t="e">
        <f>+'Ark1'!#REF!</f>
        <v>#REF!</v>
      </c>
      <c r="F67" t="e">
        <f>+'Ark1'!#REF!</f>
        <v>#REF!</v>
      </c>
      <c r="G67" s="67" t="e">
        <f>+'Ark1'!#REF!</f>
        <v>#REF!</v>
      </c>
      <c r="I67" s="67" t="e">
        <f>+'Ark1'!#REF!</f>
        <v>#REF!</v>
      </c>
      <c r="J67" s="1" t="e">
        <f>+'Ark1'!#REF!</f>
        <v>#REF!</v>
      </c>
      <c r="L67" s="136"/>
      <c r="O67" s="103"/>
      <c r="P67" s="1" t="e">
        <f>+'Ark1'!#REF!</f>
        <v>#REF!</v>
      </c>
      <c r="Q67" s="11" t="e">
        <f>+'Ark1'!#REF!</f>
        <v>#REF!</v>
      </c>
      <c r="S67" s="11" t="e">
        <f>+'Ark1'!#REF!</f>
        <v>#REF!</v>
      </c>
      <c r="T67" s="11" t="e">
        <f t="shared" si="13"/>
        <v>#REF!</v>
      </c>
      <c r="W67" s="11" t="e">
        <f>+'Ark1'!#REF!</f>
        <v>#REF!</v>
      </c>
      <c r="X67" s="11" t="e">
        <f>+'Ark1'!#REF!</f>
        <v>#REF!</v>
      </c>
      <c r="Y67" s="11" t="e">
        <f>+'Ark1'!#REF!</f>
        <v>#REF!</v>
      </c>
      <c r="Z67" s="11" t="e">
        <f>+'Ark1'!#REF!</f>
        <v>#REF!</v>
      </c>
      <c r="AA67" s="1" t="e">
        <f>+'Ark1'!#REF!</f>
        <v>#REF!</v>
      </c>
      <c r="AB67" s="1" t="e">
        <f>+'Ark1'!#REF!</f>
        <v>#REF!</v>
      </c>
      <c r="AC67" s="11" t="e">
        <f>+'Ark1'!#REF!</f>
        <v>#REF!</v>
      </c>
      <c r="AD67" s="103"/>
    </row>
    <row r="68" spans="1:30" ht="15.6">
      <c r="A68" s="103"/>
      <c r="B68" t="e">
        <f>+'Ark1'!#REF!</f>
        <v>#REF!</v>
      </c>
      <c r="C68" s="2" t="e">
        <f>VLOOKUP(B68,RNR!$O$2:$P$9,2)</f>
        <v>#REF!</v>
      </c>
      <c r="D68" s="324" t="e">
        <f>+'Ark1'!#REF!</f>
        <v>#REF!</v>
      </c>
      <c r="E68" t="e">
        <f>+'Ark1'!#REF!</f>
        <v>#REF!</v>
      </c>
      <c r="F68" t="e">
        <f>+'Ark1'!#REF!</f>
        <v>#REF!</v>
      </c>
      <c r="G68" s="67" t="e">
        <f>+'Ark1'!#REF!</f>
        <v>#REF!</v>
      </c>
      <c r="I68" s="67" t="e">
        <f>+'Ark1'!#REF!</f>
        <v>#REF!</v>
      </c>
      <c r="J68" s="1" t="e">
        <f>+'Ark1'!#REF!</f>
        <v>#REF!</v>
      </c>
      <c r="L68" s="136"/>
      <c r="O68" s="103"/>
      <c r="P68" s="1" t="e">
        <f>+'Ark1'!#REF!</f>
        <v>#REF!</v>
      </c>
      <c r="Q68" s="11" t="e">
        <f>+'Ark1'!#REF!</f>
        <v>#REF!</v>
      </c>
      <c r="S68" s="11" t="e">
        <f>+'Ark1'!#REF!</f>
        <v>#REF!</v>
      </c>
      <c r="T68" s="11" t="e">
        <f t="shared" si="13"/>
        <v>#REF!</v>
      </c>
      <c r="W68" s="11" t="e">
        <f>+'Ark1'!#REF!</f>
        <v>#REF!</v>
      </c>
      <c r="X68" s="11" t="e">
        <f>+'Ark1'!#REF!</f>
        <v>#REF!</v>
      </c>
      <c r="Y68" s="11" t="e">
        <f>+'Ark1'!#REF!</f>
        <v>#REF!</v>
      </c>
      <c r="Z68" s="11" t="e">
        <f>+'Ark1'!#REF!</f>
        <v>#REF!</v>
      </c>
      <c r="AA68" s="1" t="e">
        <f>+'Ark1'!#REF!</f>
        <v>#REF!</v>
      </c>
      <c r="AB68" s="1" t="e">
        <f>+'Ark1'!#REF!</f>
        <v>#REF!</v>
      </c>
      <c r="AC68" s="11" t="e">
        <f>+'Ark1'!#REF!</f>
        <v>#REF!</v>
      </c>
      <c r="AD68" s="103"/>
    </row>
    <row r="69" spans="1:30" ht="15.6">
      <c r="A69" s="103"/>
      <c r="B69" t="e">
        <f>+'Ark1'!#REF!</f>
        <v>#REF!</v>
      </c>
      <c r="C69" s="2" t="e">
        <f>VLOOKUP(B69,RNR!$O$2:$P$9,2)</f>
        <v>#REF!</v>
      </c>
      <c r="D69" s="324" t="e">
        <f>+'Ark1'!#REF!</f>
        <v>#REF!</v>
      </c>
      <c r="E69" t="e">
        <f>+'Ark1'!#REF!</f>
        <v>#REF!</v>
      </c>
      <c r="F69" t="e">
        <f>+'Ark1'!#REF!</f>
        <v>#REF!</v>
      </c>
      <c r="G69" s="67" t="e">
        <f>+'Ark1'!#REF!</f>
        <v>#REF!</v>
      </c>
      <c r="I69" s="67" t="e">
        <f>+'Ark1'!#REF!</f>
        <v>#REF!</v>
      </c>
      <c r="J69" s="1" t="e">
        <f>+'Ark1'!#REF!</f>
        <v>#REF!</v>
      </c>
      <c r="L69" s="136"/>
      <c r="O69" s="103"/>
      <c r="P69" s="1" t="e">
        <f>+'Ark1'!#REF!</f>
        <v>#REF!</v>
      </c>
      <c r="Q69" s="11" t="e">
        <f>+'Ark1'!#REF!</f>
        <v>#REF!</v>
      </c>
      <c r="S69" s="11" t="e">
        <f>+'Ark1'!#REF!</f>
        <v>#REF!</v>
      </c>
      <c r="T69" s="11" t="e">
        <f t="shared" si="13"/>
        <v>#REF!</v>
      </c>
      <c r="W69" s="11" t="e">
        <f>+'Ark1'!#REF!</f>
        <v>#REF!</v>
      </c>
      <c r="X69" s="11" t="e">
        <f>+'Ark1'!#REF!</f>
        <v>#REF!</v>
      </c>
      <c r="Y69" s="11" t="e">
        <f>+'Ark1'!#REF!</f>
        <v>#REF!</v>
      </c>
      <c r="Z69" s="11" t="e">
        <f>+'Ark1'!#REF!</f>
        <v>#REF!</v>
      </c>
      <c r="AA69" s="1" t="e">
        <f>+'Ark1'!#REF!</f>
        <v>#REF!</v>
      </c>
      <c r="AB69" s="1" t="e">
        <f>+'Ark1'!#REF!</f>
        <v>#REF!</v>
      </c>
      <c r="AC69" s="11" t="e">
        <f>+'Ark1'!#REF!</f>
        <v>#REF!</v>
      </c>
      <c r="AD69" s="103"/>
    </row>
    <row r="70" spans="1:30" ht="15.6">
      <c r="A70" s="103"/>
      <c r="B70" t="e">
        <f>+'Ark1'!#REF!</f>
        <v>#REF!</v>
      </c>
      <c r="C70" s="2" t="e">
        <f>VLOOKUP(B70,RNR!$O$2:$P$9,2)</f>
        <v>#REF!</v>
      </c>
      <c r="D70" s="324" t="e">
        <f>+'Ark1'!#REF!</f>
        <v>#REF!</v>
      </c>
      <c r="E70" t="e">
        <f>+'Ark1'!#REF!</f>
        <v>#REF!</v>
      </c>
      <c r="F70" t="e">
        <f>+'Ark1'!#REF!</f>
        <v>#REF!</v>
      </c>
      <c r="G70" s="67" t="e">
        <f>+'Ark1'!#REF!</f>
        <v>#REF!</v>
      </c>
      <c r="I70" s="67" t="e">
        <f>+'Ark1'!#REF!</f>
        <v>#REF!</v>
      </c>
      <c r="J70" s="1" t="e">
        <f>+'Ark1'!#REF!</f>
        <v>#REF!</v>
      </c>
      <c r="L70" s="136"/>
      <c r="O70" s="103"/>
      <c r="P70" s="1" t="e">
        <f>+'Ark1'!#REF!</f>
        <v>#REF!</v>
      </c>
      <c r="Q70" s="11" t="e">
        <f>+'Ark1'!#REF!</f>
        <v>#REF!</v>
      </c>
      <c r="S70" s="11" t="e">
        <f>+'Ark1'!#REF!</f>
        <v>#REF!</v>
      </c>
      <c r="T70" s="11" t="e">
        <f t="shared" si="13"/>
        <v>#REF!</v>
      </c>
      <c r="W70" s="11" t="e">
        <f>+'Ark1'!#REF!</f>
        <v>#REF!</v>
      </c>
      <c r="X70" s="11" t="e">
        <f>+'Ark1'!#REF!</f>
        <v>#REF!</v>
      </c>
      <c r="Y70" s="11" t="e">
        <f>+'Ark1'!#REF!</f>
        <v>#REF!</v>
      </c>
      <c r="Z70" s="11" t="e">
        <f>+'Ark1'!#REF!</f>
        <v>#REF!</v>
      </c>
      <c r="AA70" s="1" t="e">
        <f>+'Ark1'!#REF!</f>
        <v>#REF!</v>
      </c>
      <c r="AB70" s="1" t="e">
        <f>+'Ark1'!#REF!</f>
        <v>#REF!</v>
      </c>
      <c r="AC70" s="11" t="e">
        <f>+'Ark1'!#REF!</f>
        <v>#REF!</v>
      </c>
      <c r="AD70" s="103"/>
    </row>
    <row r="71" spans="1:30" ht="15.6">
      <c r="A71" s="103"/>
      <c r="B71" s="103"/>
      <c r="C71" s="103"/>
      <c r="D71" s="318"/>
      <c r="E71" s="103"/>
      <c r="F71" s="103"/>
      <c r="G71" s="103"/>
      <c r="H71" s="103"/>
      <c r="I71" s="103"/>
      <c r="J71" s="103"/>
      <c r="K71" s="103"/>
      <c r="L71" s="136"/>
      <c r="M71" s="103"/>
      <c r="N71" s="103"/>
      <c r="O71" s="103"/>
      <c r="P71" s="103"/>
      <c r="Q71" s="118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15.6">
      <c r="A72" s="103"/>
      <c r="B72" s="103"/>
      <c r="C72" s="103"/>
      <c r="D72" s="318"/>
      <c r="E72" s="103"/>
      <c r="F72" s="103"/>
      <c r="G72" s="103"/>
      <c r="H72" s="103"/>
      <c r="I72" s="103"/>
      <c r="J72" s="103"/>
      <c r="K72" s="103"/>
      <c r="L72" s="136"/>
      <c r="M72" s="103"/>
      <c r="N72" s="103"/>
      <c r="O72" s="103"/>
      <c r="P72" s="103"/>
      <c r="Q72" s="118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</sheetData>
  <mergeCells count="2">
    <mergeCell ref="V4:W4"/>
    <mergeCell ref="H4:I4"/>
  </mergeCells>
  <conditionalFormatting sqref="H9:H16">
    <cfRule type="cellIs" dxfId="25" priority="7" operator="lessThan">
      <formula>0</formula>
    </cfRule>
    <cfRule type="cellIs" dxfId="24" priority="8" operator="greaterThan">
      <formula>0</formula>
    </cfRule>
  </conditionalFormatting>
  <conditionalFormatting sqref="K9:K16">
    <cfRule type="cellIs" dxfId="23" priority="5" operator="lessThan">
      <formula>0</formula>
    </cfRule>
    <cfRule type="cellIs" dxfId="22" priority="6" operator="greaterThan">
      <formula>0</formula>
    </cfRule>
  </conditionalFormatting>
  <conditionalFormatting sqref="R9:R16">
    <cfRule type="cellIs" dxfId="21" priority="3" operator="lessThan">
      <formula>0</formula>
    </cfRule>
    <cfRule type="cellIs" dxfId="2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D032-7452-41B0-8E98-2631FAE82E40}">
  <dimension ref="R1:BI247"/>
  <sheetViews>
    <sheetView zoomScale="83" zoomScaleNormal="83" workbookViewId="0">
      <selection activeCell="A11" sqref="A11"/>
    </sheetView>
  </sheetViews>
  <sheetFormatPr baseColWidth="10" defaultRowHeight="15"/>
  <cols>
    <col min="14" max="14" width="8.1796875" customWidth="1"/>
    <col min="32" max="32" width="2" customWidth="1"/>
    <col min="33" max="33" width="3.90625" customWidth="1"/>
    <col min="34" max="34" width="12.81640625" customWidth="1"/>
    <col min="35" max="35" width="7.08984375" customWidth="1"/>
    <col min="36" max="37" width="6.90625" customWidth="1"/>
    <col min="38" max="38" width="6.1796875" style="67" customWidth="1"/>
    <col min="39" max="39" width="4.90625" style="67" customWidth="1"/>
    <col min="40" max="40" width="6.1796875" style="67" customWidth="1"/>
    <col min="41" max="41" width="7.81640625" customWidth="1"/>
    <col min="42" max="42" width="4.90625" style="67" customWidth="1"/>
    <col min="43" max="43" width="7.6328125" customWidth="1"/>
    <col min="44" max="44" width="6.54296875" style="11" customWidth="1"/>
    <col min="45" max="45" width="4.6328125" style="67" customWidth="1"/>
    <col min="46" max="46" width="6.54296875" style="11" customWidth="1"/>
    <col min="47" max="47" width="7.453125" style="11" customWidth="1"/>
    <col min="48" max="48" width="6.90625" style="11" customWidth="1"/>
    <col min="49" max="49" width="7.453125" style="11" customWidth="1"/>
    <col min="50" max="50" width="6.81640625" style="11" customWidth="1"/>
    <col min="51" max="51" width="5" customWidth="1"/>
    <col min="52" max="52" width="5.36328125" customWidth="1"/>
    <col min="53" max="53" width="7.08984375" customWidth="1"/>
    <col min="54" max="54" width="5.81640625" style="11" customWidth="1"/>
  </cols>
  <sheetData>
    <row r="1" spans="31:61">
      <c r="AL1"/>
      <c r="AM1"/>
      <c r="AN1"/>
      <c r="AP1"/>
      <c r="AR1"/>
      <c r="AS1"/>
      <c r="AT1"/>
      <c r="AU1"/>
      <c r="AV1"/>
      <c r="AW1"/>
      <c r="AX1"/>
      <c r="BB1"/>
    </row>
    <row r="2" spans="31:61" s="182" customFormat="1" ht="31.8"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31:61" s="182" customFormat="1" ht="20.25" customHeight="1"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31:61">
      <c r="AL4"/>
      <c r="AM4"/>
      <c r="AN4"/>
      <c r="AP4"/>
      <c r="AR4"/>
      <c r="AS4"/>
      <c r="AT4"/>
      <c r="AU4"/>
      <c r="AV4"/>
      <c r="AW4"/>
      <c r="AX4"/>
      <c r="BB4"/>
    </row>
    <row r="5" spans="31:61" s="180" customFormat="1" ht="19.8"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31:61">
      <c r="AL6"/>
      <c r="AM6"/>
      <c r="AN6"/>
      <c r="AP6"/>
      <c r="AR6"/>
      <c r="AS6"/>
      <c r="AT6"/>
      <c r="AU6"/>
      <c r="AV6"/>
      <c r="AW6"/>
      <c r="AX6"/>
      <c r="BB6"/>
    </row>
    <row r="7" spans="31:61">
      <c r="AL7"/>
      <c r="AM7"/>
      <c r="AN7"/>
      <c r="AP7"/>
      <c r="AR7"/>
      <c r="AS7"/>
      <c r="AT7"/>
      <c r="AU7"/>
      <c r="AV7"/>
      <c r="AW7"/>
      <c r="AX7"/>
      <c r="BB7"/>
    </row>
    <row r="8" spans="31:61">
      <c r="AL8"/>
      <c r="AM8"/>
      <c r="AN8"/>
      <c r="AP8"/>
      <c r="AR8"/>
      <c r="AS8"/>
      <c r="AT8"/>
      <c r="AU8"/>
      <c r="AV8"/>
      <c r="AW8"/>
      <c r="AX8"/>
      <c r="BB8"/>
    </row>
    <row r="9" spans="31:61">
      <c r="AL9"/>
      <c r="AM9"/>
      <c r="AN9"/>
      <c r="AP9"/>
      <c r="AR9"/>
      <c r="AS9"/>
      <c r="AT9"/>
      <c r="AU9"/>
      <c r="AV9"/>
      <c r="AW9"/>
      <c r="AX9"/>
      <c r="BB9"/>
    </row>
    <row r="10" spans="31:61">
      <c r="AL10"/>
      <c r="AM10"/>
      <c r="AN10"/>
      <c r="AP10"/>
      <c r="AR10"/>
      <c r="AS10"/>
      <c r="AT10"/>
      <c r="AU10"/>
      <c r="AV10"/>
      <c r="AW10"/>
      <c r="AX10"/>
      <c r="BB10"/>
    </row>
    <row r="11" spans="31:61">
      <c r="AL11"/>
      <c r="AM11"/>
      <c r="AN11"/>
      <c r="AP11"/>
      <c r="AR11"/>
      <c r="AS11"/>
      <c r="AT11"/>
      <c r="AU11"/>
      <c r="AV11"/>
      <c r="AW11"/>
      <c r="AX11"/>
      <c r="BB11"/>
    </row>
    <row r="12" spans="31:61">
      <c r="AL12"/>
      <c r="AM12"/>
      <c r="AN12"/>
      <c r="AP12"/>
      <c r="AR12"/>
      <c r="AS12"/>
      <c r="AT12"/>
      <c r="AU12"/>
      <c r="AV12"/>
      <c r="AW12"/>
      <c r="AX12"/>
      <c r="BB12"/>
    </row>
    <row r="13" spans="31:61">
      <c r="AL13"/>
      <c r="AM13"/>
      <c r="AN13"/>
      <c r="AP13"/>
      <c r="AR13"/>
      <c r="AS13"/>
      <c r="AT13"/>
      <c r="AU13"/>
      <c r="AV13"/>
      <c r="AW13"/>
      <c r="AX13"/>
      <c r="BB13"/>
    </row>
    <row r="14" spans="31:61">
      <c r="AL14"/>
      <c r="AM14"/>
      <c r="AN14"/>
      <c r="AP14"/>
      <c r="AR14"/>
      <c r="AS14"/>
      <c r="AT14"/>
      <c r="AU14"/>
      <c r="AV14"/>
      <c r="AW14"/>
      <c r="AX14"/>
      <c r="BB14"/>
    </row>
    <row r="15" spans="31:61">
      <c r="AL15"/>
      <c r="AM15"/>
      <c r="AN15"/>
      <c r="AP15"/>
      <c r="AR15"/>
      <c r="AS15"/>
      <c r="AT15"/>
      <c r="AU15"/>
      <c r="AV15"/>
      <c r="AW15"/>
      <c r="AX15"/>
      <c r="BB15"/>
    </row>
    <row r="16" spans="31:61">
      <c r="AL16"/>
      <c r="AM16"/>
      <c r="AN16"/>
      <c r="AP16"/>
      <c r="AR16"/>
      <c r="AS16"/>
      <c r="AT16"/>
      <c r="AU16"/>
      <c r="AV16"/>
      <c r="AW16"/>
      <c r="AX16"/>
      <c r="BB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38:54">
      <c r="AL65"/>
      <c r="AM65"/>
      <c r="AN65"/>
      <c r="AP65"/>
      <c r="AR65"/>
      <c r="AS65"/>
      <c r="AT65"/>
      <c r="AU65"/>
      <c r="AV65"/>
      <c r="AW65"/>
      <c r="AX65"/>
      <c r="BB65"/>
    </row>
    <row r="66" spans="38:54">
      <c r="AL66"/>
      <c r="AM66"/>
      <c r="AN66"/>
    </row>
    <row r="67" spans="38:54">
      <c r="AL67"/>
      <c r="AM67"/>
      <c r="AN67"/>
    </row>
    <row r="123" spans="18:19">
      <c r="R123" t="s">
        <v>114</v>
      </c>
      <c r="S123" t="s">
        <v>0</v>
      </c>
    </row>
    <row r="124" spans="18:19">
      <c r="R124">
        <v>1</v>
      </c>
      <c r="S124" t="s">
        <v>29</v>
      </c>
    </row>
    <row r="125" spans="18:19">
      <c r="R125">
        <v>2</v>
      </c>
      <c r="S125" t="s">
        <v>30</v>
      </c>
    </row>
    <row r="126" spans="18:19">
      <c r="R126">
        <v>3</v>
      </c>
      <c r="S126" t="s">
        <v>31</v>
      </c>
    </row>
    <row r="127" spans="18:19">
      <c r="R127">
        <v>4</v>
      </c>
      <c r="S127" t="s">
        <v>32</v>
      </c>
    </row>
    <row r="128" spans="18:19">
      <c r="R128">
        <v>5</v>
      </c>
      <c r="S128" t="s">
        <v>401</v>
      </c>
    </row>
    <row r="129" spans="18:19">
      <c r="R129">
        <v>6</v>
      </c>
      <c r="S129" t="s">
        <v>33</v>
      </c>
    </row>
    <row r="130" spans="18:19">
      <c r="R130">
        <v>7</v>
      </c>
      <c r="S130" t="s">
        <v>34</v>
      </c>
    </row>
    <row r="131" spans="18:19">
      <c r="R131">
        <v>8</v>
      </c>
      <c r="S131" t="s">
        <v>35</v>
      </c>
    </row>
    <row r="132" spans="18:19">
      <c r="R132">
        <v>9</v>
      </c>
      <c r="S132" t="s">
        <v>36</v>
      </c>
    </row>
    <row r="133" spans="18:19">
      <c r="R133">
        <v>10</v>
      </c>
      <c r="S133" t="s">
        <v>37</v>
      </c>
    </row>
    <row r="240" spans="18:19">
      <c r="R240" t="s">
        <v>114</v>
      </c>
      <c r="S240" t="s">
        <v>3</v>
      </c>
    </row>
    <row r="241" spans="18:19">
      <c r="R241">
        <v>3</v>
      </c>
      <c r="S241" t="s">
        <v>94</v>
      </c>
    </row>
    <row r="242" spans="18:19">
      <c r="R242">
        <v>4</v>
      </c>
      <c r="S242" t="s">
        <v>95</v>
      </c>
    </row>
    <row r="243" spans="18:19">
      <c r="R243">
        <v>5</v>
      </c>
      <c r="S243" s="22" t="s">
        <v>96</v>
      </c>
    </row>
    <row r="244" spans="18:19">
      <c r="R244">
        <v>6</v>
      </c>
      <c r="S244" t="s">
        <v>97</v>
      </c>
    </row>
    <row r="245" spans="18:19">
      <c r="R245">
        <v>7</v>
      </c>
      <c r="S245" t="s">
        <v>98</v>
      </c>
    </row>
    <row r="246" spans="18:19">
      <c r="R246">
        <v>8</v>
      </c>
      <c r="S246" s="22" t="s">
        <v>99</v>
      </c>
    </row>
    <row r="247" spans="18:19">
      <c r="R247">
        <v>9</v>
      </c>
      <c r="S247" t="s">
        <v>100</v>
      </c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43"/>
  <sheetViews>
    <sheetView zoomScale="98" zoomScaleNormal="98" workbookViewId="0">
      <selection activeCell="G6" sqref="G6"/>
    </sheetView>
  </sheetViews>
  <sheetFormatPr baseColWidth="10" defaultColWidth="11.54296875" defaultRowHeight="15"/>
  <cols>
    <col min="1" max="1" width="2.36328125" style="86" customWidth="1"/>
    <col min="2" max="2" width="4.08984375" style="86" customWidth="1"/>
    <col min="3" max="3" width="15.90625" style="86" customWidth="1"/>
    <col min="4" max="4" width="9.36328125" style="86" customWidth="1"/>
    <col min="5" max="5" width="2.453125" style="86" customWidth="1"/>
    <col min="6" max="6" width="6.54296875" style="86" customWidth="1"/>
    <col min="7" max="7" width="8.54296875" style="86" customWidth="1"/>
    <col min="8" max="8" width="2.453125" style="86" customWidth="1"/>
    <col min="9" max="9" width="7.6328125" style="86" customWidth="1"/>
    <col min="10" max="10" width="2.453125" style="86" customWidth="1"/>
    <col min="11" max="11" width="6.08984375" style="86" customWidth="1"/>
    <col min="12" max="12" width="5.36328125" style="86" customWidth="1"/>
    <col min="13" max="13" width="6" style="86" customWidth="1"/>
    <col min="14" max="14" width="5.81640625" style="86" customWidth="1"/>
    <col min="15" max="15" width="7.54296875" style="86" customWidth="1"/>
    <col min="16" max="16" width="6.90625" style="86" customWidth="1"/>
    <col min="17" max="17" width="6.1796875" style="86" customWidth="1"/>
    <col min="18" max="18" width="6.453125" style="86" customWidth="1"/>
    <col min="19" max="20" width="6.54296875" style="86" customWidth="1"/>
    <col min="21" max="21" width="6.453125" style="86" customWidth="1"/>
    <col min="22" max="23" width="6" style="86" customWidth="1"/>
    <col min="24" max="24" width="5.453125" style="86" customWidth="1"/>
    <col min="25" max="25" width="4.6328125" style="86" customWidth="1"/>
    <col min="26" max="26" width="2.36328125" style="86" customWidth="1"/>
    <col min="27" max="27" width="5.6328125" style="86" customWidth="1"/>
    <col min="28" max="16384" width="11.54296875" style="86"/>
  </cols>
  <sheetData>
    <row r="1" spans="1:28" ht="15.6">
      <c r="A1" s="278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</row>
    <row r="2" spans="1:28" ht="22.8">
      <c r="A2" s="278"/>
      <c r="B2" s="278"/>
      <c r="C2" s="279" t="s">
        <v>656</v>
      </c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90">
        <f>+År!G2</f>
        <v>2024</v>
      </c>
      <c r="P2" s="278"/>
      <c r="Q2" s="278"/>
      <c r="R2" s="278"/>
      <c r="S2" s="583" t="e">
        <f>+D43</f>
        <v>#REF!</v>
      </c>
      <c r="T2" s="591"/>
      <c r="U2" s="278" t="s">
        <v>10</v>
      </c>
      <c r="V2" s="278"/>
      <c r="W2" s="278"/>
      <c r="X2" s="278"/>
      <c r="Y2" s="278"/>
      <c r="Z2" s="278"/>
      <c r="AA2" s="278"/>
      <c r="AB2" s="278"/>
    </row>
    <row r="3" spans="1:28" ht="15.6">
      <c r="A3" s="278"/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</row>
    <row r="4" spans="1:28" ht="15.6">
      <c r="A4" s="278"/>
      <c r="B4" s="278"/>
      <c r="C4" s="278"/>
      <c r="D4" s="278" t="s">
        <v>4</v>
      </c>
      <c r="E4" s="278"/>
      <c r="F4" s="278" t="s">
        <v>603</v>
      </c>
      <c r="G4" s="278" t="s">
        <v>604</v>
      </c>
      <c r="H4" s="278"/>
      <c r="I4" s="278" t="s">
        <v>630</v>
      </c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 t="s">
        <v>605</v>
      </c>
      <c r="AB4" s="278"/>
    </row>
    <row r="5" spans="1:28" ht="15.6">
      <c r="A5" s="278"/>
      <c r="B5" s="278"/>
      <c r="C5" s="278"/>
      <c r="D5" s="278" t="s">
        <v>10</v>
      </c>
      <c r="E5" s="278"/>
      <c r="F5" s="280" t="s">
        <v>401</v>
      </c>
      <c r="G5" s="278" t="s">
        <v>606</v>
      </c>
      <c r="H5" s="278"/>
      <c r="I5" s="278" t="s">
        <v>607</v>
      </c>
      <c r="J5" s="278"/>
      <c r="K5" s="278" t="s">
        <v>29</v>
      </c>
      <c r="L5" s="278" t="s">
        <v>30</v>
      </c>
      <c r="M5" s="278" t="s">
        <v>31</v>
      </c>
      <c r="N5" s="278" t="s">
        <v>32</v>
      </c>
      <c r="O5" s="278" t="s">
        <v>401</v>
      </c>
      <c r="P5" s="278" t="s">
        <v>33</v>
      </c>
      <c r="Q5" s="278" t="s">
        <v>34</v>
      </c>
      <c r="R5" s="278" t="s">
        <v>35</v>
      </c>
      <c r="S5" s="278" t="s">
        <v>36</v>
      </c>
      <c r="T5" s="278" t="s">
        <v>37</v>
      </c>
      <c r="U5" s="278" t="s">
        <v>38</v>
      </c>
      <c r="V5" s="278" t="s">
        <v>39</v>
      </c>
      <c r="W5" s="278" t="s">
        <v>40</v>
      </c>
      <c r="X5" s="278" t="s">
        <v>402</v>
      </c>
      <c r="Y5" s="278" t="s">
        <v>41</v>
      </c>
      <c r="Z5" s="278"/>
      <c r="AA5" s="278" t="s">
        <v>403</v>
      </c>
      <c r="AB5" s="278"/>
    </row>
    <row r="6" spans="1:28" ht="15.6">
      <c r="A6" s="278"/>
      <c r="B6" s="86" t="e">
        <f>+'Klasse Rase'!#REF!</f>
        <v>#REF!</v>
      </c>
      <c r="C6" s="86" t="e">
        <f>+'Klasse Rase'!#REF!</f>
        <v>#REF!</v>
      </c>
      <c r="D6" s="33" t="e">
        <f>+Raser!#REF!</f>
        <v>#REF!</v>
      </c>
      <c r="E6" s="278"/>
      <c r="F6" s="270">
        <f>+O6</f>
        <v>11.854995579133512</v>
      </c>
      <c r="G6" s="270">
        <f>SUM(P6:Y6)</f>
        <v>5.269672855879751</v>
      </c>
      <c r="H6" s="278"/>
      <c r="I6" s="270">
        <f>+F6+G6</f>
        <v>17.124668435013263</v>
      </c>
      <c r="J6" s="278"/>
      <c r="K6" s="33" t="e">
        <f>+'Klasse Rase'!#REF!</f>
        <v>#REF!</v>
      </c>
      <c r="L6" s="33">
        <f>+'Klasse Rase'!I51</f>
        <v>20.898320070733863</v>
      </c>
      <c r="M6" s="33">
        <f>+'Klasse Rase'!I89</f>
        <v>35.122900088417346</v>
      </c>
      <c r="N6" s="33">
        <f>+'Klasse Rase'!I127</f>
        <v>23.812555260831125</v>
      </c>
      <c r="O6" s="281">
        <f>+'Klasse Rase'!I165</f>
        <v>11.854995579133512</v>
      </c>
      <c r="P6" s="282">
        <f>+'Klasse Rase'!I203</f>
        <v>4.2334217506631289</v>
      </c>
      <c r="Q6" s="282">
        <f>+'Klasse Rase'!I241</f>
        <v>0.85941644562334241</v>
      </c>
      <c r="R6" s="282">
        <f>+'Klasse Rase'!I279</f>
        <v>0.15207780725022105</v>
      </c>
      <c r="S6" s="283">
        <f>+'Klasse Rase'!I317</f>
        <v>2.1220159151193629E-2</v>
      </c>
      <c r="T6" s="283">
        <f>+'Klasse Rase'!I355</f>
        <v>3.5366931918656055E-3</v>
      </c>
      <c r="U6" s="283" t="str">
        <f>+'Klasse Rase'!I393</f>
        <v/>
      </c>
      <c r="V6" s="283" t="str">
        <f>+'Klasse Rase'!I431</f>
        <v/>
      </c>
      <c r="W6" s="283" t="str">
        <f>+'Klasse Rase'!I469</f>
        <v/>
      </c>
      <c r="X6" s="283" t="str">
        <f>+'Klasse Rase'!I507</f>
        <v/>
      </c>
      <c r="Y6" s="283" t="str">
        <f>+'Klasse Rase'!I545</f>
        <v/>
      </c>
      <c r="Z6" s="278"/>
      <c r="AA6" s="33" t="e">
        <f>SUM(K6:Y6)</f>
        <v>#REF!</v>
      </c>
      <c r="AB6" s="278"/>
    </row>
    <row r="7" spans="1:28" ht="15.6">
      <c r="A7" s="278"/>
      <c r="B7" s="284">
        <f>+'Klasse Rase'!E14</f>
        <v>2</v>
      </c>
      <c r="C7" s="86" t="str">
        <f>+'Klasse Rase'!F14</f>
        <v>Jersey</v>
      </c>
      <c r="D7" s="285">
        <f>+Raser!G12</f>
        <v>697</v>
      </c>
      <c r="E7" s="278"/>
      <c r="F7" s="270">
        <f t="shared" ref="F7:F14" si="0">+O7</f>
        <v>3.5868005738880928</v>
      </c>
      <c r="G7" s="270">
        <f t="shared" ref="G7:G17" si="1">SUM(P7:Y7)</f>
        <v>1.1477761836441898</v>
      </c>
      <c r="H7" s="278"/>
      <c r="I7" s="270">
        <f t="shared" ref="I7:I17" si="2">+F7+G7</f>
        <v>4.7345767575322828</v>
      </c>
      <c r="J7" s="278"/>
      <c r="K7" s="33">
        <f>+'Klasse Rase'!I14</f>
        <v>30.989956958393101</v>
      </c>
      <c r="L7" s="33">
        <f>+'Klasse Rase'!I52</f>
        <v>33.428981348637002</v>
      </c>
      <c r="M7" s="33">
        <f>+'Klasse Rase'!I90</f>
        <v>22.238163558106173</v>
      </c>
      <c r="N7" s="33">
        <f>+'Klasse Rase'!I128</f>
        <v>8.6083213773314213</v>
      </c>
      <c r="O7" s="281">
        <f>+'Klasse Rase'!I166</f>
        <v>3.5868005738880928</v>
      </c>
      <c r="P7" s="282">
        <f>+'Klasse Rase'!I204</f>
        <v>1.1477761836441898</v>
      </c>
      <c r="Q7" s="282" t="str">
        <f>+'Klasse Rase'!I242</f>
        <v/>
      </c>
      <c r="R7" s="282" t="str">
        <f>+'Klasse Rase'!I280</f>
        <v/>
      </c>
      <c r="S7" s="283" t="str">
        <f>+'Klasse Rase'!I318</f>
        <v/>
      </c>
      <c r="T7" s="283" t="str">
        <f>+'Klasse Rase'!I356</f>
        <v/>
      </c>
      <c r="U7" s="283" t="str">
        <f>+'Klasse Rase'!I394</f>
        <v/>
      </c>
      <c r="V7" s="283" t="str">
        <f>+'Klasse Rase'!I432</f>
        <v/>
      </c>
      <c r="W7" s="283" t="str">
        <f>+'Klasse Rase'!I470</f>
        <v/>
      </c>
      <c r="X7" s="283" t="str">
        <f>+'Klasse Rase'!I508</f>
        <v/>
      </c>
      <c r="Y7" s="283" t="str">
        <f>+'Klasse Rase'!I546</f>
        <v/>
      </c>
      <c r="Z7" s="278"/>
      <c r="AA7" s="285">
        <f t="shared" ref="AA7:AA17" si="3">SUM(K7:Y7)</f>
        <v>99.999999999999972</v>
      </c>
      <c r="AB7" s="278"/>
    </row>
    <row r="8" spans="1:28" ht="15.6">
      <c r="A8" s="278"/>
      <c r="B8" s="86">
        <f>+'Klasse Rase'!E15</f>
        <v>3</v>
      </c>
      <c r="C8" s="86" t="str">
        <f>+'Klasse Rase'!F15</f>
        <v>Sidet Trønder</v>
      </c>
      <c r="D8" s="33">
        <f>+Raser!G13</f>
        <v>225</v>
      </c>
      <c r="E8" s="278"/>
      <c r="F8" s="270">
        <f t="shared" si="0"/>
        <v>11.555555555555555</v>
      </c>
      <c r="G8" s="270">
        <f t="shared" si="1"/>
        <v>5.7777777777777777</v>
      </c>
      <c r="H8" s="278"/>
      <c r="I8" s="270">
        <f t="shared" si="2"/>
        <v>17.333333333333332</v>
      </c>
      <c r="J8" s="278"/>
      <c r="K8" s="33">
        <f>+'Klasse Rase'!I15</f>
        <v>4.8888888888888884</v>
      </c>
      <c r="L8" s="33">
        <f>+'Klasse Rase'!I53</f>
        <v>21.333333333333329</v>
      </c>
      <c r="M8" s="33">
        <f>+'Klasse Rase'!I91</f>
        <v>30.222222222222221</v>
      </c>
      <c r="N8" s="33">
        <f>+'Klasse Rase'!I129</f>
        <v>26.222222222222221</v>
      </c>
      <c r="O8" s="281">
        <f>+'Klasse Rase'!I167</f>
        <v>11.555555555555555</v>
      </c>
      <c r="P8" s="282">
        <f>+'Klasse Rase'!I205</f>
        <v>4.8888888888888884</v>
      </c>
      <c r="Q8" s="282">
        <f>+'Klasse Rase'!I243</f>
        <v>0.88888888888888895</v>
      </c>
      <c r="R8" s="282" t="str">
        <f>+'Klasse Rase'!I281</f>
        <v/>
      </c>
      <c r="S8" s="283" t="str">
        <f>+'Klasse Rase'!I319</f>
        <v/>
      </c>
      <c r="T8" s="283" t="str">
        <f>+'Klasse Rase'!I357</f>
        <v/>
      </c>
      <c r="U8" s="283" t="str">
        <f>+'Klasse Rase'!I395</f>
        <v/>
      </c>
      <c r="V8" s="283" t="str">
        <f>+'Klasse Rase'!I433</f>
        <v/>
      </c>
      <c r="W8" s="283" t="str">
        <f>+'Klasse Rase'!I471</f>
        <v/>
      </c>
      <c r="X8" s="283" t="str">
        <f>+'Klasse Rase'!I509</f>
        <v/>
      </c>
      <c r="Y8" s="283" t="str">
        <f>+'Klasse Rase'!I547</f>
        <v/>
      </c>
      <c r="Z8" s="278"/>
      <c r="AA8" s="33">
        <f t="shared" si="3"/>
        <v>99.999999999999986</v>
      </c>
      <c r="AB8" s="278"/>
    </row>
    <row r="9" spans="1:28" ht="15.6">
      <c r="A9" s="278"/>
      <c r="B9" s="284">
        <f>+'Klasse Rase'!E16</f>
        <v>4</v>
      </c>
      <c r="C9" s="86" t="str">
        <f>+'Klasse Rase'!F16</f>
        <v>Telemark</v>
      </c>
      <c r="D9" s="285">
        <f>+Raser!G14</f>
        <v>75</v>
      </c>
      <c r="E9" s="278"/>
      <c r="F9" s="270">
        <f t="shared" si="0"/>
        <v>14.666666666666663</v>
      </c>
      <c r="G9" s="270">
        <f t="shared" si="1"/>
        <v>1.333333333333333</v>
      </c>
      <c r="H9" s="278"/>
      <c r="I9" s="270">
        <f t="shared" si="2"/>
        <v>15.999999999999996</v>
      </c>
      <c r="J9" s="278"/>
      <c r="K9" s="33">
        <f>+'Klasse Rase'!I16</f>
        <v>2.6666666666666661</v>
      </c>
      <c r="L9" s="33">
        <f>+'Klasse Rase'!I54</f>
        <v>17.333333333333329</v>
      </c>
      <c r="M9" s="33">
        <f>+'Klasse Rase'!I92</f>
        <v>20</v>
      </c>
      <c r="N9" s="33">
        <f>+'Klasse Rase'!I130</f>
        <v>44</v>
      </c>
      <c r="O9" s="281">
        <f>+'Klasse Rase'!I168</f>
        <v>14.666666666666663</v>
      </c>
      <c r="P9" s="282">
        <f>+'Klasse Rase'!I206</f>
        <v>1.333333333333333</v>
      </c>
      <c r="Q9" s="282" t="str">
        <f>+'Klasse Rase'!I244</f>
        <v/>
      </c>
      <c r="R9" s="282" t="str">
        <f>+'Klasse Rase'!I282</f>
        <v/>
      </c>
      <c r="S9" s="283" t="str">
        <f>+'Klasse Rase'!I320</f>
        <v/>
      </c>
      <c r="T9" s="283" t="str">
        <f>+'Klasse Rase'!I358</f>
        <v/>
      </c>
      <c r="U9" s="283" t="str">
        <f>+'Klasse Rase'!I396</f>
        <v/>
      </c>
      <c r="V9" s="283" t="str">
        <f>+'Klasse Rase'!I434</f>
        <v/>
      </c>
      <c r="W9" s="283" t="str">
        <f>+'Klasse Rase'!I472</f>
        <v/>
      </c>
      <c r="X9" s="283" t="str">
        <f>+'Klasse Rase'!I510</f>
        <v/>
      </c>
      <c r="Y9" s="283" t="str">
        <f>+'Klasse Rase'!I548</f>
        <v/>
      </c>
      <c r="Z9" s="278"/>
      <c r="AA9" s="285">
        <f t="shared" si="3"/>
        <v>99.999999999999986</v>
      </c>
      <c r="AB9" s="278"/>
    </row>
    <row r="10" spans="1:28" ht="15.6">
      <c r="A10" s="278"/>
      <c r="B10" s="86">
        <f>+'Klasse Rase'!E17</f>
        <v>5</v>
      </c>
      <c r="C10" s="86" t="str">
        <f>+'Klasse Rase'!F17</f>
        <v>Dølafe</v>
      </c>
      <c r="D10" s="33">
        <f>+Raser!G15</f>
        <v>40</v>
      </c>
      <c r="E10" s="278"/>
      <c r="F10" s="270">
        <f t="shared" si="0"/>
        <v>5</v>
      </c>
      <c r="G10" s="270">
        <f t="shared" si="1"/>
        <v>7.5</v>
      </c>
      <c r="H10" s="278"/>
      <c r="I10" s="270">
        <f t="shared" si="2"/>
        <v>12.5</v>
      </c>
      <c r="J10" s="278"/>
      <c r="K10" s="33">
        <f>+'Klasse Rase'!I17</f>
        <v>10</v>
      </c>
      <c r="L10" s="33">
        <f>+'Klasse Rase'!I55</f>
        <v>20</v>
      </c>
      <c r="M10" s="33">
        <f>+'Klasse Rase'!I93</f>
        <v>30</v>
      </c>
      <c r="N10" s="33">
        <f>+'Klasse Rase'!I131</f>
        <v>27.5</v>
      </c>
      <c r="O10" s="281">
        <f>+'Klasse Rase'!I169</f>
        <v>5</v>
      </c>
      <c r="P10" s="282">
        <f>+'Klasse Rase'!I207</f>
        <v>7.5</v>
      </c>
      <c r="Q10" s="282" t="str">
        <f>+'Klasse Rase'!I245</f>
        <v/>
      </c>
      <c r="R10" s="282" t="str">
        <f>+'Klasse Rase'!I283</f>
        <v/>
      </c>
      <c r="S10" s="283" t="str">
        <f>+'Klasse Rase'!I321</f>
        <v/>
      </c>
      <c r="T10" s="283" t="str">
        <f>+'Klasse Rase'!I359</f>
        <v/>
      </c>
      <c r="U10" s="283" t="str">
        <f>+'Klasse Rase'!I397</f>
        <v/>
      </c>
      <c r="V10" s="283" t="str">
        <f>+'Klasse Rase'!I435</f>
        <v/>
      </c>
      <c r="W10" s="283" t="str">
        <f>+'Klasse Rase'!I473</f>
        <v/>
      </c>
      <c r="X10" s="283" t="str">
        <f>+'Klasse Rase'!I511</f>
        <v/>
      </c>
      <c r="Y10" s="283" t="str">
        <f>+'Klasse Rase'!I549</f>
        <v/>
      </c>
      <c r="Z10" s="278"/>
      <c r="AA10" s="33">
        <f t="shared" si="3"/>
        <v>100</v>
      </c>
      <c r="AB10" s="278"/>
    </row>
    <row r="11" spans="1:28" ht="15.6">
      <c r="A11" s="278"/>
      <c r="B11" s="284">
        <f>+'Klasse Rase'!E18</f>
        <v>6</v>
      </c>
      <c r="C11" s="86" t="str">
        <f>+'Klasse Rase'!F18</f>
        <v>Raukolle</v>
      </c>
      <c r="D11" s="285">
        <f>+Raser!G16</f>
        <v>31</v>
      </c>
      <c r="E11" s="278"/>
      <c r="F11" s="270">
        <f t="shared" si="0"/>
        <v>12.90322580645161</v>
      </c>
      <c r="G11" s="270">
        <f t="shared" si="1"/>
        <v>3.2258064516129026</v>
      </c>
      <c r="H11" s="278"/>
      <c r="I11" s="270">
        <f t="shared" si="2"/>
        <v>16.129032258064512</v>
      </c>
      <c r="J11" s="278"/>
      <c r="K11" s="33">
        <f>+'Klasse Rase'!I18</f>
        <v>3.2258064516129026</v>
      </c>
      <c r="L11" s="33">
        <f>+'Klasse Rase'!I56</f>
        <v>16.129032258064512</v>
      </c>
      <c r="M11" s="33">
        <f>+'Klasse Rase'!I94</f>
        <v>32.258064516129025</v>
      </c>
      <c r="N11" s="33">
        <f>+'Klasse Rase'!I132</f>
        <v>32.258064516129025</v>
      </c>
      <c r="O11" s="281">
        <f>+'Klasse Rase'!I170</f>
        <v>12.90322580645161</v>
      </c>
      <c r="P11" s="282">
        <f>+'Klasse Rase'!I208</f>
        <v>3.2258064516129026</v>
      </c>
      <c r="Q11" s="282" t="str">
        <f>+'Klasse Rase'!I246</f>
        <v/>
      </c>
      <c r="R11" s="282" t="str">
        <f>+'Klasse Rase'!I284</f>
        <v/>
      </c>
      <c r="S11" s="283" t="str">
        <f>+'Klasse Rase'!I322</f>
        <v/>
      </c>
      <c r="T11" s="283" t="str">
        <f>+'Klasse Rase'!I360</f>
        <v/>
      </c>
      <c r="U11" s="283" t="str">
        <f>+'Klasse Rase'!I398</f>
        <v/>
      </c>
      <c r="V11" s="283" t="str">
        <f>+'Klasse Rase'!I436</f>
        <v/>
      </c>
      <c r="W11" s="283" t="str">
        <f>+'Klasse Rase'!I474</f>
        <v/>
      </c>
      <c r="X11" s="283" t="str">
        <f>+'Klasse Rase'!I512</f>
        <v/>
      </c>
      <c r="Y11" s="283" t="str">
        <f>+'Klasse Rase'!I550</f>
        <v/>
      </c>
      <c r="Z11" s="278"/>
      <c r="AA11" s="285">
        <f t="shared" si="3"/>
        <v>99.999999999999972</v>
      </c>
      <c r="AB11" s="278"/>
    </row>
    <row r="12" spans="1:28" ht="15.6">
      <c r="A12" s="278"/>
      <c r="B12" s="86">
        <f>+'Klasse Rase'!E19</f>
        <v>7</v>
      </c>
      <c r="C12" s="86" t="str">
        <f>+'Klasse Rase'!F19</f>
        <v>Sør- og Vestlands</v>
      </c>
      <c r="D12" s="33">
        <f>+Raser!G17</f>
        <v>32</v>
      </c>
      <c r="E12" s="278"/>
      <c r="F12" s="270">
        <f t="shared" si="0"/>
        <v>15.625</v>
      </c>
      <c r="G12" s="270">
        <f t="shared" si="1"/>
        <v>15.625</v>
      </c>
      <c r="H12" s="278"/>
      <c r="I12" s="270">
        <f t="shared" si="2"/>
        <v>31.25</v>
      </c>
      <c r="J12" s="278"/>
      <c r="K12" s="33">
        <f>+'Klasse Rase'!I19</f>
        <v>3.125</v>
      </c>
      <c r="L12" s="33">
        <f>+'Klasse Rase'!I57</f>
        <v>18.75</v>
      </c>
      <c r="M12" s="33">
        <f>+'Klasse Rase'!I95</f>
        <v>28.125</v>
      </c>
      <c r="N12" s="33">
        <f>+'Klasse Rase'!I133</f>
        <v>15.625</v>
      </c>
      <c r="O12" s="281">
        <f>+'Klasse Rase'!I171</f>
        <v>15.625</v>
      </c>
      <c r="P12" s="282">
        <f>+'Klasse Rase'!I209</f>
        <v>12.5</v>
      </c>
      <c r="Q12" s="282">
        <f>+'Klasse Rase'!I247</f>
        <v>3.125</v>
      </c>
      <c r="R12" s="282" t="str">
        <f>+'Klasse Rase'!I285</f>
        <v/>
      </c>
      <c r="S12" s="283" t="str">
        <f>+'Klasse Rase'!I323</f>
        <v/>
      </c>
      <c r="T12" s="283" t="str">
        <f>+'Klasse Rase'!I361</f>
        <v/>
      </c>
      <c r="U12" s="283" t="str">
        <f>+'Klasse Rase'!I399</f>
        <v/>
      </c>
      <c r="V12" s="283" t="str">
        <f>+'Klasse Rase'!I437</f>
        <v/>
      </c>
      <c r="W12" s="283" t="str">
        <f>+'Klasse Rase'!I475</f>
        <v/>
      </c>
      <c r="X12" s="283" t="str">
        <f>+'Klasse Rase'!I513</f>
        <v/>
      </c>
      <c r="Y12" s="283" t="str">
        <f>+'Klasse Rase'!I551</f>
        <v/>
      </c>
      <c r="Z12" s="278"/>
      <c r="AA12" s="33">
        <f t="shared" si="3"/>
        <v>96.875</v>
      </c>
      <c r="AB12" s="278"/>
    </row>
    <row r="13" spans="1:28" ht="15.6">
      <c r="A13" s="278"/>
      <c r="B13" s="284">
        <f>+'Klasse Rase'!E20</f>
        <v>8</v>
      </c>
      <c r="C13" s="86" t="str">
        <f>+'Klasse Rase'!F20</f>
        <v>Vestlandsfe</v>
      </c>
      <c r="D13" s="285">
        <f>+Raser!G18</f>
        <v>137</v>
      </c>
      <c r="E13" s="278"/>
      <c r="F13" s="270">
        <f t="shared" si="0"/>
        <v>11.678832116788328</v>
      </c>
      <c r="G13" s="270">
        <f t="shared" si="1"/>
        <v>5.1094890510948909</v>
      </c>
      <c r="H13" s="278"/>
      <c r="I13" s="270">
        <f t="shared" si="2"/>
        <v>16.788321167883218</v>
      </c>
      <c r="J13" s="278"/>
      <c r="K13" s="33">
        <f>+'Klasse Rase'!I20</f>
        <v>8.7591240875912444</v>
      </c>
      <c r="L13" s="33">
        <f>+'Klasse Rase'!I58</f>
        <v>18.978102189781023</v>
      </c>
      <c r="M13" s="33">
        <f>+'Klasse Rase'!I96</f>
        <v>30.656934306569337</v>
      </c>
      <c r="N13" s="33">
        <f>+'Klasse Rase'!I134</f>
        <v>24.81751824817519</v>
      </c>
      <c r="O13" s="281">
        <f>+'Klasse Rase'!I172</f>
        <v>11.678832116788328</v>
      </c>
      <c r="P13" s="282">
        <f>+'Klasse Rase'!I210</f>
        <v>5.1094890510948909</v>
      </c>
      <c r="Q13" s="282" t="str">
        <f>+'Klasse Rase'!I248</f>
        <v/>
      </c>
      <c r="R13" s="282" t="str">
        <f>+'Klasse Rase'!I286</f>
        <v/>
      </c>
      <c r="S13" s="283" t="str">
        <f>+'Klasse Rase'!I324</f>
        <v/>
      </c>
      <c r="T13" s="283" t="str">
        <f>+'Klasse Rase'!I362</f>
        <v/>
      </c>
      <c r="U13" s="283" t="str">
        <f>+'Klasse Rase'!I400</f>
        <v/>
      </c>
      <c r="V13" s="283" t="str">
        <f>+'Klasse Rase'!I438</f>
        <v/>
      </c>
      <c r="W13" s="283" t="str">
        <f>+'Klasse Rase'!I476</f>
        <v/>
      </c>
      <c r="X13" s="283" t="str">
        <f>+'Klasse Rase'!I514</f>
        <v/>
      </c>
      <c r="Y13" s="283" t="str">
        <f>+'Klasse Rase'!I552</f>
        <v/>
      </c>
      <c r="Z13" s="278"/>
      <c r="AA13" s="285">
        <f t="shared" si="3"/>
        <v>100.00000000000001</v>
      </c>
      <c r="AB13" s="278"/>
    </row>
    <row r="14" spans="1:28" ht="15.6">
      <c r="A14" s="278"/>
      <c r="B14" s="86">
        <f>+'Klasse Rase'!E21</f>
        <v>9</v>
      </c>
      <c r="C14" s="86" t="str">
        <f>+'Klasse Rase'!F21</f>
        <v>Holstein</v>
      </c>
      <c r="D14" s="33">
        <f>+Raser!G19</f>
        <v>1348</v>
      </c>
      <c r="E14" s="278"/>
      <c r="F14" s="270">
        <f t="shared" si="0"/>
        <v>7.4183976261127613</v>
      </c>
      <c r="G14" s="270">
        <f t="shared" si="1"/>
        <v>3.6350148367952531</v>
      </c>
      <c r="H14" s="278"/>
      <c r="I14" s="270">
        <f t="shared" si="2"/>
        <v>11.053412462908014</v>
      </c>
      <c r="J14" s="278"/>
      <c r="K14" s="33">
        <f>+'Klasse Rase'!I21</f>
        <v>10.014836795252226</v>
      </c>
      <c r="L14" s="33">
        <f>+'Klasse Rase'!I59</f>
        <v>31.824925816023732</v>
      </c>
      <c r="M14" s="33">
        <f>+'Klasse Rase'!I97</f>
        <v>29.228486646884274</v>
      </c>
      <c r="N14" s="33">
        <f>+'Klasse Rase'!I135</f>
        <v>17.655786350148361</v>
      </c>
      <c r="O14" s="281">
        <f>+'Klasse Rase'!I173</f>
        <v>7.4183976261127613</v>
      </c>
      <c r="P14" s="282">
        <f>+'Klasse Rase'!I211</f>
        <v>2.9673590504451046</v>
      </c>
      <c r="Q14" s="282">
        <f>+'Klasse Rase'!I249</f>
        <v>0.51928783382789312</v>
      </c>
      <c r="R14" s="282">
        <f>+'Klasse Rase'!I287</f>
        <v>0.14836795252225524</v>
      </c>
      <c r="S14" s="283" t="str">
        <f>+'Klasse Rase'!I325</f>
        <v/>
      </c>
      <c r="T14" s="283" t="str">
        <f>+'Klasse Rase'!I363</f>
        <v/>
      </c>
      <c r="U14" s="283" t="str">
        <f>+'Klasse Rase'!I401</f>
        <v/>
      </c>
      <c r="V14" s="283" t="str">
        <f>+'Klasse Rase'!I439</f>
        <v/>
      </c>
      <c r="W14" s="283" t="str">
        <f>+'Klasse Rase'!I477</f>
        <v/>
      </c>
      <c r="X14" s="283" t="str">
        <f>+'Klasse Rase'!I515</f>
        <v/>
      </c>
      <c r="Y14" s="283" t="str">
        <f>+'Klasse Rase'!I553</f>
        <v/>
      </c>
      <c r="Z14" s="278"/>
      <c r="AA14" s="33">
        <f t="shared" si="3"/>
        <v>99.777448071216611</v>
      </c>
      <c r="AB14" s="278"/>
    </row>
    <row r="15" spans="1:28" ht="15.6">
      <c r="A15" s="278"/>
      <c r="B15" s="284">
        <f>+'Klasse Rase'!E22</f>
        <v>10</v>
      </c>
      <c r="C15" s="86" t="str">
        <f>+'Klasse Rase'!F22</f>
        <v>Rødt Dansk</v>
      </c>
      <c r="D15" s="285">
        <f>+Raser!G20</f>
        <v>0</v>
      </c>
      <c r="E15" s="278"/>
      <c r="F15" s="270">
        <f>+IF('Klasse Rase'!I182="",0,Kvalitetstilskudd!O15)</f>
        <v>0</v>
      </c>
      <c r="G15" s="270">
        <f t="shared" si="1"/>
        <v>0</v>
      </c>
      <c r="H15" s="278"/>
      <c r="I15" s="270">
        <f t="shared" si="2"/>
        <v>0</v>
      </c>
      <c r="J15" s="278"/>
      <c r="K15" s="33" t="str">
        <f>+'Klasse Rase'!I22</f>
        <v/>
      </c>
      <c r="L15" s="33" t="str">
        <f>+'Klasse Rase'!I60</f>
        <v/>
      </c>
      <c r="M15" s="33" t="str">
        <f>+'Klasse Rase'!I98</f>
        <v/>
      </c>
      <c r="N15" s="33" t="str">
        <f>+'Klasse Rase'!I136</f>
        <v/>
      </c>
      <c r="O15" s="281">
        <f>+'Klasse Rase'!I174</f>
        <v>0</v>
      </c>
      <c r="P15" s="282" t="str">
        <f>+'Klasse Rase'!I212</f>
        <v/>
      </c>
      <c r="Q15" s="282" t="str">
        <f>+'Klasse Rase'!I250</f>
        <v/>
      </c>
      <c r="R15" s="282" t="str">
        <f>+'Klasse Rase'!I288</f>
        <v/>
      </c>
      <c r="S15" s="283" t="str">
        <f>+'Klasse Rase'!I326</f>
        <v/>
      </c>
      <c r="T15" s="283" t="str">
        <f>+'Klasse Rase'!I364</f>
        <v/>
      </c>
      <c r="U15" s="283" t="str">
        <f>+'Klasse Rase'!I402</f>
        <v/>
      </c>
      <c r="V15" s="283" t="str">
        <f>+'Klasse Rase'!I440</f>
        <v/>
      </c>
      <c r="W15" s="283" t="str">
        <f>+'Klasse Rase'!I478</f>
        <v/>
      </c>
      <c r="X15" s="283" t="str">
        <f>+'Klasse Rase'!I516</f>
        <v/>
      </c>
      <c r="Y15" s="283" t="str">
        <f>+'Klasse Rase'!I554</f>
        <v/>
      </c>
      <c r="Z15" s="278"/>
      <c r="AA15" s="285">
        <f t="shared" si="3"/>
        <v>0</v>
      </c>
      <c r="AB15" s="278"/>
    </row>
    <row r="16" spans="1:28" ht="15.6">
      <c r="A16" s="278"/>
      <c r="B16" s="86">
        <f>+'Klasse Rase'!E23</f>
        <v>11</v>
      </c>
      <c r="C16" s="86" t="str">
        <f>+'Klasse Rase'!F23</f>
        <v>Brown Swiss</v>
      </c>
      <c r="D16" s="33">
        <f>+Raser!G21</f>
        <v>124</v>
      </c>
      <c r="E16" s="278"/>
      <c r="F16" s="270">
        <f>+IF('Klasse Rase'!I183="",0,Kvalitetstilskudd!O16)</f>
        <v>6.4516129032258052</v>
      </c>
      <c r="G16" s="270">
        <f t="shared" si="1"/>
        <v>4.0322580645161281</v>
      </c>
      <c r="H16" s="278"/>
      <c r="I16" s="270">
        <f t="shared" si="2"/>
        <v>10.483870967741932</v>
      </c>
      <c r="J16" s="278"/>
      <c r="K16" s="33">
        <f>+'Klasse Rase'!I23</f>
        <v>6.4516129032258052</v>
      </c>
      <c r="L16" s="33">
        <f>+'Klasse Rase'!I61</f>
        <v>20.161290322580641</v>
      </c>
      <c r="M16" s="33">
        <f>+'Klasse Rase'!I99</f>
        <v>41.129032258064512</v>
      </c>
      <c r="N16" s="33">
        <f>+'Klasse Rase'!I137</f>
        <v>21.7741935483871</v>
      </c>
      <c r="O16" s="281">
        <f>+'Klasse Rase'!I175</f>
        <v>6.4516129032258052</v>
      </c>
      <c r="P16" s="282">
        <f>+'Klasse Rase'!I213</f>
        <v>3.2258064516129026</v>
      </c>
      <c r="Q16" s="282">
        <f>+'Klasse Rase'!I251</f>
        <v>0.80645161290322565</v>
      </c>
      <c r="R16" s="282" t="str">
        <f>+'Klasse Rase'!I289</f>
        <v/>
      </c>
      <c r="S16" s="283" t="str">
        <f>+'Klasse Rase'!I327</f>
        <v/>
      </c>
      <c r="T16" s="283" t="str">
        <f>+'Klasse Rase'!I365</f>
        <v/>
      </c>
      <c r="U16" s="283" t="str">
        <f>+'Klasse Rase'!I403</f>
        <v/>
      </c>
      <c r="V16" s="283" t="str">
        <f>+'Klasse Rase'!I441</f>
        <v/>
      </c>
      <c r="W16" s="283" t="str">
        <f>+'Klasse Rase'!I479</f>
        <v/>
      </c>
      <c r="X16" s="283" t="str">
        <f>+'Klasse Rase'!I517</f>
        <v/>
      </c>
      <c r="Y16" s="283" t="str">
        <f>+'Klasse Rase'!I555</f>
        <v/>
      </c>
      <c r="Z16" s="278"/>
      <c r="AA16" s="33">
        <f t="shared" si="3"/>
        <v>100</v>
      </c>
      <c r="AB16" s="278"/>
    </row>
    <row r="17" spans="1:28" ht="15.6">
      <c r="A17" s="278"/>
      <c r="B17" s="284">
        <f>+'Klasse Rase'!E24</f>
        <v>12</v>
      </c>
      <c r="C17" s="86" t="str">
        <f>+'Klasse Rase'!F24</f>
        <v>Jarlsberg</v>
      </c>
      <c r="D17" s="285">
        <f>+Raser!G22</f>
        <v>10</v>
      </c>
      <c r="E17" s="278"/>
      <c r="F17" s="270">
        <f>+IF('Klasse Rase'!I184="",0,Kvalitetstilskudd!O17)</f>
        <v>10</v>
      </c>
      <c r="G17" s="270">
        <f t="shared" si="1"/>
        <v>30</v>
      </c>
      <c r="H17" s="278"/>
      <c r="I17" s="270">
        <f t="shared" si="2"/>
        <v>40</v>
      </c>
      <c r="J17" s="278"/>
      <c r="K17" s="33" t="str">
        <f>+'Klasse Rase'!I24</f>
        <v/>
      </c>
      <c r="L17" s="33">
        <f>+'Klasse Rase'!I62</f>
        <v>20</v>
      </c>
      <c r="M17" s="33">
        <f>+'Klasse Rase'!I100</f>
        <v>10</v>
      </c>
      <c r="N17" s="33">
        <f>+'Klasse Rase'!I138</f>
        <v>30</v>
      </c>
      <c r="O17" s="281">
        <f>+'Klasse Rase'!I176</f>
        <v>10</v>
      </c>
      <c r="P17" s="282">
        <f>+'Klasse Rase'!I214</f>
        <v>30</v>
      </c>
      <c r="Q17" s="282" t="str">
        <f>+'Klasse Rase'!I252</f>
        <v/>
      </c>
      <c r="R17" s="282" t="str">
        <f>+'Klasse Rase'!I290</f>
        <v/>
      </c>
      <c r="S17" s="283" t="str">
        <f>+'Klasse Rase'!I328</f>
        <v/>
      </c>
      <c r="T17" s="283" t="str">
        <f>+'Klasse Rase'!I366</f>
        <v/>
      </c>
      <c r="U17" s="283" t="str">
        <f>+'Klasse Rase'!I404</f>
        <v/>
      </c>
      <c r="V17" s="283" t="str">
        <f>+'Klasse Rase'!I442</f>
        <v/>
      </c>
      <c r="W17" s="283" t="str">
        <f>+'Klasse Rase'!I480</f>
        <v/>
      </c>
      <c r="X17" s="283" t="str">
        <f>+'Klasse Rase'!I518</f>
        <v/>
      </c>
      <c r="Y17" s="283" t="str">
        <f>+'Klasse Rase'!I556</f>
        <v/>
      </c>
      <c r="Z17" s="278"/>
      <c r="AA17" s="285">
        <f t="shared" si="3"/>
        <v>100</v>
      </c>
      <c r="AB17" s="278"/>
    </row>
    <row r="18" spans="1:28" ht="15.6">
      <c r="A18" s="278"/>
      <c r="B18" s="284">
        <f>+'Klasse Rase'!E25</f>
        <v>13</v>
      </c>
      <c r="C18" s="86" t="str">
        <f>+'Klasse Rase'!F25</f>
        <v>Fleckvieh</v>
      </c>
      <c r="D18" s="285">
        <f>+Raser!G23</f>
        <v>286</v>
      </c>
      <c r="E18" s="278"/>
      <c r="F18" s="270">
        <f>+IF('Klasse Rase'!I185="",0,Kvalitetstilskudd!O18)</f>
        <v>19.58041958041958</v>
      </c>
      <c r="G18" s="270">
        <f t="shared" ref="G18:G39" si="4">SUM(P18:Y18)</f>
        <v>18.881118881118883</v>
      </c>
      <c r="H18" s="278"/>
      <c r="I18" s="270">
        <f t="shared" ref="I18:I39" si="5">+F18+G18</f>
        <v>38.461538461538467</v>
      </c>
      <c r="J18" s="278"/>
      <c r="K18" s="33">
        <f>+'Klasse Rase'!I25</f>
        <v>1.0489510489510487</v>
      </c>
      <c r="L18" s="33">
        <f>+'Klasse Rase'!I63</f>
        <v>4.895104895104895</v>
      </c>
      <c r="M18" s="33">
        <f>+'Klasse Rase'!I101</f>
        <v>24.125874125874127</v>
      </c>
      <c r="N18" s="33">
        <f>+'Klasse Rase'!I139</f>
        <v>31.468531468531467</v>
      </c>
      <c r="O18" s="281">
        <f>+'Klasse Rase'!I177</f>
        <v>19.58041958041958</v>
      </c>
      <c r="P18" s="282">
        <f>+'Klasse Rase'!I215</f>
        <v>12.237762237762238</v>
      </c>
      <c r="Q18" s="282">
        <f>+'Klasse Rase'!I253</f>
        <v>5.5944055944055933</v>
      </c>
      <c r="R18" s="282">
        <f>+'Klasse Rase'!I291</f>
        <v>1.0489510489510487</v>
      </c>
      <c r="S18" s="283" t="str">
        <f>+'Klasse Rase'!I329</f>
        <v/>
      </c>
      <c r="T18" s="283" t="str">
        <f>+'Klasse Rase'!I367</f>
        <v/>
      </c>
      <c r="U18" s="283" t="str">
        <f>+'Klasse Rase'!I405</f>
        <v/>
      </c>
      <c r="V18" s="283" t="str">
        <f>+'Klasse Rase'!I443</f>
        <v/>
      </c>
      <c r="W18" s="283" t="str">
        <f>+'Klasse Rase'!I481</f>
        <v/>
      </c>
      <c r="X18" s="283" t="str">
        <f>+'Klasse Rase'!I519</f>
        <v/>
      </c>
      <c r="Y18" s="283" t="str">
        <f>+'Klasse Rase'!I557</f>
        <v/>
      </c>
      <c r="Z18" s="278"/>
      <c r="AA18" s="285">
        <f t="shared" ref="AA18:AA39" si="6">SUM(K18:Y18)</f>
        <v>100.00000000000001</v>
      </c>
      <c r="AB18" s="278"/>
    </row>
    <row r="19" spans="1:28" ht="15.6">
      <c r="A19" s="278"/>
      <c r="B19" s="284">
        <f>+'Klasse Rase'!E26</f>
        <v>14</v>
      </c>
      <c r="C19" s="86" t="str">
        <f>+'Klasse Rase'!F26</f>
        <v>Canadisk Ayrshire</v>
      </c>
      <c r="D19" s="285">
        <f>+Raser!G24</f>
        <v>8</v>
      </c>
      <c r="E19" s="278"/>
      <c r="F19" s="270">
        <f>+IF('Klasse Rase'!I186="",0,Kvalitetstilskudd!O19)</f>
        <v>25</v>
      </c>
      <c r="G19" s="270">
        <f t="shared" si="4"/>
        <v>12.5</v>
      </c>
      <c r="H19" s="278"/>
      <c r="I19" s="270">
        <f t="shared" si="5"/>
        <v>37.5</v>
      </c>
      <c r="J19" s="278"/>
      <c r="K19" s="33" t="str">
        <f>+'Klasse Rase'!I26</f>
        <v/>
      </c>
      <c r="L19" s="33">
        <f>+'Klasse Rase'!I64</f>
        <v>25</v>
      </c>
      <c r="M19" s="33">
        <f>+'Klasse Rase'!I102</f>
        <v>37.5</v>
      </c>
      <c r="N19" s="33" t="str">
        <f>+'Klasse Rase'!I140</f>
        <v/>
      </c>
      <c r="O19" s="281">
        <f>+'Klasse Rase'!I178</f>
        <v>25</v>
      </c>
      <c r="P19" s="282" t="str">
        <f>+'Klasse Rase'!I216</f>
        <v/>
      </c>
      <c r="Q19" s="282">
        <f>+'Klasse Rase'!I254</f>
        <v>12.5</v>
      </c>
      <c r="R19" s="282" t="str">
        <f>+'Klasse Rase'!I292</f>
        <v/>
      </c>
      <c r="S19" s="283" t="str">
        <f>+'Klasse Rase'!I330</f>
        <v/>
      </c>
      <c r="T19" s="283" t="str">
        <f>+'Klasse Rase'!I368</f>
        <v/>
      </c>
      <c r="U19" s="283" t="str">
        <f>+'Klasse Rase'!I406</f>
        <v/>
      </c>
      <c r="V19" s="283" t="str">
        <f>+'Klasse Rase'!I444</f>
        <v/>
      </c>
      <c r="W19" s="283" t="str">
        <f>+'Klasse Rase'!I482</f>
        <v/>
      </c>
      <c r="X19" s="283" t="str">
        <f>+'Klasse Rase'!I520</f>
        <v/>
      </c>
      <c r="Y19" s="283" t="str">
        <f>+'Klasse Rase'!I558</f>
        <v/>
      </c>
      <c r="Z19" s="278"/>
      <c r="AA19" s="285">
        <f t="shared" si="6"/>
        <v>100</v>
      </c>
      <c r="AB19" s="278"/>
    </row>
    <row r="20" spans="1:28" ht="15.6">
      <c r="A20" s="278"/>
      <c r="B20" s="284">
        <f>+'Klasse Rase'!E27</f>
        <v>15</v>
      </c>
      <c r="C20" s="86" t="str">
        <f>+'Klasse Rase'!F27</f>
        <v>Montbéliard</v>
      </c>
      <c r="D20" s="285">
        <f>+Raser!G25</f>
        <v>9</v>
      </c>
      <c r="E20" s="278"/>
      <c r="F20" s="270">
        <f>+IF('Klasse Rase'!I187="",0,Kvalitetstilskudd!O20)</f>
        <v>55.555555555555557</v>
      </c>
      <c r="G20" s="270">
        <f t="shared" si="4"/>
        <v>0</v>
      </c>
      <c r="H20" s="278"/>
      <c r="I20" s="270">
        <f t="shared" si="5"/>
        <v>55.555555555555557</v>
      </c>
      <c r="J20" s="278"/>
      <c r="K20" s="33" t="str">
        <f>+'Klasse Rase'!I27</f>
        <v/>
      </c>
      <c r="L20" s="33" t="str">
        <f>+'Klasse Rase'!I65</f>
        <v/>
      </c>
      <c r="M20" s="33">
        <f>+'Klasse Rase'!I103</f>
        <v>22.222222222222225</v>
      </c>
      <c r="N20" s="33">
        <f>+'Klasse Rase'!I141</f>
        <v>22.222222222222225</v>
      </c>
      <c r="O20" s="281">
        <f>+'Klasse Rase'!I179</f>
        <v>55.555555555555557</v>
      </c>
      <c r="P20" s="282" t="str">
        <f>+'Klasse Rase'!I217</f>
        <v/>
      </c>
      <c r="Q20" s="282" t="str">
        <f>+'Klasse Rase'!I255</f>
        <v/>
      </c>
      <c r="R20" s="282" t="str">
        <f>+'Klasse Rase'!I293</f>
        <v/>
      </c>
      <c r="S20" s="283" t="str">
        <f>+'Klasse Rase'!I331</f>
        <v/>
      </c>
      <c r="T20" s="283" t="str">
        <f>+'Klasse Rase'!I369</f>
        <v/>
      </c>
      <c r="U20" s="283" t="str">
        <f>+'Klasse Rase'!I407</f>
        <v/>
      </c>
      <c r="V20" s="283" t="str">
        <f>+'Klasse Rase'!I445</f>
        <v/>
      </c>
      <c r="W20" s="283" t="str">
        <f>+'Klasse Rase'!I483</f>
        <v/>
      </c>
      <c r="X20" s="283" t="str">
        <f>+'Klasse Rase'!I521</f>
        <v/>
      </c>
      <c r="Y20" s="283" t="str">
        <f>+'Klasse Rase'!I559</f>
        <v/>
      </c>
      <c r="Z20" s="278"/>
      <c r="AA20" s="285">
        <f t="shared" si="6"/>
        <v>100</v>
      </c>
      <c r="AB20" s="278"/>
    </row>
    <row r="21" spans="1:28" ht="15.6">
      <c r="A21" s="278"/>
      <c r="B21" s="284">
        <f>+'Klasse Rase'!E28</f>
        <v>16</v>
      </c>
      <c r="C21" s="86" t="str">
        <f>+'Klasse Rase'!F28</f>
        <v>Mørefe</v>
      </c>
      <c r="D21" s="285">
        <f>+Raser!G26</f>
        <v>0</v>
      </c>
      <c r="E21" s="278"/>
      <c r="F21" s="270">
        <f>+IF('Klasse Rase'!I188="",0,Kvalitetstilskudd!O21)</f>
        <v>0</v>
      </c>
      <c r="G21" s="270">
        <f t="shared" si="4"/>
        <v>0</v>
      </c>
      <c r="H21" s="278"/>
      <c r="I21" s="270">
        <f t="shared" si="5"/>
        <v>0</v>
      </c>
      <c r="J21" s="278"/>
      <c r="K21" s="33" t="str">
        <f>+'Klasse Rase'!I28</f>
        <v/>
      </c>
      <c r="L21" s="33" t="str">
        <f>+'Klasse Rase'!I66</f>
        <v/>
      </c>
      <c r="M21" s="33" t="str">
        <f>+'Klasse Rase'!I104</f>
        <v/>
      </c>
      <c r="N21" s="33" t="str">
        <f>+'Klasse Rase'!I142</f>
        <v/>
      </c>
      <c r="O21" s="281">
        <f>+'Klasse Rase'!I180</f>
        <v>0</v>
      </c>
      <c r="P21" s="282" t="str">
        <f>+'Klasse Rase'!I218</f>
        <v/>
      </c>
      <c r="Q21" s="282" t="str">
        <f>+'Klasse Rase'!I256</f>
        <v/>
      </c>
      <c r="R21" s="282" t="str">
        <f>+'Klasse Rase'!I294</f>
        <v/>
      </c>
      <c r="S21" s="283" t="str">
        <f>+'Klasse Rase'!I332</f>
        <v/>
      </c>
      <c r="T21" s="283" t="str">
        <f>+'Klasse Rase'!I370</f>
        <v/>
      </c>
      <c r="U21" s="283" t="str">
        <f>+'Klasse Rase'!I408</f>
        <v/>
      </c>
      <c r="V21" s="283" t="str">
        <f>+'Klasse Rase'!I446</f>
        <v/>
      </c>
      <c r="W21" s="283" t="str">
        <f>+'Klasse Rase'!I484</f>
        <v/>
      </c>
      <c r="X21" s="283" t="str">
        <f>+'Klasse Rase'!I522</f>
        <v/>
      </c>
      <c r="Y21" s="283" t="str">
        <f>+'Klasse Rase'!I560</f>
        <v/>
      </c>
      <c r="Z21" s="278"/>
      <c r="AA21" s="285">
        <f t="shared" si="6"/>
        <v>0</v>
      </c>
      <c r="AB21" s="278"/>
    </row>
    <row r="22" spans="1:28" ht="15.6">
      <c r="A22" s="278"/>
      <c r="B22" s="284">
        <f>+'Klasse Rase'!E29</f>
        <v>17</v>
      </c>
      <c r="C22" s="86" t="str">
        <f>+'Klasse Rase'!F29</f>
        <v>Normande</v>
      </c>
      <c r="D22" s="285">
        <f>+Raser!G27</f>
        <v>0</v>
      </c>
      <c r="E22" s="278"/>
      <c r="F22" s="270">
        <f>+IF('Klasse Rase'!I189="",0,Kvalitetstilskudd!O22)</f>
        <v>0</v>
      </c>
      <c r="G22" s="270">
        <f t="shared" si="4"/>
        <v>0</v>
      </c>
      <c r="H22" s="278"/>
      <c r="I22" s="270">
        <f t="shared" si="5"/>
        <v>0</v>
      </c>
      <c r="J22" s="278"/>
      <c r="K22" s="33" t="str">
        <f>+'Klasse Rase'!I29</f>
        <v/>
      </c>
      <c r="L22" s="33" t="str">
        <f>+'Klasse Rase'!I67</f>
        <v/>
      </c>
      <c r="M22" s="33" t="str">
        <f>+'Klasse Rase'!I105</f>
        <v/>
      </c>
      <c r="N22" s="33" t="str">
        <f>+'Klasse Rase'!I143</f>
        <v/>
      </c>
      <c r="O22" s="281">
        <f>+'Klasse Rase'!I181</f>
        <v>0</v>
      </c>
      <c r="P22" s="282" t="str">
        <f>+'Klasse Rase'!I219</f>
        <v/>
      </c>
      <c r="Q22" s="282" t="str">
        <f>+'Klasse Rase'!I257</f>
        <v/>
      </c>
      <c r="R22" s="282" t="str">
        <f>+'Klasse Rase'!I295</f>
        <v/>
      </c>
      <c r="S22" s="283" t="str">
        <f>+'Klasse Rase'!I333</f>
        <v/>
      </c>
      <c r="T22" s="283" t="str">
        <f>+'Klasse Rase'!I371</f>
        <v/>
      </c>
      <c r="U22" s="283" t="str">
        <f>+'Klasse Rase'!I409</f>
        <v/>
      </c>
      <c r="V22" s="283" t="str">
        <f>+'Klasse Rase'!I447</f>
        <v/>
      </c>
      <c r="W22" s="283" t="str">
        <f>+'Klasse Rase'!I485</f>
        <v/>
      </c>
      <c r="X22" s="283" t="str">
        <f>+'Klasse Rase'!I523</f>
        <v/>
      </c>
      <c r="Y22" s="283" t="str">
        <f>+'Klasse Rase'!I561</f>
        <v/>
      </c>
      <c r="Z22" s="278"/>
      <c r="AA22" s="285">
        <f t="shared" si="6"/>
        <v>0</v>
      </c>
      <c r="AB22" s="278"/>
    </row>
    <row r="23" spans="1:28" ht="15.6">
      <c r="A23" s="278"/>
      <c r="B23" s="284">
        <f>+'Klasse Rase'!E30</f>
        <v>21</v>
      </c>
      <c r="C23" s="86" t="str">
        <f>+'Klasse Rase'!F30</f>
        <v>Hereford</v>
      </c>
      <c r="D23" s="285">
        <f>+Raser!G28</f>
        <v>1155</v>
      </c>
      <c r="E23" s="278"/>
      <c r="F23" s="270">
        <f>+IF('Klasse Rase'!I190="",0,Kvalitetstilskudd!O23)</f>
        <v>26.060606060606059</v>
      </c>
      <c r="G23" s="270">
        <f t="shared" si="4"/>
        <v>29.78354978354978</v>
      </c>
      <c r="H23" s="278"/>
      <c r="I23" s="270">
        <f t="shared" si="5"/>
        <v>55.844155844155836</v>
      </c>
      <c r="J23" s="278"/>
      <c r="K23" s="33" t="str">
        <f>+'Klasse Rase'!I30</f>
        <v/>
      </c>
      <c r="L23" s="33">
        <f>+'Klasse Rase'!I68</f>
        <v>3.0303030303030303</v>
      </c>
      <c r="M23" s="33">
        <f>+'Klasse Rase'!I106</f>
        <v>13.419913419913424</v>
      </c>
      <c r="N23" s="33">
        <f>+'Klasse Rase'!I144</f>
        <v>27.705627705627705</v>
      </c>
      <c r="O23" s="281">
        <f>+'Klasse Rase'!I182</f>
        <v>26.060606060606059</v>
      </c>
      <c r="P23" s="282">
        <f>+'Klasse Rase'!I220</f>
        <v>18.181818181818183</v>
      </c>
      <c r="Q23" s="282">
        <f>+'Klasse Rase'!I258</f>
        <v>8.0519480519480506</v>
      </c>
      <c r="R23" s="282">
        <f>+'Klasse Rase'!I296</f>
        <v>2.5974025974025969</v>
      </c>
      <c r="S23" s="283">
        <f>+'Klasse Rase'!I334</f>
        <v>0.60606060606060608</v>
      </c>
      <c r="T23" s="283">
        <f>+'Klasse Rase'!I372</f>
        <v>0.34632034632034631</v>
      </c>
      <c r="U23" s="283" t="str">
        <f>+'Klasse Rase'!I410</f>
        <v/>
      </c>
      <c r="V23" s="283" t="str">
        <f>+'Klasse Rase'!I448</f>
        <v/>
      </c>
      <c r="W23" s="283" t="str">
        <f>+'Klasse Rase'!I486</f>
        <v/>
      </c>
      <c r="X23" s="283" t="str">
        <f>+'Klasse Rase'!I524</f>
        <v/>
      </c>
      <c r="Y23" s="283" t="str">
        <f>+'Klasse Rase'!I562</f>
        <v/>
      </c>
      <c r="Z23" s="278"/>
      <c r="AA23" s="285">
        <f t="shared" si="6"/>
        <v>100</v>
      </c>
      <c r="AB23" s="278"/>
    </row>
    <row r="24" spans="1:28" ht="15.6">
      <c r="A24" s="278"/>
      <c r="B24" s="284">
        <f>+'Klasse Rase'!E31</f>
        <v>22</v>
      </c>
      <c r="C24" s="86" t="str">
        <f>+'Klasse Rase'!F31</f>
        <v>Charolais</v>
      </c>
      <c r="D24" s="285">
        <f>+Raser!G29</f>
        <v>2405</v>
      </c>
      <c r="E24" s="278"/>
      <c r="F24" s="270">
        <f>+IF('Klasse Rase'!I191="",0,Kvalitetstilskudd!O24)</f>
        <v>23.07692307692308</v>
      </c>
      <c r="G24" s="270">
        <f t="shared" si="4"/>
        <v>61.372141372141364</v>
      </c>
      <c r="H24" s="278"/>
      <c r="I24" s="270">
        <f t="shared" si="5"/>
        <v>84.449064449064451</v>
      </c>
      <c r="J24" s="278"/>
      <c r="K24" s="33" t="str">
        <f>+'Klasse Rase'!I31</f>
        <v/>
      </c>
      <c r="L24" s="33">
        <f>+'Klasse Rase'!I69</f>
        <v>0.70686070686070679</v>
      </c>
      <c r="M24" s="33">
        <f>+'Klasse Rase'!I107</f>
        <v>3.6590436590436592</v>
      </c>
      <c r="N24" s="33">
        <f>+'Klasse Rase'!I145</f>
        <v>11.185031185031182</v>
      </c>
      <c r="O24" s="281">
        <f>+'Klasse Rase'!I183</f>
        <v>23.07692307692308</v>
      </c>
      <c r="P24" s="282">
        <f>+'Klasse Rase'!I221</f>
        <v>26.070686070686062</v>
      </c>
      <c r="Q24" s="282">
        <f>+'Klasse Rase'!I259</f>
        <v>21.621621621621625</v>
      </c>
      <c r="R24" s="282">
        <f>+'Klasse Rase'!I297</f>
        <v>10.436590436590436</v>
      </c>
      <c r="S24" s="283">
        <f>+'Klasse Rase'!I335</f>
        <v>2.9521829521829526</v>
      </c>
      <c r="T24" s="283">
        <f>+'Klasse Rase'!I373</f>
        <v>0.24948024948024944</v>
      </c>
      <c r="U24" s="283" t="str">
        <f>+'Klasse Rase'!I411</f>
        <v/>
      </c>
      <c r="V24" s="283">
        <f>+'Klasse Rase'!I449</f>
        <v>4.1580041580041575E-2</v>
      </c>
      <c r="W24" s="283" t="str">
        <f>+'Klasse Rase'!I487</f>
        <v/>
      </c>
      <c r="X24" s="283" t="str">
        <f>+'Klasse Rase'!I525</f>
        <v/>
      </c>
      <c r="Y24" s="283" t="str">
        <f>+'Klasse Rase'!I563</f>
        <v/>
      </c>
      <c r="Z24" s="278"/>
      <c r="AA24" s="285">
        <f t="shared" si="6"/>
        <v>100</v>
      </c>
      <c r="AB24" s="278"/>
    </row>
    <row r="25" spans="1:28" ht="15.6">
      <c r="A25" s="278"/>
      <c r="B25" s="284">
        <f>+'Klasse Rase'!E32</f>
        <v>23</v>
      </c>
      <c r="C25" s="86" t="str">
        <f>+'Klasse Rase'!F32</f>
        <v>Aberdeen Angus</v>
      </c>
      <c r="D25" s="285">
        <f>+Raser!G30</f>
        <v>1801</v>
      </c>
      <c r="E25" s="278"/>
      <c r="F25" s="270">
        <f>+IF('Klasse Rase'!I192="",0,Kvalitetstilskudd!O25)</f>
        <v>23.375902276513045</v>
      </c>
      <c r="G25" s="270">
        <f t="shared" si="4"/>
        <v>46.751804553026091</v>
      </c>
      <c r="H25" s="278"/>
      <c r="I25" s="270">
        <f t="shared" si="5"/>
        <v>70.127706829539136</v>
      </c>
      <c r="J25" s="278"/>
      <c r="K25" s="33">
        <f>+'Klasse Rase'!I32</f>
        <v>0.38867295946696279</v>
      </c>
      <c r="L25" s="33">
        <f>+'Klasse Rase'!I70</f>
        <v>2.4986118822876175</v>
      </c>
      <c r="M25" s="33">
        <f>+'Klasse Rase'!I108</f>
        <v>8.3842309827873418</v>
      </c>
      <c r="N25" s="33">
        <f>+'Klasse Rase'!I146</f>
        <v>18.600777345918939</v>
      </c>
      <c r="O25" s="281">
        <f>+'Klasse Rase'!I184</f>
        <v>23.375902276513045</v>
      </c>
      <c r="P25" s="282">
        <f>+'Klasse Rase'!I222</f>
        <v>19.93337034980566</v>
      </c>
      <c r="Q25" s="282">
        <f>+'Klasse Rase'!I260</f>
        <v>17.101610216546362</v>
      </c>
      <c r="R25" s="282">
        <f>+'Klasse Rase'!I298</f>
        <v>7.2182121043864509</v>
      </c>
      <c r="S25" s="283">
        <f>+'Klasse Rase'!I336</f>
        <v>2.0544142143253747</v>
      </c>
      <c r="T25" s="283">
        <f>+'Klasse Rase'!I374</f>
        <v>0.33314825097168244</v>
      </c>
      <c r="U25" s="283">
        <f>+'Klasse Rase'!I412</f>
        <v>0.11104941699056076</v>
      </c>
      <c r="V25" s="283" t="str">
        <f>+'Klasse Rase'!I450</f>
        <v/>
      </c>
      <c r="W25" s="283" t="str">
        <f>+'Klasse Rase'!I488</f>
        <v/>
      </c>
      <c r="X25" s="283" t="str">
        <f>+'Klasse Rase'!I526</f>
        <v/>
      </c>
      <c r="Y25" s="283" t="str">
        <f>+'Klasse Rase'!I564</f>
        <v/>
      </c>
      <c r="Z25" s="278"/>
      <c r="AA25" s="285">
        <f t="shared" si="6"/>
        <v>100.00000000000001</v>
      </c>
      <c r="AB25" s="278"/>
    </row>
    <row r="26" spans="1:28" ht="15.6">
      <c r="A26" s="278"/>
      <c r="B26" s="284">
        <f>+'Klasse Rase'!E33</f>
        <v>24</v>
      </c>
      <c r="C26" s="86" t="str">
        <f>+'Klasse Rase'!F33</f>
        <v>Limousine</v>
      </c>
      <c r="D26" s="285">
        <f>+Raser!G31</f>
        <v>1676</v>
      </c>
      <c r="E26" s="278"/>
      <c r="F26" s="270">
        <f>+IF('Klasse Rase'!I193="",0,Kvalitetstilskudd!O26)</f>
        <v>14.856801909307876</v>
      </c>
      <c r="G26" s="270">
        <f t="shared" si="4"/>
        <v>77.14797136038186</v>
      </c>
      <c r="H26" s="278"/>
      <c r="I26" s="270">
        <f t="shared" si="5"/>
        <v>92.004773269689736</v>
      </c>
      <c r="J26" s="278"/>
      <c r="K26" s="33" t="str">
        <f>+'Klasse Rase'!I33</f>
        <v/>
      </c>
      <c r="L26" s="33">
        <f>+'Klasse Rase'!I71</f>
        <v>0.29832935560859181</v>
      </c>
      <c r="M26" s="33">
        <f>+'Klasse Rase'!I109</f>
        <v>1.551312649164678</v>
      </c>
      <c r="N26" s="33">
        <f>+'Klasse Rase'!I147</f>
        <v>6.0859188544152731</v>
      </c>
      <c r="O26" s="281">
        <f>+'Klasse Rase'!I185</f>
        <v>14.856801909307876</v>
      </c>
      <c r="P26" s="282">
        <f>+'Klasse Rase'!I223</f>
        <v>23.210023866348457</v>
      </c>
      <c r="Q26" s="282">
        <f>+'Klasse Rase'!I261</f>
        <v>26.610978520286391</v>
      </c>
      <c r="R26" s="282">
        <f>+'Klasse Rase'!I299</f>
        <v>17.004773269689736</v>
      </c>
      <c r="S26" s="283">
        <f>+'Klasse Rase'!I337</f>
        <v>8.5918854415274488</v>
      </c>
      <c r="T26" s="283">
        <f>+'Klasse Rase'!I375</f>
        <v>1.4319809069212404</v>
      </c>
      <c r="U26" s="283">
        <f>+'Klasse Rase'!I413</f>
        <v>0.29832935560859181</v>
      </c>
      <c r="V26" s="283" t="str">
        <f>+'Klasse Rase'!I451</f>
        <v/>
      </c>
      <c r="W26" s="283" t="str">
        <f>+'Klasse Rase'!I489</f>
        <v/>
      </c>
      <c r="X26" s="283" t="str">
        <f>+'Klasse Rase'!I527</f>
        <v/>
      </c>
      <c r="Y26" s="283" t="str">
        <f>+'Klasse Rase'!I565</f>
        <v/>
      </c>
      <c r="Z26" s="278"/>
      <c r="AA26" s="285">
        <f t="shared" si="6"/>
        <v>99.940334128878277</v>
      </c>
      <c r="AB26" s="278"/>
    </row>
    <row r="27" spans="1:28" ht="15.6">
      <c r="A27" s="278"/>
      <c r="B27" s="284">
        <f>+'Klasse Rase'!E34</f>
        <v>25</v>
      </c>
      <c r="C27" s="86" t="str">
        <f>+'Klasse Rase'!F34</f>
        <v>Simmental Kjøtt</v>
      </c>
      <c r="D27" s="285">
        <f>+Raser!G32</f>
        <v>740</v>
      </c>
      <c r="E27" s="278"/>
      <c r="F27" s="270">
        <f>+IF('Klasse Rase'!I194="",0,Kvalitetstilskudd!O27)</f>
        <v>28.378378378378379</v>
      </c>
      <c r="G27" s="270">
        <f t="shared" si="4"/>
        <v>35.945945945945944</v>
      </c>
      <c r="H27" s="278"/>
      <c r="I27" s="270">
        <f t="shared" si="5"/>
        <v>64.324324324324323</v>
      </c>
      <c r="J27" s="278"/>
      <c r="K27" s="33">
        <f>+'Klasse Rase'!I34</f>
        <v>0.27027027027027034</v>
      </c>
      <c r="L27" s="33">
        <f>+'Klasse Rase'!I72</f>
        <v>1.8918918918918923</v>
      </c>
      <c r="M27" s="33">
        <f>+'Klasse Rase'!I110</f>
        <v>11.081081081081082</v>
      </c>
      <c r="N27" s="33">
        <f>+'Klasse Rase'!I148</f>
        <v>22.297297297297295</v>
      </c>
      <c r="O27" s="281">
        <f>+'Klasse Rase'!I186</f>
        <v>28.378378378378379</v>
      </c>
      <c r="P27" s="282">
        <f>+'Klasse Rase'!I224</f>
        <v>18.513513513513512</v>
      </c>
      <c r="Q27" s="282">
        <f>+'Klasse Rase'!I262</f>
        <v>11.486486486486484</v>
      </c>
      <c r="R27" s="282">
        <f>+'Klasse Rase'!I300</f>
        <v>5.1351351351351342</v>
      </c>
      <c r="S27" s="283">
        <f>+'Klasse Rase'!I338</f>
        <v>0.54054054054054068</v>
      </c>
      <c r="T27" s="283">
        <f>+'Klasse Rase'!I376</f>
        <v>0.13513513513513517</v>
      </c>
      <c r="U27" s="283" t="str">
        <f>+'Klasse Rase'!I414</f>
        <v/>
      </c>
      <c r="V27" s="283">
        <f>+'Klasse Rase'!I452</f>
        <v>0.13513513513513517</v>
      </c>
      <c r="W27" s="283" t="str">
        <f>+'Klasse Rase'!I490</f>
        <v/>
      </c>
      <c r="X27" s="283" t="str">
        <f>+'Klasse Rase'!I528</f>
        <v/>
      </c>
      <c r="Y27" s="283" t="str">
        <f>+'Klasse Rase'!I566</f>
        <v/>
      </c>
      <c r="Z27" s="278"/>
      <c r="AA27" s="285">
        <f t="shared" si="6"/>
        <v>99.864864864864856</v>
      </c>
      <c r="AB27" s="278"/>
    </row>
    <row r="28" spans="1:28" ht="15.6">
      <c r="A28" s="278"/>
      <c r="B28" s="284">
        <f>+'Klasse Rase'!E35</f>
        <v>26</v>
      </c>
      <c r="C28" s="86" t="str">
        <f>+'Klasse Rase'!F35</f>
        <v>Blonde D'aquitaine</v>
      </c>
      <c r="D28" s="285">
        <f>+Raser!G33</f>
        <v>115</v>
      </c>
      <c r="E28" s="278"/>
      <c r="F28" s="270">
        <f>+IF('Klasse Rase'!I195="",0,Kvalitetstilskudd!O28)</f>
        <v>23.478260869565219</v>
      </c>
      <c r="G28" s="270">
        <f t="shared" si="4"/>
        <v>62.608695652173914</v>
      </c>
      <c r="H28" s="278"/>
      <c r="I28" s="270">
        <f t="shared" si="5"/>
        <v>86.086956521739125</v>
      </c>
      <c r="J28" s="278"/>
      <c r="K28" s="33" t="str">
        <f>+'Klasse Rase'!I35</f>
        <v/>
      </c>
      <c r="L28" s="33">
        <f>+'Klasse Rase'!I73</f>
        <v>0.86956521739130432</v>
      </c>
      <c r="M28" s="33">
        <f>+'Klasse Rase'!I111</f>
        <v>2.6086956521739126</v>
      </c>
      <c r="N28" s="33">
        <f>+'Klasse Rase'!I149</f>
        <v>10.434782608695652</v>
      </c>
      <c r="O28" s="281">
        <f>+'Klasse Rase'!I187</f>
        <v>23.478260869565219</v>
      </c>
      <c r="P28" s="282">
        <f>+'Klasse Rase'!I225</f>
        <v>38.260869565217391</v>
      </c>
      <c r="Q28" s="282">
        <f>+'Klasse Rase'!I263</f>
        <v>20</v>
      </c>
      <c r="R28" s="282">
        <f>+'Klasse Rase'!I301</f>
        <v>4.3478260869565215</v>
      </c>
      <c r="S28" s="283" t="str">
        <f>+'Klasse Rase'!I339</f>
        <v/>
      </c>
      <c r="T28" s="283" t="str">
        <f>+'Klasse Rase'!I377</f>
        <v/>
      </c>
      <c r="U28" s="283" t="str">
        <f>+'Klasse Rase'!I415</f>
        <v/>
      </c>
      <c r="V28" s="283" t="str">
        <f>+'Klasse Rase'!I453</f>
        <v/>
      </c>
      <c r="W28" s="283" t="str">
        <f>+'Klasse Rase'!I491</f>
        <v/>
      </c>
      <c r="X28" s="283" t="str">
        <f>+'Klasse Rase'!I529</f>
        <v/>
      </c>
      <c r="Y28" s="283" t="str">
        <f>+'Klasse Rase'!I567</f>
        <v/>
      </c>
      <c r="Z28" s="278"/>
      <c r="AA28" s="285">
        <f t="shared" si="6"/>
        <v>99.999999999999986</v>
      </c>
      <c r="AB28" s="278"/>
    </row>
    <row r="29" spans="1:28" ht="15.6">
      <c r="A29" s="278"/>
      <c r="B29" s="284">
        <f>+'Klasse Rase'!E36</f>
        <v>27</v>
      </c>
      <c r="C29" s="86" t="str">
        <f>+'Klasse Rase'!F36</f>
        <v>Scottish Highland</v>
      </c>
      <c r="D29" s="285">
        <f>+Raser!G34</f>
        <v>142</v>
      </c>
      <c r="E29" s="278"/>
      <c r="F29" s="270">
        <f>+IF('Klasse Rase'!I196="",0,Kvalitetstilskudd!O29)</f>
        <v>26.760563380281695</v>
      </c>
      <c r="G29" s="270">
        <f t="shared" si="4"/>
        <v>14.084507042253517</v>
      </c>
      <c r="H29" s="278"/>
      <c r="I29" s="270">
        <f t="shared" si="5"/>
        <v>40.845070422535215</v>
      </c>
      <c r="J29" s="278"/>
      <c r="K29" s="33" t="str">
        <f>+'Klasse Rase'!I36</f>
        <v/>
      </c>
      <c r="L29" s="33">
        <f>+'Klasse Rase'!I74</f>
        <v>3.52112676056338</v>
      </c>
      <c r="M29" s="33">
        <f>+'Klasse Rase'!I112</f>
        <v>23.239436619718305</v>
      </c>
      <c r="N29" s="33">
        <f>+'Klasse Rase'!I150</f>
        <v>32.394366197183096</v>
      </c>
      <c r="O29" s="281">
        <f>+'Klasse Rase'!I188</f>
        <v>26.760563380281695</v>
      </c>
      <c r="P29" s="282">
        <f>+'Klasse Rase'!I226</f>
        <v>9.8591549295774623</v>
      </c>
      <c r="Q29" s="282">
        <f>+'Klasse Rase'!I264</f>
        <v>4.2253521126760551</v>
      </c>
      <c r="R29" s="282" t="str">
        <f>+'Klasse Rase'!I302</f>
        <v/>
      </c>
      <c r="S29" s="283" t="str">
        <f>+'Klasse Rase'!I340</f>
        <v/>
      </c>
      <c r="T29" s="283" t="str">
        <f>+'Klasse Rase'!I378</f>
        <v/>
      </c>
      <c r="U29" s="283" t="str">
        <f>+'Klasse Rase'!I416</f>
        <v/>
      </c>
      <c r="V29" s="283" t="str">
        <f>+'Klasse Rase'!I454</f>
        <v/>
      </c>
      <c r="W29" s="283" t="str">
        <f>+'Klasse Rase'!I492</f>
        <v/>
      </c>
      <c r="X29" s="283" t="str">
        <f>+'Klasse Rase'!I530</f>
        <v/>
      </c>
      <c r="Y29" s="283" t="str">
        <f>+'Klasse Rase'!I568</f>
        <v/>
      </c>
      <c r="Z29" s="278"/>
      <c r="AA29" s="285">
        <f t="shared" si="6"/>
        <v>99.999999999999986</v>
      </c>
      <c r="AB29" s="278"/>
    </row>
    <row r="30" spans="1:28" ht="15.6">
      <c r="A30" s="278"/>
      <c r="B30" s="284">
        <f>+'Klasse Rase'!E37</f>
        <v>28</v>
      </c>
      <c r="C30" s="86" t="str">
        <f>+'Klasse Rase'!F37</f>
        <v>Tiroler Grauvieh</v>
      </c>
      <c r="D30" s="285">
        <f>+Raser!G35</f>
        <v>160</v>
      </c>
      <c r="E30" s="278"/>
      <c r="F30" s="270">
        <f>+IF('Klasse Rase'!I197="",0,Kvalitetstilskudd!O30)</f>
        <v>26.875</v>
      </c>
      <c r="G30" s="270">
        <f t="shared" si="4"/>
        <v>27.5</v>
      </c>
      <c r="H30" s="278"/>
      <c r="I30" s="270">
        <f t="shared" si="5"/>
        <v>54.375</v>
      </c>
      <c r="J30" s="278"/>
      <c r="K30" s="33" t="str">
        <f>+'Klasse Rase'!I37</f>
        <v/>
      </c>
      <c r="L30" s="33">
        <f>+'Klasse Rase'!I75</f>
        <v>2.5</v>
      </c>
      <c r="M30" s="33">
        <f>+'Klasse Rase'!I113</f>
        <v>18.75</v>
      </c>
      <c r="N30" s="33">
        <f>+'Klasse Rase'!I151</f>
        <v>24.375</v>
      </c>
      <c r="O30" s="281">
        <f>+'Klasse Rase'!I189</f>
        <v>26.875</v>
      </c>
      <c r="P30" s="282">
        <f>+'Klasse Rase'!I227</f>
        <v>16.875</v>
      </c>
      <c r="Q30" s="282">
        <f>+'Klasse Rase'!I265</f>
        <v>8.125</v>
      </c>
      <c r="R30" s="282">
        <f>+'Klasse Rase'!I303</f>
        <v>1.875</v>
      </c>
      <c r="S30" s="283">
        <f>+'Klasse Rase'!I341</f>
        <v>0.625</v>
      </c>
      <c r="T30" s="283" t="str">
        <f>+'Klasse Rase'!I379</f>
        <v/>
      </c>
      <c r="U30" s="283" t="str">
        <f>+'Klasse Rase'!I417</f>
        <v/>
      </c>
      <c r="V30" s="283" t="str">
        <f>+'Klasse Rase'!I455</f>
        <v/>
      </c>
      <c r="W30" s="283" t="str">
        <f>+'Klasse Rase'!I493</f>
        <v/>
      </c>
      <c r="X30" s="283" t="str">
        <f>+'Klasse Rase'!I531</f>
        <v/>
      </c>
      <c r="Y30" s="283" t="str">
        <f>+'Klasse Rase'!I569</f>
        <v/>
      </c>
      <c r="Z30" s="278"/>
      <c r="AA30" s="285">
        <f t="shared" si="6"/>
        <v>100</v>
      </c>
      <c r="AB30" s="278"/>
    </row>
    <row r="31" spans="1:28" ht="15.6">
      <c r="A31" s="278"/>
      <c r="B31" s="284">
        <f>+'Klasse Rase'!E38</f>
        <v>29</v>
      </c>
      <c r="C31" s="86" t="str">
        <f>+'Klasse Rase'!F38</f>
        <v xml:space="preserve">Dexter </v>
      </c>
      <c r="D31" s="285">
        <f>+Raser!G36</f>
        <v>108</v>
      </c>
      <c r="E31" s="278"/>
      <c r="F31" s="270">
        <f>+IF('Klasse Rase'!I198="",0,Kvalitetstilskudd!O31)</f>
        <v>39.814814814814817</v>
      </c>
      <c r="G31" s="270">
        <f t="shared" si="4"/>
        <v>12.037037037037035</v>
      </c>
      <c r="H31" s="278"/>
      <c r="I31" s="270">
        <f t="shared" si="5"/>
        <v>51.851851851851848</v>
      </c>
      <c r="J31" s="278"/>
      <c r="K31" s="33">
        <f>+'Klasse Rase'!I38</f>
        <v>0.92592592592592604</v>
      </c>
      <c r="L31" s="33">
        <f>+'Klasse Rase'!I76</f>
        <v>6.4814814814814827</v>
      </c>
      <c r="M31" s="33">
        <f>+'Klasse Rase'!I114</f>
        <v>19.444444444444443</v>
      </c>
      <c r="N31" s="33">
        <f>+'Klasse Rase'!I152</f>
        <v>21.296296296296298</v>
      </c>
      <c r="O31" s="281">
        <f>+'Klasse Rase'!I190</f>
        <v>39.814814814814817</v>
      </c>
      <c r="P31" s="282">
        <f>+'Klasse Rase'!I228</f>
        <v>10.185185185185183</v>
      </c>
      <c r="Q31" s="282">
        <f>+'Klasse Rase'!I266</f>
        <v>1.8518518518518521</v>
      </c>
      <c r="R31" s="282" t="str">
        <f>+'Klasse Rase'!I304</f>
        <v/>
      </c>
      <c r="S31" s="283" t="str">
        <f>+'Klasse Rase'!I342</f>
        <v/>
      </c>
      <c r="T31" s="283" t="str">
        <f>+'Klasse Rase'!I380</f>
        <v/>
      </c>
      <c r="U31" s="283" t="str">
        <f>+'Klasse Rase'!I418</f>
        <v/>
      </c>
      <c r="V31" s="283" t="str">
        <f>+'Klasse Rase'!I456</f>
        <v/>
      </c>
      <c r="W31" s="283" t="str">
        <f>+'Klasse Rase'!I494</f>
        <v/>
      </c>
      <c r="X31" s="283" t="str">
        <f>+'Klasse Rase'!I532</f>
        <v/>
      </c>
      <c r="Y31" s="283" t="str">
        <f>+'Klasse Rase'!I570</f>
        <v/>
      </c>
      <c r="Z31" s="278"/>
      <c r="AA31" s="285">
        <f t="shared" si="6"/>
        <v>100</v>
      </c>
      <c r="AB31" s="278"/>
    </row>
    <row r="32" spans="1:28" ht="15.6">
      <c r="A32" s="278"/>
      <c r="B32" s="284">
        <f>+'Klasse Rase'!E39</f>
        <v>30</v>
      </c>
      <c r="C32" s="86" t="str">
        <f>+'Klasse Rase'!F39</f>
        <v>Piemontese</v>
      </c>
      <c r="D32" s="285">
        <f>+Raser!G37</f>
        <v>8</v>
      </c>
      <c r="E32" s="278"/>
      <c r="F32" s="270">
        <f>+IF('Klasse Rase'!I199="",0,Kvalitetstilskudd!O32)</f>
        <v>37.5</v>
      </c>
      <c r="G32" s="270">
        <f t="shared" si="4"/>
        <v>62.5</v>
      </c>
      <c r="H32" s="278"/>
      <c r="I32" s="270">
        <f t="shared" si="5"/>
        <v>100</v>
      </c>
      <c r="J32" s="278"/>
      <c r="K32" s="33" t="str">
        <f>+'Klasse Rase'!I39</f>
        <v/>
      </c>
      <c r="L32" s="33" t="str">
        <f>+'Klasse Rase'!I77</f>
        <v/>
      </c>
      <c r="M32" s="33" t="str">
        <f>+'Klasse Rase'!I115</f>
        <v/>
      </c>
      <c r="N32" s="33" t="str">
        <f>+'Klasse Rase'!I153</f>
        <v/>
      </c>
      <c r="O32" s="281">
        <f>+'Klasse Rase'!I191</f>
        <v>37.5</v>
      </c>
      <c r="P32" s="282">
        <f>+'Klasse Rase'!I229</f>
        <v>37.5</v>
      </c>
      <c r="Q32" s="282" t="str">
        <f>+'Klasse Rase'!I267</f>
        <v/>
      </c>
      <c r="R32" s="282">
        <f>+'Klasse Rase'!I305</f>
        <v>25</v>
      </c>
      <c r="S32" s="283" t="str">
        <f>+'Klasse Rase'!I343</f>
        <v/>
      </c>
      <c r="T32" s="283" t="str">
        <f>+'Klasse Rase'!I381</f>
        <v/>
      </c>
      <c r="U32" s="283" t="str">
        <f>+'Klasse Rase'!I419</f>
        <v/>
      </c>
      <c r="V32" s="283" t="str">
        <f>+'Klasse Rase'!I457</f>
        <v/>
      </c>
      <c r="W32" s="283" t="str">
        <f>+'Klasse Rase'!I495</f>
        <v/>
      </c>
      <c r="X32" s="283" t="str">
        <f>+'Klasse Rase'!I533</f>
        <v/>
      </c>
      <c r="Y32" s="283" t="str">
        <f>+'Klasse Rase'!I571</f>
        <v/>
      </c>
      <c r="Z32" s="278"/>
      <c r="AA32" s="285">
        <f t="shared" si="6"/>
        <v>100</v>
      </c>
      <c r="AB32" s="278"/>
    </row>
    <row r="33" spans="1:28" ht="15.6">
      <c r="A33" s="278"/>
      <c r="B33" s="284">
        <f>+'Klasse Rase'!E40</f>
        <v>31</v>
      </c>
      <c r="C33" s="86" t="str">
        <f>+'Klasse Rase'!F40</f>
        <v>Galloway</v>
      </c>
      <c r="D33" s="285">
        <f>+Raser!G38</f>
        <v>50</v>
      </c>
      <c r="E33" s="278"/>
      <c r="F33" s="270">
        <f>+IF('Klasse Rase'!I200="",0,Kvalitetstilskudd!O33)</f>
        <v>0</v>
      </c>
      <c r="G33" s="270">
        <f t="shared" si="4"/>
        <v>40</v>
      </c>
      <c r="H33" s="278"/>
      <c r="I33" s="270">
        <f t="shared" si="5"/>
        <v>40</v>
      </c>
      <c r="J33" s="278"/>
      <c r="K33" s="33" t="str">
        <f>+'Klasse Rase'!I40</f>
        <v/>
      </c>
      <c r="L33" s="33" t="str">
        <f>+'Klasse Rase'!I78</f>
        <v/>
      </c>
      <c r="M33" s="33">
        <f>+'Klasse Rase'!I116</f>
        <v>18</v>
      </c>
      <c r="N33" s="33">
        <f>+'Klasse Rase'!I154</f>
        <v>16</v>
      </c>
      <c r="O33" s="281">
        <f>+'Klasse Rase'!I192</f>
        <v>26</v>
      </c>
      <c r="P33" s="282">
        <f>+'Klasse Rase'!I230</f>
        <v>16</v>
      </c>
      <c r="Q33" s="282">
        <f>+'Klasse Rase'!I268</f>
        <v>24</v>
      </c>
      <c r="R33" s="282" t="str">
        <f>+'Klasse Rase'!I306</f>
        <v/>
      </c>
      <c r="S33" s="283" t="str">
        <f>+'Klasse Rase'!I344</f>
        <v/>
      </c>
      <c r="T33" s="283" t="str">
        <f>+'Klasse Rase'!I382</f>
        <v/>
      </c>
      <c r="U33" s="283" t="str">
        <f>+'Klasse Rase'!I420</f>
        <v/>
      </c>
      <c r="V33" s="283" t="str">
        <f>+'Klasse Rase'!I458</f>
        <v/>
      </c>
      <c r="W33" s="283" t="str">
        <f>+'Klasse Rase'!I496</f>
        <v/>
      </c>
      <c r="X33" s="283" t="str">
        <f>+'Klasse Rase'!I534</f>
        <v/>
      </c>
      <c r="Y33" s="283" t="str">
        <f>+'Klasse Rase'!I572</f>
        <v/>
      </c>
      <c r="Z33" s="278"/>
      <c r="AA33" s="285">
        <f t="shared" si="6"/>
        <v>100</v>
      </c>
      <c r="AB33" s="278"/>
    </row>
    <row r="34" spans="1:28" ht="15.6">
      <c r="A34" s="278"/>
      <c r="B34" s="284">
        <f>+'Klasse Rase'!E41</f>
        <v>32</v>
      </c>
      <c r="C34" s="86" t="str">
        <f>+'Klasse Rase'!F41</f>
        <v>Salers</v>
      </c>
      <c r="D34" s="285">
        <f>+Raser!G39</f>
        <v>0</v>
      </c>
      <c r="E34" s="278"/>
      <c r="F34" s="270">
        <f>+IF('Klasse Rase'!I201="",0,Kvalitetstilskudd!O34)</f>
        <v>0</v>
      </c>
      <c r="G34" s="270">
        <f t="shared" si="4"/>
        <v>0</v>
      </c>
      <c r="H34" s="278"/>
      <c r="I34" s="270">
        <f t="shared" si="5"/>
        <v>0</v>
      </c>
      <c r="J34" s="278"/>
      <c r="K34" s="33" t="str">
        <f>+'Klasse Rase'!I41</f>
        <v/>
      </c>
      <c r="L34" s="33" t="str">
        <f>+'Klasse Rase'!I79</f>
        <v/>
      </c>
      <c r="M34" s="33" t="str">
        <f>+'Klasse Rase'!I117</f>
        <v/>
      </c>
      <c r="N34" s="33" t="str">
        <f>+'Klasse Rase'!I155</f>
        <v/>
      </c>
      <c r="O34" s="281">
        <f>+'Klasse Rase'!I193</f>
        <v>0</v>
      </c>
      <c r="P34" s="282" t="str">
        <f>+'Klasse Rase'!I231</f>
        <v/>
      </c>
      <c r="Q34" s="282" t="str">
        <f>+'Klasse Rase'!I269</f>
        <v/>
      </c>
      <c r="R34" s="282" t="str">
        <f>+'Klasse Rase'!I307</f>
        <v/>
      </c>
      <c r="S34" s="283" t="str">
        <f>+'Klasse Rase'!I345</f>
        <v/>
      </c>
      <c r="T34" s="283" t="str">
        <f>+'Klasse Rase'!I383</f>
        <v/>
      </c>
      <c r="U34" s="283" t="str">
        <f>+'Klasse Rase'!I421</f>
        <v/>
      </c>
      <c r="V34" s="283" t="str">
        <f>+'Klasse Rase'!I459</f>
        <v/>
      </c>
      <c r="W34" s="283" t="str">
        <f>+'Klasse Rase'!I497</f>
        <v/>
      </c>
      <c r="X34" s="283" t="str">
        <f>+'Klasse Rase'!I535</f>
        <v/>
      </c>
      <c r="Y34" s="283" t="str">
        <f>+'Klasse Rase'!I573</f>
        <v/>
      </c>
      <c r="Z34" s="278"/>
      <c r="AA34" s="285">
        <f t="shared" si="6"/>
        <v>0</v>
      </c>
      <c r="AB34" s="278"/>
    </row>
    <row r="35" spans="1:28" ht="15.6">
      <c r="A35" s="278"/>
      <c r="B35" s="284">
        <f>+'Klasse Rase'!E42</f>
        <v>33</v>
      </c>
      <c r="C35" s="86" t="str">
        <f>+'Klasse Rase'!F42</f>
        <v>Chianina</v>
      </c>
      <c r="D35" s="285">
        <f>+Raser!G40</f>
        <v>0</v>
      </c>
      <c r="E35" s="278"/>
      <c r="F35" s="270">
        <f>+IF('Klasse Rase'!I202="",0,Kvalitetstilskudd!O35)</f>
        <v>0</v>
      </c>
      <c r="G35" s="270">
        <f t="shared" si="4"/>
        <v>0</v>
      </c>
      <c r="H35" s="278"/>
      <c r="I35" s="270">
        <f t="shared" si="5"/>
        <v>0</v>
      </c>
      <c r="J35" s="278"/>
      <c r="K35" s="33" t="str">
        <f>+'Klasse Rase'!I42</f>
        <v/>
      </c>
      <c r="L35" s="33" t="str">
        <f>+'Klasse Rase'!I80</f>
        <v/>
      </c>
      <c r="M35" s="33" t="str">
        <f>+'Klasse Rase'!I118</f>
        <v/>
      </c>
      <c r="N35" s="33" t="str">
        <f>+'Klasse Rase'!I156</f>
        <v/>
      </c>
      <c r="O35" s="281">
        <f>+'Klasse Rase'!I194</f>
        <v>0</v>
      </c>
      <c r="P35" s="282" t="str">
        <f>+'Klasse Rase'!I232</f>
        <v/>
      </c>
      <c r="Q35" s="282" t="str">
        <f>+'Klasse Rase'!I270</f>
        <v/>
      </c>
      <c r="R35" s="282" t="str">
        <f>+'Klasse Rase'!I308</f>
        <v/>
      </c>
      <c r="S35" s="283" t="str">
        <f>+'Klasse Rase'!I346</f>
        <v/>
      </c>
      <c r="T35" s="283" t="str">
        <f>+'Klasse Rase'!I384</f>
        <v/>
      </c>
      <c r="U35" s="283" t="str">
        <f>+'Klasse Rase'!I422</f>
        <v/>
      </c>
      <c r="V35" s="283" t="str">
        <f>+'Klasse Rase'!I460</f>
        <v/>
      </c>
      <c r="W35" s="283" t="str">
        <f>+'Klasse Rase'!I498</f>
        <v/>
      </c>
      <c r="X35" s="283" t="str">
        <f>+'Klasse Rase'!I536</f>
        <v/>
      </c>
      <c r="Y35" s="283" t="str">
        <f>+'Klasse Rase'!I574</f>
        <v/>
      </c>
      <c r="Z35" s="278"/>
      <c r="AA35" s="285">
        <f t="shared" si="6"/>
        <v>0</v>
      </c>
      <c r="AB35" s="278"/>
    </row>
    <row r="36" spans="1:28" ht="15.6">
      <c r="A36" s="278"/>
      <c r="B36" s="284">
        <f>+'Klasse Rase'!E43</f>
        <v>34</v>
      </c>
      <c r="C36" s="86" t="str">
        <f>+'Klasse Rase'!F43</f>
        <v>Belgisk blå</v>
      </c>
      <c r="D36" s="285">
        <f>+Raser!G41</f>
        <v>0</v>
      </c>
      <c r="E36" s="278"/>
      <c r="F36" s="270" t="e">
        <f>+IF('Klasse Rase'!#REF!="",0,Kvalitetstilskudd!O36)</f>
        <v>#REF!</v>
      </c>
      <c r="G36" s="270">
        <f t="shared" si="4"/>
        <v>0</v>
      </c>
      <c r="H36" s="278"/>
      <c r="I36" s="270" t="e">
        <f t="shared" si="5"/>
        <v>#REF!</v>
      </c>
      <c r="J36" s="278"/>
      <c r="K36" s="33" t="str">
        <f>+'Klasse Rase'!I43</f>
        <v/>
      </c>
      <c r="L36" s="33" t="str">
        <f>+'Klasse Rase'!I81</f>
        <v/>
      </c>
      <c r="M36" s="33" t="str">
        <f>+'Klasse Rase'!I119</f>
        <v/>
      </c>
      <c r="N36" s="33" t="str">
        <f>+'Klasse Rase'!I157</f>
        <v/>
      </c>
      <c r="O36" s="281">
        <f>+'Klasse Rase'!I195</f>
        <v>0</v>
      </c>
      <c r="P36" s="282" t="str">
        <f>+'Klasse Rase'!I233</f>
        <v/>
      </c>
      <c r="Q36" s="282" t="str">
        <f>+'Klasse Rase'!I271</f>
        <v/>
      </c>
      <c r="R36" s="282" t="str">
        <f>+'Klasse Rase'!I309</f>
        <v/>
      </c>
      <c r="S36" s="283" t="str">
        <f>+'Klasse Rase'!I347</f>
        <v/>
      </c>
      <c r="T36" s="283" t="str">
        <f>+'Klasse Rase'!I385</f>
        <v/>
      </c>
      <c r="U36" s="283" t="str">
        <f>+'Klasse Rase'!I423</f>
        <v/>
      </c>
      <c r="V36" s="283" t="str">
        <f>+'Klasse Rase'!I461</f>
        <v/>
      </c>
      <c r="W36" s="283" t="str">
        <f>+'Klasse Rase'!I499</f>
        <v/>
      </c>
      <c r="X36" s="283" t="str">
        <f>+'Klasse Rase'!I537</f>
        <v/>
      </c>
      <c r="Y36" s="283" t="str">
        <f>+'Klasse Rase'!I575</f>
        <v/>
      </c>
      <c r="Z36" s="278"/>
      <c r="AA36" s="285">
        <f t="shared" si="6"/>
        <v>0</v>
      </c>
      <c r="AB36" s="278"/>
    </row>
    <row r="37" spans="1:28" ht="15.6">
      <c r="A37" s="278"/>
      <c r="B37" s="284">
        <f>+'Klasse Rase'!E44</f>
        <v>39</v>
      </c>
      <c r="C37" s="86" t="str">
        <f>+'Klasse Rase'!F44</f>
        <v xml:space="preserve">Wagyu </v>
      </c>
      <c r="D37" s="285">
        <f>+Raser!G42</f>
        <v>15</v>
      </c>
      <c r="E37" s="278"/>
      <c r="F37" s="270" t="e">
        <f>+IF('Klasse Rase'!#REF!="",0,Kvalitetstilskudd!O37)</f>
        <v>#REF!</v>
      </c>
      <c r="G37" s="270">
        <f t="shared" si="4"/>
        <v>46.666666666666686</v>
      </c>
      <c r="H37" s="278"/>
      <c r="I37" s="270" t="e">
        <f t="shared" si="5"/>
        <v>#REF!</v>
      </c>
      <c r="J37" s="278"/>
      <c r="K37" s="33" t="str">
        <f>+'Klasse Rase'!I44</f>
        <v/>
      </c>
      <c r="L37" s="33" t="str">
        <f>+'Klasse Rase'!I82</f>
        <v/>
      </c>
      <c r="M37" s="33" t="str">
        <f>+'Klasse Rase'!I120</f>
        <v/>
      </c>
      <c r="N37" s="33">
        <f>+'Klasse Rase'!I158</f>
        <v>46.666666666666657</v>
      </c>
      <c r="O37" s="281">
        <f>+'Klasse Rase'!I196</f>
        <v>6.6666666666666687</v>
      </c>
      <c r="P37" s="282">
        <f>+'Klasse Rase'!I234</f>
        <v>33.333333333333343</v>
      </c>
      <c r="Q37" s="282">
        <f>+'Klasse Rase'!I272</f>
        <v>6.6666666666666687</v>
      </c>
      <c r="R37" s="282">
        <f>+'Klasse Rase'!I310</f>
        <v>6.6666666666666687</v>
      </c>
      <c r="S37" s="283" t="str">
        <f>+'Klasse Rase'!I348</f>
        <v/>
      </c>
      <c r="T37" s="283" t="str">
        <f>+'Klasse Rase'!I386</f>
        <v/>
      </c>
      <c r="U37" s="283" t="str">
        <f>+'Klasse Rase'!I424</f>
        <v/>
      </c>
      <c r="V37" s="283" t="str">
        <f>+'Klasse Rase'!I462</f>
        <v/>
      </c>
      <c r="W37" s="283" t="str">
        <f>+'Klasse Rase'!I500</f>
        <v/>
      </c>
      <c r="X37" s="283" t="str">
        <f>+'Klasse Rase'!I538</f>
        <v/>
      </c>
      <c r="Y37" s="283" t="str">
        <f>+'Klasse Rase'!I576</f>
        <v/>
      </c>
      <c r="Z37" s="278"/>
      <c r="AA37" s="285">
        <f t="shared" si="6"/>
        <v>100.00000000000001</v>
      </c>
      <c r="AB37" s="278"/>
    </row>
    <row r="38" spans="1:28" ht="15.6">
      <c r="A38" s="278"/>
      <c r="B38" s="284">
        <f>+'Klasse Rase'!E45</f>
        <v>40</v>
      </c>
      <c r="C38" s="86" t="str">
        <f>+'Klasse Rase'!F45</f>
        <v>Jak (Bos Grunniens)</v>
      </c>
      <c r="D38" s="285">
        <f>+Raser!G43</f>
        <v>0</v>
      </c>
      <c r="E38" s="278"/>
      <c r="F38" s="270" t="e">
        <f>+IF('Klasse Rase'!#REF!="",0,Kvalitetstilskudd!O38)</f>
        <v>#REF!</v>
      </c>
      <c r="G38" s="270">
        <f t="shared" si="4"/>
        <v>0</v>
      </c>
      <c r="H38" s="278"/>
      <c r="I38" s="270" t="e">
        <f t="shared" si="5"/>
        <v>#REF!</v>
      </c>
      <c r="J38" s="278"/>
      <c r="K38" s="33" t="str">
        <f>+'Klasse Rase'!I45</f>
        <v/>
      </c>
      <c r="L38" s="33" t="str">
        <f>+'Klasse Rase'!I83</f>
        <v/>
      </c>
      <c r="M38" s="33" t="str">
        <f>+'Klasse Rase'!I121</f>
        <v/>
      </c>
      <c r="N38" s="33" t="str">
        <f>+'Klasse Rase'!I159</f>
        <v/>
      </c>
      <c r="O38" s="281">
        <f>+'Klasse Rase'!I197</f>
        <v>0</v>
      </c>
      <c r="P38" s="282" t="str">
        <f>+'Klasse Rase'!I235</f>
        <v/>
      </c>
      <c r="Q38" s="282" t="str">
        <f>+'Klasse Rase'!I273</f>
        <v/>
      </c>
      <c r="R38" s="282" t="str">
        <f>+'Klasse Rase'!I311</f>
        <v/>
      </c>
      <c r="S38" s="283" t="str">
        <f>+'Klasse Rase'!I349</f>
        <v/>
      </c>
      <c r="T38" s="283" t="str">
        <f>+'Klasse Rase'!I387</f>
        <v/>
      </c>
      <c r="U38" s="283" t="str">
        <f>+'Klasse Rase'!I425</f>
        <v/>
      </c>
      <c r="V38" s="283" t="str">
        <f>+'Klasse Rase'!I463</f>
        <v/>
      </c>
      <c r="W38" s="283" t="str">
        <f>+'Klasse Rase'!I501</f>
        <v/>
      </c>
      <c r="X38" s="283" t="str">
        <f>+'Klasse Rase'!I539</f>
        <v/>
      </c>
      <c r="Y38" s="283" t="str">
        <f>+'Klasse Rase'!I577</f>
        <v/>
      </c>
      <c r="Z38" s="278"/>
      <c r="AA38" s="285">
        <f t="shared" si="6"/>
        <v>0</v>
      </c>
      <c r="AB38" s="278"/>
    </row>
    <row r="39" spans="1:28" ht="15.6">
      <c r="A39" s="278"/>
      <c r="B39" s="284">
        <f>+'Klasse Rase'!E46</f>
        <v>98</v>
      </c>
      <c r="C39" s="86" t="str">
        <f>+'Klasse Rase'!F46</f>
        <v>Krysninger</v>
      </c>
      <c r="D39" s="285">
        <f>+Raser!G44</f>
        <v>0</v>
      </c>
      <c r="E39" s="278"/>
      <c r="F39" s="270">
        <f>+IF('Klasse Rase'!I203="",0,Kvalitetstilskudd!O39)</f>
        <v>20.754716981132077</v>
      </c>
      <c r="G39" s="270">
        <f t="shared" si="4"/>
        <v>28.556858745537991</v>
      </c>
      <c r="H39" s="278"/>
      <c r="I39" s="270">
        <f t="shared" si="5"/>
        <v>49.311575726670071</v>
      </c>
      <c r="J39" s="278"/>
      <c r="K39" s="33">
        <f>+'Klasse Rase'!I46</f>
        <v>2.7027027027027031</v>
      </c>
      <c r="L39" s="33">
        <f>+'Klasse Rase'!I84</f>
        <v>11.422743498215196</v>
      </c>
      <c r="M39" s="33">
        <f>+'Klasse Rase'!I122</f>
        <v>16.471188169301382</v>
      </c>
      <c r="N39" s="33">
        <f>+'Klasse Rase'!I160</f>
        <v>20.040795512493627</v>
      </c>
      <c r="O39" s="281">
        <f>+'Klasse Rase'!I198</f>
        <v>20.754716981132077</v>
      </c>
      <c r="P39" s="282">
        <f>+'Klasse Rase'!I236</f>
        <v>14.94135645079041</v>
      </c>
      <c r="Q39" s="282">
        <f>+'Klasse Rase'!I274</f>
        <v>8.87302396736359</v>
      </c>
      <c r="R39" s="282">
        <f>+'Klasse Rase'!I312</f>
        <v>3.6715961244263129</v>
      </c>
      <c r="S39" s="283">
        <f>+'Klasse Rase'!I350</f>
        <v>0.86690464048954596</v>
      </c>
      <c r="T39" s="283">
        <f>+'Klasse Rase'!I388</f>
        <v>0.20397756246812848</v>
      </c>
      <c r="U39" s="283" t="str">
        <f>+'Klasse Rase'!I426</f>
        <v/>
      </c>
      <c r="V39" s="283" t="str">
        <f>+'Klasse Rase'!I464</f>
        <v/>
      </c>
      <c r="W39" s="283" t="str">
        <f>+'Klasse Rase'!I502</f>
        <v/>
      </c>
      <c r="X39" s="283" t="str">
        <f>+'Klasse Rase'!I540</f>
        <v/>
      </c>
      <c r="Y39" s="283" t="str">
        <f>+'Klasse Rase'!I578</f>
        <v/>
      </c>
      <c r="Z39" s="278"/>
      <c r="AA39" s="285">
        <f t="shared" si="6"/>
        <v>99.949005609382979</v>
      </c>
      <c r="AB39" s="278"/>
    </row>
    <row r="40" spans="1:28" ht="15.6">
      <c r="A40" s="278"/>
      <c r="B40" s="284">
        <f>+'Klasse Rase'!E47</f>
        <v>99</v>
      </c>
      <c r="C40" s="86" t="str">
        <f>+'Klasse Rase'!F47</f>
        <v>Ukjent</v>
      </c>
      <c r="D40" s="285">
        <f>+Raser!G45</f>
        <v>1961</v>
      </c>
      <c r="E40" s="278"/>
      <c r="F40" s="270">
        <f>+IF('Klasse Rase'!I204="",0,Kvalitetstilskudd!O40)</f>
        <v>16.197183098591548</v>
      </c>
      <c r="G40" s="270">
        <f>SUM(P40:Y40)</f>
        <v>14.7887323943662</v>
      </c>
      <c r="H40" s="278"/>
      <c r="I40" s="270">
        <f>+F40+G40</f>
        <v>30.985915492957748</v>
      </c>
      <c r="J40" s="278"/>
      <c r="K40" s="33">
        <f>+'Klasse Rase'!I47</f>
        <v>2.8169014084507031</v>
      </c>
      <c r="L40" s="33">
        <f>+'Klasse Rase'!I85</f>
        <v>16.901408450704221</v>
      </c>
      <c r="M40" s="33">
        <f>+'Klasse Rase'!I123</f>
        <v>24.647887323943657</v>
      </c>
      <c r="N40" s="33">
        <f>+'Klasse Rase'!I161</f>
        <v>24.647887323943657</v>
      </c>
      <c r="O40" s="281">
        <f>+'Klasse Rase'!I199</f>
        <v>16.197183098591548</v>
      </c>
      <c r="P40" s="282">
        <f>+'Klasse Rase'!I237</f>
        <v>12.676056338028172</v>
      </c>
      <c r="Q40" s="282">
        <f>+'Klasse Rase'!I275</f>
        <v>2.1126760563380276</v>
      </c>
      <c r="R40" s="282" t="str">
        <f>+'Klasse Rase'!I313</f>
        <v/>
      </c>
      <c r="S40" s="283" t="str">
        <f>+'Klasse Rase'!I351</f>
        <v/>
      </c>
      <c r="T40" s="283" t="str">
        <f>+'Klasse Rase'!I389</f>
        <v/>
      </c>
      <c r="U40" s="283" t="str">
        <f>+'Klasse Rase'!I427</f>
        <v/>
      </c>
      <c r="V40" s="283" t="str">
        <f>+'Klasse Rase'!I465</f>
        <v/>
      </c>
      <c r="W40" s="283" t="str">
        <f>+'Klasse Rase'!I503</f>
        <v/>
      </c>
      <c r="X40" s="283" t="str">
        <f>+'Klasse Rase'!I541</f>
        <v/>
      </c>
      <c r="Y40" s="283" t="str">
        <f>+'Klasse Rase'!I579</f>
        <v/>
      </c>
      <c r="Z40" s="278"/>
      <c r="AA40" s="285">
        <f>SUM(K40:Y40)</f>
        <v>100</v>
      </c>
      <c r="AB40" s="278"/>
    </row>
    <row r="41" spans="1:28" ht="15.6">
      <c r="A41" s="278"/>
      <c r="B41" s="278"/>
      <c r="C41" s="278"/>
      <c r="D41" s="278"/>
      <c r="E41" s="278"/>
      <c r="F41" s="278"/>
      <c r="G41" s="278"/>
      <c r="H41" s="278"/>
      <c r="I41" s="278"/>
      <c r="J41" s="278"/>
      <c r="K41" s="278"/>
      <c r="L41" s="278"/>
      <c r="M41" s="278"/>
      <c r="N41" s="278"/>
      <c r="O41" s="278"/>
      <c r="P41" s="278"/>
      <c r="Q41" s="278"/>
      <c r="R41" s="278"/>
      <c r="S41" s="278"/>
      <c r="T41" s="278"/>
      <c r="U41" s="278"/>
      <c r="V41" s="278"/>
      <c r="W41" s="278"/>
      <c r="X41" s="278"/>
      <c r="Y41" s="278"/>
      <c r="Z41" s="278"/>
      <c r="AA41" s="278"/>
      <c r="AB41" s="278"/>
    </row>
    <row r="42" spans="1:28" ht="15.6">
      <c r="A42" s="278"/>
      <c r="B42" s="278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</row>
    <row r="43" spans="1:28" ht="15.6">
      <c r="D43" s="270" t="e">
        <f>SUM(D6:D42)</f>
        <v>#REF!</v>
      </c>
    </row>
  </sheetData>
  <mergeCells count="1">
    <mergeCell ref="S2:T2"/>
  </mergeCells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9E0ED-4617-4019-B892-9D19E4B5316B}">
  <dimension ref="A1:AY56"/>
  <sheetViews>
    <sheetView zoomScale="88" zoomScaleNormal="88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D22" sqref="D22"/>
    </sheetView>
  </sheetViews>
  <sheetFormatPr baseColWidth="10" defaultRowHeight="15"/>
  <cols>
    <col min="1" max="1" width="1.6328125" customWidth="1"/>
    <col min="2" max="2" width="5.08984375" customWidth="1"/>
    <col min="3" max="3" width="3.36328125" customWidth="1"/>
    <col min="4" max="4" width="15.90625" customWidth="1"/>
    <col min="5" max="5" width="7.453125" customWidth="1"/>
    <col min="6" max="6" width="7.36328125" customWidth="1"/>
    <col min="7" max="7" width="4.81640625" style="67" customWidth="1"/>
    <col min="8" max="8" width="5.08984375" style="67" customWidth="1"/>
    <col min="9" max="9" width="6.453125" style="67" customWidth="1"/>
    <col min="10" max="10" width="1.6328125" style="67" customWidth="1"/>
    <col min="11" max="11" width="6" style="11" customWidth="1"/>
    <col min="12" max="12" width="5.08984375" style="67" customWidth="1"/>
    <col min="13" max="13" width="1.6328125" customWidth="1"/>
    <col min="14" max="14" width="6.54296875" style="11" customWidth="1"/>
    <col min="15" max="15" width="6.6328125" style="11" customWidth="1"/>
    <col min="16" max="16" width="1.81640625" style="543" customWidth="1"/>
    <col min="17" max="17" width="6" customWidth="1"/>
    <col min="18" max="18" width="5.08984375" style="1" customWidth="1"/>
    <col min="19" max="19" width="2.7265625" style="11" customWidth="1"/>
    <col min="20" max="20" width="5.54296875" customWidth="1"/>
    <col min="21" max="21" width="5.08984375" style="1" customWidth="1"/>
    <col min="22" max="22" width="5.90625" style="11" customWidth="1"/>
    <col min="23" max="23" width="6.90625" style="11" customWidth="1"/>
    <col min="24" max="24" width="5" customWidth="1"/>
    <col min="25" max="25" width="4.81640625" style="67" customWidth="1"/>
    <col min="26" max="26" width="5.08984375" style="11" customWidth="1"/>
    <col min="27" max="27" width="5" style="11" customWidth="1"/>
    <col min="28" max="28" width="1.54296875" style="11" customWidth="1"/>
    <col min="29" max="29" width="6.36328125" style="11" customWidth="1"/>
    <col min="30" max="30" width="5.54296875" customWidth="1"/>
    <col min="31" max="31" width="7.1796875" customWidth="1"/>
    <col min="32" max="32" width="7.36328125" style="11" customWidth="1"/>
    <col min="33" max="33" width="9.81640625" style="67" customWidth="1"/>
    <col min="34" max="34" width="6.81640625" style="11" customWidth="1"/>
    <col min="35" max="35" width="9.90625" style="11" customWidth="1"/>
    <col min="36" max="36" width="8.81640625" customWidth="1"/>
    <col min="37" max="37" width="7.36328125" customWidth="1"/>
    <col min="38" max="38" width="8.6328125" customWidth="1"/>
    <col min="39" max="39" width="7.81640625" customWidth="1"/>
    <col min="40" max="40" width="10.6328125" style="67" customWidth="1"/>
    <col min="41" max="42" width="10.90625" style="67"/>
    <col min="43" max="43" width="10" style="67" customWidth="1"/>
    <col min="47" max="47" width="14" customWidth="1"/>
    <col min="48" max="48" width="12.54296875" customWidth="1"/>
    <col min="49" max="49" width="10.90625" customWidth="1"/>
  </cols>
  <sheetData>
    <row r="1" spans="1:51">
      <c r="A1" s="43"/>
      <c r="B1" s="43"/>
      <c r="C1" s="43"/>
      <c r="D1" s="43"/>
      <c r="E1" s="43"/>
      <c r="F1" s="43"/>
      <c r="G1" s="64"/>
      <c r="H1" s="64"/>
      <c r="I1" s="64"/>
      <c r="J1" s="64"/>
      <c r="K1" s="73"/>
      <c r="L1" s="64"/>
      <c r="M1" s="43"/>
      <c r="N1" s="73"/>
      <c r="O1" s="73"/>
      <c r="P1" s="73"/>
      <c r="Q1" s="43"/>
      <c r="R1" s="332"/>
      <c r="S1" s="73"/>
      <c r="T1" s="43"/>
      <c r="U1" s="332"/>
      <c r="V1" s="73"/>
      <c r="W1" s="73"/>
      <c r="X1" s="43"/>
      <c r="Y1" s="64"/>
      <c r="Z1" s="73"/>
      <c r="AA1" s="73"/>
      <c r="AB1" s="73"/>
      <c r="AC1" s="73"/>
      <c r="AD1" s="43"/>
      <c r="AE1" s="43"/>
      <c r="AF1" s="73"/>
      <c r="AG1" s="64"/>
      <c r="AH1" s="73"/>
      <c r="AI1" s="43"/>
      <c r="AJ1" s="4"/>
      <c r="AK1" s="4"/>
      <c r="AL1" s="4"/>
      <c r="AM1" s="4"/>
      <c r="AN1"/>
      <c r="AO1"/>
      <c r="AP1"/>
      <c r="AQ1"/>
    </row>
    <row r="2" spans="1:51" s="198" customFormat="1" ht="31.8">
      <c r="A2" s="197"/>
      <c r="B2" s="197"/>
      <c r="C2" s="150" t="s">
        <v>437</v>
      </c>
      <c r="D2" s="197"/>
      <c r="E2" s="197"/>
      <c r="F2" s="197"/>
      <c r="G2" s="200"/>
      <c r="H2" s="200"/>
      <c r="I2" s="200"/>
      <c r="J2" s="200"/>
      <c r="K2" s="201"/>
      <c r="L2" s="200"/>
      <c r="M2" s="197"/>
      <c r="N2" s="201"/>
      <c r="O2" s="201"/>
      <c r="P2" s="201"/>
      <c r="Q2" s="197"/>
      <c r="R2" s="333"/>
      <c r="S2" s="201"/>
      <c r="T2" s="197"/>
      <c r="U2" s="333"/>
      <c r="V2" s="201"/>
      <c r="W2" s="183" t="str">
        <f>+År!B2</f>
        <v>UNG KU</v>
      </c>
      <c r="X2" s="197"/>
      <c r="Y2" s="200"/>
      <c r="Z2" s="201"/>
      <c r="AA2" s="201"/>
      <c r="AB2" s="201"/>
      <c r="AC2" s="201"/>
      <c r="AD2" s="197"/>
      <c r="AE2" s="197"/>
      <c r="AF2" s="201"/>
      <c r="AG2" s="200"/>
      <c r="AH2" s="201"/>
      <c r="AI2" s="197"/>
      <c r="AJ2" s="4"/>
      <c r="AK2" s="4"/>
      <c r="AL2" s="4"/>
      <c r="AM2" s="4"/>
      <c r="AN2"/>
      <c r="AO2"/>
      <c r="AP2"/>
      <c r="AQ2"/>
      <c r="AR2"/>
      <c r="AS2"/>
      <c r="AT2"/>
      <c r="AU2"/>
      <c r="AV2"/>
      <c r="AW2"/>
    </row>
    <row r="3" spans="1:51" s="173" customFormat="1" ht="16.2">
      <c r="A3" s="151"/>
      <c r="B3" s="151"/>
      <c r="C3" s="151"/>
      <c r="D3" s="151"/>
      <c r="E3" s="151"/>
      <c r="F3" s="151"/>
      <c r="G3" s="210"/>
      <c r="H3" s="64"/>
      <c r="I3" s="210"/>
      <c r="J3" s="210"/>
      <c r="K3" s="209"/>
      <c r="L3" s="64"/>
      <c r="M3" s="151"/>
      <c r="N3" s="209"/>
      <c r="O3" s="209"/>
      <c r="P3" s="209"/>
      <c r="Q3" s="151"/>
      <c r="R3" s="332"/>
      <c r="S3" s="209"/>
      <c r="T3" s="151"/>
      <c r="U3" s="332"/>
      <c r="V3" s="209"/>
      <c r="W3" s="209"/>
      <c r="X3" s="151"/>
      <c r="Y3" s="64"/>
      <c r="Z3" s="209"/>
      <c r="AA3" s="209"/>
      <c r="AB3" s="209"/>
      <c r="AC3" s="209"/>
      <c r="AD3" s="151"/>
      <c r="AE3" s="151"/>
      <c r="AF3" s="209"/>
      <c r="AG3" s="210"/>
      <c r="AH3" s="209"/>
      <c r="AI3" s="151"/>
      <c r="AJ3" s="4"/>
      <c r="AK3"/>
      <c r="AL3" s="4"/>
      <c r="AM3" s="4"/>
      <c r="AN3"/>
      <c r="AO3"/>
      <c r="AP3"/>
      <c r="AQ3"/>
      <c r="AR3"/>
      <c r="AS3"/>
      <c r="AT3"/>
      <c r="AU3"/>
      <c r="AV3"/>
      <c r="AW3"/>
    </row>
    <row r="4" spans="1:51" s="180" customFormat="1" ht="22.8">
      <c r="A4" s="178"/>
      <c r="B4" s="178"/>
      <c r="C4" s="178"/>
      <c r="D4" s="178"/>
      <c r="E4" s="178"/>
      <c r="F4" s="178"/>
      <c r="G4" s="179"/>
      <c r="H4" s="64"/>
      <c r="I4" s="174" t="s">
        <v>7</v>
      </c>
      <c r="J4" s="174"/>
      <c r="K4" s="592">
        <f>+År!P2</f>
        <v>52</v>
      </c>
      <c r="L4" s="592"/>
      <c r="M4" s="178"/>
      <c r="N4" s="73"/>
      <c r="O4" s="184"/>
      <c r="P4" s="184"/>
      <c r="Q4" s="184"/>
      <c r="R4" s="178"/>
      <c r="S4" s="176" t="s">
        <v>422</v>
      </c>
      <c r="T4" s="64"/>
      <c r="U4" s="64"/>
      <c r="V4" s="64"/>
      <c r="W4" s="64"/>
      <c r="X4" s="64"/>
      <c r="Y4" s="577">
        <f>SUM(F10:F23)</f>
        <v>45246</v>
      </c>
      <c r="Z4" s="579"/>
      <c r="AA4" s="579"/>
      <c r="AB4" s="209"/>
      <c r="AC4" s="184"/>
      <c r="AD4" s="184"/>
      <c r="AE4" s="178"/>
      <c r="AF4" s="184"/>
      <c r="AG4" s="176"/>
      <c r="AH4" s="184"/>
      <c r="AI4" s="184"/>
      <c r="AJ4" s="184"/>
      <c r="AK4" s="4"/>
      <c r="AL4"/>
      <c r="AM4" s="4"/>
      <c r="AN4"/>
      <c r="AO4"/>
      <c r="AP4"/>
      <c r="AQ4"/>
      <c r="AR4"/>
      <c r="AS4"/>
      <c r="AT4"/>
      <c r="AU4"/>
      <c r="AV4"/>
      <c r="AW4"/>
      <c r="AX4" s="177"/>
      <c r="AY4" s="177"/>
    </row>
    <row r="5" spans="1:51" s="180" customFormat="1" ht="15" customHeight="1">
      <c r="A5" s="178"/>
      <c r="B5" s="178"/>
      <c r="C5" s="178"/>
      <c r="D5" s="178"/>
      <c r="E5" s="178"/>
      <c r="F5" s="178"/>
      <c r="G5" s="179"/>
      <c r="H5" s="64"/>
      <c r="I5" s="174"/>
      <c r="J5" s="174"/>
      <c r="K5" s="176"/>
      <c r="L5" s="176"/>
      <c r="M5" s="176"/>
      <c r="N5" s="176"/>
      <c r="O5" s="176"/>
      <c r="P5" s="176"/>
      <c r="Q5" s="152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8"/>
      <c r="AC5" s="184"/>
      <c r="AD5" s="176"/>
      <c r="AE5" s="184"/>
      <c r="AF5" s="184"/>
      <c r="AG5" s="184"/>
      <c r="AH5" s="184"/>
      <c r="AI5" s="184"/>
      <c r="AJ5" s="4"/>
      <c r="AK5"/>
      <c r="AL5"/>
      <c r="AM5"/>
      <c r="AN5"/>
      <c r="AO5"/>
      <c r="AP5"/>
      <c r="AQ5"/>
      <c r="AR5"/>
      <c r="AS5"/>
      <c r="AT5"/>
      <c r="AU5" s="177"/>
      <c r="AV5" s="177"/>
    </row>
    <row r="6" spans="1:51" ht="19.8">
      <c r="A6" s="49"/>
      <c r="B6" s="49"/>
      <c r="C6" s="49"/>
      <c r="D6" s="49"/>
      <c r="E6" s="49"/>
      <c r="F6" s="49"/>
      <c r="G6" s="65"/>
      <c r="H6" s="174"/>
      <c r="I6" s="65"/>
      <c r="J6" s="65"/>
      <c r="K6" s="73"/>
      <c r="L6" s="174"/>
      <c r="M6" s="49"/>
      <c r="N6" s="73"/>
      <c r="O6" s="73"/>
      <c r="P6" s="73"/>
      <c r="Q6" s="49"/>
      <c r="R6" s="334"/>
      <c r="S6" s="73"/>
      <c r="T6" s="49" t="s">
        <v>24</v>
      </c>
      <c r="U6" s="334"/>
      <c r="V6" s="73"/>
      <c r="W6" s="73"/>
      <c r="X6" s="74" t="s">
        <v>531</v>
      </c>
      <c r="Y6" s="174"/>
      <c r="Z6" s="73"/>
      <c r="AA6" s="73"/>
      <c r="AB6" s="73"/>
      <c r="AC6" s="73"/>
      <c r="AD6" s="43"/>
      <c r="AE6" s="43"/>
      <c r="AF6" s="74" t="s">
        <v>477</v>
      </c>
      <c r="AG6" s="64"/>
      <c r="AH6" s="74" t="s">
        <v>4</v>
      </c>
      <c r="AI6" s="43"/>
      <c r="AJ6" s="4"/>
      <c r="AK6" s="4"/>
      <c r="AL6" s="4"/>
      <c r="AM6" s="4"/>
      <c r="AN6"/>
      <c r="AO6"/>
      <c r="AP6"/>
      <c r="AQ6"/>
    </row>
    <row r="7" spans="1:51" ht="19.8">
      <c r="A7" s="43"/>
      <c r="B7" s="43"/>
      <c r="C7" s="43"/>
      <c r="D7" s="43"/>
      <c r="E7" s="49" t="s">
        <v>4</v>
      </c>
      <c r="F7" s="43"/>
      <c r="G7" s="64"/>
      <c r="H7" s="174"/>
      <c r="I7" s="64"/>
      <c r="J7" s="64"/>
      <c r="K7" s="73"/>
      <c r="L7" s="174"/>
      <c r="M7" s="49"/>
      <c r="N7" s="171"/>
      <c r="O7" s="171"/>
      <c r="P7" s="171"/>
      <c r="Q7" s="49" t="s">
        <v>24</v>
      </c>
      <c r="R7" s="334"/>
      <c r="S7" s="43"/>
      <c r="T7" s="49" t="s">
        <v>481</v>
      </c>
      <c r="U7" s="334"/>
      <c r="V7" s="171" t="s">
        <v>403</v>
      </c>
      <c r="W7" s="74" t="s">
        <v>403</v>
      </c>
      <c r="X7" s="74" t="s">
        <v>550</v>
      </c>
      <c r="Y7" s="174"/>
      <c r="Z7" s="171" t="s">
        <v>403</v>
      </c>
      <c r="AA7" s="171" t="s">
        <v>403</v>
      </c>
      <c r="AB7" s="171"/>
      <c r="AC7" s="74" t="s">
        <v>423</v>
      </c>
      <c r="AD7" s="43"/>
      <c r="AE7" s="43"/>
      <c r="AF7" s="74" t="s">
        <v>659</v>
      </c>
      <c r="AG7" s="65" t="s">
        <v>77</v>
      </c>
      <c r="AH7" s="74" t="s">
        <v>10</v>
      </c>
      <c r="AI7" s="43"/>
      <c r="AJ7" s="4"/>
      <c r="AK7" s="4"/>
      <c r="AL7" s="4"/>
      <c r="AM7" s="4"/>
      <c r="AN7"/>
      <c r="AO7"/>
      <c r="AP7"/>
      <c r="AQ7"/>
    </row>
    <row r="8" spans="1:51" ht="15.6">
      <c r="A8" s="43"/>
      <c r="B8" s="43"/>
      <c r="C8" s="43"/>
      <c r="D8" s="43"/>
      <c r="E8" s="49" t="s">
        <v>475</v>
      </c>
      <c r="F8" s="49" t="s">
        <v>4</v>
      </c>
      <c r="G8" s="65" t="s">
        <v>4</v>
      </c>
      <c r="H8" s="64"/>
      <c r="I8" s="65" t="s">
        <v>1</v>
      </c>
      <c r="J8" s="65"/>
      <c r="K8" s="74" t="s">
        <v>24</v>
      </c>
      <c r="L8" s="64"/>
      <c r="M8" s="50"/>
      <c r="N8" s="421" t="s">
        <v>24</v>
      </c>
      <c r="O8" s="421" t="s">
        <v>24</v>
      </c>
      <c r="P8" s="421"/>
      <c r="Q8" s="50" t="s">
        <v>0</v>
      </c>
      <c r="R8" s="332"/>
      <c r="S8" s="43"/>
      <c r="T8" s="50" t="s">
        <v>415</v>
      </c>
      <c r="U8" s="332"/>
      <c r="V8" s="74" t="s">
        <v>572</v>
      </c>
      <c r="W8" s="74" t="s">
        <v>487</v>
      </c>
      <c r="X8" s="75" t="s">
        <v>483</v>
      </c>
      <c r="Y8" s="64"/>
      <c r="Z8" s="74" t="s">
        <v>489</v>
      </c>
      <c r="AA8" s="74" t="s">
        <v>558</v>
      </c>
      <c r="AB8" s="74"/>
      <c r="AC8" s="74" t="s">
        <v>416</v>
      </c>
      <c r="AD8" s="49" t="s">
        <v>539</v>
      </c>
      <c r="AE8" s="49" t="s">
        <v>414</v>
      </c>
      <c r="AF8" s="74" t="s">
        <v>70</v>
      </c>
      <c r="AG8" s="65" t="s">
        <v>424</v>
      </c>
      <c r="AH8" s="74" t="s">
        <v>70</v>
      </c>
      <c r="AI8" s="43"/>
      <c r="AJ8" s="4"/>
      <c r="AK8" s="56"/>
      <c r="AL8" s="1"/>
      <c r="AM8" s="5"/>
      <c r="AN8"/>
      <c r="AO8"/>
      <c r="AP8"/>
      <c r="AQ8"/>
    </row>
    <row r="9" spans="1:51" ht="15.6">
      <c r="A9" s="43"/>
      <c r="B9" s="49" t="s">
        <v>89</v>
      </c>
      <c r="C9" s="49" t="s">
        <v>113</v>
      </c>
      <c r="D9" s="46"/>
      <c r="E9" s="50" t="s">
        <v>476</v>
      </c>
      <c r="F9" s="50" t="s">
        <v>10</v>
      </c>
      <c r="G9" s="87" t="s">
        <v>403</v>
      </c>
      <c r="H9" s="193" t="s">
        <v>533</v>
      </c>
      <c r="I9" s="87" t="s">
        <v>403</v>
      </c>
      <c r="J9" s="87"/>
      <c r="K9" s="75" t="s">
        <v>45</v>
      </c>
      <c r="L9" s="193" t="s">
        <v>533</v>
      </c>
      <c r="M9" s="50"/>
      <c r="N9" s="421" t="s">
        <v>717</v>
      </c>
      <c r="O9" s="421" t="s">
        <v>718</v>
      </c>
      <c r="P9" s="421"/>
      <c r="Q9" s="50"/>
      <c r="R9" s="335" t="s">
        <v>533</v>
      </c>
      <c r="S9" s="43"/>
      <c r="T9" s="50"/>
      <c r="U9" s="335" t="s">
        <v>533</v>
      </c>
      <c r="V9" s="75" t="s">
        <v>548</v>
      </c>
      <c r="W9" s="75" t="s">
        <v>440</v>
      </c>
      <c r="X9" s="75"/>
      <c r="Y9" s="193" t="s">
        <v>533</v>
      </c>
      <c r="Z9" s="75" t="s">
        <v>470</v>
      </c>
      <c r="AA9" s="75" t="s">
        <v>529</v>
      </c>
      <c r="AB9" s="75"/>
      <c r="AC9" s="75" t="s">
        <v>45</v>
      </c>
      <c r="AD9" s="50" t="s">
        <v>540</v>
      </c>
      <c r="AE9" s="50" t="s">
        <v>415</v>
      </c>
      <c r="AF9" s="75" t="s">
        <v>486</v>
      </c>
      <c r="AG9" s="87" t="s">
        <v>425</v>
      </c>
      <c r="AH9" s="75" t="s">
        <v>553</v>
      </c>
      <c r="AI9" s="43"/>
      <c r="AJ9" s="4"/>
      <c r="AK9" s="56"/>
      <c r="AL9" s="1"/>
      <c r="AM9" s="5"/>
      <c r="AN9"/>
      <c r="AO9"/>
      <c r="AP9"/>
      <c r="AQ9"/>
    </row>
    <row r="10" spans="1:51" ht="15.6">
      <c r="A10" s="43"/>
      <c r="B10" s="51">
        <f>+'Ark1'!C540</f>
        <v>2024</v>
      </c>
      <c r="C10" s="51">
        <f>+'Ark1'!O540</f>
        <v>1</v>
      </c>
      <c r="D10" s="52" t="str">
        <f>VLOOKUP(C10,RNR!$R$11:$S$24,2)</f>
        <v>Østfold</v>
      </c>
      <c r="E10" s="51">
        <f>+'Ark1'!Q540</f>
        <v>175</v>
      </c>
      <c r="F10" s="51">
        <f>+'Ark1'!R540</f>
        <v>1009</v>
      </c>
      <c r="G10" s="69">
        <f>+'Ark1'!AE540</f>
        <v>2.2300313839897443</v>
      </c>
      <c r="H10" s="69">
        <f t="shared" ref="H10:H15" si="0">+G10-G25</f>
        <v>-8.9566446830031232E-2</v>
      </c>
      <c r="I10" s="69">
        <f>+'Ark1'!AF540</f>
        <v>2.4047492078659647</v>
      </c>
      <c r="J10" s="87"/>
      <c r="K10" s="98">
        <f>+'Ark1'!U540</f>
        <v>286.08820614469801</v>
      </c>
      <c r="L10" s="242">
        <f t="shared" ref="L10:L15" si="1">+K10-K25</f>
        <v>5.4386327658592108</v>
      </c>
      <c r="M10" s="50"/>
      <c r="N10" s="376">
        <f>+IF(F10=0,"",'Ark1'!AR540)</f>
        <v>216.48102564102561</v>
      </c>
      <c r="O10" s="114">
        <f>+IF(F10=0,"",'Ark1'!AS540)</f>
        <v>28.257186322679161</v>
      </c>
      <c r="P10" s="421"/>
      <c r="Q10" s="53">
        <f>+'Ark1'!S540</f>
        <v>4.4380574826560952</v>
      </c>
      <c r="R10" s="57">
        <f t="shared" ref="R10:R15" si="2">+Q10-Q25</f>
        <v>0.2223040579985609</v>
      </c>
      <c r="S10" s="43"/>
      <c r="T10" s="53">
        <f>+'Ark1'!T540</f>
        <v>7.8899900891972257</v>
      </c>
      <c r="U10" s="57">
        <f t="shared" ref="U10:U15" si="3">+T10-T25</f>
        <v>7.5996915135790211E-2</v>
      </c>
      <c r="V10" s="76">
        <f>+'Ark1'!W540</f>
        <v>76.511397423191283</v>
      </c>
      <c r="W10" s="76">
        <f>+'Ark1'!X540</f>
        <v>12.685827552031711</v>
      </c>
      <c r="X10" s="76">
        <f>+'Ark1'!AG540</f>
        <v>1079.6071794871796</v>
      </c>
      <c r="Y10" s="242">
        <f t="shared" ref="Y10:Y19" si="4">+X10-X36</f>
        <v>8.0872514080663223</v>
      </c>
      <c r="Z10" s="115">
        <f>+'Ark1'!AH540</f>
        <v>96.630327056491581</v>
      </c>
      <c r="AA10" s="406">
        <f>+'Ark1'!AI540</f>
        <v>32.804757185332008</v>
      </c>
      <c r="AB10" s="75"/>
      <c r="AC10" s="76">
        <f>+'Ark1'!Y540</f>
        <v>56.383090493608499</v>
      </c>
      <c r="AD10" s="53">
        <f>+'Ark1'!Z540</f>
        <v>1.7608163799079777</v>
      </c>
      <c r="AE10" s="53">
        <f>+'Ark1'!AA540</f>
        <v>2.1153057074046968</v>
      </c>
      <c r="AF10" s="76">
        <f t="shared" ref="AF10:AF23" si="5">1000*K10/X10</f>
        <v>264.99287109279118</v>
      </c>
      <c r="AG10" s="66">
        <f t="shared" ref="AG10:AG23" si="6">+K10/Q10</f>
        <v>64.462483251451602</v>
      </c>
      <c r="AH10" s="76">
        <f t="shared" ref="AH10:AH23" si="7">+F10/E10</f>
        <v>5.765714285714286</v>
      </c>
      <c r="AI10" s="43"/>
      <c r="AJ10" s="4"/>
      <c r="AK10" s="56"/>
      <c r="AL10" s="1"/>
      <c r="AM10" s="5"/>
      <c r="AN10"/>
      <c r="AO10"/>
      <c r="AP10"/>
      <c r="AQ10"/>
    </row>
    <row r="11" spans="1:51" ht="15.6">
      <c r="A11" s="43"/>
      <c r="B11" s="51">
        <f>+'Ark1'!C541</f>
        <v>2024</v>
      </c>
      <c r="C11" s="51">
        <f>+'Ark1'!O541</f>
        <v>2</v>
      </c>
      <c r="D11" s="52" t="str">
        <f>VLOOKUP(C11,RNR!$R$11:$S$24,2)</f>
        <v>Akershus</v>
      </c>
      <c r="E11" s="51">
        <f>+'Ark1'!Q541</f>
        <v>212</v>
      </c>
      <c r="F11" s="51">
        <f>+'Ark1'!R541</f>
        <v>1277</v>
      </c>
      <c r="G11" s="69">
        <f>+'Ark1'!AE541</f>
        <v>2.8223489369226002</v>
      </c>
      <c r="H11" s="69">
        <f t="shared" si="0"/>
        <v>-6.1314919309833904E-2</v>
      </c>
      <c r="I11" s="69">
        <f>+'Ark1'!AF541</f>
        <v>2.8895827965099881</v>
      </c>
      <c r="J11" s="87"/>
      <c r="K11" s="98">
        <f>+'Ark1'!U541</f>
        <v>271.62239624119042</v>
      </c>
      <c r="L11" s="242">
        <f t="shared" si="1"/>
        <v>2.7208176550550434</v>
      </c>
      <c r="M11" s="50"/>
      <c r="N11" s="376">
        <f>+IF(F11=0,"",'Ark1'!AR541)</f>
        <v>214.07014681892329</v>
      </c>
      <c r="O11" s="114">
        <f>+IF(F11=0,"",'Ark1'!AS541)</f>
        <v>27.634911454737203</v>
      </c>
      <c r="P11" s="421"/>
      <c r="Q11" s="53">
        <f>+'Ark1'!S541</f>
        <v>4.2821316614420075</v>
      </c>
      <c r="R11" s="57">
        <f t="shared" si="2"/>
        <v>-7.2307430092748426E-2</v>
      </c>
      <c r="S11" s="43"/>
      <c r="T11" s="53">
        <f>+'Ark1'!T541</f>
        <v>7.259201252936573</v>
      </c>
      <c r="U11" s="57">
        <f t="shared" si="3"/>
        <v>-0.27957705866260163</v>
      </c>
      <c r="V11" s="76">
        <f>+'Ark1'!W541</f>
        <v>64.682850430696945</v>
      </c>
      <c r="W11" s="76">
        <f>+'Ark1'!X541</f>
        <v>8.1440877055599064</v>
      </c>
      <c r="X11" s="76">
        <f>+'Ark1'!AG541</f>
        <v>1066.2822185970635</v>
      </c>
      <c r="Y11" s="242">
        <f t="shared" si="4"/>
        <v>-21.660703777365825</v>
      </c>
      <c r="Z11" s="115">
        <f>+'Ark1'!AH541</f>
        <v>95.927956147220016</v>
      </c>
      <c r="AA11" s="406">
        <f>+'Ark1'!AI541</f>
        <v>36.726703210649951</v>
      </c>
      <c r="AB11" s="75"/>
      <c r="AC11" s="76">
        <f>+'Ark1'!Y541</f>
        <v>56.188001903634323</v>
      </c>
      <c r="AD11" s="53">
        <f>+'Ark1'!Z541</f>
        <v>1.6602817807456884</v>
      </c>
      <c r="AE11" s="53">
        <f>+'Ark1'!AA541</f>
        <v>2.3334422070192393</v>
      </c>
      <c r="AF11" s="76">
        <f t="shared" si="5"/>
        <v>254.73780909389205</v>
      </c>
      <c r="AG11" s="66">
        <f t="shared" si="6"/>
        <v>63.431584480922197</v>
      </c>
      <c r="AH11" s="76">
        <f t="shared" si="7"/>
        <v>6.0235849056603774</v>
      </c>
      <c r="AI11" s="43"/>
      <c r="AJ11" s="4"/>
      <c r="AK11" s="56"/>
      <c r="AL11" s="1"/>
      <c r="AM11" s="5"/>
      <c r="AN11"/>
      <c r="AO11"/>
      <c r="AP11" s="51">
        <v>1</v>
      </c>
      <c r="AQ11" s="52" t="s">
        <v>687</v>
      </c>
    </row>
    <row r="12" spans="1:51" ht="15.6">
      <c r="A12" s="43"/>
      <c r="B12" s="51">
        <f>+'Ark1'!C542</f>
        <v>2024</v>
      </c>
      <c r="C12" s="51">
        <f>+'Ark1'!O542</f>
        <v>3</v>
      </c>
      <c r="D12" s="52" t="str">
        <f>VLOOKUP(C12,RNR!$R$11:$S$24,2)</f>
        <v>Buskerud</v>
      </c>
      <c r="E12" s="51">
        <f>+'Ark1'!Q542</f>
        <v>256</v>
      </c>
      <c r="F12" s="51">
        <f>+'Ark1'!R542</f>
        <v>1059</v>
      </c>
      <c r="G12" s="69">
        <f>+'Ark1'!AE542</f>
        <v>2.3405383901339345</v>
      </c>
      <c r="H12" s="69">
        <f t="shared" si="0"/>
        <v>-0.15124801686444211</v>
      </c>
      <c r="I12" s="69">
        <f>+'Ark1'!AF542</f>
        <v>2.4194719581840207</v>
      </c>
      <c r="J12" s="87"/>
      <c r="K12" s="98">
        <f>+'Ark1'!U542</f>
        <v>274.24957507082149</v>
      </c>
      <c r="L12" s="242">
        <f t="shared" si="1"/>
        <v>2.2668904004482329</v>
      </c>
      <c r="M12" s="50"/>
      <c r="N12" s="376">
        <f>+IF(F12=0,"",'Ark1'!AR542)</f>
        <v>214.50691699604744</v>
      </c>
      <c r="O12" s="114">
        <f>+IF(F12=0,"",'Ark1'!AS542)</f>
        <v>27.714926198000473</v>
      </c>
      <c r="P12" s="421"/>
      <c r="Q12" s="53">
        <f>+'Ark1'!S542</f>
        <v>4.3100189035916836</v>
      </c>
      <c r="R12" s="57">
        <f t="shared" si="2"/>
        <v>3.3083548444039046E-2</v>
      </c>
      <c r="S12" s="43"/>
      <c r="T12" s="53">
        <f>+'Ark1'!T542</f>
        <v>7.2889518413597747</v>
      </c>
      <c r="U12" s="57">
        <f t="shared" si="3"/>
        <v>-0.3575930355266399</v>
      </c>
      <c r="V12" s="76">
        <f>+'Ark1'!W542</f>
        <v>66.477809254013238</v>
      </c>
      <c r="W12" s="76">
        <f>+'Ark1'!X542</f>
        <v>10.103871576959397</v>
      </c>
      <c r="X12" s="76">
        <f>+'Ark1'!AG542</f>
        <v>1072.119565217391</v>
      </c>
      <c r="Y12" s="242">
        <f t="shared" si="4"/>
        <v>-25.641083869830254</v>
      </c>
      <c r="Z12" s="115">
        <f>+'Ark1'!AH542</f>
        <v>95.561850802644017</v>
      </c>
      <c r="AA12" s="406">
        <f>+'Ark1'!AI542</f>
        <v>40.698772426817754</v>
      </c>
      <c r="AB12" s="75"/>
      <c r="AC12" s="76">
        <f>+'Ark1'!Y542</f>
        <v>58.221645518669206</v>
      </c>
      <c r="AD12" s="53">
        <f>+'Ark1'!Z542</f>
        <v>1.7474485748889996</v>
      </c>
      <c r="AE12" s="53">
        <f>+'Ark1'!AA542</f>
        <v>2.206861293166086</v>
      </c>
      <c r="AF12" s="76">
        <f t="shared" si="5"/>
        <v>255.80129676601192</v>
      </c>
      <c r="AG12" s="66">
        <f t="shared" si="6"/>
        <v>63.63071281248444</v>
      </c>
      <c r="AH12" s="76">
        <f t="shared" si="7"/>
        <v>4.13671875</v>
      </c>
      <c r="AI12" s="43"/>
      <c r="AJ12" s="4"/>
      <c r="AK12" s="56"/>
      <c r="AL12" s="1"/>
      <c r="AM12" s="5"/>
      <c r="AN12"/>
      <c r="AO12"/>
      <c r="AP12" s="51">
        <v>4</v>
      </c>
      <c r="AQ12" s="52" t="s">
        <v>688</v>
      </c>
    </row>
    <row r="13" spans="1:51" ht="15.6">
      <c r="A13" s="43"/>
      <c r="B13" s="51">
        <f>+'Ark1'!C543</f>
        <v>2024</v>
      </c>
      <c r="C13" s="51">
        <f>+'Ark1'!O543</f>
        <v>4</v>
      </c>
      <c r="D13" s="52" t="str">
        <f>VLOOKUP(C13,RNR!$R$11:$S$24,2)</f>
        <v>Innlandet</v>
      </c>
      <c r="E13" s="51">
        <f>+'Ark1'!Q543</f>
        <v>1709</v>
      </c>
      <c r="F13" s="51">
        <f>+'Ark1'!R543</f>
        <v>8345</v>
      </c>
      <c r="G13" s="69">
        <f>+'Ark1'!AE543</f>
        <v>18.443619325465235</v>
      </c>
      <c r="H13" s="69">
        <f t="shared" si="0"/>
        <v>-0.51493666550970829</v>
      </c>
      <c r="I13" s="69">
        <f>+'Ark1'!AF543</f>
        <v>18.51962291531737</v>
      </c>
      <c r="J13" s="87"/>
      <c r="K13" s="98">
        <f>+'Ark1'!U543</f>
        <v>266.39565008987506</v>
      </c>
      <c r="L13" s="242">
        <f t="shared" si="1"/>
        <v>-1.749229333864605</v>
      </c>
      <c r="M13" s="50"/>
      <c r="N13" s="376">
        <f>+IF(F13=0,"",'Ark1'!AR543)</f>
        <v>214.44872599472819</v>
      </c>
      <c r="O13" s="114">
        <f>+IF(F13=0,"",'Ark1'!AS543)</f>
        <v>27.05138020666816</v>
      </c>
      <c r="P13" s="421"/>
      <c r="Q13" s="53">
        <f>+'Ark1'!S543</f>
        <v>4.0272509003601451</v>
      </c>
      <c r="R13" s="57">
        <f t="shared" si="2"/>
        <v>-3.125250100039878E-2</v>
      </c>
      <c r="S13" s="43"/>
      <c r="T13" s="53">
        <f>+'Ark1'!T543</f>
        <v>7.2275614140203714</v>
      </c>
      <c r="U13" s="57">
        <f t="shared" si="3"/>
        <v>-0.24545247051872643</v>
      </c>
      <c r="V13" s="76">
        <f>+'Ark1'!W543</f>
        <v>63.343319352905937</v>
      </c>
      <c r="W13" s="76">
        <f>+'Ark1'!X543</f>
        <v>6.9143199520671077</v>
      </c>
      <c r="X13" s="76">
        <f>+'Ark1'!AG543</f>
        <v>1071.2250533450485</v>
      </c>
      <c r="Y13" s="242">
        <f t="shared" si="4"/>
        <v>1071.2250533450485</v>
      </c>
      <c r="Z13" s="115">
        <f>+'Ark1'!AH543</f>
        <v>95.42240862792093</v>
      </c>
      <c r="AA13" s="406">
        <f>+'Ark1'!AI543</f>
        <v>33.756740563211501</v>
      </c>
      <c r="AB13" s="75"/>
      <c r="AC13" s="76">
        <f>+'Ark1'!Y543</f>
        <v>53.360867092465035</v>
      </c>
      <c r="AD13" s="53">
        <f>+'Ark1'!Z543</f>
        <v>1.6868551400281404</v>
      </c>
      <c r="AE13" s="53">
        <f>+'Ark1'!AA543</f>
        <v>2.237564285884583</v>
      </c>
      <c r="AF13" s="76">
        <f t="shared" si="5"/>
        <v>248.68317750599442</v>
      </c>
      <c r="AG13" s="66">
        <f t="shared" si="6"/>
        <v>66.148262594230744</v>
      </c>
      <c r="AH13" s="76">
        <f t="shared" si="7"/>
        <v>4.8829724985371561</v>
      </c>
      <c r="AI13" s="43"/>
      <c r="AJ13" s="4"/>
      <c r="AK13" s="56"/>
      <c r="AL13" s="1"/>
      <c r="AM13" s="5"/>
      <c r="AN13"/>
      <c r="AO13"/>
      <c r="AP13" s="51">
        <v>8</v>
      </c>
      <c r="AQ13" s="52" t="s">
        <v>689</v>
      </c>
    </row>
    <row r="14" spans="1:51" s="538" customFormat="1" ht="15.6">
      <c r="A14" s="43"/>
      <c r="B14" s="51">
        <f>+'Ark1'!C544</f>
        <v>2024</v>
      </c>
      <c r="C14" s="51">
        <f>+'Ark1'!O544</f>
        <v>7</v>
      </c>
      <c r="D14" s="52" t="str">
        <f>VLOOKUP(C14,RNR!$R$11:$S$24,2)</f>
        <v>Vestfold</v>
      </c>
      <c r="E14" s="51">
        <f>+'Ark1'!Q544</f>
        <v>100</v>
      </c>
      <c r="F14" s="51">
        <f>+'Ark1'!R544</f>
        <v>681</v>
      </c>
      <c r="G14" s="69">
        <f>+'Ark1'!AE544</f>
        <v>1.5051054236838619</v>
      </c>
      <c r="H14" s="69">
        <f t="shared" si="0"/>
        <v>-0.1514674298964731</v>
      </c>
      <c r="I14" s="69">
        <f>+'Ark1'!AF544</f>
        <v>1.5955552605766428</v>
      </c>
      <c r="J14" s="87"/>
      <c r="K14" s="98">
        <f>+'Ark1'!U544</f>
        <v>281.24581497797362</v>
      </c>
      <c r="L14" s="242">
        <f t="shared" si="1"/>
        <v>2.3007731619640595</v>
      </c>
      <c r="M14" s="50"/>
      <c r="N14" s="376">
        <f>+IF(F14=0,"",'Ark1'!AR544)</f>
        <v>215.32159264931087</v>
      </c>
      <c r="O14" s="114">
        <f>+IF(F14=0,"",'Ark1'!AS544)</f>
        <v>28.232232697859079</v>
      </c>
      <c r="P14" s="421"/>
      <c r="Q14" s="53">
        <f>+'Ark1'!S544</f>
        <v>4.4513274336283191</v>
      </c>
      <c r="R14" s="57">
        <f t="shared" si="2"/>
        <v>3.1663165043188002E-2</v>
      </c>
      <c r="S14" s="43"/>
      <c r="T14" s="53">
        <f>+'Ark1'!T544</f>
        <v>7.7092511013215876</v>
      </c>
      <c r="U14" s="57">
        <f t="shared" si="3"/>
        <v>-2.7905410028473021E-2</v>
      </c>
      <c r="V14" s="76">
        <f>+'Ark1'!W544</f>
        <v>74.15565345080762</v>
      </c>
      <c r="W14" s="76">
        <f>+'Ark1'!X544</f>
        <v>11.60058737151248</v>
      </c>
      <c r="X14" s="76">
        <f>+'Ark1'!AG544</f>
        <v>1073.9356814701378</v>
      </c>
      <c r="Y14" s="242">
        <f t="shared" si="4"/>
        <v>-5.7638780012277948</v>
      </c>
      <c r="Z14" s="115">
        <f>+'Ark1'!AH544</f>
        <v>95.594713656387682</v>
      </c>
      <c r="AA14" s="406">
        <f>+'Ark1'!AI544</f>
        <v>39.060205580029368</v>
      </c>
      <c r="AB14" s="75"/>
      <c r="AC14" s="76">
        <f>+'Ark1'!Y544</f>
        <v>58.201917385352402</v>
      </c>
      <c r="AD14" s="53">
        <f>+'Ark1'!Z544</f>
        <v>1.7712215922487493</v>
      </c>
      <c r="AE14" s="53">
        <f>+'Ark1'!AA544</f>
        <v>2.2594008919827901</v>
      </c>
      <c r="AF14" s="76">
        <f t="shared" si="5"/>
        <v>261.8832950898597</v>
      </c>
      <c r="AG14" s="66">
        <f t="shared" si="6"/>
        <v>63.182459428451324</v>
      </c>
      <c r="AH14" s="76">
        <f t="shared" si="7"/>
        <v>6.81</v>
      </c>
      <c r="AI14" s="43"/>
      <c r="AJ14" s="4"/>
      <c r="AK14" s="56"/>
      <c r="AL14" s="1"/>
      <c r="AM14" s="5"/>
      <c r="AP14" s="51"/>
      <c r="AQ14" s="52"/>
    </row>
    <row r="15" spans="1:51" s="538" customFormat="1" ht="15.6">
      <c r="A15" s="43"/>
      <c r="B15" s="51">
        <f>+'Ark1'!C545</f>
        <v>2024</v>
      </c>
      <c r="C15" s="51">
        <f>+'Ark1'!O545</f>
        <v>8</v>
      </c>
      <c r="D15" s="52" t="str">
        <f>VLOOKUP(C15,RNR!$R$11:$S$24,2)</f>
        <v>Telemark</v>
      </c>
      <c r="E15" s="51">
        <f>+'Ark1'!Q545</f>
        <v>149</v>
      </c>
      <c r="F15" s="51">
        <f>+'Ark1'!R545</f>
        <v>598</v>
      </c>
      <c r="G15" s="69">
        <f>+'Ark1'!AE545</f>
        <v>1.321663793484507</v>
      </c>
      <c r="H15" s="69">
        <f t="shared" si="0"/>
        <v>6.2905926247837085E-2</v>
      </c>
      <c r="I15" s="69">
        <f>+'Ark1'!AF545</f>
        <v>1.3434132703505397</v>
      </c>
      <c r="J15" s="87"/>
      <c r="K15" s="98">
        <f>+'Ark1'!U545</f>
        <v>269.66822742474915</v>
      </c>
      <c r="L15" s="242">
        <f t="shared" si="1"/>
        <v>0.67215824235933042</v>
      </c>
      <c r="M15" s="50"/>
      <c r="N15" s="376">
        <f>+IF(F15=0,"",'Ark1'!AR545)</f>
        <v>211.45266781411365</v>
      </c>
      <c r="O15" s="114">
        <f>+IF(F15=0,"",'Ark1'!AS545)</f>
        <v>28.280399083396944</v>
      </c>
      <c r="P15" s="421"/>
      <c r="Q15" s="53">
        <f>+'Ark1'!S545</f>
        <v>4.5294117647058814</v>
      </c>
      <c r="R15" s="57">
        <f t="shared" si="2"/>
        <v>0.12783696155627489</v>
      </c>
      <c r="S15" s="43"/>
      <c r="T15" s="53">
        <f>+'Ark1'!T545</f>
        <v>7.4799331103678908</v>
      </c>
      <c r="U15" s="57">
        <f t="shared" si="3"/>
        <v>-0.30308575755663902</v>
      </c>
      <c r="V15" s="76">
        <f>+'Ark1'!W545</f>
        <v>66.722408026755858</v>
      </c>
      <c r="W15" s="76">
        <f>+'Ark1'!X545</f>
        <v>8.5284280936454859</v>
      </c>
      <c r="X15" s="76">
        <f>+'Ark1'!AG545</f>
        <v>1067.2839931153187</v>
      </c>
      <c r="Y15" s="242">
        <f t="shared" si="4"/>
        <v>-3.2115558461055116</v>
      </c>
      <c r="Z15" s="115">
        <f>+'Ark1'!AH545</f>
        <v>97.157190635451485</v>
      </c>
      <c r="AA15" s="406">
        <f>+'Ark1'!AI545</f>
        <v>47.324414715719058</v>
      </c>
      <c r="AB15" s="75"/>
      <c r="AC15" s="76">
        <f>+'Ark1'!Y545</f>
        <v>61.369001744520141</v>
      </c>
      <c r="AD15" s="53">
        <f>+'Ark1'!Z545</f>
        <v>1.7620528946477712</v>
      </c>
      <c r="AE15" s="53">
        <f>+'Ark1'!AA545</f>
        <v>2.4682801065699569</v>
      </c>
      <c r="AF15" s="76">
        <f t="shared" si="5"/>
        <v>252.66773339081817</v>
      </c>
      <c r="AG15" s="66">
        <f t="shared" si="6"/>
        <v>59.537141119749826</v>
      </c>
      <c r="AH15" s="76">
        <f t="shared" si="7"/>
        <v>4.0134228187919465</v>
      </c>
      <c r="AI15" s="43"/>
      <c r="AJ15" s="4"/>
      <c r="AK15" s="56"/>
      <c r="AL15" s="1"/>
      <c r="AM15" s="5"/>
      <c r="AP15" s="51"/>
      <c r="AQ15" s="52"/>
    </row>
    <row r="16" spans="1:51" s="538" customFormat="1" ht="15.6">
      <c r="A16" s="43"/>
      <c r="B16" s="51">
        <f>+'Ark1'!C546</f>
        <v>2024</v>
      </c>
      <c r="C16" s="51">
        <f>+'Ark1'!O546</f>
        <v>9</v>
      </c>
      <c r="D16" s="52" t="str">
        <f>VLOOKUP(C16,RNR!$R$11:$S$24,2)</f>
        <v>Agder</v>
      </c>
      <c r="E16" s="51">
        <f>+'Ark1'!Q546</f>
        <v>408</v>
      </c>
      <c r="F16" s="51">
        <f>+'Ark1'!R546</f>
        <v>1609</v>
      </c>
      <c r="G16" s="69">
        <f>+'Ark1'!AE546</f>
        <v>3.5561154577200198</v>
      </c>
      <c r="H16" s="69">
        <f t="shared" ref="H16:H23" si="8">+G16-G35</f>
        <v>-18.022873577628122</v>
      </c>
      <c r="I16" s="69">
        <f>+'Ark1'!AF546</f>
        <v>3.5301461454355958</v>
      </c>
      <c r="J16" s="87"/>
      <c r="K16" s="98">
        <f>+'Ark1'!U546</f>
        <v>263.36494717215658</v>
      </c>
      <c r="L16" s="242">
        <f t="shared" ref="L16:L23" si="9">+K16-K35</f>
        <v>4.6879316718355994</v>
      </c>
      <c r="M16" s="50"/>
      <c r="N16" s="376">
        <f>+IF(F16=0,"",'Ark1'!AR546)</f>
        <v>212.86409736308323</v>
      </c>
      <c r="O16" s="114">
        <f>+IF(F16=0,"",'Ark1'!AS546)</f>
        <v>27.233098010105046</v>
      </c>
      <c r="P16" s="421"/>
      <c r="Q16" s="53">
        <f>+'Ark1'!S546</f>
        <v>4.0919324577861156</v>
      </c>
      <c r="R16" s="57">
        <f t="shared" ref="R16:R23" si="10">+Q16-Q35</f>
        <v>0.46479354334269329</v>
      </c>
      <c r="S16" s="43"/>
      <c r="T16" s="53">
        <f>+'Ark1'!T546</f>
        <v>7.5922933499067744</v>
      </c>
      <c r="U16" s="57">
        <f t="shared" ref="U16:U23" si="11">+T16-T35</f>
        <v>0.22523841089916008</v>
      </c>
      <c r="V16" s="76">
        <f>+'Ark1'!W546</f>
        <v>65.071472964574227</v>
      </c>
      <c r="W16" s="76">
        <f>+'Ark1'!X546</f>
        <v>7.6444996892479828</v>
      </c>
      <c r="X16" s="76">
        <f>+'Ark1'!AG546</f>
        <v>1081.6720757268424</v>
      </c>
      <c r="Y16" s="242">
        <f t="shared" si="4"/>
        <v>-8.2829804529328612</v>
      </c>
      <c r="Z16" s="115">
        <f>+'Ark1'!AH546</f>
        <v>91.920447482908628</v>
      </c>
      <c r="AA16" s="406">
        <f>+'Ark1'!AI546</f>
        <v>33.3747669359851</v>
      </c>
      <c r="AB16" s="75"/>
      <c r="AC16" s="76">
        <f>+'Ark1'!Y546</f>
        <v>58.159557767741198</v>
      </c>
      <c r="AD16" s="53">
        <f>+'Ark1'!Z546</f>
        <v>1.7468869258856121</v>
      </c>
      <c r="AE16" s="53">
        <f>+'Ark1'!AA546</f>
        <v>2.5742599795328118</v>
      </c>
      <c r="AF16" s="76">
        <f t="shared" si="5"/>
        <v>243.47947319910739</v>
      </c>
      <c r="AG16" s="66">
        <f t="shared" si="6"/>
        <v>64.361997635378032</v>
      </c>
      <c r="AH16" s="76">
        <f t="shared" si="7"/>
        <v>3.9436274509803924</v>
      </c>
      <c r="AI16" s="43"/>
      <c r="AJ16" s="4"/>
      <c r="AK16" s="56"/>
      <c r="AL16" s="1"/>
      <c r="AM16" s="5"/>
      <c r="AP16" s="51"/>
      <c r="AQ16" s="52"/>
    </row>
    <row r="17" spans="1:45" s="538" customFormat="1" ht="15.6">
      <c r="A17" s="43"/>
      <c r="B17" s="51">
        <f>+'Ark1'!C547</f>
        <v>2024</v>
      </c>
      <c r="C17" s="51">
        <f>+'Ark1'!O547</f>
        <v>11</v>
      </c>
      <c r="D17" s="52" t="str">
        <f>VLOOKUP(C17,RNR!$R$11:$S$24,2)</f>
        <v>Rogaland</v>
      </c>
      <c r="E17" s="51">
        <f>+'Ark1'!Q547</f>
        <v>1349</v>
      </c>
      <c r="F17" s="51">
        <f>+'Ark1'!R547</f>
        <v>8442</v>
      </c>
      <c r="G17" s="69">
        <f>+'Ark1'!AE547</f>
        <v>18.658002917384955</v>
      </c>
      <c r="H17" s="69">
        <f t="shared" si="8"/>
        <v>11.871398001104227</v>
      </c>
      <c r="I17" s="69">
        <f>+'Ark1'!AF547</f>
        <v>18.914334744658511</v>
      </c>
      <c r="J17" s="87"/>
      <c r="K17" s="98">
        <f>+'Ark1'!U547</f>
        <v>268.94721629945434</v>
      </c>
      <c r="L17" s="242">
        <f t="shared" si="9"/>
        <v>13.322427731358545</v>
      </c>
      <c r="M17" s="50"/>
      <c r="N17" s="376">
        <f>+IF(F17=0,"",'Ark1'!AR547)</f>
        <v>215.53797631307927</v>
      </c>
      <c r="O17" s="114">
        <f>+IF(F17=0,"",'Ark1'!AS547)</f>
        <v>26.906400570296128</v>
      </c>
      <c r="P17" s="421"/>
      <c r="Q17" s="53">
        <f>+'Ark1'!S547</f>
        <v>3.925199191342609</v>
      </c>
      <c r="R17" s="57">
        <f t="shared" si="10"/>
        <v>0.32251149049539851</v>
      </c>
      <c r="S17" s="43"/>
      <c r="T17" s="53">
        <f>+'Ark1'!T547</f>
        <v>7.7128642501776818</v>
      </c>
      <c r="U17" s="57">
        <f t="shared" si="11"/>
        <v>0.55246763308815083</v>
      </c>
      <c r="V17" s="76">
        <f>+'Ark1'!W547</f>
        <v>70.09002606017529</v>
      </c>
      <c r="W17" s="76">
        <f>+'Ark1'!X547</f>
        <v>7.6403695806680894</v>
      </c>
      <c r="X17" s="76">
        <f>+'Ark1'!AG547</f>
        <v>1065.4682028836251</v>
      </c>
      <c r="Y17" s="242">
        <f t="shared" si="4"/>
        <v>-9.6013467796747136</v>
      </c>
      <c r="Z17" s="115">
        <f>+'Ark1'!AH547</f>
        <v>91.956882255389701</v>
      </c>
      <c r="AA17" s="406">
        <f>+'Ark1'!AI547</f>
        <v>27.031509121061369</v>
      </c>
      <c r="AB17" s="75"/>
      <c r="AC17" s="76">
        <f>+'Ark1'!Y547</f>
        <v>54.844102911895355</v>
      </c>
      <c r="AD17" s="53">
        <f>+'Ark1'!Z547</f>
        <v>1.707721537078799</v>
      </c>
      <c r="AE17" s="53">
        <f>+'Ark1'!AA547</f>
        <v>2.3253998273577445</v>
      </c>
      <c r="AF17" s="76">
        <f t="shared" si="5"/>
        <v>252.42162607158525</v>
      </c>
      <c r="AG17" s="66">
        <f t="shared" si="6"/>
        <v>68.518106518681236</v>
      </c>
      <c r="AH17" s="76">
        <f t="shared" si="7"/>
        <v>6.2579688658265384</v>
      </c>
      <c r="AI17" s="43"/>
      <c r="AJ17" s="4"/>
      <c r="AK17" s="56"/>
      <c r="AL17" s="1"/>
      <c r="AM17" s="5"/>
      <c r="AP17" s="51"/>
      <c r="AQ17" s="52"/>
    </row>
    <row r="18" spans="1:45" s="538" customFormat="1" ht="15.6">
      <c r="A18" s="43"/>
      <c r="B18" s="51">
        <f>+'Ark1'!C548</f>
        <v>2024</v>
      </c>
      <c r="C18" s="51">
        <f>+'Ark1'!O548</f>
        <v>14</v>
      </c>
      <c r="D18" s="52" t="str">
        <f>VLOOKUP(C18,RNR!$R$11:$S$24,2)</f>
        <v>Vestland</v>
      </c>
      <c r="E18" s="51">
        <f>+'Ark1'!Q548</f>
        <v>1132</v>
      </c>
      <c r="F18" s="51">
        <f>+'Ark1'!R548</f>
        <v>4470</v>
      </c>
      <c r="G18" s="69">
        <f>+'Ark1'!AE548</f>
        <v>9.8793263492905439</v>
      </c>
      <c r="H18" s="69">
        <f t="shared" si="8"/>
        <v>8.0644191727873569</v>
      </c>
      <c r="I18" s="69">
        <f>+'Ark1'!AF548</f>
        <v>9.6051512981482734</v>
      </c>
      <c r="J18" s="87"/>
      <c r="K18" s="98">
        <f>+'Ark1'!U548</f>
        <v>257.939597315436</v>
      </c>
      <c r="L18" s="242">
        <f t="shared" si="9"/>
        <v>5.0560640548035281</v>
      </c>
      <c r="M18" s="50"/>
      <c r="N18" s="376">
        <f>+IF(F18=0,"",'Ark1'!AR548)</f>
        <v>214.45959595959596</v>
      </c>
      <c r="O18" s="114">
        <f>+IF(F18=0,"",'Ark1'!AS548)</f>
        <v>26.089796498990957</v>
      </c>
      <c r="P18" s="421"/>
      <c r="Q18" s="53">
        <f>+'Ark1'!S548</f>
        <v>3.5820058335203062</v>
      </c>
      <c r="R18" s="57">
        <f t="shared" si="10"/>
        <v>0.22867977027058028</v>
      </c>
      <c r="S18" s="43"/>
      <c r="T18" s="53">
        <f>+'Ark1'!T548</f>
        <v>7.1411633109619732</v>
      </c>
      <c r="U18" s="57">
        <f t="shared" si="11"/>
        <v>3.8655132117916935E-2</v>
      </c>
      <c r="V18" s="76">
        <f>+'Ark1'!W548</f>
        <v>61.36465324384789</v>
      </c>
      <c r="W18" s="76">
        <f>+'Ark1'!X548</f>
        <v>3.9373601789709176</v>
      </c>
      <c r="X18" s="76">
        <f>+'Ark1'!AG548</f>
        <v>1087.027089072544</v>
      </c>
      <c r="Y18" s="242">
        <f t="shared" si="4"/>
        <v>37.027089072543959</v>
      </c>
      <c r="Z18" s="115">
        <f>+'Ark1'!AH548</f>
        <v>97.360178970917218</v>
      </c>
      <c r="AA18" s="406">
        <f>+'Ark1'!AI548</f>
        <v>15.704697986577184</v>
      </c>
      <c r="AB18" s="75"/>
      <c r="AC18" s="76">
        <f>+'Ark1'!Y548</f>
        <v>51.444919462863503</v>
      </c>
      <c r="AD18" s="53">
        <f>+'Ark1'!Z548</f>
        <v>1.4136975264611069</v>
      </c>
      <c r="AE18" s="53">
        <f>+'Ark1'!AA548</f>
        <v>2.2039179040272674</v>
      </c>
      <c r="AF18" s="76">
        <f t="shared" si="5"/>
        <v>237.2890242648057</v>
      </c>
      <c r="AG18" s="66">
        <f t="shared" si="6"/>
        <v>72.009820559655367</v>
      </c>
      <c r="AH18" s="76">
        <f t="shared" si="7"/>
        <v>3.9487632508833923</v>
      </c>
      <c r="AI18" s="43"/>
      <c r="AJ18" s="4"/>
      <c r="AK18" s="56"/>
      <c r="AL18" s="1"/>
      <c r="AM18" s="5"/>
      <c r="AP18" s="51"/>
      <c r="AQ18" s="52"/>
    </row>
    <row r="19" spans="1:45" s="538" customFormat="1" ht="15.6">
      <c r="A19" s="43"/>
      <c r="B19" s="51">
        <f>+'Ark1'!C549</f>
        <v>2024</v>
      </c>
      <c r="C19" s="51">
        <f>+'Ark1'!O549</f>
        <v>15</v>
      </c>
      <c r="D19" s="52" t="str">
        <f>VLOOKUP(C19,RNR!$R$11:$S$24,2)</f>
        <v>Møre og Romsdal</v>
      </c>
      <c r="E19" s="51">
        <f>+'Ark1'!Q549</f>
        <v>687</v>
      </c>
      <c r="F19" s="51">
        <f>+'Ark1'!R549</f>
        <v>3441</v>
      </c>
      <c r="G19" s="69">
        <f>+'Ark1'!AE549</f>
        <v>7.6050921628431247</v>
      </c>
      <c r="H19" s="69">
        <f t="shared" si="8"/>
        <v>6.5838357799907321</v>
      </c>
      <c r="I19" s="69">
        <f>+'Ark1'!AF549</f>
        <v>7.5920832306824195</v>
      </c>
      <c r="J19" s="87"/>
      <c r="K19" s="98">
        <f>+'Ark1'!U549</f>
        <v>264.84856146469059</v>
      </c>
      <c r="L19" s="242">
        <f t="shared" si="9"/>
        <v>13.606313402675028</v>
      </c>
      <c r="M19" s="50"/>
      <c r="N19" s="376">
        <f>+IF(F19=0,"",'Ark1'!AR549)</f>
        <v>215.74422899353652</v>
      </c>
      <c r="O19" s="114">
        <f>+IF(F19=0,"",'Ark1'!AS549)</f>
        <v>26.380072966084345</v>
      </c>
      <c r="P19" s="421"/>
      <c r="Q19" s="53">
        <f>+'Ark1'!S549</f>
        <v>3.7010218978102194</v>
      </c>
      <c r="R19" s="57">
        <f t="shared" si="10"/>
        <v>0.57117693656990998</v>
      </c>
      <c r="S19" s="43"/>
      <c r="T19" s="53">
        <f>+'Ark1'!T549</f>
        <v>7.5675675675675693</v>
      </c>
      <c r="U19" s="57">
        <f t="shared" si="11"/>
        <v>0.79818772260632986</v>
      </c>
      <c r="V19" s="76">
        <f>+'Ark1'!W549</f>
        <v>67.247893054344686</v>
      </c>
      <c r="W19" s="76">
        <f>+'Ark1'!X549</f>
        <v>6.684103458297006</v>
      </c>
      <c r="X19" s="76">
        <f>+'Ark1'!AG549</f>
        <v>1075.7174515235461</v>
      </c>
      <c r="Y19" s="242">
        <f t="shared" si="4"/>
        <v>1.0802701142504247</v>
      </c>
      <c r="Z19" s="115">
        <f>+'Ark1'!AH549</f>
        <v>94.39116535890733</v>
      </c>
      <c r="AA19" s="406">
        <f>+'Ark1'!AI549</f>
        <v>15.228131357163621</v>
      </c>
      <c r="AB19" s="75"/>
      <c r="AC19" s="76">
        <f>+'Ark1'!Y549</f>
        <v>54.913360560837106</v>
      </c>
      <c r="AD19" s="53">
        <f>+'Ark1'!Z549</f>
        <v>1.5118139259467696</v>
      </c>
      <c r="AE19" s="53">
        <f>+'Ark1'!AA549</f>
        <v>2.260211452389981</v>
      </c>
      <c r="AF19" s="76">
        <f t="shared" si="5"/>
        <v>246.20643747071665</v>
      </c>
      <c r="AG19" s="66">
        <f t="shared" si="6"/>
        <v>71.560927975431142</v>
      </c>
      <c r="AH19" s="76">
        <f t="shared" si="7"/>
        <v>5.0087336244541483</v>
      </c>
      <c r="AI19" s="43"/>
      <c r="AJ19" s="4"/>
      <c r="AK19" s="56"/>
      <c r="AL19" s="1"/>
      <c r="AM19" s="5"/>
      <c r="AP19" s="51"/>
      <c r="AQ19" s="52"/>
    </row>
    <row r="20" spans="1:45" ht="15.6">
      <c r="A20" s="43"/>
      <c r="B20" s="51">
        <f>+'Ark1'!C550</f>
        <v>2024</v>
      </c>
      <c r="C20" s="51">
        <f>+'Ark1'!O550</f>
        <v>16</v>
      </c>
      <c r="D20" s="52" t="str">
        <f>VLOOKUP(C20,RNR!$R$11:$S$24,2)</f>
        <v>Trøndelag</v>
      </c>
      <c r="E20" s="51">
        <f>+'Ark1'!Q550</f>
        <v>1643</v>
      </c>
      <c r="F20" s="51">
        <f>+'Ark1'!R550</f>
        <v>9884</v>
      </c>
      <c r="G20" s="69">
        <f>+'Ark1'!AE550</f>
        <v>21.845024974583392</v>
      </c>
      <c r="H20" s="69">
        <f t="shared" si="8"/>
        <v>21.845024974583392</v>
      </c>
      <c r="I20" s="69">
        <f>+'Ark1'!AF550</f>
        <v>21.600516493374972</v>
      </c>
      <c r="J20" s="87"/>
      <c r="K20" s="98">
        <f>+'Ark1'!U550</f>
        <v>262.33288142452523</v>
      </c>
      <c r="L20" s="242">
        <f t="shared" si="9"/>
        <v>262.33288142452523</v>
      </c>
      <c r="M20" s="50"/>
      <c r="N20" s="376">
        <f>+IF(F20=0,"",'Ark1'!AR550)</f>
        <v>215.47712127943143</v>
      </c>
      <c r="O20" s="114">
        <f>+IF(F20=0,"",'Ark1'!AS550)</f>
        <v>26.323981230379722</v>
      </c>
      <c r="P20" s="421"/>
      <c r="Q20" s="53">
        <f>+'Ark1'!S550</f>
        <v>3.7289700659563674</v>
      </c>
      <c r="R20" s="57">
        <f t="shared" si="10"/>
        <v>3.7289700659563674</v>
      </c>
      <c r="S20" s="43"/>
      <c r="T20" s="53">
        <f>+'Ark1'!T550</f>
        <v>7.5494738972076076</v>
      </c>
      <c r="U20" s="57">
        <f t="shared" si="11"/>
        <v>7.5494738972076076</v>
      </c>
      <c r="V20" s="76">
        <f>+'Ark1'!W550</f>
        <v>68.575475515985445</v>
      </c>
      <c r="W20" s="76">
        <f>+'Ark1'!X550</f>
        <v>5.0789154188587613</v>
      </c>
      <c r="X20" s="76">
        <f>+'Ark1'!AG550</f>
        <v>1069.9270324300312</v>
      </c>
      <c r="Y20" s="242">
        <f>+X20-X50</f>
        <v>-7.2968891745113069</v>
      </c>
      <c r="Z20" s="115">
        <f>+'Ark1'!AH550</f>
        <v>91.03601780655606</v>
      </c>
      <c r="AA20" s="406">
        <f>+'Ark1'!AI550</f>
        <v>17.432213678672603</v>
      </c>
      <c r="AB20" s="75"/>
      <c r="AC20" s="76">
        <f>+'Ark1'!Y550</f>
        <v>49.612111627572638</v>
      </c>
      <c r="AD20" s="53">
        <f>+'Ark1'!Z550</f>
        <v>1.5398335581552161</v>
      </c>
      <c r="AE20" s="53">
        <f>+'Ark1'!AA550</f>
        <v>2.2305594168383576</v>
      </c>
      <c r="AF20" s="76">
        <f t="shared" si="5"/>
        <v>245.18763754263841</v>
      </c>
      <c r="AG20" s="66">
        <f t="shared" si="6"/>
        <v>70.349956364491447</v>
      </c>
      <c r="AH20" s="76">
        <f t="shared" si="7"/>
        <v>6.0158247108947052</v>
      </c>
      <c r="AI20" s="43"/>
      <c r="AJ20" s="4"/>
      <c r="AK20" s="56"/>
      <c r="AL20" s="1"/>
      <c r="AM20" s="5"/>
      <c r="AN20"/>
      <c r="AO20"/>
      <c r="AP20" s="51">
        <v>9</v>
      </c>
      <c r="AQ20" s="52" t="s">
        <v>690</v>
      </c>
    </row>
    <row r="21" spans="1:45" ht="15.6">
      <c r="A21" s="43"/>
      <c r="B21" s="51">
        <f>+'Ark1'!C551</f>
        <v>2024</v>
      </c>
      <c r="C21" s="51">
        <f>+'Ark1'!O551</f>
        <v>18</v>
      </c>
      <c r="D21" s="52" t="str">
        <f>VLOOKUP(C21,RNR!$R$11:$S$24,2)</f>
        <v>Nordland</v>
      </c>
      <c r="E21" s="51">
        <f>+'Ark1'!Q551</f>
        <v>562</v>
      </c>
      <c r="F21" s="51">
        <f>+'Ark1'!R551</f>
        <v>3193</v>
      </c>
      <c r="G21" s="69">
        <f>+'Ark1'!AE551</f>
        <v>7.0569774123679441</v>
      </c>
      <c r="H21" s="69">
        <f t="shared" si="8"/>
        <v>4.8607413443979093</v>
      </c>
      <c r="I21" s="69">
        <f>+'Ark1'!AF551</f>
        <v>6.9235297449415425</v>
      </c>
      <c r="J21" s="87"/>
      <c r="K21" s="98">
        <f>+'Ark1'!U551</f>
        <v>260.28549953022286</v>
      </c>
      <c r="L21" s="242">
        <f t="shared" si="9"/>
        <v>-18.747819937331201</v>
      </c>
      <c r="M21" s="50"/>
      <c r="N21" s="376">
        <f>+IF(F21=0,"",'Ark1'!AR551)</f>
        <v>214.27736993297151</v>
      </c>
      <c r="O21" s="114">
        <f>+IF(F21=0,"",'Ark1'!AS551)</f>
        <v>26.430883355294402</v>
      </c>
      <c r="P21" s="421"/>
      <c r="Q21" s="53">
        <f>+'Ark1'!S551</f>
        <v>3.7405897114178175</v>
      </c>
      <c r="R21" s="57">
        <f t="shared" si="10"/>
        <v>-0.55966049708926979</v>
      </c>
      <c r="S21" s="43"/>
      <c r="T21" s="53">
        <f>+'Ark1'!T551</f>
        <v>7.2705919198246196</v>
      </c>
      <c r="U21" s="57">
        <f t="shared" si="11"/>
        <v>-0.25353453608220278</v>
      </c>
      <c r="V21" s="76">
        <f>+'Ark1'!W551</f>
        <v>60.914500469777643</v>
      </c>
      <c r="W21" s="76">
        <f>+'Ark1'!X551</f>
        <v>4.5411838396492321</v>
      </c>
      <c r="X21" s="76">
        <f>+'Ark1'!AG551</f>
        <v>1066.8250877752953</v>
      </c>
      <c r="Y21" s="242">
        <f>+X21-X51</f>
        <v>-9.5097139868191789</v>
      </c>
      <c r="Z21" s="115">
        <f>+'Ark1'!AH551</f>
        <v>98.089570936423428</v>
      </c>
      <c r="AA21" s="406">
        <f>+'Ark1'!AI551</f>
        <v>19.010335108048857</v>
      </c>
      <c r="AB21" s="75"/>
      <c r="AC21" s="76">
        <f>+'Ark1'!Y551</f>
        <v>49.066284122508897</v>
      </c>
      <c r="AD21" s="53">
        <f>+'Ark1'!Z551</f>
        <v>1.5797524488620951</v>
      </c>
      <c r="AE21" s="53">
        <f>+'Ark1'!AA551</f>
        <v>2.2358724850195801</v>
      </c>
      <c r="AF21" s="76">
        <f t="shared" si="5"/>
        <v>243.98141974052137</v>
      </c>
      <c r="AG21" s="66">
        <f t="shared" si="6"/>
        <v>69.584081551559777</v>
      </c>
      <c r="AH21" s="76">
        <f t="shared" si="7"/>
        <v>5.6814946619217084</v>
      </c>
      <c r="AI21" s="43"/>
      <c r="AJ21" s="4"/>
      <c r="AK21" s="56"/>
      <c r="AL21" s="1"/>
      <c r="AM21" s="5"/>
      <c r="AN21"/>
      <c r="AO21"/>
      <c r="AP21" s="51">
        <v>11</v>
      </c>
      <c r="AQ21" s="52" t="s">
        <v>111</v>
      </c>
    </row>
    <row r="22" spans="1:45" ht="15.6">
      <c r="A22" s="43"/>
      <c r="B22" s="51">
        <f>+'Ark1'!C552</f>
        <v>2024</v>
      </c>
      <c r="C22" s="51">
        <f>+'Ark1'!O552</f>
        <v>55</v>
      </c>
      <c r="D22" s="52" t="str">
        <f>VLOOKUP(C22,RNR!$R$11:$S$24,2)</f>
        <v>Troms</v>
      </c>
      <c r="E22" s="51">
        <f>+'Ark1'!Q552</f>
        <v>161</v>
      </c>
      <c r="F22" s="51">
        <f>+'Ark1'!R552</f>
        <v>756</v>
      </c>
      <c r="G22" s="69">
        <f>+'Ark1'!AE552</f>
        <v>1.6708659329001463</v>
      </c>
      <c r="H22" s="69">
        <f t="shared" si="8"/>
        <v>-0.96754079101726664</v>
      </c>
      <c r="I22" s="69">
        <f>+'Ark1'!AF552</f>
        <v>1.6202831164975939</v>
      </c>
      <c r="J22" s="87"/>
      <c r="K22" s="98">
        <f>+'Ark1'!U552</f>
        <v>257.27076719576763</v>
      </c>
      <c r="L22" s="242">
        <f t="shared" si="9"/>
        <v>-21.075597070160995</v>
      </c>
      <c r="M22" s="50"/>
      <c r="N22" s="376">
        <f>+IF(F22=0,"",'Ark1'!AR552)</f>
        <v>214.59945130315501</v>
      </c>
      <c r="O22" s="114">
        <f>+IF(F22=0,"",'Ark1'!AS552)</f>
        <v>25.883771755579765</v>
      </c>
      <c r="P22" s="421"/>
      <c r="Q22" s="53">
        <f>+'Ark1'!S552</f>
        <v>3.5112582781456951</v>
      </c>
      <c r="R22" s="57">
        <f t="shared" si="10"/>
        <v>-0.90737871768184286</v>
      </c>
      <c r="S22" s="43"/>
      <c r="T22" s="53">
        <f>+'Ark1'!T552</f>
        <v>7.2685185185185182</v>
      </c>
      <c r="U22" s="57">
        <f t="shared" si="11"/>
        <v>-0.25710475017954249</v>
      </c>
      <c r="V22" s="76">
        <f>+'Ark1'!W552</f>
        <v>59.259259259259267</v>
      </c>
      <c r="W22" s="76">
        <f>+'Ark1'!X552</f>
        <v>5.1587301587301599</v>
      </c>
      <c r="X22" s="76">
        <f>+'Ark1'!AG552</f>
        <v>1112.5775034293556</v>
      </c>
      <c r="Y22" s="242">
        <f>+X22-X52</f>
        <v>9.5154794902916819</v>
      </c>
      <c r="Z22" s="115">
        <f>+'Ark1'!AH552</f>
        <v>96.296296296296291</v>
      </c>
      <c r="AA22" s="406">
        <f>+'Ark1'!AI552</f>
        <v>18.783068783068781</v>
      </c>
      <c r="AB22" s="75"/>
      <c r="AC22" s="76">
        <f>+'Ark1'!Y552</f>
        <v>53.092074159563751</v>
      </c>
      <c r="AD22" s="53">
        <f>+'Ark1'!Z552</f>
        <v>1.3473103570941698</v>
      </c>
      <c r="AE22" s="53">
        <f>+'Ark1'!AA552</f>
        <v>2.184750763920388</v>
      </c>
      <c r="AF22" s="76">
        <f t="shared" si="5"/>
        <v>231.23851273530926</v>
      </c>
      <c r="AG22" s="66">
        <f t="shared" si="6"/>
        <v>73.2702486732571</v>
      </c>
      <c r="AH22" s="76">
        <f t="shared" si="7"/>
        <v>4.6956521739130439</v>
      </c>
      <c r="AI22" s="43"/>
      <c r="AJ22" s="4"/>
      <c r="AK22" s="56"/>
      <c r="AL22" s="1"/>
      <c r="AM22" s="5"/>
      <c r="AN22"/>
      <c r="AO22" s="2"/>
      <c r="AP22" s="51">
        <v>14</v>
      </c>
      <c r="AQ22" s="52" t="s">
        <v>691</v>
      </c>
    </row>
    <row r="23" spans="1:45" ht="15.6">
      <c r="A23" s="43"/>
      <c r="B23" s="51">
        <f>+'Ark1'!C553</f>
        <v>2024</v>
      </c>
      <c r="C23" s="51">
        <f>+'Ark1'!O553</f>
        <v>56</v>
      </c>
      <c r="D23" s="52" t="str">
        <f>VLOOKUP(C23,RNR!$R$11:$S$24,2)</f>
        <v>Finnmark</v>
      </c>
      <c r="E23" s="51">
        <f>+'Ark1'!Q553</f>
        <v>84</v>
      </c>
      <c r="F23" s="51">
        <f>+'Ark1'!R553</f>
        <v>482</v>
      </c>
      <c r="G23" s="69">
        <f>+'Ark1'!AE553</f>
        <v>1.0652875392299874</v>
      </c>
      <c r="H23" s="69">
        <f t="shared" si="8"/>
        <v>-1.3721325228931627</v>
      </c>
      <c r="I23" s="69">
        <f>+'Ark1'!AF553</f>
        <v>1.0415598174565563</v>
      </c>
      <c r="J23" s="87"/>
      <c r="K23" s="98">
        <f>+'Ark1'!U553</f>
        <v>259.3931535269711</v>
      </c>
      <c r="L23" s="242">
        <f t="shared" si="9"/>
        <v>-17.185482155187628</v>
      </c>
      <c r="M23" s="50"/>
      <c r="N23" s="376">
        <f>+IF(F23=0,"",'Ark1'!AR553)</f>
        <v>217.07157894736844</v>
      </c>
      <c r="O23" s="114">
        <f>+IF(F23=0,"",'Ark1'!AS553)</f>
        <v>25.323739607069225</v>
      </c>
      <c r="P23" s="421"/>
      <c r="Q23" s="53">
        <f>+'Ark1'!S553</f>
        <v>3.304979253112033</v>
      </c>
      <c r="R23" s="57">
        <f t="shared" si="10"/>
        <v>-1.0293558332891699</v>
      </c>
      <c r="S23" s="43"/>
      <c r="T23" s="53">
        <f>+'Ark1'!T553</f>
        <v>7.3360995850622412</v>
      </c>
      <c r="U23" s="57">
        <f t="shared" si="11"/>
        <v>-0.21187642693176389</v>
      </c>
      <c r="V23" s="76">
        <f>+'Ark1'!W553</f>
        <v>65.560165975103715</v>
      </c>
      <c r="W23" s="76">
        <f>+'Ark1'!X553</f>
        <v>3.319502074688796</v>
      </c>
      <c r="X23" s="76">
        <f>+'Ark1'!AG553</f>
        <v>1079.7094736842103</v>
      </c>
      <c r="Y23" s="242">
        <f>+X23-X53</f>
        <v>-3.9270543447228192</v>
      </c>
      <c r="Z23" s="115">
        <f>+'Ark1'!AH553</f>
        <v>98.547717842323621</v>
      </c>
      <c r="AA23" s="406">
        <f>+'Ark1'!AI553</f>
        <v>5.1867219917012441</v>
      </c>
      <c r="AB23" s="75"/>
      <c r="AC23" s="76">
        <f>+'Ark1'!Y553</f>
        <v>46.861112601895933</v>
      </c>
      <c r="AD23" s="53">
        <f>+'Ark1'!Z553</f>
        <v>1.3233994088785861</v>
      </c>
      <c r="AE23" s="53">
        <f>+'Ark1'!AA553</f>
        <v>2.0580536403999088</v>
      </c>
      <c r="AF23" s="76">
        <f t="shared" si="5"/>
        <v>240.24347275741098</v>
      </c>
      <c r="AG23" s="66">
        <f t="shared" si="6"/>
        <v>78.485561833019517</v>
      </c>
      <c r="AH23" s="76">
        <f t="shared" si="7"/>
        <v>5.7380952380952381</v>
      </c>
      <c r="AI23" s="43"/>
      <c r="AJ23" s="4"/>
      <c r="AK23" s="56"/>
      <c r="AL23" s="13"/>
      <c r="AM23" s="5"/>
      <c r="AN23"/>
      <c r="AO23" s="2"/>
      <c r="AP23" s="51">
        <v>15</v>
      </c>
      <c r="AQ23" s="52" t="s">
        <v>682</v>
      </c>
      <c r="AR23" s="4"/>
      <c r="AS23" s="4"/>
    </row>
    <row r="24" spans="1:45" ht="15.6">
      <c r="A24" s="43"/>
      <c r="B24" s="43"/>
      <c r="C24" s="43"/>
      <c r="D24" s="43"/>
      <c r="E24" s="43"/>
      <c r="F24" s="43"/>
      <c r="G24" s="43"/>
      <c r="H24" s="43"/>
      <c r="I24" s="43"/>
      <c r="J24" s="87"/>
      <c r="K24" s="43"/>
      <c r="L24" s="43"/>
      <c r="M24" s="50"/>
      <c r="N24" s="43"/>
      <c r="O24" s="43"/>
      <c r="P24" s="421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"/>
      <c r="AK24" s="56"/>
      <c r="AL24" s="1"/>
      <c r="AM24" s="5"/>
      <c r="AN24"/>
      <c r="AO24"/>
      <c r="AP24" s="51">
        <v>54</v>
      </c>
      <c r="AQ24" s="52" t="s">
        <v>692</v>
      </c>
    </row>
    <row r="25" spans="1:45" ht="15.6">
      <c r="A25" s="43"/>
      <c r="B25" s="411">
        <f>+'Ark1'!C554</f>
        <v>2023</v>
      </c>
      <c r="C25" s="411">
        <f>+'Ark1'!O554</f>
        <v>1</v>
      </c>
      <c r="D25" s="52" t="str">
        <f>VLOOKUP(C25,RNR!$R$11:$S$24,2)</f>
        <v>Østfold</v>
      </c>
      <c r="E25" s="411">
        <f>+'Ark1'!Q554</f>
        <v>181</v>
      </c>
      <c r="F25" s="411">
        <f>+'Ark1'!R554</f>
        <v>1172</v>
      </c>
      <c r="G25" s="412">
        <f>+'Ark1'!AE554</f>
        <v>2.3195978308197756</v>
      </c>
      <c r="H25" s="412">
        <f>+G25-G40</f>
        <v>0.12336176284974076</v>
      </c>
      <c r="I25" s="412">
        <f>+'Ark1'!AF554</f>
        <v>2.480474410348565</v>
      </c>
      <c r="J25" s="87"/>
      <c r="K25" s="415">
        <f>+'Ark1'!U554</f>
        <v>280.6495733788388</v>
      </c>
      <c r="L25" s="416">
        <f>+K25-K40</f>
        <v>1.6162539112847298</v>
      </c>
      <c r="M25" s="50"/>
      <c r="N25" s="376">
        <f>+IF(F25=0,"",'Ark1'!AR554)</f>
        <v>216.74468085106375</v>
      </c>
      <c r="O25" s="114">
        <f>+IF(F25=0,"",'Ark1'!AS554)</f>
        <v>27.621271456909859</v>
      </c>
      <c r="P25" s="421"/>
      <c r="Q25" s="413">
        <f>+'Ark1'!S554</f>
        <v>4.2157534246575343</v>
      </c>
      <c r="R25" s="414">
        <f>+Q25-Q40</f>
        <v>-8.4496783849552948E-2</v>
      </c>
      <c r="S25" s="43"/>
      <c r="T25" s="413">
        <f>+'Ark1'!T554</f>
        <v>7.8139931740614355</v>
      </c>
      <c r="U25" s="414">
        <f>+T25-T40</f>
        <v>0.28986671815461307</v>
      </c>
      <c r="V25" s="417">
        <f>+'Ark1'!W554</f>
        <v>74.829351535836182</v>
      </c>
      <c r="W25" s="417">
        <f>+'Ark1'!X554</f>
        <v>10.494880546075088</v>
      </c>
      <c r="X25" s="417">
        <f>+'Ark1'!AG554</f>
        <v>1065.6374113475179</v>
      </c>
      <c r="Y25" s="416">
        <f>+X25-X40</f>
        <v>-14.062148123847692</v>
      </c>
      <c r="Z25" s="115">
        <f>+'Ark1'!AH554</f>
        <v>96.160409556313979</v>
      </c>
      <c r="AA25" s="415">
        <f>+'Ark1'!AI554</f>
        <v>29.180887372013643</v>
      </c>
      <c r="AB25" s="75"/>
      <c r="AC25" s="417">
        <f>+'Ark1'!Y554</f>
        <v>55.613296788465121</v>
      </c>
      <c r="AD25" s="413">
        <f>+'Ark1'!Z554</f>
        <v>1.6953408924665141</v>
      </c>
      <c r="AE25" s="413">
        <f>+'Ark1'!AA554</f>
        <v>2.1467990522174776</v>
      </c>
      <c r="AF25" s="417">
        <f t="shared" ref="AF25:AF38" si="12">1000*K25/X25</f>
        <v>263.36310117336467</v>
      </c>
      <c r="AG25" s="418">
        <f t="shared" ref="AG25:AG38" si="13">+K25/Q25</f>
        <v>66.571629103672564</v>
      </c>
      <c r="AH25" s="417">
        <f t="shared" ref="AH25:AH38" si="14">+F25/E25</f>
        <v>6.4751381215469612</v>
      </c>
      <c r="AI25" s="43"/>
      <c r="AJ25" s="4"/>
      <c r="AK25" s="56"/>
      <c r="AL25" s="1"/>
      <c r="AM25" s="5"/>
      <c r="AN25"/>
      <c r="AO25"/>
      <c r="AP25" s="2"/>
      <c r="AQ25" s="2"/>
    </row>
    <row r="26" spans="1:45" ht="15.6">
      <c r="A26" s="43"/>
      <c r="B26" s="411">
        <f>+'Ark1'!C555</f>
        <v>2023</v>
      </c>
      <c r="C26" s="411">
        <f>+'Ark1'!O555</f>
        <v>2</v>
      </c>
      <c r="D26" s="52" t="str">
        <f>VLOOKUP(C26,RNR!$R$11:$S$24,2)</f>
        <v>Akershus</v>
      </c>
      <c r="E26" s="411">
        <f>+'Ark1'!Q555</f>
        <v>221</v>
      </c>
      <c r="F26" s="411">
        <f>+'Ark1'!R555</f>
        <v>1457</v>
      </c>
      <c r="G26" s="412">
        <f>+'Ark1'!AE555</f>
        <v>2.8836638562324342</v>
      </c>
      <c r="H26" s="412">
        <f t="shared" ref="H26:H38" si="15">+G26-G41</f>
        <v>0.24525713231502122</v>
      </c>
      <c r="I26" s="412">
        <f>+'Ark1'!AF555</f>
        <v>2.9545793387071648</v>
      </c>
      <c r="J26" s="87"/>
      <c r="K26" s="415">
        <f>+'Ark1'!U555</f>
        <v>268.90157858613537</v>
      </c>
      <c r="L26" s="416">
        <f t="shared" ref="L26:L38" si="16">+K26-K41</f>
        <v>-9.4447856797932559</v>
      </c>
      <c r="M26" s="50"/>
      <c r="N26" s="376">
        <f>+IF(F26=0,"",'Ark1'!AR555)</f>
        <v>212.72753414809495</v>
      </c>
      <c r="O26" s="114">
        <f>+IF(F26=0,"",'Ark1'!AS555)</f>
        <v>27.821935202025273</v>
      </c>
      <c r="P26" s="421"/>
      <c r="Q26" s="413">
        <f>+'Ark1'!S555</f>
        <v>4.3544390915347559</v>
      </c>
      <c r="R26" s="414">
        <f t="shared" ref="R26:R38" si="17">+Q26-Q41</f>
        <v>-6.4197904292782049E-2</v>
      </c>
      <c r="S26" s="43"/>
      <c r="T26" s="413">
        <f>+'Ark1'!T555</f>
        <v>7.5387783115991747</v>
      </c>
      <c r="U26" s="414">
        <f t="shared" ref="U26:U38" si="18">+T26-T41</f>
        <v>1.3155042901114022E-2</v>
      </c>
      <c r="V26" s="417">
        <f>+'Ark1'!W555</f>
        <v>69.938229238160602</v>
      </c>
      <c r="W26" s="417">
        <f>+'Ark1'!X555</f>
        <v>9.7460535346602626</v>
      </c>
      <c r="X26" s="417">
        <f>+'Ark1'!AG555</f>
        <v>1058.9748382458663</v>
      </c>
      <c r="Y26" s="416">
        <f t="shared" ref="Y26:Y38" si="19">+X26-X41</f>
        <v>-11.520710715557925</v>
      </c>
      <c r="Z26" s="115">
        <f>+'Ark1'!AH555</f>
        <v>95.401509951956101</v>
      </c>
      <c r="AA26" s="415">
        <f>+'Ark1'!AI555</f>
        <v>41.798215511324642</v>
      </c>
      <c r="AB26" s="75"/>
      <c r="AC26" s="417">
        <f>+'Ark1'!Y555</f>
        <v>59.911648324185904</v>
      </c>
      <c r="AD26" s="413">
        <f>+'Ark1'!Z555</f>
        <v>1.8041778916037781</v>
      </c>
      <c r="AE26" s="413">
        <f>+'Ark1'!AA555</f>
        <v>2.2171198592802766</v>
      </c>
      <c r="AF26" s="417">
        <f t="shared" si="12"/>
        <v>253.92631521968553</v>
      </c>
      <c r="AG26" s="418">
        <f t="shared" si="13"/>
        <v>61.753436650174599</v>
      </c>
      <c r="AH26" s="417">
        <f t="shared" si="14"/>
        <v>6.5927601809954748</v>
      </c>
      <c r="AI26" s="43"/>
      <c r="AJ26" s="4"/>
      <c r="AK26" s="56"/>
      <c r="AL26" s="1"/>
      <c r="AM26" s="5"/>
      <c r="AN26"/>
      <c r="AO26"/>
      <c r="AP26" s="2"/>
      <c r="AQ26" s="2"/>
    </row>
    <row r="27" spans="1:45" ht="15.6">
      <c r="A27" s="43"/>
      <c r="B27" s="411">
        <f>+'Ark1'!C556</f>
        <v>2023</v>
      </c>
      <c r="C27" s="411">
        <f>+'Ark1'!O556</f>
        <v>3</v>
      </c>
      <c r="D27" s="52" t="str">
        <f>VLOOKUP(C27,RNR!$R$11:$S$24,2)</f>
        <v>Buskerud</v>
      </c>
      <c r="E27" s="411">
        <f>+'Ark1'!Q556</f>
        <v>279</v>
      </c>
      <c r="F27" s="411">
        <f>+'Ark1'!R556</f>
        <v>1259</v>
      </c>
      <c r="G27" s="412">
        <f>+'Ark1'!AE556</f>
        <v>2.4917864069983766</v>
      </c>
      <c r="H27" s="412">
        <f t="shared" si="15"/>
        <v>5.4366344875226513E-2</v>
      </c>
      <c r="I27" s="412">
        <f>+'Ark1'!AF556</f>
        <v>2.5823181002048274</v>
      </c>
      <c r="J27" s="87"/>
      <c r="K27" s="415">
        <f>+'Ark1'!U556</f>
        <v>271.98268467037326</v>
      </c>
      <c r="L27" s="416">
        <f t="shared" si="16"/>
        <v>-4.5959510117854734</v>
      </c>
      <c r="M27" s="50"/>
      <c r="N27" s="376">
        <f>+IF(F27=0,"",'Ark1'!AR556)</f>
        <v>214.09144792548679</v>
      </c>
      <c r="O27" s="114">
        <f>+IF(F27=0,"",'Ark1'!AS556)</f>
        <v>27.72794013494109</v>
      </c>
      <c r="P27" s="421"/>
      <c r="Q27" s="413">
        <f>+'Ark1'!S556</f>
        <v>4.2769353551476446</v>
      </c>
      <c r="R27" s="414">
        <f t="shared" si="17"/>
        <v>-5.739973125355835E-2</v>
      </c>
      <c r="S27" s="43"/>
      <c r="T27" s="413">
        <f>+'Ark1'!T556</f>
        <v>7.6465448768864146</v>
      </c>
      <c r="U27" s="414">
        <f t="shared" si="18"/>
        <v>9.8568864892409458E-2</v>
      </c>
      <c r="V27" s="417">
        <f>+'Ark1'!W556</f>
        <v>71.485305798252568</v>
      </c>
      <c r="W27" s="417">
        <f>+'Ark1'!X556</f>
        <v>9.7696584590945186</v>
      </c>
      <c r="X27" s="417">
        <f>+'Ark1'!AG556</f>
        <v>1078.0372565622351</v>
      </c>
      <c r="Y27" s="416">
        <f t="shared" si="19"/>
        <v>-11.91779961754014</v>
      </c>
      <c r="Z27" s="115">
        <f>+'Ark1'!AH556</f>
        <v>93.645750595710879</v>
      </c>
      <c r="AA27" s="415">
        <f>+'Ark1'!AI556</f>
        <v>39.793486894360591</v>
      </c>
      <c r="AB27" s="75"/>
      <c r="AC27" s="417">
        <f>+'Ark1'!Y556</f>
        <v>58.770562099071427</v>
      </c>
      <c r="AD27" s="413">
        <f>+'Ark1'!Z556</f>
        <v>1.6714084883253371</v>
      </c>
      <c r="AE27" s="413">
        <f>+'Ark1'!AA556</f>
        <v>2.3263713268967159</v>
      </c>
      <c r="AF27" s="417">
        <f t="shared" si="12"/>
        <v>252.29432750562057</v>
      </c>
      <c r="AG27" s="418">
        <f t="shared" si="13"/>
        <v>63.592891190889681</v>
      </c>
      <c r="AH27" s="417">
        <f t="shared" si="14"/>
        <v>4.5125448028673834</v>
      </c>
      <c r="AI27" s="43"/>
      <c r="AJ27" s="4"/>
      <c r="AK27" s="56"/>
      <c r="AL27" s="1"/>
      <c r="AM27" s="5"/>
      <c r="AN27"/>
      <c r="AO27"/>
      <c r="AP27" s="2"/>
      <c r="AQ27" s="2"/>
    </row>
    <row r="28" spans="1:45" ht="15.6">
      <c r="A28" s="43"/>
      <c r="B28" s="411">
        <f>+'Ark1'!C557</f>
        <v>2023</v>
      </c>
      <c r="C28" s="411">
        <f>+'Ark1'!O557</f>
        <v>4</v>
      </c>
      <c r="D28" s="52" t="str">
        <f>VLOOKUP(C28,RNR!$R$11:$S$24,2)</f>
        <v>Innlandet</v>
      </c>
      <c r="E28" s="411">
        <f>+'Ark1'!Q557</f>
        <v>1806</v>
      </c>
      <c r="F28" s="411">
        <f>+'Ark1'!R557</f>
        <v>9579</v>
      </c>
      <c r="G28" s="412">
        <f>+'Ark1'!AE557</f>
        <v>18.958555990974943</v>
      </c>
      <c r="H28" s="412">
        <f t="shared" si="15"/>
        <v>0.40748710736449567</v>
      </c>
      <c r="I28" s="412">
        <f>+'Ark1'!AF557</f>
        <v>19.370125483968504</v>
      </c>
      <c r="J28" s="87"/>
      <c r="K28" s="415">
        <f>+'Ark1'!U557</f>
        <v>268.14487942373967</v>
      </c>
      <c r="L28" s="416">
        <f t="shared" si="16"/>
        <v>-3.7814152674845332</v>
      </c>
      <c r="M28" s="50"/>
      <c r="N28" s="376">
        <f>+IF(F28=0,"",'Ark1'!AR557)</f>
        <v>214.66931304443713</v>
      </c>
      <c r="O28" s="114">
        <f>+IF(F28=0,"",'Ark1'!AS557)</f>
        <v>27.160381233463102</v>
      </c>
      <c r="P28" s="421"/>
      <c r="Q28" s="413">
        <f>+'Ark1'!S557</f>
        <v>4.0585034013605439</v>
      </c>
      <c r="R28" s="414">
        <f t="shared" si="17"/>
        <v>-1.5310827888469269E-2</v>
      </c>
      <c r="S28" s="43"/>
      <c r="T28" s="413">
        <f>+'Ark1'!T557</f>
        <v>7.4730138845390979</v>
      </c>
      <c r="U28" s="414">
        <f t="shared" si="18"/>
        <v>7.5357007510534757E-3</v>
      </c>
      <c r="V28" s="417">
        <f>+'Ark1'!W557</f>
        <v>67.971604551623344</v>
      </c>
      <c r="W28" s="417">
        <f>+'Ark1'!X557</f>
        <v>7.432926192713226</v>
      </c>
      <c r="X28" s="417">
        <f>+'Ark1'!AG557</f>
        <v>1073.5667659058331</v>
      </c>
      <c r="Y28" s="416">
        <f t="shared" si="19"/>
        <v>-1.5027837574666592</v>
      </c>
      <c r="Z28" s="115">
        <f>+'Ark1'!AH557</f>
        <v>94.644534920137787</v>
      </c>
      <c r="AA28" s="415">
        <f>+'Ark1'!AI557</f>
        <v>31.861363399102199</v>
      </c>
      <c r="AB28" s="75"/>
      <c r="AC28" s="417">
        <f>+'Ark1'!Y557</f>
        <v>53.817596006065607</v>
      </c>
      <c r="AD28" s="413">
        <f>+'Ark1'!Z557</f>
        <v>1.749501645653879</v>
      </c>
      <c r="AE28" s="413">
        <f>+'Ark1'!AA557</f>
        <v>2.1682005079926845</v>
      </c>
      <c r="AF28" s="417">
        <f t="shared" si="12"/>
        <v>249.77010088188567</v>
      </c>
      <c r="AG28" s="418">
        <f t="shared" si="13"/>
        <v>66.069891510710249</v>
      </c>
      <c r="AH28" s="417">
        <f t="shared" si="14"/>
        <v>5.3039867109634553</v>
      </c>
      <c r="AI28" s="43"/>
      <c r="AJ28" s="4"/>
      <c r="AK28" s="56"/>
      <c r="AL28" s="1"/>
      <c r="AM28" s="5"/>
      <c r="AN28"/>
      <c r="AO28"/>
      <c r="AP28" s="2"/>
      <c r="AQ28" s="2"/>
    </row>
    <row r="29" spans="1:45" ht="15.6">
      <c r="A29" s="43"/>
      <c r="B29" s="411">
        <f>+'Ark1'!C558</f>
        <v>2023</v>
      </c>
      <c r="C29" s="411">
        <f>+'Ark1'!O558</f>
        <v>7</v>
      </c>
      <c r="D29" s="52" t="str">
        <f>VLOOKUP(C29,RNR!$R$11:$S$24,2)</f>
        <v>Vestfold</v>
      </c>
      <c r="E29" s="411">
        <f>+'Ark1'!Q558</f>
        <v>115</v>
      </c>
      <c r="F29" s="411">
        <f>+'Ark1'!R558</f>
        <v>837</v>
      </c>
      <c r="G29" s="412">
        <f>+'Ark1'!AE558</f>
        <v>1.656572853580335</v>
      </c>
      <c r="H29" s="412">
        <f t="shared" si="15"/>
        <v>6.8778225405659921E-2</v>
      </c>
      <c r="I29" s="412">
        <f>+'Ark1'!AF558</f>
        <v>1.7607060531043548</v>
      </c>
      <c r="J29" s="87"/>
      <c r="K29" s="415">
        <f>+'Ark1'!U558</f>
        <v>278.94504181600956</v>
      </c>
      <c r="L29" s="416">
        <f t="shared" si="16"/>
        <v>4.5873433119817832</v>
      </c>
      <c r="M29" s="50"/>
      <c r="N29" s="376">
        <f>+IF(F29=0,"",'Ark1'!AR558)</f>
        <v>215.05569306930695</v>
      </c>
      <c r="O29" s="114">
        <f>+IF(F29=0,"",'Ark1'!AS558)</f>
        <v>28.061800574191462</v>
      </c>
      <c r="P29" s="421"/>
      <c r="Q29" s="413">
        <f>+'Ark1'!S558</f>
        <v>4.4196642685851311</v>
      </c>
      <c r="R29" s="414">
        <f t="shared" si="17"/>
        <v>0.13873941309380289</v>
      </c>
      <c r="S29" s="43"/>
      <c r="T29" s="413">
        <f>+'Ark1'!T558</f>
        <v>7.7371565113500607</v>
      </c>
      <c r="U29" s="414">
        <f t="shared" si="18"/>
        <v>0.28836479673556159</v>
      </c>
      <c r="V29" s="417">
        <f>+'Ark1'!W558</f>
        <v>75.746714456391871</v>
      </c>
      <c r="W29" s="417">
        <f>+'Ark1'!X558</f>
        <v>10.15531660692951</v>
      </c>
      <c r="X29" s="417">
        <f>+'Ark1'!AG558</f>
        <v>1068.158415841584</v>
      </c>
      <c r="Y29" s="416">
        <f t="shared" si="19"/>
        <v>18.158415841583974</v>
      </c>
      <c r="Z29" s="115">
        <f>+'Ark1'!AH558</f>
        <v>96.535244922341676</v>
      </c>
      <c r="AA29" s="415">
        <f>+'Ark1'!AI558</f>
        <v>38.470728793309448</v>
      </c>
      <c r="AB29" s="75"/>
      <c r="AC29" s="417">
        <f>+'Ark1'!Y558</f>
        <v>57.648893110363623</v>
      </c>
      <c r="AD29" s="413">
        <f>+'Ark1'!Z558</f>
        <v>1.7948942618704076</v>
      </c>
      <c r="AE29" s="413">
        <f>+'Ark1'!AA558</f>
        <v>2.0589213263436985</v>
      </c>
      <c r="AF29" s="417">
        <f t="shared" si="12"/>
        <v>261.14576047807805</v>
      </c>
      <c r="AG29" s="418">
        <f t="shared" si="13"/>
        <v>63.114531978988609</v>
      </c>
      <c r="AH29" s="417">
        <f t="shared" si="14"/>
        <v>7.2782608695652176</v>
      </c>
      <c r="AI29" s="43"/>
      <c r="AJ29" s="4"/>
      <c r="AK29" s="56"/>
      <c r="AL29" s="1"/>
      <c r="AM29" s="5"/>
      <c r="AN29"/>
      <c r="AO29"/>
      <c r="AP29" s="2"/>
      <c r="AQ29" s="2"/>
    </row>
    <row r="30" spans="1:45" ht="15.6">
      <c r="A30" s="43"/>
      <c r="B30" s="411">
        <f>+'Ark1'!C559</f>
        <v>2023</v>
      </c>
      <c r="C30" s="411">
        <f>+'Ark1'!O559</f>
        <v>8</v>
      </c>
      <c r="D30" s="52" t="str">
        <f>VLOOKUP(C30,RNR!$R$11:$S$24,2)</f>
        <v>Telemark</v>
      </c>
      <c r="E30" s="411">
        <f>+'Ark1'!Q559</f>
        <v>159</v>
      </c>
      <c r="F30" s="411">
        <f>+'Ark1'!R559</f>
        <v>636</v>
      </c>
      <c r="G30" s="412">
        <f>+'Ark1'!AE559</f>
        <v>1.2587578672366699</v>
      </c>
      <c r="H30" s="412">
        <f t="shared" si="15"/>
        <v>-5.4964040309465112E-2</v>
      </c>
      <c r="I30" s="412">
        <f>+'Ark1'!AF559</f>
        <v>1.2901666229400439</v>
      </c>
      <c r="J30" s="87"/>
      <c r="K30" s="415">
        <f>+'Ark1'!U559</f>
        <v>268.99606918238982</v>
      </c>
      <c r="L30" s="416">
        <f t="shared" si="16"/>
        <v>-5.0489099553014398</v>
      </c>
      <c r="M30" s="50"/>
      <c r="N30" s="376">
        <f>+IF(F30=0,"",'Ark1'!AR559)</f>
        <v>212.13793103448276</v>
      </c>
      <c r="O30" s="114">
        <f>+IF(F30=0,"",'Ark1'!AS559)</f>
        <v>28.052584991428809</v>
      </c>
      <c r="P30" s="421"/>
      <c r="Q30" s="413">
        <f>+'Ark1'!S559</f>
        <v>4.4015748031496065</v>
      </c>
      <c r="R30" s="414">
        <f t="shared" si="17"/>
        <v>-6.2213497686048669E-2</v>
      </c>
      <c r="S30" s="43"/>
      <c r="T30" s="413">
        <f>+'Ark1'!T559</f>
        <v>7.7830188679245298</v>
      </c>
      <c r="U30" s="414">
        <f t="shared" si="18"/>
        <v>-1.8093788542785205E-2</v>
      </c>
      <c r="V30" s="417">
        <f>+'Ark1'!W559</f>
        <v>71.698113207547181</v>
      </c>
      <c r="W30" s="417">
        <f>+'Ark1'!X559</f>
        <v>10.220125786163518</v>
      </c>
      <c r="X30" s="417">
        <f>+'Ark1'!AG559</f>
        <v>1091.0886699507389</v>
      </c>
      <c r="Y30" s="416">
        <f t="shared" si="19"/>
        <v>16.451488541443268</v>
      </c>
      <c r="Z30" s="115">
        <f>+'Ark1'!AH559</f>
        <v>95.754716981132034</v>
      </c>
      <c r="AA30" s="415">
        <f>+'Ark1'!AI559</f>
        <v>46.226415094339607</v>
      </c>
      <c r="AB30" s="75"/>
      <c r="AC30" s="417">
        <f>+'Ark1'!Y559</f>
        <v>61.128547924363716</v>
      </c>
      <c r="AD30" s="413">
        <f>+'Ark1'!Z559</f>
        <v>1.795883029613033</v>
      </c>
      <c r="AE30" s="413">
        <f>+'Ark1'!AA559</f>
        <v>2.4087290823371657</v>
      </c>
      <c r="AF30" s="417">
        <f t="shared" si="12"/>
        <v>246.53914625887793</v>
      </c>
      <c r="AG30" s="418">
        <f t="shared" si="13"/>
        <v>61.113597112993752</v>
      </c>
      <c r="AH30" s="417">
        <f t="shared" si="14"/>
        <v>4</v>
      </c>
      <c r="AI30" s="43"/>
      <c r="AJ30" s="4"/>
      <c r="AK30" s="56"/>
      <c r="AL30" s="13"/>
      <c r="AM30" s="5"/>
      <c r="AN30"/>
      <c r="AO30"/>
      <c r="AP30" s="2"/>
      <c r="AQ30" s="4"/>
      <c r="AR30" s="4"/>
      <c r="AS30" s="4"/>
    </row>
    <row r="31" spans="1:45" s="541" customFormat="1" ht="15.6">
      <c r="A31" s="43"/>
      <c r="B31" s="411">
        <f>+'Ark1'!C560</f>
        <v>2023</v>
      </c>
      <c r="C31" s="411">
        <f>+'Ark1'!O560</f>
        <v>9</v>
      </c>
      <c r="D31" s="52" t="str">
        <f>VLOOKUP(C31,RNR!$R$11:$S$24,2)</f>
        <v>Agder</v>
      </c>
      <c r="E31" s="411">
        <f>+'Ark1'!Q560</f>
        <v>420</v>
      </c>
      <c r="F31" s="411">
        <f>+'Ark1'!R560</f>
        <v>1854</v>
      </c>
      <c r="G31" s="412">
        <f>+'Ark1'!AE560</f>
        <v>3.6693979337370863</v>
      </c>
      <c r="H31" s="412">
        <f t="shared" si="15"/>
        <v>0.33484649942318212</v>
      </c>
      <c r="I31" s="412">
        <f>+'Ark1'!AF560</f>
        <v>3.6480046369575554</v>
      </c>
      <c r="J31" s="87"/>
      <c r="K31" s="415">
        <f>+'Ark1'!U560</f>
        <v>260.91731391585785</v>
      </c>
      <c r="L31" s="416">
        <f t="shared" si="16"/>
        <v>-1.1238093718136497</v>
      </c>
      <c r="M31" s="50"/>
      <c r="N31" s="376">
        <f>+IF(F31=0,"",'Ark1'!AR560)</f>
        <v>212.8502277904328</v>
      </c>
      <c r="O31" s="114">
        <f>+IF(F31=0,"",'Ark1'!AS560)</f>
        <v>27.128274766058791</v>
      </c>
      <c r="P31" s="421"/>
      <c r="Q31" s="413">
        <f>+'Ark1'!S560</f>
        <v>4.0059652928416476</v>
      </c>
      <c r="R31" s="414">
        <f t="shared" si="17"/>
        <v>4.1679578555932295E-2</v>
      </c>
      <c r="S31" s="43"/>
      <c r="T31" s="413">
        <f>+'Ark1'!T560</f>
        <v>7.3317152103559859</v>
      </c>
      <c r="U31" s="414">
        <f t="shared" si="18"/>
        <v>0.14322205967105539</v>
      </c>
      <c r="V31" s="417">
        <f>+'Ark1'!W560</f>
        <v>63.646170442286952</v>
      </c>
      <c r="W31" s="417">
        <f>+'Ark1'!X560</f>
        <v>7.6591154261057151</v>
      </c>
      <c r="X31" s="417">
        <f>+'Ark1'!AG560</f>
        <v>1079.8809794988613</v>
      </c>
      <c r="Y31" s="416">
        <f t="shared" si="19"/>
        <v>-4.8287737326311344</v>
      </c>
      <c r="Z31" s="115">
        <f>+'Ark1'!AH560</f>
        <v>94.714131607335503</v>
      </c>
      <c r="AA31" s="415">
        <f>+'Ark1'!AI560</f>
        <v>32.5782092772384</v>
      </c>
      <c r="AB31" s="75"/>
      <c r="AC31" s="417">
        <f>+'Ark1'!Y560</f>
        <v>56.332037643431761</v>
      </c>
      <c r="AD31" s="413">
        <f>+'Ark1'!Z560</f>
        <v>1.7742702592353348</v>
      </c>
      <c r="AE31" s="413">
        <f>+'Ark1'!AA560</f>
        <v>2.4252575954590374</v>
      </c>
      <c r="AF31" s="417">
        <f t="shared" si="12"/>
        <v>241.61673264857515</v>
      </c>
      <c r="AG31" s="418">
        <f t="shared" si="13"/>
        <v>65.132195324332201</v>
      </c>
      <c r="AH31" s="417">
        <f t="shared" si="14"/>
        <v>4.4142857142857146</v>
      </c>
      <c r="AI31" s="43"/>
      <c r="AJ31" s="4"/>
      <c r="AK31" s="56"/>
      <c r="AL31" s="13"/>
      <c r="AM31" s="5"/>
      <c r="AP31" s="544"/>
      <c r="AQ31" s="4"/>
      <c r="AR31" s="4"/>
      <c r="AS31" s="4"/>
    </row>
    <row r="32" spans="1:45" s="541" customFormat="1" ht="15.6">
      <c r="A32" s="43"/>
      <c r="B32" s="411">
        <f>+'Ark1'!C561</f>
        <v>2023</v>
      </c>
      <c r="C32" s="411">
        <f>+'Ark1'!O561</f>
        <v>11</v>
      </c>
      <c r="D32" s="52" t="str">
        <f>VLOOKUP(C32,RNR!$R$11:$S$24,2)</f>
        <v>Rogaland</v>
      </c>
      <c r="E32" s="411">
        <f>+'Ark1'!Q561</f>
        <v>1396</v>
      </c>
      <c r="F32" s="411">
        <f>+'Ark1'!R561</f>
        <v>9185</v>
      </c>
      <c r="G32" s="412">
        <f>+'Ark1'!AE561</f>
        <v>18.178759450579904</v>
      </c>
      <c r="H32" s="412">
        <f t="shared" si="15"/>
        <v>-0.6171477301253816</v>
      </c>
      <c r="I32" s="412">
        <f>+'Ark1'!AF561</f>
        <v>18.33431809356852</v>
      </c>
      <c r="J32" s="87"/>
      <c r="K32" s="415">
        <f>+'Ark1'!U561</f>
        <v>264.69323897659183</v>
      </c>
      <c r="L32" s="416">
        <f t="shared" si="16"/>
        <v>-0.62434826944718225</v>
      </c>
      <c r="M32" s="50"/>
      <c r="N32" s="376">
        <f>+IF(F32=0,"",'Ark1'!AR561)</f>
        <v>215.49623188405795</v>
      </c>
      <c r="O32" s="114">
        <f>+IF(F32=0,"",'Ark1'!AS561)</f>
        <v>26.535012890047497</v>
      </c>
      <c r="P32" s="421"/>
      <c r="Q32" s="413">
        <f>+'Ark1'!S561</f>
        <v>3.7904657534246566</v>
      </c>
      <c r="R32" s="414">
        <f t="shared" si="17"/>
        <v>0.10069613218295359</v>
      </c>
      <c r="S32" s="43"/>
      <c r="T32" s="413">
        <f>+'Ark1'!T561</f>
        <v>7.4249319542732719</v>
      </c>
      <c r="U32" s="414">
        <f t="shared" si="18"/>
        <v>9.8111695694482748E-2</v>
      </c>
      <c r="V32" s="417">
        <f>+'Ark1'!W561</f>
        <v>66.826347305389206</v>
      </c>
      <c r="W32" s="417">
        <f>+'Ark1'!X561</f>
        <v>6.565051714752312</v>
      </c>
      <c r="X32" s="417">
        <f>+'Ark1'!AG561</f>
        <v>1061.7066666666667</v>
      </c>
      <c r="Y32" s="416">
        <f t="shared" si="19"/>
        <v>-4.9965179154214638</v>
      </c>
      <c r="Z32" s="115">
        <f>+'Ark1'!AH561</f>
        <v>93.837778987479552</v>
      </c>
      <c r="AA32" s="415">
        <f>+'Ark1'!AI561</f>
        <v>24.703320631464344</v>
      </c>
      <c r="AB32" s="75"/>
      <c r="AC32" s="417">
        <f>+'Ark1'!Y561</f>
        <v>54.294503572120483</v>
      </c>
      <c r="AD32" s="413">
        <f>+'Ark1'!Z561</f>
        <v>1.6788839607329638</v>
      </c>
      <c r="AE32" s="413">
        <f>+'Ark1'!AA561</f>
        <v>2.2411135972899032</v>
      </c>
      <c r="AF32" s="417">
        <f t="shared" si="12"/>
        <v>249.30919931738066</v>
      </c>
      <c r="AG32" s="418">
        <f t="shared" si="13"/>
        <v>69.831323165878374</v>
      </c>
      <c r="AH32" s="417">
        <f t="shared" si="14"/>
        <v>6.579512893982808</v>
      </c>
      <c r="AI32" s="43"/>
      <c r="AJ32" s="4"/>
      <c r="AK32" s="56"/>
      <c r="AL32" s="13"/>
      <c r="AM32" s="5"/>
      <c r="AP32" s="544"/>
      <c r="AQ32" s="4"/>
      <c r="AR32" s="4"/>
      <c r="AS32" s="4"/>
    </row>
    <row r="33" spans="1:45" s="541" customFormat="1" ht="15.6">
      <c r="A33" s="43"/>
      <c r="B33" s="411">
        <f>+'Ark1'!C562</f>
        <v>2023</v>
      </c>
      <c r="C33" s="411">
        <f>+'Ark1'!O562</f>
        <v>14</v>
      </c>
      <c r="D33" s="52" t="str">
        <f>VLOOKUP(C33,RNR!$R$11:$S$24,2)</f>
        <v>Vestland</v>
      </c>
      <c r="E33" s="411">
        <f>+'Ark1'!Q562</f>
        <v>1185</v>
      </c>
      <c r="F33" s="411">
        <f>+'Ark1'!R562</f>
        <v>4900</v>
      </c>
      <c r="G33" s="412">
        <f>+'Ark1'!AE562</f>
        <v>9.6979772790246592</v>
      </c>
      <c r="H33" s="412">
        <f t="shared" si="15"/>
        <v>0.16024660115146183</v>
      </c>
      <c r="I33" s="412">
        <f>+'Ark1'!AF562</f>
        <v>9.4068875199192412</v>
      </c>
      <c r="J33" s="87"/>
      <c r="K33" s="415">
        <f>+'Ark1'!U562</f>
        <v>254.56993877551025</v>
      </c>
      <c r="L33" s="416">
        <f t="shared" si="16"/>
        <v>-4.5284290405812726</v>
      </c>
      <c r="M33" s="50"/>
      <c r="N33" s="376">
        <f>+IF(F33=0,"",'Ark1'!AR562)</f>
        <v>214.72908366533872</v>
      </c>
      <c r="O33" s="114">
        <f>+IF(F33=0,"",'Ark1'!AS562)</f>
        <v>25.662404584597393</v>
      </c>
      <c r="P33" s="421"/>
      <c r="Q33" s="413">
        <f>+'Ark1'!S562</f>
        <v>3.4404007360457993</v>
      </c>
      <c r="R33" s="414">
        <f t="shared" si="17"/>
        <v>-0.11899949463470927</v>
      </c>
      <c r="S33" s="43"/>
      <c r="T33" s="413">
        <f>+'Ark1'!T562</f>
        <v>7.1687755102040809</v>
      </c>
      <c r="U33" s="414">
        <f t="shared" si="18"/>
        <v>5.4407694112128091E-2</v>
      </c>
      <c r="V33" s="417">
        <f>+'Ark1'!W562</f>
        <v>60.836734693877553</v>
      </c>
      <c r="W33" s="417">
        <f>+'Ark1'!X562</f>
        <v>3.1632653061224487</v>
      </c>
      <c r="X33" s="417">
        <f>+'Ark1'!AG562</f>
        <v>1090.9976934367789</v>
      </c>
      <c r="Y33" s="416">
        <f t="shared" si="19"/>
        <v>6.6810934367788377</v>
      </c>
      <c r="Z33" s="115">
        <f>+'Ark1'!AH562</f>
        <v>97.244897959183675</v>
      </c>
      <c r="AA33" s="415">
        <f>+'Ark1'!AI562</f>
        <v>13.36734693877551</v>
      </c>
      <c r="AB33" s="75"/>
      <c r="AC33" s="417">
        <f>+'Ark1'!Y562</f>
        <v>47.601976339486413</v>
      </c>
      <c r="AD33" s="413">
        <f>+'Ark1'!Z562</f>
        <v>1.3568307610719319</v>
      </c>
      <c r="AE33" s="413">
        <f>+'Ark1'!AA562</f>
        <v>2.1839592698723753</v>
      </c>
      <c r="AF33" s="417">
        <f t="shared" si="12"/>
        <v>233.33682583102737</v>
      </c>
      <c r="AG33" s="418">
        <f t="shared" si="13"/>
        <v>73.99426936180069</v>
      </c>
      <c r="AH33" s="417">
        <f t="shared" si="14"/>
        <v>4.1350210970464136</v>
      </c>
      <c r="AI33" s="43"/>
      <c r="AJ33" s="4"/>
      <c r="AK33" s="56"/>
      <c r="AL33" s="13"/>
      <c r="AM33" s="5"/>
      <c r="AP33" s="544"/>
      <c r="AQ33" s="4"/>
      <c r="AR33" s="4"/>
      <c r="AS33" s="4"/>
    </row>
    <row r="34" spans="1:45" s="541" customFormat="1" ht="15.6">
      <c r="A34" s="43"/>
      <c r="B34" s="411">
        <f>+'Ark1'!C563</f>
        <v>2023</v>
      </c>
      <c r="C34" s="411">
        <f>+'Ark1'!O563</f>
        <v>15</v>
      </c>
      <c r="D34" s="52" t="str">
        <f>VLOOKUP(C34,RNR!$R$11:$S$24,2)</f>
        <v>Møre og Romsdal</v>
      </c>
      <c r="E34" s="411">
        <f>+'Ark1'!Q563</f>
        <v>729</v>
      </c>
      <c r="F34" s="411">
        <f>+'Ark1'!R563</f>
        <v>3882</v>
      </c>
      <c r="G34" s="412">
        <f>+'Ark1'!AE563</f>
        <v>7.683173019831373</v>
      </c>
      <c r="H34" s="412">
        <f t="shared" si="15"/>
        <v>-0.28868884751742829</v>
      </c>
      <c r="I34" s="412">
        <f>+'Ark1'!AF563</f>
        <v>7.5668400825041804</v>
      </c>
      <c r="J34" s="87"/>
      <c r="K34" s="415">
        <f>+'Ark1'!U563</f>
        <v>258.47364760432777</v>
      </c>
      <c r="L34" s="416">
        <f t="shared" si="16"/>
        <v>-5.1264555357134327</v>
      </c>
      <c r="M34" s="50"/>
      <c r="N34" s="376">
        <f>+IF(F34=0,"",'Ark1'!AR563)</f>
        <v>215.14064621232689</v>
      </c>
      <c r="O34" s="114">
        <f>+IF(F34=0,"",'Ark1'!AS563)</f>
        <v>25.986215382511343</v>
      </c>
      <c r="P34" s="421"/>
      <c r="Q34" s="413">
        <f>+'Ark1'!S563</f>
        <v>3.5623383341955512</v>
      </c>
      <c r="R34" s="414">
        <f t="shared" si="17"/>
        <v>-2.1455404294319802E-2</v>
      </c>
      <c r="S34" s="43"/>
      <c r="T34" s="413">
        <f>+'Ark1'!T563</f>
        <v>7.4974240082431711</v>
      </c>
      <c r="U34" s="414">
        <f t="shared" si="18"/>
        <v>-3.1569803354353887E-2</v>
      </c>
      <c r="V34" s="417">
        <f>+'Ark1'!W563</f>
        <v>66.177228232869652</v>
      </c>
      <c r="W34" s="417">
        <f>+'Ark1'!X563</f>
        <v>4.6367851622874809</v>
      </c>
      <c r="X34" s="417">
        <f>+'Ark1'!AG563</f>
        <v>1077.2248167254952</v>
      </c>
      <c r="Y34" s="416">
        <f t="shared" si="19"/>
        <v>-11.791837695273898</v>
      </c>
      <c r="Z34" s="115">
        <f>+'Ark1'!AH563</f>
        <v>94.796496651210703</v>
      </c>
      <c r="AA34" s="415">
        <f>+'Ark1'!AI563</f>
        <v>14.245234415249872</v>
      </c>
      <c r="AB34" s="75"/>
      <c r="AC34" s="417">
        <f>+'Ark1'!Y563</f>
        <v>50.349649513355615</v>
      </c>
      <c r="AD34" s="413">
        <f>+'Ark1'!Z563</f>
        <v>1.4761047427178349</v>
      </c>
      <c r="AE34" s="413">
        <f>+'Ark1'!AA563</f>
        <v>2.2700519981290737</v>
      </c>
      <c r="AF34" s="417">
        <f t="shared" si="12"/>
        <v>239.94401502002674</v>
      </c>
      <c r="AG34" s="418">
        <f t="shared" si="13"/>
        <v>72.557298986227934</v>
      </c>
      <c r="AH34" s="417">
        <f t="shared" si="14"/>
        <v>5.3251028806584362</v>
      </c>
      <c r="AI34" s="43"/>
      <c r="AJ34" s="4"/>
      <c r="AK34" s="56"/>
      <c r="AL34" s="13"/>
      <c r="AM34" s="5"/>
      <c r="AP34" s="544"/>
      <c r="AQ34" s="4"/>
      <c r="AR34" s="4"/>
      <c r="AS34" s="4"/>
    </row>
    <row r="35" spans="1:45" ht="15.6">
      <c r="A35" s="43"/>
      <c r="B35" s="411">
        <f>+'Ark1'!C564</f>
        <v>2023</v>
      </c>
      <c r="C35" s="411">
        <f>+'Ark1'!O564</f>
        <v>16</v>
      </c>
      <c r="D35" s="52" t="str">
        <f>VLOOKUP(C35,RNR!$R$11:$S$24,2)</f>
        <v>Trøndelag</v>
      </c>
      <c r="E35" s="411">
        <f>+'Ark1'!Q564</f>
        <v>1728</v>
      </c>
      <c r="F35" s="411">
        <f>+'Ark1'!R564</f>
        <v>10903</v>
      </c>
      <c r="G35" s="412">
        <f>+'Ark1'!AE564</f>
        <v>21.57898903534814</v>
      </c>
      <c r="H35" s="412">
        <f t="shared" si="15"/>
        <v>-2.5249956064246959E-2</v>
      </c>
      <c r="I35" s="412">
        <f>+'Ark1'!AF564</f>
        <v>21.268977247249875</v>
      </c>
      <c r="J35" s="87"/>
      <c r="K35" s="415">
        <f>+'Ark1'!U564</f>
        <v>258.67701550032098</v>
      </c>
      <c r="L35" s="416">
        <f t="shared" si="16"/>
        <v>-4.464261563277887</v>
      </c>
      <c r="M35" s="50"/>
      <c r="N35" s="376">
        <f>+IF(F35=0,"",'Ark1'!AR564)</f>
        <v>215.04729123017063</v>
      </c>
      <c r="O35" s="114">
        <f>+IF(F35=0,"",'Ark1'!AS564)</f>
        <v>26.094762206451922</v>
      </c>
      <c r="P35" s="421"/>
      <c r="Q35" s="413">
        <f>+'Ark1'!S564</f>
        <v>3.6271389144434223</v>
      </c>
      <c r="R35" s="414">
        <f t="shared" si="17"/>
        <v>-6.6401268669497693E-2</v>
      </c>
      <c r="S35" s="43"/>
      <c r="T35" s="413">
        <f>+'Ark1'!T564</f>
        <v>7.3670549390076143</v>
      </c>
      <c r="U35" s="414">
        <f t="shared" si="18"/>
        <v>-0.20195723961214274</v>
      </c>
      <c r="V35" s="417">
        <f>+'Ark1'!W564</f>
        <v>64.661102448867283</v>
      </c>
      <c r="W35" s="417">
        <f>+'Ark1'!X564</f>
        <v>4.008071173071631</v>
      </c>
      <c r="X35" s="417">
        <f>+'Ark1'!AG564</f>
        <v>1069.2554125511322</v>
      </c>
      <c r="Y35" s="416">
        <f t="shared" si="19"/>
        <v>-7.9685090534103438</v>
      </c>
      <c r="Z35" s="115">
        <f>+'Ark1'!AH564</f>
        <v>91.846280840135762</v>
      </c>
      <c r="AA35" s="415">
        <f>+'Ark1'!AI564</f>
        <v>17.43556819224067</v>
      </c>
      <c r="AB35" s="75"/>
      <c r="AC35" s="417">
        <f>+'Ark1'!Y564</f>
        <v>48.423162904593511</v>
      </c>
      <c r="AD35" s="413">
        <f>+'Ark1'!Z564</f>
        <v>1.4987732765171684</v>
      </c>
      <c r="AE35" s="413">
        <f>+'Ark1'!AA564</f>
        <v>2.3447492107343284</v>
      </c>
      <c r="AF35" s="417">
        <f t="shared" si="12"/>
        <v>241.92256823198539</v>
      </c>
      <c r="AG35" s="418">
        <f t="shared" si="13"/>
        <v>71.317096367679227</v>
      </c>
      <c r="AH35" s="417">
        <f t="shared" si="14"/>
        <v>6.3096064814814818</v>
      </c>
      <c r="AI35" s="43"/>
      <c r="AJ35" s="4"/>
      <c r="AK35" s="56"/>
      <c r="AL35" s="13"/>
      <c r="AM35" s="5"/>
      <c r="AN35"/>
      <c r="AO35"/>
      <c r="AP35" s="1"/>
      <c r="AQ35" s="11"/>
      <c r="AR35" s="11"/>
      <c r="AS35" s="11"/>
    </row>
    <row r="36" spans="1:45" ht="15.6">
      <c r="A36" s="43"/>
      <c r="B36" s="411">
        <f>+'Ark1'!C565</f>
        <v>2023</v>
      </c>
      <c r="C36" s="411">
        <f>+'Ark1'!O565</f>
        <v>18</v>
      </c>
      <c r="D36" s="52" t="str">
        <f>VLOOKUP(C36,RNR!$R$11:$S$24,2)</f>
        <v>Nordland</v>
      </c>
      <c r="E36" s="411">
        <f>+'Ark1'!Q565</f>
        <v>588</v>
      </c>
      <c r="F36" s="411">
        <f>+'Ark1'!R565</f>
        <v>3429</v>
      </c>
      <c r="G36" s="412">
        <f>+'Ark1'!AE565</f>
        <v>6.7866049162807283</v>
      </c>
      <c r="H36" s="412">
        <f t="shared" si="15"/>
        <v>-0.13281770385448066</v>
      </c>
      <c r="I36" s="412">
        <f>+'Ark1'!AF565</f>
        <v>6.6101787583031948</v>
      </c>
      <c r="J36" s="87"/>
      <c r="K36" s="415">
        <f>+'Ark1'!U565</f>
        <v>255.62478856809579</v>
      </c>
      <c r="L36" s="416">
        <f t="shared" si="16"/>
        <v>-4.1356708984997965</v>
      </c>
      <c r="M36" s="50"/>
      <c r="N36" s="376">
        <f>+IF(F36=0,"",'Ark1'!AR565)</f>
        <v>213.97332933772847</v>
      </c>
      <c r="O36" s="114">
        <f>+IF(F36=0,"",'Ark1'!AS565)</f>
        <v>26.086915527058185</v>
      </c>
      <c r="P36" s="421"/>
      <c r="Q36" s="413">
        <f>+'Ark1'!S565</f>
        <v>3.6026877008472105</v>
      </c>
      <c r="R36" s="414">
        <f t="shared" si="17"/>
        <v>-0.11065269089445184</v>
      </c>
      <c r="S36" s="43"/>
      <c r="T36" s="413">
        <f>+'Ark1'!T565</f>
        <v>7.160396617089531</v>
      </c>
      <c r="U36" s="414">
        <f t="shared" si="18"/>
        <v>-0.19951888330656153</v>
      </c>
      <c r="V36" s="417">
        <f>+'Ark1'!W565</f>
        <v>57.247010790317887</v>
      </c>
      <c r="W36" s="417">
        <f>+'Ark1'!X565</f>
        <v>3.2662583843686201</v>
      </c>
      <c r="X36" s="417">
        <f>+'Ark1'!AG565</f>
        <v>1071.5199280791132</v>
      </c>
      <c r="Y36" s="416">
        <f t="shared" si="19"/>
        <v>-4.814873683001224</v>
      </c>
      <c r="Z36" s="115">
        <f>+'Ark1'!AH565</f>
        <v>97.200349956255494</v>
      </c>
      <c r="AA36" s="415">
        <f>+'Ark1'!AI565</f>
        <v>20.268299795858859</v>
      </c>
      <c r="AB36" s="75"/>
      <c r="AC36" s="417">
        <f>+'Ark1'!Y565</f>
        <v>47.475214183698363</v>
      </c>
      <c r="AD36" s="413">
        <f>+'Ark1'!Z565</f>
        <v>1.5296981444974214</v>
      </c>
      <c r="AE36" s="413">
        <f>+'Ark1'!AA565</f>
        <v>2.3343818329536714</v>
      </c>
      <c r="AF36" s="417">
        <f t="shared" si="12"/>
        <v>238.56279465221698</v>
      </c>
      <c r="AG36" s="418">
        <f t="shared" si="13"/>
        <v>70.953912688014256</v>
      </c>
      <c r="AH36" s="417">
        <f t="shared" si="14"/>
        <v>5.8316326530612246</v>
      </c>
      <c r="AI36" s="43"/>
      <c r="AJ36" s="4"/>
      <c r="AK36" s="56"/>
      <c r="AL36" s="13"/>
      <c r="AM36" s="5"/>
      <c r="AN36"/>
      <c r="AO36"/>
      <c r="AP36" s="1"/>
      <c r="AQ36" s="11"/>
      <c r="AR36" s="11"/>
      <c r="AS36" s="11"/>
    </row>
    <row r="37" spans="1:45" ht="15.6">
      <c r="A37" s="43"/>
      <c r="B37" s="411">
        <f>+'Ark1'!C566</f>
        <v>2023</v>
      </c>
      <c r="C37" s="411">
        <f>+'Ark1'!O566</f>
        <v>55</v>
      </c>
      <c r="D37" s="52" t="str">
        <f>VLOOKUP(C37,RNR!$R$11:$S$24,2)</f>
        <v>Troms</v>
      </c>
      <c r="E37" s="411">
        <f>+'Ark1'!Q566</f>
        <v>173</v>
      </c>
      <c r="F37" s="411">
        <f>+'Ark1'!R566</f>
        <v>917</v>
      </c>
      <c r="G37" s="412">
        <f>+'Ark1'!AE566</f>
        <v>1.8149071765031872</v>
      </c>
      <c r="H37" s="412">
        <f t="shared" si="15"/>
        <v>5.5360310067960494E-2</v>
      </c>
      <c r="I37" s="412">
        <f>+'Ark1'!AF566</f>
        <v>1.7487697786925136</v>
      </c>
      <c r="J37" s="87"/>
      <c r="K37" s="415">
        <f>+'Ark1'!U566</f>
        <v>252.88353326063248</v>
      </c>
      <c r="L37" s="416">
        <f t="shared" si="16"/>
        <v>-7.5671001765429082</v>
      </c>
      <c r="M37" s="50"/>
      <c r="N37" s="376">
        <f>+IF(F37=0,"",'Ark1'!AR566)</f>
        <v>214.87671232876713</v>
      </c>
      <c r="O37" s="114">
        <f>+IF(F37=0,"",'Ark1'!AS566)</f>
        <v>25.374333469366245</v>
      </c>
      <c r="P37" s="421"/>
      <c r="Q37" s="413">
        <f>+'Ark1'!S566</f>
        <v>3.3533260632497259</v>
      </c>
      <c r="R37" s="414">
        <f t="shared" si="17"/>
        <v>-0.20072799080432757</v>
      </c>
      <c r="S37" s="43"/>
      <c r="T37" s="413">
        <f>+'Ark1'!T566</f>
        <v>7.1025081788440563</v>
      </c>
      <c r="U37" s="414">
        <f t="shared" si="18"/>
        <v>3.501077489804949E-2</v>
      </c>
      <c r="V37" s="417">
        <f>+'Ark1'!W566</f>
        <v>58.66957470010906</v>
      </c>
      <c r="W37" s="417">
        <f>+'Ark1'!X566</f>
        <v>2.8353326063249722</v>
      </c>
      <c r="X37" s="417">
        <f>+'Ark1'!AG566</f>
        <v>1087.9429223744294</v>
      </c>
      <c r="Y37" s="416">
        <f t="shared" si="19"/>
        <v>-15.119101564634548</v>
      </c>
      <c r="Z37" s="115">
        <f>+'Ark1'!AH566</f>
        <v>95.528898582333682</v>
      </c>
      <c r="AA37" s="415">
        <f>+'Ark1'!AI566</f>
        <v>13.958560523446019</v>
      </c>
      <c r="AB37" s="75"/>
      <c r="AC37" s="417">
        <f>+'Ark1'!Y566</f>
        <v>45.636639431683157</v>
      </c>
      <c r="AD37" s="413">
        <f>+'Ark1'!Z566</f>
        <v>1.3198932392581444</v>
      </c>
      <c r="AE37" s="413">
        <f>+'Ark1'!AA566</f>
        <v>2.0501786583820798</v>
      </c>
      <c r="AF37" s="417">
        <f t="shared" si="12"/>
        <v>232.4419122178906</v>
      </c>
      <c r="AG37" s="418">
        <f t="shared" si="13"/>
        <v>75.412747967479703</v>
      </c>
      <c r="AH37" s="417">
        <f t="shared" si="14"/>
        <v>5.300578034682081</v>
      </c>
      <c r="AI37" s="43"/>
      <c r="AJ37" s="4"/>
      <c r="AK37" s="56"/>
      <c r="AL37" s="5"/>
      <c r="AM37" s="5"/>
      <c r="AN37"/>
      <c r="AO37"/>
      <c r="AP37" s="1"/>
      <c r="AQ37" s="11"/>
      <c r="AR37" s="11"/>
      <c r="AS37" s="11"/>
    </row>
    <row r="38" spans="1:45" ht="15.6">
      <c r="A38" s="43"/>
      <c r="B38" s="411">
        <f>+'Ark1'!C567</f>
        <v>2023</v>
      </c>
      <c r="C38" s="411">
        <f>+'Ark1'!O567</f>
        <v>56</v>
      </c>
      <c r="D38" s="52" t="str">
        <f>VLOOKUP(C38,RNR!$R$11:$S$24,2)</f>
        <v>Finnmark</v>
      </c>
      <c r="E38" s="411">
        <f>+'Ark1'!Q567</f>
        <v>83</v>
      </c>
      <c r="F38" s="411">
        <f>+'Ark1'!R567</f>
        <v>516</v>
      </c>
      <c r="G38" s="412">
        <f>+'Ark1'!AE567</f>
        <v>1.0212563828523924</v>
      </c>
      <c r="H38" s="412">
        <f t="shared" si="15"/>
        <v>-2.2047107006916811E-2</v>
      </c>
      <c r="I38" s="412">
        <f>+'Ark1'!AF567</f>
        <v>0.97765387353144773</v>
      </c>
      <c r="J38" s="87"/>
      <c r="K38" s="415">
        <f>+'Ark1'!U567</f>
        <v>251.24224806201556</v>
      </c>
      <c r="L38" s="416">
        <f t="shared" si="16"/>
        <v>-10.058837752345028</v>
      </c>
      <c r="M38" s="50"/>
      <c r="N38" s="376">
        <f>+IF(F38=0,"",'Ark1'!AR567)</f>
        <v>215.79310344827593</v>
      </c>
      <c r="O38" s="114">
        <f>+IF(F38=0,"",'Ark1'!AS567)</f>
        <v>24.882966824170342</v>
      </c>
      <c r="P38" s="421"/>
      <c r="Q38" s="413">
        <f>+'Ark1'!S567</f>
        <v>3.1298449612403094</v>
      </c>
      <c r="R38" s="414">
        <f t="shared" si="17"/>
        <v>-0.19765066047597779</v>
      </c>
      <c r="S38" s="43"/>
      <c r="T38" s="413">
        <f>+'Ark1'!T567</f>
        <v>6.7693798449612395</v>
      </c>
      <c r="U38" s="414">
        <f t="shared" si="18"/>
        <v>-0.46004222158867236</v>
      </c>
      <c r="V38" s="417">
        <f>+'Ark1'!W567</f>
        <v>52.713178294573666</v>
      </c>
      <c r="W38" s="417">
        <f>+'Ark1'!X567</f>
        <v>2.1317829457364343</v>
      </c>
      <c r="X38" s="417">
        <f>+'Ark1'!AG567</f>
        <v>1097.7606490872213</v>
      </c>
      <c r="Y38" s="416">
        <f t="shared" si="19"/>
        <v>14.12412105828821</v>
      </c>
      <c r="Z38" s="115">
        <f>+'Ark1'!AH567</f>
        <v>95.542635658914719</v>
      </c>
      <c r="AA38" s="415">
        <f>+'Ark1'!AI567</f>
        <v>2.5193798449612403</v>
      </c>
      <c r="AB38" s="75"/>
      <c r="AC38" s="417">
        <f>+'Ark1'!Y567</f>
        <v>47.00904908335599</v>
      </c>
      <c r="AD38" s="413">
        <f>+'Ark1'!Z567</f>
        <v>1.1798538107421084</v>
      </c>
      <c r="AE38" s="413">
        <f>+'Ark1'!AA567</f>
        <v>1.800923644132888</v>
      </c>
      <c r="AF38" s="417">
        <f t="shared" si="12"/>
        <v>228.86796704811871</v>
      </c>
      <c r="AG38" s="418">
        <f t="shared" si="13"/>
        <v>80.273065015479915</v>
      </c>
      <c r="AH38" s="417">
        <f t="shared" si="14"/>
        <v>6.2168674698795181</v>
      </c>
      <c r="AI38" s="43"/>
      <c r="AJ38" s="4"/>
      <c r="AK38" s="56"/>
      <c r="AL38" s="5"/>
      <c r="AM38" s="5"/>
      <c r="AN38"/>
      <c r="AO38"/>
      <c r="AP38" s="1"/>
      <c r="AQ38" s="11"/>
      <c r="AR38" s="11"/>
      <c r="AS38" s="11"/>
    </row>
    <row r="39" spans="1:45" ht="15.6">
      <c r="A39" s="43"/>
      <c r="B39" s="43"/>
      <c r="C39" s="43"/>
      <c r="D39" s="43"/>
      <c r="E39" s="43"/>
      <c r="F39" s="43"/>
      <c r="G39" s="43"/>
      <c r="H39" s="43"/>
      <c r="I39" s="43"/>
      <c r="J39" s="87"/>
      <c r="K39" s="43"/>
      <c r="L39" s="43"/>
      <c r="M39" s="50"/>
      <c r="N39" s="75"/>
      <c r="O39" s="75"/>
      <c r="P39" s="421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75"/>
      <c r="AC39" s="75"/>
      <c r="AD39" s="75"/>
      <c r="AE39" s="75"/>
      <c r="AF39" s="43"/>
      <c r="AG39" s="43"/>
      <c r="AH39" s="43"/>
      <c r="AI39" s="43"/>
      <c r="AJ39" s="4"/>
      <c r="AK39" s="56"/>
      <c r="AL39" s="5"/>
      <c r="AM39" s="5"/>
      <c r="AN39"/>
      <c r="AO39"/>
      <c r="AP39" s="1"/>
      <c r="AQ39" s="11"/>
      <c r="AR39" s="11"/>
      <c r="AS39" s="11"/>
    </row>
    <row r="40" spans="1:45" ht="15.6">
      <c r="A40" s="43"/>
      <c r="B40">
        <f>+'Ark1'!C568</f>
        <v>2022</v>
      </c>
      <c r="C40">
        <f>+'Ark1'!O568</f>
        <v>1</v>
      </c>
      <c r="D40" s="52" t="str">
        <f>VLOOKUP(C40,RNR!$R$11:$S$24,2)</f>
        <v>Østfold</v>
      </c>
      <c r="E40">
        <f>+'Ark1'!Q568</f>
        <v>190</v>
      </c>
      <c r="F40">
        <f>+'Ark1'!R568</f>
        <v>1202</v>
      </c>
      <c r="G40" s="70">
        <f>+'Ark1'!AE568</f>
        <v>2.1962360679700348</v>
      </c>
      <c r="H40" s="70"/>
      <c r="I40" s="70">
        <f>+'Ark1'!AF568</f>
        <v>2.3046402273353244</v>
      </c>
      <c r="J40" s="70"/>
      <c r="K40" s="11">
        <f>+'Ark1'!U568</f>
        <v>279.03331946755407</v>
      </c>
      <c r="L40" s="70"/>
      <c r="M40" s="50"/>
      <c r="N40" s="376">
        <f>+IF(F40=0,"",'Ark1'!AR570)</f>
        <v>214.86516853932588</v>
      </c>
      <c r="O40" s="114">
        <f>+IF(F40=0,"",'Ark1'!AS570)</f>
        <v>27.7348325541954</v>
      </c>
      <c r="P40" s="421"/>
      <c r="Q40" s="1">
        <f>+'Ark1'!S568</f>
        <v>4.3002502085070873</v>
      </c>
      <c r="R40" s="58"/>
      <c r="S40" s="43"/>
      <c r="T40" s="1">
        <f>+'Ark1'!T568</f>
        <v>7.5241264559068224</v>
      </c>
      <c r="U40" s="58"/>
      <c r="V40" s="11">
        <f>+'Ark1'!W568</f>
        <v>67.554076539101487</v>
      </c>
      <c r="W40" s="11">
        <f>+'Ark1'!X568</f>
        <v>10.981697171381033</v>
      </c>
      <c r="X40" s="11">
        <f>+'Ark1'!AG568</f>
        <v>1079.6995594713655</v>
      </c>
      <c r="Y40" s="70"/>
      <c r="Z40" s="115">
        <f>+'Ark1'!AH568</f>
        <v>93.178036605657212</v>
      </c>
      <c r="AA40" s="19">
        <f>+'Ark1'!AI568</f>
        <v>35.274542429284523</v>
      </c>
      <c r="AB40" s="75"/>
      <c r="AC40" s="11">
        <f>+'Ark1'!Y568</f>
        <v>56.809011969737263</v>
      </c>
      <c r="AD40" s="1">
        <f>+'Ark1'!Z568</f>
        <v>1.772979262531343</v>
      </c>
      <c r="AE40" s="1">
        <f>+'Ark1'!AA568</f>
        <v>2.3343275552979299</v>
      </c>
      <c r="AF40" s="11">
        <f t="shared" ref="AF40:AF45" si="20">1000*K40/X40</f>
        <v>258.43607790686906</v>
      </c>
      <c r="AG40" s="67">
        <f t="shared" ref="AG40:AG45" si="21">+K40/Q40</f>
        <v>64.887693956865292</v>
      </c>
      <c r="AH40" s="11">
        <f t="shared" ref="AH40:AH45" si="22">+F40/E40</f>
        <v>6.3263157894736839</v>
      </c>
      <c r="AI40" s="43"/>
      <c r="AJ40" s="4"/>
      <c r="AK40" s="56"/>
      <c r="AL40" s="5"/>
      <c r="AM40" s="5"/>
      <c r="AN40"/>
      <c r="AO40"/>
      <c r="AP40" s="1"/>
      <c r="AQ40" s="11"/>
      <c r="AR40" s="11"/>
      <c r="AS40" s="11"/>
    </row>
    <row r="41" spans="1:45" ht="15.6">
      <c r="A41" s="43"/>
      <c r="B41">
        <f>+'Ark1'!C569</f>
        <v>2022</v>
      </c>
      <c r="C41">
        <f>+'Ark1'!O569</f>
        <v>2</v>
      </c>
      <c r="D41" s="52" t="str">
        <f>VLOOKUP(C41,RNR!$R$11:$S$24,2)</f>
        <v>Akershus</v>
      </c>
      <c r="E41">
        <f>+'Ark1'!Q569</f>
        <v>220</v>
      </c>
      <c r="F41">
        <f>+'Ark1'!R569</f>
        <v>1444</v>
      </c>
      <c r="G41" s="70">
        <f>+'Ark1'!AE569</f>
        <v>2.6384067239174129</v>
      </c>
      <c r="H41" s="70"/>
      <c r="I41" s="70">
        <f>+'Ark1'!AF569</f>
        <v>2.7618198780505061</v>
      </c>
      <c r="J41" s="70"/>
      <c r="K41" s="11">
        <f>+'Ark1'!U569</f>
        <v>278.34636426592863</v>
      </c>
      <c r="L41" s="70"/>
      <c r="M41" s="50"/>
      <c r="N41" s="376">
        <f>+IF(F41=0,"",'Ark1'!AR571)</f>
        <v>215.37542087542087</v>
      </c>
      <c r="O41" s="114">
        <f>+IF(F41=0,"",'Ark1'!AS571)</f>
        <v>27.233860638632816</v>
      </c>
      <c r="P41" s="421"/>
      <c r="Q41" s="1">
        <f>+'Ark1'!S569</f>
        <v>4.418636995827538</v>
      </c>
      <c r="R41" s="58"/>
      <c r="S41" s="43"/>
      <c r="T41" s="1">
        <f>+'Ark1'!T569</f>
        <v>7.5256232686980606</v>
      </c>
      <c r="U41" s="58"/>
      <c r="V41" s="11">
        <f>+'Ark1'!W569</f>
        <v>68.421052631578959</v>
      </c>
      <c r="W41" s="11">
        <f>+'Ark1'!X569</f>
        <v>11.357340720221604</v>
      </c>
      <c r="X41" s="11">
        <f>+'Ark1'!AG569</f>
        <v>1070.4955489614242</v>
      </c>
      <c r="Y41" s="70"/>
      <c r="Z41" s="115">
        <f>+'Ark1'!AH569</f>
        <v>92.313019390581729</v>
      </c>
      <c r="AA41" s="19">
        <f>+'Ark1'!AI569</f>
        <v>34.072022160664822</v>
      </c>
      <c r="AB41" s="75"/>
      <c r="AC41" s="11">
        <f>+'Ark1'!Y569</f>
        <v>56.476698697025441</v>
      </c>
      <c r="AD41" s="1">
        <f>+'Ark1'!Z569</f>
        <v>1.826026522500986</v>
      </c>
      <c r="AE41" s="1">
        <f>+'Ark1'!AA569</f>
        <v>2.2708028677469394</v>
      </c>
      <c r="AF41" s="11">
        <f t="shared" si="20"/>
        <v>260.01636768688604</v>
      </c>
      <c r="AG41" s="67">
        <f t="shared" si="21"/>
        <v>62.99371605514721</v>
      </c>
      <c r="AH41" s="11">
        <f t="shared" si="22"/>
        <v>6.5636363636363635</v>
      </c>
      <c r="AI41" s="43"/>
      <c r="AJ41" s="4"/>
      <c r="AK41" s="56"/>
      <c r="AL41" s="5"/>
      <c r="AM41" s="5"/>
      <c r="AN41"/>
      <c r="AO41"/>
      <c r="AP41" s="1"/>
      <c r="AQ41" s="11"/>
      <c r="AR41" s="11"/>
      <c r="AS41" s="11"/>
    </row>
    <row r="42" spans="1:45" ht="15.6">
      <c r="A42" s="43"/>
      <c r="B42">
        <f>+'Ark1'!C570</f>
        <v>2022</v>
      </c>
      <c r="C42">
        <f>+'Ark1'!O570</f>
        <v>3</v>
      </c>
      <c r="D42" s="52" t="str">
        <f>VLOOKUP(C42,RNR!$R$11:$S$24,2)</f>
        <v>Buskerud</v>
      </c>
      <c r="E42">
        <f>+'Ark1'!Q570</f>
        <v>281</v>
      </c>
      <c r="F42">
        <f>+'Ark1'!R570</f>
        <v>1334</v>
      </c>
      <c r="G42" s="70">
        <f>+'Ark1'!AE570</f>
        <v>2.4374200621231501</v>
      </c>
      <c r="H42" s="70"/>
      <c r="I42" s="70">
        <f>+'Ark1'!AF570</f>
        <v>2.5352282437322113</v>
      </c>
      <c r="J42" s="70"/>
      <c r="K42" s="11">
        <f>+'Ark1'!U570</f>
        <v>276.57863568215873</v>
      </c>
      <c r="L42" s="70"/>
      <c r="M42" s="50"/>
      <c r="N42" s="376">
        <f>+IF(F42=0,"",'Ark1'!AR572)</f>
        <v>214.87330873308736</v>
      </c>
      <c r="O42" s="114">
        <f>+IF(F42=0,"",'Ark1'!AS572)</f>
        <v>27.550375107593673</v>
      </c>
      <c r="P42" s="421"/>
      <c r="Q42" s="1">
        <f>+'Ark1'!S570</f>
        <v>4.3343350864012029</v>
      </c>
      <c r="R42" s="58"/>
      <c r="S42" s="43"/>
      <c r="T42" s="1">
        <f>+'Ark1'!T570</f>
        <v>7.5479760119940051</v>
      </c>
      <c r="U42" s="58"/>
      <c r="V42" s="11">
        <f>+'Ark1'!W570</f>
        <v>69.865067466266879</v>
      </c>
      <c r="W42" s="11">
        <f>+'Ark1'!X570</f>
        <v>9.5202398800599681</v>
      </c>
      <c r="X42" s="11">
        <f>+'Ark1'!AG570</f>
        <v>1089.9550561797753</v>
      </c>
      <c r="Y42" s="70"/>
      <c r="Z42" s="115">
        <f>+'Ark1'!AH570</f>
        <v>92.428785607196403</v>
      </c>
      <c r="AA42" s="19">
        <f>+'Ark1'!AI570</f>
        <v>39.655172413793117</v>
      </c>
      <c r="AB42" s="75"/>
      <c r="AC42" s="11">
        <f>+'Ark1'!Y570</f>
        <v>55.407829964519216</v>
      </c>
      <c r="AD42" s="1">
        <f>+'Ark1'!Z570</f>
        <v>1.6743638736189457</v>
      </c>
      <c r="AE42" s="1">
        <f>+'Ark1'!AA570</f>
        <v>2.271396603448899</v>
      </c>
      <c r="AF42" s="11">
        <f t="shared" si="20"/>
        <v>253.75233053328793</v>
      </c>
      <c r="AG42" s="67">
        <f t="shared" si="21"/>
        <v>63.811087552947342</v>
      </c>
      <c r="AH42" s="11">
        <f t="shared" si="22"/>
        <v>4.7473309608540921</v>
      </c>
      <c r="AI42" s="43"/>
      <c r="AJ42" s="4"/>
      <c r="AK42" s="56"/>
      <c r="AL42" s="5"/>
      <c r="AM42" s="5"/>
      <c r="AN42"/>
      <c r="AO42"/>
      <c r="AP42" s="1"/>
      <c r="AQ42" s="11"/>
      <c r="AR42" s="11"/>
      <c r="AS42" s="11"/>
    </row>
    <row r="43" spans="1:45" ht="15.6">
      <c r="A43" s="43"/>
      <c r="B43">
        <f>+'Ark1'!C571</f>
        <v>2022</v>
      </c>
      <c r="C43">
        <f>+'Ark1'!O571</f>
        <v>4</v>
      </c>
      <c r="D43" s="52" t="str">
        <f>VLOOKUP(C43,RNR!$R$11:$S$24,2)</f>
        <v>Innlandet</v>
      </c>
      <c r="E43">
        <f>+'Ark1'!Q571</f>
        <v>1838</v>
      </c>
      <c r="F43">
        <f>+'Ark1'!R571</f>
        <v>10153</v>
      </c>
      <c r="G43" s="70">
        <f>+'Ark1'!AE571</f>
        <v>18.551068883610448</v>
      </c>
      <c r="H43" s="70"/>
      <c r="I43" s="70">
        <f>+'Ark1'!AF571</f>
        <v>18.970911412966004</v>
      </c>
      <c r="J43" s="70"/>
      <c r="K43" s="11">
        <f>+'Ark1'!U571</f>
        <v>271.9262946912242</v>
      </c>
      <c r="L43" s="70"/>
      <c r="M43" s="50"/>
      <c r="N43" s="376">
        <f>+IF(F43=0,"",'Ark1'!AR573)</f>
        <v>212.61319340329837</v>
      </c>
      <c r="O43" s="114">
        <f>+IF(F43=0,"",'Ark1'!AS573)</f>
        <v>28.307002108998368</v>
      </c>
      <c r="P43" s="421"/>
      <c r="Q43" s="1">
        <f>+'Ark1'!S571</f>
        <v>4.0738142292490132</v>
      </c>
      <c r="R43" s="58"/>
      <c r="S43" s="43"/>
      <c r="T43" s="1">
        <f>+'Ark1'!T571</f>
        <v>7.4654781837880444</v>
      </c>
      <c r="U43" s="58"/>
      <c r="V43" s="11">
        <f>+'Ark1'!W571</f>
        <v>67.24120949473064</v>
      </c>
      <c r="W43" s="11">
        <f>+'Ark1'!X571</f>
        <v>8.3325125578646713</v>
      </c>
      <c r="X43" s="11">
        <f>+'Ark1'!AG571</f>
        <v>1075.0695496632998</v>
      </c>
      <c r="Y43" s="70"/>
      <c r="Z43" s="115">
        <f>+'Ark1'!AH571</f>
        <v>92.652418004530645</v>
      </c>
      <c r="AA43" s="19">
        <f>+'Ark1'!AI571</f>
        <v>27.824288387668659</v>
      </c>
      <c r="AB43" s="75"/>
      <c r="AC43" s="11">
        <f>+'Ark1'!Y571</f>
        <v>53.767520181755678</v>
      </c>
      <c r="AD43" s="1">
        <f>+'Ark1'!Z571</f>
        <v>1.7584396823484347</v>
      </c>
      <c r="AE43" s="1">
        <f>+'Ark1'!AA571</f>
        <v>2.2579221335589024</v>
      </c>
      <c r="AF43" s="11">
        <f t="shared" si="20"/>
        <v>252.93832829363325</v>
      </c>
      <c r="AG43" s="67">
        <f t="shared" si="21"/>
        <v>66.74980236920436</v>
      </c>
      <c r="AH43" s="11">
        <f t="shared" si="22"/>
        <v>5.523939064200218</v>
      </c>
      <c r="AI43" s="43"/>
      <c r="AJ43" s="4"/>
      <c r="AK43" s="56"/>
      <c r="AL43" s="5"/>
      <c r="AM43" s="5"/>
      <c r="AN43"/>
      <c r="AO43"/>
      <c r="AP43" s="1"/>
      <c r="AQ43" s="11"/>
      <c r="AR43" s="11"/>
      <c r="AS43" s="11"/>
    </row>
    <row r="44" spans="1:45" ht="15.6">
      <c r="A44" s="43"/>
      <c r="B44">
        <f>+'Ark1'!C572</f>
        <v>2022</v>
      </c>
      <c r="C44">
        <f>+'Ark1'!O572</f>
        <v>7</v>
      </c>
      <c r="D44" s="52" t="str">
        <f>VLOOKUP(C44,RNR!$R$11:$S$24,2)</f>
        <v>Vestfold</v>
      </c>
      <c r="E44">
        <f>+'Ark1'!Q572</f>
        <v>118</v>
      </c>
      <c r="F44">
        <f>+'Ark1'!R572</f>
        <v>869</v>
      </c>
      <c r="G44" s="70">
        <f>+'Ark1'!AE572</f>
        <v>1.5877946281746751</v>
      </c>
      <c r="H44" s="70"/>
      <c r="I44" s="70">
        <f>+'Ark1'!AF572</f>
        <v>1.6382475698298475</v>
      </c>
      <c r="J44" s="70"/>
      <c r="K44" s="11">
        <f>+'Ark1'!U572</f>
        <v>274.35769850402778</v>
      </c>
      <c r="L44" s="70"/>
      <c r="M44" s="50"/>
      <c r="N44" s="376">
        <f>+IF(F44=0,"",'Ark1'!AR574)</f>
        <v>213.42126909518211</v>
      </c>
      <c r="O44" s="114">
        <f>+IF(F44=0,"",'Ark1'!AS574)</f>
        <v>26.996432637609654</v>
      </c>
      <c r="P44" s="421"/>
      <c r="Q44" s="1">
        <f>+'Ark1'!S572</f>
        <v>4.2809248554913282</v>
      </c>
      <c r="R44" s="58"/>
      <c r="S44" s="43"/>
      <c r="T44" s="1">
        <f>+'Ark1'!T572</f>
        <v>7.4487917146144991</v>
      </c>
      <c r="U44" s="58"/>
      <c r="V44" s="11">
        <f>+'Ark1'!W572</f>
        <v>69.04487917146146</v>
      </c>
      <c r="W44" s="11">
        <f>+'Ark1'!X572</f>
        <v>9.3210586881472981</v>
      </c>
      <c r="X44" s="11">
        <f>+'Ark1'!AG572</f>
        <v>1050</v>
      </c>
      <c r="Y44" s="70"/>
      <c r="Z44" s="115">
        <f>+'Ark1'!AH572</f>
        <v>92.174913693901061</v>
      </c>
      <c r="AA44" s="19">
        <f>+'Ark1'!AI572</f>
        <v>32.681242807825086</v>
      </c>
      <c r="AB44" s="75"/>
      <c r="AC44" s="11">
        <f>+'Ark1'!Y572</f>
        <v>56.724855565191078</v>
      </c>
      <c r="AD44" s="1">
        <f>+'Ark1'!Z572</f>
        <v>1.7408085068024453</v>
      </c>
      <c r="AE44" s="1">
        <f>+'Ark1'!AA572</f>
        <v>2.1590847566820179</v>
      </c>
      <c r="AF44" s="11">
        <f t="shared" si="20"/>
        <v>261.29304619431218</v>
      </c>
      <c r="AG44" s="67">
        <f t="shared" si="21"/>
        <v>64.088417284899833</v>
      </c>
      <c r="AH44" s="11">
        <f t="shared" si="22"/>
        <v>7.3644067796610173</v>
      </c>
      <c r="AI44" s="43"/>
      <c r="AJ44" s="4"/>
      <c r="AK44" s="56"/>
      <c r="AL44" s="5"/>
      <c r="AM44" s="5"/>
      <c r="AN44"/>
      <c r="AO44"/>
      <c r="AP44" s="1"/>
      <c r="AQ44" s="11"/>
      <c r="AR44" s="11"/>
      <c r="AS44" s="11"/>
    </row>
    <row r="45" spans="1:45" ht="15.6">
      <c r="A45" s="43"/>
      <c r="B45">
        <f>+'Ark1'!C573</f>
        <v>2022</v>
      </c>
      <c r="C45">
        <f>+'Ark1'!O573</f>
        <v>8</v>
      </c>
      <c r="D45" s="52" t="str">
        <f>VLOOKUP(C45,RNR!$R$11:$S$24,2)</f>
        <v>Telemark</v>
      </c>
      <c r="E45">
        <f>+'Ark1'!Q573</f>
        <v>160</v>
      </c>
      <c r="F45">
        <f>+'Ark1'!R573</f>
        <v>719</v>
      </c>
      <c r="G45" s="70">
        <f>+'Ark1'!AE573</f>
        <v>1.313721907546135</v>
      </c>
      <c r="H45" s="70"/>
      <c r="I45" s="70">
        <f>+'Ark1'!AF573</f>
        <v>1.3539210639160688</v>
      </c>
      <c r="J45" s="70"/>
      <c r="K45" s="11">
        <f>+'Ark1'!U573</f>
        <v>274.04497913769126</v>
      </c>
      <c r="L45" s="70"/>
      <c r="M45" s="50"/>
      <c r="N45" s="376">
        <f>+IF(F45=0,"",'Ark1'!AR575)</f>
        <v>216.22456972070501</v>
      </c>
      <c r="O45" s="114">
        <f>+IF(F45=0,"",'Ark1'!AS575)</f>
        <v>26.301477803643255</v>
      </c>
      <c r="P45" s="421"/>
      <c r="Q45" s="1">
        <f>+'Ark1'!S573</f>
        <v>4.4637883008356551</v>
      </c>
      <c r="R45" s="58"/>
      <c r="S45" s="43"/>
      <c r="T45" s="1">
        <f>+'Ark1'!T573</f>
        <v>7.801112656467315</v>
      </c>
      <c r="U45" s="58"/>
      <c r="V45" s="11">
        <f>+'Ark1'!W573</f>
        <v>70.514603616133513</v>
      </c>
      <c r="W45" s="11">
        <f>+'Ark1'!X573</f>
        <v>10.709318497913772</v>
      </c>
      <c r="X45" s="11">
        <f>+'Ark1'!AG573</f>
        <v>1074.6371814092956</v>
      </c>
      <c r="Y45" s="70"/>
      <c r="Z45" s="115">
        <f>+'Ark1'!AH573</f>
        <v>91.655076495132121</v>
      </c>
      <c r="AA45" s="19">
        <f>+'Ark1'!AI573</f>
        <v>40.751043115438115</v>
      </c>
      <c r="AB45" s="75"/>
      <c r="AC45" s="11">
        <f>+'Ark1'!Y573</f>
        <v>59.188135618700009</v>
      </c>
      <c r="AD45" s="1">
        <f>+'Ark1'!Z573</f>
        <v>1.7786530079551779</v>
      </c>
      <c r="AE45" s="1">
        <f>+'Ark1'!AA573</f>
        <v>2.3629497341838044</v>
      </c>
      <c r="AF45" s="11">
        <f t="shared" si="20"/>
        <v>255.01162985846486</v>
      </c>
      <c r="AG45" s="67">
        <f t="shared" si="21"/>
        <v>61.392915763139563</v>
      </c>
      <c r="AH45" s="11">
        <f t="shared" si="22"/>
        <v>4.4937500000000004</v>
      </c>
      <c r="AI45" s="43"/>
      <c r="AJ45" s="4"/>
      <c r="AK45" s="56"/>
      <c r="AL45" s="5"/>
      <c r="AM45" s="5"/>
      <c r="AN45"/>
      <c r="AO45"/>
      <c r="AP45" s="13"/>
      <c r="AQ45" s="11"/>
      <c r="AR45" s="11"/>
      <c r="AS45" s="11"/>
    </row>
    <row r="46" spans="1:45" s="545" customFormat="1" ht="15.6">
      <c r="A46" s="43"/>
      <c r="B46" s="545">
        <f>+'Ark1'!C574</f>
        <v>2022</v>
      </c>
      <c r="C46" s="545">
        <f>+'Ark1'!O574</f>
        <v>9</v>
      </c>
      <c r="D46" s="52" t="str">
        <f>VLOOKUP(C46,RNR!$R$11:$S$24,2)</f>
        <v>Agder</v>
      </c>
      <c r="E46" s="545">
        <f>+'Ark1'!Q574</f>
        <v>431</v>
      </c>
      <c r="F46" s="545">
        <f>+'Ark1'!R574</f>
        <v>1825</v>
      </c>
      <c r="G46" s="70">
        <f>+'Ark1'!AE574</f>
        <v>3.3345514343139042</v>
      </c>
      <c r="H46" s="70"/>
      <c r="I46" s="70">
        <f>+'Ark1'!AF574</f>
        <v>3.2860557416760394</v>
      </c>
      <c r="J46" s="70"/>
      <c r="K46" s="546">
        <f>+'Ark1'!U574</f>
        <v>262.0411232876715</v>
      </c>
      <c r="L46" s="70"/>
      <c r="M46" s="50"/>
      <c r="N46" s="376">
        <f>+IF(F46=0,"",'Ark1'!AR576)</f>
        <v>214.86920000000001</v>
      </c>
      <c r="O46" s="114">
        <f>+IF(F46=0,"",'Ark1'!AS576)</f>
        <v>26.08427520111994</v>
      </c>
      <c r="P46" s="421"/>
      <c r="Q46" s="1">
        <f>+'Ark1'!S574</f>
        <v>3.9642857142857153</v>
      </c>
      <c r="R46" s="58"/>
      <c r="S46" s="43"/>
      <c r="T46" s="1">
        <f>+'Ark1'!T574</f>
        <v>7.1884931506849306</v>
      </c>
      <c r="U46" s="58"/>
      <c r="V46" s="546">
        <f>+'Ark1'!W574</f>
        <v>61.479452054794521</v>
      </c>
      <c r="W46" s="546">
        <f>+'Ark1'!X574</f>
        <v>6.5205479452054798</v>
      </c>
      <c r="X46" s="546">
        <f>+'Ark1'!AG574</f>
        <v>1084.7097532314924</v>
      </c>
      <c r="Y46" s="70"/>
      <c r="Z46" s="115">
        <f>+'Ark1'!AH574</f>
        <v>92.767123287671225</v>
      </c>
      <c r="AA46" s="19">
        <f>+'Ark1'!AI574</f>
        <v>32.273972602739725</v>
      </c>
      <c r="AB46" s="75"/>
      <c r="AC46" s="546">
        <f>+'Ark1'!Y574</f>
        <v>55.191594517852359</v>
      </c>
      <c r="AD46" s="1">
        <f>+'Ark1'!Z574</f>
        <v>1.7635737013710937</v>
      </c>
      <c r="AE46" s="1">
        <f>+'Ark1'!AA574</f>
        <v>2.3022512337066465</v>
      </c>
      <c r="AF46" s="546">
        <f t="shared" ref="AF46:AF53" si="23">1000*K46/X46</f>
        <v>241.57717998479933</v>
      </c>
      <c r="AG46" s="67">
        <f t="shared" ref="AG46:AG53" si="24">+K46/Q46</f>
        <v>66.100463532025231</v>
      </c>
      <c r="AH46" s="546">
        <f t="shared" ref="AH46:AH53" si="25">+F46/E46</f>
        <v>4.234338747099768</v>
      </c>
      <c r="AI46" s="43"/>
      <c r="AJ46" s="4"/>
      <c r="AK46" s="56"/>
      <c r="AL46" s="5"/>
      <c r="AM46" s="5"/>
      <c r="AP46" s="13"/>
      <c r="AQ46" s="546"/>
      <c r="AR46" s="546"/>
      <c r="AS46" s="546"/>
    </row>
    <row r="47" spans="1:45" s="545" customFormat="1" ht="15.6">
      <c r="A47" s="43"/>
      <c r="B47" s="545">
        <f>+'Ark1'!C575</f>
        <v>2022</v>
      </c>
      <c r="C47" s="545">
        <f>+'Ark1'!O575</f>
        <v>11</v>
      </c>
      <c r="D47" s="52" t="str">
        <f>VLOOKUP(C47,RNR!$R$11:$S$24,2)</f>
        <v>Rogaland</v>
      </c>
      <c r="E47" s="545">
        <f>+'Ark1'!Q575</f>
        <v>1432</v>
      </c>
      <c r="F47" s="545">
        <f>+'Ark1'!R575</f>
        <v>10287</v>
      </c>
      <c r="G47" s="70">
        <f>+'Ark1'!AE575</f>
        <v>18.795907180705285</v>
      </c>
      <c r="H47" s="70"/>
      <c r="I47" s="70">
        <f>+'Ark1'!AF575</f>
        <v>18.754149944056351</v>
      </c>
      <c r="J47" s="70"/>
      <c r="K47" s="546">
        <f>+'Ark1'!U575</f>
        <v>265.31758724603901</v>
      </c>
      <c r="L47" s="70"/>
      <c r="M47" s="50"/>
      <c r="N47" s="376">
        <f>+IF(F47=0,"",'Ark1'!AR577)</f>
        <v>216.21160911094779</v>
      </c>
      <c r="O47" s="114">
        <f>+IF(F47=0,"",'Ark1'!AS577)</f>
        <v>26.101613307074143</v>
      </c>
      <c r="P47" s="421"/>
      <c r="Q47" s="1">
        <f>+'Ark1'!S575</f>
        <v>3.689769621241703</v>
      </c>
      <c r="R47" s="58"/>
      <c r="S47" s="43"/>
      <c r="T47" s="1">
        <f>+'Ark1'!T575</f>
        <v>7.3268202585787892</v>
      </c>
      <c r="U47" s="58"/>
      <c r="V47" s="546">
        <f>+'Ark1'!W575</f>
        <v>65.782055020900145</v>
      </c>
      <c r="W47" s="546">
        <f>+'Ark1'!X575</f>
        <v>5.9103723145717888</v>
      </c>
      <c r="X47" s="546">
        <f>+'Ark1'!AG575</f>
        <v>1066.7031845820882</v>
      </c>
      <c r="Y47" s="70"/>
      <c r="Z47" s="115">
        <f>+'Ark1'!AH575</f>
        <v>93.584135316418752</v>
      </c>
      <c r="AA47" s="19">
        <f>+'Ark1'!AI575</f>
        <v>21.959755030621167</v>
      </c>
      <c r="AB47" s="75"/>
      <c r="AC47" s="546">
        <f>+'Ark1'!Y575</f>
        <v>50.207850777775114</v>
      </c>
      <c r="AD47" s="1">
        <f>+'Ark1'!Z575</f>
        <v>1.6041245522468419</v>
      </c>
      <c r="AE47" s="1">
        <f>+'Ark1'!AA575</f>
        <v>2.1257088500452497</v>
      </c>
      <c r="AF47" s="546">
        <f t="shared" si="23"/>
        <v>248.72672274807621</v>
      </c>
      <c r="AG47" s="67">
        <f t="shared" si="24"/>
        <v>71.906274505223109</v>
      </c>
      <c r="AH47" s="546">
        <f t="shared" si="25"/>
        <v>7.1836592178770946</v>
      </c>
      <c r="AI47" s="43"/>
      <c r="AJ47" s="4"/>
      <c r="AK47" s="56"/>
      <c r="AL47" s="5"/>
      <c r="AM47" s="5"/>
      <c r="AP47" s="13"/>
      <c r="AQ47" s="546"/>
      <c r="AR47" s="546"/>
      <c r="AS47" s="546"/>
    </row>
    <row r="48" spans="1:45" s="545" customFormat="1" ht="15.6">
      <c r="A48" s="43"/>
      <c r="B48" s="545">
        <f>+'Ark1'!C576</f>
        <v>2022</v>
      </c>
      <c r="C48" s="545">
        <f>+'Ark1'!O576</f>
        <v>14</v>
      </c>
      <c r="D48" s="52" t="str">
        <f>VLOOKUP(C48,RNR!$R$11:$S$24,2)</f>
        <v>Vestland</v>
      </c>
      <c r="E48" s="545">
        <f>+'Ark1'!Q576</f>
        <v>1181</v>
      </c>
      <c r="F48" s="545">
        <f>+'Ark1'!R576</f>
        <v>5220</v>
      </c>
      <c r="G48" s="70">
        <f>+'Ark1'!AE576</f>
        <v>9.5377306778731974</v>
      </c>
      <c r="H48" s="70"/>
      <c r="I48" s="70">
        <f>+'Ark1'!AF576</f>
        <v>9.2934675118616159</v>
      </c>
      <c r="J48" s="70"/>
      <c r="K48" s="546">
        <f>+'Ark1'!U576</f>
        <v>259.09836781609152</v>
      </c>
      <c r="L48" s="70"/>
      <c r="M48" s="50"/>
      <c r="N48" s="376">
        <f>+IF(F48=0,"",'Ark1'!AR578)</f>
        <v>215.81262020331528</v>
      </c>
      <c r="O48" s="114">
        <f>+IF(F48=0,"",'Ark1'!AS578)</f>
        <v>26.256407709403017</v>
      </c>
      <c r="P48" s="421"/>
      <c r="Q48" s="1">
        <f>+'Ark1'!S576</f>
        <v>3.5594002306805086</v>
      </c>
      <c r="R48" s="58"/>
      <c r="S48" s="43"/>
      <c r="T48" s="1">
        <f>+'Ark1'!T576</f>
        <v>7.1143678160919528</v>
      </c>
      <c r="U48" s="58"/>
      <c r="V48" s="546">
        <f>+'Ark1'!W576</f>
        <v>59.23371647509579</v>
      </c>
      <c r="W48" s="546">
        <f>+'Ark1'!X576</f>
        <v>3.9655172413793118</v>
      </c>
      <c r="X48" s="546">
        <f>+'Ark1'!AG576</f>
        <v>1084.3166000000001</v>
      </c>
      <c r="Y48" s="70"/>
      <c r="Z48" s="115">
        <f>+'Ark1'!AH576</f>
        <v>94.521072796934845</v>
      </c>
      <c r="AA48" s="19">
        <f>+'Ark1'!AI576</f>
        <v>12.049808429118778</v>
      </c>
      <c r="AB48" s="75"/>
      <c r="AC48" s="546">
        <f>+'Ark1'!Y576</f>
        <v>48.85177097322974</v>
      </c>
      <c r="AD48" s="1">
        <f>+'Ark1'!Z576</f>
        <v>1.3951268078895509</v>
      </c>
      <c r="AE48" s="1">
        <f>+'Ark1'!AA576</f>
        <v>2.2085137603063032</v>
      </c>
      <c r="AF48" s="546">
        <f t="shared" si="23"/>
        <v>238.9508449986761</v>
      </c>
      <c r="AG48" s="67">
        <f t="shared" si="24"/>
        <v>72.792704114242156</v>
      </c>
      <c r="AH48" s="546">
        <f t="shared" si="25"/>
        <v>4.4199830651989842</v>
      </c>
      <c r="AI48" s="43"/>
      <c r="AJ48" s="4"/>
      <c r="AK48" s="56"/>
      <c r="AL48" s="5"/>
      <c r="AM48" s="5"/>
      <c r="AP48" s="13"/>
      <c r="AQ48" s="546"/>
      <c r="AR48" s="546"/>
      <c r="AS48" s="546"/>
    </row>
    <row r="49" spans="1:45" s="545" customFormat="1" ht="15.6">
      <c r="A49" s="43"/>
      <c r="B49" s="545">
        <f>+'Ark1'!C577</f>
        <v>2022</v>
      </c>
      <c r="C49" s="545">
        <f>+'Ark1'!O577</f>
        <v>15</v>
      </c>
      <c r="D49" s="52" t="str">
        <f>VLOOKUP(C49,RNR!$R$11:$S$24,2)</f>
        <v>Møre og Romsdal</v>
      </c>
      <c r="E49" s="545">
        <f>+'Ark1'!Q577</f>
        <v>750</v>
      </c>
      <c r="F49" s="545">
        <f>+'Ark1'!R577</f>
        <v>4363</v>
      </c>
      <c r="G49" s="70">
        <f>+'Ark1'!AE577</f>
        <v>7.9718618673488013</v>
      </c>
      <c r="H49" s="70"/>
      <c r="I49" s="70">
        <f>+'Ark1'!AF577</f>
        <v>7.902661751597706</v>
      </c>
      <c r="J49" s="70"/>
      <c r="K49" s="546">
        <f>+'Ark1'!U577</f>
        <v>263.6001031400412</v>
      </c>
      <c r="L49" s="70"/>
      <c r="M49" s="50"/>
      <c r="N49" s="376">
        <f>+IF(F49=0,"",'Ark1'!AR579)</f>
        <v>214.35545154185024</v>
      </c>
      <c r="O49" s="114">
        <f>+IF(F49=0,"",'Ark1'!AS579)</f>
        <v>26.341562949684381</v>
      </c>
      <c r="P49" s="421"/>
      <c r="Q49" s="1">
        <f>+'Ark1'!S577</f>
        <v>3.583793738489871</v>
      </c>
      <c r="R49" s="58"/>
      <c r="S49" s="43"/>
      <c r="T49" s="1">
        <f>+'Ark1'!T577</f>
        <v>7.528993811597525</v>
      </c>
      <c r="U49" s="58"/>
      <c r="V49" s="546">
        <f>+'Ark1'!W577</f>
        <v>66.032546413018565</v>
      </c>
      <c r="W49" s="546">
        <f>+'Ark1'!X577</f>
        <v>4.9736419894567963</v>
      </c>
      <c r="X49" s="546">
        <f>+'Ark1'!AG577</f>
        <v>1089.0166544207691</v>
      </c>
      <c r="Y49" s="70"/>
      <c r="Z49" s="115">
        <f>+'Ark1'!AH577</f>
        <v>92.711437084574854</v>
      </c>
      <c r="AA49" s="19">
        <f>+'Ark1'!AI577</f>
        <v>12.12468484987394</v>
      </c>
      <c r="AB49" s="75"/>
      <c r="AC49" s="546">
        <f>+'Ark1'!Y577</f>
        <v>49.186160477327242</v>
      </c>
      <c r="AD49" s="1">
        <f>+'Ark1'!Z577</f>
        <v>1.4474895562601564</v>
      </c>
      <c r="AE49" s="1">
        <f>+'Ark1'!AA577</f>
        <v>2.2693425742253166</v>
      </c>
      <c r="AF49" s="546">
        <f t="shared" si="23"/>
        <v>242.05332587888284</v>
      </c>
      <c r="AG49" s="67">
        <f t="shared" si="24"/>
        <v>73.553368964564427</v>
      </c>
      <c r="AH49" s="546">
        <f t="shared" si="25"/>
        <v>5.817333333333333</v>
      </c>
      <c r="AI49" s="43"/>
      <c r="AJ49" s="4"/>
      <c r="AK49" s="56"/>
      <c r="AL49" s="5"/>
      <c r="AM49" s="5"/>
      <c r="AP49" s="13"/>
      <c r="AQ49" s="546"/>
      <c r="AR49" s="546"/>
      <c r="AS49" s="546"/>
    </row>
    <row r="50" spans="1:45" ht="16.5" customHeight="1">
      <c r="A50" s="43"/>
      <c r="B50" s="545">
        <f>+'Ark1'!C578</f>
        <v>2022</v>
      </c>
      <c r="C50" s="545">
        <f>+'Ark1'!O578</f>
        <v>16</v>
      </c>
      <c r="D50" s="52" t="str">
        <f>VLOOKUP(C50,RNR!$R$11:$S$24,2)</f>
        <v>Trøndelag</v>
      </c>
      <c r="E50" s="545">
        <f>+'Ark1'!Q578</f>
        <v>1782</v>
      </c>
      <c r="F50" s="545">
        <f>+'Ark1'!R578</f>
        <v>11824</v>
      </c>
      <c r="G50" s="70">
        <f>+'Ark1'!AE578</f>
        <v>21.604238991412387</v>
      </c>
      <c r="H50" s="70"/>
      <c r="I50" s="70">
        <f>+'Ark1'!AF578</f>
        <v>21.379424179542845</v>
      </c>
      <c r="J50" s="70"/>
      <c r="K50" s="546">
        <f>+'Ark1'!U578</f>
        <v>263.14127706359886</v>
      </c>
      <c r="L50" s="70"/>
      <c r="M50" s="50"/>
      <c r="N50" s="376">
        <f>+IF(F50=0,"",'Ark1'!AR580)</f>
        <v>215.5495103373232</v>
      </c>
      <c r="O50" s="114">
        <f>+IF(F50=0,"",'Ark1'!AS580)</f>
        <v>25.940980691073168</v>
      </c>
      <c r="P50" s="421"/>
      <c r="Q50" s="1">
        <f>+'Ark1'!S578</f>
        <v>3.69354018311292</v>
      </c>
      <c r="R50" s="58"/>
      <c r="S50" s="43"/>
      <c r="T50" s="1">
        <f>+'Ark1'!T578</f>
        <v>7.5690121786197571</v>
      </c>
      <c r="U50" s="58"/>
      <c r="V50" s="546">
        <f>+'Ark1'!W578</f>
        <v>69.409675236806507</v>
      </c>
      <c r="W50" s="546">
        <f>+'Ark1'!X578</f>
        <v>4.9560216508795687</v>
      </c>
      <c r="X50" s="546">
        <f>+'Ark1'!AG578</f>
        <v>1077.2239216045425</v>
      </c>
      <c r="Y50" s="70"/>
      <c r="Z50" s="115">
        <f>+'Ark1'!AH578</f>
        <v>91.525710419485776</v>
      </c>
      <c r="AA50" s="19">
        <f>+'Ark1'!AI578</f>
        <v>16.576454668470902</v>
      </c>
      <c r="AB50" s="75"/>
      <c r="AC50" s="546">
        <f>+'Ark1'!Y578</f>
        <v>48.953511123610653</v>
      </c>
      <c r="AD50" s="1">
        <f>+'Ark1'!Z578</f>
        <v>1.5334333649060341</v>
      </c>
      <c r="AE50" s="1">
        <f>+'Ark1'!AA578</f>
        <v>2.2535809359848522</v>
      </c>
      <c r="AF50" s="546">
        <f t="shared" si="23"/>
        <v>244.27723130363245</v>
      </c>
      <c r="AG50" s="67">
        <f t="shared" si="24"/>
        <v>71.243648103977876</v>
      </c>
      <c r="AH50" s="546">
        <f t="shared" si="25"/>
        <v>6.6352413019079686</v>
      </c>
      <c r="AI50" s="43"/>
      <c r="AJ50" s="4"/>
      <c r="AK50" s="56"/>
      <c r="AL50" s="5"/>
      <c r="AM50" s="5"/>
      <c r="AN50"/>
      <c r="AO50"/>
      <c r="AP50" s="13"/>
      <c r="AQ50" s="11"/>
      <c r="AR50" s="11"/>
      <c r="AS50" s="11"/>
    </row>
    <row r="51" spans="1:45" ht="16.5" customHeight="1">
      <c r="A51" s="43"/>
      <c r="B51" s="545">
        <f>+'Ark1'!C579</f>
        <v>2022</v>
      </c>
      <c r="C51" s="545">
        <f>+'Ark1'!O579</f>
        <v>18</v>
      </c>
      <c r="D51" s="52" t="str">
        <f>VLOOKUP(C51,RNR!$R$11:$S$24,2)</f>
        <v>Nordland</v>
      </c>
      <c r="E51" s="545">
        <f>+'Ark1'!Q579</f>
        <v>616</v>
      </c>
      <c r="F51" s="545">
        <f>+'Ark1'!R579</f>
        <v>3787</v>
      </c>
      <c r="G51" s="70">
        <f>+'Ark1'!AE579</f>
        <v>6.9194226201352089</v>
      </c>
      <c r="H51" s="70"/>
      <c r="I51" s="70">
        <f>+'Ark1'!AF579</f>
        <v>6.7594436798397455</v>
      </c>
      <c r="J51" s="70"/>
      <c r="K51" s="546">
        <f>+'Ark1'!U579</f>
        <v>259.76045946659559</v>
      </c>
      <c r="L51" s="70"/>
      <c r="M51" s="50"/>
      <c r="N51" s="376">
        <f>+IF(F51=0,"",'Ark1'!AR581)</f>
        <v>217.5515370705244</v>
      </c>
      <c r="O51" s="114">
        <f>+IF(F51=0,"",'Ark1'!AS581)</f>
        <v>25.352549664897737</v>
      </c>
      <c r="P51" s="421"/>
      <c r="Q51" s="1">
        <f>+'Ark1'!S579</f>
        <v>3.7133403917416623</v>
      </c>
      <c r="R51" s="58"/>
      <c r="S51" s="43"/>
      <c r="T51" s="1">
        <f>+'Ark1'!T579</f>
        <v>7.3599155003960925</v>
      </c>
      <c r="U51" s="58"/>
      <c r="V51" s="546">
        <f>+'Ark1'!W579</f>
        <v>60.8397148138368</v>
      </c>
      <c r="W51" s="546">
        <f>+'Ark1'!X579</f>
        <v>4.4362292051756009</v>
      </c>
      <c r="X51" s="546">
        <f>+'Ark1'!AG579</f>
        <v>1076.3348017621145</v>
      </c>
      <c r="Y51" s="70"/>
      <c r="Z51" s="115">
        <f>+'Ark1'!AH579</f>
        <v>95.062054396619999</v>
      </c>
      <c r="AA51" s="19">
        <f>+'Ark1'!AI579</f>
        <v>21.124900977026673</v>
      </c>
      <c r="AB51" s="75"/>
      <c r="AC51" s="546">
        <f>+'Ark1'!Y579</f>
        <v>49.289766997934073</v>
      </c>
      <c r="AD51" s="1">
        <f>+'Ark1'!Z579</f>
        <v>1.5578322073598816</v>
      </c>
      <c r="AE51" s="1">
        <f>+'Ark1'!AA579</f>
        <v>2.4152076918150591</v>
      </c>
      <c r="AF51" s="546">
        <f t="shared" si="23"/>
        <v>241.33797313004322</v>
      </c>
      <c r="AG51" s="67">
        <f t="shared" si="24"/>
        <v>69.953312129503033</v>
      </c>
      <c r="AH51" s="546">
        <f t="shared" si="25"/>
        <v>6.1477272727272725</v>
      </c>
      <c r="AI51" s="43"/>
      <c r="AJ51" s="4"/>
      <c r="AK51" s="55"/>
      <c r="AL51" s="5"/>
      <c r="AM51" s="5"/>
      <c r="AN51"/>
      <c r="AO51" s="13"/>
      <c r="AP51" s="13"/>
      <c r="AQ51" s="11"/>
      <c r="AR51" s="11"/>
      <c r="AS51" s="11"/>
    </row>
    <row r="52" spans="1:45" ht="15.6">
      <c r="A52" s="43"/>
      <c r="B52" s="545">
        <f>+'Ark1'!C580</f>
        <v>2022</v>
      </c>
      <c r="C52" s="545">
        <f>+'Ark1'!O580</f>
        <v>55</v>
      </c>
      <c r="D52" s="52" t="str">
        <f>VLOOKUP(C52,RNR!$R$11:$S$24,2)</f>
        <v>Troms</v>
      </c>
      <c r="E52" s="545">
        <f>+'Ark1'!Q580</f>
        <v>189</v>
      </c>
      <c r="F52" s="545">
        <f>+'Ark1'!R580</f>
        <v>963</v>
      </c>
      <c r="G52" s="70">
        <f>+'Ark1'!AE580</f>
        <v>1.7595468664352267</v>
      </c>
      <c r="H52" s="70"/>
      <c r="I52" s="70">
        <f>+'Ark1'!AF580</f>
        <v>1.7234326251845309</v>
      </c>
      <c r="J52" s="70"/>
      <c r="K52" s="546">
        <f>+'Ark1'!U580</f>
        <v>260.45063343717538</v>
      </c>
      <c r="L52" s="70"/>
      <c r="M52" s="50"/>
      <c r="N52" s="376" t="e">
        <f>+IF(F52=0,"",'Ark1'!#REF!)</f>
        <v>#REF!</v>
      </c>
      <c r="O52" s="114" t="e">
        <f>+IF(F52=0,"",'Ark1'!#REF!)</f>
        <v>#REF!</v>
      </c>
      <c r="P52" s="421"/>
      <c r="Q52" s="1">
        <f>+'Ark1'!S580</f>
        <v>3.5540540540540535</v>
      </c>
      <c r="R52" s="58"/>
      <c r="S52" s="43"/>
      <c r="T52" s="1">
        <f>+'Ark1'!T580</f>
        <v>7.0674974039460068</v>
      </c>
      <c r="U52" s="58"/>
      <c r="V52" s="546">
        <f>+'Ark1'!W580</f>
        <v>55.970924195223247</v>
      </c>
      <c r="W52" s="546">
        <f>+'Ark1'!X580</f>
        <v>5.0882658359293886</v>
      </c>
      <c r="X52" s="546">
        <f>+'Ark1'!AG580</f>
        <v>1103.0620239390639</v>
      </c>
      <c r="Y52" s="70"/>
      <c r="Z52" s="115">
        <f>+'Ark1'!AH580</f>
        <v>95.223260643821376</v>
      </c>
      <c r="AA52" s="19">
        <f>+'Ark1'!AI580</f>
        <v>15.991692627206644</v>
      </c>
      <c r="AB52" s="75"/>
      <c r="AC52" s="546">
        <f>+'Ark1'!Y580</f>
        <v>49.781944112494912</v>
      </c>
      <c r="AD52" s="1">
        <f>+'Ark1'!Z580</f>
        <v>1.417535152138873</v>
      </c>
      <c r="AE52" s="1">
        <f>+'Ark1'!AA580</f>
        <v>2.1507594033634452</v>
      </c>
      <c r="AF52" s="546">
        <f t="shared" si="23"/>
        <v>236.11603680008784</v>
      </c>
      <c r="AG52" s="67">
        <f t="shared" si="24"/>
        <v>73.282687735174832</v>
      </c>
      <c r="AH52" s="546">
        <f t="shared" si="25"/>
        <v>5.0952380952380949</v>
      </c>
      <c r="AI52" s="43"/>
      <c r="AN52"/>
      <c r="AO52" s="13"/>
      <c r="AP52" s="13"/>
      <c r="AQ52" s="11"/>
      <c r="AR52" s="11"/>
      <c r="AS52" s="11"/>
    </row>
    <row r="53" spans="1:45" ht="17.25" customHeight="1">
      <c r="A53" s="43"/>
      <c r="B53" s="545">
        <f>+'Ark1'!C581</f>
        <v>2022</v>
      </c>
      <c r="C53" s="545">
        <f>+'Ark1'!O581</f>
        <v>56</v>
      </c>
      <c r="D53" s="52" t="str">
        <f>VLOOKUP(C53,RNR!$R$11:$S$24,2)</f>
        <v>Finnmark</v>
      </c>
      <c r="E53" s="545">
        <f>+'Ark1'!Q581</f>
        <v>92</v>
      </c>
      <c r="F53" s="545">
        <f>+'Ark1'!R581</f>
        <v>571</v>
      </c>
      <c r="G53" s="70">
        <f>+'Ark1'!AE581</f>
        <v>1.0433034898593092</v>
      </c>
      <c r="H53" s="70"/>
      <c r="I53" s="70">
        <f>+'Ark1'!AF581</f>
        <v>1.0252267461539919</v>
      </c>
      <c r="J53" s="70"/>
      <c r="K53" s="546">
        <f>+'Ark1'!U581</f>
        <v>261.30108581436059</v>
      </c>
      <c r="L53" s="70"/>
      <c r="M53" s="50"/>
      <c r="N53" s="376" t="e">
        <f>+IF(F53=0,"",'Ark1'!#REF!)</f>
        <v>#REF!</v>
      </c>
      <c r="O53" s="114" t="e">
        <f>+IF(F53=0,"",'Ark1'!#REF!)</f>
        <v>#REF!</v>
      </c>
      <c r="P53" s="421"/>
      <c r="Q53" s="1">
        <f>+'Ark1'!S581</f>
        <v>3.3274956217162872</v>
      </c>
      <c r="R53" s="58"/>
      <c r="S53" s="43"/>
      <c r="T53" s="1">
        <f>+'Ark1'!T581</f>
        <v>7.2294220665499118</v>
      </c>
      <c r="U53" s="58"/>
      <c r="V53" s="546">
        <f>+'Ark1'!W581</f>
        <v>64.273204903677751</v>
      </c>
      <c r="W53" s="546">
        <f>+'Ark1'!X581</f>
        <v>3.1523642732049031</v>
      </c>
      <c r="X53" s="546">
        <f>+'Ark1'!AG581</f>
        <v>1083.6365280289331</v>
      </c>
      <c r="Y53" s="70"/>
      <c r="Z53" s="115">
        <f>+'Ark1'!AH581</f>
        <v>96.147110332749563</v>
      </c>
      <c r="AA53" s="19">
        <f>+'Ark1'!AI581</f>
        <v>4.5534150612959721</v>
      </c>
      <c r="AB53" s="75"/>
      <c r="AC53" s="546">
        <f>+'Ark1'!Y581</f>
        <v>43.385811705151639</v>
      </c>
      <c r="AD53" s="1">
        <f>+'Ark1'!Z581</f>
        <v>1.1923268386902317</v>
      </c>
      <c r="AE53" s="1">
        <f>+'Ark1'!AA581</f>
        <v>1.8933683276006816</v>
      </c>
      <c r="AF53" s="546">
        <f t="shared" si="23"/>
        <v>241.13351576441494</v>
      </c>
      <c r="AG53" s="67">
        <f t="shared" si="24"/>
        <v>78.527852631578895</v>
      </c>
      <c r="AH53" s="546">
        <f t="shared" si="25"/>
        <v>6.2065217391304346</v>
      </c>
      <c r="AI53" s="43"/>
      <c r="AJ53" s="2"/>
      <c r="AK53" s="55"/>
      <c r="AM53" s="5"/>
      <c r="AN53"/>
      <c r="AO53" s="13"/>
      <c r="AP53" s="13"/>
      <c r="AQ53" s="11"/>
      <c r="AR53" s="11"/>
      <c r="AS53" s="11"/>
    </row>
    <row r="54" spans="1:45" s="538" customFormat="1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21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540"/>
      <c r="AK54" s="55"/>
      <c r="AM54" s="5"/>
      <c r="AO54" s="13"/>
      <c r="AP54" s="13"/>
      <c r="AQ54" s="539"/>
      <c r="AR54" s="539"/>
      <c r="AS54" s="539"/>
    </row>
    <row r="55" spans="1:45" ht="15.6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50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75"/>
      <c r="AC55" s="43"/>
      <c r="AD55" s="43"/>
      <c r="AE55" s="43"/>
      <c r="AF55" s="43"/>
      <c r="AG55" s="43"/>
      <c r="AH55" s="43"/>
      <c r="AI55" s="43"/>
      <c r="AJ55" s="2"/>
      <c r="AK55" s="5"/>
      <c r="AM55" s="2"/>
      <c r="AN55"/>
      <c r="AO55"/>
      <c r="AP55"/>
      <c r="AQ55"/>
    </row>
    <row r="56" spans="1:45" ht="15.6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75"/>
      <c r="AC56" s="43"/>
      <c r="AD56" s="43"/>
      <c r="AE56" s="43"/>
      <c r="AF56" s="43"/>
      <c r="AG56" s="43"/>
      <c r="AH56" s="43"/>
      <c r="AI56" s="43"/>
    </row>
  </sheetData>
  <mergeCells count="2">
    <mergeCell ref="Y4:AA4"/>
    <mergeCell ref="K4:L4"/>
  </mergeCells>
  <conditionalFormatting sqref="AK53:AK54">
    <cfRule type="cellIs" dxfId="19" priority="20" stopIfTrue="1" operator="lessThan">
      <formula>0</formula>
    </cfRule>
  </conditionalFormatting>
  <conditionalFormatting sqref="H10:H23 H25:H38">
    <cfRule type="cellIs" dxfId="18" priority="17" operator="lessThan">
      <formula>0</formula>
    </cfRule>
    <cfRule type="cellIs" dxfId="17" priority="18" operator="greaterThan">
      <formula>0</formula>
    </cfRule>
  </conditionalFormatting>
  <conditionalFormatting sqref="Y10:Y23 Y25:Y38">
    <cfRule type="cellIs" dxfId="16" priority="15" operator="lessThan">
      <formula>0</formula>
    </cfRule>
    <cfRule type="cellIs" dxfId="15" priority="16" operator="greaterThan">
      <formula>0</formula>
    </cfRule>
  </conditionalFormatting>
  <conditionalFormatting sqref="U10:U23 U25:U38">
    <cfRule type="cellIs" dxfId="14" priority="11" operator="lessThan">
      <formula>0</formula>
    </cfRule>
    <cfRule type="cellIs" dxfId="13" priority="12" operator="greaterThan">
      <formula>0</formula>
    </cfRule>
  </conditionalFormatting>
  <conditionalFormatting sqref="L10:M23 L25:M38">
    <cfRule type="cellIs" dxfId="12" priority="9" operator="lessThan">
      <formula>0</formula>
    </cfRule>
    <cfRule type="cellIs" dxfId="11" priority="10" operator="greaterThan">
      <formula>0</formula>
    </cfRule>
  </conditionalFormatting>
  <conditionalFormatting sqref="R10:R23 R25:R38">
    <cfRule type="cellIs" dxfId="10" priority="7" operator="lessThan">
      <formula>0</formula>
    </cfRule>
    <cfRule type="cellIs" dxfId="9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C4672-117C-4C46-B230-AF8D4E965A74}">
  <dimension ref="A1:S41"/>
  <sheetViews>
    <sheetView workbookViewId="0">
      <selection activeCell="B20" sqref="B20"/>
    </sheetView>
  </sheetViews>
  <sheetFormatPr baseColWidth="10" defaultRowHeight="15"/>
  <sheetData>
    <row r="1" spans="1:19">
      <c r="A1">
        <v>101</v>
      </c>
      <c r="B1" s="3" t="s">
        <v>83</v>
      </c>
      <c r="D1" s="313"/>
      <c r="E1" s="313">
        <v>0</v>
      </c>
      <c r="F1" t="s">
        <v>523</v>
      </c>
      <c r="H1" t="s">
        <v>893</v>
      </c>
      <c r="K1" t="s">
        <v>894</v>
      </c>
      <c r="O1" t="s">
        <v>895</v>
      </c>
    </row>
    <row r="2" spans="1:19">
      <c r="A2">
        <v>103</v>
      </c>
      <c r="B2" s="3" t="s">
        <v>54</v>
      </c>
      <c r="D2" s="313"/>
      <c r="E2" s="4">
        <v>1</v>
      </c>
      <c r="F2" t="s">
        <v>501</v>
      </c>
      <c r="H2">
        <v>50</v>
      </c>
      <c r="I2" t="s">
        <v>896</v>
      </c>
      <c r="K2">
        <v>1500</v>
      </c>
      <c r="L2" t="s">
        <v>770</v>
      </c>
      <c r="M2" t="s">
        <v>826</v>
      </c>
      <c r="O2">
        <v>0</v>
      </c>
      <c r="P2" t="s">
        <v>508</v>
      </c>
    </row>
    <row r="3" spans="1:19">
      <c r="A3" s="11">
        <v>106</v>
      </c>
      <c r="B3" t="s">
        <v>55</v>
      </c>
      <c r="D3" s="313"/>
      <c r="E3" s="4">
        <v>2</v>
      </c>
      <c r="F3" t="s">
        <v>502</v>
      </c>
      <c r="H3">
        <v>75</v>
      </c>
      <c r="I3" t="s">
        <v>723</v>
      </c>
      <c r="K3">
        <v>1550</v>
      </c>
      <c r="L3" t="s">
        <v>771</v>
      </c>
      <c r="M3" t="s">
        <v>827</v>
      </c>
      <c r="O3">
        <v>1</v>
      </c>
      <c r="P3" t="s">
        <v>501</v>
      </c>
    </row>
    <row r="4" spans="1:19">
      <c r="A4" s="11">
        <v>109</v>
      </c>
      <c r="B4" t="s">
        <v>88</v>
      </c>
      <c r="D4" s="313"/>
      <c r="E4" s="4">
        <v>3</v>
      </c>
      <c r="F4" t="s">
        <v>503</v>
      </c>
      <c r="H4">
        <v>100</v>
      </c>
      <c r="I4" t="s">
        <v>724</v>
      </c>
      <c r="K4">
        <v>1600</v>
      </c>
      <c r="L4" t="s">
        <v>772</v>
      </c>
      <c r="M4" t="s">
        <v>828</v>
      </c>
      <c r="O4">
        <v>2</v>
      </c>
      <c r="P4" t="s">
        <v>495</v>
      </c>
    </row>
    <row r="5" spans="1:19">
      <c r="A5" s="11">
        <v>110</v>
      </c>
      <c r="B5" t="s">
        <v>49</v>
      </c>
      <c r="D5" s="313"/>
      <c r="E5" s="4">
        <v>4</v>
      </c>
      <c r="F5" t="s">
        <v>110</v>
      </c>
      <c r="H5">
        <v>125</v>
      </c>
      <c r="I5" t="s">
        <v>731</v>
      </c>
      <c r="K5">
        <v>1650</v>
      </c>
      <c r="L5" t="s">
        <v>773</v>
      </c>
      <c r="M5" t="s">
        <v>829</v>
      </c>
      <c r="O5">
        <v>3</v>
      </c>
      <c r="P5" t="s">
        <v>496</v>
      </c>
    </row>
    <row r="6" spans="1:19">
      <c r="A6" s="11">
        <v>111</v>
      </c>
      <c r="B6" t="s">
        <v>889</v>
      </c>
      <c r="D6" s="313"/>
      <c r="E6" s="4">
        <v>5</v>
      </c>
      <c r="F6" t="s">
        <v>504</v>
      </c>
      <c r="H6">
        <v>150</v>
      </c>
      <c r="I6" t="s">
        <v>725</v>
      </c>
      <c r="K6">
        <v>1700</v>
      </c>
      <c r="L6" t="s">
        <v>774</v>
      </c>
      <c r="M6" t="s">
        <v>830</v>
      </c>
      <c r="O6">
        <v>4</v>
      </c>
      <c r="P6" t="s">
        <v>497</v>
      </c>
    </row>
    <row r="7" spans="1:19">
      <c r="A7" s="11">
        <v>113</v>
      </c>
      <c r="B7" t="s">
        <v>890</v>
      </c>
      <c r="D7" s="313"/>
      <c r="E7" s="4">
        <v>6</v>
      </c>
      <c r="F7" t="s">
        <v>505</v>
      </c>
      <c r="H7">
        <v>175</v>
      </c>
      <c r="I7" t="s">
        <v>725</v>
      </c>
      <c r="K7">
        <v>1750</v>
      </c>
      <c r="L7" t="s">
        <v>779</v>
      </c>
      <c r="M7" t="s">
        <v>831</v>
      </c>
      <c r="O7">
        <v>5</v>
      </c>
      <c r="P7" t="s">
        <v>498</v>
      </c>
    </row>
    <row r="8" spans="1:19">
      <c r="A8" s="11">
        <v>116</v>
      </c>
      <c r="B8" t="s">
        <v>56</v>
      </c>
      <c r="D8" s="313"/>
      <c r="E8" s="4">
        <v>7</v>
      </c>
      <c r="F8" t="s">
        <v>506</v>
      </c>
      <c r="H8">
        <v>200</v>
      </c>
      <c r="I8" t="s">
        <v>726</v>
      </c>
      <c r="K8">
        <v>1800</v>
      </c>
      <c r="L8" t="s">
        <v>775</v>
      </c>
      <c r="M8" t="s">
        <v>832</v>
      </c>
      <c r="O8">
        <v>6</v>
      </c>
      <c r="P8" t="s">
        <v>499</v>
      </c>
    </row>
    <row r="9" spans="1:19">
      <c r="A9" s="11">
        <v>117</v>
      </c>
      <c r="B9" t="s">
        <v>57</v>
      </c>
      <c r="D9" s="313"/>
      <c r="E9" s="4">
        <v>8</v>
      </c>
      <c r="F9" t="s">
        <v>507</v>
      </c>
      <c r="H9">
        <v>225</v>
      </c>
      <c r="I9" t="s">
        <v>727</v>
      </c>
      <c r="K9">
        <v>1850</v>
      </c>
      <c r="L9" t="s">
        <v>776</v>
      </c>
      <c r="M9" t="s">
        <v>833</v>
      </c>
      <c r="O9">
        <v>9</v>
      </c>
      <c r="P9" t="s">
        <v>500</v>
      </c>
    </row>
    <row r="10" spans="1:19">
      <c r="A10" s="11">
        <v>134</v>
      </c>
      <c r="B10" t="s">
        <v>51</v>
      </c>
      <c r="D10" s="313"/>
      <c r="E10" s="4">
        <v>9</v>
      </c>
      <c r="F10" t="s">
        <v>508</v>
      </c>
      <c r="H10">
        <v>250</v>
      </c>
      <c r="I10" t="s">
        <v>728</v>
      </c>
      <c r="K10">
        <v>1900</v>
      </c>
      <c r="L10" t="s">
        <v>777</v>
      </c>
      <c r="M10" t="s">
        <v>834</v>
      </c>
      <c r="R10" t="s">
        <v>914</v>
      </c>
    </row>
    <row r="11" spans="1:19">
      <c r="A11" s="11">
        <v>138</v>
      </c>
      <c r="B11" t="s">
        <v>446</v>
      </c>
      <c r="D11" s="313"/>
      <c r="E11" s="4">
        <v>10</v>
      </c>
      <c r="F11" t="s">
        <v>509</v>
      </c>
      <c r="H11">
        <v>275</v>
      </c>
      <c r="I11" t="s">
        <v>729</v>
      </c>
      <c r="K11">
        <v>1950</v>
      </c>
      <c r="L11" t="s">
        <v>778</v>
      </c>
      <c r="M11" t="s">
        <v>835</v>
      </c>
      <c r="O11" s="3" t="s">
        <v>906</v>
      </c>
      <c r="P11" s="538"/>
      <c r="R11" s="51">
        <v>1</v>
      </c>
      <c r="S11" s="61" t="s">
        <v>908</v>
      </c>
    </row>
    <row r="12" spans="1:19">
      <c r="A12" s="11">
        <v>141</v>
      </c>
      <c r="B12" t="s">
        <v>50</v>
      </c>
      <c r="D12" s="313"/>
      <c r="E12" s="4">
        <v>11</v>
      </c>
      <c r="F12" t="s">
        <v>510</v>
      </c>
      <c r="H12">
        <v>300</v>
      </c>
      <c r="I12" t="s">
        <v>730</v>
      </c>
      <c r="K12">
        <v>2000</v>
      </c>
      <c r="L12" t="s">
        <v>780</v>
      </c>
      <c r="M12" t="s">
        <v>836</v>
      </c>
      <c r="O12" s="538">
        <v>1</v>
      </c>
      <c r="P12" s="3" t="s">
        <v>29</v>
      </c>
      <c r="R12" s="51">
        <v>2</v>
      </c>
      <c r="S12" s="61" t="s">
        <v>909</v>
      </c>
    </row>
    <row r="13" spans="1:19">
      <c r="A13" s="11">
        <v>142</v>
      </c>
      <c r="B13" t="s">
        <v>58</v>
      </c>
      <c r="D13" s="313"/>
      <c r="E13" s="4">
        <v>12</v>
      </c>
      <c r="F13" t="s">
        <v>511</v>
      </c>
      <c r="H13">
        <v>325</v>
      </c>
      <c r="I13" t="s">
        <v>732</v>
      </c>
      <c r="K13">
        <v>2050</v>
      </c>
      <c r="L13" t="s">
        <v>781</v>
      </c>
      <c r="M13" t="s">
        <v>837</v>
      </c>
      <c r="O13" s="538">
        <v>2</v>
      </c>
      <c r="P13" s="3" t="s">
        <v>30</v>
      </c>
      <c r="R13" s="51">
        <v>3</v>
      </c>
      <c r="S13" s="61" t="s">
        <v>910</v>
      </c>
    </row>
    <row r="14" spans="1:19">
      <c r="A14" s="11">
        <v>147</v>
      </c>
      <c r="B14" t="s">
        <v>447</v>
      </c>
      <c r="D14" s="313"/>
      <c r="E14" s="4">
        <v>13</v>
      </c>
      <c r="F14" t="s">
        <v>608</v>
      </c>
      <c r="H14">
        <v>350</v>
      </c>
      <c r="I14" t="s">
        <v>865</v>
      </c>
      <c r="K14">
        <v>2100</v>
      </c>
      <c r="L14" t="s">
        <v>782</v>
      </c>
      <c r="M14" t="s">
        <v>838</v>
      </c>
      <c r="O14" s="538">
        <v>3</v>
      </c>
      <c r="P14" s="3" t="s">
        <v>31</v>
      </c>
      <c r="R14" s="51">
        <v>4</v>
      </c>
      <c r="S14" s="61" t="s">
        <v>688</v>
      </c>
    </row>
    <row r="15" spans="1:19">
      <c r="A15" s="11">
        <v>147</v>
      </c>
      <c r="B15" t="s">
        <v>448</v>
      </c>
      <c r="D15" s="313"/>
      <c r="E15" s="4">
        <v>14</v>
      </c>
      <c r="F15" t="s">
        <v>609</v>
      </c>
      <c r="H15">
        <v>375</v>
      </c>
      <c r="I15" t="s">
        <v>866</v>
      </c>
      <c r="K15">
        <v>2150</v>
      </c>
      <c r="L15" t="s">
        <v>783</v>
      </c>
      <c r="M15" t="s">
        <v>839</v>
      </c>
      <c r="O15" s="538">
        <v>4</v>
      </c>
      <c r="P15" s="3" t="s">
        <v>32</v>
      </c>
      <c r="R15" s="51">
        <v>7</v>
      </c>
      <c r="S15" s="61" t="s">
        <v>911</v>
      </c>
    </row>
    <row r="16" spans="1:19">
      <c r="A16" s="11">
        <v>155</v>
      </c>
      <c r="B16" t="s">
        <v>53</v>
      </c>
      <c r="D16" s="313"/>
      <c r="E16" s="4">
        <v>15</v>
      </c>
      <c r="F16" t="s">
        <v>610</v>
      </c>
      <c r="H16">
        <v>400</v>
      </c>
      <c r="I16" t="s">
        <v>867</v>
      </c>
      <c r="K16">
        <v>2200</v>
      </c>
      <c r="L16" t="s">
        <v>784</v>
      </c>
      <c r="M16" t="s">
        <v>840</v>
      </c>
      <c r="O16" s="538">
        <v>5</v>
      </c>
      <c r="P16" s="3" t="s">
        <v>401</v>
      </c>
      <c r="R16" s="51">
        <v>8</v>
      </c>
      <c r="S16" s="61" t="s">
        <v>110</v>
      </c>
    </row>
    <row r="17" spans="1:19">
      <c r="A17" s="11">
        <v>160</v>
      </c>
      <c r="B17" t="s">
        <v>47</v>
      </c>
      <c r="D17" s="313"/>
      <c r="E17" s="4">
        <v>16</v>
      </c>
      <c r="F17" t="s">
        <v>611</v>
      </c>
      <c r="H17">
        <v>425</v>
      </c>
      <c r="I17" t="s">
        <v>868</v>
      </c>
      <c r="K17">
        <v>2250</v>
      </c>
      <c r="L17" t="s">
        <v>785</v>
      </c>
      <c r="M17" t="s">
        <v>841</v>
      </c>
      <c r="O17" s="538">
        <v>6</v>
      </c>
      <c r="P17" s="3" t="s">
        <v>33</v>
      </c>
      <c r="R17" s="51">
        <v>9</v>
      </c>
      <c r="S17" s="61" t="s">
        <v>690</v>
      </c>
    </row>
    <row r="18" spans="1:19">
      <c r="A18" s="11">
        <v>171</v>
      </c>
      <c r="B18" t="s">
        <v>87</v>
      </c>
      <c r="D18" s="313"/>
      <c r="E18" s="4">
        <v>17</v>
      </c>
      <c r="F18" t="s">
        <v>612</v>
      </c>
      <c r="H18">
        <v>450</v>
      </c>
      <c r="I18" t="s">
        <v>869</v>
      </c>
      <c r="K18">
        <v>2300</v>
      </c>
      <c r="L18" t="s">
        <v>786</v>
      </c>
      <c r="M18" t="s">
        <v>842</v>
      </c>
      <c r="O18" s="538">
        <v>7</v>
      </c>
      <c r="P18" s="3" t="s">
        <v>34</v>
      </c>
      <c r="R18" s="51">
        <v>11</v>
      </c>
      <c r="S18" s="61" t="s">
        <v>111</v>
      </c>
    </row>
    <row r="19" spans="1:19">
      <c r="A19" s="570">
        <v>172</v>
      </c>
      <c r="B19" s="3" t="s">
        <v>915</v>
      </c>
      <c r="D19" s="313"/>
      <c r="E19" s="4">
        <v>21</v>
      </c>
      <c r="F19" t="s">
        <v>512</v>
      </c>
      <c r="H19">
        <v>475</v>
      </c>
      <c r="I19" t="s">
        <v>870</v>
      </c>
      <c r="K19">
        <v>2350</v>
      </c>
      <c r="L19" t="s">
        <v>787</v>
      </c>
      <c r="M19" t="s">
        <v>843</v>
      </c>
      <c r="O19" s="538">
        <v>8</v>
      </c>
      <c r="P19" s="3" t="s">
        <v>35</v>
      </c>
      <c r="R19" s="51">
        <v>14</v>
      </c>
      <c r="S19" s="61" t="s">
        <v>691</v>
      </c>
    </row>
    <row r="20" spans="1:19">
      <c r="A20" s="11">
        <v>175</v>
      </c>
      <c r="B20" t="s">
        <v>59</v>
      </c>
      <c r="D20" s="313"/>
      <c r="E20" s="4">
        <v>22</v>
      </c>
      <c r="F20" t="s">
        <v>513</v>
      </c>
      <c r="H20">
        <v>500</v>
      </c>
      <c r="I20" t="s">
        <v>871</v>
      </c>
      <c r="K20">
        <v>2400</v>
      </c>
      <c r="L20" t="s">
        <v>788</v>
      </c>
      <c r="M20" t="s">
        <v>844</v>
      </c>
      <c r="O20" s="538">
        <v>9</v>
      </c>
      <c r="P20" s="3" t="s">
        <v>36</v>
      </c>
      <c r="R20" s="51">
        <v>15</v>
      </c>
      <c r="S20" s="61" t="s">
        <v>682</v>
      </c>
    </row>
    <row r="21" spans="1:19">
      <c r="A21" s="11">
        <v>177</v>
      </c>
      <c r="B21" t="s">
        <v>84</v>
      </c>
      <c r="D21" s="313"/>
      <c r="E21" s="4">
        <v>23</v>
      </c>
      <c r="F21" t="s">
        <v>514</v>
      </c>
      <c r="H21">
        <v>525</v>
      </c>
      <c r="I21" t="s">
        <v>872</v>
      </c>
      <c r="K21">
        <v>2450</v>
      </c>
      <c r="L21" t="s">
        <v>789</v>
      </c>
      <c r="M21" t="s">
        <v>845</v>
      </c>
      <c r="O21" s="538">
        <v>10</v>
      </c>
      <c r="P21" s="3" t="s">
        <v>37</v>
      </c>
      <c r="R21" s="51">
        <v>16</v>
      </c>
      <c r="S21" s="61" t="s">
        <v>649</v>
      </c>
    </row>
    <row r="22" spans="1:19">
      <c r="A22" s="11">
        <v>178</v>
      </c>
      <c r="B22" t="s">
        <v>52</v>
      </c>
      <c r="D22" s="313"/>
      <c r="E22" s="4">
        <v>24</v>
      </c>
      <c r="F22" t="s">
        <v>515</v>
      </c>
      <c r="H22">
        <v>550</v>
      </c>
      <c r="I22" t="s">
        <v>873</v>
      </c>
      <c r="K22">
        <v>2500</v>
      </c>
      <c r="L22" t="s">
        <v>790</v>
      </c>
      <c r="M22" t="s">
        <v>846</v>
      </c>
      <c r="O22" s="538">
        <v>11</v>
      </c>
      <c r="P22" s="3" t="s">
        <v>38</v>
      </c>
      <c r="R22" s="51">
        <v>18</v>
      </c>
      <c r="S22" s="61" t="s">
        <v>112</v>
      </c>
    </row>
    <row r="23" spans="1:19">
      <c r="A23" s="11">
        <v>181</v>
      </c>
      <c r="B23" t="s">
        <v>60</v>
      </c>
      <c r="D23" s="313"/>
      <c r="E23" s="4">
        <v>25</v>
      </c>
      <c r="F23" t="s">
        <v>516</v>
      </c>
      <c r="H23">
        <v>575</v>
      </c>
      <c r="I23" t="s">
        <v>897</v>
      </c>
      <c r="K23">
        <v>2550</v>
      </c>
      <c r="L23" t="s">
        <v>791</v>
      </c>
      <c r="M23" t="s">
        <v>847</v>
      </c>
      <c r="O23" s="538">
        <v>12</v>
      </c>
      <c r="P23" s="3" t="s">
        <v>39</v>
      </c>
      <c r="R23" s="51">
        <v>55</v>
      </c>
      <c r="S23" s="61" t="s">
        <v>912</v>
      </c>
    </row>
    <row r="24" spans="1:19">
      <c r="A24" s="11">
        <v>309</v>
      </c>
      <c r="B24" t="s">
        <v>85</v>
      </c>
      <c r="D24" s="313"/>
      <c r="E24" s="4">
        <v>26</v>
      </c>
      <c r="F24" t="s">
        <v>517</v>
      </c>
      <c r="K24">
        <v>2600</v>
      </c>
      <c r="L24" t="s">
        <v>792</v>
      </c>
      <c r="M24" t="s">
        <v>848</v>
      </c>
      <c r="O24" s="538">
        <v>13</v>
      </c>
      <c r="P24" s="3" t="s">
        <v>40</v>
      </c>
      <c r="R24" s="51">
        <v>56</v>
      </c>
      <c r="S24" s="61" t="s">
        <v>913</v>
      </c>
    </row>
    <row r="25" spans="1:19">
      <c r="A25" s="11">
        <v>420</v>
      </c>
      <c r="B25" t="s">
        <v>767</v>
      </c>
      <c r="D25" s="313"/>
      <c r="E25" s="4">
        <v>27</v>
      </c>
      <c r="F25" t="s">
        <v>518</v>
      </c>
      <c r="K25">
        <v>2650</v>
      </c>
      <c r="L25" t="s">
        <v>793</v>
      </c>
      <c r="M25" t="s">
        <v>849</v>
      </c>
      <c r="O25" s="538">
        <v>14</v>
      </c>
      <c r="P25" s="3" t="s">
        <v>402</v>
      </c>
    </row>
    <row r="26" spans="1:19">
      <c r="A26" s="11">
        <v>470</v>
      </c>
      <c r="B26" s="3" t="s">
        <v>61</v>
      </c>
      <c r="D26" s="313"/>
      <c r="E26" s="4">
        <v>28</v>
      </c>
      <c r="F26" t="s">
        <v>519</v>
      </c>
      <c r="H26" s="3" t="s">
        <v>902</v>
      </c>
      <c r="K26">
        <v>2700</v>
      </c>
      <c r="L26" t="s">
        <v>794</v>
      </c>
      <c r="M26" t="s">
        <v>850</v>
      </c>
      <c r="O26" s="538">
        <v>15</v>
      </c>
      <c r="P26" s="3" t="s">
        <v>41</v>
      </c>
    </row>
    <row r="27" spans="1:19">
      <c r="A27" s="11">
        <v>629</v>
      </c>
      <c r="B27" s="3" t="s">
        <v>891</v>
      </c>
      <c r="D27" s="313"/>
      <c r="E27" s="4">
        <v>29</v>
      </c>
      <c r="F27" t="s">
        <v>613</v>
      </c>
      <c r="H27" s="3" t="s">
        <v>903</v>
      </c>
      <c r="K27">
        <v>2750</v>
      </c>
      <c r="L27" t="s">
        <v>795</v>
      </c>
      <c r="M27" t="s">
        <v>851</v>
      </c>
      <c r="O27" s="538">
        <v>99</v>
      </c>
      <c r="P27" s="3" t="s">
        <v>907</v>
      </c>
    </row>
    <row r="28" spans="1:19">
      <c r="A28" s="11">
        <v>643</v>
      </c>
      <c r="B28" s="3" t="s">
        <v>81</v>
      </c>
      <c r="D28" s="313"/>
      <c r="E28" s="4">
        <v>30</v>
      </c>
      <c r="F28" t="s">
        <v>520</v>
      </c>
      <c r="H28" s="3" t="s">
        <v>904</v>
      </c>
    </row>
    <row r="29" spans="1:19">
      <c r="A29" s="11">
        <v>704</v>
      </c>
      <c r="B29" s="3" t="s">
        <v>887</v>
      </c>
      <c r="D29" s="313"/>
      <c r="E29" s="4">
        <v>31</v>
      </c>
      <c r="F29" t="s">
        <v>521</v>
      </c>
    </row>
    <row r="30" spans="1:19">
      <c r="A30" s="11">
        <v>704</v>
      </c>
      <c r="B30" s="3" t="s">
        <v>888</v>
      </c>
      <c r="D30" s="313"/>
      <c r="E30" s="4">
        <v>32</v>
      </c>
      <c r="F30" t="s">
        <v>522</v>
      </c>
    </row>
    <row r="31" spans="1:19">
      <c r="A31" s="11">
        <v>802</v>
      </c>
      <c r="B31" s="3" t="s">
        <v>79</v>
      </c>
      <c r="D31" s="313"/>
      <c r="E31" s="4">
        <v>33</v>
      </c>
      <c r="F31" t="s">
        <v>614</v>
      </c>
    </row>
    <row r="32" spans="1:19">
      <c r="D32" s="313"/>
      <c r="E32" s="4">
        <v>34</v>
      </c>
      <c r="F32" t="s">
        <v>615</v>
      </c>
    </row>
    <row r="33" spans="4:6">
      <c r="D33" s="313"/>
      <c r="E33" s="4">
        <v>39</v>
      </c>
      <c r="F33" t="s">
        <v>616</v>
      </c>
    </row>
    <row r="34" spans="4:6">
      <c r="D34" s="313"/>
      <c r="E34" s="4">
        <v>40</v>
      </c>
      <c r="F34" t="s">
        <v>617</v>
      </c>
    </row>
    <row r="35" spans="4:6">
      <c r="D35" s="313"/>
      <c r="E35" s="4">
        <v>42</v>
      </c>
      <c r="F35" t="s">
        <v>892</v>
      </c>
    </row>
    <row r="36" spans="4:6">
      <c r="D36" s="313"/>
      <c r="E36" s="4">
        <v>90</v>
      </c>
      <c r="F36" t="s">
        <v>898</v>
      </c>
    </row>
    <row r="37" spans="4:6">
      <c r="D37" s="313"/>
      <c r="E37" s="4">
        <v>91</v>
      </c>
      <c r="F37" t="s">
        <v>898</v>
      </c>
    </row>
    <row r="38" spans="4:6">
      <c r="D38" s="313"/>
      <c r="E38" s="4">
        <v>96</v>
      </c>
      <c r="F38" t="s">
        <v>899</v>
      </c>
    </row>
    <row r="39" spans="4:6">
      <c r="E39">
        <v>97</v>
      </c>
      <c r="F39" t="s">
        <v>900</v>
      </c>
    </row>
    <row r="40" spans="4:6">
      <c r="E40">
        <v>98</v>
      </c>
      <c r="F40" t="s">
        <v>499</v>
      </c>
    </row>
    <row r="41" spans="4:6">
      <c r="E41">
        <v>99</v>
      </c>
      <c r="F41" t="s">
        <v>500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T1:DG403"/>
  <sheetViews>
    <sheetView zoomScale="94" zoomScaleNormal="94" workbookViewId="0">
      <selection activeCell="A15" sqref="A15"/>
    </sheetView>
  </sheetViews>
  <sheetFormatPr baseColWidth="10" defaultRowHeight="15"/>
  <cols>
    <col min="20" max="20" width="7.81640625" customWidth="1"/>
    <col min="61" max="61" width="1.6328125" customWidth="1"/>
    <col min="62" max="62" width="5.08984375" customWidth="1"/>
    <col min="63" max="63" width="3.36328125" customWidth="1"/>
    <col min="64" max="64" width="12.90625" customWidth="1"/>
    <col min="65" max="65" width="7.453125" customWidth="1"/>
    <col min="66" max="66" width="7.36328125" customWidth="1"/>
    <col min="67" max="67" width="4.81640625" style="67" customWidth="1"/>
    <col min="68" max="68" width="5.08984375" style="67" customWidth="1"/>
    <col min="69" max="69" width="4.90625" style="67" customWidth="1"/>
    <col min="70" max="70" width="6" customWidth="1"/>
    <col min="71" max="71" width="5.08984375" style="1" customWidth="1"/>
    <col min="72" max="72" width="5.54296875" customWidth="1"/>
    <col min="73" max="73" width="5.08984375" style="1" customWidth="1"/>
    <col min="74" max="74" width="6" style="11" customWidth="1"/>
    <col min="75" max="75" width="5.08984375" style="67" customWidth="1"/>
    <col min="76" max="76" width="5.6328125" style="11" customWidth="1"/>
    <col min="77" max="77" width="5.90625" style="11" customWidth="1"/>
    <col min="78" max="78" width="6.90625" style="11" customWidth="1"/>
    <col min="79" max="79" width="5" customWidth="1"/>
    <col min="80" max="80" width="4.1796875" style="67" customWidth="1"/>
    <col min="81" max="81" width="6.90625" style="11" customWidth="1"/>
    <col min="82" max="82" width="5.81640625" style="11" customWidth="1"/>
    <col min="83" max="83" width="6.36328125" style="11" customWidth="1"/>
    <col min="84" max="84" width="5.54296875" customWidth="1"/>
    <col min="85" max="85" width="7.1796875" customWidth="1"/>
    <col min="86" max="86" width="6.90625" style="11" customWidth="1"/>
    <col min="87" max="87" width="6.08984375" style="11" customWidth="1"/>
    <col min="88" max="88" width="7" style="11" customWidth="1"/>
    <col min="89" max="89" width="6.08984375" style="11" customWidth="1"/>
    <col min="90" max="90" width="5.08984375" style="67" customWidth="1"/>
    <col min="91" max="91" width="9.81640625" style="67" customWidth="1"/>
    <col min="92" max="92" width="4.36328125" style="67" customWidth="1"/>
    <col min="93" max="93" width="6.81640625" style="11" customWidth="1"/>
    <col min="94" max="94" width="9.90625" style="11" customWidth="1"/>
    <col min="95" max="95" width="8.81640625" customWidth="1"/>
    <col min="96" max="96" width="7.36328125" customWidth="1"/>
    <col min="97" max="97" width="9.36328125" customWidth="1"/>
    <col min="98" max="98" width="8.6328125" customWidth="1"/>
    <col min="99" max="99" width="7.81640625" customWidth="1"/>
    <col min="100" max="100" width="10.6328125" style="67" customWidth="1"/>
    <col min="101" max="102" width="11.54296875" style="67"/>
    <col min="103" max="103" width="10" style="67" customWidth="1"/>
    <col min="107" max="107" width="14" customWidth="1"/>
    <col min="108" max="108" width="12.54296875" customWidth="1"/>
    <col min="109" max="109" width="10.90625" customWidth="1"/>
  </cols>
  <sheetData>
    <row r="1" spans="23:111">
      <c r="BG1" s="67"/>
      <c r="BH1" s="67"/>
      <c r="BI1" s="67"/>
      <c r="BJ1" s="67"/>
      <c r="BK1" s="67"/>
      <c r="BL1" s="67"/>
      <c r="BM1" s="67"/>
      <c r="BN1" s="67"/>
      <c r="BR1" s="67"/>
      <c r="BS1" s="67"/>
      <c r="BT1" s="67"/>
      <c r="BU1" s="67"/>
      <c r="BV1" s="67"/>
      <c r="BX1" s="67"/>
      <c r="BY1" s="67"/>
      <c r="BZ1" s="67"/>
      <c r="CA1" s="67"/>
      <c r="CQ1" s="4"/>
      <c r="CR1" s="4"/>
      <c r="CS1" s="4"/>
      <c r="CT1" s="4"/>
      <c r="CU1" s="4"/>
      <c r="CV1"/>
      <c r="CW1"/>
      <c r="CX1"/>
      <c r="CY1"/>
    </row>
    <row r="2" spans="23:111" s="198" customFormat="1" ht="31.8"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11"/>
      <c r="CD2" s="11"/>
      <c r="CE2" s="11"/>
      <c r="CF2"/>
      <c r="CG2"/>
      <c r="CH2" s="11"/>
      <c r="CI2" s="11"/>
      <c r="CJ2" s="11"/>
      <c r="CK2" s="11"/>
      <c r="CL2" s="67"/>
      <c r="CM2" s="67"/>
      <c r="CN2" s="67"/>
      <c r="CO2" s="11"/>
      <c r="CP2" s="11"/>
      <c r="CQ2" s="4"/>
      <c r="CR2" s="4"/>
      <c r="CS2" s="4"/>
      <c r="CT2" s="4"/>
      <c r="CU2" s="4"/>
      <c r="CV2"/>
      <c r="CW2"/>
      <c r="CX2"/>
      <c r="CY2"/>
      <c r="CZ2"/>
      <c r="DA2"/>
      <c r="DB2"/>
      <c r="DC2"/>
      <c r="DD2"/>
      <c r="DE2"/>
    </row>
    <row r="3" spans="23:111" s="173" customFormat="1" ht="16.2"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11"/>
      <c r="CD3" s="11"/>
      <c r="CE3" s="11"/>
      <c r="CF3"/>
      <c r="CG3"/>
      <c r="CH3" s="11"/>
      <c r="CI3" s="11"/>
      <c r="CJ3" s="11"/>
      <c r="CK3" s="11"/>
      <c r="CL3" s="67"/>
      <c r="CM3" s="67"/>
      <c r="CN3" s="67"/>
      <c r="CO3" s="11"/>
      <c r="CP3" s="11"/>
      <c r="CQ3" s="4"/>
      <c r="CR3" s="4"/>
      <c r="CS3" s="4"/>
      <c r="CT3" s="4"/>
      <c r="CU3" s="4"/>
      <c r="CV3"/>
      <c r="CW3"/>
      <c r="CX3"/>
      <c r="CY3"/>
      <c r="CZ3"/>
      <c r="DA3"/>
      <c r="DB3"/>
      <c r="DC3"/>
      <c r="DD3"/>
      <c r="DE3"/>
    </row>
    <row r="4" spans="23:111" s="180" customFormat="1" ht="19.8">
      <c r="W4" s="173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11"/>
      <c r="CD4" s="11"/>
      <c r="CE4" s="11"/>
      <c r="CF4"/>
      <c r="CG4"/>
      <c r="CH4" s="11"/>
      <c r="CI4" s="11"/>
      <c r="CJ4" s="11"/>
      <c r="CK4" s="11"/>
      <c r="CL4" s="67"/>
      <c r="CM4" s="67"/>
      <c r="CN4" s="67"/>
      <c r="CO4" s="11"/>
      <c r="CP4" s="11"/>
      <c r="CQ4" s="4"/>
      <c r="CR4" s="4"/>
      <c r="CS4" s="4"/>
      <c r="CT4" s="4"/>
      <c r="CU4" s="4"/>
      <c r="CV4"/>
      <c r="CW4"/>
      <c r="CX4"/>
      <c r="CY4"/>
      <c r="CZ4"/>
      <c r="DA4"/>
      <c r="DB4"/>
      <c r="DC4"/>
      <c r="DD4"/>
      <c r="DE4"/>
      <c r="DF4" s="177"/>
      <c r="DG4" s="177"/>
    </row>
    <row r="5" spans="23:111">
      <c r="BG5" s="67"/>
      <c r="BH5" s="67"/>
      <c r="BI5" s="67"/>
      <c r="BJ5" s="67"/>
      <c r="BK5" s="67"/>
      <c r="BL5" s="67"/>
      <c r="BM5" s="67"/>
      <c r="BN5" s="67"/>
      <c r="BR5" s="67"/>
      <c r="BS5" s="67"/>
      <c r="BT5" s="67"/>
      <c r="BU5" s="67"/>
      <c r="BV5" s="67"/>
      <c r="BX5" s="67"/>
      <c r="BY5" s="67"/>
      <c r="BZ5" s="67"/>
      <c r="CA5" s="67"/>
      <c r="CQ5" s="4"/>
      <c r="CR5" s="4"/>
      <c r="CS5" s="4"/>
      <c r="CT5" s="4"/>
      <c r="CU5" s="4"/>
      <c r="CV5"/>
      <c r="CW5"/>
      <c r="CX5"/>
      <c r="CY5"/>
    </row>
    <row r="6" spans="23:111">
      <c r="BI6" s="67"/>
      <c r="BJ6" s="67"/>
      <c r="BK6" s="67"/>
      <c r="BL6" s="67"/>
      <c r="BM6" s="67"/>
      <c r="BN6" s="67"/>
      <c r="BR6" s="67"/>
      <c r="BS6" s="67"/>
      <c r="BT6" s="67"/>
      <c r="BU6" s="67"/>
      <c r="BV6" s="67"/>
      <c r="BX6" s="67"/>
      <c r="BY6" s="67"/>
      <c r="BZ6" s="67"/>
      <c r="CQ6" s="4"/>
      <c r="CR6" s="4"/>
      <c r="CS6" s="4"/>
      <c r="CT6" s="4"/>
      <c r="CU6" s="4"/>
      <c r="CV6"/>
      <c r="CW6"/>
      <c r="CX6"/>
      <c r="CY6"/>
    </row>
    <row r="7" spans="23:111">
      <c r="BI7" s="67"/>
      <c r="BJ7" s="67"/>
      <c r="BK7" s="67"/>
      <c r="BL7" s="67"/>
      <c r="BM7" s="67"/>
      <c r="BN7" s="67"/>
      <c r="BR7" s="67"/>
      <c r="BS7" s="67"/>
      <c r="BT7" s="67"/>
      <c r="BU7" s="67"/>
      <c r="BV7" s="67"/>
      <c r="BX7" s="67"/>
      <c r="BY7" s="67"/>
      <c r="BZ7" s="67"/>
      <c r="CQ7" s="4"/>
      <c r="CR7" s="4"/>
      <c r="CS7" s="4"/>
      <c r="CT7" s="4"/>
      <c r="CU7" s="4"/>
      <c r="CV7"/>
      <c r="CW7"/>
      <c r="CX7"/>
      <c r="CY7"/>
    </row>
    <row r="8" spans="23:111" ht="15.6">
      <c r="BI8" s="67"/>
      <c r="BJ8" s="67"/>
      <c r="BK8" s="67"/>
      <c r="BL8" s="67"/>
      <c r="BM8" s="67"/>
      <c r="BN8" s="67"/>
      <c r="BR8" s="67"/>
      <c r="BS8" s="67"/>
      <c r="BT8" s="67"/>
      <c r="BU8" s="67"/>
      <c r="BV8" s="67"/>
      <c r="BX8" s="67"/>
      <c r="BY8" s="67"/>
      <c r="BZ8" s="67"/>
      <c r="CQ8" s="4"/>
      <c r="CR8" s="56"/>
      <c r="CS8" s="4"/>
      <c r="CT8" s="1"/>
      <c r="CU8" s="5"/>
      <c r="CV8"/>
      <c r="CW8"/>
      <c r="CX8"/>
      <c r="CY8"/>
    </row>
    <row r="9" spans="23:111" ht="15.6">
      <c r="BI9" s="67"/>
      <c r="BJ9" s="67"/>
      <c r="BK9" s="67"/>
      <c r="BL9" s="67"/>
      <c r="BM9" s="67"/>
      <c r="BN9" s="67"/>
      <c r="BR9" s="67"/>
      <c r="BS9" s="67"/>
      <c r="BT9" s="67"/>
      <c r="BU9" s="67"/>
      <c r="BV9" s="67"/>
      <c r="BX9" s="67"/>
      <c r="BY9" s="67"/>
      <c r="BZ9" s="67"/>
      <c r="CQ9" s="4"/>
      <c r="CR9" s="56"/>
      <c r="CS9" s="4"/>
      <c r="CT9" s="1"/>
      <c r="CU9" s="5"/>
      <c r="CV9"/>
      <c r="CW9"/>
      <c r="CX9"/>
      <c r="CY9"/>
    </row>
    <row r="10" spans="23:111" ht="15.6">
      <c r="BI10" s="67"/>
      <c r="BJ10" s="67"/>
      <c r="BK10" s="67"/>
      <c r="BL10" s="67"/>
      <c r="BM10" s="67"/>
      <c r="BN10" s="67"/>
      <c r="BR10" s="67"/>
      <c r="BS10" s="67"/>
      <c r="BT10" s="67"/>
      <c r="BU10" s="67"/>
      <c r="BV10" s="67"/>
      <c r="BX10" s="67"/>
      <c r="BY10" s="67"/>
      <c r="BZ10" s="67"/>
      <c r="CQ10" s="4"/>
      <c r="CR10" s="56"/>
      <c r="CS10" s="4"/>
      <c r="CT10" s="1"/>
      <c r="CU10" s="5"/>
      <c r="CV10"/>
      <c r="CW10"/>
      <c r="CX10"/>
      <c r="CY10"/>
    </row>
    <row r="11" spans="23:111" ht="15.6">
      <c r="BI11" s="67"/>
      <c r="BJ11" s="67"/>
      <c r="BK11" s="67"/>
      <c r="BL11" s="67"/>
      <c r="BM11" s="67"/>
      <c r="BN11" s="67"/>
      <c r="BR11" s="67"/>
      <c r="BS11" s="67"/>
      <c r="BT11" s="67"/>
      <c r="BU11" s="67"/>
      <c r="BV11" s="67"/>
      <c r="BX11" s="67"/>
      <c r="BY11" s="67"/>
      <c r="BZ11" s="67"/>
      <c r="CQ11" s="4"/>
      <c r="CR11" s="56"/>
      <c r="CS11" s="4"/>
      <c r="CT11" s="1"/>
      <c r="CU11" s="5"/>
      <c r="CV11"/>
      <c r="CW11"/>
      <c r="CX11"/>
      <c r="CY11"/>
    </row>
    <row r="12" spans="23:111" ht="15.6">
      <c r="BI12" s="67"/>
      <c r="BJ12" s="67"/>
      <c r="BK12" s="67"/>
      <c r="BL12" s="67"/>
      <c r="BM12" s="67"/>
      <c r="BN12" s="67"/>
      <c r="BR12" s="67"/>
      <c r="BS12" s="67"/>
      <c r="BT12" s="67"/>
      <c r="BU12" s="67"/>
      <c r="BV12" s="67"/>
      <c r="BX12" s="67"/>
      <c r="BY12" s="67"/>
      <c r="BZ12" s="67"/>
      <c r="CQ12" s="4"/>
      <c r="CR12" s="56"/>
      <c r="CS12" s="4"/>
      <c r="CT12" s="1"/>
      <c r="CU12" s="5"/>
      <c r="CV12"/>
      <c r="CW12"/>
      <c r="CX12"/>
      <c r="CY12"/>
    </row>
    <row r="13" spans="23:111" ht="15.6">
      <c r="BI13" s="67"/>
      <c r="BJ13" s="67"/>
      <c r="BK13" s="67"/>
      <c r="BL13" s="67"/>
      <c r="BM13" s="67"/>
      <c r="BN13" s="67"/>
      <c r="BR13" s="67"/>
      <c r="BS13" s="67"/>
      <c r="BT13" s="67"/>
      <c r="BU13" s="67"/>
      <c r="BV13" s="67"/>
      <c r="BX13" s="67"/>
      <c r="BY13" s="67"/>
      <c r="BZ13" s="67"/>
      <c r="CQ13" s="4"/>
      <c r="CR13" s="56"/>
      <c r="CS13" s="4"/>
      <c r="CT13" s="1"/>
      <c r="CU13" s="5"/>
      <c r="CV13"/>
      <c r="CW13"/>
      <c r="CX13"/>
      <c r="CY13"/>
    </row>
    <row r="14" spans="23:111" ht="15.6">
      <c r="BI14" s="67"/>
      <c r="BJ14" s="67"/>
      <c r="BK14" s="67"/>
      <c r="BL14" s="67"/>
      <c r="BM14" s="67"/>
      <c r="BN14" s="67"/>
      <c r="BR14" s="67"/>
      <c r="BS14" s="67"/>
      <c r="BT14" s="67"/>
      <c r="BU14" s="67"/>
      <c r="BV14" s="67"/>
      <c r="BX14" s="67"/>
      <c r="BY14" s="67"/>
      <c r="BZ14" s="67"/>
      <c r="CQ14" s="4"/>
      <c r="CR14" s="56"/>
      <c r="CS14" s="4"/>
      <c r="CT14" s="1"/>
      <c r="CU14" s="5"/>
      <c r="CV14"/>
      <c r="CW14"/>
      <c r="CX14"/>
      <c r="CY14"/>
    </row>
    <row r="15" spans="23:111" ht="15.6">
      <c r="BI15" s="67"/>
      <c r="BJ15" s="67"/>
      <c r="BK15" s="67"/>
      <c r="BL15" s="67"/>
      <c r="BM15" s="67"/>
      <c r="BN15" s="67"/>
      <c r="BR15" s="67"/>
      <c r="BS15" s="67"/>
      <c r="BT15" s="67"/>
      <c r="BU15" s="67"/>
      <c r="BV15" s="67"/>
      <c r="BX15" s="67"/>
      <c r="BY15" s="67"/>
      <c r="BZ15" s="67"/>
      <c r="CQ15" s="4"/>
      <c r="CR15" s="56"/>
      <c r="CS15" s="4"/>
      <c r="CT15" s="1"/>
      <c r="CU15" s="5"/>
      <c r="CV15"/>
      <c r="CW15"/>
      <c r="CX15"/>
      <c r="CY15"/>
    </row>
    <row r="16" spans="23:111" ht="15.6">
      <c r="BI16" s="67"/>
      <c r="BJ16" s="67"/>
      <c r="BK16" s="67"/>
      <c r="BL16" s="67"/>
      <c r="BM16" s="67"/>
      <c r="BN16" s="67"/>
      <c r="BR16" s="67"/>
      <c r="BS16" s="67"/>
      <c r="BT16" s="67"/>
      <c r="BU16" s="67"/>
      <c r="BV16" s="67"/>
      <c r="BX16" s="67"/>
      <c r="BY16" s="67"/>
      <c r="BZ16" s="67"/>
      <c r="CQ16" s="4"/>
      <c r="CR16" s="56"/>
      <c r="CS16" s="4"/>
      <c r="CT16" s="1"/>
      <c r="CU16" s="5"/>
      <c r="CV16"/>
      <c r="CW16" s="2"/>
      <c r="CX16" s="2"/>
      <c r="CY16" s="2"/>
    </row>
    <row r="17" spans="61:105" ht="15.6">
      <c r="BI17" s="67"/>
      <c r="BJ17" s="67"/>
      <c r="BK17" s="67"/>
      <c r="BL17" s="67"/>
      <c r="BM17" s="67"/>
      <c r="BN17" s="67"/>
      <c r="BR17" s="67"/>
      <c r="BS17" s="67"/>
      <c r="BT17" s="67"/>
      <c r="BU17" s="67"/>
      <c r="BV17" s="67"/>
      <c r="BX17" s="67"/>
      <c r="BY17" s="67"/>
      <c r="BZ17" s="67"/>
      <c r="CQ17" s="4"/>
      <c r="CR17" s="56"/>
      <c r="CS17" s="4"/>
      <c r="CT17" s="13"/>
      <c r="CU17" s="5"/>
      <c r="CV17"/>
      <c r="CW17" s="2"/>
      <c r="CX17" s="2"/>
      <c r="CY17" s="4"/>
      <c r="CZ17" s="4"/>
      <c r="DA17" s="4"/>
    </row>
    <row r="18" spans="61:105" ht="15.6">
      <c r="BI18" s="67"/>
      <c r="BJ18" s="67"/>
      <c r="BK18" s="67"/>
      <c r="BL18" s="67"/>
      <c r="BM18" s="67"/>
      <c r="BN18" s="67"/>
      <c r="BR18" s="67"/>
      <c r="BS18" s="67"/>
      <c r="BT18" s="67"/>
      <c r="BU18" s="67"/>
      <c r="BV18" s="67"/>
      <c r="BX18" s="67"/>
      <c r="BY18" s="67"/>
      <c r="BZ18" s="67"/>
      <c r="CQ18" s="4"/>
      <c r="CR18" s="56"/>
      <c r="CS18" s="4"/>
      <c r="CT18" s="1"/>
      <c r="CU18" s="5"/>
      <c r="CV18"/>
      <c r="CW18"/>
      <c r="CX18"/>
      <c r="CY18"/>
    </row>
    <row r="19" spans="61:105" ht="15.6">
      <c r="BI19" s="67"/>
      <c r="BJ19" s="67"/>
      <c r="BK19" s="67"/>
      <c r="BL19" s="67"/>
      <c r="BM19" s="67"/>
      <c r="BN19" s="67"/>
      <c r="BR19" s="67"/>
      <c r="BS19" s="67"/>
      <c r="BT19" s="67"/>
      <c r="BU19" s="67"/>
      <c r="BV19" s="67"/>
      <c r="BX19" s="67"/>
      <c r="BY19" s="67"/>
      <c r="BZ19" s="67"/>
      <c r="CQ19" s="4"/>
      <c r="CR19" s="56"/>
      <c r="CS19" s="4"/>
      <c r="CT19" s="1"/>
      <c r="CU19" s="5"/>
      <c r="CV19"/>
      <c r="CW19"/>
      <c r="CX19"/>
      <c r="CY19"/>
    </row>
    <row r="20" spans="61:105" ht="15.6">
      <c r="BI20" s="67"/>
      <c r="BJ20" s="67"/>
      <c r="BK20" s="67"/>
      <c r="BL20" s="67"/>
      <c r="BM20" s="67"/>
      <c r="BN20" s="67"/>
      <c r="BR20" s="67"/>
      <c r="BS20" s="67"/>
      <c r="BT20" s="67"/>
      <c r="BU20" s="67"/>
      <c r="BV20" s="67"/>
      <c r="BX20" s="67"/>
      <c r="BY20" s="67"/>
      <c r="BZ20" s="67"/>
      <c r="CQ20" s="4"/>
      <c r="CR20" s="56"/>
      <c r="CS20" s="4"/>
      <c r="CT20" s="1"/>
      <c r="CU20" s="5"/>
      <c r="CV20"/>
      <c r="CW20" s="2"/>
      <c r="CX20" s="2"/>
      <c r="CY20" s="2"/>
    </row>
    <row r="21" spans="61:105" ht="15.6">
      <c r="BI21" s="67"/>
      <c r="BJ21" s="67"/>
      <c r="BK21" s="67"/>
      <c r="BL21" s="67"/>
      <c r="BM21" s="67"/>
      <c r="BN21" s="67"/>
      <c r="BR21" s="67"/>
      <c r="BS21" s="67"/>
      <c r="BT21" s="67"/>
      <c r="BU21" s="67"/>
      <c r="BV21" s="67"/>
      <c r="BX21" s="67"/>
      <c r="BY21" s="67"/>
      <c r="BZ21" s="67"/>
      <c r="CQ21" s="4"/>
      <c r="CR21" s="56"/>
      <c r="CS21" s="4"/>
      <c r="CT21" s="1"/>
      <c r="CU21" s="5"/>
      <c r="CV21"/>
      <c r="CW21" s="2"/>
      <c r="CX21" s="2"/>
      <c r="CY21" s="2"/>
    </row>
    <row r="22" spans="61:105" ht="15.6">
      <c r="BI22" s="67"/>
      <c r="BJ22" s="67"/>
      <c r="BK22" s="67"/>
      <c r="BL22" s="67"/>
      <c r="BM22" s="67"/>
      <c r="BN22" s="67"/>
      <c r="BR22" s="67"/>
      <c r="BS22" s="67"/>
      <c r="BT22" s="67"/>
      <c r="BU22" s="67"/>
      <c r="BV22" s="67"/>
      <c r="BX22" s="67"/>
      <c r="BY22" s="67"/>
      <c r="BZ22" s="67"/>
      <c r="CQ22" s="4"/>
      <c r="CR22" s="56"/>
      <c r="CS22" s="4"/>
      <c r="CT22" s="1"/>
      <c r="CU22" s="5"/>
      <c r="CV22"/>
      <c r="CW22" s="2"/>
      <c r="CX22" s="2"/>
      <c r="CY22" s="2"/>
    </row>
    <row r="23" spans="61:105" ht="15.6">
      <c r="BI23" s="67"/>
      <c r="BJ23" s="67"/>
      <c r="BK23" s="67"/>
      <c r="BL23" s="67"/>
      <c r="BM23" s="67"/>
      <c r="BN23" s="67"/>
      <c r="BR23" s="67"/>
      <c r="BS23" s="67"/>
      <c r="BT23" s="67"/>
      <c r="BU23" s="67"/>
      <c r="BV23" s="67"/>
      <c r="BX23" s="67"/>
      <c r="BY23" s="67"/>
      <c r="BZ23" s="67"/>
      <c r="CQ23" s="4"/>
      <c r="CR23" s="56"/>
      <c r="CS23" s="4"/>
      <c r="CT23" s="1"/>
      <c r="CU23" s="5"/>
      <c r="CV23"/>
      <c r="CW23" s="2"/>
      <c r="CX23" s="2"/>
      <c r="CY23" s="2"/>
    </row>
    <row r="24" spans="61:105" ht="15.6">
      <c r="BI24" s="67"/>
      <c r="BJ24" s="67"/>
      <c r="BK24" s="67"/>
      <c r="BL24" s="67"/>
      <c r="BM24" s="67"/>
      <c r="BN24" s="67"/>
      <c r="BR24" s="67"/>
      <c r="BS24" s="67"/>
      <c r="BT24" s="67"/>
      <c r="BU24" s="67"/>
      <c r="BV24" s="67"/>
      <c r="BX24" s="67"/>
      <c r="BY24" s="67"/>
      <c r="BZ24" s="67"/>
      <c r="CQ24" s="4"/>
      <c r="CR24" s="56"/>
      <c r="CS24" s="4"/>
      <c r="CT24" s="1"/>
      <c r="CU24" s="5"/>
      <c r="CV24"/>
      <c r="CW24" s="2"/>
      <c r="CX24" s="2"/>
      <c r="CY24" s="2"/>
    </row>
    <row r="25" spans="61:105" ht="15.6">
      <c r="BI25" s="67"/>
      <c r="BJ25" s="67"/>
      <c r="BK25" s="67"/>
      <c r="BL25" s="67"/>
      <c r="BM25" s="67"/>
      <c r="BN25" s="67"/>
      <c r="BR25" s="67"/>
      <c r="BS25" s="67"/>
      <c r="BT25" s="67"/>
      <c r="BU25" s="67"/>
      <c r="BV25" s="67"/>
      <c r="BX25" s="67"/>
      <c r="BY25" s="67"/>
      <c r="BZ25" s="67"/>
      <c r="CQ25" s="4"/>
      <c r="CR25" s="56"/>
      <c r="CS25" s="4"/>
      <c r="CT25" s="13"/>
      <c r="CU25" s="5"/>
      <c r="CV25"/>
      <c r="CW25" s="2"/>
      <c r="CX25" s="2"/>
      <c r="CY25" s="4"/>
      <c r="CZ25" s="4"/>
      <c r="DA25" s="4"/>
    </row>
    <row r="26" spans="61:105" ht="15.6">
      <c r="BI26" s="67"/>
      <c r="BJ26" s="67"/>
      <c r="BK26" s="67"/>
      <c r="BL26" s="67"/>
      <c r="BM26" s="67"/>
      <c r="BN26" s="67"/>
      <c r="BR26" s="67"/>
      <c r="BS26" s="67"/>
      <c r="BT26" s="67"/>
      <c r="BU26" s="67"/>
      <c r="BV26" s="67"/>
      <c r="BX26" s="67"/>
      <c r="BY26" s="67"/>
      <c r="BZ26" s="67"/>
      <c r="CQ26" s="4"/>
      <c r="CR26" s="56"/>
      <c r="CS26" s="4"/>
      <c r="CT26" s="13"/>
      <c r="CU26" s="5"/>
      <c r="CV26"/>
      <c r="CW26" s="1"/>
      <c r="CX26" s="1"/>
      <c r="CY26" s="11"/>
      <c r="CZ26" s="11"/>
      <c r="DA26" s="11"/>
    </row>
    <row r="27" spans="61:105" ht="15.6">
      <c r="BI27" s="67"/>
      <c r="BJ27" s="67"/>
      <c r="BK27" s="67"/>
      <c r="BL27" s="67"/>
      <c r="BM27" s="67"/>
      <c r="BN27" s="67"/>
      <c r="BR27" s="67"/>
      <c r="BS27" s="67"/>
      <c r="BT27" s="67"/>
      <c r="BU27" s="67"/>
      <c r="BV27" s="67"/>
      <c r="BX27" s="67"/>
      <c r="BY27" s="67"/>
      <c r="BZ27" s="67"/>
      <c r="CQ27" s="4"/>
      <c r="CR27" s="56"/>
      <c r="CS27" s="4"/>
      <c r="CT27" s="13"/>
      <c r="CU27" s="5"/>
      <c r="CV27"/>
      <c r="CW27" s="1"/>
      <c r="CX27" s="1"/>
      <c r="CY27" s="11"/>
      <c r="CZ27" s="11"/>
      <c r="DA27" s="11"/>
    </row>
    <row r="28" spans="61:105" ht="15.6">
      <c r="BI28" s="67"/>
      <c r="BJ28" s="67"/>
      <c r="BK28" s="67"/>
      <c r="BL28" s="67"/>
      <c r="BM28" s="67"/>
      <c r="BN28" s="67"/>
      <c r="BR28" s="67"/>
      <c r="BS28" s="67"/>
      <c r="BT28" s="67"/>
      <c r="BU28" s="67"/>
      <c r="BV28" s="67"/>
      <c r="BX28" s="67"/>
      <c r="BY28" s="67"/>
      <c r="BZ28" s="67"/>
      <c r="CQ28" s="4"/>
      <c r="CR28" s="56"/>
      <c r="CS28" s="4"/>
      <c r="CT28" s="5"/>
      <c r="CU28" s="5"/>
      <c r="CV28"/>
      <c r="CW28" s="1"/>
      <c r="CX28" s="1"/>
      <c r="CY28" s="11"/>
      <c r="CZ28" s="11"/>
      <c r="DA28" s="11"/>
    </row>
    <row r="29" spans="61:105" ht="15.6">
      <c r="BI29" s="67"/>
      <c r="BJ29" s="67"/>
      <c r="BK29" s="67"/>
      <c r="BL29" s="67"/>
      <c r="BM29" s="67"/>
      <c r="BN29" s="67"/>
      <c r="BR29" s="67"/>
      <c r="BS29" s="67"/>
      <c r="BT29" s="67"/>
      <c r="BU29" s="67"/>
      <c r="BV29" s="67"/>
      <c r="BX29" s="67"/>
      <c r="BY29" s="67"/>
      <c r="BZ29" s="67"/>
      <c r="CQ29" s="4"/>
      <c r="CR29" s="56"/>
      <c r="CS29" s="4"/>
      <c r="CT29" s="5"/>
      <c r="CU29" s="5"/>
      <c r="CV29"/>
      <c r="CW29" s="1"/>
      <c r="CX29" s="1"/>
      <c r="CY29" s="11"/>
      <c r="CZ29" s="11"/>
      <c r="DA29" s="11"/>
    </row>
    <row r="30" spans="61:105" ht="15.6">
      <c r="BI30" s="67"/>
      <c r="BJ30" s="67"/>
      <c r="BK30" s="67"/>
      <c r="BL30" s="67"/>
      <c r="BM30" s="67"/>
      <c r="BN30" s="67"/>
      <c r="BR30" s="67"/>
      <c r="BS30" s="67"/>
      <c r="BT30" s="67"/>
      <c r="BU30" s="67"/>
      <c r="BV30" s="67"/>
      <c r="BX30" s="67"/>
      <c r="BY30" s="67"/>
      <c r="BZ30" s="67"/>
      <c r="CQ30" s="4"/>
      <c r="CR30" s="56"/>
      <c r="CS30" s="4"/>
      <c r="CT30" s="5"/>
      <c r="CU30" s="5"/>
      <c r="CV30"/>
      <c r="CW30" s="1"/>
      <c r="CX30" s="1"/>
      <c r="CY30" s="11"/>
      <c r="CZ30" s="11"/>
      <c r="DA30" s="11"/>
    </row>
    <row r="31" spans="61:105" ht="15.6">
      <c r="BI31" s="67"/>
      <c r="BJ31" s="67"/>
      <c r="BK31" s="67"/>
      <c r="BL31" s="67"/>
      <c r="BM31" s="67"/>
      <c r="BN31" s="67"/>
      <c r="BR31" s="67"/>
      <c r="BS31" s="67"/>
      <c r="BT31" s="67"/>
      <c r="BU31" s="67"/>
      <c r="BV31" s="67"/>
      <c r="BX31" s="67"/>
      <c r="BY31" s="67"/>
      <c r="BZ31" s="67"/>
      <c r="CQ31" s="4"/>
      <c r="CR31" s="56"/>
      <c r="CS31" s="4"/>
      <c r="CT31" s="5"/>
      <c r="CU31" s="5"/>
      <c r="CV31"/>
      <c r="CW31" s="1"/>
      <c r="CX31" s="1"/>
      <c r="CY31" s="11"/>
      <c r="CZ31" s="11"/>
      <c r="DA31" s="11"/>
    </row>
    <row r="32" spans="61:105" ht="15.6">
      <c r="BI32" s="67"/>
      <c r="BJ32" s="67"/>
      <c r="BK32" s="67"/>
      <c r="BL32" s="67"/>
      <c r="BM32" s="67"/>
      <c r="BN32" s="67"/>
      <c r="BR32" s="67"/>
      <c r="BS32" s="67"/>
      <c r="BT32" s="67"/>
      <c r="BU32" s="67"/>
      <c r="BV32" s="67"/>
      <c r="BX32" s="67"/>
      <c r="BY32" s="67"/>
      <c r="BZ32" s="67"/>
      <c r="CQ32" s="4"/>
      <c r="CR32" s="56"/>
      <c r="CS32" s="4"/>
      <c r="CT32" s="5"/>
      <c r="CU32" s="5"/>
      <c r="CV32"/>
      <c r="CW32" s="1"/>
      <c r="CX32" s="1"/>
      <c r="CY32" s="11"/>
      <c r="CZ32" s="11"/>
      <c r="DA32" s="11"/>
    </row>
    <row r="33" spans="61:105" ht="15.6">
      <c r="BI33" s="67"/>
      <c r="BJ33" s="67"/>
      <c r="BK33" s="67"/>
      <c r="BL33" s="67"/>
      <c r="BM33" s="67"/>
      <c r="BN33" s="67"/>
      <c r="BR33" s="67"/>
      <c r="BS33" s="67"/>
      <c r="BT33" s="67"/>
      <c r="BU33" s="67"/>
      <c r="BV33" s="67"/>
      <c r="BX33" s="67"/>
      <c r="BY33" s="67"/>
      <c r="BZ33" s="67"/>
      <c r="CQ33" s="4"/>
      <c r="CR33" s="56"/>
      <c r="CS33" s="4"/>
      <c r="CT33" s="5"/>
      <c r="CU33" s="5"/>
      <c r="CV33"/>
      <c r="CW33" s="1"/>
      <c r="CX33" s="1"/>
      <c r="CY33" s="11"/>
      <c r="CZ33" s="11"/>
      <c r="DA33" s="11"/>
    </row>
    <row r="34" spans="61:105" ht="15.6">
      <c r="BI34" s="67"/>
      <c r="BJ34" s="67"/>
      <c r="BK34" s="67"/>
      <c r="BL34" s="67"/>
      <c r="BM34" s="67"/>
      <c r="BN34" s="67"/>
      <c r="BR34" s="67"/>
      <c r="BS34" s="67"/>
      <c r="BT34" s="67"/>
      <c r="BU34" s="67"/>
      <c r="BV34" s="67"/>
      <c r="BX34" s="67"/>
      <c r="BY34" s="67"/>
      <c r="BZ34" s="67"/>
      <c r="CQ34" s="4"/>
      <c r="CR34" s="56"/>
      <c r="CS34" s="4"/>
      <c r="CT34" s="5"/>
      <c r="CU34" s="5"/>
      <c r="CV34"/>
      <c r="CW34" s="1"/>
      <c r="CX34" s="1"/>
      <c r="CY34" s="11"/>
      <c r="CZ34" s="11"/>
      <c r="DA34" s="11"/>
    </row>
    <row r="35" spans="61:105" ht="15.6">
      <c r="BI35" s="67"/>
      <c r="BJ35" s="67"/>
      <c r="BK35" s="67"/>
      <c r="BL35" s="67"/>
      <c r="BM35" s="67"/>
      <c r="BN35" s="67"/>
      <c r="BR35" s="67"/>
      <c r="BS35" s="67"/>
      <c r="BT35" s="67"/>
      <c r="BU35" s="67"/>
      <c r="BV35" s="67"/>
      <c r="BX35" s="67"/>
      <c r="BY35" s="67"/>
      <c r="BZ35" s="67"/>
      <c r="CQ35" s="4"/>
      <c r="CR35" s="56"/>
      <c r="CS35" s="4"/>
      <c r="CT35" s="5"/>
      <c r="CU35" s="5"/>
      <c r="CV35"/>
      <c r="CW35" s="13"/>
      <c r="CX35" s="13"/>
      <c r="CY35" s="11"/>
      <c r="CZ35" s="11"/>
      <c r="DA35" s="11"/>
    </row>
    <row r="36" spans="61:105" ht="16.5" customHeight="1">
      <c r="BI36" s="67"/>
      <c r="BJ36" s="67"/>
      <c r="BK36" s="67"/>
      <c r="BL36" s="67"/>
      <c r="BM36" s="67"/>
      <c r="BN36" s="67"/>
      <c r="BR36" s="67"/>
      <c r="BS36" s="67"/>
      <c r="BT36" s="67"/>
      <c r="BU36" s="67"/>
      <c r="BV36" s="67"/>
      <c r="BX36" s="67"/>
      <c r="BY36" s="67"/>
      <c r="BZ36" s="67"/>
      <c r="CQ36" s="4"/>
      <c r="CR36" s="56"/>
      <c r="CS36" s="4"/>
      <c r="CT36" s="5"/>
      <c r="CU36" s="5"/>
      <c r="CV36"/>
      <c r="CW36" s="13"/>
      <c r="CX36" s="13"/>
      <c r="CY36" s="11"/>
      <c r="CZ36" s="11"/>
      <c r="DA36" s="11"/>
    </row>
    <row r="37" spans="61:105" ht="16.5" customHeight="1">
      <c r="BI37" s="67"/>
      <c r="BJ37" s="67"/>
      <c r="BK37" s="67"/>
      <c r="BL37" s="67"/>
      <c r="BM37" s="67"/>
      <c r="BN37" s="67"/>
      <c r="BR37" s="67"/>
      <c r="BS37" s="67"/>
      <c r="BT37" s="67"/>
      <c r="BU37" s="67"/>
      <c r="BV37" s="67"/>
      <c r="BX37" s="67"/>
      <c r="BY37" s="67"/>
      <c r="BZ37" s="67"/>
      <c r="CQ37" s="4"/>
      <c r="CR37" s="55"/>
      <c r="CS37" s="4"/>
      <c r="CT37" s="5"/>
      <c r="CU37" s="5"/>
      <c r="CV37"/>
      <c r="CW37" s="13"/>
      <c r="CX37" s="13"/>
      <c r="CY37" s="11"/>
      <c r="CZ37" s="11"/>
      <c r="DA37" s="11"/>
    </row>
    <row r="38" spans="61:105">
      <c r="BI38" s="67"/>
      <c r="BJ38" s="67"/>
      <c r="BK38" s="67"/>
      <c r="BL38" s="67"/>
      <c r="BM38" s="67"/>
      <c r="BN38" s="67"/>
      <c r="BR38" s="67"/>
      <c r="BS38" s="67"/>
      <c r="BT38" s="67"/>
      <c r="BU38" s="67"/>
      <c r="BV38" s="67"/>
      <c r="BX38" s="67"/>
      <c r="BY38" s="67"/>
      <c r="BZ38" s="67"/>
      <c r="CS38" s="4"/>
      <c r="CV38"/>
      <c r="CW38" s="13"/>
      <c r="CX38" s="13"/>
      <c r="CY38" s="11"/>
      <c r="CZ38" s="11"/>
      <c r="DA38" s="11"/>
    </row>
    <row r="39" spans="61:105" ht="17.25" customHeight="1">
      <c r="BI39" s="67"/>
      <c r="BJ39" s="67"/>
      <c r="BK39" s="67"/>
      <c r="BL39" s="67"/>
      <c r="BM39" s="67"/>
      <c r="BN39" s="67"/>
      <c r="BR39" s="67"/>
      <c r="BS39" s="67"/>
      <c r="BT39" s="67"/>
      <c r="BU39" s="67"/>
      <c r="BV39" s="67"/>
      <c r="BX39" s="67"/>
      <c r="BY39" s="67"/>
      <c r="BZ39" s="67"/>
      <c r="CQ39" s="2"/>
      <c r="CR39" s="55"/>
      <c r="CS39" s="4"/>
      <c r="CU39" s="5"/>
      <c r="CV39"/>
      <c r="CW39" s="13"/>
      <c r="CX39" s="13"/>
      <c r="CY39" s="11"/>
      <c r="CZ39" s="11"/>
      <c r="DA39" s="11"/>
    </row>
    <row r="40" spans="61:105" ht="15.6">
      <c r="BI40" s="67"/>
      <c r="BJ40" s="67"/>
      <c r="BK40" s="67"/>
      <c r="BL40" s="67"/>
      <c r="BM40" s="67"/>
      <c r="BN40" s="67"/>
      <c r="BR40" s="67"/>
      <c r="BS40" s="67"/>
      <c r="BT40" s="67"/>
      <c r="BU40" s="67"/>
      <c r="BV40" s="67"/>
      <c r="BX40" s="67"/>
      <c r="BY40" s="67"/>
      <c r="BZ40" s="67"/>
      <c r="CQ40" s="2"/>
      <c r="CR40" s="55"/>
      <c r="CS40" s="4"/>
      <c r="CV40"/>
      <c r="CW40" s="13"/>
      <c r="CX40" s="13"/>
      <c r="CY40" s="11"/>
      <c r="CZ40" s="11"/>
      <c r="DA40" s="11"/>
    </row>
    <row r="41" spans="61:105">
      <c r="BI41" s="67"/>
      <c r="BJ41" s="67"/>
      <c r="BK41" s="67"/>
      <c r="BL41" s="67"/>
      <c r="BM41" s="67"/>
      <c r="BN41" s="67"/>
      <c r="BR41" s="67"/>
      <c r="BS41" s="67"/>
      <c r="BT41" s="67"/>
      <c r="BU41" s="67"/>
      <c r="BV41" s="67"/>
      <c r="BX41" s="67"/>
      <c r="BY41" s="67"/>
      <c r="BZ41" s="67"/>
      <c r="CQ41" s="14"/>
      <c r="CR41" s="13"/>
      <c r="CS41" s="4"/>
      <c r="CV41"/>
      <c r="CW41" s="13"/>
      <c r="CX41" s="13"/>
      <c r="CY41" s="11"/>
      <c r="CZ41" s="11"/>
      <c r="DA41" s="11"/>
    </row>
    <row r="42" spans="61:105" ht="21">
      <c r="BI42" s="67"/>
      <c r="BJ42" s="67"/>
      <c r="BK42" s="67"/>
      <c r="BL42" s="67"/>
      <c r="BM42" s="67"/>
      <c r="BN42" s="67"/>
      <c r="BR42" s="67"/>
      <c r="BS42" s="67"/>
      <c r="BT42" s="67"/>
      <c r="BU42" s="67"/>
      <c r="BV42" s="67"/>
      <c r="BX42" s="67"/>
      <c r="BY42" s="67"/>
      <c r="BZ42" s="67"/>
      <c r="CQ42" s="2"/>
      <c r="CR42" s="5"/>
      <c r="CS42" s="4"/>
      <c r="CV42"/>
      <c r="CW42" s="54"/>
      <c r="CX42" s="54"/>
      <c r="CY42" s="11"/>
      <c r="CZ42" s="11"/>
      <c r="DA42" s="11"/>
    </row>
    <row r="43" spans="61:105">
      <c r="BI43" s="67"/>
      <c r="BJ43" s="67"/>
      <c r="BK43" s="67"/>
      <c r="BL43" s="67"/>
      <c r="BM43" s="67"/>
      <c r="BN43" s="67"/>
      <c r="BR43" s="67"/>
      <c r="BS43" s="67"/>
      <c r="BT43" s="67"/>
      <c r="BU43" s="67"/>
      <c r="BV43" s="67"/>
      <c r="BX43" s="67"/>
      <c r="BY43" s="67"/>
      <c r="BZ43" s="67"/>
      <c r="CQ43" s="4"/>
      <c r="CR43" s="4"/>
      <c r="CS43" s="4"/>
      <c r="CT43" s="4"/>
      <c r="CU43" s="4"/>
      <c r="CV43"/>
      <c r="CW43"/>
      <c r="CX43"/>
      <c r="CY43"/>
    </row>
    <row r="44" spans="61:105" ht="15.6">
      <c r="BI44" s="67"/>
      <c r="BJ44" s="67"/>
      <c r="BK44" s="67"/>
      <c r="BL44" s="67"/>
      <c r="BM44" s="67"/>
      <c r="BN44" s="67"/>
      <c r="BR44" s="67"/>
      <c r="BS44" s="67"/>
      <c r="BT44" s="67"/>
      <c r="BU44" s="67"/>
      <c r="BV44" s="67"/>
      <c r="BX44" s="67"/>
      <c r="BY44" s="67"/>
      <c r="BZ44" s="67"/>
      <c r="CQ44" s="4"/>
      <c r="CR44" s="16"/>
      <c r="CS44" s="4"/>
      <c r="CT44" s="1"/>
      <c r="CU44" s="19"/>
      <c r="CV44"/>
      <c r="CW44" s="1"/>
      <c r="CX44" s="5"/>
      <c r="CY44"/>
    </row>
    <row r="45" spans="61:105" ht="15.6">
      <c r="BI45" s="67"/>
      <c r="BJ45" s="67"/>
      <c r="BK45" s="67"/>
      <c r="BL45" s="67"/>
      <c r="BM45" s="67"/>
      <c r="BN45" s="67"/>
      <c r="BR45" s="67"/>
      <c r="BS45" s="67"/>
      <c r="BT45" s="67"/>
      <c r="BU45" s="67"/>
      <c r="BV45" s="67"/>
      <c r="BX45" s="67"/>
      <c r="BY45" s="67"/>
      <c r="BZ45" s="67"/>
      <c r="CQ45" s="4"/>
      <c r="CR45" s="16"/>
      <c r="CS45" s="4"/>
      <c r="CT45" s="1"/>
      <c r="CU45" s="19"/>
      <c r="CV45"/>
      <c r="CW45"/>
      <c r="CX45"/>
      <c r="CY45"/>
    </row>
    <row r="46" spans="61:105" ht="15.6">
      <c r="BI46" s="67"/>
      <c r="BJ46" s="67"/>
      <c r="BK46" s="67"/>
      <c r="BL46" s="67"/>
      <c r="BM46" s="67"/>
      <c r="BN46" s="67"/>
      <c r="BR46" s="67"/>
      <c r="BS46" s="67"/>
      <c r="BT46" s="67"/>
      <c r="BU46" s="67"/>
      <c r="BV46" s="67"/>
      <c r="BX46" s="67"/>
      <c r="BY46" s="67"/>
      <c r="BZ46" s="67"/>
      <c r="CQ46" s="4"/>
      <c r="CR46" s="16"/>
      <c r="CS46" s="4"/>
      <c r="CT46" s="1"/>
      <c r="CU46" s="19"/>
      <c r="CV46"/>
      <c r="CW46"/>
      <c r="CX46"/>
      <c r="CY46"/>
    </row>
    <row r="47" spans="61:105" ht="15.6">
      <c r="BI47" s="67"/>
      <c r="BJ47" s="67"/>
      <c r="BK47" s="67"/>
      <c r="BL47" s="67"/>
      <c r="BM47" s="67"/>
      <c r="BN47" s="67"/>
      <c r="BR47" s="67"/>
      <c r="BS47" s="67"/>
      <c r="BT47" s="67"/>
      <c r="BU47" s="67"/>
      <c r="BV47" s="67"/>
      <c r="BX47" s="67"/>
      <c r="BY47" s="67"/>
      <c r="BZ47" s="67"/>
      <c r="CQ47" s="4"/>
      <c r="CR47" s="16"/>
      <c r="CS47" s="4"/>
      <c r="CT47" s="1"/>
      <c r="CU47" s="19"/>
      <c r="CV47"/>
      <c r="CW47"/>
      <c r="CX47"/>
      <c r="CY47"/>
    </row>
    <row r="48" spans="61:105" ht="15.6">
      <c r="BI48" s="67"/>
      <c r="BJ48" s="67"/>
      <c r="BK48" s="67"/>
      <c r="BL48" s="67"/>
      <c r="BM48" s="67"/>
      <c r="BN48" s="67"/>
      <c r="BR48" s="67"/>
      <c r="BS48" s="67"/>
      <c r="BT48" s="67"/>
      <c r="BU48" s="67"/>
      <c r="BV48" s="67"/>
      <c r="BX48" s="67"/>
      <c r="BY48" s="67"/>
      <c r="BZ48" s="67"/>
      <c r="CQ48" s="4"/>
      <c r="CR48" s="16"/>
      <c r="CS48" s="4"/>
      <c r="CT48" s="1"/>
      <c r="CU48" s="19"/>
      <c r="CV48"/>
      <c r="CW48"/>
      <c r="CX48"/>
      <c r="CY48"/>
    </row>
    <row r="49" spans="20:103" ht="15.6">
      <c r="BI49" s="67"/>
      <c r="BJ49" s="67"/>
      <c r="BK49" s="67"/>
      <c r="BL49" s="67"/>
      <c r="BM49" s="67"/>
      <c r="BN49" s="67"/>
      <c r="BR49" s="67"/>
      <c r="BS49" s="67"/>
      <c r="BT49" s="67"/>
      <c r="BU49" s="67"/>
      <c r="BV49" s="67"/>
      <c r="BX49" s="67"/>
      <c r="BY49" s="67"/>
      <c r="BZ49" s="67"/>
      <c r="CQ49" s="4"/>
      <c r="CR49" s="16"/>
      <c r="CS49" s="4"/>
      <c r="CT49" s="1"/>
      <c r="CU49" s="19"/>
      <c r="CV49"/>
      <c r="CW49"/>
      <c r="CX49"/>
      <c r="CY49"/>
    </row>
    <row r="50" spans="20:103" ht="15.6">
      <c r="BI50" s="67"/>
      <c r="BJ50" s="67"/>
      <c r="BK50" s="67"/>
      <c r="BL50" s="67"/>
      <c r="BM50" s="67"/>
      <c r="BN50" s="67"/>
      <c r="BR50" s="67"/>
      <c r="BS50" s="67"/>
      <c r="BT50" s="67"/>
      <c r="BU50" s="67"/>
      <c r="BV50" s="67"/>
      <c r="BX50" s="67"/>
      <c r="BY50" s="67"/>
      <c r="BZ50" s="67"/>
      <c r="CQ50" s="4"/>
      <c r="CR50" s="16"/>
      <c r="CS50" s="4"/>
      <c r="CT50" s="1"/>
      <c r="CU50" s="19"/>
      <c r="CV50"/>
      <c r="CW50"/>
      <c r="CX50"/>
      <c r="CY50"/>
    </row>
    <row r="51" spans="20:103" ht="15.6">
      <c r="BI51" s="67"/>
      <c r="BJ51" s="67"/>
      <c r="BK51" s="67"/>
      <c r="BL51" s="67"/>
      <c r="BM51" s="67"/>
      <c r="BN51" s="67"/>
      <c r="BR51" s="67"/>
      <c r="BS51" s="67"/>
      <c r="BT51" s="67"/>
      <c r="BU51" s="67"/>
      <c r="BV51" s="67"/>
      <c r="BX51" s="67"/>
      <c r="BY51" s="67"/>
      <c r="BZ51" s="67"/>
      <c r="CQ51" s="4"/>
      <c r="CR51" s="16"/>
      <c r="CS51" s="4"/>
      <c r="CT51" s="1"/>
      <c r="CU51" s="19"/>
      <c r="CV51"/>
      <c r="CW51"/>
      <c r="CX51"/>
      <c r="CY51"/>
    </row>
    <row r="52" spans="20:103" ht="15.6">
      <c r="T52">
        <v>3</v>
      </c>
      <c r="U52" s="3" t="s">
        <v>31</v>
      </c>
      <c r="BI52" s="67"/>
      <c r="BJ52" s="67"/>
      <c r="BK52" s="67"/>
      <c r="BL52" s="67"/>
      <c r="BM52" s="67"/>
      <c r="BN52" s="67"/>
      <c r="BR52" s="67"/>
      <c r="BS52" s="67"/>
      <c r="BT52" s="67"/>
      <c r="BU52" s="67"/>
      <c r="BV52" s="67"/>
      <c r="BX52" s="67"/>
      <c r="BY52" s="67"/>
      <c r="BZ52" s="67"/>
      <c r="CQ52" s="4"/>
      <c r="CR52" s="16"/>
      <c r="CS52" s="4"/>
      <c r="CT52" s="13"/>
      <c r="CU52" s="19"/>
      <c r="CV52"/>
      <c r="CW52"/>
      <c r="CX52"/>
      <c r="CY52"/>
    </row>
    <row r="53" spans="20:103" ht="15.6">
      <c r="T53">
        <v>4</v>
      </c>
      <c r="U53" s="3" t="s">
        <v>32</v>
      </c>
      <c r="BI53" s="67"/>
      <c r="BJ53" s="67"/>
      <c r="BK53" s="67"/>
      <c r="BL53" s="67"/>
      <c r="BM53" s="67"/>
      <c r="BN53" s="67"/>
      <c r="BR53" s="67"/>
      <c r="BS53" s="67"/>
      <c r="BT53" s="67"/>
      <c r="BU53" s="67"/>
      <c r="BV53" s="67"/>
      <c r="BX53" s="67"/>
      <c r="BY53" s="67"/>
      <c r="BZ53" s="67"/>
      <c r="CQ53" s="4"/>
      <c r="CR53" s="16"/>
      <c r="CS53" s="4"/>
      <c r="CT53" s="13"/>
      <c r="CU53" s="19"/>
      <c r="CV53"/>
      <c r="CW53"/>
      <c r="CX53"/>
      <c r="CY53"/>
    </row>
    <row r="54" spans="20:103" ht="15.6">
      <c r="T54">
        <v>5</v>
      </c>
      <c r="U54" s="3" t="s">
        <v>401</v>
      </c>
      <c r="BI54" s="67"/>
      <c r="BJ54" s="67"/>
      <c r="BK54" s="67"/>
      <c r="BL54" s="67"/>
      <c r="BM54" s="67"/>
      <c r="BN54" s="67"/>
      <c r="BR54" s="67"/>
      <c r="BS54" s="67"/>
      <c r="BT54" s="67"/>
      <c r="BU54" s="67"/>
      <c r="BV54" s="67"/>
      <c r="BX54" s="67"/>
      <c r="BY54" s="67"/>
      <c r="BZ54" s="67"/>
      <c r="CQ54" s="4"/>
      <c r="CR54" s="16"/>
      <c r="CS54" s="4"/>
      <c r="CT54" s="13"/>
      <c r="CU54" s="19"/>
      <c r="CV54"/>
      <c r="CW54"/>
      <c r="CX54"/>
      <c r="CY54"/>
    </row>
    <row r="55" spans="20:103" ht="15.6">
      <c r="T55">
        <v>6</v>
      </c>
      <c r="U55" s="3" t="s">
        <v>33</v>
      </c>
      <c r="BI55" s="67"/>
      <c r="BJ55" s="67"/>
      <c r="BK55" s="67"/>
      <c r="BL55" s="67"/>
      <c r="BM55" s="67"/>
      <c r="BN55" s="67"/>
      <c r="BR55" s="67"/>
      <c r="BS55" s="67"/>
      <c r="BT55" s="67"/>
      <c r="BU55" s="67"/>
      <c r="BV55" s="67"/>
      <c r="BX55" s="67"/>
      <c r="BY55" s="67"/>
      <c r="BZ55" s="67"/>
      <c r="CQ55" s="4"/>
      <c r="CR55" s="16"/>
      <c r="CS55" s="4"/>
      <c r="CT55" s="13"/>
      <c r="CU55" s="19"/>
      <c r="CV55"/>
      <c r="CW55"/>
      <c r="CX55"/>
      <c r="CY55"/>
    </row>
    <row r="56" spans="20:103" ht="15.6">
      <c r="BI56" s="67"/>
      <c r="BJ56" s="67"/>
      <c r="BK56" s="67"/>
      <c r="BL56" s="67"/>
      <c r="BM56" s="67"/>
      <c r="BN56" s="67"/>
      <c r="BR56" s="67"/>
      <c r="BS56" s="67"/>
      <c r="BT56" s="67"/>
      <c r="BU56" s="67"/>
      <c r="BV56" s="67"/>
      <c r="BX56" s="67"/>
      <c r="BY56" s="67"/>
      <c r="BZ56" s="67"/>
      <c r="CQ56" s="4"/>
      <c r="CR56" s="16"/>
      <c r="CS56" s="4"/>
      <c r="CT56" s="13"/>
      <c r="CU56" s="19"/>
      <c r="CV56"/>
      <c r="CW56"/>
      <c r="CX56"/>
      <c r="CY56"/>
    </row>
    <row r="57" spans="20:103" ht="15.6">
      <c r="BI57" s="67"/>
      <c r="BJ57" s="67"/>
      <c r="BK57" s="67"/>
      <c r="BL57" s="67"/>
      <c r="BM57" s="67"/>
      <c r="BN57" s="67"/>
      <c r="BR57" s="67"/>
      <c r="BS57" s="67"/>
      <c r="BT57" s="67"/>
      <c r="BU57" s="67"/>
      <c r="BV57" s="67"/>
      <c r="BX57" s="67"/>
      <c r="BY57" s="67"/>
      <c r="BZ57" s="67"/>
      <c r="CQ57" s="4"/>
      <c r="CR57" s="16"/>
      <c r="CS57" s="4"/>
      <c r="CT57" s="5"/>
      <c r="CU57" s="19"/>
      <c r="CV57"/>
      <c r="CW57"/>
      <c r="CX57"/>
      <c r="CY57"/>
    </row>
    <row r="58" spans="20:103" ht="15.6">
      <c r="BI58" s="67"/>
      <c r="BJ58" s="67"/>
      <c r="BK58" s="67"/>
      <c r="BL58" s="67"/>
      <c r="BM58" s="67"/>
      <c r="BN58" s="67"/>
      <c r="BR58" s="67"/>
      <c r="BS58" s="67"/>
      <c r="BT58" s="67"/>
      <c r="BU58" s="67"/>
      <c r="BV58" s="67"/>
      <c r="BX58" s="67"/>
      <c r="BY58" s="67"/>
      <c r="BZ58" s="67"/>
      <c r="CQ58" s="4"/>
      <c r="CR58" s="16"/>
      <c r="CS58" s="4"/>
      <c r="CT58" s="5"/>
      <c r="CU58" s="19"/>
      <c r="CV58"/>
      <c r="CW58"/>
      <c r="CX58"/>
      <c r="CY58"/>
    </row>
    <row r="59" spans="20:103" ht="15.6">
      <c r="BI59" s="67"/>
      <c r="BJ59" s="67"/>
      <c r="BK59" s="67"/>
      <c r="BL59" s="67"/>
      <c r="BM59" s="67"/>
      <c r="BN59" s="67"/>
      <c r="BR59" s="67"/>
      <c r="BS59" s="67"/>
      <c r="BT59" s="67"/>
      <c r="BU59" s="67"/>
      <c r="BV59" s="67"/>
      <c r="BX59" s="67"/>
      <c r="BY59" s="67"/>
      <c r="BZ59" s="67"/>
      <c r="CQ59" s="4"/>
      <c r="CR59" s="16"/>
      <c r="CS59" s="4"/>
      <c r="CT59" s="5"/>
      <c r="CU59" s="19"/>
      <c r="CV59"/>
      <c r="CW59"/>
      <c r="CX59"/>
      <c r="CY59"/>
    </row>
    <row r="60" spans="20:103" ht="15.6">
      <c r="BI60" s="67"/>
      <c r="BJ60" s="67"/>
      <c r="BK60" s="67"/>
      <c r="BL60" s="67"/>
      <c r="BM60" s="67"/>
      <c r="BN60" s="67"/>
      <c r="BR60" s="67"/>
      <c r="BS60" s="67"/>
      <c r="BT60" s="67"/>
      <c r="BU60" s="67"/>
      <c r="BV60" s="67"/>
      <c r="BX60" s="67"/>
      <c r="BY60" s="67"/>
      <c r="BZ60" s="67"/>
      <c r="CQ60" s="4"/>
      <c r="CR60" s="16"/>
      <c r="CS60" s="4"/>
      <c r="CT60" s="5"/>
      <c r="CU60" s="19"/>
      <c r="CV60"/>
      <c r="CW60"/>
      <c r="CX60"/>
      <c r="CY60"/>
    </row>
    <row r="61" spans="20:103" ht="15.6">
      <c r="BI61" s="67"/>
      <c r="BJ61" s="67"/>
      <c r="BK61" s="67"/>
      <c r="BL61" s="67"/>
      <c r="BM61" s="67"/>
      <c r="BN61" s="67"/>
      <c r="BR61" s="67"/>
      <c r="BS61" s="67"/>
      <c r="BT61" s="67"/>
      <c r="BU61" s="67"/>
      <c r="BV61" s="67"/>
      <c r="BX61" s="67"/>
      <c r="BY61" s="67"/>
      <c r="BZ61" s="67"/>
      <c r="CQ61" s="4"/>
      <c r="CR61" s="16"/>
      <c r="CS61" s="4"/>
      <c r="CT61" s="5"/>
      <c r="CU61" s="19"/>
      <c r="CV61"/>
      <c r="CW61"/>
      <c r="CX61"/>
      <c r="CY61"/>
    </row>
    <row r="62" spans="20:103" ht="15.6">
      <c r="BI62" s="67"/>
      <c r="BJ62" s="67"/>
      <c r="BK62" s="67"/>
      <c r="BL62" s="67"/>
      <c r="BM62" s="67"/>
      <c r="BN62" s="67"/>
      <c r="BR62" s="67"/>
      <c r="BS62" s="67"/>
      <c r="BT62" s="67"/>
      <c r="BU62" s="67"/>
      <c r="BV62" s="67"/>
      <c r="BX62" s="67"/>
      <c r="BY62" s="67"/>
      <c r="BZ62" s="67"/>
      <c r="CQ62" s="4"/>
      <c r="CR62" s="16"/>
      <c r="CS62" s="4"/>
      <c r="CT62" s="5"/>
      <c r="CU62" s="19"/>
      <c r="CV62"/>
      <c r="CW62"/>
      <c r="CX62"/>
      <c r="CY62"/>
    </row>
    <row r="63" spans="20:103" ht="15.6">
      <c r="BI63" s="67"/>
      <c r="BJ63" s="67"/>
      <c r="BK63" s="67"/>
      <c r="BL63" s="67"/>
      <c r="BM63" s="67"/>
      <c r="BN63" s="67"/>
      <c r="BR63" s="67"/>
      <c r="BS63" s="67"/>
      <c r="BT63" s="67"/>
      <c r="BU63" s="67"/>
      <c r="BV63" s="67"/>
      <c r="BX63" s="67"/>
      <c r="BY63" s="67"/>
      <c r="BZ63" s="67"/>
      <c r="CQ63" s="4"/>
      <c r="CR63" s="16"/>
      <c r="CS63" s="4"/>
      <c r="CT63" s="5"/>
      <c r="CU63" s="19"/>
      <c r="CV63"/>
      <c r="CW63"/>
      <c r="CX63"/>
      <c r="CY63"/>
    </row>
    <row r="64" spans="20:103" ht="15.6">
      <c r="BI64" s="67"/>
      <c r="BJ64" s="67"/>
      <c r="BK64" s="67"/>
      <c r="BL64" s="67"/>
      <c r="BM64" s="67"/>
      <c r="BN64" s="67"/>
      <c r="BR64" s="67"/>
      <c r="BS64" s="67"/>
      <c r="BT64" s="67"/>
      <c r="BU64" s="67"/>
      <c r="BV64" s="67"/>
      <c r="BX64" s="67"/>
      <c r="BY64" s="67"/>
      <c r="BZ64" s="67"/>
      <c r="CQ64" s="4"/>
      <c r="CR64" s="16"/>
      <c r="CS64" s="4"/>
      <c r="CT64" s="5"/>
      <c r="CU64" s="19"/>
      <c r="CV64"/>
      <c r="CW64"/>
      <c r="CX64"/>
      <c r="CY64"/>
    </row>
    <row r="65" spans="61:103" ht="15.6">
      <c r="BI65" s="67"/>
      <c r="BJ65" s="67"/>
      <c r="BK65" s="67"/>
      <c r="BL65" s="67"/>
      <c r="BM65" s="67"/>
      <c r="BN65" s="67"/>
      <c r="BR65" s="67"/>
      <c r="BS65" s="67"/>
      <c r="BT65" s="67"/>
      <c r="BU65" s="67"/>
      <c r="BV65" s="67"/>
      <c r="BX65" s="67"/>
      <c r="BY65" s="67"/>
      <c r="BZ65" s="67"/>
      <c r="CQ65" s="4"/>
      <c r="CR65" s="19"/>
      <c r="CS65" s="4"/>
      <c r="CT65" s="5"/>
      <c r="CU65" s="19"/>
      <c r="CV65"/>
      <c r="CW65"/>
      <c r="CX65"/>
      <c r="CY65"/>
    </row>
    <row r="66" spans="61:103">
      <c r="BI66" s="67"/>
      <c r="BJ66" s="67"/>
      <c r="BK66" s="67"/>
      <c r="BL66" s="67"/>
      <c r="BM66" s="67"/>
      <c r="BN66" s="67"/>
      <c r="BR66" s="67"/>
      <c r="BS66" s="67"/>
      <c r="BT66" s="67"/>
      <c r="BU66" s="67"/>
      <c r="BV66" s="67"/>
      <c r="BX66" s="67"/>
      <c r="BY66" s="67"/>
      <c r="BZ66" s="67"/>
      <c r="CQ66" s="13"/>
      <c r="CR66" s="13"/>
      <c r="CS66" s="4"/>
      <c r="CV66"/>
      <c r="CW66"/>
      <c r="CX66"/>
      <c r="CY66"/>
    </row>
    <row r="67" spans="61:103" ht="15.6">
      <c r="BI67" s="67"/>
      <c r="BJ67" s="67"/>
      <c r="BK67" s="67"/>
      <c r="BL67" s="67"/>
      <c r="BM67" s="67"/>
      <c r="BN67" s="67"/>
      <c r="BR67" s="67"/>
      <c r="BS67" s="67"/>
      <c r="BT67" s="67"/>
      <c r="BU67" s="67"/>
      <c r="BV67" s="67"/>
      <c r="BX67" s="67"/>
      <c r="BY67" s="67"/>
      <c r="BZ67" s="67"/>
      <c r="CQ67" s="5"/>
      <c r="CR67" s="19"/>
      <c r="CS67" s="4"/>
      <c r="CU67" s="19"/>
      <c r="CV67"/>
      <c r="CW67"/>
      <c r="CX67"/>
      <c r="CY67"/>
    </row>
    <row r="68" spans="61:103">
      <c r="BI68" s="67"/>
      <c r="BJ68" s="67"/>
      <c r="BK68" s="67"/>
      <c r="BL68" s="67"/>
      <c r="BM68" s="67"/>
      <c r="BN68" s="67"/>
      <c r="BR68" s="67"/>
      <c r="BS68" s="67"/>
      <c r="BT68" s="67"/>
      <c r="BU68" s="67"/>
      <c r="BV68" s="67"/>
      <c r="BX68" s="67"/>
      <c r="BY68" s="67"/>
      <c r="BZ68" s="67"/>
      <c r="CQ68" s="13"/>
      <c r="CR68" s="13"/>
      <c r="CS68" s="4"/>
      <c r="CV68"/>
      <c r="CW68"/>
      <c r="CX68"/>
      <c r="CY68"/>
    </row>
    <row r="69" spans="61:103">
      <c r="BI69" s="67"/>
      <c r="BJ69" s="67"/>
      <c r="BK69" s="67"/>
      <c r="BL69" s="67"/>
      <c r="BM69" s="67"/>
      <c r="BN69" s="67"/>
      <c r="BR69" s="67"/>
      <c r="BS69" s="67"/>
      <c r="BT69" s="67"/>
      <c r="BU69" s="67"/>
      <c r="BV69" s="67"/>
      <c r="BX69" s="67"/>
      <c r="BY69" s="67"/>
      <c r="BZ69" s="67"/>
      <c r="CQ69" s="13"/>
      <c r="CR69" s="13"/>
      <c r="CS69" s="4"/>
      <c r="CV69"/>
      <c r="CW69"/>
      <c r="CX69"/>
      <c r="CY69"/>
    </row>
    <row r="70" spans="61:103">
      <c r="BI70" s="67"/>
      <c r="BJ70" s="67"/>
      <c r="BK70" s="67"/>
      <c r="BL70" s="67"/>
      <c r="BM70" s="67"/>
      <c r="BN70" s="67"/>
      <c r="BR70" s="67"/>
      <c r="BS70" s="67"/>
      <c r="BT70" s="67"/>
      <c r="BU70" s="67"/>
      <c r="BV70" s="67"/>
      <c r="BX70" s="67"/>
      <c r="BY70" s="67"/>
      <c r="BZ70" s="67"/>
      <c r="CQ70" s="13"/>
      <c r="CR70" s="13"/>
      <c r="CS70" s="4"/>
      <c r="CV70"/>
      <c r="CW70"/>
      <c r="CX70"/>
      <c r="CY70"/>
    </row>
    <row r="71" spans="61:103">
      <c r="BI71" s="67"/>
      <c r="BJ71" s="67"/>
      <c r="BK71" s="67"/>
      <c r="BL71" s="67"/>
      <c r="BM71" s="67"/>
      <c r="BN71" s="67"/>
      <c r="BR71" s="67"/>
      <c r="BS71" s="67"/>
      <c r="BT71" s="67"/>
      <c r="BU71" s="67"/>
      <c r="BV71" s="67"/>
      <c r="BX71" s="67"/>
      <c r="BY71" s="67"/>
      <c r="BZ71" s="67"/>
      <c r="CQ71" s="13"/>
      <c r="CR71" s="13"/>
      <c r="CS71" s="4"/>
      <c r="CV71"/>
      <c r="CW71"/>
      <c r="CX71"/>
      <c r="CY71"/>
    </row>
    <row r="72" spans="61:103">
      <c r="BI72" s="67"/>
      <c r="BJ72" s="67"/>
      <c r="BK72" s="67"/>
      <c r="BL72" s="67"/>
      <c r="BM72" s="67"/>
      <c r="BN72" s="67"/>
      <c r="BR72" s="67"/>
      <c r="BS72" s="67"/>
      <c r="BT72" s="67"/>
      <c r="BU72" s="67"/>
      <c r="BV72" s="67"/>
      <c r="BX72" s="67"/>
      <c r="BY72" s="67"/>
      <c r="BZ72" s="67"/>
      <c r="CQ72" s="13"/>
      <c r="CR72" s="13"/>
      <c r="CS72" s="4"/>
      <c r="CV72"/>
      <c r="CW72"/>
      <c r="CX72"/>
      <c r="CY72"/>
    </row>
    <row r="73" spans="61:103" ht="15.6">
      <c r="BI73" s="67"/>
      <c r="BJ73" s="67"/>
      <c r="BK73" s="67"/>
      <c r="BL73" s="67"/>
      <c r="BM73" s="67"/>
      <c r="BN73" s="67"/>
      <c r="BR73" s="67"/>
      <c r="BS73" s="67"/>
      <c r="BT73" s="67"/>
      <c r="BU73" s="67"/>
      <c r="BV73" s="67"/>
      <c r="BX73" s="67"/>
      <c r="BY73" s="67"/>
      <c r="BZ73" s="67"/>
      <c r="CQ73" s="2"/>
      <c r="CR73" s="5"/>
      <c r="CS73" s="4"/>
      <c r="CV73"/>
      <c r="CW73"/>
      <c r="CX73"/>
      <c r="CY73"/>
    </row>
    <row r="74" spans="61:103">
      <c r="BI74" s="67"/>
      <c r="BJ74" s="67"/>
      <c r="BK74" s="67"/>
      <c r="BL74" s="67"/>
      <c r="BM74" s="67"/>
      <c r="BN74" s="67"/>
      <c r="BR74" s="67"/>
      <c r="BS74" s="67"/>
      <c r="BT74" s="67"/>
      <c r="BU74" s="67"/>
      <c r="BV74" s="67"/>
      <c r="BX74" s="67"/>
      <c r="BY74" s="67"/>
      <c r="BZ74" s="67"/>
      <c r="CQ74" s="4"/>
      <c r="CR74" s="4"/>
      <c r="CS74" s="4"/>
      <c r="CT74" s="4"/>
      <c r="CU74" s="4"/>
      <c r="CV74"/>
      <c r="CW74"/>
      <c r="CX74"/>
      <c r="CY74"/>
    </row>
    <row r="75" spans="61:103" ht="15.6">
      <c r="BI75" s="67"/>
      <c r="BJ75" s="67"/>
      <c r="BK75" s="67"/>
      <c r="BL75" s="67"/>
      <c r="BM75" s="67"/>
      <c r="BN75" s="67"/>
      <c r="BR75" s="67"/>
      <c r="BS75" s="67"/>
      <c r="BT75" s="67"/>
      <c r="BU75" s="67"/>
      <c r="BV75" s="67"/>
      <c r="BX75" s="67"/>
      <c r="BY75" s="67"/>
      <c r="BZ75" s="67"/>
      <c r="CQ75" s="4"/>
      <c r="CR75" s="13"/>
      <c r="CS75" s="4"/>
      <c r="CT75" s="1"/>
      <c r="CU75" s="5"/>
      <c r="CV75"/>
      <c r="CW75"/>
      <c r="CX75"/>
      <c r="CY75"/>
    </row>
    <row r="76" spans="61:103" ht="15.6">
      <c r="BI76" s="67"/>
      <c r="BJ76" s="67"/>
      <c r="BK76" s="67"/>
      <c r="BL76" s="67"/>
      <c r="BM76" s="67"/>
      <c r="BN76" s="67"/>
      <c r="BR76" s="67"/>
      <c r="BS76" s="67"/>
      <c r="BT76" s="67"/>
      <c r="BU76" s="67"/>
      <c r="BV76" s="67"/>
      <c r="BX76" s="67"/>
      <c r="BY76" s="67"/>
      <c r="BZ76" s="67"/>
      <c r="CQ76" s="4"/>
      <c r="CR76" s="13"/>
      <c r="CS76" s="4"/>
      <c r="CT76" s="1"/>
      <c r="CU76" s="5"/>
      <c r="CV76"/>
      <c r="CW76"/>
      <c r="CX76"/>
      <c r="CY76"/>
    </row>
    <row r="77" spans="61:103" ht="15.6">
      <c r="BI77" s="67"/>
      <c r="BJ77" s="67"/>
      <c r="BK77" s="67"/>
      <c r="BL77" s="67"/>
      <c r="BM77" s="67"/>
      <c r="BN77" s="67"/>
      <c r="BR77" s="67"/>
      <c r="BS77" s="67"/>
      <c r="BT77" s="67"/>
      <c r="BU77" s="67"/>
      <c r="BV77" s="67"/>
      <c r="BX77" s="67"/>
      <c r="BY77" s="67"/>
      <c r="BZ77" s="67"/>
      <c r="CQ77" s="4"/>
      <c r="CR77" s="13"/>
      <c r="CS77" s="4"/>
      <c r="CT77" s="1"/>
      <c r="CU77" s="5"/>
      <c r="CV77"/>
      <c r="CW77"/>
      <c r="CX77"/>
      <c r="CY77"/>
    </row>
    <row r="78" spans="61:103" ht="15.6">
      <c r="BI78" s="67"/>
      <c r="BJ78" s="67"/>
      <c r="BK78" s="67"/>
      <c r="BL78" s="67"/>
      <c r="BM78" s="67"/>
      <c r="BN78" s="67"/>
      <c r="BR78" s="67"/>
      <c r="BS78" s="67"/>
      <c r="BT78" s="67"/>
      <c r="BU78" s="67"/>
      <c r="BV78" s="67"/>
      <c r="BX78" s="67"/>
      <c r="BY78" s="67"/>
      <c r="BZ78" s="67"/>
      <c r="CQ78" s="4"/>
      <c r="CR78" s="13"/>
      <c r="CS78" s="4"/>
      <c r="CT78" s="1"/>
      <c r="CU78" s="5"/>
      <c r="CV78"/>
      <c r="CW78"/>
      <c r="CX78"/>
      <c r="CY78"/>
    </row>
    <row r="79" spans="61:103" ht="15.6">
      <c r="BI79" s="67"/>
      <c r="BJ79" s="67"/>
      <c r="BK79" s="67"/>
      <c r="BL79" s="67"/>
      <c r="BM79" s="67"/>
      <c r="BN79" s="67"/>
      <c r="BR79" s="67"/>
      <c r="BS79" s="67"/>
      <c r="BT79" s="67"/>
      <c r="BU79" s="67"/>
      <c r="BV79" s="67"/>
      <c r="BX79" s="67"/>
      <c r="BY79" s="67"/>
      <c r="BZ79" s="67"/>
      <c r="CQ79" s="4"/>
      <c r="CR79" s="13"/>
      <c r="CS79" s="4"/>
      <c r="CT79" s="13"/>
      <c r="CU79" s="5"/>
      <c r="CV79"/>
      <c r="CW79"/>
      <c r="CX79"/>
      <c r="CY79"/>
    </row>
    <row r="80" spans="61:103" ht="15.6">
      <c r="BI80" s="67"/>
      <c r="BJ80" s="67"/>
      <c r="BK80" s="67"/>
      <c r="BL80" s="67"/>
      <c r="BM80" s="67"/>
      <c r="BN80" s="67"/>
      <c r="BR80" s="67"/>
      <c r="BS80" s="67"/>
      <c r="BT80" s="67"/>
      <c r="BU80" s="67"/>
      <c r="BV80" s="67"/>
      <c r="BX80" s="67"/>
      <c r="BY80" s="67"/>
      <c r="BZ80" s="67"/>
      <c r="CQ80" s="4"/>
      <c r="CR80" s="13"/>
      <c r="CS80" s="4"/>
      <c r="CT80" s="13"/>
      <c r="CU80" s="5"/>
      <c r="CV80"/>
      <c r="CW80"/>
      <c r="CX80"/>
      <c r="CY80"/>
    </row>
    <row r="81" spans="61:103" ht="15.6">
      <c r="BI81" s="67"/>
      <c r="BJ81" s="67"/>
      <c r="BK81" s="67"/>
      <c r="BL81" s="67"/>
      <c r="BM81" s="67"/>
      <c r="BN81" s="67"/>
      <c r="BR81" s="67"/>
      <c r="BS81" s="67"/>
      <c r="BT81" s="67"/>
      <c r="BU81" s="67"/>
      <c r="BV81" s="67"/>
      <c r="BX81" s="67"/>
      <c r="BY81" s="67"/>
      <c r="BZ81" s="67"/>
      <c r="CQ81" s="4"/>
      <c r="CR81" s="13"/>
      <c r="CS81" s="4"/>
      <c r="CT81" s="13"/>
      <c r="CU81" s="5"/>
      <c r="CV81"/>
      <c r="CW81"/>
      <c r="CX81"/>
      <c r="CY81"/>
    </row>
    <row r="82" spans="61:103" ht="15.6">
      <c r="BI82" s="67"/>
      <c r="BJ82" s="67"/>
      <c r="BK82" s="67"/>
      <c r="BL82" s="67"/>
      <c r="BM82" s="67"/>
      <c r="BN82" s="67"/>
      <c r="BR82" s="67"/>
      <c r="BS82" s="67"/>
      <c r="BT82" s="67"/>
      <c r="BU82" s="67"/>
      <c r="BV82" s="67"/>
      <c r="BX82" s="67"/>
      <c r="BY82" s="67"/>
      <c r="BZ82" s="67"/>
      <c r="CQ82" s="4"/>
      <c r="CR82" s="13"/>
      <c r="CS82" s="4"/>
      <c r="CT82" s="13"/>
      <c r="CU82" s="5"/>
      <c r="CV82"/>
      <c r="CW82"/>
      <c r="CX82"/>
      <c r="CY82"/>
    </row>
    <row r="83" spans="61:103" ht="15.6">
      <c r="BI83" s="67"/>
      <c r="BJ83" s="67"/>
      <c r="BK83" s="67"/>
      <c r="BL83" s="67"/>
      <c r="BM83" s="67"/>
      <c r="BN83" s="67"/>
      <c r="BR83" s="67"/>
      <c r="BS83" s="67"/>
      <c r="BT83" s="67"/>
      <c r="BU83" s="67"/>
      <c r="BV83" s="67"/>
      <c r="BX83" s="67"/>
      <c r="BY83" s="67"/>
      <c r="BZ83" s="67"/>
      <c r="CQ83" s="4"/>
      <c r="CR83" s="13"/>
      <c r="CS83" s="4"/>
      <c r="CT83" s="5"/>
      <c r="CU83" s="5"/>
      <c r="CV83"/>
      <c r="CW83"/>
      <c r="CX83"/>
      <c r="CY83"/>
    </row>
    <row r="84" spans="61:103" ht="15.6">
      <c r="BI84" s="67"/>
      <c r="BJ84" s="67"/>
      <c r="BK84" s="67"/>
      <c r="BL84" s="67"/>
      <c r="BM84" s="67"/>
      <c r="BN84" s="67"/>
      <c r="BR84" s="67"/>
      <c r="BS84" s="67"/>
      <c r="BT84" s="67"/>
      <c r="BU84" s="67"/>
      <c r="BV84" s="67"/>
      <c r="BX84" s="67"/>
      <c r="BY84" s="67"/>
      <c r="BZ84" s="67"/>
      <c r="CQ84" s="4"/>
      <c r="CR84" s="13"/>
      <c r="CS84" s="4"/>
      <c r="CT84" s="5"/>
      <c r="CU84" s="5"/>
      <c r="CV84"/>
      <c r="CW84"/>
      <c r="CX84"/>
      <c r="CY84"/>
    </row>
    <row r="85" spans="61:103" ht="15.6">
      <c r="BI85" s="67"/>
      <c r="BJ85" s="67"/>
      <c r="BK85" s="67"/>
      <c r="BL85" s="67"/>
      <c r="BM85" s="67"/>
      <c r="BN85" s="67"/>
      <c r="BR85" s="67"/>
      <c r="BS85" s="67"/>
      <c r="BT85" s="67"/>
      <c r="BU85" s="67"/>
      <c r="BV85" s="67"/>
      <c r="BX85" s="67"/>
      <c r="BY85" s="67"/>
      <c r="BZ85" s="67"/>
      <c r="CQ85" s="4"/>
      <c r="CR85" s="13"/>
      <c r="CS85" s="4"/>
      <c r="CT85" s="5"/>
      <c r="CU85" s="5"/>
      <c r="CV85"/>
      <c r="CW85"/>
      <c r="CX85"/>
      <c r="CY85"/>
    </row>
    <row r="86" spans="61:103" ht="15.6">
      <c r="BI86" s="67"/>
      <c r="BJ86" s="67"/>
      <c r="BK86" s="67"/>
      <c r="BL86" s="67"/>
      <c r="BM86" s="67"/>
      <c r="BN86" s="67"/>
      <c r="BR86" s="67"/>
      <c r="BS86" s="67"/>
      <c r="BT86" s="67"/>
      <c r="BU86" s="67"/>
      <c r="BV86" s="67"/>
      <c r="BX86" s="67"/>
      <c r="BY86" s="67"/>
      <c r="BZ86" s="67"/>
      <c r="CQ86" s="4"/>
      <c r="CR86" s="13"/>
      <c r="CS86" s="4"/>
      <c r="CT86" s="5"/>
      <c r="CU86" s="5"/>
      <c r="CV86"/>
      <c r="CW86"/>
      <c r="CX86"/>
      <c r="CY86"/>
    </row>
    <row r="87" spans="61:103" ht="15.6">
      <c r="BI87" s="67"/>
      <c r="BJ87" s="67"/>
      <c r="BK87" s="67"/>
      <c r="BL87" s="67"/>
      <c r="BM87" s="67"/>
      <c r="BN87" s="67"/>
      <c r="BR87" s="67"/>
      <c r="BS87" s="67"/>
      <c r="BT87" s="67"/>
      <c r="BU87" s="67"/>
      <c r="BV87" s="67"/>
      <c r="BX87" s="67"/>
      <c r="BY87" s="67"/>
      <c r="BZ87" s="67"/>
      <c r="CQ87" s="4"/>
      <c r="CR87" s="13"/>
      <c r="CS87" s="4"/>
      <c r="CT87" s="5"/>
      <c r="CU87" s="5"/>
      <c r="CV87"/>
      <c r="CW87"/>
      <c r="CX87"/>
      <c r="CY87"/>
    </row>
    <row r="88" spans="61:103" ht="15.6">
      <c r="BI88" s="67"/>
      <c r="BJ88" s="67"/>
      <c r="BK88" s="67"/>
      <c r="BL88" s="67"/>
      <c r="BM88" s="67"/>
      <c r="BN88" s="67"/>
      <c r="BR88" s="67"/>
      <c r="BS88" s="67"/>
      <c r="BT88" s="67"/>
      <c r="BU88" s="67"/>
      <c r="BV88" s="67"/>
      <c r="BX88" s="67"/>
      <c r="BY88" s="67"/>
      <c r="BZ88" s="67"/>
      <c r="CQ88" s="4"/>
      <c r="CR88" s="13"/>
      <c r="CS88" s="4"/>
      <c r="CT88" s="5"/>
      <c r="CU88" s="5"/>
      <c r="CV88"/>
      <c r="CW88"/>
      <c r="CX88"/>
      <c r="CY88"/>
    </row>
    <row r="89" spans="61:103" ht="15.6">
      <c r="BI89" s="67"/>
      <c r="BJ89" s="67"/>
      <c r="BK89" s="67"/>
      <c r="BL89" s="67"/>
      <c r="BM89" s="67"/>
      <c r="BN89" s="67"/>
      <c r="BR89" s="67"/>
      <c r="BS89" s="67"/>
      <c r="BT89" s="67"/>
      <c r="BU89" s="67"/>
      <c r="BV89" s="67"/>
      <c r="BX89" s="67"/>
      <c r="BY89" s="67"/>
      <c r="BZ89" s="67"/>
      <c r="CQ89" s="4"/>
      <c r="CR89" s="13"/>
      <c r="CS89" s="4"/>
      <c r="CT89" s="5"/>
      <c r="CU89" s="5"/>
      <c r="CV89"/>
      <c r="CW89"/>
      <c r="CX89"/>
      <c r="CY89"/>
    </row>
    <row r="90" spans="61:103" ht="15.6">
      <c r="BI90" s="67"/>
      <c r="BJ90" s="67"/>
      <c r="BK90" s="67"/>
      <c r="BL90" s="67"/>
      <c r="BM90" s="67"/>
      <c r="BN90" s="67"/>
      <c r="BR90" s="67"/>
      <c r="BS90" s="67"/>
      <c r="BT90" s="67"/>
      <c r="BU90" s="67"/>
      <c r="BV90" s="67"/>
      <c r="BX90" s="67"/>
      <c r="BY90" s="67"/>
      <c r="BZ90" s="67"/>
      <c r="CQ90" s="4"/>
      <c r="CR90" s="13"/>
      <c r="CS90" s="4"/>
      <c r="CT90" s="5"/>
      <c r="CU90" s="5"/>
      <c r="CV90"/>
      <c r="CW90"/>
      <c r="CX90"/>
      <c r="CY90"/>
    </row>
    <row r="91" spans="61:103" ht="15.6">
      <c r="BI91" s="67"/>
      <c r="BJ91" s="67"/>
      <c r="BK91" s="67"/>
      <c r="BL91" s="67"/>
      <c r="BM91" s="67"/>
      <c r="BN91" s="67"/>
      <c r="BR91" s="67"/>
      <c r="BS91" s="67"/>
      <c r="BT91" s="67"/>
      <c r="BU91" s="67"/>
      <c r="BV91" s="67"/>
      <c r="BX91" s="67"/>
      <c r="BY91" s="67"/>
      <c r="BZ91" s="67"/>
      <c r="CQ91" s="4"/>
      <c r="CR91" s="13"/>
      <c r="CS91" s="4"/>
      <c r="CT91" s="5"/>
      <c r="CU91" s="5"/>
      <c r="CV91"/>
      <c r="CW91"/>
      <c r="CX91"/>
      <c r="CY91"/>
    </row>
    <row r="92" spans="61:103" ht="15.6">
      <c r="BI92" s="67"/>
      <c r="BJ92" s="67"/>
      <c r="BK92" s="67"/>
      <c r="BL92" s="67"/>
      <c r="BM92" s="67"/>
      <c r="BN92" s="67"/>
      <c r="BR92" s="67"/>
      <c r="BS92" s="67"/>
      <c r="BT92" s="67"/>
      <c r="BU92" s="67"/>
      <c r="BV92" s="67"/>
      <c r="BX92" s="67"/>
      <c r="BY92" s="67"/>
      <c r="BZ92" s="67"/>
      <c r="CQ92" s="4"/>
      <c r="CR92" s="13"/>
      <c r="CS92" s="4"/>
      <c r="CT92" s="5"/>
      <c r="CU92" s="5"/>
      <c r="CV92"/>
      <c r="CW92"/>
      <c r="CX92"/>
      <c r="CY92"/>
    </row>
    <row r="93" spans="61:103" ht="15.6">
      <c r="BI93" s="67"/>
      <c r="BJ93" s="67"/>
      <c r="BK93" s="67"/>
      <c r="BL93" s="67"/>
      <c r="BM93" s="67"/>
      <c r="BN93" s="67"/>
      <c r="BR93" s="67"/>
      <c r="BS93" s="67"/>
      <c r="BT93" s="67"/>
      <c r="BU93" s="67"/>
      <c r="BV93" s="67"/>
      <c r="BX93" s="67"/>
      <c r="BY93" s="67"/>
      <c r="BZ93" s="67"/>
      <c r="CQ93" s="4"/>
      <c r="CR93" s="13"/>
      <c r="CS93" s="4"/>
      <c r="CT93" s="5"/>
      <c r="CU93" s="5"/>
      <c r="CV93"/>
      <c r="CW93"/>
      <c r="CX93"/>
      <c r="CY93"/>
    </row>
    <row r="94" spans="61:103" ht="15.6">
      <c r="BI94" s="67"/>
      <c r="BJ94" s="67"/>
      <c r="BK94" s="67"/>
      <c r="BL94" s="67"/>
      <c r="BM94" s="67"/>
      <c r="BN94" s="67"/>
      <c r="BR94" s="67"/>
      <c r="BS94" s="67"/>
      <c r="BT94" s="67"/>
      <c r="BU94" s="67"/>
      <c r="BV94" s="67"/>
      <c r="BX94" s="67"/>
      <c r="BY94" s="67"/>
      <c r="BZ94" s="67"/>
      <c r="CQ94" s="4"/>
      <c r="CR94" s="5"/>
      <c r="CS94" s="4"/>
      <c r="CT94" s="5"/>
      <c r="CU94" s="5"/>
      <c r="CV94"/>
      <c r="CW94"/>
      <c r="CX94"/>
      <c r="CY94"/>
    </row>
    <row r="95" spans="61:103">
      <c r="BI95" s="67"/>
      <c r="BJ95" s="67"/>
      <c r="BK95" s="67"/>
      <c r="BL95" s="67"/>
      <c r="BM95" s="67"/>
      <c r="BN95" s="67"/>
      <c r="BR95" s="67"/>
      <c r="BS95" s="67"/>
      <c r="BT95" s="67"/>
      <c r="BU95" s="67"/>
      <c r="BV95" s="67"/>
      <c r="BX95" s="67"/>
      <c r="BY95" s="67"/>
      <c r="BZ95" s="67"/>
      <c r="CQ95" s="13"/>
      <c r="CR95" s="13"/>
      <c r="CS95" s="4"/>
      <c r="CV95"/>
      <c r="CW95"/>
      <c r="CX95"/>
      <c r="CY95"/>
    </row>
    <row r="96" spans="61:103" ht="15.6">
      <c r="BI96" s="67"/>
      <c r="BJ96" s="67"/>
      <c r="BK96" s="67"/>
      <c r="BL96" s="67"/>
      <c r="BM96" s="67"/>
      <c r="BN96" s="67"/>
      <c r="BR96" s="67"/>
      <c r="BS96" s="67"/>
      <c r="BT96" s="67"/>
      <c r="BU96" s="67"/>
      <c r="BV96" s="67"/>
      <c r="BX96" s="67"/>
      <c r="BY96" s="67"/>
      <c r="BZ96" s="67"/>
      <c r="CQ96" s="5"/>
      <c r="CR96" s="5"/>
      <c r="CS96" s="4"/>
      <c r="CU96" s="5"/>
      <c r="CV96"/>
      <c r="CW96"/>
      <c r="CX96"/>
      <c r="CY96"/>
    </row>
    <row r="97" spans="61:103">
      <c r="BI97" s="67"/>
      <c r="BJ97" s="67"/>
      <c r="BK97" s="67"/>
      <c r="BL97" s="67"/>
      <c r="BM97" s="67"/>
      <c r="BN97" s="67"/>
      <c r="BR97" s="67"/>
      <c r="BS97" s="67"/>
      <c r="BT97" s="67"/>
      <c r="BU97" s="67"/>
      <c r="BV97" s="67"/>
      <c r="BX97" s="67"/>
      <c r="BY97" s="67"/>
      <c r="BZ97" s="67"/>
      <c r="CQ97" s="13"/>
      <c r="CR97" s="13"/>
      <c r="CS97" s="4"/>
      <c r="CV97"/>
      <c r="CW97"/>
      <c r="CX97"/>
      <c r="CY97"/>
    </row>
    <row r="98" spans="61:103">
      <c r="BI98" s="67"/>
      <c r="BJ98" s="67"/>
      <c r="BK98" s="67"/>
      <c r="BL98" s="67"/>
      <c r="BM98" s="67"/>
      <c r="BN98" s="67"/>
      <c r="BR98" s="67"/>
      <c r="BS98" s="67"/>
      <c r="BT98" s="67"/>
      <c r="BU98" s="67"/>
      <c r="BV98" s="67"/>
      <c r="BX98" s="67"/>
      <c r="BY98" s="67"/>
      <c r="BZ98" s="67"/>
      <c r="CQ98" s="13"/>
      <c r="CR98" s="13"/>
      <c r="CS98" s="4"/>
      <c r="CV98"/>
      <c r="CW98"/>
      <c r="CX98"/>
      <c r="CY98"/>
    </row>
    <row r="99" spans="61:103" ht="15.6">
      <c r="BI99" s="67"/>
      <c r="BJ99" s="67"/>
      <c r="BK99" s="67"/>
      <c r="BL99" s="67"/>
      <c r="BM99" s="67"/>
      <c r="BN99" s="67"/>
      <c r="BR99" s="67"/>
      <c r="BS99" s="67"/>
      <c r="BT99" s="67"/>
      <c r="BU99" s="67"/>
      <c r="BV99" s="67"/>
      <c r="BX99" s="67"/>
      <c r="BY99" s="67"/>
      <c r="BZ99" s="67"/>
      <c r="CQ99" s="2"/>
      <c r="CR99" s="5"/>
      <c r="CS99" s="4"/>
      <c r="CU99" s="2"/>
      <c r="CV99"/>
      <c r="CW99"/>
      <c r="CX99"/>
      <c r="CY99"/>
    </row>
    <row r="100" spans="61:103">
      <c r="BI100" s="67"/>
      <c r="BJ100" s="67"/>
      <c r="BK100" s="67"/>
      <c r="BL100" s="67"/>
      <c r="BM100" s="67"/>
      <c r="BN100" s="67"/>
      <c r="BR100" s="67"/>
      <c r="BS100" s="67"/>
      <c r="BT100" s="67"/>
      <c r="BU100" s="67"/>
      <c r="BV100" s="67"/>
      <c r="BX100" s="67"/>
      <c r="BY100" s="67"/>
      <c r="BZ100" s="67"/>
      <c r="CQ100" s="4"/>
      <c r="CR100" s="4"/>
      <c r="CS100" s="4"/>
      <c r="CT100" s="4"/>
      <c r="CU100" s="4"/>
      <c r="CV100"/>
      <c r="CW100"/>
      <c r="CX100"/>
      <c r="CY100"/>
    </row>
    <row r="101" spans="61:103" ht="15.6">
      <c r="BI101" s="67"/>
      <c r="BJ101" s="67"/>
      <c r="BK101" s="67"/>
      <c r="BL101" s="67"/>
      <c r="BM101" s="67"/>
      <c r="BN101" s="67"/>
      <c r="BR101" s="67"/>
      <c r="BS101" s="67"/>
      <c r="BT101" s="67"/>
      <c r="BU101" s="67"/>
      <c r="BV101" s="67"/>
      <c r="BX101" s="67"/>
      <c r="BY101" s="67"/>
      <c r="BZ101" s="67"/>
      <c r="CQ101" s="4"/>
      <c r="CR101" s="13"/>
      <c r="CS101" s="4"/>
      <c r="CT101" s="1"/>
      <c r="CU101" s="5"/>
      <c r="CV101"/>
      <c r="CW101"/>
      <c r="CX101"/>
      <c r="CY101"/>
    </row>
    <row r="102" spans="61:103" ht="15.6">
      <c r="BI102" s="67"/>
      <c r="BJ102" s="67"/>
      <c r="BK102" s="67"/>
      <c r="BL102" s="67"/>
      <c r="BM102" s="67"/>
      <c r="BN102" s="67"/>
      <c r="BR102" s="67"/>
      <c r="BS102" s="67"/>
      <c r="BT102" s="67"/>
      <c r="BU102" s="67"/>
      <c r="BV102" s="67"/>
      <c r="BX102" s="67"/>
      <c r="BY102" s="67"/>
      <c r="BZ102" s="67"/>
      <c r="CQ102" s="4"/>
      <c r="CR102" s="13"/>
      <c r="CS102" s="4"/>
      <c r="CT102" s="1"/>
      <c r="CU102" s="5"/>
      <c r="CV102"/>
      <c r="CW102"/>
      <c r="CX102"/>
      <c r="CY102"/>
    </row>
    <row r="103" spans="61:103" ht="15.6">
      <c r="BI103" s="67"/>
      <c r="BJ103" s="67"/>
      <c r="BK103" s="67"/>
      <c r="BL103" s="67"/>
      <c r="BM103" s="67"/>
      <c r="BN103" s="67"/>
      <c r="BR103" s="67"/>
      <c r="BS103" s="67"/>
      <c r="BT103" s="67"/>
      <c r="BU103" s="67"/>
      <c r="BV103" s="67"/>
      <c r="BX103" s="67"/>
      <c r="BY103" s="67"/>
      <c r="BZ103" s="67"/>
      <c r="CQ103" s="4"/>
      <c r="CR103" s="13"/>
      <c r="CS103" s="4"/>
      <c r="CT103" s="1"/>
      <c r="CU103" s="5"/>
      <c r="CV103"/>
      <c r="CW103"/>
      <c r="CX103"/>
      <c r="CY103"/>
    </row>
    <row r="104" spans="61:103" ht="15.6">
      <c r="BI104" s="67"/>
      <c r="BJ104" s="67"/>
      <c r="BK104" s="67"/>
      <c r="BL104" s="67"/>
      <c r="BM104" s="67"/>
      <c r="BN104" s="67"/>
      <c r="BR104" s="67"/>
      <c r="BS104" s="67"/>
      <c r="BT104" s="67"/>
      <c r="BU104" s="67"/>
      <c r="BV104" s="67"/>
      <c r="BX104" s="67"/>
      <c r="BY104" s="67"/>
      <c r="BZ104" s="67"/>
      <c r="CQ104" s="4"/>
      <c r="CR104" s="13"/>
      <c r="CS104" s="4"/>
      <c r="CT104" s="1"/>
      <c r="CU104" s="5"/>
      <c r="CV104"/>
      <c r="CW104"/>
      <c r="CX104"/>
      <c r="CY104"/>
    </row>
    <row r="105" spans="61:103" ht="15.6">
      <c r="BI105" s="67"/>
      <c r="BJ105" s="67"/>
      <c r="BK105" s="67"/>
      <c r="BL105" s="67"/>
      <c r="BM105" s="67"/>
      <c r="BN105" s="67"/>
      <c r="BR105" s="67"/>
      <c r="BS105" s="67"/>
      <c r="BT105" s="67"/>
      <c r="BU105" s="67"/>
      <c r="BV105" s="67"/>
      <c r="BX105" s="67"/>
      <c r="BY105" s="67"/>
      <c r="BZ105" s="67"/>
      <c r="CQ105" s="4"/>
      <c r="CR105" s="13"/>
      <c r="CS105" s="4"/>
      <c r="CT105" s="1"/>
      <c r="CU105" s="5"/>
      <c r="CV105"/>
      <c r="CW105"/>
      <c r="CX105"/>
      <c r="CY105"/>
    </row>
    <row r="106" spans="61:103" ht="15.6">
      <c r="BI106" s="67"/>
      <c r="BJ106" s="67"/>
      <c r="BK106" s="67"/>
      <c r="BL106" s="67"/>
      <c r="BM106" s="67"/>
      <c r="BN106" s="67"/>
      <c r="BR106" s="67"/>
      <c r="BS106" s="67"/>
      <c r="BT106" s="67"/>
      <c r="BU106" s="67"/>
      <c r="BV106" s="67"/>
      <c r="BX106" s="67"/>
      <c r="BY106" s="67"/>
      <c r="BZ106" s="67"/>
      <c r="CQ106" s="4"/>
      <c r="CR106" s="13"/>
      <c r="CS106" s="4"/>
      <c r="CT106" s="1"/>
      <c r="CU106" s="5"/>
      <c r="CV106"/>
      <c r="CW106"/>
      <c r="CX106"/>
      <c r="CY106"/>
    </row>
    <row r="107" spans="61:103" ht="15.6">
      <c r="BI107" s="67"/>
      <c r="BJ107" s="67"/>
      <c r="BK107" s="67"/>
      <c r="BL107" s="67"/>
      <c r="BM107" s="67"/>
      <c r="BN107" s="67"/>
      <c r="BR107" s="67"/>
      <c r="BS107" s="67"/>
      <c r="BT107" s="67"/>
      <c r="BU107" s="67"/>
      <c r="BV107" s="67"/>
      <c r="BX107" s="67"/>
      <c r="BY107" s="67"/>
      <c r="BZ107" s="67"/>
      <c r="CQ107" s="4"/>
      <c r="CR107" s="13"/>
      <c r="CS107" s="4"/>
      <c r="CT107" s="1"/>
      <c r="CU107" s="5"/>
      <c r="CV107"/>
      <c r="CW107"/>
      <c r="CX107"/>
      <c r="CY107"/>
    </row>
    <row r="108" spans="61:103" ht="15.6">
      <c r="BI108" s="67"/>
      <c r="BJ108" s="67"/>
      <c r="BK108" s="67"/>
      <c r="BL108" s="67"/>
      <c r="BM108" s="67"/>
      <c r="BN108" s="67"/>
      <c r="BR108" s="67"/>
      <c r="BS108" s="67"/>
      <c r="BT108" s="67"/>
      <c r="BU108" s="67"/>
      <c r="BV108" s="67"/>
      <c r="BX108" s="67"/>
      <c r="BY108" s="67"/>
      <c r="BZ108" s="67"/>
      <c r="CQ108" s="4"/>
      <c r="CR108" s="13"/>
      <c r="CS108" s="4"/>
      <c r="CT108" s="13"/>
      <c r="CU108" s="5"/>
      <c r="CV108"/>
      <c r="CW108"/>
      <c r="CX108"/>
      <c r="CY108"/>
    </row>
    <row r="109" spans="61:103" ht="15.6">
      <c r="BI109" s="67"/>
      <c r="BJ109" s="67"/>
      <c r="BK109" s="67"/>
      <c r="BL109" s="67"/>
      <c r="BM109" s="67"/>
      <c r="BN109" s="67"/>
      <c r="BR109" s="67"/>
      <c r="BS109" s="67"/>
      <c r="BT109" s="67"/>
      <c r="BU109" s="67"/>
      <c r="BV109" s="67"/>
      <c r="BX109" s="67"/>
      <c r="BY109" s="67"/>
      <c r="BZ109" s="67"/>
      <c r="CQ109" s="4"/>
      <c r="CR109" s="13"/>
      <c r="CS109" s="4"/>
      <c r="CT109" s="13"/>
      <c r="CU109" s="5"/>
      <c r="CV109"/>
      <c r="CW109"/>
      <c r="CX109"/>
      <c r="CY109"/>
    </row>
    <row r="110" spans="61:103" ht="15.6">
      <c r="BI110" s="67"/>
      <c r="BJ110" s="67"/>
      <c r="BK110" s="67"/>
      <c r="BL110" s="67"/>
      <c r="BM110" s="67"/>
      <c r="BN110" s="67"/>
      <c r="BR110" s="67"/>
      <c r="BS110" s="67"/>
      <c r="BT110" s="67"/>
      <c r="BU110" s="67"/>
      <c r="BV110" s="67"/>
      <c r="BX110" s="67"/>
      <c r="BY110" s="67"/>
      <c r="BZ110" s="67"/>
      <c r="CQ110" s="4"/>
      <c r="CR110" s="13"/>
      <c r="CS110" s="4"/>
      <c r="CT110" s="13"/>
      <c r="CU110" s="5"/>
      <c r="CV110"/>
      <c r="CW110"/>
      <c r="CX110"/>
      <c r="CY110"/>
    </row>
    <row r="111" spans="61:103" ht="15.6">
      <c r="BI111" s="67"/>
      <c r="BJ111" s="67"/>
      <c r="BK111" s="67"/>
      <c r="BL111" s="67"/>
      <c r="BM111" s="67"/>
      <c r="BN111" s="67"/>
      <c r="BR111" s="67"/>
      <c r="BS111" s="67"/>
      <c r="BT111" s="67"/>
      <c r="BU111" s="67"/>
      <c r="BV111" s="67"/>
      <c r="BX111" s="67"/>
      <c r="BY111" s="67"/>
      <c r="BZ111" s="67"/>
      <c r="CQ111" s="4"/>
      <c r="CR111" s="13"/>
      <c r="CS111" s="4"/>
      <c r="CT111" s="13"/>
      <c r="CU111" s="5"/>
      <c r="CV111"/>
      <c r="CW111"/>
      <c r="CX111"/>
      <c r="CY111"/>
    </row>
    <row r="112" spans="61:103" ht="15.6">
      <c r="BI112" s="67"/>
      <c r="BJ112" s="67"/>
      <c r="BK112" s="67"/>
      <c r="BL112" s="67"/>
      <c r="BM112" s="67"/>
      <c r="BN112" s="67"/>
      <c r="BR112" s="67"/>
      <c r="BS112" s="67"/>
      <c r="BT112" s="67"/>
      <c r="BU112" s="67"/>
      <c r="BV112" s="67"/>
      <c r="BX112" s="67"/>
      <c r="BY112" s="67"/>
      <c r="BZ112" s="67"/>
      <c r="CQ112" s="4"/>
      <c r="CR112" s="13"/>
      <c r="CS112" s="4"/>
      <c r="CT112" s="5"/>
      <c r="CU112" s="5"/>
      <c r="CV112"/>
      <c r="CW112"/>
      <c r="CX112"/>
      <c r="CY112"/>
    </row>
    <row r="113" spans="61:103" ht="15.6">
      <c r="BI113" s="67"/>
      <c r="BJ113" s="67"/>
      <c r="BK113" s="67"/>
      <c r="BL113" s="67"/>
      <c r="BM113" s="67"/>
      <c r="BN113" s="67"/>
      <c r="BR113" s="67"/>
      <c r="BS113" s="67"/>
      <c r="BT113" s="67"/>
      <c r="BU113" s="67"/>
      <c r="BV113" s="67"/>
      <c r="BX113" s="67"/>
      <c r="BY113" s="67"/>
      <c r="BZ113" s="67"/>
      <c r="CQ113" s="4"/>
      <c r="CR113" s="13"/>
      <c r="CS113" s="4"/>
      <c r="CT113" s="5"/>
      <c r="CU113" s="5"/>
      <c r="CV113"/>
      <c r="CW113"/>
      <c r="CX113"/>
      <c r="CY113"/>
    </row>
    <row r="114" spans="61:103" ht="15.6">
      <c r="BI114" s="67"/>
      <c r="BJ114" s="67"/>
      <c r="BK114" s="67"/>
      <c r="BL114" s="67"/>
      <c r="BM114" s="67"/>
      <c r="BN114" s="67"/>
      <c r="BR114" s="67"/>
      <c r="BS114" s="67"/>
      <c r="BT114" s="67"/>
      <c r="BU114" s="67"/>
      <c r="BV114" s="67"/>
      <c r="BX114" s="67"/>
      <c r="BY114" s="67"/>
      <c r="BZ114" s="67"/>
      <c r="CQ114" s="4"/>
      <c r="CR114" s="13"/>
      <c r="CS114" s="4"/>
      <c r="CT114" s="5"/>
      <c r="CU114" s="5"/>
      <c r="CV114"/>
      <c r="CW114"/>
      <c r="CX114"/>
      <c r="CY114"/>
    </row>
    <row r="115" spans="61:103" ht="15.6">
      <c r="BI115" s="67"/>
      <c r="BJ115" s="67"/>
      <c r="BK115" s="67"/>
      <c r="BL115" s="67"/>
      <c r="BM115" s="67"/>
      <c r="BN115" s="67"/>
      <c r="BR115" s="67"/>
      <c r="BS115" s="67"/>
      <c r="BT115" s="67"/>
      <c r="BU115" s="67"/>
      <c r="BV115" s="67"/>
      <c r="BX115" s="67"/>
      <c r="BY115" s="67"/>
      <c r="BZ115" s="67"/>
      <c r="CQ115" s="4"/>
      <c r="CR115" s="13"/>
      <c r="CS115" s="4"/>
      <c r="CT115" s="5"/>
      <c r="CU115" s="5"/>
      <c r="CV115"/>
      <c r="CW115"/>
      <c r="CX115"/>
      <c r="CY115"/>
    </row>
    <row r="116" spans="61:103" ht="15.6">
      <c r="BI116" s="67"/>
      <c r="BJ116" s="67"/>
      <c r="BK116" s="67"/>
      <c r="BL116" s="67"/>
      <c r="BM116" s="67"/>
      <c r="BN116" s="67"/>
      <c r="BR116" s="67"/>
      <c r="BS116" s="67"/>
      <c r="BT116" s="67"/>
      <c r="BU116" s="67"/>
      <c r="BV116" s="67"/>
      <c r="BX116" s="67"/>
      <c r="BY116" s="67"/>
      <c r="BZ116" s="67"/>
      <c r="CQ116" s="4"/>
      <c r="CR116" s="13"/>
      <c r="CS116" s="4"/>
      <c r="CT116" s="5"/>
      <c r="CU116" s="5"/>
      <c r="CV116"/>
      <c r="CW116"/>
      <c r="CX116"/>
      <c r="CY116"/>
    </row>
    <row r="117" spans="61:103" ht="15.6">
      <c r="BI117" s="67"/>
      <c r="BJ117" s="67"/>
      <c r="BK117" s="67"/>
      <c r="BL117" s="67"/>
      <c r="BM117" s="67"/>
      <c r="BN117" s="67"/>
      <c r="BR117" s="67"/>
      <c r="BS117" s="67"/>
      <c r="BT117" s="67"/>
      <c r="BU117" s="67"/>
      <c r="BV117" s="67"/>
      <c r="BX117" s="67"/>
      <c r="BY117" s="67"/>
      <c r="BZ117" s="67"/>
      <c r="CQ117" s="4"/>
      <c r="CR117" s="13"/>
      <c r="CS117" s="4"/>
      <c r="CT117" s="5"/>
      <c r="CU117" s="5"/>
      <c r="CV117"/>
      <c r="CW117"/>
      <c r="CX117"/>
      <c r="CY117"/>
    </row>
    <row r="118" spans="61:103" ht="15.6">
      <c r="BI118" s="67"/>
      <c r="BJ118" s="67"/>
      <c r="BK118" s="67"/>
      <c r="BL118" s="67"/>
      <c r="BM118" s="67"/>
      <c r="BN118" s="67"/>
      <c r="BR118" s="67"/>
      <c r="BS118" s="67"/>
      <c r="BT118" s="67"/>
      <c r="BU118" s="67"/>
      <c r="BV118" s="67"/>
      <c r="BX118" s="67"/>
      <c r="BY118" s="67"/>
      <c r="BZ118" s="67"/>
      <c r="CQ118" s="4"/>
      <c r="CR118" s="13"/>
      <c r="CS118" s="4"/>
      <c r="CT118" s="5"/>
      <c r="CU118" s="5"/>
      <c r="CV118"/>
      <c r="CW118"/>
      <c r="CX118"/>
      <c r="CY118"/>
    </row>
    <row r="119" spans="61:103" ht="15.6">
      <c r="BI119" s="67"/>
      <c r="BJ119" s="67"/>
      <c r="BK119" s="67"/>
      <c r="BL119" s="67"/>
      <c r="BM119" s="67"/>
      <c r="BN119" s="67"/>
      <c r="BR119" s="67"/>
      <c r="BS119" s="67"/>
      <c r="BT119" s="67"/>
      <c r="BU119" s="67"/>
      <c r="BV119" s="67"/>
      <c r="BX119" s="67"/>
      <c r="BY119" s="67"/>
      <c r="BZ119" s="67"/>
      <c r="CQ119" s="4"/>
      <c r="CR119" s="13"/>
      <c r="CS119" s="4"/>
      <c r="CT119" s="5"/>
      <c r="CU119" s="5"/>
      <c r="CV119"/>
      <c r="CW119"/>
      <c r="CX119"/>
      <c r="CY119"/>
    </row>
    <row r="120" spans="61:103" ht="15.6">
      <c r="BI120" s="67"/>
      <c r="BJ120" s="67"/>
      <c r="BK120" s="67"/>
      <c r="BL120" s="67"/>
      <c r="BM120" s="67"/>
      <c r="BN120" s="67"/>
      <c r="BR120" s="67"/>
      <c r="BS120" s="67"/>
      <c r="BT120" s="67"/>
      <c r="BU120" s="67"/>
      <c r="BV120" s="67"/>
      <c r="BX120" s="67"/>
      <c r="BY120" s="67"/>
      <c r="BZ120" s="67"/>
      <c r="CQ120" s="4"/>
      <c r="CR120" s="5"/>
      <c r="CS120" s="4"/>
      <c r="CT120" s="5"/>
      <c r="CU120" s="5"/>
      <c r="CV120"/>
      <c r="CW120"/>
      <c r="CX120"/>
      <c r="CY120"/>
    </row>
    <row r="121" spans="61:103">
      <c r="BI121" s="67"/>
      <c r="BJ121" s="67"/>
      <c r="BK121" s="67"/>
      <c r="BL121" s="67"/>
      <c r="BM121" s="67"/>
      <c r="BN121" s="67"/>
      <c r="BR121" s="67"/>
      <c r="BS121" s="67"/>
      <c r="BT121" s="67"/>
      <c r="BU121" s="67"/>
      <c r="BV121" s="67"/>
      <c r="BX121" s="67"/>
      <c r="BY121" s="67"/>
      <c r="BZ121" s="67"/>
      <c r="CQ121" s="13"/>
      <c r="CR121" s="13"/>
      <c r="CS121" s="4"/>
      <c r="CV121"/>
      <c r="CW121"/>
      <c r="CX121"/>
      <c r="CY121"/>
    </row>
    <row r="122" spans="61:103">
      <c r="BI122" s="67"/>
      <c r="BJ122" s="67"/>
      <c r="BK122" s="67"/>
      <c r="BL122" s="67"/>
      <c r="BM122" s="67"/>
      <c r="BN122" s="67"/>
      <c r="BR122" s="67"/>
      <c r="BS122" s="67"/>
      <c r="BT122" s="67"/>
      <c r="BU122" s="67"/>
      <c r="BV122" s="67"/>
      <c r="BX122" s="67"/>
      <c r="BY122" s="67"/>
      <c r="BZ122" s="67"/>
      <c r="CQ122" s="13"/>
      <c r="CR122" s="13"/>
      <c r="CS122" s="4"/>
      <c r="CV122"/>
      <c r="CW122"/>
      <c r="CX122"/>
      <c r="CY122"/>
    </row>
    <row r="123" spans="61:103">
      <c r="BI123" s="67"/>
      <c r="BJ123" s="67"/>
      <c r="BK123" s="67"/>
      <c r="BL123" s="67"/>
      <c r="BM123" s="67"/>
      <c r="BN123" s="67"/>
      <c r="BR123" s="67"/>
      <c r="BS123" s="67"/>
      <c r="BT123" s="67"/>
      <c r="BU123" s="67"/>
      <c r="BV123" s="67"/>
      <c r="BX123" s="67"/>
      <c r="BY123" s="67"/>
      <c r="BZ123" s="67"/>
      <c r="CQ123" s="13"/>
      <c r="CR123" s="13"/>
      <c r="CS123" s="4"/>
      <c r="CV123"/>
      <c r="CW123"/>
      <c r="CX123"/>
      <c r="CY123"/>
    </row>
    <row r="124" spans="61:103" ht="15.6">
      <c r="BI124" s="67"/>
      <c r="BJ124" s="67"/>
      <c r="BK124" s="67"/>
      <c r="BL124" s="67"/>
      <c r="BM124" s="67"/>
      <c r="BN124" s="67"/>
      <c r="BR124" s="67"/>
      <c r="BS124" s="67"/>
      <c r="BT124" s="67"/>
      <c r="BU124" s="67"/>
      <c r="BV124" s="67"/>
      <c r="BX124" s="67"/>
      <c r="BY124" s="67"/>
      <c r="BZ124" s="67"/>
      <c r="CQ124" s="5"/>
      <c r="CR124" s="5"/>
      <c r="CS124" s="4"/>
      <c r="CU124" s="5"/>
      <c r="CV124"/>
      <c r="CW124"/>
      <c r="CX124"/>
      <c r="CY124"/>
    </row>
    <row r="125" spans="61:103" ht="15.6">
      <c r="BI125" s="67"/>
      <c r="BJ125" s="67"/>
      <c r="BK125" s="67"/>
      <c r="BL125" s="67"/>
      <c r="BM125" s="67"/>
      <c r="BN125" s="67"/>
      <c r="BR125" s="67"/>
      <c r="BS125" s="67"/>
      <c r="BT125" s="67"/>
      <c r="BU125" s="67"/>
      <c r="BV125" s="67"/>
      <c r="BX125" s="67"/>
      <c r="BY125" s="67"/>
      <c r="BZ125" s="67"/>
      <c r="CQ125" s="5"/>
      <c r="CR125" s="5"/>
      <c r="CS125" s="4"/>
      <c r="CU125" s="5"/>
      <c r="CV125"/>
      <c r="CW125"/>
      <c r="CX125"/>
      <c r="CY125"/>
    </row>
    <row r="126" spans="61:103">
      <c r="BI126" s="67"/>
      <c r="BJ126" s="67"/>
      <c r="BK126" s="67"/>
      <c r="BL126" s="67"/>
      <c r="BM126" s="67"/>
      <c r="BN126" s="67"/>
      <c r="BR126" s="67"/>
      <c r="BS126" s="67"/>
      <c r="BT126" s="67"/>
      <c r="BU126" s="67"/>
      <c r="BV126" s="67"/>
      <c r="BX126" s="67"/>
      <c r="BY126" s="67"/>
      <c r="BZ126" s="67"/>
      <c r="CQ126" s="13"/>
      <c r="CR126" s="13"/>
      <c r="CS126" s="4"/>
      <c r="CV126"/>
      <c r="CW126"/>
      <c r="CX126"/>
      <c r="CY126"/>
    </row>
    <row r="127" spans="61:103">
      <c r="BI127" s="67"/>
      <c r="BJ127" s="67"/>
      <c r="BK127" s="67"/>
      <c r="BL127" s="67"/>
      <c r="BM127" s="67"/>
      <c r="BN127" s="67"/>
      <c r="BR127" s="67"/>
      <c r="BS127" s="67"/>
      <c r="BT127" s="67"/>
      <c r="BU127" s="67"/>
      <c r="BV127" s="67"/>
      <c r="BX127" s="67"/>
      <c r="BY127" s="67"/>
      <c r="BZ127" s="67"/>
      <c r="CQ127" s="13"/>
      <c r="CR127" s="13"/>
      <c r="CS127" s="4"/>
      <c r="CV127"/>
      <c r="CW127"/>
      <c r="CX127"/>
      <c r="CY127"/>
    </row>
    <row r="128" spans="61:103">
      <c r="BI128" s="67"/>
      <c r="BJ128" s="67"/>
      <c r="BK128" s="67"/>
      <c r="BL128" s="67"/>
      <c r="BM128" s="67"/>
      <c r="BN128" s="67"/>
      <c r="BR128" s="67"/>
      <c r="BS128" s="67"/>
      <c r="BT128" s="67"/>
      <c r="BU128" s="67"/>
      <c r="BV128" s="67"/>
      <c r="BX128" s="67"/>
      <c r="BY128" s="67"/>
      <c r="BZ128" s="67"/>
      <c r="CQ128" s="13"/>
      <c r="CR128" s="13"/>
      <c r="CS128" s="4"/>
      <c r="CV128"/>
      <c r="CW128"/>
      <c r="CX128"/>
      <c r="CY128"/>
    </row>
    <row r="129" spans="61:103">
      <c r="BI129" s="67"/>
      <c r="BJ129" s="67"/>
      <c r="BK129" s="67"/>
      <c r="BL129" s="67"/>
      <c r="BM129" s="67"/>
      <c r="BN129" s="67"/>
      <c r="BR129" s="67"/>
      <c r="BS129" s="67"/>
      <c r="BT129" s="67"/>
      <c r="BU129" s="67"/>
      <c r="BV129" s="67"/>
      <c r="BX129" s="67"/>
      <c r="BY129" s="67"/>
      <c r="BZ129" s="67"/>
      <c r="CQ129" s="13"/>
      <c r="CR129" s="13"/>
      <c r="CS129" s="4"/>
      <c r="CV129"/>
      <c r="CW129"/>
      <c r="CX129"/>
      <c r="CY129"/>
    </row>
    <row r="130" spans="61:103">
      <c r="BI130" s="67"/>
      <c r="BJ130" s="67"/>
      <c r="BK130" s="67"/>
      <c r="BL130" s="67"/>
      <c r="BM130" s="67"/>
      <c r="BN130" s="67"/>
      <c r="BR130" s="67"/>
      <c r="BS130" s="67"/>
      <c r="BT130" s="67"/>
      <c r="BU130" s="67"/>
      <c r="BV130" s="67"/>
      <c r="BX130" s="67"/>
      <c r="BY130" s="67"/>
      <c r="BZ130" s="67"/>
      <c r="CQ130" s="13"/>
      <c r="CR130" s="13"/>
      <c r="CS130" s="4"/>
      <c r="CV130"/>
      <c r="CW130"/>
      <c r="CX130"/>
      <c r="CY130"/>
    </row>
    <row r="131" spans="61:103">
      <c r="BI131" s="67"/>
      <c r="BJ131" s="67"/>
      <c r="BK131" s="67"/>
      <c r="BL131" s="67"/>
      <c r="BM131" s="67"/>
      <c r="BN131" s="67"/>
      <c r="BR131" s="67"/>
      <c r="BS131" s="67"/>
      <c r="BT131" s="67"/>
      <c r="BU131" s="67"/>
      <c r="BV131" s="67"/>
      <c r="BX131" s="67"/>
      <c r="BY131" s="67"/>
      <c r="BZ131" s="67"/>
      <c r="CQ131" s="13"/>
      <c r="CR131" s="13"/>
      <c r="CS131" s="4"/>
      <c r="CV131"/>
      <c r="CW131"/>
      <c r="CX131"/>
      <c r="CY131"/>
    </row>
    <row r="132" spans="61:103">
      <c r="BI132" s="67"/>
      <c r="BJ132" s="67"/>
      <c r="BK132" s="67"/>
      <c r="BL132" s="67"/>
      <c r="BM132" s="67"/>
      <c r="BN132" s="67"/>
      <c r="BR132" s="67"/>
      <c r="BS132" s="67"/>
      <c r="BT132" s="67"/>
      <c r="BU132" s="67"/>
      <c r="BV132" s="67"/>
      <c r="BX132" s="67"/>
      <c r="BY132" s="67"/>
      <c r="BZ132" s="67"/>
      <c r="CQ132" s="13"/>
      <c r="CR132" s="13"/>
      <c r="CS132" s="4"/>
      <c r="CV132"/>
      <c r="CW132"/>
      <c r="CX132"/>
      <c r="CY132"/>
    </row>
    <row r="133" spans="61:103">
      <c r="BI133" s="67"/>
      <c r="BJ133" s="67"/>
      <c r="BK133" s="67"/>
      <c r="BL133" s="67"/>
      <c r="BM133" s="67"/>
      <c r="BN133" s="67"/>
      <c r="BR133" s="67"/>
      <c r="BS133" s="67"/>
      <c r="BT133" s="67"/>
      <c r="BU133" s="67"/>
      <c r="BV133" s="67"/>
      <c r="BX133" s="67"/>
      <c r="BY133" s="67"/>
      <c r="BZ133" s="67"/>
      <c r="CQ133" s="13"/>
      <c r="CR133" s="13"/>
      <c r="CS133" s="4"/>
      <c r="CV133"/>
      <c r="CW133"/>
      <c r="CX133"/>
      <c r="CY133"/>
    </row>
    <row r="134" spans="61:103">
      <c r="BI134" s="67"/>
      <c r="BJ134" s="67"/>
      <c r="BK134" s="67"/>
      <c r="BL134" s="67"/>
      <c r="BM134" s="67"/>
      <c r="BN134" s="67"/>
      <c r="BR134" s="67"/>
      <c r="BS134" s="67"/>
      <c r="BT134" s="67"/>
      <c r="BU134" s="67"/>
      <c r="BV134" s="67"/>
      <c r="BX134" s="67"/>
      <c r="BY134" s="67"/>
      <c r="BZ134" s="67"/>
      <c r="CQ134" s="13"/>
      <c r="CR134" s="13"/>
      <c r="CS134" s="4"/>
      <c r="CV134"/>
      <c r="CW134"/>
      <c r="CX134"/>
      <c r="CY134"/>
    </row>
    <row r="135" spans="61:103">
      <c r="BI135" s="67"/>
      <c r="BJ135" s="67"/>
      <c r="BK135" s="67"/>
      <c r="BL135" s="67"/>
      <c r="BM135" s="67"/>
      <c r="BN135" s="67"/>
      <c r="BR135" s="67"/>
      <c r="BS135" s="67"/>
      <c r="BT135" s="67"/>
      <c r="BU135" s="67"/>
      <c r="BV135" s="67"/>
      <c r="BX135" s="67"/>
      <c r="BY135" s="67"/>
      <c r="BZ135" s="67"/>
      <c r="CQ135" s="13"/>
      <c r="CR135" s="13"/>
      <c r="CS135" s="4"/>
      <c r="CV135"/>
      <c r="CW135"/>
      <c r="CX135"/>
      <c r="CY135"/>
    </row>
    <row r="136" spans="61:103">
      <c r="BI136" s="67"/>
      <c r="BJ136" s="67"/>
      <c r="BK136" s="67"/>
      <c r="BL136" s="67"/>
      <c r="BM136" s="67"/>
      <c r="BN136" s="67"/>
      <c r="BR136" s="67"/>
      <c r="BS136" s="67"/>
      <c r="BT136" s="67"/>
      <c r="BU136" s="67"/>
      <c r="BV136" s="67"/>
      <c r="BX136" s="67"/>
      <c r="BY136" s="67"/>
      <c r="BZ136" s="67"/>
      <c r="CQ136" s="13"/>
      <c r="CR136" s="13"/>
      <c r="CS136" s="4"/>
      <c r="CV136"/>
      <c r="CW136"/>
      <c r="CX136"/>
      <c r="CY136"/>
    </row>
    <row r="137" spans="61:103">
      <c r="BI137" s="67"/>
      <c r="BJ137" s="67"/>
      <c r="BK137" s="67"/>
      <c r="BL137" s="67"/>
      <c r="BM137" s="67"/>
      <c r="BN137" s="67"/>
      <c r="BR137" s="67"/>
      <c r="BS137" s="67"/>
      <c r="BT137" s="67"/>
      <c r="BU137" s="67"/>
      <c r="BV137" s="67"/>
      <c r="BX137" s="67"/>
      <c r="BY137" s="67"/>
      <c r="BZ137" s="67"/>
      <c r="CQ137" s="13"/>
      <c r="CR137" s="13"/>
      <c r="CS137" s="4"/>
      <c r="CV137"/>
      <c r="CW137"/>
      <c r="CX137"/>
      <c r="CY137"/>
    </row>
    <row r="138" spans="61:103">
      <c r="BI138" s="67"/>
      <c r="BJ138" s="67"/>
      <c r="BK138" s="67"/>
      <c r="BL138" s="67"/>
      <c r="BM138" s="67"/>
      <c r="BN138" s="67"/>
      <c r="BR138" s="67"/>
      <c r="BS138" s="67"/>
      <c r="BT138" s="67"/>
      <c r="BU138" s="67"/>
      <c r="BV138" s="67"/>
      <c r="BX138" s="67"/>
      <c r="BY138" s="67"/>
      <c r="BZ138" s="67"/>
      <c r="CQ138" s="13"/>
      <c r="CR138" s="13"/>
      <c r="CS138" s="4"/>
      <c r="CV138"/>
      <c r="CW138"/>
      <c r="CX138"/>
      <c r="CY138"/>
    </row>
    <row r="139" spans="61:103">
      <c r="BI139" s="67"/>
      <c r="BJ139" s="67"/>
      <c r="BK139" s="67"/>
      <c r="BL139" s="67"/>
      <c r="BM139" s="67"/>
      <c r="BN139" s="67"/>
      <c r="BR139" s="67"/>
      <c r="BS139" s="67"/>
      <c r="BT139" s="67"/>
      <c r="BU139" s="67"/>
      <c r="BV139" s="67"/>
      <c r="BX139" s="67"/>
      <c r="BY139" s="67"/>
      <c r="BZ139" s="67"/>
      <c r="CQ139" s="13"/>
      <c r="CR139" s="13"/>
      <c r="CS139" s="4"/>
      <c r="CV139"/>
      <c r="CW139"/>
      <c r="CX139"/>
      <c r="CY139"/>
    </row>
    <row r="140" spans="61:103">
      <c r="BI140" s="67"/>
      <c r="BJ140" s="67"/>
      <c r="BK140" s="67"/>
      <c r="BL140" s="67"/>
      <c r="BM140" s="67"/>
      <c r="BN140" s="67"/>
      <c r="BR140" s="67"/>
      <c r="BS140" s="67"/>
      <c r="BT140" s="67"/>
      <c r="BU140" s="67"/>
      <c r="BV140" s="67"/>
      <c r="BX140" s="67"/>
      <c r="BY140" s="67"/>
      <c r="BZ140" s="67"/>
      <c r="CQ140" s="13"/>
      <c r="CR140" s="13"/>
      <c r="CS140" s="4"/>
      <c r="CV140"/>
      <c r="CW140"/>
      <c r="CX140"/>
      <c r="CY140"/>
    </row>
    <row r="141" spans="61:103">
      <c r="BI141" s="67"/>
      <c r="BJ141" s="67"/>
      <c r="BK141" s="67"/>
      <c r="BL141" s="67"/>
      <c r="BM141" s="67"/>
      <c r="BN141" s="67"/>
      <c r="BR141" s="67"/>
      <c r="BS141" s="67"/>
      <c r="BT141" s="67"/>
      <c r="BU141" s="67"/>
      <c r="BV141" s="67"/>
      <c r="BX141" s="67"/>
      <c r="BY141" s="67"/>
      <c r="BZ141" s="67"/>
      <c r="CQ141" s="13"/>
      <c r="CR141" s="13"/>
      <c r="CS141" s="4"/>
      <c r="CV141"/>
      <c r="CW141"/>
      <c r="CX141"/>
      <c r="CY141"/>
    </row>
    <row r="142" spans="61:103">
      <c r="BI142" s="67"/>
      <c r="BJ142" s="67"/>
      <c r="BK142" s="67"/>
      <c r="BL142" s="67"/>
      <c r="BM142" s="67"/>
      <c r="BN142" s="67"/>
      <c r="BR142" s="67"/>
      <c r="BS142" s="67"/>
      <c r="BT142" s="67"/>
      <c r="BU142" s="67"/>
      <c r="BV142" s="67"/>
      <c r="BX142" s="67"/>
      <c r="BY142" s="67"/>
      <c r="BZ142" s="67"/>
      <c r="CQ142" s="13"/>
      <c r="CR142" s="13"/>
      <c r="CS142" s="4"/>
      <c r="CV142"/>
      <c r="CW142"/>
      <c r="CX142"/>
      <c r="CY142"/>
    </row>
    <row r="143" spans="61:103">
      <c r="BI143" s="67"/>
      <c r="BJ143" s="67"/>
      <c r="BK143" s="67"/>
      <c r="BL143" s="67"/>
      <c r="BM143" s="67"/>
      <c r="BN143" s="67"/>
      <c r="BR143" s="67"/>
      <c r="BS143" s="67"/>
      <c r="BT143" s="67"/>
      <c r="BU143" s="67"/>
      <c r="BV143" s="67"/>
      <c r="BX143" s="67"/>
      <c r="BY143" s="67"/>
      <c r="BZ143" s="67"/>
      <c r="CQ143" s="13"/>
      <c r="CR143" s="13"/>
      <c r="CS143" s="4"/>
      <c r="CV143"/>
      <c r="CW143"/>
      <c r="CX143"/>
      <c r="CY143"/>
    </row>
    <row r="144" spans="61:103">
      <c r="BI144" s="67"/>
      <c r="BJ144" s="67"/>
      <c r="BK144" s="67"/>
      <c r="BL144" s="67"/>
      <c r="BM144" s="67"/>
      <c r="BN144" s="67"/>
      <c r="BR144" s="67"/>
      <c r="BS144" s="67"/>
      <c r="BT144" s="67"/>
      <c r="BU144" s="67"/>
      <c r="BV144" s="67"/>
      <c r="BX144" s="67"/>
      <c r="BY144" s="67"/>
      <c r="BZ144" s="67"/>
      <c r="CQ144" s="13"/>
      <c r="CR144" s="13"/>
      <c r="CS144" s="4"/>
      <c r="CV144"/>
      <c r="CW144"/>
      <c r="CX144"/>
      <c r="CY144"/>
    </row>
    <row r="145" spans="61:103">
      <c r="BI145" s="67"/>
      <c r="BJ145" s="67"/>
      <c r="BK145" s="67"/>
      <c r="BL145" s="67"/>
      <c r="BM145" s="67"/>
      <c r="BN145" s="67"/>
      <c r="BR145" s="67"/>
      <c r="BS145" s="67"/>
      <c r="BT145" s="67"/>
      <c r="BU145" s="67"/>
      <c r="BV145" s="67"/>
      <c r="BX145" s="67"/>
      <c r="BY145" s="67"/>
      <c r="BZ145" s="67"/>
      <c r="CQ145" s="13"/>
      <c r="CR145" s="13"/>
      <c r="CS145" s="4"/>
      <c r="CV145"/>
      <c r="CW145"/>
      <c r="CX145"/>
      <c r="CY145"/>
    </row>
    <row r="146" spans="61:103">
      <c r="BI146" s="67"/>
      <c r="BJ146" s="67"/>
      <c r="BK146" s="67"/>
      <c r="BL146" s="67"/>
      <c r="BM146" s="67"/>
      <c r="BN146" s="67"/>
      <c r="BR146" s="67"/>
      <c r="BS146" s="67"/>
      <c r="BT146" s="67"/>
      <c r="BU146" s="67"/>
      <c r="BV146" s="67"/>
      <c r="BX146" s="67"/>
      <c r="BY146" s="67"/>
      <c r="BZ146" s="67"/>
      <c r="CQ146" s="13"/>
      <c r="CR146" s="13"/>
      <c r="CS146" s="4"/>
      <c r="CV146"/>
      <c r="CW146"/>
      <c r="CX146"/>
      <c r="CY146"/>
    </row>
    <row r="147" spans="61:103">
      <c r="BI147" s="67"/>
      <c r="BJ147" s="67"/>
      <c r="BK147" s="67"/>
      <c r="BL147" s="67"/>
      <c r="BM147" s="67"/>
      <c r="BN147" s="67"/>
      <c r="BR147" s="67"/>
      <c r="BS147" s="67"/>
      <c r="BT147" s="67"/>
      <c r="BU147" s="67"/>
      <c r="BV147" s="67"/>
      <c r="BX147" s="67"/>
      <c r="BY147" s="67"/>
      <c r="BZ147" s="67"/>
      <c r="CQ147" s="13"/>
      <c r="CR147" s="13"/>
      <c r="CS147" s="4"/>
      <c r="CV147"/>
      <c r="CW147"/>
      <c r="CX147"/>
      <c r="CY147"/>
    </row>
    <row r="148" spans="61:103">
      <c r="BI148" s="67"/>
      <c r="BJ148" s="67"/>
      <c r="BK148" s="67"/>
      <c r="BL148" s="67"/>
      <c r="BM148" s="67"/>
      <c r="BN148" s="67"/>
      <c r="BR148" s="67"/>
      <c r="BS148" s="67"/>
      <c r="BT148" s="67"/>
      <c r="BU148" s="67"/>
      <c r="BV148" s="67"/>
      <c r="BX148" s="67"/>
      <c r="BY148" s="67"/>
      <c r="BZ148" s="67"/>
      <c r="CQ148" s="13"/>
      <c r="CR148" s="13"/>
      <c r="CS148" s="4"/>
      <c r="CV148"/>
      <c r="CW148"/>
      <c r="CX148"/>
      <c r="CY148"/>
    </row>
    <row r="149" spans="61:103">
      <c r="BI149" s="67"/>
      <c r="BJ149" s="67"/>
      <c r="BK149" s="67"/>
      <c r="BL149" s="67"/>
      <c r="BM149" s="67"/>
      <c r="BN149" s="67"/>
      <c r="BR149" s="67"/>
      <c r="BS149" s="67"/>
      <c r="BT149" s="67"/>
      <c r="BU149" s="67"/>
      <c r="BV149" s="67"/>
      <c r="BX149" s="67"/>
      <c r="BY149" s="67"/>
      <c r="BZ149" s="67"/>
      <c r="CQ149" s="13"/>
      <c r="CR149" s="13"/>
      <c r="CS149" s="4"/>
      <c r="CV149"/>
      <c r="CW149"/>
      <c r="CX149"/>
      <c r="CY149"/>
    </row>
    <row r="150" spans="61:103">
      <c r="BI150" s="67"/>
      <c r="BJ150" s="67"/>
      <c r="BK150" s="67"/>
      <c r="BL150" s="67"/>
      <c r="BM150" s="67"/>
      <c r="BN150" s="67"/>
      <c r="BR150" s="67"/>
      <c r="BS150" s="67"/>
      <c r="BT150" s="67"/>
      <c r="BU150" s="67"/>
      <c r="BV150" s="67"/>
      <c r="BX150" s="67"/>
      <c r="BY150" s="67"/>
      <c r="BZ150" s="67"/>
      <c r="CQ150" s="13"/>
      <c r="CR150" s="13"/>
      <c r="CS150" s="4"/>
      <c r="CV150"/>
      <c r="CW150"/>
      <c r="CX150"/>
      <c r="CY150"/>
    </row>
    <row r="151" spans="61:103">
      <c r="BI151" s="67"/>
      <c r="BJ151" s="67"/>
      <c r="BK151" s="67"/>
      <c r="BL151" s="67"/>
      <c r="BM151" s="67"/>
      <c r="BN151" s="67"/>
      <c r="BR151" s="67"/>
      <c r="BS151" s="67"/>
      <c r="BT151" s="67"/>
      <c r="BU151" s="67"/>
      <c r="BV151" s="67"/>
      <c r="BX151" s="67"/>
      <c r="BY151" s="67"/>
      <c r="BZ151" s="67"/>
      <c r="CQ151" s="13"/>
      <c r="CR151" s="13"/>
      <c r="CS151" s="4"/>
      <c r="CV151"/>
      <c r="CW151"/>
      <c r="CX151"/>
      <c r="CY151"/>
    </row>
    <row r="152" spans="61:103">
      <c r="BI152" s="67"/>
      <c r="BJ152" s="67"/>
      <c r="BK152" s="67"/>
      <c r="BL152" s="67"/>
      <c r="BM152" s="67"/>
      <c r="BN152" s="67"/>
      <c r="BR152" s="67"/>
      <c r="BS152" s="67"/>
      <c r="BT152" s="67"/>
      <c r="BU152" s="67"/>
      <c r="BV152" s="67"/>
      <c r="BX152" s="67"/>
      <c r="BY152" s="67"/>
      <c r="BZ152" s="67"/>
      <c r="CQ152" s="13"/>
      <c r="CR152" s="13"/>
      <c r="CS152" s="4"/>
      <c r="CV152"/>
      <c r="CW152"/>
      <c r="CX152"/>
      <c r="CY152"/>
    </row>
    <row r="153" spans="61:103">
      <c r="BI153" s="67"/>
      <c r="BJ153" s="67"/>
      <c r="BK153" s="67"/>
      <c r="BL153" s="67"/>
      <c r="BM153" s="67"/>
      <c r="BN153" s="67"/>
      <c r="BR153" s="67"/>
      <c r="BS153" s="67"/>
      <c r="BT153" s="67"/>
      <c r="BU153" s="67"/>
      <c r="BV153" s="67"/>
      <c r="BX153" s="67"/>
      <c r="BY153" s="67"/>
      <c r="BZ153" s="67"/>
      <c r="CQ153" s="13"/>
      <c r="CR153" s="13"/>
      <c r="CS153" s="4"/>
      <c r="CV153"/>
      <c r="CW153"/>
      <c r="CX153"/>
      <c r="CY153"/>
    </row>
    <row r="154" spans="61:103">
      <c r="BI154" s="67"/>
      <c r="BJ154" s="67"/>
      <c r="BK154" s="67"/>
      <c r="BL154" s="67"/>
      <c r="BM154" s="67"/>
      <c r="BN154" s="67"/>
      <c r="BR154" s="67"/>
      <c r="BS154" s="67"/>
      <c r="BT154" s="67"/>
      <c r="BU154" s="67"/>
      <c r="BV154" s="67"/>
      <c r="BX154" s="67"/>
      <c r="BY154" s="67"/>
      <c r="BZ154" s="67"/>
      <c r="CQ154" s="13"/>
      <c r="CR154" s="13"/>
      <c r="CS154" s="4"/>
      <c r="CV154"/>
      <c r="CW154"/>
      <c r="CX154"/>
      <c r="CY154"/>
    </row>
    <row r="155" spans="61:103">
      <c r="BI155" s="67"/>
      <c r="BJ155" s="67"/>
      <c r="BK155" s="67"/>
      <c r="BL155" s="67"/>
      <c r="BM155" s="67"/>
      <c r="BN155" s="67"/>
      <c r="BR155" s="67"/>
      <c r="BS155" s="67"/>
      <c r="BT155" s="67"/>
      <c r="BU155" s="67"/>
      <c r="BV155" s="67"/>
      <c r="BX155" s="67"/>
      <c r="BY155" s="67"/>
      <c r="BZ155" s="67"/>
      <c r="CQ155" s="13"/>
      <c r="CR155" s="13"/>
      <c r="CS155" s="4"/>
      <c r="CV155"/>
      <c r="CW155"/>
      <c r="CX155"/>
      <c r="CY155"/>
    </row>
    <row r="156" spans="61:103">
      <c r="BI156" s="67"/>
      <c r="BJ156" s="67"/>
      <c r="BK156" s="67"/>
      <c r="BL156" s="67"/>
      <c r="BM156" s="67"/>
      <c r="BN156" s="67"/>
      <c r="BR156" s="67"/>
      <c r="BS156" s="67"/>
      <c r="BT156" s="67"/>
      <c r="BU156" s="67"/>
      <c r="BV156" s="67"/>
      <c r="BX156" s="67"/>
      <c r="BY156" s="67"/>
      <c r="BZ156" s="67"/>
      <c r="CQ156" s="13"/>
      <c r="CR156" s="13"/>
      <c r="CS156" s="4"/>
      <c r="CV156"/>
      <c r="CW156"/>
      <c r="CX156"/>
      <c r="CY156"/>
    </row>
    <row r="157" spans="61:103">
      <c r="BI157" s="67"/>
      <c r="BJ157" s="67"/>
      <c r="BK157" s="67"/>
      <c r="BL157" s="67"/>
      <c r="BM157" s="67"/>
      <c r="BN157" s="67"/>
      <c r="BR157" s="67"/>
      <c r="BS157" s="67"/>
      <c r="BT157" s="67"/>
      <c r="BU157" s="67"/>
      <c r="BV157" s="67"/>
      <c r="BX157" s="67"/>
      <c r="BY157" s="67"/>
      <c r="BZ157" s="67"/>
      <c r="CQ157" s="13"/>
      <c r="CR157" s="13"/>
      <c r="CS157" s="4"/>
      <c r="CV157"/>
      <c r="CW157"/>
      <c r="CX157"/>
      <c r="CY157"/>
    </row>
    <row r="158" spans="61:103">
      <c r="BI158" s="67"/>
      <c r="BJ158" s="67"/>
      <c r="BK158" s="67"/>
      <c r="BL158" s="67"/>
      <c r="BM158" s="67"/>
      <c r="BN158" s="67"/>
      <c r="BR158" s="67"/>
      <c r="BS158" s="67"/>
      <c r="BT158" s="67"/>
      <c r="BU158" s="67"/>
      <c r="BV158" s="67"/>
      <c r="BX158" s="67"/>
      <c r="BY158" s="67"/>
      <c r="BZ158" s="67"/>
      <c r="CQ158" s="13"/>
      <c r="CR158" s="13"/>
      <c r="CS158" s="4"/>
      <c r="CV158"/>
      <c r="CW158"/>
      <c r="CX158"/>
      <c r="CY158"/>
    </row>
    <row r="159" spans="61:103">
      <c r="BI159" s="67"/>
      <c r="BJ159" s="67"/>
      <c r="BK159" s="67"/>
      <c r="BL159" s="67"/>
      <c r="BM159" s="67"/>
      <c r="BN159" s="67"/>
      <c r="BR159" s="67"/>
      <c r="BS159" s="67"/>
      <c r="BT159" s="67"/>
      <c r="BU159" s="67"/>
      <c r="BV159" s="67"/>
      <c r="BX159" s="67"/>
      <c r="BY159" s="67"/>
      <c r="BZ159" s="67"/>
      <c r="CQ159" s="13"/>
      <c r="CR159" s="13"/>
      <c r="CS159" s="4"/>
      <c r="CV159"/>
      <c r="CW159"/>
      <c r="CX159"/>
      <c r="CY159"/>
    </row>
    <row r="160" spans="61:103">
      <c r="BI160" s="67"/>
      <c r="BJ160" s="67"/>
      <c r="BK160" s="67"/>
      <c r="BL160" s="67"/>
      <c r="BM160" s="67"/>
      <c r="BN160" s="67"/>
      <c r="BR160" s="67"/>
      <c r="BS160" s="67"/>
      <c r="BT160" s="67"/>
      <c r="BU160" s="67"/>
      <c r="BV160" s="67"/>
      <c r="BX160" s="67"/>
      <c r="BY160" s="67"/>
      <c r="BZ160" s="67"/>
      <c r="CQ160" s="13"/>
      <c r="CR160" s="13"/>
      <c r="CS160" s="4"/>
      <c r="CV160"/>
      <c r="CW160"/>
      <c r="CX160"/>
      <c r="CY160"/>
    </row>
    <row r="161" spans="61:103">
      <c r="BI161" s="67"/>
      <c r="BJ161" s="67"/>
      <c r="BK161" s="67"/>
      <c r="BL161" s="67"/>
      <c r="BM161" s="67"/>
      <c r="BN161" s="67"/>
      <c r="BR161" s="67"/>
      <c r="BS161" s="67"/>
      <c r="BT161" s="67"/>
      <c r="BU161" s="67"/>
      <c r="BV161" s="67"/>
      <c r="BX161" s="67"/>
      <c r="BY161" s="67"/>
      <c r="BZ161" s="67"/>
      <c r="CQ161" s="13"/>
      <c r="CR161" s="13"/>
      <c r="CS161" s="4"/>
      <c r="CV161"/>
      <c r="CW161"/>
      <c r="CX161"/>
      <c r="CY161"/>
    </row>
    <row r="162" spans="61:103">
      <c r="BI162" s="67"/>
      <c r="BJ162" s="67"/>
      <c r="BK162" s="67"/>
      <c r="BL162" s="67"/>
      <c r="BM162" s="67"/>
      <c r="BN162" s="67"/>
      <c r="BR162" s="67"/>
      <c r="BS162" s="67"/>
      <c r="BT162" s="67"/>
      <c r="BU162" s="67"/>
      <c r="BV162" s="67"/>
      <c r="BX162" s="67"/>
      <c r="BY162" s="67"/>
      <c r="BZ162" s="67"/>
      <c r="CQ162" s="13"/>
      <c r="CR162" s="13"/>
      <c r="CS162" s="4"/>
      <c r="CV162"/>
      <c r="CW162"/>
      <c r="CX162"/>
      <c r="CY162"/>
    </row>
    <row r="163" spans="61:103">
      <c r="BI163" s="67"/>
      <c r="BJ163" s="67"/>
      <c r="BK163" s="67"/>
      <c r="BL163" s="67"/>
      <c r="BM163" s="67"/>
      <c r="BN163" s="67"/>
      <c r="BR163" s="67"/>
      <c r="BS163" s="67"/>
      <c r="BT163" s="67"/>
      <c r="BU163" s="67"/>
      <c r="BV163" s="67"/>
      <c r="BX163" s="67"/>
      <c r="BY163" s="67"/>
      <c r="BZ163" s="67"/>
      <c r="CQ163" s="13"/>
      <c r="CR163" s="13"/>
      <c r="CS163" s="4"/>
      <c r="CV163"/>
      <c r="CW163"/>
      <c r="CX163"/>
      <c r="CY163"/>
    </row>
    <row r="164" spans="61:103">
      <c r="BI164" s="67"/>
      <c r="BJ164" s="67"/>
      <c r="BK164" s="67"/>
      <c r="BL164" s="67"/>
      <c r="BM164" s="67"/>
      <c r="BN164" s="67"/>
      <c r="BR164" s="67"/>
      <c r="BS164" s="67"/>
      <c r="BT164" s="67"/>
      <c r="BU164" s="67"/>
      <c r="BV164" s="67"/>
      <c r="BX164" s="67"/>
      <c r="BY164" s="67"/>
      <c r="BZ164" s="67"/>
      <c r="CQ164" s="13"/>
      <c r="CR164" s="13"/>
      <c r="CS164" s="4"/>
      <c r="CV164"/>
      <c r="CW164"/>
      <c r="CX164"/>
      <c r="CY164"/>
    </row>
    <row r="165" spans="61:103">
      <c r="BI165" s="67"/>
      <c r="BJ165" s="67"/>
      <c r="BK165" s="67"/>
      <c r="BL165" s="67"/>
      <c r="BM165" s="67"/>
      <c r="BN165" s="67"/>
      <c r="BR165" s="67"/>
      <c r="BS165" s="67"/>
      <c r="BT165" s="67"/>
      <c r="BU165" s="67"/>
      <c r="BV165" s="67"/>
      <c r="BX165" s="67"/>
      <c r="BY165" s="67"/>
      <c r="BZ165" s="67"/>
      <c r="CQ165" s="13"/>
      <c r="CR165" s="13"/>
      <c r="CS165" s="4"/>
      <c r="CV165"/>
      <c r="CW165"/>
      <c r="CX165"/>
      <c r="CY165"/>
    </row>
    <row r="166" spans="61:103">
      <c r="BI166" s="67"/>
      <c r="BJ166" s="67"/>
      <c r="BK166" s="67"/>
      <c r="BL166" s="67"/>
      <c r="BM166" s="67"/>
      <c r="BN166" s="67"/>
      <c r="BR166" s="67"/>
      <c r="BS166" s="67"/>
      <c r="BT166" s="67"/>
      <c r="BU166" s="67"/>
      <c r="BV166" s="67"/>
      <c r="BX166" s="67"/>
      <c r="BY166" s="67"/>
      <c r="BZ166" s="67"/>
      <c r="CQ166" s="13"/>
      <c r="CR166" s="13"/>
      <c r="CS166" s="4"/>
      <c r="CV166"/>
      <c r="CW166"/>
      <c r="CX166"/>
      <c r="CY166"/>
    </row>
    <row r="167" spans="61:103">
      <c r="BI167" s="67"/>
      <c r="BJ167" s="67"/>
      <c r="BK167" s="67"/>
      <c r="BL167" s="67"/>
      <c r="BM167" s="67"/>
      <c r="BN167" s="67"/>
      <c r="BR167" s="67"/>
      <c r="BS167" s="67"/>
      <c r="BT167" s="67"/>
      <c r="BU167" s="67"/>
      <c r="BV167" s="67"/>
      <c r="BX167" s="67"/>
      <c r="BY167" s="67"/>
      <c r="BZ167" s="67"/>
      <c r="CQ167" s="13"/>
      <c r="CR167" s="13"/>
      <c r="CS167" s="4"/>
      <c r="CV167"/>
      <c r="CW167"/>
      <c r="CX167"/>
      <c r="CY167"/>
    </row>
    <row r="168" spans="61:103">
      <c r="BI168" s="67"/>
      <c r="BJ168" s="67"/>
      <c r="BK168" s="67"/>
      <c r="BL168" s="67"/>
      <c r="BM168" s="67"/>
      <c r="BN168" s="67"/>
      <c r="BR168" s="67"/>
      <c r="BS168" s="67"/>
      <c r="BT168" s="67"/>
      <c r="BU168" s="67"/>
      <c r="BV168" s="67"/>
      <c r="BX168" s="67"/>
      <c r="BY168" s="67"/>
      <c r="BZ168" s="67"/>
      <c r="CQ168" s="13"/>
      <c r="CR168" s="13"/>
      <c r="CS168" s="4"/>
      <c r="CV168"/>
      <c r="CW168"/>
      <c r="CX168"/>
      <c r="CY168"/>
    </row>
    <row r="169" spans="61:103">
      <c r="BI169" s="67"/>
      <c r="BJ169" s="67"/>
      <c r="BK169" s="67"/>
      <c r="BL169" s="67"/>
      <c r="BM169" s="67"/>
      <c r="BN169" s="67"/>
      <c r="BR169" s="67"/>
      <c r="BS169" s="67"/>
      <c r="BT169" s="67"/>
      <c r="BU169" s="67"/>
      <c r="BV169" s="67"/>
      <c r="BX169" s="67"/>
      <c r="BY169" s="67"/>
      <c r="BZ169" s="67"/>
      <c r="CQ169" s="13"/>
      <c r="CR169" s="13"/>
      <c r="CS169" s="4"/>
      <c r="CV169"/>
      <c r="CW169"/>
      <c r="CX169"/>
      <c r="CY169"/>
    </row>
    <row r="170" spans="61:103">
      <c r="BI170" s="67"/>
      <c r="BJ170" s="67"/>
      <c r="BK170" s="67"/>
      <c r="BL170" s="67"/>
      <c r="BM170" s="67"/>
      <c r="BN170" s="67"/>
      <c r="BR170" s="67"/>
      <c r="BS170" s="67"/>
      <c r="BT170" s="67"/>
      <c r="BU170" s="67"/>
      <c r="BV170" s="67"/>
      <c r="BX170" s="67"/>
      <c r="BY170" s="67"/>
      <c r="BZ170" s="67"/>
      <c r="CQ170" s="13"/>
      <c r="CR170" s="13"/>
      <c r="CS170" s="4"/>
      <c r="CV170"/>
      <c r="CW170"/>
      <c r="CX170"/>
      <c r="CY170"/>
    </row>
    <row r="171" spans="61:103">
      <c r="BI171" s="67"/>
      <c r="BJ171" s="67"/>
      <c r="BK171" s="67"/>
      <c r="BL171" s="67"/>
      <c r="BM171" s="67"/>
      <c r="BN171" s="67"/>
      <c r="BR171" s="67"/>
      <c r="BS171" s="67"/>
      <c r="BT171" s="67"/>
      <c r="BU171" s="67"/>
      <c r="BV171" s="67"/>
      <c r="BX171" s="67"/>
      <c r="BY171" s="67"/>
      <c r="BZ171" s="67"/>
      <c r="CQ171" s="13"/>
      <c r="CR171" s="13"/>
      <c r="CS171" s="4"/>
      <c r="CV171"/>
      <c r="CW171"/>
      <c r="CX171"/>
      <c r="CY171"/>
    </row>
    <row r="172" spans="61:103">
      <c r="BI172" s="67"/>
      <c r="BJ172" s="67"/>
      <c r="BK172" s="67"/>
      <c r="BL172" s="67"/>
      <c r="BM172" s="67"/>
      <c r="BN172" s="67"/>
      <c r="BR172" s="67"/>
      <c r="BS172" s="67"/>
      <c r="BT172" s="67"/>
      <c r="BU172" s="67"/>
      <c r="BV172" s="67"/>
      <c r="BX172" s="67"/>
      <c r="BY172" s="67"/>
      <c r="BZ172" s="67"/>
      <c r="CQ172" s="13"/>
      <c r="CR172" s="13"/>
      <c r="CS172" s="4"/>
      <c r="CV172"/>
      <c r="CW172"/>
      <c r="CX172"/>
      <c r="CY172"/>
    </row>
    <row r="173" spans="61:103">
      <c r="BI173" s="67"/>
      <c r="BJ173" s="67"/>
      <c r="BK173" s="67"/>
      <c r="BL173" s="67"/>
      <c r="BM173" s="67"/>
      <c r="BN173" s="67"/>
      <c r="BR173" s="67"/>
      <c r="BS173" s="67"/>
      <c r="BT173" s="67"/>
      <c r="BU173" s="67"/>
      <c r="BV173" s="67"/>
      <c r="BX173" s="67"/>
      <c r="BY173" s="67"/>
      <c r="BZ173" s="67"/>
      <c r="CQ173" s="13"/>
      <c r="CR173" s="13"/>
      <c r="CS173" s="4"/>
      <c r="CV173"/>
      <c r="CW173"/>
      <c r="CX173"/>
      <c r="CY173"/>
    </row>
    <row r="174" spans="61:103">
      <c r="BI174" s="67"/>
      <c r="BJ174" s="67"/>
      <c r="BK174" s="67"/>
      <c r="BL174" s="67"/>
      <c r="BM174" s="67"/>
      <c r="BN174" s="67"/>
      <c r="BR174" s="67"/>
      <c r="BS174" s="67"/>
      <c r="BT174" s="67"/>
      <c r="BU174" s="67"/>
      <c r="BV174" s="67"/>
      <c r="BX174" s="67"/>
      <c r="BY174" s="67"/>
      <c r="BZ174" s="67"/>
      <c r="CQ174" s="13"/>
      <c r="CR174" s="13"/>
      <c r="CS174" s="4"/>
      <c r="CV174"/>
      <c r="CW174"/>
      <c r="CX174"/>
      <c r="CY174"/>
    </row>
    <row r="175" spans="61:103">
      <c r="BI175" s="67"/>
      <c r="BJ175" s="67"/>
      <c r="BK175" s="67"/>
      <c r="BL175" s="67"/>
      <c r="BM175" s="67"/>
      <c r="BN175" s="67"/>
      <c r="BR175" s="67"/>
      <c r="BS175" s="67"/>
      <c r="BT175" s="67"/>
      <c r="BU175" s="67"/>
      <c r="BV175" s="67"/>
      <c r="BX175" s="67"/>
      <c r="BY175" s="67"/>
      <c r="BZ175" s="67"/>
      <c r="CQ175" s="13"/>
      <c r="CR175" s="13"/>
      <c r="CS175" s="4"/>
      <c r="CV175"/>
      <c r="CW175"/>
      <c r="CX175"/>
      <c r="CY175"/>
    </row>
    <row r="176" spans="61:103">
      <c r="BI176" s="67"/>
      <c r="BJ176" s="67"/>
      <c r="BK176" s="67"/>
      <c r="BL176" s="67"/>
      <c r="BM176" s="67"/>
      <c r="BN176" s="67"/>
      <c r="BR176" s="67"/>
      <c r="BS176" s="67"/>
      <c r="BT176" s="67"/>
      <c r="BU176" s="67"/>
      <c r="BV176" s="67"/>
      <c r="BX176" s="67"/>
      <c r="BY176" s="67"/>
      <c r="BZ176" s="67"/>
      <c r="CQ176" s="13"/>
      <c r="CR176" s="13"/>
      <c r="CS176" s="4"/>
      <c r="CV176"/>
      <c r="CW176"/>
      <c r="CX176"/>
      <c r="CY176"/>
    </row>
    <row r="177" spans="61:103">
      <c r="BI177" s="67"/>
      <c r="BJ177" s="67"/>
      <c r="BK177" s="67"/>
      <c r="BL177" s="67"/>
      <c r="BM177" s="67"/>
      <c r="BN177" s="67"/>
      <c r="BR177" s="67"/>
      <c r="BS177" s="67"/>
      <c r="BT177" s="67"/>
      <c r="BU177" s="67"/>
      <c r="BV177" s="67"/>
      <c r="BX177" s="67"/>
      <c r="BY177" s="67"/>
      <c r="BZ177" s="67"/>
      <c r="CQ177" s="13"/>
      <c r="CR177" s="13"/>
      <c r="CS177" s="4"/>
      <c r="CV177"/>
      <c r="CW177"/>
      <c r="CX177"/>
      <c r="CY177"/>
    </row>
    <row r="178" spans="61:103">
      <c r="BI178" s="67"/>
      <c r="BJ178" s="67"/>
      <c r="BK178" s="67"/>
      <c r="BL178" s="67"/>
      <c r="BM178" s="67"/>
      <c r="BN178" s="67"/>
      <c r="BR178" s="67"/>
      <c r="BS178" s="67"/>
      <c r="BT178" s="67"/>
      <c r="BU178" s="67"/>
      <c r="BV178" s="67"/>
      <c r="BX178" s="67"/>
      <c r="BY178" s="67"/>
      <c r="BZ178" s="67"/>
      <c r="CQ178" s="13"/>
      <c r="CR178" s="13"/>
      <c r="CS178" s="4"/>
      <c r="CV178"/>
      <c r="CW178"/>
      <c r="CX178"/>
      <c r="CY178"/>
    </row>
    <row r="179" spans="61:103">
      <c r="BI179" s="67"/>
      <c r="BJ179" s="67"/>
      <c r="BK179" s="67"/>
      <c r="BL179" s="67"/>
      <c r="BM179" s="67"/>
      <c r="BN179" s="67"/>
      <c r="BR179" s="67"/>
      <c r="BS179" s="67"/>
      <c r="BT179" s="67"/>
      <c r="BU179" s="67"/>
      <c r="BV179" s="67"/>
      <c r="BX179" s="67"/>
      <c r="BY179" s="67"/>
      <c r="BZ179" s="67"/>
      <c r="CQ179" s="13"/>
      <c r="CR179" s="13"/>
      <c r="CS179" s="4"/>
      <c r="CV179"/>
      <c r="CW179"/>
      <c r="CX179"/>
      <c r="CY179"/>
    </row>
    <row r="180" spans="61:103">
      <c r="BI180" s="67"/>
      <c r="BJ180" s="67"/>
      <c r="BK180" s="67"/>
      <c r="BL180" s="67"/>
      <c r="BM180" s="67"/>
      <c r="BN180" s="67"/>
      <c r="BR180" s="67"/>
      <c r="BS180" s="67"/>
      <c r="BT180" s="67"/>
      <c r="BU180" s="67"/>
      <c r="BV180" s="67"/>
      <c r="BX180" s="67"/>
      <c r="BY180" s="67"/>
      <c r="BZ180" s="67"/>
      <c r="CQ180" s="13"/>
      <c r="CR180" s="13"/>
      <c r="CS180" s="4"/>
      <c r="CV180"/>
      <c r="CW180"/>
      <c r="CX180"/>
      <c r="CY180"/>
    </row>
    <row r="181" spans="61:103">
      <c r="BI181" s="67"/>
      <c r="BJ181" s="67"/>
      <c r="BK181" s="67"/>
      <c r="BL181" s="67"/>
      <c r="BM181" s="67"/>
      <c r="BN181" s="67"/>
      <c r="BR181" s="67"/>
      <c r="BS181" s="67"/>
      <c r="BT181" s="67"/>
      <c r="BU181" s="67"/>
      <c r="BV181" s="67"/>
      <c r="BX181" s="67"/>
      <c r="BY181" s="67"/>
      <c r="BZ181" s="67"/>
      <c r="CQ181" s="13"/>
      <c r="CR181" s="13"/>
      <c r="CS181" s="4"/>
      <c r="CV181"/>
      <c r="CW181"/>
      <c r="CX181"/>
      <c r="CY181"/>
    </row>
    <row r="182" spans="61:103">
      <c r="BI182" s="67"/>
      <c r="BJ182" s="67"/>
      <c r="BK182" s="67"/>
      <c r="BL182" s="67"/>
      <c r="BM182" s="67"/>
      <c r="BN182" s="67"/>
      <c r="BR182" s="67"/>
      <c r="BS182" s="67"/>
      <c r="BT182" s="67"/>
      <c r="BU182" s="67"/>
      <c r="BV182" s="67"/>
      <c r="BX182" s="67"/>
      <c r="BY182" s="67"/>
      <c r="BZ182" s="67"/>
      <c r="CQ182" s="13"/>
      <c r="CR182" s="13"/>
      <c r="CS182" s="4"/>
      <c r="CV182"/>
      <c r="CW182"/>
      <c r="CX182"/>
      <c r="CY182"/>
    </row>
    <row r="183" spans="61:103">
      <c r="BI183" s="67"/>
      <c r="BJ183" s="67"/>
      <c r="BK183" s="67"/>
      <c r="BL183" s="67"/>
      <c r="BM183" s="67"/>
      <c r="BN183" s="67"/>
      <c r="BR183" s="67"/>
      <c r="BS183" s="67"/>
      <c r="BT183" s="67"/>
      <c r="BU183" s="67"/>
      <c r="BV183" s="67"/>
      <c r="BX183" s="67"/>
      <c r="BY183" s="67"/>
      <c r="BZ183" s="67"/>
      <c r="CQ183" s="13"/>
      <c r="CR183" s="13"/>
      <c r="CS183" s="4"/>
      <c r="CV183"/>
      <c r="CW183"/>
      <c r="CX183"/>
      <c r="CY183"/>
    </row>
    <row r="184" spans="61:103">
      <c r="BI184" s="67"/>
      <c r="BJ184" s="67"/>
      <c r="BK184" s="67"/>
      <c r="BL184" s="67"/>
      <c r="BM184" s="67"/>
      <c r="BN184" s="67"/>
      <c r="BR184" s="67"/>
      <c r="BS184" s="67"/>
      <c r="BT184" s="67"/>
      <c r="BU184" s="67"/>
      <c r="BV184" s="67"/>
      <c r="BX184" s="67"/>
      <c r="BY184" s="67"/>
      <c r="BZ184" s="67"/>
      <c r="CQ184" s="13"/>
      <c r="CR184" s="13"/>
      <c r="CS184" s="4"/>
      <c r="CV184"/>
      <c r="CW184"/>
      <c r="CX184"/>
      <c r="CY184"/>
    </row>
    <row r="185" spans="61:103">
      <c r="BI185" s="67"/>
      <c r="BJ185" s="67"/>
      <c r="BK185" s="67"/>
      <c r="BL185" s="67"/>
      <c r="BM185" s="67"/>
      <c r="BN185" s="67"/>
      <c r="BR185" s="67"/>
      <c r="BS185" s="67"/>
      <c r="BT185" s="67"/>
      <c r="BU185" s="67"/>
      <c r="BV185" s="67"/>
      <c r="BX185" s="67"/>
      <c r="BY185" s="67"/>
      <c r="BZ185" s="67"/>
      <c r="CQ185" s="13"/>
      <c r="CR185" s="13"/>
      <c r="CS185" s="4"/>
      <c r="CV185"/>
      <c r="CW185"/>
      <c r="CX185"/>
      <c r="CY185"/>
    </row>
    <row r="186" spans="61:103">
      <c r="BI186" s="67"/>
      <c r="BJ186" s="67"/>
      <c r="BK186" s="67"/>
      <c r="BL186" s="67"/>
      <c r="BM186" s="67"/>
      <c r="BN186" s="67"/>
      <c r="BR186" s="67"/>
      <c r="BS186" s="67"/>
      <c r="BT186" s="67"/>
      <c r="BU186" s="67"/>
      <c r="BV186" s="67"/>
      <c r="BX186" s="67"/>
      <c r="BY186" s="67"/>
      <c r="BZ186" s="67"/>
      <c r="CQ186" s="13"/>
      <c r="CR186" s="13"/>
      <c r="CS186" s="4"/>
      <c r="CV186"/>
      <c r="CW186"/>
      <c r="CX186"/>
      <c r="CY186"/>
    </row>
    <row r="187" spans="61:103">
      <c r="BI187" s="67"/>
      <c r="BJ187" s="67"/>
      <c r="BK187" s="67"/>
      <c r="BL187" s="67"/>
      <c r="BM187" s="67"/>
      <c r="BN187" s="67"/>
      <c r="BR187" s="67"/>
      <c r="BS187" s="67"/>
      <c r="BT187" s="67"/>
      <c r="BU187" s="67"/>
      <c r="BV187" s="67"/>
      <c r="BX187" s="67"/>
      <c r="BY187" s="67"/>
      <c r="BZ187" s="67"/>
      <c r="CQ187" s="13"/>
      <c r="CR187" s="13"/>
      <c r="CS187" s="4"/>
      <c r="CV187"/>
      <c r="CW187"/>
      <c r="CX187"/>
      <c r="CY187"/>
    </row>
    <row r="188" spans="61:103">
      <c r="BI188" s="67"/>
      <c r="BJ188" s="67"/>
      <c r="BK188" s="67"/>
      <c r="BL188" s="67"/>
      <c r="BM188" s="67"/>
      <c r="BN188" s="67"/>
      <c r="BR188" s="67"/>
      <c r="BS188" s="67"/>
      <c r="BT188" s="67"/>
      <c r="BU188" s="67"/>
      <c r="BV188" s="67"/>
      <c r="BX188" s="67"/>
      <c r="BY188" s="67"/>
      <c r="BZ188" s="67"/>
      <c r="CQ188" s="13"/>
      <c r="CR188" s="13"/>
      <c r="CS188" s="4"/>
      <c r="CV188"/>
      <c r="CW188"/>
      <c r="CX188"/>
      <c r="CY188"/>
    </row>
    <row r="189" spans="61:103">
      <c r="BI189" s="67"/>
      <c r="BJ189" s="67"/>
      <c r="BK189" s="67"/>
      <c r="BL189" s="67"/>
      <c r="BM189" s="67"/>
      <c r="BN189" s="67"/>
      <c r="BR189" s="67"/>
      <c r="BS189" s="67"/>
      <c r="BT189" s="67"/>
      <c r="BU189" s="67"/>
      <c r="BV189" s="67"/>
      <c r="BX189" s="67"/>
      <c r="BY189" s="67"/>
      <c r="BZ189" s="67"/>
      <c r="CQ189" s="13"/>
      <c r="CR189" s="13"/>
      <c r="CS189" s="4"/>
      <c r="CV189"/>
      <c r="CW189"/>
      <c r="CX189"/>
      <c r="CY189"/>
    </row>
    <row r="190" spans="61:103">
      <c r="BI190" s="67"/>
      <c r="BJ190" s="67"/>
      <c r="BK190" s="67"/>
      <c r="BL190" s="67"/>
      <c r="BM190" s="67"/>
      <c r="BN190" s="67"/>
      <c r="BR190" s="67"/>
      <c r="BS190" s="67"/>
      <c r="BT190" s="67"/>
      <c r="BU190" s="67"/>
      <c r="BV190" s="67"/>
      <c r="BX190" s="67"/>
      <c r="BY190" s="67"/>
      <c r="BZ190" s="67"/>
      <c r="CS190" s="4"/>
      <c r="CV190"/>
      <c r="CW190"/>
      <c r="CX190"/>
      <c r="CY190"/>
    </row>
    <row r="191" spans="61:103">
      <c r="BI191" s="67"/>
      <c r="BJ191" s="67"/>
      <c r="BK191" s="67"/>
      <c r="BL191" s="67"/>
      <c r="BM191" s="67"/>
      <c r="BN191" s="67"/>
      <c r="BR191" s="67"/>
      <c r="BS191" s="67"/>
      <c r="BT191" s="67"/>
      <c r="BU191" s="67"/>
      <c r="BV191" s="67"/>
      <c r="BX191" s="67"/>
      <c r="BY191" s="67"/>
      <c r="BZ191" s="67"/>
      <c r="CS191" s="4"/>
      <c r="CV191"/>
      <c r="CW191"/>
      <c r="CX191"/>
      <c r="CY191"/>
    </row>
    <row r="192" spans="61:103">
      <c r="BI192" s="67"/>
      <c r="BJ192" s="67"/>
      <c r="BK192" s="67"/>
      <c r="BL192" s="67"/>
      <c r="BM192" s="67"/>
      <c r="BN192" s="67"/>
      <c r="BR192" s="67"/>
      <c r="BS192" s="67"/>
      <c r="BT192" s="67"/>
      <c r="BU192" s="67"/>
      <c r="BV192" s="67"/>
      <c r="BX192" s="67"/>
      <c r="BY192" s="67"/>
      <c r="BZ192" s="67"/>
      <c r="CS192" s="4"/>
      <c r="CV192"/>
      <c r="CW192"/>
      <c r="CX192"/>
      <c r="CY192"/>
    </row>
    <row r="193" spans="61:103">
      <c r="BI193" s="67"/>
      <c r="BJ193" s="67"/>
      <c r="BK193" s="67"/>
      <c r="BL193" s="67"/>
      <c r="BM193" s="67"/>
      <c r="BN193" s="67"/>
      <c r="BR193" s="67"/>
      <c r="BS193" s="67"/>
      <c r="BT193" s="67"/>
      <c r="BU193" s="67"/>
      <c r="BV193" s="67"/>
      <c r="BX193" s="67"/>
      <c r="BY193" s="67"/>
      <c r="BZ193" s="67"/>
      <c r="CS193" s="4"/>
      <c r="CV193"/>
      <c r="CW193"/>
      <c r="CX193"/>
      <c r="CY193"/>
    </row>
    <row r="194" spans="61:103">
      <c r="BI194" s="67"/>
      <c r="BJ194" s="67"/>
      <c r="BK194" s="67"/>
      <c r="BL194" s="67"/>
      <c r="BM194" s="67"/>
      <c r="BN194" s="67"/>
      <c r="BR194" s="67"/>
      <c r="BS194" s="67"/>
      <c r="BT194" s="67"/>
      <c r="BU194" s="67"/>
      <c r="BV194" s="67"/>
      <c r="BX194" s="67"/>
      <c r="BY194" s="67"/>
      <c r="BZ194" s="67"/>
      <c r="CS194" s="4"/>
      <c r="CV194"/>
      <c r="CW194"/>
      <c r="CX194"/>
      <c r="CY194"/>
    </row>
    <row r="195" spans="61:103">
      <c r="BI195" s="67"/>
      <c r="BJ195" s="67"/>
      <c r="BK195" s="67"/>
      <c r="BL195" s="67"/>
      <c r="BM195" s="67"/>
      <c r="BN195" s="67"/>
      <c r="BR195" s="67"/>
      <c r="BS195" s="67"/>
      <c r="BT195" s="67"/>
      <c r="BU195" s="67"/>
      <c r="BV195" s="67"/>
      <c r="BX195" s="67"/>
      <c r="BY195" s="67"/>
      <c r="BZ195" s="67"/>
      <c r="CS195" s="4"/>
      <c r="CV195"/>
      <c r="CW195"/>
      <c r="CX195"/>
      <c r="CY195"/>
    </row>
    <row r="196" spans="61:103">
      <c r="BI196" s="67"/>
      <c r="BJ196" s="67"/>
      <c r="BK196" s="67"/>
      <c r="BL196" s="67"/>
      <c r="BM196" s="67"/>
      <c r="BN196" s="67"/>
      <c r="BR196" s="67"/>
      <c r="BS196" s="67"/>
      <c r="BT196" s="67"/>
      <c r="BU196" s="67"/>
      <c r="BV196" s="67"/>
      <c r="BX196" s="67"/>
      <c r="BY196" s="67"/>
      <c r="BZ196" s="67"/>
      <c r="CS196" s="4"/>
      <c r="CV196"/>
      <c r="CW196"/>
      <c r="CX196"/>
      <c r="CY196"/>
    </row>
    <row r="197" spans="61:103">
      <c r="BI197" s="67"/>
      <c r="BJ197" s="67"/>
      <c r="BK197" s="67"/>
      <c r="BL197" s="67"/>
      <c r="BM197" s="67"/>
      <c r="BN197" s="67"/>
      <c r="BR197" s="67"/>
      <c r="BS197" s="67"/>
      <c r="BT197" s="67"/>
      <c r="BU197" s="67"/>
      <c r="BV197" s="67"/>
      <c r="BX197" s="67"/>
      <c r="BY197" s="67"/>
      <c r="BZ197" s="67"/>
      <c r="CS197" s="4"/>
      <c r="CV197"/>
      <c r="CW197"/>
      <c r="CX197"/>
      <c r="CY197"/>
    </row>
    <row r="198" spans="61:103">
      <c r="BI198" s="67"/>
      <c r="BJ198" s="67"/>
      <c r="BK198" s="67"/>
      <c r="BL198" s="67"/>
      <c r="BM198" s="67"/>
      <c r="BN198" s="67"/>
      <c r="BR198" s="67"/>
      <c r="BS198" s="67"/>
      <c r="BT198" s="67"/>
      <c r="BU198" s="67"/>
      <c r="BV198" s="67"/>
      <c r="BX198" s="67"/>
      <c r="BY198" s="67"/>
      <c r="BZ198" s="67"/>
      <c r="CS198" s="4"/>
      <c r="CV198"/>
      <c r="CW198"/>
      <c r="CX198"/>
      <c r="CY198"/>
    </row>
    <row r="199" spans="61:103">
      <c r="BI199" s="67"/>
      <c r="BJ199" s="67"/>
      <c r="BK199" s="67"/>
      <c r="BL199" s="67"/>
      <c r="BM199" s="67"/>
      <c r="BN199" s="67"/>
      <c r="BR199" s="67"/>
      <c r="BS199" s="67"/>
      <c r="BT199" s="67"/>
      <c r="BU199" s="67"/>
      <c r="BV199" s="67"/>
      <c r="BX199" s="67"/>
      <c r="BY199" s="67"/>
      <c r="BZ199" s="67"/>
      <c r="CS199" s="4"/>
      <c r="CV199"/>
      <c r="CW199"/>
      <c r="CX199"/>
      <c r="CY199"/>
    </row>
    <row r="200" spans="61:103">
      <c r="BI200" s="67"/>
      <c r="BJ200" s="67"/>
      <c r="BK200" s="67"/>
      <c r="BL200" s="67"/>
      <c r="BM200" s="67"/>
      <c r="BN200" s="67"/>
      <c r="BR200" s="67"/>
      <c r="BS200" s="67"/>
      <c r="BT200" s="67"/>
      <c r="BU200" s="67"/>
      <c r="BV200" s="67"/>
      <c r="BX200" s="67"/>
      <c r="BY200" s="67"/>
      <c r="BZ200" s="67"/>
      <c r="CS200" s="4"/>
      <c r="CV200"/>
      <c r="CW200"/>
      <c r="CX200"/>
      <c r="CY200"/>
    </row>
    <row r="201" spans="61:103">
      <c r="BI201" s="67"/>
      <c r="BJ201" s="67"/>
      <c r="BK201" s="67"/>
      <c r="BL201" s="67"/>
      <c r="BM201" s="67"/>
      <c r="BN201" s="67"/>
      <c r="BR201" s="67"/>
      <c r="BS201" s="67"/>
      <c r="BT201" s="67"/>
      <c r="BU201" s="67"/>
      <c r="BV201" s="67"/>
      <c r="BX201" s="67"/>
      <c r="BY201" s="67"/>
      <c r="BZ201" s="67"/>
      <c r="CS201" s="4"/>
      <c r="CV201"/>
      <c r="CW201"/>
      <c r="CX201"/>
      <c r="CY201"/>
    </row>
    <row r="202" spans="61:103">
      <c r="BI202" s="67"/>
      <c r="BJ202" s="67"/>
      <c r="BK202" s="67"/>
      <c r="BL202" s="67"/>
      <c r="BM202" s="67"/>
      <c r="BN202" s="67"/>
      <c r="BR202" s="67"/>
      <c r="BS202" s="67"/>
      <c r="BT202" s="67"/>
      <c r="BU202" s="67"/>
      <c r="BV202" s="67"/>
      <c r="BX202" s="67"/>
      <c r="BY202" s="67"/>
      <c r="BZ202" s="67"/>
      <c r="CS202" s="4"/>
      <c r="CV202"/>
      <c r="CW202"/>
      <c r="CX202"/>
      <c r="CY202"/>
    </row>
    <row r="203" spans="61:103">
      <c r="BI203" s="67"/>
      <c r="BJ203" s="67"/>
      <c r="BK203" s="67"/>
      <c r="BL203" s="67"/>
      <c r="BM203" s="67"/>
      <c r="BN203" s="67"/>
      <c r="BR203" s="67"/>
      <c r="BS203" s="67"/>
      <c r="BT203" s="67"/>
      <c r="BU203" s="67"/>
      <c r="BV203" s="67"/>
      <c r="BX203" s="67"/>
      <c r="BY203" s="67"/>
      <c r="BZ203" s="67"/>
      <c r="CS203" s="4"/>
      <c r="CV203"/>
      <c r="CW203"/>
      <c r="CX203"/>
      <c r="CY203"/>
    </row>
    <row r="204" spans="61:103">
      <c r="BI204" s="67"/>
      <c r="BJ204" s="67"/>
      <c r="BK204" s="67"/>
      <c r="BL204" s="67"/>
      <c r="BM204" s="67"/>
      <c r="BN204" s="67"/>
      <c r="BR204" s="67"/>
      <c r="BS204" s="67"/>
      <c r="BT204" s="67"/>
      <c r="BU204" s="67"/>
      <c r="BV204" s="67"/>
      <c r="BX204" s="67"/>
      <c r="BY204" s="67"/>
      <c r="BZ204" s="67"/>
      <c r="CS204" s="4"/>
      <c r="CV204"/>
      <c r="CW204"/>
      <c r="CX204"/>
      <c r="CY204"/>
    </row>
    <row r="205" spans="61:103">
      <c r="BI205" s="67"/>
      <c r="BJ205" s="67"/>
      <c r="BK205" s="67"/>
      <c r="BL205" s="67"/>
      <c r="BM205" s="67"/>
      <c r="BN205" s="67"/>
      <c r="BR205" s="67"/>
      <c r="BS205" s="67"/>
      <c r="BT205" s="67"/>
      <c r="BU205" s="67"/>
      <c r="BV205" s="67"/>
      <c r="BX205" s="67"/>
      <c r="BY205" s="67"/>
      <c r="BZ205" s="67"/>
      <c r="CS205" s="4"/>
      <c r="CV205"/>
      <c r="CW205"/>
      <c r="CX205"/>
      <c r="CY205"/>
    </row>
    <row r="206" spans="61:103">
      <c r="BI206" s="67"/>
      <c r="BJ206" s="67"/>
      <c r="BK206" s="67"/>
      <c r="BL206" s="67"/>
      <c r="BM206" s="67"/>
      <c r="BN206" s="67"/>
      <c r="BR206" s="67"/>
      <c r="BS206" s="67"/>
      <c r="BT206" s="67"/>
      <c r="BU206" s="67"/>
      <c r="BV206" s="67"/>
      <c r="BX206" s="67"/>
      <c r="BY206" s="67"/>
      <c r="BZ206" s="67"/>
      <c r="CS206" s="4"/>
      <c r="CV206"/>
      <c r="CW206"/>
      <c r="CX206"/>
      <c r="CY206"/>
    </row>
    <row r="207" spans="61:103">
      <c r="BI207" s="67"/>
      <c r="BJ207" s="67"/>
      <c r="BK207" s="67"/>
      <c r="BL207" s="67"/>
      <c r="BM207" s="67"/>
      <c r="BN207" s="67"/>
      <c r="BR207" s="67"/>
      <c r="BS207" s="67"/>
      <c r="BT207" s="67"/>
      <c r="BU207" s="67"/>
      <c r="BV207" s="67"/>
      <c r="BX207" s="67"/>
      <c r="BY207" s="67"/>
      <c r="BZ207" s="67"/>
      <c r="CS207" s="4"/>
      <c r="CV207"/>
      <c r="CW207"/>
      <c r="CX207"/>
      <c r="CY207"/>
    </row>
    <row r="208" spans="61:103">
      <c r="BI208" s="67"/>
      <c r="BJ208" s="67"/>
      <c r="BK208" s="67"/>
      <c r="BL208" s="67"/>
      <c r="BM208" s="67"/>
      <c r="BN208" s="67"/>
      <c r="BR208" s="67"/>
      <c r="BS208" s="67"/>
      <c r="BT208" s="67"/>
      <c r="BU208" s="67"/>
      <c r="BV208" s="67"/>
      <c r="BX208" s="67"/>
      <c r="BY208" s="67"/>
      <c r="BZ208" s="67"/>
      <c r="CS208" s="4"/>
      <c r="CV208"/>
      <c r="CW208"/>
      <c r="CX208"/>
      <c r="CY208"/>
    </row>
    <row r="209" spans="61:103">
      <c r="BI209" s="67"/>
      <c r="BJ209" s="67"/>
      <c r="BK209" s="67"/>
      <c r="BL209" s="67"/>
      <c r="BM209" s="67"/>
      <c r="BN209" s="67"/>
      <c r="BR209" s="67"/>
      <c r="BS209" s="67"/>
      <c r="BT209" s="67"/>
      <c r="BU209" s="67"/>
      <c r="BV209" s="67"/>
      <c r="BX209" s="67"/>
      <c r="BY209" s="67"/>
      <c r="BZ209" s="67"/>
      <c r="CS209" s="4"/>
      <c r="CV209"/>
      <c r="CW209"/>
      <c r="CX209"/>
      <c r="CY209"/>
    </row>
    <row r="210" spans="61:103">
      <c r="BI210" s="67"/>
      <c r="BJ210" s="67"/>
      <c r="BK210" s="67"/>
      <c r="BL210" s="67"/>
      <c r="BM210" s="67"/>
      <c r="BN210" s="67"/>
      <c r="BR210" s="67"/>
      <c r="BS210" s="67"/>
      <c r="BT210" s="67"/>
      <c r="BU210" s="67"/>
      <c r="BV210" s="67"/>
      <c r="BX210" s="67"/>
      <c r="BY210" s="67"/>
      <c r="BZ210" s="67"/>
      <c r="CS210" s="4"/>
      <c r="CV210"/>
      <c r="CW210"/>
      <c r="CX210"/>
      <c r="CY210"/>
    </row>
    <row r="211" spans="61:103">
      <c r="BI211" s="67"/>
      <c r="BJ211" s="67"/>
      <c r="BK211" s="67"/>
      <c r="BL211" s="67"/>
      <c r="BM211" s="67"/>
      <c r="BN211" s="67"/>
      <c r="BR211" s="67"/>
      <c r="BS211" s="67"/>
      <c r="BT211" s="67"/>
      <c r="BU211" s="67"/>
      <c r="BV211" s="67"/>
      <c r="BX211" s="67"/>
      <c r="BY211" s="67"/>
      <c r="BZ211" s="67"/>
      <c r="CS211" s="4"/>
      <c r="CV211"/>
      <c r="CW211"/>
      <c r="CX211"/>
      <c r="CY211"/>
    </row>
    <row r="212" spans="61:103">
      <c r="BI212" s="67"/>
      <c r="BJ212" s="67"/>
      <c r="BK212" s="67"/>
      <c r="BL212" s="67"/>
      <c r="BM212" s="67"/>
      <c r="BN212" s="67"/>
      <c r="BR212" s="67"/>
      <c r="BS212" s="67"/>
      <c r="BT212" s="67"/>
      <c r="BU212" s="67"/>
      <c r="BV212" s="67"/>
      <c r="BX212" s="67"/>
      <c r="BY212" s="67"/>
      <c r="BZ212" s="67"/>
      <c r="CS212" s="4"/>
      <c r="CV212"/>
      <c r="CW212"/>
      <c r="CX212"/>
      <c r="CY212"/>
    </row>
    <row r="213" spans="61:103">
      <c r="BI213" s="67"/>
      <c r="BJ213" s="67"/>
      <c r="BK213" s="67"/>
      <c r="BL213" s="67"/>
      <c r="BM213" s="67"/>
      <c r="BN213" s="67"/>
      <c r="BR213" s="67"/>
      <c r="BS213" s="67"/>
      <c r="BT213" s="67"/>
      <c r="BU213" s="67"/>
      <c r="BV213" s="67"/>
      <c r="BX213" s="67"/>
      <c r="BY213" s="67"/>
      <c r="BZ213" s="67"/>
      <c r="CS213" s="4"/>
      <c r="CV213"/>
      <c r="CW213"/>
      <c r="CX213"/>
      <c r="CY213"/>
    </row>
    <row r="214" spans="61:103">
      <c r="BI214" s="67"/>
      <c r="BJ214" s="67"/>
      <c r="BK214" s="67"/>
      <c r="BL214" s="67"/>
      <c r="BM214" s="67"/>
      <c r="BN214" s="67"/>
      <c r="BR214" s="67"/>
      <c r="BS214" s="67"/>
      <c r="BT214" s="67"/>
      <c r="BU214" s="67"/>
      <c r="BV214" s="67"/>
      <c r="BX214" s="67"/>
      <c r="BY214" s="67"/>
      <c r="BZ214" s="67"/>
      <c r="CS214" s="4"/>
      <c r="CV214"/>
      <c r="CW214"/>
      <c r="CX214"/>
      <c r="CY214"/>
    </row>
    <row r="215" spans="61:103">
      <c r="BI215" s="67"/>
      <c r="BJ215" s="67"/>
      <c r="BK215" s="67"/>
      <c r="BL215" s="67"/>
      <c r="BM215" s="67"/>
      <c r="BN215" s="67"/>
      <c r="BR215" s="67"/>
      <c r="BS215" s="67"/>
      <c r="BT215" s="67"/>
      <c r="BU215" s="67"/>
      <c r="BV215" s="67"/>
      <c r="BX215" s="67"/>
      <c r="BY215" s="67"/>
      <c r="BZ215" s="67"/>
      <c r="CS215" s="4"/>
      <c r="CV215"/>
      <c r="CW215"/>
      <c r="CX215"/>
      <c r="CY215"/>
    </row>
    <row r="216" spans="61:103">
      <c r="BI216" s="67"/>
      <c r="BJ216" s="67"/>
      <c r="BK216" s="67"/>
      <c r="BL216" s="67"/>
      <c r="BM216" s="67"/>
      <c r="BN216" s="67"/>
      <c r="BR216" s="67"/>
      <c r="BS216" s="67"/>
      <c r="BT216" s="67"/>
      <c r="BU216" s="67"/>
      <c r="BV216" s="67"/>
      <c r="BX216" s="67"/>
      <c r="BY216" s="67"/>
      <c r="BZ216" s="67"/>
      <c r="CS216" s="4"/>
      <c r="CV216"/>
      <c r="CW216"/>
      <c r="CX216"/>
      <c r="CY216"/>
    </row>
    <row r="217" spans="61:103">
      <c r="BI217" s="67"/>
      <c r="BJ217" s="67"/>
      <c r="BK217" s="67"/>
      <c r="BL217" s="67"/>
      <c r="BM217" s="67"/>
      <c r="BN217" s="67"/>
      <c r="BR217" s="67"/>
      <c r="BS217" s="67"/>
      <c r="BT217" s="67"/>
      <c r="BU217" s="67"/>
      <c r="BV217" s="67"/>
      <c r="BX217" s="67"/>
      <c r="BY217" s="67"/>
      <c r="BZ217" s="67"/>
      <c r="CS217" s="4"/>
      <c r="CV217"/>
      <c r="CW217"/>
      <c r="CX217"/>
      <c r="CY217"/>
    </row>
    <row r="218" spans="61:103">
      <c r="BI218" s="67"/>
      <c r="BJ218" s="67"/>
      <c r="BK218" s="67"/>
      <c r="BL218" s="67"/>
      <c r="BM218" s="67"/>
      <c r="BN218" s="67"/>
      <c r="BR218" s="67"/>
      <c r="BS218" s="67"/>
      <c r="BT218" s="67"/>
      <c r="BU218" s="67"/>
      <c r="BV218" s="67"/>
      <c r="BX218" s="67"/>
      <c r="BY218" s="67"/>
      <c r="BZ218" s="67"/>
      <c r="CS218" s="4"/>
      <c r="CV218"/>
      <c r="CW218"/>
      <c r="CX218"/>
      <c r="CY218"/>
    </row>
    <row r="219" spans="61:103">
      <c r="BI219" s="67"/>
      <c r="BJ219" s="67"/>
      <c r="BK219" s="67"/>
      <c r="BL219" s="67"/>
      <c r="BM219" s="67"/>
      <c r="BN219" s="67"/>
      <c r="BR219" s="67"/>
      <c r="BS219" s="67"/>
      <c r="BT219" s="67"/>
      <c r="BU219" s="67"/>
      <c r="BV219" s="67"/>
      <c r="BX219" s="67"/>
      <c r="BY219" s="67"/>
      <c r="BZ219" s="67"/>
      <c r="CS219" s="4"/>
      <c r="CV219"/>
      <c r="CW219"/>
      <c r="CX219"/>
      <c r="CY219"/>
    </row>
    <row r="220" spans="61:103">
      <c r="BI220" s="67"/>
      <c r="BJ220" s="67"/>
      <c r="BK220" s="67"/>
      <c r="BL220" s="67"/>
      <c r="BM220" s="67"/>
      <c r="BN220" s="67"/>
      <c r="BR220" s="67"/>
      <c r="BS220" s="67"/>
      <c r="BT220" s="67"/>
      <c r="BU220" s="67"/>
      <c r="BV220" s="67"/>
      <c r="BX220" s="67"/>
      <c r="BY220" s="67"/>
      <c r="BZ220" s="67"/>
      <c r="CS220" s="4"/>
      <c r="CV220"/>
      <c r="CW220"/>
      <c r="CX220"/>
      <c r="CY220"/>
    </row>
    <row r="221" spans="61:103">
      <c r="BI221" s="67"/>
      <c r="BJ221" s="67"/>
      <c r="BK221" s="67"/>
      <c r="BL221" s="67"/>
      <c r="BM221" s="67"/>
      <c r="BN221" s="67"/>
      <c r="BR221" s="67"/>
      <c r="BS221" s="67"/>
      <c r="BT221" s="67"/>
      <c r="BU221" s="67"/>
      <c r="BV221" s="67"/>
      <c r="BX221" s="67"/>
      <c r="BY221" s="67"/>
      <c r="BZ221" s="67"/>
      <c r="CS221" s="4"/>
      <c r="CV221"/>
      <c r="CW221"/>
      <c r="CX221"/>
      <c r="CY221"/>
    </row>
    <row r="222" spans="61:103">
      <c r="BI222" s="67"/>
      <c r="BJ222" s="67"/>
      <c r="BK222" s="67"/>
      <c r="BL222" s="67"/>
      <c r="BM222" s="67"/>
      <c r="BN222" s="67"/>
      <c r="BR222" s="67"/>
      <c r="BS222" s="67"/>
      <c r="BT222" s="67"/>
      <c r="BU222" s="67"/>
      <c r="BV222" s="67"/>
      <c r="BX222" s="67"/>
      <c r="BY222" s="67"/>
      <c r="BZ222" s="67"/>
      <c r="CS222" s="4"/>
      <c r="CV222"/>
      <c r="CW222"/>
      <c r="CX222"/>
      <c r="CY222"/>
    </row>
    <row r="223" spans="61:103">
      <c r="BI223" s="67"/>
      <c r="BJ223" s="67"/>
      <c r="BK223" s="67"/>
      <c r="BL223" s="67"/>
      <c r="BM223" s="67"/>
      <c r="BN223" s="67"/>
      <c r="BR223" s="67"/>
      <c r="BS223" s="67"/>
      <c r="BT223" s="67"/>
      <c r="BU223" s="67"/>
      <c r="BV223" s="67"/>
      <c r="BX223" s="67"/>
      <c r="BY223" s="67"/>
      <c r="BZ223" s="67"/>
      <c r="CS223" s="4"/>
      <c r="CV223"/>
      <c r="CW223"/>
      <c r="CX223"/>
      <c r="CY223"/>
    </row>
    <row r="224" spans="61:103">
      <c r="BI224" s="67"/>
      <c r="BJ224" s="67"/>
      <c r="BK224" s="67"/>
      <c r="BL224" s="67"/>
      <c r="BM224" s="67"/>
      <c r="BN224" s="67"/>
      <c r="BR224" s="67"/>
      <c r="BS224" s="67"/>
      <c r="BT224" s="67"/>
      <c r="BU224" s="67"/>
      <c r="BV224" s="67"/>
      <c r="BX224" s="67"/>
      <c r="BY224" s="67"/>
      <c r="BZ224" s="67"/>
      <c r="CS224" s="4"/>
      <c r="CV224"/>
      <c r="CW224"/>
      <c r="CX224"/>
      <c r="CY224"/>
    </row>
    <row r="225" spans="61:103">
      <c r="BI225" s="67"/>
      <c r="BJ225" s="67"/>
      <c r="BK225" s="67"/>
      <c r="BL225" s="67"/>
      <c r="BM225" s="67"/>
      <c r="BN225" s="67"/>
      <c r="BR225" s="67"/>
      <c r="BS225" s="67"/>
      <c r="BT225" s="67"/>
      <c r="BU225" s="67"/>
      <c r="BV225" s="67"/>
      <c r="BX225" s="67"/>
      <c r="BY225" s="67"/>
      <c r="BZ225" s="67"/>
      <c r="CS225" s="4"/>
      <c r="CV225"/>
      <c r="CW225"/>
      <c r="CX225"/>
      <c r="CY225"/>
    </row>
    <row r="226" spans="61:103">
      <c r="BI226" s="67"/>
      <c r="BJ226" s="67"/>
      <c r="BK226" s="67"/>
      <c r="BL226" s="67"/>
      <c r="BM226" s="67"/>
      <c r="BN226" s="67"/>
      <c r="BR226" s="67"/>
      <c r="BS226" s="67"/>
      <c r="BT226" s="67"/>
      <c r="BU226" s="67"/>
      <c r="BV226" s="67"/>
      <c r="BX226" s="67"/>
      <c r="BY226" s="67"/>
      <c r="BZ226" s="67"/>
      <c r="CS226" s="4"/>
      <c r="CV226"/>
      <c r="CW226"/>
      <c r="CX226"/>
      <c r="CY226"/>
    </row>
    <row r="227" spans="61:103">
      <c r="BI227" s="67"/>
      <c r="BJ227" s="67"/>
      <c r="BK227" s="67"/>
      <c r="BL227" s="67"/>
      <c r="BM227" s="67"/>
      <c r="BN227" s="67"/>
      <c r="BR227" s="67"/>
      <c r="BS227" s="67"/>
      <c r="BT227" s="67"/>
      <c r="BU227" s="67"/>
      <c r="BV227" s="67"/>
      <c r="BX227" s="67"/>
      <c r="BY227" s="67"/>
      <c r="BZ227" s="67"/>
      <c r="CS227" s="4"/>
      <c r="CV227"/>
      <c r="CW227"/>
      <c r="CX227"/>
      <c r="CY227"/>
    </row>
    <row r="228" spans="61:103">
      <c r="BI228" s="67"/>
      <c r="BJ228" s="67"/>
      <c r="BK228" s="67"/>
      <c r="BL228" s="67"/>
      <c r="BM228" s="67"/>
      <c r="BN228" s="67"/>
      <c r="BR228" s="67"/>
      <c r="BS228" s="67"/>
      <c r="BT228" s="67"/>
      <c r="BU228" s="67"/>
      <c r="BV228" s="67"/>
      <c r="BX228" s="67"/>
      <c r="BY228" s="67"/>
      <c r="BZ228" s="67"/>
      <c r="CS228" s="4"/>
      <c r="CV228"/>
      <c r="CW228"/>
      <c r="CX228"/>
      <c r="CY228"/>
    </row>
    <row r="229" spans="61:103">
      <c r="BI229" s="67"/>
      <c r="BJ229" s="67"/>
      <c r="BK229" s="67"/>
      <c r="BL229" s="67"/>
      <c r="BM229" s="67"/>
      <c r="BN229" s="67"/>
      <c r="BR229" s="67"/>
      <c r="BS229" s="67"/>
      <c r="BT229" s="67"/>
      <c r="BU229" s="67"/>
      <c r="BV229" s="67"/>
      <c r="BX229" s="67"/>
      <c r="BY229" s="67"/>
      <c r="BZ229" s="67"/>
      <c r="CS229" s="4"/>
      <c r="CV229"/>
      <c r="CW229"/>
      <c r="CX229"/>
      <c r="CY229"/>
    </row>
    <row r="230" spans="61:103">
      <c r="BI230" s="67"/>
      <c r="BJ230" s="67"/>
      <c r="BK230" s="67"/>
      <c r="BL230" s="67"/>
      <c r="BM230" s="67"/>
      <c r="BN230" s="67"/>
      <c r="BR230" s="67"/>
      <c r="BS230" s="67"/>
      <c r="BT230" s="67"/>
      <c r="BU230" s="67"/>
      <c r="BV230" s="67"/>
      <c r="BX230" s="67"/>
      <c r="BY230" s="67"/>
      <c r="BZ230" s="67"/>
      <c r="CS230" s="4"/>
      <c r="CV230"/>
      <c r="CW230"/>
      <c r="CX230"/>
      <c r="CY230"/>
    </row>
    <row r="231" spans="61:103">
      <c r="BI231" s="67"/>
      <c r="BJ231" s="67"/>
      <c r="BK231" s="67"/>
      <c r="BL231" s="67"/>
      <c r="BM231" s="67"/>
      <c r="BN231" s="67"/>
      <c r="BR231" s="67"/>
      <c r="BS231" s="67"/>
      <c r="BT231" s="67"/>
      <c r="BU231" s="67"/>
      <c r="BV231" s="67"/>
      <c r="BX231" s="67"/>
      <c r="BY231" s="67"/>
      <c r="BZ231" s="67"/>
      <c r="CS231" s="4"/>
      <c r="CV231"/>
      <c r="CW231"/>
      <c r="CX231"/>
      <c r="CY231"/>
    </row>
    <row r="232" spans="61:103">
      <c r="BI232" s="67"/>
      <c r="BJ232" s="67"/>
      <c r="BK232" s="67"/>
      <c r="BL232" s="67"/>
      <c r="BM232" s="67"/>
      <c r="BN232" s="67"/>
      <c r="BR232" s="67"/>
      <c r="BS232" s="67"/>
      <c r="BT232" s="67"/>
      <c r="BU232" s="67"/>
      <c r="BV232" s="67"/>
      <c r="BX232" s="67"/>
      <c r="BY232" s="67"/>
      <c r="BZ232" s="67"/>
      <c r="CS232" s="4"/>
      <c r="CV232"/>
      <c r="CW232"/>
      <c r="CX232"/>
      <c r="CY232"/>
    </row>
    <row r="233" spans="61:103">
      <c r="BI233" s="67"/>
      <c r="BJ233" s="67"/>
      <c r="BK233" s="67"/>
      <c r="BL233" s="67"/>
      <c r="BM233" s="67"/>
      <c r="BN233" s="67"/>
      <c r="BR233" s="67"/>
      <c r="BS233" s="67"/>
      <c r="BT233" s="67"/>
      <c r="BU233" s="67"/>
      <c r="BV233" s="67"/>
      <c r="BX233" s="67"/>
      <c r="BY233" s="67"/>
      <c r="BZ233" s="67"/>
      <c r="CS233" s="4"/>
      <c r="CV233"/>
      <c r="CW233"/>
      <c r="CX233"/>
      <c r="CY233"/>
    </row>
    <row r="234" spans="61:103">
      <c r="BI234" s="67"/>
      <c r="BJ234" s="67"/>
      <c r="BK234" s="67"/>
      <c r="BL234" s="67"/>
      <c r="BM234" s="67"/>
      <c r="BN234" s="67"/>
      <c r="BR234" s="67"/>
      <c r="BS234" s="67"/>
      <c r="BT234" s="67"/>
      <c r="BU234" s="67"/>
      <c r="BV234" s="67"/>
      <c r="BX234" s="67"/>
      <c r="BY234" s="67"/>
      <c r="BZ234" s="67"/>
      <c r="CS234" s="4"/>
      <c r="CV234"/>
      <c r="CW234"/>
      <c r="CX234"/>
      <c r="CY234"/>
    </row>
    <row r="235" spans="61:103">
      <c r="BI235" s="67"/>
      <c r="BJ235" s="67"/>
      <c r="BK235" s="67"/>
      <c r="BL235" s="67"/>
      <c r="BM235" s="67"/>
      <c r="BN235" s="67"/>
      <c r="BR235" s="67"/>
      <c r="BS235" s="67"/>
      <c r="BT235" s="67"/>
      <c r="BU235" s="67"/>
      <c r="BV235" s="67"/>
      <c r="BX235" s="67"/>
      <c r="BY235" s="67"/>
      <c r="BZ235" s="67"/>
      <c r="CS235" s="4"/>
      <c r="CV235"/>
      <c r="CW235"/>
      <c r="CX235"/>
      <c r="CY235"/>
    </row>
    <row r="236" spans="61:103">
      <c r="BI236" s="67"/>
      <c r="BJ236" s="67"/>
      <c r="BK236" s="67"/>
      <c r="BL236" s="67"/>
      <c r="BM236" s="67"/>
      <c r="BN236" s="67"/>
      <c r="BR236" s="67"/>
      <c r="BS236" s="67"/>
      <c r="BT236" s="67"/>
      <c r="BU236" s="67"/>
      <c r="BV236" s="67"/>
      <c r="BX236" s="67"/>
      <c r="BY236" s="67"/>
      <c r="BZ236" s="67"/>
      <c r="CS236" s="4"/>
      <c r="CV236"/>
      <c r="CW236"/>
      <c r="CX236"/>
      <c r="CY236"/>
    </row>
    <row r="237" spans="61:103">
      <c r="BI237" s="67"/>
      <c r="BJ237" s="67"/>
      <c r="BK237" s="67"/>
      <c r="BL237" s="67"/>
      <c r="BM237" s="67"/>
      <c r="BN237" s="67"/>
      <c r="BR237" s="67"/>
      <c r="BS237" s="67"/>
      <c r="BT237" s="67"/>
      <c r="BU237" s="67"/>
      <c r="BV237" s="67"/>
      <c r="BX237" s="67"/>
      <c r="BY237" s="67"/>
      <c r="BZ237" s="67"/>
      <c r="CS237" s="4"/>
      <c r="CV237"/>
      <c r="CW237"/>
      <c r="CX237"/>
      <c r="CY237"/>
    </row>
    <row r="238" spans="61:103">
      <c r="BI238" s="67"/>
      <c r="BJ238" s="67"/>
      <c r="BK238" s="67"/>
      <c r="BL238" s="67"/>
      <c r="BM238" s="67"/>
      <c r="BN238" s="67"/>
      <c r="BR238" s="67"/>
      <c r="BS238" s="67"/>
      <c r="BT238" s="67"/>
      <c r="BU238" s="67"/>
      <c r="BV238" s="67"/>
      <c r="BX238" s="67"/>
      <c r="BY238" s="67"/>
      <c r="BZ238" s="67"/>
      <c r="CS238" s="4"/>
      <c r="CV238"/>
      <c r="CW238"/>
      <c r="CX238"/>
      <c r="CY238"/>
    </row>
    <row r="239" spans="61:103">
      <c r="BI239" s="67"/>
      <c r="BJ239" s="67"/>
      <c r="BK239" s="67"/>
      <c r="BL239" s="67"/>
      <c r="BM239" s="67"/>
      <c r="BN239" s="67"/>
      <c r="BR239" s="67"/>
      <c r="BS239" s="67"/>
      <c r="BT239" s="67"/>
      <c r="BU239" s="67"/>
      <c r="BV239" s="67"/>
      <c r="BX239" s="67"/>
      <c r="BY239" s="67"/>
      <c r="BZ239" s="67"/>
      <c r="CS239" s="4"/>
      <c r="CV239"/>
      <c r="CW239"/>
      <c r="CX239"/>
      <c r="CY239"/>
    </row>
    <row r="240" spans="61:103">
      <c r="BI240" s="67"/>
      <c r="BJ240" s="67"/>
      <c r="BK240" s="67"/>
      <c r="BL240" s="67"/>
      <c r="BM240" s="67"/>
      <c r="BN240" s="67"/>
      <c r="BR240" s="67"/>
      <c r="BS240" s="67"/>
      <c r="BT240" s="67"/>
      <c r="BU240" s="67"/>
      <c r="BV240" s="67"/>
      <c r="BX240" s="67"/>
      <c r="BY240" s="67"/>
      <c r="BZ240" s="67"/>
      <c r="CS240" s="4"/>
      <c r="CV240"/>
      <c r="CW240"/>
      <c r="CX240"/>
      <c r="CY240"/>
    </row>
    <row r="241" spans="61:103">
      <c r="BI241" s="67"/>
      <c r="BJ241" s="67"/>
      <c r="BK241" s="67"/>
      <c r="BL241" s="67"/>
      <c r="BM241" s="67"/>
      <c r="BN241" s="67"/>
      <c r="BR241" s="67"/>
      <c r="BS241" s="67"/>
      <c r="BT241" s="67"/>
      <c r="BU241" s="67"/>
      <c r="BV241" s="67"/>
      <c r="BX241" s="67"/>
      <c r="BY241" s="67"/>
      <c r="BZ241" s="67"/>
      <c r="CS241" s="4"/>
      <c r="CV241"/>
      <c r="CW241"/>
      <c r="CX241"/>
      <c r="CY241"/>
    </row>
    <row r="242" spans="61:103">
      <c r="BI242" s="67"/>
      <c r="BJ242" s="67"/>
      <c r="BK242" s="67"/>
      <c r="BL242" s="67"/>
      <c r="BM242" s="67"/>
      <c r="BN242" s="67"/>
      <c r="BR242" s="67"/>
      <c r="BS242" s="67"/>
      <c r="BT242" s="67"/>
      <c r="BU242" s="67"/>
      <c r="BV242" s="67"/>
      <c r="BX242" s="67"/>
      <c r="BY242" s="67"/>
      <c r="BZ242" s="67"/>
      <c r="CS242" s="4"/>
      <c r="CV242"/>
      <c r="CW242"/>
      <c r="CX242"/>
      <c r="CY242"/>
    </row>
    <row r="243" spans="61:103">
      <c r="BI243" s="67"/>
      <c r="BJ243" s="67"/>
      <c r="BK243" s="67"/>
      <c r="BL243" s="67"/>
      <c r="BM243" s="67"/>
      <c r="BN243" s="67"/>
      <c r="BR243" s="67"/>
      <c r="BS243" s="67"/>
      <c r="BT243" s="67"/>
      <c r="BU243" s="67"/>
      <c r="BV243" s="67"/>
      <c r="BX243" s="67"/>
      <c r="BY243" s="67"/>
      <c r="BZ243" s="67"/>
      <c r="CS243" s="4"/>
      <c r="CV243"/>
      <c r="CW243"/>
      <c r="CX243"/>
      <c r="CY243"/>
    </row>
    <row r="244" spans="61:103">
      <c r="BI244" s="67"/>
      <c r="BJ244" s="67"/>
      <c r="BK244" s="67"/>
      <c r="BL244" s="67"/>
      <c r="BM244" s="67"/>
      <c r="BN244" s="67"/>
      <c r="BR244" s="67"/>
      <c r="BS244" s="67"/>
      <c r="BT244" s="67"/>
      <c r="BU244" s="67"/>
      <c r="BV244" s="67"/>
      <c r="BX244" s="67"/>
      <c r="BY244" s="67"/>
      <c r="BZ244" s="67"/>
      <c r="CS244" s="4"/>
      <c r="CV244"/>
      <c r="CW244"/>
      <c r="CX244"/>
      <c r="CY244"/>
    </row>
    <row r="245" spans="61:103">
      <c r="BI245" s="67"/>
      <c r="BJ245" s="67"/>
      <c r="BK245" s="67"/>
      <c r="BL245" s="67"/>
      <c r="BM245" s="67"/>
      <c r="BN245" s="67"/>
      <c r="BR245" s="67"/>
      <c r="BS245" s="67"/>
      <c r="BT245" s="67"/>
      <c r="BU245" s="67"/>
      <c r="BV245" s="67"/>
      <c r="BX245" s="67"/>
      <c r="BY245" s="67"/>
      <c r="BZ245" s="67"/>
      <c r="CS245" s="4"/>
      <c r="CV245"/>
      <c r="CW245"/>
      <c r="CX245"/>
      <c r="CY245"/>
    </row>
    <row r="246" spans="61:103">
      <c r="BI246" s="67"/>
      <c r="BJ246" s="67"/>
      <c r="BK246" s="67"/>
      <c r="BL246" s="67"/>
      <c r="BM246" s="67"/>
      <c r="BN246" s="67"/>
      <c r="BR246" s="67"/>
      <c r="BS246" s="67"/>
      <c r="BT246" s="67"/>
      <c r="BU246" s="67"/>
      <c r="BV246" s="67"/>
      <c r="BX246" s="67"/>
      <c r="BY246" s="67"/>
      <c r="BZ246" s="67"/>
      <c r="CS246" s="4"/>
      <c r="CV246"/>
      <c r="CW246"/>
      <c r="CX246"/>
      <c r="CY246"/>
    </row>
    <row r="247" spans="61:103">
      <c r="BI247" s="67"/>
      <c r="BJ247" s="67"/>
      <c r="BK247" s="67"/>
      <c r="BL247" s="67"/>
      <c r="BM247" s="67"/>
      <c r="BN247" s="67"/>
      <c r="BR247" s="67"/>
      <c r="BS247" s="67"/>
      <c r="BT247" s="67"/>
      <c r="BU247" s="67"/>
      <c r="BV247" s="67"/>
      <c r="BX247" s="67"/>
      <c r="BY247" s="67"/>
      <c r="BZ247" s="67"/>
      <c r="CS247" s="4"/>
      <c r="CV247"/>
      <c r="CW247"/>
      <c r="CX247"/>
      <c r="CY247"/>
    </row>
    <row r="248" spans="61:103">
      <c r="BI248" s="67"/>
      <c r="BJ248" s="67"/>
      <c r="BK248" s="67"/>
      <c r="BL248" s="67"/>
      <c r="BM248" s="67"/>
      <c r="BN248" s="67"/>
      <c r="BR248" s="67"/>
      <c r="BS248" s="67"/>
      <c r="BT248" s="67"/>
      <c r="BU248" s="67"/>
      <c r="BV248" s="67"/>
      <c r="BX248" s="67"/>
      <c r="BY248" s="67"/>
      <c r="BZ248" s="67"/>
      <c r="CS248" s="4"/>
      <c r="CV248"/>
      <c r="CW248"/>
      <c r="CX248"/>
      <c r="CY248"/>
    </row>
    <row r="249" spans="61:103">
      <c r="BI249" s="67"/>
      <c r="BJ249" s="67"/>
      <c r="BK249" s="67"/>
      <c r="BL249" s="67"/>
      <c r="BM249" s="67"/>
      <c r="BN249" s="67"/>
      <c r="BR249" s="67"/>
      <c r="BS249" s="67"/>
      <c r="BT249" s="67"/>
      <c r="BU249" s="67"/>
      <c r="BV249" s="67"/>
      <c r="BX249" s="67"/>
      <c r="BY249" s="67"/>
      <c r="BZ249" s="67"/>
      <c r="CS249" s="4"/>
      <c r="CV249"/>
      <c r="CW249"/>
      <c r="CX249"/>
      <c r="CY249"/>
    </row>
    <row r="250" spans="61:103">
      <c r="BI250" s="67"/>
      <c r="BJ250" s="67"/>
      <c r="BK250" s="67"/>
      <c r="BL250" s="67"/>
      <c r="BM250" s="67"/>
      <c r="BN250" s="67"/>
      <c r="BR250" s="67"/>
      <c r="BS250" s="67"/>
      <c r="BT250" s="67"/>
      <c r="BU250" s="67"/>
      <c r="BV250" s="67"/>
      <c r="BX250" s="67"/>
      <c r="BY250" s="67"/>
      <c r="BZ250" s="67"/>
      <c r="CS250" s="4"/>
      <c r="CV250"/>
      <c r="CW250"/>
      <c r="CX250"/>
      <c r="CY250"/>
    </row>
    <row r="251" spans="61:103">
      <c r="BI251" s="67"/>
      <c r="BJ251" s="67"/>
      <c r="BK251" s="67"/>
      <c r="BL251" s="67"/>
      <c r="BM251" s="67"/>
      <c r="BN251" s="67"/>
      <c r="BR251" s="67"/>
      <c r="BS251" s="67"/>
      <c r="BT251" s="67"/>
      <c r="BU251" s="67"/>
      <c r="BV251" s="67"/>
      <c r="BX251" s="67"/>
      <c r="BY251" s="67"/>
      <c r="BZ251" s="67"/>
      <c r="CS251" s="4"/>
      <c r="CV251"/>
      <c r="CW251"/>
      <c r="CX251"/>
      <c r="CY251"/>
    </row>
    <row r="252" spans="61:103">
      <c r="BI252" s="67"/>
      <c r="BJ252" s="67"/>
      <c r="BK252" s="67"/>
      <c r="BL252" s="67"/>
      <c r="BM252" s="67"/>
      <c r="BN252" s="67"/>
      <c r="BR252" s="67"/>
      <c r="BS252" s="67"/>
      <c r="BT252" s="67"/>
      <c r="BU252" s="67"/>
      <c r="BV252" s="67"/>
      <c r="BX252" s="67"/>
      <c r="BY252" s="67"/>
      <c r="BZ252" s="67"/>
      <c r="CS252" s="4"/>
      <c r="CV252"/>
      <c r="CW252"/>
      <c r="CX252"/>
      <c r="CY252"/>
    </row>
    <row r="253" spans="61:103">
      <c r="BI253" s="67"/>
      <c r="BJ253" s="67"/>
      <c r="BK253" s="67"/>
      <c r="BL253" s="67"/>
      <c r="BM253" s="67"/>
      <c r="BN253" s="67"/>
      <c r="BR253" s="67"/>
      <c r="BS253" s="67"/>
      <c r="BT253" s="67"/>
      <c r="BU253" s="67"/>
      <c r="BV253" s="67"/>
      <c r="BX253" s="67"/>
      <c r="BY253" s="67"/>
      <c r="BZ253" s="67"/>
      <c r="CS253" s="4"/>
      <c r="CV253"/>
      <c r="CW253"/>
      <c r="CX253"/>
      <c r="CY253"/>
    </row>
    <row r="254" spans="61:103">
      <c r="BI254" s="67"/>
      <c r="BJ254" s="67"/>
      <c r="BK254" s="67"/>
      <c r="BL254" s="67"/>
      <c r="BM254" s="67"/>
      <c r="BN254" s="67"/>
      <c r="BR254" s="67"/>
      <c r="BS254" s="67"/>
      <c r="BT254" s="67"/>
      <c r="BU254" s="67"/>
      <c r="BV254" s="67"/>
      <c r="BX254" s="67"/>
      <c r="BY254" s="67"/>
      <c r="BZ254" s="67"/>
      <c r="CS254" s="4"/>
      <c r="CV254"/>
      <c r="CW254"/>
      <c r="CX254"/>
      <c r="CY254"/>
    </row>
    <row r="255" spans="61:103">
      <c r="BI255" s="67"/>
      <c r="BJ255" s="67"/>
      <c r="BK255" s="67"/>
      <c r="BL255" s="67"/>
      <c r="BM255" s="67"/>
      <c r="BN255" s="67"/>
      <c r="BR255" s="67"/>
      <c r="BS255" s="67"/>
      <c r="BT255" s="67"/>
      <c r="BU255" s="67"/>
      <c r="BV255" s="67"/>
      <c r="BX255" s="67"/>
      <c r="BY255" s="67"/>
      <c r="BZ255" s="67"/>
      <c r="CS255" s="4"/>
      <c r="CV255"/>
      <c r="CW255"/>
      <c r="CX255"/>
      <c r="CY255"/>
    </row>
    <row r="256" spans="61:103">
      <c r="BI256" s="67"/>
      <c r="BJ256" s="67"/>
      <c r="BK256" s="67"/>
      <c r="BL256" s="67"/>
      <c r="BM256" s="67"/>
      <c r="BN256" s="67"/>
      <c r="BR256" s="67"/>
      <c r="BS256" s="67"/>
      <c r="BT256" s="67"/>
      <c r="BU256" s="67"/>
      <c r="BV256" s="67"/>
      <c r="BX256" s="67"/>
      <c r="BY256" s="67"/>
      <c r="BZ256" s="67"/>
      <c r="CS256" s="4"/>
      <c r="CV256"/>
      <c r="CW256"/>
      <c r="CX256"/>
      <c r="CY256"/>
    </row>
    <row r="257" spans="61:103">
      <c r="BI257" s="67"/>
      <c r="BJ257" s="67"/>
      <c r="BK257" s="67"/>
      <c r="BL257" s="67"/>
      <c r="BM257" s="67"/>
      <c r="BN257" s="67"/>
      <c r="BR257" s="67"/>
      <c r="BS257" s="67"/>
      <c r="BT257" s="67"/>
      <c r="BU257" s="67"/>
      <c r="BV257" s="67"/>
      <c r="BX257" s="67"/>
      <c r="BY257" s="67"/>
      <c r="BZ257" s="67"/>
      <c r="CS257" s="4"/>
      <c r="CV257"/>
      <c r="CW257"/>
      <c r="CX257"/>
      <c r="CY257"/>
    </row>
    <row r="258" spans="61:103">
      <c r="BI258" s="67"/>
      <c r="BJ258" s="67"/>
      <c r="BK258" s="67"/>
      <c r="BL258" s="67"/>
      <c r="BM258" s="67"/>
      <c r="BN258" s="67"/>
      <c r="BR258" s="67"/>
      <c r="BS258" s="67"/>
      <c r="BT258" s="67"/>
      <c r="BU258" s="67"/>
      <c r="BV258" s="67"/>
      <c r="BX258" s="67"/>
      <c r="BY258" s="67"/>
      <c r="BZ258" s="67"/>
      <c r="CS258" s="4"/>
      <c r="CV258"/>
      <c r="CW258"/>
      <c r="CX258"/>
      <c r="CY258"/>
    </row>
    <row r="259" spans="61:103">
      <c r="BI259" s="67"/>
      <c r="BJ259" s="67"/>
      <c r="BK259" s="67"/>
      <c r="BL259" s="67"/>
      <c r="BM259" s="67"/>
      <c r="BN259" s="67"/>
      <c r="BR259" s="67"/>
      <c r="BS259" s="67"/>
      <c r="BT259" s="67"/>
      <c r="BU259" s="67"/>
      <c r="BV259" s="67"/>
      <c r="BX259" s="67"/>
      <c r="BY259" s="67"/>
      <c r="BZ259" s="67"/>
      <c r="CS259" s="4"/>
      <c r="CV259"/>
      <c r="CW259"/>
      <c r="CX259"/>
      <c r="CY259"/>
    </row>
    <row r="260" spans="61:103">
      <c r="BI260" s="67"/>
      <c r="BJ260" s="67"/>
      <c r="BK260" s="67"/>
      <c r="BL260" s="67"/>
      <c r="BM260" s="67"/>
      <c r="BN260" s="67"/>
      <c r="BR260" s="67"/>
      <c r="BS260" s="67"/>
      <c r="BT260" s="67"/>
      <c r="BU260" s="67"/>
      <c r="BV260" s="67"/>
      <c r="BX260" s="67"/>
      <c r="BY260" s="67"/>
      <c r="BZ260" s="67"/>
      <c r="CS260" s="4"/>
      <c r="CV260"/>
      <c r="CW260"/>
      <c r="CX260"/>
      <c r="CY260"/>
    </row>
    <row r="261" spans="61:103">
      <c r="BI261" s="67"/>
      <c r="BJ261" s="67"/>
      <c r="BK261" s="67"/>
      <c r="BL261" s="67"/>
      <c r="BM261" s="67"/>
      <c r="BN261" s="67"/>
      <c r="BR261" s="67"/>
      <c r="BS261" s="67"/>
      <c r="BT261" s="67"/>
      <c r="BU261" s="67"/>
      <c r="BV261" s="67"/>
      <c r="BX261" s="67"/>
      <c r="BY261" s="67"/>
      <c r="BZ261" s="67"/>
      <c r="CS261" s="4"/>
      <c r="CV261"/>
      <c r="CW261"/>
      <c r="CX261"/>
      <c r="CY261"/>
    </row>
    <row r="262" spans="61:103">
      <c r="BI262" s="67"/>
      <c r="BJ262" s="67"/>
      <c r="BK262" s="67"/>
      <c r="BL262" s="67"/>
      <c r="BM262" s="67"/>
      <c r="BN262" s="67"/>
      <c r="BR262" s="67"/>
      <c r="BS262" s="67"/>
      <c r="BT262" s="67"/>
      <c r="BU262" s="67"/>
      <c r="BV262" s="67"/>
      <c r="BX262" s="67"/>
      <c r="BY262" s="67"/>
      <c r="BZ262" s="67"/>
      <c r="CS262" s="4"/>
      <c r="CV262"/>
      <c r="CW262"/>
      <c r="CX262"/>
      <c r="CY262"/>
    </row>
    <row r="263" spans="61:103">
      <c r="BI263" s="67"/>
      <c r="BJ263" s="67"/>
      <c r="BK263" s="67"/>
      <c r="BL263" s="67"/>
      <c r="BM263" s="67"/>
      <c r="BN263" s="67"/>
      <c r="BR263" s="67"/>
      <c r="BS263" s="67"/>
      <c r="BT263" s="67"/>
      <c r="BU263" s="67"/>
      <c r="BV263" s="67"/>
      <c r="BX263" s="67"/>
      <c r="BY263" s="67"/>
      <c r="BZ263" s="67"/>
      <c r="CS263" s="4"/>
      <c r="CV263"/>
      <c r="CW263"/>
      <c r="CX263"/>
      <c r="CY263"/>
    </row>
    <row r="264" spans="61:103">
      <c r="BI264" s="67"/>
      <c r="BJ264" s="67"/>
      <c r="BK264" s="67"/>
      <c r="BL264" s="67"/>
      <c r="BM264" s="67"/>
      <c r="BN264" s="67"/>
      <c r="BR264" s="67"/>
      <c r="BS264" s="67"/>
      <c r="BT264" s="67"/>
      <c r="BU264" s="67"/>
      <c r="BV264" s="67"/>
      <c r="BX264" s="67"/>
      <c r="BY264" s="67"/>
      <c r="BZ264" s="67"/>
      <c r="CS264" s="4"/>
      <c r="CV264"/>
      <c r="CW264"/>
      <c r="CX264"/>
      <c r="CY264"/>
    </row>
    <row r="265" spans="61:103">
      <c r="BI265" s="67"/>
      <c r="BJ265" s="67"/>
      <c r="BK265" s="67"/>
      <c r="BL265" s="67"/>
      <c r="BM265" s="67"/>
      <c r="BN265" s="67"/>
      <c r="BR265" s="67"/>
      <c r="BS265" s="67"/>
      <c r="BT265" s="67"/>
      <c r="BU265" s="67"/>
      <c r="BV265" s="67"/>
      <c r="BX265" s="67"/>
      <c r="BY265" s="67"/>
      <c r="BZ265" s="67"/>
      <c r="CS265" s="4"/>
      <c r="CV265"/>
      <c r="CW265"/>
      <c r="CX265"/>
      <c r="CY265"/>
    </row>
    <row r="266" spans="61:103">
      <c r="BI266" s="67"/>
      <c r="BJ266" s="67"/>
      <c r="BK266" s="67"/>
      <c r="BL266" s="67"/>
      <c r="BM266" s="67"/>
      <c r="BN266" s="67"/>
      <c r="BR266" s="67"/>
      <c r="BS266" s="67"/>
      <c r="BT266" s="67"/>
      <c r="BU266" s="67"/>
      <c r="BV266" s="67"/>
      <c r="BX266" s="67"/>
      <c r="BY266" s="67"/>
      <c r="BZ266" s="67"/>
      <c r="CS266" s="4"/>
      <c r="CV266"/>
      <c r="CW266"/>
      <c r="CX266"/>
      <c r="CY266"/>
    </row>
    <row r="267" spans="61:103">
      <c r="BI267" s="67"/>
      <c r="BJ267" s="67"/>
      <c r="BK267" s="67"/>
      <c r="BL267" s="67"/>
      <c r="BM267" s="67"/>
      <c r="BN267" s="67"/>
      <c r="BR267" s="67"/>
      <c r="BS267" s="67"/>
      <c r="BT267" s="67"/>
      <c r="BU267" s="67"/>
      <c r="BV267" s="67"/>
      <c r="BX267" s="67"/>
      <c r="BY267" s="67"/>
      <c r="BZ267" s="67"/>
      <c r="CS267" s="4"/>
      <c r="CV267"/>
      <c r="CW267"/>
      <c r="CX267"/>
      <c r="CY267"/>
    </row>
    <row r="268" spans="61:103">
      <c r="BI268" s="67"/>
      <c r="BJ268" s="67"/>
      <c r="BK268" s="67"/>
      <c r="BL268" s="67"/>
      <c r="BM268" s="67"/>
      <c r="BN268" s="67"/>
      <c r="BR268" s="67"/>
      <c r="BS268" s="67"/>
      <c r="BT268" s="67"/>
      <c r="BU268" s="67"/>
      <c r="BV268" s="67"/>
      <c r="BX268" s="67"/>
      <c r="BY268" s="67"/>
      <c r="BZ268" s="67"/>
      <c r="CS268" s="4"/>
      <c r="CV268"/>
      <c r="CW268"/>
      <c r="CX268"/>
      <c r="CY268"/>
    </row>
    <row r="269" spans="61:103">
      <c r="BI269" s="67"/>
      <c r="BJ269" s="67"/>
      <c r="BK269" s="67"/>
      <c r="BL269" s="67"/>
      <c r="BM269" s="67"/>
      <c r="BN269" s="67"/>
      <c r="BR269" s="67"/>
      <c r="BS269" s="67"/>
      <c r="BT269" s="67"/>
      <c r="BU269" s="67"/>
      <c r="BV269" s="67"/>
      <c r="BX269" s="67"/>
      <c r="BY269" s="67"/>
      <c r="BZ269" s="67"/>
      <c r="CS269" s="4"/>
      <c r="CV269"/>
      <c r="CW269"/>
      <c r="CX269"/>
      <c r="CY269"/>
    </row>
    <row r="270" spans="61:103">
      <c r="BI270" s="67"/>
      <c r="BJ270" s="67"/>
      <c r="BK270" s="67"/>
      <c r="BL270" s="67"/>
      <c r="BM270" s="67"/>
      <c r="BN270" s="67"/>
      <c r="BR270" s="67"/>
      <c r="BS270" s="67"/>
      <c r="BT270" s="67"/>
      <c r="BU270" s="67"/>
      <c r="BV270" s="67"/>
      <c r="BX270" s="67"/>
      <c r="BY270" s="67"/>
      <c r="BZ270" s="67"/>
      <c r="CS270" s="4"/>
      <c r="CV270"/>
      <c r="CW270"/>
      <c r="CX270"/>
      <c r="CY270"/>
    </row>
    <row r="271" spans="61:103">
      <c r="BI271" s="67"/>
      <c r="BJ271" s="67"/>
      <c r="BK271" s="67"/>
      <c r="BL271" s="67"/>
      <c r="BM271" s="67"/>
      <c r="BN271" s="67"/>
      <c r="BR271" s="67"/>
      <c r="BS271" s="67"/>
      <c r="BT271" s="67"/>
      <c r="BU271" s="67"/>
      <c r="BV271" s="67"/>
      <c r="BX271" s="67"/>
      <c r="BY271" s="67"/>
      <c r="BZ271" s="67"/>
      <c r="CS271" s="4"/>
      <c r="CV271"/>
      <c r="CW271"/>
      <c r="CX271"/>
      <c r="CY271"/>
    </row>
    <row r="272" spans="61:103">
      <c r="BI272" s="67"/>
      <c r="BJ272" s="67"/>
      <c r="BK272" s="67"/>
      <c r="BL272" s="67"/>
      <c r="BM272" s="67"/>
      <c r="BN272" s="67"/>
      <c r="BR272" s="67"/>
      <c r="BS272" s="67"/>
      <c r="BT272" s="67"/>
      <c r="BU272" s="67"/>
      <c r="BV272" s="67"/>
      <c r="BX272" s="67"/>
      <c r="BY272" s="67"/>
      <c r="BZ272" s="67"/>
      <c r="CS272" s="4"/>
      <c r="CV272"/>
      <c r="CW272"/>
      <c r="CX272"/>
      <c r="CY272"/>
    </row>
    <row r="273" spans="61:103">
      <c r="BI273" s="67"/>
      <c r="BJ273" s="67"/>
      <c r="BK273" s="67"/>
      <c r="BL273" s="67"/>
      <c r="BM273" s="67"/>
      <c r="BN273" s="67"/>
      <c r="BR273" s="67"/>
      <c r="BS273" s="67"/>
      <c r="BT273" s="67"/>
      <c r="BU273" s="67"/>
      <c r="BV273" s="67"/>
      <c r="BX273" s="67"/>
      <c r="BY273" s="67"/>
      <c r="BZ273" s="67"/>
      <c r="CS273" s="4"/>
      <c r="CV273"/>
      <c r="CW273"/>
      <c r="CX273"/>
      <c r="CY273"/>
    </row>
    <row r="274" spans="61:103">
      <c r="BI274" s="67"/>
      <c r="BJ274" s="67"/>
      <c r="BK274" s="67"/>
      <c r="BL274" s="67"/>
      <c r="BM274" s="67"/>
      <c r="BN274" s="67"/>
      <c r="BR274" s="67"/>
      <c r="BS274" s="67"/>
      <c r="BT274" s="67"/>
      <c r="BU274" s="67"/>
      <c r="BV274" s="67"/>
      <c r="BX274" s="67"/>
      <c r="BY274" s="67"/>
      <c r="BZ274" s="67"/>
      <c r="CS274" s="4"/>
      <c r="CV274"/>
      <c r="CW274"/>
      <c r="CX274"/>
      <c r="CY274"/>
    </row>
    <row r="275" spans="61:103">
      <c r="BI275" s="67"/>
      <c r="BJ275" s="67"/>
      <c r="BK275" s="67"/>
      <c r="BL275" s="67"/>
      <c r="BM275" s="67"/>
      <c r="BN275" s="67"/>
      <c r="BR275" s="67"/>
      <c r="BS275" s="67"/>
      <c r="BT275" s="67"/>
      <c r="BU275" s="67"/>
      <c r="BV275" s="67"/>
      <c r="BX275" s="67"/>
      <c r="BY275" s="67"/>
      <c r="BZ275" s="67"/>
      <c r="CS275" s="4"/>
      <c r="CV275"/>
      <c r="CW275"/>
      <c r="CX275"/>
      <c r="CY275"/>
    </row>
    <row r="276" spans="61:103">
      <c r="BI276" s="67"/>
      <c r="BJ276" s="67"/>
      <c r="BK276" s="67"/>
      <c r="BL276" s="67"/>
      <c r="BM276" s="67"/>
      <c r="BN276" s="67"/>
      <c r="BR276" s="67"/>
      <c r="BS276" s="67"/>
      <c r="BT276" s="67"/>
      <c r="BU276" s="67"/>
      <c r="BV276" s="67"/>
      <c r="BX276" s="67"/>
      <c r="BY276" s="67"/>
      <c r="BZ276" s="67"/>
      <c r="CS276" s="4"/>
      <c r="CV276"/>
      <c r="CW276"/>
      <c r="CX276"/>
      <c r="CY276"/>
    </row>
    <row r="277" spans="61:103">
      <c r="BI277" s="67"/>
      <c r="BJ277" s="67"/>
      <c r="BK277" s="67"/>
      <c r="BL277" s="67"/>
      <c r="BM277" s="67"/>
      <c r="BN277" s="67"/>
      <c r="BR277" s="67"/>
      <c r="BS277" s="67"/>
      <c r="BT277" s="67"/>
      <c r="BU277" s="67"/>
      <c r="BV277" s="67"/>
      <c r="BX277" s="67"/>
      <c r="BY277" s="67"/>
      <c r="BZ277" s="67"/>
      <c r="CS277" s="4"/>
      <c r="CV277"/>
      <c r="CW277"/>
      <c r="CX277"/>
      <c r="CY277"/>
    </row>
    <row r="278" spans="61:103">
      <c r="BI278" s="67"/>
      <c r="BJ278" s="67"/>
      <c r="BK278" s="67"/>
      <c r="BL278" s="67"/>
      <c r="BM278" s="67"/>
      <c r="BN278" s="67"/>
      <c r="BR278" s="67"/>
      <c r="BS278" s="67"/>
      <c r="BT278" s="67"/>
      <c r="BU278" s="67"/>
      <c r="BV278" s="67"/>
      <c r="BX278" s="67"/>
      <c r="BY278" s="67"/>
      <c r="BZ278" s="67"/>
      <c r="CS278" s="4"/>
      <c r="CV278"/>
      <c r="CW278"/>
      <c r="CX278"/>
      <c r="CY278"/>
    </row>
    <row r="279" spans="61:103">
      <c r="BI279" s="67"/>
      <c r="BJ279" s="67"/>
      <c r="BK279" s="67"/>
      <c r="BL279" s="67"/>
      <c r="BM279" s="67"/>
      <c r="BN279" s="67"/>
      <c r="BR279" s="67"/>
      <c r="BS279" s="67"/>
      <c r="BT279" s="67"/>
      <c r="BU279" s="67"/>
      <c r="BV279" s="67"/>
      <c r="BX279" s="67"/>
      <c r="BY279" s="67"/>
      <c r="BZ279" s="67"/>
      <c r="CS279" s="4"/>
      <c r="CV279"/>
      <c r="CW279"/>
      <c r="CX279"/>
      <c r="CY279"/>
    </row>
    <row r="280" spans="61:103">
      <c r="BI280" s="67"/>
      <c r="BJ280" s="67"/>
      <c r="BK280" s="67"/>
      <c r="BL280" s="67"/>
      <c r="BM280" s="67"/>
      <c r="BN280" s="67"/>
      <c r="BR280" s="67"/>
      <c r="BS280" s="67"/>
      <c r="BT280" s="67"/>
      <c r="BU280" s="67"/>
      <c r="BV280" s="67"/>
      <c r="BX280" s="67"/>
      <c r="BY280" s="67"/>
      <c r="BZ280" s="67"/>
      <c r="CS280" s="4"/>
      <c r="CV280"/>
      <c r="CW280"/>
      <c r="CX280"/>
      <c r="CY280"/>
    </row>
    <row r="281" spans="61:103">
      <c r="BI281" s="67"/>
      <c r="BJ281" s="67"/>
      <c r="BK281" s="67"/>
      <c r="BL281" s="67"/>
      <c r="BM281" s="67"/>
      <c r="BN281" s="67"/>
      <c r="BR281" s="67"/>
      <c r="BS281" s="67"/>
      <c r="BT281" s="67"/>
      <c r="BU281" s="67"/>
      <c r="BV281" s="67"/>
      <c r="BX281" s="67"/>
      <c r="BY281" s="67"/>
      <c r="BZ281" s="67"/>
      <c r="CS281" s="4"/>
      <c r="CV281"/>
      <c r="CW281"/>
      <c r="CX281"/>
      <c r="CY281"/>
    </row>
    <row r="282" spans="61:103">
      <c r="BI282" s="67"/>
      <c r="BJ282" s="67"/>
      <c r="BK282" s="67"/>
      <c r="BL282" s="67"/>
      <c r="BM282" s="67"/>
      <c r="BN282" s="67"/>
      <c r="BR282" s="67"/>
      <c r="BS282" s="67"/>
      <c r="BT282" s="67"/>
      <c r="BU282" s="67"/>
      <c r="BV282" s="67"/>
      <c r="BX282" s="67"/>
      <c r="BY282" s="67"/>
      <c r="BZ282" s="67"/>
      <c r="CS282" s="4"/>
      <c r="CV282"/>
      <c r="CW282"/>
      <c r="CX282"/>
      <c r="CY282"/>
    </row>
    <row r="283" spans="61:103">
      <c r="BI283" s="67"/>
      <c r="BJ283" s="67"/>
      <c r="BK283" s="67"/>
      <c r="BL283" s="67"/>
      <c r="BM283" s="67"/>
      <c r="BN283" s="67"/>
      <c r="BR283" s="67"/>
      <c r="BS283" s="67"/>
      <c r="BT283" s="67"/>
      <c r="BU283" s="67"/>
      <c r="BV283" s="67"/>
      <c r="BX283" s="67"/>
      <c r="BY283" s="67"/>
      <c r="BZ283" s="67"/>
      <c r="CS283" s="4"/>
      <c r="CV283"/>
      <c r="CW283"/>
      <c r="CX283"/>
      <c r="CY283"/>
    </row>
    <row r="284" spans="61:103">
      <c r="BI284" s="67"/>
      <c r="BJ284" s="67"/>
      <c r="BK284" s="67"/>
      <c r="BL284" s="67"/>
      <c r="BM284" s="67"/>
      <c r="BN284" s="67"/>
      <c r="BR284" s="67"/>
      <c r="BS284" s="67"/>
      <c r="BT284" s="67"/>
      <c r="BU284" s="67"/>
      <c r="BV284" s="67"/>
      <c r="BX284" s="67"/>
      <c r="BY284" s="67"/>
      <c r="BZ284" s="67"/>
      <c r="CS284" s="4"/>
      <c r="CV284"/>
      <c r="CW284"/>
      <c r="CX284"/>
      <c r="CY284"/>
    </row>
    <row r="285" spans="61:103">
      <c r="BI285" s="67"/>
      <c r="BJ285" s="67"/>
      <c r="BK285" s="67"/>
      <c r="BL285" s="67"/>
      <c r="BM285" s="67"/>
      <c r="BN285" s="67"/>
      <c r="BR285" s="67"/>
      <c r="BS285" s="67"/>
      <c r="BT285" s="67"/>
      <c r="BU285" s="67"/>
      <c r="BV285" s="67"/>
      <c r="BX285" s="67"/>
      <c r="BY285" s="67"/>
      <c r="BZ285" s="67"/>
      <c r="CS285" s="4"/>
      <c r="CV285"/>
      <c r="CW285"/>
      <c r="CX285"/>
      <c r="CY285"/>
    </row>
    <row r="286" spans="61:103">
      <c r="BI286" s="67"/>
      <c r="BJ286" s="67"/>
      <c r="BK286" s="67"/>
      <c r="BL286" s="67"/>
      <c r="BM286" s="67"/>
      <c r="BN286" s="67"/>
      <c r="BR286" s="67"/>
      <c r="BS286" s="67"/>
      <c r="BT286" s="67"/>
      <c r="BU286" s="67"/>
      <c r="BV286" s="67"/>
      <c r="BX286" s="67"/>
      <c r="BY286" s="67"/>
      <c r="BZ286" s="67"/>
      <c r="CS286" s="4"/>
      <c r="CV286"/>
      <c r="CW286"/>
      <c r="CX286"/>
      <c r="CY286"/>
    </row>
    <row r="287" spans="61:103">
      <c r="BI287" s="67"/>
      <c r="BJ287" s="67"/>
      <c r="BK287" s="67"/>
      <c r="BL287" s="67"/>
      <c r="BM287" s="67"/>
      <c r="BN287" s="67"/>
      <c r="BR287" s="67"/>
      <c r="BS287" s="67"/>
      <c r="BT287" s="67"/>
      <c r="BU287" s="67"/>
      <c r="BV287" s="67"/>
      <c r="BX287" s="67"/>
      <c r="BY287" s="67"/>
      <c r="BZ287" s="67"/>
      <c r="CS287" s="4"/>
      <c r="CV287"/>
      <c r="CW287"/>
      <c r="CX287"/>
      <c r="CY287"/>
    </row>
    <row r="288" spans="61:103">
      <c r="BI288" s="67"/>
      <c r="BJ288" s="67"/>
      <c r="BK288" s="67"/>
      <c r="BL288" s="67"/>
      <c r="BM288" s="67"/>
      <c r="BN288" s="67"/>
      <c r="BR288" s="67"/>
      <c r="BS288" s="67"/>
      <c r="BT288" s="67"/>
      <c r="BU288" s="67"/>
      <c r="BV288" s="67"/>
      <c r="BX288" s="67"/>
      <c r="BY288" s="67"/>
      <c r="BZ288" s="67"/>
      <c r="CS288" s="4"/>
      <c r="CV288"/>
      <c r="CW288"/>
      <c r="CX288"/>
      <c r="CY288"/>
    </row>
    <row r="289" spans="61:103">
      <c r="BI289" s="67"/>
      <c r="BJ289" s="67"/>
      <c r="BK289" s="67"/>
      <c r="BL289" s="67"/>
      <c r="BM289" s="67"/>
      <c r="BN289" s="67"/>
      <c r="BR289" s="67"/>
      <c r="BS289" s="67"/>
      <c r="BT289" s="67"/>
      <c r="BU289" s="67"/>
      <c r="BV289" s="67"/>
      <c r="BX289" s="67"/>
      <c r="BY289" s="67"/>
      <c r="BZ289" s="67"/>
      <c r="CS289" s="4"/>
      <c r="CV289"/>
      <c r="CW289"/>
      <c r="CX289"/>
      <c r="CY289"/>
    </row>
    <row r="290" spans="61:103">
      <c r="BI290" s="67"/>
      <c r="BJ290" s="67"/>
      <c r="BK290" s="67"/>
      <c r="BL290" s="67"/>
      <c r="BM290" s="67"/>
      <c r="BN290" s="67"/>
      <c r="BR290" s="67"/>
      <c r="BS290" s="67"/>
      <c r="BT290" s="67"/>
      <c r="BU290" s="67"/>
      <c r="BV290" s="67"/>
      <c r="BX290" s="67"/>
      <c r="BY290" s="67"/>
      <c r="BZ290" s="67"/>
      <c r="CS290" s="4"/>
      <c r="CV290"/>
      <c r="CW290"/>
      <c r="CX290"/>
      <c r="CY290"/>
    </row>
    <row r="291" spans="61:103">
      <c r="BI291" s="67"/>
      <c r="BJ291" s="67"/>
      <c r="BK291" s="67"/>
      <c r="BL291" s="67"/>
      <c r="BM291" s="67"/>
      <c r="BN291" s="67"/>
      <c r="BR291" s="67"/>
      <c r="BS291" s="67"/>
      <c r="BT291" s="67"/>
      <c r="BU291" s="67"/>
      <c r="BV291" s="67"/>
      <c r="BX291" s="67"/>
      <c r="BY291" s="67"/>
      <c r="BZ291" s="67"/>
      <c r="CS291" s="4"/>
      <c r="CV291"/>
      <c r="CW291"/>
      <c r="CX291"/>
      <c r="CY291"/>
    </row>
    <row r="292" spans="61:103">
      <c r="BI292" s="67"/>
      <c r="BJ292" s="67"/>
      <c r="BK292" s="67"/>
      <c r="BL292" s="67"/>
      <c r="BM292" s="67"/>
      <c r="BN292" s="67"/>
      <c r="BR292" s="67"/>
      <c r="BS292" s="67"/>
      <c r="BT292" s="67"/>
      <c r="BU292" s="67"/>
      <c r="BV292" s="67"/>
      <c r="BX292" s="67"/>
      <c r="BY292" s="67"/>
      <c r="BZ292" s="67"/>
      <c r="CS292" s="4"/>
      <c r="CV292"/>
      <c r="CW292"/>
      <c r="CX292"/>
      <c r="CY292"/>
    </row>
    <row r="293" spans="61:103">
      <c r="BI293" s="67"/>
      <c r="BJ293" s="67"/>
      <c r="BK293" s="67"/>
      <c r="BL293" s="67"/>
      <c r="BM293" s="67"/>
      <c r="BN293" s="67"/>
      <c r="BR293" s="67"/>
      <c r="BS293" s="67"/>
      <c r="BT293" s="67"/>
      <c r="BU293" s="67"/>
      <c r="BV293" s="67"/>
      <c r="BX293" s="67"/>
      <c r="BY293" s="67"/>
      <c r="BZ293" s="67"/>
      <c r="CS293" s="4"/>
      <c r="CV293"/>
      <c r="CW293"/>
      <c r="CX293"/>
      <c r="CY293"/>
    </row>
    <row r="294" spans="61:103">
      <c r="BI294" s="67"/>
      <c r="BJ294" s="67"/>
      <c r="BK294" s="67"/>
      <c r="BL294" s="67"/>
      <c r="BM294" s="67"/>
      <c r="BN294" s="67"/>
      <c r="BR294" s="67"/>
      <c r="BS294" s="67"/>
      <c r="BT294" s="67"/>
      <c r="BU294" s="67"/>
      <c r="BV294" s="67"/>
      <c r="BX294" s="67"/>
      <c r="BY294" s="67"/>
      <c r="BZ294" s="67"/>
      <c r="CS294" s="4"/>
      <c r="CV294"/>
      <c r="CW294"/>
      <c r="CX294"/>
      <c r="CY294"/>
    </row>
    <row r="295" spans="61:103">
      <c r="BI295" s="67"/>
      <c r="BJ295" s="67"/>
      <c r="BK295" s="67"/>
      <c r="BL295" s="67"/>
      <c r="BM295" s="67"/>
      <c r="BN295" s="67"/>
      <c r="BR295" s="67"/>
      <c r="BS295" s="67"/>
      <c r="BT295" s="67"/>
      <c r="BU295" s="67"/>
      <c r="BV295" s="67"/>
      <c r="BX295" s="67"/>
      <c r="BY295" s="67"/>
      <c r="BZ295" s="67"/>
      <c r="CS295" s="4"/>
      <c r="CV295"/>
      <c r="CW295"/>
      <c r="CX295"/>
      <c r="CY295"/>
    </row>
    <row r="296" spans="61:103">
      <c r="BI296" s="67"/>
      <c r="BJ296" s="67"/>
      <c r="BK296" s="67"/>
      <c r="BL296" s="67"/>
      <c r="BM296" s="67"/>
      <c r="BN296" s="67"/>
      <c r="BR296" s="67"/>
      <c r="BS296" s="67"/>
      <c r="BT296" s="67"/>
      <c r="BU296" s="67"/>
      <c r="BV296" s="67"/>
      <c r="BX296" s="67"/>
      <c r="BY296" s="67"/>
      <c r="BZ296" s="67"/>
      <c r="CS296" s="4"/>
      <c r="CV296"/>
      <c r="CW296"/>
      <c r="CX296"/>
      <c r="CY296"/>
    </row>
    <row r="297" spans="61:103">
      <c r="BI297" s="67"/>
      <c r="BJ297" s="67"/>
      <c r="BK297" s="67"/>
      <c r="BL297" s="67"/>
      <c r="BM297" s="67"/>
      <c r="BN297" s="67"/>
      <c r="BR297" s="67"/>
      <c r="BS297" s="67"/>
      <c r="BT297" s="67"/>
      <c r="BU297" s="67"/>
      <c r="BV297" s="67"/>
      <c r="BX297" s="67"/>
      <c r="BY297" s="67"/>
      <c r="BZ297" s="67"/>
      <c r="CS297" s="4"/>
      <c r="CV297"/>
      <c r="CW297"/>
      <c r="CX297"/>
      <c r="CY297"/>
    </row>
    <row r="298" spans="61:103">
      <c r="BI298" s="67"/>
      <c r="BJ298" s="67"/>
      <c r="BK298" s="67"/>
      <c r="BL298" s="67"/>
      <c r="BM298" s="67"/>
      <c r="BN298" s="67"/>
      <c r="BR298" s="67"/>
      <c r="BS298" s="67"/>
      <c r="BT298" s="67"/>
      <c r="BU298" s="67"/>
      <c r="BV298" s="67"/>
      <c r="BX298" s="67"/>
      <c r="BY298" s="67"/>
      <c r="BZ298" s="67"/>
      <c r="CS298" s="4"/>
      <c r="CV298"/>
      <c r="CW298"/>
      <c r="CX298"/>
      <c r="CY298"/>
    </row>
    <row r="299" spans="61:103">
      <c r="BI299" s="67"/>
      <c r="BJ299" s="67"/>
      <c r="BK299" s="67"/>
      <c r="BL299" s="67"/>
      <c r="BM299" s="67"/>
      <c r="BN299" s="67"/>
      <c r="BR299" s="67"/>
      <c r="BS299" s="67"/>
      <c r="BT299" s="67"/>
      <c r="BU299" s="67"/>
      <c r="BV299" s="67"/>
      <c r="BX299" s="67"/>
      <c r="BY299" s="67"/>
      <c r="BZ299" s="67"/>
      <c r="CS299" s="4"/>
      <c r="CV299"/>
      <c r="CW299"/>
      <c r="CX299"/>
      <c r="CY299"/>
    </row>
    <row r="300" spans="61:103">
      <c r="BI300" s="67"/>
      <c r="BJ300" s="67"/>
      <c r="BK300" s="67"/>
      <c r="BL300" s="67"/>
      <c r="BM300" s="67"/>
      <c r="BN300" s="67"/>
      <c r="BR300" s="67"/>
      <c r="BS300" s="67"/>
      <c r="BT300" s="67"/>
      <c r="BU300" s="67"/>
      <c r="BV300" s="67"/>
      <c r="BX300" s="67"/>
      <c r="BY300" s="67"/>
      <c r="BZ300" s="67"/>
      <c r="CS300" s="4"/>
      <c r="CV300"/>
      <c r="CW300"/>
      <c r="CX300"/>
      <c r="CY300"/>
    </row>
    <row r="301" spans="61:103">
      <c r="BI301" s="67"/>
      <c r="BJ301" s="67"/>
      <c r="BK301" s="67"/>
      <c r="BL301" s="67"/>
      <c r="BM301" s="67"/>
      <c r="BN301" s="67"/>
      <c r="BR301" s="67"/>
      <c r="BS301" s="67"/>
      <c r="BT301" s="67"/>
      <c r="BU301" s="67"/>
      <c r="BV301" s="67"/>
      <c r="BX301" s="67"/>
      <c r="BY301" s="67"/>
      <c r="BZ301" s="67"/>
      <c r="CS301" s="4"/>
      <c r="CV301"/>
      <c r="CW301"/>
      <c r="CX301"/>
      <c r="CY301"/>
    </row>
    <row r="302" spans="61:103">
      <c r="BI302" s="67"/>
      <c r="BJ302" s="67"/>
      <c r="BK302" s="67"/>
      <c r="BL302" s="67"/>
      <c r="BM302" s="67"/>
      <c r="BN302" s="67"/>
      <c r="BR302" s="67"/>
      <c r="BS302" s="67"/>
      <c r="BT302" s="67"/>
      <c r="BU302" s="67"/>
      <c r="BV302" s="67"/>
      <c r="BX302" s="67"/>
      <c r="BY302" s="67"/>
      <c r="BZ302" s="67"/>
      <c r="CS302" s="4"/>
      <c r="CV302"/>
      <c r="CW302"/>
      <c r="CX302"/>
      <c r="CY302"/>
    </row>
    <row r="303" spans="61:103">
      <c r="BI303" s="67"/>
      <c r="BJ303" s="67"/>
      <c r="BK303" s="67"/>
      <c r="BL303" s="67"/>
      <c r="BM303" s="67"/>
      <c r="BN303" s="67"/>
      <c r="BR303" s="67"/>
      <c r="BS303" s="67"/>
      <c r="BT303" s="67"/>
      <c r="BU303" s="67"/>
      <c r="BV303" s="67"/>
      <c r="BX303" s="67"/>
      <c r="BY303" s="67"/>
      <c r="BZ303" s="67"/>
      <c r="CS303" s="4"/>
      <c r="CV303"/>
      <c r="CW303"/>
      <c r="CX303"/>
      <c r="CY303"/>
    </row>
    <row r="304" spans="61:103">
      <c r="BI304" s="67"/>
      <c r="BJ304" s="67"/>
      <c r="BK304" s="67"/>
      <c r="BL304" s="67"/>
      <c r="BM304" s="67"/>
      <c r="BN304" s="67"/>
      <c r="BR304" s="67"/>
      <c r="BS304" s="67"/>
      <c r="BT304" s="67"/>
      <c r="BU304" s="67"/>
      <c r="BV304" s="67"/>
      <c r="BX304" s="67"/>
      <c r="BY304" s="67"/>
      <c r="BZ304" s="67"/>
      <c r="CS304" s="4"/>
      <c r="CV304"/>
      <c r="CW304"/>
      <c r="CX304"/>
      <c r="CY304"/>
    </row>
    <row r="305" spans="61:103">
      <c r="BI305" s="67"/>
      <c r="BJ305" s="67"/>
      <c r="BK305" s="67"/>
      <c r="BL305" s="67"/>
      <c r="BM305" s="67"/>
      <c r="BN305" s="67"/>
      <c r="BR305" s="67"/>
      <c r="BS305" s="67"/>
      <c r="BT305" s="67"/>
      <c r="BU305" s="67"/>
      <c r="BV305" s="67"/>
      <c r="BX305" s="67"/>
      <c r="BY305" s="67"/>
      <c r="BZ305" s="67"/>
      <c r="CS305" s="4"/>
      <c r="CV305"/>
      <c r="CW305"/>
      <c r="CX305"/>
      <c r="CY305"/>
    </row>
    <row r="306" spans="61:103">
      <c r="BI306" s="67"/>
      <c r="BJ306" s="67"/>
      <c r="BK306" s="67"/>
      <c r="BL306" s="67"/>
      <c r="BM306" s="67"/>
      <c r="BN306" s="67"/>
      <c r="BR306" s="67"/>
      <c r="BS306" s="67"/>
      <c r="BT306" s="67"/>
      <c r="BU306" s="67"/>
      <c r="BV306" s="67"/>
      <c r="BX306" s="67"/>
      <c r="BY306" s="67"/>
      <c r="BZ306" s="67"/>
      <c r="CS306" s="4"/>
      <c r="CV306"/>
      <c r="CW306"/>
      <c r="CX306"/>
      <c r="CY306"/>
    </row>
    <row r="307" spans="61:103">
      <c r="BI307" s="67"/>
      <c r="BJ307" s="67"/>
      <c r="BK307" s="67"/>
      <c r="BL307" s="67"/>
      <c r="BM307" s="67"/>
      <c r="BN307" s="67"/>
      <c r="BR307" s="67"/>
      <c r="BS307" s="67"/>
      <c r="BT307" s="67"/>
      <c r="BU307" s="67"/>
      <c r="BV307" s="67"/>
      <c r="BX307" s="67"/>
      <c r="BY307" s="67"/>
      <c r="BZ307" s="67"/>
      <c r="CS307" s="4"/>
      <c r="CV307"/>
      <c r="CW307"/>
      <c r="CX307"/>
      <c r="CY307"/>
    </row>
    <row r="308" spans="61:103">
      <c r="BI308" s="67"/>
      <c r="BJ308" s="67"/>
      <c r="BK308" s="67"/>
      <c r="BL308" s="67"/>
      <c r="BM308" s="67"/>
      <c r="BN308" s="67"/>
      <c r="BR308" s="67"/>
      <c r="BS308" s="67"/>
      <c r="BT308" s="67"/>
      <c r="BU308" s="67"/>
      <c r="BV308" s="67"/>
      <c r="BX308" s="67"/>
      <c r="BY308" s="67"/>
      <c r="BZ308" s="67"/>
      <c r="CS308" s="4"/>
      <c r="CV308"/>
      <c r="CW308"/>
      <c r="CX308"/>
      <c r="CY308"/>
    </row>
    <row r="309" spans="61:103">
      <c r="BI309" s="67"/>
      <c r="BJ309" s="67"/>
      <c r="BK309" s="67"/>
      <c r="BL309" s="67"/>
      <c r="BM309" s="67"/>
      <c r="BN309" s="67"/>
      <c r="BR309" s="67"/>
      <c r="BS309" s="67"/>
      <c r="BT309" s="67"/>
      <c r="BU309" s="67"/>
      <c r="BV309" s="67"/>
      <c r="BX309" s="67"/>
      <c r="BY309" s="67"/>
      <c r="BZ309" s="67"/>
      <c r="CS309" s="4"/>
      <c r="CV309"/>
      <c r="CW309"/>
      <c r="CX309"/>
      <c r="CY309"/>
    </row>
    <row r="310" spans="61:103">
      <c r="BI310" s="67"/>
      <c r="BJ310" s="67"/>
      <c r="BK310" s="67"/>
      <c r="BL310" s="67"/>
      <c r="BM310" s="67"/>
      <c r="BN310" s="67"/>
      <c r="BR310" s="67"/>
      <c r="BS310" s="67"/>
      <c r="BT310" s="67"/>
      <c r="BU310" s="67"/>
      <c r="BV310" s="67"/>
      <c r="BX310" s="67"/>
      <c r="BY310" s="67"/>
      <c r="BZ310" s="67"/>
      <c r="CS310" s="4"/>
      <c r="CV310"/>
      <c r="CW310"/>
      <c r="CX310"/>
      <c r="CY310"/>
    </row>
    <row r="311" spans="61:103">
      <c r="BI311" s="67"/>
      <c r="BJ311" s="67"/>
      <c r="BK311" s="67"/>
      <c r="BL311" s="67"/>
      <c r="BM311" s="67"/>
      <c r="BN311" s="67"/>
      <c r="BR311" s="67"/>
      <c r="BS311" s="67"/>
      <c r="BT311" s="67"/>
      <c r="BU311" s="67"/>
      <c r="BV311" s="67"/>
      <c r="BX311" s="67"/>
      <c r="BY311" s="67"/>
      <c r="BZ311" s="67"/>
      <c r="CS311" s="4"/>
      <c r="CV311"/>
      <c r="CW311"/>
      <c r="CX311"/>
      <c r="CY311"/>
    </row>
    <row r="312" spans="61:103">
      <c r="BI312" s="67"/>
      <c r="BJ312" s="67"/>
      <c r="BK312" s="67"/>
      <c r="BL312" s="67"/>
      <c r="BM312" s="67"/>
      <c r="BN312" s="67"/>
      <c r="BR312" s="67"/>
      <c r="BS312" s="67"/>
      <c r="BT312" s="67"/>
      <c r="BU312" s="67"/>
      <c r="BV312" s="67"/>
      <c r="BX312" s="67"/>
      <c r="BY312" s="67"/>
      <c r="BZ312" s="67"/>
      <c r="CS312" s="4"/>
      <c r="CV312"/>
      <c r="CW312"/>
      <c r="CX312"/>
      <c r="CY312"/>
    </row>
    <row r="313" spans="61:103">
      <c r="BI313" s="67"/>
      <c r="BJ313" s="67"/>
      <c r="BK313" s="67"/>
      <c r="BL313" s="67"/>
      <c r="BM313" s="67"/>
      <c r="BN313" s="67"/>
      <c r="BR313" s="67"/>
      <c r="BS313" s="67"/>
      <c r="BT313" s="67"/>
      <c r="BU313" s="67"/>
      <c r="BV313" s="67"/>
      <c r="BX313" s="67"/>
      <c r="BY313" s="67"/>
      <c r="BZ313" s="67"/>
      <c r="CS313" s="4"/>
      <c r="CV313"/>
      <c r="CW313"/>
      <c r="CX313"/>
      <c r="CY313"/>
    </row>
    <row r="314" spans="61:103">
      <c r="BI314" s="67"/>
      <c r="BJ314" s="67"/>
      <c r="BK314" s="67"/>
      <c r="BL314" s="67"/>
      <c r="BM314" s="67"/>
      <c r="BN314" s="67"/>
      <c r="BR314" s="67"/>
      <c r="BS314" s="67"/>
      <c r="BT314" s="67"/>
      <c r="BU314" s="67"/>
      <c r="BV314" s="67"/>
      <c r="BX314" s="67"/>
      <c r="BY314" s="67"/>
      <c r="BZ314" s="67"/>
      <c r="CS314" s="4"/>
      <c r="CV314"/>
      <c r="CW314"/>
      <c r="CX314"/>
      <c r="CY314"/>
    </row>
    <row r="315" spans="61:103">
      <c r="BI315" s="67"/>
      <c r="BJ315" s="67"/>
      <c r="BK315" s="67"/>
      <c r="BL315" s="67"/>
      <c r="BM315" s="67"/>
      <c r="BN315" s="67"/>
      <c r="BR315" s="67"/>
      <c r="BS315" s="67"/>
      <c r="BT315" s="67"/>
      <c r="BU315" s="67"/>
      <c r="BV315" s="67"/>
      <c r="BX315" s="67"/>
      <c r="BY315" s="67"/>
      <c r="BZ315" s="67"/>
      <c r="CS315" s="4"/>
      <c r="CV315"/>
      <c r="CW315"/>
      <c r="CX315"/>
      <c r="CY315"/>
    </row>
    <row r="316" spans="61:103">
      <c r="BI316" s="67"/>
      <c r="BJ316" s="67"/>
      <c r="BK316" s="67"/>
      <c r="BL316" s="67"/>
      <c r="BM316" s="67"/>
      <c r="BN316" s="67"/>
      <c r="BR316" s="67"/>
      <c r="BS316" s="67"/>
      <c r="BT316" s="67"/>
      <c r="BU316" s="67"/>
      <c r="BV316" s="67"/>
      <c r="BX316" s="67"/>
      <c r="BY316" s="67"/>
      <c r="BZ316" s="67"/>
      <c r="CS316" s="4"/>
      <c r="CV316"/>
      <c r="CW316"/>
      <c r="CX316"/>
      <c r="CY316"/>
    </row>
    <row r="317" spans="61:103">
      <c r="BI317" s="67"/>
      <c r="BJ317" s="67"/>
      <c r="BK317" s="67"/>
      <c r="BL317" s="67"/>
      <c r="BM317" s="67"/>
      <c r="BN317" s="67"/>
      <c r="BR317" s="67"/>
      <c r="BS317" s="67"/>
      <c r="BT317" s="67"/>
      <c r="BU317" s="67"/>
      <c r="BV317" s="67"/>
      <c r="BX317" s="67"/>
      <c r="BY317" s="67"/>
      <c r="BZ317" s="67"/>
      <c r="CS317" s="4"/>
      <c r="CV317"/>
      <c r="CW317"/>
      <c r="CX317"/>
      <c r="CY317"/>
    </row>
    <row r="318" spans="61:103">
      <c r="BI318" s="67"/>
      <c r="BJ318" s="67"/>
      <c r="BK318" s="67"/>
      <c r="BL318" s="67"/>
      <c r="BM318" s="67"/>
      <c r="BN318" s="67"/>
      <c r="BR318" s="67"/>
      <c r="BS318" s="67"/>
      <c r="BT318" s="67"/>
      <c r="BU318" s="67"/>
      <c r="BV318" s="67"/>
      <c r="BX318" s="67"/>
      <c r="BY318" s="67"/>
      <c r="BZ318" s="67"/>
      <c r="CS318" s="4"/>
      <c r="CV318"/>
      <c r="CW318"/>
      <c r="CX318"/>
      <c r="CY318"/>
    </row>
    <row r="319" spans="61:103">
      <c r="BI319" s="67"/>
      <c r="BJ319" s="67"/>
      <c r="BK319" s="67"/>
      <c r="BL319" s="67"/>
      <c r="BM319" s="67"/>
      <c r="BN319" s="67"/>
      <c r="BR319" s="67"/>
      <c r="BS319" s="67"/>
      <c r="BT319" s="67"/>
      <c r="BU319" s="67"/>
      <c r="BV319" s="67"/>
      <c r="BX319" s="67"/>
      <c r="BY319" s="67"/>
      <c r="BZ319" s="67"/>
      <c r="CS319" s="4"/>
      <c r="CV319"/>
      <c r="CW319"/>
      <c r="CX319"/>
      <c r="CY319"/>
    </row>
    <row r="320" spans="61:103">
      <c r="BI320" s="67"/>
      <c r="BJ320" s="67"/>
      <c r="BK320" s="67"/>
      <c r="BL320" s="67"/>
      <c r="BM320" s="67"/>
      <c r="BN320" s="67"/>
      <c r="BR320" s="67"/>
      <c r="BS320" s="67"/>
      <c r="BT320" s="67"/>
      <c r="BU320" s="67"/>
      <c r="BV320" s="67"/>
      <c r="BX320" s="67"/>
      <c r="BY320" s="67"/>
      <c r="BZ320" s="67"/>
      <c r="CS320" s="4"/>
      <c r="CV320"/>
      <c r="CW320"/>
      <c r="CX320"/>
      <c r="CY320"/>
    </row>
    <row r="321" spans="61:103">
      <c r="BI321" s="67"/>
      <c r="BJ321" s="67"/>
      <c r="BK321" s="67"/>
      <c r="BL321" s="67"/>
      <c r="BM321" s="67"/>
      <c r="BN321" s="67"/>
      <c r="BR321" s="67"/>
      <c r="BS321" s="67"/>
      <c r="BT321" s="67"/>
      <c r="BU321" s="67"/>
      <c r="BV321" s="67"/>
      <c r="BX321" s="67"/>
      <c r="BY321" s="67"/>
      <c r="BZ321" s="67"/>
      <c r="CS321" s="4"/>
      <c r="CV321"/>
      <c r="CW321"/>
      <c r="CX321"/>
      <c r="CY321"/>
    </row>
    <row r="322" spans="61:103">
      <c r="BI322" s="67"/>
      <c r="BJ322" s="67"/>
      <c r="BK322" s="67"/>
      <c r="BL322" s="67"/>
      <c r="BM322" s="67"/>
      <c r="BN322" s="67"/>
      <c r="BR322" s="67"/>
      <c r="BS322" s="67"/>
      <c r="BT322" s="67"/>
      <c r="BU322" s="67"/>
      <c r="BV322" s="67"/>
      <c r="BX322" s="67"/>
      <c r="BY322" s="67"/>
      <c r="BZ322" s="67"/>
      <c r="CS322" s="4"/>
      <c r="CV322"/>
      <c r="CW322"/>
      <c r="CX322"/>
      <c r="CY322"/>
    </row>
    <row r="323" spans="61:103">
      <c r="BI323" s="67"/>
      <c r="BJ323" s="67"/>
      <c r="BK323" s="67"/>
      <c r="BL323" s="67"/>
      <c r="BM323" s="67"/>
      <c r="BN323" s="67"/>
      <c r="BR323" s="67"/>
      <c r="BS323" s="67"/>
      <c r="BT323" s="67"/>
      <c r="BU323" s="67"/>
      <c r="BV323" s="67"/>
      <c r="BX323" s="67"/>
      <c r="BY323" s="67"/>
      <c r="BZ323" s="67"/>
      <c r="CS323" s="4"/>
      <c r="CV323"/>
      <c r="CW323"/>
      <c r="CX323"/>
      <c r="CY323"/>
    </row>
    <row r="324" spans="61:103">
      <c r="BI324" s="67"/>
      <c r="BJ324" s="67"/>
      <c r="BK324" s="67"/>
      <c r="BL324" s="67"/>
      <c r="BM324" s="67"/>
      <c r="BN324" s="67"/>
      <c r="BR324" s="67"/>
      <c r="BS324" s="67"/>
      <c r="BT324" s="67"/>
      <c r="BU324" s="67"/>
      <c r="BV324" s="67"/>
      <c r="BX324" s="67"/>
      <c r="BY324" s="67"/>
      <c r="BZ324" s="67"/>
      <c r="CS324" s="4"/>
      <c r="CV324"/>
      <c r="CW324"/>
      <c r="CX324"/>
      <c r="CY324"/>
    </row>
    <row r="325" spans="61:103">
      <c r="BI325" s="67"/>
      <c r="BJ325" s="67"/>
      <c r="BK325" s="67"/>
      <c r="BL325" s="67"/>
      <c r="BM325" s="67"/>
      <c r="BN325" s="67"/>
      <c r="BR325" s="67"/>
      <c r="BS325" s="67"/>
      <c r="BT325" s="67"/>
      <c r="BU325" s="67"/>
      <c r="BV325" s="67"/>
      <c r="BX325" s="67"/>
      <c r="BY325" s="67"/>
      <c r="BZ325" s="67"/>
      <c r="CS325" s="4"/>
      <c r="CV325"/>
      <c r="CW325"/>
      <c r="CX325"/>
      <c r="CY325"/>
    </row>
    <row r="326" spans="61:103">
      <c r="BI326" s="67"/>
      <c r="BJ326" s="67"/>
      <c r="BK326" s="67"/>
      <c r="BL326" s="67"/>
      <c r="BM326" s="67"/>
      <c r="BN326" s="67"/>
      <c r="BR326" s="67"/>
      <c r="BS326" s="67"/>
      <c r="BT326" s="67"/>
      <c r="BU326" s="67"/>
      <c r="BV326" s="67"/>
      <c r="BX326" s="67"/>
      <c r="BY326" s="67"/>
      <c r="BZ326" s="67"/>
      <c r="CS326" s="4"/>
      <c r="CV326"/>
      <c r="CW326"/>
      <c r="CX326"/>
      <c r="CY326"/>
    </row>
    <row r="327" spans="61:103">
      <c r="BI327" s="67"/>
      <c r="BJ327" s="67"/>
      <c r="BK327" s="67"/>
      <c r="BL327" s="67"/>
      <c r="BM327" s="67"/>
      <c r="BN327" s="67"/>
      <c r="BR327" s="67"/>
      <c r="BS327" s="67"/>
      <c r="BT327" s="67"/>
      <c r="BU327" s="67"/>
      <c r="BV327" s="67"/>
      <c r="BX327" s="67"/>
      <c r="BY327" s="67"/>
      <c r="BZ327" s="67"/>
      <c r="CS327" s="4"/>
      <c r="CV327"/>
      <c r="CW327"/>
      <c r="CX327"/>
      <c r="CY327"/>
    </row>
    <row r="328" spans="61:103">
      <c r="BI328" s="67"/>
      <c r="BJ328" s="67"/>
      <c r="BK328" s="67"/>
      <c r="BL328" s="67"/>
      <c r="BM328" s="67"/>
      <c r="BN328" s="67"/>
      <c r="BR328" s="67"/>
      <c r="BS328" s="67"/>
      <c r="BT328" s="67"/>
      <c r="BU328" s="67"/>
      <c r="BV328" s="67"/>
      <c r="BX328" s="67"/>
      <c r="BY328" s="67"/>
      <c r="BZ328" s="67"/>
      <c r="CS328" s="4"/>
      <c r="CV328"/>
      <c r="CW328"/>
      <c r="CX328"/>
      <c r="CY328"/>
    </row>
    <row r="329" spans="61:103">
      <c r="BI329" s="67"/>
      <c r="BJ329" s="67"/>
      <c r="BK329" s="67"/>
      <c r="BL329" s="67"/>
      <c r="BM329" s="67"/>
      <c r="BN329" s="67"/>
      <c r="BR329" s="67"/>
      <c r="BS329" s="67"/>
      <c r="BT329" s="67"/>
      <c r="BU329" s="67"/>
      <c r="BV329" s="67"/>
      <c r="BX329" s="67"/>
      <c r="BY329" s="67"/>
      <c r="BZ329" s="67"/>
      <c r="CS329" s="4"/>
      <c r="CV329"/>
      <c r="CW329"/>
      <c r="CX329"/>
      <c r="CY329"/>
    </row>
    <row r="330" spans="61:103">
      <c r="BI330" s="67"/>
      <c r="BJ330" s="67"/>
      <c r="BK330" s="67"/>
      <c r="BL330" s="67"/>
      <c r="BM330" s="67"/>
      <c r="BN330" s="67"/>
      <c r="BR330" s="67"/>
      <c r="BS330" s="67"/>
      <c r="BT330" s="67"/>
      <c r="BU330" s="67"/>
      <c r="BV330" s="67"/>
      <c r="BX330" s="67"/>
      <c r="BY330" s="67"/>
      <c r="BZ330" s="67"/>
      <c r="CS330" s="4"/>
      <c r="CV330"/>
      <c r="CW330"/>
      <c r="CX330"/>
      <c r="CY330"/>
    </row>
    <row r="331" spans="61:103">
      <c r="BI331" s="67"/>
      <c r="BJ331" s="67"/>
      <c r="BK331" s="67"/>
      <c r="BL331" s="67"/>
      <c r="BM331" s="67"/>
      <c r="BN331" s="67"/>
      <c r="BR331" s="67"/>
      <c r="BS331" s="67"/>
      <c r="BT331" s="67"/>
      <c r="BU331" s="67"/>
      <c r="BV331" s="67"/>
      <c r="BX331" s="67"/>
      <c r="BY331" s="67"/>
      <c r="BZ331" s="67"/>
      <c r="CS331" s="4"/>
      <c r="CV331"/>
      <c r="CW331"/>
      <c r="CX331"/>
      <c r="CY331"/>
    </row>
    <row r="332" spans="61:103">
      <c r="BI332" s="67"/>
      <c r="BJ332" s="67"/>
      <c r="BK332" s="67"/>
      <c r="BL332" s="67"/>
      <c r="BM332" s="67"/>
      <c r="BN332" s="67"/>
      <c r="BR332" s="67"/>
      <c r="BS332" s="67"/>
      <c r="BT332" s="67"/>
      <c r="BU332" s="67"/>
      <c r="BV332" s="67"/>
      <c r="BX332" s="67"/>
      <c r="BY332" s="67"/>
      <c r="BZ332" s="67"/>
      <c r="CS332" s="4"/>
      <c r="CV332"/>
      <c r="CW332"/>
      <c r="CX332"/>
      <c r="CY332"/>
    </row>
    <row r="333" spans="61:103">
      <c r="BI333" s="67"/>
      <c r="BJ333" s="67"/>
      <c r="BK333" s="67"/>
      <c r="BL333" s="67"/>
      <c r="BM333" s="67"/>
      <c r="BN333" s="67"/>
      <c r="BR333" s="67"/>
      <c r="BS333" s="67"/>
      <c r="BT333" s="67"/>
      <c r="BU333" s="67"/>
      <c r="BV333" s="67"/>
      <c r="BX333" s="67"/>
      <c r="BY333" s="67"/>
      <c r="BZ333" s="67"/>
      <c r="CS333" s="4"/>
      <c r="CV333"/>
      <c r="CW333"/>
      <c r="CX333"/>
      <c r="CY333"/>
    </row>
    <row r="334" spans="61:103">
      <c r="BI334" s="67"/>
      <c r="BJ334" s="67"/>
      <c r="BK334" s="67"/>
      <c r="BL334" s="67"/>
      <c r="BM334" s="67"/>
      <c r="BN334" s="67"/>
      <c r="BR334" s="67"/>
      <c r="BS334" s="67"/>
      <c r="BT334" s="67"/>
      <c r="BU334" s="67"/>
      <c r="BV334" s="67"/>
      <c r="BX334" s="67"/>
      <c r="BY334" s="67"/>
      <c r="BZ334" s="67"/>
      <c r="CS334" s="4"/>
      <c r="CV334"/>
      <c r="CW334"/>
      <c r="CX334"/>
      <c r="CY334"/>
    </row>
    <row r="335" spans="61:103">
      <c r="BI335" s="67"/>
      <c r="BJ335" s="67"/>
      <c r="BK335" s="67"/>
      <c r="BL335" s="67"/>
      <c r="BM335" s="67"/>
      <c r="BN335" s="67"/>
      <c r="BR335" s="67"/>
      <c r="BS335" s="67"/>
      <c r="BT335" s="67"/>
      <c r="BU335" s="67"/>
      <c r="BV335" s="67"/>
      <c r="BX335" s="67"/>
      <c r="BY335" s="67"/>
      <c r="BZ335" s="67"/>
      <c r="CS335" s="4"/>
      <c r="CV335"/>
      <c r="CW335"/>
      <c r="CX335"/>
      <c r="CY335"/>
    </row>
    <row r="336" spans="61:103">
      <c r="BI336" s="67"/>
      <c r="BJ336" s="67"/>
      <c r="BK336" s="67"/>
      <c r="BL336" s="67"/>
      <c r="BM336" s="67"/>
      <c r="BN336" s="67"/>
      <c r="BR336" s="67"/>
      <c r="BS336" s="67"/>
      <c r="BT336" s="67"/>
      <c r="BU336" s="67"/>
      <c r="BV336" s="67"/>
      <c r="BX336" s="67"/>
      <c r="BY336" s="67"/>
      <c r="BZ336" s="67"/>
      <c r="CS336" s="4"/>
      <c r="CV336"/>
      <c r="CW336"/>
      <c r="CX336"/>
      <c r="CY336"/>
    </row>
    <row r="337" spans="61:103">
      <c r="BI337" s="67"/>
      <c r="BJ337" s="67"/>
      <c r="BK337" s="67"/>
      <c r="BL337" s="67"/>
      <c r="BM337" s="67"/>
      <c r="BN337" s="67"/>
      <c r="BR337" s="67"/>
      <c r="BS337" s="67"/>
      <c r="BT337" s="67"/>
      <c r="BU337" s="67"/>
      <c r="BV337" s="67"/>
      <c r="BX337" s="67"/>
      <c r="BY337" s="67"/>
      <c r="BZ337" s="67"/>
      <c r="CS337" s="4"/>
      <c r="CV337"/>
      <c r="CW337"/>
      <c r="CX337"/>
      <c r="CY337"/>
    </row>
    <row r="338" spans="61:103">
      <c r="BI338" s="67"/>
      <c r="BJ338" s="67"/>
      <c r="BK338" s="67"/>
      <c r="BL338" s="67"/>
      <c r="BM338" s="67"/>
      <c r="BN338" s="67"/>
      <c r="BR338" s="67"/>
      <c r="BS338" s="67"/>
      <c r="BT338" s="67"/>
      <c r="BU338" s="67"/>
      <c r="BV338" s="67"/>
      <c r="BX338" s="67"/>
      <c r="BY338" s="67"/>
      <c r="BZ338" s="67"/>
      <c r="CS338" s="4"/>
      <c r="CV338"/>
      <c r="CW338"/>
      <c r="CX338"/>
      <c r="CY338"/>
    </row>
    <row r="339" spans="61:103">
      <c r="BI339" s="67"/>
      <c r="BJ339" s="67"/>
      <c r="BK339" s="67"/>
      <c r="BL339" s="67"/>
      <c r="BM339" s="67"/>
      <c r="BN339" s="67"/>
      <c r="BR339" s="67"/>
      <c r="BS339" s="67"/>
      <c r="BT339" s="67"/>
      <c r="BU339" s="67"/>
      <c r="BV339" s="67"/>
      <c r="BX339" s="67"/>
      <c r="BY339" s="67"/>
      <c r="BZ339" s="67"/>
      <c r="CS339" s="4"/>
      <c r="CV339"/>
      <c r="CW339"/>
      <c r="CX339"/>
      <c r="CY339"/>
    </row>
    <row r="340" spans="61:103">
      <c r="BI340" s="67"/>
      <c r="BJ340" s="67"/>
      <c r="BK340" s="67"/>
      <c r="BL340" s="67"/>
      <c r="BM340" s="67"/>
      <c r="BN340" s="67"/>
      <c r="BR340" s="67"/>
      <c r="BS340" s="67"/>
      <c r="BT340" s="67"/>
      <c r="BU340" s="67"/>
      <c r="BV340" s="67"/>
      <c r="BX340" s="67"/>
      <c r="BY340" s="67"/>
      <c r="BZ340" s="67"/>
      <c r="CS340" s="4"/>
      <c r="CV340"/>
      <c r="CW340"/>
      <c r="CX340"/>
      <c r="CY340"/>
    </row>
    <row r="341" spans="61:103">
      <c r="BI341" s="67"/>
      <c r="BJ341" s="67"/>
      <c r="BK341" s="67"/>
      <c r="BL341" s="67"/>
      <c r="BM341" s="67"/>
      <c r="BN341" s="67"/>
      <c r="BR341" s="67"/>
      <c r="BS341" s="67"/>
      <c r="BT341" s="67"/>
      <c r="BU341" s="67"/>
      <c r="BV341" s="67"/>
      <c r="BX341" s="67"/>
      <c r="BY341" s="67"/>
      <c r="BZ341" s="67"/>
      <c r="CS341" s="4"/>
      <c r="CV341"/>
      <c r="CW341"/>
      <c r="CX341"/>
      <c r="CY341"/>
    </row>
    <row r="342" spans="61:103">
      <c r="BI342" s="67"/>
      <c r="BJ342" s="67"/>
      <c r="BK342" s="67"/>
      <c r="BL342" s="67"/>
      <c r="BM342" s="67"/>
      <c r="BN342" s="67"/>
      <c r="BR342" s="67"/>
      <c r="BS342" s="67"/>
      <c r="BT342" s="67"/>
      <c r="BU342" s="67"/>
      <c r="BV342" s="67"/>
      <c r="BX342" s="67"/>
      <c r="BY342" s="67"/>
      <c r="BZ342" s="67"/>
      <c r="CS342" s="4"/>
      <c r="CV342"/>
      <c r="CW342"/>
      <c r="CX342"/>
      <c r="CY342"/>
    </row>
    <row r="343" spans="61:103">
      <c r="BI343" s="67"/>
      <c r="BJ343" s="67"/>
      <c r="BK343" s="67"/>
      <c r="BL343" s="67"/>
      <c r="BM343" s="67"/>
      <c r="BN343" s="67"/>
      <c r="BR343" s="67"/>
      <c r="BS343" s="67"/>
      <c r="BT343" s="67"/>
      <c r="BU343" s="67"/>
      <c r="BV343" s="67"/>
      <c r="BX343" s="67"/>
      <c r="BY343" s="67"/>
      <c r="BZ343" s="67"/>
      <c r="CS343" s="4"/>
      <c r="CV343"/>
      <c r="CW343"/>
      <c r="CX343"/>
      <c r="CY343"/>
    </row>
    <row r="344" spans="61:103">
      <c r="BI344" s="67"/>
      <c r="BJ344" s="67"/>
      <c r="BK344" s="67"/>
      <c r="BL344" s="67"/>
      <c r="BM344" s="67"/>
      <c r="BN344" s="67"/>
      <c r="BR344" s="67"/>
      <c r="BS344" s="67"/>
      <c r="BT344" s="67"/>
      <c r="BU344" s="67"/>
      <c r="BV344" s="67"/>
      <c r="BX344" s="67"/>
      <c r="BY344" s="67"/>
      <c r="BZ344" s="67"/>
      <c r="CS344" s="4"/>
      <c r="CV344"/>
      <c r="CW344"/>
      <c r="CX344"/>
      <c r="CY344"/>
    </row>
    <row r="345" spans="61:103">
      <c r="BI345" s="67"/>
      <c r="BJ345" s="67"/>
      <c r="BK345" s="67"/>
      <c r="BL345" s="67"/>
      <c r="BM345" s="67"/>
      <c r="BN345" s="67"/>
      <c r="BR345" s="67"/>
      <c r="BS345" s="67"/>
      <c r="BT345" s="67"/>
      <c r="BU345" s="67"/>
      <c r="BV345" s="67"/>
      <c r="BX345" s="67"/>
      <c r="BY345" s="67"/>
      <c r="BZ345" s="67"/>
      <c r="CS345" s="4"/>
      <c r="CV345"/>
      <c r="CW345"/>
      <c r="CX345"/>
      <c r="CY345"/>
    </row>
    <row r="346" spans="61:103">
      <c r="BI346" s="67"/>
      <c r="BJ346" s="67"/>
      <c r="BK346" s="67"/>
      <c r="BL346" s="67"/>
      <c r="BM346" s="67"/>
      <c r="BN346" s="67"/>
      <c r="BR346" s="67"/>
      <c r="BS346" s="67"/>
      <c r="BT346" s="67"/>
      <c r="BU346" s="67"/>
      <c r="BV346" s="67"/>
      <c r="BX346" s="67"/>
      <c r="BY346" s="67"/>
      <c r="BZ346" s="67"/>
      <c r="CS346" s="4"/>
      <c r="CV346"/>
      <c r="CW346"/>
      <c r="CX346"/>
      <c r="CY346"/>
    </row>
    <row r="347" spans="61:103">
      <c r="BI347" s="67"/>
      <c r="BJ347" s="67"/>
      <c r="BK347" s="67"/>
      <c r="BL347" s="67"/>
      <c r="BM347" s="67"/>
      <c r="BN347" s="67"/>
      <c r="BR347" s="67"/>
      <c r="BS347" s="67"/>
      <c r="BT347" s="67"/>
      <c r="BU347" s="67"/>
      <c r="BV347" s="67"/>
      <c r="BX347" s="67"/>
      <c r="BY347" s="67"/>
      <c r="BZ347" s="67"/>
      <c r="CS347" s="4"/>
      <c r="CV347"/>
      <c r="CW347"/>
      <c r="CX347"/>
      <c r="CY347"/>
    </row>
    <row r="348" spans="61:103">
      <c r="BI348" s="67"/>
      <c r="BJ348" s="67"/>
      <c r="BK348" s="67"/>
      <c r="BL348" s="67"/>
      <c r="BM348" s="67"/>
      <c r="BN348" s="67"/>
      <c r="BR348" s="67"/>
      <c r="BS348" s="67"/>
      <c r="BT348" s="67"/>
      <c r="BU348" s="67"/>
      <c r="BV348" s="67"/>
      <c r="BX348" s="67"/>
      <c r="BY348" s="67"/>
      <c r="BZ348" s="67"/>
      <c r="CS348" s="4"/>
      <c r="CV348"/>
      <c r="CW348"/>
      <c r="CX348"/>
      <c r="CY348"/>
    </row>
    <row r="349" spans="61:103">
      <c r="BI349" s="67"/>
      <c r="BJ349" s="67"/>
      <c r="BK349" s="67"/>
      <c r="BL349" s="67"/>
      <c r="BM349" s="67"/>
      <c r="BN349" s="67"/>
      <c r="BR349" s="67"/>
      <c r="BS349" s="67"/>
      <c r="BT349" s="67"/>
      <c r="BU349" s="67"/>
      <c r="BV349" s="67"/>
      <c r="BX349" s="67"/>
      <c r="BY349" s="67"/>
      <c r="BZ349" s="67"/>
      <c r="CS349" s="4"/>
      <c r="CV349"/>
      <c r="CW349"/>
      <c r="CX349"/>
      <c r="CY349"/>
    </row>
    <row r="350" spans="61:103">
      <c r="BI350" s="67"/>
      <c r="BJ350" s="67"/>
      <c r="BK350" s="67"/>
      <c r="BL350" s="67"/>
      <c r="BM350" s="67"/>
      <c r="BN350" s="67"/>
      <c r="BR350" s="67"/>
      <c r="BS350" s="67"/>
      <c r="BT350" s="67"/>
      <c r="BU350" s="67"/>
      <c r="BV350" s="67"/>
      <c r="BX350" s="67"/>
      <c r="BY350" s="67"/>
      <c r="BZ350" s="67"/>
      <c r="CS350" s="4"/>
      <c r="CV350"/>
      <c r="CW350"/>
      <c r="CX350"/>
      <c r="CY350"/>
    </row>
    <row r="351" spans="61:103">
      <c r="BI351" s="67"/>
      <c r="BJ351" s="67"/>
      <c r="BK351" s="67"/>
      <c r="BL351" s="67"/>
      <c r="BM351" s="67"/>
      <c r="BN351" s="67"/>
      <c r="BR351" s="67"/>
      <c r="BS351" s="67"/>
      <c r="BT351" s="67"/>
      <c r="BU351" s="67"/>
      <c r="BV351" s="67"/>
      <c r="BX351" s="67"/>
      <c r="BY351" s="67"/>
      <c r="BZ351" s="67"/>
      <c r="CS351" s="4"/>
      <c r="CV351"/>
      <c r="CW351"/>
      <c r="CX351"/>
      <c r="CY351"/>
    </row>
    <row r="352" spans="61:103">
      <c r="BI352" s="67"/>
      <c r="BJ352" s="67"/>
      <c r="BK352" s="67"/>
      <c r="BL352" s="67"/>
      <c r="BM352" s="67"/>
      <c r="BN352" s="67"/>
      <c r="BR352" s="67"/>
      <c r="BS352" s="67"/>
      <c r="BT352" s="67"/>
      <c r="BU352" s="67"/>
      <c r="BV352" s="67"/>
      <c r="BX352" s="67"/>
      <c r="BY352" s="67"/>
      <c r="BZ352" s="67"/>
      <c r="CS352" s="4"/>
      <c r="CV352"/>
      <c r="CW352"/>
      <c r="CX352"/>
      <c r="CY352"/>
    </row>
    <row r="353" spans="61:105">
      <c r="BI353" s="67"/>
      <c r="BJ353" s="67"/>
      <c r="BK353" s="67"/>
      <c r="BL353" s="67"/>
      <c r="BM353" s="67"/>
      <c r="BN353" s="67"/>
      <c r="BR353" s="67"/>
      <c r="BS353" s="67"/>
      <c r="BT353" s="67"/>
      <c r="BU353" s="67"/>
      <c r="BV353" s="67"/>
      <c r="BX353" s="67"/>
      <c r="BY353" s="67"/>
      <c r="BZ353" s="67"/>
      <c r="CS353" s="4"/>
      <c r="CV353"/>
      <c r="CW353"/>
      <c r="CX353"/>
      <c r="CY353"/>
    </row>
    <row r="354" spans="61:105">
      <c r="BI354" s="67"/>
      <c r="BJ354" s="67"/>
      <c r="BK354" s="67"/>
      <c r="BL354" s="67"/>
      <c r="BM354" s="67"/>
      <c r="BN354" s="67"/>
      <c r="BR354" s="67"/>
      <c r="BS354" s="67"/>
      <c r="BT354" s="67"/>
      <c r="BU354" s="67"/>
      <c r="BV354" s="67"/>
      <c r="BX354" s="67"/>
      <c r="BY354" s="67"/>
      <c r="BZ354" s="67"/>
      <c r="CS354" s="4"/>
    </row>
    <row r="355" spans="61:105">
      <c r="BI355" s="67"/>
      <c r="BJ355" s="67"/>
      <c r="BK355" s="67"/>
      <c r="BL355" s="67"/>
      <c r="BM355" s="67"/>
      <c r="BN355" s="67"/>
      <c r="BR355" s="67"/>
      <c r="BS355" s="67"/>
      <c r="BT355" s="67"/>
      <c r="BU355" s="67"/>
      <c r="BV355" s="67"/>
      <c r="BX355" s="67"/>
      <c r="BY355" s="67"/>
      <c r="BZ355" s="67"/>
      <c r="CS355" s="4"/>
    </row>
    <row r="356" spans="61:105">
      <c r="BI356" s="67"/>
      <c r="BJ356" s="67"/>
      <c r="BK356" s="67"/>
      <c r="BL356" s="67"/>
      <c r="BM356" s="67"/>
      <c r="BN356" s="67"/>
      <c r="BR356" s="67"/>
      <c r="BS356" s="67"/>
      <c r="BT356" s="67"/>
      <c r="BU356" s="67"/>
      <c r="BV356" s="67"/>
      <c r="BX356" s="67"/>
      <c r="BY356" s="67"/>
      <c r="BZ356" s="67"/>
      <c r="CS356" s="4"/>
    </row>
    <row r="357" spans="61:105">
      <c r="BI357" s="67"/>
      <c r="BJ357" s="67"/>
      <c r="BK357" s="67"/>
      <c r="BL357" s="67"/>
      <c r="BM357" s="67"/>
      <c r="BN357" s="67"/>
      <c r="BR357" s="67"/>
      <c r="BS357" s="67"/>
      <c r="BT357" s="67"/>
      <c r="BU357" s="67"/>
      <c r="BV357" s="67"/>
      <c r="BX357" s="67"/>
      <c r="BY357" s="67"/>
      <c r="BZ357" s="67"/>
      <c r="CQ357" s="1"/>
      <c r="CR357" s="1"/>
      <c r="CS357" s="4"/>
      <c r="CT357" s="1"/>
      <c r="CU357" s="1"/>
      <c r="CZ357" s="1"/>
      <c r="DA357" s="1"/>
    </row>
    <row r="358" spans="61:105">
      <c r="BI358" s="67"/>
      <c r="BJ358" s="67"/>
      <c r="BK358" s="67"/>
      <c r="BL358" s="67"/>
      <c r="BM358" s="67"/>
      <c r="BN358" s="67"/>
      <c r="BR358" s="67"/>
      <c r="BS358" s="67"/>
      <c r="BT358" s="67"/>
      <c r="BU358" s="67"/>
      <c r="BV358" s="67"/>
      <c r="BX358" s="67"/>
      <c r="BY358" s="67"/>
      <c r="BZ358" s="67"/>
      <c r="CQ358" s="1"/>
      <c r="CR358" s="1"/>
      <c r="CS358" s="4"/>
      <c r="CT358" s="1"/>
      <c r="CU358" s="1"/>
      <c r="CZ358" s="1"/>
      <c r="DA358" s="1"/>
    </row>
    <row r="359" spans="61:105">
      <c r="BI359" s="67"/>
      <c r="BJ359" s="67"/>
      <c r="BK359" s="67"/>
      <c r="BL359" s="67"/>
      <c r="BM359" s="67"/>
      <c r="BN359" s="67"/>
      <c r="BR359" s="67"/>
      <c r="BS359" s="67"/>
      <c r="BT359" s="67"/>
      <c r="BU359" s="67"/>
      <c r="BV359" s="67"/>
      <c r="BX359" s="67"/>
      <c r="BY359" s="67"/>
      <c r="BZ359" s="67"/>
      <c r="CQ359" s="1"/>
      <c r="CR359" s="1"/>
      <c r="CS359" s="4"/>
      <c r="CT359" s="1"/>
      <c r="CU359" s="1"/>
      <c r="CZ359" s="1"/>
      <c r="DA359" s="1"/>
    </row>
    <row r="360" spans="61:105">
      <c r="BI360" s="67"/>
      <c r="BJ360" s="67"/>
      <c r="BK360" s="67"/>
      <c r="BL360" s="67"/>
      <c r="BM360" s="67"/>
      <c r="BN360" s="67"/>
      <c r="BR360" s="67"/>
      <c r="BS360" s="67"/>
      <c r="BT360" s="67"/>
      <c r="BU360" s="67"/>
      <c r="BV360" s="67"/>
      <c r="BX360" s="67"/>
      <c r="BY360" s="67"/>
      <c r="BZ360" s="67"/>
      <c r="CQ360" s="1"/>
      <c r="CR360" s="1"/>
      <c r="CS360" s="4"/>
      <c r="CT360" s="1"/>
      <c r="CU360" s="1"/>
      <c r="CZ360" s="1"/>
      <c r="DA360" s="1"/>
    </row>
    <row r="361" spans="61:105">
      <c r="BI361" s="67"/>
      <c r="BJ361" s="67"/>
      <c r="BK361" s="67"/>
      <c r="BL361" s="67"/>
      <c r="BM361" s="67"/>
      <c r="BN361" s="67"/>
      <c r="BR361" s="67"/>
      <c r="BS361" s="67"/>
      <c r="BT361" s="67"/>
      <c r="BU361" s="67"/>
      <c r="BV361" s="67"/>
      <c r="BX361" s="67"/>
      <c r="BY361" s="67"/>
      <c r="BZ361" s="67"/>
      <c r="CQ361" s="1"/>
      <c r="CR361" s="1"/>
      <c r="CS361" s="4"/>
      <c r="CT361" s="1"/>
      <c r="CU361" s="1"/>
      <c r="CZ361" s="1"/>
      <c r="DA361" s="1"/>
    </row>
    <row r="362" spans="61:105">
      <c r="BI362" s="67"/>
      <c r="BJ362" s="67"/>
      <c r="BK362" s="67"/>
      <c r="BL362" s="67"/>
      <c r="BM362" s="67"/>
      <c r="BN362" s="67"/>
      <c r="BR362" s="67"/>
      <c r="BS362" s="67"/>
      <c r="BT362" s="67"/>
      <c r="BU362" s="67"/>
      <c r="BV362" s="67"/>
      <c r="BX362" s="67"/>
      <c r="BY362" s="67"/>
      <c r="BZ362" s="67"/>
      <c r="CQ362" s="1"/>
      <c r="CR362" s="1"/>
      <c r="CS362" s="4"/>
      <c r="CT362" s="1"/>
      <c r="CU362" s="1"/>
      <c r="CZ362" s="1"/>
      <c r="DA362" s="1"/>
    </row>
    <row r="363" spans="61:105">
      <c r="BI363" s="67"/>
      <c r="BJ363" s="67"/>
      <c r="BK363" s="67"/>
      <c r="BL363" s="67"/>
      <c r="BM363" s="67"/>
      <c r="BN363" s="67"/>
      <c r="BR363" s="67"/>
      <c r="BS363" s="67"/>
      <c r="BT363" s="67"/>
      <c r="BU363" s="67"/>
      <c r="BV363" s="67"/>
      <c r="BX363" s="67"/>
      <c r="BY363" s="67"/>
      <c r="BZ363" s="67"/>
      <c r="CQ363" s="1"/>
      <c r="CR363" s="1"/>
      <c r="CS363" s="4"/>
      <c r="CT363" s="1"/>
      <c r="CU363" s="1"/>
      <c r="CZ363" s="1"/>
      <c r="DA363" s="1"/>
    </row>
    <row r="364" spans="61:105">
      <c r="BI364" s="67"/>
      <c r="BJ364" s="67"/>
      <c r="BK364" s="67"/>
      <c r="BL364" s="67"/>
      <c r="BM364" s="67"/>
      <c r="BN364" s="67"/>
      <c r="BR364" s="67"/>
      <c r="BS364" s="67"/>
      <c r="BT364" s="67"/>
      <c r="BU364" s="67"/>
      <c r="BV364" s="67"/>
      <c r="BX364" s="67"/>
      <c r="BY364" s="67"/>
      <c r="BZ364" s="67"/>
      <c r="CQ364" s="1"/>
      <c r="CR364" s="1"/>
      <c r="CS364" s="4"/>
      <c r="CT364" s="1"/>
      <c r="CU364" s="1"/>
      <c r="CZ364" s="1"/>
      <c r="DA364" s="1"/>
    </row>
    <row r="365" spans="61:105">
      <c r="BI365" s="67"/>
      <c r="BJ365" s="67"/>
      <c r="BK365" s="67"/>
      <c r="BL365" s="67"/>
      <c r="BM365" s="67"/>
      <c r="BN365" s="67"/>
      <c r="BR365" s="67"/>
      <c r="BS365" s="67"/>
      <c r="BT365" s="67"/>
      <c r="BU365" s="67"/>
      <c r="BV365" s="67"/>
      <c r="BX365" s="67"/>
      <c r="BY365" s="67"/>
      <c r="BZ365" s="67"/>
      <c r="CQ365" s="1"/>
      <c r="CR365" s="1"/>
      <c r="CS365" s="4"/>
      <c r="CT365" s="1"/>
      <c r="CU365" s="1"/>
      <c r="CZ365" s="1"/>
      <c r="DA365" s="1"/>
    </row>
    <row r="366" spans="61:105">
      <c r="BI366" s="67"/>
      <c r="BJ366" s="67"/>
      <c r="BK366" s="67"/>
      <c r="BL366" s="67"/>
      <c r="BM366" s="67"/>
      <c r="BN366" s="67"/>
      <c r="BR366" s="67"/>
      <c r="BS366" s="67"/>
      <c r="BT366" s="67"/>
      <c r="BU366" s="67"/>
      <c r="BV366" s="67"/>
      <c r="BX366" s="67"/>
      <c r="BY366" s="67"/>
      <c r="BZ366" s="67"/>
      <c r="CQ366" s="1"/>
      <c r="CR366" s="1"/>
      <c r="CS366" s="4"/>
      <c r="CT366" s="1"/>
      <c r="CU366" s="1"/>
      <c r="CZ366" s="1"/>
      <c r="DA366" s="1"/>
    </row>
    <row r="367" spans="61:105">
      <c r="BI367" s="67"/>
      <c r="BJ367" s="67"/>
      <c r="BK367" s="67"/>
      <c r="BL367" s="67"/>
      <c r="BM367" s="67"/>
      <c r="BN367" s="67"/>
      <c r="BR367" s="67"/>
      <c r="BS367" s="67"/>
      <c r="BT367" s="67"/>
      <c r="BU367" s="67"/>
      <c r="BV367" s="67"/>
      <c r="BX367" s="67"/>
      <c r="BY367" s="67"/>
      <c r="BZ367" s="67"/>
      <c r="CQ367" s="1"/>
      <c r="CR367" s="1"/>
      <c r="CS367" s="4"/>
      <c r="CT367" s="1"/>
      <c r="CU367" s="1"/>
      <c r="CZ367" s="1"/>
      <c r="DA367" s="1"/>
    </row>
    <row r="368" spans="61:105">
      <c r="BI368" s="67"/>
      <c r="BJ368" s="67"/>
      <c r="BK368" s="67"/>
      <c r="BL368" s="67"/>
      <c r="BM368" s="67"/>
      <c r="BN368" s="67"/>
      <c r="BR368" s="67"/>
      <c r="BS368" s="67"/>
      <c r="BT368" s="67"/>
      <c r="BU368" s="67"/>
      <c r="BV368" s="67"/>
      <c r="BX368" s="67"/>
      <c r="BY368" s="67"/>
      <c r="BZ368" s="67"/>
      <c r="CQ368" s="1"/>
      <c r="CR368" s="1"/>
      <c r="CS368" s="4"/>
      <c r="CT368" s="1"/>
      <c r="CU368" s="1"/>
      <c r="CZ368" s="1"/>
      <c r="DA368" s="1"/>
    </row>
    <row r="369" spans="61:105">
      <c r="BI369" s="67"/>
      <c r="BJ369" s="67"/>
      <c r="BK369" s="67"/>
      <c r="BL369" s="67"/>
      <c r="BM369" s="67"/>
      <c r="BN369" s="67"/>
      <c r="BR369" s="67"/>
      <c r="BS369" s="67"/>
      <c r="BT369" s="67"/>
      <c r="BU369" s="67"/>
      <c r="BV369" s="67"/>
      <c r="BX369" s="67"/>
      <c r="BY369" s="67"/>
      <c r="BZ369" s="67"/>
      <c r="CQ369" s="1"/>
      <c r="CR369" s="1"/>
      <c r="CS369" s="4"/>
      <c r="CT369" s="1"/>
      <c r="CU369" s="1"/>
      <c r="CZ369" s="1"/>
      <c r="DA369" s="1"/>
    </row>
    <row r="370" spans="61:105">
      <c r="BI370" s="67"/>
      <c r="BJ370" s="67"/>
      <c r="BK370" s="67"/>
      <c r="BL370" s="67"/>
      <c r="BM370" s="67"/>
      <c r="BN370" s="67"/>
      <c r="BR370" s="67"/>
      <c r="BS370" s="67"/>
      <c r="BT370" s="67"/>
      <c r="BU370" s="67"/>
      <c r="BV370" s="67"/>
      <c r="BX370" s="67"/>
      <c r="BY370" s="67"/>
      <c r="BZ370" s="67"/>
      <c r="CQ370" s="1"/>
      <c r="CR370" s="1"/>
      <c r="CS370" s="4"/>
      <c r="CT370" s="1"/>
      <c r="CU370" s="1"/>
      <c r="CZ370" s="1"/>
      <c r="DA370" s="1"/>
    </row>
    <row r="371" spans="61:105">
      <c r="BI371" s="67"/>
      <c r="BJ371" s="67"/>
      <c r="BK371" s="67"/>
      <c r="BL371" s="67"/>
      <c r="BM371" s="67"/>
      <c r="BN371" s="67"/>
      <c r="BR371" s="67"/>
      <c r="BS371" s="67"/>
      <c r="BT371" s="67"/>
      <c r="BU371" s="67"/>
      <c r="BV371" s="67"/>
      <c r="BX371" s="67"/>
      <c r="BY371" s="67"/>
      <c r="BZ371" s="67"/>
      <c r="CQ371" s="1"/>
      <c r="CR371" s="1"/>
      <c r="CS371" s="4"/>
      <c r="CT371" s="1"/>
      <c r="CU371" s="1"/>
      <c r="CZ371" s="1"/>
      <c r="DA371" s="1"/>
    </row>
    <row r="372" spans="61:105">
      <c r="BI372" s="67"/>
      <c r="BJ372" s="67"/>
      <c r="BK372" s="67"/>
      <c r="BL372" s="67"/>
      <c r="BM372" s="67"/>
      <c r="BN372" s="67"/>
      <c r="BR372" s="67"/>
      <c r="BS372" s="67"/>
      <c r="BT372" s="67"/>
      <c r="BU372" s="67"/>
      <c r="BV372" s="67"/>
      <c r="BX372" s="67"/>
      <c r="BY372" s="67"/>
      <c r="BZ372" s="67"/>
      <c r="CQ372" s="1"/>
      <c r="CR372" s="1"/>
      <c r="CS372" s="4"/>
      <c r="CT372" s="1"/>
      <c r="CU372" s="1"/>
      <c r="CZ372" s="1"/>
      <c r="DA372" s="1"/>
    </row>
    <row r="373" spans="61:105">
      <c r="BI373" s="67"/>
      <c r="BJ373" s="67"/>
      <c r="BK373" s="67"/>
      <c r="BL373" s="67"/>
      <c r="BM373" s="67"/>
      <c r="BN373" s="67"/>
      <c r="BR373" s="67"/>
      <c r="BS373" s="67"/>
      <c r="BT373" s="67"/>
      <c r="BU373" s="67"/>
      <c r="BV373" s="67"/>
      <c r="BX373" s="67"/>
      <c r="BY373" s="67"/>
      <c r="BZ373" s="67"/>
      <c r="CQ373" s="1"/>
      <c r="CR373" s="1"/>
      <c r="CS373" s="4"/>
      <c r="CT373" s="1"/>
      <c r="CU373" s="1"/>
      <c r="CZ373" s="1"/>
      <c r="DA373" s="1"/>
    </row>
    <row r="374" spans="61:105">
      <c r="BI374" s="67"/>
      <c r="BJ374" s="67"/>
      <c r="BK374" s="67"/>
      <c r="BL374" s="67"/>
      <c r="BM374" s="67"/>
      <c r="BN374" s="67"/>
      <c r="BR374" s="67"/>
      <c r="BS374" s="67"/>
      <c r="BT374" s="67"/>
      <c r="BU374" s="67"/>
      <c r="BV374" s="67"/>
      <c r="BX374" s="67"/>
      <c r="BY374" s="67"/>
      <c r="BZ374" s="67"/>
      <c r="CQ374" s="1"/>
      <c r="CR374" s="1"/>
      <c r="CS374" s="4"/>
      <c r="CT374" s="1"/>
      <c r="CU374" s="1"/>
      <c r="CZ374" s="1"/>
      <c r="DA374" s="1"/>
    </row>
    <row r="375" spans="61:105">
      <c r="BI375" s="67"/>
      <c r="BJ375" s="67"/>
      <c r="BK375" s="67"/>
      <c r="BL375" s="67"/>
      <c r="BM375" s="67"/>
      <c r="BN375" s="67"/>
      <c r="BR375" s="67"/>
      <c r="BS375" s="67"/>
      <c r="BT375" s="67"/>
      <c r="BU375" s="67"/>
      <c r="BV375" s="67"/>
      <c r="BX375" s="67"/>
      <c r="BY375" s="67"/>
      <c r="BZ375" s="67"/>
      <c r="CQ375" s="1"/>
      <c r="CR375" s="1"/>
      <c r="CS375" s="4"/>
      <c r="CT375" s="1"/>
      <c r="CU375" s="1"/>
      <c r="CZ375" s="1"/>
      <c r="DA375" s="1"/>
    </row>
    <row r="376" spans="61:105">
      <c r="BI376" s="67"/>
      <c r="BJ376" s="67"/>
      <c r="BK376" s="67"/>
      <c r="BL376" s="67"/>
      <c r="BM376" s="67"/>
      <c r="BN376" s="67"/>
      <c r="BR376" s="67"/>
      <c r="BS376" s="67"/>
      <c r="BT376" s="67"/>
      <c r="BU376" s="67"/>
      <c r="BV376" s="67"/>
      <c r="BX376" s="67"/>
      <c r="BY376" s="67"/>
      <c r="BZ376" s="67"/>
      <c r="CQ376" s="1"/>
      <c r="CR376" s="1"/>
      <c r="CS376" s="4"/>
      <c r="CT376" s="1"/>
      <c r="CU376" s="1"/>
      <c r="CZ376" s="1"/>
      <c r="DA376" s="1"/>
    </row>
    <row r="377" spans="61:105">
      <c r="BI377" s="67"/>
      <c r="BJ377" s="67"/>
      <c r="BK377" s="67"/>
      <c r="BL377" s="67"/>
      <c r="BM377" s="67"/>
      <c r="BN377" s="67"/>
      <c r="BR377" s="67"/>
      <c r="BS377" s="67"/>
      <c r="BT377" s="67"/>
      <c r="BU377" s="67"/>
      <c r="BV377" s="67"/>
      <c r="BX377" s="67"/>
      <c r="BY377" s="67"/>
      <c r="BZ377" s="67"/>
      <c r="CQ377" s="1"/>
      <c r="CR377" s="1"/>
      <c r="CS377" s="4"/>
      <c r="CT377" s="1"/>
      <c r="CU377" s="1"/>
      <c r="CZ377" s="1"/>
      <c r="DA377" s="1"/>
    </row>
    <row r="378" spans="61:105">
      <c r="BI378" s="67"/>
      <c r="BJ378" s="67"/>
      <c r="BK378" s="67"/>
      <c r="BL378" s="67"/>
      <c r="BM378" s="67"/>
      <c r="BN378" s="67"/>
      <c r="BR378" s="67"/>
      <c r="BS378" s="67"/>
      <c r="BT378" s="67"/>
      <c r="BU378" s="67"/>
      <c r="BV378" s="67"/>
      <c r="BX378" s="67"/>
      <c r="BY378" s="67"/>
      <c r="BZ378" s="67"/>
      <c r="CQ378" s="1"/>
      <c r="CR378" s="1"/>
      <c r="CS378" s="4"/>
      <c r="CT378" s="1"/>
      <c r="CU378" s="1"/>
      <c r="CZ378" s="1"/>
      <c r="DA378" s="1"/>
    </row>
    <row r="379" spans="61:105">
      <c r="BI379" s="67"/>
      <c r="BJ379" s="67"/>
      <c r="BK379" s="67"/>
      <c r="BL379" s="67"/>
      <c r="BM379" s="67"/>
      <c r="BN379" s="67"/>
      <c r="BR379" s="67"/>
      <c r="BS379" s="67"/>
      <c r="BT379" s="67"/>
      <c r="BU379" s="67"/>
      <c r="BV379" s="67"/>
      <c r="BX379" s="67"/>
      <c r="BY379" s="67"/>
      <c r="BZ379" s="67"/>
      <c r="CQ379" s="1"/>
      <c r="CR379" s="1"/>
      <c r="CS379" s="4"/>
      <c r="CT379" s="1"/>
      <c r="CU379" s="1"/>
      <c r="CZ379" s="1"/>
      <c r="DA379" s="1"/>
    </row>
    <row r="380" spans="61:105">
      <c r="BI380" s="67"/>
      <c r="BJ380" s="67"/>
      <c r="BK380" s="67"/>
      <c r="BL380" s="67"/>
      <c r="BM380" s="67"/>
      <c r="BN380" s="67"/>
      <c r="BR380" s="67"/>
      <c r="BS380" s="67"/>
      <c r="BT380" s="67"/>
      <c r="BU380" s="67"/>
      <c r="BV380" s="67"/>
      <c r="BX380" s="67"/>
      <c r="BY380" s="67"/>
      <c r="BZ380" s="67"/>
      <c r="CQ380" s="1"/>
      <c r="CR380" s="1"/>
      <c r="CS380" s="4"/>
      <c r="CT380" s="1"/>
      <c r="CU380" s="1"/>
      <c r="CZ380" s="1"/>
      <c r="DA380" s="1"/>
    </row>
    <row r="381" spans="61:105">
      <c r="BI381" s="67"/>
      <c r="BJ381" s="67"/>
      <c r="BK381" s="67"/>
      <c r="BL381" s="67"/>
      <c r="BM381" s="67"/>
      <c r="BN381" s="67"/>
      <c r="BR381" s="67"/>
      <c r="BS381" s="67"/>
      <c r="BT381" s="67"/>
      <c r="BU381" s="67"/>
      <c r="BV381" s="67"/>
      <c r="BX381" s="67"/>
      <c r="BY381" s="67"/>
      <c r="BZ381" s="67"/>
      <c r="CQ381" s="1"/>
      <c r="CR381" s="1"/>
      <c r="CS381" s="4"/>
      <c r="CT381" s="1"/>
      <c r="CU381" s="1"/>
      <c r="CZ381" s="1"/>
      <c r="DA381" s="1"/>
    </row>
    <row r="382" spans="61:105">
      <c r="BI382" s="67"/>
      <c r="BJ382" s="67"/>
      <c r="BK382" s="67"/>
      <c r="BL382" s="67"/>
      <c r="BM382" s="67"/>
      <c r="BN382" s="67"/>
      <c r="BR382" s="67"/>
      <c r="BS382" s="67"/>
      <c r="BT382" s="67"/>
      <c r="BU382" s="67"/>
      <c r="BV382" s="67"/>
      <c r="BX382" s="67"/>
      <c r="BY382" s="67"/>
      <c r="BZ382" s="67"/>
      <c r="CQ382" s="1"/>
      <c r="CR382" s="1"/>
      <c r="CS382" s="4"/>
      <c r="CT382" s="1"/>
      <c r="CU382" s="1"/>
      <c r="CZ382" s="1"/>
      <c r="DA382" s="1"/>
    </row>
    <row r="383" spans="61:105">
      <c r="BI383" s="67"/>
      <c r="BJ383" s="67"/>
      <c r="BK383" s="67"/>
      <c r="BL383" s="67"/>
      <c r="BM383" s="67"/>
      <c r="BN383" s="67"/>
      <c r="BR383" s="67"/>
      <c r="BS383" s="67"/>
      <c r="BT383" s="67"/>
      <c r="BU383" s="67"/>
      <c r="BV383" s="67"/>
      <c r="BX383" s="67"/>
      <c r="BY383" s="67"/>
      <c r="BZ383" s="67"/>
      <c r="CQ383" s="1"/>
      <c r="CR383" s="1"/>
      <c r="CS383" s="4"/>
      <c r="CT383" s="1"/>
      <c r="CU383" s="1"/>
      <c r="CZ383" s="1"/>
      <c r="DA383" s="1"/>
    </row>
    <row r="384" spans="61:105">
      <c r="BI384" s="67"/>
      <c r="BJ384" s="67"/>
      <c r="BK384" s="67"/>
      <c r="BL384" s="67"/>
      <c r="BM384" s="67"/>
      <c r="BN384" s="67"/>
      <c r="BR384" s="67"/>
      <c r="BS384" s="67"/>
      <c r="BT384" s="67"/>
      <c r="BU384" s="67"/>
      <c r="BV384" s="67"/>
      <c r="BX384" s="67"/>
      <c r="BY384" s="67"/>
      <c r="BZ384" s="67"/>
      <c r="CQ384" s="1"/>
      <c r="CR384" s="1"/>
      <c r="CS384" s="4"/>
      <c r="CT384" s="1"/>
      <c r="CU384" s="1"/>
      <c r="CZ384" s="1"/>
      <c r="DA384" s="1"/>
    </row>
    <row r="385" spans="61:105">
      <c r="BI385" s="67"/>
      <c r="BJ385" s="67"/>
      <c r="BK385" s="67"/>
      <c r="BL385" s="67"/>
      <c r="BM385" s="67"/>
      <c r="BN385" s="67"/>
      <c r="BR385" s="67"/>
      <c r="BS385" s="67"/>
      <c r="BT385" s="67"/>
      <c r="BU385" s="67"/>
      <c r="BV385" s="67"/>
      <c r="BX385" s="67"/>
      <c r="BY385" s="67"/>
      <c r="BZ385" s="67"/>
      <c r="CQ385" s="1"/>
      <c r="CR385" s="1"/>
      <c r="CS385" s="4"/>
      <c r="CT385" s="1"/>
      <c r="CU385" s="1"/>
      <c r="CZ385" s="1"/>
      <c r="DA385" s="1"/>
    </row>
    <row r="386" spans="61:105">
      <c r="BI386" s="67"/>
      <c r="BJ386" s="67"/>
      <c r="BK386" s="67"/>
      <c r="BL386" s="67"/>
      <c r="BM386" s="67"/>
      <c r="BN386" s="67"/>
      <c r="BR386" s="67"/>
      <c r="BS386" s="67"/>
      <c r="BT386" s="67"/>
      <c r="BU386" s="67"/>
      <c r="BV386" s="67"/>
      <c r="BX386" s="67"/>
      <c r="BY386" s="67"/>
      <c r="BZ386" s="67"/>
      <c r="CQ386" s="1"/>
      <c r="CR386" s="1"/>
      <c r="CS386" s="4"/>
      <c r="CT386" s="1"/>
      <c r="CU386" s="1"/>
      <c r="CZ386" s="1"/>
      <c r="DA386" s="1"/>
    </row>
    <row r="387" spans="61:105">
      <c r="BI387" s="67"/>
      <c r="BJ387" s="67"/>
      <c r="BK387" s="67"/>
      <c r="BL387" s="67"/>
      <c r="BM387" s="67"/>
      <c r="BN387" s="67"/>
      <c r="BR387" s="67"/>
      <c r="BS387" s="67"/>
      <c r="BT387" s="67"/>
      <c r="BU387" s="67"/>
      <c r="BV387" s="67"/>
      <c r="BX387" s="67"/>
      <c r="BY387" s="67"/>
      <c r="BZ387" s="67"/>
      <c r="CQ387" s="1"/>
      <c r="CR387" s="1"/>
      <c r="CS387" s="4"/>
      <c r="CT387" s="1"/>
      <c r="CU387" s="1"/>
      <c r="CZ387" s="1"/>
      <c r="DA387" s="1"/>
    </row>
    <row r="388" spans="61:105">
      <c r="BI388" s="67"/>
      <c r="BJ388" s="67"/>
      <c r="BK388" s="67"/>
      <c r="BL388" s="67"/>
      <c r="BM388" s="67"/>
      <c r="BN388" s="67"/>
      <c r="BR388" s="67"/>
      <c r="BS388" s="67"/>
      <c r="BT388" s="67"/>
      <c r="BU388" s="67"/>
      <c r="BV388" s="67"/>
      <c r="BX388" s="67"/>
      <c r="BY388" s="67"/>
      <c r="BZ388" s="67"/>
      <c r="CQ388" s="1"/>
      <c r="CR388" s="1"/>
      <c r="CS388" s="4"/>
      <c r="CT388" s="1"/>
      <c r="CU388" s="1"/>
      <c r="CZ388" s="1"/>
      <c r="DA388" s="1"/>
    </row>
    <row r="389" spans="61:105">
      <c r="BI389" s="67"/>
      <c r="BJ389" s="67"/>
      <c r="BK389" s="67"/>
      <c r="BL389" s="67"/>
      <c r="BM389" s="67"/>
      <c r="BN389" s="67"/>
      <c r="BR389" s="67"/>
      <c r="BS389" s="67"/>
      <c r="BT389" s="67"/>
      <c r="BU389" s="67"/>
      <c r="BV389" s="67"/>
      <c r="BX389" s="67"/>
      <c r="BY389" s="67"/>
      <c r="BZ389" s="67"/>
      <c r="CQ389" s="1"/>
      <c r="CR389" s="1"/>
      <c r="CS389" s="1"/>
      <c r="CT389" s="1"/>
      <c r="CU389" s="1"/>
      <c r="CZ389" s="1"/>
      <c r="DA389" s="1"/>
    </row>
    <row r="390" spans="61:105">
      <c r="BI390" s="67"/>
      <c r="BJ390" s="67"/>
      <c r="BK390" s="67"/>
      <c r="BL390" s="67"/>
      <c r="BM390" s="67"/>
      <c r="BN390" s="67"/>
      <c r="BR390" s="67"/>
      <c r="BS390" s="67"/>
      <c r="BT390" s="67"/>
      <c r="BU390" s="67"/>
      <c r="BV390" s="67"/>
      <c r="BX390" s="67"/>
      <c r="BY390" s="67"/>
      <c r="BZ390" s="67"/>
      <c r="CQ390" s="1"/>
      <c r="CR390" s="1"/>
      <c r="CS390" s="1"/>
      <c r="CT390" s="1"/>
      <c r="CU390" s="1"/>
      <c r="CZ390" s="1"/>
      <c r="DA390" s="1"/>
    </row>
    <row r="391" spans="61:105">
      <c r="BI391" s="67"/>
      <c r="BJ391" s="67"/>
      <c r="BK391" s="67"/>
      <c r="BL391" s="67"/>
      <c r="BM391" s="67"/>
      <c r="BN391" s="67"/>
      <c r="BR391" s="67"/>
      <c r="BS391" s="67"/>
      <c r="BT391" s="67"/>
      <c r="BU391" s="67"/>
      <c r="BV391" s="67"/>
      <c r="BX391" s="67"/>
      <c r="BY391" s="67"/>
      <c r="BZ391" s="67"/>
      <c r="CQ391" s="1"/>
      <c r="CR391" s="1"/>
      <c r="CS391" s="1"/>
      <c r="CT391" s="1"/>
      <c r="CU391" s="1"/>
      <c r="CZ391" s="1"/>
      <c r="DA391" s="1"/>
    </row>
    <row r="392" spans="61:105">
      <c r="BI392" s="67"/>
      <c r="BJ392" s="67"/>
      <c r="BK392" s="67"/>
      <c r="BL392" s="67"/>
      <c r="BM392" s="67"/>
      <c r="BN392" s="67"/>
      <c r="BR392" s="67"/>
      <c r="BS392" s="67"/>
      <c r="BT392" s="67"/>
      <c r="BU392" s="67"/>
      <c r="BV392" s="67"/>
      <c r="BX392" s="67"/>
      <c r="BY392" s="67"/>
      <c r="BZ392" s="67"/>
      <c r="CQ392" s="1"/>
      <c r="CR392" s="1"/>
      <c r="CS392" s="1"/>
      <c r="CT392" s="1"/>
      <c r="CU392" s="1"/>
      <c r="CZ392" s="1"/>
      <c r="DA392" s="1"/>
    </row>
    <row r="393" spans="61:105">
      <c r="BI393" s="67"/>
      <c r="BJ393" s="67"/>
      <c r="BK393" s="67"/>
      <c r="BL393" s="67"/>
      <c r="BM393" s="67"/>
      <c r="BN393" s="67"/>
      <c r="BR393" s="67"/>
      <c r="BS393" s="67"/>
      <c r="BT393" s="67"/>
      <c r="BU393" s="67"/>
      <c r="BV393" s="67"/>
      <c r="BX393" s="67"/>
      <c r="BY393" s="67"/>
      <c r="BZ393" s="67"/>
    </row>
    <row r="394" spans="61:105">
      <c r="BI394" s="67"/>
      <c r="BJ394" s="67"/>
      <c r="BK394" s="67"/>
      <c r="BL394" s="67"/>
      <c r="BM394" s="67"/>
      <c r="BN394" s="67"/>
      <c r="BR394" s="67"/>
      <c r="BS394" s="67"/>
      <c r="BT394" s="67"/>
      <c r="BU394" s="67"/>
      <c r="BV394" s="67"/>
      <c r="BX394" s="67"/>
      <c r="BY394" s="67"/>
      <c r="BZ394" s="67"/>
    </row>
    <row r="395" spans="61:105">
      <c r="BI395" s="67"/>
      <c r="BJ395" s="67"/>
      <c r="BK395" s="67"/>
      <c r="BL395" s="67"/>
      <c r="BM395" s="67"/>
      <c r="BN395" s="67"/>
      <c r="BR395" s="67"/>
      <c r="BS395" s="67"/>
      <c r="BT395" s="67"/>
      <c r="BU395" s="67"/>
      <c r="BV395" s="67"/>
      <c r="BX395" s="67"/>
      <c r="BY395" s="67"/>
      <c r="BZ395" s="67"/>
    </row>
    <row r="396" spans="61:105">
      <c r="BI396" s="67"/>
      <c r="BJ396" s="67"/>
      <c r="BK396" s="67"/>
      <c r="BL396" s="67"/>
      <c r="BM396" s="67"/>
      <c r="BN396" s="67"/>
      <c r="BR396" s="67"/>
      <c r="BS396" s="67"/>
      <c r="BT396" s="67"/>
      <c r="BU396" s="67"/>
      <c r="BV396" s="67"/>
      <c r="BX396" s="67"/>
      <c r="BY396" s="67"/>
      <c r="BZ396" s="67"/>
    </row>
    <row r="397" spans="61:105">
      <c r="BI397" s="67"/>
      <c r="BJ397" s="67"/>
      <c r="BK397" s="67"/>
      <c r="BL397" s="67"/>
      <c r="BM397" s="67"/>
      <c r="BN397" s="67"/>
      <c r="BR397" s="67"/>
      <c r="BS397" s="67"/>
      <c r="BT397" s="67"/>
      <c r="BU397" s="67"/>
      <c r="BV397" s="67"/>
      <c r="BX397" s="67"/>
      <c r="BY397" s="67"/>
      <c r="BZ397" s="67"/>
    </row>
    <row r="398" spans="61:105">
      <c r="BI398" s="67"/>
      <c r="BJ398" s="67"/>
      <c r="BK398" s="67"/>
      <c r="BL398" s="67"/>
      <c r="BM398" s="67"/>
      <c r="BN398" s="67"/>
      <c r="BR398" s="67"/>
      <c r="BS398" s="67"/>
      <c r="BT398" s="67"/>
      <c r="BU398" s="67"/>
      <c r="BV398" s="67"/>
      <c r="BX398" s="67"/>
      <c r="BY398" s="67"/>
      <c r="BZ398" s="67"/>
    </row>
    <row r="399" spans="61:105">
      <c r="BI399" s="67"/>
      <c r="BJ399" s="67"/>
      <c r="BK399" s="67"/>
      <c r="BL399" s="67"/>
      <c r="BM399" s="67"/>
      <c r="BN399" s="67"/>
      <c r="BR399" s="67"/>
      <c r="BS399" s="67"/>
      <c r="BT399" s="67"/>
      <c r="BU399" s="67"/>
      <c r="BV399" s="67"/>
      <c r="BX399" s="67"/>
      <c r="BY399" s="67"/>
      <c r="BZ399" s="67"/>
    </row>
    <row r="400" spans="61:105">
      <c r="BI400" s="67"/>
      <c r="BJ400" s="67"/>
      <c r="BK400" s="67"/>
      <c r="BL400" s="67"/>
      <c r="BM400" s="67"/>
      <c r="BN400" s="67"/>
      <c r="BR400" s="67"/>
      <c r="BS400" s="67"/>
      <c r="BT400" s="67"/>
      <c r="BU400" s="67"/>
      <c r="BV400" s="67"/>
      <c r="BX400" s="67"/>
      <c r="BY400" s="67"/>
      <c r="BZ400" s="67"/>
    </row>
    <row r="401" spans="61:78">
      <c r="BI401" s="67"/>
      <c r="BJ401" s="67"/>
      <c r="BK401" s="67"/>
      <c r="BL401" s="67"/>
      <c r="BM401" s="67"/>
      <c r="BN401" s="67"/>
      <c r="BR401" s="67"/>
      <c r="BS401" s="67"/>
      <c r="BT401" s="67"/>
      <c r="BU401" s="67"/>
      <c r="BV401" s="67"/>
      <c r="BX401" s="67"/>
      <c r="BY401" s="67"/>
      <c r="BZ401" s="67"/>
    </row>
    <row r="402" spans="61:78">
      <c r="BI402" s="67"/>
      <c r="BJ402" s="67"/>
      <c r="BK402" s="67"/>
      <c r="BL402" s="67"/>
      <c r="BM402" s="67"/>
      <c r="BN402" s="67"/>
      <c r="BR402" s="67"/>
      <c r="BS402" s="67"/>
      <c r="BT402" s="67"/>
      <c r="BU402" s="67"/>
      <c r="BV402" s="67"/>
      <c r="BX402" s="67"/>
      <c r="BY402" s="67"/>
      <c r="BZ402" s="67"/>
    </row>
    <row r="403" spans="61:78">
      <c r="BI403" s="67"/>
      <c r="BJ403" s="67"/>
      <c r="BK403" s="67"/>
      <c r="BL403" s="67"/>
      <c r="BM403" s="67"/>
      <c r="BN403" s="67"/>
      <c r="BR403" s="67"/>
      <c r="BS403" s="67"/>
      <c r="BT403" s="67"/>
      <c r="BU403" s="67"/>
      <c r="BV403" s="67"/>
      <c r="BX403" s="67"/>
      <c r="BY403" s="67"/>
      <c r="BZ403" s="67"/>
    </row>
  </sheetData>
  <conditionalFormatting sqref="CR39:CR40 CR124:CR125">
    <cfRule type="cellIs" dxfId="8" priority="16" stopIfTrue="1" operator="lessThan">
      <formula>0</formula>
    </cfRule>
  </conditionalFormatting>
  <conditionalFormatting sqref="CR96">
    <cfRule type="cellIs" dxfId="7" priority="17" stopIfTrue="1" operator="greaterThan">
      <formula>0</formula>
    </cfRule>
  </conditionalFormatting>
  <conditionalFormatting sqref="CR67">
    <cfRule type="cellIs" dxfId="6" priority="18" stopIfTrue="1" operator="greaterThan">
      <formula>0</formula>
    </cfRule>
    <cfRule type="cellIs" dxfId="5" priority="19" stopIfTrue="1" operator="lessThan">
      <formula>0</formula>
    </cfRule>
  </conditionalFormatting>
  <conditionalFormatting sqref="CR96">
    <cfRule type="cellIs" dxfId="4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A398-05B2-4AB4-9705-C0C61818E3A6}">
  <dimension ref="A1:D359"/>
  <sheetViews>
    <sheetView topLeftCell="A322" workbookViewId="0">
      <selection activeCell="Y356" sqref="Y356"/>
    </sheetView>
  </sheetViews>
  <sheetFormatPr baseColWidth="10" defaultRowHeight="15"/>
  <sheetData>
    <row r="1" spans="1:4">
      <c r="A1">
        <v>1101</v>
      </c>
      <c r="B1" t="s">
        <v>231</v>
      </c>
      <c r="C1" t="s">
        <v>111</v>
      </c>
      <c r="D1">
        <v>11</v>
      </c>
    </row>
    <row r="2" spans="1:4">
      <c r="A2">
        <v>1103</v>
      </c>
      <c r="B2" t="s">
        <v>233</v>
      </c>
      <c r="C2" t="s">
        <v>111</v>
      </c>
      <c r="D2">
        <v>11</v>
      </c>
    </row>
    <row r="3" spans="1:4">
      <c r="A3">
        <v>1106</v>
      </c>
      <c r="B3" t="s">
        <v>234</v>
      </c>
      <c r="C3" t="s">
        <v>111</v>
      </c>
      <c r="D3">
        <v>11</v>
      </c>
    </row>
    <row r="4" spans="1:4">
      <c r="A4">
        <v>1108</v>
      </c>
      <c r="B4" t="s">
        <v>232</v>
      </c>
      <c r="C4" t="s">
        <v>111</v>
      </c>
      <c r="D4">
        <v>11</v>
      </c>
    </row>
    <row r="5" spans="1:4">
      <c r="A5">
        <v>1111</v>
      </c>
      <c r="B5" t="s">
        <v>235</v>
      </c>
      <c r="C5" t="s">
        <v>111</v>
      </c>
      <c r="D5">
        <v>11</v>
      </c>
    </row>
    <row r="6" spans="1:4">
      <c r="A6">
        <v>1112</v>
      </c>
      <c r="B6" t="s">
        <v>236</v>
      </c>
      <c r="C6" t="s">
        <v>111</v>
      </c>
      <c r="D6">
        <v>11</v>
      </c>
    </row>
    <row r="7" spans="1:4">
      <c r="A7">
        <v>1114</v>
      </c>
      <c r="B7" t="s">
        <v>678</v>
      </c>
      <c r="C7" t="s">
        <v>111</v>
      </c>
      <c r="D7">
        <v>11</v>
      </c>
    </row>
    <row r="8" spans="1:4">
      <c r="A8">
        <v>1119</v>
      </c>
      <c r="B8" t="s">
        <v>679</v>
      </c>
      <c r="C8" t="s">
        <v>111</v>
      </c>
      <c r="D8">
        <v>11</v>
      </c>
    </row>
    <row r="9" spans="1:4">
      <c r="A9">
        <v>1120</v>
      </c>
      <c r="B9" t="s">
        <v>237</v>
      </c>
      <c r="C9" t="s">
        <v>111</v>
      </c>
      <c r="D9">
        <v>11</v>
      </c>
    </row>
    <row r="10" spans="1:4">
      <c r="A10">
        <v>1121</v>
      </c>
      <c r="B10" t="s">
        <v>238</v>
      </c>
      <c r="C10" t="s">
        <v>111</v>
      </c>
      <c r="D10">
        <v>11</v>
      </c>
    </row>
    <row r="11" spans="1:4">
      <c r="A11">
        <v>1122</v>
      </c>
      <c r="B11" t="s">
        <v>239</v>
      </c>
      <c r="C11" t="s">
        <v>111</v>
      </c>
      <c r="D11">
        <v>11</v>
      </c>
    </row>
    <row r="12" spans="1:4">
      <c r="A12">
        <v>1124</v>
      </c>
      <c r="B12" t="s">
        <v>240</v>
      </c>
      <c r="C12" t="s">
        <v>111</v>
      </c>
      <c r="D12">
        <v>11</v>
      </c>
    </row>
    <row r="13" spans="1:4">
      <c r="A13">
        <v>1127</v>
      </c>
      <c r="B13" t="s">
        <v>241</v>
      </c>
      <c r="C13" t="s">
        <v>111</v>
      </c>
      <c r="D13">
        <v>11</v>
      </c>
    </row>
    <row r="14" spans="1:4">
      <c r="A14">
        <v>1130</v>
      </c>
      <c r="B14" t="s">
        <v>242</v>
      </c>
      <c r="C14" t="s">
        <v>111</v>
      </c>
      <c r="D14">
        <v>11</v>
      </c>
    </row>
    <row r="15" spans="1:4">
      <c r="A15">
        <v>1133</v>
      </c>
      <c r="B15" t="s">
        <v>243</v>
      </c>
      <c r="C15" t="s">
        <v>111</v>
      </c>
      <c r="D15">
        <v>11</v>
      </c>
    </row>
    <row r="16" spans="1:4">
      <c r="A16">
        <v>1134</v>
      </c>
      <c r="B16" t="s">
        <v>527</v>
      </c>
      <c r="C16" t="s">
        <v>111</v>
      </c>
      <c r="D16">
        <v>11</v>
      </c>
    </row>
    <row r="17" spans="1:4">
      <c r="A17">
        <v>1135</v>
      </c>
      <c r="B17" t="s">
        <v>244</v>
      </c>
      <c r="C17" t="s">
        <v>111</v>
      </c>
      <c r="D17">
        <v>11</v>
      </c>
    </row>
    <row r="18" spans="1:4">
      <c r="A18">
        <v>1144</v>
      </c>
      <c r="B18" t="s">
        <v>245</v>
      </c>
      <c r="C18" t="s">
        <v>111</v>
      </c>
      <c r="D18">
        <v>11</v>
      </c>
    </row>
    <row r="19" spans="1:4">
      <c r="A19">
        <v>1145</v>
      </c>
      <c r="B19" t="s">
        <v>246</v>
      </c>
      <c r="C19" t="s">
        <v>111</v>
      </c>
      <c r="D19">
        <v>11</v>
      </c>
    </row>
    <row r="20" spans="1:4">
      <c r="A20">
        <v>1146</v>
      </c>
      <c r="B20" t="s">
        <v>247</v>
      </c>
      <c r="C20" t="s">
        <v>111</v>
      </c>
      <c r="D20">
        <v>11</v>
      </c>
    </row>
    <row r="21" spans="1:4">
      <c r="A21">
        <v>1149</v>
      </c>
      <c r="B21" t="s">
        <v>248</v>
      </c>
      <c r="C21" t="s">
        <v>111</v>
      </c>
      <c r="D21">
        <v>11</v>
      </c>
    </row>
    <row r="22" spans="1:4">
      <c r="A22">
        <v>1151</v>
      </c>
      <c r="B22" t="s">
        <v>249</v>
      </c>
      <c r="C22" t="s">
        <v>111</v>
      </c>
      <c r="D22">
        <v>11</v>
      </c>
    </row>
    <row r="23" spans="1:4">
      <c r="A23">
        <v>1160</v>
      </c>
      <c r="B23" t="s">
        <v>250</v>
      </c>
      <c r="C23" t="s">
        <v>111</v>
      </c>
      <c r="D23">
        <v>11</v>
      </c>
    </row>
    <row r="24" spans="1:4">
      <c r="A24">
        <v>1503</v>
      </c>
      <c r="B24" t="s">
        <v>288</v>
      </c>
      <c r="C24" t="s">
        <v>682</v>
      </c>
      <c r="D24">
        <v>15</v>
      </c>
    </row>
    <row r="25" spans="1:4">
      <c r="A25">
        <v>1504</v>
      </c>
      <c r="B25" t="s">
        <v>287</v>
      </c>
      <c r="C25" t="s">
        <v>682</v>
      </c>
      <c r="D25">
        <v>15</v>
      </c>
    </row>
    <row r="26" spans="1:4">
      <c r="A26">
        <v>1506</v>
      </c>
      <c r="B26" t="s">
        <v>286</v>
      </c>
      <c r="C26" t="s">
        <v>682</v>
      </c>
      <c r="D26">
        <v>15</v>
      </c>
    </row>
    <row r="27" spans="1:4">
      <c r="A27">
        <v>1511</v>
      </c>
      <c r="B27" t="s">
        <v>289</v>
      </c>
      <c r="C27" t="s">
        <v>682</v>
      </c>
      <c r="D27">
        <v>15</v>
      </c>
    </row>
    <row r="28" spans="1:4">
      <c r="A28">
        <v>1514</v>
      </c>
      <c r="B28" t="s">
        <v>193</v>
      </c>
      <c r="C28" t="s">
        <v>682</v>
      </c>
      <c r="D28">
        <v>15</v>
      </c>
    </row>
    <row r="29" spans="1:4">
      <c r="A29">
        <v>1515</v>
      </c>
      <c r="B29" t="s">
        <v>290</v>
      </c>
      <c r="C29" t="s">
        <v>682</v>
      </c>
      <c r="D29">
        <v>15</v>
      </c>
    </row>
    <row r="30" spans="1:4">
      <c r="A30">
        <v>1516</v>
      </c>
      <c r="B30" t="s">
        <v>291</v>
      </c>
      <c r="C30" t="s">
        <v>682</v>
      </c>
      <c r="D30">
        <v>15</v>
      </c>
    </row>
    <row r="31" spans="1:4">
      <c r="A31">
        <v>1517</v>
      </c>
      <c r="B31" t="s">
        <v>292</v>
      </c>
      <c r="C31" t="s">
        <v>682</v>
      </c>
      <c r="D31">
        <v>15</v>
      </c>
    </row>
    <row r="32" spans="1:4">
      <c r="A32">
        <v>1520</v>
      </c>
      <c r="B32" t="s">
        <v>294</v>
      </c>
      <c r="C32" t="s">
        <v>682</v>
      </c>
      <c r="D32">
        <v>15</v>
      </c>
    </row>
    <row r="33" spans="1:4">
      <c r="A33">
        <v>1525</v>
      </c>
      <c r="B33" t="s">
        <v>295</v>
      </c>
      <c r="C33" t="s">
        <v>682</v>
      </c>
      <c r="D33">
        <v>15</v>
      </c>
    </row>
    <row r="34" spans="1:4">
      <c r="A34">
        <v>1528</v>
      </c>
      <c r="B34" t="s">
        <v>296</v>
      </c>
      <c r="C34" t="s">
        <v>682</v>
      </c>
      <c r="D34">
        <v>15</v>
      </c>
    </row>
    <row r="35" spans="1:4">
      <c r="A35">
        <v>1531</v>
      </c>
      <c r="B35" t="s">
        <v>297</v>
      </c>
      <c r="C35" t="s">
        <v>682</v>
      </c>
      <c r="D35">
        <v>15</v>
      </c>
    </row>
    <row r="36" spans="1:4">
      <c r="A36">
        <v>1532</v>
      </c>
      <c r="B36" t="s">
        <v>298</v>
      </c>
      <c r="C36" t="s">
        <v>682</v>
      </c>
      <c r="D36">
        <v>15</v>
      </c>
    </row>
    <row r="37" spans="1:4">
      <c r="A37">
        <v>1535</v>
      </c>
      <c r="B37" t="s">
        <v>299</v>
      </c>
      <c r="C37" t="s">
        <v>682</v>
      </c>
      <c r="D37">
        <v>15</v>
      </c>
    </row>
    <row r="38" spans="1:4">
      <c r="A38">
        <v>1539</v>
      </c>
      <c r="B38" t="s">
        <v>300</v>
      </c>
      <c r="C38" t="s">
        <v>682</v>
      </c>
      <c r="D38">
        <v>15</v>
      </c>
    </row>
    <row r="39" spans="1:4">
      <c r="A39">
        <v>1547</v>
      </c>
      <c r="B39" t="s">
        <v>301</v>
      </c>
      <c r="C39" t="s">
        <v>682</v>
      </c>
      <c r="D39">
        <v>15</v>
      </c>
    </row>
    <row r="40" spans="1:4">
      <c r="A40">
        <v>1554</v>
      </c>
      <c r="B40" t="s">
        <v>302</v>
      </c>
      <c r="C40" t="s">
        <v>682</v>
      </c>
      <c r="D40">
        <v>15</v>
      </c>
    </row>
    <row r="41" spans="1:4">
      <c r="A41">
        <v>1557</v>
      </c>
      <c r="B41" t="s">
        <v>303</v>
      </c>
      <c r="C41" t="s">
        <v>682</v>
      </c>
      <c r="D41">
        <v>15</v>
      </c>
    </row>
    <row r="42" spans="1:4">
      <c r="A42">
        <v>1560</v>
      </c>
      <c r="B42" t="s">
        <v>304</v>
      </c>
      <c r="C42" t="s">
        <v>682</v>
      </c>
      <c r="D42">
        <v>15</v>
      </c>
    </row>
    <row r="43" spans="1:4">
      <c r="A43">
        <v>1563</v>
      </c>
      <c r="B43" t="s">
        <v>305</v>
      </c>
      <c r="C43" t="s">
        <v>682</v>
      </c>
      <c r="D43">
        <v>15</v>
      </c>
    </row>
    <row r="44" spans="1:4">
      <c r="A44">
        <v>1566</v>
      </c>
      <c r="B44" t="s">
        <v>306</v>
      </c>
      <c r="C44" t="s">
        <v>682</v>
      </c>
      <c r="D44">
        <v>15</v>
      </c>
    </row>
    <row r="45" spans="1:4">
      <c r="A45">
        <v>1573</v>
      </c>
      <c r="B45" t="s">
        <v>309</v>
      </c>
      <c r="C45" t="s">
        <v>682</v>
      </c>
      <c r="D45">
        <v>15</v>
      </c>
    </row>
    <row r="46" spans="1:4">
      <c r="A46">
        <v>1576</v>
      </c>
      <c r="B46" t="s">
        <v>308</v>
      </c>
      <c r="C46" t="s">
        <v>682</v>
      </c>
      <c r="D46">
        <v>15</v>
      </c>
    </row>
    <row r="47" spans="1:4">
      <c r="A47">
        <v>1577</v>
      </c>
      <c r="B47" t="s">
        <v>293</v>
      </c>
      <c r="C47" t="s">
        <v>682</v>
      </c>
      <c r="D47">
        <v>15</v>
      </c>
    </row>
    <row r="48" spans="1:4">
      <c r="A48">
        <v>1578</v>
      </c>
      <c r="B48" t="s">
        <v>705</v>
      </c>
      <c r="C48" t="s">
        <v>682</v>
      </c>
      <c r="D48">
        <v>15</v>
      </c>
    </row>
    <row r="49" spans="1:4">
      <c r="A49">
        <v>1579</v>
      </c>
      <c r="B49" t="s">
        <v>706</v>
      </c>
      <c r="C49" t="s">
        <v>682</v>
      </c>
      <c r="D49">
        <v>15</v>
      </c>
    </row>
    <row r="50" spans="1:4">
      <c r="A50">
        <v>1804</v>
      </c>
      <c r="B50" t="s">
        <v>338</v>
      </c>
      <c r="C50" t="s">
        <v>112</v>
      </c>
      <c r="D50">
        <v>18</v>
      </c>
    </row>
    <row r="51" spans="1:4">
      <c r="A51">
        <v>1806</v>
      </c>
      <c r="B51" t="s">
        <v>339</v>
      </c>
      <c r="C51" t="s">
        <v>112</v>
      </c>
      <c r="D51">
        <v>18</v>
      </c>
    </row>
    <row r="52" spans="1:4">
      <c r="A52">
        <v>1811</v>
      </c>
      <c r="B52" t="s">
        <v>340</v>
      </c>
      <c r="C52" t="s">
        <v>112</v>
      </c>
      <c r="D52">
        <v>18</v>
      </c>
    </row>
    <row r="53" spans="1:4">
      <c r="A53">
        <v>1812</v>
      </c>
      <c r="B53" t="s">
        <v>341</v>
      </c>
      <c r="C53" t="s">
        <v>112</v>
      </c>
      <c r="D53">
        <v>18</v>
      </c>
    </row>
    <row r="54" spans="1:4">
      <c r="A54">
        <v>1813</v>
      </c>
      <c r="B54" t="s">
        <v>342</v>
      </c>
      <c r="C54" t="s">
        <v>112</v>
      </c>
      <c r="D54">
        <v>18</v>
      </c>
    </row>
    <row r="55" spans="1:4">
      <c r="A55">
        <v>1815</v>
      </c>
      <c r="B55" t="s">
        <v>343</v>
      </c>
      <c r="C55" t="s">
        <v>112</v>
      </c>
      <c r="D55">
        <v>18</v>
      </c>
    </row>
    <row r="56" spans="1:4">
      <c r="A56">
        <v>1816</v>
      </c>
      <c r="B56" t="s">
        <v>344</v>
      </c>
      <c r="C56" t="s">
        <v>112</v>
      </c>
      <c r="D56">
        <v>18</v>
      </c>
    </row>
    <row r="57" spans="1:4">
      <c r="A57">
        <v>1818</v>
      </c>
      <c r="B57" t="s">
        <v>290</v>
      </c>
      <c r="C57" t="s">
        <v>112</v>
      </c>
      <c r="D57">
        <v>18</v>
      </c>
    </row>
    <row r="58" spans="1:4">
      <c r="A58">
        <v>1820</v>
      </c>
      <c r="B58" t="s">
        <v>683</v>
      </c>
      <c r="C58" t="s">
        <v>112</v>
      </c>
      <c r="D58">
        <v>18</v>
      </c>
    </row>
    <row r="59" spans="1:4">
      <c r="A59">
        <v>1822</v>
      </c>
      <c r="B59" t="s">
        <v>345</v>
      </c>
      <c r="C59" t="s">
        <v>112</v>
      </c>
      <c r="D59">
        <v>18</v>
      </c>
    </row>
    <row r="60" spans="1:4">
      <c r="A60">
        <v>1824</v>
      </c>
      <c r="B60" t="s">
        <v>346</v>
      </c>
      <c r="C60" t="s">
        <v>112</v>
      </c>
      <c r="D60">
        <v>18</v>
      </c>
    </row>
    <row r="61" spans="1:4">
      <c r="A61">
        <v>1825</v>
      </c>
      <c r="B61" t="s">
        <v>347</v>
      </c>
      <c r="C61" t="s">
        <v>112</v>
      </c>
      <c r="D61">
        <v>18</v>
      </c>
    </row>
    <row r="62" spans="1:4">
      <c r="A62">
        <v>1826</v>
      </c>
      <c r="B62" t="s">
        <v>348</v>
      </c>
      <c r="C62" t="s">
        <v>112</v>
      </c>
      <c r="D62">
        <v>18</v>
      </c>
    </row>
    <row r="63" spans="1:4">
      <c r="A63">
        <v>1827</v>
      </c>
      <c r="B63" t="s">
        <v>349</v>
      </c>
      <c r="C63" t="s">
        <v>112</v>
      </c>
      <c r="D63">
        <v>18</v>
      </c>
    </row>
    <row r="64" spans="1:4">
      <c r="A64">
        <v>1828</v>
      </c>
      <c r="B64" t="s">
        <v>350</v>
      </c>
      <c r="C64" t="s">
        <v>112</v>
      </c>
      <c r="D64">
        <v>18</v>
      </c>
    </row>
    <row r="65" spans="1:4">
      <c r="A65">
        <v>1832</v>
      </c>
      <c r="B65" t="s">
        <v>351</v>
      </c>
      <c r="C65" t="s">
        <v>112</v>
      </c>
      <c r="D65">
        <v>18</v>
      </c>
    </row>
    <row r="66" spans="1:4">
      <c r="A66">
        <v>1833</v>
      </c>
      <c r="B66" t="s">
        <v>352</v>
      </c>
      <c r="C66" t="s">
        <v>112</v>
      </c>
      <c r="D66">
        <v>18</v>
      </c>
    </row>
    <row r="67" spans="1:4">
      <c r="A67">
        <v>1834</v>
      </c>
      <c r="B67" t="s">
        <v>353</v>
      </c>
      <c r="C67" t="s">
        <v>112</v>
      </c>
      <c r="D67">
        <v>18</v>
      </c>
    </row>
    <row r="68" spans="1:4">
      <c r="A68">
        <v>1835</v>
      </c>
      <c r="B68" t="s">
        <v>406</v>
      </c>
      <c r="C68" t="s">
        <v>112</v>
      </c>
      <c r="D68">
        <v>18</v>
      </c>
    </row>
    <row r="69" spans="1:4">
      <c r="A69">
        <v>1836</v>
      </c>
      <c r="B69" t="s">
        <v>354</v>
      </c>
      <c r="C69" t="s">
        <v>112</v>
      </c>
      <c r="D69">
        <v>18</v>
      </c>
    </row>
    <row r="70" spans="1:4">
      <c r="A70">
        <v>1837</v>
      </c>
      <c r="B70" t="s">
        <v>355</v>
      </c>
      <c r="C70" t="s">
        <v>112</v>
      </c>
      <c r="D70">
        <v>18</v>
      </c>
    </row>
    <row r="71" spans="1:4">
      <c r="A71">
        <v>1838</v>
      </c>
      <c r="B71" t="s">
        <v>356</v>
      </c>
      <c r="C71" t="s">
        <v>112</v>
      </c>
      <c r="D71">
        <v>18</v>
      </c>
    </row>
    <row r="72" spans="1:4">
      <c r="A72">
        <v>1839</v>
      </c>
      <c r="B72" t="s">
        <v>357</v>
      </c>
      <c r="C72" t="s">
        <v>112</v>
      </c>
      <c r="D72">
        <v>18</v>
      </c>
    </row>
    <row r="73" spans="1:4">
      <c r="A73">
        <v>1840</v>
      </c>
      <c r="B73" t="s">
        <v>358</v>
      </c>
      <c r="C73" t="s">
        <v>112</v>
      </c>
      <c r="D73">
        <v>18</v>
      </c>
    </row>
    <row r="74" spans="1:4">
      <c r="A74">
        <v>1841</v>
      </c>
      <c r="B74" t="s">
        <v>359</v>
      </c>
      <c r="C74" t="s">
        <v>112</v>
      </c>
      <c r="D74">
        <v>18</v>
      </c>
    </row>
    <row r="75" spans="1:4">
      <c r="A75">
        <v>1845</v>
      </c>
      <c r="B75" t="s">
        <v>360</v>
      </c>
      <c r="C75" t="s">
        <v>112</v>
      </c>
      <c r="D75">
        <v>18</v>
      </c>
    </row>
    <row r="76" spans="1:4">
      <c r="A76">
        <v>1848</v>
      </c>
      <c r="B76" t="s">
        <v>361</v>
      </c>
      <c r="C76" t="s">
        <v>112</v>
      </c>
      <c r="D76">
        <v>18</v>
      </c>
    </row>
    <row r="77" spans="1:4">
      <c r="A77">
        <v>1851</v>
      </c>
      <c r="B77" t="s">
        <v>363</v>
      </c>
      <c r="C77" t="s">
        <v>112</v>
      </c>
      <c r="D77">
        <v>18</v>
      </c>
    </row>
    <row r="78" spans="1:4">
      <c r="A78">
        <v>1853</v>
      </c>
      <c r="B78" t="s">
        <v>364</v>
      </c>
      <c r="C78" t="s">
        <v>112</v>
      </c>
      <c r="D78">
        <v>18</v>
      </c>
    </row>
    <row r="79" spans="1:4">
      <c r="A79">
        <v>1854</v>
      </c>
      <c r="B79" t="s">
        <v>365</v>
      </c>
      <c r="C79" t="s">
        <v>112</v>
      </c>
      <c r="D79">
        <v>18</v>
      </c>
    </row>
    <row r="80" spans="1:4">
      <c r="A80">
        <v>1856</v>
      </c>
      <c r="B80" t="s">
        <v>404</v>
      </c>
      <c r="C80" t="s">
        <v>112</v>
      </c>
      <c r="D80">
        <v>18</v>
      </c>
    </row>
    <row r="81" spans="1:4">
      <c r="A81">
        <v>1857</v>
      </c>
      <c r="B81" t="s">
        <v>451</v>
      </c>
      <c r="C81" t="s">
        <v>112</v>
      </c>
      <c r="D81">
        <v>18</v>
      </c>
    </row>
    <row r="82" spans="1:4">
      <c r="A82">
        <v>1859</v>
      </c>
      <c r="B82" t="s">
        <v>366</v>
      </c>
      <c r="C82" t="s">
        <v>112</v>
      </c>
      <c r="D82">
        <v>18</v>
      </c>
    </row>
    <row r="83" spans="1:4">
      <c r="A83">
        <v>1860</v>
      </c>
      <c r="B83" t="s">
        <v>367</v>
      </c>
      <c r="C83" t="s">
        <v>112</v>
      </c>
      <c r="D83">
        <v>18</v>
      </c>
    </row>
    <row r="84" spans="1:4">
      <c r="A84">
        <v>1865</v>
      </c>
      <c r="B84" t="s">
        <v>368</v>
      </c>
      <c r="C84" t="s">
        <v>112</v>
      </c>
      <c r="D84">
        <v>18</v>
      </c>
    </row>
    <row r="85" spans="1:4">
      <c r="A85">
        <v>1866</v>
      </c>
      <c r="B85" t="s">
        <v>369</v>
      </c>
      <c r="C85" t="s">
        <v>112</v>
      </c>
      <c r="D85">
        <v>18</v>
      </c>
    </row>
    <row r="86" spans="1:4">
      <c r="A86">
        <v>1867</v>
      </c>
      <c r="B86" t="s">
        <v>202</v>
      </c>
      <c r="C86" t="s">
        <v>112</v>
      </c>
      <c r="D86">
        <v>18</v>
      </c>
    </row>
    <row r="87" spans="1:4">
      <c r="A87">
        <v>1868</v>
      </c>
      <c r="B87" t="s">
        <v>370</v>
      </c>
      <c r="C87" t="s">
        <v>112</v>
      </c>
      <c r="D87">
        <v>18</v>
      </c>
    </row>
    <row r="88" spans="1:4">
      <c r="A88">
        <v>1870</v>
      </c>
      <c r="B88" t="s">
        <v>91</v>
      </c>
      <c r="C88" t="s">
        <v>112</v>
      </c>
      <c r="D88">
        <v>18</v>
      </c>
    </row>
    <row r="89" spans="1:4">
      <c r="A89">
        <v>1871</v>
      </c>
      <c r="B89" t="s">
        <v>371</v>
      </c>
      <c r="C89" t="s">
        <v>112</v>
      </c>
      <c r="D89">
        <v>18</v>
      </c>
    </row>
    <row r="90" spans="1:4">
      <c r="A90">
        <v>1874</v>
      </c>
      <c r="B90" t="s">
        <v>372</v>
      </c>
      <c r="C90" t="s">
        <v>112</v>
      </c>
      <c r="D90">
        <v>18</v>
      </c>
    </row>
    <row r="91" spans="1:4">
      <c r="A91">
        <v>1875</v>
      </c>
      <c r="B91" t="s">
        <v>362</v>
      </c>
      <c r="C91" t="s">
        <v>112</v>
      </c>
      <c r="D91">
        <v>18</v>
      </c>
    </row>
    <row r="92" spans="1:4">
      <c r="A92">
        <v>3001</v>
      </c>
      <c r="B92" t="s">
        <v>115</v>
      </c>
      <c r="C92" t="s">
        <v>687</v>
      </c>
      <c r="D92">
        <v>1</v>
      </c>
    </row>
    <row r="93" spans="1:4">
      <c r="A93">
        <v>3002</v>
      </c>
      <c r="B93" t="s">
        <v>116</v>
      </c>
      <c r="C93" t="s">
        <v>687</v>
      </c>
      <c r="D93">
        <v>1</v>
      </c>
    </row>
    <row r="94" spans="1:4">
      <c r="A94">
        <v>3003</v>
      </c>
      <c r="B94" t="s">
        <v>83</v>
      </c>
      <c r="C94" t="s">
        <v>687</v>
      </c>
      <c r="D94">
        <v>1</v>
      </c>
    </row>
    <row r="95" spans="1:4">
      <c r="A95">
        <v>3004</v>
      </c>
      <c r="B95" t="s">
        <v>661</v>
      </c>
      <c r="C95" t="s">
        <v>687</v>
      </c>
      <c r="D95">
        <v>1</v>
      </c>
    </row>
    <row r="96" spans="1:4">
      <c r="A96">
        <v>3005</v>
      </c>
      <c r="B96" t="s">
        <v>175</v>
      </c>
      <c r="C96" t="s">
        <v>687</v>
      </c>
      <c r="D96">
        <v>1</v>
      </c>
    </row>
    <row r="97" spans="1:4">
      <c r="A97">
        <v>3006</v>
      </c>
      <c r="B97" t="s">
        <v>176</v>
      </c>
      <c r="C97" t="s">
        <v>687</v>
      </c>
      <c r="D97">
        <v>1</v>
      </c>
    </row>
    <row r="98" spans="1:4">
      <c r="A98">
        <v>3007</v>
      </c>
      <c r="B98" t="s">
        <v>177</v>
      </c>
      <c r="C98" t="s">
        <v>687</v>
      </c>
      <c r="D98">
        <v>1</v>
      </c>
    </row>
    <row r="99" spans="1:4">
      <c r="A99">
        <v>3007</v>
      </c>
      <c r="B99" t="s">
        <v>177</v>
      </c>
      <c r="C99" t="s">
        <v>687</v>
      </c>
      <c r="D99">
        <v>1</v>
      </c>
    </row>
    <row r="100" spans="1:4">
      <c r="A100">
        <v>3011</v>
      </c>
      <c r="B100" t="s">
        <v>117</v>
      </c>
      <c r="C100" t="s">
        <v>687</v>
      </c>
      <c r="D100">
        <v>1</v>
      </c>
    </row>
    <row r="101" spans="1:4">
      <c r="A101">
        <v>3012</v>
      </c>
      <c r="B101" t="s">
        <v>118</v>
      </c>
      <c r="C101" t="s">
        <v>687</v>
      </c>
      <c r="D101">
        <v>1</v>
      </c>
    </row>
    <row r="102" spans="1:4">
      <c r="A102">
        <v>3013</v>
      </c>
      <c r="B102" t="s">
        <v>119</v>
      </c>
      <c r="C102" t="s">
        <v>687</v>
      </c>
      <c r="D102">
        <v>1</v>
      </c>
    </row>
    <row r="103" spans="1:4">
      <c r="A103">
        <v>3014</v>
      </c>
      <c r="B103" t="s">
        <v>694</v>
      </c>
      <c r="C103" t="s">
        <v>687</v>
      </c>
      <c r="D103">
        <v>1</v>
      </c>
    </row>
    <row r="104" spans="1:4">
      <c r="A104">
        <v>3015</v>
      </c>
      <c r="B104" t="s">
        <v>662</v>
      </c>
      <c r="C104" t="s">
        <v>687</v>
      </c>
      <c r="D104">
        <v>1</v>
      </c>
    </row>
    <row r="105" spans="1:4">
      <c r="A105">
        <v>3016</v>
      </c>
      <c r="B105" t="s">
        <v>120</v>
      </c>
      <c r="C105" t="s">
        <v>687</v>
      </c>
      <c r="D105">
        <v>1</v>
      </c>
    </row>
    <row r="106" spans="1:4">
      <c r="A106">
        <v>3017</v>
      </c>
      <c r="B106" t="s">
        <v>121</v>
      </c>
      <c r="C106" t="s">
        <v>687</v>
      </c>
      <c r="D106">
        <v>1</v>
      </c>
    </row>
    <row r="107" spans="1:4">
      <c r="A107">
        <v>3018</v>
      </c>
      <c r="B107" t="s">
        <v>122</v>
      </c>
      <c r="C107" t="s">
        <v>687</v>
      </c>
      <c r="D107">
        <v>1</v>
      </c>
    </row>
    <row r="108" spans="1:4">
      <c r="A108">
        <v>3019</v>
      </c>
      <c r="B108" t="s">
        <v>123</v>
      </c>
      <c r="C108" t="s">
        <v>687</v>
      </c>
      <c r="D108">
        <v>1</v>
      </c>
    </row>
    <row r="109" spans="1:4">
      <c r="A109">
        <v>3020</v>
      </c>
      <c r="B109" t="s">
        <v>695</v>
      </c>
      <c r="C109" t="s">
        <v>687</v>
      </c>
      <c r="D109">
        <v>1</v>
      </c>
    </row>
    <row r="110" spans="1:4">
      <c r="A110">
        <v>3021</v>
      </c>
      <c r="B110" t="s">
        <v>124</v>
      </c>
      <c r="C110" t="s">
        <v>687</v>
      </c>
      <c r="D110">
        <v>1</v>
      </c>
    </row>
    <row r="111" spans="1:4">
      <c r="A111">
        <v>3022</v>
      </c>
      <c r="B111" t="s">
        <v>408</v>
      </c>
      <c r="C111" t="s">
        <v>687</v>
      </c>
      <c r="D111">
        <v>1</v>
      </c>
    </row>
    <row r="112" spans="1:4">
      <c r="A112">
        <v>3023</v>
      </c>
      <c r="B112" t="s">
        <v>125</v>
      </c>
      <c r="C112" t="s">
        <v>687</v>
      </c>
      <c r="D112">
        <v>1</v>
      </c>
    </row>
    <row r="113" spans="1:4">
      <c r="A113">
        <v>3024</v>
      </c>
      <c r="B113" t="s">
        <v>126</v>
      </c>
      <c r="C113" t="s">
        <v>687</v>
      </c>
      <c r="D113">
        <v>1</v>
      </c>
    </row>
    <row r="114" spans="1:4">
      <c r="A114">
        <v>3025</v>
      </c>
      <c r="B114" t="s">
        <v>127</v>
      </c>
      <c r="C114" t="s">
        <v>687</v>
      </c>
      <c r="D114">
        <v>1</v>
      </c>
    </row>
    <row r="115" spans="1:4">
      <c r="A115">
        <v>3026</v>
      </c>
      <c r="B115" t="s">
        <v>663</v>
      </c>
      <c r="C115" t="s">
        <v>687</v>
      </c>
      <c r="D115">
        <v>1</v>
      </c>
    </row>
    <row r="116" spans="1:4">
      <c r="A116">
        <v>3027</v>
      </c>
      <c r="B116" t="s">
        <v>128</v>
      </c>
      <c r="C116" t="s">
        <v>687</v>
      </c>
      <c r="D116">
        <v>1</v>
      </c>
    </row>
    <row r="117" spans="1:4">
      <c r="A117">
        <v>3028</v>
      </c>
      <c r="B117" t="s">
        <v>129</v>
      </c>
      <c r="C117" t="s">
        <v>687</v>
      </c>
      <c r="D117">
        <v>1</v>
      </c>
    </row>
    <row r="118" spans="1:4">
      <c r="A118">
        <v>3029</v>
      </c>
      <c r="B118" t="s">
        <v>409</v>
      </c>
      <c r="C118" t="s">
        <v>687</v>
      </c>
      <c r="D118">
        <v>1</v>
      </c>
    </row>
    <row r="119" spans="1:4">
      <c r="A119">
        <v>3030</v>
      </c>
      <c r="B119" t="s">
        <v>696</v>
      </c>
      <c r="C119" t="s">
        <v>687</v>
      </c>
      <c r="D119">
        <v>1</v>
      </c>
    </row>
    <row r="120" spans="1:4">
      <c r="A120">
        <v>3031</v>
      </c>
      <c r="B120" t="s">
        <v>130</v>
      </c>
      <c r="C120" t="s">
        <v>687</v>
      </c>
      <c r="D120">
        <v>1</v>
      </c>
    </row>
    <row r="121" spans="1:4">
      <c r="A121">
        <v>3032</v>
      </c>
      <c r="B121" t="s">
        <v>131</v>
      </c>
      <c r="C121" t="s">
        <v>687</v>
      </c>
      <c r="D121">
        <v>1</v>
      </c>
    </row>
    <row r="122" spans="1:4">
      <c r="A122">
        <v>3033</v>
      </c>
      <c r="B122" t="s">
        <v>132</v>
      </c>
      <c r="C122" t="s">
        <v>687</v>
      </c>
      <c r="D122">
        <v>1</v>
      </c>
    </row>
    <row r="123" spans="1:4">
      <c r="A123">
        <v>3034</v>
      </c>
      <c r="B123" t="s">
        <v>133</v>
      </c>
      <c r="C123" t="s">
        <v>687</v>
      </c>
      <c r="D123">
        <v>1</v>
      </c>
    </row>
    <row r="124" spans="1:4">
      <c r="A124">
        <v>3035</v>
      </c>
      <c r="B124" t="s">
        <v>134</v>
      </c>
      <c r="C124" t="s">
        <v>687</v>
      </c>
      <c r="D124">
        <v>1</v>
      </c>
    </row>
    <row r="125" spans="1:4">
      <c r="A125">
        <v>3036</v>
      </c>
      <c r="B125" t="s">
        <v>135</v>
      </c>
      <c r="C125" t="s">
        <v>687</v>
      </c>
      <c r="D125">
        <v>1</v>
      </c>
    </row>
    <row r="126" spans="1:4">
      <c r="A126">
        <v>3037</v>
      </c>
      <c r="B126" t="s">
        <v>136</v>
      </c>
      <c r="C126" t="s">
        <v>687</v>
      </c>
      <c r="D126">
        <v>1</v>
      </c>
    </row>
    <row r="127" spans="1:4">
      <c r="A127">
        <v>3038</v>
      </c>
      <c r="B127" t="s">
        <v>178</v>
      </c>
      <c r="C127" t="s">
        <v>687</v>
      </c>
      <c r="D127">
        <v>1</v>
      </c>
    </row>
    <row r="128" spans="1:4">
      <c r="A128">
        <v>3039</v>
      </c>
      <c r="B128" t="s">
        <v>179</v>
      </c>
      <c r="C128" t="s">
        <v>687</v>
      </c>
      <c r="D128">
        <v>1</v>
      </c>
    </row>
    <row r="129" spans="1:4">
      <c r="A129">
        <v>3040</v>
      </c>
      <c r="B129" t="s">
        <v>697</v>
      </c>
      <c r="C129" t="s">
        <v>687</v>
      </c>
      <c r="D129">
        <v>1</v>
      </c>
    </row>
    <row r="130" spans="1:4">
      <c r="A130">
        <v>3041</v>
      </c>
      <c r="B130" t="s">
        <v>49</v>
      </c>
      <c r="C130" t="s">
        <v>687</v>
      </c>
      <c r="D130">
        <v>1</v>
      </c>
    </row>
    <row r="131" spans="1:4">
      <c r="A131">
        <v>3042</v>
      </c>
      <c r="B131" t="s">
        <v>180</v>
      </c>
      <c r="C131" t="s">
        <v>687</v>
      </c>
      <c r="D131">
        <v>1</v>
      </c>
    </row>
    <row r="132" spans="1:4">
      <c r="A132">
        <v>3043</v>
      </c>
      <c r="B132" t="s">
        <v>181</v>
      </c>
      <c r="C132" t="s">
        <v>687</v>
      </c>
      <c r="D132">
        <v>1</v>
      </c>
    </row>
    <row r="133" spans="1:4">
      <c r="A133">
        <v>3044</v>
      </c>
      <c r="B133" t="s">
        <v>182</v>
      </c>
      <c r="C133" t="s">
        <v>687</v>
      </c>
      <c r="D133">
        <v>1</v>
      </c>
    </row>
    <row r="134" spans="1:4">
      <c r="A134">
        <v>3045</v>
      </c>
      <c r="B134" t="s">
        <v>183</v>
      </c>
      <c r="C134" t="s">
        <v>687</v>
      </c>
      <c r="D134">
        <v>1</v>
      </c>
    </row>
    <row r="135" spans="1:4">
      <c r="A135">
        <v>3046</v>
      </c>
      <c r="B135" t="s">
        <v>184</v>
      </c>
      <c r="C135" t="s">
        <v>687</v>
      </c>
      <c r="D135">
        <v>1</v>
      </c>
    </row>
    <row r="136" spans="1:4">
      <c r="A136">
        <v>3047</v>
      </c>
      <c r="B136" t="s">
        <v>185</v>
      </c>
      <c r="C136" t="s">
        <v>687</v>
      </c>
      <c r="D136">
        <v>1</v>
      </c>
    </row>
    <row r="137" spans="1:4">
      <c r="A137">
        <v>3048</v>
      </c>
      <c r="B137" t="s">
        <v>186</v>
      </c>
      <c r="C137" t="s">
        <v>687</v>
      </c>
      <c r="D137">
        <v>1</v>
      </c>
    </row>
    <row r="138" spans="1:4">
      <c r="A138">
        <v>3049</v>
      </c>
      <c r="B138" t="s">
        <v>187</v>
      </c>
      <c r="C138" t="s">
        <v>687</v>
      </c>
      <c r="D138">
        <v>1</v>
      </c>
    </row>
    <row r="139" spans="1:4">
      <c r="A139">
        <v>3050</v>
      </c>
      <c r="B139" t="s">
        <v>188</v>
      </c>
      <c r="C139" t="s">
        <v>687</v>
      </c>
      <c r="D139">
        <v>1</v>
      </c>
    </row>
    <row r="140" spans="1:4">
      <c r="A140">
        <v>3051</v>
      </c>
      <c r="B140" t="s">
        <v>189</v>
      </c>
      <c r="C140" t="s">
        <v>687</v>
      </c>
      <c r="D140">
        <v>1</v>
      </c>
    </row>
    <row r="141" spans="1:4">
      <c r="A141">
        <v>3052</v>
      </c>
      <c r="B141" t="s">
        <v>673</v>
      </c>
      <c r="C141" t="s">
        <v>687</v>
      </c>
      <c r="D141">
        <v>1</v>
      </c>
    </row>
    <row r="142" spans="1:4">
      <c r="A142">
        <v>3053</v>
      </c>
      <c r="B142" t="s">
        <v>166</v>
      </c>
      <c r="C142" t="s">
        <v>687</v>
      </c>
      <c r="D142">
        <v>1</v>
      </c>
    </row>
    <row r="143" spans="1:4">
      <c r="A143">
        <v>3054</v>
      </c>
      <c r="B143" t="s">
        <v>167</v>
      </c>
      <c r="C143" t="s">
        <v>687</v>
      </c>
      <c r="D143">
        <v>1</v>
      </c>
    </row>
    <row r="144" spans="1:4">
      <c r="A144">
        <v>3099</v>
      </c>
      <c r="B144" t="s">
        <v>47</v>
      </c>
      <c r="C144" t="s">
        <v>687</v>
      </c>
      <c r="D144">
        <v>1</v>
      </c>
    </row>
    <row r="145" spans="1:4">
      <c r="A145">
        <v>3099</v>
      </c>
      <c r="B145" t="s">
        <v>47</v>
      </c>
      <c r="C145" t="s">
        <v>687</v>
      </c>
      <c r="D145">
        <v>1</v>
      </c>
    </row>
    <row r="146" spans="1:4">
      <c r="A146">
        <v>3401</v>
      </c>
      <c r="B146" t="s">
        <v>137</v>
      </c>
      <c r="C146" t="s">
        <v>688</v>
      </c>
      <c r="D146">
        <v>4</v>
      </c>
    </row>
    <row r="147" spans="1:4">
      <c r="A147">
        <v>3402</v>
      </c>
      <c r="B147" t="s">
        <v>138</v>
      </c>
      <c r="C147" t="s">
        <v>688</v>
      </c>
      <c r="D147">
        <v>4</v>
      </c>
    </row>
    <row r="148" spans="1:4">
      <c r="A148">
        <v>3405</v>
      </c>
      <c r="B148" t="s">
        <v>154</v>
      </c>
      <c r="C148" t="s">
        <v>688</v>
      </c>
      <c r="D148">
        <v>4</v>
      </c>
    </row>
    <row r="149" spans="1:4">
      <c r="A149">
        <v>3407</v>
      </c>
      <c r="B149" t="s">
        <v>155</v>
      </c>
      <c r="C149" t="s">
        <v>688</v>
      </c>
      <c r="D149">
        <v>4</v>
      </c>
    </row>
    <row r="150" spans="1:4">
      <c r="A150">
        <v>3411</v>
      </c>
      <c r="B150" t="s">
        <v>139</v>
      </c>
      <c r="C150" t="s">
        <v>688</v>
      </c>
      <c r="D150">
        <v>4</v>
      </c>
    </row>
    <row r="151" spans="1:4">
      <c r="A151">
        <v>3412</v>
      </c>
      <c r="B151" t="s">
        <v>140</v>
      </c>
      <c r="C151" t="s">
        <v>688</v>
      </c>
      <c r="D151">
        <v>4</v>
      </c>
    </row>
    <row r="152" spans="1:4">
      <c r="A152">
        <v>3413</v>
      </c>
      <c r="B152" t="s">
        <v>141</v>
      </c>
      <c r="C152" t="s">
        <v>688</v>
      </c>
      <c r="D152">
        <v>4</v>
      </c>
    </row>
    <row r="153" spans="1:4">
      <c r="A153">
        <v>3414</v>
      </c>
      <c r="B153" t="s">
        <v>664</v>
      </c>
      <c r="C153" t="s">
        <v>688</v>
      </c>
      <c r="D153">
        <v>4</v>
      </c>
    </row>
    <row r="154" spans="1:4">
      <c r="A154">
        <v>3415</v>
      </c>
      <c r="B154" t="s">
        <v>665</v>
      </c>
      <c r="C154" t="s">
        <v>688</v>
      </c>
      <c r="D154">
        <v>4</v>
      </c>
    </row>
    <row r="155" spans="1:4">
      <c r="A155">
        <v>3416</v>
      </c>
      <c r="B155" t="s">
        <v>666</v>
      </c>
      <c r="C155" t="s">
        <v>688</v>
      </c>
      <c r="D155">
        <v>4</v>
      </c>
    </row>
    <row r="156" spans="1:4">
      <c r="A156">
        <v>3417</v>
      </c>
      <c r="B156" t="s">
        <v>142</v>
      </c>
      <c r="C156" t="s">
        <v>688</v>
      </c>
      <c r="D156">
        <v>4</v>
      </c>
    </row>
    <row r="157" spans="1:4">
      <c r="A157">
        <v>3418</v>
      </c>
      <c r="B157" t="s">
        <v>143</v>
      </c>
      <c r="C157" t="s">
        <v>688</v>
      </c>
      <c r="D157">
        <v>4</v>
      </c>
    </row>
    <row r="158" spans="1:4">
      <c r="A158">
        <v>3419</v>
      </c>
      <c r="B158" t="s">
        <v>122</v>
      </c>
      <c r="C158" t="s">
        <v>688</v>
      </c>
      <c r="D158">
        <v>4</v>
      </c>
    </row>
    <row r="159" spans="1:4">
      <c r="A159">
        <v>3420</v>
      </c>
      <c r="B159" t="s">
        <v>144</v>
      </c>
      <c r="C159" t="s">
        <v>688</v>
      </c>
      <c r="D159">
        <v>4</v>
      </c>
    </row>
    <row r="160" spans="1:4">
      <c r="A160">
        <v>3421</v>
      </c>
      <c r="B160" t="s">
        <v>145</v>
      </c>
      <c r="C160" t="s">
        <v>688</v>
      </c>
      <c r="D160">
        <v>4</v>
      </c>
    </row>
    <row r="161" spans="1:4">
      <c r="A161">
        <v>3422</v>
      </c>
      <c r="B161" t="s">
        <v>146</v>
      </c>
      <c r="C161" t="s">
        <v>688</v>
      </c>
      <c r="D161">
        <v>4</v>
      </c>
    </row>
    <row r="162" spans="1:4">
      <c r="A162">
        <v>3423</v>
      </c>
      <c r="B162" t="s">
        <v>667</v>
      </c>
      <c r="C162" t="s">
        <v>688</v>
      </c>
      <c r="D162">
        <v>4</v>
      </c>
    </row>
    <row r="163" spans="1:4">
      <c r="A163">
        <v>3424</v>
      </c>
      <c r="B163" t="s">
        <v>147</v>
      </c>
      <c r="C163" t="s">
        <v>688</v>
      </c>
      <c r="D163">
        <v>4</v>
      </c>
    </row>
    <row r="164" spans="1:4">
      <c r="A164">
        <v>3425</v>
      </c>
      <c r="B164" t="s">
        <v>148</v>
      </c>
      <c r="C164" t="s">
        <v>688</v>
      </c>
      <c r="D164">
        <v>4</v>
      </c>
    </row>
    <row r="165" spans="1:4">
      <c r="A165">
        <v>3426</v>
      </c>
      <c r="B165" t="s">
        <v>149</v>
      </c>
      <c r="C165" t="s">
        <v>688</v>
      </c>
      <c r="D165">
        <v>4</v>
      </c>
    </row>
    <row r="166" spans="1:4">
      <c r="A166">
        <v>3427</v>
      </c>
      <c r="B166" t="s">
        <v>150</v>
      </c>
      <c r="C166" t="s">
        <v>688</v>
      </c>
      <c r="D166">
        <v>4</v>
      </c>
    </row>
    <row r="167" spans="1:4">
      <c r="A167">
        <v>3428</v>
      </c>
      <c r="B167" t="s">
        <v>151</v>
      </c>
      <c r="C167" t="s">
        <v>688</v>
      </c>
      <c r="D167">
        <v>4</v>
      </c>
    </row>
    <row r="168" spans="1:4">
      <c r="A168">
        <v>3429</v>
      </c>
      <c r="B168" t="s">
        <v>152</v>
      </c>
      <c r="C168" t="s">
        <v>688</v>
      </c>
      <c r="D168">
        <v>4</v>
      </c>
    </row>
    <row r="169" spans="1:4">
      <c r="A169">
        <v>3430</v>
      </c>
      <c r="B169" t="s">
        <v>153</v>
      </c>
      <c r="C169" t="s">
        <v>688</v>
      </c>
      <c r="D169">
        <v>4</v>
      </c>
    </row>
    <row r="170" spans="1:4">
      <c r="A170">
        <v>3431</v>
      </c>
      <c r="B170" t="s">
        <v>156</v>
      </c>
      <c r="C170" t="s">
        <v>688</v>
      </c>
      <c r="D170">
        <v>4</v>
      </c>
    </row>
    <row r="171" spans="1:4">
      <c r="A171">
        <v>3432</v>
      </c>
      <c r="B171" t="s">
        <v>157</v>
      </c>
      <c r="C171" t="s">
        <v>688</v>
      </c>
      <c r="D171">
        <v>4</v>
      </c>
    </row>
    <row r="172" spans="1:4">
      <c r="A172">
        <v>3433</v>
      </c>
      <c r="B172" t="s">
        <v>668</v>
      </c>
      <c r="C172" t="s">
        <v>688</v>
      </c>
      <c r="D172">
        <v>4</v>
      </c>
    </row>
    <row r="173" spans="1:4">
      <c r="A173">
        <v>3434</v>
      </c>
      <c r="B173" t="s">
        <v>158</v>
      </c>
      <c r="C173" t="s">
        <v>688</v>
      </c>
      <c r="D173">
        <v>4</v>
      </c>
    </row>
    <row r="174" spans="1:4">
      <c r="A174">
        <v>3435</v>
      </c>
      <c r="B174" t="s">
        <v>159</v>
      </c>
      <c r="C174" t="s">
        <v>688</v>
      </c>
      <c r="D174">
        <v>4</v>
      </c>
    </row>
    <row r="175" spans="1:4">
      <c r="A175">
        <v>3436</v>
      </c>
      <c r="B175" t="s">
        <v>669</v>
      </c>
      <c r="C175" t="s">
        <v>688</v>
      </c>
      <c r="D175">
        <v>4</v>
      </c>
    </row>
    <row r="176" spans="1:4">
      <c r="A176">
        <v>3437</v>
      </c>
      <c r="B176" t="s">
        <v>160</v>
      </c>
      <c r="C176" t="s">
        <v>688</v>
      </c>
      <c r="D176">
        <v>4</v>
      </c>
    </row>
    <row r="177" spans="1:4">
      <c r="A177">
        <v>3438</v>
      </c>
      <c r="B177" t="s">
        <v>670</v>
      </c>
      <c r="C177" t="s">
        <v>688</v>
      </c>
      <c r="D177">
        <v>4</v>
      </c>
    </row>
    <row r="178" spans="1:4">
      <c r="A178">
        <v>3439</v>
      </c>
      <c r="B178" t="s">
        <v>161</v>
      </c>
      <c r="C178" t="s">
        <v>688</v>
      </c>
      <c r="D178">
        <v>4</v>
      </c>
    </row>
    <row r="179" spans="1:4">
      <c r="A179">
        <v>3440</v>
      </c>
      <c r="B179" t="s">
        <v>162</v>
      </c>
      <c r="C179" t="s">
        <v>688</v>
      </c>
      <c r="D179">
        <v>4</v>
      </c>
    </row>
    <row r="180" spans="1:4">
      <c r="A180">
        <v>3441</v>
      </c>
      <c r="B180" t="s">
        <v>163</v>
      </c>
      <c r="C180" t="s">
        <v>688</v>
      </c>
      <c r="D180">
        <v>4</v>
      </c>
    </row>
    <row r="181" spans="1:4">
      <c r="A181">
        <v>3442</v>
      </c>
      <c r="B181" t="s">
        <v>164</v>
      </c>
      <c r="C181" t="s">
        <v>688</v>
      </c>
      <c r="D181">
        <v>4</v>
      </c>
    </row>
    <row r="182" spans="1:4">
      <c r="A182">
        <v>3443</v>
      </c>
      <c r="B182" t="s">
        <v>165</v>
      </c>
      <c r="C182" t="s">
        <v>688</v>
      </c>
      <c r="D182">
        <v>4</v>
      </c>
    </row>
    <row r="183" spans="1:4">
      <c r="A183">
        <v>3446</v>
      </c>
      <c r="B183" t="s">
        <v>168</v>
      </c>
      <c r="C183" t="s">
        <v>688</v>
      </c>
      <c r="D183">
        <v>4</v>
      </c>
    </row>
    <row r="184" spans="1:4">
      <c r="A184">
        <v>3447</v>
      </c>
      <c r="B184" t="s">
        <v>169</v>
      </c>
      <c r="C184" t="s">
        <v>688</v>
      </c>
      <c r="D184">
        <v>4</v>
      </c>
    </row>
    <row r="185" spans="1:4">
      <c r="A185">
        <v>3448</v>
      </c>
      <c r="B185" t="s">
        <v>170</v>
      </c>
      <c r="C185" t="s">
        <v>688</v>
      </c>
      <c r="D185">
        <v>4</v>
      </c>
    </row>
    <row r="186" spans="1:4">
      <c r="A186">
        <v>3449</v>
      </c>
      <c r="B186" t="s">
        <v>671</v>
      </c>
      <c r="C186" t="s">
        <v>688</v>
      </c>
      <c r="D186">
        <v>4</v>
      </c>
    </row>
    <row r="187" spans="1:4">
      <c r="A187">
        <v>3450</v>
      </c>
      <c r="B187" t="s">
        <v>171</v>
      </c>
      <c r="C187" t="s">
        <v>688</v>
      </c>
      <c r="D187">
        <v>4</v>
      </c>
    </row>
    <row r="188" spans="1:4">
      <c r="A188">
        <v>3451</v>
      </c>
      <c r="B188" t="s">
        <v>672</v>
      </c>
      <c r="C188" t="s">
        <v>688</v>
      </c>
      <c r="D188">
        <v>4</v>
      </c>
    </row>
    <row r="189" spans="1:4">
      <c r="A189">
        <v>3452</v>
      </c>
      <c r="B189" t="s">
        <v>172</v>
      </c>
      <c r="C189" t="s">
        <v>688</v>
      </c>
      <c r="D189">
        <v>4</v>
      </c>
    </row>
    <row r="190" spans="1:4">
      <c r="A190">
        <v>3453</v>
      </c>
      <c r="B190" t="s">
        <v>173</v>
      </c>
      <c r="C190" t="s">
        <v>688</v>
      </c>
      <c r="D190">
        <v>4</v>
      </c>
    </row>
    <row r="191" spans="1:4">
      <c r="A191">
        <v>3454</v>
      </c>
      <c r="B191" t="s">
        <v>174</v>
      </c>
      <c r="C191" t="s">
        <v>688</v>
      </c>
      <c r="D191">
        <v>4</v>
      </c>
    </row>
    <row r="192" spans="1:4">
      <c r="A192">
        <v>3801</v>
      </c>
      <c r="B192" t="s">
        <v>526</v>
      </c>
      <c r="C192" t="s">
        <v>711</v>
      </c>
      <c r="D192">
        <v>8</v>
      </c>
    </row>
    <row r="193" spans="1:4">
      <c r="A193">
        <v>3802</v>
      </c>
      <c r="B193" t="s">
        <v>190</v>
      </c>
      <c r="C193" t="s">
        <v>711</v>
      </c>
      <c r="D193">
        <v>8</v>
      </c>
    </row>
    <row r="194" spans="1:4">
      <c r="A194">
        <v>3803</v>
      </c>
      <c r="B194" t="s">
        <v>88</v>
      </c>
      <c r="C194" t="s">
        <v>711</v>
      </c>
      <c r="D194">
        <v>8</v>
      </c>
    </row>
    <row r="195" spans="1:4">
      <c r="A195">
        <v>3804</v>
      </c>
      <c r="B195" t="s">
        <v>191</v>
      </c>
      <c r="C195" t="s">
        <v>711</v>
      </c>
      <c r="D195">
        <v>8</v>
      </c>
    </row>
    <row r="196" spans="1:4">
      <c r="A196">
        <v>3805</v>
      </c>
      <c r="B196" t="s">
        <v>192</v>
      </c>
      <c r="C196" t="s">
        <v>711</v>
      </c>
      <c r="D196">
        <v>8</v>
      </c>
    </row>
    <row r="197" spans="1:4">
      <c r="A197">
        <v>3806</v>
      </c>
      <c r="B197" t="s">
        <v>194</v>
      </c>
      <c r="C197" t="s">
        <v>711</v>
      </c>
      <c r="D197">
        <v>8</v>
      </c>
    </row>
    <row r="198" spans="1:4">
      <c r="A198">
        <v>3807</v>
      </c>
      <c r="B198" t="s">
        <v>195</v>
      </c>
      <c r="C198" t="s">
        <v>711</v>
      </c>
      <c r="D198">
        <v>8</v>
      </c>
    </row>
    <row r="199" spans="1:4">
      <c r="A199">
        <v>3808</v>
      </c>
      <c r="B199" t="s">
        <v>196</v>
      </c>
      <c r="C199" t="s">
        <v>711</v>
      </c>
      <c r="D199">
        <v>8</v>
      </c>
    </row>
    <row r="200" spans="1:4">
      <c r="A200">
        <v>3811</v>
      </c>
      <c r="B200" t="s">
        <v>650</v>
      </c>
      <c r="C200" t="s">
        <v>711</v>
      </c>
      <c r="D200">
        <v>8</v>
      </c>
    </row>
    <row r="201" spans="1:4">
      <c r="A201">
        <v>3812</v>
      </c>
      <c r="B201" t="s">
        <v>197</v>
      </c>
      <c r="C201" t="s">
        <v>711</v>
      </c>
      <c r="D201">
        <v>8</v>
      </c>
    </row>
    <row r="202" spans="1:4">
      <c r="A202">
        <v>3813</v>
      </c>
      <c r="B202" t="s">
        <v>198</v>
      </c>
      <c r="C202" t="s">
        <v>711</v>
      </c>
      <c r="D202">
        <v>8</v>
      </c>
    </row>
    <row r="203" spans="1:4">
      <c r="A203">
        <v>3814</v>
      </c>
      <c r="B203" t="s">
        <v>199</v>
      </c>
      <c r="C203" t="s">
        <v>711</v>
      </c>
      <c r="D203">
        <v>8</v>
      </c>
    </row>
    <row r="204" spans="1:4">
      <c r="A204">
        <v>3815</v>
      </c>
      <c r="B204" t="s">
        <v>200</v>
      </c>
      <c r="C204" t="s">
        <v>711</v>
      </c>
      <c r="D204">
        <v>8</v>
      </c>
    </row>
    <row r="205" spans="1:4">
      <c r="A205">
        <v>3816</v>
      </c>
      <c r="B205" t="s">
        <v>201</v>
      </c>
      <c r="C205" t="s">
        <v>711</v>
      </c>
      <c r="D205">
        <v>8</v>
      </c>
    </row>
    <row r="206" spans="1:4">
      <c r="A206">
        <v>3817</v>
      </c>
      <c r="B206" t="s">
        <v>698</v>
      </c>
      <c r="C206" t="s">
        <v>711</v>
      </c>
      <c r="D206">
        <v>8</v>
      </c>
    </row>
    <row r="207" spans="1:4">
      <c r="A207">
        <v>3818</v>
      </c>
      <c r="B207" t="s">
        <v>203</v>
      </c>
      <c r="C207" t="s">
        <v>711</v>
      </c>
      <c r="D207">
        <v>8</v>
      </c>
    </row>
    <row r="208" spans="1:4">
      <c r="A208">
        <v>3819</v>
      </c>
      <c r="B208" t="s">
        <v>204</v>
      </c>
      <c r="C208" t="s">
        <v>711</v>
      </c>
      <c r="D208">
        <v>8</v>
      </c>
    </row>
    <row r="209" spans="1:4">
      <c r="A209">
        <v>3820</v>
      </c>
      <c r="B209" t="s">
        <v>205</v>
      </c>
      <c r="C209" t="s">
        <v>711</v>
      </c>
      <c r="D209">
        <v>8</v>
      </c>
    </row>
    <row r="210" spans="1:4">
      <c r="A210">
        <v>3821</v>
      </c>
      <c r="B210" t="s">
        <v>674</v>
      </c>
      <c r="C210" t="s">
        <v>711</v>
      </c>
      <c r="D210">
        <v>8</v>
      </c>
    </row>
    <row r="211" spans="1:4">
      <c r="A211">
        <v>3822</v>
      </c>
      <c r="B211" t="s">
        <v>206</v>
      </c>
      <c r="C211" t="s">
        <v>711</v>
      </c>
      <c r="D211">
        <v>8</v>
      </c>
    </row>
    <row r="212" spans="1:4">
      <c r="A212">
        <v>3823</v>
      </c>
      <c r="B212" t="s">
        <v>207</v>
      </c>
      <c r="C212" t="s">
        <v>711</v>
      </c>
      <c r="D212">
        <v>8</v>
      </c>
    </row>
    <row r="213" spans="1:4">
      <c r="A213">
        <v>3824</v>
      </c>
      <c r="B213" t="s">
        <v>208</v>
      </c>
      <c r="C213" t="s">
        <v>711</v>
      </c>
      <c r="D213">
        <v>8</v>
      </c>
    </row>
    <row r="214" spans="1:4">
      <c r="A214">
        <v>3825</v>
      </c>
      <c r="B214" t="s">
        <v>209</v>
      </c>
      <c r="C214" t="s">
        <v>711</v>
      </c>
      <c r="D214">
        <v>8</v>
      </c>
    </row>
    <row r="215" spans="1:4">
      <c r="A215">
        <v>4201</v>
      </c>
      <c r="B215" t="s">
        <v>210</v>
      </c>
      <c r="C215" t="s">
        <v>712</v>
      </c>
      <c r="D215">
        <v>9</v>
      </c>
    </row>
    <row r="216" spans="1:4">
      <c r="A216">
        <v>4202</v>
      </c>
      <c r="B216" t="s">
        <v>211</v>
      </c>
      <c r="C216" t="s">
        <v>712</v>
      </c>
      <c r="D216">
        <v>9</v>
      </c>
    </row>
    <row r="217" spans="1:4">
      <c r="A217">
        <v>4203</v>
      </c>
      <c r="B217" t="s">
        <v>212</v>
      </c>
      <c r="C217" t="s">
        <v>712</v>
      </c>
      <c r="D217">
        <v>9</v>
      </c>
    </row>
    <row r="218" spans="1:4">
      <c r="A218">
        <v>4204</v>
      </c>
      <c r="B218" t="s">
        <v>222</v>
      </c>
      <c r="C218" t="s">
        <v>712</v>
      </c>
      <c r="D218">
        <v>9</v>
      </c>
    </row>
    <row r="219" spans="1:4">
      <c r="A219">
        <v>4205</v>
      </c>
      <c r="B219" t="s">
        <v>226</v>
      </c>
      <c r="C219" t="s">
        <v>712</v>
      </c>
      <c r="D219">
        <v>9</v>
      </c>
    </row>
    <row r="220" spans="1:4">
      <c r="A220">
        <v>4206</v>
      </c>
      <c r="B220" t="s">
        <v>223</v>
      </c>
      <c r="C220" t="s">
        <v>712</v>
      </c>
      <c r="D220">
        <v>9</v>
      </c>
    </row>
    <row r="221" spans="1:4">
      <c r="A221">
        <v>4207</v>
      </c>
      <c r="B221" t="s">
        <v>224</v>
      </c>
      <c r="C221" t="s">
        <v>712</v>
      </c>
      <c r="D221">
        <v>9</v>
      </c>
    </row>
    <row r="222" spans="1:4">
      <c r="A222">
        <v>4211</v>
      </c>
      <c r="B222" t="s">
        <v>213</v>
      </c>
      <c r="C222" t="s">
        <v>712</v>
      </c>
      <c r="D222">
        <v>9</v>
      </c>
    </row>
    <row r="223" spans="1:4">
      <c r="A223">
        <v>4212</v>
      </c>
      <c r="B223" t="s">
        <v>675</v>
      </c>
      <c r="C223" t="s">
        <v>712</v>
      </c>
      <c r="D223">
        <v>9</v>
      </c>
    </row>
    <row r="224" spans="1:4">
      <c r="A224">
        <v>4213</v>
      </c>
      <c r="B224" t="s">
        <v>651</v>
      </c>
      <c r="C224" t="s">
        <v>712</v>
      </c>
      <c r="D224">
        <v>9</v>
      </c>
    </row>
    <row r="225" spans="1:4">
      <c r="A225">
        <v>4214</v>
      </c>
      <c r="B225" t="s">
        <v>214</v>
      </c>
      <c r="C225" t="s">
        <v>712</v>
      </c>
      <c r="D225">
        <v>9</v>
      </c>
    </row>
    <row r="226" spans="1:4">
      <c r="A226">
        <v>4215</v>
      </c>
      <c r="B226" t="s">
        <v>215</v>
      </c>
      <c r="C226" t="s">
        <v>712</v>
      </c>
      <c r="D226">
        <v>9</v>
      </c>
    </row>
    <row r="227" spans="1:4">
      <c r="A227">
        <v>4216</v>
      </c>
      <c r="B227" t="s">
        <v>216</v>
      </c>
      <c r="C227" t="s">
        <v>712</v>
      </c>
      <c r="D227">
        <v>9</v>
      </c>
    </row>
    <row r="228" spans="1:4">
      <c r="A228">
        <v>4217</v>
      </c>
      <c r="B228" t="s">
        <v>217</v>
      </c>
      <c r="C228" t="s">
        <v>712</v>
      </c>
      <c r="D228">
        <v>9</v>
      </c>
    </row>
    <row r="229" spans="1:4">
      <c r="A229">
        <v>4218</v>
      </c>
      <c r="B229" t="s">
        <v>218</v>
      </c>
      <c r="C229" t="s">
        <v>712</v>
      </c>
      <c r="D229">
        <v>9</v>
      </c>
    </row>
    <row r="230" spans="1:4">
      <c r="A230">
        <v>4219</v>
      </c>
      <c r="B230" t="s">
        <v>676</v>
      </c>
      <c r="C230" t="s">
        <v>712</v>
      </c>
      <c r="D230">
        <v>9</v>
      </c>
    </row>
    <row r="231" spans="1:4">
      <c r="A231">
        <v>4220</v>
      </c>
      <c r="B231" t="s">
        <v>219</v>
      </c>
      <c r="C231" t="s">
        <v>712</v>
      </c>
      <c r="D231">
        <v>9</v>
      </c>
    </row>
    <row r="232" spans="1:4">
      <c r="A232">
        <v>4221</v>
      </c>
      <c r="B232" t="s">
        <v>220</v>
      </c>
      <c r="C232" t="s">
        <v>712</v>
      </c>
      <c r="D232">
        <v>9</v>
      </c>
    </row>
    <row r="233" spans="1:4">
      <c r="A233">
        <v>4222</v>
      </c>
      <c r="B233" t="s">
        <v>221</v>
      </c>
      <c r="C233" t="s">
        <v>712</v>
      </c>
      <c r="D233">
        <v>9</v>
      </c>
    </row>
    <row r="234" spans="1:4">
      <c r="A234">
        <v>4223</v>
      </c>
      <c r="B234" t="s">
        <v>225</v>
      </c>
      <c r="C234" t="s">
        <v>712</v>
      </c>
      <c r="D234">
        <v>9</v>
      </c>
    </row>
    <row r="235" spans="1:4">
      <c r="A235">
        <v>4224</v>
      </c>
      <c r="B235" t="s">
        <v>677</v>
      </c>
      <c r="C235" t="s">
        <v>712</v>
      </c>
      <c r="D235">
        <v>9</v>
      </c>
    </row>
    <row r="236" spans="1:4">
      <c r="A236">
        <v>4225</v>
      </c>
      <c r="B236" t="s">
        <v>227</v>
      </c>
      <c r="C236" t="s">
        <v>712</v>
      </c>
      <c r="D236">
        <v>9</v>
      </c>
    </row>
    <row r="237" spans="1:4">
      <c r="A237">
        <v>4226</v>
      </c>
      <c r="B237" t="s">
        <v>228</v>
      </c>
      <c r="C237" t="s">
        <v>712</v>
      </c>
      <c r="D237">
        <v>9</v>
      </c>
    </row>
    <row r="238" spans="1:4">
      <c r="A238">
        <v>4227</v>
      </c>
      <c r="B238" t="s">
        <v>229</v>
      </c>
      <c r="C238" t="s">
        <v>712</v>
      </c>
      <c r="D238">
        <v>9</v>
      </c>
    </row>
    <row r="239" spans="1:4">
      <c r="A239">
        <v>4228</v>
      </c>
      <c r="B239" t="s">
        <v>230</v>
      </c>
      <c r="C239" t="s">
        <v>712</v>
      </c>
      <c r="D239">
        <v>9</v>
      </c>
    </row>
    <row r="240" spans="1:4">
      <c r="A240">
        <v>4601</v>
      </c>
      <c r="B240" t="s">
        <v>251</v>
      </c>
      <c r="C240" t="s">
        <v>713</v>
      </c>
      <c r="D240">
        <v>14</v>
      </c>
    </row>
    <row r="241" spans="1:4">
      <c r="A241">
        <v>4602</v>
      </c>
      <c r="B241" t="s">
        <v>701</v>
      </c>
      <c r="C241" t="s">
        <v>713</v>
      </c>
      <c r="D241">
        <v>14</v>
      </c>
    </row>
    <row r="242" spans="1:4">
      <c r="A242">
        <v>4611</v>
      </c>
      <c r="B242" t="s">
        <v>252</v>
      </c>
      <c r="C242" t="s">
        <v>713</v>
      </c>
      <c r="D242">
        <v>14</v>
      </c>
    </row>
    <row r="243" spans="1:4">
      <c r="A243">
        <v>4612</v>
      </c>
      <c r="B243" t="s">
        <v>253</v>
      </c>
      <c r="C243" t="s">
        <v>713</v>
      </c>
      <c r="D243">
        <v>14</v>
      </c>
    </row>
    <row r="244" spans="1:4">
      <c r="A244">
        <v>4613</v>
      </c>
      <c r="B244" t="s">
        <v>254</v>
      </c>
      <c r="C244" t="s">
        <v>713</v>
      </c>
      <c r="D244">
        <v>14</v>
      </c>
    </row>
    <row r="245" spans="1:4">
      <c r="A245">
        <v>4614</v>
      </c>
      <c r="B245" t="s">
        <v>255</v>
      </c>
      <c r="C245" t="s">
        <v>713</v>
      </c>
      <c r="D245">
        <v>14</v>
      </c>
    </row>
    <row r="246" spans="1:4">
      <c r="A246">
        <v>4615</v>
      </c>
      <c r="B246" t="s">
        <v>256</v>
      </c>
      <c r="C246" t="s">
        <v>713</v>
      </c>
      <c r="D246">
        <v>14</v>
      </c>
    </row>
    <row r="247" spans="1:4">
      <c r="A247">
        <v>4616</v>
      </c>
      <c r="B247" t="s">
        <v>257</v>
      </c>
      <c r="C247" t="s">
        <v>713</v>
      </c>
      <c r="D247">
        <v>14</v>
      </c>
    </row>
    <row r="248" spans="1:4">
      <c r="A248">
        <v>4617</v>
      </c>
      <c r="B248" t="s">
        <v>258</v>
      </c>
      <c r="C248" t="s">
        <v>713</v>
      </c>
      <c r="D248">
        <v>14</v>
      </c>
    </row>
    <row r="249" spans="1:4">
      <c r="A249">
        <v>4618</v>
      </c>
      <c r="B249" t="s">
        <v>259</v>
      </c>
      <c r="C249" t="s">
        <v>713</v>
      </c>
      <c r="D249">
        <v>14</v>
      </c>
    </row>
    <row r="250" spans="1:4">
      <c r="A250">
        <v>4619</v>
      </c>
      <c r="B250" t="s">
        <v>680</v>
      </c>
      <c r="C250" t="s">
        <v>713</v>
      </c>
      <c r="D250">
        <v>14</v>
      </c>
    </row>
    <row r="251" spans="1:4">
      <c r="A251">
        <v>4620</v>
      </c>
      <c r="B251" t="s">
        <v>260</v>
      </c>
      <c r="C251" t="s">
        <v>713</v>
      </c>
      <c r="D251">
        <v>14</v>
      </c>
    </row>
    <row r="252" spans="1:4">
      <c r="A252">
        <v>4621</v>
      </c>
      <c r="B252" t="s">
        <v>261</v>
      </c>
      <c r="C252" t="s">
        <v>713</v>
      </c>
      <c r="D252">
        <v>14</v>
      </c>
    </row>
    <row r="253" spans="1:4">
      <c r="A253">
        <v>4622</v>
      </c>
      <c r="B253" t="s">
        <v>262</v>
      </c>
      <c r="C253" t="s">
        <v>713</v>
      </c>
      <c r="D253">
        <v>14</v>
      </c>
    </row>
    <row r="254" spans="1:4">
      <c r="A254">
        <v>4623</v>
      </c>
      <c r="B254" t="s">
        <v>263</v>
      </c>
      <c r="C254" t="s">
        <v>713</v>
      </c>
      <c r="D254">
        <v>14</v>
      </c>
    </row>
    <row r="255" spans="1:4">
      <c r="A255">
        <v>4624</v>
      </c>
      <c r="B255" t="s">
        <v>699</v>
      </c>
      <c r="C255" t="s">
        <v>713</v>
      </c>
      <c r="D255">
        <v>14</v>
      </c>
    </row>
    <row r="256" spans="1:4">
      <c r="A256">
        <v>4625</v>
      </c>
      <c r="B256" t="s">
        <v>264</v>
      </c>
      <c r="C256" t="s">
        <v>713</v>
      </c>
      <c r="D256">
        <v>14</v>
      </c>
    </row>
    <row r="257" spans="1:4">
      <c r="A257">
        <v>4626</v>
      </c>
      <c r="B257" t="s">
        <v>269</v>
      </c>
      <c r="C257" t="s">
        <v>713</v>
      </c>
      <c r="D257">
        <v>14</v>
      </c>
    </row>
    <row r="258" spans="1:4">
      <c r="A258">
        <v>4627</v>
      </c>
      <c r="B258" t="s">
        <v>265</v>
      </c>
      <c r="C258" t="s">
        <v>713</v>
      </c>
      <c r="D258">
        <v>14</v>
      </c>
    </row>
    <row r="259" spans="1:4">
      <c r="A259">
        <v>4628</v>
      </c>
      <c r="B259" t="s">
        <v>266</v>
      </c>
      <c r="C259" t="s">
        <v>713</v>
      </c>
      <c r="D259">
        <v>14</v>
      </c>
    </row>
    <row r="260" spans="1:4">
      <c r="A260">
        <v>4629</v>
      </c>
      <c r="B260" t="s">
        <v>267</v>
      </c>
      <c r="C260" t="s">
        <v>713</v>
      </c>
      <c r="D260">
        <v>14</v>
      </c>
    </row>
    <row r="261" spans="1:4">
      <c r="A261">
        <v>4630</v>
      </c>
      <c r="B261" t="s">
        <v>268</v>
      </c>
      <c r="C261" t="s">
        <v>713</v>
      </c>
      <c r="D261">
        <v>14</v>
      </c>
    </row>
    <row r="262" spans="1:4">
      <c r="A262">
        <v>4631</v>
      </c>
      <c r="B262" t="s">
        <v>700</v>
      </c>
      <c r="C262" t="s">
        <v>713</v>
      </c>
      <c r="D262">
        <v>14</v>
      </c>
    </row>
    <row r="263" spans="1:4">
      <c r="A263">
        <v>4632</v>
      </c>
      <c r="B263" t="s">
        <v>681</v>
      </c>
      <c r="C263" t="s">
        <v>713</v>
      </c>
      <c r="D263">
        <v>14</v>
      </c>
    </row>
    <row r="264" spans="1:4">
      <c r="A264">
        <v>4633</v>
      </c>
      <c r="B264" t="s">
        <v>270</v>
      </c>
      <c r="C264" t="s">
        <v>713</v>
      </c>
      <c r="D264">
        <v>14</v>
      </c>
    </row>
    <row r="265" spans="1:4">
      <c r="A265">
        <v>4634</v>
      </c>
      <c r="B265" t="s">
        <v>271</v>
      </c>
      <c r="C265" t="s">
        <v>713</v>
      </c>
      <c r="D265">
        <v>14</v>
      </c>
    </row>
    <row r="266" spans="1:4">
      <c r="A266">
        <v>4635</v>
      </c>
      <c r="B266" t="s">
        <v>272</v>
      </c>
      <c r="C266" t="s">
        <v>713</v>
      </c>
      <c r="D266">
        <v>14</v>
      </c>
    </row>
    <row r="267" spans="1:4">
      <c r="A267">
        <v>4636</v>
      </c>
      <c r="B267" t="s">
        <v>273</v>
      </c>
      <c r="C267" t="s">
        <v>713</v>
      </c>
      <c r="D267">
        <v>14</v>
      </c>
    </row>
    <row r="268" spans="1:4">
      <c r="A268">
        <v>4637</v>
      </c>
      <c r="B268" t="s">
        <v>274</v>
      </c>
      <c r="C268" t="s">
        <v>713</v>
      </c>
      <c r="D268">
        <v>14</v>
      </c>
    </row>
    <row r="269" spans="1:4">
      <c r="A269">
        <v>4638</v>
      </c>
      <c r="B269" t="s">
        <v>275</v>
      </c>
      <c r="C269" t="s">
        <v>713</v>
      </c>
      <c r="D269">
        <v>14</v>
      </c>
    </row>
    <row r="270" spans="1:4">
      <c r="A270">
        <v>4639</v>
      </c>
      <c r="B270" t="s">
        <v>276</v>
      </c>
      <c r="C270" t="s">
        <v>713</v>
      </c>
      <c r="D270">
        <v>14</v>
      </c>
    </row>
    <row r="271" spans="1:4">
      <c r="A271">
        <v>4640</v>
      </c>
      <c r="B271" t="s">
        <v>277</v>
      </c>
      <c r="C271" t="s">
        <v>713</v>
      </c>
      <c r="D271">
        <v>14</v>
      </c>
    </row>
    <row r="272" spans="1:4">
      <c r="A272">
        <v>4641</v>
      </c>
      <c r="B272" t="s">
        <v>278</v>
      </c>
      <c r="C272" t="s">
        <v>713</v>
      </c>
      <c r="D272">
        <v>14</v>
      </c>
    </row>
    <row r="273" spans="1:4">
      <c r="A273">
        <v>4642</v>
      </c>
      <c r="B273" t="s">
        <v>279</v>
      </c>
      <c r="C273" t="s">
        <v>713</v>
      </c>
      <c r="D273">
        <v>14</v>
      </c>
    </row>
    <row r="274" spans="1:4">
      <c r="A274">
        <v>4643</v>
      </c>
      <c r="B274" t="s">
        <v>280</v>
      </c>
      <c r="C274" t="s">
        <v>713</v>
      </c>
      <c r="D274">
        <v>14</v>
      </c>
    </row>
    <row r="275" spans="1:4">
      <c r="A275">
        <v>4644</v>
      </c>
      <c r="B275" t="s">
        <v>281</v>
      </c>
      <c r="C275" t="s">
        <v>713</v>
      </c>
      <c r="D275">
        <v>14</v>
      </c>
    </row>
    <row r="276" spans="1:4">
      <c r="A276">
        <v>4645</v>
      </c>
      <c r="B276" t="s">
        <v>282</v>
      </c>
      <c r="C276" t="s">
        <v>713</v>
      </c>
      <c r="D276">
        <v>14</v>
      </c>
    </row>
    <row r="277" spans="1:4">
      <c r="A277">
        <v>4646</v>
      </c>
      <c r="B277" t="s">
        <v>283</v>
      </c>
      <c r="C277" t="s">
        <v>713</v>
      </c>
      <c r="D277">
        <v>14</v>
      </c>
    </row>
    <row r="278" spans="1:4">
      <c r="A278">
        <v>4647</v>
      </c>
      <c r="B278" t="s">
        <v>702</v>
      </c>
      <c r="C278" t="s">
        <v>713</v>
      </c>
      <c r="D278">
        <v>14</v>
      </c>
    </row>
    <row r="279" spans="1:4">
      <c r="A279">
        <v>4648</v>
      </c>
      <c r="B279" t="s">
        <v>284</v>
      </c>
      <c r="C279" t="s">
        <v>713</v>
      </c>
      <c r="D279">
        <v>14</v>
      </c>
    </row>
    <row r="280" spans="1:4">
      <c r="A280">
        <v>4649</v>
      </c>
      <c r="B280" t="s">
        <v>703</v>
      </c>
      <c r="C280" t="s">
        <v>713</v>
      </c>
      <c r="D280">
        <v>14</v>
      </c>
    </row>
    <row r="281" spans="1:4">
      <c r="A281">
        <v>4650</v>
      </c>
      <c r="B281" t="s">
        <v>285</v>
      </c>
      <c r="C281" t="s">
        <v>713</v>
      </c>
      <c r="D281">
        <v>14</v>
      </c>
    </row>
    <row r="282" spans="1:4">
      <c r="A282">
        <v>4651</v>
      </c>
      <c r="B282" t="s">
        <v>704</v>
      </c>
      <c r="C282" t="s">
        <v>713</v>
      </c>
      <c r="D282">
        <v>14</v>
      </c>
    </row>
    <row r="283" spans="1:4">
      <c r="A283">
        <v>5001</v>
      </c>
      <c r="B283" t="s">
        <v>310</v>
      </c>
      <c r="C283" t="s">
        <v>649</v>
      </c>
      <c r="D283">
        <v>16</v>
      </c>
    </row>
    <row r="284" spans="1:4">
      <c r="A284">
        <v>5006</v>
      </c>
      <c r="B284" t="s">
        <v>686</v>
      </c>
      <c r="C284" t="s">
        <v>649</v>
      </c>
      <c r="D284">
        <v>16</v>
      </c>
    </row>
    <row r="285" spans="1:4">
      <c r="A285">
        <v>5007</v>
      </c>
      <c r="B285" t="s">
        <v>322</v>
      </c>
      <c r="C285" t="s">
        <v>649</v>
      </c>
      <c r="D285">
        <v>16</v>
      </c>
    </row>
    <row r="286" spans="1:4">
      <c r="A286">
        <v>5014</v>
      </c>
      <c r="B286" t="s">
        <v>312</v>
      </c>
      <c r="C286" t="s">
        <v>649</v>
      </c>
      <c r="D286">
        <v>16</v>
      </c>
    </row>
    <row r="287" spans="1:4">
      <c r="A287">
        <v>5020</v>
      </c>
      <c r="B287" t="s">
        <v>459</v>
      </c>
      <c r="C287" t="s">
        <v>649</v>
      </c>
      <c r="D287">
        <v>16</v>
      </c>
    </row>
    <row r="288" spans="1:4">
      <c r="A288">
        <v>5021</v>
      </c>
      <c r="B288" t="s">
        <v>78</v>
      </c>
      <c r="C288" t="s">
        <v>649</v>
      </c>
      <c r="D288">
        <v>16</v>
      </c>
    </row>
    <row r="289" spans="1:4">
      <c r="A289">
        <v>5022</v>
      </c>
      <c r="B289" t="s">
        <v>315</v>
      </c>
      <c r="C289" t="s">
        <v>649</v>
      </c>
      <c r="D289">
        <v>16</v>
      </c>
    </row>
    <row r="290" spans="1:4">
      <c r="A290">
        <v>5025</v>
      </c>
      <c r="B290" t="s">
        <v>52</v>
      </c>
      <c r="C290" t="s">
        <v>649</v>
      </c>
      <c r="D290">
        <v>16</v>
      </c>
    </row>
    <row r="291" spans="1:4">
      <c r="A291">
        <v>5026</v>
      </c>
      <c r="B291" t="s">
        <v>316</v>
      </c>
      <c r="C291" t="s">
        <v>649</v>
      </c>
      <c r="D291">
        <v>16</v>
      </c>
    </row>
    <row r="292" spans="1:4">
      <c r="A292">
        <v>5027</v>
      </c>
      <c r="B292" t="s">
        <v>317</v>
      </c>
      <c r="C292" t="s">
        <v>649</v>
      </c>
      <c r="D292">
        <v>16</v>
      </c>
    </row>
    <row r="293" spans="1:4">
      <c r="A293">
        <v>5028</v>
      </c>
      <c r="B293" t="s">
        <v>318</v>
      </c>
      <c r="C293" t="s">
        <v>649</v>
      </c>
      <c r="D293">
        <v>16</v>
      </c>
    </row>
    <row r="294" spans="1:4">
      <c r="A294">
        <v>5029</v>
      </c>
      <c r="B294" t="s">
        <v>319</v>
      </c>
      <c r="C294" t="s">
        <v>649</v>
      </c>
      <c r="D294">
        <v>16</v>
      </c>
    </row>
    <row r="295" spans="1:4">
      <c r="A295">
        <v>5031</v>
      </c>
      <c r="B295" t="s">
        <v>85</v>
      </c>
      <c r="C295" t="s">
        <v>649</v>
      </c>
      <c r="D295">
        <v>16</v>
      </c>
    </row>
    <row r="296" spans="1:4">
      <c r="A296">
        <v>5032</v>
      </c>
      <c r="B296" t="s">
        <v>320</v>
      </c>
      <c r="C296" t="s">
        <v>649</v>
      </c>
      <c r="D296">
        <v>16</v>
      </c>
    </row>
    <row r="297" spans="1:4">
      <c r="A297">
        <v>5033</v>
      </c>
      <c r="B297" t="s">
        <v>321</v>
      </c>
      <c r="C297" t="s">
        <v>649</v>
      </c>
      <c r="D297">
        <v>16</v>
      </c>
    </row>
    <row r="298" spans="1:4">
      <c r="A298">
        <v>5034</v>
      </c>
      <c r="B298" t="s">
        <v>323</v>
      </c>
      <c r="C298" t="s">
        <v>649</v>
      </c>
      <c r="D298">
        <v>16</v>
      </c>
    </row>
    <row r="299" spans="1:4">
      <c r="A299">
        <v>5035</v>
      </c>
      <c r="B299" t="s">
        <v>324</v>
      </c>
      <c r="C299" t="s">
        <v>649</v>
      </c>
      <c r="D299">
        <v>16</v>
      </c>
    </row>
    <row r="300" spans="1:4">
      <c r="A300">
        <v>5036</v>
      </c>
      <c r="B300" t="s">
        <v>325</v>
      </c>
      <c r="C300" t="s">
        <v>649</v>
      </c>
      <c r="D300">
        <v>16</v>
      </c>
    </row>
    <row r="301" spans="1:4">
      <c r="A301">
        <v>5037</v>
      </c>
      <c r="B301" t="s">
        <v>326</v>
      </c>
      <c r="C301" t="s">
        <v>649</v>
      </c>
      <c r="D301">
        <v>16</v>
      </c>
    </row>
    <row r="302" spans="1:4">
      <c r="A302">
        <v>5038</v>
      </c>
      <c r="B302" t="s">
        <v>327</v>
      </c>
      <c r="C302" t="s">
        <v>649</v>
      </c>
      <c r="D302">
        <v>16</v>
      </c>
    </row>
    <row r="303" spans="1:4">
      <c r="A303">
        <v>5041</v>
      </c>
      <c r="B303" t="s">
        <v>329</v>
      </c>
      <c r="C303" t="s">
        <v>649</v>
      </c>
      <c r="D303">
        <v>16</v>
      </c>
    </row>
    <row r="304" spans="1:4">
      <c r="A304">
        <v>5042</v>
      </c>
      <c r="B304" t="s">
        <v>330</v>
      </c>
      <c r="C304" t="s">
        <v>649</v>
      </c>
      <c r="D304">
        <v>16</v>
      </c>
    </row>
    <row r="305" spans="1:4">
      <c r="A305">
        <v>5043</v>
      </c>
      <c r="B305" t="s">
        <v>331</v>
      </c>
      <c r="C305" t="s">
        <v>649</v>
      </c>
      <c r="D305">
        <v>16</v>
      </c>
    </row>
    <row r="306" spans="1:4">
      <c r="A306">
        <v>5044</v>
      </c>
      <c r="B306" t="s">
        <v>332</v>
      </c>
      <c r="C306" t="s">
        <v>649</v>
      </c>
      <c r="D306">
        <v>16</v>
      </c>
    </row>
    <row r="307" spans="1:4">
      <c r="A307">
        <v>5045</v>
      </c>
      <c r="B307" t="s">
        <v>333</v>
      </c>
      <c r="C307" t="s">
        <v>649</v>
      </c>
      <c r="D307">
        <v>16</v>
      </c>
    </row>
    <row r="308" spans="1:4">
      <c r="A308">
        <v>5046</v>
      </c>
      <c r="B308" t="s">
        <v>334</v>
      </c>
      <c r="C308" t="s">
        <v>649</v>
      </c>
      <c r="D308">
        <v>16</v>
      </c>
    </row>
    <row r="309" spans="1:4">
      <c r="A309">
        <v>5047</v>
      </c>
      <c r="B309" t="s">
        <v>335</v>
      </c>
      <c r="C309" t="s">
        <v>649</v>
      </c>
      <c r="D309">
        <v>16</v>
      </c>
    </row>
    <row r="310" spans="1:4">
      <c r="A310">
        <v>5049</v>
      </c>
      <c r="B310" t="s">
        <v>336</v>
      </c>
      <c r="C310" t="s">
        <v>649</v>
      </c>
      <c r="D310">
        <v>16</v>
      </c>
    </row>
    <row r="311" spans="1:4">
      <c r="A311">
        <v>5052</v>
      </c>
      <c r="B311" t="s">
        <v>337</v>
      </c>
      <c r="C311" t="s">
        <v>649</v>
      </c>
      <c r="D311">
        <v>16</v>
      </c>
    </row>
    <row r="312" spans="1:4">
      <c r="A312">
        <v>5053</v>
      </c>
      <c r="B312" t="s">
        <v>328</v>
      </c>
      <c r="C312" t="s">
        <v>649</v>
      </c>
      <c r="D312">
        <v>16</v>
      </c>
    </row>
    <row r="313" spans="1:4">
      <c r="A313">
        <v>5054</v>
      </c>
      <c r="B313" t="s">
        <v>655</v>
      </c>
      <c r="C313" t="s">
        <v>649</v>
      </c>
      <c r="D313">
        <v>16</v>
      </c>
    </row>
    <row r="314" spans="1:4">
      <c r="A314">
        <v>5055</v>
      </c>
      <c r="B314" t="s">
        <v>707</v>
      </c>
      <c r="C314" t="s">
        <v>649</v>
      </c>
      <c r="D314">
        <v>16</v>
      </c>
    </row>
    <row r="315" spans="1:4">
      <c r="A315">
        <v>5056</v>
      </c>
      <c r="B315" t="s">
        <v>311</v>
      </c>
      <c r="C315" t="s">
        <v>649</v>
      </c>
      <c r="D315">
        <v>16</v>
      </c>
    </row>
    <row r="316" spans="1:4">
      <c r="A316">
        <v>5057</v>
      </c>
      <c r="B316" t="s">
        <v>313</v>
      </c>
      <c r="C316" t="s">
        <v>649</v>
      </c>
      <c r="D316">
        <v>16</v>
      </c>
    </row>
    <row r="317" spans="1:4">
      <c r="A317">
        <v>5058</v>
      </c>
      <c r="B317" t="s">
        <v>314</v>
      </c>
      <c r="C317" t="s">
        <v>649</v>
      </c>
      <c r="D317">
        <v>16</v>
      </c>
    </row>
    <row r="318" spans="1:4">
      <c r="A318">
        <v>5059</v>
      </c>
      <c r="B318" t="s">
        <v>708</v>
      </c>
      <c r="C318" t="s">
        <v>649</v>
      </c>
      <c r="D318">
        <v>16</v>
      </c>
    </row>
    <row r="319" spans="1:4">
      <c r="A319">
        <v>5060</v>
      </c>
      <c r="B319" t="s">
        <v>709</v>
      </c>
      <c r="C319" t="s">
        <v>649</v>
      </c>
      <c r="D319">
        <v>16</v>
      </c>
    </row>
    <row r="320" spans="1:4">
      <c r="A320">
        <v>5061</v>
      </c>
      <c r="B320" t="s">
        <v>307</v>
      </c>
      <c r="C320" t="s">
        <v>649</v>
      </c>
      <c r="D320">
        <v>16</v>
      </c>
    </row>
    <row r="321" spans="1:4">
      <c r="A321">
        <v>5401</v>
      </c>
      <c r="B321" t="s">
        <v>374</v>
      </c>
      <c r="C321" t="s">
        <v>714</v>
      </c>
      <c r="D321">
        <v>54</v>
      </c>
    </row>
    <row r="322" spans="1:4">
      <c r="A322">
        <v>5402</v>
      </c>
      <c r="B322" t="s">
        <v>373</v>
      </c>
      <c r="C322" t="s">
        <v>714</v>
      </c>
      <c r="D322">
        <v>54</v>
      </c>
    </row>
    <row r="323" spans="1:4">
      <c r="A323">
        <v>5403</v>
      </c>
      <c r="B323" t="s">
        <v>394</v>
      </c>
      <c r="C323" t="s">
        <v>714</v>
      </c>
      <c r="D323">
        <v>54</v>
      </c>
    </row>
    <row r="324" spans="1:4">
      <c r="A324">
        <v>5404</v>
      </c>
      <c r="B324" t="s">
        <v>391</v>
      </c>
      <c r="C324" t="s">
        <v>714</v>
      </c>
      <c r="D324">
        <v>54</v>
      </c>
    </row>
    <row r="325" spans="1:4">
      <c r="A325">
        <v>5405</v>
      </c>
      <c r="B325" t="s">
        <v>392</v>
      </c>
      <c r="C325" t="s">
        <v>714</v>
      </c>
      <c r="D325">
        <v>54</v>
      </c>
    </row>
    <row r="326" spans="1:4">
      <c r="A326">
        <v>5406</v>
      </c>
      <c r="B326" t="s">
        <v>393</v>
      </c>
      <c r="C326" t="s">
        <v>714</v>
      </c>
      <c r="D326">
        <v>54</v>
      </c>
    </row>
    <row r="327" spans="1:4">
      <c r="A327">
        <v>5411</v>
      </c>
      <c r="B327" t="s">
        <v>375</v>
      </c>
      <c r="C327" t="s">
        <v>714</v>
      </c>
      <c r="D327">
        <v>54</v>
      </c>
    </row>
    <row r="328" spans="1:4">
      <c r="A328">
        <v>5412</v>
      </c>
      <c r="B328" t="s">
        <v>684</v>
      </c>
      <c r="C328" t="s">
        <v>714</v>
      </c>
      <c r="D328">
        <v>54</v>
      </c>
    </row>
    <row r="329" spans="1:4">
      <c r="A329">
        <v>5413</v>
      </c>
      <c r="B329" t="s">
        <v>376</v>
      </c>
      <c r="C329" t="s">
        <v>714</v>
      </c>
      <c r="D329">
        <v>54</v>
      </c>
    </row>
    <row r="330" spans="1:4">
      <c r="A330">
        <v>5414</v>
      </c>
      <c r="B330" t="s">
        <v>377</v>
      </c>
      <c r="C330" t="s">
        <v>714</v>
      </c>
      <c r="D330">
        <v>54</v>
      </c>
    </row>
    <row r="331" spans="1:4">
      <c r="A331">
        <v>5415</v>
      </c>
      <c r="B331" t="s">
        <v>378</v>
      </c>
      <c r="C331" t="s">
        <v>714</v>
      </c>
      <c r="D331">
        <v>54</v>
      </c>
    </row>
    <row r="332" spans="1:4">
      <c r="A332">
        <v>5416</v>
      </c>
      <c r="B332" t="s">
        <v>379</v>
      </c>
      <c r="C332" t="s">
        <v>714</v>
      </c>
      <c r="D332">
        <v>54</v>
      </c>
    </row>
    <row r="333" spans="1:4">
      <c r="A333">
        <v>5417</v>
      </c>
      <c r="B333" t="s">
        <v>380</v>
      </c>
      <c r="C333" t="s">
        <v>714</v>
      </c>
      <c r="D333">
        <v>54</v>
      </c>
    </row>
    <row r="334" spans="1:4">
      <c r="A334">
        <v>5418</v>
      </c>
      <c r="B334" t="s">
        <v>53</v>
      </c>
      <c r="C334" t="s">
        <v>714</v>
      </c>
      <c r="D334">
        <v>54</v>
      </c>
    </row>
    <row r="335" spans="1:4">
      <c r="A335">
        <v>5419</v>
      </c>
      <c r="B335" t="s">
        <v>381</v>
      </c>
      <c r="C335" t="s">
        <v>714</v>
      </c>
      <c r="D335">
        <v>54</v>
      </c>
    </row>
    <row r="336" spans="1:4">
      <c r="A336">
        <v>5420</v>
      </c>
      <c r="B336" t="s">
        <v>382</v>
      </c>
      <c r="C336" t="s">
        <v>714</v>
      </c>
      <c r="D336">
        <v>54</v>
      </c>
    </row>
    <row r="337" spans="1:4">
      <c r="A337">
        <v>5421</v>
      </c>
      <c r="B337" t="s">
        <v>710</v>
      </c>
      <c r="C337" t="s">
        <v>714</v>
      </c>
      <c r="D337">
        <v>54</v>
      </c>
    </row>
    <row r="338" spans="1:4">
      <c r="A338">
        <v>5422</v>
      </c>
      <c r="B338" t="s">
        <v>383</v>
      </c>
      <c r="C338" t="s">
        <v>714</v>
      </c>
      <c r="D338">
        <v>54</v>
      </c>
    </row>
    <row r="339" spans="1:4">
      <c r="A339">
        <v>5423</v>
      </c>
      <c r="B339" t="s">
        <v>384</v>
      </c>
      <c r="C339" t="s">
        <v>714</v>
      </c>
      <c r="D339">
        <v>54</v>
      </c>
    </row>
    <row r="340" spans="1:4">
      <c r="A340">
        <v>5424</v>
      </c>
      <c r="B340" t="s">
        <v>385</v>
      </c>
      <c r="C340" t="s">
        <v>714</v>
      </c>
      <c r="D340">
        <v>54</v>
      </c>
    </row>
    <row r="341" spans="1:4">
      <c r="A341">
        <v>5425</v>
      </c>
      <c r="B341" t="s">
        <v>386</v>
      </c>
      <c r="C341" t="s">
        <v>714</v>
      </c>
      <c r="D341">
        <v>54</v>
      </c>
    </row>
    <row r="342" spans="1:4">
      <c r="A342">
        <v>5426</v>
      </c>
      <c r="B342" t="s">
        <v>387</v>
      </c>
      <c r="C342" t="s">
        <v>714</v>
      </c>
      <c r="D342">
        <v>54</v>
      </c>
    </row>
    <row r="343" spans="1:4">
      <c r="A343">
        <v>5427</v>
      </c>
      <c r="B343" t="s">
        <v>388</v>
      </c>
      <c r="C343" t="s">
        <v>714</v>
      </c>
      <c r="D343">
        <v>54</v>
      </c>
    </row>
    <row r="344" spans="1:4">
      <c r="A344">
        <v>5428</v>
      </c>
      <c r="B344" t="s">
        <v>389</v>
      </c>
      <c r="C344" t="s">
        <v>714</v>
      </c>
      <c r="D344">
        <v>54</v>
      </c>
    </row>
    <row r="345" spans="1:4">
      <c r="A345">
        <v>5429</v>
      </c>
      <c r="B345" t="s">
        <v>390</v>
      </c>
      <c r="C345" t="s">
        <v>714</v>
      </c>
      <c r="D345">
        <v>54</v>
      </c>
    </row>
    <row r="346" spans="1:4">
      <c r="A346">
        <v>5430</v>
      </c>
      <c r="B346" t="s">
        <v>405</v>
      </c>
      <c r="C346" t="s">
        <v>714</v>
      </c>
      <c r="D346">
        <v>54</v>
      </c>
    </row>
    <row r="347" spans="1:4">
      <c r="A347">
        <v>5432</v>
      </c>
      <c r="B347" t="s">
        <v>452</v>
      </c>
      <c r="C347" t="s">
        <v>714</v>
      </c>
      <c r="D347">
        <v>54</v>
      </c>
    </row>
    <row r="348" spans="1:4">
      <c r="A348">
        <v>5433</v>
      </c>
      <c r="B348" t="s">
        <v>395</v>
      </c>
      <c r="C348" t="s">
        <v>714</v>
      </c>
      <c r="D348">
        <v>54</v>
      </c>
    </row>
    <row r="349" spans="1:4">
      <c r="A349">
        <v>5434</v>
      </c>
      <c r="B349" t="s">
        <v>453</v>
      </c>
      <c r="C349" t="s">
        <v>714</v>
      </c>
      <c r="D349">
        <v>54</v>
      </c>
    </row>
    <row r="350" spans="1:4">
      <c r="A350">
        <v>5435</v>
      </c>
      <c r="B350" t="s">
        <v>454</v>
      </c>
      <c r="C350" t="s">
        <v>714</v>
      </c>
      <c r="D350">
        <v>54</v>
      </c>
    </row>
    <row r="351" spans="1:4">
      <c r="A351">
        <v>5436</v>
      </c>
      <c r="B351" t="s">
        <v>396</v>
      </c>
      <c r="C351" t="s">
        <v>714</v>
      </c>
      <c r="D351">
        <v>54</v>
      </c>
    </row>
    <row r="352" spans="1:4">
      <c r="A352">
        <v>5437</v>
      </c>
      <c r="B352" t="s">
        <v>79</v>
      </c>
      <c r="C352" t="s">
        <v>714</v>
      </c>
      <c r="D352">
        <v>54</v>
      </c>
    </row>
    <row r="353" spans="1:4">
      <c r="A353">
        <v>5438</v>
      </c>
      <c r="B353" t="s">
        <v>397</v>
      </c>
      <c r="C353" t="s">
        <v>714</v>
      </c>
      <c r="D353">
        <v>54</v>
      </c>
    </row>
    <row r="354" spans="1:4">
      <c r="A354">
        <v>5439</v>
      </c>
      <c r="B354" t="s">
        <v>407</v>
      </c>
      <c r="C354" t="s">
        <v>714</v>
      </c>
      <c r="D354">
        <v>54</v>
      </c>
    </row>
    <row r="355" spans="1:4">
      <c r="A355">
        <v>5440</v>
      </c>
      <c r="B355" t="s">
        <v>398</v>
      </c>
      <c r="C355" t="s">
        <v>714</v>
      </c>
      <c r="D355">
        <v>54</v>
      </c>
    </row>
    <row r="356" spans="1:4">
      <c r="A356">
        <v>5441</v>
      </c>
      <c r="B356" t="s">
        <v>399</v>
      </c>
      <c r="C356" t="s">
        <v>714</v>
      </c>
      <c r="D356">
        <v>54</v>
      </c>
    </row>
    <row r="357" spans="1:4">
      <c r="A357">
        <v>5442</v>
      </c>
      <c r="B357" t="s">
        <v>400</v>
      </c>
      <c r="C357" t="s">
        <v>714</v>
      </c>
      <c r="D357">
        <v>54</v>
      </c>
    </row>
    <row r="358" spans="1:4">
      <c r="A358">
        <v>5443</v>
      </c>
      <c r="B358" t="s">
        <v>455</v>
      </c>
      <c r="C358" t="s">
        <v>714</v>
      </c>
      <c r="D358">
        <v>54</v>
      </c>
    </row>
    <row r="359" spans="1:4">
      <c r="A359">
        <v>5444</v>
      </c>
      <c r="B359" t="s">
        <v>685</v>
      </c>
      <c r="C359" t="s">
        <v>714</v>
      </c>
      <c r="D359">
        <v>54</v>
      </c>
    </row>
  </sheetData>
  <sortState xmlns:xlrd2="http://schemas.microsoft.com/office/spreadsheetml/2017/richdata2" ref="A1:B359">
    <sortCondition ref="A1:A359"/>
  </sortState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R168"/>
  <sheetViews>
    <sheetView zoomScale="99" zoomScaleNormal="99" workbookViewId="0">
      <pane xSplit="8" ySplit="10" topLeftCell="I38" activePane="bottomRight" state="frozen"/>
      <selection pane="topRight" activeCell="H1" sqref="H1"/>
      <selection pane="bottomLeft" activeCell="A11" sqref="A11"/>
      <selection pane="bottomRight" activeCell="B47" sqref="B47"/>
    </sheetView>
  </sheetViews>
  <sheetFormatPr baseColWidth="10" defaultRowHeight="15"/>
  <cols>
    <col min="1" max="1" width="2.6328125" customWidth="1"/>
    <col min="2" max="2" width="5.36328125" customWidth="1"/>
    <col min="3" max="3" width="5.453125" customWidth="1"/>
    <col min="4" max="4" width="13.453125" customWidth="1"/>
    <col min="5" max="5" width="11.54296875" customWidth="1"/>
    <col min="6" max="6" width="7.08984375" customWidth="1"/>
    <col min="7" max="7" width="1.36328125" customWidth="1"/>
    <col min="8" max="8" width="6.08984375" customWidth="1"/>
    <col min="9" max="10" width="6" style="67" customWidth="1"/>
    <col min="11" max="11" width="4.81640625" style="67" customWidth="1"/>
    <col min="12" max="12" width="6.81640625" customWidth="1"/>
    <col min="13" max="13" width="6" style="67" customWidth="1"/>
    <col min="14" max="14" width="1.6328125" style="67" customWidth="1"/>
    <col min="15" max="16" width="6.81640625" style="358" customWidth="1"/>
    <col min="17" max="17" width="2.1796875" style="358" customWidth="1"/>
    <col min="18" max="18" width="7.36328125" customWidth="1"/>
    <col min="19" max="19" width="6.6328125" style="11" customWidth="1"/>
    <col min="20" max="20" width="4.6328125" style="11" customWidth="1"/>
    <col min="21" max="21" width="6.453125" customWidth="1"/>
    <col min="22" max="22" width="6.08984375" style="11" customWidth="1"/>
    <col min="23" max="23" width="6.08984375" customWidth="1"/>
    <col min="24" max="24" width="6.81640625" style="11" customWidth="1"/>
    <col min="25" max="25" width="6.453125" style="11" customWidth="1"/>
    <col min="26" max="26" width="10" style="67" customWidth="1"/>
    <col min="27" max="27" width="7" style="11" customWidth="1"/>
    <col min="28" max="28" width="4" style="67" customWidth="1"/>
    <col min="29" max="29" width="8.08984375" style="67" customWidth="1"/>
    <col min="30" max="30" width="8.6328125" customWidth="1"/>
    <col min="31" max="31" width="7.54296875" customWidth="1"/>
    <col min="40" max="40" width="14" customWidth="1"/>
    <col min="41" max="41" width="12.54296875" customWidth="1"/>
    <col min="42" max="42" width="10.90625" customWidth="1"/>
  </cols>
  <sheetData>
    <row r="1" spans="1:44" ht="15.6">
      <c r="A1" s="43"/>
      <c r="B1" s="43"/>
      <c r="C1" s="43"/>
      <c r="D1" s="43"/>
      <c r="E1" s="43"/>
      <c r="F1" s="43"/>
      <c r="G1" s="43"/>
      <c r="H1" s="43"/>
      <c r="I1" s="64"/>
      <c r="J1" s="64"/>
      <c r="K1" s="64"/>
      <c r="L1" s="43"/>
      <c r="M1" s="64"/>
      <c r="N1" s="64"/>
      <c r="O1" s="347"/>
      <c r="P1" s="347"/>
      <c r="Q1" s="43"/>
      <c r="R1" s="43"/>
      <c r="S1" s="73"/>
      <c r="T1" s="73"/>
      <c r="U1" s="43"/>
      <c r="V1" s="73"/>
      <c r="W1" s="43"/>
      <c r="X1" s="43"/>
      <c r="Y1" s="73"/>
      <c r="Z1" s="64"/>
      <c r="AA1" s="73"/>
      <c r="AB1" s="43"/>
      <c r="AC1" s="4"/>
      <c r="AD1" s="56"/>
      <c r="AE1" s="3"/>
      <c r="AF1" s="1"/>
      <c r="AG1" s="5"/>
    </row>
    <row r="2" spans="1:44" s="198" customFormat="1" ht="31.8">
      <c r="A2" s="197"/>
      <c r="B2" s="197"/>
      <c r="C2" s="150" t="s">
        <v>536</v>
      </c>
      <c r="D2" s="197"/>
      <c r="E2" s="197"/>
      <c r="F2" s="197"/>
      <c r="G2" s="197"/>
      <c r="H2" s="197"/>
      <c r="I2" s="200"/>
      <c r="J2" s="200"/>
      <c r="K2" s="200"/>
      <c r="L2" s="197"/>
      <c r="M2" s="200"/>
      <c r="N2" s="200"/>
      <c r="O2" s="348"/>
      <c r="P2" s="348"/>
      <c r="Q2" s="43"/>
      <c r="R2" s="197"/>
      <c r="S2" s="201"/>
      <c r="T2" s="201"/>
      <c r="U2" s="197"/>
      <c r="V2" s="183" t="str">
        <f>+År!B2</f>
        <v>UNG KU</v>
      </c>
      <c r="W2" s="197"/>
      <c r="X2" s="197"/>
      <c r="Y2" s="201"/>
      <c r="Z2" s="200"/>
      <c r="AA2" s="201"/>
      <c r="AB2" s="197"/>
      <c r="AC2" s="4"/>
      <c r="AD2" s="56"/>
      <c r="AE2" s="3"/>
      <c r="AF2" s="1"/>
      <c r="AG2" s="5"/>
      <c r="AH2"/>
      <c r="AI2"/>
      <c r="AJ2"/>
      <c r="AK2"/>
      <c r="AL2"/>
      <c r="AM2"/>
      <c r="AN2"/>
      <c r="AO2"/>
      <c r="AP2"/>
      <c r="AQ2"/>
    </row>
    <row r="3" spans="1:44" ht="15.6">
      <c r="A3" s="43"/>
      <c r="B3" s="43"/>
      <c r="C3" s="43"/>
      <c r="D3" s="43"/>
      <c r="E3" s="43"/>
      <c r="F3" s="43"/>
      <c r="G3" s="43"/>
      <c r="H3" s="43"/>
      <c r="I3" s="64"/>
      <c r="J3" s="64"/>
      <c r="K3" s="64"/>
      <c r="L3" s="43"/>
      <c r="M3" s="64"/>
      <c r="N3" s="64"/>
      <c r="O3" s="347"/>
      <c r="P3" s="347"/>
      <c r="Q3" s="43"/>
      <c r="R3" s="43"/>
      <c r="S3" s="73"/>
      <c r="T3" s="73"/>
      <c r="U3" s="43"/>
      <c r="V3" s="73"/>
      <c r="W3" s="43"/>
      <c r="X3" s="43"/>
      <c r="Y3" s="73"/>
      <c r="Z3" s="64"/>
      <c r="AA3" s="73"/>
      <c r="AB3" s="43"/>
      <c r="AC3" s="4"/>
      <c r="AD3" s="56"/>
      <c r="AE3" s="3"/>
      <c r="AF3" s="1"/>
      <c r="AG3" s="5"/>
    </row>
    <row r="4" spans="1:44" ht="15.6">
      <c r="A4" s="43"/>
      <c r="B4" s="43"/>
      <c r="C4" s="43"/>
      <c r="D4" s="43"/>
      <c r="E4" s="43"/>
      <c r="F4" s="43"/>
      <c r="G4" s="43"/>
      <c r="H4" s="43"/>
      <c r="I4" s="64"/>
      <c r="J4" s="64"/>
      <c r="K4" s="64"/>
      <c r="L4" s="43"/>
      <c r="M4" s="64"/>
      <c r="N4" s="64"/>
      <c r="O4" s="347"/>
      <c r="P4" s="347"/>
      <c r="Q4" s="43"/>
      <c r="R4" s="43"/>
      <c r="S4" s="73"/>
      <c r="T4" s="73"/>
      <c r="U4" s="43"/>
      <c r="V4" s="73"/>
      <c r="W4" s="43"/>
      <c r="X4" s="43"/>
      <c r="Y4" s="73"/>
      <c r="Z4" s="73"/>
      <c r="AA4" s="73"/>
      <c r="AB4" s="43"/>
      <c r="AC4" s="4"/>
      <c r="AD4" s="56"/>
      <c r="AE4" s="3"/>
      <c r="AF4" s="1"/>
      <c r="AG4" s="5"/>
    </row>
    <row r="5" spans="1:44" s="180" customFormat="1" ht="19.8">
      <c r="A5" s="178"/>
      <c r="B5" s="152" t="s">
        <v>7</v>
      </c>
      <c r="C5" s="152"/>
      <c r="D5" s="199">
        <f>+År!P2</f>
        <v>52</v>
      </c>
      <c r="E5" s="64"/>
      <c r="F5" s="152" t="s">
        <v>430</v>
      </c>
      <c r="G5" s="152"/>
      <c r="H5" s="184"/>
      <c r="I5" s="184"/>
      <c r="J5" s="577">
        <f>SUM(H11:H27)</f>
        <v>42591</v>
      </c>
      <c r="K5" s="579"/>
      <c r="L5" s="579"/>
      <c r="M5" s="152"/>
      <c r="N5" s="152"/>
      <c r="O5" s="347"/>
      <c r="P5" s="347"/>
      <c r="Q5" s="43"/>
      <c r="R5" s="152" t="s">
        <v>658</v>
      </c>
      <c r="S5" s="184"/>
      <c r="T5" s="184"/>
      <c r="U5" s="184"/>
      <c r="V5" s="184"/>
      <c r="W5" s="590">
        <f>+År!B36-Alder!J5</f>
        <v>2655</v>
      </c>
      <c r="X5" s="593"/>
      <c r="Y5" s="73"/>
      <c r="Z5" s="73"/>
      <c r="AA5" s="73"/>
      <c r="AB5" s="43"/>
      <c r="AC5"/>
      <c r="AD5"/>
      <c r="AE5"/>
      <c r="AF5"/>
      <c r="AG5"/>
      <c r="AH5"/>
      <c r="AI5"/>
      <c r="AJ5"/>
      <c r="AK5" s="175"/>
      <c r="AL5" s="177"/>
      <c r="AM5" s="177"/>
    </row>
    <row r="6" spans="1:44" ht="15.6">
      <c r="A6" s="43"/>
      <c r="B6" s="43"/>
      <c r="C6" s="43"/>
      <c r="D6" s="43"/>
      <c r="E6" s="43"/>
      <c r="F6" s="43"/>
      <c r="G6" s="43"/>
      <c r="H6" s="46"/>
      <c r="I6" s="64"/>
      <c r="J6" s="64"/>
      <c r="K6" s="64"/>
      <c r="L6" s="46"/>
      <c r="M6" s="64"/>
      <c r="N6" s="64"/>
      <c r="O6" s="347"/>
      <c r="P6" s="347"/>
      <c r="Q6" s="43"/>
      <c r="R6" s="43"/>
      <c r="S6" s="73"/>
      <c r="T6" s="73"/>
      <c r="U6" s="43"/>
      <c r="V6" s="73"/>
      <c r="W6" s="43"/>
      <c r="X6" s="43"/>
      <c r="Y6" s="73"/>
      <c r="Z6" s="64"/>
      <c r="AA6" s="73"/>
      <c r="AB6" s="43"/>
      <c r="AC6" s="4"/>
      <c r="AD6" s="56"/>
      <c r="AE6" s="3"/>
      <c r="AF6" s="1"/>
      <c r="AG6" s="5"/>
      <c r="AR6" s="4"/>
    </row>
    <row r="7" spans="1:44" ht="15.6">
      <c r="A7" s="43"/>
      <c r="B7" s="43"/>
      <c r="C7" s="43"/>
      <c r="D7" s="43"/>
      <c r="E7" s="43"/>
      <c r="F7" s="43"/>
      <c r="G7" s="43"/>
      <c r="H7" s="46"/>
      <c r="I7" s="64"/>
      <c r="J7" s="64"/>
      <c r="K7" s="64"/>
      <c r="L7" s="46"/>
      <c r="M7" s="64"/>
      <c r="N7" s="64"/>
      <c r="O7" s="347"/>
      <c r="P7" s="347"/>
      <c r="Q7" s="43"/>
      <c r="R7" s="43"/>
      <c r="S7" s="73"/>
      <c r="T7" s="73"/>
      <c r="U7" s="43"/>
      <c r="V7" s="73"/>
      <c r="W7" s="43"/>
      <c r="X7" s="43"/>
      <c r="Y7" s="74" t="s">
        <v>477</v>
      </c>
      <c r="Z7" s="64"/>
      <c r="AA7" s="74" t="s">
        <v>4</v>
      </c>
      <c r="AB7" s="43"/>
      <c r="AC7" s="4"/>
      <c r="AD7" s="56"/>
      <c r="AE7" s="3"/>
      <c r="AF7" s="1"/>
      <c r="AG7" s="5"/>
      <c r="AR7" s="4"/>
    </row>
    <row r="8" spans="1:44" ht="15.6">
      <c r="A8" s="43"/>
      <c r="B8" s="43"/>
      <c r="C8" s="43"/>
      <c r="D8" s="43"/>
      <c r="E8" s="43"/>
      <c r="F8" s="49" t="s">
        <v>4</v>
      </c>
      <c r="G8" s="49"/>
      <c r="H8" s="73"/>
      <c r="I8" s="64"/>
      <c r="J8" s="64"/>
      <c r="K8" s="64"/>
      <c r="L8" s="43"/>
      <c r="M8" s="64"/>
      <c r="N8" s="64"/>
      <c r="O8" s="437"/>
      <c r="P8" s="437"/>
      <c r="Q8" s="43"/>
      <c r="R8" s="49" t="s">
        <v>24</v>
      </c>
      <c r="S8" s="73"/>
      <c r="T8" s="171" t="s">
        <v>403</v>
      </c>
      <c r="U8" s="95" t="s">
        <v>403</v>
      </c>
      <c r="V8" s="74"/>
      <c r="W8" s="95" t="s">
        <v>403</v>
      </c>
      <c r="X8" s="95" t="s">
        <v>403</v>
      </c>
      <c r="Y8" s="74" t="s">
        <v>570</v>
      </c>
      <c r="Z8" s="65" t="s">
        <v>77</v>
      </c>
      <c r="AA8" s="74" t="s">
        <v>10</v>
      </c>
      <c r="AB8" s="43"/>
      <c r="AC8" s="4"/>
      <c r="AD8" s="56"/>
      <c r="AE8" s="3"/>
      <c r="AF8" s="1"/>
      <c r="AG8" s="5"/>
    </row>
    <row r="9" spans="1:44" ht="15.6">
      <c r="A9" s="43"/>
      <c r="B9" s="43"/>
      <c r="C9" s="49"/>
      <c r="D9" s="43"/>
      <c r="E9" s="49" t="s">
        <v>531</v>
      </c>
      <c r="F9" s="49" t="s">
        <v>475</v>
      </c>
      <c r="G9" s="49"/>
      <c r="H9" s="74" t="s">
        <v>4</v>
      </c>
      <c r="I9" s="65" t="s">
        <v>4</v>
      </c>
      <c r="J9" s="65"/>
      <c r="K9" s="65" t="s">
        <v>1</v>
      </c>
      <c r="L9" s="49" t="s">
        <v>24</v>
      </c>
      <c r="M9" s="65"/>
      <c r="N9" s="65"/>
      <c r="O9" s="421" t="s">
        <v>24</v>
      </c>
      <c r="P9" s="421" t="s">
        <v>24</v>
      </c>
      <c r="Q9" s="43"/>
      <c r="R9" s="49" t="s">
        <v>481</v>
      </c>
      <c r="S9" s="74" t="s">
        <v>24</v>
      </c>
      <c r="T9" s="74" t="s">
        <v>572</v>
      </c>
      <c r="U9" s="65" t="s">
        <v>487</v>
      </c>
      <c r="V9" s="74" t="s">
        <v>531</v>
      </c>
      <c r="W9" s="65" t="s">
        <v>489</v>
      </c>
      <c r="X9" s="65" t="s">
        <v>541</v>
      </c>
      <c r="Y9" s="74" t="s">
        <v>70</v>
      </c>
      <c r="Z9" s="65" t="s">
        <v>424</v>
      </c>
      <c r="AA9" s="74" t="s">
        <v>70</v>
      </c>
      <c r="AB9" s="43"/>
      <c r="AC9" s="4"/>
      <c r="AD9" s="56"/>
      <c r="AE9" s="3"/>
      <c r="AF9" s="1"/>
      <c r="AG9" s="5"/>
    </row>
    <row r="10" spans="1:44" ht="15.6">
      <c r="A10" s="43"/>
      <c r="B10" s="49" t="s">
        <v>89</v>
      </c>
      <c r="C10" s="49" t="s">
        <v>537</v>
      </c>
      <c r="D10" s="46"/>
      <c r="E10" s="49" t="s">
        <v>538</v>
      </c>
      <c r="F10" s="50" t="s">
        <v>476</v>
      </c>
      <c r="G10" s="50"/>
      <c r="H10" s="75" t="s">
        <v>10</v>
      </c>
      <c r="I10" s="87" t="s">
        <v>403</v>
      </c>
      <c r="J10" s="193" t="s">
        <v>533</v>
      </c>
      <c r="K10" s="87" t="s">
        <v>403</v>
      </c>
      <c r="L10" s="50" t="s">
        <v>0</v>
      </c>
      <c r="M10" s="193" t="s">
        <v>533</v>
      </c>
      <c r="N10" s="193"/>
      <c r="O10" s="421" t="s">
        <v>717</v>
      </c>
      <c r="P10" s="421" t="s">
        <v>718</v>
      </c>
      <c r="Q10" s="43"/>
      <c r="R10" s="50" t="s">
        <v>415</v>
      </c>
      <c r="S10" s="75" t="s">
        <v>45</v>
      </c>
      <c r="T10" s="75" t="s">
        <v>548</v>
      </c>
      <c r="U10" s="87" t="s">
        <v>440</v>
      </c>
      <c r="V10" s="75" t="s">
        <v>10</v>
      </c>
      <c r="W10" s="87" t="s">
        <v>470</v>
      </c>
      <c r="X10" s="87" t="s">
        <v>529</v>
      </c>
      <c r="Y10" s="75" t="s">
        <v>486</v>
      </c>
      <c r="Z10" s="87" t="s">
        <v>425</v>
      </c>
      <c r="AA10" s="75" t="s">
        <v>553</v>
      </c>
      <c r="AB10" s="43"/>
      <c r="AC10" s="4"/>
      <c r="AD10" s="56"/>
      <c r="AE10" s="3"/>
      <c r="AF10" s="1"/>
      <c r="AG10" s="5"/>
    </row>
    <row r="11" spans="1:44" ht="15.6">
      <c r="A11" s="43"/>
      <c r="B11">
        <f>+'Ark1'!C1475</f>
        <v>2024</v>
      </c>
      <c r="C11">
        <f>+'Ark1'!AQ1475</f>
        <v>750</v>
      </c>
      <c r="D11" s="3" t="str">
        <f t="shared" ref="D11:D27" si="0">VLOOKUP(C11,$AG$11:$AI$73,2)</f>
        <v>701 - 750 dg</v>
      </c>
      <c r="E11" s="3" t="str">
        <f t="shared" ref="E11:E27" si="1">VLOOKUP(C11,$AG$11:$AI$73,3)</f>
        <v>1,92 - 2,05</v>
      </c>
      <c r="F11">
        <f>+'Ark1'!Q1475</f>
        <v>1143</v>
      </c>
      <c r="G11" s="50"/>
      <c r="H11" s="19">
        <f>+'Ark1'!R1475</f>
        <v>1443</v>
      </c>
      <c r="I11" s="235">
        <f>+'Ark1'!AE1475</f>
        <v>3.1892321973213096</v>
      </c>
      <c r="J11" s="235">
        <f>+I11-I30</f>
        <v>0.222442821554377</v>
      </c>
      <c r="K11" s="70">
        <f>+'Ark1'!AF1475</f>
        <v>3.1008471408719629</v>
      </c>
      <c r="L11" s="13">
        <f>+'Ark1'!S1475</f>
        <v>4.8473282442748085</v>
      </c>
      <c r="M11" s="442">
        <f>+L11-L30</f>
        <v>0.13351903813738275</v>
      </c>
      <c r="N11" s="193"/>
      <c r="O11" s="424">
        <f>+IF(H11=0,"",'Ark1'!AR1475)</f>
        <v>206.48717948717953</v>
      </c>
      <c r="P11" s="425">
        <f>+IF(H11=0,"",'Ark1'!AS1475)</f>
        <v>29.217653785775401</v>
      </c>
      <c r="Q11" s="43"/>
      <c r="R11" s="1">
        <f>+'Ark1'!T1475</f>
        <v>8.0776160776160761</v>
      </c>
      <c r="S11" s="305">
        <f>+'Ark1'!U1475</f>
        <v>257.94989604989627</v>
      </c>
      <c r="T11" s="11">
        <f>+'Ark1'!W1475</f>
        <v>79.972279972279978</v>
      </c>
      <c r="U11" s="67">
        <f>+'Ark1'!X1475</f>
        <v>2.6334026334026341</v>
      </c>
      <c r="V11" s="11">
        <f>+'Ark1'!AG1475</f>
        <v>740.63201663201653</v>
      </c>
      <c r="W11" s="11">
        <f>+'Ark1'!AH1475</f>
        <v>99.930699930699916</v>
      </c>
      <c r="X11" s="11">
        <f>+'Ark1'!AI1475</f>
        <v>33.541233541233545</v>
      </c>
      <c r="Y11" s="19">
        <f t="shared" ref="Y11" si="2">1000*S11/V11</f>
        <v>348.2834798621173</v>
      </c>
      <c r="Z11" s="19">
        <f t="shared" ref="Z11" si="3">+S11/L11</f>
        <v>53.214860444939241</v>
      </c>
      <c r="AA11" s="11">
        <f t="shared" ref="AA11" si="4">+H11/F11</f>
        <v>1.2624671916010499</v>
      </c>
      <c r="AB11" s="43"/>
      <c r="AC11" s="4"/>
      <c r="AD11" s="56"/>
      <c r="AE11" s="3"/>
      <c r="AF11" s="1"/>
      <c r="AG11" s="19">
        <v>0</v>
      </c>
      <c r="AH11" t="s">
        <v>751</v>
      </c>
      <c r="AI11" s="2" t="s">
        <v>500</v>
      </c>
      <c r="AJ11" s="2"/>
      <c r="AK11" s="2"/>
    </row>
    <row r="12" spans="1:44" ht="15.6">
      <c r="A12" s="43"/>
      <c r="B12">
        <f>+'Ark1'!C1476</f>
        <v>2024</v>
      </c>
      <c r="C12">
        <f>+'Ark1'!AQ1476</f>
        <v>800</v>
      </c>
      <c r="D12" s="3" t="str">
        <f t="shared" si="0"/>
        <v>751 - 800 dg</v>
      </c>
      <c r="E12" s="3" t="str">
        <f t="shared" si="1"/>
        <v>2,05 - 2,19</v>
      </c>
      <c r="F12">
        <f>+'Ark1'!Q1476</f>
        <v>2284</v>
      </c>
      <c r="G12" s="50"/>
      <c r="H12" s="19">
        <f>+'Ark1'!R1476</f>
        <v>3622</v>
      </c>
      <c r="I12" s="235">
        <f>+'Ark1'!AE1476</f>
        <v>8.00512752508509</v>
      </c>
      <c r="J12" s="235">
        <f>+I12-I31</f>
        <v>0.18934950980582776</v>
      </c>
      <c r="K12" s="70">
        <f>+'Ark1'!AF1476</f>
        <v>7.7258442449312383</v>
      </c>
      <c r="L12" s="13">
        <f>+'Ark1'!S1476</f>
        <v>4.5012434374136499</v>
      </c>
      <c r="M12" s="442">
        <f>+L12-L31</f>
        <v>-1.7500230266189298E-2</v>
      </c>
      <c r="N12" s="193"/>
      <c r="O12" s="424">
        <f>+IF(H12=0,"",'Ark1'!AR1476)</f>
        <v>208.06073992269464</v>
      </c>
      <c r="P12" s="425">
        <f>+IF(H12=0,"",'Ark1'!AS1476)</f>
        <v>28.320198290314433</v>
      </c>
      <c r="Q12" s="43"/>
      <c r="R12" s="1">
        <f>+'Ark1'!T1476</f>
        <v>7.9533406957482065</v>
      </c>
      <c r="S12" s="305">
        <f>+'Ark1'!U1476</f>
        <v>256.04649364991798</v>
      </c>
      <c r="T12" s="11">
        <f>+'Ark1'!W1476</f>
        <v>76.753175041413584</v>
      </c>
      <c r="U12" s="67">
        <f>+'Ark1'!X1476</f>
        <v>3.1474323578133632</v>
      </c>
      <c r="V12" s="11">
        <f>+'Ark1'!AG1476</f>
        <v>775.77967973495299</v>
      </c>
      <c r="W12" s="11">
        <f>+'Ark1'!AH1476</f>
        <v>99.917172832689104</v>
      </c>
      <c r="X12" s="11">
        <f>+'Ark1'!AI1476</f>
        <v>29.348426283821102</v>
      </c>
      <c r="Y12" s="19">
        <f t="shared" ref="Y12:Y15" si="5">1000*S12/V12</f>
        <v>330.05052895610373</v>
      </c>
      <c r="Z12" s="19">
        <f t="shared" ref="Z12:Z15" si="6">+S12/L12</f>
        <v>56.883502794294245</v>
      </c>
      <c r="AA12" s="11">
        <f t="shared" ref="AA12:AA15" si="7">+H12/F12</f>
        <v>1.5858143607705779</v>
      </c>
      <c r="AB12" s="43"/>
      <c r="AC12" s="4"/>
      <c r="AD12" s="56"/>
      <c r="AE12" s="3"/>
      <c r="AF12" s="1"/>
      <c r="AG12" s="19">
        <v>50</v>
      </c>
      <c r="AH12" t="s">
        <v>736</v>
      </c>
      <c r="AI12" s="2" t="s">
        <v>801</v>
      </c>
      <c r="AJ12" s="2"/>
      <c r="AK12" s="2"/>
    </row>
    <row r="13" spans="1:44" ht="15.6">
      <c r="A13" s="43"/>
      <c r="B13">
        <f>+'Ark1'!C1477</f>
        <v>2024</v>
      </c>
      <c r="C13">
        <f>+'Ark1'!AQ1477</f>
        <v>850</v>
      </c>
      <c r="D13" s="3" t="str">
        <f t="shared" si="0"/>
        <v>801 - 850 dg</v>
      </c>
      <c r="E13" s="3" t="str">
        <f t="shared" si="1"/>
        <v>2,19 - 2,32</v>
      </c>
      <c r="F13">
        <f>+'Ark1'!Q1477</f>
        <v>2048</v>
      </c>
      <c r="G13" s="50"/>
      <c r="H13" s="19">
        <f>+'Ark1'!R1477</f>
        <v>3100</v>
      </c>
      <c r="I13" s="235">
        <f>+'Ark1'!AE1477</f>
        <v>6.851434380939752</v>
      </c>
      <c r="J13" s="235">
        <f>+I13-I32</f>
        <v>-0.42402775736527865</v>
      </c>
      <c r="K13" s="70">
        <f>+'Ark1'!AF1477</f>
        <v>6.6513400556035558</v>
      </c>
      <c r="L13" s="13">
        <f>+'Ark1'!S1477</f>
        <v>4.3025508556667731</v>
      </c>
      <c r="M13" s="442">
        <f>+L13-L32</f>
        <v>-5.8323778661621972E-3</v>
      </c>
      <c r="N13" s="193"/>
      <c r="O13" s="424">
        <f>+IF(H13=0,"",'Ark1'!AR1477)</f>
        <v>209.90322580645156</v>
      </c>
      <c r="P13" s="425">
        <f>+IF(H13=0,"",'Ark1'!AS1477)</f>
        <v>27.760283919339944</v>
      </c>
      <c r="Q13" s="43"/>
      <c r="R13" s="1">
        <f>+'Ark1'!T1477</f>
        <v>7.8458064516129022</v>
      </c>
      <c r="S13" s="305">
        <f>+'Ark1'!U1477</f>
        <v>257.55429032258047</v>
      </c>
      <c r="T13" s="11">
        <f>+'Ark1'!W1477</f>
        <v>74.387096774193566</v>
      </c>
      <c r="U13" s="67">
        <f>+'Ark1'!X1477</f>
        <v>4.193548387096774</v>
      </c>
      <c r="V13" s="11">
        <f>+'Ark1'!AG1477</f>
        <v>824.72709677419357</v>
      </c>
      <c r="W13" s="11">
        <f>+'Ark1'!AH1477</f>
        <v>99.967741935483872</v>
      </c>
      <c r="X13" s="11">
        <f>+'Ark1'!AI1477</f>
        <v>28.032258064516125</v>
      </c>
      <c r="Y13" s="19">
        <f t="shared" si="5"/>
        <v>312.29032164696491</v>
      </c>
      <c r="Z13" s="19">
        <f t="shared" si="6"/>
        <v>59.860835807056809</v>
      </c>
      <c r="AA13" s="11">
        <f t="shared" si="7"/>
        <v>1.513671875</v>
      </c>
      <c r="AB13" s="43"/>
      <c r="AC13" s="4"/>
      <c r="AD13" s="56"/>
      <c r="AE13" s="3"/>
      <c r="AF13" s="1"/>
      <c r="AG13" s="19">
        <v>100</v>
      </c>
      <c r="AH13" t="s">
        <v>737</v>
      </c>
      <c r="AI13" s="2" t="s">
        <v>800</v>
      </c>
      <c r="AJ13" s="2"/>
      <c r="AK13" s="2"/>
    </row>
    <row r="14" spans="1:44" ht="15.6">
      <c r="A14" s="43"/>
      <c r="B14">
        <f>+'Ark1'!C1478</f>
        <v>2024</v>
      </c>
      <c r="C14">
        <f>+'Ark1'!AQ1478</f>
        <v>900</v>
      </c>
      <c r="D14" s="3" t="str">
        <f t="shared" si="0"/>
        <v>851 - 900 dg</v>
      </c>
      <c r="E14" s="3" t="str">
        <f t="shared" si="1"/>
        <v>2,33 - 2,46</v>
      </c>
      <c r="F14">
        <f>+'Ark1'!Q1478</f>
        <v>2019</v>
      </c>
      <c r="G14" s="50"/>
      <c r="H14" s="19">
        <f>+'Ark1'!R1478</f>
        <v>3059</v>
      </c>
      <c r="I14" s="235">
        <f>+'Ark1'!AE1478</f>
        <v>6.760818635901515</v>
      </c>
      <c r="J14" s="235">
        <f>+I14-I38</f>
        <v>0.65900966626211943</v>
      </c>
      <c r="K14" s="70">
        <f>+'Ark1'!AF1478</f>
        <v>6.6289089587290091</v>
      </c>
      <c r="L14" s="13">
        <f>+'Ark1'!S1478</f>
        <v>4.1776832460732996</v>
      </c>
      <c r="M14" s="442">
        <f>+L14-L38</f>
        <v>0.74790705405253988</v>
      </c>
      <c r="N14" s="193"/>
      <c r="O14" s="424">
        <f>+IF(H14=0,"",'Ark1'!AR1478)</f>
        <v>211.51356652500817</v>
      </c>
      <c r="P14" s="425">
        <f>+IF(H14=0,"",'Ark1'!AS1478)</f>
        <v>27.38481858060215</v>
      </c>
      <c r="Q14" s="43"/>
      <c r="R14" s="1">
        <f>+'Ark1'!T1478</f>
        <v>7.6596927100359604</v>
      </c>
      <c r="S14" s="305">
        <f>+'Ark1'!U1478</f>
        <v>260.12608695652193</v>
      </c>
      <c r="T14" s="11">
        <f>+'Ark1'!W1478</f>
        <v>70.709382151029715</v>
      </c>
      <c r="U14" s="67">
        <f>+'Ark1'!X1478</f>
        <v>5.5246812683883606</v>
      </c>
      <c r="V14" s="11">
        <f>+'Ark1'!AG1478</f>
        <v>875.63157894736867</v>
      </c>
      <c r="W14" s="11">
        <f>+'Ark1'!AH1478</f>
        <v>99.96730957829358</v>
      </c>
      <c r="X14" s="11">
        <f>+'Ark1'!AI1478</f>
        <v>27.459954233409608</v>
      </c>
      <c r="Y14" s="19">
        <f t="shared" si="5"/>
        <v>297.07252823068552</v>
      </c>
      <c r="Z14" s="19">
        <f t="shared" si="6"/>
        <v>62.265631842964737</v>
      </c>
      <c r="AA14" s="11">
        <f t="shared" si="7"/>
        <v>1.5151064883605745</v>
      </c>
      <c r="AB14" s="43"/>
      <c r="AC14" s="4"/>
      <c r="AD14" s="56"/>
      <c r="AE14" s="3"/>
      <c r="AF14" s="1"/>
      <c r="AG14" s="19">
        <v>150</v>
      </c>
      <c r="AH14" t="s">
        <v>735</v>
      </c>
      <c r="AI14" s="2" t="s">
        <v>802</v>
      </c>
      <c r="AJ14" s="2"/>
      <c r="AK14" s="2"/>
    </row>
    <row r="15" spans="1:44" ht="15.6">
      <c r="A15" s="43"/>
      <c r="B15">
        <f>+'Ark1'!C1479</f>
        <v>2024</v>
      </c>
      <c r="C15">
        <f>+'Ark1'!AQ1479</f>
        <v>950</v>
      </c>
      <c r="D15" s="3" t="str">
        <f t="shared" si="0"/>
        <v>901 - 950 dg</v>
      </c>
      <c r="E15" s="3" t="str">
        <f t="shared" si="1"/>
        <v>2,46 - 2,60</v>
      </c>
      <c r="F15">
        <f>+'Ark1'!Q1479</f>
        <v>2100</v>
      </c>
      <c r="G15" s="50"/>
      <c r="H15" s="19">
        <f>+'Ark1'!R1479</f>
        <v>3104</v>
      </c>
      <c r="I15" s="235">
        <f>+'Ark1'!AE1479</f>
        <v>6.8602749414312845</v>
      </c>
      <c r="J15" s="235">
        <f>+I15-I39</f>
        <v>1.3383654294968359</v>
      </c>
      <c r="K15" s="70">
        <f>+'Ark1'!AF1479</f>
        <v>6.6657903938040244</v>
      </c>
      <c r="L15" s="13">
        <f>+'Ark1'!S1479</f>
        <v>4.0503063527894225</v>
      </c>
      <c r="M15" s="442">
        <f>+L15-L39</f>
        <v>0.53829487914295315</v>
      </c>
      <c r="N15" s="193"/>
      <c r="O15" s="424">
        <f>+IF(H15=0,"",'Ark1'!AR1479)</f>
        <v>211.78833762886595</v>
      </c>
      <c r="P15" s="425">
        <f>+IF(H15=0,"",'Ark1'!AS1479)</f>
        <v>27.045912720527458</v>
      </c>
      <c r="Q15" s="43"/>
      <c r="R15" s="1">
        <f>+'Ark1'!T1479</f>
        <v>7.4114046391752577</v>
      </c>
      <c r="S15" s="305">
        <f>+'Ark1'!U1479</f>
        <v>257.7812177835047</v>
      </c>
      <c r="T15" s="11">
        <f>+'Ark1'!W1479</f>
        <v>65.173969072164951</v>
      </c>
      <c r="U15" s="67">
        <f>+'Ark1'!X1479</f>
        <v>5.5090206185566997</v>
      </c>
      <c r="V15" s="11">
        <f>+'Ark1'!AG1479</f>
        <v>926.2135953608248</v>
      </c>
      <c r="W15" s="11">
        <f>+'Ark1'!AH1479</f>
        <v>99.935567010309285</v>
      </c>
      <c r="X15" s="11">
        <f>+'Ark1'!AI1479</f>
        <v>33.795103092783499</v>
      </c>
      <c r="Y15" s="19">
        <f t="shared" si="5"/>
        <v>278.31724677187549</v>
      </c>
      <c r="Z15" s="19">
        <f t="shared" si="6"/>
        <v>63.644869135879631</v>
      </c>
      <c r="AA15" s="11">
        <f t="shared" si="7"/>
        <v>1.4780952380952381</v>
      </c>
      <c r="AB15" s="43"/>
      <c r="AC15" s="4"/>
      <c r="AD15" s="56"/>
      <c r="AE15" s="3"/>
      <c r="AF15" s="13"/>
      <c r="AG15" s="19">
        <v>200</v>
      </c>
      <c r="AH15" t="s">
        <v>738</v>
      </c>
      <c r="AI15" s="2" t="s">
        <v>803</v>
      </c>
      <c r="AJ15" s="2"/>
      <c r="AK15" s="4"/>
      <c r="AL15" s="4"/>
      <c r="AM15" s="4"/>
    </row>
    <row r="16" spans="1:44" ht="15.6">
      <c r="A16" s="43"/>
      <c r="B16">
        <f>+'Ark1'!C1480</f>
        <v>2024</v>
      </c>
      <c r="C16">
        <f>+'Ark1'!AQ1480</f>
        <v>1000</v>
      </c>
      <c r="D16" s="3" t="str">
        <f t="shared" si="0"/>
        <v>951- 1000 dg</v>
      </c>
      <c r="E16" s="3" t="str">
        <f t="shared" si="1"/>
        <v>2,60 - 2,73</v>
      </c>
      <c r="F16">
        <f>+'Ark1'!Q1480</f>
        <v>2423</v>
      </c>
      <c r="G16" s="50"/>
      <c r="H16" s="19">
        <f>+'Ark1'!R1480</f>
        <v>3540</v>
      </c>
      <c r="I16" s="235">
        <f>+'Ark1'!AE1480</f>
        <v>7.8238960350086195</v>
      </c>
      <c r="J16" s="235">
        <f t="shared" ref="J16:J19" si="8">+I16-I43</f>
        <v>1.6983369169307982</v>
      </c>
      <c r="K16" s="70">
        <f>+'Ark1'!AF1480</f>
        <v>7.6021516491933729</v>
      </c>
      <c r="L16" s="13">
        <f>+'Ark1'!S1480</f>
        <v>3.9081920903954801</v>
      </c>
      <c r="M16" s="442">
        <f t="shared" ref="M16:M19" si="9">+L16-L43</f>
        <v>0.39121827856230817</v>
      </c>
      <c r="N16" s="193"/>
      <c r="O16" s="424">
        <f>+IF(H16=0,"",'Ark1'!AR1480)</f>
        <v>213.02909604519775</v>
      </c>
      <c r="P16" s="425">
        <f>+IF(H16=0,"",'Ark1'!AS1480)</f>
        <v>26.561324205772419</v>
      </c>
      <c r="Q16" s="43"/>
      <c r="R16" s="1">
        <f>+'Ark1'!T1480</f>
        <v>7.0847457627118642</v>
      </c>
      <c r="S16" s="305">
        <f>+'Ark1'!U1480</f>
        <v>257.78319209039546</v>
      </c>
      <c r="T16" s="11">
        <f>+'Ark1'!W1480</f>
        <v>58.672316384180803</v>
      </c>
      <c r="U16" s="67">
        <f>+'Ark1'!X1480</f>
        <v>5.5649717514124308</v>
      </c>
      <c r="V16" s="11">
        <f>+'Ark1'!AG1480</f>
        <v>976.06581920903932</v>
      </c>
      <c r="W16" s="11">
        <f>+'Ark1'!AH1480</f>
        <v>99.858757062146879</v>
      </c>
      <c r="X16" s="11">
        <f>+'Ark1'!AI1480</f>
        <v>34.915254237288138</v>
      </c>
      <c r="Y16" s="19">
        <f t="shared" ref="Y16:Y21" si="10">1000*S16/V16</f>
        <v>264.1043124523012</v>
      </c>
      <c r="Z16" s="19">
        <f t="shared" ref="Z16:Z21" si="11">+S16/L16</f>
        <v>65.959703650162623</v>
      </c>
      <c r="AA16" s="11">
        <f t="shared" ref="AA16:AA21" si="12">+H16/F16</f>
        <v>1.4609987618654561</v>
      </c>
      <c r="AB16" s="43"/>
      <c r="AC16" s="4"/>
      <c r="AD16" s="56"/>
      <c r="AE16" s="3"/>
      <c r="AF16" s="13"/>
      <c r="AG16" s="19">
        <v>250</v>
      </c>
      <c r="AH16" t="s">
        <v>739</v>
      </c>
      <c r="AI16" s="1" t="s">
        <v>804</v>
      </c>
      <c r="AJ16" s="2"/>
      <c r="AK16" s="4"/>
      <c r="AL16" s="4"/>
      <c r="AM16" s="4"/>
    </row>
    <row r="17" spans="1:44" ht="15.6">
      <c r="A17" s="43"/>
      <c r="B17">
        <f>+'Ark1'!C1481</f>
        <v>2024</v>
      </c>
      <c r="C17">
        <f>+'Ark1'!AQ1481</f>
        <v>1050</v>
      </c>
      <c r="D17" s="3" t="str">
        <f t="shared" si="0"/>
        <v>1001 - 1050 dg</v>
      </c>
      <c r="E17" s="3" t="str">
        <f t="shared" si="1"/>
        <v>2,74 - 2,87</v>
      </c>
      <c r="F17">
        <f>+'Ark1'!Q1481</f>
        <v>2264</v>
      </c>
      <c r="G17" s="50"/>
      <c r="H17" s="19">
        <f>+'Ark1'!R1481</f>
        <v>3265</v>
      </c>
      <c r="I17" s="235">
        <f>+'Ark1'!AE1481</f>
        <v>7.2161075012155758</v>
      </c>
      <c r="J17" s="235">
        <f t="shared" si="8"/>
        <v>1.7199273167560891</v>
      </c>
      <c r="K17" s="70">
        <f>+'Ark1'!AF1481</f>
        <v>6.9884737934502938</v>
      </c>
      <c r="L17" s="13">
        <f>+'Ark1'!S1481</f>
        <v>3.6295955882352944</v>
      </c>
      <c r="M17" s="442">
        <f t="shared" si="9"/>
        <v>0.12454872450061405</v>
      </c>
      <c r="N17" s="193"/>
      <c r="O17" s="424">
        <f>+IF(H17=0,"",'Ark1'!AR1481)</f>
        <v>214.56416539050537</v>
      </c>
      <c r="P17" s="425">
        <f>+IF(H17=0,"",'Ark1'!AS1481)</f>
        <v>25.944038408828845</v>
      </c>
      <c r="Q17" s="43"/>
      <c r="R17" s="1">
        <f>+'Ark1'!T1481</f>
        <v>7.0042879019908124</v>
      </c>
      <c r="S17" s="305">
        <f>+'Ark1'!U1481</f>
        <v>256.93335375191464</v>
      </c>
      <c r="T17" s="11">
        <f>+'Ark1'!W1481</f>
        <v>56.937212863705987</v>
      </c>
      <c r="U17" s="67">
        <f>+'Ark1'!X1481</f>
        <v>5.267993874425728</v>
      </c>
      <c r="V17" s="11">
        <f>+'Ark1'!AG1481</f>
        <v>1024.5445635528331</v>
      </c>
      <c r="W17" s="11">
        <f>+'Ark1'!AH1481</f>
        <v>99.908116385911185</v>
      </c>
      <c r="X17" s="11">
        <f>+'Ark1'!AI1481</f>
        <v>26.125574272588043</v>
      </c>
      <c r="Y17" s="19">
        <f t="shared" si="10"/>
        <v>250.77811438571482</v>
      </c>
      <c r="Z17" s="19">
        <f t="shared" si="11"/>
        <v>70.788424634612085</v>
      </c>
      <c r="AA17" s="11">
        <f t="shared" si="12"/>
        <v>1.4421378091872792</v>
      </c>
      <c r="AB17" s="43"/>
      <c r="AC17" s="4"/>
      <c r="AD17" s="56"/>
      <c r="AE17" s="3"/>
      <c r="AF17" s="13"/>
      <c r="AG17" s="19">
        <v>300</v>
      </c>
      <c r="AH17" t="s">
        <v>740</v>
      </c>
      <c r="AI17" s="1" t="s">
        <v>805</v>
      </c>
      <c r="AJ17" s="2"/>
      <c r="AK17" s="4"/>
      <c r="AL17" s="4"/>
      <c r="AM17" s="4"/>
    </row>
    <row r="18" spans="1:44" ht="15.6">
      <c r="A18" s="43"/>
      <c r="B18">
        <f>+'Ark1'!C1482</f>
        <v>2024</v>
      </c>
      <c r="C18">
        <f>+'Ark1'!AQ1482</f>
        <v>1100</v>
      </c>
      <c r="D18" s="3" t="str">
        <f t="shared" si="0"/>
        <v>1051 - 1100 dg</v>
      </c>
      <c r="E18" s="3" t="str">
        <f t="shared" si="1"/>
        <v>2,87 - 3,01</v>
      </c>
      <c r="F18">
        <f>+'Ark1'!Q1482</f>
        <v>2113</v>
      </c>
      <c r="G18" s="50"/>
      <c r="H18" s="19">
        <f>+'Ark1'!R1482</f>
        <v>2940</v>
      </c>
      <c r="I18" s="235">
        <f>+'Ark1'!AE1482</f>
        <v>6.4978119612783471</v>
      </c>
      <c r="J18" s="235">
        <f t="shared" si="8"/>
        <v>5.472597220352883</v>
      </c>
      <c r="K18" s="70">
        <f>+'Ark1'!AF1482</f>
        <v>6.3999703162429054</v>
      </c>
      <c r="L18" s="13">
        <f>+'Ark1'!S1482</f>
        <v>3.5151412044913242</v>
      </c>
      <c r="M18" s="442">
        <f t="shared" si="9"/>
        <v>7.1125760475880817E-2</v>
      </c>
      <c r="N18" s="193"/>
      <c r="O18" s="424">
        <f>+IF(H18=0,"",'Ark1'!AR1482)</f>
        <v>216.22346938775513</v>
      </c>
      <c r="P18" s="425">
        <f>+IF(H18=0,"",'Ark1'!AS1482)</f>
        <v>25.785821251697545</v>
      </c>
      <c r="Q18" s="43"/>
      <c r="R18" s="1">
        <f>+'Ark1'!T1482</f>
        <v>7.0874149659863956</v>
      </c>
      <c r="S18" s="305">
        <f>+'Ark1'!U1482</f>
        <v>261.30755102040871</v>
      </c>
      <c r="T18" s="11">
        <f>+'Ark1'!W1482</f>
        <v>58.809523809523824</v>
      </c>
      <c r="U18" s="67">
        <f>+'Ark1'!X1482</f>
        <v>6.2925170068027212</v>
      </c>
      <c r="V18" s="11">
        <f>+'Ark1'!AG1482</f>
        <v>1076.7493197278909</v>
      </c>
      <c r="W18" s="11">
        <f>+'Ark1'!AH1482</f>
        <v>100</v>
      </c>
      <c r="X18" s="11">
        <f>+'Ark1'!AI1482</f>
        <v>19.353741496598637</v>
      </c>
      <c r="Y18" s="19">
        <f t="shared" si="10"/>
        <v>242.681881690387</v>
      </c>
      <c r="Z18" s="19">
        <f t="shared" si="11"/>
        <v>74.337711010452139</v>
      </c>
      <c r="AA18" s="11">
        <f t="shared" si="12"/>
        <v>1.3913866540463795</v>
      </c>
      <c r="AB18" s="43"/>
      <c r="AC18" s="4"/>
      <c r="AD18" s="56"/>
      <c r="AE18" s="3"/>
      <c r="AF18" s="13"/>
      <c r="AG18" s="19">
        <v>350</v>
      </c>
      <c r="AH18" t="s">
        <v>741</v>
      </c>
      <c r="AI18" s="1" t="s">
        <v>806</v>
      </c>
      <c r="AJ18" s="2"/>
      <c r="AK18" s="4"/>
      <c r="AL18" s="4"/>
      <c r="AM18" s="4"/>
    </row>
    <row r="19" spans="1:44" ht="15.6">
      <c r="A19" s="43"/>
      <c r="B19">
        <f>+'Ark1'!C1483</f>
        <v>2024</v>
      </c>
      <c r="C19">
        <f>+'Ark1'!AQ1483</f>
        <v>1150</v>
      </c>
      <c r="D19" s="3" t="str">
        <f t="shared" si="0"/>
        <v>1101 - 1150 dg</v>
      </c>
      <c r="E19" s="3" t="str">
        <f t="shared" si="1"/>
        <v>3,01 - 3,15</v>
      </c>
      <c r="F19">
        <f>+'Ark1'!Q1483</f>
        <v>2075</v>
      </c>
      <c r="G19" s="50"/>
      <c r="H19" s="19">
        <f>+'Ark1'!R1483</f>
        <v>2792</v>
      </c>
      <c r="I19" s="235">
        <f>+'Ark1'!AE1483</f>
        <v>6.1707112230915442</v>
      </c>
      <c r="J19" s="235">
        <f t="shared" si="8"/>
        <v>6.1707112230915442</v>
      </c>
      <c r="K19" s="70">
        <f>+'Ark1'!AF1483</f>
        <v>6.1874422129134157</v>
      </c>
      <c r="L19" s="13">
        <f>+'Ark1'!S1483</f>
        <v>3.5200860832137741</v>
      </c>
      <c r="M19" s="442">
        <f t="shared" si="9"/>
        <v>3.5200860832137741</v>
      </c>
      <c r="N19" s="193"/>
      <c r="O19" s="424">
        <f>+IF(H19=0,"",'Ark1'!AR1483)</f>
        <v>217.43409742120355</v>
      </c>
      <c r="P19" s="425">
        <f>+IF(H19=0,"",'Ark1'!AS1483)</f>
        <v>25.826372153840072</v>
      </c>
      <c r="Q19" s="43"/>
      <c r="R19" s="1">
        <f>+'Ark1'!T1483</f>
        <v>7.226002865329515</v>
      </c>
      <c r="S19" s="305">
        <f>+'Ark1'!U1483</f>
        <v>266.02170487105963</v>
      </c>
      <c r="T19" s="11">
        <f>+'Ark1'!W1483</f>
        <v>62.679083094555878</v>
      </c>
      <c r="U19" s="67">
        <f>+'Ark1'!X1483</f>
        <v>6.1246418338108892</v>
      </c>
      <c r="V19" s="11">
        <f>+'Ark1'!AG1483</f>
        <v>1125.4358882521492</v>
      </c>
      <c r="W19" s="11">
        <f>+'Ark1'!AH1483</f>
        <v>99.928366762177632</v>
      </c>
      <c r="X19" s="11">
        <f>+'Ark1'!AI1483</f>
        <v>17.944126074498563</v>
      </c>
      <c r="Y19" s="19">
        <f t="shared" si="10"/>
        <v>236.37215380096231</v>
      </c>
      <c r="Z19" s="19">
        <f t="shared" si="11"/>
        <v>75.57249981460302</v>
      </c>
      <c r="AA19" s="11">
        <f t="shared" si="12"/>
        <v>1.3455421686746989</v>
      </c>
      <c r="AB19" s="43"/>
      <c r="AC19" s="4"/>
      <c r="AD19" s="56"/>
      <c r="AE19" s="3"/>
      <c r="AF19" s="13"/>
      <c r="AG19" s="19">
        <v>400</v>
      </c>
      <c r="AH19" t="s">
        <v>742</v>
      </c>
      <c r="AI19" s="1" t="s">
        <v>807</v>
      </c>
      <c r="AJ19" s="2"/>
      <c r="AK19" s="4"/>
      <c r="AL19" s="4"/>
      <c r="AM19" s="4"/>
    </row>
    <row r="20" spans="1:44" ht="15.6">
      <c r="A20" s="43"/>
      <c r="B20">
        <f>+'Ark1'!C1484</f>
        <v>2024</v>
      </c>
      <c r="C20">
        <f>+'Ark1'!AQ1484</f>
        <v>1200</v>
      </c>
      <c r="D20" s="3" t="str">
        <f t="shared" si="0"/>
        <v>1151 - 1200 dg</v>
      </c>
      <c r="E20" s="3" t="str">
        <f t="shared" si="1"/>
        <v>3,15 - 3,28</v>
      </c>
      <c r="F20">
        <f>+'Ark1'!Q1484</f>
        <v>1829</v>
      </c>
      <c r="G20" s="50"/>
      <c r="H20" s="19">
        <f>+'Ark1'!R1484</f>
        <v>2402</v>
      </c>
      <c r="I20" s="235">
        <f>+'Ark1'!AE1484</f>
        <v>5.3087565751668659</v>
      </c>
      <c r="J20" s="235" t="e">
        <f>+I20-#REF!</f>
        <v>#REF!</v>
      </c>
      <c r="K20" s="70">
        <f>+'Ark1'!AF1484</f>
        <v>5.4558182409036524</v>
      </c>
      <c r="L20" s="13">
        <f>+'Ark1'!S1484</f>
        <v>3.5666666666666678</v>
      </c>
      <c r="M20" s="442" t="e">
        <f>+L20-#REF!</f>
        <v>#REF!</v>
      </c>
      <c r="N20" s="193"/>
      <c r="O20" s="424">
        <f>+IF(H20=0,"",'Ark1'!AR1484)</f>
        <v>218.7718567860116</v>
      </c>
      <c r="P20" s="425">
        <f>+IF(H20=0,"",'Ark1'!AS1484)</f>
        <v>25.997053533576544</v>
      </c>
      <c r="Q20" s="43"/>
      <c r="R20" s="1">
        <f>+'Ark1'!T1484</f>
        <v>7.3530391340549572</v>
      </c>
      <c r="S20" s="305">
        <f>+'Ark1'!U1484</f>
        <v>272.65170691090702</v>
      </c>
      <c r="T20" s="11">
        <f>+'Ark1'!W1484</f>
        <v>63.821815154038298</v>
      </c>
      <c r="U20" s="67">
        <f>+'Ark1'!X1484</f>
        <v>8.0349708576186512</v>
      </c>
      <c r="V20" s="11">
        <f>+'Ark1'!AG1484</f>
        <v>1175.0349708576189</v>
      </c>
      <c r="W20" s="11">
        <f>+'Ark1'!AH1484</f>
        <v>100</v>
      </c>
      <c r="X20" s="11">
        <f>+'Ark1'!AI1484</f>
        <v>17.901748542880931</v>
      </c>
      <c r="Y20" s="19">
        <f t="shared" si="10"/>
        <v>232.0370998932122</v>
      </c>
      <c r="Z20" s="19">
        <f t="shared" si="11"/>
        <v>76.444403806796345</v>
      </c>
      <c r="AA20" s="11">
        <f t="shared" si="12"/>
        <v>1.3132859486057955</v>
      </c>
      <c r="AB20" s="43"/>
      <c r="AC20" s="4"/>
      <c r="AD20" s="56"/>
      <c r="AE20" s="3"/>
      <c r="AF20" s="13"/>
      <c r="AG20" s="19">
        <v>450</v>
      </c>
      <c r="AH20" t="s">
        <v>743</v>
      </c>
      <c r="AI20" t="s">
        <v>808</v>
      </c>
      <c r="AJ20" s="1"/>
      <c r="AK20" s="11"/>
      <c r="AL20" s="11"/>
      <c r="AM20" s="11"/>
    </row>
    <row r="21" spans="1:44" ht="15.6">
      <c r="A21" s="43"/>
      <c r="B21">
        <f>+'Ark1'!C1485</f>
        <v>2024</v>
      </c>
      <c r="C21">
        <f>+'Ark1'!AQ1485</f>
        <v>1250</v>
      </c>
      <c r="D21" s="3" t="str">
        <f t="shared" si="0"/>
        <v>1201 - 1250 dg</v>
      </c>
      <c r="E21" s="3" t="str">
        <f t="shared" si="1"/>
        <v>3,29 - 3,42</v>
      </c>
      <c r="F21">
        <f>+'Ark1'!Q1485</f>
        <v>1735</v>
      </c>
      <c r="G21" s="50"/>
      <c r="H21" s="19">
        <f>+'Ark1'!R1485</f>
        <v>2237</v>
      </c>
      <c r="I21" s="235">
        <f>+'Ark1'!AE1485</f>
        <v>4.9440834548910404</v>
      </c>
      <c r="J21" s="235" t="e">
        <f>+I21-#REF!</f>
        <v>#REF!</v>
      </c>
      <c r="K21" s="70">
        <f>+'Ark1'!AF1485</f>
        <v>5.1063526480827885</v>
      </c>
      <c r="L21" s="13">
        <f>+'Ark1'!S1485</f>
        <v>3.6071588366890386</v>
      </c>
      <c r="M21" s="442" t="e">
        <f>+L21-#REF!</f>
        <v>#REF!</v>
      </c>
      <c r="N21" s="193"/>
      <c r="O21" s="424">
        <f>+IF(H21=0,"",'Ark1'!AR1485)</f>
        <v>218.61510952168089</v>
      </c>
      <c r="P21" s="425">
        <f>+IF(H21=0,"",'Ark1'!AS1485)</f>
        <v>26.157054324364477</v>
      </c>
      <c r="Q21" s="43"/>
      <c r="R21" s="1">
        <f>+'Ark1'!T1485</f>
        <v>7.492177022798387</v>
      </c>
      <c r="S21" s="305">
        <f>+'Ark1'!U1485</f>
        <v>274.00983459991073</v>
      </c>
      <c r="T21" s="11">
        <f>+'Ark1'!W1485</f>
        <v>67.545820295037998</v>
      </c>
      <c r="U21" s="67">
        <f>+'Ark1'!X1485</f>
        <v>7.3759499329459102</v>
      </c>
      <c r="V21" s="11">
        <f>+'Ark1'!AG1485</f>
        <v>1225.8582923558336</v>
      </c>
      <c r="W21" s="11">
        <f>+'Ark1'!AH1485</f>
        <v>100</v>
      </c>
      <c r="X21" s="11">
        <f>+'Ark1'!AI1485</f>
        <v>20.831470719713906</v>
      </c>
      <c r="Y21" s="19">
        <f t="shared" si="10"/>
        <v>223.52488563202789</v>
      </c>
      <c r="Z21" s="19">
        <f t="shared" si="11"/>
        <v>75.962785950235727</v>
      </c>
      <c r="AA21" s="11">
        <f t="shared" si="12"/>
        <v>1.2893371757925072</v>
      </c>
      <c r="AB21" s="43"/>
      <c r="AC21" s="4"/>
      <c r="AD21" s="56"/>
      <c r="AE21" s="3"/>
      <c r="AF21" s="13"/>
      <c r="AG21" s="11">
        <v>500</v>
      </c>
      <c r="AH21" t="s">
        <v>744</v>
      </c>
      <c r="AI21" t="s">
        <v>809</v>
      </c>
      <c r="AJ21" s="1"/>
      <c r="AK21" s="11"/>
      <c r="AL21" s="11"/>
      <c r="AM21" s="11"/>
    </row>
    <row r="22" spans="1:44" ht="15.6">
      <c r="A22" s="43"/>
      <c r="B22">
        <f>+'Ark1'!C1486</f>
        <v>2024</v>
      </c>
      <c r="C22">
        <f>+'Ark1'!AQ1486</f>
        <v>1300</v>
      </c>
      <c r="D22" s="3" t="str">
        <f t="shared" si="0"/>
        <v>1251 - 1300 dg</v>
      </c>
      <c r="E22" s="3" t="str">
        <f t="shared" si="1"/>
        <v>3,42 - 3,56</v>
      </c>
      <c r="F22">
        <f>+'Ark1'!Q1486</f>
        <v>1890</v>
      </c>
      <c r="G22" s="50"/>
      <c r="H22" s="19">
        <f>+'Ark1'!R1486</f>
        <v>2512</v>
      </c>
      <c r="I22" s="235">
        <f>+'Ark1'!AE1486</f>
        <v>5.5518719886840815</v>
      </c>
      <c r="J22" s="235" t="e">
        <f>+I22-#REF!</f>
        <v>#REF!</v>
      </c>
      <c r="K22" s="70">
        <f>+'Ark1'!AF1486</f>
        <v>5.7987384453213764</v>
      </c>
      <c r="L22" s="13">
        <f>+'Ark1'!S1486</f>
        <v>3.7540852929453976</v>
      </c>
      <c r="M22" s="442" t="e">
        <f>+L22-#REF!</f>
        <v>#REF!</v>
      </c>
      <c r="N22" s="193"/>
      <c r="O22" s="424">
        <f>+IF(H22=0,"",'Ark1'!AR1486)</f>
        <v>218.48128980891724</v>
      </c>
      <c r="P22" s="425">
        <f>+IF(H22=0,"",'Ark1'!AS1486)</f>
        <v>26.514589623095841</v>
      </c>
      <c r="Q22" s="43"/>
      <c r="R22" s="1">
        <f>+'Ark1'!T1486</f>
        <v>7.5250796178343933</v>
      </c>
      <c r="S22" s="305">
        <f>+'Ark1'!U1486</f>
        <v>277.09916401273847</v>
      </c>
      <c r="T22" s="11">
        <f>+'Ark1'!W1486</f>
        <v>66.878980891719749</v>
      </c>
      <c r="U22" s="67">
        <f>+'Ark1'!X1486</f>
        <v>9.3949044585987256</v>
      </c>
      <c r="V22" s="11">
        <f>+'Ark1'!AG1486</f>
        <v>1276.1050955414012</v>
      </c>
      <c r="W22" s="11">
        <f>+'Ark1'!AH1486</f>
        <v>99.920382165605105</v>
      </c>
      <c r="X22" s="11">
        <f>+'Ark1'!AI1486</f>
        <v>26.552547770700642</v>
      </c>
      <c r="Y22" s="19">
        <f t="shared" ref="Y22:Y24" si="13">1000*S22/V22</f>
        <v>217.14446951187526</v>
      </c>
      <c r="Z22" s="19">
        <f t="shared" ref="Z22:Z24" si="14">+S22/L22</f>
        <v>73.812698004879564</v>
      </c>
      <c r="AA22" s="11">
        <f t="shared" ref="AA22:AA24" si="15">+H22/F22</f>
        <v>1.3291005291005291</v>
      </c>
      <c r="AB22" s="43"/>
      <c r="AC22" s="4"/>
      <c r="AD22" s="56"/>
      <c r="AE22" s="3"/>
      <c r="AF22" s="13"/>
      <c r="AG22" s="19">
        <v>550</v>
      </c>
      <c r="AH22" t="s">
        <v>745</v>
      </c>
      <c r="AI22" t="s">
        <v>810</v>
      </c>
      <c r="AJ22" s="1"/>
      <c r="AK22" s="11"/>
      <c r="AL22" s="11"/>
      <c r="AM22" s="11"/>
    </row>
    <row r="23" spans="1:44" ht="15.6">
      <c r="A23" s="43"/>
      <c r="B23">
        <f>+'Ark1'!C1487</f>
        <v>2024</v>
      </c>
      <c r="C23">
        <f>+'Ark1'!AQ1487</f>
        <v>1350</v>
      </c>
      <c r="D23" s="3" t="str">
        <f t="shared" si="0"/>
        <v>1251 - 1300 dg</v>
      </c>
      <c r="E23" s="3" t="str">
        <f t="shared" si="1"/>
        <v>3,42 - 3,56</v>
      </c>
      <c r="F23">
        <f>+'Ark1'!Q1487</f>
        <v>2148</v>
      </c>
      <c r="G23" s="50"/>
      <c r="H23" s="19">
        <f>+'Ark1'!R1487</f>
        <v>2845</v>
      </c>
      <c r="I23" s="235">
        <f>+'Ark1'!AE1487</f>
        <v>6.2878486496043857</v>
      </c>
      <c r="J23" s="235" t="e">
        <f>+I23-#REF!</f>
        <v>#REF!</v>
      </c>
      <c r="K23" s="70">
        <f>+'Ark1'!AF1487</f>
        <v>6.6215913194604124</v>
      </c>
      <c r="L23" s="13">
        <f>+'Ark1'!S1487</f>
        <v>3.7925325818950344</v>
      </c>
      <c r="M23" s="442" t="e">
        <f>+L23-#REF!</f>
        <v>#REF!</v>
      </c>
      <c r="N23" s="193"/>
      <c r="O23" s="424">
        <f>+IF(H23=0,"",'Ark1'!AR1487)</f>
        <v>218.86010544815463</v>
      </c>
      <c r="P23" s="425">
        <f>+IF(H23=0,"",'Ark1'!AS1487)</f>
        <v>26.60236984622934</v>
      </c>
      <c r="Q23" s="43"/>
      <c r="R23" s="1">
        <f>+'Ark1'!T1487</f>
        <v>7.4850615114235506</v>
      </c>
      <c r="S23" s="305">
        <f>+'Ark1'!U1487</f>
        <v>279.38393673110738</v>
      </c>
      <c r="T23" s="11">
        <f>+'Ark1'!W1487</f>
        <v>65.869947275922641</v>
      </c>
      <c r="U23" s="67">
        <f>+'Ark1'!X1487</f>
        <v>9.701230228471001</v>
      </c>
      <c r="V23" s="11">
        <f>+'Ark1'!AG1487</f>
        <v>1325.885764499121</v>
      </c>
      <c r="W23" s="11">
        <f>+'Ark1'!AH1487</f>
        <v>100</v>
      </c>
      <c r="X23" s="11">
        <f>+'Ark1'!AI1487</f>
        <v>31.704745166959576</v>
      </c>
      <c r="Y23" s="19">
        <f t="shared" si="13"/>
        <v>210.71493805248753</v>
      </c>
      <c r="Z23" s="19">
        <f t="shared" si="14"/>
        <v>73.666852083181354</v>
      </c>
      <c r="AA23" s="11">
        <f t="shared" si="15"/>
        <v>1.3244878957169459</v>
      </c>
      <c r="AB23" s="43"/>
      <c r="AC23" s="4"/>
      <c r="AD23" s="56"/>
      <c r="AE23" s="3"/>
      <c r="AF23" s="13"/>
      <c r="AG23" s="11">
        <v>600</v>
      </c>
      <c r="AH23" s="1" t="s">
        <v>746</v>
      </c>
      <c r="AI23" s="1" t="s">
        <v>811</v>
      </c>
      <c r="AJ23" s="1"/>
      <c r="AK23" s="11"/>
      <c r="AL23" s="11"/>
      <c r="AM23" s="11"/>
    </row>
    <row r="24" spans="1:44" ht="15.6">
      <c r="A24" s="43"/>
      <c r="B24">
        <f>+'Ark1'!C1488</f>
        <v>2024</v>
      </c>
      <c r="C24">
        <f>+'Ark1'!AQ1488</f>
        <v>1400</v>
      </c>
      <c r="D24" s="3" t="str">
        <f t="shared" si="0"/>
        <v>1251 - 1300 dg</v>
      </c>
      <c r="E24" s="3" t="str">
        <f t="shared" si="1"/>
        <v>3,42 - 3,56</v>
      </c>
      <c r="F24">
        <f>+'Ark1'!Q1488</f>
        <v>2079</v>
      </c>
      <c r="G24" s="50"/>
      <c r="H24" s="19">
        <f>+'Ark1'!R1488</f>
        <v>2709</v>
      </c>
      <c r="I24" s="235">
        <f>+'Ark1'!AE1488</f>
        <v>5.9872695928921882</v>
      </c>
      <c r="J24" s="235" t="e">
        <f>+I24-#REF!</f>
        <v>#REF!</v>
      </c>
      <c r="K24" s="70">
        <f>+'Ark1'!AF1488</f>
        <v>6.3593500873339108</v>
      </c>
      <c r="L24" s="13">
        <f>+'Ark1'!S1488</f>
        <v>3.7032520325203246</v>
      </c>
      <c r="M24" s="442" t="e">
        <f>+L24-#REF!</f>
        <v>#REF!</v>
      </c>
      <c r="N24" s="193"/>
      <c r="O24" s="424">
        <f>+IF(H24=0,"",'Ark1'!AR1488)</f>
        <v>220.03802141011437</v>
      </c>
      <c r="P24" s="425">
        <f>+IF(H24=0,"",'Ark1'!AS1488)</f>
        <v>26.409001772156778</v>
      </c>
      <c r="Q24" s="43"/>
      <c r="R24" s="1">
        <f>+'Ark1'!T1488</f>
        <v>7.4916943521594703</v>
      </c>
      <c r="S24" s="305">
        <f>+'Ark1'!U1488</f>
        <v>281.78966408268747</v>
      </c>
      <c r="T24" s="11">
        <f>+'Ark1'!W1488</f>
        <v>66.519010705057198</v>
      </c>
      <c r="U24" s="67">
        <f>+'Ark1'!X1488</f>
        <v>10.483573274270951</v>
      </c>
      <c r="V24" s="11">
        <f>+'Ark1'!AG1488</f>
        <v>1375.2410483573278</v>
      </c>
      <c r="W24" s="11">
        <f>+'Ark1'!AH1488</f>
        <v>99.963086009597632</v>
      </c>
      <c r="X24" s="11">
        <f>+'Ark1'!AI1488</f>
        <v>25.13842746400886</v>
      </c>
      <c r="Y24" s="19">
        <f t="shared" si="13"/>
        <v>204.90201657322132</v>
      </c>
      <c r="Z24" s="19">
        <f t="shared" si="14"/>
        <v>76.092488874139548</v>
      </c>
      <c r="AA24" s="11">
        <f t="shared" si="15"/>
        <v>1.303030303030303</v>
      </c>
      <c r="AB24" s="43"/>
      <c r="AC24" s="4"/>
      <c r="AD24" s="56"/>
      <c r="AE24" s="3"/>
      <c r="AF24" s="5"/>
      <c r="AG24" s="11">
        <v>650</v>
      </c>
      <c r="AH24" s="1" t="s">
        <v>747</v>
      </c>
      <c r="AI24" s="1" t="s">
        <v>812</v>
      </c>
      <c r="AJ24" s="1"/>
      <c r="AK24" s="11"/>
      <c r="AL24" s="11"/>
      <c r="AM24" s="11"/>
    </row>
    <row r="25" spans="1:44" ht="15.6">
      <c r="A25" s="43"/>
      <c r="B25">
        <f>+'Ark1'!C1489</f>
        <v>2024</v>
      </c>
      <c r="C25">
        <f>+'Ark1'!AQ1489</f>
        <v>1450</v>
      </c>
      <c r="D25" s="3" t="str">
        <f t="shared" si="0"/>
        <v>1251 - 1300 dg</v>
      </c>
      <c r="E25" s="3" t="str">
        <f t="shared" si="1"/>
        <v>3,42 - 3,56</v>
      </c>
      <c r="F25">
        <f>+'Ark1'!Q1489</f>
        <v>1929</v>
      </c>
      <c r="G25" s="50"/>
      <c r="H25" s="19">
        <f>+'Ark1'!R1489</f>
        <v>2540</v>
      </c>
      <c r="I25" s="235">
        <f>+'Ark1'!AE1489</f>
        <v>5.6137559121248284</v>
      </c>
      <c r="J25" s="235" t="e">
        <f>+I25-#REF!</f>
        <v>#REF!</v>
      </c>
      <c r="K25" s="70">
        <f>+'Ark1'!AF1489</f>
        <v>5.9959348281249776</v>
      </c>
      <c r="L25" s="13">
        <f>+'Ark1'!S1489</f>
        <v>3.588560157790925</v>
      </c>
      <c r="M25" s="442" t="e">
        <f>+L25-#REF!</f>
        <v>#REF!</v>
      </c>
      <c r="N25" s="193"/>
      <c r="O25" s="424">
        <f>+IF(H25=0,"",'Ark1'!AR1489)</f>
        <v>221.10551181102363</v>
      </c>
      <c r="P25" s="425">
        <f>+IF(H25=0,"",'Ark1'!AS1489)</f>
        <v>26.143161533722871</v>
      </c>
      <c r="Q25" s="43"/>
      <c r="R25" s="1">
        <f>+'Ark1'!T1489</f>
        <v>7.6082677165354351</v>
      </c>
      <c r="S25" s="305">
        <f>+'Ark1'!U1489</f>
        <v>283.36389763779488</v>
      </c>
      <c r="T25" s="11">
        <f>+'Ark1'!W1489</f>
        <v>69.409448818897644</v>
      </c>
      <c r="U25" s="67">
        <f>+'Ark1'!X1489</f>
        <v>10.708661417322839</v>
      </c>
      <c r="V25" s="11">
        <f>+'Ark1'!AG1489</f>
        <v>1425.2574803149605</v>
      </c>
      <c r="W25" s="11">
        <f>+'Ark1'!AH1489</f>
        <v>99.921259842519675</v>
      </c>
      <c r="X25" s="11">
        <f>+'Ark1'!AI1489</f>
        <v>17.598425196850396</v>
      </c>
      <c r="Y25" s="19">
        <f t="shared" ref="Y25" si="16">1000*S25/V25</f>
        <v>198.81593434975395</v>
      </c>
      <c r="Z25" s="19">
        <f t="shared" ref="Z25" si="17">+S25/L25</f>
        <v>78.963117567528897</v>
      </c>
      <c r="AA25" s="11">
        <f t="shared" ref="AA25" si="18">+H25/F25</f>
        <v>1.3167444271643338</v>
      </c>
      <c r="AB25" s="43"/>
      <c r="AC25" s="4"/>
      <c r="AD25" s="56"/>
      <c r="AE25" s="3"/>
      <c r="AF25" s="5"/>
      <c r="AG25" s="11">
        <v>700</v>
      </c>
      <c r="AH25" s="1" t="s">
        <v>748</v>
      </c>
      <c r="AI25" s="1" t="s">
        <v>813</v>
      </c>
      <c r="AJ25" s="1"/>
      <c r="AK25" s="11"/>
      <c r="AL25" s="11"/>
      <c r="AM25" s="11"/>
    </row>
    <row r="26" spans="1:44" ht="15.6">
      <c r="A26" s="43"/>
      <c r="B26">
        <f>+'Ark1'!C1490</f>
        <v>2024</v>
      </c>
      <c r="C26">
        <f>+'Ark1'!AQ1490</f>
        <v>1500</v>
      </c>
      <c r="D26" s="3" t="str">
        <f t="shared" si="0"/>
        <v>1251 - 1300 dg</v>
      </c>
      <c r="E26" s="3" t="str">
        <f t="shared" si="1"/>
        <v>3,42 - 3,56</v>
      </c>
      <c r="F26">
        <f>+'Ark1'!Q1490</f>
        <v>449</v>
      </c>
      <c r="G26" s="50"/>
      <c r="H26" s="19">
        <f>+'Ark1'!R1490</f>
        <v>481</v>
      </c>
      <c r="I26" s="235">
        <f>+'Ark1'!AE1490</f>
        <v>1.0630773991071032</v>
      </c>
      <c r="J26" s="235" t="e">
        <f>+I26-#REF!</f>
        <v>#REF!</v>
      </c>
      <c r="K26" s="70">
        <f>+'Ark1'!AF1490</f>
        <v>1.1269556013983584</v>
      </c>
      <c r="L26" s="13">
        <f>+'Ark1'!S1490</f>
        <v>3.4677754677754686</v>
      </c>
      <c r="M26" s="442" t="e">
        <f>+L26-#REF!</f>
        <v>#REF!</v>
      </c>
      <c r="N26" s="193"/>
      <c r="O26" s="424">
        <f>+IF(H26=0,"",'Ark1'!AR1490)</f>
        <v>221.68607068607065</v>
      </c>
      <c r="P26" s="425">
        <f>+IF(H26=0,"",'Ark1'!AS1490)</f>
        <v>25.789212157516044</v>
      </c>
      <c r="Q26" s="43"/>
      <c r="R26" s="1">
        <f>+'Ark1'!T1490</f>
        <v>7.5093555093555118</v>
      </c>
      <c r="S26" s="305">
        <f>+'Ark1'!U1490</f>
        <v>281.24386694386698</v>
      </c>
      <c r="T26" s="11">
        <f>+'Ark1'!W1490</f>
        <v>67.983367983367984</v>
      </c>
      <c r="U26" s="67">
        <f>+'Ark1'!X1490</f>
        <v>8.7318087318087336</v>
      </c>
      <c r="V26" s="11">
        <f>+'Ark1'!AG1490</f>
        <v>1455.5176715176715</v>
      </c>
      <c r="W26" s="11">
        <f>+'Ark1'!AH1490</f>
        <v>100</v>
      </c>
      <c r="X26" s="11">
        <f>+'Ark1'!AI1490</f>
        <v>16.839916839916839</v>
      </c>
      <c r="Y26" s="19">
        <f t="shared" ref="Y26:Y27" si="19">1000*S26/V26</f>
        <v>193.22600642190307</v>
      </c>
      <c r="Z26" s="19">
        <f t="shared" ref="Z26:Z27" si="20">+S26/L26</f>
        <v>81.102098321342922</v>
      </c>
      <c r="AA26" s="11">
        <f t="shared" ref="AA26:AA27" si="21">+H26/F26</f>
        <v>1.0712694877505569</v>
      </c>
      <c r="AB26" s="43"/>
      <c r="AC26" s="4"/>
      <c r="AD26" s="56"/>
      <c r="AE26" s="3"/>
      <c r="AF26" s="5"/>
      <c r="AG26" s="11">
        <v>750</v>
      </c>
      <c r="AH26" s="1" t="s">
        <v>750</v>
      </c>
      <c r="AI26" s="1" t="s">
        <v>814</v>
      </c>
      <c r="AJ26" s="1"/>
      <c r="AK26" s="11"/>
      <c r="AL26" s="11"/>
      <c r="AM26" s="11"/>
    </row>
    <row r="27" spans="1:44" ht="15.6">
      <c r="A27" s="43"/>
      <c r="B27">
        <f>+'Ark1'!C1491</f>
        <v>2024</v>
      </c>
      <c r="C27">
        <f>+'Ark1'!AQ1491</f>
        <v>1550</v>
      </c>
      <c r="D27" s="3" t="str">
        <f t="shared" si="0"/>
        <v>1251 - 1300 dg</v>
      </c>
      <c r="E27" s="3" t="str">
        <f t="shared" si="1"/>
        <v>3,42 - 3,56</v>
      </c>
      <c r="F27">
        <f>+'Ark1'!Q1491</f>
        <v>0</v>
      </c>
      <c r="G27" s="50"/>
      <c r="H27" s="19">
        <f>+'Ark1'!R1491</f>
        <v>0</v>
      </c>
      <c r="I27" s="235">
        <f>+'Ark1'!AE1491</f>
        <v>0</v>
      </c>
      <c r="J27" s="235" t="e">
        <f>+I27-#REF!</f>
        <v>#REF!</v>
      </c>
      <c r="K27" s="70">
        <f>+'Ark1'!AF1491</f>
        <v>0</v>
      </c>
      <c r="L27" s="13">
        <f>+'Ark1'!S1491</f>
        <v>0</v>
      </c>
      <c r="M27" s="442" t="e">
        <f>+L27-#REF!</f>
        <v>#REF!</v>
      </c>
      <c r="N27" s="193"/>
      <c r="O27" s="424" t="str">
        <f>+IF(H27=0,"",'Ark1'!AR1491)</f>
        <v/>
      </c>
      <c r="P27" s="425" t="str">
        <f>+IF(H27=0,"",'Ark1'!AS1491)</f>
        <v/>
      </c>
      <c r="Q27" s="43"/>
      <c r="R27" s="1">
        <f>+'Ark1'!T1491</f>
        <v>0</v>
      </c>
      <c r="S27" s="305">
        <f>+'Ark1'!U1491</f>
        <v>0</v>
      </c>
      <c r="T27" s="11">
        <f>+'Ark1'!W1491</f>
        <v>0</v>
      </c>
      <c r="U27" s="67">
        <f>+'Ark1'!X1491</f>
        <v>0</v>
      </c>
      <c r="V27" s="11">
        <f>+'Ark1'!AG1491</f>
        <v>0</v>
      </c>
      <c r="W27" s="11">
        <f>+'Ark1'!AH1491</f>
        <v>0</v>
      </c>
      <c r="X27" s="11">
        <f>+'Ark1'!AI1491</f>
        <v>0</v>
      </c>
      <c r="Y27" s="19" t="e">
        <f t="shared" si="19"/>
        <v>#DIV/0!</v>
      </c>
      <c r="Z27" s="19" t="e">
        <f t="shared" si="20"/>
        <v>#DIV/0!</v>
      </c>
      <c r="AA27" s="11" t="e">
        <f t="shared" si="21"/>
        <v>#DIV/0!</v>
      </c>
      <c r="AB27" s="43"/>
      <c r="AC27" s="4"/>
      <c r="AD27" s="56"/>
      <c r="AE27" s="3"/>
      <c r="AF27" s="5"/>
      <c r="AG27" s="11"/>
      <c r="AH27" s="1"/>
      <c r="AI27" s="1"/>
      <c r="AJ27" s="1"/>
      <c r="AK27" s="11"/>
      <c r="AL27" s="11"/>
      <c r="AM27" s="11"/>
    </row>
    <row r="28" spans="1:44" ht="15.6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19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"/>
      <c r="AD28" s="13"/>
      <c r="AE28" s="3"/>
      <c r="AF28" s="5"/>
      <c r="AG28" s="11"/>
      <c r="AH28" s="1"/>
      <c r="AI28" s="1"/>
    </row>
    <row r="29" spans="1:44" ht="15.6">
      <c r="A29" s="43"/>
      <c r="B29" s="51">
        <f>+'Ark1'!C1542</f>
        <v>2023</v>
      </c>
      <c r="C29" s="51">
        <f>+'Ark1'!AQ1542</f>
        <v>700</v>
      </c>
      <c r="D29" s="52" t="str">
        <f t="shared" ref="D29:D45" si="22">VLOOKUP(C29,$AG$11:$AI$73,2)</f>
        <v>651 - 700 dg</v>
      </c>
      <c r="E29" s="52" t="str">
        <f t="shared" ref="E29:E45" si="23">VLOOKUP(C29,$AG$11:$AI$73,3)</f>
        <v>1,78 - 1,91</v>
      </c>
      <c r="F29" s="51">
        <f>+'Ark1'!Q1542</f>
        <v>3</v>
      </c>
      <c r="G29" s="50"/>
      <c r="H29" s="76">
        <f>+'Ark1'!R1542</f>
        <v>4</v>
      </c>
      <c r="I29" s="69">
        <f>+'Ark1'!AE1542</f>
        <v>7.9167161461425797E-3</v>
      </c>
      <c r="J29" s="69"/>
      <c r="K29" s="69">
        <f>+'Ark1'!AF1542</f>
        <v>4.87541155373748E-3</v>
      </c>
      <c r="L29" s="53">
        <f>+'Ark1'!S1542</f>
        <v>2.75</v>
      </c>
      <c r="M29" s="69"/>
      <c r="N29" s="193"/>
      <c r="O29" s="424">
        <f>+IF(H29=0,"",'Ark1'!AR1542)</f>
        <v>205.5</v>
      </c>
      <c r="P29" s="425">
        <f>+IF(H29=0,"",'Ark1'!AS1542)</f>
        <v>21.722736020260189</v>
      </c>
      <c r="Q29" s="43"/>
      <c r="R29" s="53">
        <f>+'Ark1'!T1542</f>
        <v>4.5</v>
      </c>
      <c r="S29" s="305">
        <f>+'Ark1'!U1542</f>
        <v>161.625</v>
      </c>
      <c r="T29" s="76">
        <f>+'Ark1'!W1542</f>
        <v>25</v>
      </c>
      <c r="U29" s="66">
        <f>+'Ark1'!X1542</f>
        <v>0</v>
      </c>
      <c r="V29" s="76">
        <f>+'Ark1'!AG1542</f>
        <v>676</v>
      </c>
      <c r="W29" s="66">
        <f>+'Ark1'!AH1542</f>
        <v>100</v>
      </c>
      <c r="X29" s="66">
        <f>+'Ark1'!AI1542</f>
        <v>50</v>
      </c>
      <c r="Y29" s="76">
        <f t="shared" ref="Y29" si="24">1000*S29/V29</f>
        <v>239.09023668639054</v>
      </c>
      <c r="Z29" s="66">
        <f t="shared" ref="Z29" si="25">+S29/L29</f>
        <v>58.772727272727273</v>
      </c>
      <c r="AA29" s="76">
        <f t="shared" ref="AA29" si="26">+H29/F29</f>
        <v>1.3333333333333333</v>
      </c>
      <c r="AB29" s="43"/>
      <c r="AC29" s="13"/>
      <c r="AD29" s="13"/>
      <c r="AE29" s="3"/>
      <c r="AG29" s="11"/>
      <c r="AH29" s="1"/>
      <c r="AI29" s="1"/>
    </row>
    <row r="30" spans="1:44" ht="15.6">
      <c r="A30" s="43"/>
      <c r="B30" s="51">
        <f>+'Ark1'!C1543</f>
        <v>2023</v>
      </c>
      <c r="C30" s="51">
        <f>+'Ark1'!AQ1543</f>
        <v>750</v>
      </c>
      <c r="D30" s="52" t="str">
        <f t="shared" si="22"/>
        <v>701 - 750 dg</v>
      </c>
      <c r="E30" s="52" t="str">
        <f t="shared" si="23"/>
        <v>1,92 - 2,05</v>
      </c>
      <c r="F30" s="51">
        <f>+'Ark1'!Q1543</f>
        <v>1155</v>
      </c>
      <c r="G30" s="50"/>
      <c r="H30" s="76">
        <f>+'Ark1'!R1543</f>
        <v>1499</v>
      </c>
      <c r="I30" s="69">
        <f>+'Ark1'!AE1543</f>
        <v>2.9667893757669326</v>
      </c>
      <c r="J30" s="69"/>
      <c r="K30" s="69">
        <f>+'Ark1'!AF1543</f>
        <v>2.8947886186703418</v>
      </c>
      <c r="L30" s="53">
        <f>+'Ark1'!S1543</f>
        <v>4.7138092061374257</v>
      </c>
      <c r="M30" s="69"/>
      <c r="N30" s="193"/>
      <c r="O30" s="424">
        <f>+IF(H30=0,"",'Ark1'!AR1543)</f>
        <v>206.74716477651765</v>
      </c>
      <c r="P30" s="425">
        <f>+IF(H30=0,"",'Ark1'!AS1543)</f>
        <v>28.90806611483676</v>
      </c>
      <c r="Q30" s="43"/>
      <c r="R30" s="53">
        <f>+'Ark1'!T1543</f>
        <v>8.1107404936624441</v>
      </c>
      <c r="S30" s="305">
        <f>+'Ark1'!U1543</f>
        <v>256.0781187458303</v>
      </c>
      <c r="T30" s="76">
        <f>+'Ark1'!W1543</f>
        <v>79.586390927284867</v>
      </c>
      <c r="U30" s="66">
        <f>+'Ark1'!X1543</f>
        <v>3.0020013342228151</v>
      </c>
      <c r="V30" s="76">
        <f>+'Ark1'!AG1543</f>
        <v>740.55570380253505</v>
      </c>
      <c r="W30" s="66">
        <f>+'Ark1'!AH1543</f>
        <v>99.933288859239511</v>
      </c>
      <c r="X30" s="66">
        <f>+'Ark1'!AI1543</f>
        <v>30.887258172114752</v>
      </c>
      <c r="Y30" s="76">
        <f t="shared" ref="Y30:Y32" si="27">1000*S30/V30</f>
        <v>345.79183906213228</v>
      </c>
      <c r="Z30" s="66">
        <f t="shared" ref="Z30:Z32" si="28">+S30/L30</f>
        <v>54.325091989810296</v>
      </c>
      <c r="AA30" s="76">
        <f t="shared" ref="AA30:AA32" si="29">+H30/F30</f>
        <v>1.2978354978354978</v>
      </c>
      <c r="AB30" s="43"/>
      <c r="AC30" s="2"/>
      <c r="AD30" s="5"/>
      <c r="AE30" s="3"/>
      <c r="AG30" s="11">
        <v>800</v>
      </c>
      <c r="AH30" s="1" t="s">
        <v>749</v>
      </c>
      <c r="AI30" s="1" t="s">
        <v>815</v>
      </c>
    </row>
    <row r="31" spans="1:44" ht="15.6">
      <c r="A31" s="43"/>
      <c r="B31" s="51">
        <f>+'Ark1'!C1544</f>
        <v>2023</v>
      </c>
      <c r="C31" s="51">
        <f>+'Ark1'!AQ1544</f>
        <v>800</v>
      </c>
      <c r="D31" s="52" t="str">
        <f t="shared" si="22"/>
        <v>751 - 800 dg</v>
      </c>
      <c r="E31" s="52" t="str">
        <f t="shared" si="23"/>
        <v>2,05 - 2,19</v>
      </c>
      <c r="F31" s="51">
        <f>+'Ark1'!Q1544</f>
        <v>2408</v>
      </c>
      <c r="G31" s="50"/>
      <c r="H31" s="76">
        <f>+'Ark1'!R1544</f>
        <v>3949</v>
      </c>
      <c r="I31" s="69">
        <f>+'Ark1'!AE1544</f>
        <v>7.8157780152792622</v>
      </c>
      <c r="J31" s="69"/>
      <c r="K31" s="69">
        <f>+'Ark1'!AF1544</f>
        <v>7.6628166877683102</v>
      </c>
      <c r="L31" s="53">
        <f>+'Ark1'!S1544</f>
        <v>4.5187436676798391</v>
      </c>
      <c r="M31" s="69"/>
      <c r="N31" s="193"/>
      <c r="O31" s="424">
        <f>+IF(H31=0,"",'Ark1'!AR1544)</f>
        <v>208.43681944796151</v>
      </c>
      <c r="P31" s="425">
        <f>+IF(H31=0,"",'Ark1'!AS1544)</f>
        <v>28.345654202207424</v>
      </c>
      <c r="Q31" s="43"/>
      <c r="R31" s="53">
        <f>+'Ark1'!T1544</f>
        <v>8.031400354520132</v>
      </c>
      <c r="S31" s="305">
        <f>+'Ark1'!U1544</f>
        <v>257.31111673841474</v>
      </c>
      <c r="T31" s="76">
        <f>+'Ark1'!W1544</f>
        <v>77.969106102810855</v>
      </c>
      <c r="U31" s="66">
        <f>+'Ark1'!X1544</f>
        <v>3.0387439858191945</v>
      </c>
      <c r="V31" s="76">
        <f>+'Ark1'!AG1544</f>
        <v>775.05874905039252</v>
      </c>
      <c r="W31" s="66">
        <f>+'Ark1'!AH1544</f>
        <v>99.949354266903015</v>
      </c>
      <c r="X31" s="66">
        <f>+'Ark1'!AI1544</f>
        <v>27.956444669536594</v>
      </c>
      <c r="Y31" s="76">
        <f t="shared" si="27"/>
        <v>331.98917766385341</v>
      </c>
      <c r="Z31" s="66">
        <f t="shared" si="28"/>
        <v>56.943065520362168</v>
      </c>
      <c r="AA31" s="76">
        <f t="shared" si="29"/>
        <v>1.6399501661129567</v>
      </c>
      <c r="AB31" s="43"/>
      <c r="AD31" s="1"/>
      <c r="AE31" s="1"/>
      <c r="AF31" s="1"/>
      <c r="AG31" s="11">
        <v>850</v>
      </c>
      <c r="AH31" s="1" t="s">
        <v>752</v>
      </c>
      <c r="AI31" s="1" t="s">
        <v>816</v>
      </c>
      <c r="AJ31" s="1"/>
      <c r="AK31" s="1"/>
      <c r="AL31" s="1"/>
      <c r="AN31" s="4"/>
      <c r="AO31" s="4"/>
      <c r="AP31" s="3"/>
      <c r="AQ31" s="4"/>
      <c r="AR31" s="4"/>
    </row>
    <row r="32" spans="1:44" ht="15.6">
      <c r="A32" s="43"/>
      <c r="B32" s="51">
        <f>+'Ark1'!C1545</f>
        <v>2023</v>
      </c>
      <c r="C32" s="51">
        <f>+'Ark1'!AQ1545</f>
        <v>850</v>
      </c>
      <c r="D32" s="52" t="str">
        <f t="shared" si="22"/>
        <v>801 - 850 dg</v>
      </c>
      <c r="E32" s="52" t="str">
        <f t="shared" si="23"/>
        <v>2,19 - 2,32</v>
      </c>
      <c r="F32" s="51">
        <f>+'Ark1'!Q1545</f>
        <v>2372</v>
      </c>
      <c r="G32" s="50"/>
      <c r="H32" s="76">
        <f>+'Ark1'!R1545</f>
        <v>3676</v>
      </c>
      <c r="I32" s="69">
        <f>+'Ark1'!AE1545</f>
        <v>7.2754621383050306</v>
      </c>
      <c r="J32" s="69"/>
      <c r="K32" s="69">
        <f>+'Ark1'!AF1545</f>
        <v>7.1645194620170001</v>
      </c>
      <c r="L32" s="53">
        <f>+'Ark1'!S1545</f>
        <v>4.3083832335329353</v>
      </c>
      <c r="M32" s="69"/>
      <c r="N32" s="193"/>
      <c r="O32" s="424">
        <f>+IF(H32=0,"",'Ark1'!AR1545)</f>
        <v>210.06093579978244</v>
      </c>
      <c r="P32" s="425">
        <f>+IF(H32=0,"",'Ark1'!AS1545)</f>
        <v>27.80531575943046</v>
      </c>
      <c r="Q32" s="43"/>
      <c r="R32" s="53">
        <f>+'Ark1'!T1545</f>
        <v>7.8403155603917298</v>
      </c>
      <c r="S32" s="305">
        <f>+'Ark1'!U1545</f>
        <v>258.44540261153435</v>
      </c>
      <c r="T32" s="76">
        <f>+'Ark1'!W1545</f>
        <v>73.966267682263364</v>
      </c>
      <c r="U32" s="66">
        <f>+'Ark1'!X1545</f>
        <v>4.4885745375408064</v>
      </c>
      <c r="V32" s="76">
        <f>+'Ark1'!AG1545</f>
        <v>825.40451577801957</v>
      </c>
      <c r="W32" s="66">
        <f>+'Ark1'!AH1545</f>
        <v>99.891186071817188</v>
      </c>
      <c r="X32" s="66">
        <f>+'Ark1'!AI1545</f>
        <v>27.067464635473343</v>
      </c>
      <c r="Y32" s="76">
        <f t="shared" si="27"/>
        <v>313.11362813168745</v>
      </c>
      <c r="Z32" s="66">
        <f t="shared" si="28"/>
        <v>59.986632711780715</v>
      </c>
      <c r="AA32" s="76">
        <f t="shared" si="29"/>
        <v>1.5497470489038785</v>
      </c>
      <c r="AB32" s="43"/>
      <c r="AD32" s="1"/>
      <c r="AE32" s="1"/>
      <c r="AF32" s="1"/>
      <c r="AG32" s="11">
        <v>900</v>
      </c>
      <c r="AH32" s="1" t="s">
        <v>753</v>
      </c>
      <c r="AI32" s="1" t="s">
        <v>817</v>
      </c>
      <c r="AJ32" s="1"/>
      <c r="AK32" s="1"/>
      <c r="AL32" s="1"/>
      <c r="AN32" s="4"/>
      <c r="AO32" s="13"/>
      <c r="AP32" s="3"/>
      <c r="AQ32" s="1"/>
      <c r="AR32" s="5"/>
    </row>
    <row r="33" spans="1:44" ht="15.6">
      <c r="A33" s="43"/>
      <c r="B33" s="51">
        <f>+'Ark1'!C1546</f>
        <v>2023</v>
      </c>
      <c r="C33" s="51">
        <f>+'Ark1'!AQ1546</f>
        <v>900</v>
      </c>
      <c r="D33" s="52" t="str">
        <f t="shared" si="22"/>
        <v>851 - 900 dg</v>
      </c>
      <c r="E33" s="52" t="str">
        <f t="shared" si="23"/>
        <v>2,33 - 2,46</v>
      </c>
      <c r="F33" s="51">
        <f>+'Ark1'!Q1546</f>
        <v>2242</v>
      </c>
      <c r="G33" s="50"/>
      <c r="H33" s="76">
        <f>+'Ark1'!R1546</f>
        <v>3414</v>
      </c>
      <c r="I33" s="69">
        <f>+'Ark1'!AE1546</f>
        <v>6.7569172307326948</v>
      </c>
      <c r="J33" s="69"/>
      <c r="K33" s="69">
        <f>+'Ark1'!AF1546</f>
        <v>6.6458797418090692</v>
      </c>
      <c r="L33" s="53">
        <f>+'Ark1'!S1546</f>
        <v>4.1250732278851778</v>
      </c>
      <c r="M33" s="69"/>
      <c r="N33" s="193"/>
      <c r="O33" s="424">
        <f>+IF(H33=0,"",'Ark1'!AR1546)</f>
        <v>211.21060339777387</v>
      </c>
      <c r="P33" s="425">
        <f>+IF(H33=0,"",'Ark1'!AS1546)</f>
        <v>27.313409128618339</v>
      </c>
      <c r="Q33" s="43"/>
      <c r="R33" s="53">
        <f>+'Ark1'!T1546</f>
        <v>7.6622729935559457</v>
      </c>
      <c r="S33" s="305">
        <f>+'Ark1'!U1546</f>
        <v>258.13459285295858</v>
      </c>
      <c r="T33" s="76">
        <f>+'Ark1'!W1546</f>
        <v>69.83011130638549</v>
      </c>
      <c r="U33" s="66">
        <f>+'Ark1'!X1546</f>
        <v>4.6572934973637965</v>
      </c>
      <c r="V33" s="76">
        <f>+'Ark1'!AG1546</f>
        <v>875.71880492091395</v>
      </c>
      <c r="W33" s="66">
        <f>+'Ark1'!AH1546</f>
        <v>100</v>
      </c>
      <c r="X33" s="66">
        <f>+'Ark1'!AI1546</f>
        <v>27.416520210896294</v>
      </c>
      <c r="Y33" s="76">
        <f t="shared" ref="Y33:Y39" si="30">1000*S33/V33</f>
        <v>294.76881323368485</v>
      </c>
      <c r="Z33" s="66">
        <f t="shared" ref="Z33:Z39" si="31">+S33/L33</f>
        <v>62.576972236029306</v>
      </c>
      <c r="AA33" s="76">
        <f t="shared" ref="AA33:AA39" si="32">+H33/F33</f>
        <v>1.5227475468331846</v>
      </c>
      <c r="AB33" s="43"/>
      <c r="AD33" s="1"/>
      <c r="AE33" s="1"/>
      <c r="AF33" s="1"/>
      <c r="AG33" s="11">
        <v>950</v>
      </c>
      <c r="AH33" t="s">
        <v>754</v>
      </c>
      <c r="AI33" t="s">
        <v>818</v>
      </c>
      <c r="AJ33" s="1"/>
      <c r="AK33" s="1"/>
      <c r="AL33" s="1"/>
      <c r="AN33" s="4"/>
      <c r="AO33" s="13"/>
      <c r="AP33" s="3"/>
      <c r="AQ33" s="1"/>
      <c r="AR33" s="5"/>
    </row>
    <row r="34" spans="1:44" ht="15.6">
      <c r="A34" s="43"/>
      <c r="B34" s="51">
        <f>+'Ark1'!C1547</f>
        <v>2023</v>
      </c>
      <c r="C34" s="51">
        <f>+'Ark1'!AQ1547</f>
        <v>950</v>
      </c>
      <c r="D34" s="52" t="str">
        <f t="shared" si="22"/>
        <v>901 - 950 dg</v>
      </c>
      <c r="E34" s="52" t="str">
        <f t="shared" si="23"/>
        <v>2,46 - 2,60</v>
      </c>
      <c r="F34" s="51">
        <f>+'Ark1'!Q1547</f>
        <v>2386</v>
      </c>
      <c r="G34" s="50"/>
      <c r="H34" s="76">
        <f>+'Ark1'!R1547</f>
        <v>3618</v>
      </c>
      <c r="I34" s="69">
        <f>+'Ark1'!AE1547</f>
        <v>7.1606697541859612</v>
      </c>
      <c r="J34" s="69"/>
      <c r="K34" s="69">
        <f>+'Ark1'!AF1547</f>
        <v>6.9334739724287848</v>
      </c>
      <c r="L34" s="53">
        <f>+'Ark1'!S1547</f>
        <v>3.9416482300884952</v>
      </c>
      <c r="M34" s="69"/>
      <c r="N34" s="193"/>
      <c r="O34" s="424">
        <f>+IF(H34=0,"",'Ark1'!AR1547)</f>
        <v>211.49143173023765</v>
      </c>
      <c r="P34" s="425">
        <f>+IF(H34=0,"",'Ark1'!AS1547)</f>
        <v>26.767820712175904</v>
      </c>
      <c r="Q34" s="43"/>
      <c r="R34" s="53">
        <f>+'Ark1'!T1547</f>
        <v>7.3554449972360398</v>
      </c>
      <c r="S34" s="305">
        <f>+'Ark1'!U1547</f>
        <v>254.1204256495306</v>
      </c>
      <c r="T34" s="76">
        <f>+'Ark1'!W1547</f>
        <v>65.257048092868999</v>
      </c>
      <c r="U34" s="66">
        <f>+'Ark1'!X1547</f>
        <v>4.6158098396904359</v>
      </c>
      <c r="V34" s="76">
        <f>+'Ark1'!AG1547</f>
        <v>925.63515754560513</v>
      </c>
      <c r="W34" s="66">
        <f>+'Ark1'!AH1547</f>
        <v>100</v>
      </c>
      <c r="X34" s="66">
        <f>+'Ark1'!AI1547</f>
        <v>30.679933665008289</v>
      </c>
      <c r="Y34" s="76">
        <f t="shared" si="30"/>
        <v>274.53627228610355</v>
      </c>
      <c r="Z34" s="66">
        <f t="shared" si="31"/>
        <v>64.470599813983213</v>
      </c>
      <c r="AA34" s="76">
        <f t="shared" si="32"/>
        <v>1.5163453478625315</v>
      </c>
      <c r="AB34" s="43"/>
      <c r="AD34" s="1"/>
      <c r="AE34" s="1"/>
      <c r="AF34" s="1"/>
      <c r="AG34" s="11">
        <v>1000</v>
      </c>
      <c r="AH34" t="s">
        <v>768</v>
      </c>
      <c r="AI34" t="s">
        <v>819</v>
      </c>
      <c r="AJ34" s="1"/>
      <c r="AK34" s="1"/>
      <c r="AL34" s="1"/>
      <c r="AN34" s="4"/>
      <c r="AO34" s="13"/>
      <c r="AP34" s="3"/>
      <c r="AQ34" s="1"/>
      <c r="AR34" s="5"/>
    </row>
    <row r="35" spans="1:44" ht="15.6">
      <c r="A35" s="43"/>
      <c r="B35" s="51">
        <f>+'Ark1'!C1548</f>
        <v>2023</v>
      </c>
      <c r="C35" s="51">
        <f>+'Ark1'!AQ1548</f>
        <v>1000</v>
      </c>
      <c r="D35" s="52" t="str">
        <f t="shared" si="22"/>
        <v>951- 1000 dg</v>
      </c>
      <c r="E35" s="52" t="str">
        <f t="shared" si="23"/>
        <v>2,60 - 2,73</v>
      </c>
      <c r="F35" s="51">
        <f>+'Ark1'!Q1548</f>
        <v>2595</v>
      </c>
      <c r="G35" s="50"/>
      <c r="H35" s="76">
        <f>+'Ark1'!R1548</f>
        <v>3911</v>
      </c>
      <c r="I35" s="69">
        <f>+'Ark1'!AE1548</f>
        <v>7.7405692118909091</v>
      </c>
      <c r="J35" s="69"/>
      <c r="K35" s="69">
        <f>+'Ark1'!AF1548</f>
        <v>7.4493008101780287</v>
      </c>
      <c r="L35" s="53">
        <f>+'Ark1'!S1548</f>
        <v>3.78618925831202</v>
      </c>
      <c r="M35" s="69"/>
      <c r="N35" s="193"/>
      <c r="O35" s="424">
        <f>+IF(H35=0,"",'Ark1'!AR1548)</f>
        <v>212.37995397596529</v>
      </c>
      <c r="P35" s="425">
        <f>+IF(H35=0,"",'Ark1'!AS1548)</f>
        <v>26.294457562705471</v>
      </c>
      <c r="Q35" s="43"/>
      <c r="R35" s="53">
        <f>+'Ark1'!T1548</f>
        <v>7.0749169010483248</v>
      </c>
      <c r="S35" s="305">
        <f>+'Ark1'!U1548</f>
        <v>252.57184863206368</v>
      </c>
      <c r="T35" s="76">
        <f>+'Ark1'!W1548</f>
        <v>59.345435949884944</v>
      </c>
      <c r="U35" s="66">
        <f>+'Ark1'!X1548</f>
        <v>4.0398874968038871</v>
      </c>
      <c r="V35" s="76">
        <f>+'Ark1'!AG1548</f>
        <v>975.30836103298373</v>
      </c>
      <c r="W35" s="66">
        <f>+'Ark1'!AH1548</f>
        <v>99.84658655075431</v>
      </c>
      <c r="X35" s="66">
        <f>+'Ark1'!AI1548</f>
        <v>31.884428534901559</v>
      </c>
      <c r="Y35" s="76">
        <f t="shared" si="30"/>
        <v>258.96614724450416</v>
      </c>
      <c r="Z35" s="66">
        <f t="shared" si="31"/>
        <v>66.708722517655303</v>
      </c>
      <c r="AA35" s="76">
        <f t="shared" si="32"/>
        <v>1.5071290944123314</v>
      </c>
      <c r="AB35" s="43"/>
      <c r="AD35" s="1"/>
      <c r="AE35" s="1"/>
      <c r="AF35" s="1"/>
      <c r="AG35" s="11">
        <v>1050</v>
      </c>
      <c r="AH35" t="s">
        <v>756</v>
      </c>
      <c r="AI35" t="s">
        <v>820</v>
      </c>
      <c r="AJ35" s="1"/>
      <c r="AK35" s="1"/>
      <c r="AL35" s="1"/>
      <c r="AN35" s="4"/>
      <c r="AO35" s="13"/>
      <c r="AP35" s="3"/>
      <c r="AQ35" s="1"/>
      <c r="AR35" s="5"/>
    </row>
    <row r="36" spans="1:44" ht="15.6">
      <c r="A36" s="43"/>
      <c r="B36" s="51">
        <f>+'Ark1'!C1549</f>
        <v>2023</v>
      </c>
      <c r="C36" s="51">
        <f>+'Ark1'!AQ1549</f>
        <v>1050</v>
      </c>
      <c r="D36" s="52" t="str">
        <f t="shared" si="22"/>
        <v>1001 - 1050 dg</v>
      </c>
      <c r="E36" s="52" t="str">
        <f t="shared" si="23"/>
        <v>2,74 - 2,87</v>
      </c>
      <c r="F36" s="51">
        <f>+'Ark1'!Q1549</f>
        <v>2475</v>
      </c>
      <c r="G36" s="50"/>
      <c r="H36" s="76">
        <f>+'Ark1'!R1549</f>
        <v>3499</v>
      </c>
      <c r="I36" s="69">
        <f>+'Ark1'!AE1549</f>
        <v>6.9251474488382225</v>
      </c>
      <c r="J36" s="69"/>
      <c r="K36" s="69">
        <f>+'Ark1'!AF1549</f>
        <v>6.7295399941736473</v>
      </c>
      <c r="L36" s="53">
        <f>+'Ark1'!S1549</f>
        <v>3.5944555587310676</v>
      </c>
      <c r="M36" s="69"/>
      <c r="N36" s="193"/>
      <c r="O36" s="424">
        <f>+IF(H36=0,"",'Ark1'!AR1549)</f>
        <v>214.11517576450413</v>
      </c>
      <c r="P36" s="425">
        <f>+IF(H36=0,"",'Ark1'!AS1549)</f>
        <v>25.911175125434397</v>
      </c>
      <c r="Q36" s="43"/>
      <c r="R36" s="53">
        <f>+'Ark1'!T1549</f>
        <v>7.0488711060302931</v>
      </c>
      <c r="S36" s="305">
        <f>+'Ark1'!U1549</f>
        <v>255.03435267219257</v>
      </c>
      <c r="T36" s="76">
        <f>+'Ark1'!W1549</f>
        <v>58.816804801371838</v>
      </c>
      <c r="U36" s="66">
        <f>+'Ark1'!X1549</f>
        <v>4.8299514146899112</v>
      </c>
      <c r="V36" s="76">
        <f>+'Ark1'!AG1549</f>
        <v>1024.4324092597888</v>
      </c>
      <c r="W36" s="66">
        <f>+'Ark1'!AH1549</f>
        <v>99.942840811660474</v>
      </c>
      <c r="X36" s="66">
        <f>+'Ark1'!AI1549</f>
        <v>23.749642755072873</v>
      </c>
      <c r="Y36" s="76">
        <f t="shared" si="30"/>
        <v>248.95185896790352</v>
      </c>
      <c r="Z36" s="66">
        <f t="shared" si="31"/>
        <v>70.952150751371661</v>
      </c>
      <c r="AA36" s="76">
        <f t="shared" si="32"/>
        <v>1.4137373737373737</v>
      </c>
      <c r="AB36" s="43"/>
      <c r="AD36" s="1"/>
      <c r="AE36" s="1"/>
      <c r="AF36" s="1"/>
      <c r="AG36">
        <v>1100</v>
      </c>
      <c r="AH36" t="s">
        <v>755</v>
      </c>
      <c r="AI36" t="s">
        <v>821</v>
      </c>
      <c r="AJ36" s="1"/>
      <c r="AK36" s="1"/>
      <c r="AL36" s="1"/>
      <c r="AN36" s="4"/>
      <c r="AO36" s="13"/>
      <c r="AP36" s="3"/>
      <c r="AQ36" s="1"/>
      <c r="AR36" s="5"/>
    </row>
    <row r="37" spans="1:44" ht="15.6">
      <c r="A37" s="43"/>
      <c r="B37" s="51">
        <f>+'Ark1'!C1550</f>
        <v>2023</v>
      </c>
      <c r="C37" s="51">
        <f>+'Ark1'!AQ1550</f>
        <v>1100</v>
      </c>
      <c r="D37" s="52" t="str">
        <f t="shared" si="22"/>
        <v>1051 - 1100 dg</v>
      </c>
      <c r="E37" s="52" t="str">
        <f t="shared" si="23"/>
        <v>2,87 - 3,01</v>
      </c>
      <c r="F37" s="51">
        <f>+'Ark1'!Q1550</f>
        <v>2355</v>
      </c>
      <c r="G37" s="50"/>
      <c r="H37" s="76">
        <f>+'Ark1'!R1550</f>
        <v>3368</v>
      </c>
      <c r="I37" s="69">
        <f>+'Ark1'!AE1550</f>
        <v>6.6658749950520511</v>
      </c>
      <c r="J37" s="69"/>
      <c r="K37" s="69">
        <f>+'Ark1'!AF1550</f>
        <v>6.5373793995498959</v>
      </c>
      <c r="L37" s="53">
        <f>+'Ark1'!S1550</f>
        <v>3.4681737061273048</v>
      </c>
      <c r="M37" s="69"/>
      <c r="N37" s="193"/>
      <c r="O37" s="424">
        <f>+IF(H37=0,"",'Ark1'!AR1550)</f>
        <v>215.36579572446561</v>
      </c>
      <c r="P37" s="425">
        <f>+IF(H37=0,"",'Ark1'!AS1550)</f>
        <v>25.698592514229791</v>
      </c>
      <c r="Q37" s="43"/>
      <c r="R37" s="53">
        <f>+'Ark1'!T1550</f>
        <v>7.037410926365796</v>
      </c>
      <c r="S37" s="305">
        <f>+'Ark1'!U1550</f>
        <v>257.38833135391923</v>
      </c>
      <c r="T37" s="76">
        <f>+'Ark1'!W1550</f>
        <v>59.560570071258923</v>
      </c>
      <c r="U37" s="66">
        <f>+'Ark1'!X1550</f>
        <v>4.9881235154394306</v>
      </c>
      <c r="V37" s="76">
        <f>+'Ark1'!AG1550</f>
        <v>1076.128562945368</v>
      </c>
      <c r="W37" s="66">
        <f>+'Ark1'!AH1550</f>
        <v>99.940617577197116</v>
      </c>
      <c r="X37" s="66">
        <f>+'Ark1'!AI1550</f>
        <v>18.616389548693586</v>
      </c>
      <c r="Y37" s="76">
        <f t="shared" si="30"/>
        <v>239.17990862490109</v>
      </c>
      <c r="Z37" s="66">
        <f t="shared" si="31"/>
        <v>74.214371356078601</v>
      </c>
      <c r="AA37" s="76">
        <f t="shared" si="32"/>
        <v>1.4301486199575371</v>
      </c>
      <c r="AB37" s="43"/>
      <c r="AD37" s="1"/>
      <c r="AE37" s="1"/>
      <c r="AF37" s="1"/>
      <c r="AJ37" s="1"/>
      <c r="AK37" s="1"/>
      <c r="AL37" s="1"/>
      <c r="AN37" s="4"/>
      <c r="AO37" s="13"/>
      <c r="AP37" s="3"/>
      <c r="AQ37" s="1"/>
      <c r="AR37" s="5"/>
    </row>
    <row r="38" spans="1:44" ht="15.6">
      <c r="A38" s="43"/>
      <c r="B38" s="51">
        <f>+'Ark1'!C1551</f>
        <v>2023</v>
      </c>
      <c r="C38" s="51">
        <f>+'Ark1'!AQ1551</f>
        <v>1150</v>
      </c>
      <c r="D38" s="52" t="str">
        <f t="shared" si="22"/>
        <v>1101 - 1150 dg</v>
      </c>
      <c r="E38" s="52" t="str">
        <f t="shared" si="23"/>
        <v>3,01 - 3,15</v>
      </c>
      <c r="F38" s="51">
        <f>+'Ark1'!Q1551</f>
        <v>2243</v>
      </c>
      <c r="G38" s="50"/>
      <c r="H38" s="76">
        <f>+'Ark1'!R1551</f>
        <v>3083</v>
      </c>
      <c r="I38" s="69">
        <f>+'Ark1'!AE1551</f>
        <v>6.1018089696393956</v>
      </c>
      <c r="J38" s="69"/>
      <c r="K38" s="69">
        <f>+'Ark1'!AF1551</f>
        <v>6.09066274602635</v>
      </c>
      <c r="L38" s="53">
        <f>+'Ark1'!S1551</f>
        <v>3.4297761920207597</v>
      </c>
      <c r="M38" s="69"/>
      <c r="N38" s="193"/>
      <c r="O38" s="424">
        <f>+IF(H38=0,"",'Ark1'!AR1551)</f>
        <v>217.09990269218295</v>
      </c>
      <c r="P38" s="425">
        <f>+IF(H38=0,"",'Ark1'!AS1551)</f>
        <v>25.577822349233966</v>
      </c>
      <c r="Q38" s="43"/>
      <c r="R38" s="53">
        <f>+'Ark1'!T1551</f>
        <v>7.0493026273110635</v>
      </c>
      <c r="S38" s="305">
        <f>+'Ark1'!U1551</f>
        <v>261.96801816412597</v>
      </c>
      <c r="T38" s="76">
        <f>+'Ark1'!W1551</f>
        <v>59.974051248783681</v>
      </c>
      <c r="U38" s="66">
        <f>+'Ark1'!X1551</f>
        <v>4.6059033409017189</v>
      </c>
      <c r="V38" s="76">
        <f>+'Ark1'!AG1551</f>
        <v>1125.0116769380472</v>
      </c>
      <c r="W38" s="66">
        <f>+'Ark1'!AH1551</f>
        <v>99.967564060979555</v>
      </c>
      <c r="X38" s="66">
        <f>+'Ark1'!AI1551</f>
        <v>18.001946156341226</v>
      </c>
      <c r="Y38" s="76">
        <f t="shared" si="30"/>
        <v>232.85804364015695</v>
      </c>
      <c r="Z38" s="66">
        <f t="shared" si="31"/>
        <v>76.380499337998884</v>
      </c>
      <c r="AA38" s="76">
        <f t="shared" si="32"/>
        <v>1.374498439589835</v>
      </c>
      <c r="AB38" s="43"/>
      <c r="AD38" s="1"/>
      <c r="AE38" s="1"/>
      <c r="AF38" s="1"/>
      <c r="AJ38" s="1"/>
      <c r="AK38" s="1"/>
      <c r="AL38" s="1"/>
      <c r="AN38" s="4"/>
      <c r="AO38" s="13"/>
      <c r="AP38" s="3"/>
      <c r="AQ38" s="1"/>
      <c r="AR38" s="5"/>
    </row>
    <row r="39" spans="1:44" ht="15.6">
      <c r="A39" s="43"/>
      <c r="B39" s="51">
        <f>+'Ark1'!C1552</f>
        <v>2023</v>
      </c>
      <c r="C39" s="51">
        <f>+'Ark1'!AQ1552</f>
        <v>1200</v>
      </c>
      <c r="D39" s="52" t="str">
        <f t="shared" si="22"/>
        <v>1151 - 1200 dg</v>
      </c>
      <c r="E39" s="52" t="str">
        <f t="shared" si="23"/>
        <v>3,15 - 3,28</v>
      </c>
      <c r="F39" s="51">
        <f>+'Ark1'!Q1552</f>
        <v>2084</v>
      </c>
      <c r="G39" s="50"/>
      <c r="H39" s="76">
        <f>+'Ark1'!R1552</f>
        <v>2790</v>
      </c>
      <c r="I39" s="69">
        <f>+'Ark1'!AE1552</f>
        <v>5.5219095119344486</v>
      </c>
      <c r="J39" s="69"/>
      <c r="K39" s="69">
        <f>+'Ark1'!AF1552</f>
        <v>5.6445071607465636</v>
      </c>
      <c r="L39" s="53">
        <f>+'Ark1'!S1552</f>
        <v>3.5120114736464694</v>
      </c>
      <c r="M39" s="69"/>
      <c r="N39" s="193"/>
      <c r="O39" s="424">
        <f>+IF(H39=0,"",'Ark1'!AR1552)</f>
        <v>218.00537634408605</v>
      </c>
      <c r="P39" s="425">
        <f>+IF(H39=0,"",'Ark1'!AS1552)</f>
        <v>25.84312531562</v>
      </c>
      <c r="Q39" s="43"/>
      <c r="R39" s="53">
        <f>+'Ark1'!T1552</f>
        <v>7.3039426523297504</v>
      </c>
      <c r="S39" s="305">
        <f>+'Ark1'!U1552</f>
        <v>268.27430107526806</v>
      </c>
      <c r="T39" s="76">
        <f>+'Ark1'!W1552</f>
        <v>63.799283154121881</v>
      </c>
      <c r="U39" s="66">
        <f>+'Ark1'!X1552</f>
        <v>7.1326164874551949</v>
      </c>
      <c r="V39" s="76">
        <f>+'Ark1'!AG1552</f>
        <v>1175.2118279569893</v>
      </c>
      <c r="W39" s="66">
        <f>+'Ark1'!AH1552</f>
        <v>99.856630824372729</v>
      </c>
      <c r="X39" s="66">
        <f>+'Ark1'!AI1552</f>
        <v>20</v>
      </c>
      <c r="Y39" s="76">
        <f t="shared" si="30"/>
        <v>228.27740045949099</v>
      </c>
      <c r="Z39" s="66">
        <f t="shared" si="31"/>
        <v>76.387649382227906</v>
      </c>
      <c r="AA39" s="76">
        <f t="shared" si="32"/>
        <v>1.3387715930902111</v>
      </c>
      <c r="AB39" s="43"/>
      <c r="AD39" s="1"/>
      <c r="AE39" s="1"/>
      <c r="AF39" s="1"/>
      <c r="AJ39" s="1"/>
      <c r="AK39" s="1"/>
      <c r="AL39" s="1"/>
      <c r="AN39" s="4"/>
      <c r="AO39" s="13"/>
      <c r="AP39" s="3"/>
      <c r="AQ39" s="1"/>
      <c r="AR39" s="5"/>
    </row>
    <row r="40" spans="1:44" ht="15.6">
      <c r="A40" s="43"/>
      <c r="B40" s="51">
        <f>+'Ark1'!C1553</f>
        <v>2023</v>
      </c>
      <c r="C40" s="51">
        <f>+'Ark1'!AQ1553</f>
        <v>1250</v>
      </c>
      <c r="D40" s="52" t="str">
        <f t="shared" si="22"/>
        <v>1201 - 1250 dg</v>
      </c>
      <c r="E40" s="52" t="str">
        <f t="shared" si="23"/>
        <v>3,29 - 3,42</v>
      </c>
      <c r="F40" s="51">
        <f>+'Ark1'!Q1553</f>
        <v>1972</v>
      </c>
      <c r="G40" s="50"/>
      <c r="H40" s="76">
        <f>+'Ark1'!R1553</f>
        <v>2560</v>
      </c>
      <c r="I40" s="69">
        <f>+'Ark1'!AE1553</f>
        <v>5.0666983335312512</v>
      </c>
      <c r="J40" s="69"/>
      <c r="K40" s="69">
        <f>+'Ark1'!AF1553</f>
        <v>5.2353534228443444</v>
      </c>
      <c r="L40" s="53">
        <f>+'Ark1'!S1553</f>
        <v>3.5384915982805794</v>
      </c>
      <c r="M40" s="69"/>
      <c r="N40" s="193"/>
      <c r="O40" s="424">
        <f>+IF(H40=0,"",'Ark1'!AR1553)</f>
        <v>218.72578125000001</v>
      </c>
      <c r="P40" s="425">
        <f>+IF(H40=0,"",'Ark1'!AS1553)</f>
        <v>25.869540870014205</v>
      </c>
      <c r="Q40" s="43"/>
      <c r="R40" s="53">
        <f>+'Ark1'!T1553</f>
        <v>7.26953125</v>
      </c>
      <c r="S40" s="305">
        <f>+'Ark1'!U1553</f>
        <v>271.18351562500072</v>
      </c>
      <c r="T40" s="76">
        <f>+'Ark1'!W1553</f>
        <v>63.3984375</v>
      </c>
      <c r="U40" s="66">
        <f>+'Ark1'!X1553</f>
        <v>7.6171875</v>
      </c>
      <c r="V40" s="76">
        <f>+'Ark1'!AG1553</f>
        <v>1225.5992187500001</v>
      </c>
      <c r="W40" s="66">
        <f>+'Ark1'!AH1553</f>
        <v>100</v>
      </c>
      <c r="X40" s="66">
        <f>+'Ark1'!AI1553</f>
        <v>22.265625</v>
      </c>
      <c r="Y40" s="76">
        <f t="shared" ref="Y40:Y45" si="33">1000*S40/V40</f>
        <v>221.26606436774924</v>
      </c>
      <c r="Z40" s="66">
        <f t="shared" ref="Z40:Z45" si="34">+S40/L40</f>
        <v>76.638168579169147</v>
      </c>
      <c r="AA40" s="76">
        <f t="shared" ref="AA40:AA45" si="35">+H40/F40</f>
        <v>1.2981744421906694</v>
      </c>
      <c r="AB40" s="43"/>
      <c r="AD40" s="1"/>
      <c r="AE40" s="1"/>
      <c r="AF40" s="1"/>
      <c r="AJ40" s="1"/>
      <c r="AK40" s="1"/>
      <c r="AL40" s="1"/>
      <c r="AN40" s="4"/>
      <c r="AO40" s="13"/>
      <c r="AP40" s="3"/>
      <c r="AQ40" s="1"/>
      <c r="AR40" s="5"/>
    </row>
    <row r="41" spans="1:44" ht="15.6">
      <c r="A41" s="43"/>
      <c r="B41" s="51">
        <f>+'Ark1'!C1554</f>
        <v>2023</v>
      </c>
      <c r="C41" s="51">
        <f>+'Ark1'!AQ1554</f>
        <v>1300</v>
      </c>
      <c r="D41" s="52" t="str">
        <f t="shared" si="22"/>
        <v>1251 - 1300 dg</v>
      </c>
      <c r="E41" s="52" t="str">
        <f t="shared" si="23"/>
        <v>3,42 - 3,56</v>
      </c>
      <c r="F41" s="51">
        <f>+'Ark1'!Q1554</f>
        <v>2087</v>
      </c>
      <c r="G41" s="50"/>
      <c r="H41" s="76">
        <f>+'Ark1'!R1554</f>
        <v>2793</v>
      </c>
      <c r="I41" s="69">
        <f>+'Ark1'!AE1554</f>
        <v>5.5278470490440563</v>
      </c>
      <c r="J41" s="69"/>
      <c r="K41" s="69">
        <f>+'Ark1'!AF1554</f>
        <v>5.7051530573807607</v>
      </c>
      <c r="L41" s="53">
        <f>+'Ark1'!S1554</f>
        <v>3.5833034754568245</v>
      </c>
      <c r="M41" s="69"/>
      <c r="N41" s="193"/>
      <c r="O41" s="424">
        <f>+IF(H41=0,"",'Ark1'!AR1554)</f>
        <v>218.24167561761547</v>
      </c>
      <c r="P41" s="425">
        <f>+IF(H41=0,"",'Ark1'!AS1554)</f>
        <v>26.001362022999409</v>
      </c>
      <c r="Q41" s="43"/>
      <c r="R41" s="53">
        <f>+'Ark1'!T1554</f>
        <v>7.3422842821339058</v>
      </c>
      <c r="S41" s="305">
        <f>+'Ark1'!U1554</f>
        <v>270.86544933762963</v>
      </c>
      <c r="T41" s="76">
        <f>+'Ark1'!W1554</f>
        <v>62.620837808807757</v>
      </c>
      <c r="U41" s="66">
        <f>+'Ark1'!X1554</f>
        <v>7.7694235588972447</v>
      </c>
      <c r="V41" s="76">
        <f>+'Ark1'!AG1554</f>
        <v>1276.0551378446119</v>
      </c>
      <c r="W41" s="66">
        <f>+'Ark1'!AH1554</f>
        <v>99.964196204797673</v>
      </c>
      <c r="X41" s="66">
        <f>+'Ark1'!AI1554</f>
        <v>27.998567848191904</v>
      </c>
      <c r="Y41" s="76">
        <f t="shared" si="33"/>
        <v>212.26782550724974</v>
      </c>
      <c r="Z41" s="66">
        <f t="shared" si="34"/>
        <v>75.590987811351312</v>
      </c>
      <c r="AA41" s="76">
        <f t="shared" si="35"/>
        <v>1.3382846190704361</v>
      </c>
      <c r="AB41" s="43"/>
      <c r="AD41" s="1"/>
      <c r="AE41" s="1"/>
      <c r="AF41" s="1"/>
      <c r="AJ41" s="1"/>
      <c r="AK41" s="1"/>
      <c r="AL41" s="1"/>
      <c r="AN41" s="4"/>
      <c r="AO41" s="13"/>
      <c r="AP41" s="3"/>
      <c r="AQ41" s="1"/>
      <c r="AR41" s="5"/>
    </row>
    <row r="42" spans="1:44" ht="15.6">
      <c r="A42" s="43"/>
      <c r="B42" s="51">
        <f>+'Ark1'!C1555</f>
        <v>2023</v>
      </c>
      <c r="C42" s="51">
        <f>+'Ark1'!AQ1555</f>
        <v>1350</v>
      </c>
      <c r="D42" s="52" t="str">
        <f t="shared" si="22"/>
        <v>1251 - 1300 dg</v>
      </c>
      <c r="E42" s="52" t="str">
        <f t="shared" si="23"/>
        <v>3,42 - 3,56</v>
      </c>
      <c r="F42" s="51">
        <f>+'Ark1'!Q1555</f>
        <v>2398</v>
      </c>
      <c r="G42" s="50"/>
      <c r="H42" s="76">
        <f>+'Ark1'!R1555</f>
        <v>3170</v>
      </c>
      <c r="I42" s="69">
        <f>+'Ark1'!AE1555</f>
        <v>6.273997545817994</v>
      </c>
      <c r="J42" s="69"/>
      <c r="K42" s="69">
        <f>+'Ark1'!AF1555</f>
        <v>6.5666823951792104</v>
      </c>
      <c r="L42" s="53">
        <f>+'Ark1'!S1555</f>
        <v>3.6146557169930511</v>
      </c>
      <c r="M42" s="69"/>
      <c r="N42" s="193"/>
      <c r="O42" s="424">
        <f>+IF(H42=0,"",'Ark1'!AR1555)</f>
        <v>219.10126182965303</v>
      </c>
      <c r="P42" s="425">
        <f>+IF(H42=0,"",'Ark1'!AS1555)</f>
        <v>26.067271658637846</v>
      </c>
      <c r="Q42" s="43"/>
      <c r="R42" s="53">
        <f>+'Ark1'!T1555</f>
        <v>7.3826498422712898</v>
      </c>
      <c r="S42" s="305">
        <f>+'Ark1'!U1555</f>
        <v>274.69072555205003</v>
      </c>
      <c r="T42" s="76">
        <f>+'Ark1'!W1555</f>
        <v>64.037854889589909</v>
      </c>
      <c r="U42" s="66">
        <f>+'Ark1'!X1555</f>
        <v>8.5488958990536261</v>
      </c>
      <c r="V42" s="76">
        <f>+'Ark1'!AG1555</f>
        <v>1325.9107255520505</v>
      </c>
      <c r="W42" s="66">
        <f>+'Ark1'!AH1555</f>
        <v>99.968454258675109</v>
      </c>
      <c r="X42" s="66">
        <f>+'Ark1'!AI1555</f>
        <v>28.391167192429009</v>
      </c>
      <c r="Y42" s="76">
        <f t="shared" si="33"/>
        <v>207.17135796430111</v>
      </c>
      <c r="Z42" s="66">
        <f t="shared" si="34"/>
        <v>75.993606876773015</v>
      </c>
      <c r="AA42" s="76">
        <f t="shared" si="35"/>
        <v>1.3219349457881568</v>
      </c>
      <c r="AB42" s="43"/>
      <c r="AD42" s="1"/>
      <c r="AE42" s="1"/>
      <c r="AF42" s="1"/>
      <c r="AJ42" s="1"/>
      <c r="AK42" s="1"/>
      <c r="AL42" s="1"/>
      <c r="AN42" s="4"/>
      <c r="AO42" s="13"/>
      <c r="AP42" s="3"/>
      <c r="AQ42" s="1"/>
      <c r="AR42" s="5"/>
    </row>
    <row r="43" spans="1:44" ht="15.6">
      <c r="A43" s="43"/>
      <c r="B43" s="51">
        <f>+'Ark1'!C1556</f>
        <v>2023</v>
      </c>
      <c r="C43" s="51">
        <f>+'Ark1'!AQ1556</f>
        <v>1400</v>
      </c>
      <c r="D43" s="52" t="str">
        <f t="shared" si="22"/>
        <v>1251 - 1300 dg</v>
      </c>
      <c r="E43" s="52" t="str">
        <f t="shared" si="23"/>
        <v>3,42 - 3,56</v>
      </c>
      <c r="F43" s="51">
        <f>+'Ark1'!Q1556</f>
        <v>2329</v>
      </c>
      <c r="G43" s="50"/>
      <c r="H43" s="76">
        <f>+'Ark1'!R1556</f>
        <v>3095</v>
      </c>
      <c r="I43" s="69">
        <f>+'Ark1'!AE1556</f>
        <v>6.1255591180778213</v>
      </c>
      <c r="J43" s="69"/>
      <c r="K43" s="69">
        <f>+'Ark1'!AF1556</f>
        <v>6.47662717143404</v>
      </c>
      <c r="L43" s="53">
        <f>+'Ark1'!S1556</f>
        <v>3.5169738118331719</v>
      </c>
      <c r="M43" s="69"/>
      <c r="N43" s="193"/>
      <c r="O43" s="424">
        <f>+IF(H43=0,"",'Ark1'!AR1556)</f>
        <v>220.35573505654281</v>
      </c>
      <c r="P43" s="425">
        <f>+IF(H43=0,"",'Ark1'!AS1556)</f>
        <v>25.890099020763397</v>
      </c>
      <c r="Q43" s="43"/>
      <c r="R43" s="53">
        <f>+'Ark1'!T1556</f>
        <v>7.4342487883683379</v>
      </c>
      <c r="S43" s="305">
        <f>+'Ark1'!U1556</f>
        <v>277.48882067851446</v>
      </c>
      <c r="T43" s="76">
        <f>+'Ark1'!W1556</f>
        <v>65.977382875605826</v>
      </c>
      <c r="U43" s="66">
        <f>+'Ark1'!X1556</f>
        <v>10.371567043618738</v>
      </c>
      <c r="V43" s="76">
        <f>+'Ark1'!AG1556</f>
        <v>1375.0885298869141</v>
      </c>
      <c r="W43" s="66">
        <f>+'Ark1'!AH1556</f>
        <v>99.870759289176092</v>
      </c>
      <c r="X43" s="66">
        <f>+'Ark1'!AI1556</f>
        <v>21.841680129240704</v>
      </c>
      <c r="Y43" s="76">
        <f t="shared" si="33"/>
        <v>201.79705862380717</v>
      </c>
      <c r="Z43" s="66">
        <f t="shared" si="34"/>
        <v>78.899882548137995</v>
      </c>
      <c r="AA43" s="76">
        <f t="shared" si="35"/>
        <v>1.3288965221124946</v>
      </c>
      <c r="AB43" s="43"/>
      <c r="AD43" s="1"/>
      <c r="AE43" s="1"/>
      <c r="AF43" s="1"/>
      <c r="AG43">
        <v>1150</v>
      </c>
      <c r="AH43" t="s">
        <v>757</v>
      </c>
      <c r="AI43" t="s">
        <v>822</v>
      </c>
      <c r="AJ43" s="1"/>
      <c r="AK43" s="1"/>
      <c r="AL43" s="1"/>
      <c r="AN43" s="4"/>
      <c r="AO43" s="13"/>
      <c r="AP43" s="3"/>
      <c r="AQ43" s="1"/>
      <c r="AR43" s="5"/>
    </row>
    <row r="44" spans="1:44" ht="15.6">
      <c r="A44" s="43"/>
      <c r="B44" s="51">
        <f>+'Ark1'!C1557</f>
        <v>2023</v>
      </c>
      <c r="C44" s="51">
        <f>+'Ark1'!AQ1557</f>
        <v>1450</v>
      </c>
      <c r="D44" s="52" t="str">
        <f t="shared" si="22"/>
        <v>1251 - 1300 dg</v>
      </c>
      <c r="E44" s="52" t="str">
        <f t="shared" si="23"/>
        <v>3,42 - 3,56</v>
      </c>
      <c r="F44" s="51">
        <f>+'Ark1'!Q1557</f>
        <v>2144</v>
      </c>
      <c r="G44" s="50"/>
      <c r="H44" s="76">
        <f>+'Ark1'!R1557</f>
        <v>2777</v>
      </c>
      <c r="I44" s="69">
        <f>+'Ark1'!AE1557</f>
        <v>5.4961801844594866</v>
      </c>
      <c r="J44" s="69"/>
      <c r="K44" s="69">
        <f>+'Ark1'!AF1557</f>
        <v>5.9036279321188756</v>
      </c>
      <c r="L44" s="53">
        <f>+'Ark1'!S1557</f>
        <v>3.5050468637346803</v>
      </c>
      <c r="M44" s="69"/>
      <c r="N44" s="193"/>
      <c r="O44" s="424">
        <f>+IF(H44=0,"",'Ark1'!AR1557)</f>
        <v>221.43032048973711</v>
      </c>
      <c r="P44" s="425">
        <f>+IF(H44=0,"",'Ark1'!AS1557)</f>
        <v>25.930067349146618</v>
      </c>
      <c r="Q44" s="43"/>
      <c r="R44" s="53">
        <f>+'Ark1'!T1557</f>
        <v>7.6168527187612511</v>
      </c>
      <c r="S44" s="305">
        <f>+'Ark1'!U1557</f>
        <v>281.90342095786775</v>
      </c>
      <c r="T44" s="76">
        <f>+'Ark1'!W1557</f>
        <v>68.779258192293824</v>
      </c>
      <c r="U44" s="66">
        <f>+'Ark1'!X1557</f>
        <v>9.9387828592005754</v>
      </c>
      <c r="V44" s="76">
        <f>+'Ark1'!AG1557</f>
        <v>1425.1573640619372</v>
      </c>
      <c r="W44" s="66">
        <f>+'Ark1'!AH1557</f>
        <v>99.927979834353621</v>
      </c>
      <c r="X44" s="66">
        <f>+'Ark1'!AI1557</f>
        <v>17.536910334893765</v>
      </c>
      <c r="Y44" s="76">
        <f t="shared" si="33"/>
        <v>197.80511827437482</v>
      </c>
      <c r="Z44" s="66">
        <f t="shared" si="34"/>
        <v>80.427860715532745</v>
      </c>
      <c r="AA44" s="76">
        <f t="shared" si="35"/>
        <v>1.2952425373134329</v>
      </c>
      <c r="AB44" s="43"/>
      <c r="AD44" s="1"/>
      <c r="AE44" s="1"/>
      <c r="AF44" s="1"/>
      <c r="AG44">
        <v>1200</v>
      </c>
      <c r="AH44" t="s">
        <v>758</v>
      </c>
      <c r="AI44" t="s">
        <v>823</v>
      </c>
      <c r="AJ44" s="1"/>
      <c r="AK44" s="1"/>
      <c r="AL44" s="1"/>
      <c r="AN44" s="4"/>
      <c r="AO44" s="13"/>
      <c r="AP44" s="3"/>
      <c r="AQ44" s="1"/>
      <c r="AR44" s="5"/>
    </row>
    <row r="45" spans="1:44" ht="15.6">
      <c r="A45" s="43"/>
      <c r="B45" s="51">
        <f>+'Ark1'!C1558</f>
        <v>2023</v>
      </c>
      <c r="C45" s="51">
        <f>+'Ark1'!AQ1558</f>
        <v>1500</v>
      </c>
      <c r="D45" s="52" t="str">
        <f t="shared" si="22"/>
        <v>1251 - 1300 dg</v>
      </c>
      <c r="E45" s="52" t="str">
        <f t="shared" si="23"/>
        <v>3,42 - 3,56</v>
      </c>
      <c r="F45" s="51">
        <f>+'Ark1'!Q1558</f>
        <v>493</v>
      </c>
      <c r="G45" s="50"/>
      <c r="H45" s="76">
        <f>+'Ark1'!R1558</f>
        <v>518</v>
      </c>
      <c r="I45" s="69">
        <f>+'Ark1'!AE1558</f>
        <v>1.0252147409254639</v>
      </c>
      <c r="J45" s="69"/>
      <c r="K45" s="69">
        <f>+'Ark1'!AF1558</f>
        <v>1.1049100333858222</v>
      </c>
      <c r="L45" s="53">
        <f>+'Ark1'!S1558</f>
        <v>3.4440154440154434</v>
      </c>
      <c r="M45" s="69"/>
      <c r="N45" s="193"/>
      <c r="O45" s="424">
        <f>+IF(H45=0,"",'Ark1'!AR1558)</f>
        <v>221.87644787644783</v>
      </c>
      <c r="P45" s="425">
        <f>+IF(H45=0,"",'Ark1'!AS1558)</f>
        <v>25.849177413228901</v>
      </c>
      <c r="Q45" s="43"/>
      <c r="R45" s="53">
        <f>+'Ark1'!T1558</f>
        <v>7.5366795366795358</v>
      </c>
      <c r="S45" s="305">
        <f>+'Ark1'!U1558</f>
        <v>282.8488416988414</v>
      </c>
      <c r="T45" s="76">
        <f>+'Ark1'!W1558</f>
        <v>66.21621621621621</v>
      </c>
      <c r="U45" s="66">
        <f>+'Ark1'!X1558</f>
        <v>11.196911196911197</v>
      </c>
      <c r="V45" s="76">
        <f>+'Ark1'!AG1558</f>
        <v>1455.4459459459463</v>
      </c>
      <c r="W45" s="66">
        <f>+'Ark1'!AH1558</f>
        <v>99.806949806949774</v>
      </c>
      <c r="X45" s="66">
        <f>+'Ark1'!AI1558</f>
        <v>16.988416988416986</v>
      </c>
      <c r="Y45" s="76">
        <f t="shared" si="33"/>
        <v>194.33826621091578</v>
      </c>
      <c r="Z45" s="66">
        <f t="shared" si="34"/>
        <v>82.127634529147912</v>
      </c>
      <c r="AA45" s="76">
        <f t="shared" si="35"/>
        <v>1.050709939148073</v>
      </c>
      <c r="AB45" s="43"/>
      <c r="AD45" s="1"/>
      <c r="AE45" s="1"/>
      <c r="AF45" s="1"/>
      <c r="AG45">
        <v>1250</v>
      </c>
      <c r="AH45" t="s">
        <v>759</v>
      </c>
      <c r="AI45" t="s">
        <v>824</v>
      </c>
      <c r="AJ45" s="1"/>
      <c r="AK45" s="1"/>
      <c r="AL45" s="1"/>
      <c r="AN45" s="4"/>
      <c r="AO45" s="13"/>
      <c r="AP45" s="3"/>
      <c r="AQ45" s="13"/>
      <c r="AR45" s="5"/>
    </row>
    <row r="46" spans="1:44" ht="15.6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19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G46">
        <v>1300</v>
      </c>
      <c r="AH46" t="s">
        <v>769</v>
      </c>
      <c r="AI46" t="s">
        <v>825</v>
      </c>
      <c r="AN46" s="13"/>
      <c r="AO46" s="13"/>
      <c r="AP46" s="3"/>
    </row>
    <row r="47" spans="1:44" s="560" customFormat="1" ht="15.6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19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67"/>
      <c r="AN47" s="13"/>
      <c r="AO47" s="13"/>
      <c r="AP47" s="3"/>
    </row>
    <row r="48" spans="1:44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G48">
        <v>2100</v>
      </c>
      <c r="AH48" t="s">
        <v>782</v>
      </c>
      <c r="AI48" t="s">
        <v>838</v>
      </c>
      <c r="AP48" s="3"/>
    </row>
    <row r="49" spans="8:42">
      <c r="H49" s="14"/>
      <c r="I49" s="68"/>
      <c r="J49" s="68"/>
      <c r="K49" s="68"/>
      <c r="L49" s="14"/>
      <c r="M49" s="68"/>
      <c r="N49" s="68"/>
      <c r="R49" s="14"/>
      <c r="AG49">
        <v>2150</v>
      </c>
      <c r="AH49" t="s">
        <v>783</v>
      </c>
      <c r="AI49" t="s">
        <v>839</v>
      </c>
      <c r="AP49" s="3"/>
    </row>
    <row r="50" spans="8:42">
      <c r="H50" s="14"/>
      <c r="I50" s="68"/>
      <c r="J50" s="68"/>
      <c r="K50" s="68"/>
      <c r="L50" s="14"/>
      <c r="M50" s="68"/>
      <c r="N50" s="68"/>
      <c r="R50" s="14"/>
      <c r="AG50">
        <v>2200</v>
      </c>
      <c r="AH50" t="s">
        <v>784</v>
      </c>
      <c r="AI50" t="s">
        <v>840</v>
      </c>
      <c r="AP50" s="3"/>
    </row>
    <row r="51" spans="8:42">
      <c r="H51" s="14"/>
      <c r="I51" s="68"/>
      <c r="J51" s="68"/>
      <c r="K51" s="68"/>
      <c r="L51" s="14"/>
      <c r="M51" s="68"/>
      <c r="N51" s="68"/>
      <c r="R51" s="14"/>
      <c r="AG51">
        <v>2250</v>
      </c>
      <c r="AH51" t="s">
        <v>785</v>
      </c>
      <c r="AI51" t="s">
        <v>841</v>
      </c>
      <c r="AP51" s="3"/>
    </row>
    <row r="52" spans="8:42">
      <c r="H52" s="14"/>
      <c r="I52" s="68"/>
      <c r="J52" s="68"/>
      <c r="K52" s="68"/>
      <c r="L52" s="14"/>
      <c r="M52" s="68"/>
      <c r="N52" s="68"/>
      <c r="R52" s="14"/>
      <c r="AG52">
        <v>2300</v>
      </c>
      <c r="AH52" t="s">
        <v>786</v>
      </c>
      <c r="AI52" t="s">
        <v>842</v>
      </c>
      <c r="AP52" s="3"/>
    </row>
    <row r="53" spans="8:42">
      <c r="H53" s="14"/>
      <c r="I53" s="68"/>
      <c r="J53" s="68"/>
      <c r="K53" s="68"/>
      <c r="L53" s="14"/>
      <c r="M53" s="68"/>
      <c r="N53" s="68"/>
      <c r="R53" s="14"/>
      <c r="AG53">
        <v>2350</v>
      </c>
      <c r="AH53" t="s">
        <v>787</v>
      </c>
      <c r="AI53" t="s">
        <v>843</v>
      </c>
      <c r="AP53" s="3"/>
    </row>
    <row r="54" spans="8:42">
      <c r="H54" s="14"/>
      <c r="I54" s="68"/>
      <c r="J54" s="68"/>
      <c r="K54" s="68"/>
      <c r="L54" s="14"/>
      <c r="M54" s="68"/>
      <c r="N54" s="68"/>
      <c r="R54" s="14"/>
      <c r="AG54">
        <v>2400</v>
      </c>
      <c r="AH54" t="s">
        <v>788</v>
      </c>
      <c r="AI54" t="s">
        <v>844</v>
      </c>
      <c r="AP54" s="3"/>
    </row>
    <row r="55" spans="8:42">
      <c r="H55" s="14"/>
      <c r="I55" s="68"/>
      <c r="J55" s="68"/>
      <c r="K55" s="68"/>
      <c r="L55" s="14"/>
      <c r="M55" s="68"/>
      <c r="N55" s="68"/>
      <c r="R55" s="14"/>
      <c r="AG55">
        <v>2450</v>
      </c>
      <c r="AH55" t="s">
        <v>789</v>
      </c>
      <c r="AI55" t="s">
        <v>845</v>
      </c>
      <c r="AP55" s="3"/>
    </row>
    <row r="56" spans="8:42">
      <c r="H56" s="14"/>
      <c r="I56" s="68"/>
      <c r="J56" s="68"/>
      <c r="K56" s="68"/>
      <c r="L56" s="14"/>
      <c r="M56" s="68"/>
      <c r="N56" s="68"/>
      <c r="R56" s="14"/>
      <c r="AG56">
        <v>2500</v>
      </c>
      <c r="AH56" t="s">
        <v>790</v>
      </c>
      <c r="AI56" t="s">
        <v>846</v>
      </c>
      <c r="AP56" s="3"/>
    </row>
    <row r="57" spans="8:42">
      <c r="H57" s="14"/>
      <c r="I57" s="68"/>
      <c r="J57" s="68"/>
      <c r="K57" s="68"/>
      <c r="L57" s="14"/>
      <c r="M57" s="68"/>
      <c r="N57" s="68"/>
      <c r="R57" s="14"/>
      <c r="AG57">
        <v>2550</v>
      </c>
      <c r="AH57" t="s">
        <v>791</v>
      </c>
      <c r="AI57" t="s">
        <v>847</v>
      </c>
      <c r="AP57" s="3"/>
    </row>
    <row r="58" spans="8:42">
      <c r="H58" s="14"/>
      <c r="I58" s="68"/>
      <c r="J58" s="68"/>
      <c r="K58" s="68"/>
      <c r="L58" s="14"/>
      <c r="M58" s="68"/>
      <c r="N58" s="68"/>
      <c r="R58" s="14"/>
      <c r="AG58">
        <v>2600</v>
      </c>
      <c r="AH58" t="s">
        <v>792</v>
      </c>
      <c r="AI58" t="s">
        <v>848</v>
      </c>
      <c r="AP58" s="3"/>
    </row>
    <row r="59" spans="8:42">
      <c r="H59" s="14"/>
      <c r="I59" s="68"/>
      <c r="J59" s="68"/>
      <c r="K59" s="68"/>
      <c r="L59" s="14"/>
      <c r="M59" s="68"/>
      <c r="N59" s="68"/>
      <c r="R59" s="14"/>
      <c r="AG59">
        <v>2650</v>
      </c>
      <c r="AH59" t="s">
        <v>793</v>
      </c>
      <c r="AI59" t="s">
        <v>849</v>
      </c>
      <c r="AP59" s="3"/>
    </row>
    <row r="60" spans="8:42">
      <c r="H60" s="14"/>
      <c r="I60" s="68"/>
      <c r="J60" s="68"/>
      <c r="K60" s="68"/>
      <c r="L60" s="14"/>
      <c r="M60" s="68"/>
      <c r="N60" s="68"/>
      <c r="R60" s="14"/>
      <c r="AG60">
        <v>2700</v>
      </c>
      <c r="AH60" t="s">
        <v>794</v>
      </c>
      <c r="AI60" t="s">
        <v>850</v>
      </c>
      <c r="AP60" s="3"/>
    </row>
    <row r="61" spans="8:42">
      <c r="H61" s="14"/>
      <c r="I61" s="68"/>
      <c r="J61" s="68"/>
      <c r="K61" s="68"/>
      <c r="L61" s="14"/>
      <c r="M61" s="68"/>
      <c r="N61" s="68"/>
      <c r="R61" s="14"/>
      <c r="AG61">
        <v>2750</v>
      </c>
      <c r="AH61" t="s">
        <v>795</v>
      </c>
      <c r="AI61" t="s">
        <v>851</v>
      </c>
      <c r="AP61" s="3"/>
    </row>
    <row r="62" spans="8:42">
      <c r="H62" s="14"/>
      <c r="I62" s="68"/>
      <c r="J62" s="68"/>
      <c r="K62" s="68"/>
      <c r="L62" s="14"/>
      <c r="M62" s="68"/>
      <c r="N62" s="68"/>
      <c r="R62" s="14"/>
      <c r="AG62">
        <v>2800</v>
      </c>
      <c r="AH62" t="s">
        <v>796</v>
      </c>
      <c r="AI62" t="s">
        <v>852</v>
      </c>
      <c r="AP62" s="3"/>
    </row>
    <row r="63" spans="8:42">
      <c r="H63" s="14"/>
      <c r="I63" s="68"/>
      <c r="J63" s="68"/>
      <c r="K63" s="68"/>
      <c r="L63" s="14"/>
      <c r="M63" s="68"/>
      <c r="N63" s="68"/>
      <c r="R63" s="14"/>
      <c r="AG63">
        <v>2850</v>
      </c>
      <c r="AH63" t="s">
        <v>797</v>
      </c>
      <c r="AI63" t="s">
        <v>853</v>
      </c>
      <c r="AP63" s="3"/>
    </row>
    <row r="64" spans="8:42">
      <c r="H64" s="14"/>
      <c r="I64" s="68"/>
      <c r="J64" s="68"/>
      <c r="K64" s="68"/>
      <c r="L64" s="14"/>
      <c r="M64" s="68"/>
      <c r="N64" s="68"/>
      <c r="R64" s="14"/>
      <c r="AG64">
        <v>2900</v>
      </c>
      <c r="AH64" t="s">
        <v>798</v>
      </c>
      <c r="AI64" t="s">
        <v>854</v>
      </c>
      <c r="AP64" s="3"/>
    </row>
    <row r="65" spans="8:42">
      <c r="H65" s="14"/>
      <c r="I65" s="68"/>
      <c r="J65" s="68"/>
      <c r="K65" s="68"/>
      <c r="L65" s="14"/>
      <c r="M65" s="68"/>
      <c r="N65" s="68"/>
      <c r="R65" s="14"/>
      <c r="AG65">
        <v>2950</v>
      </c>
      <c r="AH65" t="s">
        <v>799</v>
      </c>
      <c r="AI65" t="s">
        <v>855</v>
      </c>
      <c r="AP65" s="3"/>
    </row>
    <row r="66" spans="8:42">
      <c r="H66" s="14"/>
      <c r="I66" s="68"/>
      <c r="J66" s="68"/>
      <c r="K66" s="68"/>
      <c r="L66" s="14"/>
      <c r="M66" s="68"/>
      <c r="N66" s="68"/>
      <c r="R66" s="14"/>
      <c r="AG66">
        <v>3000</v>
      </c>
      <c r="AH66" t="s">
        <v>766</v>
      </c>
      <c r="AI66" t="s">
        <v>856</v>
      </c>
      <c r="AP66" s="3"/>
    </row>
    <row r="67" spans="8:42">
      <c r="H67" s="14"/>
      <c r="I67" s="68"/>
      <c r="J67" s="68"/>
      <c r="K67" s="68"/>
      <c r="L67" s="14"/>
      <c r="M67" s="68"/>
      <c r="N67" s="68"/>
      <c r="R67" s="14"/>
      <c r="AG67">
        <v>3100</v>
      </c>
      <c r="AH67" t="s">
        <v>765</v>
      </c>
      <c r="AI67" t="s">
        <v>857</v>
      </c>
      <c r="AP67" s="3"/>
    </row>
    <row r="68" spans="8:42">
      <c r="H68" s="14"/>
      <c r="I68" s="68"/>
      <c r="J68" s="68"/>
      <c r="K68" s="68"/>
      <c r="L68" s="14"/>
      <c r="M68" s="68"/>
      <c r="N68" s="68"/>
      <c r="R68" s="14"/>
      <c r="AG68">
        <v>3200</v>
      </c>
      <c r="AH68" t="s">
        <v>764</v>
      </c>
      <c r="AI68" t="s">
        <v>858</v>
      </c>
      <c r="AP68" s="3"/>
    </row>
    <row r="69" spans="8:42">
      <c r="H69" s="14"/>
      <c r="I69" s="68"/>
      <c r="J69" s="68"/>
      <c r="K69" s="68"/>
      <c r="L69" s="14"/>
      <c r="M69" s="68"/>
      <c r="N69" s="68"/>
      <c r="R69" s="14"/>
      <c r="AG69">
        <v>3300</v>
      </c>
      <c r="AH69" t="s">
        <v>763</v>
      </c>
      <c r="AI69" t="s">
        <v>859</v>
      </c>
      <c r="AP69" s="3"/>
    </row>
    <row r="70" spans="8:42">
      <c r="H70" s="14"/>
      <c r="I70" s="68"/>
      <c r="J70" s="68"/>
      <c r="K70" s="68"/>
      <c r="L70" s="14"/>
      <c r="M70" s="68"/>
      <c r="N70" s="68"/>
      <c r="R70" s="14"/>
      <c r="AG70">
        <v>3400</v>
      </c>
      <c r="AH70" t="s">
        <v>762</v>
      </c>
      <c r="AI70" t="s">
        <v>860</v>
      </c>
      <c r="AP70" s="3"/>
    </row>
    <row r="71" spans="8:42">
      <c r="H71" s="14"/>
      <c r="I71" s="68"/>
      <c r="J71" s="68"/>
      <c r="K71" s="68"/>
      <c r="L71" s="14"/>
      <c r="M71" s="68"/>
      <c r="N71" s="68"/>
      <c r="R71" s="14"/>
      <c r="AG71">
        <v>3500</v>
      </c>
      <c r="AH71" t="s">
        <v>761</v>
      </c>
      <c r="AI71" t="s">
        <v>861</v>
      </c>
      <c r="AP71" s="3"/>
    </row>
    <row r="72" spans="8:42">
      <c r="H72" s="14"/>
      <c r="I72" s="68"/>
      <c r="J72" s="68"/>
      <c r="K72" s="68"/>
      <c r="L72" s="14"/>
      <c r="M72" s="68"/>
      <c r="N72" s="68"/>
      <c r="R72" s="14"/>
      <c r="AG72">
        <v>3600</v>
      </c>
      <c r="AH72" t="s">
        <v>760</v>
      </c>
      <c r="AI72" t="s">
        <v>862</v>
      </c>
      <c r="AP72" s="3"/>
    </row>
    <row r="73" spans="8:42">
      <c r="H73" s="14"/>
      <c r="I73" s="68"/>
      <c r="J73" s="68"/>
      <c r="K73" s="68"/>
      <c r="L73" s="14"/>
      <c r="M73" s="68"/>
      <c r="N73" s="68"/>
      <c r="R73" s="14"/>
      <c r="AG73">
        <v>3700</v>
      </c>
      <c r="AH73" t="s">
        <v>864</v>
      </c>
      <c r="AI73" t="s">
        <v>863</v>
      </c>
      <c r="AP73" s="3"/>
    </row>
    <row r="74" spans="8:42">
      <c r="H74" s="14"/>
      <c r="I74" s="68"/>
      <c r="J74" s="68"/>
      <c r="K74" s="68"/>
      <c r="L74" s="14"/>
      <c r="M74" s="68"/>
      <c r="N74" s="68"/>
      <c r="R74" s="14"/>
      <c r="AP74" s="3"/>
    </row>
    <row r="75" spans="8:42">
      <c r="H75" s="14"/>
      <c r="I75" s="68"/>
      <c r="J75" s="68"/>
      <c r="K75" s="68"/>
      <c r="L75" s="14"/>
      <c r="M75" s="68"/>
      <c r="N75" s="68"/>
      <c r="R75" s="14"/>
      <c r="AP75" s="3"/>
    </row>
    <row r="76" spans="8:42">
      <c r="H76" s="14"/>
      <c r="I76" s="68"/>
      <c r="J76" s="68"/>
      <c r="K76" s="68"/>
      <c r="L76" s="14"/>
      <c r="M76" s="68"/>
      <c r="N76" s="68"/>
      <c r="R76" s="14"/>
      <c r="AP76" s="3"/>
    </row>
    <row r="77" spans="8:42">
      <c r="H77" s="14"/>
      <c r="I77" s="68"/>
      <c r="J77" s="68"/>
      <c r="K77" s="68"/>
      <c r="L77" s="14"/>
      <c r="M77" s="68"/>
      <c r="N77" s="68"/>
      <c r="R77" s="14"/>
      <c r="AP77" s="3"/>
    </row>
    <row r="78" spans="8:42">
      <c r="H78" s="14"/>
      <c r="I78" s="68"/>
      <c r="J78" s="68"/>
      <c r="K78" s="68"/>
      <c r="L78" s="14"/>
      <c r="M78" s="68"/>
      <c r="N78" s="68"/>
      <c r="R78" s="14"/>
      <c r="AP78" s="3"/>
    </row>
    <row r="79" spans="8:42">
      <c r="H79" s="14"/>
      <c r="I79" s="68"/>
      <c r="J79" s="68"/>
      <c r="K79" s="68"/>
      <c r="L79" s="14"/>
      <c r="M79" s="68"/>
      <c r="N79" s="68"/>
      <c r="R79" s="14"/>
      <c r="AP79" s="3"/>
    </row>
    <row r="80" spans="8:42">
      <c r="H80" s="14"/>
      <c r="I80" s="68"/>
      <c r="J80" s="68"/>
      <c r="K80" s="68"/>
      <c r="L80" s="14"/>
      <c r="M80" s="68"/>
      <c r="N80" s="68"/>
      <c r="R80" s="14"/>
      <c r="AP80" s="3"/>
    </row>
    <row r="81" spans="8:42">
      <c r="H81" s="14"/>
      <c r="I81" s="68"/>
      <c r="J81" s="68"/>
      <c r="K81" s="68"/>
      <c r="L81" s="14"/>
      <c r="M81" s="68"/>
      <c r="N81" s="68"/>
      <c r="R81" s="14"/>
      <c r="AP81" s="3"/>
    </row>
    <row r="82" spans="8:42">
      <c r="H82" s="14"/>
      <c r="I82" s="68"/>
      <c r="J82" s="68"/>
      <c r="K82" s="68"/>
      <c r="L82" s="14"/>
      <c r="M82" s="68"/>
      <c r="N82" s="68"/>
      <c r="R82" s="14"/>
      <c r="AP82" s="3"/>
    </row>
    <row r="83" spans="8:42">
      <c r="H83" s="14"/>
      <c r="I83" s="68"/>
      <c r="J83" s="68"/>
      <c r="K83" s="68"/>
      <c r="L83" s="14"/>
      <c r="M83" s="68"/>
      <c r="N83" s="68"/>
      <c r="R83" s="14"/>
      <c r="AP83" s="3"/>
    </row>
    <row r="84" spans="8:42">
      <c r="H84" s="14"/>
      <c r="I84" s="68"/>
      <c r="J84" s="68"/>
      <c r="K84" s="68"/>
      <c r="L84" s="14"/>
      <c r="M84" s="68"/>
      <c r="N84" s="68"/>
      <c r="R84" s="14"/>
      <c r="AP84" s="3"/>
    </row>
    <row r="85" spans="8:42">
      <c r="H85" s="14"/>
      <c r="I85" s="68"/>
      <c r="J85" s="68"/>
      <c r="K85" s="68"/>
      <c r="L85" s="14"/>
      <c r="M85" s="68"/>
      <c r="N85" s="68"/>
      <c r="R85" s="14"/>
      <c r="AP85" s="3"/>
    </row>
    <row r="86" spans="8:42">
      <c r="H86" s="14"/>
      <c r="I86" s="68"/>
      <c r="J86" s="68"/>
      <c r="K86" s="68"/>
      <c r="L86" s="14"/>
      <c r="M86" s="68"/>
      <c r="N86" s="68"/>
      <c r="R86" s="14"/>
      <c r="AP86" s="3"/>
    </row>
    <row r="87" spans="8:42">
      <c r="H87" s="14"/>
      <c r="I87" s="68"/>
      <c r="J87" s="68"/>
      <c r="K87" s="68"/>
      <c r="L87" s="14"/>
      <c r="M87" s="68"/>
      <c r="N87" s="68"/>
      <c r="R87" s="14"/>
      <c r="AP87" s="3"/>
    </row>
    <row r="88" spans="8:42">
      <c r="H88" s="14"/>
      <c r="I88" s="68"/>
      <c r="J88" s="68"/>
      <c r="K88" s="68"/>
      <c r="L88" s="14"/>
      <c r="M88" s="68"/>
      <c r="N88" s="68"/>
      <c r="R88" s="14"/>
      <c r="AP88" s="3"/>
    </row>
    <row r="89" spans="8:42">
      <c r="H89" s="14"/>
      <c r="I89" s="68"/>
      <c r="J89" s="68"/>
      <c r="K89" s="68"/>
      <c r="L89" s="14"/>
      <c r="M89" s="68"/>
      <c r="N89" s="68"/>
      <c r="R89" s="14"/>
      <c r="AP89" s="3"/>
    </row>
    <row r="90" spans="8:42">
      <c r="H90" s="14"/>
      <c r="I90" s="68"/>
      <c r="J90" s="68"/>
      <c r="K90" s="68"/>
      <c r="L90" s="14"/>
      <c r="M90" s="68"/>
      <c r="N90" s="68"/>
      <c r="R90" s="14"/>
      <c r="AP90" s="3"/>
    </row>
    <row r="91" spans="8:42">
      <c r="H91" s="14"/>
      <c r="I91" s="68"/>
      <c r="J91" s="68"/>
      <c r="K91" s="68"/>
      <c r="L91" s="14"/>
      <c r="M91" s="68"/>
      <c r="N91" s="68"/>
      <c r="R91" s="14"/>
      <c r="AP91" s="3"/>
    </row>
    <row r="92" spans="8:42">
      <c r="H92" s="14"/>
      <c r="I92" s="68"/>
      <c r="J92" s="68"/>
      <c r="K92" s="68"/>
      <c r="L92" s="14"/>
      <c r="M92" s="68"/>
      <c r="N92" s="68"/>
      <c r="R92" s="14"/>
      <c r="AP92" s="3"/>
    </row>
    <row r="93" spans="8:42">
      <c r="H93" s="14"/>
      <c r="I93" s="68"/>
      <c r="J93" s="68"/>
      <c r="K93" s="68"/>
      <c r="L93" s="14"/>
      <c r="M93" s="68"/>
      <c r="N93" s="68"/>
      <c r="R93" s="14"/>
      <c r="AP93" s="3"/>
    </row>
    <row r="94" spans="8:42">
      <c r="H94" s="14"/>
      <c r="I94" s="68"/>
      <c r="J94" s="68"/>
      <c r="K94" s="68"/>
      <c r="L94" s="14"/>
      <c r="M94" s="68"/>
      <c r="N94" s="68"/>
      <c r="R94" s="14"/>
      <c r="AP94" s="3"/>
    </row>
    <row r="95" spans="8:42">
      <c r="H95" s="14"/>
      <c r="I95" s="68"/>
      <c r="J95" s="68"/>
      <c r="K95" s="68"/>
      <c r="L95" s="14"/>
      <c r="M95" s="68"/>
      <c r="N95" s="68"/>
      <c r="R95" s="14"/>
      <c r="AP95" s="3"/>
    </row>
    <row r="96" spans="8:42">
      <c r="H96" s="14"/>
      <c r="I96" s="68"/>
      <c r="J96" s="68"/>
      <c r="K96" s="68"/>
      <c r="L96" s="14"/>
      <c r="M96" s="68"/>
      <c r="N96" s="68"/>
      <c r="R96" s="14"/>
      <c r="AP96" s="3"/>
    </row>
    <row r="97" spans="8:42">
      <c r="H97" s="14"/>
      <c r="I97" s="68"/>
      <c r="J97" s="68"/>
      <c r="K97" s="68"/>
      <c r="L97" s="14"/>
      <c r="M97" s="68"/>
      <c r="N97" s="68"/>
      <c r="R97" s="14"/>
      <c r="AP97" s="3"/>
    </row>
    <row r="98" spans="8:42">
      <c r="H98" s="14"/>
      <c r="I98" s="68"/>
      <c r="J98" s="68"/>
      <c r="K98" s="68"/>
      <c r="L98" s="14"/>
      <c r="M98" s="68"/>
      <c r="N98" s="68"/>
      <c r="R98" s="14"/>
      <c r="AP98" s="3"/>
    </row>
    <row r="99" spans="8:42">
      <c r="H99" s="14"/>
      <c r="I99" s="68"/>
      <c r="J99" s="68"/>
      <c r="K99" s="68"/>
      <c r="L99" s="14"/>
      <c r="M99" s="68"/>
      <c r="N99" s="68"/>
      <c r="R99" s="14"/>
      <c r="AP99" s="3"/>
    </row>
    <row r="100" spans="8:42">
      <c r="H100" s="14"/>
      <c r="I100" s="68"/>
      <c r="J100" s="68"/>
      <c r="K100" s="68"/>
      <c r="L100" s="14"/>
      <c r="M100" s="68"/>
      <c r="N100" s="68"/>
      <c r="R100" s="14"/>
      <c r="AP100" s="3"/>
    </row>
    <row r="101" spans="8:42">
      <c r="H101" s="14"/>
      <c r="I101" s="68"/>
      <c r="J101" s="68"/>
      <c r="K101" s="68"/>
      <c r="L101" s="14"/>
      <c r="M101" s="68"/>
      <c r="N101" s="68"/>
      <c r="R101" s="14"/>
      <c r="AP101" s="3"/>
    </row>
    <row r="102" spans="8:42">
      <c r="H102" s="14"/>
      <c r="I102" s="68"/>
      <c r="J102" s="68"/>
      <c r="K102" s="68"/>
      <c r="L102" s="14"/>
      <c r="M102" s="68"/>
      <c r="N102" s="68"/>
      <c r="R102" s="14"/>
      <c r="AP102" s="3"/>
    </row>
    <row r="103" spans="8:42">
      <c r="H103" s="14"/>
      <c r="I103" s="68"/>
      <c r="J103" s="68"/>
      <c r="K103" s="68"/>
      <c r="L103" s="14"/>
      <c r="M103" s="68"/>
      <c r="N103" s="68"/>
      <c r="R103" s="14"/>
      <c r="AP103" s="3"/>
    </row>
    <row r="104" spans="8:42">
      <c r="H104" s="14"/>
      <c r="I104" s="68"/>
      <c r="J104" s="68"/>
      <c r="K104" s="68"/>
      <c r="L104" s="14"/>
      <c r="M104" s="68"/>
      <c r="N104" s="68"/>
      <c r="R104" s="14"/>
      <c r="AP104" s="3"/>
    </row>
    <row r="105" spans="8:42">
      <c r="H105" s="14"/>
      <c r="I105" s="68"/>
      <c r="J105" s="68"/>
      <c r="K105" s="68"/>
      <c r="L105" s="14"/>
      <c r="M105" s="68"/>
      <c r="N105" s="68"/>
      <c r="R105" s="14"/>
      <c r="AP105" s="3"/>
    </row>
    <row r="106" spans="8:42">
      <c r="H106" s="14"/>
      <c r="I106" s="68"/>
      <c r="J106" s="68"/>
      <c r="K106" s="68"/>
      <c r="L106" s="14"/>
      <c r="M106" s="68"/>
      <c r="N106" s="68"/>
      <c r="R106" s="14"/>
      <c r="AP106" s="3"/>
    </row>
    <row r="107" spans="8:42">
      <c r="H107" s="14"/>
      <c r="I107" s="68"/>
      <c r="J107" s="68"/>
      <c r="K107" s="68"/>
      <c r="L107" s="14"/>
      <c r="M107" s="68"/>
      <c r="N107" s="68"/>
      <c r="R107" s="14"/>
      <c r="AP107" s="3"/>
    </row>
    <row r="108" spans="8:42">
      <c r="H108" s="14"/>
      <c r="I108" s="68"/>
      <c r="J108" s="68"/>
      <c r="K108" s="68"/>
      <c r="L108" s="14"/>
      <c r="M108" s="68"/>
      <c r="N108" s="68"/>
      <c r="R108" s="14"/>
      <c r="AP108" s="3"/>
    </row>
    <row r="109" spans="8:42">
      <c r="H109" s="14"/>
      <c r="I109" s="68"/>
      <c r="J109" s="68"/>
      <c r="K109" s="68"/>
      <c r="L109" s="14"/>
      <c r="M109" s="68"/>
      <c r="N109" s="68"/>
      <c r="R109" s="14"/>
      <c r="AP109" s="3"/>
    </row>
    <row r="110" spans="8:42">
      <c r="H110" s="14"/>
      <c r="I110" s="68"/>
      <c r="J110" s="68"/>
      <c r="K110" s="68"/>
      <c r="L110" s="14"/>
      <c r="M110" s="68"/>
      <c r="N110" s="68"/>
      <c r="R110" s="14"/>
      <c r="AP110" s="3"/>
    </row>
    <row r="111" spans="8:42">
      <c r="H111" s="14"/>
      <c r="I111" s="68"/>
      <c r="J111" s="68"/>
      <c r="K111" s="68"/>
      <c r="L111" s="14"/>
      <c r="M111" s="68"/>
      <c r="N111" s="68"/>
      <c r="R111" s="14"/>
      <c r="AP111" s="3"/>
    </row>
    <row r="112" spans="8:42">
      <c r="H112" s="14"/>
      <c r="I112" s="68"/>
      <c r="J112" s="68"/>
      <c r="K112" s="68"/>
      <c r="L112" s="14"/>
      <c r="M112" s="68"/>
      <c r="N112" s="68"/>
      <c r="R112" s="14"/>
      <c r="AP112" s="3"/>
    </row>
    <row r="113" spans="8:42">
      <c r="H113" s="14"/>
      <c r="I113" s="68"/>
      <c r="J113" s="68"/>
      <c r="K113" s="68"/>
      <c r="L113" s="14"/>
      <c r="M113" s="68"/>
      <c r="N113" s="68"/>
      <c r="R113" s="14"/>
      <c r="AP113" s="3"/>
    </row>
    <row r="114" spans="8:42">
      <c r="H114" s="14"/>
      <c r="I114" s="68"/>
      <c r="J114" s="68"/>
      <c r="K114" s="68"/>
      <c r="L114" s="14"/>
      <c r="M114" s="68"/>
      <c r="N114" s="68"/>
      <c r="R114" s="14"/>
      <c r="AP114" s="3"/>
    </row>
    <row r="115" spans="8:42">
      <c r="H115" s="14"/>
      <c r="I115" s="68"/>
      <c r="J115" s="68"/>
      <c r="K115" s="68"/>
      <c r="L115" s="14"/>
      <c r="M115" s="68"/>
      <c r="N115" s="68"/>
      <c r="R115" s="14"/>
      <c r="AP115" s="3"/>
    </row>
    <row r="116" spans="8:42">
      <c r="H116" s="14"/>
      <c r="I116" s="68"/>
      <c r="J116" s="68"/>
      <c r="K116" s="68"/>
      <c r="L116" s="14"/>
      <c r="M116" s="68"/>
      <c r="N116" s="68"/>
      <c r="R116" s="14"/>
      <c r="AP116" s="3"/>
    </row>
    <row r="117" spans="8:42">
      <c r="H117" s="14"/>
      <c r="I117" s="68"/>
      <c r="J117" s="68"/>
      <c r="K117" s="68"/>
      <c r="L117" s="14"/>
      <c r="M117" s="68"/>
      <c r="N117" s="68"/>
      <c r="R117" s="14"/>
      <c r="AP117" s="3"/>
    </row>
    <row r="118" spans="8:42">
      <c r="H118" s="14"/>
      <c r="I118" s="68"/>
      <c r="J118" s="68"/>
      <c r="K118" s="68"/>
      <c r="L118" s="14"/>
      <c r="M118" s="68"/>
      <c r="N118" s="68"/>
      <c r="R118" s="14"/>
      <c r="AP118" s="3"/>
    </row>
    <row r="119" spans="8:42">
      <c r="H119" s="14"/>
      <c r="I119" s="68"/>
      <c r="J119" s="68"/>
      <c r="K119" s="68"/>
      <c r="L119" s="14"/>
      <c r="M119" s="68"/>
      <c r="N119" s="68"/>
      <c r="R119" s="14"/>
      <c r="AP119" s="3"/>
    </row>
    <row r="120" spans="8:42">
      <c r="H120" s="14"/>
      <c r="I120" s="68"/>
      <c r="J120" s="68"/>
      <c r="K120" s="68"/>
      <c r="L120" s="14"/>
      <c r="M120" s="68"/>
      <c r="N120" s="68"/>
      <c r="R120" s="14"/>
      <c r="AP120" s="3"/>
    </row>
    <row r="121" spans="8:42">
      <c r="H121" s="14"/>
      <c r="I121" s="68"/>
      <c r="J121" s="68"/>
      <c r="K121" s="68"/>
      <c r="L121" s="14"/>
      <c r="M121" s="68"/>
      <c r="N121" s="68"/>
      <c r="R121" s="14"/>
      <c r="AP121" s="3"/>
    </row>
    <row r="122" spans="8:42">
      <c r="H122" s="14"/>
      <c r="I122" s="68"/>
      <c r="J122" s="68"/>
      <c r="K122" s="68"/>
      <c r="L122" s="14"/>
      <c r="M122" s="68"/>
      <c r="N122" s="68"/>
      <c r="R122" s="14"/>
      <c r="AP122" s="3"/>
    </row>
    <row r="123" spans="8:42">
      <c r="H123" s="14"/>
      <c r="I123" s="68"/>
      <c r="J123" s="68"/>
      <c r="K123" s="68"/>
      <c r="L123" s="14"/>
      <c r="M123" s="68"/>
      <c r="N123" s="68"/>
      <c r="R123" s="14"/>
      <c r="AP123" s="3"/>
    </row>
    <row r="124" spans="8:42">
      <c r="H124" s="14"/>
      <c r="I124" s="68"/>
      <c r="J124" s="68"/>
      <c r="K124" s="68"/>
      <c r="L124" s="14"/>
      <c r="M124" s="68"/>
      <c r="N124" s="68"/>
      <c r="R124" s="14"/>
      <c r="AP124" s="3"/>
    </row>
    <row r="125" spans="8:42">
      <c r="H125" s="14"/>
      <c r="I125" s="68"/>
      <c r="J125" s="68"/>
      <c r="K125" s="68"/>
      <c r="L125" s="14"/>
      <c r="M125" s="68"/>
      <c r="N125" s="68"/>
      <c r="R125" s="14"/>
      <c r="AP125" s="3"/>
    </row>
    <row r="126" spans="8:42">
      <c r="H126" s="14"/>
      <c r="I126" s="68"/>
      <c r="J126" s="68"/>
      <c r="K126" s="68"/>
      <c r="L126" s="14"/>
      <c r="M126" s="68"/>
      <c r="N126" s="68"/>
      <c r="R126" s="14"/>
      <c r="AP126" s="3"/>
    </row>
    <row r="127" spans="8:42">
      <c r="H127" s="14"/>
      <c r="I127" s="68"/>
      <c r="J127" s="68"/>
      <c r="K127" s="68"/>
      <c r="L127" s="14"/>
      <c r="M127" s="68"/>
      <c r="N127" s="68"/>
      <c r="R127" s="14"/>
    </row>
    <row r="128" spans="8:42">
      <c r="H128" s="14"/>
      <c r="I128" s="68"/>
      <c r="J128" s="68"/>
      <c r="K128" s="68"/>
      <c r="L128" s="14"/>
      <c r="M128" s="68"/>
      <c r="N128" s="68"/>
      <c r="R128" s="14"/>
    </row>
    <row r="129" spans="1:18">
      <c r="H129" s="14"/>
      <c r="I129" s="68"/>
      <c r="J129" s="68"/>
      <c r="K129" s="68"/>
      <c r="L129" s="14"/>
      <c r="M129" s="68"/>
      <c r="N129" s="68"/>
      <c r="R129" s="14"/>
    </row>
    <row r="130" spans="1:18">
      <c r="H130" s="14"/>
      <c r="I130" s="68"/>
      <c r="J130" s="68"/>
      <c r="K130" s="68"/>
      <c r="L130" s="14"/>
      <c r="M130" s="68"/>
      <c r="N130" s="68"/>
      <c r="R130" s="14"/>
    </row>
    <row r="131" spans="1:18">
      <c r="H131" s="14"/>
      <c r="I131" s="68"/>
      <c r="J131" s="68"/>
      <c r="K131" s="68"/>
      <c r="L131" s="14"/>
      <c r="M131" s="68"/>
      <c r="N131" s="68"/>
      <c r="R131" s="14"/>
    </row>
    <row r="132" spans="1:18">
      <c r="H132" s="14"/>
      <c r="I132" s="68"/>
      <c r="J132" s="68"/>
      <c r="K132" s="68"/>
      <c r="L132" s="14"/>
      <c r="M132" s="68"/>
      <c r="N132" s="68"/>
      <c r="R132" s="14"/>
    </row>
    <row r="133" spans="1:18">
      <c r="H133" s="14"/>
      <c r="I133" s="68"/>
      <c r="J133" s="68"/>
      <c r="K133" s="68"/>
      <c r="L133" s="14"/>
      <c r="M133" s="68"/>
      <c r="N133" s="68"/>
      <c r="R133" s="14"/>
    </row>
    <row r="134" spans="1:18">
      <c r="A134" s="30"/>
      <c r="B134" s="30"/>
      <c r="C134" s="30"/>
      <c r="D134" s="30"/>
      <c r="E134" s="30"/>
      <c r="F134" s="30"/>
      <c r="G134" s="30"/>
      <c r="H134" s="30"/>
      <c r="I134" s="71"/>
      <c r="J134" s="71"/>
      <c r="M134" s="71"/>
      <c r="N134" s="71"/>
    </row>
    <row r="135" spans="1:18">
      <c r="A135" s="34"/>
      <c r="B135" s="34"/>
      <c r="C135" s="34"/>
      <c r="D135" s="34"/>
      <c r="E135" s="34"/>
      <c r="F135" s="34"/>
      <c r="G135" s="34"/>
      <c r="H135" s="34"/>
      <c r="I135" s="72"/>
      <c r="J135" s="72"/>
      <c r="M135" s="72"/>
      <c r="N135" s="72"/>
    </row>
    <row r="136" spans="1:18">
      <c r="A136" s="34"/>
      <c r="B136" s="34"/>
      <c r="C136" s="34"/>
      <c r="D136" s="34"/>
      <c r="E136" s="34"/>
      <c r="F136" s="34"/>
      <c r="G136" s="34"/>
      <c r="H136" s="34"/>
      <c r="I136" s="72"/>
      <c r="J136" s="72"/>
      <c r="M136" s="72"/>
      <c r="N136" s="72"/>
    </row>
    <row r="137" spans="1:18">
      <c r="A137" s="34"/>
      <c r="B137" s="34"/>
      <c r="C137" s="34"/>
      <c r="D137" s="34"/>
      <c r="E137" s="34"/>
      <c r="F137" s="34"/>
      <c r="G137" s="34"/>
      <c r="H137" s="34"/>
      <c r="I137" s="72"/>
      <c r="J137" s="72"/>
      <c r="M137" s="72"/>
      <c r="N137" s="72"/>
    </row>
    <row r="138" spans="1:18">
      <c r="A138" s="34"/>
      <c r="B138" s="34"/>
      <c r="C138" s="34"/>
      <c r="D138" s="34"/>
      <c r="E138" s="34"/>
      <c r="F138" s="34"/>
      <c r="G138" s="34"/>
      <c r="H138" s="34"/>
      <c r="I138" s="72"/>
      <c r="J138" s="72"/>
      <c r="M138" s="72"/>
      <c r="N138" s="72"/>
    </row>
    <row r="139" spans="1:18">
      <c r="A139" s="34"/>
      <c r="B139" s="34"/>
      <c r="C139" s="34"/>
      <c r="D139" s="34"/>
      <c r="E139" s="34"/>
      <c r="F139" s="34"/>
      <c r="G139" s="34"/>
      <c r="H139" s="34"/>
      <c r="I139" s="72"/>
      <c r="J139" s="72"/>
      <c r="M139" s="72"/>
      <c r="N139" s="72"/>
    </row>
    <row r="140" spans="1:18">
      <c r="A140" s="34"/>
      <c r="B140" s="34"/>
      <c r="C140" s="34"/>
      <c r="D140" s="34"/>
      <c r="E140" s="34"/>
      <c r="F140" s="34"/>
      <c r="G140" s="34"/>
      <c r="H140" s="34"/>
      <c r="I140" s="72"/>
      <c r="J140" s="72"/>
      <c r="M140" s="72"/>
      <c r="N140" s="72"/>
    </row>
    <row r="141" spans="1:18">
      <c r="A141" s="34"/>
      <c r="B141" s="34"/>
      <c r="C141" s="34"/>
      <c r="D141" s="34"/>
      <c r="E141" s="34"/>
      <c r="F141" s="34"/>
      <c r="G141" s="34"/>
      <c r="H141" s="34"/>
      <c r="I141" s="72"/>
      <c r="J141" s="72"/>
      <c r="M141" s="72"/>
      <c r="N141" s="72"/>
    </row>
    <row r="142" spans="1:18">
      <c r="A142" s="34"/>
      <c r="B142" s="34"/>
      <c r="C142" s="34"/>
      <c r="D142" s="34"/>
      <c r="E142" s="34"/>
      <c r="F142" s="34"/>
      <c r="G142" s="34"/>
      <c r="H142" s="34"/>
      <c r="I142" s="72"/>
      <c r="J142" s="72"/>
      <c r="M142" s="72"/>
      <c r="N142" s="72"/>
    </row>
    <row r="143" spans="1:18">
      <c r="A143" s="34"/>
      <c r="B143" s="34"/>
      <c r="C143" s="34"/>
      <c r="D143" s="34"/>
      <c r="E143" s="34"/>
      <c r="F143" s="34"/>
      <c r="G143" s="34"/>
      <c r="H143" s="34"/>
      <c r="I143" s="72"/>
      <c r="J143" s="72"/>
      <c r="M143" s="72"/>
      <c r="N143" s="72"/>
    </row>
    <row r="144" spans="1:18">
      <c r="A144" s="34"/>
      <c r="B144" s="34"/>
      <c r="C144" s="34"/>
      <c r="D144" s="34"/>
      <c r="E144" s="34"/>
      <c r="F144" s="34"/>
      <c r="G144" s="34"/>
      <c r="H144" s="34"/>
      <c r="I144" s="72"/>
      <c r="J144" s="72"/>
      <c r="M144" s="72"/>
      <c r="N144" s="72"/>
    </row>
    <row r="145" spans="1:18">
      <c r="A145" s="34"/>
      <c r="B145" s="34"/>
      <c r="C145" s="34"/>
      <c r="D145" s="34"/>
      <c r="E145" s="34"/>
      <c r="F145" s="34"/>
      <c r="G145" s="34"/>
      <c r="H145" s="34"/>
      <c r="I145" s="72"/>
      <c r="J145" s="72"/>
      <c r="M145" s="72"/>
      <c r="N145" s="72"/>
    </row>
    <row r="146" spans="1:18">
      <c r="A146" s="34"/>
      <c r="B146" s="34"/>
      <c r="C146" s="34"/>
      <c r="D146" s="34"/>
      <c r="E146" s="34"/>
      <c r="F146" s="34"/>
      <c r="G146" s="34"/>
      <c r="H146" s="34"/>
      <c r="I146" s="72"/>
      <c r="J146" s="72"/>
      <c r="M146" s="72"/>
      <c r="N146" s="72"/>
    </row>
    <row r="147" spans="1:18">
      <c r="A147" s="34"/>
      <c r="B147" s="34"/>
      <c r="C147" s="34"/>
      <c r="D147" s="34"/>
      <c r="E147" s="34"/>
      <c r="F147" s="34"/>
      <c r="G147" s="34"/>
      <c r="H147" s="34"/>
      <c r="I147" s="72"/>
      <c r="J147" s="72"/>
      <c r="M147" s="72"/>
      <c r="N147" s="72"/>
    </row>
    <row r="148" spans="1:18">
      <c r="A148" s="34"/>
      <c r="B148" s="34"/>
      <c r="C148" s="34"/>
      <c r="D148" s="34"/>
      <c r="E148" s="34"/>
      <c r="F148" s="34"/>
      <c r="G148" s="34"/>
      <c r="H148" s="34"/>
      <c r="I148" s="72"/>
      <c r="J148" s="72"/>
      <c r="M148" s="72"/>
      <c r="N148" s="72"/>
    </row>
    <row r="149" spans="1:18">
      <c r="A149" s="34"/>
      <c r="B149" s="34"/>
      <c r="C149" s="34"/>
      <c r="D149" s="34"/>
      <c r="E149" s="34"/>
      <c r="F149" s="34"/>
      <c r="G149" s="34"/>
      <c r="H149" s="34"/>
      <c r="I149" s="72"/>
      <c r="J149" s="72"/>
      <c r="K149" s="72"/>
      <c r="L149" s="34"/>
      <c r="M149" s="72"/>
      <c r="N149" s="72"/>
      <c r="R149" s="34"/>
    </row>
    <row r="150" spans="1:18">
      <c r="A150" s="34"/>
      <c r="B150" s="34"/>
      <c r="C150" s="34"/>
      <c r="D150" s="34"/>
      <c r="E150" s="34"/>
      <c r="F150" s="34"/>
      <c r="G150" s="34"/>
      <c r="H150" s="34"/>
      <c r="I150" s="72"/>
      <c r="J150" s="72"/>
      <c r="K150" s="72"/>
      <c r="L150" s="34"/>
      <c r="M150" s="72"/>
      <c r="N150" s="72"/>
      <c r="R150" s="34"/>
    </row>
    <row r="151" spans="1:18">
      <c r="A151" s="34"/>
      <c r="B151" s="34"/>
      <c r="C151" s="34"/>
      <c r="D151" s="34"/>
      <c r="E151" s="34"/>
      <c r="F151" s="34"/>
      <c r="G151" s="34"/>
      <c r="H151" s="34"/>
      <c r="I151" s="72"/>
      <c r="J151" s="72"/>
      <c r="K151" s="72"/>
      <c r="L151" s="34"/>
      <c r="M151" s="72"/>
      <c r="N151" s="72"/>
      <c r="R151" s="34"/>
    </row>
    <row r="152" spans="1:18">
      <c r="A152" s="34"/>
      <c r="B152" s="34"/>
      <c r="C152" s="34"/>
      <c r="D152" s="34"/>
      <c r="E152" s="34"/>
      <c r="F152" s="34"/>
      <c r="G152" s="34"/>
      <c r="H152" s="34"/>
      <c r="I152" s="72"/>
      <c r="J152" s="72"/>
      <c r="K152" s="72"/>
      <c r="L152" s="34"/>
      <c r="M152" s="72"/>
      <c r="N152" s="72"/>
      <c r="R152" s="34"/>
    </row>
    <row r="153" spans="1:18">
      <c r="A153" s="34"/>
      <c r="B153" s="34"/>
      <c r="C153" s="34"/>
      <c r="D153" s="34"/>
      <c r="E153" s="34"/>
      <c r="F153" s="34"/>
      <c r="G153" s="34"/>
      <c r="H153" s="34"/>
      <c r="I153" s="72"/>
      <c r="J153" s="72"/>
      <c r="K153" s="72"/>
      <c r="L153" s="34"/>
      <c r="M153" s="72"/>
      <c r="N153" s="72"/>
      <c r="R153" s="34"/>
    </row>
    <row r="154" spans="1:18">
      <c r="A154" s="34"/>
      <c r="B154" s="34"/>
      <c r="C154" s="34"/>
      <c r="D154" s="34"/>
      <c r="E154" s="34"/>
      <c r="F154" s="34"/>
      <c r="G154" s="34"/>
      <c r="H154" s="34"/>
      <c r="I154" s="72"/>
      <c r="J154" s="72"/>
      <c r="K154" s="72"/>
      <c r="L154" s="34"/>
      <c r="M154" s="72"/>
      <c r="N154" s="72"/>
      <c r="R154" s="34"/>
    </row>
    <row r="155" spans="1:18">
      <c r="A155" s="34"/>
      <c r="B155" s="34"/>
      <c r="C155" s="34"/>
      <c r="D155" s="34"/>
      <c r="E155" s="34"/>
      <c r="F155" s="34"/>
      <c r="G155" s="34"/>
      <c r="H155" s="34"/>
      <c r="I155" s="72"/>
      <c r="J155" s="72"/>
      <c r="K155" s="72"/>
      <c r="L155" s="34"/>
      <c r="M155" s="72"/>
      <c r="N155" s="72"/>
      <c r="R155" s="34"/>
    </row>
    <row r="156" spans="1:18">
      <c r="A156" s="34"/>
      <c r="B156" s="34"/>
      <c r="C156" s="34"/>
      <c r="D156" s="34"/>
      <c r="E156" s="34"/>
      <c r="F156" s="34"/>
      <c r="G156" s="34"/>
      <c r="H156" s="34"/>
      <c r="I156" s="72"/>
      <c r="J156" s="72"/>
      <c r="K156" s="72"/>
      <c r="L156" s="34"/>
      <c r="M156" s="72"/>
      <c r="N156" s="72"/>
      <c r="R156" s="34"/>
    </row>
    <row r="157" spans="1:18">
      <c r="A157" s="34"/>
      <c r="B157" s="34"/>
      <c r="C157" s="34"/>
      <c r="D157" s="34"/>
      <c r="E157" s="34"/>
      <c r="F157" s="34"/>
      <c r="G157" s="34"/>
      <c r="H157" s="34"/>
      <c r="I157" s="72"/>
      <c r="J157" s="72"/>
      <c r="K157" s="72"/>
      <c r="L157" s="34"/>
      <c r="M157" s="72"/>
      <c r="N157" s="72"/>
      <c r="R157" s="34"/>
    </row>
    <row r="158" spans="1:18">
      <c r="A158" s="34"/>
      <c r="B158" s="34"/>
      <c r="C158" s="34"/>
      <c r="D158" s="34"/>
      <c r="E158" s="34"/>
      <c r="F158" s="34"/>
      <c r="G158" s="34"/>
      <c r="H158" s="34"/>
      <c r="I158" s="72"/>
      <c r="J158" s="72"/>
      <c r="K158" s="72"/>
      <c r="L158" s="34"/>
      <c r="M158" s="72"/>
      <c r="N158" s="72"/>
      <c r="R158" s="34"/>
    </row>
    <row r="159" spans="1:18">
      <c r="A159" s="34"/>
      <c r="B159" s="34"/>
      <c r="C159" s="34"/>
      <c r="D159" s="34"/>
      <c r="E159" s="34"/>
      <c r="F159" s="34"/>
      <c r="G159" s="34"/>
      <c r="H159" s="34"/>
      <c r="I159" s="72"/>
      <c r="J159" s="72"/>
      <c r="K159" s="72"/>
      <c r="L159" s="34"/>
      <c r="M159" s="72"/>
      <c r="N159" s="72"/>
      <c r="R159" s="34"/>
    </row>
    <row r="160" spans="1:18">
      <c r="A160" s="34"/>
      <c r="B160" s="34"/>
      <c r="C160" s="34"/>
      <c r="D160" s="34"/>
      <c r="E160" s="34"/>
      <c r="F160" s="34"/>
      <c r="G160" s="34"/>
      <c r="H160" s="34"/>
      <c r="I160" s="72"/>
      <c r="J160" s="72"/>
      <c r="K160" s="72"/>
      <c r="L160" s="34"/>
      <c r="M160" s="72"/>
      <c r="N160" s="72"/>
      <c r="R160" s="34"/>
    </row>
    <row r="161" spans="1:18">
      <c r="A161" s="34"/>
      <c r="B161" s="34"/>
      <c r="C161" s="34"/>
      <c r="D161" s="34"/>
      <c r="E161" s="34"/>
      <c r="F161" s="34"/>
      <c r="G161" s="34"/>
      <c r="H161" s="34"/>
      <c r="I161" s="72"/>
      <c r="J161" s="72"/>
      <c r="K161" s="72"/>
      <c r="L161" s="34"/>
      <c r="M161" s="72"/>
      <c r="N161" s="72"/>
      <c r="R161" s="34"/>
    </row>
    <row r="162" spans="1:18">
      <c r="A162" s="34"/>
      <c r="B162" s="34"/>
      <c r="C162" s="34"/>
      <c r="D162" s="34"/>
      <c r="E162" s="34"/>
      <c r="F162" s="34"/>
      <c r="G162" s="34"/>
      <c r="H162" s="34"/>
      <c r="I162" s="72"/>
      <c r="J162" s="72"/>
      <c r="K162" s="72"/>
      <c r="L162" s="34"/>
      <c r="M162" s="72"/>
      <c r="N162" s="72"/>
      <c r="R162" s="34"/>
    </row>
    <row r="163" spans="1:18">
      <c r="A163" s="34"/>
      <c r="B163" s="34"/>
      <c r="C163" s="34"/>
      <c r="D163" s="34"/>
      <c r="E163" s="34"/>
      <c r="F163" s="34"/>
      <c r="G163" s="34"/>
      <c r="H163" s="34"/>
      <c r="I163" s="72"/>
      <c r="J163" s="72"/>
      <c r="K163" s="72"/>
      <c r="L163" s="34"/>
      <c r="M163" s="72"/>
      <c r="N163" s="72"/>
      <c r="R163" s="34"/>
    </row>
    <row r="164" spans="1:18">
      <c r="A164" s="34"/>
      <c r="B164" s="34"/>
      <c r="C164" s="34"/>
      <c r="D164" s="34"/>
      <c r="E164" s="34"/>
      <c r="F164" s="34"/>
      <c r="G164" s="34"/>
      <c r="H164" s="34"/>
      <c r="I164" s="72"/>
      <c r="J164" s="72"/>
      <c r="K164" s="72"/>
      <c r="L164" s="34"/>
      <c r="M164" s="72"/>
      <c r="N164" s="72"/>
      <c r="R164" s="34"/>
    </row>
    <row r="165" spans="1:18">
      <c r="A165" s="34"/>
      <c r="B165" s="34"/>
      <c r="C165" s="34"/>
      <c r="D165" s="34"/>
      <c r="E165" s="34"/>
      <c r="F165" s="34"/>
      <c r="G165" s="34"/>
      <c r="H165" s="34"/>
      <c r="I165" s="72"/>
      <c r="J165" s="72"/>
      <c r="K165" s="72"/>
      <c r="L165" s="34"/>
      <c r="M165" s="72"/>
      <c r="N165" s="72"/>
      <c r="R165" s="34"/>
    </row>
    <row r="166" spans="1:18">
      <c r="A166" s="34"/>
      <c r="B166" s="34"/>
      <c r="C166" s="34"/>
      <c r="D166" s="34"/>
      <c r="E166" s="34"/>
      <c r="F166" s="34"/>
      <c r="G166" s="34"/>
      <c r="H166" s="34"/>
      <c r="I166" s="72"/>
      <c r="J166" s="72"/>
      <c r="K166" s="72"/>
      <c r="L166" s="34"/>
      <c r="M166" s="72"/>
      <c r="N166" s="72"/>
      <c r="R166" s="34"/>
    </row>
    <row r="167" spans="1:18">
      <c r="A167" s="34"/>
      <c r="B167" s="34"/>
      <c r="C167" s="34"/>
      <c r="D167" s="34"/>
      <c r="E167" s="34"/>
      <c r="F167" s="34"/>
      <c r="G167" s="34"/>
      <c r="H167" s="34"/>
      <c r="I167" s="72"/>
      <c r="J167" s="72"/>
      <c r="K167" s="72"/>
      <c r="L167" s="34"/>
      <c r="M167" s="72"/>
      <c r="N167" s="72"/>
      <c r="R167" s="34"/>
    </row>
    <row r="168" spans="1:18">
      <c r="A168" s="34"/>
      <c r="B168" s="34"/>
      <c r="C168" s="34"/>
      <c r="D168" s="34"/>
      <c r="E168" s="34"/>
      <c r="F168" s="34"/>
      <c r="G168" s="34"/>
      <c r="H168" s="34"/>
      <c r="I168" s="72"/>
      <c r="J168" s="72"/>
      <c r="K168" s="72"/>
      <c r="L168" s="34"/>
      <c r="M168" s="72"/>
      <c r="N168" s="72"/>
      <c r="R168" s="34"/>
    </row>
  </sheetData>
  <mergeCells count="2">
    <mergeCell ref="W5:X5"/>
    <mergeCell ref="J5:L5"/>
  </mergeCells>
  <conditionalFormatting sqref="I11:J27 M11:M27">
    <cfRule type="cellIs" dxfId="3" priority="6" operator="greaterThan">
      <formula>10</formula>
    </cfRule>
  </conditionalFormatting>
  <conditionalFormatting sqref="J11:J27 M11:M27">
    <cfRule type="cellIs" dxfId="2" priority="4" operator="lessThan">
      <formula>0</formula>
    </cfRule>
    <cfRule type="cellIs" dxfId="1" priority="5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B21A-A6AF-4079-BF41-41C6E410E11F}">
  <dimension ref="Y35:AK169"/>
  <sheetViews>
    <sheetView zoomScale="96" zoomScaleNormal="96" workbookViewId="0">
      <selection activeCell="A369" sqref="A369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35" spans="25:32" ht="15.6">
      <c r="Y35" s="5"/>
      <c r="Z35" s="5"/>
      <c r="AB35" s="1"/>
      <c r="AC35" s="1"/>
      <c r="AD35" s="11"/>
      <c r="AE35" s="11"/>
      <c r="AF35" s="11"/>
    </row>
    <row r="36" spans="25:32" ht="15.6">
      <c r="Y36" s="5"/>
      <c r="Z36" s="5"/>
      <c r="AB36" s="1"/>
      <c r="AC36" s="1"/>
      <c r="AD36" s="11"/>
      <c r="AE36" s="11"/>
      <c r="AF36" s="11"/>
    </row>
    <row r="37" spans="25:32" ht="15.6">
      <c r="Y37" s="5"/>
      <c r="Z37" s="5"/>
      <c r="AB37" s="1"/>
      <c r="AC37" s="1"/>
      <c r="AD37" s="11"/>
      <c r="AE37" s="11"/>
      <c r="AF37" s="11"/>
    </row>
    <row r="38" spans="25:32" ht="15.6">
      <c r="Y38" s="5"/>
      <c r="Z38" s="5"/>
      <c r="AB38" s="13"/>
      <c r="AC38" s="13"/>
      <c r="AD38" s="11"/>
      <c r="AE38" s="11"/>
      <c r="AF38" s="11"/>
    </row>
    <row r="39" spans="25:32" ht="16.5" customHeight="1">
      <c r="Y39" s="5"/>
      <c r="Z39" s="5"/>
      <c r="AB39" s="13"/>
      <c r="AC39" s="13"/>
      <c r="AD39" s="11"/>
      <c r="AE39" s="11"/>
      <c r="AF39" s="11"/>
    </row>
    <row r="40" spans="25:32" ht="16.5" customHeight="1">
      <c r="Y40" s="5"/>
      <c r="Z40" s="5"/>
      <c r="AB40" s="13"/>
      <c r="AC40" s="13"/>
      <c r="AD40" s="11"/>
      <c r="AE40" s="11"/>
      <c r="AF40" s="11"/>
    </row>
    <row r="41" spans="25:32">
      <c r="AB41" s="13"/>
      <c r="AC41" s="13"/>
      <c r="AD41" s="11"/>
      <c r="AE41" s="11"/>
      <c r="AF41" s="11"/>
    </row>
    <row r="42" spans="25:32" ht="17.25" customHeight="1">
      <c r="Z42" s="5"/>
      <c r="AB42" s="13"/>
      <c r="AC42" s="13"/>
      <c r="AD42" s="11"/>
      <c r="AE42" s="11"/>
      <c r="AF42" s="11"/>
    </row>
    <row r="43" spans="25:32">
      <c r="AB43" s="13"/>
      <c r="AC43" s="13"/>
      <c r="AD43" s="11"/>
      <c r="AE43" s="11"/>
      <c r="AF43" s="11"/>
    </row>
    <row r="44" spans="25:32">
      <c r="AB44" s="13"/>
      <c r="AC44" s="13"/>
      <c r="AD44" s="11"/>
      <c r="AE44" s="11"/>
      <c r="AF44" s="11"/>
    </row>
    <row r="45" spans="25:32">
      <c r="Y45" s="4"/>
      <c r="Z45" s="4"/>
    </row>
    <row r="46" spans="25:32" ht="15.6">
      <c r="Y46" s="1"/>
      <c r="Z46" s="19"/>
      <c r="AB46" s="1"/>
      <c r="AC46" s="5"/>
    </row>
    <row r="47" spans="25:32" ht="15.6">
      <c r="Y47" s="1"/>
      <c r="Z47" s="19"/>
    </row>
    <row r="48" spans="25:32" ht="15.6">
      <c r="Y48" s="1"/>
      <c r="Z48" s="19"/>
    </row>
    <row r="49" spans="25:26" ht="15.6">
      <c r="Y49" s="1"/>
      <c r="Z49" s="19"/>
    </row>
    <row r="50" spans="25:26" ht="15.6">
      <c r="Y50" s="13"/>
      <c r="Z50" s="19"/>
    </row>
    <row r="51" spans="25:26" ht="15.6">
      <c r="Y51" s="13"/>
      <c r="Z51" s="19"/>
    </row>
    <row r="52" spans="25:26" ht="15.6">
      <c r="Y52" s="13"/>
      <c r="Z52" s="19"/>
    </row>
    <row r="53" spans="25:26" ht="15.6">
      <c r="Y53" s="13"/>
      <c r="Z53" s="19"/>
    </row>
    <row r="54" spans="25:26" ht="15.6">
      <c r="Y54" s="13"/>
      <c r="Z54" s="19"/>
    </row>
    <row r="55" spans="25:26" ht="15.6">
      <c r="Y55" s="5"/>
      <c r="Z55" s="19"/>
    </row>
    <row r="56" spans="25:26" ht="15.6">
      <c r="Y56" s="5"/>
      <c r="Z56" s="19"/>
    </row>
    <row r="57" spans="25:26" ht="15.6">
      <c r="Y57" s="5"/>
      <c r="Z57" s="19"/>
    </row>
    <row r="58" spans="25:26" ht="15.6">
      <c r="Y58" s="5"/>
      <c r="Z58" s="19"/>
    </row>
    <row r="59" spans="25:26" ht="15.6">
      <c r="Y59" s="5"/>
      <c r="Z59" s="19"/>
    </row>
    <row r="60" spans="25:26" ht="15.6">
      <c r="Y60" s="5"/>
      <c r="Z60" s="19"/>
    </row>
    <row r="61" spans="25:26" ht="15.6">
      <c r="Y61" s="5"/>
      <c r="Z61" s="19"/>
    </row>
    <row r="62" spans="25:26" ht="15.6">
      <c r="Y62" s="5"/>
      <c r="Z62" s="19"/>
    </row>
    <row r="63" spans="25:26" ht="15.6">
      <c r="Y63" s="5"/>
      <c r="Z63" s="19"/>
    </row>
    <row r="65" spans="25:37" ht="15.6">
      <c r="Z65" s="19"/>
    </row>
    <row r="67" spans="25:37" ht="15.6">
      <c r="Y67" s="1"/>
      <c r="Z67" s="1"/>
      <c r="AA67" s="1"/>
      <c r="AB67" s="1"/>
      <c r="AC67" s="1"/>
      <c r="AD67" s="1"/>
      <c r="AE67" s="1"/>
      <c r="AG67" s="4"/>
      <c r="AH67" s="13"/>
      <c r="AI67" s="3"/>
      <c r="AJ67" s="1"/>
      <c r="AK67" s="5"/>
    </row>
    <row r="68" spans="25:37" ht="15.6">
      <c r="Y68" s="1"/>
      <c r="Z68" s="1"/>
      <c r="AA68" s="1"/>
      <c r="AB68" s="1"/>
      <c r="AC68" s="1"/>
      <c r="AD68" s="1"/>
      <c r="AE68" s="1"/>
      <c r="AG68" s="4"/>
      <c r="AH68" s="13"/>
      <c r="AI68" s="3"/>
      <c r="AJ68" s="13"/>
      <c r="AK68" s="5"/>
    </row>
    <row r="69" spans="25:37" ht="15.6">
      <c r="Y69" s="1"/>
      <c r="Z69" s="1"/>
      <c r="AA69" s="1"/>
      <c r="AB69" s="1"/>
      <c r="AC69" s="1"/>
      <c r="AD69" s="1"/>
      <c r="AE69" s="1"/>
      <c r="AG69" s="4"/>
      <c r="AH69" s="13"/>
      <c r="AI69" s="3"/>
      <c r="AJ69" s="13"/>
      <c r="AK69" s="5"/>
    </row>
    <row r="70" spans="25:37" ht="15.6">
      <c r="Y70" s="1"/>
      <c r="Z70" s="1"/>
      <c r="AA70" s="1"/>
      <c r="AB70" s="1"/>
      <c r="AC70" s="1"/>
      <c r="AD70" s="1"/>
      <c r="AE70" s="1"/>
      <c r="AG70" s="4"/>
      <c r="AH70" s="13"/>
      <c r="AI70" s="3"/>
      <c r="AJ70" s="13"/>
      <c r="AK70" s="5"/>
    </row>
    <row r="71" spans="25:37" ht="15.6">
      <c r="Y71" s="1"/>
      <c r="Z71" s="1"/>
      <c r="AA71" s="1"/>
      <c r="AB71" s="1"/>
      <c r="AC71" s="1"/>
      <c r="AD71" s="1"/>
      <c r="AE71" s="1"/>
      <c r="AG71" s="4"/>
      <c r="AH71" s="13"/>
      <c r="AI71" s="3"/>
      <c r="AJ71" s="13"/>
      <c r="AK71" s="5"/>
    </row>
    <row r="72" spans="25:37" ht="15.6">
      <c r="Y72" s="1"/>
      <c r="Z72" s="1"/>
      <c r="AA72" s="1"/>
      <c r="AB72" s="1"/>
      <c r="AC72" s="1"/>
      <c r="AD72" s="1"/>
      <c r="AE72" s="1"/>
      <c r="AG72" s="4"/>
      <c r="AH72" s="13"/>
      <c r="AI72" s="3"/>
      <c r="AJ72" s="5"/>
      <c r="AK72" s="5"/>
    </row>
    <row r="73" spans="25:37" ht="15.6">
      <c r="Y73" s="1"/>
      <c r="Z73" s="1"/>
      <c r="AA73" s="1"/>
      <c r="AB73" s="1"/>
      <c r="AC73" s="1"/>
      <c r="AD73" s="1"/>
      <c r="AE73" s="1"/>
      <c r="AG73" s="4"/>
      <c r="AH73" s="13"/>
      <c r="AI73" s="3"/>
      <c r="AJ73" s="5"/>
      <c r="AK73" s="5"/>
    </row>
    <row r="74" spans="25:37" ht="15.6">
      <c r="Y74" s="1"/>
      <c r="Z74" s="1"/>
      <c r="AA74" s="1"/>
      <c r="AB74" s="1"/>
      <c r="AC74" s="1"/>
      <c r="AD74" s="1"/>
      <c r="AE74" s="1"/>
      <c r="AG74" s="4"/>
      <c r="AH74" s="13"/>
      <c r="AI74" s="3"/>
      <c r="AJ74" s="5"/>
      <c r="AK74" s="5"/>
    </row>
    <row r="75" spans="25:37" ht="15.6">
      <c r="Y75" s="1"/>
      <c r="Z75" s="1"/>
      <c r="AA75" s="1"/>
      <c r="AB75" s="1"/>
      <c r="AC75" s="1"/>
      <c r="AD75" s="1"/>
      <c r="AE75" s="1"/>
      <c r="AG75" s="4"/>
      <c r="AH75" s="13"/>
      <c r="AI75" s="3"/>
      <c r="AJ75" s="5"/>
      <c r="AK75" s="5"/>
    </row>
    <row r="76" spans="25:37" ht="15.6">
      <c r="Y76" s="1"/>
      <c r="Z76" s="1"/>
      <c r="AA76" s="1"/>
      <c r="AB76" s="1"/>
      <c r="AC76" s="1"/>
      <c r="AD76" s="1"/>
      <c r="AE76" s="1"/>
      <c r="AG76" s="4"/>
      <c r="AH76" s="13"/>
      <c r="AI76" s="3"/>
      <c r="AJ76" s="5"/>
      <c r="AK76" s="5"/>
    </row>
    <row r="77" spans="25:37" ht="15.6">
      <c r="Y77" s="1"/>
      <c r="Z77" s="1"/>
      <c r="AA77" s="1"/>
      <c r="AB77" s="1"/>
      <c r="AC77" s="1"/>
      <c r="AD77" s="1"/>
      <c r="AE77" s="1"/>
      <c r="AG77" s="4"/>
      <c r="AH77" s="13"/>
      <c r="AI77" s="3"/>
      <c r="AJ77" s="5"/>
      <c r="AK77" s="5"/>
    </row>
    <row r="78" spans="25:37" ht="15.6">
      <c r="Y78" s="1"/>
      <c r="Z78" s="1"/>
      <c r="AA78" s="1"/>
      <c r="AB78" s="1"/>
      <c r="AC78" s="1"/>
      <c r="AD78" s="1"/>
      <c r="AE78" s="1"/>
      <c r="AG78" s="4"/>
      <c r="AH78" s="13"/>
      <c r="AI78" s="3"/>
      <c r="AJ78" s="5"/>
      <c r="AK78" s="5"/>
    </row>
    <row r="79" spans="25:37" ht="15.6">
      <c r="Y79" s="1"/>
      <c r="Z79" s="1"/>
      <c r="AA79" s="1"/>
      <c r="AB79" s="1"/>
      <c r="AC79" s="1"/>
      <c r="AD79" s="1"/>
      <c r="AE79" s="1"/>
      <c r="AG79" s="4"/>
      <c r="AH79" s="13"/>
      <c r="AI79" s="3"/>
      <c r="AJ79" s="5"/>
      <c r="AK79" s="5"/>
    </row>
    <row r="80" spans="25:37" ht="15.6">
      <c r="Y80" s="1"/>
      <c r="Z80" s="1"/>
      <c r="AA80" s="1"/>
      <c r="AB80" s="1"/>
      <c r="AC80" s="1"/>
      <c r="AD80" s="1"/>
      <c r="AE80" s="1"/>
      <c r="AG80" s="4"/>
      <c r="AH80" s="5"/>
      <c r="AI80" s="3"/>
      <c r="AJ80" s="5"/>
      <c r="AK80" s="5"/>
    </row>
    <row r="81" spans="25:37">
      <c r="Y81" s="1"/>
      <c r="Z81" s="1"/>
      <c r="AA81" s="1"/>
      <c r="AB81" s="1"/>
      <c r="AC81" s="1"/>
      <c r="AD81" s="1"/>
      <c r="AE81" s="1"/>
      <c r="AG81" s="13"/>
      <c r="AH81" s="13"/>
      <c r="AI81" s="3"/>
    </row>
    <row r="82" spans="25:37" ht="15.6">
      <c r="Y82" s="1"/>
      <c r="Z82" s="1"/>
      <c r="AA82" s="1"/>
      <c r="AB82" s="1"/>
      <c r="AC82" s="1"/>
      <c r="AD82" s="1"/>
      <c r="AE82" s="1"/>
      <c r="AG82" s="5"/>
      <c r="AH82" s="5"/>
      <c r="AI82" s="3"/>
      <c r="AK82" s="5"/>
    </row>
    <row r="83" spans="25:37" ht="15.6">
      <c r="Y83" s="1"/>
      <c r="Z83" s="1"/>
      <c r="AA83" s="1"/>
      <c r="AB83" s="1"/>
      <c r="AC83" s="1"/>
      <c r="AD83" s="1"/>
      <c r="AE83" s="1"/>
      <c r="AG83" s="5"/>
      <c r="AH83" s="5"/>
      <c r="AI83" s="3"/>
      <c r="AK83" s="5"/>
    </row>
    <row r="84" spans="25:37">
      <c r="Y84" s="1"/>
      <c r="Z84" s="1"/>
      <c r="AA84" s="1"/>
      <c r="AB84" s="1"/>
      <c r="AC84" s="1"/>
      <c r="AD84" s="1"/>
      <c r="AE84" s="1"/>
      <c r="AG84" s="13"/>
      <c r="AH84" s="13"/>
      <c r="AI84" s="3"/>
    </row>
    <row r="85" spans="25:37">
      <c r="Y85" s="1"/>
      <c r="Z85" s="1"/>
      <c r="AA85" s="1"/>
      <c r="AB85" s="1"/>
      <c r="AC85" s="1"/>
      <c r="AD85" s="1"/>
      <c r="AE85" s="1"/>
      <c r="AG85" s="13"/>
      <c r="AH85" s="13"/>
      <c r="AI85" s="3"/>
    </row>
    <row r="86" spans="25:37">
      <c r="Y86" s="1"/>
      <c r="Z86" s="1"/>
      <c r="AA86" s="1"/>
      <c r="AB86" s="1"/>
      <c r="AC86" s="1"/>
      <c r="AD86" s="1"/>
      <c r="AE86" s="1"/>
      <c r="AG86" s="13"/>
      <c r="AH86" s="13"/>
      <c r="AI86" s="3"/>
    </row>
    <row r="87" spans="25:37">
      <c r="Y87" s="1"/>
      <c r="Z87" s="1"/>
      <c r="AA87" s="1"/>
      <c r="AB87" s="1"/>
      <c r="AC87" s="1"/>
      <c r="AD87" s="1"/>
      <c r="AE87" s="1"/>
      <c r="AG87" s="13"/>
      <c r="AH87" s="13"/>
      <c r="AI87" s="3"/>
    </row>
    <row r="88" spans="25:37">
      <c r="Y88" s="1"/>
      <c r="Z88" s="1"/>
      <c r="AA88" s="1"/>
      <c r="AB88" s="1"/>
      <c r="AC88" s="1"/>
      <c r="AD88" s="1"/>
      <c r="AE88" s="1"/>
      <c r="AG88" s="13"/>
      <c r="AH88" s="13"/>
      <c r="AI88" s="3"/>
    </row>
    <row r="89" spans="25:37">
      <c r="Y89" s="1"/>
      <c r="Z89" s="1"/>
      <c r="AA89" s="1"/>
      <c r="AB89" s="1"/>
      <c r="AC89" s="1"/>
      <c r="AD89" s="1"/>
      <c r="AE89" s="1"/>
      <c r="AG89" s="13"/>
      <c r="AH89" s="13"/>
      <c r="AI89" s="3"/>
    </row>
    <row r="90" spans="25:37">
      <c r="Y90" s="1"/>
      <c r="Z90" s="1"/>
      <c r="AA90" s="1"/>
      <c r="AB90" s="1"/>
      <c r="AC90" s="1"/>
      <c r="AD90" s="1"/>
      <c r="AE90" s="1"/>
      <c r="AG90" s="13"/>
      <c r="AH90" s="13"/>
      <c r="AI90" s="3"/>
    </row>
    <row r="91" spans="25:37">
      <c r="Y91" s="1"/>
      <c r="Z91" s="1"/>
      <c r="AA91" s="1"/>
      <c r="AB91" s="1"/>
      <c r="AC91" s="1"/>
      <c r="AD91" s="1"/>
      <c r="AE91" s="1"/>
      <c r="AG91" s="13"/>
      <c r="AH91" s="13"/>
      <c r="AI91" s="3"/>
    </row>
    <row r="92" spans="25:37">
      <c r="Y92" s="1"/>
      <c r="Z92" s="1"/>
      <c r="AA92" s="1"/>
      <c r="AB92" s="1"/>
      <c r="AC92" s="1"/>
      <c r="AD92" s="1"/>
      <c r="AE92" s="1"/>
      <c r="AG92" s="13"/>
      <c r="AH92" s="13"/>
      <c r="AI92" s="3"/>
    </row>
    <row r="93" spans="25:37">
      <c r="Y93" s="1"/>
      <c r="Z93" s="1"/>
      <c r="AA93" s="1"/>
      <c r="AB93" s="1"/>
      <c r="AC93" s="1"/>
      <c r="AD93" s="1"/>
      <c r="AE93" s="1"/>
      <c r="AG93" s="13"/>
      <c r="AH93" s="13"/>
      <c r="AI93" s="3"/>
    </row>
    <row r="94" spans="25:37">
      <c r="Y94" s="1"/>
      <c r="Z94" s="1"/>
      <c r="AA94" s="1"/>
      <c r="AB94" s="1"/>
      <c r="AC94" s="1"/>
      <c r="AD94" s="1"/>
      <c r="AE94" s="1"/>
      <c r="AG94" s="13"/>
      <c r="AH94" s="13"/>
      <c r="AI94" s="3"/>
    </row>
    <row r="95" spans="25:37">
      <c r="Y95" s="1"/>
      <c r="Z95" s="1"/>
      <c r="AA95" s="1"/>
      <c r="AB95" s="1"/>
      <c r="AC95" s="1"/>
      <c r="AD95" s="1"/>
      <c r="AE95" s="1"/>
      <c r="AG95" s="13"/>
      <c r="AH95" s="13"/>
      <c r="AI95" s="3"/>
    </row>
    <row r="96" spans="25:37">
      <c r="Y96" s="1"/>
      <c r="Z96" s="1"/>
      <c r="AA96" s="1"/>
      <c r="AB96" s="1"/>
      <c r="AC96" s="1"/>
      <c r="AD96" s="1"/>
      <c r="AE96" s="1"/>
      <c r="AG96" s="13"/>
      <c r="AH96" s="13"/>
      <c r="AI96" s="3"/>
    </row>
    <row r="97" spans="25:35">
      <c r="Y97" s="1"/>
      <c r="Z97" s="1"/>
      <c r="AA97" s="1"/>
      <c r="AB97" s="1"/>
      <c r="AC97" s="1"/>
      <c r="AD97" s="1"/>
      <c r="AE97" s="1"/>
      <c r="AG97" s="13"/>
      <c r="AH97" s="13"/>
      <c r="AI97" s="3"/>
    </row>
    <row r="98" spans="25:35">
      <c r="Y98" s="1"/>
      <c r="Z98" s="1"/>
      <c r="AA98" s="1"/>
      <c r="AB98" s="1"/>
      <c r="AC98" s="1"/>
      <c r="AD98" s="1"/>
      <c r="AE98" s="1"/>
      <c r="AG98" s="13"/>
      <c r="AH98" s="13"/>
      <c r="AI98" s="3"/>
    </row>
    <row r="99" spans="25:35">
      <c r="Y99" s="1"/>
      <c r="Z99" s="1"/>
      <c r="AA99" s="1"/>
      <c r="AB99" s="1"/>
      <c r="AC99" s="1"/>
      <c r="AD99" s="1"/>
      <c r="AE99" s="1"/>
      <c r="AG99" s="13"/>
      <c r="AH99" s="13"/>
      <c r="AI99" s="3"/>
    </row>
    <row r="100" spans="25:35">
      <c r="AG100" s="13"/>
      <c r="AH100" s="13"/>
      <c r="AI100" s="3"/>
    </row>
    <row r="101" spans="25:35">
      <c r="AG101" s="13"/>
      <c r="AH101" s="13"/>
      <c r="AI101" s="3"/>
    </row>
    <row r="102" spans="25:35">
      <c r="AG102" s="13"/>
      <c r="AH102" s="13"/>
      <c r="AI102" s="3"/>
    </row>
    <row r="103" spans="25:35">
      <c r="AG103" s="13"/>
      <c r="AH103" s="13"/>
      <c r="AI103" s="3"/>
    </row>
    <row r="104" spans="25:35">
      <c r="AG104" s="13"/>
      <c r="AH104" s="13"/>
      <c r="AI104" s="3"/>
    </row>
    <row r="105" spans="25:35">
      <c r="AG105" s="13"/>
      <c r="AH105" s="13"/>
      <c r="AI105" s="3"/>
    </row>
    <row r="106" spans="25:35">
      <c r="AG106" s="13"/>
      <c r="AH106" s="13"/>
      <c r="AI106" s="3"/>
    </row>
    <row r="107" spans="25:35">
      <c r="AG107" s="13"/>
      <c r="AH107" s="13"/>
      <c r="AI107" s="3"/>
    </row>
    <row r="108" spans="25:35">
      <c r="AG108" s="13"/>
      <c r="AH108" s="13"/>
      <c r="AI108" s="3"/>
    </row>
    <row r="109" spans="25:35">
      <c r="AI109" s="3"/>
    </row>
    <row r="110" spans="25:35">
      <c r="AI110" s="3"/>
    </row>
    <row r="111" spans="25:35">
      <c r="AI111" s="3"/>
    </row>
    <row r="112" spans="25:35">
      <c r="AI112" s="3"/>
    </row>
    <row r="113" spans="35:35">
      <c r="AI113" s="3"/>
    </row>
    <row r="114" spans="35:35">
      <c r="AI114" s="3"/>
    </row>
    <row r="115" spans="35:35">
      <c r="AI115" s="3"/>
    </row>
    <row r="116" spans="35:35">
      <c r="AI116" s="3"/>
    </row>
    <row r="117" spans="35:35">
      <c r="AI117" s="3"/>
    </row>
    <row r="118" spans="35:35">
      <c r="AI118" s="3"/>
    </row>
    <row r="119" spans="35:35">
      <c r="AI119" s="3"/>
    </row>
    <row r="120" spans="35:35">
      <c r="AI120" s="3"/>
    </row>
    <row r="121" spans="35:35">
      <c r="AI121" s="3"/>
    </row>
    <row r="122" spans="35:35">
      <c r="AI122" s="3"/>
    </row>
    <row r="123" spans="35:35">
      <c r="AI123" s="3"/>
    </row>
    <row r="124" spans="35:35">
      <c r="AI124" s="3"/>
    </row>
    <row r="125" spans="35:35">
      <c r="AI125" s="3"/>
    </row>
    <row r="126" spans="35:35">
      <c r="AI126" s="3"/>
    </row>
    <row r="127" spans="35:35">
      <c r="AI127" s="3"/>
    </row>
    <row r="128" spans="35:35">
      <c r="AI128" s="3"/>
    </row>
    <row r="129" spans="35:35">
      <c r="AI129" s="3"/>
    </row>
    <row r="130" spans="35:35">
      <c r="AI130" s="3"/>
    </row>
    <row r="131" spans="35:35">
      <c r="AI131" s="3"/>
    </row>
    <row r="132" spans="35:35">
      <c r="AI132" s="3"/>
    </row>
    <row r="133" spans="35:35">
      <c r="AI133" s="3"/>
    </row>
    <row r="134" spans="35:35">
      <c r="AI134" s="3"/>
    </row>
    <row r="135" spans="35:35">
      <c r="AI135" s="3"/>
    </row>
    <row r="136" spans="35:35">
      <c r="AI136" s="3"/>
    </row>
    <row r="137" spans="35:35">
      <c r="AI137" s="3"/>
    </row>
    <row r="138" spans="35:35">
      <c r="AI138" s="3"/>
    </row>
    <row r="139" spans="35:35">
      <c r="AI139" s="3"/>
    </row>
    <row r="140" spans="35:35">
      <c r="AI140" s="3"/>
    </row>
    <row r="141" spans="35:35">
      <c r="AI141" s="3"/>
    </row>
    <row r="142" spans="35:35">
      <c r="AI142" s="3"/>
    </row>
    <row r="143" spans="35:35">
      <c r="AI143" s="3"/>
    </row>
    <row r="144" spans="35:35">
      <c r="AI144" s="3"/>
    </row>
    <row r="145" spans="35:35">
      <c r="AI145" s="3"/>
    </row>
    <row r="146" spans="35:35">
      <c r="AI146" s="3"/>
    </row>
    <row r="147" spans="35:35">
      <c r="AI147" s="3"/>
    </row>
    <row r="148" spans="35:35">
      <c r="AI148" s="3"/>
    </row>
    <row r="149" spans="35:35">
      <c r="AI149" s="3"/>
    </row>
    <row r="150" spans="35:35">
      <c r="AI150" s="3"/>
    </row>
    <row r="151" spans="35:35">
      <c r="AI151" s="3"/>
    </row>
    <row r="152" spans="35:35">
      <c r="AI152" s="3"/>
    </row>
    <row r="153" spans="35:35">
      <c r="AI153" s="3"/>
    </row>
    <row r="154" spans="35:35">
      <c r="AI154" s="3"/>
    </row>
    <row r="155" spans="35:35">
      <c r="AI155" s="3"/>
    </row>
    <row r="156" spans="35:35">
      <c r="AI156" s="3"/>
    </row>
    <row r="157" spans="35:35">
      <c r="AI157" s="3"/>
    </row>
    <row r="158" spans="35:35">
      <c r="AI158" s="3"/>
    </row>
    <row r="159" spans="35:35">
      <c r="AI159" s="3"/>
    </row>
    <row r="160" spans="35:35">
      <c r="AI160" s="3"/>
    </row>
    <row r="161" spans="35:35">
      <c r="AI161" s="3"/>
    </row>
    <row r="162" spans="35:35">
      <c r="AI162" s="3"/>
    </row>
    <row r="163" spans="35:35">
      <c r="AI163" s="3"/>
    </row>
    <row r="164" spans="35:35">
      <c r="AI164" s="3"/>
    </row>
    <row r="165" spans="35:35">
      <c r="AI165" s="3"/>
    </row>
    <row r="166" spans="35:35">
      <c r="AI166" s="3"/>
    </row>
    <row r="167" spans="35:35">
      <c r="AI167" s="3"/>
    </row>
    <row r="168" spans="35:35">
      <c r="AI168" s="3"/>
    </row>
    <row r="169" spans="35:35">
      <c r="AI169" s="3"/>
    </row>
  </sheetData>
  <conditionalFormatting sqref="AH82:AH83">
    <cfRule type="cellIs" dxfId="0" priority="3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9F53-C432-426D-8854-8C74D2A2B31B}">
  <sheetPr transitionEvaluation="1"/>
  <dimension ref="P1:EB512"/>
  <sheetViews>
    <sheetView defaultGridColor="0" colorId="22" zoomScale="91" zoomScaleNormal="91" workbookViewId="0">
      <selection activeCell="A16" sqref="A16"/>
    </sheetView>
  </sheetViews>
  <sheetFormatPr baseColWidth="10" defaultRowHeight="15"/>
  <cols>
    <col min="16" max="16" width="7.1796875" customWidth="1"/>
    <col min="17" max="17" width="6" customWidth="1"/>
    <col min="35" max="40" width="5.81640625" customWidth="1"/>
    <col min="41" max="41" width="5.81640625" style="11" customWidth="1"/>
    <col min="42" max="42" width="5.81640625" customWidth="1"/>
    <col min="43" max="45" width="5.81640625" style="67" customWidth="1"/>
    <col min="46" max="51" width="5.81640625" customWidth="1"/>
    <col min="52" max="53" width="5.81640625" style="11" customWidth="1"/>
    <col min="54" max="54" width="5.81640625" customWidth="1"/>
    <col min="55" max="59" width="5.81640625" style="11" customWidth="1"/>
    <col min="60" max="61" width="5.81640625" customWidth="1"/>
    <col min="62" max="62" width="5.81640625" style="11" customWidth="1"/>
    <col min="63" max="63" width="5.08984375" style="11" customWidth="1"/>
    <col min="64" max="64" width="7.36328125" style="11" customWidth="1"/>
    <col min="65" max="65" width="5.36328125" customWidth="1"/>
    <col min="66" max="66" width="4.1796875" customWidth="1"/>
    <col min="67" max="67" width="5.54296875" style="67" customWidth="1"/>
    <col min="68" max="68" width="4.08984375" customWidth="1"/>
    <col min="69" max="69" width="1" customWidth="1"/>
    <col min="70" max="70" width="7" customWidth="1"/>
    <col min="71" max="71" width="5.90625" customWidth="1"/>
    <col min="72" max="72" width="6.6328125" customWidth="1"/>
    <col min="73" max="73" width="7.90625" customWidth="1"/>
    <col min="74" max="74" width="5" customWidth="1"/>
    <col min="75" max="75" width="6.36328125" customWidth="1"/>
    <col min="76" max="76" width="5" customWidth="1"/>
    <col min="77" max="77" width="7.90625" style="67" customWidth="1"/>
    <col min="78" max="78" width="6" customWidth="1"/>
    <col min="79" max="79" width="8" style="67" customWidth="1"/>
    <col min="80" max="80" width="8.08984375" style="67" customWidth="1"/>
    <col min="81" max="81" width="6" customWidth="1"/>
    <col min="82" max="82" width="8.08984375" customWidth="1"/>
    <col min="83" max="83" width="5.08984375" customWidth="1"/>
    <col min="84" max="84" width="7.1796875" customWidth="1"/>
    <col min="85" max="85" width="8.08984375" customWidth="1"/>
    <col min="86" max="86" width="8" style="67" customWidth="1"/>
    <col min="87" max="87" width="7" customWidth="1"/>
    <col min="88" max="88" width="7.08984375" customWidth="1"/>
    <col min="89" max="89" width="7.6328125" customWidth="1"/>
    <col min="90" max="90" width="7" customWidth="1"/>
    <col min="91" max="91" width="10.08984375" customWidth="1"/>
    <col min="92" max="93" width="8" customWidth="1"/>
    <col min="94" max="94" width="9.6328125" customWidth="1"/>
    <col min="95" max="95" width="7.6328125" customWidth="1"/>
    <col min="96" max="96" width="9.6328125" customWidth="1"/>
    <col min="97" max="97" width="9.1796875" customWidth="1"/>
    <col min="98" max="100" width="7.90625" customWidth="1"/>
    <col min="101" max="101" width="8.08984375" customWidth="1"/>
    <col min="102" max="102" width="8.54296875" customWidth="1"/>
    <col min="103" max="103" width="8" customWidth="1"/>
    <col min="104" max="104" width="6.453125" customWidth="1"/>
    <col min="105" max="105" width="8.08984375" customWidth="1"/>
    <col min="106" max="106" width="7.54296875" customWidth="1"/>
    <col min="107" max="107" width="8.36328125" customWidth="1"/>
    <col min="108" max="108" width="9.453125" customWidth="1"/>
    <col min="109" max="110" width="8.36328125" customWidth="1"/>
    <col min="111" max="111" width="8.90625" customWidth="1"/>
    <col min="112" max="112" width="8.36328125" customWidth="1"/>
    <col min="113" max="113" width="7.90625" customWidth="1"/>
    <col min="114" max="114" width="8" customWidth="1"/>
    <col min="115" max="116" width="9.90625" customWidth="1"/>
    <col min="117" max="117" width="9.08984375" customWidth="1"/>
    <col min="118" max="118" width="8.36328125" customWidth="1"/>
    <col min="119" max="119" width="8.6328125" customWidth="1"/>
    <col min="120" max="120" width="8.90625" customWidth="1"/>
    <col min="121" max="121" width="8.08984375" customWidth="1"/>
    <col min="122" max="122" width="8.6328125" customWidth="1"/>
    <col min="123" max="124" width="9.90625" customWidth="1"/>
    <col min="125" max="125" width="8.08984375" customWidth="1"/>
    <col min="126" max="126" width="8" customWidth="1"/>
    <col min="127" max="127" width="8.08984375" customWidth="1"/>
    <col min="128" max="128" width="11.08984375" customWidth="1"/>
    <col min="129" max="129" width="7.6328125" customWidth="1"/>
    <col min="130" max="130" width="8.08984375" customWidth="1"/>
    <col min="131" max="131" width="7.90625" customWidth="1"/>
    <col min="132" max="132" width="8.90625" customWidth="1"/>
    <col min="133" max="133" width="6.90625" customWidth="1"/>
    <col min="134" max="134" width="6.6328125" customWidth="1"/>
    <col min="135" max="136" width="8.08984375" customWidth="1"/>
    <col min="137" max="137" width="9.36328125" customWidth="1"/>
    <col min="138" max="138" width="10.08984375" customWidth="1"/>
    <col min="139" max="139" width="10.90625" customWidth="1"/>
    <col min="140" max="143" width="8.08984375" customWidth="1"/>
    <col min="144" max="144" width="8.36328125" customWidth="1"/>
    <col min="145" max="145" width="11.08984375" customWidth="1"/>
    <col min="146" max="146" width="8.08984375" customWidth="1"/>
    <col min="147" max="147" width="6.36328125" customWidth="1"/>
    <col min="148" max="148" width="7.453125" customWidth="1"/>
    <col min="149" max="149" width="7.6328125" customWidth="1"/>
    <col min="150" max="151" width="7.90625" customWidth="1"/>
    <col min="152" max="152" width="8" customWidth="1"/>
    <col min="153" max="153" width="7.6328125" customWidth="1"/>
    <col min="154" max="154" width="7.90625" customWidth="1"/>
    <col min="155" max="155" width="8.08984375" customWidth="1"/>
    <col min="156" max="156" width="7.54296875" customWidth="1"/>
    <col min="157" max="157" width="7.90625" customWidth="1"/>
    <col min="158" max="158" width="7.6328125" customWidth="1"/>
    <col min="159" max="159" width="7.90625" customWidth="1"/>
    <col min="160" max="160" width="7.54296875" customWidth="1"/>
    <col min="161" max="161" width="7.90625" customWidth="1"/>
    <col min="162" max="162" width="9.90625" customWidth="1"/>
    <col min="163" max="163" width="7.08984375" customWidth="1"/>
    <col min="164" max="164" width="8.08984375" customWidth="1"/>
    <col min="165" max="165" width="8.54296875" customWidth="1"/>
    <col min="166" max="166" width="9.90625" customWidth="1"/>
    <col min="167" max="167" width="8.36328125" customWidth="1"/>
    <col min="168" max="168" width="10.54296875" customWidth="1"/>
    <col min="169" max="169" width="7.90625" customWidth="1"/>
    <col min="170" max="170" width="8.08984375" customWidth="1"/>
    <col min="171" max="173" width="9.90625" customWidth="1"/>
    <col min="174" max="174" width="8.36328125" customWidth="1"/>
    <col min="175" max="175" width="8.6328125" customWidth="1"/>
    <col min="176" max="176" width="8.54296875" customWidth="1"/>
    <col min="177" max="177" width="8.6328125" customWidth="1"/>
    <col min="178" max="178" width="8.36328125" customWidth="1"/>
    <col min="179" max="179" width="10.6328125" customWidth="1"/>
    <col min="180" max="180" width="9.90625" customWidth="1"/>
    <col min="181" max="181" width="7.54296875" customWidth="1"/>
    <col min="182" max="182" width="8.54296875" customWidth="1"/>
    <col min="183" max="184" width="7.90625" customWidth="1"/>
    <col min="185" max="187" width="8.36328125" customWidth="1"/>
    <col min="188" max="189" width="8.08984375" customWidth="1"/>
    <col min="190" max="191" width="8.36328125" customWidth="1"/>
    <col min="192" max="192" width="8.54296875" customWidth="1"/>
    <col min="193" max="193" width="8.36328125" customWidth="1"/>
    <col min="194" max="194" width="8.6328125" customWidth="1"/>
    <col min="195" max="196" width="9.90625" customWidth="1"/>
    <col min="197" max="197" width="8.08984375" customWidth="1"/>
    <col min="198" max="198" width="8.54296875" customWidth="1"/>
    <col min="199" max="199" width="7.54296875" customWidth="1"/>
    <col min="200" max="200" width="8.08984375" customWidth="1"/>
    <col min="201" max="201" width="7.90625" customWidth="1"/>
    <col min="202" max="202" width="8.36328125" customWidth="1"/>
    <col min="203" max="203" width="8.08984375" customWidth="1"/>
    <col min="204" max="204" width="9.90625" customWidth="1"/>
    <col min="205" max="205" width="8" customWidth="1"/>
    <col min="206" max="206" width="7.90625" customWidth="1"/>
    <col min="207" max="207" width="8.90625" customWidth="1"/>
    <col min="208" max="208" width="8" customWidth="1"/>
    <col min="209" max="209" width="8.90625" customWidth="1"/>
    <col min="210" max="210" width="7.08984375" customWidth="1"/>
    <col min="211" max="211" width="9" customWidth="1"/>
    <col min="212" max="212" width="8.08984375" customWidth="1"/>
    <col min="213" max="213" width="10.36328125" customWidth="1"/>
    <col min="214" max="215" width="7.90625" customWidth="1"/>
    <col min="216" max="216" width="8.6328125" customWidth="1"/>
    <col min="217" max="217" width="8.90625" customWidth="1"/>
    <col min="218" max="218" width="8.6328125" customWidth="1"/>
    <col min="219" max="220" width="8.08984375" customWidth="1"/>
    <col min="221" max="221" width="7.54296875" customWidth="1"/>
    <col min="222" max="224" width="8.08984375" customWidth="1"/>
    <col min="225" max="225" width="8.6328125" customWidth="1"/>
    <col min="226" max="226" width="7.90625" customWidth="1"/>
    <col min="227" max="228" width="8.08984375" customWidth="1"/>
    <col min="229" max="229" width="7.90625" customWidth="1"/>
    <col min="232" max="232" width="8" customWidth="1"/>
    <col min="233" max="233" width="8.08984375" customWidth="1"/>
    <col min="234" max="234" width="8" customWidth="1"/>
    <col min="235" max="236" width="8.08984375" customWidth="1"/>
    <col min="237" max="239" width="7.90625" customWidth="1"/>
    <col min="240" max="240" width="8.08984375" customWidth="1"/>
    <col min="241" max="243" width="7.90625" customWidth="1"/>
    <col min="244" max="244" width="6.6328125" customWidth="1"/>
    <col min="245" max="245" width="8.36328125" customWidth="1"/>
    <col min="246" max="246" width="8" customWidth="1"/>
  </cols>
  <sheetData>
    <row r="1" spans="34:132">
      <c r="AI1" s="22"/>
      <c r="AJ1" s="22"/>
      <c r="AK1" s="22"/>
      <c r="AL1" s="22"/>
      <c r="AM1" s="22"/>
      <c r="AN1" s="22"/>
      <c r="AO1" s="22"/>
      <c r="AP1" s="22"/>
      <c r="AQ1" s="225"/>
      <c r="AR1" s="225"/>
      <c r="AS1" s="225"/>
      <c r="AT1" s="22"/>
      <c r="AU1" s="22"/>
      <c r="AV1" s="22"/>
      <c r="AW1" s="22"/>
      <c r="AX1" s="22"/>
      <c r="AY1" s="22"/>
      <c r="AZ1" s="223"/>
      <c r="BA1" s="223"/>
      <c r="BB1" s="22"/>
      <c r="BC1" s="223"/>
      <c r="BD1" s="223"/>
      <c r="BE1" s="223"/>
      <c r="BF1" s="223"/>
      <c r="BG1" s="223"/>
      <c r="BH1" s="22"/>
      <c r="BI1" s="22"/>
      <c r="BJ1" s="223"/>
      <c r="BK1" s="223"/>
      <c r="BL1" s="223"/>
      <c r="BM1" s="22"/>
      <c r="BN1" s="22"/>
      <c r="BO1" s="225"/>
      <c r="BP1" s="22"/>
      <c r="BQ1" s="22"/>
      <c r="BR1" s="22"/>
      <c r="BY1"/>
      <c r="CA1"/>
      <c r="CB1"/>
      <c r="CH1"/>
    </row>
    <row r="2" spans="34:132">
      <c r="AI2" s="22"/>
      <c r="AJ2" s="22"/>
      <c r="AK2" s="22"/>
      <c r="AL2" s="22"/>
      <c r="AM2" s="22"/>
      <c r="AN2" s="22"/>
      <c r="AO2" s="22"/>
      <c r="AP2" s="22"/>
      <c r="AQ2" s="225"/>
      <c r="AR2" s="225"/>
      <c r="AS2" s="225"/>
      <c r="AT2" s="22"/>
      <c r="AU2" s="22"/>
      <c r="AV2" s="22"/>
      <c r="AW2" s="22"/>
      <c r="AX2" s="22"/>
      <c r="AY2" s="22"/>
      <c r="AZ2" s="223"/>
      <c r="BA2" s="223"/>
      <c r="BB2" s="22"/>
      <c r="BC2" s="223"/>
      <c r="BD2" s="223"/>
      <c r="BE2" s="223"/>
      <c r="BF2" s="223"/>
      <c r="BG2" s="223"/>
      <c r="BH2" s="22"/>
      <c r="BI2" s="22"/>
      <c r="BJ2" s="223"/>
      <c r="BK2" s="223"/>
      <c r="BL2" s="223"/>
      <c r="BM2" s="22"/>
      <c r="BN2" s="22"/>
      <c r="BO2" s="225"/>
      <c r="BP2" s="22"/>
      <c r="BQ2" s="22"/>
      <c r="BR2" s="22"/>
      <c r="BY2"/>
      <c r="CA2"/>
      <c r="CB2"/>
      <c r="CH2"/>
    </row>
    <row r="3" spans="34:132">
      <c r="AI3" s="22"/>
      <c r="AJ3" s="22"/>
      <c r="AK3" s="22"/>
      <c r="AL3" s="22"/>
      <c r="AM3" s="22"/>
      <c r="AN3" s="22"/>
      <c r="AO3" s="22"/>
      <c r="AP3" s="22"/>
      <c r="AQ3" s="225"/>
      <c r="AR3" s="225"/>
      <c r="AS3" s="225"/>
      <c r="AT3" s="22"/>
      <c r="AU3" s="22"/>
      <c r="AV3" s="22"/>
      <c r="AW3" s="22"/>
      <c r="AX3" s="22"/>
      <c r="AY3" s="22"/>
      <c r="AZ3" s="223"/>
      <c r="BA3" s="223"/>
      <c r="BB3" s="22"/>
      <c r="BC3" s="223"/>
      <c r="BD3" s="223"/>
      <c r="BE3" s="223"/>
      <c r="BF3" s="223"/>
      <c r="BG3" s="223"/>
      <c r="BH3" s="22"/>
      <c r="BI3" s="22"/>
      <c r="BJ3" s="223"/>
      <c r="BK3" s="223"/>
      <c r="BL3" s="223"/>
      <c r="BM3" s="22"/>
      <c r="BN3" s="22"/>
      <c r="BO3" s="225"/>
      <c r="BP3" s="22"/>
      <c r="BQ3" s="22"/>
      <c r="BR3" s="22"/>
      <c r="BY3"/>
      <c r="CA3"/>
      <c r="CB3"/>
      <c r="CH3"/>
    </row>
    <row r="4" spans="34:132">
      <c r="AI4" s="22"/>
      <c r="AJ4" s="22"/>
      <c r="AK4" s="22"/>
      <c r="AL4" s="22"/>
      <c r="AM4" s="22"/>
      <c r="AN4" s="22"/>
      <c r="AO4" s="22"/>
      <c r="AP4" s="22"/>
      <c r="AQ4" s="225"/>
      <c r="AR4" s="225"/>
      <c r="AS4" s="225"/>
      <c r="AT4" s="22"/>
      <c r="AU4" s="22"/>
      <c r="AV4" s="22"/>
      <c r="AW4" s="22"/>
      <c r="AX4" s="22"/>
      <c r="AY4" s="22"/>
      <c r="AZ4" s="223"/>
      <c r="BA4" s="223"/>
      <c r="BB4" s="22"/>
      <c r="BC4" s="223"/>
      <c r="BD4" s="223"/>
      <c r="BE4" s="223"/>
      <c r="BF4" s="223"/>
      <c r="BG4" s="223"/>
      <c r="BH4" s="22"/>
      <c r="BI4" s="22"/>
      <c r="BJ4" s="223"/>
      <c r="BK4" s="223"/>
      <c r="BL4" s="223"/>
      <c r="BM4" s="22"/>
      <c r="BN4" s="22"/>
      <c r="BO4" s="225"/>
      <c r="BP4" s="22"/>
      <c r="BQ4" s="22"/>
      <c r="BR4" s="22"/>
      <c r="BY4"/>
      <c r="CA4"/>
      <c r="CB4"/>
      <c r="CH4"/>
    </row>
    <row r="5" spans="34:132">
      <c r="AI5" s="22"/>
      <c r="AJ5" s="22"/>
      <c r="AK5" s="22"/>
      <c r="AL5" s="22"/>
      <c r="AM5" s="22"/>
      <c r="AN5" s="22"/>
      <c r="AO5" s="22"/>
      <c r="AP5" s="22"/>
      <c r="AQ5" s="225"/>
      <c r="AR5" s="225"/>
      <c r="AS5" s="225"/>
      <c r="AT5" s="22"/>
      <c r="AU5" s="22"/>
      <c r="AV5" s="22"/>
      <c r="AW5" s="22"/>
      <c r="AX5" s="22"/>
      <c r="AY5" s="22"/>
      <c r="AZ5" s="223"/>
      <c r="BA5" s="223"/>
      <c r="BB5" s="22"/>
      <c r="BC5" s="223"/>
      <c r="BD5" s="223"/>
      <c r="BE5" s="223"/>
      <c r="BF5" s="223"/>
      <c r="BG5" s="223"/>
      <c r="BH5" s="22"/>
      <c r="BI5" s="22"/>
      <c r="BJ5" s="223"/>
      <c r="BK5" s="223"/>
      <c r="BL5" s="223"/>
      <c r="BM5" s="22"/>
      <c r="BN5" s="22"/>
      <c r="BO5" s="225"/>
      <c r="BP5" s="22"/>
      <c r="BQ5" s="22"/>
      <c r="BR5" s="22"/>
      <c r="BY5"/>
      <c r="CA5"/>
      <c r="CB5"/>
      <c r="CH5"/>
    </row>
    <row r="6" spans="34:132">
      <c r="AI6" s="22"/>
      <c r="AJ6" s="22"/>
      <c r="AK6" s="22"/>
      <c r="AL6" s="22"/>
      <c r="AM6" s="22"/>
      <c r="AN6" s="22"/>
      <c r="AO6" s="22"/>
      <c r="AP6" s="22"/>
      <c r="AQ6" s="225"/>
      <c r="AR6" s="225"/>
      <c r="AS6" s="225"/>
      <c r="AT6" s="22"/>
      <c r="AU6" s="22"/>
      <c r="AV6" s="22"/>
      <c r="AW6" s="22"/>
      <c r="AX6" s="22"/>
      <c r="AY6" s="22"/>
      <c r="AZ6" s="223"/>
      <c r="BA6" s="223"/>
      <c r="BB6" s="22"/>
      <c r="BC6" s="223"/>
      <c r="BD6" s="223"/>
      <c r="BE6" s="223"/>
      <c r="BF6" s="223"/>
      <c r="BG6" s="223"/>
      <c r="BH6" s="22"/>
      <c r="BI6" s="22"/>
      <c r="BJ6" s="223"/>
      <c r="BK6" s="223"/>
      <c r="BL6" s="223"/>
      <c r="BM6" s="22"/>
      <c r="BN6" s="22"/>
      <c r="BO6" s="225"/>
      <c r="BP6" s="22"/>
      <c r="BQ6" s="22"/>
      <c r="BR6" s="22"/>
      <c r="BY6"/>
      <c r="CA6"/>
      <c r="CB6"/>
      <c r="CH6"/>
    </row>
    <row r="7" spans="34:132">
      <c r="AI7" s="22"/>
      <c r="AJ7" s="22"/>
      <c r="AK7" s="22"/>
      <c r="AL7" s="22"/>
      <c r="AM7" s="22"/>
      <c r="AN7" s="22"/>
      <c r="AO7" s="22"/>
      <c r="AP7" s="22"/>
      <c r="AQ7" s="225"/>
      <c r="AR7" s="225"/>
      <c r="AS7" s="225"/>
      <c r="AT7" s="22"/>
      <c r="AU7" s="22"/>
      <c r="AV7" s="22"/>
      <c r="AW7" s="22"/>
      <c r="AX7" s="22"/>
      <c r="AY7" s="22"/>
      <c r="AZ7" s="223"/>
      <c r="BA7" s="223"/>
      <c r="BB7" s="22"/>
      <c r="BC7" s="223"/>
      <c r="BD7" s="223"/>
      <c r="BE7" s="223"/>
      <c r="BF7" s="223"/>
      <c r="BG7" s="223"/>
      <c r="BH7" s="22"/>
      <c r="BI7" s="22"/>
      <c r="BJ7" s="223"/>
      <c r="BK7" s="223"/>
      <c r="BL7" s="223"/>
      <c r="BM7" s="22"/>
      <c r="BN7" s="22"/>
      <c r="BO7" s="225"/>
      <c r="BP7" s="22"/>
      <c r="BQ7" s="22"/>
      <c r="BR7" s="22"/>
      <c r="BY7"/>
      <c r="CA7"/>
      <c r="CB7"/>
      <c r="CH7"/>
    </row>
    <row r="8" spans="34:132">
      <c r="AI8" s="22"/>
      <c r="AJ8" s="22"/>
      <c r="AK8" s="22"/>
      <c r="AL8" s="22"/>
      <c r="AM8" s="22"/>
      <c r="AN8" s="22"/>
      <c r="AO8" s="22"/>
      <c r="AP8" s="22"/>
      <c r="AQ8" s="225"/>
      <c r="AR8" s="225"/>
      <c r="AS8" s="225"/>
      <c r="AT8" s="22"/>
      <c r="AU8" s="22"/>
      <c r="AV8" s="22"/>
      <c r="AW8" s="22"/>
      <c r="AX8" s="22"/>
      <c r="AY8" s="22"/>
      <c r="AZ8" s="223"/>
      <c r="BA8" s="223"/>
      <c r="BB8" s="22"/>
      <c r="BC8" s="223"/>
      <c r="BD8" s="223"/>
      <c r="BE8" s="223"/>
      <c r="BF8" s="223"/>
      <c r="BG8" s="223"/>
      <c r="BH8" s="22"/>
      <c r="BI8" s="22"/>
      <c r="BJ8" s="223"/>
      <c r="BK8" s="223"/>
      <c r="BL8" s="223"/>
      <c r="BM8" s="22"/>
      <c r="BN8" s="22"/>
      <c r="BO8" s="225"/>
      <c r="BP8" s="22"/>
      <c r="BQ8" s="22"/>
      <c r="BR8" s="22"/>
      <c r="BY8"/>
      <c r="CA8"/>
      <c r="CB8"/>
      <c r="CH8"/>
    </row>
    <row r="9" spans="34:132" ht="15.6">
      <c r="AI9" s="22"/>
      <c r="AJ9" s="22"/>
      <c r="AK9" s="22"/>
      <c r="AL9" s="22"/>
      <c r="AM9" s="22"/>
      <c r="AN9" s="22"/>
      <c r="AO9" s="22"/>
      <c r="AP9" s="22"/>
      <c r="AQ9" s="225"/>
      <c r="AR9" s="225"/>
      <c r="AS9" s="225"/>
      <c r="AT9" s="22"/>
      <c r="AU9" s="22"/>
      <c r="AV9" s="22"/>
      <c r="AW9" s="22"/>
      <c r="AX9" s="22"/>
      <c r="AY9" s="22"/>
      <c r="AZ9" s="223"/>
      <c r="BA9" s="223"/>
      <c r="BB9" s="22"/>
      <c r="BC9" s="223"/>
      <c r="BD9" s="223"/>
      <c r="BE9" s="223"/>
      <c r="BF9" s="223"/>
      <c r="BG9" s="223"/>
      <c r="BH9" s="22"/>
      <c r="BI9" s="22"/>
      <c r="BJ9" s="223"/>
      <c r="BK9" s="223"/>
      <c r="BL9" s="223"/>
      <c r="BM9" s="22"/>
      <c r="BN9" s="22"/>
      <c r="BO9" s="225"/>
      <c r="BP9" s="22"/>
      <c r="BQ9" s="22"/>
      <c r="BR9" s="22"/>
      <c r="BU9" s="39"/>
      <c r="BV9" s="39"/>
      <c r="BW9" s="39"/>
      <c r="BY9" s="39"/>
      <c r="BZ9" s="39"/>
      <c r="CA9" s="4"/>
      <c r="CB9" s="2"/>
      <c r="CC9" s="2"/>
      <c r="CD9" s="2"/>
      <c r="CE9" s="2"/>
      <c r="CF9" s="2"/>
      <c r="CG9" s="2"/>
      <c r="CH9" s="2"/>
      <c r="CI9" s="2"/>
      <c r="CJ9" s="2"/>
      <c r="CL9" s="2"/>
      <c r="CS9" s="4"/>
      <c r="CT9" s="2"/>
      <c r="CU9" s="2"/>
      <c r="CV9" s="2"/>
      <c r="CW9" s="2"/>
      <c r="CX9" s="2"/>
      <c r="CY9" s="2"/>
      <c r="CZ9" s="2"/>
      <c r="DA9" s="2"/>
      <c r="DB9" s="2"/>
      <c r="DD9" s="2"/>
      <c r="DK9" s="4"/>
      <c r="DL9" s="2"/>
      <c r="DM9" s="2"/>
      <c r="DN9" s="2"/>
      <c r="DO9" s="2"/>
      <c r="DP9" s="2"/>
      <c r="DQ9" s="2"/>
      <c r="DR9" s="2"/>
      <c r="DS9" s="2"/>
      <c r="DT9" s="2"/>
      <c r="DV9" s="2"/>
    </row>
    <row r="10" spans="34:132" ht="15.6">
      <c r="AI10" s="22"/>
      <c r="AJ10" s="22"/>
      <c r="AK10" s="22"/>
      <c r="AL10" s="22"/>
      <c r="AM10" s="22"/>
      <c r="AN10" s="22"/>
      <c r="AO10" s="22"/>
      <c r="AP10" s="22"/>
      <c r="AQ10" s="225"/>
      <c r="AR10" s="225"/>
      <c r="AS10" s="225"/>
      <c r="AT10" s="22"/>
      <c r="AU10" s="22"/>
      <c r="AV10" s="22"/>
      <c r="AW10" s="22"/>
      <c r="AX10" s="22"/>
      <c r="AY10" s="22"/>
      <c r="AZ10" s="223"/>
      <c r="BA10" s="223"/>
      <c r="BB10" s="22"/>
      <c r="BC10" s="223"/>
      <c r="BD10" s="223"/>
      <c r="BE10" s="223"/>
      <c r="BF10" s="223"/>
      <c r="BG10" s="223"/>
      <c r="BH10" s="22"/>
      <c r="BI10" s="22"/>
      <c r="BJ10" s="223"/>
      <c r="BK10" s="223"/>
      <c r="BL10" s="223"/>
      <c r="BM10" s="22"/>
      <c r="BN10" s="22"/>
      <c r="BO10" s="225"/>
      <c r="BP10" s="22"/>
      <c r="BQ10" s="22"/>
      <c r="BR10" s="22"/>
      <c r="BU10" s="24"/>
      <c r="BV10" s="24"/>
      <c r="BW10" s="24"/>
      <c r="BX10" s="39"/>
      <c r="BY10" s="24"/>
      <c r="BZ10" s="24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34:132" s="2" customFormat="1" ht="15.6">
      <c r="AH11"/>
      <c r="AI11" s="22"/>
      <c r="AJ11" s="22"/>
      <c r="AK11" s="22"/>
      <c r="AL11" s="22"/>
      <c r="AM11" s="22"/>
      <c r="AN11" s="22"/>
      <c r="AO11" s="22"/>
      <c r="AP11" s="22"/>
      <c r="AQ11" s="225"/>
      <c r="AR11" s="225"/>
      <c r="AS11" s="225"/>
      <c r="AT11" s="22"/>
      <c r="AU11" s="22"/>
      <c r="AV11" s="22"/>
      <c r="AW11" s="22"/>
      <c r="AX11" s="22"/>
      <c r="AY11" s="22"/>
      <c r="AZ11" s="223"/>
      <c r="BA11" s="223"/>
      <c r="BB11" s="22"/>
      <c r="BC11" s="223"/>
      <c r="BD11" s="223"/>
      <c r="BE11" s="223"/>
      <c r="BF11" s="223"/>
      <c r="BG11" s="223"/>
      <c r="BH11" s="22"/>
      <c r="BI11" s="22"/>
      <c r="BJ11" s="223"/>
      <c r="BK11" s="223"/>
      <c r="BL11" s="223"/>
      <c r="BM11" s="22"/>
      <c r="BN11" s="22"/>
      <c r="BO11" s="225"/>
      <c r="BP11" s="22"/>
      <c r="BQ11" s="22"/>
      <c r="BR11" s="22"/>
      <c r="BS11"/>
      <c r="BT11"/>
      <c r="BU11" s="40"/>
      <c r="BV11" s="40"/>
      <c r="BW11" s="40"/>
      <c r="BX11" s="24"/>
      <c r="BY11" s="40"/>
      <c r="BZ11" s="40"/>
      <c r="CA11" s="42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42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42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</row>
    <row r="12" spans="34:132" s="3" customFormat="1">
      <c r="AH12"/>
      <c r="AI12" s="22"/>
      <c r="AJ12" s="22"/>
      <c r="AK12" s="22"/>
      <c r="AL12" s="22"/>
      <c r="AM12" s="22"/>
      <c r="AN12" s="22"/>
      <c r="AO12" s="22"/>
      <c r="AP12" s="22"/>
      <c r="AQ12" s="225"/>
      <c r="AR12" s="225"/>
      <c r="AS12" s="225"/>
      <c r="AT12" s="22"/>
      <c r="AU12" s="22"/>
      <c r="AV12" s="22"/>
      <c r="AW12" s="22"/>
      <c r="AX12" s="22"/>
      <c r="AY12" s="22"/>
      <c r="AZ12" s="223"/>
      <c r="BA12" s="223"/>
      <c r="BB12" s="22"/>
      <c r="BC12" s="223"/>
      <c r="BD12" s="223"/>
      <c r="BE12" s="223"/>
      <c r="BF12" s="223"/>
      <c r="BG12" s="223"/>
      <c r="BH12" s="22"/>
      <c r="BI12" s="22"/>
      <c r="BJ12" s="223"/>
      <c r="BK12" s="223"/>
      <c r="BL12" s="223"/>
      <c r="BM12" s="22"/>
      <c r="BN12" s="22"/>
      <c r="BO12" s="225"/>
      <c r="BP12" s="22"/>
      <c r="BQ12" s="22"/>
      <c r="BR12" s="22"/>
      <c r="BS12"/>
      <c r="BT12"/>
      <c r="BU12" s="40"/>
      <c r="BV12" s="40"/>
      <c r="BW12" s="40"/>
      <c r="BX12" s="40"/>
      <c r="BY12" s="40"/>
      <c r="BZ12" s="40"/>
      <c r="CA12" s="32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32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32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</row>
    <row r="13" spans="34:132" s="2" customFormat="1" ht="15.6">
      <c r="AH13"/>
      <c r="AI13" s="22"/>
      <c r="AJ13" s="22"/>
      <c r="AK13" s="22"/>
      <c r="AL13" s="22"/>
      <c r="AM13" s="22"/>
      <c r="AN13" s="22"/>
      <c r="AO13" s="22"/>
      <c r="AP13" s="22"/>
      <c r="AQ13" s="225"/>
      <c r="AR13" s="225"/>
      <c r="AS13" s="225"/>
      <c r="AT13" s="22"/>
      <c r="AU13" s="22"/>
      <c r="AV13" s="22"/>
      <c r="AW13" s="22"/>
      <c r="AX13" s="22"/>
      <c r="AY13" s="22"/>
      <c r="AZ13" s="223"/>
      <c r="BA13" s="223"/>
      <c r="BB13" s="22"/>
      <c r="BC13" s="223"/>
      <c r="BD13" s="223"/>
      <c r="BE13" s="223"/>
      <c r="BF13" s="223"/>
      <c r="BG13" s="223"/>
      <c r="BH13" s="22"/>
      <c r="BI13" s="22"/>
      <c r="BJ13" s="223"/>
      <c r="BK13" s="223"/>
      <c r="BL13" s="223"/>
      <c r="BM13" s="22"/>
      <c r="BN13" s="22"/>
      <c r="BO13" s="225"/>
      <c r="BP13" s="22"/>
      <c r="BQ13" s="22"/>
      <c r="BR13" s="22"/>
      <c r="BS13"/>
      <c r="BT13"/>
      <c r="BU13" s="41"/>
      <c r="BV13" s="41"/>
      <c r="BW13" s="41"/>
      <c r="BX13" s="40"/>
      <c r="BY13" s="41"/>
      <c r="BZ13" s="41"/>
      <c r="CA13" s="4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4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</row>
    <row r="14" spans="34:132" s="3" customFormat="1" ht="15.6">
      <c r="AH14"/>
      <c r="AI14" s="22"/>
      <c r="AJ14" s="22"/>
      <c r="AK14" s="22"/>
      <c r="AL14" s="22"/>
      <c r="AM14" s="22"/>
      <c r="AN14" s="22"/>
      <c r="AO14" s="22"/>
      <c r="AP14" s="22"/>
      <c r="AQ14" s="225"/>
      <c r="AR14" s="225"/>
      <c r="AS14" s="225"/>
      <c r="AT14" s="22"/>
      <c r="AU14" s="22"/>
      <c r="AV14" s="22"/>
      <c r="AW14" s="22"/>
      <c r="AX14" s="22"/>
      <c r="AY14" s="22"/>
      <c r="AZ14" s="223"/>
      <c r="BA14" s="223"/>
      <c r="BB14" s="22"/>
      <c r="BC14" s="223"/>
      <c r="BD14" s="223"/>
      <c r="BE14" s="223"/>
      <c r="BF14" s="223"/>
      <c r="BG14" s="223"/>
      <c r="BH14" s="22"/>
      <c r="BI14" s="22"/>
      <c r="BJ14" s="223"/>
      <c r="BK14" s="223"/>
      <c r="BL14" s="223"/>
      <c r="BM14" s="22"/>
      <c r="BN14" s="22"/>
      <c r="BO14" s="225"/>
      <c r="BP14" s="22"/>
      <c r="BQ14" s="22"/>
      <c r="BR14" s="22"/>
      <c r="BS14"/>
      <c r="BT14"/>
      <c r="BU14" s="40"/>
      <c r="BV14" s="40"/>
      <c r="BW14" s="40"/>
      <c r="BX14" s="41"/>
      <c r="BY14" s="40"/>
      <c r="BZ14" s="40"/>
      <c r="CA14" s="4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4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4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</row>
    <row r="15" spans="34:132" s="3" customFormat="1">
      <c r="AH15"/>
      <c r="AI15" s="22"/>
      <c r="AJ15" s="22"/>
      <c r="AK15" s="22"/>
      <c r="AL15" s="22"/>
      <c r="AM15" s="22"/>
      <c r="AN15" s="22"/>
      <c r="AO15" s="22"/>
      <c r="AP15" s="22"/>
      <c r="AQ15" s="225"/>
      <c r="AR15" s="225"/>
      <c r="AS15" s="225"/>
      <c r="AT15" s="22"/>
      <c r="AU15" s="22"/>
      <c r="AV15" s="22"/>
      <c r="AW15" s="22"/>
      <c r="AX15" s="22"/>
      <c r="AY15" s="22"/>
      <c r="AZ15" s="223"/>
      <c r="BA15" s="223"/>
      <c r="BB15" s="22"/>
      <c r="BC15" s="223"/>
      <c r="BD15" s="223"/>
      <c r="BE15" s="223"/>
      <c r="BF15" s="223"/>
      <c r="BG15" s="223"/>
      <c r="BH15" s="22"/>
      <c r="BI15" s="22"/>
      <c r="BJ15" s="223"/>
      <c r="BK15" s="223"/>
      <c r="BL15" s="223"/>
      <c r="BM15" s="22"/>
      <c r="BN15" s="22"/>
      <c r="BO15" s="225"/>
      <c r="BP15" s="22"/>
      <c r="BQ15" s="22"/>
      <c r="BR15" s="22"/>
      <c r="BS15"/>
      <c r="BT15"/>
      <c r="BU15" s="40"/>
      <c r="BV15" s="40"/>
      <c r="BW15" s="40"/>
      <c r="BX15" s="40"/>
      <c r="BY15" s="40"/>
      <c r="BZ15" s="40"/>
      <c r="CA15" s="4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4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4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</row>
    <row r="16" spans="34:132" s="3" customFormat="1">
      <c r="AH16"/>
      <c r="AI16" s="22"/>
      <c r="AJ16" s="22"/>
      <c r="AK16" s="22"/>
      <c r="AL16" s="22"/>
      <c r="AM16" s="22"/>
      <c r="AN16" s="22"/>
      <c r="AO16" s="22"/>
      <c r="AP16" s="22"/>
      <c r="AQ16" s="225"/>
      <c r="AR16" s="225"/>
      <c r="AS16" s="225"/>
      <c r="AT16" s="22"/>
      <c r="AU16" s="22"/>
      <c r="AV16" s="22"/>
      <c r="AW16" s="22"/>
      <c r="AX16" s="22"/>
      <c r="AY16" s="22"/>
      <c r="AZ16" s="223"/>
      <c r="BA16" s="223"/>
      <c r="BB16" s="22"/>
      <c r="BC16" s="223"/>
      <c r="BD16" s="223"/>
      <c r="BE16" s="223"/>
      <c r="BF16" s="223"/>
      <c r="BG16" s="223"/>
      <c r="BH16" s="22"/>
      <c r="BI16" s="22"/>
      <c r="BJ16" s="223"/>
      <c r="BK16" s="223"/>
      <c r="BL16" s="223"/>
      <c r="BM16" s="22"/>
      <c r="BN16" s="22"/>
      <c r="BO16" s="225"/>
      <c r="BP16" s="22"/>
      <c r="BQ16" s="22"/>
      <c r="BR16" s="22"/>
      <c r="BS16"/>
      <c r="BT16"/>
      <c r="BU16" s="40"/>
      <c r="BV16" s="40"/>
      <c r="BW16" s="40"/>
      <c r="BX16" s="40"/>
      <c r="BY16" s="40"/>
      <c r="BZ16" s="40"/>
      <c r="CA16" s="32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4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4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</row>
    <row r="17" spans="35:86">
      <c r="AI17" s="22"/>
      <c r="AJ17" s="22"/>
      <c r="AK17" s="22"/>
      <c r="AL17" s="22"/>
      <c r="AM17" s="22"/>
      <c r="AN17" s="22"/>
      <c r="AO17" s="22"/>
      <c r="AP17" s="22"/>
      <c r="AQ17" s="225"/>
      <c r="AR17" s="225"/>
      <c r="AS17" s="225"/>
      <c r="AT17" s="22"/>
      <c r="AU17" s="22"/>
      <c r="AV17" s="22"/>
      <c r="AW17" s="22"/>
      <c r="AX17" s="22"/>
      <c r="AY17" s="22"/>
      <c r="AZ17" s="223"/>
      <c r="BA17" s="223"/>
      <c r="BB17" s="22"/>
      <c r="BC17" s="223"/>
      <c r="BD17" s="223"/>
      <c r="BE17" s="223"/>
      <c r="BF17" s="223"/>
      <c r="BG17" s="223"/>
      <c r="BH17" s="22"/>
      <c r="BI17" s="22"/>
      <c r="BJ17" s="223"/>
      <c r="BK17" s="223"/>
      <c r="BL17" s="223"/>
      <c r="BM17" s="22"/>
      <c r="BN17" s="22"/>
      <c r="BO17" s="225"/>
      <c r="BP17" s="22"/>
      <c r="BQ17" s="22"/>
      <c r="BR17" s="22"/>
      <c r="BX17" s="40"/>
      <c r="BY17"/>
      <c r="CA17"/>
      <c r="CB17"/>
      <c r="CH17"/>
    </row>
    <row r="18" spans="35:86">
      <c r="AI18" s="22"/>
      <c r="AJ18" s="22"/>
      <c r="AK18" s="22"/>
      <c r="AL18" s="22"/>
      <c r="AM18" s="22"/>
      <c r="AN18" s="22"/>
      <c r="AO18" s="22"/>
      <c r="AP18" s="22"/>
      <c r="AQ18" s="225"/>
      <c r="AR18" s="225"/>
      <c r="AS18" s="225"/>
      <c r="AT18" s="22"/>
      <c r="AU18" s="22"/>
      <c r="AV18" s="22"/>
      <c r="AW18" s="22"/>
      <c r="AX18" s="22"/>
      <c r="AY18" s="22"/>
      <c r="AZ18" s="223"/>
      <c r="BA18" s="223"/>
      <c r="BB18" s="22"/>
      <c r="BC18" s="223"/>
      <c r="BD18" s="223"/>
      <c r="BE18" s="223"/>
      <c r="BF18" s="223"/>
      <c r="BG18" s="223"/>
      <c r="BH18" s="22"/>
      <c r="BI18" s="22"/>
      <c r="BJ18" s="223"/>
      <c r="BK18" s="223"/>
      <c r="BL18" s="223"/>
      <c r="BM18" s="22"/>
      <c r="BN18" s="22"/>
      <c r="BO18" s="225"/>
      <c r="BP18" s="22"/>
      <c r="BQ18" s="22"/>
      <c r="BR18" s="22"/>
      <c r="BY18"/>
      <c r="CA18"/>
      <c r="CB18"/>
      <c r="CH18"/>
    </row>
    <row r="19" spans="35:86">
      <c r="AI19" s="22"/>
      <c r="AJ19" s="22"/>
      <c r="AK19" s="22"/>
      <c r="AL19" s="22"/>
      <c r="AM19" s="22"/>
      <c r="AN19" s="22"/>
      <c r="AO19" s="22"/>
      <c r="AP19" s="22"/>
      <c r="AQ19" s="225"/>
      <c r="AR19" s="225"/>
      <c r="AS19" s="225"/>
      <c r="AT19" s="22"/>
      <c r="AU19" s="22"/>
      <c r="AV19" s="22"/>
      <c r="AW19" s="22"/>
      <c r="AX19" s="22"/>
      <c r="AY19" s="22"/>
      <c r="AZ19" s="223"/>
      <c r="BA19" s="223"/>
      <c r="BB19" s="22"/>
      <c r="BC19" s="223"/>
      <c r="BD19" s="223"/>
      <c r="BE19" s="223"/>
      <c r="BF19" s="223"/>
      <c r="BG19" s="223"/>
      <c r="BH19" s="22"/>
      <c r="BI19" s="22"/>
      <c r="BJ19" s="223"/>
      <c r="BK19" s="223"/>
      <c r="BL19" s="223"/>
      <c r="BM19" s="22"/>
      <c r="BN19" s="22"/>
      <c r="BO19" s="225"/>
      <c r="BP19" s="22"/>
      <c r="BQ19" s="22"/>
      <c r="BR19" s="22"/>
      <c r="BY19"/>
      <c r="CA19"/>
      <c r="CB19"/>
      <c r="CH19"/>
    </row>
    <row r="20" spans="35:86">
      <c r="AI20" s="22"/>
      <c r="AJ20" s="22"/>
      <c r="AK20" s="22"/>
      <c r="AL20" s="22"/>
      <c r="AM20" s="22"/>
      <c r="AN20" s="22"/>
      <c r="AO20" s="22"/>
      <c r="AP20" s="22"/>
      <c r="AQ20" s="225"/>
      <c r="AR20" s="225"/>
      <c r="AS20" s="225"/>
      <c r="AT20" s="22"/>
      <c r="AU20" s="22"/>
      <c r="AV20" s="22"/>
      <c r="AW20" s="22"/>
      <c r="AX20" s="22"/>
      <c r="AY20" s="22"/>
      <c r="AZ20" s="223"/>
      <c r="BA20" s="223"/>
      <c r="BB20" s="22"/>
      <c r="BC20" s="223"/>
      <c r="BD20" s="223"/>
      <c r="BE20" s="223"/>
      <c r="BF20" s="223"/>
      <c r="BG20" s="223"/>
      <c r="BH20" s="22"/>
      <c r="BI20" s="22"/>
      <c r="BJ20" s="223"/>
      <c r="BK20" s="223"/>
      <c r="BL20" s="223"/>
      <c r="BM20" s="22"/>
      <c r="BN20" s="22"/>
      <c r="BO20" s="225"/>
      <c r="BP20" s="22"/>
      <c r="BQ20" s="22"/>
      <c r="BR20" s="22"/>
      <c r="BY20"/>
      <c r="CA20"/>
      <c r="CB20"/>
      <c r="CH20"/>
    </row>
    <row r="21" spans="35:86">
      <c r="AI21" s="22"/>
      <c r="AJ21" s="22"/>
      <c r="AK21" s="22"/>
      <c r="AL21" s="22"/>
      <c r="AM21" s="22"/>
      <c r="AN21" s="22"/>
      <c r="AO21" s="22"/>
      <c r="AP21" s="22"/>
      <c r="AQ21" s="225"/>
      <c r="AR21" s="225"/>
      <c r="AS21" s="225"/>
      <c r="AT21" s="22"/>
      <c r="AU21" s="22"/>
      <c r="AV21" s="22"/>
      <c r="AW21" s="22"/>
      <c r="AX21" s="22"/>
      <c r="AY21" s="22"/>
      <c r="AZ21" s="223"/>
      <c r="BA21" s="223"/>
      <c r="BB21" s="22"/>
      <c r="BC21" s="223"/>
      <c r="BD21" s="223"/>
      <c r="BE21" s="223"/>
      <c r="BF21" s="223"/>
      <c r="BG21" s="223"/>
      <c r="BH21" s="22"/>
      <c r="BI21" s="22"/>
      <c r="BJ21" s="223"/>
      <c r="BK21" s="223"/>
      <c r="BL21" s="223"/>
      <c r="BM21" s="22"/>
      <c r="BN21" s="22"/>
      <c r="BO21" s="225"/>
      <c r="BP21" s="22"/>
      <c r="BQ21" s="22"/>
      <c r="BR21" s="22"/>
      <c r="BY21"/>
      <c r="CA21"/>
      <c r="CB21"/>
      <c r="CH21"/>
    </row>
    <row r="22" spans="35:86">
      <c r="AI22" s="22"/>
      <c r="AJ22" s="22"/>
      <c r="AK22" s="22"/>
      <c r="AL22" s="22"/>
      <c r="AM22" s="22"/>
      <c r="AN22" s="22"/>
      <c r="AO22" s="22"/>
      <c r="AP22" s="22"/>
      <c r="AQ22" s="225"/>
      <c r="AR22" s="225"/>
      <c r="AS22" s="225"/>
      <c r="AT22" s="22"/>
      <c r="AU22" s="22"/>
      <c r="AV22" s="22"/>
      <c r="AW22" s="22"/>
      <c r="AX22" s="22"/>
      <c r="AY22" s="22"/>
      <c r="AZ22" s="223"/>
      <c r="BA22" s="223"/>
      <c r="BB22" s="22"/>
      <c r="BC22" s="223"/>
      <c r="BD22" s="223"/>
      <c r="BE22" s="223"/>
      <c r="BF22" s="223"/>
      <c r="BG22" s="223"/>
      <c r="BH22" s="22"/>
      <c r="BI22" s="22"/>
      <c r="BJ22" s="223"/>
      <c r="BK22" s="223"/>
      <c r="BL22" s="223"/>
      <c r="BM22" s="22"/>
      <c r="BN22" s="22"/>
      <c r="BO22" s="225"/>
      <c r="BP22" s="22"/>
      <c r="BQ22" s="22"/>
      <c r="BR22" s="22"/>
      <c r="BY22"/>
      <c r="CA22"/>
      <c r="CB22"/>
      <c r="CH22"/>
    </row>
    <row r="23" spans="35:86">
      <c r="AI23" s="22"/>
      <c r="AJ23" s="22"/>
      <c r="AK23" s="22"/>
      <c r="AL23" s="22"/>
      <c r="AM23" s="22"/>
      <c r="AN23" s="22"/>
      <c r="AO23" s="22"/>
      <c r="AP23" s="22"/>
      <c r="AQ23" s="225"/>
      <c r="AR23" s="225"/>
      <c r="AS23" s="225"/>
      <c r="AT23" s="22"/>
      <c r="AU23" s="22"/>
      <c r="AV23" s="22"/>
      <c r="AW23" s="22"/>
      <c r="AX23" s="22"/>
      <c r="AY23" s="22"/>
      <c r="AZ23" s="223"/>
      <c r="BA23" s="223"/>
      <c r="BB23" s="22"/>
      <c r="BC23" s="223"/>
      <c r="BD23" s="223"/>
      <c r="BE23" s="223"/>
      <c r="BF23" s="223"/>
      <c r="BG23" s="223"/>
      <c r="BH23" s="22"/>
      <c r="BI23" s="22"/>
      <c r="BJ23" s="223"/>
      <c r="BK23" s="223"/>
      <c r="BL23" s="223"/>
      <c r="BM23" s="22"/>
      <c r="BN23" s="22"/>
      <c r="BO23" s="225"/>
      <c r="BP23" s="22"/>
      <c r="BQ23" s="22"/>
      <c r="BR23" s="22"/>
      <c r="BY23"/>
      <c r="CA23"/>
      <c r="CB23"/>
      <c r="CH23"/>
    </row>
    <row r="24" spans="35:86">
      <c r="AI24" s="22"/>
      <c r="AJ24" s="22"/>
      <c r="AK24" s="22"/>
      <c r="AL24" s="22"/>
      <c r="AM24" s="22"/>
      <c r="AN24" s="22"/>
      <c r="AO24" s="22"/>
      <c r="AP24" s="22"/>
      <c r="AQ24" s="225"/>
      <c r="AR24" s="225"/>
      <c r="AS24" s="225"/>
      <c r="AT24" s="22"/>
      <c r="AU24" s="22"/>
      <c r="AV24" s="22"/>
      <c r="AW24" s="22"/>
      <c r="AX24" s="22"/>
      <c r="AY24" s="22"/>
      <c r="AZ24" s="223"/>
      <c r="BA24" s="223"/>
      <c r="BB24" s="22"/>
      <c r="BC24" s="223"/>
      <c r="BD24" s="223"/>
      <c r="BE24" s="223"/>
      <c r="BF24" s="223"/>
      <c r="BG24" s="223"/>
      <c r="BH24" s="22"/>
      <c r="BI24" s="22"/>
      <c r="BJ24" s="223"/>
      <c r="BK24" s="223"/>
      <c r="BL24" s="223"/>
      <c r="BM24" s="22"/>
      <c r="BN24" s="22"/>
      <c r="BO24" s="225"/>
      <c r="BP24" s="22"/>
      <c r="BQ24" s="22"/>
      <c r="BR24" s="22"/>
      <c r="BY24"/>
      <c r="CA24"/>
      <c r="CB24"/>
      <c r="CH24"/>
    </row>
    <row r="25" spans="35:86">
      <c r="AI25" s="22"/>
      <c r="AJ25" s="22"/>
      <c r="AK25" s="22"/>
      <c r="AL25" s="22"/>
      <c r="AM25" s="22"/>
      <c r="AN25" s="22"/>
      <c r="AO25" s="22"/>
      <c r="AP25" s="22"/>
      <c r="AQ25" s="225"/>
      <c r="AR25" s="225"/>
      <c r="AS25" s="225"/>
      <c r="AT25" s="22"/>
      <c r="AU25" s="22"/>
      <c r="AV25" s="22"/>
      <c r="AW25" s="22"/>
      <c r="AX25" s="22"/>
      <c r="AY25" s="22"/>
      <c r="AZ25" s="223"/>
      <c r="BA25" s="223"/>
      <c r="BB25" s="22"/>
      <c r="BC25" s="223"/>
      <c r="BD25" s="223"/>
      <c r="BE25" s="223"/>
      <c r="BF25" s="223"/>
      <c r="BG25" s="223"/>
      <c r="BH25" s="22"/>
      <c r="BI25" s="22"/>
      <c r="BJ25" s="223"/>
      <c r="BK25" s="223"/>
      <c r="BL25" s="223"/>
      <c r="BM25" s="22"/>
      <c r="BN25" s="22"/>
      <c r="BO25" s="225"/>
      <c r="BP25" s="22"/>
      <c r="BQ25" s="22"/>
      <c r="BR25" s="22"/>
      <c r="BY25"/>
      <c r="CA25"/>
      <c r="CB25"/>
      <c r="CH25"/>
    </row>
    <row r="26" spans="35:86">
      <c r="AI26" s="22"/>
      <c r="AJ26" s="22"/>
      <c r="AK26" s="22"/>
      <c r="AL26" s="22"/>
      <c r="AM26" s="22"/>
      <c r="AN26" s="22"/>
      <c r="AO26" s="22"/>
      <c r="AP26" s="22"/>
      <c r="AQ26" s="225"/>
      <c r="AR26" s="225"/>
      <c r="AS26" s="225"/>
      <c r="AT26" s="22"/>
      <c r="AU26" s="22"/>
      <c r="AV26" s="22"/>
      <c r="AW26" s="22"/>
      <c r="AX26" s="22"/>
      <c r="AY26" s="22"/>
      <c r="AZ26" s="223"/>
      <c r="BA26" s="223"/>
      <c r="BB26" s="22"/>
      <c r="BC26" s="223"/>
      <c r="BD26" s="223"/>
      <c r="BE26" s="223"/>
      <c r="BF26" s="223"/>
      <c r="BG26" s="223"/>
      <c r="BH26" s="22"/>
      <c r="BI26" s="22"/>
      <c r="BJ26" s="223"/>
      <c r="BK26" s="223"/>
      <c r="BL26" s="223"/>
      <c r="BM26" s="22"/>
      <c r="BN26" s="22"/>
      <c r="BO26" s="225"/>
      <c r="BP26" s="22"/>
      <c r="BQ26" s="22"/>
      <c r="BR26" s="22"/>
      <c r="BY26"/>
      <c r="CA26"/>
      <c r="CB26"/>
      <c r="CH26"/>
    </row>
    <row r="27" spans="35:86">
      <c r="AI27" s="22"/>
      <c r="AJ27" s="22"/>
      <c r="AK27" s="22"/>
      <c r="AL27" s="22"/>
      <c r="AM27" s="22"/>
      <c r="AN27" s="22"/>
      <c r="AO27" s="22"/>
      <c r="AP27" s="22"/>
      <c r="AQ27" s="225"/>
      <c r="AR27" s="225"/>
      <c r="AS27" s="225"/>
      <c r="AT27" s="22"/>
      <c r="AU27" s="22"/>
      <c r="AV27" s="22"/>
      <c r="AW27" s="22"/>
      <c r="AX27" s="22"/>
      <c r="AY27" s="22"/>
      <c r="AZ27" s="223"/>
      <c r="BA27" s="223"/>
      <c r="BB27" s="22"/>
      <c r="BC27" s="223"/>
      <c r="BD27" s="223"/>
      <c r="BE27" s="223"/>
      <c r="BF27" s="223"/>
      <c r="BG27" s="223"/>
      <c r="BH27" s="22"/>
      <c r="BI27" s="22"/>
      <c r="BJ27" s="223"/>
      <c r="BK27" s="223"/>
      <c r="BL27" s="223"/>
      <c r="BM27" s="22"/>
      <c r="BN27" s="22"/>
      <c r="BO27" s="225"/>
      <c r="BP27" s="22"/>
      <c r="BQ27" s="22"/>
      <c r="BR27" s="22"/>
      <c r="BY27"/>
      <c r="CA27"/>
      <c r="CB27"/>
      <c r="CH27"/>
    </row>
    <row r="28" spans="35:86">
      <c r="AI28" s="22"/>
      <c r="AJ28" s="22"/>
      <c r="AK28" s="22"/>
      <c r="AL28" s="22"/>
      <c r="AM28" s="22"/>
      <c r="AN28" s="22"/>
      <c r="AO28" s="22"/>
      <c r="AP28" s="22"/>
      <c r="AQ28" s="225"/>
      <c r="AR28" s="225"/>
      <c r="AS28" s="225"/>
      <c r="AT28" s="22"/>
      <c r="AU28" s="22"/>
      <c r="AV28" s="22"/>
      <c r="AW28" s="22"/>
      <c r="AX28" s="22"/>
      <c r="AY28" s="22"/>
      <c r="AZ28" s="223"/>
      <c r="BA28" s="223"/>
      <c r="BB28" s="22"/>
      <c r="BC28" s="223"/>
      <c r="BD28" s="223"/>
      <c r="BE28" s="223"/>
      <c r="BF28" s="223"/>
      <c r="BG28" s="223"/>
      <c r="BH28" s="22"/>
      <c r="BI28" s="22"/>
      <c r="BJ28" s="223"/>
      <c r="BK28" s="223"/>
      <c r="BL28" s="223"/>
      <c r="BM28" s="22"/>
      <c r="BN28" s="22"/>
      <c r="BO28" s="225"/>
      <c r="BP28" s="22"/>
      <c r="BQ28" s="22"/>
      <c r="BR28" s="22"/>
      <c r="BY28"/>
      <c r="CA28"/>
      <c r="CB28"/>
      <c r="CH28"/>
    </row>
    <row r="29" spans="35:86">
      <c r="AI29" s="22"/>
      <c r="AJ29" s="22"/>
      <c r="AK29" s="22"/>
      <c r="AL29" s="22"/>
      <c r="AM29" s="22"/>
      <c r="AN29" s="22"/>
      <c r="AO29" s="22"/>
      <c r="AP29" s="22"/>
      <c r="AQ29" s="225"/>
      <c r="AR29" s="225"/>
      <c r="AS29" s="225"/>
      <c r="AT29" s="22"/>
      <c r="AU29" s="22"/>
      <c r="AV29" s="22"/>
      <c r="AW29" s="22"/>
      <c r="AX29" s="22"/>
      <c r="AY29" s="22"/>
      <c r="AZ29" s="223"/>
      <c r="BA29" s="223"/>
      <c r="BB29" s="22"/>
      <c r="BC29" s="223"/>
      <c r="BD29" s="223"/>
      <c r="BE29" s="223"/>
      <c r="BF29" s="223"/>
      <c r="BG29" s="223"/>
      <c r="BH29" s="22"/>
      <c r="BI29" s="22"/>
      <c r="BJ29" s="223"/>
      <c r="BK29" s="223"/>
      <c r="BL29" s="223"/>
      <c r="BM29" s="22"/>
      <c r="BN29" s="22"/>
      <c r="BO29" s="225"/>
      <c r="BP29" s="22"/>
      <c r="BQ29" s="22"/>
      <c r="BR29" s="22"/>
      <c r="BY29"/>
      <c r="CA29"/>
      <c r="CB29"/>
      <c r="CH29"/>
    </row>
    <row r="30" spans="35:86">
      <c r="AI30" s="22"/>
      <c r="AJ30" s="22"/>
      <c r="AK30" s="22"/>
      <c r="AL30" s="22"/>
      <c r="AM30" s="22"/>
      <c r="AN30" s="22"/>
      <c r="AO30" s="22"/>
      <c r="AP30" s="22"/>
      <c r="AQ30" s="225"/>
      <c r="AR30" s="225"/>
      <c r="AS30" s="225"/>
      <c r="AT30" s="22"/>
      <c r="AU30" s="22"/>
      <c r="AV30" s="22"/>
      <c r="AW30" s="22"/>
      <c r="AX30" s="22"/>
      <c r="AY30" s="22"/>
      <c r="AZ30" s="223"/>
      <c r="BA30" s="223"/>
      <c r="BB30" s="22"/>
      <c r="BC30" s="223"/>
      <c r="BD30" s="223"/>
      <c r="BE30" s="223"/>
      <c r="BF30" s="223"/>
      <c r="BG30" s="223"/>
      <c r="BH30" s="22"/>
      <c r="BI30" s="22"/>
      <c r="BJ30" s="223"/>
      <c r="BK30" s="223"/>
      <c r="BL30" s="223"/>
      <c r="BM30" s="22"/>
      <c r="BN30" s="22"/>
      <c r="BO30" s="225"/>
      <c r="BP30" s="22"/>
      <c r="BQ30" s="22"/>
      <c r="BR30" s="22"/>
      <c r="BY30"/>
      <c r="CA30"/>
      <c r="CB30"/>
      <c r="CH30"/>
    </row>
    <row r="31" spans="35:86">
      <c r="AI31" s="22"/>
      <c r="AJ31" s="22"/>
      <c r="AK31" s="22"/>
      <c r="AL31" s="22"/>
      <c r="AM31" s="22"/>
      <c r="AN31" s="22"/>
      <c r="AO31" s="22"/>
      <c r="AP31" s="22"/>
      <c r="AQ31" s="225"/>
      <c r="AR31" s="225"/>
      <c r="AS31" s="225"/>
      <c r="AT31" s="22"/>
      <c r="AU31" s="22"/>
      <c r="AV31" s="22"/>
      <c r="AW31" s="22"/>
      <c r="AX31" s="22"/>
      <c r="AY31" s="22"/>
      <c r="AZ31" s="223"/>
      <c r="BA31" s="223"/>
      <c r="BB31" s="22"/>
      <c r="BC31" s="223"/>
      <c r="BD31" s="223"/>
      <c r="BE31" s="223"/>
      <c r="BF31" s="223"/>
      <c r="BG31" s="223"/>
      <c r="BH31" s="22"/>
      <c r="BI31" s="22"/>
      <c r="BJ31" s="223"/>
      <c r="BK31" s="223"/>
      <c r="BL31" s="223"/>
      <c r="BM31" s="22"/>
      <c r="BN31" s="22"/>
      <c r="BO31" s="225"/>
      <c r="BP31" s="22"/>
      <c r="BQ31" s="22"/>
      <c r="BR31" s="22"/>
      <c r="BY31"/>
      <c r="CA31"/>
      <c r="CB31"/>
      <c r="CH31"/>
    </row>
    <row r="32" spans="35:86">
      <c r="AI32" s="22"/>
      <c r="AJ32" s="22"/>
      <c r="AK32" s="22"/>
      <c r="AL32" s="22"/>
      <c r="AM32" s="22"/>
      <c r="AN32" s="22"/>
      <c r="AO32" s="22"/>
      <c r="AP32" s="22"/>
      <c r="AQ32" s="225"/>
      <c r="AR32" s="225"/>
      <c r="AS32" s="225"/>
      <c r="AT32" s="22"/>
      <c r="AU32" s="22"/>
      <c r="AV32" s="22"/>
      <c r="AW32" s="22"/>
      <c r="AX32" s="22"/>
      <c r="AY32" s="22"/>
      <c r="AZ32" s="223"/>
      <c r="BA32" s="223"/>
      <c r="BB32" s="22"/>
      <c r="BC32" s="223"/>
      <c r="BD32" s="223"/>
      <c r="BE32" s="223"/>
      <c r="BF32" s="223"/>
      <c r="BG32" s="223"/>
      <c r="BH32" s="22"/>
      <c r="BI32" s="22"/>
      <c r="BJ32" s="223"/>
      <c r="BK32" s="223"/>
      <c r="BL32" s="223"/>
      <c r="BM32" s="22"/>
      <c r="BN32" s="22"/>
      <c r="BO32" s="225"/>
      <c r="BP32" s="22"/>
      <c r="BQ32" s="22"/>
      <c r="BR32" s="22"/>
      <c r="BY32"/>
      <c r="CA32"/>
      <c r="CB32"/>
      <c r="CH32"/>
    </row>
    <row r="33" spans="35:86">
      <c r="AI33" s="22"/>
      <c r="AJ33" s="22"/>
      <c r="AK33" s="22"/>
      <c r="AL33" s="22"/>
      <c r="AM33" s="22"/>
      <c r="AN33" s="22"/>
      <c r="AO33" s="22"/>
      <c r="AP33" s="22"/>
      <c r="AQ33" s="225"/>
      <c r="AR33" s="225"/>
      <c r="AS33" s="225"/>
      <c r="AT33" s="22"/>
      <c r="AU33" s="22"/>
      <c r="AV33" s="22"/>
      <c r="AW33" s="22"/>
      <c r="AX33" s="22"/>
      <c r="AY33" s="22"/>
      <c r="AZ33" s="223"/>
      <c r="BA33" s="223"/>
      <c r="BB33" s="22"/>
      <c r="BC33" s="223"/>
      <c r="BD33" s="223"/>
      <c r="BE33" s="223"/>
      <c r="BF33" s="223"/>
      <c r="BG33" s="223"/>
      <c r="BH33" s="22"/>
      <c r="BI33" s="22"/>
      <c r="BJ33" s="223"/>
      <c r="BK33" s="223"/>
      <c r="BL33" s="223"/>
      <c r="BM33" s="22"/>
      <c r="BN33" s="22"/>
      <c r="BO33" s="225"/>
      <c r="BP33" s="22"/>
      <c r="BQ33" s="22"/>
      <c r="BR33" s="22"/>
      <c r="BY33"/>
      <c r="CA33"/>
      <c r="CB33"/>
      <c r="CH33"/>
    </row>
    <row r="34" spans="35:86">
      <c r="AI34" s="22"/>
      <c r="AJ34" s="22"/>
      <c r="AK34" s="22"/>
      <c r="AL34" s="22"/>
      <c r="AM34" s="22"/>
      <c r="AN34" s="22"/>
      <c r="AO34" s="22"/>
      <c r="AP34" s="22"/>
      <c r="AQ34" s="225"/>
      <c r="AR34" s="225"/>
      <c r="AS34" s="225"/>
      <c r="AT34" s="22"/>
      <c r="AU34" s="22"/>
      <c r="AV34" s="22"/>
      <c r="AW34" s="22"/>
      <c r="AX34" s="22"/>
      <c r="AY34" s="22"/>
      <c r="AZ34" s="223"/>
      <c r="BA34" s="223"/>
      <c r="BB34" s="22"/>
      <c r="BC34" s="223"/>
      <c r="BD34" s="223"/>
      <c r="BE34" s="223"/>
      <c r="BF34" s="223"/>
      <c r="BG34" s="223"/>
      <c r="BH34" s="22"/>
      <c r="BI34" s="22"/>
      <c r="BJ34" s="223"/>
      <c r="BK34" s="223"/>
      <c r="BL34" s="223"/>
      <c r="BM34" s="22"/>
      <c r="BN34" s="22"/>
      <c r="BO34" s="225"/>
      <c r="BP34" s="22"/>
      <c r="BQ34" s="22"/>
      <c r="BR34" s="22"/>
      <c r="BY34"/>
      <c r="CA34"/>
      <c r="CB34"/>
      <c r="CH34"/>
    </row>
    <row r="35" spans="35:86">
      <c r="AI35" s="22"/>
      <c r="AJ35" s="22"/>
      <c r="AK35" s="22"/>
      <c r="AL35" s="22"/>
      <c r="AM35" s="22"/>
      <c r="AN35" s="22"/>
      <c r="AO35" s="22"/>
      <c r="AP35" s="22"/>
      <c r="AQ35" s="225"/>
      <c r="AR35" s="225"/>
      <c r="AS35" s="225"/>
      <c r="AT35" s="22"/>
      <c r="AU35" s="22"/>
      <c r="AV35" s="22"/>
      <c r="AW35" s="22"/>
      <c r="AX35" s="22"/>
      <c r="AY35" s="22"/>
      <c r="AZ35" s="223"/>
      <c r="BA35" s="223"/>
      <c r="BB35" s="22"/>
      <c r="BC35" s="223"/>
      <c r="BD35" s="223"/>
      <c r="BE35" s="223"/>
      <c r="BF35" s="223"/>
      <c r="BG35" s="223"/>
      <c r="BH35" s="22"/>
      <c r="BI35" s="22"/>
      <c r="BJ35" s="223"/>
      <c r="BK35" s="223"/>
      <c r="BL35" s="223"/>
      <c r="BM35" s="22"/>
      <c r="BN35" s="22"/>
      <c r="BO35" s="225"/>
      <c r="BP35" s="22"/>
      <c r="BQ35" s="22"/>
      <c r="BR35" s="22"/>
      <c r="BY35"/>
      <c r="CA35"/>
      <c r="CB35"/>
      <c r="CH35"/>
    </row>
    <row r="36" spans="35:86">
      <c r="AI36" s="22"/>
      <c r="AJ36" s="22"/>
      <c r="AK36" s="22"/>
      <c r="AL36" s="22"/>
      <c r="AM36" s="22"/>
      <c r="AN36" s="22"/>
      <c r="AO36" s="22"/>
      <c r="AP36" s="22"/>
      <c r="AQ36" s="225"/>
      <c r="AR36" s="225"/>
      <c r="AS36" s="225"/>
      <c r="AT36" s="22"/>
      <c r="AU36" s="22"/>
      <c r="AV36" s="22"/>
      <c r="AW36" s="22"/>
      <c r="AX36" s="22"/>
      <c r="AY36" s="22"/>
      <c r="AZ36" s="223"/>
      <c r="BA36" s="223"/>
      <c r="BB36" s="22"/>
      <c r="BC36" s="223"/>
      <c r="BD36" s="223"/>
      <c r="BE36" s="223"/>
      <c r="BF36" s="223"/>
      <c r="BG36" s="223"/>
      <c r="BH36" s="22"/>
      <c r="BI36" s="22"/>
      <c r="BJ36" s="223"/>
      <c r="BK36" s="223"/>
      <c r="BL36" s="223"/>
      <c r="BM36" s="22"/>
      <c r="BN36" s="22"/>
      <c r="BO36" s="225"/>
      <c r="BP36" s="22"/>
      <c r="BQ36" s="22"/>
      <c r="BR36" s="22"/>
      <c r="BY36"/>
      <c r="CA36"/>
      <c r="CB36"/>
      <c r="CH36"/>
    </row>
    <row r="37" spans="35:86">
      <c r="AI37" s="22"/>
      <c r="AJ37" s="22"/>
      <c r="AK37" s="22"/>
      <c r="AL37" s="22"/>
      <c r="AM37" s="22"/>
      <c r="AN37" s="22"/>
      <c r="AO37" s="22"/>
      <c r="AP37" s="22"/>
      <c r="AQ37" s="225"/>
      <c r="AR37" s="225"/>
      <c r="AS37" s="225"/>
      <c r="AT37" s="22"/>
      <c r="AU37" s="22"/>
      <c r="AV37" s="22"/>
      <c r="AW37" s="22"/>
      <c r="AX37" s="22"/>
      <c r="AY37" s="22"/>
      <c r="AZ37" s="223"/>
      <c r="BA37" s="223"/>
      <c r="BB37" s="22"/>
      <c r="BC37" s="223"/>
      <c r="BD37" s="223"/>
      <c r="BE37" s="223"/>
      <c r="BF37" s="223"/>
      <c r="BG37" s="223"/>
      <c r="BH37" s="22"/>
      <c r="BI37" s="22"/>
      <c r="BJ37" s="223"/>
      <c r="BK37" s="223"/>
      <c r="BL37" s="223"/>
      <c r="BM37" s="22"/>
      <c r="BN37" s="22"/>
      <c r="BO37" s="225"/>
      <c r="BP37" s="22"/>
      <c r="BQ37" s="22"/>
      <c r="BR37" s="22"/>
      <c r="BY37"/>
      <c r="CA37"/>
      <c r="CB37"/>
      <c r="CH37"/>
    </row>
    <row r="38" spans="35:86">
      <c r="AI38" s="22"/>
      <c r="AJ38" s="22"/>
      <c r="AK38" s="22"/>
      <c r="AL38" s="22"/>
      <c r="AM38" s="22"/>
      <c r="AN38" s="22"/>
      <c r="AO38" s="22"/>
      <c r="AP38" s="22"/>
      <c r="AQ38" s="225"/>
      <c r="AR38" s="225"/>
      <c r="AS38" s="225"/>
      <c r="AT38" s="22"/>
      <c r="AU38" s="22"/>
      <c r="AV38" s="22"/>
      <c r="AW38" s="22"/>
      <c r="AX38" s="22"/>
      <c r="AY38" s="22"/>
      <c r="AZ38" s="223"/>
      <c r="BA38" s="223"/>
      <c r="BB38" s="22"/>
      <c r="BC38" s="223"/>
      <c r="BD38" s="223"/>
      <c r="BE38" s="223"/>
      <c r="BF38" s="223"/>
      <c r="BG38" s="223"/>
      <c r="BH38" s="22"/>
      <c r="BI38" s="22"/>
      <c r="BJ38" s="223"/>
      <c r="BK38" s="223"/>
      <c r="BL38" s="223"/>
      <c r="BM38" s="22"/>
      <c r="BN38" s="22"/>
      <c r="BO38" s="225"/>
      <c r="BP38" s="22"/>
      <c r="BQ38" s="22"/>
      <c r="BR38" s="22"/>
      <c r="BY38"/>
      <c r="CA38"/>
      <c r="CB38"/>
      <c r="CH38"/>
    </row>
    <row r="39" spans="35:86">
      <c r="AI39" s="22"/>
      <c r="AJ39" s="22"/>
      <c r="AK39" s="22"/>
      <c r="AL39" s="22"/>
      <c r="AM39" s="22"/>
      <c r="AN39" s="22"/>
      <c r="AO39" s="22"/>
      <c r="AP39" s="22"/>
      <c r="AQ39" s="225"/>
      <c r="AR39" s="225"/>
      <c r="AS39" s="225"/>
      <c r="AT39" s="22"/>
      <c r="AU39" s="22"/>
      <c r="AV39" s="22"/>
      <c r="AW39" s="22"/>
      <c r="AX39" s="22"/>
      <c r="AY39" s="22"/>
      <c r="AZ39" s="223"/>
      <c r="BA39" s="223"/>
      <c r="BB39" s="22"/>
      <c r="BC39" s="223"/>
      <c r="BD39" s="223"/>
      <c r="BE39" s="223"/>
      <c r="BF39" s="223"/>
      <c r="BG39" s="223"/>
      <c r="BH39" s="22"/>
      <c r="BI39" s="22"/>
      <c r="BJ39" s="223"/>
      <c r="BK39" s="223"/>
      <c r="BL39" s="223"/>
      <c r="BM39" s="22"/>
      <c r="BN39" s="22"/>
      <c r="BO39" s="225"/>
      <c r="BP39" s="22"/>
      <c r="BQ39" s="22"/>
      <c r="BR39" s="22"/>
      <c r="BY39"/>
      <c r="CA39"/>
      <c r="CB39"/>
      <c r="CH39"/>
    </row>
    <row r="40" spans="35:86">
      <c r="AI40" s="22"/>
      <c r="AJ40" s="22"/>
      <c r="AK40" s="22"/>
      <c r="AL40" s="22"/>
      <c r="AM40" s="22"/>
      <c r="AN40" s="22"/>
      <c r="AO40" s="22"/>
      <c r="AP40" s="22"/>
      <c r="AQ40" s="225"/>
      <c r="AR40" s="225"/>
      <c r="AS40" s="225"/>
      <c r="AT40" s="22"/>
      <c r="AU40" s="22"/>
      <c r="AV40" s="22"/>
      <c r="AW40" s="22"/>
      <c r="AX40" s="22"/>
      <c r="AY40" s="22"/>
      <c r="AZ40" s="223"/>
      <c r="BA40" s="223"/>
      <c r="BB40" s="22"/>
      <c r="BC40" s="223"/>
      <c r="BD40" s="223"/>
      <c r="BE40" s="223"/>
      <c r="BF40" s="223"/>
      <c r="BG40" s="223"/>
      <c r="BH40" s="22"/>
      <c r="BI40" s="22"/>
      <c r="BJ40" s="223"/>
      <c r="BK40" s="223"/>
      <c r="BL40" s="223"/>
      <c r="BM40" s="22"/>
      <c r="BN40" s="22"/>
      <c r="BO40" s="225"/>
      <c r="BP40" s="22"/>
      <c r="BQ40" s="22"/>
      <c r="BR40" s="22"/>
      <c r="BY40"/>
      <c r="CA40"/>
      <c r="CB40"/>
      <c r="CH40"/>
    </row>
    <row r="41" spans="35:86">
      <c r="AI41" s="22"/>
      <c r="AJ41" s="22"/>
      <c r="AK41" s="22"/>
      <c r="AL41" s="22"/>
      <c r="AM41" s="22"/>
      <c r="AN41" s="22"/>
      <c r="AO41" s="22"/>
      <c r="AP41" s="22"/>
      <c r="AQ41" s="225"/>
      <c r="AR41" s="225"/>
      <c r="AS41" s="225"/>
      <c r="AT41" s="22"/>
      <c r="AU41" s="22"/>
      <c r="AV41" s="22"/>
      <c r="AW41" s="22"/>
      <c r="AX41" s="22"/>
      <c r="AY41" s="22"/>
      <c r="AZ41" s="223"/>
      <c r="BA41" s="223"/>
      <c r="BB41" s="22"/>
      <c r="BC41" s="223"/>
      <c r="BD41" s="223"/>
      <c r="BE41" s="223"/>
      <c r="BF41" s="223"/>
      <c r="BG41" s="223"/>
      <c r="BH41" s="22"/>
      <c r="BI41" s="22"/>
      <c r="BJ41" s="223"/>
      <c r="BK41" s="223"/>
      <c r="BL41" s="223"/>
      <c r="BM41" s="22"/>
      <c r="BN41" s="22"/>
      <c r="BO41" s="225"/>
      <c r="BP41" s="22"/>
      <c r="BQ41" s="22"/>
      <c r="BR41" s="22"/>
      <c r="BY41"/>
      <c r="CA41"/>
      <c r="CB41"/>
      <c r="CH41"/>
    </row>
    <row r="42" spans="35:86">
      <c r="AI42" s="22"/>
      <c r="AJ42" s="22"/>
      <c r="AK42" s="22"/>
      <c r="AL42" s="22"/>
      <c r="AM42" s="22"/>
      <c r="AN42" s="22"/>
      <c r="AO42" s="22"/>
      <c r="AP42" s="22"/>
      <c r="AQ42" s="225"/>
      <c r="AR42" s="225"/>
      <c r="AS42" s="225"/>
      <c r="AT42" s="22"/>
      <c r="AU42" s="22"/>
      <c r="AV42" s="22"/>
      <c r="AW42" s="22"/>
      <c r="AX42" s="22"/>
      <c r="AY42" s="22"/>
      <c r="AZ42" s="223"/>
      <c r="BA42" s="223"/>
      <c r="BB42" s="22"/>
      <c r="BC42" s="223"/>
      <c r="BD42" s="223"/>
      <c r="BE42" s="223"/>
      <c r="BF42" s="223"/>
      <c r="BG42" s="223"/>
      <c r="BH42" s="22"/>
      <c r="BI42" s="22"/>
      <c r="BJ42" s="223"/>
      <c r="BK42" s="223"/>
      <c r="BL42" s="223"/>
      <c r="BM42" s="22"/>
      <c r="BN42" s="22"/>
      <c r="BO42" s="225"/>
      <c r="BP42" s="22"/>
      <c r="BQ42" s="22"/>
      <c r="BR42" s="22"/>
      <c r="BY42"/>
      <c r="CA42"/>
      <c r="CB42"/>
      <c r="CH42"/>
    </row>
    <row r="43" spans="35:86">
      <c r="AI43" s="22"/>
      <c r="AJ43" s="22"/>
      <c r="AK43" s="22"/>
      <c r="AL43" s="22"/>
      <c r="AM43" s="22"/>
      <c r="AN43" s="22"/>
      <c r="AO43" s="22"/>
      <c r="AP43" s="22"/>
      <c r="AQ43" s="225"/>
      <c r="AR43" s="225"/>
      <c r="AS43" s="225"/>
      <c r="AT43" s="22"/>
      <c r="AU43" s="22"/>
      <c r="AV43" s="22"/>
      <c r="AW43" s="22"/>
      <c r="AX43" s="22"/>
      <c r="AY43" s="22"/>
      <c r="AZ43" s="223"/>
      <c r="BA43" s="223"/>
      <c r="BB43" s="22"/>
      <c r="BC43" s="223"/>
      <c r="BD43" s="223"/>
      <c r="BE43" s="223"/>
      <c r="BF43" s="223"/>
      <c r="BG43" s="223"/>
      <c r="BH43" s="22"/>
      <c r="BI43" s="22"/>
      <c r="BJ43" s="223"/>
      <c r="BK43" s="223"/>
      <c r="BL43" s="223"/>
      <c r="BM43" s="22"/>
      <c r="BN43" s="22"/>
      <c r="BO43" s="225"/>
      <c r="BP43" s="22"/>
      <c r="BQ43" s="22"/>
      <c r="BR43" s="22"/>
      <c r="BY43"/>
      <c r="CA43"/>
      <c r="CB43"/>
      <c r="CH43"/>
    </row>
    <row r="44" spans="35:86">
      <c r="AI44" s="22"/>
      <c r="AJ44" s="22"/>
      <c r="AK44" s="22"/>
      <c r="AL44" s="22"/>
      <c r="AM44" s="22"/>
      <c r="AN44" s="22"/>
      <c r="AO44" s="22"/>
      <c r="AP44" s="22"/>
      <c r="AQ44" s="225"/>
      <c r="AR44" s="225"/>
      <c r="AS44" s="225"/>
      <c r="AT44" s="22"/>
      <c r="AU44" s="22"/>
      <c r="AV44" s="22"/>
      <c r="AW44" s="22"/>
      <c r="AX44" s="22"/>
      <c r="AY44" s="22"/>
      <c r="AZ44" s="223"/>
      <c r="BA44" s="223"/>
      <c r="BB44" s="22"/>
      <c r="BC44" s="223"/>
      <c r="BD44" s="223"/>
      <c r="BE44" s="223"/>
      <c r="BF44" s="223"/>
      <c r="BG44" s="223"/>
      <c r="BH44" s="22"/>
      <c r="BI44" s="22"/>
      <c r="BJ44" s="223"/>
      <c r="BK44" s="223"/>
      <c r="BL44" s="223"/>
      <c r="BM44" s="22"/>
      <c r="BN44" s="22"/>
      <c r="BO44" s="225"/>
      <c r="BP44" s="22"/>
      <c r="BQ44" s="22"/>
      <c r="BR44" s="22"/>
      <c r="BY44"/>
      <c r="CA44"/>
      <c r="CB44"/>
      <c r="CH44"/>
    </row>
    <row r="45" spans="35:86">
      <c r="AI45" s="22"/>
      <c r="AJ45" s="22"/>
      <c r="AK45" s="22"/>
      <c r="AL45" s="22"/>
      <c r="AM45" s="22"/>
      <c r="AN45" s="22"/>
      <c r="AO45" s="22"/>
      <c r="AP45" s="22"/>
      <c r="AQ45" s="225"/>
      <c r="AR45" s="225"/>
      <c r="AS45" s="225"/>
      <c r="AT45" s="22"/>
      <c r="AU45" s="22"/>
      <c r="AV45" s="22"/>
      <c r="AW45" s="22"/>
      <c r="AX45" s="22"/>
      <c r="AY45" s="22"/>
      <c r="AZ45" s="223"/>
      <c r="BA45" s="223"/>
      <c r="BB45" s="22"/>
      <c r="BC45" s="223"/>
      <c r="BD45" s="223"/>
      <c r="BE45" s="223"/>
      <c r="BF45" s="223"/>
      <c r="BG45" s="223"/>
      <c r="BH45" s="22"/>
      <c r="BI45" s="22"/>
      <c r="BJ45" s="223"/>
      <c r="BK45" s="223"/>
      <c r="BL45" s="223"/>
      <c r="BM45" s="22"/>
      <c r="BN45" s="22"/>
      <c r="BO45" s="225"/>
      <c r="BP45" s="22"/>
      <c r="BQ45" s="22"/>
      <c r="BR45" s="22"/>
      <c r="BY45"/>
      <c r="CA45"/>
      <c r="CB45"/>
      <c r="CH45"/>
    </row>
    <row r="46" spans="35:86">
      <c r="AI46" s="22"/>
      <c r="AJ46" s="22"/>
      <c r="AK46" s="22"/>
      <c r="AL46" s="22"/>
      <c r="AM46" s="22"/>
      <c r="AN46" s="22"/>
      <c r="AO46" s="22"/>
      <c r="AP46" s="22"/>
      <c r="AQ46" s="225"/>
      <c r="AR46" s="225"/>
      <c r="AS46" s="225"/>
      <c r="AT46" s="22"/>
      <c r="AU46" s="22"/>
      <c r="AV46" s="22"/>
      <c r="AW46" s="22"/>
      <c r="AX46" s="22"/>
      <c r="AY46" s="22"/>
      <c r="AZ46" s="223"/>
      <c r="BA46" s="223"/>
      <c r="BB46" s="22"/>
      <c r="BC46" s="223"/>
      <c r="BD46" s="223"/>
      <c r="BE46" s="223"/>
      <c r="BF46" s="223"/>
      <c r="BG46" s="223"/>
      <c r="BH46" s="22"/>
      <c r="BI46" s="22"/>
      <c r="BJ46" s="223"/>
      <c r="BK46" s="223"/>
      <c r="BL46" s="223"/>
      <c r="BM46" s="22"/>
      <c r="BN46" s="22"/>
      <c r="BO46" s="225"/>
      <c r="BP46" s="22"/>
      <c r="BQ46" s="22"/>
      <c r="BR46" s="22"/>
      <c r="BY46"/>
      <c r="CA46"/>
      <c r="CB46"/>
      <c r="CH46"/>
    </row>
    <row r="47" spans="35:86">
      <c r="AI47" s="22"/>
      <c r="AJ47" s="22"/>
      <c r="AK47" s="22"/>
      <c r="AL47" s="22"/>
      <c r="AM47" s="22"/>
      <c r="AN47" s="22"/>
      <c r="AO47" s="22"/>
      <c r="AP47" s="22"/>
      <c r="AQ47" s="225"/>
      <c r="AR47" s="225"/>
      <c r="AS47" s="225"/>
      <c r="AT47" s="22"/>
      <c r="AU47" s="22"/>
      <c r="AV47" s="22"/>
      <c r="AW47" s="22"/>
      <c r="AX47" s="22"/>
      <c r="AY47" s="22"/>
      <c r="AZ47" s="223"/>
      <c r="BA47" s="223"/>
      <c r="BB47" s="22"/>
      <c r="BC47" s="223"/>
      <c r="BD47" s="223"/>
      <c r="BE47" s="223"/>
      <c r="BF47" s="223"/>
      <c r="BG47" s="223"/>
      <c r="BH47" s="22"/>
      <c r="BI47" s="22"/>
      <c r="BJ47" s="223"/>
      <c r="BK47" s="223"/>
      <c r="BL47" s="223"/>
      <c r="BM47" s="22"/>
      <c r="BN47" s="22"/>
      <c r="BO47" s="225"/>
      <c r="BP47" s="22"/>
      <c r="BQ47" s="22"/>
      <c r="BR47" s="22"/>
      <c r="BY47"/>
      <c r="CA47"/>
      <c r="CB47"/>
      <c r="CH47"/>
    </row>
    <row r="48" spans="35:86">
      <c r="AI48" s="22"/>
      <c r="AJ48" s="22"/>
      <c r="AK48" s="22"/>
      <c r="AL48" s="22"/>
      <c r="AM48" s="22"/>
      <c r="AN48" s="22"/>
      <c r="AO48" s="22"/>
      <c r="AP48" s="22"/>
      <c r="AQ48" s="225"/>
      <c r="AR48" s="225"/>
      <c r="AS48" s="225"/>
      <c r="AT48" s="22"/>
      <c r="AU48" s="22"/>
      <c r="AV48" s="22"/>
      <c r="AW48" s="22"/>
      <c r="AX48" s="22"/>
      <c r="AY48" s="22"/>
      <c r="AZ48" s="223"/>
      <c r="BA48" s="223"/>
      <c r="BB48" s="22"/>
      <c r="BC48" s="223"/>
      <c r="BD48" s="223"/>
      <c r="BE48" s="223"/>
      <c r="BF48" s="223"/>
      <c r="BG48" s="223"/>
      <c r="BH48" s="22"/>
      <c r="BI48" s="22"/>
      <c r="BJ48" s="223"/>
      <c r="BK48" s="223"/>
      <c r="BL48" s="223"/>
      <c r="BM48" s="22"/>
      <c r="BN48" s="22"/>
      <c r="BO48" s="225"/>
      <c r="BP48" s="22"/>
      <c r="BQ48" s="22"/>
      <c r="BR48" s="22"/>
      <c r="BY48"/>
      <c r="CA48"/>
      <c r="CB48"/>
      <c r="CH48"/>
    </row>
    <row r="49" spans="35:86">
      <c r="AI49" s="22"/>
      <c r="AJ49" s="22"/>
      <c r="AK49" s="22"/>
      <c r="AL49" s="22"/>
      <c r="AM49" s="22"/>
      <c r="AN49" s="22"/>
      <c r="AO49" s="22"/>
      <c r="AP49" s="22"/>
      <c r="AQ49" s="225"/>
      <c r="AR49" s="225"/>
      <c r="AS49" s="225"/>
      <c r="AT49" s="22"/>
      <c r="AU49" s="22"/>
      <c r="AV49" s="22"/>
      <c r="AW49" s="22"/>
      <c r="AX49" s="22"/>
      <c r="AY49" s="22"/>
      <c r="AZ49" s="223"/>
      <c r="BA49" s="223"/>
      <c r="BB49" s="22"/>
      <c r="BC49" s="223"/>
      <c r="BD49" s="223"/>
      <c r="BE49" s="223"/>
      <c r="BF49" s="223"/>
      <c r="BG49" s="223"/>
      <c r="BH49" s="22"/>
      <c r="BI49" s="22"/>
      <c r="BJ49" s="223"/>
      <c r="BK49" s="223"/>
      <c r="BL49" s="223"/>
      <c r="BM49" s="22"/>
      <c r="BN49" s="22"/>
      <c r="BO49" s="225"/>
      <c r="BP49" s="22"/>
      <c r="BQ49" s="22"/>
      <c r="BR49" s="22"/>
      <c r="BY49"/>
      <c r="CA49"/>
      <c r="CB49"/>
      <c r="CH49"/>
    </row>
    <row r="50" spans="35:86">
      <c r="AI50" s="22"/>
      <c r="AJ50" s="22"/>
      <c r="AK50" s="22"/>
      <c r="AL50" s="22"/>
      <c r="AM50" s="22"/>
      <c r="AN50" s="22"/>
      <c r="AO50" s="22"/>
      <c r="AP50" s="22"/>
      <c r="AQ50" s="225"/>
      <c r="AR50" s="225"/>
      <c r="AS50" s="225"/>
      <c r="AT50" s="22"/>
      <c r="AU50" s="22"/>
      <c r="AV50" s="22"/>
      <c r="AW50" s="22"/>
      <c r="AX50" s="22"/>
      <c r="AY50" s="22"/>
      <c r="AZ50" s="223"/>
      <c r="BA50" s="223"/>
      <c r="BB50" s="22"/>
      <c r="BC50" s="223"/>
      <c r="BD50" s="223"/>
      <c r="BE50" s="223"/>
      <c r="BF50" s="223"/>
      <c r="BG50" s="223"/>
      <c r="BH50" s="22"/>
      <c r="BI50" s="22"/>
      <c r="BJ50" s="223"/>
      <c r="BK50" s="223"/>
      <c r="BL50" s="223"/>
      <c r="BM50" s="22"/>
      <c r="BN50" s="22"/>
      <c r="BO50" s="225"/>
      <c r="BP50" s="22"/>
      <c r="BQ50" s="22"/>
      <c r="BR50" s="22"/>
      <c r="BY50"/>
      <c r="CA50"/>
      <c r="CB50"/>
      <c r="CH50"/>
    </row>
    <row r="51" spans="35:86">
      <c r="AI51" s="22"/>
      <c r="AJ51" s="22"/>
      <c r="AK51" s="22"/>
      <c r="AL51" s="22"/>
      <c r="AM51" s="22"/>
      <c r="AN51" s="22"/>
      <c r="AO51" s="22"/>
      <c r="AP51" s="22"/>
      <c r="AQ51" s="225"/>
      <c r="AR51" s="225"/>
      <c r="AS51" s="225"/>
      <c r="AT51" s="22"/>
      <c r="AU51" s="22"/>
      <c r="AV51" s="22"/>
      <c r="AW51" s="22"/>
      <c r="AX51" s="22"/>
      <c r="AY51" s="22"/>
      <c r="AZ51" s="223"/>
      <c r="BA51" s="223"/>
      <c r="BB51" s="22"/>
      <c r="BC51" s="223"/>
      <c r="BD51" s="223"/>
      <c r="BE51" s="223"/>
      <c r="BF51" s="223"/>
      <c r="BG51" s="223"/>
      <c r="BH51" s="22"/>
      <c r="BI51" s="22"/>
      <c r="BJ51" s="223"/>
      <c r="BK51" s="223"/>
      <c r="BL51" s="223"/>
      <c r="BM51" s="22"/>
      <c r="BN51" s="22"/>
      <c r="BO51" s="225"/>
      <c r="BP51" s="22"/>
      <c r="BQ51" s="22"/>
      <c r="BR51" s="22"/>
      <c r="BY51"/>
      <c r="CA51"/>
      <c r="CB51"/>
      <c r="CH51"/>
    </row>
    <row r="52" spans="35:86">
      <c r="AI52" s="22"/>
      <c r="AJ52" s="22"/>
      <c r="AK52" s="22"/>
      <c r="AL52" s="22"/>
      <c r="AM52" s="22"/>
      <c r="AN52" s="22"/>
      <c r="AO52" s="22"/>
      <c r="AP52" s="22"/>
      <c r="AQ52" s="225"/>
      <c r="AR52" s="225"/>
      <c r="AS52" s="225"/>
      <c r="AT52" s="22"/>
      <c r="AU52" s="22"/>
      <c r="AV52" s="22"/>
      <c r="AW52" s="22"/>
      <c r="AX52" s="22"/>
      <c r="AY52" s="22"/>
      <c r="AZ52" s="223"/>
      <c r="BA52" s="223"/>
      <c r="BB52" s="22"/>
      <c r="BC52" s="223"/>
      <c r="BD52" s="223"/>
      <c r="BE52" s="223"/>
      <c r="BF52" s="223"/>
      <c r="BG52" s="223"/>
      <c r="BH52" s="22"/>
      <c r="BI52" s="22"/>
      <c r="BJ52" s="223"/>
      <c r="BK52" s="223"/>
      <c r="BL52" s="223"/>
      <c r="BM52" s="22"/>
      <c r="BN52" s="22"/>
      <c r="BO52" s="225"/>
      <c r="BP52" s="22"/>
      <c r="BQ52" s="22"/>
      <c r="BR52" s="22"/>
      <c r="BY52"/>
      <c r="CA52"/>
      <c r="CB52"/>
      <c r="CH52"/>
    </row>
    <row r="53" spans="35:86">
      <c r="AI53" s="22"/>
      <c r="AJ53" s="22"/>
      <c r="AK53" s="22"/>
      <c r="AL53" s="22"/>
      <c r="AM53" s="22"/>
      <c r="AN53" s="22"/>
      <c r="AO53" s="22"/>
      <c r="AP53" s="22"/>
      <c r="AQ53" s="225"/>
      <c r="AR53" s="225"/>
      <c r="AS53" s="225"/>
      <c r="AT53" s="22"/>
      <c r="AU53" s="22"/>
      <c r="AV53" s="22"/>
      <c r="AW53" s="22"/>
      <c r="AX53" s="22"/>
      <c r="AY53" s="22"/>
      <c r="AZ53" s="223"/>
      <c r="BA53" s="223"/>
      <c r="BB53" s="22"/>
      <c r="BC53" s="223"/>
      <c r="BD53" s="223"/>
      <c r="BE53" s="223"/>
      <c r="BF53" s="223"/>
      <c r="BG53" s="223"/>
      <c r="BH53" s="22"/>
      <c r="BI53" s="22"/>
      <c r="BJ53" s="223"/>
      <c r="BK53" s="223"/>
      <c r="BL53" s="223"/>
      <c r="BM53" s="22"/>
      <c r="BN53" s="22"/>
      <c r="BO53" s="225"/>
      <c r="BP53" s="22"/>
      <c r="BQ53" s="22"/>
      <c r="BR53" s="22"/>
      <c r="BY53"/>
      <c r="CA53"/>
      <c r="CB53"/>
      <c r="CH53"/>
    </row>
    <row r="54" spans="35:86">
      <c r="AI54" s="22"/>
      <c r="AJ54" s="22"/>
      <c r="AK54" s="22"/>
      <c r="AL54" s="22"/>
      <c r="AM54" s="22"/>
      <c r="AN54" s="22"/>
      <c r="AO54" s="22"/>
      <c r="AP54" s="22"/>
      <c r="AQ54" s="225"/>
      <c r="AR54" s="225"/>
      <c r="AS54" s="225"/>
      <c r="AT54" s="22"/>
      <c r="AU54" s="22"/>
      <c r="AV54" s="22"/>
      <c r="AW54" s="22"/>
      <c r="AX54" s="22"/>
      <c r="AY54" s="22"/>
      <c r="AZ54" s="223"/>
      <c r="BA54" s="223"/>
      <c r="BB54" s="22"/>
      <c r="BC54" s="223"/>
      <c r="BD54" s="223"/>
      <c r="BE54" s="223"/>
      <c r="BF54" s="223"/>
      <c r="BG54" s="223"/>
      <c r="BH54" s="22"/>
      <c r="BI54" s="22"/>
      <c r="BJ54" s="223"/>
      <c r="BK54" s="223"/>
      <c r="BL54" s="223"/>
      <c r="BM54" s="22"/>
      <c r="BN54" s="22"/>
      <c r="BO54" s="225"/>
      <c r="BP54" s="22"/>
      <c r="BQ54" s="22"/>
      <c r="BR54" s="22"/>
      <c r="BY54"/>
      <c r="CA54"/>
      <c r="CB54"/>
      <c r="CH54"/>
    </row>
    <row r="55" spans="35:86">
      <c r="AI55" s="22"/>
      <c r="AJ55" s="22"/>
      <c r="AK55" s="22"/>
      <c r="AL55" s="22"/>
      <c r="AM55" s="22"/>
      <c r="AN55" s="22"/>
      <c r="AO55" s="22"/>
      <c r="AP55" s="22"/>
      <c r="AQ55" s="225"/>
      <c r="AR55" s="225"/>
      <c r="AS55" s="225"/>
      <c r="AT55" s="22"/>
      <c r="AU55" s="22"/>
      <c r="AV55" s="22"/>
      <c r="AW55" s="22"/>
      <c r="AX55" s="22"/>
      <c r="AY55" s="22"/>
      <c r="AZ55" s="223"/>
      <c r="BA55" s="223"/>
      <c r="BB55" s="22"/>
      <c r="BC55" s="223"/>
      <c r="BD55" s="223"/>
      <c r="BE55" s="223"/>
      <c r="BF55" s="223"/>
      <c r="BG55" s="223"/>
      <c r="BH55" s="22"/>
      <c r="BI55" s="22"/>
      <c r="BJ55" s="223"/>
      <c r="BK55" s="223"/>
      <c r="BL55" s="223"/>
      <c r="BM55" s="22"/>
      <c r="BN55" s="22"/>
      <c r="BO55" s="225"/>
      <c r="BP55" s="22"/>
      <c r="BQ55" s="22"/>
      <c r="BR55" s="22"/>
      <c r="BY55"/>
      <c r="CA55"/>
      <c r="CB55"/>
      <c r="CH55"/>
    </row>
    <row r="56" spans="35:86">
      <c r="AI56" s="22"/>
      <c r="AJ56" s="22"/>
      <c r="AK56" s="22"/>
      <c r="AL56" s="22"/>
      <c r="AM56" s="22"/>
      <c r="AN56" s="22"/>
      <c r="AO56" s="22"/>
      <c r="AP56" s="22"/>
      <c r="AQ56" s="225"/>
      <c r="AR56" s="225"/>
      <c r="AS56" s="225"/>
      <c r="AT56" s="22"/>
      <c r="AU56" s="22"/>
      <c r="AV56" s="22"/>
      <c r="AW56" s="22"/>
      <c r="AX56" s="22"/>
      <c r="AY56" s="22"/>
      <c r="AZ56" s="223"/>
      <c r="BA56" s="223"/>
      <c r="BB56" s="22"/>
      <c r="BC56" s="223"/>
      <c r="BD56" s="223"/>
      <c r="BE56" s="223"/>
      <c r="BF56" s="223"/>
      <c r="BG56" s="223"/>
      <c r="BH56" s="22"/>
      <c r="BI56" s="22"/>
      <c r="BJ56" s="223"/>
      <c r="BK56" s="223"/>
      <c r="BL56" s="223"/>
      <c r="BM56" s="22"/>
      <c r="BN56" s="22"/>
      <c r="BO56" s="225"/>
      <c r="BP56" s="22"/>
      <c r="BQ56" s="22"/>
      <c r="BR56" s="22"/>
      <c r="BY56"/>
      <c r="CA56"/>
      <c r="CB56"/>
      <c r="CH56"/>
    </row>
    <row r="57" spans="35:86">
      <c r="AI57" s="22"/>
      <c r="AJ57" s="22"/>
      <c r="AK57" s="22"/>
      <c r="AL57" s="22"/>
      <c r="AM57" s="22"/>
      <c r="AN57" s="22"/>
      <c r="AO57" s="22"/>
      <c r="AP57" s="22"/>
      <c r="AQ57" s="225"/>
      <c r="AR57" s="225"/>
      <c r="AS57" s="225"/>
      <c r="AT57" s="22"/>
      <c r="AU57" s="22"/>
      <c r="AV57" s="22"/>
      <c r="AW57" s="22"/>
      <c r="AX57" s="22"/>
      <c r="AY57" s="22"/>
      <c r="AZ57" s="223"/>
      <c r="BA57" s="223"/>
      <c r="BB57" s="22"/>
      <c r="BC57" s="223"/>
      <c r="BD57" s="223"/>
      <c r="BE57" s="223"/>
      <c r="BF57" s="223"/>
      <c r="BG57" s="223"/>
      <c r="BH57" s="22"/>
      <c r="BI57" s="22"/>
      <c r="BJ57" s="223"/>
      <c r="BK57" s="223"/>
      <c r="BL57" s="223"/>
      <c r="BM57" s="22"/>
      <c r="BN57" s="22"/>
      <c r="BO57" s="225"/>
      <c r="BP57" s="22"/>
      <c r="BQ57" s="22"/>
      <c r="BR57" s="22"/>
      <c r="BY57"/>
      <c r="CA57"/>
      <c r="CB57"/>
      <c r="CH57"/>
    </row>
    <row r="58" spans="35:86">
      <c r="AI58" s="22"/>
      <c r="AJ58" s="22"/>
      <c r="AK58" s="22"/>
      <c r="AL58" s="22"/>
      <c r="AM58" s="22"/>
      <c r="AN58" s="22"/>
      <c r="AO58" s="22"/>
      <c r="AP58" s="22"/>
      <c r="AQ58" s="225"/>
      <c r="AR58" s="225"/>
      <c r="AS58" s="225"/>
      <c r="AT58" s="22"/>
      <c r="AU58" s="22"/>
      <c r="AV58" s="22"/>
      <c r="AW58" s="22"/>
      <c r="AX58" s="22"/>
      <c r="AY58" s="22"/>
      <c r="AZ58" s="223"/>
      <c r="BA58" s="223"/>
      <c r="BB58" s="22"/>
      <c r="BC58" s="223"/>
      <c r="BD58" s="223"/>
      <c r="BE58" s="223"/>
      <c r="BF58" s="223"/>
      <c r="BG58" s="223"/>
      <c r="BH58" s="22"/>
      <c r="BI58" s="22"/>
      <c r="BJ58" s="223"/>
      <c r="BK58" s="223"/>
      <c r="BL58" s="223"/>
      <c r="BM58" s="22"/>
      <c r="BN58" s="22"/>
      <c r="BO58" s="225"/>
      <c r="BP58" s="22"/>
      <c r="BQ58" s="22"/>
      <c r="BR58" s="22"/>
      <c r="BY58"/>
      <c r="CA58"/>
      <c r="CB58"/>
      <c r="CH58"/>
    </row>
    <row r="59" spans="35:86">
      <c r="AI59" s="22"/>
      <c r="AJ59" s="22"/>
      <c r="AK59" s="22"/>
      <c r="AL59" s="22"/>
      <c r="AM59" s="22"/>
      <c r="AN59" s="22"/>
      <c r="AO59" s="22"/>
      <c r="AP59" s="22"/>
      <c r="AQ59" s="225"/>
      <c r="AR59" s="225"/>
      <c r="AS59" s="225"/>
      <c r="AT59" s="22"/>
      <c r="AU59" s="22"/>
      <c r="AV59" s="22"/>
      <c r="AW59" s="22"/>
      <c r="AX59" s="22"/>
      <c r="AY59" s="22"/>
      <c r="AZ59" s="223"/>
      <c r="BA59" s="223"/>
      <c r="BB59" s="22"/>
      <c r="BC59" s="223"/>
      <c r="BD59" s="223"/>
      <c r="BE59" s="223"/>
      <c r="BF59" s="223"/>
      <c r="BG59" s="223"/>
      <c r="BH59" s="22"/>
      <c r="BI59" s="22"/>
      <c r="BJ59" s="223"/>
      <c r="BK59" s="223"/>
      <c r="BL59" s="223"/>
      <c r="BM59" s="22"/>
      <c r="BN59" s="22"/>
      <c r="BO59" s="225"/>
      <c r="BP59" s="22"/>
      <c r="BQ59" s="22"/>
      <c r="BR59" s="22"/>
      <c r="BY59"/>
      <c r="CA59"/>
      <c r="CB59"/>
      <c r="CH59"/>
    </row>
    <row r="60" spans="35:86">
      <c r="AI60" s="22"/>
      <c r="AJ60" s="22"/>
      <c r="AK60" s="22"/>
      <c r="AL60" s="22"/>
      <c r="AM60" s="22"/>
      <c r="AN60" s="22"/>
      <c r="AO60" s="22"/>
      <c r="AP60" s="22"/>
      <c r="AQ60" s="225"/>
      <c r="AR60" s="225"/>
      <c r="AS60" s="225"/>
      <c r="AT60" s="22"/>
      <c r="AU60" s="22"/>
      <c r="AV60" s="22"/>
      <c r="AW60" s="22"/>
      <c r="AX60" s="22"/>
      <c r="AY60" s="22"/>
      <c r="AZ60" s="223"/>
      <c r="BA60" s="223"/>
      <c r="BB60" s="22"/>
      <c r="BC60" s="223"/>
      <c r="BD60" s="223"/>
      <c r="BE60" s="223"/>
      <c r="BF60" s="223"/>
      <c r="BG60" s="223"/>
      <c r="BH60" s="22"/>
      <c r="BI60" s="22"/>
      <c r="BJ60" s="223"/>
      <c r="BK60" s="223"/>
      <c r="BL60" s="223"/>
      <c r="BM60" s="22"/>
      <c r="BN60" s="22"/>
      <c r="BO60" s="225"/>
      <c r="BP60" s="22"/>
      <c r="BQ60" s="22"/>
      <c r="BR60" s="22"/>
      <c r="BY60"/>
      <c r="CA60"/>
      <c r="CB60"/>
      <c r="CH60"/>
    </row>
    <row r="61" spans="35:86">
      <c r="AI61" s="22"/>
      <c r="AJ61" s="22"/>
      <c r="AK61" s="22"/>
      <c r="AL61" s="22"/>
      <c r="AM61" s="22"/>
      <c r="AN61" s="22"/>
      <c r="AO61" s="22"/>
      <c r="AP61" s="22"/>
      <c r="AQ61" s="225"/>
      <c r="AR61" s="225"/>
      <c r="AS61" s="225"/>
      <c r="AT61" s="22"/>
      <c r="AU61" s="22"/>
      <c r="AV61" s="22"/>
      <c r="AW61" s="22"/>
      <c r="AX61" s="22"/>
      <c r="AY61" s="22"/>
      <c r="AZ61" s="223"/>
      <c r="BA61" s="223"/>
      <c r="BB61" s="22"/>
      <c r="BC61" s="223"/>
      <c r="BD61" s="223"/>
      <c r="BE61" s="223"/>
      <c r="BF61" s="223"/>
      <c r="BG61" s="223"/>
      <c r="BH61" s="22"/>
      <c r="BI61" s="22"/>
      <c r="BJ61" s="223"/>
      <c r="BK61" s="223"/>
      <c r="BL61" s="223"/>
      <c r="BM61" s="22"/>
      <c r="BN61" s="22"/>
      <c r="BO61" s="225"/>
      <c r="BP61" s="22"/>
      <c r="BQ61" s="22"/>
      <c r="BR61" s="22"/>
      <c r="BY61"/>
      <c r="CA61"/>
      <c r="CB61"/>
      <c r="CH61"/>
    </row>
    <row r="62" spans="35:86">
      <c r="AI62" s="22"/>
      <c r="AJ62" s="22"/>
      <c r="AK62" s="22"/>
      <c r="AL62" s="22"/>
      <c r="AM62" s="22"/>
      <c r="AN62" s="22"/>
      <c r="AO62" s="22"/>
      <c r="AP62" s="22"/>
      <c r="AQ62" s="225"/>
      <c r="AR62" s="225"/>
      <c r="AS62" s="225"/>
      <c r="AT62" s="22"/>
      <c r="AU62" s="22"/>
      <c r="AV62" s="22"/>
      <c r="AW62" s="22"/>
      <c r="AX62" s="22"/>
      <c r="AY62" s="22"/>
      <c r="AZ62" s="223"/>
      <c r="BA62" s="223"/>
      <c r="BB62" s="22"/>
      <c r="BC62" s="223"/>
      <c r="BD62" s="223"/>
      <c r="BE62" s="223"/>
      <c r="BF62" s="223"/>
      <c r="BG62" s="223"/>
      <c r="BH62" s="22"/>
      <c r="BI62" s="22"/>
      <c r="BJ62" s="223"/>
      <c r="BK62" s="223"/>
      <c r="BL62" s="223"/>
      <c r="BM62" s="22"/>
      <c r="BN62" s="22"/>
      <c r="BO62" s="225"/>
      <c r="BP62" s="22"/>
      <c r="BQ62" s="22"/>
      <c r="BR62" s="22"/>
      <c r="BY62"/>
      <c r="CA62"/>
      <c r="CB62"/>
      <c r="CH62"/>
    </row>
    <row r="63" spans="35:86">
      <c r="AI63" s="22"/>
      <c r="AJ63" s="22"/>
      <c r="AK63" s="22"/>
      <c r="AL63" s="22"/>
      <c r="AM63" s="22"/>
      <c r="AN63" s="22"/>
      <c r="AO63" s="22"/>
      <c r="AP63" s="22"/>
      <c r="AQ63" s="225"/>
      <c r="AR63" s="225"/>
      <c r="AS63" s="225"/>
      <c r="AT63" s="22"/>
      <c r="AU63" s="22"/>
      <c r="AV63" s="22"/>
      <c r="AW63" s="22"/>
      <c r="AX63" s="22"/>
      <c r="AY63" s="22"/>
      <c r="AZ63" s="223"/>
      <c r="BA63" s="223"/>
      <c r="BB63" s="22"/>
      <c r="BC63" s="223"/>
      <c r="BD63" s="223"/>
      <c r="BE63" s="223"/>
      <c r="BF63" s="223"/>
      <c r="BG63" s="223"/>
      <c r="BH63" s="22"/>
      <c r="BI63" s="22"/>
      <c r="BJ63" s="223"/>
      <c r="BK63" s="223"/>
      <c r="BL63" s="223"/>
      <c r="BM63" s="22"/>
      <c r="BN63" s="22"/>
      <c r="BO63" s="225"/>
      <c r="BP63" s="22"/>
      <c r="BQ63" s="22"/>
      <c r="BR63" s="22"/>
      <c r="BY63"/>
      <c r="CA63"/>
      <c r="CB63"/>
      <c r="CH63"/>
    </row>
    <row r="64" spans="35:86">
      <c r="AI64" s="22"/>
      <c r="AJ64" s="22"/>
      <c r="AK64" s="22"/>
      <c r="AL64" s="22"/>
      <c r="AM64" s="22"/>
      <c r="AN64" s="22"/>
      <c r="AO64" s="22"/>
      <c r="AP64" s="22"/>
      <c r="AQ64" s="225"/>
      <c r="AR64" s="225"/>
      <c r="AS64" s="225"/>
      <c r="AT64" s="22"/>
      <c r="AU64" s="22"/>
      <c r="AV64" s="22"/>
      <c r="AW64" s="22"/>
      <c r="AX64" s="22"/>
      <c r="AY64" s="22"/>
      <c r="AZ64" s="223"/>
      <c r="BA64" s="223"/>
      <c r="BB64" s="22"/>
      <c r="BC64" s="223"/>
      <c r="BD64" s="223"/>
      <c r="BE64" s="223"/>
      <c r="BF64" s="223"/>
      <c r="BG64" s="223"/>
      <c r="BH64" s="22"/>
      <c r="BI64" s="22"/>
      <c r="BJ64" s="223"/>
      <c r="BK64" s="223"/>
      <c r="BL64" s="223"/>
      <c r="BM64" s="22"/>
      <c r="BN64" s="22"/>
      <c r="BO64" s="225"/>
      <c r="BP64" s="22"/>
      <c r="BQ64" s="22"/>
      <c r="BR64" s="22"/>
      <c r="BY64"/>
      <c r="CA64"/>
      <c r="CB64"/>
      <c r="CH64"/>
    </row>
    <row r="65" spans="16:86">
      <c r="AI65" s="22"/>
      <c r="AJ65" s="22"/>
      <c r="AK65" s="22"/>
      <c r="AL65" s="22"/>
      <c r="AM65" s="22"/>
      <c r="AN65" s="22"/>
      <c r="AO65" s="22"/>
      <c r="AP65" s="22"/>
      <c r="AQ65" s="225"/>
      <c r="AR65" s="225"/>
      <c r="AS65" s="225"/>
      <c r="AT65" s="22"/>
      <c r="AU65" s="22"/>
      <c r="AV65" s="22"/>
      <c r="AW65" s="22"/>
      <c r="AX65" s="22"/>
      <c r="AY65" s="22"/>
      <c r="AZ65" s="223"/>
      <c r="BA65" s="223"/>
      <c r="BB65" s="22"/>
      <c r="BC65" s="223"/>
      <c r="BD65" s="223"/>
      <c r="BE65" s="223"/>
      <c r="BF65" s="223"/>
      <c r="BG65" s="223"/>
      <c r="BH65" s="22"/>
      <c r="BI65" s="22"/>
      <c r="BJ65" s="223"/>
      <c r="BK65" s="223"/>
      <c r="BL65" s="223"/>
      <c r="BM65" s="22"/>
      <c r="BN65" s="22"/>
      <c r="BO65" s="225"/>
      <c r="BP65" s="22"/>
      <c r="BQ65" s="22"/>
      <c r="BR65" s="22"/>
      <c r="BY65"/>
      <c r="CA65"/>
      <c r="CB65"/>
      <c r="CH65"/>
    </row>
    <row r="66" spans="16:86">
      <c r="AI66" s="22"/>
      <c r="AJ66" s="22"/>
      <c r="AK66" s="22"/>
      <c r="AL66" s="22"/>
      <c r="AM66" s="22"/>
      <c r="AN66" s="22"/>
      <c r="AO66" s="22"/>
      <c r="AP66" s="22"/>
      <c r="AQ66" s="225"/>
      <c r="AR66" s="225"/>
      <c r="AS66" s="225"/>
      <c r="AT66" s="22"/>
      <c r="AU66" s="22"/>
      <c r="AV66" s="22"/>
      <c r="AW66" s="22"/>
      <c r="AX66" s="22"/>
      <c r="AY66" s="22"/>
      <c r="AZ66" s="223"/>
      <c r="BA66" s="223"/>
      <c r="BB66" s="22"/>
      <c r="BC66" s="223"/>
      <c r="BD66" s="223"/>
      <c r="BE66" s="223"/>
      <c r="BF66" s="223"/>
      <c r="BG66" s="223"/>
      <c r="BH66" s="22"/>
      <c r="BI66" s="22"/>
      <c r="BJ66" s="223"/>
      <c r="BK66" s="223"/>
      <c r="BL66" s="223"/>
      <c r="BM66" s="22"/>
      <c r="BN66" s="22"/>
      <c r="BO66" s="225"/>
      <c r="BP66" s="22"/>
      <c r="BQ66" s="22"/>
      <c r="BR66" s="22"/>
      <c r="BY66"/>
      <c r="CA66"/>
      <c r="CB66"/>
      <c r="CH66"/>
    </row>
    <row r="67" spans="16:86">
      <c r="AI67" s="22"/>
      <c r="AJ67" s="22"/>
      <c r="AK67" s="22"/>
      <c r="AL67" s="22"/>
      <c r="AM67" s="22"/>
      <c r="AN67" s="22"/>
      <c r="AO67" s="22"/>
      <c r="AP67" s="22"/>
      <c r="AQ67" s="225"/>
      <c r="AR67" s="225"/>
      <c r="AS67" s="225"/>
      <c r="AT67" s="22"/>
      <c r="AU67" s="22"/>
      <c r="AV67" s="22"/>
      <c r="AW67" s="22"/>
      <c r="AX67" s="22"/>
      <c r="AY67" s="22"/>
      <c r="AZ67" s="223"/>
      <c r="BA67" s="223"/>
      <c r="BB67" s="22"/>
      <c r="BC67" s="223"/>
      <c r="BD67" s="223"/>
      <c r="BE67" s="223"/>
      <c r="BF67" s="223"/>
      <c r="BG67" s="223"/>
      <c r="BH67" s="22"/>
      <c r="BI67" s="22"/>
      <c r="BJ67" s="223"/>
      <c r="BK67" s="223"/>
      <c r="BL67" s="223"/>
      <c r="BM67" s="22"/>
      <c r="BN67" s="22"/>
      <c r="BO67" s="225"/>
      <c r="BP67" s="22"/>
      <c r="BQ67" s="22"/>
      <c r="BR67" s="22"/>
      <c r="BY67"/>
      <c r="CA67"/>
      <c r="CB67"/>
      <c r="CH67"/>
    </row>
    <row r="68" spans="16:86">
      <c r="AI68" s="22"/>
      <c r="AJ68" s="22"/>
      <c r="AK68" s="22"/>
      <c r="AL68" s="22"/>
      <c r="AM68" s="22"/>
      <c r="AN68" s="22"/>
      <c r="AO68" s="22"/>
      <c r="AP68" s="22"/>
      <c r="AQ68" s="225"/>
      <c r="AR68" s="225"/>
      <c r="AS68" s="225"/>
      <c r="AT68" s="22"/>
      <c r="AU68" s="22"/>
      <c r="AV68" s="22"/>
      <c r="AW68" s="22"/>
      <c r="AX68" s="22"/>
      <c r="AY68" s="22"/>
      <c r="AZ68" s="223"/>
      <c r="BA68" s="223"/>
      <c r="BB68" s="22"/>
      <c r="BC68" s="223"/>
      <c r="BD68" s="223"/>
      <c r="BE68" s="223"/>
      <c r="BF68" s="223"/>
      <c r="BG68" s="223"/>
      <c r="BH68" s="22"/>
      <c r="BI68" s="22"/>
      <c r="BJ68" s="223"/>
      <c r="BK68" s="223"/>
      <c r="BL68" s="223"/>
      <c r="BM68" s="22"/>
      <c r="BN68" s="22"/>
      <c r="BO68" s="225"/>
      <c r="BP68" s="22"/>
      <c r="BQ68" s="22"/>
      <c r="BR68" s="22"/>
      <c r="BY68"/>
      <c r="CA68"/>
      <c r="CB68"/>
      <c r="CH68"/>
    </row>
    <row r="69" spans="16:86">
      <c r="AI69" s="22"/>
      <c r="AJ69" s="22"/>
      <c r="AK69" s="22"/>
      <c r="AL69" s="22"/>
      <c r="AM69" s="22"/>
      <c r="AN69" s="22"/>
      <c r="AO69" s="22"/>
      <c r="AP69" s="22"/>
      <c r="AQ69" s="225"/>
      <c r="AR69" s="225"/>
      <c r="AS69" s="225"/>
      <c r="AT69" s="22"/>
      <c r="AU69" s="22"/>
      <c r="AV69" s="22"/>
      <c r="AW69" s="22"/>
      <c r="AX69" s="22"/>
      <c r="AY69" s="22"/>
      <c r="AZ69" s="223"/>
      <c r="BA69" s="223"/>
      <c r="BB69" s="22"/>
      <c r="BC69" s="223"/>
      <c r="BD69" s="223"/>
      <c r="BE69" s="223"/>
      <c r="BF69" s="223"/>
      <c r="BG69" s="223"/>
      <c r="BH69" s="22"/>
      <c r="BI69" s="22"/>
      <c r="BJ69" s="223"/>
      <c r="BK69" s="223"/>
      <c r="BL69" s="223"/>
      <c r="BM69" s="22"/>
      <c r="BN69" s="22"/>
      <c r="BO69" s="225"/>
      <c r="BP69" s="22"/>
      <c r="BQ69" s="22"/>
      <c r="BR69" s="22"/>
      <c r="BY69"/>
      <c r="CA69"/>
      <c r="CB69"/>
      <c r="CH69"/>
    </row>
    <row r="70" spans="16:86">
      <c r="AI70" s="22"/>
      <c r="AJ70" s="22"/>
      <c r="AK70" s="22"/>
      <c r="AL70" s="22"/>
      <c r="AM70" s="22"/>
      <c r="AN70" s="22"/>
      <c r="AO70" s="22"/>
      <c r="AP70" s="22"/>
      <c r="AQ70" s="225"/>
      <c r="AR70" s="225"/>
      <c r="AS70" s="225"/>
      <c r="AT70" s="22"/>
      <c r="AU70" s="22"/>
      <c r="AV70" s="22"/>
      <c r="AW70" s="22"/>
      <c r="AX70" s="22"/>
      <c r="AY70" s="22"/>
      <c r="AZ70" s="223"/>
      <c r="BA70" s="223"/>
      <c r="BB70" s="22"/>
      <c r="BC70" s="223"/>
      <c r="BD70" s="223"/>
      <c r="BE70" s="223"/>
      <c r="BF70" s="223"/>
      <c r="BG70" s="223"/>
      <c r="BH70" s="22"/>
      <c r="BI70" s="22"/>
      <c r="BJ70" s="223"/>
      <c r="BK70" s="223"/>
      <c r="BL70" s="223"/>
      <c r="BM70" s="22"/>
      <c r="BN70" s="22"/>
      <c r="BO70" s="225"/>
      <c r="BP70" s="22"/>
      <c r="BQ70" s="22"/>
      <c r="BR70" s="22"/>
      <c r="BY70"/>
      <c r="CA70"/>
      <c r="CB70"/>
      <c r="CH70"/>
    </row>
    <row r="71" spans="16:86">
      <c r="AI71" s="22"/>
      <c r="AJ71" s="22"/>
      <c r="AK71" s="22"/>
      <c r="AL71" s="22"/>
      <c r="AM71" s="22"/>
      <c r="AN71" s="22"/>
      <c r="AO71" s="22"/>
      <c r="AP71" s="22"/>
      <c r="AQ71" s="225"/>
      <c r="AR71" s="225"/>
      <c r="AS71" s="225"/>
      <c r="AT71" s="22"/>
      <c r="AU71" s="22"/>
      <c r="AV71" s="22"/>
      <c r="AW71" s="22"/>
      <c r="AX71" s="22"/>
      <c r="AY71" s="22"/>
      <c r="AZ71" s="223"/>
      <c r="BA71" s="223"/>
      <c r="BB71" s="22"/>
      <c r="BC71" s="223"/>
      <c r="BD71" s="223"/>
      <c r="BE71" s="223"/>
      <c r="BF71" s="223"/>
      <c r="BG71" s="223"/>
      <c r="BH71" s="22"/>
      <c r="BI71" s="22"/>
      <c r="BJ71" s="223"/>
      <c r="BK71" s="223"/>
      <c r="BL71" s="223"/>
      <c r="BM71" s="22"/>
      <c r="BN71" s="22"/>
      <c r="BO71" s="225"/>
      <c r="BP71" s="22"/>
      <c r="BQ71" s="22"/>
      <c r="BR71" s="22"/>
      <c r="BY71"/>
      <c r="CA71"/>
      <c r="CB71"/>
      <c r="CH71"/>
    </row>
    <row r="72" spans="16:86">
      <c r="AI72" s="22"/>
      <c r="AJ72" s="22"/>
      <c r="AK72" s="22"/>
      <c r="AL72" s="22"/>
      <c r="AM72" s="22"/>
      <c r="AN72" s="22"/>
      <c r="AO72" s="22"/>
      <c r="AP72" s="22"/>
      <c r="AQ72" s="225"/>
      <c r="AR72" s="225"/>
      <c r="AS72" s="225"/>
      <c r="AT72" s="22"/>
      <c r="AU72" s="22"/>
      <c r="AV72" s="22"/>
      <c r="AW72" s="22"/>
      <c r="AX72" s="22"/>
      <c r="AY72" s="22"/>
      <c r="AZ72" s="223"/>
      <c r="BA72" s="223"/>
      <c r="BB72" s="22"/>
      <c r="BC72" s="223"/>
      <c r="BD72" s="223"/>
      <c r="BE72" s="223"/>
      <c r="BF72" s="223"/>
      <c r="BG72" s="223"/>
      <c r="BH72" s="22"/>
      <c r="BI72" s="22"/>
      <c r="BJ72" s="223"/>
      <c r="BK72" s="223"/>
      <c r="BL72" s="223"/>
      <c r="BM72" s="22"/>
      <c r="BN72" s="22"/>
      <c r="BO72" s="225"/>
      <c r="BP72" s="22"/>
      <c r="BQ72" s="22"/>
      <c r="BR72" s="22"/>
      <c r="BY72"/>
      <c r="CA72"/>
      <c r="CB72"/>
      <c r="CH72"/>
    </row>
    <row r="73" spans="16:86">
      <c r="AI73" s="22"/>
      <c r="AJ73" s="22"/>
      <c r="AK73" s="22"/>
      <c r="AL73" s="22"/>
      <c r="AM73" s="22"/>
      <c r="AN73" s="22"/>
      <c r="AO73" s="22"/>
      <c r="AP73" s="22"/>
      <c r="AQ73" s="225"/>
      <c r="AR73" s="225"/>
      <c r="AS73" s="225"/>
      <c r="AT73" s="22"/>
      <c r="AU73" s="22"/>
      <c r="AV73" s="22"/>
      <c r="AW73" s="22"/>
      <c r="AX73" s="22"/>
      <c r="AY73" s="22"/>
      <c r="AZ73" s="223"/>
      <c r="BA73" s="223"/>
      <c r="BB73" s="22"/>
      <c r="BC73" s="223"/>
      <c r="BD73" s="223"/>
      <c r="BE73" s="223"/>
      <c r="BF73" s="223"/>
      <c r="BG73" s="223"/>
      <c r="BH73" s="22"/>
      <c r="BI73" s="22"/>
      <c r="BJ73" s="223"/>
      <c r="BK73" s="223"/>
      <c r="BL73" s="223"/>
      <c r="BM73" s="22"/>
      <c r="BN73" s="22"/>
      <c r="BO73" s="225"/>
      <c r="BP73" s="22"/>
      <c r="BQ73" s="22"/>
      <c r="BR73" s="22"/>
      <c r="BY73"/>
      <c r="CA73"/>
      <c r="CB73"/>
      <c r="CH73"/>
    </row>
    <row r="74" spans="16:86">
      <c r="AI74" s="22"/>
      <c r="AJ74" s="22"/>
      <c r="AK74" s="22"/>
      <c r="AL74" s="22"/>
      <c r="AM74" s="22"/>
      <c r="AN74" s="22"/>
      <c r="AO74" s="22"/>
      <c r="AP74" s="22"/>
      <c r="AQ74" s="225"/>
      <c r="AR74" s="225"/>
      <c r="AS74" s="225"/>
      <c r="AT74" s="22"/>
      <c r="AU74" s="22"/>
      <c r="AV74" s="22"/>
      <c r="AW74" s="22"/>
      <c r="AX74" s="22"/>
      <c r="AY74" s="22"/>
      <c r="AZ74" s="223"/>
      <c r="BA74" s="223"/>
      <c r="BB74" s="22"/>
      <c r="BC74" s="223"/>
      <c r="BD74" s="223"/>
      <c r="BE74" s="223"/>
      <c r="BF74" s="223"/>
      <c r="BG74" s="223"/>
      <c r="BH74" s="22"/>
      <c r="BI74" s="22"/>
      <c r="BJ74" s="223"/>
      <c r="BK74" s="223"/>
      <c r="BL74" s="223"/>
      <c r="BM74" s="22"/>
      <c r="BN74" s="22"/>
      <c r="BO74" s="225"/>
      <c r="BP74" s="22"/>
      <c r="BQ74" s="22"/>
      <c r="BR74" s="22"/>
      <c r="BY74"/>
      <c r="CA74"/>
      <c r="CB74"/>
      <c r="CH74"/>
    </row>
    <row r="75" spans="16:86">
      <c r="AI75" s="22"/>
      <c r="AJ75" s="22"/>
      <c r="AK75" s="22"/>
      <c r="AL75" s="22"/>
      <c r="AM75" s="22"/>
      <c r="AN75" s="22"/>
      <c r="AO75" s="22"/>
      <c r="AP75" s="22"/>
      <c r="AQ75" s="225"/>
      <c r="AR75" s="225"/>
      <c r="AS75" s="225"/>
      <c r="AT75" s="22"/>
      <c r="AU75" s="22"/>
      <c r="AV75" s="22"/>
      <c r="AW75" s="22"/>
      <c r="AX75" s="22"/>
      <c r="AY75" s="22"/>
      <c r="AZ75" s="223"/>
      <c r="BA75" s="223"/>
      <c r="BB75" s="22"/>
      <c r="BC75" s="223"/>
      <c r="BD75" s="223"/>
      <c r="BE75" s="223"/>
      <c r="BF75" s="223"/>
      <c r="BG75" s="223"/>
      <c r="BH75" s="22"/>
      <c r="BI75" s="22"/>
      <c r="BJ75" s="223"/>
      <c r="BK75" s="223"/>
      <c r="BL75" s="223"/>
      <c r="BM75" s="22"/>
      <c r="BN75" s="22"/>
      <c r="BO75" s="225"/>
      <c r="BP75" s="22"/>
      <c r="BQ75" s="22"/>
      <c r="BR75" s="22"/>
      <c r="BY75"/>
      <c r="CA75"/>
      <c r="CB75"/>
      <c r="CH75"/>
    </row>
    <row r="76" spans="16:86">
      <c r="AI76" s="22"/>
      <c r="AJ76" s="22"/>
      <c r="AK76" s="22"/>
      <c r="AL76" s="22"/>
      <c r="AM76" s="22"/>
      <c r="AN76" s="22"/>
      <c r="AO76" s="22"/>
      <c r="AP76" s="22"/>
      <c r="AQ76" s="225"/>
      <c r="AR76" s="225"/>
      <c r="AS76" s="225"/>
      <c r="AT76" s="22"/>
      <c r="AU76" s="22"/>
      <c r="AV76" s="22"/>
      <c r="AW76" s="22"/>
      <c r="AX76" s="22"/>
      <c r="AY76" s="22"/>
      <c r="AZ76" s="223"/>
      <c r="BA76" s="223"/>
      <c r="BB76" s="22"/>
      <c r="BC76" s="223"/>
      <c r="BD76" s="223"/>
      <c r="BE76" s="223"/>
      <c r="BF76" s="223"/>
      <c r="BG76" s="223"/>
      <c r="BH76" s="22"/>
      <c r="BI76" s="22"/>
      <c r="BJ76" s="223"/>
      <c r="BK76" s="223"/>
      <c r="BL76" s="223"/>
      <c r="BM76" s="22"/>
      <c r="BN76" s="22"/>
      <c r="BO76" s="225"/>
      <c r="BP76" s="22"/>
      <c r="BQ76" s="22"/>
      <c r="BR76" s="22"/>
      <c r="BY76"/>
      <c r="CA76"/>
      <c r="CB76"/>
      <c r="CH76"/>
    </row>
    <row r="77" spans="16:86">
      <c r="AI77" s="22"/>
      <c r="AJ77" s="22"/>
      <c r="AK77" s="22"/>
      <c r="AL77" s="22"/>
      <c r="AM77" s="22"/>
      <c r="AN77" s="22"/>
      <c r="AO77" s="22"/>
      <c r="AP77" s="22"/>
      <c r="AQ77" s="225"/>
      <c r="AR77" s="225"/>
      <c r="AS77" s="225"/>
      <c r="AT77" s="22"/>
      <c r="AU77" s="22"/>
      <c r="AV77" s="22"/>
      <c r="AW77" s="22"/>
      <c r="AX77" s="22"/>
      <c r="AY77" s="22"/>
      <c r="AZ77" s="223"/>
      <c r="BA77" s="223"/>
      <c r="BB77" s="22"/>
      <c r="BC77" s="223"/>
      <c r="BD77" s="223"/>
      <c r="BE77" s="223"/>
      <c r="BF77" s="223"/>
      <c r="BG77" s="223"/>
      <c r="BH77" s="22"/>
      <c r="BI77" s="22"/>
      <c r="BJ77" s="223"/>
      <c r="BK77" s="223"/>
      <c r="BL77" s="223"/>
      <c r="BM77" s="22"/>
      <c r="BN77" s="22"/>
      <c r="BO77" s="225"/>
      <c r="BP77" s="22"/>
      <c r="BQ77" s="22"/>
      <c r="BR77" s="22"/>
      <c r="BY77"/>
      <c r="CA77"/>
      <c r="CB77"/>
      <c r="CH77"/>
    </row>
    <row r="78" spans="16:86">
      <c r="AI78" s="22"/>
      <c r="AJ78" s="22"/>
      <c r="AK78" s="22"/>
      <c r="AL78" s="22"/>
      <c r="AM78" s="22"/>
      <c r="AN78" s="22"/>
      <c r="AO78" s="22"/>
      <c r="AP78" s="22"/>
      <c r="AQ78" s="225"/>
      <c r="AR78" s="225"/>
      <c r="AS78" s="225"/>
      <c r="AT78" s="22"/>
      <c r="AU78" s="22"/>
      <c r="AV78" s="22"/>
      <c r="AW78" s="22"/>
      <c r="AX78" s="22"/>
      <c r="AY78" s="22"/>
      <c r="AZ78" s="223"/>
      <c r="BA78" s="223"/>
      <c r="BB78" s="22"/>
      <c r="BC78" s="223"/>
      <c r="BD78" s="223"/>
      <c r="BE78" s="223"/>
      <c r="BF78" s="223"/>
      <c r="BG78" s="223"/>
      <c r="BH78" s="22"/>
      <c r="BI78" s="22"/>
      <c r="BJ78" s="223"/>
      <c r="BK78" s="223"/>
      <c r="BL78" s="223"/>
      <c r="BM78" s="22"/>
      <c r="BN78" s="22"/>
      <c r="BO78" s="225"/>
      <c r="BP78" s="22"/>
      <c r="BQ78" s="22"/>
      <c r="BR78" s="22"/>
      <c r="BY78"/>
      <c r="CA78"/>
      <c r="CB78"/>
      <c r="CH78"/>
    </row>
    <row r="79" spans="16:86">
      <c r="Q79" t="s">
        <v>0</v>
      </c>
      <c r="AI79" s="22"/>
      <c r="AJ79" s="22"/>
      <c r="AK79" s="22"/>
      <c r="AL79" s="22"/>
      <c r="AM79" s="22"/>
      <c r="AN79" s="22"/>
      <c r="AO79" s="22"/>
      <c r="AP79" s="22"/>
      <c r="AQ79" s="225"/>
      <c r="AR79" s="225"/>
      <c r="AS79" s="225"/>
      <c r="AT79" s="22"/>
      <c r="AU79" s="22"/>
      <c r="AV79" s="22"/>
      <c r="AW79" s="22"/>
      <c r="AX79" s="22"/>
      <c r="AY79" s="22"/>
      <c r="AZ79" s="223"/>
      <c r="BA79" s="223"/>
      <c r="BB79" s="22"/>
      <c r="BC79" s="223"/>
      <c r="BD79" s="223"/>
      <c r="BE79" s="223"/>
      <c r="BF79" s="223"/>
      <c r="BG79" s="223"/>
      <c r="BH79" s="22"/>
      <c r="BI79" s="22"/>
      <c r="BJ79" s="223"/>
      <c r="BK79" s="223"/>
      <c r="BL79" s="223"/>
      <c r="BM79" s="22"/>
      <c r="BN79" s="22"/>
      <c r="BO79" s="225"/>
      <c r="BP79" s="22"/>
      <c r="BQ79" s="22"/>
      <c r="BR79" s="22"/>
      <c r="BY79"/>
      <c r="CA79"/>
      <c r="CB79"/>
      <c r="CH79"/>
    </row>
    <row r="80" spans="16:86">
      <c r="P80">
        <v>4</v>
      </c>
      <c r="Q80" t="s">
        <v>32</v>
      </c>
      <c r="AI80" s="22"/>
      <c r="AJ80" s="22"/>
      <c r="AK80" s="22"/>
      <c r="AL80" s="22"/>
      <c r="AM80" s="22"/>
      <c r="AN80" s="22"/>
      <c r="AO80" s="22"/>
      <c r="AP80" s="22"/>
      <c r="AQ80" s="225"/>
      <c r="AR80" s="225"/>
      <c r="AS80" s="225"/>
      <c r="AT80" s="22"/>
      <c r="AU80" s="22"/>
      <c r="AV80" s="22"/>
      <c r="AW80" s="22"/>
      <c r="AX80" s="22"/>
      <c r="AY80" s="22"/>
      <c r="AZ80" s="223"/>
      <c r="BA80" s="223"/>
      <c r="BB80" s="22"/>
      <c r="BC80" s="223"/>
      <c r="BD80" s="223"/>
      <c r="BE80" s="223"/>
      <c r="BF80" s="223"/>
      <c r="BG80" s="223"/>
      <c r="BH80" s="22"/>
      <c r="BI80" s="22"/>
      <c r="BJ80" s="223"/>
      <c r="BK80" s="223"/>
      <c r="BL80" s="223"/>
      <c r="BM80" s="22"/>
      <c r="BN80" s="22"/>
      <c r="BO80" s="225"/>
      <c r="BP80" s="22"/>
      <c r="BQ80" s="22"/>
      <c r="BR80" s="22"/>
      <c r="BY80"/>
      <c r="CA80"/>
      <c r="CB80"/>
      <c r="CH80"/>
    </row>
    <row r="81" spans="16:86">
      <c r="P81">
        <v>3</v>
      </c>
      <c r="Q81" t="s">
        <v>31</v>
      </c>
      <c r="AI81" s="22"/>
      <c r="AJ81" s="22"/>
      <c r="AK81" s="22"/>
      <c r="AL81" s="22"/>
      <c r="AM81" s="22"/>
      <c r="AN81" s="22"/>
      <c r="AO81" s="22"/>
      <c r="AP81" s="22"/>
      <c r="AQ81" s="225"/>
      <c r="AR81" s="225"/>
      <c r="AS81" s="225"/>
      <c r="AT81" s="22"/>
      <c r="AU81" s="22"/>
      <c r="AV81" s="22"/>
      <c r="AW81" s="22"/>
      <c r="AX81" s="22"/>
      <c r="AY81" s="22"/>
      <c r="AZ81" s="223"/>
      <c r="BA81" s="223"/>
      <c r="BB81" s="22"/>
      <c r="BC81" s="223"/>
      <c r="BD81" s="223"/>
      <c r="BE81" s="223"/>
      <c r="BF81" s="223"/>
      <c r="BG81" s="223"/>
      <c r="BH81" s="22"/>
      <c r="BI81" s="22"/>
      <c r="BJ81" s="223"/>
      <c r="BK81" s="223"/>
      <c r="BL81" s="223"/>
      <c r="BM81" s="22"/>
      <c r="BN81" s="22"/>
      <c r="BO81" s="225"/>
      <c r="BP81" s="22"/>
      <c r="BQ81" s="22"/>
      <c r="BR81" s="22"/>
      <c r="BY81"/>
      <c r="CA81"/>
      <c r="CB81"/>
      <c r="CH81"/>
    </row>
    <row r="82" spans="16:86">
      <c r="P82">
        <v>2</v>
      </c>
      <c r="Q82" s="22" t="s">
        <v>30</v>
      </c>
      <c r="AI82" s="22"/>
      <c r="AJ82" s="22"/>
      <c r="AK82" s="22"/>
      <c r="AL82" s="22"/>
      <c r="AM82" s="22"/>
      <c r="AN82" s="22"/>
      <c r="AO82" s="22"/>
      <c r="AP82" s="22"/>
      <c r="AQ82" s="225"/>
      <c r="AR82" s="225"/>
      <c r="AS82" s="225"/>
      <c r="AT82" s="22"/>
      <c r="AU82" s="22"/>
      <c r="AV82" s="22"/>
      <c r="AW82" s="22"/>
      <c r="AX82" s="22"/>
      <c r="AY82" s="22"/>
      <c r="AZ82" s="223"/>
      <c r="BA82" s="223"/>
      <c r="BB82" s="22"/>
      <c r="BC82" s="223"/>
      <c r="BD82" s="223"/>
      <c r="BE82" s="223"/>
      <c r="BF82" s="223"/>
      <c r="BG82" s="223"/>
      <c r="BH82" s="22"/>
      <c r="BI82" s="22"/>
      <c r="BJ82" s="223"/>
      <c r="BK82" s="223"/>
      <c r="BL82" s="223"/>
      <c r="BM82" s="22"/>
      <c r="BN82" s="22"/>
      <c r="BO82" s="225"/>
      <c r="BP82" s="22"/>
      <c r="BQ82" s="22"/>
      <c r="BR82" s="22"/>
      <c r="BY82"/>
      <c r="CA82"/>
      <c r="CB82"/>
      <c r="CH82"/>
    </row>
    <row r="83" spans="16:86">
      <c r="AI83" s="22"/>
      <c r="AJ83" s="22"/>
      <c r="AK83" s="22"/>
      <c r="AL83" s="22"/>
      <c r="AM83" s="22"/>
      <c r="AN83" s="22"/>
      <c r="AO83" s="22"/>
      <c r="AP83" s="22"/>
      <c r="AQ83" s="225"/>
      <c r="AR83" s="225"/>
      <c r="AS83" s="225"/>
      <c r="AT83" s="22"/>
      <c r="AU83" s="22"/>
      <c r="AV83" s="22"/>
      <c r="AW83" s="22"/>
      <c r="AX83" s="22"/>
      <c r="AY83" s="22"/>
      <c r="AZ83" s="223"/>
      <c r="BA83" s="223"/>
      <c r="BB83" s="22"/>
      <c r="BC83" s="223"/>
      <c r="BD83" s="223"/>
      <c r="BE83" s="223"/>
      <c r="BF83" s="223"/>
      <c r="BG83" s="223"/>
      <c r="BH83" s="22"/>
      <c r="BI83" s="22"/>
      <c r="BJ83" s="223"/>
      <c r="BK83" s="223"/>
      <c r="BL83" s="223"/>
      <c r="BM83" s="22"/>
      <c r="BN83" s="22"/>
      <c r="BO83" s="225"/>
      <c r="BP83" s="22"/>
      <c r="BQ83" s="22"/>
      <c r="BR83" s="22"/>
      <c r="BY83"/>
      <c r="CA83"/>
      <c r="CB83"/>
      <c r="CH83"/>
    </row>
    <row r="84" spans="16:86">
      <c r="AI84" s="22"/>
      <c r="AJ84" s="22"/>
      <c r="AK84" s="22"/>
      <c r="AL84" s="22"/>
      <c r="AM84" s="22"/>
      <c r="AN84" s="22"/>
      <c r="AO84" s="22"/>
      <c r="AP84" s="22"/>
      <c r="AQ84" s="225"/>
      <c r="AR84" s="225"/>
      <c r="AS84" s="225"/>
      <c r="AT84" s="22"/>
      <c r="AU84" s="22"/>
      <c r="AV84" s="22"/>
      <c r="AW84" s="22"/>
      <c r="AX84" s="22"/>
      <c r="AY84" s="22"/>
      <c r="AZ84" s="223"/>
      <c r="BA84" s="223"/>
      <c r="BB84" s="22"/>
      <c r="BC84" s="223"/>
      <c r="BD84" s="223"/>
      <c r="BE84" s="223"/>
      <c r="BF84" s="223"/>
      <c r="BG84" s="223"/>
      <c r="BH84" s="22"/>
      <c r="BI84" s="22"/>
      <c r="BJ84" s="223"/>
      <c r="BK84" s="223"/>
      <c r="BL84" s="223"/>
      <c r="BM84" s="22"/>
      <c r="BN84" s="22"/>
      <c r="BO84" s="225"/>
      <c r="BP84" s="22"/>
      <c r="BQ84" s="22"/>
      <c r="BR84" s="22"/>
      <c r="BY84"/>
      <c r="CA84"/>
      <c r="CB84"/>
      <c r="CH84"/>
    </row>
    <row r="85" spans="16:86">
      <c r="AI85" s="22"/>
      <c r="AJ85" s="22"/>
      <c r="AK85" s="22"/>
      <c r="AL85" s="22"/>
      <c r="AM85" s="22"/>
      <c r="AN85" s="22"/>
      <c r="AO85" s="22"/>
      <c r="AP85" s="22"/>
      <c r="AQ85" s="225"/>
      <c r="AR85" s="225"/>
      <c r="AS85" s="225"/>
      <c r="AT85" s="22"/>
      <c r="AU85" s="22"/>
      <c r="AV85" s="22"/>
      <c r="AW85" s="22"/>
      <c r="AX85" s="22"/>
      <c r="AY85" s="22"/>
      <c r="AZ85" s="223"/>
      <c r="BA85" s="223"/>
      <c r="BB85" s="22"/>
      <c r="BC85" s="223"/>
      <c r="BD85" s="223"/>
      <c r="BE85" s="223"/>
      <c r="BF85" s="223"/>
      <c r="BG85" s="223"/>
      <c r="BH85" s="22"/>
      <c r="BI85" s="22"/>
      <c r="BJ85" s="223"/>
      <c r="BK85" s="223"/>
      <c r="BL85" s="223"/>
      <c r="BM85" s="22"/>
      <c r="BN85" s="22"/>
      <c r="BO85" s="225"/>
      <c r="BP85" s="22"/>
      <c r="BQ85" s="22"/>
      <c r="BR85" s="22"/>
      <c r="BY85"/>
      <c r="CA85"/>
      <c r="CB85"/>
      <c r="CH85"/>
    </row>
    <row r="86" spans="16:86">
      <c r="AI86" s="22"/>
      <c r="AJ86" s="22"/>
      <c r="AK86" s="22"/>
      <c r="AL86" s="22"/>
      <c r="AM86" s="22"/>
      <c r="AN86" s="22"/>
      <c r="AO86" s="22"/>
      <c r="AP86" s="22"/>
      <c r="AQ86" s="225"/>
      <c r="AR86" s="225"/>
      <c r="AS86" s="225"/>
      <c r="AT86" s="22"/>
      <c r="AU86" s="22"/>
      <c r="AV86" s="22"/>
      <c r="AW86" s="22"/>
      <c r="AX86" s="22"/>
      <c r="AY86" s="22"/>
      <c r="AZ86" s="223"/>
      <c r="BA86" s="223"/>
      <c r="BB86" s="22"/>
      <c r="BC86" s="223"/>
      <c r="BD86" s="223"/>
      <c r="BE86" s="223"/>
      <c r="BF86" s="223"/>
      <c r="BG86" s="223"/>
      <c r="BH86" s="22"/>
      <c r="BI86" s="22"/>
      <c r="BJ86" s="223"/>
      <c r="BK86" s="223"/>
      <c r="BL86" s="223"/>
      <c r="BM86" s="22"/>
      <c r="BN86" s="22"/>
      <c r="BO86" s="225"/>
      <c r="BP86" s="22"/>
      <c r="BQ86" s="22"/>
      <c r="BR86" s="22"/>
      <c r="BY86"/>
      <c r="CA86"/>
      <c r="CB86"/>
      <c r="CH86"/>
    </row>
    <row r="87" spans="16:86">
      <c r="AI87" s="22"/>
      <c r="AJ87" s="22"/>
      <c r="AK87" s="22"/>
      <c r="AL87" s="22"/>
      <c r="AM87" s="22"/>
      <c r="AN87" s="22"/>
      <c r="AO87" s="22"/>
      <c r="AP87" s="22"/>
      <c r="AQ87" s="225"/>
      <c r="AR87" s="225"/>
      <c r="AS87" s="225"/>
      <c r="AT87" s="22"/>
      <c r="AU87" s="22"/>
      <c r="AV87" s="22"/>
      <c r="AW87" s="22"/>
      <c r="AX87" s="22"/>
      <c r="AY87" s="22"/>
      <c r="AZ87" s="223"/>
      <c r="BA87" s="223"/>
      <c r="BB87" s="22"/>
      <c r="BC87" s="223"/>
      <c r="BD87" s="223"/>
      <c r="BE87" s="223"/>
      <c r="BF87" s="223"/>
      <c r="BG87" s="223"/>
      <c r="BH87" s="22"/>
      <c r="BI87" s="22"/>
      <c r="BJ87" s="223"/>
      <c r="BK87" s="223"/>
      <c r="BL87" s="223"/>
      <c r="BM87" s="22"/>
      <c r="BN87" s="22"/>
      <c r="BO87" s="225"/>
      <c r="BP87" s="22"/>
      <c r="BQ87" s="22"/>
      <c r="BR87" s="22"/>
      <c r="BY87"/>
      <c r="CA87"/>
      <c r="CB87"/>
      <c r="CH87"/>
    </row>
    <row r="88" spans="16:86">
      <c r="AI88" s="22"/>
      <c r="AJ88" s="22"/>
      <c r="AK88" s="22"/>
      <c r="AL88" s="22"/>
      <c r="AM88" s="22"/>
      <c r="AN88" s="22"/>
      <c r="AO88" s="22"/>
      <c r="AP88" s="22"/>
      <c r="AQ88" s="225"/>
      <c r="AR88" s="225"/>
      <c r="AS88" s="225"/>
      <c r="AT88" s="22"/>
      <c r="AU88" s="22"/>
      <c r="AV88" s="22"/>
      <c r="AW88" s="22"/>
      <c r="AX88" s="22"/>
      <c r="AY88" s="22"/>
      <c r="AZ88" s="223"/>
      <c r="BA88" s="223"/>
      <c r="BB88" s="22"/>
      <c r="BC88" s="223"/>
      <c r="BD88" s="223"/>
      <c r="BE88" s="223"/>
      <c r="BF88" s="223"/>
      <c r="BG88" s="223"/>
      <c r="BH88" s="22"/>
      <c r="BI88" s="22"/>
      <c r="BJ88" s="223"/>
      <c r="BK88" s="223"/>
      <c r="BL88" s="223"/>
      <c r="BM88" s="22"/>
      <c r="BN88" s="22"/>
      <c r="BO88" s="225"/>
      <c r="BP88" s="22"/>
      <c r="BQ88" s="22"/>
      <c r="BR88" s="22"/>
      <c r="BY88"/>
      <c r="CA88"/>
      <c r="CB88"/>
      <c r="CH88"/>
    </row>
    <row r="89" spans="16:86">
      <c r="AI89" s="22"/>
      <c r="AJ89" s="22"/>
      <c r="AK89" s="22"/>
      <c r="AL89" s="22"/>
      <c r="AM89" s="22"/>
      <c r="AN89" s="22"/>
      <c r="AO89" s="22"/>
      <c r="AP89" s="22"/>
      <c r="AQ89" s="225"/>
      <c r="AR89" s="225"/>
      <c r="AS89" s="225"/>
      <c r="AT89" s="22"/>
      <c r="AU89" s="22"/>
      <c r="AV89" s="22"/>
      <c r="AW89" s="22"/>
      <c r="AX89" s="22"/>
      <c r="AY89" s="22"/>
      <c r="AZ89" s="223"/>
      <c r="BA89" s="223"/>
      <c r="BB89" s="22"/>
      <c r="BC89" s="223"/>
      <c r="BD89" s="223"/>
      <c r="BE89" s="223"/>
      <c r="BF89" s="223"/>
      <c r="BG89" s="223"/>
      <c r="BH89" s="22"/>
      <c r="BI89" s="22"/>
      <c r="BJ89" s="223"/>
      <c r="BK89" s="223"/>
      <c r="BL89" s="223"/>
      <c r="BM89" s="22"/>
      <c r="BN89" s="22"/>
      <c r="BO89" s="225"/>
      <c r="BP89" s="22"/>
      <c r="BQ89" s="22"/>
      <c r="BR89" s="22"/>
      <c r="BY89"/>
      <c r="CA89"/>
      <c r="CB89"/>
      <c r="CH89"/>
    </row>
    <row r="90" spans="16:86">
      <c r="AI90" s="22"/>
      <c r="AJ90" s="22"/>
      <c r="AK90" s="22"/>
      <c r="AL90" s="22"/>
      <c r="AM90" s="22"/>
      <c r="AN90" s="22"/>
      <c r="AO90" s="22"/>
      <c r="AP90" s="22"/>
      <c r="AQ90" s="225"/>
      <c r="AR90" s="225"/>
      <c r="AS90" s="225"/>
      <c r="AT90" s="22"/>
      <c r="AU90" s="22"/>
      <c r="AV90" s="22"/>
      <c r="AW90" s="22"/>
      <c r="AX90" s="22"/>
      <c r="AY90" s="22"/>
      <c r="AZ90" s="223"/>
      <c r="BA90" s="223"/>
      <c r="BB90" s="22"/>
      <c r="BC90" s="223"/>
      <c r="BD90" s="223"/>
      <c r="BE90" s="223"/>
      <c r="BF90" s="223"/>
      <c r="BG90" s="223"/>
      <c r="BH90" s="22"/>
      <c r="BI90" s="22"/>
      <c r="BJ90" s="223"/>
      <c r="BK90" s="223"/>
      <c r="BL90" s="223"/>
      <c r="BM90" s="22"/>
      <c r="BN90" s="22"/>
      <c r="BO90" s="225"/>
      <c r="BP90" s="22"/>
      <c r="BQ90" s="22"/>
      <c r="BR90" s="22"/>
      <c r="BY90"/>
      <c r="CA90"/>
      <c r="CB90"/>
      <c r="CH90"/>
    </row>
    <row r="91" spans="16:86">
      <c r="AI91" s="22"/>
      <c r="AJ91" s="22"/>
      <c r="AK91" s="22"/>
      <c r="AL91" s="22"/>
      <c r="AM91" s="22"/>
      <c r="AN91" s="22"/>
      <c r="AO91" s="22"/>
      <c r="AP91" s="22"/>
      <c r="AQ91" s="225"/>
      <c r="AR91" s="225"/>
      <c r="AS91" s="225"/>
      <c r="AT91" s="22"/>
      <c r="AU91" s="22"/>
      <c r="AV91" s="22"/>
      <c r="AW91" s="22"/>
      <c r="AX91" s="22"/>
      <c r="AY91" s="22"/>
      <c r="AZ91" s="223"/>
      <c r="BA91" s="223"/>
      <c r="BB91" s="22"/>
      <c r="BC91" s="223"/>
      <c r="BD91" s="223"/>
      <c r="BE91" s="223"/>
      <c r="BF91" s="223"/>
      <c r="BG91" s="223"/>
      <c r="BH91" s="22"/>
      <c r="BI91" s="22"/>
      <c r="BJ91" s="223"/>
      <c r="BK91" s="223"/>
      <c r="BL91" s="223"/>
      <c r="BM91" s="22"/>
      <c r="BN91" s="22"/>
      <c r="BO91" s="225"/>
      <c r="BP91" s="22"/>
      <c r="BQ91" s="22"/>
      <c r="BR91" s="22"/>
      <c r="BY91"/>
      <c r="CA91"/>
      <c r="CB91"/>
      <c r="CH91"/>
    </row>
    <row r="92" spans="16:86">
      <c r="AI92" s="22"/>
      <c r="AJ92" s="22"/>
      <c r="AK92" s="22"/>
      <c r="AL92" s="22"/>
      <c r="AM92" s="22"/>
      <c r="AN92" s="22"/>
      <c r="AO92" s="22"/>
      <c r="AP92" s="22"/>
      <c r="AQ92" s="225"/>
      <c r="AR92" s="225"/>
      <c r="AS92" s="225"/>
      <c r="AT92" s="22"/>
      <c r="AU92" s="22"/>
      <c r="AV92" s="22"/>
      <c r="AW92" s="22"/>
      <c r="AX92" s="22"/>
      <c r="AY92" s="22"/>
      <c r="AZ92" s="223"/>
      <c r="BA92" s="223"/>
      <c r="BB92" s="22"/>
      <c r="BC92" s="223"/>
      <c r="BD92" s="223"/>
      <c r="BE92" s="223"/>
      <c r="BF92" s="223"/>
      <c r="BG92" s="223"/>
      <c r="BH92" s="22"/>
      <c r="BI92" s="22"/>
      <c r="BJ92" s="223"/>
      <c r="BK92" s="223"/>
      <c r="BL92" s="223"/>
      <c r="BM92" s="22"/>
      <c r="BN92" s="22"/>
      <c r="BO92" s="225"/>
      <c r="BP92" s="22"/>
      <c r="BQ92" s="22"/>
      <c r="BR92" s="22"/>
      <c r="BY92"/>
      <c r="CA92"/>
      <c r="CB92"/>
      <c r="CH92"/>
    </row>
    <row r="93" spans="16:86">
      <c r="AI93" s="22"/>
      <c r="AJ93" s="22"/>
      <c r="AK93" s="22"/>
      <c r="AL93" s="22"/>
      <c r="AM93" s="22"/>
      <c r="AN93" s="22"/>
      <c r="AO93" s="22"/>
      <c r="AP93" s="22"/>
      <c r="AQ93" s="225"/>
      <c r="AR93" s="225"/>
      <c r="AS93" s="225"/>
      <c r="AT93" s="22"/>
      <c r="AU93" s="22"/>
      <c r="AV93" s="22"/>
      <c r="AW93" s="22"/>
      <c r="AX93" s="22"/>
      <c r="AY93" s="22"/>
      <c r="AZ93" s="223"/>
      <c r="BA93" s="223"/>
      <c r="BB93" s="22"/>
      <c r="BC93" s="223"/>
      <c r="BD93" s="223"/>
      <c r="BE93" s="223"/>
      <c r="BF93" s="223"/>
      <c r="BG93" s="223"/>
      <c r="BH93" s="22"/>
      <c r="BI93" s="22"/>
      <c r="BJ93" s="223"/>
      <c r="BK93" s="223"/>
      <c r="BL93" s="223"/>
      <c r="BM93" s="22"/>
      <c r="BN93" s="22"/>
      <c r="BO93" s="225"/>
      <c r="BP93" s="22"/>
      <c r="BQ93" s="22"/>
      <c r="BR93" s="22"/>
      <c r="BY93"/>
      <c r="CA93"/>
      <c r="CB93"/>
      <c r="CH93"/>
    </row>
    <row r="94" spans="16:86">
      <c r="AI94" s="22"/>
      <c r="AJ94" s="22"/>
      <c r="AK94" s="22"/>
      <c r="AL94" s="22"/>
      <c r="AM94" s="22"/>
      <c r="AN94" s="22"/>
      <c r="AO94" s="22"/>
      <c r="AP94" s="22"/>
      <c r="AQ94" s="225"/>
      <c r="AR94" s="225"/>
      <c r="AS94" s="225"/>
      <c r="AT94" s="22"/>
      <c r="AU94" s="22"/>
      <c r="AV94" s="22"/>
      <c r="AW94" s="22"/>
      <c r="AX94" s="22"/>
      <c r="AY94" s="22"/>
      <c r="AZ94" s="223"/>
      <c r="BA94" s="223"/>
      <c r="BB94" s="22"/>
      <c r="BC94" s="223"/>
      <c r="BD94" s="223"/>
      <c r="BE94" s="223"/>
      <c r="BF94" s="223"/>
      <c r="BG94" s="223"/>
      <c r="BH94" s="22"/>
      <c r="BI94" s="22"/>
      <c r="BJ94" s="223"/>
      <c r="BK94" s="223"/>
      <c r="BL94" s="223"/>
      <c r="BM94" s="22"/>
      <c r="BN94" s="22"/>
      <c r="BO94" s="225"/>
      <c r="BP94" s="22"/>
      <c r="BQ94" s="22"/>
      <c r="BR94" s="22"/>
      <c r="BY94"/>
      <c r="CA94"/>
      <c r="CB94"/>
      <c r="CH94"/>
    </row>
    <row r="95" spans="16:86">
      <c r="AI95" s="22"/>
      <c r="AJ95" s="22"/>
      <c r="AK95" s="22"/>
      <c r="AL95" s="22"/>
      <c r="AM95" s="22"/>
      <c r="AN95" s="22"/>
      <c r="AO95" s="22"/>
      <c r="AP95" s="22"/>
      <c r="AQ95" s="225"/>
      <c r="AR95" s="225"/>
      <c r="AS95" s="225"/>
      <c r="AT95" s="22"/>
      <c r="AU95" s="22"/>
      <c r="AV95" s="22"/>
      <c r="AW95" s="22"/>
      <c r="AX95" s="22"/>
      <c r="AY95" s="22"/>
      <c r="AZ95" s="223"/>
      <c r="BA95" s="223"/>
      <c r="BB95" s="22"/>
      <c r="BC95" s="223"/>
      <c r="BD95" s="223"/>
      <c r="BE95" s="223"/>
      <c r="BF95" s="223"/>
      <c r="BG95" s="223"/>
      <c r="BH95" s="22"/>
      <c r="BI95" s="22"/>
      <c r="BJ95" s="223"/>
      <c r="BK95" s="223"/>
      <c r="BL95" s="223"/>
      <c r="BM95" s="22"/>
      <c r="BN95" s="22"/>
      <c r="BO95" s="225"/>
      <c r="BP95" s="22"/>
      <c r="BQ95" s="22"/>
      <c r="BR95" s="22"/>
      <c r="BY95"/>
      <c r="CA95"/>
      <c r="CB95"/>
      <c r="CH95"/>
    </row>
    <row r="96" spans="16:86">
      <c r="AI96" s="22"/>
      <c r="AJ96" s="22"/>
      <c r="AK96" s="22"/>
      <c r="AL96" s="22"/>
      <c r="AM96" s="22"/>
      <c r="AN96" s="22"/>
      <c r="AO96" s="22"/>
      <c r="AP96" s="22"/>
      <c r="AQ96" s="225"/>
      <c r="AR96" s="225"/>
      <c r="AS96" s="225"/>
      <c r="AT96" s="22"/>
      <c r="AU96" s="22"/>
      <c r="AV96" s="22"/>
      <c r="AW96" s="22"/>
      <c r="AX96" s="22"/>
      <c r="AY96" s="22"/>
      <c r="AZ96" s="223"/>
      <c r="BA96" s="223"/>
      <c r="BB96" s="22"/>
      <c r="BC96" s="223"/>
      <c r="BD96" s="223"/>
      <c r="BE96" s="223"/>
      <c r="BF96" s="223"/>
      <c r="BG96" s="223"/>
      <c r="BH96" s="22"/>
      <c r="BI96" s="22"/>
      <c r="BJ96" s="223"/>
      <c r="BK96" s="223"/>
      <c r="BL96" s="223"/>
      <c r="BM96" s="22"/>
      <c r="BN96" s="22"/>
      <c r="BO96" s="225"/>
      <c r="BP96" s="22"/>
      <c r="BQ96" s="22"/>
      <c r="BR96" s="22"/>
      <c r="BY96"/>
      <c r="CA96"/>
      <c r="CB96"/>
      <c r="CH96"/>
    </row>
    <row r="97" spans="35:86">
      <c r="AI97" s="22"/>
      <c r="AJ97" s="22"/>
      <c r="AK97" s="22"/>
      <c r="AL97" s="22"/>
      <c r="AM97" s="22"/>
      <c r="AN97" s="22"/>
      <c r="AO97" s="22"/>
      <c r="AP97" s="22"/>
      <c r="AQ97" s="225"/>
      <c r="AR97" s="225"/>
      <c r="AS97" s="225"/>
      <c r="AT97" s="22"/>
      <c r="AU97" s="22"/>
      <c r="AV97" s="22"/>
      <c r="AW97" s="22"/>
      <c r="AX97" s="22"/>
      <c r="AY97" s="22"/>
      <c r="AZ97" s="223"/>
      <c r="BA97" s="223"/>
      <c r="BB97" s="22"/>
      <c r="BC97" s="223"/>
      <c r="BD97" s="223"/>
      <c r="BE97" s="223"/>
      <c r="BF97" s="223"/>
      <c r="BG97" s="223"/>
      <c r="BH97" s="22"/>
      <c r="BI97" s="22"/>
      <c r="BJ97" s="223"/>
      <c r="BK97" s="223"/>
      <c r="BL97" s="223"/>
      <c r="BM97" s="22"/>
      <c r="BN97" s="22"/>
      <c r="BO97" s="225"/>
      <c r="BP97" s="22"/>
      <c r="BQ97" s="22"/>
      <c r="BR97" s="22"/>
      <c r="BY97"/>
      <c r="CA97"/>
      <c r="CB97"/>
      <c r="CH97"/>
    </row>
    <row r="98" spans="35:86">
      <c r="AI98" s="22"/>
      <c r="AJ98" s="22"/>
      <c r="AK98" s="22"/>
      <c r="AL98" s="22"/>
      <c r="AM98" s="22"/>
      <c r="AN98" s="22"/>
      <c r="AO98" s="22"/>
      <c r="AP98" s="22"/>
      <c r="AQ98" s="225"/>
      <c r="AR98" s="225"/>
      <c r="AS98" s="225"/>
      <c r="AT98" s="22"/>
      <c r="AU98" s="22"/>
      <c r="AV98" s="22"/>
      <c r="AW98" s="22"/>
      <c r="AX98" s="22"/>
      <c r="AY98" s="22"/>
      <c r="AZ98" s="223"/>
      <c r="BA98" s="223"/>
      <c r="BB98" s="22"/>
      <c r="BC98" s="223"/>
      <c r="BD98" s="223"/>
      <c r="BE98" s="223"/>
      <c r="BF98" s="223"/>
      <c r="BG98" s="223"/>
      <c r="BH98" s="22"/>
      <c r="BI98" s="22"/>
      <c r="BJ98" s="223"/>
      <c r="BK98" s="223"/>
      <c r="BL98" s="223"/>
      <c r="BM98" s="22"/>
      <c r="BN98" s="22"/>
      <c r="BO98" s="225"/>
      <c r="BP98" s="22"/>
      <c r="BQ98" s="22"/>
      <c r="BR98" s="22"/>
      <c r="BY98"/>
      <c r="CA98"/>
      <c r="CB98"/>
      <c r="CH98"/>
    </row>
    <row r="99" spans="35:86">
      <c r="AI99" s="22"/>
      <c r="AJ99" s="22"/>
      <c r="AK99" s="22"/>
      <c r="AL99" s="22"/>
      <c r="AM99" s="22"/>
      <c r="AN99" s="22"/>
      <c r="AO99" s="22"/>
      <c r="AP99" s="22"/>
      <c r="AQ99" s="225"/>
      <c r="AR99" s="225"/>
      <c r="AS99" s="225"/>
      <c r="AT99" s="22"/>
      <c r="AU99" s="22"/>
      <c r="AV99" s="22"/>
      <c r="AW99" s="22"/>
      <c r="AX99" s="22"/>
      <c r="AY99" s="22"/>
      <c r="AZ99" s="223"/>
      <c r="BA99" s="223"/>
      <c r="BB99" s="22"/>
      <c r="BC99" s="223"/>
      <c r="BD99" s="223"/>
      <c r="BE99" s="223"/>
      <c r="BF99" s="223"/>
      <c r="BG99" s="223"/>
      <c r="BH99" s="22"/>
      <c r="BI99" s="22"/>
      <c r="BJ99" s="223"/>
      <c r="BK99" s="223"/>
      <c r="BL99" s="223"/>
      <c r="BM99" s="22"/>
      <c r="BN99" s="22"/>
      <c r="BO99" s="225"/>
      <c r="BP99" s="22"/>
      <c r="BQ99" s="22"/>
      <c r="BR99" s="22"/>
      <c r="BY99"/>
      <c r="CA99"/>
      <c r="CB99"/>
      <c r="CH99"/>
    </row>
    <row r="100" spans="35:86">
      <c r="AI100" s="22"/>
      <c r="AJ100" s="22"/>
      <c r="AK100" s="22"/>
      <c r="AL100" s="22"/>
      <c r="AM100" s="22"/>
      <c r="AN100" s="22"/>
      <c r="AO100" s="22"/>
      <c r="AP100" s="22"/>
      <c r="AQ100" s="225"/>
      <c r="AR100" s="225"/>
      <c r="AS100" s="225"/>
      <c r="AT100" s="22"/>
      <c r="AU100" s="22"/>
      <c r="AV100" s="22"/>
      <c r="AW100" s="22"/>
      <c r="AX100" s="22"/>
      <c r="AY100" s="22"/>
      <c r="AZ100" s="223"/>
      <c r="BA100" s="223"/>
      <c r="BB100" s="22"/>
      <c r="BC100" s="223"/>
      <c r="BD100" s="223"/>
      <c r="BE100" s="223"/>
      <c r="BF100" s="223"/>
      <c r="BG100" s="223"/>
      <c r="BH100" s="22"/>
      <c r="BI100" s="22"/>
      <c r="BJ100" s="223"/>
      <c r="BK100" s="223"/>
      <c r="BL100" s="223"/>
      <c r="BM100" s="22"/>
      <c r="BN100" s="22"/>
      <c r="BO100" s="225"/>
      <c r="BP100" s="22"/>
      <c r="BQ100" s="22"/>
      <c r="BR100" s="22"/>
      <c r="BY100"/>
      <c r="CA100"/>
      <c r="CB100"/>
      <c r="CH100"/>
    </row>
    <row r="101" spans="35:86">
      <c r="AI101" s="22"/>
      <c r="AJ101" s="22"/>
      <c r="AK101" s="22"/>
      <c r="AL101" s="22"/>
      <c r="AM101" s="22"/>
      <c r="AN101" s="22"/>
      <c r="AO101" s="22"/>
      <c r="AP101" s="22"/>
      <c r="AQ101" s="225"/>
      <c r="AR101" s="225"/>
      <c r="AS101" s="225"/>
      <c r="AT101" s="22"/>
      <c r="AU101" s="22"/>
      <c r="AV101" s="22"/>
      <c r="AW101" s="22"/>
      <c r="AX101" s="22"/>
      <c r="AY101" s="22"/>
      <c r="AZ101" s="223"/>
      <c r="BA101" s="223"/>
      <c r="BB101" s="22"/>
      <c r="BC101" s="223"/>
      <c r="BD101" s="223"/>
      <c r="BE101" s="223"/>
      <c r="BF101" s="223"/>
      <c r="BG101" s="223"/>
      <c r="BH101" s="22"/>
      <c r="BI101" s="22"/>
      <c r="BJ101" s="223"/>
      <c r="BK101" s="223"/>
      <c r="BL101" s="223"/>
      <c r="BM101" s="22"/>
      <c r="BN101" s="22"/>
      <c r="BO101" s="225"/>
      <c r="BP101" s="22"/>
      <c r="BQ101" s="22"/>
      <c r="BR101" s="22"/>
      <c r="BY101"/>
      <c r="CA101"/>
      <c r="CB101"/>
      <c r="CH101"/>
    </row>
    <row r="102" spans="35:86">
      <c r="AI102" s="22"/>
      <c r="AJ102" s="22"/>
      <c r="AK102" s="22"/>
      <c r="AL102" s="22"/>
      <c r="AM102" s="22"/>
      <c r="AN102" s="22"/>
      <c r="AO102" s="22"/>
      <c r="AP102" s="22"/>
      <c r="AQ102" s="225"/>
      <c r="AR102" s="225"/>
      <c r="AS102" s="225"/>
      <c r="AT102" s="22"/>
      <c r="AU102" s="22"/>
      <c r="AV102" s="22"/>
      <c r="AW102" s="22"/>
      <c r="AX102" s="22"/>
      <c r="AY102" s="22"/>
      <c r="AZ102" s="223"/>
      <c r="BA102" s="223"/>
      <c r="BB102" s="22"/>
      <c r="BC102" s="223"/>
      <c r="BD102" s="223"/>
      <c r="BE102" s="223"/>
      <c r="BF102" s="223"/>
      <c r="BG102" s="223"/>
      <c r="BH102" s="22"/>
      <c r="BI102" s="22"/>
      <c r="BJ102" s="223"/>
      <c r="BK102" s="223"/>
      <c r="BL102" s="223"/>
      <c r="BM102" s="22"/>
      <c r="BN102" s="22"/>
      <c r="BO102" s="225"/>
      <c r="BP102" s="22"/>
      <c r="BQ102" s="22"/>
      <c r="BR102" s="22"/>
      <c r="BY102"/>
      <c r="CA102"/>
      <c r="CB102"/>
      <c r="CH102"/>
    </row>
    <row r="103" spans="35:86">
      <c r="AI103" s="22"/>
      <c r="AJ103" s="22"/>
      <c r="AK103" s="22"/>
      <c r="AL103" s="22"/>
      <c r="AM103" s="22"/>
      <c r="AN103" s="22"/>
      <c r="AO103" s="22"/>
      <c r="AP103" s="22"/>
      <c r="AQ103" s="225"/>
      <c r="AR103" s="225"/>
      <c r="AS103" s="225"/>
      <c r="AT103" s="22"/>
      <c r="AU103" s="22"/>
      <c r="AV103" s="22"/>
      <c r="AW103" s="22"/>
      <c r="AX103" s="22"/>
      <c r="AY103" s="22"/>
      <c r="AZ103" s="223"/>
      <c r="BA103" s="223"/>
      <c r="BB103" s="22"/>
      <c r="BC103" s="223"/>
      <c r="BD103" s="223"/>
      <c r="BE103" s="223"/>
      <c r="BF103" s="223"/>
      <c r="BG103" s="223"/>
      <c r="BH103" s="22"/>
      <c r="BI103" s="22"/>
      <c r="BJ103" s="223"/>
      <c r="BK103" s="223"/>
      <c r="BL103" s="223"/>
      <c r="BM103" s="22"/>
      <c r="BN103" s="22"/>
      <c r="BO103" s="225"/>
      <c r="BP103" s="22"/>
      <c r="BQ103" s="22"/>
      <c r="BR103" s="22"/>
      <c r="BY103"/>
      <c r="CA103"/>
      <c r="CB103"/>
      <c r="CH103"/>
    </row>
    <row r="104" spans="35:86">
      <c r="AI104" s="22"/>
      <c r="AJ104" s="22"/>
      <c r="AK104" s="22"/>
      <c r="AL104" s="22"/>
      <c r="AM104" s="22"/>
      <c r="AN104" s="22"/>
      <c r="AO104" s="22"/>
      <c r="AP104" s="22"/>
      <c r="AQ104" s="225"/>
      <c r="AR104" s="225"/>
      <c r="AS104" s="225"/>
      <c r="AT104" s="22"/>
      <c r="AU104" s="22"/>
      <c r="AV104" s="22"/>
      <c r="AW104" s="22"/>
      <c r="AX104" s="22"/>
      <c r="AY104" s="22"/>
      <c r="AZ104" s="223"/>
      <c r="BA104" s="223"/>
      <c r="BB104" s="22"/>
      <c r="BC104" s="223"/>
      <c r="BD104" s="223"/>
      <c r="BE104" s="223"/>
      <c r="BF104" s="223"/>
      <c r="BG104" s="223"/>
      <c r="BH104" s="22"/>
      <c r="BI104" s="22"/>
      <c r="BJ104" s="223"/>
      <c r="BK104" s="223"/>
      <c r="BL104" s="223"/>
      <c r="BM104" s="22"/>
      <c r="BN104" s="22"/>
      <c r="BO104" s="225"/>
      <c r="BP104" s="22"/>
      <c r="BQ104" s="22"/>
      <c r="BR104" s="22"/>
      <c r="BY104"/>
      <c r="CA104"/>
      <c r="CB104"/>
      <c r="CH104"/>
    </row>
    <row r="105" spans="35:86">
      <c r="AI105" s="22"/>
      <c r="AJ105" s="22"/>
      <c r="AK105" s="22"/>
      <c r="AL105" s="22"/>
      <c r="AM105" s="22"/>
      <c r="AN105" s="22"/>
      <c r="AO105" s="22"/>
      <c r="AP105" s="22"/>
      <c r="AQ105" s="225"/>
      <c r="AR105" s="225"/>
      <c r="AS105" s="225"/>
      <c r="AT105" s="22"/>
      <c r="AU105" s="22"/>
      <c r="AV105" s="22"/>
      <c r="AW105" s="22"/>
      <c r="AX105" s="22"/>
      <c r="AY105" s="22"/>
      <c r="AZ105" s="223"/>
      <c r="BA105" s="223"/>
      <c r="BB105" s="22"/>
      <c r="BC105" s="223"/>
      <c r="BD105" s="223"/>
      <c r="BE105" s="223"/>
      <c r="BF105" s="223"/>
      <c r="BG105" s="223"/>
      <c r="BH105" s="22"/>
      <c r="BI105" s="22"/>
      <c r="BJ105" s="223"/>
      <c r="BK105" s="223"/>
      <c r="BL105" s="223"/>
      <c r="BM105" s="22"/>
      <c r="BN105" s="22"/>
      <c r="BO105" s="225"/>
      <c r="BP105" s="22"/>
      <c r="BQ105" s="22"/>
      <c r="BR105" s="22"/>
      <c r="BY105"/>
      <c r="CA105"/>
      <c r="CB105"/>
      <c r="CH105"/>
    </row>
    <row r="106" spans="35:86">
      <c r="AI106" s="22"/>
      <c r="AJ106" s="22"/>
      <c r="AK106" s="22"/>
      <c r="AL106" s="22"/>
      <c r="AM106" s="22"/>
      <c r="AN106" s="22"/>
      <c r="AO106" s="22"/>
      <c r="AP106" s="22"/>
      <c r="AQ106" s="225"/>
      <c r="AR106" s="225"/>
      <c r="AS106" s="225"/>
      <c r="AT106" s="22"/>
      <c r="AU106" s="22"/>
      <c r="AV106" s="22"/>
      <c r="AW106" s="22"/>
      <c r="AX106" s="22"/>
      <c r="AY106" s="22"/>
      <c r="AZ106" s="223"/>
      <c r="BA106" s="223"/>
      <c r="BB106" s="22"/>
      <c r="BC106" s="223"/>
      <c r="BD106" s="223"/>
      <c r="BE106" s="223"/>
      <c r="BF106" s="223"/>
      <c r="BG106" s="223"/>
      <c r="BH106" s="22"/>
      <c r="BI106" s="22"/>
      <c r="BJ106" s="223"/>
      <c r="BK106" s="223"/>
      <c r="BL106" s="223"/>
      <c r="BM106" s="22"/>
      <c r="BN106" s="22"/>
      <c r="BO106" s="225"/>
      <c r="BP106" s="22"/>
      <c r="BQ106" s="22"/>
      <c r="BR106" s="22"/>
      <c r="BY106"/>
      <c r="CA106"/>
      <c r="CB106"/>
      <c r="CH106"/>
    </row>
    <row r="107" spans="35:86">
      <c r="AI107" s="22"/>
      <c r="AJ107" s="22"/>
      <c r="AK107" s="22"/>
      <c r="AL107" s="22"/>
      <c r="AM107" s="22"/>
      <c r="AN107" s="22"/>
      <c r="AO107" s="22"/>
      <c r="AP107" s="22"/>
      <c r="AQ107" s="225"/>
      <c r="AR107" s="225"/>
      <c r="AS107" s="225"/>
      <c r="AT107" s="22"/>
      <c r="AU107" s="22"/>
      <c r="AV107" s="22"/>
      <c r="AW107" s="22"/>
      <c r="AX107" s="22"/>
      <c r="AY107" s="22"/>
      <c r="AZ107" s="223"/>
      <c r="BA107" s="223"/>
      <c r="BB107" s="22"/>
      <c r="BC107" s="223"/>
      <c r="BD107" s="223"/>
      <c r="BE107" s="223"/>
      <c r="BF107" s="223"/>
      <c r="BG107" s="223"/>
      <c r="BH107" s="22"/>
      <c r="BI107" s="22"/>
      <c r="BJ107" s="223"/>
      <c r="BK107" s="223"/>
      <c r="BL107" s="223"/>
      <c r="BM107" s="22"/>
      <c r="BN107" s="22"/>
      <c r="BO107" s="225"/>
      <c r="BP107" s="22"/>
      <c r="BQ107" s="22"/>
      <c r="BR107" s="22"/>
      <c r="BY107"/>
      <c r="CA107"/>
      <c r="CB107"/>
      <c r="CH107"/>
    </row>
    <row r="108" spans="35:86">
      <c r="AI108" s="22"/>
      <c r="AJ108" s="22"/>
      <c r="AK108" s="22"/>
      <c r="AL108" s="22"/>
      <c r="AM108" s="22"/>
      <c r="AN108" s="22"/>
      <c r="AO108" s="22"/>
      <c r="AP108" s="22"/>
      <c r="AQ108" s="225"/>
      <c r="AR108" s="225"/>
      <c r="AS108" s="225"/>
      <c r="AT108" s="22"/>
      <c r="AU108" s="22"/>
      <c r="AV108" s="22"/>
      <c r="AW108" s="22"/>
      <c r="AX108" s="22"/>
      <c r="AY108" s="22"/>
      <c r="AZ108" s="223"/>
      <c r="BA108" s="223"/>
      <c r="BB108" s="22"/>
      <c r="BC108" s="223"/>
      <c r="BD108" s="223"/>
      <c r="BE108" s="223"/>
      <c r="BF108" s="223"/>
      <c r="BG108" s="223"/>
      <c r="BH108" s="22"/>
      <c r="BI108" s="22"/>
      <c r="BJ108" s="223"/>
      <c r="BK108" s="223"/>
      <c r="BL108" s="223"/>
      <c r="BM108" s="22"/>
      <c r="BN108" s="22"/>
      <c r="BO108" s="225"/>
      <c r="BP108" s="22"/>
      <c r="BQ108" s="22"/>
      <c r="BR108" s="22"/>
      <c r="BY108"/>
      <c r="CA108"/>
      <c r="CB108"/>
      <c r="CH108"/>
    </row>
    <row r="109" spans="35:86">
      <c r="AI109" s="22"/>
      <c r="AJ109" s="22"/>
      <c r="AK109" s="22"/>
      <c r="AL109" s="22"/>
      <c r="AM109" s="22"/>
      <c r="AN109" s="22"/>
      <c r="AO109" s="22"/>
      <c r="AP109" s="22"/>
      <c r="AQ109" s="225"/>
      <c r="AR109" s="225"/>
      <c r="AS109" s="225"/>
      <c r="AT109" s="22"/>
      <c r="AU109" s="22"/>
      <c r="AV109" s="22"/>
      <c r="AW109" s="22"/>
      <c r="AX109" s="22"/>
      <c r="AY109" s="22"/>
      <c r="AZ109" s="223"/>
      <c r="BA109" s="223"/>
      <c r="BB109" s="22"/>
      <c r="BC109" s="223"/>
      <c r="BD109" s="223"/>
      <c r="BE109" s="223"/>
      <c r="BF109" s="223"/>
      <c r="BG109" s="223"/>
      <c r="BH109" s="22"/>
      <c r="BI109" s="22"/>
      <c r="BJ109" s="223"/>
      <c r="BK109" s="223"/>
      <c r="BL109" s="223"/>
      <c r="BM109" s="22"/>
      <c r="BN109" s="22"/>
      <c r="BO109" s="225"/>
      <c r="BP109" s="22"/>
      <c r="BQ109" s="22"/>
      <c r="BR109" s="22"/>
      <c r="BY109"/>
      <c r="CA109"/>
      <c r="CB109"/>
      <c r="CH109"/>
    </row>
    <row r="110" spans="35:86">
      <c r="AI110" s="22"/>
      <c r="AJ110" s="22"/>
      <c r="AK110" s="22"/>
      <c r="AL110" s="22"/>
      <c r="AM110" s="22"/>
      <c r="AN110" s="22"/>
      <c r="AO110" s="22"/>
      <c r="AP110" s="22"/>
      <c r="AQ110" s="225"/>
      <c r="AR110" s="225"/>
      <c r="AS110" s="225"/>
      <c r="AT110" s="22"/>
      <c r="AU110" s="22"/>
      <c r="AV110" s="22"/>
      <c r="AW110" s="22"/>
      <c r="AX110" s="22"/>
      <c r="AY110" s="22"/>
      <c r="AZ110" s="223"/>
      <c r="BA110" s="223"/>
      <c r="BB110" s="22"/>
      <c r="BC110" s="223"/>
      <c r="BD110" s="223"/>
      <c r="BE110" s="223"/>
      <c r="BF110" s="223"/>
      <c r="BG110" s="223"/>
      <c r="BH110" s="22"/>
      <c r="BI110" s="22"/>
      <c r="BJ110" s="223"/>
      <c r="BK110" s="223"/>
      <c r="BL110" s="223"/>
      <c r="BM110" s="22"/>
      <c r="BN110" s="22"/>
      <c r="BO110" s="225"/>
      <c r="BP110" s="22"/>
      <c r="BQ110" s="22"/>
      <c r="BR110" s="22"/>
      <c r="BY110"/>
      <c r="CA110"/>
      <c r="CB110"/>
      <c r="CH110"/>
    </row>
    <row r="111" spans="35:86">
      <c r="AI111" s="22"/>
      <c r="AJ111" s="22"/>
      <c r="AK111" s="22"/>
      <c r="AL111" s="22"/>
      <c r="AM111" s="22"/>
      <c r="AN111" s="22"/>
      <c r="AO111" s="22"/>
      <c r="AP111" s="22"/>
      <c r="AQ111" s="225"/>
      <c r="AR111" s="225"/>
      <c r="AS111" s="225"/>
      <c r="AT111" s="22"/>
      <c r="AU111" s="22"/>
      <c r="AV111" s="22"/>
      <c r="AW111" s="22"/>
      <c r="AX111" s="22"/>
      <c r="AY111" s="22"/>
      <c r="AZ111" s="223"/>
      <c r="BA111" s="223"/>
      <c r="BB111" s="22"/>
      <c r="BC111" s="223"/>
      <c r="BD111" s="223"/>
      <c r="BE111" s="223"/>
      <c r="BF111" s="223"/>
      <c r="BG111" s="223"/>
      <c r="BH111" s="22"/>
      <c r="BI111" s="22"/>
      <c r="BJ111" s="223"/>
      <c r="BK111" s="223"/>
      <c r="BL111" s="223"/>
      <c r="BM111" s="22"/>
      <c r="BN111" s="22"/>
      <c r="BO111" s="225"/>
      <c r="BP111" s="22"/>
      <c r="BQ111" s="22"/>
      <c r="BR111" s="22"/>
      <c r="BY111"/>
      <c r="CA111"/>
      <c r="CB111"/>
      <c r="CH111"/>
    </row>
    <row r="112" spans="35:86">
      <c r="AI112" s="22"/>
      <c r="AJ112" s="22"/>
      <c r="AK112" s="22"/>
      <c r="AL112" s="22"/>
      <c r="AM112" s="22"/>
      <c r="AN112" s="22"/>
      <c r="AO112" s="22"/>
      <c r="AP112" s="22"/>
      <c r="AQ112" s="225"/>
      <c r="AR112" s="225"/>
      <c r="AS112" s="225"/>
      <c r="AT112" s="22"/>
      <c r="AU112" s="22"/>
      <c r="AV112" s="22"/>
      <c r="AW112" s="22"/>
      <c r="AX112" s="22"/>
      <c r="AY112" s="22"/>
      <c r="AZ112" s="223"/>
      <c r="BA112" s="223"/>
      <c r="BB112" s="22"/>
      <c r="BC112" s="223"/>
      <c r="BD112" s="223"/>
      <c r="BE112" s="223"/>
      <c r="BF112" s="223"/>
      <c r="BG112" s="223"/>
      <c r="BH112" s="22"/>
      <c r="BI112" s="22"/>
      <c r="BJ112" s="223"/>
      <c r="BK112" s="223"/>
      <c r="BL112" s="223"/>
      <c r="BM112" s="22"/>
      <c r="BN112" s="22"/>
      <c r="BO112" s="225"/>
      <c r="BP112" s="22"/>
      <c r="BQ112" s="22"/>
      <c r="BR112" s="22"/>
      <c r="BY112"/>
      <c r="CA112"/>
      <c r="CB112"/>
      <c r="CH112"/>
    </row>
    <row r="113" spans="35:86">
      <c r="AI113" s="22"/>
      <c r="AJ113" s="22"/>
      <c r="AK113" s="22"/>
      <c r="AL113" s="22"/>
      <c r="AM113" s="22"/>
      <c r="AN113" s="22"/>
      <c r="AO113" s="22"/>
      <c r="AP113" s="22"/>
      <c r="AQ113" s="225"/>
      <c r="AR113" s="225"/>
      <c r="AS113" s="225"/>
      <c r="AT113" s="22"/>
      <c r="AU113" s="22"/>
      <c r="AV113" s="22"/>
      <c r="AW113" s="22"/>
      <c r="AX113" s="22"/>
      <c r="AY113" s="22"/>
      <c r="AZ113" s="223"/>
      <c r="BA113" s="223"/>
      <c r="BB113" s="22"/>
      <c r="BC113" s="223"/>
      <c r="BD113" s="223"/>
      <c r="BE113" s="223"/>
      <c r="BF113" s="223"/>
      <c r="BG113" s="223"/>
      <c r="BH113" s="22"/>
      <c r="BI113" s="22"/>
      <c r="BJ113" s="223"/>
      <c r="BK113" s="223"/>
      <c r="BL113" s="223"/>
      <c r="BM113" s="22"/>
      <c r="BN113" s="22"/>
      <c r="BO113" s="225"/>
      <c r="BP113" s="22"/>
      <c r="BQ113" s="22"/>
      <c r="BR113" s="22"/>
      <c r="BY113"/>
      <c r="CA113"/>
      <c r="CB113"/>
      <c r="CH113"/>
    </row>
    <row r="114" spans="35:86">
      <c r="AI114" s="22"/>
      <c r="AJ114" s="22"/>
      <c r="AK114" s="22"/>
      <c r="AL114" s="22"/>
      <c r="AM114" s="22"/>
      <c r="AN114" s="22"/>
      <c r="AO114" s="22"/>
      <c r="AP114" s="22"/>
      <c r="AQ114" s="225"/>
      <c r="AR114" s="225"/>
      <c r="AS114" s="225"/>
      <c r="AT114" s="22"/>
      <c r="AU114" s="22"/>
      <c r="AV114" s="22"/>
      <c r="AW114" s="22"/>
      <c r="AX114" s="22"/>
      <c r="AY114" s="22"/>
      <c r="AZ114" s="223"/>
      <c r="BA114" s="223"/>
      <c r="BB114" s="22"/>
      <c r="BC114" s="223"/>
      <c r="BD114" s="223"/>
      <c r="BE114" s="223"/>
      <c r="BF114" s="223"/>
      <c r="BG114" s="223"/>
      <c r="BH114" s="22"/>
      <c r="BI114" s="22"/>
      <c r="BJ114" s="223"/>
      <c r="BK114" s="223"/>
      <c r="BL114" s="223"/>
      <c r="BM114" s="22"/>
      <c r="BN114" s="22"/>
      <c r="BO114" s="225"/>
      <c r="BP114" s="22"/>
      <c r="BQ114" s="22"/>
      <c r="BR114" s="22"/>
      <c r="BY114"/>
      <c r="CA114"/>
      <c r="CB114"/>
      <c r="CH114"/>
    </row>
    <row r="115" spans="35:86">
      <c r="AI115" s="22"/>
      <c r="AJ115" s="22"/>
      <c r="AK115" s="22"/>
      <c r="AL115" s="22"/>
      <c r="AM115" s="22"/>
      <c r="AN115" s="22"/>
      <c r="AO115" s="22"/>
      <c r="AP115" s="22"/>
      <c r="AQ115" s="225"/>
      <c r="AR115" s="225"/>
      <c r="AS115" s="225"/>
      <c r="AT115" s="22"/>
      <c r="AU115" s="22"/>
      <c r="AV115" s="22"/>
      <c r="AW115" s="22"/>
      <c r="AX115" s="22"/>
      <c r="AY115" s="22"/>
      <c r="AZ115" s="223"/>
      <c r="BA115" s="223"/>
      <c r="BB115" s="22"/>
      <c r="BC115" s="223"/>
      <c r="BD115" s="223"/>
      <c r="BE115" s="223"/>
      <c r="BF115" s="223"/>
      <c r="BG115" s="223"/>
      <c r="BH115" s="22"/>
      <c r="BI115" s="22"/>
      <c r="BJ115" s="223"/>
      <c r="BK115" s="223"/>
      <c r="BL115" s="223"/>
      <c r="BM115" s="22"/>
      <c r="BN115" s="22"/>
      <c r="BO115" s="225"/>
      <c r="BP115" s="22"/>
      <c r="BQ115" s="22"/>
      <c r="BR115" s="22"/>
      <c r="BY115"/>
      <c r="CA115"/>
      <c r="CB115"/>
      <c r="CH115"/>
    </row>
    <row r="116" spans="35:86">
      <c r="AI116" s="22"/>
      <c r="AJ116" s="22"/>
      <c r="AK116" s="22"/>
      <c r="AL116" s="22"/>
      <c r="AM116" s="22"/>
      <c r="AN116" s="22"/>
      <c r="AO116" s="22"/>
      <c r="AP116" s="22"/>
      <c r="AQ116" s="225"/>
      <c r="AR116" s="225"/>
      <c r="AS116" s="225"/>
      <c r="AT116" s="22"/>
      <c r="AU116" s="22"/>
      <c r="AV116" s="22"/>
      <c r="AW116" s="22"/>
      <c r="AX116" s="22"/>
      <c r="AY116" s="22"/>
      <c r="AZ116" s="223"/>
      <c r="BA116" s="223"/>
      <c r="BB116" s="22"/>
      <c r="BC116" s="223"/>
      <c r="BD116" s="223"/>
      <c r="BE116" s="223"/>
      <c r="BF116" s="223"/>
      <c r="BG116" s="223"/>
      <c r="BH116" s="22"/>
      <c r="BI116" s="22"/>
      <c r="BJ116" s="223"/>
      <c r="BK116" s="223"/>
      <c r="BL116" s="223"/>
      <c r="BM116" s="22"/>
      <c r="BN116" s="22"/>
      <c r="BO116" s="225"/>
      <c r="BP116" s="22"/>
      <c r="BQ116" s="22"/>
      <c r="BR116" s="22"/>
      <c r="BY116"/>
      <c r="CA116"/>
      <c r="CB116"/>
      <c r="CH116"/>
    </row>
    <row r="117" spans="35:86">
      <c r="AI117" s="22"/>
      <c r="AJ117" s="22"/>
      <c r="AK117" s="22"/>
      <c r="AL117" s="22"/>
      <c r="AM117" s="22"/>
      <c r="AN117" s="22"/>
      <c r="AO117" s="22"/>
      <c r="AP117" s="22"/>
      <c r="AQ117" s="225"/>
      <c r="AR117" s="225"/>
      <c r="AS117" s="225"/>
      <c r="AT117" s="22"/>
      <c r="AU117" s="22"/>
      <c r="AV117" s="22"/>
      <c r="AW117" s="22"/>
      <c r="AX117" s="22"/>
      <c r="AY117" s="22"/>
      <c r="AZ117" s="223"/>
      <c r="BA117" s="223"/>
      <c r="BB117" s="22"/>
      <c r="BC117" s="223"/>
      <c r="BD117" s="223"/>
      <c r="BE117" s="223"/>
      <c r="BF117" s="223"/>
      <c r="BG117" s="223"/>
      <c r="BH117" s="22"/>
      <c r="BI117" s="22"/>
      <c r="BJ117" s="223"/>
      <c r="BK117" s="223"/>
      <c r="BL117" s="223"/>
      <c r="BM117" s="22"/>
      <c r="BN117" s="22"/>
      <c r="BO117" s="225"/>
      <c r="BP117" s="22"/>
      <c r="BQ117" s="22"/>
      <c r="BR117" s="22"/>
      <c r="BY117"/>
      <c r="CA117"/>
      <c r="CB117"/>
      <c r="CH117"/>
    </row>
    <row r="118" spans="35:86">
      <c r="AI118" s="22"/>
      <c r="AJ118" s="22"/>
      <c r="AK118" s="22"/>
      <c r="AL118" s="22"/>
      <c r="AM118" s="22"/>
      <c r="AN118" s="22"/>
      <c r="AO118" s="22"/>
      <c r="AP118" s="22"/>
      <c r="AQ118" s="225"/>
      <c r="AR118" s="225"/>
      <c r="AS118" s="225"/>
      <c r="AT118" s="22"/>
      <c r="AU118" s="22"/>
      <c r="AV118" s="22"/>
      <c r="AW118" s="22"/>
      <c r="AX118" s="22"/>
      <c r="AY118" s="22"/>
      <c r="AZ118" s="223"/>
      <c r="BA118" s="223"/>
      <c r="BB118" s="22"/>
      <c r="BC118" s="223"/>
      <c r="BD118" s="223"/>
      <c r="BE118" s="223"/>
      <c r="BF118" s="223"/>
      <c r="BG118" s="223"/>
      <c r="BH118" s="22"/>
      <c r="BI118" s="22"/>
      <c r="BJ118" s="223"/>
      <c r="BK118" s="223"/>
      <c r="BL118" s="223"/>
      <c r="BM118" s="22"/>
      <c r="BN118" s="22"/>
      <c r="BO118" s="225"/>
      <c r="BP118" s="22"/>
      <c r="BQ118" s="22"/>
      <c r="BR118" s="22"/>
      <c r="BY118"/>
      <c r="CA118"/>
      <c r="CB118"/>
      <c r="CH118"/>
    </row>
    <row r="119" spans="35:86">
      <c r="AI119" s="22"/>
      <c r="AJ119" s="22"/>
      <c r="AK119" s="22"/>
      <c r="AL119" s="22"/>
      <c r="AM119" s="22"/>
      <c r="AN119" s="22"/>
      <c r="AO119" s="22"/>
      <c r="AP119" s="22"/>
      <c r="AQ119" s="225"/>
      <c r="AR119" s="225"/>
      <c r="AS119" s="225"/>
      <c r="AT119" s="22"/>
      <c r="AU119" s="22"/>
      <c r="AV119" s="22"/>
      <c r="AW119" s="22"/>
      <c r="AX119" s="22"/>
      <c r="AY119" s="22"/>
      <c r="AZ119" s="223"/>
      <c r="BA119" s="223"/>
      <c r="BB119" s="22"/>
      <c r="BC119" s="223"/>
      <c r="BD119" s="223"/>
      <c r="BE119" s="223"/>
      <c r="BF119" s="223"/>
      <c r="BG119" s="223"/>
      <c r="BH119" s="22"/>
      <c r="BI119" s="22"/>
      <c r="BJ119" s="223"/>
      <c r="BK119" s="223"/>
      <c r="BL119" s="223"/>
      <c r="BM119" s="22"/>
      <c r="BN119" s="22"/>
      <c r="BO119" s="225"/>
      <c r="BP119" s="22"/>
      <c r="BQ119" s="22"/>
      <c r="BR119" s="22"/>
      <c r="BY119"/>
      <c r="CA119"/>
      <c r="CB119"/>
      <c r="CH119"/>
    </row>
    <row r="120" spans="35:86">
      <c r="AI120" s="22"/>
      <c r="AJ120" s="22"/>
      <c r="AK120" s="22"/>
      <c r="AL120" s="22"/>
      <c r="AM120" s="22"/>
      <c r="AN120" s="22"/>
      <c r="AO120" s="22"/>
      <c r="AP120" s="22"/>
      <c r="AQ120" s="225"/>
      <c r="AR120" s="225"/>
      <c r="AS120" s="225"/>
      <c r="AT120" s="22"/>
      <c r="AU120" s="22"/>
      <c r="AV120" s="22"/>
      <c r="AW120" s="22"/>
      <c r="AX120" s="22"/>
      <c r="AY120" s="22"/>
      <c r="AZ120" s="223"/>
      <c r="BA120" s="223"/>
      <c r="BB120" s="22"/>
      <c r="BC120" s="223"/>
      <c r="BD120" s="223"/>
      <c r="BE120" s="223"/>
      <c r="BF120" s="223"/>
      <c r="BG120" s="223"/>
      <c r="BH120" s="22"/>
      <c r="BI120" s="22"/>
      <c r="BJ120" s="223"/>
      <c r="BK120" s="223"/>
      <c r="BL120" s="223"/>
      <c r="BM120" s="22"/>
      <c r="BN120" s="22"/>
      <c r="BO120" s="225"/>
      <c r="BP120" s="22"/>
      <c r="BQ120" s="22"/>
      <c r="BR120" s="22"/>
      <c r="BY120"/>
      <c r="CA120"/>
      <c r="CB120"/>
      <c r="CH120"/>
    </row>
    <row r="121" spans="35:86">
      <c r="AI121" s="22"/>
      <c r="AJ121" s="22"/>
      <c r="AK121" s="22"/>
      <c r="AL121" s="22"/>
      <c r="AM121" s="22"/>
      <c r="AN121" s="22"/>
      <c r="AO121" s="22"/>
      <c r="AP121" s="22"/>
      <c r="AQ121" s="225"/>
      <c r="AR121" s="225"/>
      <c r="AS121" s="225"/>
      <c r="AT121" s="22"/>
      <c r="AU121" s="22"/>
      <c r="AV121" s="22"/>
      <c r="AW121" s="22"/>
      <c r="AX121" s="22"/>
      <c r="AY121" s="22"/>
      <c r="AZ121" s="223"/>
      <c r="BA121" s="223"/>
      <c r="BB121" s="22"/>
      <c r="BC121" s="223"/>
      <c r="BD121" s="223"/>
      <c r="BE121" s="223"/>
      <c r="BF121" s="223"/>
      <c r="BG121" s="223"/>
      <c r="BH121" s="22"/>
      <c r="BI121" s="22"/>
      <c r="BJ121" s="223"/>
      <c r="BK121" s="223"/>
      <c r="BL121" s="223"/>
      <c r="BM121" s="22"/>
      <c r="BN121" s="22"/>
      <c r="BO121" s="225"/>
      <c r="BP121" s="22"/>
      <c r="BQ121" s="22"/>
      <c r="BR121" s="22"/>
      <c r="BY121"/>
      <c r="CA121"/>
      <c r="CB121"/>
      <c r="CH121"/>
    </row>
    <row r="122" spans="35:86">
      <c r="AI122" s="22"/>
      <c r="AJ122" s="22"/>
      <c r="AK122" s="22"/>
      <c r="AL122" s="22"/>
      <c r="AM122" s="22"/>
      <c r="AN122" s="22"/>
      <c r="AO122" s="22"/>
      <c r="AP122" s="22"/>
      <c r="AQ122" s="225"/>
      <c r="AR122" s="225"/>
      <c r="AS122" s="225"/>
      <c r="AT122" s="22"/>
      <c r="AU122" s="22"/>
      <c r="AV122" s="22"/>
      <c r="AW122" s="22"/>
      <c r="AX122" s="22"/>
      <c r="AY122" s="22"/>
      <c r="AZ122" s="223"/>
      <c r="BA122" s="223"/>
      <c r="BB122" s="22"/>
      <c r="BC122" s="223"/>
      <c r="BD122" s="223"/>
      <c r="BE122" s="223"/>
      <c r="BF122" s="223"/>
      <c r="BG122" s="223"/>
      <c r="BH122" s="22"/>
      <c r="BI122" s="22"/>
      <c r="BJ122" s="223"/>
      <c r="BK122" s="223"/>
      <c r="BL122" s="223"/>
      <c r="BM122" s="22"/>
      <c r="BN122" s="22"/>
      <c r="BO122" s="225"/>
      <c r="BP122" s="22"/>
      <c r="BQ122" s="22"/>
      <c r="BR122" s="22"/>
      <c r="BY122"/>
      <c r="CA122"/>
      <c r="CB122"/>
      <c r="CH122"/>
    </row>
    <row r="123" spans="35:86">
      <c r="AI123" s="22"/>
      <c r="AJ123" s="22"/>
      <c r="AK123" s="22"/>
      <c r="AL123" s="22"/>
      <c r="AM123" s="22"/>
      <c r="AN123" s="22"/>
      <c r="AO123" s="22"/>
      <c r="AP123" s="22"/>
      <c r="AQ123" s="225"/>
      <c r="AR123" s="225"/>
      <c r="AS123" s="225"/>
      <c r="AT123" s="22"/>
      <c r="AU123" s="22"/>
      <c r="AV123" s="22"/>
      <c r="AW123" s="22"/>
      <c r="AX123" s="22"/>
      <c r="AY123" s="22"/>
      <c r="AZ123" s="223"/>
      <c r="BA123" s="223"/>
      <c r="BB123" s="22"/>
      <c r="BC123" s="223"/>
      <c r="BD123" s="223"/>
      <c r="BE123" s="223"/>
      <c r="BF123" s="223"/>
      <c r="BG123" s="223"/>
      <c r="BH123" s="22"/>
      <c r="BI123" s="22"/>
      <c r="BJ123" s="223"/>
      <c r="BK123" s="223"/>
      <c r="BL123" s="223"/>
      <c r="BM123" s="22"/>
      <c r="BN123" s="22"/>
      <c r="BO123" s="225"/>
      <c r="BP123" s="22"/>
      <c r="BQ123" s="22"/>
      <c r="BR123" s="22"/>
      <c r="BY123"/>
      <c r="CA123"/>
      <c r="CB123"/>
      <c r="CH123"/>
    </row>
    <row r="124" spans="35:86">
      <c r="AI124" s="22"/>
      <c r="AJ124" s="22"/>
      <c r="AK124" s="22"/>
      <c r="AL124" s="22"/>
      <c r="AM124" s="22"/>
      <c r="AN124" s="22"/>
      <c r="AO124" s="22"/>
      <c r="AP124" s="22"/>
      <c r="AQ124" s="225"/>
      <c r="AR124" s="225"/>
      <c r="AS124" s="225"/>
      <c r="AT124" s="22"/>
      <c r="AU124" s="22"/>
      <c r="AV124" s="22"/>
      <c r="AW124" s="22"/>
      <c r="AX124" s="22"/>
      <c r="AY124" s="22"/>
      <c r="AZ124" s="223"/>
      <c r="BA124" s="223"/>
      <c r="BB124" s="22"/>
      <c r="BC124" s="223"/>
      <c r="BD124" s="223"/>
      <c r="BE124" s="223"/>
      <c r="BF124" s="223"/>
      <c r="BG124" s="223"/>
      <c r="BH124" s="22"/>
      <c r="BI124" s="22"/>
      <c r="BJ124" s="223"/>
      <c r="BK124" s="223"/>
      <c r="BL124" s="223"/>
      <c r="BM124" s="22"/>
      <c r="BN124" s="22"/>
      <c r="BO124" s="225"/>
      <c r="BP124" s="22"/>
      <c r="BQ124" s="22"/>
      <c r="BR124" s="22"/>
      <c r="BY124"/>
      <c r="CA124"/>
      <c r="CB124"/>
      <c r="CH124"/>
    </row>
    <row r="125" spans="35:86">
      <c r="AI125" s="22"/>
      <c r="AJ125" s="22"/>
      <c r="AK125" s="22"/>
      <c r="AL125" s="22"/>
      <c r="AM125" s="22"/>
      <c r="AN125" s="22"/>
      <c r="AO125" s="22"/>
      <c r="AP125" s="22"/>
      <c r="AQ125" s="225"/>
      <c r="AR125" s="225"/>
      <c r="AS125" s="225"/>
      <c r="AT125" s="22"/>
      <c r="AU125" s="22"/>
      <c r="AV125" s="22"/>
      <c r="AW125" s="22"/>
      <c r="AX125" s="22"/>
      <c r="AY125" s="22"/>
      <c r="AZ125" s="223"/>
      <c r="BA125" s="223"/>
      <c r="BB125" s="22"/>
      <c r="BC125" s="223"/>
      <c r="BD125" s="223"/>
      <c r="BE125" s="223"/>
      <c r="BF125" s="223"/>
      <c r="BG125" s="223"/>
      <c r="BH125" s="22"/>
      <c r="BI125" s="22"/>
      <c r="BJ125" s="223"/>
      <c r="BK125" s="223"/>
      <c r="BL125" s="223"/>
      <c r="BM125" s="22"/>
      <c r="BN125" s="22"/>
      <c r="BO125" s="225"/>
      <c r="BP125" s="22"/>
      <c r="BQ125" s="22"/>
      <c r="BR125" s="22"/>
      <c r="BY125"/>
      <c r="CA125"/>
      <c r="CB125"/>
      <c r="CH125"/>
    </row>
    <row r="126" spans="35:86">
      <c r="AI126" s="22"/>
      <c r="AJ126" s="22"/>
      <c r="AK126" s="22"/>
      <c r="AL126" s="22"/>
      <c r="AM126" s="22"/>
      <c r="AN126" s="22"/>
      <c r="AO126" s="22"/>
      <c r="AP126" s="22"/>
      <c r="AQ126" s="225"/>
      <c r="AR126" s="225"/>
      <c r="AS126" s="225"/>
      <c r="AT126" s="22"/>
      <c r="AU126" s="22"/>
      <c r="AV126" s="22"/>
      <c r="AW126" s="22"/>
      <c r="AX126" s="22"/>
      <c r="AY126" s="22"/>
      <c r="AZ126" s="223"/>
      <c r="BA126" s="223"/>
      <c r="BB126" s="22"/>
      <c r="BC126" s="223"/>
      <c r="BD126" s="223"/>
      <c r="BE126" s="223"/>
      <c r="BF126" s="223"/>
      <c r="BG126" s="223"/>
      <c r="BH126" s="22"/>
      <c r="BI126" s="22"/>
      <c r="BJ126" s="223"/>
      <c r="BK126" s="223"/>
      <c r="BL126" s="223"/>
      <c r="BM126" s="22"/>
      <c r="BN126" s="22"/>
      <c r="BO126" s="225"/>
      <c r="BP126" s="22"/>
      <c r="BQ126" s="22"/>
      <c r="BR126" s="22"/>
      <c r="BY126"/>
      <c r="CA126"/>
      <c r="CB126"/>
      <c r="CH126"/>
    </row>
    <row r="127" spans="35:86">
      <c r="AI127" s="22"/>
      <c r="AJ127" s="22"/>
      <c r="AK127" s="22"/>
      <c r="AL127" s="22"/>
      <c r="AM127" s="22"/>
      <c r="AN127" s="22"/>
      <c r="AO127" s="22"/>
      <c r="AP127" s="22"/>
      <c r="AQ127" s="225"/>
      <c r="AR127" s="225"/>
      <c r="AS127" s="225"/>
      <c r="AT127" s="22"/>
      <c r="AU127" s="22"/>
      <c r="AV127" s="22"/>
      <c r="AW127" s="22"/>
      <c r="AX127" s="22"/>
      <c r="AY127" s="22"/>
      <c r="AZ127" s="223"/>
      <c r="BA127" s="223"/>
      <c r="BB127" s="22"/>
      <c r="BC127" s="223"/>
      <c r="BD127" s="223"/>
      <c r="BE127" s="223"/>
      <c r="BF127" s="223"/>
      <c r="BG127" s="223"/>
      <c r="BH127" s="22"/>
      <c r="BI127" s="22"/>
      <c r="BJ127" s="223"/>
      <c r="BK127" s="223"/>
      <c r="BL127" s="223"/>
      <c r="BM127" s="22"/>
      <c r="BN127" s="22"/>
      <c r="BO127" s="225"/>
      <c r="BP127" s="22"/>
      <c r="BQ127" s="22"/>
      <c r="BR127" s="22"/>
      <c r="BY127"/>
      <c r="CA127"/>
      <c r="CB127"/>
      <c r="CH127"/>
    </row>
    <row r="128" spans="35:86">
      <c r="AI128" s="22"/>
      <c r="AJ128" s="22"/>
      <c r="AK128" s="22"/>
      <c r="AL128" s="22"/>
      <c r="AM128" s="22"/>
      <c r="AN128" s="22"/>
      <c r="AO128" s="22"/>
      <c r="AP128" s="22"/>
      <c r="AQ128" s="225"/>
      <c r="AR128" s="225"/>
      <c r="AS128" s="225"/>
      <c r="AT128" s="22"/>
      <c r="AU128" s="22"/>
      <c r="AV128" s="22"/>
      <c r="AW128" s="22"/>
      <c r="AX128" s="22"/>
      <c r="AY128" s="22"/>
      <c r="AZ128" s="223"/>
      <c r="BA128" s="223"/>
      <c r="BB128" s="22"/>
      <c r="BC128" s="223"/>
      <c r="BD128" s="223"/>
      <c r="BE128" s="223"/>
      <c r="BF128" s="223"/>
      <c r="BG128" s="223"/>
      <c r="BH128" s="22"/>
      <c r="BI128" s="22"/>
      <c r="BJ128" s="223"/>
      <c r="BK128" s="223"/>
      <c r="BL128" s="223"/>
      <c r="BM128" s="22"/>
      <c r="BN128" s="22"/>
      <c r="BO128" s="225"/>
      <c r="BP128" s="22"/>
      <c r="BQ128" s="22"/>
      <c r="BR128" s="22"/>
      <c r="BY128"/>
      <c r="CA128"/>
      <c r="CB128"/>
      <c r="CH128"/>
    </row>
    <row r="129" spans="35:86">
      <c r="AI129" s="22"/>
      <c r="AJ129" s="22"/>
      <c r="AK129" s="22"/>
      <c r="AL129" s="22"/>
      <c r="AM129" s="22"/>
      <c r="AN129" s="22"/>
      <c r="AO129" s="22"/>
      <c r="AP129" s="22"/>
      <c r="AQ129" s="225"/>
      <c r="AR129" s="225"/>
      <c r="AS129" s="225"/>
      <c r="AT129" s="22"/>
      <c r="AU129" s="22"/>
      <c r="AV129" s="22"/>
      <c r="AW129" s="22"/>
      <c r="AX129" s="22"/>
      <c r="AY129" s="22"/>
      <c r="AZ129" s="223"/>
      <c r="BA129" s="223"/>
      <c r="BB129" s="22"/>
      <c r="BC129" s="223"/>
      <c r="BD129" s="223"/>
      <c r="BE129" s="223"/>
      <c r="BF129" s="223"/>
      <c r="BG129" s="223"/>
      <c r="BH129" s="22"/>
      <c r="BI129" s="22"/>
      <c r="BJ129" s="223"/>
      <c r="BK129" s="223"/>
      <c r="BL129" s="223"/>
      <c r="BM129" s="22"/>
      <c r="BN129" s="22"/>
      <c r="BO129" s="225"/>
      <c r="BP129" s="22"/>
      <c r="BQ129" s="22"/>
      <c r="BR129" s="22"/>
      <c r="BY129"/>
      <c r="CA129"/>
      <c r="CB129"/>
      <c r="CH129"/>
    </row>
    <row r="130" spans="35:86">
      <c r="AI130" s="22"/>
      <c r="AJ130" s="22"/>
      <c r="AK130" s="22"/>
      <c r="AL130" s="22"/>
      <c r="AM130" s="22"/>
      <c r="AN130" s="22"/>
      <c r="AO130" s="22"/>
      <c r="AP130" s="22"/>
      <c r="AQ130" s="225"/>
      <c r="AR130" s="225"/>
      <c r="AS130" s="225"/>
      <c r="AT130" s="22"/>
      <c r="AU130" s="22"/>
      <c r="AV130" s="22"/>
      <c r="AW130" s="22"/>
      <c r="AX130" s="22"/>
      <c r="AY130" s="22"/>
      <c r="AZ130" s="223"/>
      <c r="BA130" s="223"/>
      <c r="BB130" s="22"/>
      <c r="BC130" s="223"/>
      <c r="BD130" s="223"/>
      <c r="BE130" s="223"/>
      <c r="BF130" s="223"/>
      <c r="BG130" s="223"/>
      <c r="BH130" s="22"/>
      <c r="BI130" s="22"/>
      <c r="BJ130" s="223"/>
      <c r="BK130" s="223"/>
      <c r="BL130" s="223"/>
      <c r="BM130" s="22"/>
      <c r="BN130" s="22"/>
      <c r="BO130" s="225"/>
      <c r="BP130" s="22"/>
      <c r="BQ130" s="22"/>
      <c r="BR130" s="22"/>
      <c r="BY130"/>
      <c r="CA130"/>
      <c r="CB130"/>
      <c r="CH130"/>
    </row>
    <row r="131" spans="35:86">
      <c r="AI131" s="22"/>
      <c r="AJ131" s="22"/>
      <c r="AK131" s="22"/>
      <c r="AL131" s="22"/>
      <c r="AM131" s="22"/>
      <c r="AN131" s="22"/>
      <c r="AO131" s="22"/>
      <c r="AP131" s="22"/>
      <c r="AQ131" s="225"/>
      <c r="AR131" s="225"/>
      <c r="AS131" s="225"/>
      <c r="AT131" s="22"/>
      <c r="AU131" s="22"/>
      <c r="AV131" s="22"/>
      <c r="AW131" s="22"/>
      <c r="AX131" s="22"/>
      <c r="AY131" s="22"/>
      <c r="AZ131" s="223"/>
      <c r="BA131" s="223"/>
      <c r="BB131" s="22"/>
      <c r="BC131" s="223"/>
      <c r="BD131" s="223"/>
      <c r="BE131" s="223"/>
      <c r="BF131" s="223"/>
      <c r="BG131" s="223"/>
      <c r="BH131" s="22"/>
      <c r="BI131" s="22"/>
      <c r="BJ131" s="223"/>
      <c r="BK131" s="223"/>
      <c r="BL131" s="223"/>
      <c r="BM131" s="22"/>
      <c r="BN131" s="22"/>
      <c r="BO131" s="225"/>
      <c r="BP131" s="22"/>
      <c r="BQ131" s="22"/>
      <c r="BR131" s="22"/>
      <c r="BY131"/>
      <c r="CA131"/>
      <c r="CB131"/>
      <c r="CH131"/>
    </row>
    <row r="132" spans="35:86">
      <c r="AI132" s="22"/>
      <c r="AJ132" s="22"/>
      <c r="AK132" s="22"/>
      <c r="AL132" s="22"/>
      <c r="AM132" s="22"/>
      <c r="AN132" s="22"/>
      <c r="AO132" s="22"/>
      <c r="AP132" s="22"/>
      <c r="AQ132" s="225"/>
      <c r="AR132" s="225"/>
      <c r="AS132" s="225"/>
      <c r="AT132" s="22"/>
      <c r="AU132" s="22"/>
      <c r="AV132" s="22"/>
      <c r="AW132" s="22"/>
      <c r="AX132" s="22"/>
      <c r="AY132" s="22"/>
      <c r="AZ132" s="223"/>
      <c r="BA132" s="223"/>
      <c r="BB132" s="22"/>
      <c r="BC132" s="223"/>
      <c r="BD132" s="223"/>
      <c r="BE132" s="223"/>
      <c r="BF132" s="223"/>
      <c r="BG132" s="223"/>
      <c r="BH132" s="22"/>
      <c r="BI132" s="22"/>
      <c r="BJ132" s="223"/>
      <c r="BK132" s="223"/>
      <c r="BL132" s="223"/>
      <c r="BM132" s="22"/>
      <c r="BN132" s="22"/>
      <c r="BO132" s="225"/>
      <c r="BP132" s="22"/>
      <c r="BQ132" s="22"/>
      <c r="BR132" s="22"/>
      <c r="BY132"/>
      <c r="CA132"/>
      <c r="CB132"/>
      <c r="CH132"/>
    </row>
    <row r="133" spans="35:86">
      <c r="AI133" s="22"/>
      <c r="AJ133" s="22"/>
      <c r="AK133" s="22"/>
      <c r="AL133" s="22"/>
      <c r="AM133" s="22"/>
      <c r="AN133" s="22"/>
      <c r="AO133" s="22"/>
      <c r="AP133" s="22"/>
      <c r="AQ133" s="225"/>
      <c r="AR133" s="225"/>
      <c r="AS133" s="225"/>
      <c r="AT133" s="22"/>
      <c r="AU133" s="22"/>
      <c r="AV133" s="22"/>
      <c r="AW133" s="22"/>
      <c r="AX133" s="22"/>
      <c r="AY133" s="22"/>
      <c r="AZ133" s="223"/>
      <c r="BA133" s="223"/>
      <c r="BB133" s="22"/>
      <c r="BC133" s="223"/>
      <c r="BD133" s="223"/>
      <c r="BE133" s="223"/>
      <c r="BF133" s="223"/>
      <c r="BG133" s="223"/>
      <c r="BH133" s="22"/>
      <c r="BI133" s="22"/>
      <c r="BJ133" s="223"/>
      <c r="BK133" s="223"/>
      <c r="BL133" s="223"/>
      <c r="BM133" s="22"/>
      <c r="BN133" s="22"/>
      <c r="BO133" s="225"/>
      <c r="BP133" s="22"/>
      <c r="BQ133" s="22"/>
      <c r="BR133" s="22"/>
      <c r="BY133"/>
      <c r="CA133"/>
      <c r="CB133"/>
      <c r="CH133"/>
    </row>
    <row r="134" spans="35:86">
      <c r="AI134" s="22"/>
      <c r="AJ134" s="22"/>
      <c r="AK134" s="22"/>
      <c r="AL134" s="22"/>
      <c r="AM134" s="22"/>
      <c r="AN134" s="22"/>
      <c r="AO134" s="22"/>
      <c r="AP134" s="22"/>
      <c r="AQ134" s="225"/>
      <c r="AR134" s="225"/>
      <c r="AS134" s="225"/>
      <c r="AT134" s="22"/>
      <c r="AU134" s="22"/>
      <c r="AV134" s="22"/>
      <c r="AW134" s="22"/>
      <c r="AX134" s="22"/>
      <c r="AY134" s="22"/>
      <c r="AZ134" s="223"/>
      <c r="BA134" s="223"/>
      <c r="BB134" s="22"/>
      <c r="BC134" s="223"/>
      <c r="BD134" s="223"/>
      <c r="BE134" s="223"/>
      <c r="BF134" s="223"/>
      <c r="BG134" s="223"/>
      <c r="BH134" s="22"/>
      <c r="BI134" s="22"/>
      <c r="BJ134" s="223"/>
      <c r="BK134" s="223"/>
      <c r="BL134" s="223"/>
      <c r="BM134" s="22"/>
      <c r="BN134" s="22"/>
      <c r="BO134" s="225"/>
      <c r="BP134" s="22"/>
      <c r="BQ134" s="22"/>
      <c r="BR134" s="22"/>
      <c r="BY134"/>
      <c r="CA134"/>
      <c r="CB134"/>
      <c r="CH134"/>
    </row>
    <row r="135" spans="35:86">
      <c r="AI135" s="22"/>
      <c r="AJ135" s="22"/>
      <c r="AK135" s="22"/>
      <c r="AL135" s="22"/>
      <c r="AM135" s="22"/>
      <c r="AN135" s="22"/>
      <c r="AO135" s="22"/>
      <c r="AP135" s="22"/>
      <c r="AQ135" s="225"/>
      <c r="AR135" s="225"/>
      <c r="AS135" s="225"/>
      <c r="AT135" s="22"/>
      <c r="AU135" s="22"/>
      <c r="AV135" s="22"/>
      <c r="AW135" s="22"/>
      <c r="AX135" s="22"/>
      <c r="AY135" s="22"/>
      <c r="AZ135" s="223"/>
      <c r="BA135" s="223"/>
      <c r="BB135" s="22"/>
      <c r="BC135" s="223"/>
      <c r="BD135" s="223"/>
      <c r="BE135" s="223"/>
      <c r="BF135" s="223"/>
      <c r="BG135" s="223"/>
      <c r="BH135" s="22"/>
      <c r="BI135" s="22"/>
      <c r="BJ135" s="223"/>
      <c r="BK135" s="223"/>
      <c r="BL135" s="223"/>
      <c r="BM135" s="22"/>
      <c r="BN135" s="22"/>
      <c r="BO135" s="225"/>
      <c r="BP135" s="22"/>
      <c r="BQ135" s="22"/>
      <c r="BR135" s="22"/>
      <c r="BY135"/>
      <c r="CA135"/>
      <c r="CB135"/>
      <c r="CH135"/>
    </row>
    <row r="136" spans="35:86">
      <c r="AI136" s="22"/>
      <c r="AJ136" s="22"/>
      <c r="AK136" s="22"/>
      <c r="AL136" s="22"/>
      <c r="AM136" s="22"/>
      <c r="AN136" s="22"/>
      <c r="AO136" s="22"/>
      <c r="AP136" s="22"/>
      <c r="AQ136" s="225"/>
      <c r="AR136" s="225"/>
      <c r="AS136" s="225"/>
      <c r="AT136" s="22"/>
      <c r="AU136" s="22"/>
      <c r="AV136" s="22"/>
      <c r="AW136" s="22"/>
      <c r="AX136" s="22"/>
      <c r="AY136" s="22"/>
      <c r="AZ136" s="223"/>
      <c r="BA136" s="223"/>
      <c r="BB136" s="22"/>
      <c r="BC136" s="223"/>
      <c r="BD136" s="223"/>
      <c r="BE136" s="223"/>
      <c r="BF136" s="223"/>
      <c r="BG136" s="223"/>
      <c r="BH136" s="22"/>
      <c r="BI136" s="22"/>
      <c r="BJ136" s="223"/>
      <c r="BK136" s="223"/>
      <c r="BL136" s="223"/>
      <c r="BM136" s="22"/>
      <c r="BN136" s="22"/>
      <c r="BO136" s="225"/>
      <c r="BP136" s="22"/>
      <c r="BQ136" s="22"/>
      <c r="BR136" s="22"/>
      <c r="BY136"/>
      <c r="CA136"/>
      <c r="CB136"/>
      <c r="CH136"/>
    </row>
    <row r="137" spans="35:86">
      <c r="AI137" s="22"/>
      <c r="AJ137" s="22"/>
      <c r="AK137" s="22"/>
      <c r="AL137" s="22"/>
      <c r="AM137" s="22"/>
      <c r="AN137" s="22"/>
      <c r="AO137" s="22"/>
      <c r="AP137" s="22"/>
      <c r="AQ137" s="225"/>
      <c r="AR137" s="225"/>
      <c r="AS137" s="225"/>
      <c r="AT137" s="22"/>
      <c r="AU137" s="22"/>
      <c r="AV137" s="22"/>
      <c r="AW137" s="22"/>
      <c r="AX137" s="22"/>
      <c r="AY137" s="22"/>
      <c r="AZ137" s="223"/>
      <c r="BA137" s="223"/>
      <c r="BB137" s="22"/>
      <c r="BC137" s="223"/>
      <c r="BD137" s="223"/>
      <c r="BE137" s="223"/>
      <c r="BF137" s="223"/>
      <c r="BG137" s="223"/>
      <c r="BH137" s="22"/>
      <c r="BI137" s="22"/>
      <c r="BJ137" s="223"/>
      <c r="BK137" s="223"/>
      <c r="BL137" s="223"/>
      <c r="BM137" s="22"/>
      <c r="BN137" s="22"/>
      <c r="BO137" s="225"/>
      <c r="BP137" s="22"/>
      <c r="BQ137" s="22"/>
      <c r="BR137" s="22"/>
      <c r="BY137"/>
      <c r="CA137"/>
      <c r="CB137"/>
      <c r="CH137"/>
    </row>
    <row r="138" spans="35:86">
      <c r="AI138" s="22"/>
      <c r="AJ138" s="22"/>
      <c r="AK138" s="22"/>
      <c r="AL138" s="22"/>
      <c r="AM138" s="22"/>
      <c r="AN138" s="22"/>
      <c r="AO138" s="22"/>
      <c r="AP138" s="22"/>
      <c r="AQ138" s="225"/>
      <c r="AR138" s="225"/>
      <c r="AS138" s="225"/>
      <c r="AT138" s="22"/>
      <c r="AU138" s="22"/>
      <c r="AV138" s="22"/>
      <c r="AW138" s="22"/>
      <c r="AX138" s="22"/>
      <c r="AY138" s="22"/>
      <c r="AZ138" s="223"/>
      <c r="BA138" s="223"/>
      <c r="BB138" s="22"/>
      <c r="BC138" s="223"/>
      <c r="BD138" s="223"/>
      <c r="BE138" s="223"/>
      <c r="BF138" s="223"/>
      <c r="BG138" s="223"/>
      <c r="BH138" s="22"/>
      <c r="BI138" s="22"/>
      <c r="BJ138" s="223"/>
      <c r="BK138" s="223"/>
      <c r="BL138" s="223"/>
      <c r="BM138" s="22"/>
      <c r="BN138" s="22"/>
      <c r="BO138" s="225"/>
      <c r="BP138" s="22"/>
      <c r="BQ138" s="22"/>
      <c r="BR138" s="22"/>
      <c r="BY138"/>
      <c r="CA138"/>
      <c r="CB138"/>
      <c r="CH138"/>
    </row>
    <row r="139" spans="35:86">
      <c r="AI139" s="22"/>
      <c r="AJ139" s="22"/>
      <c r="AK139" s="22"/>
      <c r="AL139" s="22"/>
      <c r="AM139" s="22"/>
      <c r="AN139" s="22"/>
      <c r="AO139" s="22"/>
      <c r="AP139" s="22"/>
      <c r="AQ139" s="225"/>
      <c r="AR139" s="225"/>
      <c r="AS139" s="225"/>
      <c r="AT139" s="22"/>
      <c r="AU139" s="22"/>
      <c r="AV139" s="22"/>
      <c r="AW139" s="22"/>
      <c r="AX139" s="22"/>
      <c r="AY139" s="22"/>
      <c r="AZ139" s="223"/>
      <c r="BA139" s="223"/>
      <c r="BB139" s="22"/>
      <c r="BC139" s="223"/>
      <c r="BD139" s="223"/>
      <c r="BE139" s="223"/>
      <c r="BF139" s="223"/>
      <c r="BG139" s="223"/>
      <c r="BH139" s="22"/>
      <c r="BI139" s="22"/>
      <c r="BJ139" s="223"/>
      <c r="BK139" s="223"/>
      <c r="BL139" s="223"/>
      <c r="BM139" s="22"/>
      <c r="BN139" s="22"/>
      <c r="BO139" s="225"/>
      <c r="BP139" s="22"/>
      <c r="BQ139" s="22"/>
      <c r="BR139" s="22"/>
      <c r="BY139"/>
      <c r="CA139"/>
      <c r="CB139"/>
      <c r="CH139"/>
    </row>
    <row r="140" spans="35:86">
      <c r="AI140" s="22"/>
      <c r="AJ140" s="22"/>
      <c r="AK140" s="22"/>
      <c r="AL140" s="22"/>
      <c r="AM140" s="22"/>
      <c r="AN140" s="22"/>
      <c r="AO140" s="22"/>
      <c r="AP140" s="22"/>
      <c r="AQ140" s="225"/>
      <c r="AR140" s="225"/>
      <c r="AS140" s="225"/>
      <c r="AT140" s="22"/>
      <c r="AU140" s="22"/>
      <c r="AV140" s="22"/>
      <c r="AW140" s="22"/>
      <c r="AX140" s="22"/>
      <c r="AY140" s="22"/>
      <c r="AZ140" s="223"/>
      <c r="BA140" s="223"/>
      <c r="BB140" s="22"/>
      <c r="BC140" s="223"/>
      <c r="BD140" s="223"/>
      <c r="BE140" s="223"/>
      <c r="BF140" s="223"/>
      <c r="BG140" s="223"/>
      <c r="BH140" s="22"/>
      <c r="BI140" s="22"/>
      <c r="BJ140" s="223"/>
      <c r="BK140" s="223"/>
      <c r="BL140" s="223"/>
      <c r="BM140" s="22"/>
      <c r="BN140" s="22"/>
      <c r="BO140" s="225"/>
      <c r="BP140" s="22"/>
      <c r="BQ140" s="22"/>
      <c r="BR140" s="22"/>
      <c r="BY140"/>
      <c r="CA140"/>
      <c r="CB140"/>
      <c r="CH140"/>
    </row>
    <row r="141" spans="35:86">
      <c r="AI141" s="22"/>
      <c r="AJ141" s="22"/>
      <c r="AK141" s="22"/>
      <c r="AL141" s="22"/>
      <c r="AM141" s="22"/>
      <c r="AN141" s="22"/>
      <c r="AO141" s="22"/>
      <c r="AP141" s="22"/>
      <c r="AQ141" s="225"/>
      <c r="AR141" s="225"/>
      <c r="AS141" s="225"/>
      <c r="AT141" s="22"/>
      <c r="AU141" s="22"/>
      <c r="AV141" s="22"/>
      <c r="AW141" s="22"/>
      <c r="AX141" s="22"/>
      <c r="AY141" s="22"/>
      <c r="AZ141" s="223"/>
      <c r="BA141" s="223"/>
      <c r="BB141" s="22"/>
      <c r="BC141" s="223"/>
      <c r="BD141" s="223"/>
      <c r="BE141" s="223"/>
      <c r="BF141" s="223"/>
      <c r="BG141" s="223"/>
      <c r="BH141" s="22"/>
      <c r="BI141" s="22"/>
      <c r="BJ141" s="223"/>
      <c r="BK141" s="223"/>
      <c r="BL141" s="223"/>
      <c r="BM141" s="22"/>
      <c r="BN141" s="22"/>
      <c r="BO141" s="225"/>
      <c r="BP141" s="22"/>
      <c r="BQ141" s="22"/>
      <c r="BR141" s="22"/>
      <c r="BY141"/>
      <c r="CA141"/>
      <c r="CB141"/>
      <c r="CH141"/>
    </row>
    <row r="142" spans="35:86" s="554" customFormat="1">
      <c r="AI142" s="22"/>
      <c r="AJ142" s="22"/>
      <c r="AK142" s="22"/>
      <c r="AL142" s="22"/>
      <c r="AM142" s="22"/>
      <c r="AN142" s="22"/>
      <c r="AO142" s="22"/>
      <c r="AP142" s="22"/>
      <c r="AQ142" s="225"/>
      <c r="AR142" s="225"/>
      <c r="AS142" s="225"/>
      <c r="AT142" s="22"/>
      <c r="AU142" s="22"/>
      <c r="AV142" s="22"/>
      <c r="AW142" s="22"/>
      <c r="AX142" s="22"/>
      <c r="AY142" s="22"/>
      <c r="AZ142" s="223"/>
      <c r="BA142" s="223"/>
      <c r="BB142" s="22"/>
      <c r="BC142" s="223"/>
      <c r="BD142" s="223"/>
      <c r="BE142" s="223"/>
      <c r="BF142" s="223"/>
      <c r="BG142" s="223"/>
      <c r="BH142" s="22"/>
      <c r="BI142" s="22"/>
      <c r="BJ142" s="223"/>
      <c r="BK142" s="223"/>
      <c r="BL142" s="223"/>
      <c r="BM142" s="22"/>
      <c r="BN142" s="22"/>
      <c r="BO142" s="225"/>
      <c r="BP142" s="22"/>
      <c r="BQ142" s="22"/>
      <c r="BR142" s="22"/>
    </row>
    <row r="143" spans="35:86" s="554" customFormat="1">
      <c r="AI143" s="22"/>
      <c r="AJ143" s="22"/>
      <c r="AK143" s="22"/>
      <c r="AL143" s="22"/>
      <c r="AM143" s="22"/>
      <c r="AN143" s="22"/>
      <c r="AO143" s="22"/>
      <c r="AP143" s="22"/>
      <c r="AQ143" s="225"/>
      <c r="AR143" s="225"/>
      <c r="AS143" s="225"/>
      <c r="AT143" s="22"/>
      <c r="AU143" s="22"/>
      <c r="AV143" s="22"/>
      <c r="AW143" s="22"/>
      <c r="AX143" s="22"/>
      <c r="AY143" s="22"/>
      <c r="AZ143" s="223"/>
      <c r="BA143" s="223"/>
      <c r="BB143" s="22"/>
      <c r="BC143" s="223"/>
      <c r="BD143" s="223"/>
      <c r="BE143" s="223"/>
      <c r="BF143" s="223"/>
      <c r="BG143" s="223"/>
      <c r="BH143" s="22"/>
      <c r="BI143" s="22"/>
      <c r="BJ143" s="223"/>
      <c r="BK143" s="223"/>
      <c r="BL143" s="223"/>
      <c r="BM143" s="22"/>
      <c r="BN143" s="22"/>
      <c r="BO143" s="225"/>
      <c r="BP143" s="22"/>
      <c r="BQ143" s="22"/>
      <c r="BR143" s="22"/>
    </row>
    <row r="144" spans="35:86" s="554" customFormat="1">
      <c r="AI144" s="22"/>
      <c r="AJ144" s="22"/>
      <c r="AK144" s="22"/>
      <c r="AL144" s="22"/>
      <c r="AM144" s="22"/>
      <c r="AN144" s="22"/>
      <c r="AO144" s="22"/>
      <c r="AP144" s="22"/>
      <c r="AQ144" s="225"/>
      <c r="AR144" s="225"/>
      <c r="AS144" s="225"/>
      <c r="AT144" s="22"/>
      <c r="AU144" s="22"/>
      <c r="AV144" s="22"/>
      <c r="AW144" s="22"/>
      <c r="AX144" s="22"/>
      <c r="AY144" s="22"/>
      <c r="AZ144" s="223"/>
      <c r="BA144" s="223"/>
      <c r="BB144" s="22"/>
      <c r="BC144" s="223"/>
      <c r="BD144" s="223"/>
      <c r="BE144" s="223"/>
      <c r="BF144" s="223"/>
      <c r="BG144" s="223"/>
      <c r="BH144" s="22"/>
      <c r="BI144" s="22"/>
      <c r="BJ144" s="223"/>
      <c r="BK144" s="223"/>
      <c r="BL144" s="223"/>
      <c r="BM144" s="22"/>
      <c r="BN144" s="22"/>
      <c r="BO144" s="225"/>
      <c r="BP144" s="22"/>
      <c r="BQ144" s="22"/>
      <c r="BR144" s="22"/>
    </row>
    <row r="145" spans="35:70" s="554" customFormat="1">
      <c r="AI145" s="22"/>
      <c r="AJ145" s="22"/>
      <c r="AK145" s="22"/>
      <c r="AL145" s="22"/>
      <c r="AM145" s="22"/>
      <c r="AN145" s="22"/>
      <c r="AO145" s="22"/>
      <c r="AP145" s="22"/>
      <c r="AQ145" s="225"/>
      <c r="AR145" s="225"/>
      <c r="AS145" s="225"/>
      <c r="AT145" s="22"/>
      <c r="AU145" s="22"/>
      <c r="AV145" s="22"/>
      <c r="AW145" s="22"/>
      <c r="AX145" s="22"/>
      <c r="AY145" s="22"/>
      <c r="AZ145" s="223"/>
      <c r="BA145" s="223"/>
      <c r="BB145" s="22"/>
      <c r="BC145" s="223"/>
      <c r="BD145" s="223"/>
      <c r="BE145" s="223"/>
      <c r="BF145" s="223"/>
      <c r="BG145" s="223"/>
      <c r="BH145" s="22"/>
      <c r="BI145" s="22"/>
      <c r="BJ145" s="223"/>
      <c r="BK145" s="223"/>
      <c r="BL145" s="223"/>
      <c r="BM145" s="22"/>
      <c r="BN145" s="22"/>
      <c r="BO145" s="225"/>
      <c r="BP145" s="22"/>
      <c r="BQ145" s="22"/>
      <c r="BR145" s="22"/>
    </row>
    <row r="146" spans="35:70" s="554" customFormat="1">
      <c r="AI146" s="22"/>
      <c r="AJ146" s="22"/>
      <c r="AK146" s="22"/>
      <c r="AL146" s="22"/>
      <c r="AM146" s="22"/>
      <c r="AN146" s="22"/>
      <c r="AO146" s="22"/>
      <c r="AP146" s="22"/>
      <c r="AQ146" s="225"/>
      <c r="AR146" s="225"/>
      <c r="AS146" s="225"/>
      <c r="AT146" s="22"/>
      <c r="AU146" s="22"/>
      <c r="AV146" s="22"/>
      <c r="AW146" s="22"/>
      <c r="AX146" s="22"/>
      <c r="AY146" s="22"/>
      <c r="AZ146" s="223"/>
      <c r="BA146" s="223"/>
      <c r="BB146" s="22"/>
      <c r="BC146" s="223"/>
      <c r="BD146" s="223"/>
      <c r="BE146" s="223"/>
      <c r="BF146" s="223"/>
      <c r="BG146" s="223"/>
      <c r="BH146" s="22"/>
      <c r="BI146" s="22"/>
      <c r="BJ146" s="223"/>
      <c r="BK146" s="223"/>
      <c r="BL146" s="223"/>
      <c r="BM146" s="22"/>
      <c r="BN146" s="22"/>
      <c r="BO146" s="225"/>
      <c r="BP146" s="22"/>
      <c r="BQ146" s="22"/>
      <c r="BR146" s="22"/>
    </row>
    <row r="147" spans="35:70" s="554" customFormat="1">
      <c r="AI147" s="22"/>
      <c r="AJ147" s="22"/>
      <c r="AK147" s="22"/>
      <c r="AL147" s="22"/>
      <c r="AM147" s="22"/>
      <c r="AN147" s="22"/>
      <c r="AO147" s="22"/>
      <c r="AP147" s="22"/>
      <c r="AQ147" s="225"/>
      <c r="AR147" s="225"/>
      <c r="AS147" s="225"/>
      <c r="AT147" s="22"/>
      <c r="AU147" s="22"/>
      <c r="AV147" s="22"/>
      <c r="AW147" s="22"/>
      <c r="AX147" s="22"/>
      <c r="AY147" s="22"/>
      <c r="AZ147" s="223"/>
      <c r="BA147" s="223"/>
      <c r="BB147" s="22"/>
      <c r="BC147" s="223"/>
      <c r="BD147" s="223"/>
      <c r="BE147" s="223"/>
      <c r="BF147" s="223"/>
      <c r="BG147" s="223"/>
      <c r="BH147" s="22"/>
      <c r="BI147" s="22"/>
      <c r="BJ147" s="223"/>
      <c r="BK147" s="223"/>
      <c r="BL147" s="223"/>
      <c r="BM147" s="22"/>
      <c r="BN147" s="22"/>
      <c r="BO147" s="225"/>
      <c r="BP147" s="22"/>
      <c r="BQ147" s="22"/>
      <c r="BR147" s="22"/>
    </row>
    <row r="148" spans="35:70" s="554" customFormat="1">
      <c r="AI148" s="22"/>
      <c r="AJ148" s="22"/>
      <c r="AK148" s="22"/>
      <c r="AL148" s="22"/>
      <c r="AM148" s="22"/>
      <c r="AN148" s="22"/>
      <c r="AO148" s="22"/>
      <c r="AP148" s="22"/>
      <c r="AQ148" s="225"/>
      <c r="AR148" s="225"/>
      <c r="AS148" s="225"/>
      <c r="AT148" s="22"/>
      <c r="AU148" s="22"/>
      <c r="AV148" s="22"/>
      <c r="AW148" s="22"/>
      <c r="AX148" s="22"/>
      <c r="AY148" s="22"/>
      <c r="AZ148" s="223"/>
      <c r="BA148" s="223"/>
      <c r="BB148" s="22"/>
      <c r="BC148" s="223"/>
      <c r="BD148" s="223"/>
      <c r="BE148" s="223"/>
      <c r="BF148" s="223"/>
      <c r="BG148" s="223"/>
      <c r="BH148" s="22"/>
      <c r="BI148" s="22"/>
      <c r="BJ148" s="223"/>
      <c r="BK148" s="223"/>
      <c r="BL148" s="223"/>
      <c r="BM148" s="22"/>
      <c r="BN148" s="22"/>
      <c r="BO148" s="225"/>
      <c r="BP148" s="22"/>
      <c r="BQ148" s="22"/>
      <c r="BR148" s="22"/>
    </row>
    <row r="149" spans="35:70" s="554" customFormat="1">
      <c r="AI149" s="22"/>
      <c r="AJ149" s="22"/>
      <c r="AK149" s="22"/>
      <c r="AL149" s="22"/>
      <c r="AM149" s="22"/>
      <c r="AN149" s="22"/>
      <c r="AO149" s="22"/>
      <c r="AP149" s="22"/>
      <c r="AQ149" s="225"/>
      <c r="AR149" s="225"/>
      <c r="AS149" s="225"/>
      <c r="AT149" s="22"/>
      <c r="AU149" s="22"/>
      <c r="AV149" s="22"/>
      <c r="AW149" s="22"/>
      <c r="AX149" s="22"/>
      <c r="AY149" s="22"/>
      <c r="AZ149" s="223"/>
      <c r="BA149" s="223"/>
      <c r="BB149" s="22"/>
      <c r="BC149" s="223"/>
      <c r="BD149" s="223"/>
      <c r="BE149" s="223"/>
      <c r="BF149" s="223"/>
      <c r="BG149" s="223"/>
      <c r="BH149" s="22"/>
      <c r="BI149" s="22"/>
      <c r="BJ149" s="223"/>
      <c r="BK149" s="223"/>
      <c r="BL149" s="223"/>
      <c r="BM149" s="22"/>
      <c r="BN149" s="22"/>
      <c r="BO149" s="225"/>
      <c r="BP149" s="22"/>
      <c r="BQ149" s="22"/>
      <c r="BR149" s="22"/>
    </row>
    <row r="150" spans="35:70" s="554" customFormat="1">
      <c r="AI150" s="22"/>
      <c r="AJ150" s="22"/>
      <c r="AK150" s="22"/>
      <c r="AL150" s="22"/>
      <c r="AM150" s="22"/>
      <c r="AN150" s="22"/>
      <c r="AO150" s="22"/>
      <c r="AP150" s="22"/>
      <c r="AQ150" s="225"/>
      <c r="AR150" s="225"/>
      <c r="AS150" s="225"/>
      <c r="AT150" s="22"/>
      <c r="AU150" s="22"/>
      <c r="AV150" s="22"/>
      <c r="AW150" s="22"/>
      <c r="AX150" s="22"/>
      <c r="AY150" s="22"/>
      <c r="AZ150" s="223"/>
      <c r="BA150" s="223"/>
      <c r="BB150" s="22"/>
      <c r="BC150" s="223"/>
      <c r="BD150" s="223"/>
      <c r="BE150" s="223"/>
      <c r="BF150" s="223"/>
      <c r="BG150" s="223"/>
      <c r="BH150" s="22"/>
      <c r="BI150" s="22"/>
      <c r="BJ150" s="223"/>
      <c r="BK150" s="223"/>
      <c r="BL150" s="223"/>
      <c r="BM150" s="22"/>
      <c r="BN150" s="22"/>
      <c r="BO150" s="225"/>
      <c r="BP150" s="22"/>
      <c r="BQ150" s="22"/>
      <c r="BR150" s="22"/>
    </row>
    <row r="151" spans="35:70" s="554" customFormat="1">
      <c r="AI151" s="22"/>
      <c r="AJ151" s="22"/>
      <c r="AK151" s="22"/>
      <c r="AL151" s="22"/>
      <c r="AM151" s="22"/>
      <c r="AN151" s="22"/>
      <c r="AO151" s="22"/>
      <c r="AP151" s="22"/>
      <c r="AQ151" s="225"/>
      <c r="AR151" s="225"/>
      <c r="AS151" s="225"/>
      <c r="AT151" s="22"/>
      <c r="AU151" s="22"/>
      <c r="AV151" s="22"/>
      <c r="AW151" s="22"/>
      <c r="AX151" s="22"/>
      <c r="AY151" s="22"/>
      <c r="AZ151" s="223"/>
      <c r="BA151" s="223"/>
      <c r="BB151" s="22"/>
      <c r="BC151" s="223"/>
      <c r="BD151" s="223"/>
      <c r="BE151" s="223"/>
      <c r="BF151" s="223"/>
      <c r="BG151" s="223"/>
      <c r="BH151" s="22"/>
      <c r="BI151" s="22"/>
      <c r="BJ151" s="223"/>
      <c r="BK151" s="223"/>
      <c r="BL151" s="223"/>
      <c r="BM151" s="22"/>
      <c r="BN151" s="22"/>
      <c r="BO151" s="225"/>
      <c r="BP151" s="22"/>
      <c r="BQ151" s="22"/>
      <c r="BR151" s="22"/>
    </row>
    <row r="152" spans="35:70" s="554" customFormat="1">
      <c r="AI152" s="22"/>
      <c r="AJ152" s="22"/>
      <c r="AK152" s="22"/>
      <c r="AL152" s="22"/>
      <c r="AM152" s="22"/>
      <c r="AN152" s="22"/>
      <c r="AO152" s="22"/>
      <c r="AP152" s="22"/>
      <c r="AQ152" s="225"/>
      <c r="AR152" s="225"/>
      <c r="AS152" s="225"/>
      <c r="AT152" s="22"/>
      <c r="AU152" s="22"/>
      <c r="AV152" s="22"/>
      <c r="AW152" s="22"/>
      <c r="AX152" s="22"/>
      <c r="AY152" s="22"/>
      <c r="AZ152" s="223"/>
      <c r="BA152" s="223"/>
      <c r="BB152" s="22"/>
      <c r="BC152" s="223"/>
      <c r="BD152" s="223"/>
      <c r="BE152" s="223"/>
      <c r="BF152" s="223"/>
      <c r="BG152" s="223"/>
      <c r="BH152" s="22"/>
      <c r="BI152" s="22"/>
      <c r="BJ152" s="223"/>
      <c r="BK152" s="223"/>
      <c r="BL152" s="223"/>
      <c r="BM152" s="22"/>
      <c r="BN152" s="22"/>
      <c r="BO152" s="225"/>
      <c r="BP152" s="22"/>
      <c r="BQ152" s="22"/>
      <c r="BR152" s="22"/>
    </row>
    <row r="153" spans="35:70" s="554" customFormat="1">
      <c r="AI153" s="22"/>
      <c r="AJ153" s="22"/>
      <c r="AK153" s="22"/>
      <c r="AL153" s="22"/>
      <c r="AM153" s="22"/>
      <c r="AN153" s="22"/>
      <c r="AO153" s="22"/>
      <c r="AP153" s="22"/>
      <c r="AQ153" s="225"/>
      <c r="AR153" s="225"/>
      <c r="AS153" s="225"/>
      <c r="AT153" s="22"/>
      <c r="AU153" s="22"/>
      <c r="AV153" s="22"/>
      <c r="AW153" s="22"/>
      <c r="AX153" s="22"/>
      <c r="AY153" s="22"/>
      <c r="AZ153" s="223"/>
      <c r="BA153" s="223"/>
      <c r="BB153" s="22"/>
      <c r="BC153" s="223"/>
      <c r="BD153" s="223"/>
      <c r="BE153" s="223"/>
      <c r="BF153" s="223"/>
      <c r="BG153" s="223"/>
      <c r="BH153" s="22"/>
      <c r="BI153" s="22"/>
      <c r="BJ153" s="223"/>
      <c r="BK153" s="223"/>
      <c r="BL153" s="223"/>
      <c r="BM153" s="22"/>
      <c r="BN153" s="22"/>
      <c r="BO153" s="225"/>
      <c r="BP153" s="22"/>
      <c r="BQ153" s="22"/>
      <c r="BR153" s="22"/>
    </row>
    <row r="154" spans="35:70" s="554" customFormat="1">
      <c r="AI154" s="22"/>
      <c r="AJ154" s="22"/>
      <c r="AK154" s="22"/>
      <c r="AL154" s="22"/>
      <c r="AM154" s="22"/>
      <c r="AN154" s="22"/>
      <c r="AO154" s="22"/>
      <c r="AP154" s="22"/>
      <c r="AQ154" s="225"/>
      <c r="AR154" s="225"/>
      <c r="AS154" s="225"/>
      <c r="AT154" s="22"/>
      <c r="AU154" s="22"/>
      <c r="AV154" s="22"/>
      <c r="AW154" s="22"/>
      <c r="AX154" s="22"/>
      <c r="AY154" s="22"/>
      <c r="AZ154" s="223"/>
      <c r="BA154" s="223"/>
      <c r="BB154" s="22"/>
      <c r="BC154" s="223"/>
      <c r="BD154" s="223"/>
      <c r="BE154" s="223"/>
      <c r="BF154" s="223"/>
      <c r="BG154" s="223"/>
      <c r="BH154" s="22"/>
      <c r="BI154" s="22"/>
      <c r="BJ154" s="223"/>
      <c r="BK154" s="223"/>
      <c r="BL154" s="223"/>
      <c r="BM154" s="22"/>
      <c r="BN154" s="22"/>
      <c r="BO154" s="225"/>
      <c r="BP154" s="22"/>
      <c r="BQ154" s="22"/>
      <c r="BR154" s="22"/>
    </row>
    <row r="155" spans="35:70" s="554" customFormat="1">
      <c r="AI155" s="22"/>
      <c r="AJ155" s="22"/>
      <c r="AK155" s="22"/>
      <c r="AL155" s="22"/>
      <c r="AM155" s="22"/>
      <c r="AN155" s="22"/>
      <c r="AO155" s="22"/>
      <c r="AP155" s="22"/>
      <c r="AQ155" s="225"/>
      <c r="AR155" s="225"/>
      <c r="AS155" s="225"/>
      <c r="AT155" s="22"/>
      <c r="AU155" s="22"/>
      <c r="AV155" s="22"/>
      <c r="AW155" s="22"/>
      <c r="AX155" s="22"/>
      <c r="AY155" s="22"/>
      <c r="AZ155" s="223"/>
      <c r="BA155" s="223"/>
      <c r="BB155" s="22"/>
      <c r="BC155" s="223"/>
      <c r="BD155" s="223"/>
      <c r="BE155" s="223"/>
      <c r="BF155" s="223"/>
      <c r="BG155" s="223"/>
      <c r="BH155" s="22"/>
      <c r="BI155" s="22"/>
      <c r="BJ155" s="223"/>
      <c r="BK155" s="223"/>
      <c r="BL155" s="223"/>
      <c r="BM155" s="22"/>
      <c r="BN155" s="22"/>
      <c r="BO155" s="225"/>
      <c r="BP155" s="22"/>
      <c r="BQ155" s="22"/>
      <c r="BR155" s="22"/>
    </row>
    <row r="156" spans="35:70" s="554" customFormat="1">
      <c r="AI156" s="22"/>
      <c r="AJ156" s="22"/>
      <c r="AK156" s="22"/>
      <c r="AL156" s="22"/>
      <c r="AM156" s="22"/>
      <c r="AN156" s="22"/>
      <c r="AO156" s="22"/>
      <c r="AP156" s="22"/>
      <c r="AQ156" s="225"/>
      <c r="AR156" s="225"/>
      <c r="AS156" s="225"/>
      <c r="AT156" s="22"/>
      <c r="AU156" s="22"/>
      <c r="AV156" s="22"/>
      <c r="AW156" s="22"/>
      <c r="AX156" s="22"/>
      <c r="AY156" s="22"/>
      <c r="AZ156" s="223"/>
      <c r="BA156" s="223"/>
      <c r="BB156" s="22"/>
      <c r="BC156" s="223"/>
      <c r="BD156" s="223"/>
      <c r="BE156" s="223"/>
      <c r="BF156" s="223"/>
      <c r="BG156" s="223"/>
      <c r="BH156" s="22"/>
      <c r="BI156" s="22"/>
      <c r="BJ156" s="223"/>
      <c r="BK156" s="223"/>
      <c r="BL156" s="223"/>
      <c r="BM156" s="22"/>
      <c r="BN156" s="22"/>
      <c r="BO156" s="225"/>
      <c r="BP156" s="22"/>
      <c r="BQ156" s="22"/>
      <c r="BR156" s="22"/>
    </row>
    <row r="157" spans="35:70" s="554" customFormat="1">
      <c r="AI157" s="22"/>
      <c r="AJ157" s="22"/>
      <c r="AK157" s="22"/>
      <c r="AL157" s="22"/>
      <c r="AM157" s="22"/>
      <c r="AN157" s="22"/>
      <c r="AO157" s="22"/>
      <c r="AP157" s="22"/>
      <c r="AQ157" s="225"/>
      <c r="AR157" s="225"/>
      <c r="AS157" s="225"/>
      <c r="AT157" s="22"/>
      <c r="AU157" s="22"/>
      <c r="AV157" s="22"/>
      <c r="AW157" s="22"/>
      <c r="AX157" s="22"/>
      <c r="AY157" s="22"/>
      <c r="AZ157" s="223"/>
      <c r="BA157" s="223"/>
      <c r="BB157" s="22"/>
      <c r="BC157" s="223"/>
      <c r="BD157" s="223"/>
      <c r="BE157" s="223"/>
      <c r="BF157" s="223"/>
      <c r="BG157" s="223"/>
      <c r="BH157" s="22"/>
      <c r="BI157" s="22"/>
      <c r="BJ157" s="223"/>
      <c r="BK157" s="223"/>
      <c r="BL157" s="223"/>
      <c r="BM157" s="22"/>
      <c r="BN157" s="22"/>
      <c r="BO157" s="225"/>
      <c r="BP157" s="22"/>
      <c r="BQ157" s="22"/>
      <c r="BR157" s="22"/>
    </row>
    <row r="158" spans="35:70" s="554" customFormat="1">
      <c r="AI158" s="22"/>
      <c r="AJ158" s="22"/>
      <c r="AK158" s="22"/>
      <c r="AL158" s="22"/>
      <c r="AM158" s="22"/>
      <c r="AN158" s="22"/>
      <c r="AO158" s="22"/>
      <c r="AP158" s="22"/>
      <c r="AQ158" s="225"/>
      <c r="AR158" s="225"/>
      <c r="AS158" s="225"/>
      <c r="AT158" s="22"/>
      <c r="AU158" s="22"/>
      <c r="AV158" s="22"/>
      <c r="AW158" s="22"/>
      <c r="AX158" s="22"/>
      <c r="AY158" s="22"/>
      <c r="AZ158" s="223"/>
      <c r="BA158" s="223"/>
      <c r="BB158" s="22"/>
      <c r="BC158" s="223"/>
      <c r="BD158" s="223"/>
      <c r="BE158" s="223"/>
      <c r="BF158" s="223"/>
      <c r="BG158" s="223"/>
      <c r="BH158" s="22"/>
      <c r="BI158" s="22"/>
      <c r="BJ158" s="223"/>
      <c r="BK158" s="223"/>
      <c r="BL158" s="223"/>
      <c r="BM158" s="22"/>
      <c r="BN158" s="22"/>
      <c r="BO158" s="225"/>
      <c r="BP158" s="22"/>
      <c r="BQ158" s="22"/>
      <c r="BR158" s="22"/>
    </row>
    <row r="159" spans="35:70" s="554" customFormat="1">
      <c r="AI159" s="22"/>
      <c r="AJ159" s="22"/>
      <c r="AK159" s="22"/>
      <c r="AL159" s="22"/>
      <c r="AM159" s="22"/>
      <c r="AN159" s="22"/>
      <c r="AO159" s="22"/>
      <c r="AP159" s="22"/>
      <c r="AQ159" s="225"/>
      <c r="AR159" s="225"/>
      <c r="AS159" s="225"/>
      <c r="AT159" s="22"/>
      <c r="AU159" s="22"/>
      <c r="AV159" s="22"/>
      <c r="AW159" s="22"/>
      <c r="AX159" s="22"/>
      <c r="AY159" s="22"/>
      <c r="AZ159" s="223"/>
      <c r="BA159" s="223"/>
      <c r="BB159" s="22"/>
      <c r="BC159" s="223"/>
      <c r="BD159" s="223"/>
      <c r="BE159" s="223"/>
      <c r="BF159" s="223"/>
      <c r="BG159" s="223"/>
      <c r="BH159" s="22"/>
      <c r="BI159" s="22"/>
      <c r="BJ159" s="223"/>
      <c r="BK159" s="223"/>
      <c r="BL159" s="223"/>
      <c r="BM159" s="22"/>
      <c r="BN159" s="22"/>
      <c r="BO159" s="225"/>
      <c r="BP159" s="22"/>
      <c r="BQ159" s="22"/>
      <c r="BR159" s="22"/>
    </row>
    <row r="160" spans="35:70" s="554" customFormat="1">
      <c r="AI160" s="22"/>
      <c r="AJ160" s="22"/>
      <c r="AK160" s="22"/>
      <c r="AL160" s="22"/>
      <c r="AM160" s="22"/>
      <c r="AN160" s="22"/>
      <c r="AO160" s="22"/>
      <c r="AP160" s="22"/>
      <c r="AQ160" s="225"/>
      <c r="AR160" s="225"/>
      <c r="AS160" s="225"/>
      <c r="AT160" s="22"/>
      <c r="AU160" s="22"/>
      <c r="AV160" s="22"/>
      <c r="AW160" s="22"/>
      <c r="AX160" s="22"/>
      <c r="AY160" s="22"/>
      <c r="AZ160" s="223"/>
      <c r="BA160" s="223"/>
      <c r="BB160" s="22"/>
      <c r="BC160" s="223"/>
      <c r="BD160" s="223"/>
      <c r="BE160" s="223"/>
      <c r="BF160" s="223"/>
      <c r="BG160" s="223"/>
      <c r="BH160" s="22"/>
      <c r="BI160" s="22"/>
      <c r="BJ160" s="223"/>
      <c r="BK160" s="223"/>
      <c r="BL160" s="223"/>
      <c r="BM160" s="22"/>
      <c r="BN160" s="22"/>
      <c r="BO160" s="225"/>
      <c r="BP160" s="22"/>
      <c r="BQ160" s="22"/>
      <c r="BR160" s="22"/>
    </row>
    <row r="161" spans="35:86" s="554" customFormat="1">
      <c r="AI161" s="22"/>
      <c r="AJ161" s="22"/>
      <c r="AK161" s="22"/>
      <c r="AL161" s="22"/>
      <c r="AM161" s="22"/>
      <c r="AN161" s="22"/>
      <c r="AO161" s="22"/>
      <c r="AP161" s="22"/>
      <c r="AQ161" s="225"/>
      <c r="AR161" s="225"/>
      <c r="AS161" s="225"/>
      <c r="AT161" s="22"/>
      <c r="AU161" s="22"/>
      <c r="AV161" s="22"/>
      <c r="AW161" s="22"/>
      <c r="AX161" s="22"/>
      <c r="AY161" s="22"/>
      <c r="AZ161" s="223"/>
      <c r="BA161" s="223"/>
      <c r="BB161" s="22"/>
      <c r="BC161" s="223"/>
      <c r="BD161" s="223"/>
      <c r="BE161" s="223"/>
      <c r="BF161" s="223"/>
      <c r="BG161" s="223"/>
      <c r="BH161" s="22"/>
      <c r="BI161" s="22"/>
      <c r="BJ161" s="223"/>
      <c r="BK161" s="223"/>
      <c r="BL161" s="223"/>
      <c r="BM161" s="22"/>
      <c r="BN161" s="22"/>
      <c r="BO161" s="225"/>
      <c r="BP161" s="22"/>
      <c r="BQ161" s="22"/>
      <c r="BR161" s="22"/>
    </row>
    <row r="162" spans="35:86" s="554" customFormat="1">
      <c r="AI162" s="22"/>
      <c r="AJ162" s="22"/>
      <c r="AK162" s="22"/>
      <c r="AL162" s="22"/>
      <c r="AM162" s="22"/>
      <c r="AN162" s="22"/>
      <c r="AO162" s="22"/>
      <c r="AP162" s="22"/>
      <c r="AQ162" s="225"/>
      <c r="AR162" s="225"/>
      <c r="AS162" s="225"/>
      <c r="AT162" s="22"/>
      <c r="AU162" s="22"/>
      <c r="AV162" s="22"/>
      <c r="AW162" s="22"/>
      <c r="AX162" s="22"/>
      <c r="AY162" s="22"/>
      <c r="AZ162" s="223"/>
      <c r="BA162" s="223"/>
      <c r="BB162" s="22"/>
      <c r="BC162" s="223"/>
      <c r="BD162" s="223"/>
      <c r="BE162" s="223"/>
      <c r="BF162" s="223"/>
      <c r="BG162" s="223"/>
      <c r="BH162" s="22"/>
      <c r="BI162" s="22"/>
      <c r="BJ162" s="223"/>
      <c r="BK162" s="223"/>
      <c r="BL162" s="223"/>
      <c r="BM162" s="22"/>
      <c r="BN162" s="22"/>
      <c r="BO162" s="225"/>
      <c r="BP162" s="22"/>
      <c r="BQ162" s="22"/>
      <c r="BR162" s="22"/>
    </row>
    <row r="163" spans="35:86" s="554" customFormat="1">
      <c r="AI163" s="22"/>
      <c r="AJ163" s="22"/>
      <c r="AK163" s="22"/>
      <c r="AL163" s="22"/>
      <c r="AM163" s="22"/>
      <c r="AN163" s="22"/>
      <c r="AO163" s="22"/>
      <c r="AP163" s="22"/>
      <c r="AQ163" s="225"/>
      <c r="AR163" s="225"/>
      <c r="AS163" s="225"/>
      <c r="AT163" s="22"/>
      <c r="AU163" s="22"/>
      <c r="AV163" s="22"/>
      <c r="AW163" s="22"/>
      <c r="AX163" s="22"/>
      <c r="AY163" s="22"/>
      <c r="AZ163" s="223"/>
      <c r="BA163" s="223"/>
      <c r="BB163" s="22"/>
      <c r="BC163" s="223"/>
      <c r="BD163" s="223"/>
      <c r="BE163" s="223"/>
      <c r="BF163" s="223"/>
      <c r="BG163" s="223"/>
      <c r="BH163" s="22"/>
      <c r="BI163" s="22"/>
      <c r="BJ163" s="223"/>
      <c r="BK163" s="223"/>
      <c r="BL163" s="223"/>
      <c r="BM163" s="22"/>
      <c r="BN163" s="22"/>
      <c r="BO163" s="225"/>
      <c r="BP163" s="22"/>
      <c r="BQ163" s="22"/>
      <c r="BR163" s="22"/>
    </row>
    <row r="164" spans="35:86" s="554" customFormat="1">
      <c r="AI164" s="22"/>
      <c r="AJ164" s="22"/>
      <c r="AK164" s="22"/>
      <c r="AL164" s="22"/>
      <c r="AM164" s="22"/>
      <c r="AN164" s="22"/>
      <c r="AO164" s="22"/>
      <c r="AP164" s="22"/>
      <c r="AQ164" s="225"/>
      <c r="AR164" s="225"/>
      <c r="AS164" s="225"/>
      <c r="AT164" s="22"/>
      <c r="AU164" s="22"/>
      <c r="AV164" s="22"/>
      <c r="AW164" s="22"/>
      <c r="AX164" s="22"/>
      <c r="AY164" s="22"/>
      <c r="AZ164" s="223"/>
      <c r="BA164" s="223"/>
      <c r="BB164" s="22"/>
      <c r="BC164" s="223"/>
      <c r="BD164" s="223"/>
      <c r="BE164" s="223"/>
      <c r="BF164" s="223"/>
      <c r="BG164" s="223"/>
      <c r="BH164" s="22"/>
      <c r="BI164" s="22"/>
      <c r="BJ164" s="223"/>
      <c r="BK164" s="223"/>
      <c r="BL164" s="223"/>
      <c r="BM164" s="22"/>
      <c r="BN164" s="22"/>
      <c r="BO164" s="225"/>
      <c r="BP164" s="22"/>
      <c r="BQ164" s="22"/>
      <c r="BR164" s="22"/>
    </row>
    <row r="165" spans="35:86" s="554" customFormat="1">
      <c r="AI165" s="22"/>
      <c r="AJ165" s="22"/>
      <c r="AK165" s="22"/>
      <c r="AL165" s="22"/>
      <c r="AM165" s="22"/>
      <c r="AN165" s="22"/>
      <c r="AO165" s="22"/>
      <c r="AP165" s="22"/>
      <c r="AQ165" s="225"/>
      <c r="AR165" s="225"/>
      <c r="AS165" s="225"/>
      <c r="AT165" s="22"/>
      <c r="AU165" s="22"/>
      <c r="AV165" s="22"/>
      <c r="AW165" s="22"/>
      <c r="AX165" s="22"/>
      <c r="AY165" s="22"/>
      <c r="AZ165" s="223"/>
      <c r="BA165" s="223"/>
      <c r="BB165" s="22"/>
      <c r="BC165" s="223"/>
      <c r="BD165" s="223"/>
      <c r="BE165" s="223"/>
      <c r="BF165" s="223"/>
      <c r="BG165" s="223"/>
      <c r="BH165" s="22"/>
      <c r="BI165" s="22"/>
      <c r="BJ165" s="223"/>
      <c r="BK165" s="223"/>
      <c r="BL165" s="223"/>
      <c r="BM165" s="22"/>
      <c r="BN165" s="22"/>
      <c r="BO165" s="225"/>
      <c r="BP165" s="22"/>
      <c r="BQ165" s="22"/>
      <c r="BR165" s="22"/>
    </row>
    <row r="166" spans="35:86" s="554" customFormat="1">
      <c r="AI166" s="22"/>
      <c r="AJ166" s="22"/>
      <c r="AK166" s="22"/>
      <c r="AL166" s="22"/>
      <c r="AM166" s="22"/>
      <c r="AN166" s="22"/>
      <c r="AO166" s="22"/>
      <c r="AP166" s="22"/>
      <c r="AQ166" s="225"/>
      <c r="AR166" s="225"/>
      <c r="AS166" s="225"/>
      <c r="AT166" s="22"/>
      <c r="AU166" s="22"/>
      <c r="AV166" s="22"/>
      <c r="AW166" s="22"/>
      <c r="AX166" s="22"/>
      <c r="AY166" s="22"/>
      <c r="AZ166" s="223"/>
      <c r="BA166" s="223"/>
      <c r="BB166" s="22"/>
      <c r="BC166" s="223"/>
      <c r="BD166" s="223"/>
      <c r="BE166" s="223"/>
      <c r="BF166" s="223"/>
      <c r="BG166" s="223"/>
      <c r="BH166" s="22"/>
      <c r="BI166" s="22"/>
      <c r="BJ166" s="223"/>
      <c r="BK166" s="223"/>
      <c r="BL166" s="223"/>
      <c r="BM166" s="22"/>
      <c r="BN166" s="22"/>
      <c r="BO166" s="225"/>
      <c r="BP166" s="22"/>
      <c r="BQ166" s="22"/>
      <c r="BR166" s="22"/>
    </row>
    <row r="167" spans="35:86" s="554" customFormat="1">
      <c r="AI167" s="22"/>
      <c r="AJ167" s="22"/>
      <c r="AK167" s="22"/>
      <c r="AL167" s="22"/>
      <c r="AM167" s="22"/>
      <c r="AN167" s="22"/>
      <c r="AO167" s="22"/>
      <c r="AP167" s="22"/>
      <c r="AQ167" s="225"/>
      <c r="AR167" s="225"/>
      <c r="AS167" s="225"/>
      <c r="AT167" s="22"/>
      <c r="AU167" s="22"/>
      <c r="AV167" s="22"/>
      <c r="AW167" s="22"/>
      <c r="AX167" s="22"/>
      <c r="AY167" s="22"/>
      <c r="AZ167" s="223"/>
      <c r="BA167" s="223"/>
      <c r="BB167" s="22"/>
      <c r="BC167" s="223"/>
      <c r="BD167" s="223"/>
      <c r="BE167" s="223"/>
      <c r="BF167" s="223"/>
      <c r="BG167" s="223"/>
      <c r="BH167" s="22"/>
      <c r="BI167" s="22"/>
      <c r="BJ167" s="223"/>
      <c r="BK167" s="223"/>
      <c r="BL167" s="223"/>
      <c r="BM167" s="22"/>
      <c r="BN167" s="22"/>
      <c r="BO167" s="225"/>
      <c r="BP167" s="22"/>
      <c r="BQ167" s="22"/>
      <c r="BR167" s="22"/>
    </row>
    <row r="168" spans="35:86" s="554" customFormat="1">
      <c r="AI168" s="22"/>
      <c r="AJ168" s="22"/>
      <c r="AK168" s="22"/>
      <c r="AL168" s="22"/>
      <c r="AM168" s="22"/>
      <c r="AN168" s="22"/>
      <c r="AO168" s="22"/>
      <c r="AP168" s="22"/>
      <c r="AQ168" s="225"/>
      <c r="AR168" s="225"/>
      <c r="AS168" s="225"/>
      <c r="AT168" s="22"/>
      <c r="AU168" s="22"/>
      <c r="AV168" s="22"/>
      <c r="AW168" s="22"/>
      <c r="AX168" s="22"/>
      <c r="AY168" s="22"/>
      <c r="AZ168" s="223"/>
      <c r="BA168" s="223"/>
      <c r="BB168" s="22"/>
      <c r="BC168" s="223"/>
      <c r="BD168" s="223"/>
      <c r="BE168" s="223"/>
      <c r="BF168" s="223"/>
      <c r="BG168" s="223"/>
      <c r="BH168" s="22"/>
      <c r="BI168" s="22"/>
      <c r="BJ168" s="223"/>
      <c r="BK168" s="223"/>
      <c r="BL168" s="223"/>
      <c r="BM168" s="22"/>
      <c r="BN168" s="22"/>
      <c r="BO168" s="225"/>
      <c r="BP168" s="22"/>
      <c r="BQ168" s="22"/>
      <c r="BR168" s="22"/>
    </row>
    <row r="169" spans="35:86" s="554" customFormat="1">
      <c r="AI169" s="22"/>
      <c r="AJ169" s="22"/>
      <c r="AK169" s="22"/>
      <c r="AL169" s="22"/>
      <c r="AM169" s="22"/>
      <c r="AN169" s="22"/>
      <c r="AO169" s="22"/>
      <c r="AP169" s="22"/>
      <c r="AQ169" s="225"/>
      <c r="AR169" s="225"/>
      <c r="AS169" s="225"/>
      <c r="AT169" s="22"/>
      <c r="AU169" s="22"/>
      <c r="AV169" s="22"/>
      <c r="AW169" s="22"/>
      <c r="AX169" s="22"/>
      <c r="AY169" s="22"/>
      <c r="AZ169" s="223"/>
      <c r="BA169" s="223"/>
      <c r="BB169" s="22"/>
      <c r="BC169" s="223"/>
      <c r="BD169" s="223"/>
      <c r="BE169" s="223"/>
      <c r="BF169" s="223"/>
      <c r="BG169" s="223"/>
      <c r="BH169" s="22"/>
      <c r="BI169" s="22"/>
      <c r="BJ169" s="223"/>
      <c r="BK169" s="223"/>
      <c r="BL169" s="223"/>
      <c r="BM169" s="22"/>
      <c r="BN169" s="22"/>
      <c r="BO169" s="225"/>
      <c r="BP169" s="22"/>
      <c r="BQ169" s="22"/>
      <c r="BR169" s="22"/>
    </row>
    <row r="170" spans="35:86" s="554" customFormat="1">
      <c r="AI170" s="22"/>
      <c r="AJ170" s="22"/>
      <c r="AK170" s="22"/>
      <c r="AL170" s="22"/>
      <c r="AM170" s="22"/>
      <c r="AN170" s="22"/>
      <c r="AO170" s="22"/>
      <c r="AP170" s="22"/>
      <c r="AQ170" s="225"/>
      <c r="AR170" s="225"/>
      <c r="AS170" s="225"/>
      <c r="AT170" s="22"/>
      <c r="AU170" s="22"/>
      <c r="AV170" s="22"/>
      <c r="AW170" s="22"/>
      <c r="AX170" s="22"/>
      <c r="AY170" s="22"/>
      <c r="AZ170" s="223"/>
      <c r="BA170" s="223"/>
      <c r="BB170" s="22"/>
      <c r="BC170" s="223"/>
      <c r="BD170" s="223"/>
      <c r="BE170" s="223"/>
      <c r="BF170" s="223"/>
      <c r="BG170" s="223"/>
      <c r="BH170" s="22"/>
      <c r="BI170" s="22"/>
      <c r="BJ170" s="223"/>
      <c r="BK170" s="223"/>
      <c r="BL170" s="223"/>
      <c r="BM170" s="22"/>
      <c r="BN170" s="22"/>
      <c r="BO170" s="225"/>
      <c r="BP170" s="22"/>
      <c r="BQ170" s="22"/>
      <c r="BR170" s="22"/>
    </row>
    <row r="171" spans="35:86" s="554" customFormat="1">
      <c r="AI171" s="22"/>
      <c r="AJ171" s="22"/>
      <c r="AK171" s="22"/>
      <c r="AL171" s="22"/>
      <c r="AM171" s="22"/>
      <c r="AN171" s="22"/>
      <c r="AO171" s="22"/>
      <c r="AP171" s="22"/>
      <c r="AQ171" s="225"/>
      <c r="AR171" s="225"/>
      <c r="AS171" s="225"/>
      <c r="AT171" s="22"/>
      <c r="AU171" s="22"/>
      <c r="AV171" s="22"/>
      <c r="AW171" s="22"/>
      <c r="AX171" s="22"/>
      <c r="AY171" s="22"/>
      <c r="AZ171" s="223"/>
      <c r="BA171" s="223"/>
      <c r="BB171" s="22"/>
      <c r="BC171" s="223"/>
      <c r="BD171" s="223"/>
      <c r="BE171" s="223"/>
      <c r="BF171" s="223"/>
      <c r="BG171" s="223"/>
      <c r="BH171" s="22"/>
      <c r="BI171" s="22"/>
      <c r="BJ171" s="223"/>
      <c r="BK171" s="223"/>
      <c r="BL171" s="223"/>
      <c r="BM171" s="22"/>
      <c r="BN171" s="22"/>
      <c r="BO171" s="225"/>
      <c r="BP171" s="22"/>
      <c r="BQ171" s="22"/>
      <c r="BR171" s="22"/>
    </row>
    <row r="172" spans="35:86" s="554" customFormat="1">
      <c r="AI172" s="22"/>
      <c r="AJ172" s="22"/>
      <c r="AK172" s="22"/>
      <c r="AL172" s="22"/>
      <c r="AM172" s="22"/>
      <c r="AN172" s="22"/>
      <c r="AO172" s="22"/>
      <c r="AP172" s="22"/>
      <c r="AQ172" s="225"/>
      <c r="AR172" s="225"/>
      <c r="AS172" s="225"/>
      <c r="AT172" s="22"/>
      <c r="AU172" s="22"/>
      <c r="AV172" s="22"/>
      <c r="AW172" s="22"/>
      <c r="AX172" s="22"/>
      <c r="AY172" s="22"/>
      <c r="AZ172" s="223"/>
      <c r="BA172" s="223"/>
      <c r="BB172" s="22"/>
      <c r="BC172" s="223"/>
      <c r="BD172" s="223"/>
      <c r="BE172" s="223"/>
      <c r="BF172" s="223"/>
      <c r="BG172" s="223"/>
      <c r="BH172" s="22"/>
      <c r="BI172" s="22"/>
      <c r="BJ172" s="223"/>
      <c r="BK172" s="223"/>
      <c r="BL172" s="223"/>
      <c r="BM172" s="22"/>
      <c r="BN172" s="22"/>
      <c r="BO172" s="225"/>
      <c r="BP172" s="22"/>
      <c r="BQ172" s="22"/>
      <c r="BR172" s="22"/>
    </row>
    <row r="173" spans="35:86" s="554" customFormat="1">
      <c r="AI173" s="22"/>
      <c r="AJ173" s="22"/>
      <c r="AK173" s="22"/>
      <c r="AL173" s="22"/>
      <c r="AM173" s="22"/>
      <c r="AN173" s="22"/>
      <c r="AO173" s="22"/>
      <c r="AP173" s="22"/>
      <c r="AQ173" s="225"/>
      <c r="AR173" s="225"/>
      <c r="AS173" s="225"/>
      <c r="AT173" s="22"/>
      <c r="AU173" s="22"/>
      <c r="AV173" s="22"/>
      <c r="AW173" s="22"/>
      <c r="AX173" s="22"/>
      <c r="AY173" s="22"/>
      <c r="AZ173" s="223"/>
      <c r="BA173" s="223"/>
      <c r="BB173" s="22"/>
      <c r="BC173" s="223"/>
      <c r="BD173" s="223"/>
      <c r="BE173" s="223"/>
      <c r="BF173" s="223"/>
      <c r="BG173" s="223"/>
      <c r="BH173" s="22"/>
      <c r="BI173" s="22"/>
      <c r="BJ173" s="223"/>
      <c r="BK173" s="223"/>
      <c r="BL173" s="223"/>
      <c r="BM173" s="22"/>
      <c r="BN173" s="22"/>
      <c r="BO173" s="225"/>
      <c r="BP173" s="22"/>
      <c r="BQ173" s="22"/>
      <c r="BR173" s="22"/>
    </row>
    <row r="174" spans="35:86" s="554" customFormat="1">
      <c r="AI174" s="22"/>
      <c r="AJ174" s="22"/>
      <c r="AK174" s="22"/>
      <c r="AL174" s="22"/>
      <c r="AM174" s="22"/>
      <c r="AN174" s="22"/>
      <c r="AO174" s="22"/>
      <c r="AP174" s="22"/>
      <c r="AQ174" s="225"/>
      <c r="AR174" s="225"/>
      <c r="AS174" s="225"/>
      <c r="AT174" s="22"/>
      <c r="AU174" s="22"/>
      <c r="AV174" s="22"/>
      <c r="AW174" s="22"/>
      <c r="AX174" s="22"/>
      <c r="AY174" s="22"/>
      <c r="AZ174" s="223"/>
      <c r="BA174" s="223"/>
      <c r="BB174" s="22"/>
      <c r="BC174" s="223"/>
      <c r="BD174" s="223"/>
      <c r="BE174" s="223"/>
      <c r="BF174" s="223"/>
      <c r="BG174" s="223"/>
      <c r="BH174" s="22"/>
      <c r="BI174" s="22"/>
      <c r="BJ174" s="223"/>
      <c r="BK174" s="223"/>
      <c r="BL174" s="223"/>
      <c r="BM174" s="22"/>
      <c r="BN174" s="22"/>
      <c r="BO174" s="225"/>
      <c r="BP174" s="22"/>
      <c r="BQ174" s="22"/>
      <c r="BR174" s="22"/>
    </row>
    <row r="175" spans="35:86" s="554" customFormat="1">
      <c r="AI175" s="22"/>
      <c r="AJ175" s="22"/>
      <c r="AK175" s="22"/>
      <c r="AL175" s="22"/>
      <c r="AM175" s="22"/>
      <c r="AN175" s="22"/>
      <c r="AO175" s="22"/>
      <c r="AP175" s="22"/>
      <c r="AQ175" s="225"/>
      <c r="AR175" s="225"/>
      <c r="AS175" s="225"/>
      <c r="AT175" s="22"/>
      <c r="AU175" s="22"/>
      <c r="AV175" s="22"/>
      <c r="AW175" s="22"/>
      <c r="AX175" s="22"/>
      <c r="AY175" s="22"/>
      <c r="AZ175" s="223"/>
      <c r="BA175" s="223"/>
      <c r="BB175" s="22"/>
      <c r="BC175" s="223"/>
      <c r="BD175" s="223"/>
      <c r="BE175" s="223"/>
      <c r="BF175" s="223"/>
      <c r="BG175" s="223"/>
      <c r="BH175" s="22"/>
      <c r="BI175" s="22"/>
      <c r="BJ175" s="223"/>
      <c r="BK175" s="223"/>
      <c r="BL175" s="223"/>
      <c r="BM175" s="22"/>
      <c r="BN175" s="22"/>
      <c r="BO175" s="225"/>
      <c r="BP175" s="22"/>
      <c r="BQ175" s="22"/>
      <c r="BR175" s="22"/>
    </row>
    <row r="176" spans="35:86">
      <c r="AI176" s="22"/>
      <c r="AJ176" s="22"/>
      <c r="AK176" s="22"/>
      <c r="AL176" s="22"/>
      <c r="AM176" s="22"/>
      <c r="AN176" s="22"/>
      <c r="AO176" s="22"/>
      <c r="AP176" s="22"/>
      <c r="AQ176" s="225"/>
      <c r="AR176" s="225"/>
      <c r="AS176" s="225"/>
      <c r="AT176" s="22"/>
      <c r="AU176" s="22"/>
      <c r="AV176" s="22"/>
      <c r="AW176" s="22"/>
      <c r="AX176" s="22"/>
      <c r="AY176" s="22"/>
      <c r="AZ176" s="223"/>
      <c r="BA176" s="223"/>
      <c r="BB176" s="22"/>
      <c r="BC176" s="223"/>
      <c r="BD176" s="223"/>
      <c r="BE176" s="223"/>
      <c r="BF176" s="223"/>
      <c r="BG176" s="223"/>
      <c r="BH176" s="22"/>
      <c r="BI176" s="22"/>
      <c r="BJ176" s="223"/>
      <c r="BK176" s="223"/>
      <c r="BL176" s="223"/>
      <c r="BM176" s="22"/>
      <c r="BN176" s="22"/>
      <c r="BO176" s="225"/>
      <c r="BP176" s="22"/>
      <c r="BQ176" s="22"/>
      <c r="BR176" s="22"/>
      <c r="BY176"/>
      <c r="CA176"/>
      <c r="CB176"/>
      <c r="CH176"/>
    </row>
    <row r="177" spans="16:94">
      <c r="AI177" s="22"/>
      <c r="AJ177" s="22"/>
      <c r="AK177" s="22"/>
      <c r="AL177" s="22"/>
      <c r="AM177" s="22"/>
      <c r="AN177" s="22"/>
      <c r="AO177" s="22"/>
      <c r="AP177" s="22"/>
      <c r="AQ177" s="225"/>
      <c r="AR177" s="225"/>
      <c r="AS177" s="225"/>
      <c r="AT177" s="22"/>
      <c r="AU177" s="22"/>
      <c r="AV177" s="22"/>
      <c r="AW177" s="22"/>
      <c r="AX177" s="22"/>
      <c r="AY177" s="22"/>
      <c r="AZ177" s="223"/>
      <c r="BA177" s="223"/>
      <c r="BB177" s="22"/>
      <c r="BC177" s="223"/>
      <c r="BD177" s="223"/>
      <c r="BE177" s="223"/>
      <c r="BF177" s="223"/>
      <c r="BG177" s="223"/>
      <c r="BH177" s="22"/>
      <c r="BI177" s="22"/>
      <c r="BJ177" s="223"/>
      <c r="BK177" s="223"/>
      <c r="BL177" s="223"/>
      <c r="BM177" s="22"/>
      <c r="BN177" s="22"/>
      <c r="BO177" s="225"/>
      <c r="BP177" s="22"/>
      <c r="BQ177" s="22"/>
      <c r="BR177" s="22"/>
      <c r="BY177"/>
      <c r="CA177"/>
      <c r="CB177"/>
      <c r="CH177"/>
    </row>
    <row r="178" spans="16:94">
      <c r="AI178" s="22"/>
      <c r="AJ178" s="22"/>
      <c r="AK178" s="22"/>
      <c r="AL178" s="22"/>
      <c r="AM178" s="22"/>
      <c r="AN178" s="22"/>
      <c r="AO178" s="22"/>
      <c r="AP178" s="22"/>
      <c r="AQ178" s="225"/>
      <c r="AR178" s="225"/>
      <c r="AS178" s="225"/>
      <c r="AT178" s="22"/>
      <c r="AU178" s="22"/>
      <c r="AV178" s="22"/>
      <c r="AW178" s="22"/>
      <c r="AX178" s="22"/>
      <c r="AY178" s="22"/>
      <c r="AZ178" s="223"/>
      <c r="BA178" s="223"/>
      <c r="BB178" s="22"/>
      <c r="BC178" s="223"/>
      <c r="BD178" s="223"/>
      <c r="BE178" s="223"/>
      <c r="BF178" s="223"/>
      <c r="BG178" s="223"/>
      <c r="BH178" s="22"/>
      <c r="BI178" s="22"/>
      <c r="BJ178" s="223"/>
      <c r="BK178" s="223"/>
      <c r="BL178" s="223"/>
      <c r="BM178" s="22"/>
      <c r="BN178" s="22"/>
      <c r="BO178" s="225"/>
      <c r="BP178" s="22"/>
      <c r="BQ178" s="22"/>
      <c r="BR178" s="22"/>
      <c r="BY178"/>
      <c r="CA178"/>
      <c r="CB178"/>
      <c r="CH178"/>
    </row>
    <row r="179" spans="16:94">
      <c r="AI179" s="22"/>
      <c r="AJ179" s="22"/>
      <c r="AK179" s="22"/>
      <c r="AL179" s="22"/>
      <c r="AM179" s="22"/>
      <c r="AN179" s="22"/>
      <c r="AO179" s="22"/>
      <c r="AP179" s="22"/>
      <c r="AQ179" s="225"/>
      <c r="AR179" s="225"/>
      <c r="AS179" s="225"/>
      <c r="AT179" s="22"/>
      <c r="AU179" s="22"/>
      <c r="AV179" s="22"/>
      <c r="AW179" s="22"/>
      <c r="AX179" s="22"/>
      <c r="AY179" s="22"/>
      <c r="AZ179" s="223"/>
      <c r="BA179" s="223"/>
      <c r="BB179" s="22"/>
      <c r="BC179" s="223"/>
      <c r="BD179" s="223"/>
      <c r="BE179" s="223"/>
      <c r="BF179" s="223"/>
      <c r="BG179" s="223"/>
      <c r="BH179" s="22"/>
      <c r="BI179" s="22"/>
      <c r="BJ179" s="223"/>
      <c r="BK179" s="223"/>
      <c r="BL179" s="223"/>
      <c r="BM179" s="22"/>
      <c r="BN179" s="22"/>
      <c r="BO179" s="225"/>
      <c r="BP179" s="22"/>
      <c r="BQ179" s="22"/>
      <c r="BR179" s="22"/>
      <c r="BY179"/>
      <c r="CA179"/>
      <c r="CB179"/>
      <c r="CH179"/>
    </row>
    <row r="180" spans="16:94">
      <c r="Q180" s="3"/>
      <c r="AI180" s="22"/>
      <c r="AJ180" s="22"/>
      <c r="AK180" s="22"/>
      <c r="AL180" s="22"/>
      <c r="AM180" s="22"/>
      <c r="AN180" s="22"/>
      <c r="AO180" s="22"/>
      <c r="AP180" s="22"/>
      <c r="AQ180" s="225"/>
      <c r="AR180" s="225"/>
      <c r="AS180" s="225"/>
      <c r="AT180" s="22"/>
      <c r="AU180" s="22"/>
      <c r="AV180" s="22"/>
      <c r="AW180" s="22"/>
      <c r="AX180" s="22"/>
      <c r="AY180" s="22"/>
      <c r="AZ180" s="223"/>
      <c r="BA180" s="223"/>
      <c r="BB180" s="22"/>
      <c r="BC180" s="223"/>
      <c r="BD180" s="223"/>
      <c r="BE180" s="223"/>
      <c r="BF180" s="223"/>
      <c r="BG180" s="223"/>
      <c r="BH180" s="22"/>
      <c r="BI180" s="22"/>
      <c r="BJ180" s="223"/>
      <c r="BK180" s="223"/>
      <c r="BL180" s="223"/>
      <c r="BM180" s="22"/>
      <c r="BN180" s="22"/>
      <c r="BO180" s="225"/>
      <c r="BP180" s="22"/>
      <c r="BQ180" s="22"/>
      <c r="BR180" s="22"/>
      <c r="BY180"/>
      <c r="CA180"/>
      <c r="CB180"/>
      <c r="CH180"/>
    </row>
    <row r="181" spans="16:94">
      <c r="Q181" s="387"/>
      <c r="AI181" s="22"/>
      <c r="AJ181" s="22"/>
      <c r="AK181" s="22"/>
      <c r="AL181" s="22"/>
      <c r="AM181" s="22"/>
      <c r="AN181" s="22"/>
      <c r="AO181" s="22"/>
      <c r="AP181" s="22"/>
      <c r="AQ181" s="225"/>
      <c r="AR181" s="225"/>
      <c r="AS181" s="225"/>
      <c r="AT181" s="22"/>
      <c r="AU181" s="22"/>
      <c r="AV181" s="22"/>
      <c r="AW181" s="22"/>
      <c r="AX181" s="22"/>
      <c r="AY181" s="22"/>
      <c r="AZ181" s="223"/>
      <c r="BA181" s="223"/>
      <c r="BB181" s="22"/>
      <c r="BC181" s="223"/>
      <c r="BD181" s="223"/>
      <c r="BE181" s="223"/>
      <c r="BF181" s="223"/>
      <c r="BG181" s="223"/>
      <c r="BH181" s="22"/>
      <c r="BI181" s="22"/>
      <c r="BJ181" s="223"/>
      <c r="BK181" s="223"/>
      <c r="BL181" s="223"/>
      <c r="BM181" s="22"/>
      <c r="BN181" s="22"/>
      <c r="BO181" s="225"/>
      <c r="BP181" s="22"/>
      <c r="BQ181" s="22"/>
      <c r="BR181" s="22"/>
      <c r="BY181"/>
      <c r="CA181"/>
      <c r="CB181"/>
      <c r="CH181"/>
    </row>
    <row r="182" spans="16:94">
      <c r="Q182" s="3"/>
      <c r="AI182" s="22"/>
      <c r="AJ182" s="22"/>
      <c r="AK182" s="22"/>
      <c r="AL182" s="22"/>
      <c r="AM182" s="22"/>
      <c r="AN182" s="22"/>
      <c r="AO182" s="22"/>
      <c r="AP182" s="22"/>
      <c r="AQ182" s="225"/>
      <c r="AR182" s="225"/>
      <c r="AS182" s="225"/>
      <c r="AT182" s="22"/>
      <c r="AU182" s="22"/>
      <c r="AV182" s="22"/>
      <c r="AW182" s="22"/>
      <c r="AX182" s="22"/>
      <c r="AY182" s="22"/>
      <c r="AZ182" s="223"/>
      <c r="BA182" s="223"/>
      <c r="BB182" s="22"/>
      <c r="BC182" s="223"/>
      <c r="BD182" s="223"/>
      <c r="BE182" s="223"/>
      <c r="BF182" s="223"/>
      <c r="BG182" s="223"/>
      <c r="BH182" s="22"/>
      <c r="BI182" s="22"/>
      <c r="BJ182" s="223"/>
      <c r="BK182" s="223"/>
      <c r="BL182" s="223"/>
      <c r="BM182" s="22"/>
      <c r="BN182" s="22"/>
      <c r="BO182" s="225"/>
      <c r="BP182" s="22"/>
      <c r="BQ182" s="22"/>
      <c r="BR182" s="22"/>
      <c r="BT182" s="1"/>
      <c r="BU182" s="1"/>
      <c r="BV182" s="1"/>
      <c r="BW182" s="1"/>
      <c r="BZ182" s="1"/>
      <c r="CC182" s="1"/>
      <c r="CD182" s="1"/>
      <c r="CE182" s="1"/>
      <c r="CF182" s="1"/>
      <c r="CG182" s="1"/>
      <c r="CI182" s="1"/>
      <c r="CJ182" s="1"/>
      <c r="CK182" s="1"/>
      <c r="CL182" s="1"/>
      <c r="CM182" s="1"/>
      <c r="CN182" s="1"/>
      <c r="CO182" s="1"/>
      <c r="CP182" s="1"/>
    </row>
    <row r="183" spans="16:94">
      <c r="P183">
        <v>9</v>
      </c>
      <c r="Q183" s="3" t="s">
        <v>100</v>
      </c>
      <c r="AI183" s="22"/>
      <c r="AJ183" s="22"/>
      <c r="AK183" s="22"/>
      <c r="AL183" s="22"/>
      <c r="AM183" s="22"/>
      <c r="AN183" s="22"/>
      <c r="AO183" s="22"/>
      <c r="AP183" s="22"/>
      <c r="AQ183" s="225"/>
      <c r="AR183" s="225"/>
      <c r="AS183" s="225"/>
      <c r="AT183" s="22"/>
      <c r="AU183" s="22"/>
      <c r="AV183" s="22"/>
      <c r="AW183" s="22"/>
      <c r="AX183" s="22"/>
      <c r="AY183" s="22"/>
      <c r="AZ183" s="223"/>
      <c r="BA183" s="223"/>
      <c r="BB183" s="22"/>
      <c r="BC183" s="223"/>
      <c r="BD183" s="223"/>
      <c r="BE183" s="223"/>
      <c r="BF183" s="223"/>
      <c r="BG183" s="223"/>
      <c r="BH183" s="22"/>
      <c r="BI183" s="22"/>
      <c r="BJ183" s="223"/>
      <c r="BK183" s="223"/>
      <c r="BL183" s="223"/>
      <c r="BM183" s="22"/>
      <c r="BN183" s="22"/>
      <c r="BO183" s="225"/>
      <c r="BP183" s="22"/>
      <c r="BQ183" s="22"/>
      <c r="BR183" s="22"/>
      <c r="BT183" s="1"/>
      <c r="BU183" s="1"/>
      <c r="BV183" s="1"/>
      <c r="BW183" s="1"/>
      <c r="BX183" s="1"/>
      <c r="BZ183" s="1"/>
      <c r="CC183" s="1"/>
      <c r="CD183" s="1"/>
      <c r="CE183" s="1"/>
      <c r="CF183" s="1"/>
      <c r="CG183" s="1"/>
      <c r="CI183" s="1"/>
      <c r="CJ183" s="1"/>
      <c r="CK183" s="1"/>
      <c r="CL183" s="1"/>
      <c r="CM183" s="1"/>
      <c r="CN183" s="1"/>
      <c r="CO183" s="1"/>
      <c r="CP183" s="1"/>
    </row>
    <row r="184" spans="16:94">
      <c r="P184">
        <v>8</v>
      </c>
      <c r="Q184" s="387" t="s">
        <v>99</v>
      </c>
      <c r="AI184" s="22"/>
      <c r="AJ184" s="22"/>
      <c r="AK184" s="22"/>
      <c r="AL184" s="22"/>
      <c r="AM184" s="22"/>
      <c r="AN184" s="22"/>
      <c r="AO184" s="22"/>
      <c r="AP184" s="22"/>
      <c r="AQ184" s="225"/>
      <c r="AR184" s="225"/>
      <c r="AS184" s="225"/>
      <c r="AT184" s="22"/>
      <c r="AU184" s="22"/>
      <c r="AV184" s="22"/>
      <c r="AW184" s="22"/>
      <c r="AX184" s="22"/>
      <c r="AY184" s="22"/>
      <c r="AZ184" s="223"/>
      <c r="BA184" s="223"/>
      <c r="BB184" s="22"/>
      <c r="BC184" s="223"/>
      <c r="BD184" s="223"/>
      <c r="BE184" s="223"/>
      <c r="BF184" s="223"/>
      <c r="BG184" s="223"/>
      <c r="BH184" s="22"/>
      <c r="BI184" s="22"/>
      <c r="BJ184" s="223"/>
      <c r="BK184" s="223"/>
      <c r="BL184" s="223"/>
      <c r="BM184" s="22"/>
      <c r="BN184" s="22"/>
      <c r="BO184" s="225"/>
      <c r="BP184" s="22"/>
      <c r="BQ184" s="22"/>
      <c r="BR184" s="22"/>
      <c r="BT184" s="1"/>
      <c r="BU184" s="1"/>
      <c r="BV184" s="1"/>
      <c r="BW184" s="1"/>
      <c r="BX184" s="1"/>
      <c r="BZ184" s="1"/>
      <c r="CC184" s="1"/>
      <c r="CD184" s="1"/>
      <c r="CE184" s="1"/>
      <c r="CF184" s="1"/>
      <c r="CG184" s="1"/>
      <c r="CI184" s="1"/>
      <c r="CJ184" s="1"/>
      <c r="CK184" s="1"/>
      <c r="CL184" s="1"/>
      <c r="CM184" s="1"/>
      <c r="CN184" s="1"/>
      <c r="CO184" s="1"/>
      <c r="CP184" s="1"/>
    </row>
    <row r="185" spans="16:94">
      <c r="P185">
        <v>7</v>
      </c>
      <c r="Q185" s="3" t="s">
        <v>98</v>
      </c>
      <c r="AI185" s="22"/>
      <c r="AJ185" s="22"/>
      <c r="AK185" s="22"/>
      <c r="AL185" s="22"/>
      <c r="AM185" s="22"/>
      <c r="AN185" s="22"/>
      <c r="AO185" s="22"/>
      <c r="AP185" s="22"/>
      <c r="AQ185" s="225"/>
      <c r="AR185" s="225"/>
      <c r="AS185" s="225"/>
      <c r="AT185" s="22"/>
      <c r="AU185" s="22"/>
      <c r="AV185" s="22"/>
      <c r="AW185" s="22"/>
      <c r="AX185" s="22"/>
      <c r="AY185" s="22"/>
      <c r="AZ185" s="223"/>
      <c r="BA185" s="223"/>
      <c r="BB185" s="22"/>
      <c r="BC185" s="223"/>
      <c r="BD185" s="223"/>
      <c r="BE185" s="223"/>
      <c r="BF185" s="223"/>
      <c r="BG185" s="223"/>
      <c r="BH185" s="22"/>
      <c r="BI185" s="22"/>
      <c r="BJ185" s="223"/>
      <c r="BK185" s="223"/>
      <c r="BL185" s="223"/>
      <c r="BM185" s="22"/>
      <c r="BN185" s="22"/>
      <c r="BO185" s="225"/>
      <c r="BP185" s="22"/>
      <c r="BQ185" s="22"/>
      <c r="BR185" s="22"/>
      <c r="BT185" s="1"/>
      <c r="BU185" s="1"/>
      <c r="BV185" s="1"/>
      <c r="BW185" s="1"/>
      <c r="BX185" s="1"/>
      <c r="BZ185" s="1"/>
      <c r="CC185" s="1"/>
      <c r="CD185" s="1"/>
      <c r="CE185" s="1"/>
      <c r="CF185" s="1"/>
      <c r="CG185" s="1"/>
      <c r="CI185" s="1"/>
      <c r="CJ185" s="1"/>
      <c r="CK185" s="1"/>
      <c r="CL185" s="1"/>
      <c r="CM185" s="1"/>
      <c r="CN185" s="1"/>
      <c r="CO185" s="1"/>
      <c r="CP185" s="1"/>
    </row>
    <row r="186" spans="16:94">
      <c r="P186">
        <v>6</v>
      </c>
      <c r="Q186" t="s">
        <v>97</v>
      </c>
      <c r="AI186" s="22"/>
      <c r="AJ186" s="22"/>
      <c r="AK186" s="22"/>
      <c r="AL186" s="22"/>
      <c r="AM186" s="22"/>
      <c r="AN186" s="22"/>
      <c r="AO186" s="22"/>
      <c r="AP186" s="22"/>
      <c r="AQ186" s="225"/>
      <c r="AR186" s="225"/>
      <c r="AS186" s="225"/>
      <c r="AT186" s="22"/>
      <c r="AU186" s="22"/>
      <c r="AV186" s="22"/>
      <c r="AW186" s="22"/>
      <c r="AX186" s="22"/>
      <c r="AY186" s="22"/>
      <c r="AZ186" s="223"/>
      <c r="BA186" s="223"/>
      <c r="BB186" s="22"/>
      <c r="BC186" s="223"/>
      <c r="BD186" s="223"/>
      <c r="BE186" s="223"/>
      <c r="BF186" s="223"/>
      <c r="BG186" s="223"/>
      <c r="BH186" s="22"/>
      <c r="BI186" s="22"/>
      <c r="BJ186" s="223"/>
      <c r="BK186" s="223"/>
      <c r="BL186" s="223"/>
      <c r="BM186" s="22"/>
      <c r="BN186" s="22"/>
      <c r="BO186" s="225"/>
      <c r="BP186" s="22"/>
      <c r="BQ186" s="22"/>
      <c r="BR186" s="22"/>
      <c r="BT186" s="22"/>
      <c r="BX186" s="1"/>
    </row>
    <row r="187" spans="16:94">
      <c r="P187">
        <v>5</v>
      </c>
      <c r="Q187" s="22" t="s">
        <v>96</v>
      </c>
      <c r="AI187" s="22"/>
      <c r="AJ187" s="22"/>
      <c r="AK187" s="22"/>
      <c r="AL187" s="22"/>
      <c r="AM187" s="22"/>
      <c r="AN187" s="22"/>
      <c r="AO187" s="22"/>
      <c r="AP187" s="22"/>
      <c r="AQ187" s="225"/>
      <c r="AR187" s="225"/>
      <c r="AS187" s="225"/>
      <c r="AT187" s="22"/>
      <c r="AU187" s="22"/>
      <c r="AV187" s="22"/>
      <c r="AW187" s="22"/>
      <c r="AX187" s="22"/>
      <c r="AY187" s="22"/>
      <c r="AZ187" s="223"/>
      <c r="BA187" s="223"/>
      <c r="BB187" s="22"/>
      <c r="BC187" s="223"/>
      <c r="BD187" s="223"/>
      <c r="BE187" s="223"/>
      <c r="BF187" s="223"/>
      <c r="BG187" s="223"/>
      <c r="BH187" s="22"/>
      <c r="BI187" s="22"/>
      <c r="BJ187" s="223"/>
      <c r="BK187" s="223"/>
      <c r="BL187" s="223"/>
      <c r="BM187" s="22"/>
      <c r="BN187" s="22"/>
      <c r="BO187" s="225"/>
      <c r="BP187" s="22"/>
      <c r="BQ187" s="22"/>
      <c r="BR187" s="22"/>
      <c r="BT187" s="22"/>
    </row>
    <row r="188" spans="16:94">
      <c r="P188">
        <v>4</v>
      </c>
      <c r="Q188" t="s">
        <v>95</v>
      </c>
      <c r="AI188" s="22"/>
      <c r="AJ188" s="22"/>
      <c r="AK188" s="22"/>
      <c r="AL188" s="22"/>
      <c r="AM188" s="22"/>
      <c r="AN188" s="22"/>
      <c r="AO188" s="22"/>
      <c r="AP188" s="22"/>
      <c r="AQ188" s="225"/>
      <c r="AR188" s="225"/>
      <c r="AS188" s="225"/>
      <c r="AT188" s="22"/>
      <c r="AU188" s="22"/>
      <c r="AV188" s="22"/>
      <c r="AW188" s="22"/>
      <c r="AX188" s="22"/>
      <c r="AY188" s="22"/>
      <c r="AZ188" s="223"/>
      <c r="BA188" s="223"/>
      <c r="BB188" s="22"/>
      <c r="BC188" s="223"/>
      <c r="BD188" s="223"/>
      <c r="BE188" s="223"/>
      <c r="BF188" s="223"/>
      <c r="BG188" s="223"/>
      <c r="BH188" s="22"/>
      <c r="BI188" s="22"/>
      <c r="BJ188" s="223"/>
      <c r="BK188" s="223"/>
      <c r="BL188" s="223"/>
      <c r="BM188" s="22"/>
      <c r="BN188" s="22"/>
      <c r="BO188" s="225"/>
      <c r="BP188" s="22"/>
      <c r="BQ188" s="22"/>
      <c r="BR188" s="22"/>
      <c r="BT188" s="22"/>
    </row>
    <row r="189" spans="16:94">
      <c r="AI189" s="22"/>
      <c r="AJ189" s="22"/>
      <c r="AK189" s="22"/>
      <c r="AL189" s="22"/>
      <c r="AM189" s="22"/>
      <c r="AN189" s="22"/>
      <c r="AO189" s="22"/>
      <c r="AP189" s="22"/>
      <c r="AQ189" s="225"/>
      <c r="AR189" s="225"/>
      <c r="AS189" s="225"/>
      <c r="AT189" s="22"/>
      <c r="AU189" s="22"/>
      <c r="AV189" s="22"/>
      <c r="AW189" s="22"/>
      <c r="AX189" s="22"/>
      <c r="AY189" s="22"/>
      <c r="AZ189" s="223"/>
      <c r="BA189" s="223"/>
      <c r="BB189" s="22"/>
      <c r="BC189" s="223"/>
      <c r="BD189" s="223"/>
      <c r="BE189" s="223"/>
      <c r="BF189" s="223"/>
      <c r="BG189" s="223"/>
      <c r="BH189" s="22"/>
      <c r="BI189" s="22"/>
      <c r="BJ189" s="223"/>
      <c r="BK189" s="223"/>
      <c r="BL189" s="223"/>
      <c r="BM189" s="22"/>
      <c r="BN189" s="22"/>
      <c r="BO189" s="225"/>
      <c r="BP189" s="22"/>
      <c r="BQ189" s="22"/>
      <c r="BR189" s="22"/>
      <c r="BT189" s="22"/>
    </row>
    <row r="190" spans="16:94">
      <c r="AI190" s="22"/>
      <c r="AJ190" s="22"/>
      <c r="AK190" s="22"/>
      <c r="AL190" s="22"/>
      <c r="AM190" s="22"/>
      <c r="AN190" s="22"/>
      <c r="AO190" s="22"/>
      <c r="AP190" s="22"/>
      <c r="AQ190" s="225"/>
      <c r="AR190" s="225"/>
      <c r="AS190" s="225"/>
      <c r="AT190" s="22"/>
      <c r="AU190" s="22"/>
      <c r="AV190" s="22"/>
      <c r="AW190" s="22"/>
      <c r="AX190" s="22"/>
      <c r="AY190" s="22"/>
      <c r="AZ190" s="223"/>
      <c r="BA190" s="223"/>
      <c r="BB190" s="22"/>
      <c r="BC190" s="223"/>
      <c r="BD190" s="223"/>
      <c r="BE190" s="223"/>
      <c r="BF190" s="223"/>
      <c r="BG190" s="223"/>
      <c r="BH190" s="22"/>
      <c r="BI190" s="22"/>
      <c r="BJ190" s="223"/>
      <c r="BK190" s="223"/>
      <c r="BL190" s="223"/>
      <c r="BM190" s="22"/>
      <c r="BN190" s="22"/>
      <c r="BO190" s="225"/>
      <c r="BP190" s="22"/>
      <c r="BQ190" s="22"/>
      <c r="BR190" s="22"/>
      <c r="BT190" s="22"/>
    </row>
    <row r="191" spans="16:94">
      <c r="AI191" s="22"/>
      <c r="AJ191" s="22"/>
      <c r="AK191" s="22"/>
      <c r="AL191" s="22"/>
      <c r="AM191" s="22"/>
      <c r="AN191" s="22"/>
      <c r="AO191" s="22"/>
      <c r="AP191" s="22"/>
      <c r="AQ191" s="225"/>
      <c r="AR191" s="225"/>
      <c r="AS191" s="225"/>
      <c r="AT191" s="22"/>
      <c r="AU191" s="22"/>
      <c r="AV191" s="22"/>
      <c r="AW191" s="22"/>
      <c r="AX191" s="22"/>
      <c r="AY191" s="22"/>
      <c r="AZ191" s="223"/>
      <c r="BA191" s="223"/>
      <c r="BB191" s="22"/>
      <c r="BC191" s="223"/>
      <c r="BD191" s="223"/>
      <c r="BE191" s="223"/>
      <c r="BF191" s="223"/>
      <c r="BG191" s="223"/>
      <c r="BH191" s="22"/>
      <c r="BI191" s="22"/>
      <c r="BJ191" s="223"/>
      <c r="BK191" s="223"/>
      <c r="BL191" s="223"/>
      <c r="BM191" s="22"/>
      <c r="BN191" s="22"/>
      <c r="BO191" s="225"/>
      <c r="BP191" s="22"/>
      <c r="BQ191" s="22"/>
      <c r="BR191" s="22"/>
      <c r="BT191" s="22"/>
    </row>
    <row r="192" spans="16:94">
      <c r="AI192" s="22"/>
      <c r="AJ192" s="22"/>
      <c r="AK192" s="22"/>
      <c r="AL192" s="22"/>
      <c r="AM192" s="22"/>
      <c r="AN192" s="22"/>
      <c r="AO192" s="22"/>
      <c r="AP192" s="22"/>
      <c r="AQ192" s="225"/>
      <c r="AR192" s="225"/>
      <c r="AS192" s="225"/>
      <c r="AT192" s="22"/>
      <c r="AU192" s="22"/>
      <c r="AV192" s="22"/>
      <c r="AW192" s="22"/>
      <c r="AX192" s="22"/>
      <c r="AY192" s="22"/>
      <c r="AZ192" s="223"/>
      <c r="BA192" s="223"/>
      <c r="BB192" s="22"/>
      <c r="BC192" s="223"/>
      <c r="BD192" s="223"/>
      <c r="BE192" s="223"/>
      <c r="BF192" s="223"/>
      <c r="BG192" s="223"/>
      <c r="BH192" s="22"/>
      <c r="BI192" s="22"/>
      <c r="BJ192" s="223"/>
      <c r="BK192" s="223"/>
      <c r="BL192" s="223"/>
      <c r="BM192" s="22"/>
      <c r="BN192" s="22"/>
      <c r="BO192" s="225"/>
      <c r="BP192" s="22"/>
      <c r="BQ192" s="22"/>
      <c r="BR192" s="22"/>
      <c r="BT192" s="22"/>
    </row>
    <row r="193" spans="35:72">
      <c r="AI193" s="22"/>
      <c r="AJ193" s="22"/>
      <c r="AK193" s="22"/>
      <c r="AL193" s="22"/>
      <c r="AM193" s="22"/>
      <c r="AN193" s="22"/>
      <c r="AO193" s="22"/>
      <c r="AP193" s="22"/>
      <c r="AQ193" s="225"/>
      <c r="AR193" s="225"/>
      <c r="AS193" s="225"/>
      <c r="AT193" s="22"/>
      <c r="AU193" s="22"/>
      <c r="AV193" s="22"/>
      <c r="AW193" s="22"/>
      <c r="AX193" s="22"/>
      <c r="AY193" s="22"/>
      <c r="AZ193" s="223"/>
      <c r="BA193" s="223"/>
      <c r="BB193" s="22"/>
      <c r="BC193" s="223"/>
      <c r="BD193" s="223"/>
      <c r="BE193" s="223"/>
      <c r="BF193" s="223"/>
      <c r="BG193" s="223"/>
      <c r="BH193" s="22"/>
      <c r="BI193" s="22"/>
      <c r="BJ193" s="223"/>
      <c r="BK193" s="223"/>
      <c r="BL193" s="223"/>
      <c r="BM193" s="22"/>
      <c r="BN193" s="22"/>
      <c r="BO193" s="225"/>
      <c r="BP193" s="22"/>
      <c r="BQ193" s="22"/>
      <c r="BR193" s="22"/>
      <c r="BT193" s="22"/>
    </row>
    <row r="194" spans="35:72">
      <c r="AI194" s="22"/>
      <c r="AJ194" s="22"/>
      <c r="AK194" s="22"/>
      <c r="AL194" s="22"/>
      <c r="AM194" s="22"/>
      <c r="AN194" s="22"/>
      <c r="AO194" s="22"/>
      <c r="AP194" s="22"/>
      <c r="AQ194" s="225"/>
      <c r="AR194" s="225"/>
      <c r="AS194" s="225"/>
      <c r="AT194" s="22"/>
      <c r="AU194" s="22"/>
      <c r="AV194" s="22"/>
      <c r="AW194" s="22"/>
      <c r="AX194" s="22"/>
      <c r="AY194" s="22"/>
      <c r="AZ194" s="223"/>
      <c r="BA194" s="223"/>
      <c r="BB194" s="22"/>
      <c r="BC194" s="223"/>
      <c r="BD194" s="223"/>
      <c r="BE194" s="223"/>
      <c r="BF194" s="223"/>
      <c r="BG194" s="223"/>
      <c r="BH194" s="22"/>
      <c r="BI194" s="22"/>
      <c r="BJ194" s="223"/>
      <c r="BK194" s="223"/>
      <c r="BL194" s="223"/>
      <c r="BM194" s="22"/>
      <c r="BN194" s="22"/>
      <c r="BO194" s="225"/>
      <c r="BP194" s="22"/>
      <c r="BQ194" s="22"/>
      <c r="BR194" s="22"/>
      <c r="BT194" s="22"/>
    </row>
    <row r="195" spans="35:72">
      <c r="AI195" s="22"/>
      <c r="AJ195" s="22"/>
      <c r="AK195" s="22"/>
      <c r="AL195" s="22"/>
      <c r="AM195" s="22"/>
      <c r="AN195" s="22"/>
      <c r="AO195" s="22"/>
      <c r="AP195" s="22"/>
      <c r="AQ195" s="225"/>
      <c r="AR195" s="225"/>
      <c r="AS195" s="225"/>
      <c r="AT195" s="22"/>
      <c r="AU195" s="22"/>
      <c r="AV195" s="22"/>
      <c r="AW195" s="22"/>
      <c r="AX195" s="22"/>
      <c r="AY195" s="22"/>
      <c r="AZ195" s="223"/>
      <c r="BA195" s="223"/>
      <c r="BB195" s="22"/>
      <c r="BC195" s="223"/>
      <c r="BD195" s="223"/>
      <c r="BE195" s="223"/>
      <c r="BF195" s="223"/>
      <c r="BG195" s="223"/>
      <c r="BH195" s="22"/>
      <c r="BI195" s="22"/>
      <c r="BJ195" s="223"/>
      <c r="BK195" s="223"/>
      <c r="BL195" s="223"/>
      <c r="BM195" s="22"/>
      <c r="BN195" s="22"/>
      <c r="BO195" s="225"/>
      <c r="BP195" s="22"/>
      <c r="BQ195" s="22"/>
      <c r="BR195" s="22"/>
      <c r="BT195" s="22"/>
    </row>
    <row r="196" spans="35:72">
      <c r="AI196" s="22"/>
      <c r="AJ196" s="22"/>
      <c r="AK196" s="22"/>
      <c r="AL196" s="22"/>
      <c r="AM196" s="22"/>
      <c r="AN196" s="22"/>
      <c r="AO196" s="22"/>
      <c r="AP196" s="22"/>
      <c r="AQ196" s="225"/>
      <c r="AR196" s="225"/>
      <c r="AS196" s="225"/>
      <c r="AT196" s="22"/>
      <c r="AU196" s="22"/>
      <c r="AV196" s="22"/>
      <c r="AW196" s="22"/>
      <c r="AX196" s="22"/>
      <c r="AY196" s="22"/>
      <c r="AZ196" s="223"/>
      <c r="BA196" s="223"/>
      <c r="BB196" s="22"/>
      <c r="BC196" s="223"/>
      <c r="BD196" s="223"/>
      <c r="BE196" s="223"/>
      <c r="BF196" s="223"/>
      <c r="BG196" s="223"/>
      <c r="BH196" s="22"/>
      <c r="BI196" s="22"/>
      <c r="BJ196" s="223"/>
      <c r="BK196" s="223"/>
      <c r="BL196" s="223"/>
      <c r="BM196" s="22"/>
      <c r="BN196" s="22"/>
      <c r="BO196" s="225"/>
      <c r="BP196" s="22"/>
      <c r="BQ196" s="22"/>
      <c r="BR196" s="22"/>
      <c r="BT196" s="22"/>
    </row>
    <row r="197" spans="35:72">
      <c r="AI197" s="22"/>
      <c r="AJ197" s="22"/>
      <c r="AK197" s="22"/>
      <c r="AL197" s="22"/>
      <c r="AM197" s="22"/>
      <c r="AN197" s="22"/>
      <c r="AO197" s="22"/>
      <c r="AP197" s="22"/>
      <c r="AQ197" s="225"/>
      <c r="AR197" s="225"/>
      <c r="AS197" s="225"/>
      <c r="AT197" s="22"/>
      <c r="AU197" s="22"/>
      <c r="AV197" s="22"/>
      <c r="AW197" s="22"/>
      <c r="AX197" s="22"/>
      <c r="AY197" s="22"/>
      <c r="AZ197" s="223"/>
      <c r="BA197" s="223"/>
      <c r="BB197" s="22"/>
      <c r="BC197" s="223"/>
      <c r="BD197" s="223"/>
      <c r="BE197" s="223"/>
      <c r="BF197" s="223"/>
      <c r="BG197" s="223"/>
      <c r="BH197" s="22"/>
      <c r="BI197" s="22"/>
      <c r="BJ197" s="223"/>
      <c r="BK197" s="223"/>
      <c r="BL197" s="223"/>
      <c r="BM197" s="22"/>
      <c r="BN197" s="22"/>
      <c r="BO197" s="225"/>
      <c r="BP197" s="22"/>
      <c r="BQ197" s="22"/>
      <c r="BR197" s="22"/>
    </row>
    <row r="198" spans="35:72">
      <c r="AO198"/>
    </row>
    <row r="199" spans="35:72">
      <c r="AO199"/>
    </row>
    <row r="200" spans="35:72">
      <c r="AO200"/>
    </row>
    <row r="202" spans="35:72">
      <c r="AW202" s="15"/>
      <c r="AX202" s="15"/>
      <c r="AY202" s="15"/>
      <c r="AZ202" s="224"/>
      <c r="BA202" s="224"/>
      <c r="BB202" s="15"/>
      <c r="BC202" s="224"/>
      <c r="BD202" s="224"/>
      <c r="BE202" s="224"/>
      <c r="BF202" s="224"/>
      <c r="BG202" s="224"/>
      <c r="BH202" s="15"/>
      <c r="BI202" s="15"/>
      <c r="BJ202" s="224"/>
      <c r="BP202" s="15"/>
      <c r="BQ202" s="15"/>
    </row>
    <row r="203" spans="35:72">
      <c r="AW203" s="15"/>
      <c r="AX203" s="15"/>
      <c r="AY203" s="15"/>
      <c r="AZ203" s="224"/>
      <c r="BA203" s="224"/>
      <c r="BB203" s="15"/>
      <c r="BC203" s="224"/>
      <c r="BD203" s="224"/>
      <c r="BE203" s="224"/>
      <c r="BF203" s="224"/>
      <c r="BG203" s="224"/>
      <c r="BH203" s="15"/>
      <c r="BI203" s="15"/>
      <c r="BJ203" s="224"/>
      <c r="BP203" s="15"/>
      <c r="BQ203" s="15"/>
    </row>
    <row r="204" spans="35:72">
      <c r="AW204" s="15"/>
      <c r="AX204" s="15"/>
      <c r="AY204" s="15"/>
      <c r="AZ204" s="224"/>
      <c r="BA204" s="224"/>
      <c r="BB204" s="15"/>
      <c r="BC204" s="224"/>
      <c r="BD204" s="224"/>
      <c r="BE204" s="224"/>
      <c r="BF204" s="224"/>
      <c r="BG204" s="224"/>
      <c r="BH204" s="15"/>
      <c r="BI204" s="15"/>
      <c r="BJ204" s="224"/>
      <c r="BP204" s="15"/>
      <c r="BQ204" s="15"/>
    </row>
    <row r="205" spans="35:72">
      <c r="AW205" s="15"/>
      <c r="AX205" s="15"/>
      <c r="AY205" s="15"/>
      <c r="AZ205" s="224"/>
      <c r="BA205" s="224"/>
      <c r="BB205" s="15"/>
      <c r="BC205" s="224"/>
      <c r="BD205" s="224"/>
      <c r="BE205" s="224"/>
      <c r="BF205" s="224"/>
      <c r="BG205" s="224"/>
      <c r="BH205" s="15"/>
      <c r="BI205" s="15"/>
      <c r="BJ205" s="224"/>
      <c r="BP205" s="15"/>
      <c r="BQ205" s="15"/>
    </row>
    <row r="206" spans="35:72">
      <c r="AW206" s="15"/>
      <c r="AX206" s="15"/>
      <c r="AY206" s="15"/>
      <c r="AZ206" s="224"/>
      <c r="BA206" s="224"/>
      <c r="BB206" s="15"/>
      <c r="BC206" s="224"/>
      <c r="BD206" s="224"/>
      <c r="BE206" s="224"/>
      <c r="BF206" s="224"/>
      <c r="BG206" s="224"/>
      <c r="BH206" s="15"/>
      <c r="BI206" s="15"/>
      <c r="BJ206" s="224"/>
      <c r="BP206" s="15"/>
      <c r="BQ206" s="15"/>
    </row>
    <row r="207" spans="35:72">
      <c r="AW207" s="15"/>
      <c r="AX207" s="15"/>
      <c r="AY207" s="15"/>
      <c r="AZ207" s="224"/>
      <c r="BA207" s="224"/>
      <c r="BB207" s="15"/>
      <c r="BC207" s="224"/>
      <c r="BD207" s="224"/>
      <c r="BE207" s="224"/>
      <c r="BF207" s="224"/>
      <c r="BG207" s="224"/>
      <c r="BH207" s="15"/>
      <c r="BI207" s="15"/>
      <c r="BJ207" s="224"/>
      <c r="BP207" s="15"/>
      <c r="BQ207" s="15"/>
    </row>
    <row r="208" spans="35:72">
      <c r="AW208" s="15"/>
      <c r="AX208" s="15"/>
      <c r="AY208" s="15"/>
      <c r="AZ208" s="224"/>
      <c r="BA208" s="224"/>
      <c r="BB208" s="15"/>
      <c r="BC208" s="224"/>
      <c r="BD208" s="224"/>
      <c r="BE208" s="224"/>
      <c r="BF208" s="224"/>
      <c r="BG208" s="224"/>
      <c r="BH208" s="15"/>
      <c r="BI208" s="15"/>
      <c r="BJ208" s="224"/>
      <c r="BP208" s="15"/>
      <c r="BQ208" s="15"/>
    </row>
    <row r="209" spans="49:69">
      <c r="AW209" s="15"/>
      <c r="AX209" s="15"/>
      <c r="AY209" s="15"/>
      <c r="AZ209" s="224"/>
      <c r="BA209" s="224"/>
      <c r="BB209" s="15"/>
      <c r="BC209" s="224"/>
      <c r="BD209" s="224"/>
      <c r="BE209" s="224"/>
      <c r="BF209" s="224"/>
      <c r="BG209" s="224"/>
      <c r="BH209" s="15"/>
      <c r="BI209" s="15"/>
      <c r="BJ209" s="224"/>
      <c r="BP209" s="15"/>
      <c r="BQ209" s="15"/>
    </row>
    <row r="220" spans="49:69">
      <c r="AW220" s="15"/>
      <c r="AX220" s="15"/>
      <c r="AY220" s="15"/>
      <c r="AZ220" s="224"/>
      <c r="BA220" s="224"/>
      <c r="BB220" s="15"/>
      <c r="BC220" s="224"/>
      <c r="BD220" s="224"/>
      <c r="BE220" s="224"/>
      <c r="BF220" s="224"/>
      <c r="BG220" s="224"/>
      <c r="BH220" s="15"/>
      <c r="BI220" s="15"/>
      <c r="BJ220" s="224"/>
      <c r="BP220" s="15"/>
      <c r="BQ220" s="15"/>
    </row>
    <row r="221" spans="49:69">
      <c r="AW221" s="15"/>
      <c r="AX221" s="15"/>
      <c r="AY221" s="15"/>
      <c r="AZ221" s="224"/>
      <c r="BA221" s="224"/>
      <c r="BB221" s="15"/>
      <c r="BC221" s="224"/>
      <c r="BD221" s="224"/>
      <c r="BE221" s="224"/>
      <c r="BF221" s="224"/>
      <c r="BG221" s="224"/>
      <c r="BH221" s="15"/>
      <c r="BI221" s="15"/>
      <c r="BJ221" s="224"/>
      <c r="BP221" s="15"/>
      <c r="BQ221" s="15"/>
    </row>
    <row r="222" spans="49:69">
      <c r="AW222" s="15"/>
      <c r="AX222" s="15"/>
      <c r="AY222" s="15"/>
      <c r="AZ222" s="224"/>
      <c r="BA222" s="224"/>
      <c r="BB222" s="15"/>
      <c r="BC222" s="224"/>
      <c r="BD222" s="224"/>
      <c r="BE222" s="224"/>
      <c r="BF222" s="224"/>
      <c r="BG222" s="224"/>
      <c r="BH222" s="15"/>
      <c r="BI222" s="15"/>
      <c r="BJ222" s="224"/>
      <c r="BP222" s="15"/>
      <c r="BQ222" s="15"/>
    </row>
    <row r="223" spans="49:69">
      <c r="AW223" s="15"/>
      <c r="AX223" s="15"/>
      <c r="AY223" s="15"/>
      <c r="AZ223" s="224"/>
      <c r="BA223" s="224"/>
      <c r="BB223" s="15"/>
      <c r="BC223" s="224"/>
      <c r="BD223" s="224"/>
      <c r="BE223" s="224"/>
      <c r="BF223" s="224"/>
      <c r="BG223" s="224"/>
      <c r="BH223" s="15"/>
      <c r="BI223" s="15"/>
      <c r="BJ223" s="224"/>
      <c r="BP223" s="15"/>
      <c r="BQ223" s="15"/>
    </row>
    <row r="224" spans="49:69">
      <c r="AW224" s="15"/>
      <c r="AX224" s="15"/>
      <c r="AY224" s="15"/>
      <c r="AZ224" s="224"/>
      <c r="BA224" s="224"/>
      <c r="BB224" s="15"/>
      <c r="BC224" s="224"/>
      <c r="BD224" s="224"/>
      <c r="BE224" s="224"/>
      <c r="BF224" s="224"/>
      <c r="BG224" s="224"/>
      <c r="BH224" s="15"/>
      <c r="BI224" s="15"/>
      <c r="BJ224" s="224"/>
      <c r="BP224" s="15"/>
      <c r="BQ224" s="15"/>
    </row>
    <row r="225" spans="49:69">
      <c r="AW225" s="15"/>
      <c r="AX225" s="15"/>
      <c r="AY225" s="15"/>
      <c r="AZ225" s="224"/>
      <c r="BA225" s="224"/>
      <c r="BB225" s="15"/>
      <c r="BC225" s="224"/>
      <c r="BD225" s="224"/>
      <c r="BE225" s="224"/>
      <c r="BF225" s="224"/>
      <c r="BG225" s="224"/>
      <c r="BH225" s="15"/>
      <c r="BI225" s="15"/>
      <c r="BJ225" s="224"/>
      <c r="BP225" s="15"/>
      <c r="BQ225" s="15"/>
    </row>
    <row r="226" spans="49:69">
      <c r="AW226" s="15"/>
      <c r="AX226" s="15"/>
      <c r="AY226" s="15"/>
      <c r="AZ226" s="224"/>
      <c r="BA226" s="224"/>
      <c r="BB226" s="15"/>
      <c r="BC226" s="224"/>
      <c r="BD226" s="224"/>
      <c r="BE226" s="224"/>
      <c r="BF226" s="224"/>
      <c r="BG226" s="224"/>
      <c r="BH226" s="15"/>
      <c r="BI226" s="15"/>
      <c r="BJ226" s="224"/>
      <c r="BP226" s="15"/>
      <c r="BQ226" s="15"/>
    </row>
    <row r="227" spans="49:69">
      <c r="AW227" s="15"/>
      <c r="AX227" s="15"/>
      <c r="AY227" s="15"/>
      <c r="AZ227" s="224"/>
      <c r="BA227" s="224"/>
      <c r="BB227" s="15"/>
      <c r="BC227" s="224"/>
      <c r="BD227" s="224"/>
      <c r="BE227" s="224"/>
      <c r="BF227" s="224"/>
      <c r="BG227" s="224"/>
      <c r="BH227" s="15"/>
      <c r="BI227" s="15"/>
      <c r="BJ227" s="224"/>
      <c r="BP227" s="15"/>
      <c r="BQ227" s="15"/>
    </row>
    <row r="238" spans="49:69">
      <c r="AW238" s="15"/>
      <c r="AX238" s="15"/>
      <c r="AY238" s="15"/>
      <c r="AZ238" s="224"/>
      <c r="BA238" s="224"/>
      <c r="BB238" s="15"/>
      <c r="BC238" s="224"/>
      <c r="BD238" s="224"/>
      <c r="BE238" s="224"/>
      <c r="BF238" s="224"/>
      <c r="BG238" s="224"/>
      <c r="BH238" s="15"/>
      <c r="BI238" s="15"/>
      <c r="BJ238" s="224"/>
      <c r="BP238" s="15"/>
      <c r="BQ238" s="15"/>
    </row>
    <row r="239" spans="49:69">
      <c r="AW239" s="15"/>
      <c r="AX239" s="15"/>
      <c r="AY239" s="15"/>
      <c r="AZ239" s="224"/>
      <c r="BA239" s="224"/>
      <c r="BB239" s="15"/>
      <c r="BC239" s="224"/>
      <c r="BD239" s="224"/>
      <c r="BE239" s="224"/>
      <c r="BF239" s="224"/>
      <c r="BG239" s="224"/>
      <c r="BH239" s="15"/>
      <c r="BI239" s="15"/>
      <c r="BJ239" s="224"/>
      <c r="BP239" s="15"/>
      <c r="BQ239" s="15"/>
    </row>
    <row r="240" spans="49:69">
      <c r="AW240" s="15"/>
      <c r="AX240" s="15"/>
      <c r="AY240" s="15"/>
      <c r="AZ240" s="224"/>
      <c r="BA240" s="224"/>
      <c r="BB240" s="15"/>
      <c r="BC240" s="224"/>
      <c r="BD240" s="224"/>
      <c r="BE240" s="224"/>
      <c r="BF240" s="224"/>
      <c r="BG240" s="224"/>
      <c r="BH240" s="15"/>
      <c r="BI240" s="15"/>
      <c r="BJ240" s="224"/>
      <c r="BP240" s="15"/>
      <c r="BQ240" s="15"/>
    </row>
    <row r="241" spans="41:86">
      <c r="AW241" s="15"/>
      <c r="AX241" s="15"/>
      <c r="AY241" s="15"/>
      <c r="AZ241" s="224"/>
      <c r="BA241" s="224"/>
      <c r="BB241" s="15"/>
      <c r="BC241" s="224"/>
      <c r="BD241" s="224"/>
      <c r="BE241" s="224"/>
      <c r="BF241" s="224"/>
      <c r="BG241" s="224"/>
      <c r="BH241" s="15"/>
      <c r="BI241" s="15"/>
      <c r="BJ241" s="224"/>
      <c r="BP241" s="15"/>
      <c r="BQ241" s="15"/>
    </row>
    <row r="242" spans="41:86">
      <c r="AW242" s="15"/>
      <c r="AX242" s="15"/>
      <c r="AY242" s="15"/>
      <c r="AZ242" s="224"/>
      <c r="BA242" s="224"/>
      <c r="BB242" s="15"/>
      <c r="BC242" s="224"/>
      <c r="BD242" s="224"/>
      <c r="BE242" s="224"/>
      <c r="BF242" s="224"/>
      <c r="BG242" s="224"/>
      <c r="BH242" s="15"/>
      <c r="BI242" s="15"/>
      <c r="BJ242" s="224"/>
      <c r="BP242" s="15"/>
      <c r="BQ242" s="15"/>
    </row>
    <row r="243" spans="41:86">
      <c r="AW243" s="15"/>
      <c r="AX243" s="15"/>
      <c r="AY243" s="15"/>
      <c r="AZ243" s="224"/>
      <c r="BA243" s="224"/>
      <c r="BB243" s="15"/>
      <c r="BC243" s="224"/>
      <c r="BD243" s="224"/>
      <c r="BE243" s="224"/>
      <c r="BF243" s="224"/>
      <c r="BG243" s="224"/>
      <c r="BH243" s="15"/>
      <c r="BI243" s="15"/>
      <c r="BJ243" s="224"/>
      <c r="BP243" s="15"/>
      <c r="BQ243" s="15"/>
    </row>
    <row r="244" spans="41:86">
      <c r="AW244" s="15"/>
      <c r="AX244" s="15"/>
      <c r="AY244" s="15"/>
      <c r="AZ244" s="224"/>
      <c r="BA244" s="224"/>
      <c r="BB244" s="15"/>
      <c r="BC244" s="224"/>
      <c r="BD244" s="224"/>
      <c r="BE244" s="224"/>
      <c r="BF244" s="224"/>
      <c r="BG244" s="224"/>
      <c r="BH244" s="15"/>
      <c r="BI244" s="15"/>
      <c r="BJ244" s="224"/>
      <c r="BP244" s="15"/>
      <c r="BQ244" s="15"/>
    </row>
    <row r="245" spans="41:86">
      <c r="AW245" s="15"/>
      <c r="AX245" s="15"/>
      <c r="AY245" s="15"/>
      <c r="AZ245" s="224"/>
      <c r="BA245" s="224"/>
      <c r="BB245" s="15"/>
      <c r="BC245" s="224"/>
      <c r="BD245" s="224"/>
      <c r="BE245" s="224"/>
      <c r="BF245" s="224"/>
      <c r="BG245" s="224"/>
      <c r="BH245" s="15"/>
      <c r="BI245" s="15"/>
      <c r="BJ245" s="224"/>
      <c r="BP245" s="15"/>
      <c r="BQ245" s="15"/>
    </row>
    <row r="247" spans="41:86" s="549" customFormat="1">
      <c r="AO247" s="550"/>
      <c r="AQ247" s="67"/>
      <c r="AR247" s="67"/>
      <c r="AS247" s="67"/>
      <c r="AZ247" s="550"/>
      <c r="BA247" s="550"/>
      <c r="BC247" s="550"/>
      <c r="BD247" s="550"/>
      <c r="BE247" s="550"/>
      <c r="BF247" s="550"/>
      <c r="BG247" s="550"/>
      <c r="BJ247" s="550"/>
      <c r="BK247" s="550"/>
      <c r="BL247" s="550"/>
      <c r="BO247" s="67"/>
      <c r="BY247" s="67"/>
      <c r="CA247" s="67"/>
      <c r="CB247" s="67"/>
      <c r="CH247" s="67"/>
    </row>
    <row r="248" spans="41:86" s="549" customFormat="1">
      <c r="AO248" s="550"/>
      <c r="AQ248" s="67"/>
      <c r="AR248" s="67"/>
      <c r="AS248" s="67"/>
      <c r="AZ248" s="550"/>
      <c r="BA248" s="550"/>
      <c r="BC248" s="550"/>
      <c r="BD248" s="550"/>
      <c r="BE248" s="550"/>
      <c r="BF248" s="550"/>
      <c r="BG248" s="550"/>
      <c r="BJ248" s="550"/>
      <c r="BK248" s="550"/>
      <c r="BL248" s="550"/>
      <c r="BO248" s="67"/>
      <c r="BY248" s="67"/>
      <c r="CA248" s="67"/>
      <c r="CB248" s="67"/>
      <c r="CH248" s="67"/>
    </row>
    <row r="249" spans="41:86" s="549" customFormat="1">
      <c r="AO249" s="550"/>
      <c r="AQ249" s="67"/>
      <c r="AR249" s="67"/>
      <c r="AS249" s="67"/>
      <c r="AZ249" s="550"/>
      <c r="BA249" s="550"/>
      <c r="BC249" s="550"/>
      <c r="BD249" s="550"/>
      <c r="BE249" s="550"/>
      <c r="BF249" s="550"/>
      <c r="BG249" s="550"/>
      <c r="BJ249" s="550"/>
      <c r="BK249" s="550"/>
      <c r="BL249" s="550"/>
      <c r="BO249" s="67"/>
      <c r="BY249" s="67"/>
      <c r="CA249" s="67"/>
      <c r="CB249" s="67"/>
      <c r="CH249" s="67"/>
    </row>
    <row r="250" spans="41:86" s="549" customFormat="1">
      <c r="AO250" s="550"/>
      <c r="AQ250" s="67"/>
      <c r="AR250" s="67"/>
      <c r="AS250" s="67"/>
      <c r="AZ250" s="550"/>
      <c r="BA250" s="550"/>
      <c r="BC250" s="550"/>
      <c r="BD250" s="550"/>
      <c r="BE250" s="550"/>
      <c r="BF250" s="550"/>
      <c r="BG250" s="550"/>
      <c r="BJ250" s="550"/>
      <c r="BK250" s="550"/>
      <c r="BL250" s="550"/>
      <c r="BO250" s="67"/>
      <c r="BY250" s="67"/>
      <c r="CA250" s="67"/>
      <c r="CB250" s="67"/>
      <c r="CH250" s="67"/>
    </row>
    <row r="251" spans="41:86" s="549" customFormat="1">
      <c r="AO251" s="550"/>
      <c r="AQ251" s="67"/>
      <c r="AR251" s="67"/>
      <c r="AS251" s="67"/>
      <c r="AZ251" s="550"/>
      <c r="BA251" s="550"/>
      <c r="BC251" s="550"/>
      <c r="BD251" s="550"/>
      <c r="BE251" s="550"/>
      <c r="BF251" s="550"/>
      <c r="BG251" s="550"/>
      <c r="BJ251" s="550"/>
      <c r="BK251" s="550"/>
      <c r="BL251" s="550"/>
      <c r="BO251" s="67"/>
      <c r="BY251" s="67"/>
      <c r="CA251" s="67"/>
      <c r="CB251" s="67"/>
      <c r="CH251" s="67"/>
    </row>
    <row r="252" spans="41:86" s="549" customFormat="1">
      <c r="AO252" s="550"/>
      <c r="AQ252" s="67"/>
      <c r="AR252" s="67"/>
      <c r="AS252" s="67"/>
      <c r="AZ252" s="550"/>
      <c r="BA252" s="550"/>
      <c r="BC252" s="550"/>
      <c r="BD252" s="550"/>
      <c r="BE252" s="550"/>
      <c r="BF252" s="550"/>
      <c r="BG252" s="550"/>
      <c r="BJ252" s="550"/>
      <c r="BK252" s="550"/>
      <c r="BL252" s="550"/>
      <c r="BO252" s="67"/>
      <c r="BY252" s="67"/>
      <c r="CA252" s="67"/>
      <c r="CB252" s="67"/>
      <c r="CH252" s="67"/>
    </row>
    <row r="253" spans="41:86" s="549" customFormat="1">
      <c r="AO253" s="550"/>
      <c r="AQ253" s="67"/>
      <c r="AR253" s="67"/>
      <c r="AS253" s="67"/>
      <c r="AZ253" s="550"/>
      <c r="BA253" s="550"/>
      <c r="BC253" s="550"/>
      <c r="BD253" s="550"/>
      <c r="BE253" s="550"/>
      <c r="BF253" s="550"/>
      <c r="BG253" s="550"/>
      <c r="BJ253" s="550"/>
      <c r="BK253" s="550"/>
      <c r="BL253" s="550"/>
      <c r="BO253" s="67"/>
      <c r="BY253" s="67"/>
      <c r="CA253" s="67"/>
      <c r="CB253" s="67"/>
      <c r="CH253" s="67"/>
    </row>
    <row r="254" spans="41:86" s="549" customFormat="1">
      <c r="AO254" s="550"/>
      <c r="AQ254" s="67"/>
      <c r="AR254" s="67"/>
      <c r="AS254" s="67"/>
      <c r="AZ254" s="550"/>
      <c r="BA254" s="550"/>
      <c r="BC254" s="550"/>
      <c r="BD254" s="550"/>
      <c r="BE254" s="550"/>
      <c r="BF254" s="550"/>
      <c r="BG254" s="550"/>
      <c r="BJ254" s="550"/>
      <c r="BK254" s="550"/>
      <c r="BL254" s="550"/>
      <c r="BO254" s="67"/>
      <c r="BY254" s="67"/>
      <c r="CA254" s="67"/>
      <c r="CB254" s="67"/>
      <c r="CH254" s="67"/>
    </row>
    <row r="255" spans="41:86" s="549" customFormat="1">
      <c r="AO255" s="550"/>
      <c r="AQ255" s="67"/>
      <c r="AR255" s="67"/>
      <c r="AS255" s="67"/>
      <c r="AZ255" s="550"/>
      <c r="BA255" s="550"/>
      <c r="BC255" s="550"/>
      <c r="BD255" s="550"/>
      <c r="BE255" s="550"/>
      <c r="BF255" s="550"/>
      <c r="BG255" s="550"/>
      <c r="BJ255" s="550"/>
      <c r="BK255" s="550"/>
      <c r="BL255" s="550"/>
      <c r="BO255" s="67"/>
      <c r="BY255" s="67"/>
      <c r="CA255" s="67"/>
      <c r="CB255" s="67"/>
      <c r="CH255" s="67"/>
    </row>
    <row r="256" spans="41:86" s="549" customFormat="1">
      <c r="AO256" s="550"/>
      <c r="AQ256" s="67"/>
      <c r="AR256" s="67"/>
      <c r="AS256" s="67"/>
      <c r="AZ256" s="550"/>
      <c r="BA256" s="550"/>
      <c r="BC256" s="550"/>
      <c r="BD256" s="550"/>
      <c r="BE256" s="550"/>
      <c r="BF256" s="550"/>
      <c r="BG256" s="550"/>
      <c r="BJ256" s="550"/>
      <c r="BK256" s="550"/>
      <c r="BL256" s="550"/>
      <c r="BO256" s="67"/>
      <c r="BY256" s="67"/>
      <c r="CA256" s="67"/>
      <c r="CB256" s="67"/>
      <c r="CH256" s="67"/>
    </row>
    <row r="257" spans="41:86" s="549" customFormat="1">
      <c r="AO257" s="550"/>
      <c r="AQ257" s="67"/>
      <c r="AR257" s="67"/>
      <c r="AS257" s="67"/>
      <c r="AZ257" s="550"/>
      <c r="BA257" s="550"/>
      <c r="BC257" s="550"/>
      <c r="BD257" s="550"/>
      <c r="BE257" s="550"/>
      <c r="BF257" s="550"/>
      <c r="BG257" s="550"/>
      <c r="BJ257" s="550"/>
      <c r="BK257" s="550"/>
      <c r="BL257" s="550"/>
      <c r="BO257" s="67"/>
      <c r="BY257" s="67"/>
      <c r="CA257" s="67"/>
      <c r="CB257" s="67"/>
      <c r="CH257" s="67"/>
    </row>
    <row r="258" spans="41:86" s="549" customFormat="1">
      <c r="AO258" s="550"/>
      <c r="AQ258" s="67"/>
      <c r="AR258" s="67"/>
      <c r="AS258" s="67"/>
      <c r="AZ258" s="550"/>
      <c r="BA258" s="550"/>
      <c r="BC258" s="550"/>
      <c r="BD258" s="550"/>
      <c r="BE258" s="550"/>
      <c r="BF258" s="550"/>
      <c r="BG258" s="550"/>
      <c r="BJ258" s="550"/>
      <c r="BK258" s="550"/>
      <c r="BL258" s="550"/>
      <c r="BO258" s="67"/>
      <c r="BY258" s="67"/>
      <c r="CA258" s="67"/>
      <c r="CB258" s="67"/>
      <c r="CH258" s="67"/>
    </row>
    <row r="259" spans="41:86" s="549" customFormat="1">
      <c r="AO259" s="550"/>
      <c r="AQ259" s="67"/>
      <c r="AR259" s="67"/>
      <c r="AS259" s="67"/>
      <c r="AZ259" s="550"/>
      <c r="BA259" s="550"/>
      <c r="BC259" s="550"/>
      <c r="BD259" s="550"/>
      <c r="BE259" s="550"/>
      <c r="BF259" s="550"/>
      <c r="BG259" s="550"/>
      <c r="BJ259" s="550"/>
      <c r="BK259" s="550"/>
      <c r="BL259" s="550"/>
      <c r="BO259" s="67"/>
      <c r="BY259" s="67"/>
      <c r="CA259" s="67"/>
      <c r="CB259" s="67"/>
      <c r="CH259" s="67"/>
    </row>
    <row r="260" spans="41:86" s="549" customFormat="1">
      <c r="AO260" s="550"/>
      <c r="AQ260" s="67"/>
      <c r="AR260" s="67"/>
      <c r="AS260" s="67"/>
      <c r="AZ260" s="550"/>
      <c r="BA260" s="550"/>
      <c r="BC260" s="550"/>
      <c r="BD260" s="550"/>
      <c r="BE260" s="550"/>
      <c r="BF260" s="550"/>
      <c r="BG260" s="550"/>
      <c r="BJ260" s="550"/>
      <c r="BK260" s="550"/>
      <c r="BL260" s="550"/>
      <c r="BO260" s="67"/>
      <c r="BY260" s="67"/>
      <c r="CA260" s="67"/>
      <c r="CB260" s="67"/>
      <c r="CH260" s="67"/>
    </row>
    <row r="261" spans="41:86" s="549" customFormat="1">
      <c r="AO261" s="550"/>
      <c r="AQ261" s="67"/>
      <c r="AR261" s="67"/>
      <c r="AS261" s="67"/>
      <c r="AZ261" s="550"/>
      <c r="BA261" s="550"/>
      <c r="BC261" s="550"/>
      <c r="BD261" s="550"/>
      <c r="BE261" s="550"/>
      <c r="BF261" s="550"/>
      <c r="BG261" s="550"/>
      <c r="BJ261" s="550"/>
      <c r="BK261" s="550"/>
      <c r="BL261" s="550"/>
      <c r="BO261" s="67"/>
      <c r="BY261" s="67"/>
      <c r="CA261" s="67"/>
      <c r="CB261" s="67"/>
      <c r="CH261" s="67"/>
    </row>
    <row r="262" spans="41:86" s="549" customFormat="1">
      <c r="AO262" s="550"/>
      <c r="AQ262" s="67"/>
      <c r="AR262" s="67"/>
      <c r="AS262" s="67"/>
      <c r="AZ262" s="550"/>
      <c r="BA262" s="550"/>
      <c r="BC262" s="550"/>
      <c r="BD262" s="550"/>
      <c r="BE262" s="550"/>
      <c r="BF262" s="550"/>
      <c r="BG262" s="550"/>
      <c r="BJ262" s="550"/>
      <c r="BK262" s="550"/>
      <c r="BL262" s="550"/>
      <c r="BO262" s="67"/>
      <c r="BY262" s="67"/>
      <c r="CA262" s="67"/>
      <c r="CB262" s="67"/>
      <c r="CH262" s="67"/>
    </row>
    <row r="263" spans="41:86" s="549" customFormat="1">
      <c r="AO263" s="550"/>
      <c r="AQ263" s="67"/>
      <c r="AR263" s="67"/>
      <c r="AS263" s="67"/>
      <c r="AZ263" s="550"/>
      <c r="BA263" s="550"/>
      <c r="BC263" s="550"/>
      <c r="BD263" s="550"/>
      <c r="BE263" s="550"/>
      <c r="BF263" s="550"/>
      <c r="BG263" s="550"/>
      <c r="BJ263" s="550"/>
      <c r="BK263" s="550"/>
      <c r="BL263" s="550"/>
      <c r="BO263" s="67"/>
      <c r="BY263" s="67"/>
      <c r="CA263" s="67"/>
      <c r="CB263" s="67"/>
      <c r="CH263" s="67"/>
    </row>
    <row r="264" spans="41:86" s="549" customFormat="1">
      <c r="AO264" s="550"/>
      <c r="AQ264" s="67"/>
      <c r="AR264" s="67"/>
      <c r="AS264" s="67"/>
      <c r="AZ264" s="550"/>
      <c r="BA264" s="550"/>
      <c r="BC264" s="550"/>
      <c r="BD264" s="550"/>
      <c r="BE264" s="550"/>
      <c r="BF264" s="550"/>
      <c r="BG264" s="550"/>
      <c r="BJ264" s="550"/>
      <c r="BK264" s="550"/>
      <c r="BL264" s="550"/>
      <c r="BO264" s="67"/>
      <c r="BY264" s="67"/>
      <c r="CA264" s="67"/>
      <c r="CB264" s="67"/>
      <c r="CH264" s="67"/>
    </row>
    <row r="265" spans="41:86" s="549" customFormat="1">
      <c r="AO265" s="550"/>
      <c r="AQ265" s="67"/>
      <c r="AR265" s="67"/>
      <c r="AS265" s="67"/>
      <c r="AZ265" s="550"/>
      <c r="BA265" s="550"/>
      <c r="BC265" s="550"/>
      <c r="BD265" s="550"/>
      <c r="BE265" s="550"/>
      <c r="BF265" s="550"/>
      <c r="BG265" s="550"/>
      <c r="BJ265" s="550"/>
      <c r="BK265" s="550"/>
      <c r="BL265" s="550"/>
      <c r="BO265" s="67"/>
      <c r="BY265" s="67"/>
      <c r="CA265" s="67"/>
      <c r="CB265" s="67"/>
      <c r="CH265" s="67"/>
    </row>
    <row r="266" spans="41:86" s="549" customFormat="1">
      <c r="AO266" s="550"/>
      <c r="AQ266" s="67"/>
      <c r="AR266" s="67"/>
      <c r="AS266" s="67"/>
      <c r="AZ266" s="550"/>
      <c r="BA266" s="550"/>
      <c r="BC266" s="550"/>
      <c r="BD266" s="550"/>
      <c r="BE266" s="550"/>
      <c r="BF266" s="550"/>
      <c r="BG266" s="550"/>
      <c r="BJ266" s="550"/>
      <c r="BK266" s="550"/>
      <c r="BL266" s="550"/>
      <c r="BO266" s="67"/>
      <c r="BY266" s="67"/>
      <c r="CA266" s="67"/>
      <c r="CB266" s="67"/>
      <c r="CH266" s="67"/>
    </row>
    <row r="267" spans="41:86" s="549" customFormat="1">
      <c r="AO267" s="550"/>
      <c r="AQ267" s="67"/>
      <c r="AR267" s="67"/>
      <c r="AS267" s="67"/>
      <c r="AZ267" s="550"/>
      <c r="BA267" s="550"/>
      <c r="BC267" s="550"/>
      <c r="BD267" s="550"/>
      <c r="BE267" s="550"/>
      <c r="BF267" s="550"/>
      <c r="BG267" s="550"/>
      <c r="BJ267" s="550"/>
      <c r="BK267" s="550"/>
      <c r="BL267" s="550"/>
      <c r="BO267" s="67"/>
      <c r="BY267" s="67"/>
      <c r="CA267" s="67"/>
      <c r="CB267" s="67"/>
      <c r="CH267" s="67"/>
    </row>
    <row r="268" spans="41:86" s="549" customFormat="1">
      <c r="AO268" s="550"/>
      <c r="AQ268" s="67"/>
      <c r="AR268" s="67"/>
      <c r="AS268" s="67"/>
      <c r="AZ268" s="550"/>
      <c r="BA268" s="550"/>
      <c r="BC268" s="550"/>
      <c r="BD268" s="550"/>
      <c r="BE268" s="550"/>
      <c r="BF268" s="550"/>
      <c r="BG268" s="550"/>
      <c r="BJ268" s="550"/>
      <c r="BK268" s="550"/>
      <c r="BL268" s="550"/>
      <c r="BO268" s="67"/>
      <c r="BY268" s="67"/>
      <c r="CA268" s="67"/>
      <c r="CB268" s="67"/>
      <c r="CH268" s="67"/>
    </row>
    <row r="269" spans="41:86" s="549" customFormat="1">
      <c r="AO269" s="550"/>
      <c r="AQ269" s="67"/>
      <c r="AR269" s="67"/>
      <c r="AS269" s="67"/>
      <c r="AZ269" s="550"/>
      <c r="BA269" s="550"/>
      <c r="BC269" s="550"/>
      <c r="BD269" s="550"/>
      <c r="BE269" s="550"/>
      <c r="BF269" s="550"/>
      <c r="BG269" s="550"/>
      <c r="BJ269" s="550"/>
      <c r="BK269" s="550"/>
      <c r="BL269" s="550"/>
      <c r="BO269" s="67"/>
      <c r="BY269" s="67"/>
      <c r="CA269" s="67"/>
      <c r="CB269" s="67"/>
      <c r="CH269" s="67"/>
    </row>
    <row r="270" spans="41:86" s="549" customFormat="1">
      <c r="AO270" s="550"/>
      <c r="AQ270" s="67"/>
      <c r="AR270" s="67"/>
      <c r="AS270" s="67"/>
      <c r="AZ270" s="550"/>
      <c r="BA270" s="550"/>
      <c r="BC270" s="550"/>
      <c r="BD270" s="550"/>
      <c r="BE270" s="550"/>
      <c r="BF270" s="550"/>
      <c r="BG270" s="550"/>
      <c r="BJ270" s="550"/>
      <c r="BK270" s="550"/>
      <c r="BL270" s="550"/>
      <c r="BO270" s="67"/>
      <c r="BY270" s="67"/>
      <c r="CA270" s="67"/>
      <c r="CB270" s="67"/>
      <c r="CH270" s="67"/>
    </row>
    <row r="271" spans="41:86" s="549" customFormat="1">
      <c r="AO271" s="550"/>
      <c r="AQ271" s="67"/>
      <c r="AR271" s="67"/>
      <c r="AS271" s="67"/>
      <c r="AZ271" s="550"/>
      <c r="BA271" s="550"/>
      <c r="BC271" s="550"/>
      <c r="BD271" s="550"/>
      <c r="BE271" s="550"/>
      <c r="BF271" s="550"/>
      <c r="BG271" s="550"/>
      <c r="BJ271" s="550"/>
      <c r="BK271" s="550"/>
      <c r="BL271" s="550"/>
      <c r="BO271" s="67"/>
      <c r="BY271" s="67"/>
      <c r="CA271" s="67"/>
      <c r="CB271" s="67"/>
      <c r="CH271" s="67"/>
    </row>
    <row r="272" spans="41:86" s="549" customFormat="1">
      <c r="AO272" s="550"/>
      <c r="AQ272" s="67"/>
      <c r="AR272" s="67"/>
      <c r="AS272" s="67"/>
      <c r="AZ272" s="550"/>
      <c r="BA272" s="550"/>
      <c r="BC272" s="550"/>
      <c r="BD272" s="550"/>
      <c r="BE272" s="550"/>
      <c r="BF272" s="550"/>
      <c r="BG272" s="550"/>
      <c r="BJ272" s="550"/>
      <c r="BK272" s="550"/>
      <c r="BL272" s="550"/>
      <c r="BO272" s="67"/>
      <c r="BY272" s="67"/>
      <c r="CA272" s="67"/>
      <c r="CB272" s="67"/>
      <c r="CH272" s="67"/>
    </row>
    <row r="273" spans="41:86" s="549" customFormat="1">
      <c r="AO273" s="550"/>
      <c r="AQ273" s="67"/>
      <c r="AR273" s="67"/>
      <c r="AS273" s="67"/>
      <c r="AZ273" s="550"/>
      <c r="BA273" s="550"/>
      <c r="BC273" s="550"/>
      <c r="BD273" s="550"/>
      <c r="BE273" s="550"/>
      <c r="BF273" s="550"/>
      <c r="BG273" s="550"/>
      <c r="BJ273" s="550"/>
      <c r="BK273" s="550"/>
      <c r="BL273" s="550"/>
      <c r="BO273" s="67"/>
      <c r="BY273" s="67"/>
      <c r="CA273" s="67"/>
      <c r="CB273" s="67"/>
      <c r="CH273" s="67"/>
    </row>
    <row r="274" spans="41:86" s="549" customFormat="1">
      <c r="AO274" s="550"/>
      <c r="AQ274" s="67"/>
      <c r="AR274" s="67"/>
      <c r="AS274" s="67"/>
      <c r="AZ274" s="550"/>
      <c r="BA274" s="550"/>
      <c r="BC274" s="550"/>
      <c r="BD274" s="550"/>
      <c r="BE274" s="550"/>
      <c r="BF274" s="550"/>
      <c r="BG274" s="550"/>
      <c r="BJ274" s="550"/>
      <c r="BK274" s="550"/>
      <c r="BL274" s="550"/>
      <c r="BO274" s="67"/>
      <c r="BY274" s="67"/>
      <c r="CA274" s="67"/>
      <c r="CB274" s="67"/>
      <c r="CH274" s="67"/>
    </row>
    <row r="275" spans="41:86" s="549" customFormat="1">
      <c r="AO275" s="550"/>
      <c r="AQ275" s="67"/>
      <c r="AR275" s="67"/>
      <c r="AS275" s="67"/>
      <c r="AZ275" s="550"/>
      <c r="BA275" s="550"/>
      <c r="BC275" s="550"/>
      <c r="BD275" s="550"/>
      <c r="BE275" s="550"/>
      <c r="BF275" s="550"/>
      <c r="BG275" s="550"/>
      <c r="BJ275" s="550"/>
      <c r="BK275" s="550"/>
      <c r="BL275" s="550"/>
      <c r="BO275" s="67"/>
      <c r="BY275" s="67"/>
      <c r="CA275" s="67"/>
      <c r="CB275" s="67"/>
      <c r="CH275" s="67"/>
    </row>
    <row r="276" spans="41:86" s="549" customFormat="1">
      <c r="AO276" s="550"/>
      <c r="AQ276" s="67"/>
      <c r="AR276" s="67"/>
      <c r="AS276" s="67"/>
      <c r="AZ276" s="550"/>
      <c r="BA276" s="550"/>
      <c r="BC276" s="550"/>
      <c r="BD276" s="550"/>
      <c r="BE276" s="550"/>
      <c r="BF276" s="550"/>
      <c r="BG276" s="550"/>
      <c r="BJ276" s="550"/>
      <c r="BK276" s="550"/>
      <c r="BL276" s="550"/>
      <c r="BO276" s="67"/>
      <c r="BY276" s="67"/>
      <c r="CA276" s="67"/>
      <c r="CB276" s="67"/>
      <c r="CH276" s="67"/>
    </row>
    <row r="277" spans="41:86" s="549" customFormat="1">
      <c r="AO277" s="550"/>
      <c r="AQ277" s="67"/>
      <c r="AR277" s="67"/>
      <c r="AS277" s="67"/>
      <c r="AZ277" s="550"/>
      <c r="BA277" s="550"/>
      <c r="BC277" s="550"/>
      <c r="BD277" s="550"/>
      <c r="BE277" s="550"/>
      <c r="BF277" s="550"/>
      <c r="BG277" s="550"/>
      <c r="BJ277" s="550"/>
      <c r="BK277" s="550"/>
      <c r="BL277" s="550"/>
      <c r="BO277" s="67"/>
      <c r="BY277" s="67"/>
      <c r="CA277" s="67"/>
      <c r="CB277" s="67"/>
      <c r="CH277" s="67"/>
    </row>
    <row r="278" spans="41:86" s="549" customFormat="1">
      <c r="AO278" s="550"/>
      <c r="AQ278" s="67"/>
      <c r="AR278" s="67"/>
      <c r="AS278" s="67"/>
      <c r="AZ278" s="550"/>
      <c r="BA278" s="550"/>
      <c r="BC278" s="550"/>
      <c r="BD278" s="550"/>
      <c r="BE278" s="550"/>
      <c r="BF278" s="550"/>
      <c r="BG278" s="550"/>
      <c r="BJ278" s="550"/>
      <c r="BK278" s="550"/>
      <c r="BL278" s="550"/>
      <c r="BO278" s="67"/>
      <c r="BY278" s="67"/>
      <c r="CA278" s="67"/>
      <c r="CB278" s="67"/>
      <c r="CH278" s="67"/>
    </row>
    <row r="279" spans="41:86" s="549" customFormat="1">
      <c r="AO279" s="550"/>
      <c r="AQ279" s="67"/>
      <c r="AR279" s="67"/>
      <c r="AS279" s="67"/>
      <c r="AZ279" s="550"/>
      <c r="BA279" s="550"/>
      <c r="BC279" s="550"/>
      <c r="BD279" s="550"/>
      <c r="BE279" s="550"/>
      <c r="BF279" s="550"/>
      <c r="BG279" s="550"/>
      <c r="BJ279" s="550"/>
      <c r="BK279" s="550"/>
      <c r="BL279" s="550"/>
      <c r="BO279" s="67"/>
      <c r="BY279" s="67"/>
      <c r="CA279" s="67"/>
      <c r="CB279" s="67"/>
      <c r="CH279" s="67"/>
    </row>
    <row r="281" spans="41:86" s="551" customFormat="1">
      <c r="AO281" s="552"/>
      <c r="AQ281" s="67"/>
      <c r="AR281" s="67"/>
      <c r="AS281" s="67"/>
      <c r="AZ281" s="552"/>
      <c r="BA281" s="552"/>
      <c r="BC281" s="552"/>
      <c r="BD281" s="552"/>
      <c r="BE281" s="552"/>
      <c r="BF281" s="552"/>
      <c r="BG281" s="552"/>
      <c r="BJ281" s="552"/>
      <c r="BK281" s="552"/>
      <c r="BL281" s="552"/>
      <c r="BO281" s="67"/>
      <c r="BY281" s="67"/>
      <c r="CA281" s="67"/>
      <c r="CB281" s="67"/>
      <c r="CH281" s="67"/>
    </row>
    <row r="291" spans="16:17">
      <c r="P291" t="s">
        <v>883</v>
      </c>
      <c r="Q291" t="s">
        <v>882</v>
      </c>
    </row>
    <row r="292" spans="16:17">
      <c r="P292">
        <v>1140</v>
      </c>
      <c r="Q292" s="67">
        <f>+P292/30</f>
        <v>38</v>
      </c>
    </row>
    <row r="293" spans="16:17">
      <c r="P293">
        <v>1130</v>
      </c>
      <c r="Q293" s="67">
        <f t="shared" ref="Q293:Q305" si="0">+P293/30</f>
        <v>37.666666666666664</v>
      </c>
    </row>
    <row r="294" spans="16:17">
      <c r="P294">
        <v>1120</v>
      </c>
      <c r="Q294" s="67">
        <f t="shared" si="0"/>
        <v>37.333333333333336</v>
      </c>
    </row>
    <row r="295" spans="16:17">
      <c r="P295">
        <v>1110</v>
      </c>
      <c r="Q295" s="67">
        <f t="shared" si="0"/>
        <v>37</v>
      </c>
    </row>
    <row r="296" spans="16:17">
      <c r="P296">
        <v>1100</v>
      </c>
      <c r="Q296" s="67">
        <f t="shared" si="0"/>
        <v>36.666666666666664</v>
      </c>
    </row>
    <row r="297" spans="16:17">
      <c r="P297">
        <v>1090</v>
      </c>
      <c r="Q297" s="67">
        <f t="shared" si="0"/>
        <v>36.333333333333336</v>
      </c>
    </row>
    <row r="298" spans="16:17">
      <c r="P298">
        <f>+P297-10</f>
        <v>1080</v>
      </c>
      <c r="Q298" s="67">
        <f t="shared" si="0"/>
        <v>36</v>
      </c>
    </row>
    <row r="299" spans="16:17">
      <c r="P299">
        <f t="shared" ref="P299:P305" si="1">+P298-10</f>
        <v>1070</v>
      </c>
      <c r="Q299" s="67">
        <f t="shared" si="0"/>
        <v>35.666666666666664</v>
      </c>
    </row>
    <row r="300" spans="16:17">
      <c r="P300">
        <f t="shared" si="1"/>
        <v>1060</v>
      </c>
      <c r="Q300" s="67">
        <f t="shared" si="0"/>
        <v>35.333333333333336</v>
      </c>
    </row>
    <row r="301" spans="16:17">
      <c r="P301">
        <f t="shared" si="1"/>
        <v>1050</v>
      </c>
      <c r="Q301" s="67">
        <f t="shared" si="0"/>
        <v>35</v>
      </c>
    </row>
    <row r="302" spans="16:17">
      <c r="P302">
        <f t="shared" si="1"/>
        <v>1040</v>
      </c>
      <c r="Q302" s="67">
        <f t="shared" si="0"/>
        <v>34.666666666666664</v>
      </c>
    </row>
    <row r="303" spans="16:17">
      <c r="P303">
        <f t="shared" si="1"/>
        <v>1030</v>
      </c>
      <c r="Q303" s="67">
        <f t="shared" si="0"/>
        <v>34.333333333333336</v>
      </c>
    </row>
    <row r="304" spans="16:17">
      <c r="P304">
        <f t="shared" si="1"/>
        <v>1020</v>
      </c>
      <c r="Q304" s="67">
        <f t="shared" si="0"/>
        <v>34</v>
      </c>
    </row>
    <row r="305" spans="16:17">
      <c r="P305">
        <f t="shared" si="1"/>
        <v>1010</v>
      </c>
      <c r="Q305" s="67">
        <f t="shared" si="0"/>
        <v>33.666666666666664</v>
      </c>
    </row>
    <row r="412" spans="17:17">
      <c r="Q412" s="3" t="s">
        <v>881</v>
      </c>
    </row>
    <row r="512" spans="17:17">
      <c r="Q512" s="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Q1055"/>
  <sheetViews>
    <sheetView defaultGridColor="0" colorId="22" zoomScale="95" zoomScaleNormal="95" workbookViewId="0">
      <pane xSplit="3" ySplit="8" topLeftCell="D40" activePane="bottomRight" state="frozen"/>
      <selection pane="topRight" activeCell="D1" sqref="D1"/>
      <selection pane="bottomLeft" activeCell="A10" sqref="A10"/>
      <selection pane="bottomRight" activeCell="X40" sqref="X40"/>
    </sheetView>
  </sheetViews>
  <sheetFormatPr baseColWidth="10" defaultColWidth="9.90625" defaultRowHeight="15"/>
  <cols>
    <col min="1" max="1" width="1.6328125" customWidth="1"/>
    <col min="2" max="2" width="5.453125" style="32" customWidth="1"/>
    <col min="3" max="3" width="4.36328125" customWidth="1"/>
    <col min="4" max="4" width="7" customWidth="1"/>
    <col min="5" max="5" width="6" style="454" customWidth="1"/>
    <col min="6" max="6" width="5.453125" style="324" customWidth="1"/>
    <col min="7" max="7" width="4.36328125" customWidth="1"/>
    <col min="8" max="8" width="4.6328125" customWidth="1"/>
    <col min="9" max="9" width="2.453125" style="524" customWidth="1"/>
    <col min="10" max="10" width="5.81640625" customWidth="1"/>
    <col min="11" max="11" width="5.54296875" customWidth="1"/>
    <col min="12" max="12" width="1.6328125" customWidth="1"/>
    <col min="13" max="13" width="6.08984375" style="11" customWidth="1"/>
    <col min="14" max="14" width="4.6328125" style="11" customWidth="1"/>
    <col min="15" max="15" width="1.08984375" style="526" customWidth="1"/>
    <col min="16" max="16" width="7.1796875" customWidth="1"/>
    <col min="17" max="17" width="7" customWidth="1"/>
    <col min="18" max="18" width="1.6328125" customWidth="1"/>
    <col min="19" max="19" width="5.36328125" customWidth="1"/>
    <col min="20" max="20" width="5.08984375" customWidth="1"/>
    <col min="21" max="21" width="4.81640625" style="11" customWidth="1"/>
    <col min="22" max="22" width="3.90625" style="11" customWidth="1"/>
    <col min="23" max="23" width="6.08984375" customWidth="1"/>
    <col min="24" max="24" width="5.1796875" customWidth="1"/>
    <col min="25" max="25" width="5.81640625" style="11" customWidth="1"/>
    <col min="26" max="26" width="4.7265625" style="11" customWidth="1"/>
    <col min="27" max="27" width="5.90625" style="11" customWidth="1"/>
    <col min="28" max="28" width="5" style="11" customWidth="1"/>
    <col min="29" max="29" width="4.81640625" customWidth="1"/>
    <col min="30" max="30" width="6.90625" customWidth="1"/>
    <col min="31" max="31" width="7.08984375" customWidth="1"/>
    <col min="32" max="32" width="6.36328125" style="11" customWidth="1"/>
    <col min="33" max="33" width="5.54296875" customWidth="1"/>
    <col min="34" max="34" width="5.36328125" customWidth="1"/>
    <col min="35" max="35" width="5.1796875" customWidth="1"/>
    <col min="36" max="36" width="5.453125" customWidth="1"/>
    <col min="37" max="37" width="6" style="67" customWidth="1"/>
    <col min="38" max="38" width="5.36328125" customWidth="1"/>
    <col min="39" max="39" width="5.36328125" style="67" customWidth="1"/>
    <col min="40" max="40" width="6.36328125" customWidth="1"/>
    <col min="41" max="41" width="6.81640625" style="67" customWidth="1"/>
    <col min="42" max="42" width="4.453125" customWidth="1"/>
    <col min="43" max="43" width="7.90625" customWidth="1"/>
    <col min="44" max="44" width="4.6328125" style="11" customWidth="1"/>
    <col min="45" max="45" width="6.54296875" customWidth="1"/>
    <col min="46" max="46" width="4.54296875" customWidth="1"/>
    <col min="47" max="47" width="5.90625" customWidth="1"/>
    <col min="48" max="48" width="4.453125" customWidth="1"/>
    <col min="49" max="49" width="7.90625" style="67" customWidth="1"/>
    <col min="50" max="50" width="4" customWidth="1"/>
    <col min="51" max="51" width="7.81640625" style="67" customWidth="1"/>
    <col min="52" max="52" width="6.36328125" customWidth="1"/>
    <col min="53" max="54" width="7.90625" customWidth="1"/>
    <col min="55" max="55" width="8.54296875" style="67" customWidth="1"/>
    <col min="56" max="56" width="8.54296875" customWidth="1"/>
    <col min="57" max="57" width="8" style="67" customWidth="1"/>
    <col min="58" max="58" width="7.90625" style="67" customWidth="1"/>
    <col min="59" max="59" width="7.90625" customWidth="1"/>
    <col min="60" max="60" width="10.1796875" style="67" customWidth="1"/>
    <col min="61" max="61" width="5.54296875" customWidth="1"/>
  </cols>
  <sheetData>
    <row r="1" spans="1:60">
      <c r="A1" s="84"/>
      <c r="B1" s="401"/>
      <c r="C1" s="26"/>
      <c r="D1" s="26"/>
      <c r="E1" s="458"/>
      <c r="F1" s="427"/>
      <c r="G1" s="26"/>
      <c r="H1" s="26"/>
      <c r="I1" s="26"/>
      <c r="J1" s="26"/>
      <c r="K1" s="26"/>
      <c r="L1" s="26"/>
      <c r="M1" s="128"/>
      <c r="N1" s="128"/>
      <c r="O1" s="128"/>
      <c r="P1" s="26"/>
      <c r="Q1" s="26"/>
      <c r="R1" s="26"/>
      <c r="S1" s="26"/>
      <c r="T1" s="26"/>
      <c r="U1" s="128"/>
      <c r="V1" s="128"/>
      <c r="W1" s="26"/>
      <c r="X1" s="26"/>
      <c r="Y1" s="128"/>
      <c r="Z1" s="128"/>
      <c r="AA1" s="128"/>
      <c r="AB1" s="128"/>
      <c r="AC1" s="26"/>
      <c r="AD1" s="26"/>
      <c r="AE1" s="26"/>
      <c r="AF1" s="128"/>
      <c r="AK1"/>
      <c r="AM1"/>
      <c r="AO1"/>
      <c r="AR1"/>
      <c r="AW1"/>
      <c r="AY1"/>
      <c r="BC1"/>
      <c r="BE1"/>
      <c r="BF1"/>
      <c r="BH1"/>
    </row>
    <row r="2" spans="1:60" ht="31.8">
      <c r="A2" s="84"/>
      <c r="B2" s="401"/>
      <c r="C2" s="84"/>
      <c r="D2" s="148" t="s">
        <v>7</v>
      </c>
      <c r="E2" s="459"/>
      <c r="F2" s="444"/>
      <c r="G2" s="92"/>
      <c r="H2" s="92"/>
      <c r="I2" s="92"/>
      <c r="J2" s="146"/>
      <c r="K2" s="145"/>
      <c r="L2" s="26"/>
      <c r="M2" s="146"/>
      <c r="N2" s="146"/>
      <c r="O2" s="146"/>
      <c r="P2" s="145"/>
      <c r="Q2" s="145"/>
      <c r="R2" s="145"/>
      <c r="S2" s="145"/>
      <c r="T2" s="145"/>
      <c r="U2" s="146"/>
      <c r="V2" s="146"/>
      <c r="W2" s="145"/>
      <c r="X2" s="145"/>
      <c r="Y2" s="146"/>
      <c r="Z2" s="146"/>
      <c r="AA2" s="146"/>
      <c r="AB2" s="222" t="str">
        <f>+År!B2</f>
        <v>UNG KU</v>
      </c>
      <c r="AC2" s="145"/>
      <c r="AD2" s="26"/>
      <c r="AE2" s="26"/>
      <c r="AF2" s="26"/>
      <c r="AK2"/>
      <c r="AM2"/>
      <c r="AO2"/>
      <c r="AR2"/>
      <c r="AW2"/>
      <c r="AY2"/>
      <c r="BC2"/>
      <c r="BE2"/>
      <c r="BF2"/>
      <c r="BH2"/>
    </row>
    <row r="3" spans="1:60">
      <c r="A3" s="84"/>
      <c r="B3" s="401"/>
      <c r="C3" s="26"/>
      <c r="D3" s="26"/>
      <c r="E3" s="458"/>
      <c r="F3" s="427"/>
      <c r="G3" s="26"/>
      <c r="H3" s="26"/>
      <c r="I3" s="92"/>
      <c r="J3" s="26"/>
      <c r="K3" s="26"/>
      <c r="L3" s="26"/>
      <c r="M3" s="128"/>
      <c r="N3" s="128"/>
      <c r="O3" s="128"/>
      <c r="P3" s="26"/>
      <c r="Q3" s="26"/>
      <c r="R3" s="26"/>
      <c r="S3" s="26"/>
      <c r="T3" s="26"/>
      <c r="U3" s="128"/>
      <c r="V3" s="128"/>
      <c r="W3" s="26"/>
      <c r="X3" s="26"/>
      <c r="Y3" s="128"/>
      <c r="Z3" s="128"/>
      <c r="AA3" s="128"/>
      <c r="AB3" s="128"/>
      <c r="AC3" s="26"/>
      <c r="AD3" s="26"/>
      <c r="AE3" s="26"/>
      <c r="AF3" s="128"/>
      <c r="AK3"/>
      <c r="AM3"/>
      <c r="AO3"/>
      <c r="AR3"/>
      <c r="AW3"/>
      <c r="AY3"/>
      <c r="BC3"/>
      <c r="BE3"/>
      <c r="BF3"/>
      <c r="BH3"/>
    </row>
    <row r="4" spans="1:60" ht="22.2">
      <c r="A4" s="84"/>
      <c r="B4" s="401"/>
      <c r="C4" s="84"/>
      <c r="D4" s="84"/>
      <c r="E4" s="460" t="s">
        <v>429</v>
      </c>
      <c r="F4" s="445"/>
      <c r="G4" s="571">
        <f>+År!P2</f>
        <v>52</v>
      </c>
      <c r="H4" s="572"/>
      <c r="I4" s="92"/>
      <c r="J4" s="147"/>
      <c r="K4" s="145"/>
      <c r="L4" s="128"/>
      <c r="M4" s="92"/>
      <c r="N4" s="92"/>
      <c r="O4" s="400" t="s">
        <v>430</v>
      </c>
      <c r="P4" s="92"/>
      <c r="Q4" s="92"/>
      <c r="R4" s="92"/>
      <c r="S4" s="577">
        <f>SUM(E9:E60)</f>
        <v>45246</v>
      </c>
      <c r="T4" s="579"/>
      <c r="U4" s="579"/>
      <c r="V4" s="128"/>
      <c r="W4" s="128"/>
      <c r="X4" s="128"/>
      <c r="Y4" s="128"/>
      <c r="Z4" s="128"/>
      <c r="AA4" s="92"/>
      <c r="AB4" s="92"/>
      <c r="AC4" s="92"/>
      <c r="AD4" s="92"/>
      <c r="AE4" s="92"/>
      <c r="AF4" s="92"/>
      <c r="AK4"/>
      <c r="AM4"/>
      <c r="AO4"/>
      <c r="AR4"/>
      <c r="AW4"/>
      <c r="AY4"/>
      <c r="BC4"/>
      <c r="BE4"/>
      <c r="BF4"/>
      <c r="BH4"/>
    </row>
    <row r="5" spans="1:60" ht="15" customHeight="1">
      <c r="A5" s="26"/>
      <c r="B5" s="401"/>
      <c r="C5" s="26"/>
      <c r="D5" s="26"/>
      <c r="E5" s="458"/>
      <c r="F5" s="427"/>
      <c r="G5" s="92"/>
      <c r="H5" s="92"/>
      <c r="I5" s="92"/>
      <c r="J5" s="26"/>
      <c r="K5" s="26"/>
      <c r="L5" s="427"/>
      <c r="M5" s="128"/>
      <c r="N5" s="128"/>
      <c r="O5" s="128"/>
      <c r="P5" s="26"/>
      <c r="Q5" s="26"/>
      <c r="R5" s="26"/>
      <c r="S5" s="26"/>
      <c r="T5" s="26"/>
      <c r="U5" s="128"/>
      <c r="V5" s="128"/>
      <c r="W5" s="26"/>
      <c r="X5" s="26"/>
      <c r="Y5" s="128"/>
      <c r="Z5" s="130"/>
      <c r="AA5" s="426" t="s">
        <v>46</v>
      </c>
      <c r="AB5" s="426"/>
      <c r="AC5" s="427"/>
      <c r="AD5" s="427"/>
      <c r="AE5" s="427"/>
      <c r="AF5" s="26"/>
      <c r="AK5"/>
      <c r="AM5"/>
      <c r="AO5"/>
      <c r="AR5"/>
      <c r="AW5"/>
      <c r="AY5"/>
      <c r="BC5"/>
      <c r="BE5"/>
      <c r="BF5"/>
      <c r="BH5"/>
    </row>
    <row r="6" spans="1:60" ht="15" customHeight="1">
      <c r="A6" s="26"/>
      <c r="B6" s="401"/>
      <c r="C6" s="26"/>
      <c r="D6" s="38" t="s">
        <v>4</v>
      </c>
      <c r="E6" s="458"/>
      <c r="F6" s="446"/>
      <c r="G6" s="93"/>
      <c r="H6" s="93"/>
      <c r="I6" s="93"/>
      <c r="J6" s="38"/>
      <c r="K6" s="26"/>
      <c r="L6" s="428"/>
      <c r="M6" s="130"/>
      <c r="N6" s="128"/>
      <c r="O6" s="128"/>
      <c r="P6" s="128"/>
      <c r="Q6" s="128"/>
      <c r="R6" s="128"/>
      <c r="S6" s="38"/>
      <c r="T6" s="26"/>
      <c r="U6" s="130" t="s">
        <v>403</v>
      </c>
      <c r="V6" s="128"/>
      <c r="W6" s="38" t="s">
        <v>24</v>
      </c>
      <c r="X6" s="128"/>
      <c r="Y6" s="130" t="s">
        <v>403</v>
      </c>
      <c r="Z6" s="130"/>
      <c r="AA6" s="426" t="s">
        <v>10</v>
      </c>
      <c r="AB6" s="426" t="s">
        <v>418</v>
      </c>
      <c r="AC6" s="428"/>
      <c r="AD6" s="428"/>
      <c r="AE6" s="428" t="s">
        <v>477</v>
      </c>
      <c r="AF6" s="26"/>
      <c r="AK6"/>
      <c r="AM6"/>
      <c r="AO6"/>
      <c r="AR6"/>
      <c r="AW6"/>
      <c r="AY6"/>
      <c r="BC6"/>
      <c r="BE6"/>
      <c r="BF6"/>
      <c r="BH6"/>
    </row>
    <row r="7" spans="1:60" ht="15" customHeight="1">
      <c r="A7" s="26"/>
      <c r="B7" s="402"/>
      <c r="C7" s="38" t="s">
        <v>478</v>
      </c>
      <c r="D7" s="38" t="s">
        <v>72</v>
      </c>
      <c r="E7" s="461" t="s">
        <v>4</v>
      </c>
      <c r="F7" s="447"/>
      <c r="G7" s="93" t="s">
        <v>4</v>
      </c>
      <c r="H7" s="93" t="s">
        <v>1</v>
      </c>
      <c r="I7" s="93"/>
      <c r="J7" s="38" t="s">
        <v>539</v>
      </c>
      <c r="K7" s="127"/>
      <c r="L7" s="428"/>
      <c r="M7" s="130" t="s">
        <v>1</v>
      </c>
      <c r="N7" s="129"/>
      <c r="O7" s="129"/>
      <c r="P7" s="421" t="s">
        <v>24</v>
      </c>
      <c r="Q7" s="421" t="s">
        <v>24</v>
      </c>
      <c r="R7" s="421"/>
      <c r="S7" s="38" t="s">
        <v>3</v>
      </c>
      <c r="T7" s="127"/>
      <c r="U7" s="130" t="s">
        <v>534</v>
      </c>
      <c r="V7" s="129"/>
      <c r="W7" s="38" t="s">
        <v>468</v>
      </c>
      <c r="X7" s="129"/>
      <c r="Y7" s="130" t="s">
        <v>489</v>
      </c>
      <c r="Z7" s="130" t="s">
        <v>541</v>
      </c>
      <c r="AA7" s="426" t="s">
        <v>487</v>
      </c>
      <c r="AB7" s="426"/>
      <c r="AC7" s="428" t="s">
        <v>539</v>
      </c>
      <c r="AD7" s="428" t="s">
        <v>481</v>
      </c>
      <c r="AE7" s="428" t="s">
        <v>480</v>
      </c>
      <c r="AF7" s="26"/>
      <c r="AK7"/>
      <c r="AM7"/>
      <c r="AO7"/>
      <c r="AR7"/>
      <c r="AW7"/>
      <c r="AY7"/>
      <c r="BC7"/>
      <c r="BE7"/>
      <c r="BF7"/>
      <c r="BH7"/>
    </row>
    <row r="8" spans="1:60" ht="15" customHeight="1">
      <c r="A8" s="26"/>
      <c r="B8" s="402" t="s">
        <v>89</v>
      </c>
      <c r="C8" s="38" t="s">
        <v>479</v>
      </c>
      <c r="D8" s="38" t="s">
        <v>476</v>
      </c>
      <c r="E8" s="461" t="s">
        <v>10</v>
      </c>
      <c r="F8" s="447" t="s">
        <v>533</v>
      </c>
      <c r="G8" s="93" t="s">
        <v>403</v>
      </c>
      <c r="H8" s="93" t="s">
        <v>403</v>
      </c>
      <c r="I8" s="93"/>
      <c r="J8" s="38" t="s">
        <v>540</v>
      </c>
      <c r="K8" s="127" t="s">
        <v>533</v>
      </c>
      <c r="L8" s="428"/>
      <c r="M8" s="130"/>
      <c r="N8" s="129" t="s">
        <v>533</v>
      </c>
      <c r="O8" s="129"/>
      <c r="P8" s="421" t="s">
        <v>717</v>
      </c>
      <c r="Q8" s="421" t="s">
        <v>718</v>
      </c>
      <c r="R8" s="421"/>
      <c r="S8" s="38" t="s">
        <v>547</v>
      </c>
      <c r="T8" s="127" t="s">
        <v>533</v>
      </c>
      <c r="U8" s="130" t="s">
        <v>548</v>
      </c>
      <c r="V8" s="129" t="s">
        <v>533</v>
      </c>
      <c r="W8" s="38" t="s">
        <v>469</v>
      </c>
      <c r="X8" s="129" t="s">
        <v>533</v>
      </c>
      <c r="Y8" s="130" t="s">
        <v>470</v>
      </c>
      <c r="Z8" s="130" t="s">
        <v>625</v>
      </c>
      <c r="AA8" s="426" t="s">
        <v>440</v>
      </c>
      <c r="AB8" s="426" t="s">
        <v>1</v>
      </c>
      <c r="AC8" s="428" t="s">
        <v>540</v>
      </c>
      <c r="AD8" s="428" t="s">
        <v>415</v>
      </c>
      <c r="AE8" s="428" t="s">
        <v>473</v>
      </c>
      <c r="AF8" s="26"/>
      <c r="AK8"/>
      <c r="AM8"/>
      <c r="AO8"/>
      <c r="AR8"/>
      <c r="AW8"/>
      <c r="AY8"/>
      <c r="BC8"/>
      <c r="BE8"/>
      <c r="BF8"/>
      <c r="BH8"/>
    </row>
    <row r="9" spans="1:60" ht="15.6">
      <c r="A9" s="26"/>
      <c r="B9" s="403">
        <f>+'Ark1'!C67</f>
        <v>2024</v>
      </c>
      <c r="C9" s="91">
        <f>+'Ark1'!E67</f>
        <v>1</v>
      </c>
      <c r="D9" s="91">
        <f>'Ark1'!Q67</f>
        <v>522</v>
      </c>
      <c r="E9" s="462">
        <f>+IF(D9=0,"",'Ark1'!R67)</f>
        <v>1092</v>
      </c>
      <c r="F9" s="137">
        <f t="shared" ref="F9:F40" si="0">+IF(D9=0,"",E9-E63)</f>
        <v>-118</v>
      </c>
      <c r="G9" s="114">
        <f>+IF(D9=0,"",'Ark1'!AE67)</f>
        <v>2.4134730141890994</v>
      </c>
      <c r="H9" s="114">
        <f>+IF(D9=0,"",'Ark1'!AF67)</f>
        <v>2.4658120084976223</v>
      </c>
      <c r="I9" s="93"/>
      <c r="J9" s="5">
        <f>+IF(D9=0,"",'Ark1'!S67)</f>
        <v>3.9789377289377295</v>
      </c>
      <c r="K9" s="113">
        <f t="shared" ref="K9:K40" si="1">+IF(D9=0,"",J9-J63)</f>
        <v>6.9394160472998845E-2</v>
      </c>
      <c r="L9" s="428"/>
      <c r="M9" s="19">
        <f>+IF(D9=0,"",'Ark1'!U67)</f>
        <v>271.05576923076876</v>
      </c>
      <c r="N9" s="115">
        <f t="shared" ref="N9:N40" si="2">+IF(D9=0,"",M9-M63)</f>
        <v>2.4443642720905814</v>
      </c>
      <c r="O9" s="129"/>
      <c r="P9" s="424">
        <f>+IF(E9=0,"",'Ark1'!AR67)</f>
        <v>215.625</v>
      </c>
      <c r="Q9" s="425">
        <f>+IF(E9=0,"",'Ark1'!AS67)</f>
        <v>27.049740570362157</v>
      </c>
      <c r="R9" s="421"/>
      <c r="S9" s="113">
        <f>+IF(D9=0,"",'Ark1'!T67)</f>
        <v>7.8626373626373613</v>
      </c>
      <c r="T9" s="113">
        <f t="shared" ref="T9:T40" si="3">+IF(D9=0,"",S9-S63)</f>
        <v>0.32544727999273615</v>
      </c>
      <c r="U9" s="115">
        <f>+IF(D9=0,"",'Ark1'!W67)</f>
        <v>74.542124542124554</v>
      </c>
      <c r="V9" s="115">
        <f t="shared" ref="V9:V40" si="4">+IF(D9=0,"",U9-U63)</f>
        <v>5.2859261950171259</v>
      </c>
      <c r="W9" s="115">
        <f>+IF(D9=0,"",'Ark1'!AG67)</f>
        <v>1082.53125</v>
      </c>
      <c r="X9" s="115">
        <f t="shared" ref="X9:X40" si="5">+IF(D9=0,"",W9-W63)</f>
        <v>8.2071120689649888</v>
      </c>
      <c r="Y9" s="115">
        <f>+IF(D9=0,"",'Ark1'!AH67)</f>
        <v>96.703296703296672</v>
      </c>
      <c r="Z9" s="390">
        <f>+IF(D9=0,"",'Ark1'!AI67)</f>
        <v>24.816849816849825</v>
      </c>
      <c r="AA9" s="115">
        <f>+IF(D9=0,"",'Ark1'!X67)</f>
        <v>7.0512820512820493</v>
      </c>
      <c r="AB9" s="422">
        <f>+IF(D9=0,"",'Ark1'!Y67)</f>
        <v>52.512287360759593</v>
      </c>
      <c r="AC9" s="377">
        <f>+IF(D9=0,"",'Ark1'!Z67)</f>
        <v>1.6122571849908278</v>
      </c>
      <c r="AD9" s="377">
        <f>+IF(D9=0,"",'Ark1'!AA67)</f>
        <v>2.2375818491169923</v>
      </c>
      <c r="AE9" s="137">
        <f t="shared" ref="AE9:AE40" si="6">IF(D9=0,"",1000*M9/W9)</f>
        <v>250.39071087395286</v>
      </c>
      <c r="AF9" s="26"/>
      <c r="AK9"/>
      <c r="AM9"/>
      <c r="AO9" s="11">
        <f>+År!G36</f>
        <v>265.30237590063166</v>
      </c>
      <c r="AR9"/>
      <c r="AW9"/>
      <c r="AY9"/>
      <c r="BC9"/>
      <c r="BE9"/>
      <c r="BF9"/>
      <c r="BH9"/>
    </row>
    <row r="10" spans="1:60" ht="15.6">
      <c r="A10" s="26"/>
      <c r="B10" s="403">
        <f>+'Ark1'!C68</f>
        <v>2024</v>
      </c>
      <c r="C10" s="91">
        <f>+'Ark1'!E68</f>
        <v>2</v>
      </c>
      <c r="D10" s="91">
        <f>+'Ark1'!Q68</f>
        <v>569</v>
      </c>
      <c r="E10" s="462">
        <f>+IF(D10=0,"",'Ark1'!R68)</f>
        <v>1127</v>
      </c>
      <c r="F10" s="137">
        <f t="shared" si="0"/>
        <v>1</v>
      </c>
      <c r="G10" s="114">
        <f>+IF(D10=0,"",'Ark1'!AE68)</f>
        <v>2.4908279184900315</v>
      </c>
      <c r="H10" s="114">
        <f>+IF(D10=0,"",'Ark1'!AF68)</f>
        <v>2.5159166776471502</v>
      </c>
      <c r="I10" s="93"/>
      <c r="J10" s="5">
        <f>+IF(D10=0,"",'Ark1'!S68)</f>
        <v>3.822796081923419</v>
      </c>
      <c r="K10" s="113">
        <f t="shared" si="1"/>
        <v>0.17453250222617811</v>
      </c>
      <c r="L10" s="428"/>
      <c r="M10" s="19">
        <f>+IF(D10=0,"",'Ark1'!U68)</f>
        <v>267.97462289263518</v>
      </c>
      <c r="N10" s="115">
        <f t="shared" si="2"/>
        <v>2.7351024663474846</v>
      </c>
      <c r="O10" s="129"/>
      <c r="P10" s="424">
        <f>+IF(E10=0,"",'Ark1'!AR68)</f>
        <v>215.54811320754715</v>
      </c>
      <c r="Q10" s="425">
        <f>+IF(E10=0,"",'Ark1'!AS68)</f>
        <v>26.724891210538598</v>
      </c>
      <c r="R10" s="421"/>
      <c r="S10" s="113">
        <f>+IF(D10=0,"",'Ark1'!T68)</f>
        <v>7.8926353149955615</v>
      </c>
      <c r="T10" s="113">
        <f t="shared" si="3"/>
        <v>0.55071702014653745</v>
      </c>
      <c r="U10" s="115">
        <f>+IF(D10=0,"",'Ark1'!W68)</f>
        <v>74.977817213842044</v>
      </c>
      <c r="V10" s="115">
        <f t="shared" si="4"/>
        <v>9.6136964323145122</v>
      </c>
      <c r="W10" s="115">
        <f>+IF(D10=0,"",'Ark1'!AG68)</f>
        <v>1086.8047169811323</v>
      </c>
      <c r="X10" s="115">
        <f t="shared" si="5"/>
        <v>-1.5749471979725058</v>
      </c>
      <c r="Y10" s="115">
        <f>+IF(D10=0,"",'Ark1'!AH68)</f>
        <v>93.966282165039914</v>
      </c>
      <c r="Z10" s="390">
        <f>+IF(D10=0,"",'Ark1'!AI68)</f>
        <v>19.254658385093169</v>
      </c>
      <c r="AA10" s="115">
        <f>+IF(D10=0,"",'Ark1'!X68)</f>
        <v>6.9210292812777281</v>
      </c>
      <c r="AB10" s="422">
        <f>+IF(D10=0,"",'Ark1'!Y68)</f>
        <v>52.631878341547555</v>
      </c>
      <c r="AC10" s="377">
        <f>+IF(D10=0,"",'Ark1'!Z68)</f>
        <v>1.4596864113539827</v>
      </c>
      <c r="AD10" s="377">
        <f>+IF(D10=0,"",'Ark1'!AA68)</f>
        <v>2.1397511388512314</v>
      </c>
      <c r="AE10" s="137">
        <f t="shared" si="6"/>
        <v>246.57108927259782</v>
      </c>
      <c r="AF10" s="26"/>
      <c r="AK10"/>
      <c r="AM10"/>
      <c r="AO10" s="11">
        <f>+AO9</f>
        <v>265.30237590063166</v>
      </c>
      <c r="AR10"/>
      <c r="AW10"/>
      <c r="AY10"/>
      <c r="BC10"/>
      <c r="BE10"/>
      <c r="BF10"/>
      <c r="BH10"/>
    </row>
    <row r="11" spans="1:60" ht="15.6">
      <c r="A11" s="26"/>
      <c r="B11" s="403">
        <f>+'Ark1'!C69</f>
        <v>2024</v>
      </c>
      <c r="C11" s="91">
        <f>+'Ark1'!E69</f>
        <v>3</v>
      </c>
      <c r="D11" s="91">
        <f>+'Ark1'!Q69</f>
        <v>497</v>
      </c>
      <c r="E11" s="462">
        <f>+IF(D11=0,"",'Ark1'!R69)</f>
        <v>930</v>
      </c>
      <c r="F11" s="137">
        <f t="shared" si="0"/>
        <v>-188</v>
      </c>
      <c r="G11" s="114">
        <f>+IF(D11=0,"",'Ark1'!AE69)</f>
        <v>2.0554303142819266</v>
      </c>
      <c r="H11" s="114">
        <f>+IF(D11=0,"",'Ark1'!AF69)</f>
        <v>2.0685435039610924</v>
      </c>
      <c r="I11" s="93"/>
      <c r="J11" s="5">
        <f>+IF(D11=0,"",'Ark1'!S69)</f>
        <v>3.7753779697624177</v>
      </c>
      <c r="K11" s="113">
        <f t="shared" si="1"/>
        <v>0.14040039128708104</v>
      </c>
      <c r="L11" s="428"/>
      <c r="M11" s="19">
        <f>+IF(D11=0,"",'Ark1'!U69)</f>
        <v>266.99494623655897</v>
      </c>
      <c r="N11" s="115">
        <f t="shared" si="2"/>
        <v>3.2173075961296718</v>
      </c>
      <c r="O11" s="129"/>
      <c r="P11" s="424">
        <f>+IF(E11=0,"",'Ark1'!AR69)</f>
        <v>216.08268156424575</v>
      </c>
      <c r="Q11" s="425">
        <f>+IF(E11=0,"",'Ark1'!AS69)</f>
        <v>26.505002254357567</v>
      </c>
      <c r="R11" s="421"/>
      <c r="S11" s="113">
        <f>+IF(D11=0,"",'Ark1'!T69)</f>
        <v>7.6903225806451596</v>
      </c>
      <c r="T11" s="113">
        <f t="shared" si="3"/>
        <v>0.26992902071671487</v>
      </c>
      <c r="U11" s="115">
        <f>+IF(D11=0,"",'Ark1'!W69)</f>
        <v>71.290322580645139</v>
      </c>
      <c r="V11" s="115">
        <f t="shared" si="4"/>
        <v>3.4906803623982512</v>
      </c>
      <c r="W11" s="115">
        <f>+IF(D11=0,"",'Ark1'!AG69)</f>
        <v>1066.9564245810056</v>
      </c>
      <c r="X11" s="115">
        <f t="shared" si="5"/>
        <v>-5.9858102674791098</v>
      </c>
      <c r="Y11" s="115">
        <f>+IF(D11=0,"",'Ark1'!AH69)</f>
        <v>96.236559139784944</v>
      </c>
      <c r="Z11" s="390">
        <f>+IF(D11=0,"",'Ark1'!AI69)</f>
        <v>16.989247311827956</v>
      </c>
      <c r="AA11" s="115">
        <f>+IF(D11=0,"",'Ark1'!X69)</f>
        <v>6.6666666666666687</v>
      </c>
      <c r="AB11" s="422">
        <f>+IF(D11=0,"",'Ark1'!Y69)</f>
        <v>51.148032748380814</v>
      </c>
      <c r="AC11" s="377">
        <f>+IF(D11=0,"",'Ark1'!Z69)</f>
        <v>1.4956081592709223</v>
      </c>
      <c r="AD11" s="377">
        <f>+IF(D11=0,"",'Ark1'!AA69)</f>
        <v>2.1822383948759496</v>
      </c>
      <c r="AE11" s="137">
        <f t="shared" si="6"/>
        <v>250.23978494848842</v>
      </c>
      <c r="AF11" s="26"/>
      <c r="AK11"/>
      <c r="AM11"/>
      <c r="AO11" s="11">
        <f t="shared" ref="AO11:AO60" si="7">+AO10</f>
        <v>265.30237590063166</v>
      </c>
      <c r="AR11"/>
      <c r="AW11"/>
      <c r="AY11"/>
      <c r="BC11"/>
      <c r="BE11"/>
      <c r="BF11"/>
      <c r="BH11"/>
    </row>
    <row r="12" spans="1:60" ht="15.6">
      <c r="A12" s="26"/>
      <c r="B12" s="403">
        <f>+'Ark1'!C70</f>
        <v>2024</v>
      </c>
      <c r="C12" s="91">
        <f>+'Ark1'!E70</f>
        <v>4</v>
      </c>
      <c r="D12" s="91">
        <f>+'Ark1'!Q70</f>
        <v>421</v>
      </c>
      <c r="E12" s="462">
        <f>+IF(D12=0,"",'Ark1'!R70)</f>
        <v>848</v>
      </c>
      <c r="F12" s="137">
        <f t="shared" si="0"/>
        <v>-191</v>
      </c>
      <c r="G12" s="114">
        <f>+IF(D12=0,"",'Ark1'!AE70)</f>
        <v>1.8741988242054552</v>
      </c>
      <c r="H12" s="114">
        <f>+IF(D12=0,"",'Ark1'!AF70)</f>
        <v>1.888258332126572</v>
      </c>
      <c r="I12" s="93"/>
      <c r="J12" s="5">
        <f>+IF(D12=0,"",'Ark1'!S70)</f>
        <v>3.7603305785123968</v>
      </c>
      <c r="K12" s="113">
        <f t="shared" si="1"/>
        <v>-8.1215315207409766E-2</v>
      </c>
      <c r="L12" s="428"/>
      <c r="M12" s="19">
        <f>+IF(D12=0,"",'Ark1'!U70)</f>
        <v>267.29257075471719</v>
      </c>
      <c r="N12" s="115">
        <f t="shared" si="2"/>
        <v>1.6874696960065876</v>
      </c>
      <c r="O12" s="129"/>
      <c r="P12" s="424">
        <f>+IF(E12=0,"",'Ark1'!AR70)</f>
        <v>216.0447204968944</v>
      </c>
      <c r="Q12" s="425">
        <f>+IF(E12=0,"",'Ark1'!AS70)</f>
        <v>26.471250846378513</v>
      </c>
      <c r="R12" s="421"/>
      <c r="S12" s="113">
        <f>+IF(D12=0,"",'Ark1'!T70)</f>
        <v>7.8691037735849028</v>
      </c>
      <c r="T12" s="113">
        <f t="shared" si="3"/>
        <v>0.3974964588592087</v>
      </c>
      <c r="U12" s="115">
        <f>+IF(D12=0,"",'Ark1'!W70)</f>
        <v>73.938679245283012</v>
      </c>
      <c r="V12" s="115">
        <f t="shared" si="4"/>
        <v>5.4112490239163122</v>
      </c>
      <c r="W12" s="115">
        <f>+IF(D12=0,"",'Ark1'!AG70)</f>
        <v>1069.5130434782609</v>
      </c>
      <c r="X12" s="115">
        <f t="shared" si="5"/>
        <v>14.709246009907019</v>
      </c>
      <c r="Y12" s="115">
        <f>+IF(D12=0,"",'Ark1'!AH70)</f>
        <v>94.929245283018886</v>
      </c>
      <c r="Z12" s="390">
        <f>+IF(D12=0,"",'Ark1'!AI70)</f>
        <v>17.09905660377359</v>
      </c>
      <c r="AA12" s="115">
        <f>+IF(D12=0,"",'Ark1'!X70)</f>
        <v>5.4245283018867925</v>
      </c>
      <c r="AB12" s="422">
        <f>+IF(D12=0,"",'Ark1'!Y70)</f>
        <v>51.17594330913532</v>
      </c>
      <c r="AC12" s="377">
        <f>+IF(D12=0,"",'Ark1'!Z70)</f>
        <v>1.4969335879456089</v>
      </c>
      <c r="AD12" s="377">
        <f>+IF(D12=0,"",'Ark1'!AA70)</f>
        <v>2.1784944057820073</v>
      </c>
      <c r="AE12" s="137">
        <f t="shared" si="6"/>
        <v>249.9198793176291</v>
      </c>
      <c r="AF12" s="26"/>
      <c r="AK12"/>
      <c r="AM12"/>
      <c r="AO12" s="11">
        <f t="shared" si="7"/>
        <v>265.30237590063166</v>
      </c>
      <c r="AR12"/>
      <c r="AW12"/>
      <c r="AY12"/>
      <c r="BC12"/>
      <c r="BE12"/>
      <c r="BF12"/>
      <c r="BH12"/>
    </row>
    <row r="13" spans="1:60" ht="15.6">
      <c r="A13" s="26"/>
      <c r="B13" s="403">
        <f>+'Ark1'!C71</f>
        <v>2024</v>
      </c>
      <c r="C13" s="91">
        <f>+'Ark1'!E71</f>
        <v>5</v>
      </c>
      <c r="D13" s="91">
        <f>+'Ark1'!Q71</f>
        <v>440</v>
      </c>
      <c r="E13" s="462">
        <f>+IF(D13=0,"",'Ark1'!R71)</f>
        <v>813</v>
      </c>
      <c r="F13" s="137">
        <f t="shared" si="0"/>
        <v>-135</v>
      </c>
      <c r="G13" s="114">
        <f>+IF(D13=0,"",'Ark1'!AE71)</f>
        <v>1.7968439199045216</v>
      </c>
      <c r="H13" s="114">
        <f>+IF(D13=0,"",'Ark1'!AF71)</f>
        <v>1.8077751300115996</v>
      </c>
      <c r="I13" s="93"/>
      <c r="J13" s="5">
        <f>+IF(D13=0,"",'Ark1'!S71)</f>
        <v>3.7905824039653031</v>
      </c>
      <c r="K13" s="113">
        <f t="shared" si="1"/>
        <v>0.20348562977175444</v>
      </c>
      <c r="L13" s="428"/>
      <c r="M13" s="19">
        <f>+IF(D13=0,"",'Ark1'!U71)</f>
        <v>266.91635916359161</v>
      </c>
      <c r="N13" s="115">
        <f t="shared" si="2"/>
        <v>8.9407262521993403</v>
      </c>
      <c r="O13" s="129"/>
      <c r="P13" s="424">
        <f>+IF(E13=0,"",'Ark1'!AR71)</f>
        <v>216.01719576719577</v>
      </c>
      <c r="Q13" s="425">
        <f>+IF(E13=0,"",'Ark1'!AS71)</f>
        <v>26.521208933558061</v>
      </c>
      <c r="R13" s="421"/>
      <c r="S13" s="113">
        <f>+IF(D13=0,"",'Ark1'!T71)</f>
        <v>7.6482164821648224</v>
      </c>
      <c r="T13" s="113">
        <f t="shared" si="3"/>
        <v>0.31171859186946271</v>
      </c>
      <c r="U13" s="115">
        <f>+IF(D13=0,"",'Ark1'!W71)</f>
        <v>73.431734317343157</v>
      </c>
      <c r="V13" s="115">
        <f t="shared" si="4"/>
        <v>5.0773039375963123</v>
      </c>
      <c r="W13" s="115">
        <f>+IF(D13=0,"",'Ark1'!AG71)</f>
        <v>1066.8293650793655</v>
      </c>
      <c r="X13" s="115">
        <f t="shared" si="5"/>
        <v>4.9065500963918112</v>
      </c>
      <c r="Y13" s="115">
        <f>+IF(D13=0,"",'Ark1'!AH71)</f>
        <v>92.865928659286595</v>
      </c>
      <c r="Z13" s="390">
        <f>+IF(D13=0,"",'Ark1'!AI71)</f>
        <v>17.712177121771216</v>
      </c>
      <c r="AA13" s="115">
        <f>+IF(D13=0,"",'Ark1'!X71)</f>
        <v>6.0270602706027034</v>
      </c>
      <c r="AB13" s="422">
        <f>+IF(D13=0,"",'Ark1'!Y71)</f>
        <v>50.301118276888047</v>
      </c>
      <c r="AC13" s="377">
        <f>+IF(D13=0,"",'Ark1'!Z71)</f>
        <v>1.5634970959774517</v>
      </c>
      <c r="AD13" s="377">
        <f>+IF(D13=0,"",'Ark1'!AA71)</f>
        <v>2.0876812923019945</v>
      </c>
      <c r="AE13" s="137">
        <f t="shared" si="6"/>
        <v>250.1959243910901</v>
      </c>
      <c r="AF13" s="26"/>
      <c r="AK13"/>
      <c r="AM13"/>
      <c r="AO13" s="11">
        <f t="shared" si="7"/>
        <v>265.30237590063166</v>
      </c>
      <c r="AR13"/>
      <c r="AW13"/>
      <c r="AY13"/>
      <c r="BC13"/>
      <c r="BE13"/>
      <c r="BF13"/>
      <c r="BH13"/>
    </row>
    <row r="14" spans="1:60" ht="15.6">
      <c r="A14" s="26"/>
      <c r="B14" s="403">
        <f>+'Ark1'!C72</f>
        <v>2024</v>
      </c>
      <c r="C14" s="91">
        <f>+'Ark1'!E72</f>
        <v>6</v>
      </c>
      <c r="D14" s="91">
        <f>+'Ark1'!Q72</f>
        <v>360</v>
      </c>
      <c r="E14" s="462">
        <f>+IF(D14=0,"",'Ark1'!R72)</f>
        <v>691</v>
      </c>
      <c r="F14" s="137">
        <f t="shared" si="0"/>
        <v>-93</v>
      </c>
      <c r="G14" s="114">
        <f>+IF(D14=0,"",'Ark1'!AE72)</f>
        <v>1.5272068249126998</v>
      </c>
      <c r="H14" s="114">
        <f>+IF(D14=0,"",'Ark1'!AF72)</f>
        <v>1.5451615180179421</v>
      </c>
      <c r="I14" s="93"/>
      <c r="J14" s="5">
        <f>+IF(D14=0,"",'Ark1'!S72)</f>
        <v>3.7802037845705994</v>
      </c>
      <c r="K14" s="113">
        <f t="shared" si="1"/>
        <v>0.16225506662188094</v>
      </c>
      <c r="L14" s="428"/>
      <c r="M14" s="19">
        <f>+IF(D14=0,"",'Ark1'!U72)</f>
        <v>268.42141823444297</v>
      </c>
      <c r="N14" s="115">
        <f t="shared" si="2"/>
        <v>3.006877418116062</v>
      </c>
      <c r="O14" s="129"/>
      <c r="P14" s="424">
        <f>+IF(E14=0,"",'Ark1'!AR72)</f>
        <v>216.17912772585672</v>
      </c>
      <c r="Q14" s="425">
        <f>+IF(E14=0,"",'Ark1'!AS72)</f>
        <v>26.645172667533199</v>
      </c>
      <c r="R14" s="421"/>
      <c r="S14" s="113">
        <f>+IF(D14=0,"",'Ark1'!T72)</f>
        <v>7.8567293777134593</v>
      </c>
      <c r="T14" s="113">
        <f t="shared" si="3"/>
        <v>0.2674436634277475</v>
      </c>
      <c r="U14" s="115">
        <f>+IF(D14=0,"",'Ark1'!W72)</f>
        <v>70.477568740955121</v>
      </c>
      <c r="V14" s="115">
        <f t="shared" si="4"/>
        <v>-1.4612067692489603</v>
      </c>
      <c r="W14" s="115">
        <f>+IF(D14=0,"",'Ark1'!AG72)</f>
        <v>1047.0685358255453</v>
      </c>
      <c r="X14" s="115">
        <f t="shared" si="5"/>
        <v>-22.692981789630721</v>
      </c>
      <c r="Y14" s="115">
        <f>+IF(D14=0,"",'Ark1'!AH72)</f>
        <v>92.764109985528222</v>
      </c>
      <c r="Z14" s="390">
        <f>+IF(D14=0,"",'Ark1'!AI72)</f>
        <v>14.471780028943556</v>
      </c>
      <c r="AA14" s="115">
        <f>+IF(D14=0,"",'Ark1'!X72)</f>
        <v>7.9594790159189603</v>
      </c>
      <c r="AB14" s="422">
        <f>+IF(D14=0,"",'Ark1'!Y72)</f>
        <v>54.796231965722122</v>
      </c>
      <c r="AC14" s="377">
        <f>+IF(D14=0,"",'Ark1'!Z72)</f>
        <v>1.5539739491148779</v>
      </c>
      <c r="AD14" s="377">
        <f>+IF(D14=0,"",'Ark1'!AA72)</f>
        <v>2.2973010680765955</v>
      </c>
      <c r="AE14" s="137">
        <f t="shared" si="6"/>
        <v>256.35515637265343</v>
      </c>
      <c r="AF14" s="26"/>
      <c r="AK14"/>
      <c r="AM14"/>
      <c r="AO14" s="11">
        <f t="shared" si="7"/>
        <v>265.30237590063166</v>
      </c>
      <c r="AR14"/>
      <c r="AW14"/>
      <c r="AY14"/>
      <c r="BC14"/>
      <c r="BE14"/>
      <c r="BF14"/>
      <c r="BH14"/>
    </row>
    <row r="15" spans="1:60" ht="15.6">
      <c r="A15" s="26"/>
      <c r="B15" s="403">
        <f>+'Ark1'!C73</f>
        <v>2024</v>
      </c>
      <c r="C15" s="91">
        <f>+'Ark1'!E73</f>
        <v>7</v>
      </c>
      <c r="D15" s="91">
        <f>+'Ark1'!Q73</f>
        <v>394</v>
      </c>
      <c r="E15" s="462">
        <f>+IF(D15=0,"",'Ark1'!R73)</f>
        <v>734</v>
      </c>
      <c r="F15" s="137">
        <f t="shared" si="0"/>
        <v>-95</v>
      </c>
      <c r="G15" s="114">
        <f>+IF(D15=0,"",'Ark1'!AE73)</f>
        <v>1.6222428501967028</v>
      </c>
      <c r="H15" s="114">
        <f>+IF(D15=0,"",'Ark1'!AF73)</f>
        <v>1.6274924573708145</v>
      </c>
      <c r="I15" s="93"/>
      <c r="J15" s="5">
        <f>+IF(D15=0,"",'Ark1'!S73)</f>
        <v>3.8626373626373622</v>
      </c>
      <c r="K15" s="113">
        <f t="shared" si="1"/>
        <v>0.11506454710338154</v>
      </c>
      <c r="L15" s="428"/>
      <c r="M15" s="19">
        <f>+IF(D15=0,"",'Ark1'!U73)</f>
        <v>266.16089918256114</v>
      </c>
      <c r="N15" s="115">
        <f t="shared" si="2"/>
        <v>1.1226603405830815</v>
      </c>
      <c r="O15" s="129"/>
      <c r="P15" s="424">
        <f>+IF(E15=0,"",'Ark1'!AR73)</f>
        <v>215.22303206997088</v>
      </c>
      <c r="Q15" s="425">
        <f>+IF(E15=0,"",'Ark1'!AS73)</f>
        <v>26.772004580623999</v>
      </c>
      <c r="R15" s="421"/>
      <c r="S15" s="113">
        <f>+IF(D15=0,"",'Ark1'!T73)</f>
        <v>7.9046321525885572</v>
      </c>
      <c r="T15" s="113">
        <f t="shared" si="3"/>
        <v>0.31476484257649506</v>
      </c>
      <c r="U15" s="115">
        <f>+IF(D15=0,"",'Ark1'!W73)</f>
        <v>75.340599455040874</v>
      </c>
      <c r="V15" s="115">
        <f t="shared" si="4"/>
        <v>5.3767876335691938</v>
      </c>
      <c r="W15" s="115">
        <f>+IF(D15=0,"",'Ark1'!AG73)</f>
        <v>1047.0728862973758</v>
      </c>
      <c r="X15" s="115">
        <f t="shared" si="5"/>
        <v>-7.1999563422177744</v>
      </c>
      <c r="Y15" s="115">
        <f>+IF(D15=0,"",'Ark1'!AH73)</f>
        <v>93.32425068119889</v>
      </c>
      <c r="Z15" s="390">
        <f>+IF(D15=0,"",'Ark1'!AI73)</f>
        <v>19.482288828337872</v>
      </c>
      <c r="AA15" s="115">
        <f>+IF(D15=0,"",'Ark1'!X73)</f>
        <v>7.7656675749318813</v>
      </c>
      <c r="AB15" s="422">
        <f>+IF(D15=0,"",'Ark1'!Y73)</f>
        <v>54.12742393218884</v>
      </c>
      <c r="AC15" s="377">
        <f>+IF(D15=0,"",'Ark1'!Z73)</f>
        <v>1.51951157894415</v>
      </c>
      <c r="AD15" s="377">
        <f>+IF(D15=0,"",'Ark1'!AA73)</f>
        <v>2.2181208909866954</v>
      </c>
      <c r="AE15" s="137">
        <f t="shared" si="6"/>
        <v>254.19519755090826</v>
      </c>
      <c r="AF15" s="26"/>
      <c r="AK15"/>
      <c r="AM15"/>
      <c r="AO15" s="11">
        <f t="shared" si="7"/>
        <v>265.30237590063166</v>
      </c>
      <c r="AR15"/>
      <c r="AW15"/>
      <c r="AY15"/>
      <c r="BC15"/>
      <c r="BE15"/>
      <c r="BF15"/>
      <c r="BH15"/>
    </row>
    <row r="16" spans="1:60" ht="15.6">
      <c r="A16" s="26"/>
      <c r="B16" s="403">
        <f>+'Ark1'!C74</f>
        <v>2024</v>
      </c>
      <c r="C16" s="91">
        <f>+'Ark1'!E74</f>
        <v>8</v>
      </c>
      <c r="D16" s="91">
        <f>+'Ark1'!Q74</f>
        <v>386</v>
      </c>
      <c r="E16" s="462">
        <f>+IF(D16=0,"",'Ark1'!R74)</f>
        <v>637</v>
      </c>
      <c r="F16" s="137">
        <f t="shared" si="0"/>
        <v>-82</v>
      </c>
      <c r="G16" s="114">
        <f>+IF(D16=0,"",'Ark1'!AE74)</f>
        <v>1.4078592582769749</v>
      </c>
      <c r="H16" s="114">
        <f>+IF(D16=0,"",'Ark1'!AF74)</f>
        <v>1.425504287104445</v>
      </c>
      <c r="I16" s="93"/>
      <c r="J16" s="5">
        <f>+IF(D16=0,"",'Ark1'!S74)</f>
        <v>3.8836477987421376</v>
      </c>
      <c r="K16" s="113">
        <f t="shared" si="1"/>
        <v>0.15624863323448812</v>
      </c>
      <c r="L16" s="428"/>
      <c r="M16" s="19">
        <f>+IF(D16=0,"",'Ark1'!U74)</f>
        <v>268.62747252747249</v>
      </c>
      <c r="N16" s="115">
        <f t="shared" si="2"/>
        <v>2.8785156429108838</v>
      </c>
      <c r="O16" s="129"/>
      <c r="P16" s="424">
        <f>+IF(E16=0,"",'Ark1'!AR74)</f>
        <v>216.01522842639596</v>
      </c>
      <c r="Q16" s="425">
        <f>+IF(E16=0,"",'Ark1'!AS74)</f>
        <v>26.776914775887409</v>
      </c>
      <c r="R16" s="421"/>
      <c r="S16" s="113">
        <f>+IF(D16=0,"",'Ark1'!T74)</f>
        <v>7.8963893249607517</v>
      </c>
      <c r="T16" s="113">
        <f t="shared" si="3"/>
        <v>0.29555483261026527</v>
      </c>
      <c r="U16" s="115">
        <f>+IF(D16=0,"",'Ark1'!W74)</f>
        <v>75.510204081632665</v>
      </c>
      <c r="V16" s="115">
        <f t="shared" si="4"/>
        <v>3.8829439981834213</v>
      </c>
      <c r="W16" s="115">
        <f>+IF(D16=0,"",'Ark1'!AG74)</f>
        <v>1055.5752961082908</v>
      </c>
      <c r="X16" s="115">
        <f t="shared" si="5"/>
        <v>4.4995160191376726</v>
      </c>
      <c r="Y16" s="115">
        <f>+IF(D16=0,"",'Ark1'!AH74)</f>
        <v>92.621664050235495</v>
      </c>
      <c r="Z16" s="390">
        <f>+IF(D16=0,"",'Ark1'!AI74)</f>
        <v>15.070643642072213</v>
      </c>
      <c r="AA16" s="115">
        <f>+IF(D16=0,"",'Ark1'!X74)</f>
        <v>5.4945054945054927</v>
      </c>
      <c r="AB16" s="422">
        <f>+IF(D16=0,"",'Ark1'!Y74)</f>
        <v>48.68793604715291</v>
      </c>
      <c r="AC16" s="377">
        <f>+IF(D16=0,"",'Ark1'!Z74)</f>
        <v>1.4995065734128636</v>
      </c>
      <c r="AD16" s="377">
        <f>+IF(D16=0,"",'Ark1'!AA74)</f>
        <v>2.1770753989460472</v>
      </c>
      <c r="AE16" s="137">
        <f t="shared" si="6"/>
        <v>254.48442523982123</v>
      </c>
      <c r="AF16" s="26"/>
      <c r="AK16"/>
      <c r="AM16"/>
      <c r="AO16" s="11">
        <f t="shared" si="7"/>
        <v>265.30237590063166</v>
      </c>
      <c r="AR16"/>
      <c r="AW16"/>
      <c r="AY16"/>
      <c r="BC16"/>
      <c r="BE16"/>
      <c r="BF16"/>
      <c r="BH16"/>
    </row>
    <row r="17" spans="1:60" ht="15.6">
      <c r="A17" s="26"/>
      <c r="B17" s="403">
        <f>+'Ark1'!C75</f>
        <v>2024</v>
      </c>
      <c r="C17" s="91">
        <f>+'Ark1'!E75</f>
        <v>9</v>
      </c>
      <c r="D17" s="91">
        <f>+'Ark1'!Q75</f>
        <v>328</v>
      </c>
      <c r="E17" s="462">
        <f>+IF(D17=0,"",'Ark1'!R75)</f>
        <v>622</v>
      </c>
      <c r="F17" s="137">
        <f t="shared" si="0"/>
        <v>-123</v>
      </c>
      <c r="G17" s="114">
        <f>+IF(D17=0,"",'Ark1'!AE75)</f>
        <v>1.3747071564337183</v>
      </c>
      <c r="H17" s="114">
        <f>+IF(D17=0,"",'Ark1'!AF75)</f>
        <v>1.4123543627129678</v>
      </c>
      <c r="I17" s="93"/>
      <c r="J17" s="5">
        <f>+IF(D17=0,"",'Ark1'!S75)</f>
        <v>4.059581320450885</v>
      </c>
      <c r="K17" s="113">
        <f t="shared" si="1"/>
        <v>0.31025517489832444</v>
      </c>
      <c r="L17" s="428"/>
      <c r="M17" s="19">
        <f>+IF(D17=0,"",'Ark1'!U75)</f>
        <v>272.56784565916377</v>
      </c>
      <c r="N17" s="115">
        <f t="shared" si="2"/>
        <v>10.407308746411843</v>
      </c>
      <c r="O17" s="129"/>
      <c r="P17" s="424">
        <f>+IF(E17=0,"",'Ark1'!AR75)</f>
        <v>215.61805555555557</v>
      </c>
      <c r="Q17" s="425">
        <f>+IF(E17=0,"",'Ark1'!AS75)</f>
        <v>27.277101331621431</v>
      </c>
      <c r="R17" s="421"/>
      <c r="S17" s="113">
        <f>+IF(D17=0,"",'Ark1'!T75)</f>
        <v>8.0016077170417983</v>
      </c>
      <c r="T17" s="113">
        <f t="shared" si="3"/>
        <v>0.52643993180689908</v>
      </c>
      <c r="U17" s="115">
        <f>+IF(D17=0,"",'Ark1'!W75)</f>
        <v>73.794212218649506</v>
      </c>
      <c r="V17" s="115">
        <f t="shared" si="4"/>
        <v>5.2036081918038519</v>
      </c>
      <c r="W17" s="115">
        <f>+IF(D17=0,"",'Ark1'!AG75)</f>
        <v>1056.1944444444443</v>
      </c>
      <c r="X17" s="115">
        <f t="shared" si="5"/>
        <v>-5.6865796519412015</v>
      </c>
      <c r="Y17" s="115">
        <f>+IF(D17=0,"",'Ark1'!AH75)</f>
        <v>92.604501607717026</v>
      </c>
      <c r="Z17" s="390">
        <f>+IF(D17=0,"",'Ark1'!AI75)</f>
        <v>24.115755627009644</v>
      </c>
      <c r="AA17" s="115">
        <f>+IF(D17=0,"",'Ark1'!X75)</f>
        <v>8.1993569131832817</v>
      </c>
      <c r="AB17" s="422">
        <f>+IF(D17=0,"",'Ark1'!Y75)</f>
        <v>53.457319828708577</v>
      </c>
      <c r="AC17" s="377">
        <f>+IF(D17=0,"",'Ark1'!Z75)</f>
        <v>1.6727027682399973</v>
      </c>
      <c r="AD17" s="377">
        <f>+IF(D17=0,"",'Ark1'!AA75)</f>
        <v>2.303708178183566</v>
      </c>
      <c r="AE17" s="115">
        <f t="shared" si="6"/>
        <v>258.06597174683475</v>
      </c>
      <c r="AF17" s="26"/>
      <c r="AK17"/>
      <c r="AM17"/>
      <c r="AO17" s="11">
        <f t="shared" si="7"/>
        <v>265.30237590063166</v>
      </c>
      <c r="AR17"/>
      <c r="AW17"/>
      <c r="AY17"/>
      <c r="BC17"/>
      <c r="BE17"/>
      <c r="BF17"/>
      <c r="BH17"/>
    </row>
    <row r="18" spans="1:60" ht="15.6">
      <c r="A18" s="26"/>
      <c r="B18" s="403">
        <f>+'Ark1'!C76</f>
        <v>2024</v>
      </c>
      <c r="C18" s="91">
        <f>+'Ark1'!E76</f>
        <v>10</v>
      </c>
      <c r="D18" s="91">
        <f>+'Ark1'!Q76</f>
        <v>517</v>
      </c>
      <c r="E18" s="462">
        <f>+IF(D18=0,"",'Ark1'!R76)</f>
        <v>982</v>
      </c>
      <c r="F18" s="137">
        <f t="shared" si="0"/>
        <v>-69</v>
      </c>
      <c r="G18" s="114">
        <f>+IF(D18=0,"",'Ark1'!AE76)</f>
        <v>2.170357600671883</v>
      </c>
      <c r="H18" s="114">
        <f>+IF(D18=0,"",'Ark1'!AF76)</f>
        <v>2.2060166539772874</v>
      </c>
      <c r="I18" s="93"/>
      <c r="J18" s="5">
        <f>+IF(D18=0,"",'Ark1'!S76)</f>
        <v>3.9836734693877554</v>
      </c>
      <c r="K18" s="113">
        <f t="shared" si="1"/>
        <v>0.25034013605442107</v>
      </c>
      <c r="L18" s="428"/>
      <c r="M18" s="19">
        <f>+IF(D18=0,"",'Ark1'!U76)</f>
        <v>269.66130346232165</v>
      </c>
      <c r="N18" s="115">
        <f t="shared" si="2"/>
        <v>7.965585098858071</v>
      </c>
      <c r="O18" s="129"/>
      <c r="P18" s="424">
        <f>+IF(E18=0,"",'Ark1'!AR76)</f>
        <v>215.36129032258063</v>
      </c>
      <c r="Q18" s="425">
        <f>+IF(E18=0,"",'Ark1'!AS76)</f>
        <v>27.066849889768196</v>
      </c>
      <c r="R18" s="421"/>
      <c r="S18" s="113">
        <f>+IF(D18=0,"",'Ark1'!T76)</f>
        <v>7.8961303462321775</v>
      </c>
      <c r="T18" s="113">
        <f t="shared" si="3"/>
        <v>0.43847097420553549</v>
      </c>
      <c r="U18" s="115">
        <f>+IF(D18=0,"",'Ark1'!W76)</f>
        <v>72.30142566191445</v>
      </c>
      <c r="V18" s="115">
        <f t="shared" si="4"/>
        <v>4.1758309901732531</v>
      </c>
      <c r="W18" s="115">
        <f>+IF(D18=0,"",'Ark1'!AG76)</f>
        <v>1063.0709677419356</v>
      </c>
      <c r="X18" s="115">
        <f t="shared" si="5"/>
        <v>-10.501181602161068</v>
      </c>
      <c r="Y18" s="115">
        <f>+IF(D18=0,"",'Ark1'!AH76)</f>
        <v>94.602851323828929</v>
      </c>
      <c r="Z18" s="390">
        <f>+IF(D18=0,"",'Ark1'!AI76)</f>
        <v>24.64358452138492</v>
      </c>
      <c r="AA18" s="115">
        <f>+IF(D18=0,"",'Ark1'!X76)</f>
        <v>8.2484725050916499</v>
      </c>
      <c r="AB18" s="422">
        <f>+IF(D18=0,"",'Ark1'!Y76)</f>
        <v>55.903265751855841</v>
      </c>
      <c r="AC18" s="377">
        <f>+IF(D18=0,"",'Ark1'!Z76)</f>
        <v>1.7232090874150752</v>
      </c>
      <c r="AD18" s="377">
        <f>+IF(D18=0,"",'Ark1'!AA76)</f>
        <v>2.3784943840473289</v>
      </c>
      <c r="AE18" s="115">
        <f t="shared" si="6"/>
        <v>253.66256030404821</v>
      </c>
      <c r="AF18" s="26"/>
      <c r="AK18"/>
      <c r="AM18"/>
      <c r="AO18" s="11">
        <f t="shared" si="7"/>
        <v>265.30237590063166</v>
      </c>
      <c r="AR18"/>
      <c r="AW18"/>
      <c r="AY18"/>
      <c r="BC18"/>
      <c r="BE18"/>
      <c r="BF18"/>
      <c r="BH18"/>
    </row>
    <row r="19" spans="1:60" ht="15.6">
      <c r="A19" s="26"/>
      <c r="B19" s="403">
        <f>+'Ark1'!C77</f>
        <v>2024</v>
      </c>
      <c r="C19" s="91">
        <f>+'Ark1'!E77</f>
        <v>11</v>
      </c>
      <c r="D19" s="91">
        <f>+'Ark1'!Q77</f>
        <v>488</v>
      </c>
      <c r="E19" s="462">
        <f>+IF(D19=0,"",'Ark1'!R77)</f>
        <v>919</v>
      </c>
      <c r="F19" s="137">
        <f t="shared" si="0"/>
        <v>-120</v>
      </c>
      <c r="G19" s="114">
        <f>+IF(D19=0,"",'Ark1'!AE77)</f>
        <v>2.0311187729302032</v>
      </c>
      <c r="H19" s="114">
        <f>+IF(D19=0,"",'Ark1'!AF77)</f>
        <v>2.0476943967234953</v>
      </c>
      <c r="I19" s="93"/>
      <c r="J19" s="5">
        <f>+IF(D19=0,"",'Ark1'!S77)</f>
        <v>3.8725490196078431</v>
      </c>
      <c r="K19" s="113">
        <f t="shared" si="1"/>
        <v>0.20073434779317134</v>
      </c>
      <c r="L19" s="428"/>
      <c r="M19" s="19">
        <f>+IF(D19=0,"",'Ark1'!U77)</f>
        <v>267.46746463547322</v>
      </c>
      <c r="N19" s="115">
        <f t="shared" si="2"/>
        <v>4.9362808048667262</v>
      </c>
      <c r="O19" s="129"/>
      <c r="P19" s="424">
        <f>+IF(E19=0,"",'Ark1'!AR77)</f>
        <v>215.39323220536753</v>
      </c>
      <c r="Q19" s="425">
        <f>+IF(E19=0,"",'Ark1'!AS77)</f>
        <v>26.771602551166655</v>
      </c>
      <c r="R19" s="421"/>
      <c r="S19" s="113">
        <f>+IF(D19=0,"",'Ark1'!T77)</f>
        <v>7.9891186071817186</v>
      </c>
      <c r="T19" s="113">
        <f t="shared" si="3"/>
        <v>0.50788665337998751</v>
      </c>
      <c r="U19" s="115">
        <f>+IF(D19=0,"",'Ark1'!W77)</f>
        <v>75.843307943416747</v>
      </c>
      <c r="V19" s="115">
        <f t="shared" si="4"/>
        <v>7.1233849405293483</v>
      </c>
      <c r="W19" s="115">
        <f>+IF(D19=0,"",'Ark1'!AG77)</f>
        <v>1074.1470245040839</v>
      </c>
      <c r="X19" s="115">
        <f t="shared" si="5"/>
        <v>9.2860564299337511</v>
      </c>
      <c r="Y19" s="115">
        <f>+IF(D19=0,"",'Ark1'!AH77)</f>
        <v>93.035908596300317</v>
      </c>
      <c r="Z19" s="390">
        <f>+IF(D19=0,"",'Ark1'!AI77)</f>
        <v>20.130576713819373</v>
      </c>
      <c r="AA19" s="115">
        <f>+IF(D19=0,"",'Ark1'!X77)</f>
        <v>7.1817192600652904</v>
      </c>
      <c r="AB19" s="422">
        <f>+IF(D19=0,"",'Ark1'!Y77)</f>
        <v>54.474351285526623</v>
      </c>
      <c r="AC19" s="377">
        <f>+IF(D19=0,"",'Ark1'!Z77)</f>
        <v>1.6076163930585317</v>
      </c>
      <c r="AD19" s="377">
        <f>+IF(D19=0,"",'Ark1'!AA77)</f>
        <v>2.1428554231690029</v>
      </c>
      <c r="AE19" s="115">
        <f t="shared" si="6"/>
        <v>249.00452036252537</v>
      </c>
      <c r="AF19" s="26"/>
      <c r="AK19"/>
      <c r="AM19"/>
      <c r="AO19" s="11">
        <f t="shared" si="7"/>
        <v>265.30237590063166</v>
      </c>
      <c r="AR19"/>
      <c r="AW19"/>
      <c r="AY19"/>
      <c r="BC19"/>
      <c r="BE19"/>
      <c r="BF19"/>
      <c r="BH19"/>
    </row>
    <row r="20" spans="1:60" ht="15.6">
      <c r="A20" s="26"/>
      <c r="B20" s="403">
        <f>+'Ark1'!C78</f>
        <v>2024</v>
      </c>
      <c r="C20" s="91">
        <f>+'Ark1'!E78</f>
        <v>12</v>
      </c>
      <c r="D20" s="91">
        <f>+'Ark1'!Q78</f>
        <v>462</v>
      </c>
      <c r="E20" s="462">
        <f>+IF(D20=0,"",'Ark1'!R78)</f>
        <v>793</v>
      </c>
      <c r="F20" s="137">
        <f t="shared" si="0"/>
        <v>-218</v>
      </c>
      <c r="G20" s="114">
        <f>+IF(D20=0,"",'Ark1'!AE78)</f>
        <v>1.7526411174468459</v>
      </c>
      <c r="H20" s="114">
        <f>+IF(D20=0,"",'Ark1'!AF78)</f>
        <v>1.8026567812335672</v>
      </c>
      <c r="I20" s="93"/>
      <c r="J20" s="5">
        <f>+IF(D20=0,"",'Ark1'!S78)</f>
        <v>4.0697084917617241</v>
      </c>
      <c r="K20" s="113">
        <f t="shared" si="1"/>
        <v>0.26633212631981706</v>
      </c>
      <c r="L20" s="428"/>
      <c r="M20" s="19">
        <f>+IF(D20=0,"",'Ark1'!U78)</f>
        <v>272.87339218158877</v>
      </c>
      <c r="N20" s="115">
        <f t="shared" si="2"/>
        <v>6.1711172063165805</v>
      </c>
      <c r="O20" s="129"/>
      <c r="P20" s="424">
        <f>+IF(E20=0,"",'Ark1'!AR78)</f>
        <v>215.17462482946797</v>
      </c>
      <c r="Q20" s="425">
        <f>+IF(E20=0,"",'Ark1'!AS78)</f>
        <v>27.465850322138639</v>
      </c>
      <c r="R20" s="421"/>
      <c r="S20" s="113">
        <f>+IF(D20=0,"",'Ark1'!T78)</f>
        <v>8.2471626733921823</v>
      </c>
      <c r="T20" s="113">
        <f t="shared" si="3"/>
        <v>0.49444259426260651</v>
      </c>
      <c r="U20" s="115">
        <f>+IF(D20=0,"",'Ark1'!W78)</f>
        <v>78.562421185372017</v>
      </c>
      <c r="V20" s="115">
        <f t="shared" si="4"/>
        <v>6.8512441329486791</v>
      </c>
      <c r="W20" s="115">
        <f>+IF(D20=0,"",'Ark1'!AG78)</f>
        <v>1058.0177353342424</v>
      </c>
      <c r="X20" s="115">
        <f t="shared" si="5"/>
        <v>-8.446439120586092</v>
      </c>
      <c r="Y20" s="115">
        <f>+IF(D20=0,"",'Ark1'!AH78)</f>
        <v>92.43379571248424</v>
      </c>
      <c r="Z20" s="390">
        <f>+IF(D20=0,"",'Ark1'!AI78)</f>
        <v>17.528373266078184</v>
      </c>
      <c r="AA20" s="115">
        <f>+IF(D20=0,"",'Ark1'!X78)</f>
        <v>8.0706179066834824</v>
      </c>
      <c r="AB20" s="422">
        <f>+IF(D20=0,"",'Ark1'!Y78)</f>
        <v>55.094943485756552</v>
      </c>
      <c r="AC20" s="377">
        <f>+IF(D20=0,"",'Ark1'!Z78)</f>
        <v>1.6230200564250348</v>
      </c>
      <c r="AD20" s="377">
        <f>+IF(D20=0,"",'Ark1'!AA78)</f>
        <v>2.2642448379143074</v>
      </c>
      <c r="AE20" s="115">
        <f t="shared" si="6"/>
        <v>257.91003597438208</v>
      </c>
      <c r="AF20" s="26"/>
      <c r="AK20"/>
      <c r="AM20"/>
      <c r="AO20" s="11">
        <f t="shared" si="7"/>
        <v>265.30237590063166</v>
      </c>
      <c r="AR20"/>
      <c r="AW20"/>
      <c r="AY20"/>
      <c r="BC20"/>
      <c r="BE20"/>
      <c r="BF20"/>
      <c r="BH20"/>
    </row>
    <row r="21" spans="1:60" ht="15.6">
      <c r="A21" s="26"/>
      <c r="B21" s="403">
        <f>+'Ark1'!C79</f>
        <v>2024</v>
      </c>
      <c r="C21" s="91">
        <f>+'Ark1'!E79</f>
        <v>13</v>
      </c>
      <c r="D21" s="91">
        <f>+'Ark1'!Q79</f>
        <v>146</v>
      </c>
      <c r="E21" s="462">
        <f>+IF(D21=0,"",'Ark1'!R79)</f>
        <v>207</v>
      </c>
      <c r="F21" s="137">
        <f t="shared" si="0"/>
        <v>-746</v>
      </c>
      <c r="G21" s="114">
        <f>+IF(D21=0,"",'Ark1'!AE79)</f>
        <v>0.45749900543694466</v>
      </c>
      <c r="H21" s="114">
        <f>+IF(D21=0,"",'Ark1'!AF79)</f>
        <v>0.45871368181030087</v>
      </c>
      <c r="I21" s="93"/>
      <c r="J21" s="5">
        <f>+IF(D21=0,"",'Ark1'!S79)</f>
        <v>3.975609756097561</v>
      </c>
      <c r="K21" s="113">
        <f t="shared" si="1"/>
        <v>9.8767650834401532E-2</v>
      </c>
      <c r="L21" s="428"/>
      <c r="M21" s="19">
        <f>+IF(D21=0,"",'Ark1'!U79)</f>
        <v>266.00676328502408</v>
      </c>
      <c r="N21" s="115">
        <f t="shared" si="2"/>
        <v>-1.1026805764661276</v>
      </c>
      <c r="O21" s="129"/>
      <c r="P21" s="424">
        <f>+IF(E21=0,"",'Ark1'!AR79)</f>
        <v>215.21333333333328</v>
      </c>
      <c r="Q21" s="425">
        <f>+IF(E21=0,"",'Ark1'!AS79)</f>
        <v>26.353710219938552</v>
      </c>
      <c r="R21" s="421"/>
      <c r="S21" s="113">
        <f>+IF(D21=0,"",'Ark1'!T79)</f>
        <v>7.9758454106280192</v>
      </c>
      <c r="T21" s="113">
        <f t="shared" si="3"/>
        <v>0.21613921965215077</v>
      </c>
      <c r="U21" s="115">
        <f>+IF(D21=0,"",'Ark1'!W79)</f>
        <v>75.36231884057969</v>
      </c>
      <c r="V21" s="115">
        <f t="shared" si="4"/>
        <v>2.3297899843362018</v>
      </c>
      <c r="W21" s="115">
        <f>+IF(D21=0,"",'Ark1'!AG79)</f>
        <v>1026.78</v>
      </c>
      <c r="X21" s="115">
        <f t="shared" si="5"/>
        <v>-30.485306122448947</v>
      </c>
      <c r="Y21" s="115">
        <f>+IF(D21=0,"",'Ark1'!AH79)</f>
        <v>72.463768115942017</v>
      </c>
      <c r="Z21" s="390">
        <f>+IF(D21=0,"",'Ark1'!AI79)</f>
        <v>12.077294685990337</v>
      </c>
      <c r="AA21" s="115">
        <f>+IF(D21=0,"",'Ark1'!X79)</f>
        <v>6.7632850241545883</v>
      </c>
      <c r="AB21" s="422">
        <f>+IF(D21=0,"",'Ark1'!Y79)</f>
        <v>55.296660211865088</v>
      </c>
      <c r="AC21" s="377">
        <f>+IF(D21=0,"",'Ark1'!Z79)</f>
        <v>1.6612478618575373</v>
      </c>
      <c r="AD21" s="377">
        <f>+IF(D21=0,"",'Ark1'!AA79)</f>
        <v>2.2272784318124903</v>
      </c>
      <c r="AE21" s="115">
        <f t="shared" si="6"/>
        <v>259.06889819145687</v>
      </c>
      <c r="AF21" s="26"/>
      <c r="AK21"/>
      <c r="AM21"/>
      <c r="AO21" s="11">
        <f t="shared" si="7"/>
        <v>265.30237590063166</v>
      </c>
      <c r="AR21"/>
      <c r="AW21"/>
      <c r="AY21"/>
      <c r="BC21"/>
      <c r="BE21"/>
      <c r="BF21"/>
      <c r="BH21"/>
    </row>
    <row r="22" spans="1:60" ht="15.6">
      <c r="A22" s="26"/>
      <c r="B22" s="403">
        <f>+'Ark1'!C80</f>
        <v>2024</v>
      </c>
      <c r="C22" s="91">
        <f>+'Ark1'!E80</f>
        <v>14</v>
      </c>
      <c r="D22" s="91">
        <f>+'Ark1'!Q80</f>
        <v>428</v>
      </c>
      <c r="E22" s="462">
        <f>+IF(D22=0,"",'Ark1'!R80)</f>
        <v>827</v>
      </c>
      <c r="F22" s="137">
        <f t="shared" si="0"/>
        <v>548</v>
      </c>
      <c r="G22" s="114">
        <f>+IF(D22=0,"",'Ark1'!AE80)</f>
        <v>1.8277858816248953</v>
      </c>
      <c r="H22" s="114">
        <f>+IF(D22=0,"",'Ark1'!AF80)</f>
        <v>1.8516151535213496</v>
      </c>
      <c r="I22" s="93"/>
      <c r="J22" s="5">
        <f>+IF(D22=0,"",'Ark1'!S80)</f>
        <v>4.0606060606060606</v>
      </c>
      <c r="K22" s="113">
        <f t="shared" si="1"/>
        <v>0.23326793110965971</v>
      </c>
      <c r="L22" s="428"/>
      <c r="M22" s="19">
        <f>+IF(D22=0,"",'Ark1'!U80)</f>
        <v>268.76118500604611</v>
      </c>
      <c r="N22" s="115">
        <f t="shared" si="2"/>
        <v>4.1131563322110765</v>
      </c>
      <c r="O22" s="129"/>
      <c r="P22" s="424">
        <f>+IF(E22=0,"",'Ark1'!AR80)</f>
        <v>214.64031620553359</v>
      </c>
      <c r="Q22" s="425">
        <f>+IF(E22=0,"",'Ark1'!AS80)</f>
        <v>27.275475346658169</v>
      </c>
      <c r="R22" s="421"/>
      <c r="S22" s="113">
        <f>+IF(D22=0,"",'Ark1'!T80)</f>
        <v>7.9334945586457053</v>
      </c>
      <c r="T22" s="113">
        <f t="shared" si="3"/>
        <v>0.27399635076039974</v>
      </c>
      <c r="U22" s="115">
        <f>+IF(D22=0,"",'Ark1'!W80)</f>
        <v>74.244256348246694</v>
      </c>
      <c r="V22" s="115">
        <f t="shared" si="4"/>
        <v>5.0686291081032948</v>
      </c>
      <c r="W22" s="115">
        <f>+IF(D22=0,"",'Ark1'!AG80)</f>
        <v>1048.7839262187088</v>
      </c>
      <c r="X22" s="115">
        <f t="shared" si="5"/>
        <v>-48.066752514323298</v>
      </c>
      <c r="Y22" s="115">
        <f>+IF(D22=0,"",'Ark1'!AH80)</f>
        <v>91.77750906892382</v>
      </c>
      <c r="Z22" s="390">
        <f>+IF(D22=0,"",'Ark1'!AI80)</f>
        <v>24.667472793228541</v>
      </c>
      <c r="AA22" s="115">
        <f>+IF(D22=0,"",'Ark1'!X80)</f>
        <v>8.4643288996372448</v>
      </c>
      <c r="AB22" s="422">
        <f>+IF(D22=0,"",'Ark1'!Y80)</f>
        <v>56.687650993293083</v>
      </c>
      <c r="AC22" s="377">
        <f>+IF(D22=0,"",'Ark1'!Z80)</f>
        <v>1.785333454203305</v>
      </c>
      <c r="AD22" s="377">
        <f>+IF(D22=0,"",'Ark1'!AA80)</f>
        <v>2.3659572202360977</v>
      </c>
      <c r="AE22" s="115">
        <f t="shared" si="6"/>
        <v>256.25982462854779</v>
      </c>
      <c r="AF22" s="26"/>
      <c r="AK22"/>
      <c r="AM22"/>
      <c r="AO22" s="11">
        <f t="shared" si="7"/>
        <v>265.30237590063166</v>
      </c>
      <c r="AR22"/>
      <c r="AW22"/>
      <c r="AY22"/>
      <c r="BC22"/>
      <c r="BE22"/>
      <c r="BF22"/>
      <c r="BH22"/>
    </row>
    <row r="23" spans="1:60" ht="15.6">
      <c r="A23" s="26"/>
      <c r="B23" s="403">
        <f>+'Ark1'!C81</f>
        <v>2024</v>
      </c>
      <c r="C23" s="91">
        <f>+'Ark1'!E81</f>
        <v>15</v>
      </c>
      <c r="D23" s="91">
        <f>+'Ark1'!Q81</f>
        <v>480</v>
      </c>
      <c r="E23" s="462">
        <f>+IF(D23=0,"",'Ark1'!R81)</f>
        <v>832</v>
      </c>
      <c r="F23" s="137">
        <f t="shared" si="0"/>
        <v>58</v>
      </c>
      <c r="G23" s="114">
        <f>+IF(D23=0,"",'Ark1'!AE81)</f>
        <v>1.838836582239314</v>
      </c>
      <c r="H23" s="114">
        <f>+IF(D23=0,"",'Ark1'!AF81)</f>
        <v>1.8401438542580812</v>
      </c>
      <c r="I23" s="93"/>
      <c r="J23" s="5">
        <f>+IF(D23=0,"",'Ark1'!S81)</f>
        <v>3.8939759036144577</v>
      </c>
      <c r="K23" s="113">
        <f t="shared" si="1"/>
        <v>3.128160309632344E-2</v>
      </c>
      <c r="L23" s="428"/>
      <c r="M23" s="19">
        <f>+IF(D23=0,"",'Ark1'!U81)</f>
        <v>265.49098557692258</v>
      </c>
      <c r="N23" s="115">
        <f t="shared" si="2"/>
        <v>-3.3322702370308548</v>
      </c>
      <c r="O23" s="129"/>
      <c r="P23" s="424">
        <f>+IF(E23=0,"",'Ark1'!AR81)</f>
        <v>214.82124352331607</v>
      </c>
      <c r="Q23" s="425">
        <f>+IF(E23=0,"",'Ark1'!AS81)</f>
        <v>26.835425651608503</v>
      </c>
      <c r="R23" s="421"/>
      <c r="S23" s="113">
        <f>+IF(D23=0,"",'Ark1'!T81)</f>
        <v>7.8305288461538449</v>
      </c>
      <c r="T23" s="113">
        <f t="shared" si="3"/>
        <v>-5.9652032399127641E-2</v>
      </c>
      <c r="U23" s="115">
        <f>+IF(D23=0,"",'Ark1'!W81)</f>
        <v>73.677884615384627</v>
      </c>
      <c r="V23" s="115">
        <f t="shared" si="4"/>
        <v>-0.61152106936991402</v>
      </c>
      <c r="W23" s="115">
        <f>+IF(D23=0,"",'Ark1'!AG81)</f>
        <v>1050.1787564766837</v>
      </c>
      <c r="X23" s="115">
        <f t="shared" si="5"/>
        <v>-18.537516124151125</v>
      </c>
      <c r="Y23" s="115">
        <f>+IF(D23=0,"",'Ark1'!AH81)</f>
        <v>92.668269230769212</v>
      </c>
      <c r="Z23" s="390">
        <f>+IF(D23=0,"",'Ark1'!AI81)</f>
        <v>19.591346153846157</v>
      </c>
      <c r="AA23" s="115">
        <f>+IF(D23=0,"",'Ark1'!X81)</f>
        <v>6.3701923076923057</v>
      </c>
      <c r="AB23" s="422">
        <f>+IF(D23=0,"",'Ark1'!Y81)</f>
        <v>54.060625271985629</v>
      </c>
      <c r="AC23" s="377">
        <f>+IF(D23=0,"",'Ark1'!Z81)</f>
        <v>1.7189357531939435</v>
      </c>
      <c r="AD23" s="377">
        <f>+IF(D23=0,"",'Ark1'!AA81)</f>
        <v>2.2390504317023234</v>
      </c>
      <c r="AE23" s="115">
        <f t="shared" si="6"/>
        <v>252.80551900291374</v>
      </c>
      <c r="AF23" s="26"/>
      <c r="AK23"/>
      <c r="AM23"/>
      <c r="AO23" s="11">
        <f t="shared" si="7"/>
        <v>265.30237590063166</v>
      </c>
      <c r="AR23"/>
      <c r="AW23"/>
      <c r="AY23"/>
      <c r="BC23"/>
      <c r="BE23"/>
      <c r="BF23"/>
      <c r="BH23"/>
    </row>
    <row r="24" spans="1:60" ht="15.6">
      <c r="A24" s="26"/>
      <c r="B24" s="403">
        <f>+'Ark1'!C82</f>
        <v>2024</v>
      </c>
      <c r="C24" s="91">
        <f>+'Ark1'!E82</f>
        <v>16</v>
      </c>
      <c r="D24" s="91">
        <f>+'Ark1'!Q82</f>
        <v>512</v>
      </c>
      <c r="E24" s="462">
        <f>+IF(D24=0,"",'Ark1'!R82)</f>
        <v>875</v>
      </c>
      <c r="F24" s="137">
        <f t="shared" si="0"/>
        <v>-118</v>
      </c>
      <c r="G24" s="114">
        <f>+IF(D24=0,"",'Ark1'!AE82)</f>
        <v>1.9338726075233168</v>
      </c>
      <c r="H24" s="114">
        <f>+IF(D24=0,"",'Ark1'!AF82)</f>
        <v>1.9780943502784796</v>
      </c>
      <c r="I24" s="93"/>
      <c r="J24" s="5">
        <f>+IF(D24=0,"",'Ark1'!S82)</f>
        <v>4.0765714285714276</v>
      </c>
      <c r="K24" s="113">
        <f t="shared" si="1"/>
        <v>0.20397284414271244</v>
      </c>
      <c r="L24" s="428"/>
      <c r="M24" s="19">
        <f>+IF(D24=0,"",'Ark1'!U82)</f>
        <v>271.36902857142837</v>
      </c>
      <c r="N24" s="115">
        <f t="shared" si="2"/>
        <v>3.9365008775715182</v>
      </c>
      <c r="O24" s="129"/>
      <c r="P24" s="424">
        <f>+IF(E24=0,"",'Ark1'!AR82)</f>
        <v>214.72506082725064</v>
      </c>
      <c r="Q24" s="425">
        <f>+IF(E24=0,"",'Ark1'!AS82)</f>
        <v>27.482091030682525</v>
      </c>
      <c r="R24" s="421"/>
      <c r="S24" s="113">
        <f>+IF(D24=0,"",'Ark1'!T82)</f>
        <v>8.0662857142857121</v>
      </c>
      <c r="T24" s="113">
        <f t="shared" si="3"/>
        <v>0.35128067903898419</v>
      </c>
      <c r="U24" s="115">
        <f>+IF(D24=0,"",'Ark1'!W82)</f>
        <v>74.857142857142875</v>
      </c>
      <c r="V24" s="115">
        <f t="shared" si="4"/>
        <v>5.2700330887642366</v>
      </c>
      <c r="W24" s="115">
        <f>+IF(D24=0,"",'Ark1'!AG82)</f>
        <v>1051.5279805352798</v>
      </c>
      <c r="X24" s="115">
        <f t="shared" si="5"/>
        <v>-6.1579787358887188</v>
      </c>
      <c r="Y24" s="115">
        <f>+IF(D24=0,"",'Ark1'!AH82)</f>
        <v>93.828571428571394</v>
      </c>
      <c r="Z24" s="390">
        <f>+IF(D24=0,"",'Ark1'!AI82)</f>
        <v>19.88571428571429</v>
      </c>
      <c r="AA24" s="115">
        <f>+IF(D24=0,"",'Ark1'!X82)</f>
        <v>8.1142857142857121</v>
      </c>
      <c r="AB24" s="422">
        <f>+IF(D24=0,"",'Ark1'!Y82)</f>
        <v>55.138164440916491</v>
      </c>
      <c r="AC24" s="377">
        <f>+IF(D24=0,"",'Ark1'!Z82)</f>
        <v>1.7682500515758397</v>
      </c>
      <c r="AD24" s="377">
        <f>+IF(D24=0,"",'Ark1'!AA82)</f>
        <v>2.2998522756464004</v>
      </c>
      <c r="AE24" s="115">
        <f t="shared" si="6"/>
        <v>258.07114370203266</v>
      </c>
      <c r="AF24" s="26"/>
      <c r="AK24"/>
      <c r="AM24"/>
      <c r="AO24" s="11">
        <f t="shared" si="7"/>
        <v>265.30237590063166</v>
      </c>
      <c r="AR24"/>
      <c r="AW24"/>
      <c r="AY24"/>
      <c r="BC24"/>
      <c r="BE24"/>
      <c r="BF24"/>
      <c r="BH24"/>
    </row>
    <row r="25" spans="1:60" ht="15.6">
      <c r="A25" s="26"/>
      <c r="B25" s="403">
        <f>+'Ark1'!C83</f>
        <v>2024</v>
      </c>
      <c r="C25" s="91">
        <f>+'Ark1'!E83</f>
        <v>17</v>
      </c>
      <c r="D25" s="91">
        <f>+'Ark1'!Q83</f>
        <v>497</v>
      </c>
      <c r="E25" s="462">
        <f>+IF(D25=0,"",'Ark1'!R83)</f>
        <v>941</v>
      </c>
      <c r="F25" s="137">
        <f t="shared" si="0"/>
        <v>-121</v>
      </c>
      <c r="G25" s="114">
        <f>+IF(D25=0,"",'Ark1'!AE83)</f>
        <v>2.0797418556336478</v>
      </c>
      <c r="H25" s="114">
        <f>+IF(D25=0,"",'Ark1'!AF83)</f>
        <v>2.1267197358238903</v>
      </c>
      <c r="I25" s="93"/>
      <c r="J25" s="5">
        <f>+IF(D25=0,"",'Ark1'!S83)</f>
        <v>4.086631016042781</v>
      </c>
      <c r="K25" s="113">
        <f t="shared" si="1"/>
        <v>0.12342346887296918</v>
      </c>
      <c r="L25" s="428"/>
      <c r="M25" s="19">
        <f>+IF(D25=0,"",'Ark1'!U83)</f>
        <v>271.2951115834216</v>
      </c>
      <c r="N25" s="115">
        <f t="shared" si="2"/>
        <v>3.7001963291845072</v>
      </c>
      <c r="O25" s="129"/>
      <c r="P25" s="424">
        <f>+IF(E25=0,"",'Ark1'!AR83)</f>
        <v>215.25200458190153</v>
      </c>
      <c r="Q25" s="425">
        <f>+IF(E25=0,"",'Ark1'!AS83)</f>
        <v>27.497820745984914</v>
      </c>
      <c r="R25" s="421"/>
      <c r="S25" s="113">
        <f>+IF(D25=0,"",'Ark1'!T83)</f>
        <v>8.0850159404888409</v>
      </c>
      <c r="T25" s="113">
        <f t="shared" si="3"/>
        <v>0.30912140188243598</v>
      </c>
      <c r="U25" s="115">
        <f>+IF(D25=0,"",'Ark1'!W83)</f>
        <v>75.98299681190224</v>
      </c>
      <c r="V25" s="115">
        <f t="shared" si="4"/>
        <v>5.7381757196235412</v>
      </c>
      <c r="W25" s="115">
        <f>+IF(D25=0,"",'Ark1'!AG83)</f>
        <v>1056.3058419243987</v>
      </c>
      <c r="X25" s="115">
        <f t="shared" si="5"/>
        <v>-8.8131580756012227</v>
      </c>
      <c r="Y25" s="115">
        <f>+IF(D25=0,"",'Ark1'!AH83)</f>
        <v>92.667375132837407</v>
      </c>
      <c r="Z25" s="390">
        <f>+IF(D25=0,"",'Ark1'!AI83)</f>
        <v>21.572794899043576</v>
      </c>
      <c r="AA25" s="115">
        <f>+IF(D25=0,"",'Ark1'!X83)</f>
        <v>7.8639744952178532</v>
      </c>
      <c r="AB25" s="422">
        <f>+IF(D25=0,"",'Ark1'!Y83)</f>
        <v>59.210279084999613</v>
      </c>
      <c r="AC25" s="377">
        <f>+IF(D25=0,"",'Ark1'!Z83)</f>
        <v>1.6685436163024161</v>
      </c>
      <c r="AD25" s="377">
        <f>+IF(D25=0,"",'Ark1'!AA83)</f>
        <v>2.3770955238263407</v>
      </c>
      <c r="AE25" s="115">
        <f t="shared" si="6"/>
        <v>256.83386460229246</v>
      </c>
      <c r="AF25" s="26"/>
      <c r="AK25"/>
      <c r="AM25"/>
      <c r="AO25" s="11">
        <f t="shared" si="7"/>
        <v>265.30237590063166</v>
      </c>
      <c r="AR25"/>
      <c r="AW25"/>
      <c r="AY25"/>
      <c r="BC25"/>
      <c r="BE25"/>
      <c r="BF25"/>
      <c r="BH25"/>
    </row>
    <row r="26" spans="1:60" ht="15.6">
      <c r="A26" s="26"/>
      <c r="B26" s="403">
        <f>+'Ark1'!C84</f>
        <v>2024</v>
      </c>
      <c r="C26" s="91">
        <f>+'Ark1'!E84</f>
        <v>18</v>
      </c>
      <c r="D26" s="91">
        <f>+'Ark1'!Q84</f>
        <v>412</v>
      </c>
      <c r="E26" s="462">
        <f>+IF(D26=0,"",'Ark1'!R84)</f>
        <v>730</v>
      </c>
      <c r="F26" s="137">
        <f t="shared" si="0"/>
        <v>-191</v>
      </c>
      <c r="G26" s="114">
        <f>+IF(D26=0,"",'Ark1'!AE84)</f>
        <v>1.6134022897051674</v>
      </c>
      <c r="H26" s="114">
        <f>+IF(D26=0,"",'Ark1'!AF84)</f>
        <v>1.667103012009135</v>
      </c>
      <c r="I26" s="93"/>
      <c r="J26" s="5">
        <f>+IF(D26=0,"",'Ark1'!S84)</f>
        <v>4.1691884456671247</v>
      </c>
      <c r="K26" s="113">
        <f t="shared" si="1"/>
        <v>0.27897105436277725</v>
      </c>
      <c r="L26" s="428"/>
      <c r="M26" s="19">
        <f>+IF(D26=0,"",'Ark1'!U84)</f>
        <v>274.13273972602752</v>
      </c>
      <c r="N26" s="115">
        <f t="shared" si="2"/>
        <v>11.187788585962494</v>
      </c>
      <c r="O26" s="129"/>
      <c r="P26" s="424">
        <f>+IF(E26=0,"",'Ark1'!AR84)</f>
        <v>215.30966767371601</v>
      </c>
      <c r="Q26" s="425">
        <f>+IF(E26=0,"",'Ark1'!AS84)</f>
        <v>27.662412005389523</v>
      </c>
      <c r="R26" s="421"/>
      <c r="S26" s="113">
        <f>+IF(D26=0,"",'Ark1'!T84)</f>
        <v>8.1246575342465768</v>
      </c>
      <c r="T26" s="113">
        <f t="shared" si="3"/>
        <v>0.51010813142355715</v>
      </c>
      <c r="U26" s="115">
        <f>+IF(D26=0,"",'Ark1'!W84)</f>
        <v>75.61643835616438</v>
      </c>
      <c r="V26" s="115">
        <f t="shared" si="4"/>
        <v>7.1039519283685024</v>
      </c>
      <c r="W26" s="115">
        <f>+IF(D26=0,"",'Ark1'!AG84)</f>
        <v>1048.8640483383685</v>
      </c>
      <c r="X26" s="115">
        <f t="shared" si="5"/>
        <v>0.7965426175446737</v>
      </c>
      <c r="Y26" s="115">
        <f>+IF(D26=0,"",'Ark1'!AH84)</f>
        <v>90.684931506849296</v>
      </c>
      <c r="Z26" s="390">
        <f>+IF(D26=0,"",'Ark1'!AI84)</f>
        <v>21.780821917808225</v>
      </c>
      <c r="AA26" s="115">
        <f>+IF(D26=0,"",'Ark1'!X84)</f>
        <v>9.3150684931506849</v>
      </c>
      <c r="AB26" s="422">
        <f>+IF(D26=0,"",'Ark1'!Y84)</f>
        <v>53.889080749264075</v>
      </c>
      <c r="AC26" s="377">
        <f>+IF(D26=0,"",'Ark1'!Z84)</f>
        <v>1.8177373502183287</v>
      </c>
      <c r="AD26" s="377">
        <f>+IF(D26=0,"",'Ark1'!AA84)</f>
        <v>2.361696674868953</v>
      </c>
      <c r="AE26" s="115">
        <f t="shared" si="6"/>
        <v>261.36155601892744</v>
      </c>
      <c r="AF26" s="26"/>
      <c r="AK26"/>
      <c r="AM26"/>
      <c r="AO26" s="11">
        <f t="shared" si="7"/>
        <v>265.30237590063166</v>
      </c>
      <c r="AR26"/>
      <c r="AW26"/>
      <c r="AY26"/>
      <c r="BC26"/>
      <c r="BE26"/>
      <c r="BF26"/>
      <c r="BH26"/>
    </row>
    <row r="27" spans="1:60" ht="15.6">
      <c r="A27" s="26"/>
      <c r="B27" s="403">
        <f>+'Ark1'!C85</f>
        <v>2024</v>
      </c>
      <c r="C27" s="91">
        <f>+'Ark1'!E85</f>
        <v>19</v>
      </c>
      <c r="D27" s="91">
        <f>+'Ark1'!Q85</f>
        <v>388</v>
      </c>
      <c r="E27" s="462">
        <f>+IF(D27=0,"",'Ark1'!R85)</f>
        <v>694</v>
      </c>
      <c r="F27" s="137">
        <f t="shared" si="0"/>
        <v>-309</v>
      </c>
      <c r="G27" s="114">
        <f>+IF(D27=0,"",'Ark1'!AE85)</f>
        <v>1.5338372452813509</v>
      </c>
      <c r="H27" s="114">
        <f>+IF(D27=0,"",'Ark1'!AF85)</f>
        <v>1.5587862892198778</v>
      </c>
      <c r="I27" s="93"/>
      <c r="J27" s="5">
        <f>+IF(D27=0,"",'Ark1'!S85)</f>
        <v>3.960926193921853</v>
      </c>
      <c r="K27" s="113">
        <f t="shared" si="1"/>
        <v>-6.4123906278548137E-2</v>
      </c>
      <c r="L27" s="428"/>
      <c r="M27" s="19">
        <f>+IF(D27=0,"",'Ark1'!U85)</f>
        <v>269.61772334293926</v>
      </c>
      <c r="N27" s="115">
        <f t="shared" si="2"/>
        <v>1.2163275303767023</v>
      </c>
      <c r="O27" s="129"/>
      <c r="P27" s="424">
        <f>+IF(E27=0,"",'Ark1'!AR85)</f>
        <v>215.42476489028212</v>
      </c>
      <c r="Q27" s="425">
        <f>+IF(E27=0,"",'Ark1'!AS85)</f>
        <v>27.015395090060043</v>
      </c>
      <c r="R27" s="421"/>
      <c r="S27" s="113">
        <f>+IF(D27=0,"",'Ark1'!T85)</f>
        <v>7.9279538904899134</v>
      </c>
      <c r="T27" s="113">
        <f t="shared" si="3"/>
        <v>0.1423108197022751</v>
      </c>
      <c r="U27" s="115">
        <f>+IF(D27=0,"",'Ark1'!W85)</f>
        <v>72.622478386167188</v>
      </c>
      <c r="V27" s="115">
        <f t="shared" si="4"/>
        <v>2.333345783973769</v>
      </c>
      <c r="W27" s="115">
        <f>+IF(D27=0,"",'Ark1'!AG85)</f>
        <v>1058.2711598746084</v>
      </c>
      <c r="X27" s="115">
        <f t="shared" si="5"/>
        <v>9.0094776316177558</v>
      </c>
      <c r="Y27" s="115">
        <f>+IF(D27=0,"",'Ark1'!AH85)</f>
        <v>91.642651296829982</v>
      </c>
      <c r="Z27" s="390">
        <f>+IF(D27=0,"",'Ark1'!AI85)</f>
        <v>20.172910662824204</v>
      </c>
      <c r="AA27" s="115">
        <f>+IF(D27=0,"",'Ark1'!X85)</f>
        <v>6.7723342939481261</v>
      </c>
      <c r="AB27" s="422">
        <f>+IF(D27=0,"",'Ark1'!Y85)</f>
        <v>52.146993138398223</v>
      </c>
      <c r="AC27" s="377">
        <f>+IF(D27=0,"",'Ark1'!Z85)</f>
        <v>1.724914147424951</v>
      </c>
      <c r="AD27" s="377">
        <f>+IF(D27=0,"",'Ark1'!AA85)</f>
        <v>2.2063563187678263</v>
      </c>
      <c r="AE27" s="115">
        <f t="shared" si="6"/>
        <v>254.77187092095141</v>
      </c>
      <c r="AF27" s="26"/>
      <c r="AK27"/>
      <c r="AM27"/>
      <c r="AO27" s="11">
        <f t="shared" si="7"/>
        <v>265.30237590063166</v>
      </c>
      <c r="AR27"/>
      <c r="AW27"/>
      <c r="AY27"/>
      <c r="BC27"/>
      <c r="BE27"/>
      <c r="BF27"/>
      <c r="BH27"/>
    </row>
    <row r="28" spans="1:60" ht="15.6">
      <c r="A28" s="26"/>
      <c r="B28" s="403">
        <f>+'Ark1'!C86</f>
        <v>2024</v>
      </c>
      <c r="C28" s="91">
        <f>+'Ark1'!E86</f>
        <v>20</v>
      </c>
      <c r="D28" s="91">
        <f>+'Ark1'!Q86</f>
        <v>398</v>
      </c>
      <c r="E28" s="462">
        <f>+IF(D28=0,"",'Ark1'!R86)</f>
        <v>687</v>
      </c>
      <c r="F28" s="137">
        <f t="shared" si="0"/>
        <v>210</v>
      </c>
      <c r="G28" s="114">
        <f>+IF(D28=0,"",'Ark1'!AE86)</f>
        <v>1.5183662644211644</v>
      </c>
      <c r="H28" s="114">
        <f>+IF(D28=0,"",'Ark1'!AF86)</f>
        <v>1.5243382357823181</v>
      </c>
      <c r="I28" s="93"/>
      <c r="J28" s="5">
        <f>+IF(D28=0,"",'Ark1'!S86)</f>
        <v>3.8905109489051104</v>
      </c>
      <c r="K28" s="113">
        <f t="shared" si="1"/>
        <v>-0.12003757430164042</v>
      </c>
      <c r="L28" s="428"/>
      <c r="M28" s="19">
        <f>+IF(D28=0,"",'Ark1'!U86)</f>
        <v>266.34585152838417</v>
      </c>
      <c r="N28" s="115">
        <f t="shared" si="2"/>
        <v>-2.5279430208822191</v>
      </c>
      <c r="O28" s="129"/>
      <c r="P28" s="424">
        <f>+IF(E28=0,"",'Ark1'!AR86)</f>
        <v>214.59571209800924</v>
      </c>
      <c r="Q28" s="425">
        <f>+IF(E28=0,"",'Ark1'!AS86)</f>
        <v>26.780541770083495</v>
      </c>
      <c r="R28" s="421"/>
      <c r="S28" s="113">
        <f>+IF(D28=0,"",'Ark1'!T86)</f>
        <v>7.8296943231441052</v>
      </c>
      <c r="T28" s="113">
        <f t="shared" si="3"/>
        <v>-5.91945657447841E-2</v>
      </c>
      <c r="U28" s="115">
        <f>+IF(D28=0,"",'Ark1'!W86)</f>
        <v>73.071324599708902</v>
      </c>
      <c r="V28" s="115">
        <f t="shared" si="4"/>
        <v>0.32499336281162527</v>
      </c>
      <c r="W28" s="115">
        <f>+IF(D28=0,"",'Ark1'!AG86)</f>
        <v>1052.6569678407348</v>
      </c>
      <c r="X28" s="115">
        <f t="shared" si="5"/>
        <v>-1.6662879732184592</v>
      </c>
      <c r="Y28" s="115">
        <f>+IF(D28=0,"",'Ark1'!AH86)</f>
        <v>95.050946142649195</v>
      </c>
      <c r="Z28" s="390">
        <f>+IF(D28=0,"",'Ark1'!AI86)</f>
        <v>20.669577874818057</v>
      </c>
      <c r="AA28" s="115">
        <f>+IF(D28=0,"",'Ark1'!X86)</f>
        <v>6.5502183406113517</v>
      </c>
      <c r="AB28" s="422">
        <f>+IF(D28=0,"",'Ark1'!Y86)</f>
        <v>57.067067028784386</v>
      </c>
      <c r="AC28" s="377">
        <f>+IF(D28=0,"",'Ark1'!Z86)</f>
        <v>1.5751510037271419</v>
      </c>
      <c r="AD28" s="377">
        <f>+IF(D28=0,"",'Ark1'!AA86)</f>
        <v>2.2767332236082463</v>
      </c>
      <c r="AE28" s="115">
        <f t="shared" si="6"/>
        <v>253.02245618981348</v>
      </c>
      <c r="AF28" s="26"/>
      <c r="AK28"/>
      <c r="AM28"/>
      <c r="AO28" s="11">
        <f t="shared" si="7"/>
        <v>265.30237590063166</v>
      </c>
      <c r="AR28"/>
      <c r="AW28"/>
      <c r="AY28"/>
      <c r="BC28"/>
      <c r="BE28"/>
      <c r="BF28"/>
      <c r="BH28"/>
    </row>
    <row r="29" spans="1:60" ht="15.6">
      <c r="A29" s="26"/>
      <c r="B29" s="403">
        <f>+'Ark1'!C87</f>
        <v>2024</v>
      </c>
      <c r="C29" s="91">
        <f>+'Ark1'!E87</f>
        <v>21</v>
      </c>
      <c r="D29" s="91">
        <f>+'Ark1'!Q87</f>
        <v>398</v>
      </c>
      <c r="E29" s="462">
        <f>+IF(D29=0,"",'Ark1'!R87)</f>
        <v>702</v>
      </c>
      <c r="F29" s="137">
        <f t="shared" si="0"/>
        <v>-244</v>
      </c>
      <c r="G29" s="114">
        <f>+IF(D29=0,"",'Ark1'!AE87)</f>
        <v>1.5515183662644219</v>
      </c>
      <c r="H29" s="114">
        <f>+IF(D29=0,"",'Ark1'!AF87)</f>
        <v>1.5873537397889299</v>
      </c>
      <c r="I29" s="93"/>
      <c r="J29" s="5">
        <f>+IF(D29=0,"",'Ark1'!S87)</f>
        <v>4.1942857142857131</v>
      </c>
      <c r="K29" s="113">
        <f t="shared" si="1"/>
        <v>0.3106878306878289</v>
      </c>
      <c r="L29" s="428"/>
      <c r="M29" s="19">
        <f>+IF(D29=0,"",'Ark1'!U87)</f>
        <v>271.43005698005703</v>
      </c>
      <c r="N29" s="115">
        <f t="shared" si="2"/>
        <v>4.0153635339680136</v>
      </c>
      <c r="O29" s="129"/>
      <c r="P29" s="424">
        <f>+IF(E29=0,"",'Ark1'!AR87)</f>
        <v>214.2</v>
      </c>
      <c r="Q29" s="425">
        <f>+IF(E29=0,"",'Ark1'!AS87)</f>
        <v>27.651914084308647</v>
      </c>
      <c r="R29" s="421"/>
      <c r="S29" s="113">
        <f>+IF(D29=0,"",'Ark1'!T87)</f>
        <v>7.9102564102564097</v>
      </c>
      <c r="T29" s="113">
        <f t="shared" si="3"/>
        <v>0.20941074429446438</v>
      </c>
      <c r="U29" s="115">
        <f>+IF(D29=0,"",'Ark1'!W87)</f>
        <v>73.21937321937321</v>
      </c>
      <c r="V29" s="115">
        <f t="shared" si="4"/>
        <v>2.7119736422062033</v>
      </c>
      <c r="W29" s="115">
        <f>+IF(D29=0,"",'Ark1'!AG87)</f>
        <v>1053.1178294573649</v>
      </c>
      <c r="X29" s="115">
        <f t="shared" si="5"/>
        <v>7.3086776716509121</v>
      </c>
      <c r="Y29" s="115">
        <f>+IF(D29=0,"",'Ark1'!AH87)</f>
        <v>91.880341880341888</v>
      </c>
      <c r="Z29" s="390">
        <f>+IF(D29=0,"",'Ark1'!AI87)</f>
        <v>27.635327635327631</v>
      </c>
      <c r="AA29" s="115">
        <f>+IF(D29=0,"",'Ark1'!X87)</f>
        <v>7.9772079772079758</v>
      </c>
      <c r="AB29" s="422">
        <f>+IF(D29=0,"",'Ark1'!Y87)</f>
        <v>54.821132040759309</v>
      </c>
      <c r="AC29" s="377">
        <f>+IF(D29=0,"",'Ark1'!Z87)</f>
        <v>1.7607597903310015</v>
      </c>
      <c r="AD29" s="377">
        <f>+IF(D29=0,"",'Ark1'!AA87)</f>
        <v>2.3141291993637236</v>
      </c>
      <c r="AE29" s="115">
        <f t="shared" si="6"/>
        <v>257.73949446845427</v>
      </c>
      <c r="AF29" s="26"/>
      <c r="AK29"/>
      <c r="AM29"/>
      <c r="AO29" s="11">
        <f t="shared" si="7"/>
        <v>265.30237590063166</v>
      </c>
      <c r="AR29"/>
      <c r="AW29"/>
      <c r="AY29"/>
      <c r="BC29"/>
      <c r="BE29"/>
      <c r="BF29"/>
      <c r="BH29"/>
    </row>
    <row r="30" spans="1:60" ht="15.6">
      <c r="A30" s="26"/>
      <c r="B30" s="403">
        <f>+'Ark1'!C88</f>
        <v>2024</v>
      </c>
      <c r="C30" s="91">
        <f>+'Ark1'!E88</f>
        <v>22</v>
      </c>
      <c r="D30" s="91">
        <f>+'Ark1'!Q88</f>
        <v>423</v>
      </c>
      <c r="E30" s="462">
        <f>+IF(D30=0,"",'Ark1'!R88)</f>
        <v>836</v>
      </c>
      <c r="F30" s="137">
        <f t="shared" si="0"/>
        <v>-61</v>
      </c>
      <c r="G30" s="114">
        <f>+IF(D30=0,"",'Ark1'!AE88)</f>
        <v>1.8476771427308496</v>
      </c>
      <c r="H30" s="114">
        <f>+IF(D30=0,"",'Ark1'!AF88)</f>
        <v>1.8667302772564685</v>
      </c>
      <c r="I30" s="93"/>
      <c r="J30" s="5">
        <f>+IF(D30=0,"",'Ark1'!S88)</f>
        <v>3.88622754491018</v>
      </c>
      <c r="K30" s="113">
        <f t="shared" si="1"/>
        <v>-6.5566177062914566E-2</v>
      </c>
      <c r="L30" s="428"/>
      <c r="M30" s="19">
        <f>+IF(D30=0,"",'Ark1'!U88)</f>
        <v>268.0381578947364</v>
      </c>
      <c r="N30" s="115">
        <f t="shared" si="2"/>
        <v>1.8524276829194264</v>
      </c>
      <c r="O30" s="129"/>
      <c r="P30" s="424">
        <f>+IF(E30=0,"",'Ark1'!AR88)</f>
        <v>215.64603960396036</v>
      </c>
      <c r="Q30" s="425">
        <f>+IF(E30=0,"",'Ark1'!AS88)</f>
        <v>26.712680928320367</v>
      </c>
      <c r="R30" s="421"/>
      <c r="S30" s="113">
        <f>+IF(D30=0,"",'Ark1'!T88)</f>
        <v>7.5801435406698561</v>
      </c>
      <c r="T30" s="113">
        <f t="shared" si="3"/>
        <v>-0.12777173246280782</v>
      </c>
      <c r="U30" s="115">
        <f>+IF(D30=0,"",'Ark1'!W88)</f>
        <v>68.540669856459317</v>
      </c>
      <c r="V30" s="115">
        <f t="shared" si="4"/>
        <v>1.6510377494358863</v>
      </c>
      <c r="W30" s="115">
        <f>+IF(D30=0,"",'Ark1'!AG88)</f>
        <v>1061.174504950495</v>
      </c>
      <c r="X30" s="115">
        <f t="shared" si="5"/>
        <v>4.9102869410162384</v>
      </c>
      <c r="Y30" s="115">
        <f>+IF(D30=0,"",'Ark1'!AH88)</f>
        <v>96.650717703349301</v>
      </c>
      <c r="Z30" s="390">
        <f>+IF(D30=0,"",'Ark1'!AI88)</f>
        <v>23.205741626794261</v>
      </c>
      <c r="AA30" s="115">
        <f>+IF(D30=0,"",'Ark1'!X88)</f>
        <v>7.4162679425837341</v>
      </c>
      <c r="AB30" s="422">
        <f>+IF(D30=0,"",'Ark1'!Y88)</f>
        <v>54.14759747133612</v>
      </c>
      <c r="AC30" s="377">
        <f>+IF(D30=0,"",'Ark1'!Z88)</f>
        <v>1.6769935120674515</v>
      </c>
      <c r="AD30" s="377">
        <f>+IF(D30=0,"",'Ark1'!AA88)</f>
        <v>2.3354021770732283</v>
      </c>
      <c r="AE30" s="115">
        <f t="shared" si="6"/>
        <v>252.58631511057709</v>
      </c>
      <c r="AF30" s="26"/>
      <c r="AK30"/>
      <c r="AM30"/>
      <c r="AO30" s="11">
        <f t="shared" si="7"/>
        <v>265.30237590063166</v>
      </c>
      <c r="AR30"/>
      <c r="AW30"/>
      <c r="AY30"/>
      <c r="BC30"/>
      <c r="BE30"/>
      <c r="BF30"/>
      <c r="BH30"/>
    </row>
    <row r="31" spans="1:60" ht="15.6">
      <c r="A31" s="26"/>
      <c r="B31" s="403">
        <f>+'Ark1'!C89</f>
        <v>2024</v>
      </c>
      <c r="C31" s="91">
        <f>+'Ark1'!E89</f>
        <v>23</v>
      </c>
      <c r="D31" s="91">
        <f>+'Ark1'!Q89</f>
        <v>443</v>
      </c>
      <c r="E31" s="462">
        <f>+IF(D31=0,"",'Ark1'!R89)</f>
        <v>814</v>
      </c>
      <c r="F31" s="137">
        <f t="shared" si="0"/>
        <v>-139</v>
      </c>
      <c r="G31" s="114">
        <f>+IF(D31=0,"",'Ark1'!AE89)</f>
        <v>1.7990540600274054</v>
      </c>
      <c r="H31" s="114">
        <f>+IF(D31=0,"",'Ark1'!AF89)</f>
        <v>1.8103101455278037</v>
      </c>
      <c r="I31" s="93"/>
      <c r="J31" s="5">
        <f>+IF(D31=0,"",'Ark1'!S89)</f>
        <v>4.0405904059040596</v>
      </c>
      <c r="K31" s="113">
        <f t="shared" si="1"/>
        <v>0.17772120759182197</v>
      </c>
      <c r="L31" s="428"/>
      <c r="M31" s="19">
        <f>+IF(D31=0,"",'Ark1'!U89)</f>
        <v>266.96228501228529</v>
      </c>
      <c r="N31" s="115">
        <f t="shared" si="2"/>
        <v>3.7476994928728118</v>
      </c>
      <c r="O31" s="129"/>
      <c r="P31" s="424">
        <f>+IF(E31=0,"",'Ark1'!AR89)</f>
        <v>214.2838541666666</v>
      </c>
      <c r="Q31" s="425">
        <f>+IF(E31=0,"",'Ark1'!AS89)</f>
        <v>27.265814617263359</v>
      </c>
      <c r="R31" s="421"/>
      <c r="S31" s="113">
        <f>+IF(D31=0,"",'Ark1'!T89)</f>
        <v>7.7014742014742001</v>
      </c>
      <c r="T31" s="113">
        <f t="shared" si="3"/>
        <v>0.19255499895584016</v>
      </c>
      <c r="U31" s="115">
        <f>+IF(D31=0,"",'Ark1'!W89)</f>
        <v>71.498771498771475</v>
      </c>
      <c r="V31" s="115">
        <f t="shared" si="4"/>
        <v>6.021331834553223</v>
      </c>
      <c r="W31" s="115">
        <f>+IF(D31=0,"",'Ark1'!AG89)</f>
        <v>1054.2265625</v>
      </c>
      <c r="X31" s="115">
        <f t="shared" si="5"/>
        <v>-9.7110766982184487</v>
      </c>
      <c r="Y31" s="115">
        <f>+IF(D31=0,"",'Ark1'!AH89)</f>
        <v>94.226044226044181</v>
      </c>
      <c r="Z31" s="390">
        <f>+IF(D31=0,"",'Ark1'!AI89)</f>
        <v>26.41277641277641</v>
      </c>
      <c r="AA31" s="115">
        <f>+IF(D31=0,"",'Ark1'!X89)</f>
        <v>6.3882063882063891</v>
      </c>
      <c r="AB31" s="422">
        <f>+IF(D31=0,"",'Ark1'!Y89)</f>
        <v>52.950229657885743</v>
      </c>
      <c r="AC31" s="377">
        <f>+IF(D31=0,"",'Ark1'!Z89)</f>
        <v>1.7958914842810316</v>
      </c>
      <c r="AD31" s="377">
        <f>+IF(D31=0,"",'Ark1'!AA89)</f>
        <v>2.141338254938185</v>
      </c>
      <c r="AE31" s="115">
        <f t="shared" si="6"/>
        <v>253.23046725289211</v>
      </c>
      <c r="AF31" s="26"/>
      <c r="AK31"/>
      <c r="AM31"/>
      <c r="AO31" s="11">
        <f t="shared" si="7"/>
        <v>265.30237590063166</v>
      </c>
      <c r="AR31"/>
      <c r="AW31"/>
      <c r="AY31"/>
      <c r="BC31"/>
      <c r="BE31"/>
      <c r="BF31"/>
      <c r="BH31"/>
    </row>
    <row r="32" spans="1:60" ht="15.6">
      <c r="A32" s="26"/>
      <c r="B32" s="403">
        <f>+'Ark1'!C90</f>
        <v>2024</v>
      </c>
      <c r="C32" s="91">
        <f>+'Ark1'!E90</f>
        <v>24</v>
      </c>
      <c r="D32" s="91">
        <f>+'Ark1'!Q90</f>
        <v>422</v>
      </c>
      <c r="E32" s="462">
        <f>+IF(D32=0,"",'Ark1'!R90)</f>
        <v>752</v>
      </c>
      <c r="F32" s="137">
        <f t="shared" si="0"/>
        <v>-269</v>
      </c>
      <c r="G32" s="114">
        <f>+IF(D32=0,"",'Ark1'!AE90)</f>
        <v>1.6620253724086107</v>
      </c>
      <c r="H32" s="114">
        <f>+IF(D32=0,"",'Ark1'!AF90)</f>
        <v>1.6707501687393127</v>
      </c>
      <c r="I32" s="93"/>
      <c r="J32" s="5">
        <f>+IF(D32=0,"",'Ark1'!S90)</f>
        <v>3.8733333333333344</v>
      </c>
      <c r="K32" s="113">
        <f t="shared" si="1"/>
        <v>1.0279146141215278E-2</v>
      </c>
      <c r="L32" s="428"/>
      <c r="M32" s="19">
        <f>+IF(D32=0,"",'Ark1'!U90)</f>
        <v>266.69507978723402</v>
      </c>
      <c r="N32" s="115">
        <f t="shared" si="2"/>
        <v>4.1673618636294805</v>
      </c>
      <c r="O32" s="129"/>
      <c r="P32" s="424">
        <f>+IF(E32=0,"",'Ark1'!AR90)</f>
        <v>215.56938483547924</v>
      </c>
      <c r="Q32" s="425">
        <f>+IF(E32=0,"",'Ark1'!AS90)</f>
        <v>26.738968500516563</v>
      </c>
      <c r="R32" s="421"/>
      <c r="S32" s="113">
        <f>+IF(D32=0,"",'Ark1'!T90)</f>
        <v>7.4188829787234063</v>
      </c>
      <c r="T32" s="113">
        <f t="shared" si="3"/>
        <v>-0.17171447475357571</v>
      </c>
      <c r="U32" s="115">
        <f>+IF(D32=0,"",'Ark1'!W90)</f>
        <v>66.622340425531917</v>
      </c>
      <c r="V32" s="115">
        <f t="shared" si="4"/>
        <v>-2.5255537958197039</v>
      </c>
      <c r="W32" s="115">
        <f>+IF(D32=0,"",'Ark1'!AG90)</f>
        <v>1068.5937052932757</v>
      </c>
      <c r="X32" s="115">
        <f t="shared" si="5"/>
        <v>0.45602413385540785</v>
      </c>
      <c r="Y32" s="115">
        <f>+IF(D32=0,"",'Ark1'!AH90)</f>
        <v>92.952127659574501</v>
      </c>
      <c r="Z32" s="390">
        <f>+IF(D32=0,"",'Ark1'!AI90)</f>
        <v>22.606382978723403</v>
      </c>
      <c r="AA32" s="115">
        <f>+IF(D32=0,"",'Ark1'!X90)</f>
        <v>7.4468085106382995</v>
      </c>
      <c r="AB32" s="422">
        <f>+IF(D32=0,"",'Ark1'!Y90)</f>
        <v>51.448180547444991</v>
      </c>
      <c r="AC32" s="377">
        <f>+IF(D32=0,"",'Ark1'!Z90)</f>
        <v>1.7621014882367965</v>
      </c>
      <c r="AD32" s="377">
        <f>+IF(D32=0,"",'Ark1'!AA90)</f>
        <v>2.2553281657537521</v>
      </c>
      <c r="AE32" s="115">
        <f t="shared" si="6"/>
        <v>249.5757540645811</v>
      </c>
      <c r="AF32" s="26"/>
      <c r="AK32"/>
      <c r="AM32"/>
      <c r="AO32" s="11">
        <f t="shared" si="7"/>
        <v>265.30237590063166</v>
      </c>
      <c r="AR32"/>
      <c r="AW32"/>
      <c r="AY32"/>
      <c r="BC32"/>
      <c r="BE32"/>
      <c r="BF32"/>
      <c r="BH32"/>
    </row>
    <row r="33" spans="1:69" ht="15.6">
      <c r="A33" s="26"/>
      <c r="B33" s="403">
        <f>+'Ark1'!C91</f>
        <v>2024</v>
      </c>
      <c r="C33" s="91">
        <f>+'Ark1'!E91</f>
        <v>25</v>
      </c>
      <c r="D33" s="91">
        <f>+'Ark1'!Q91</f>
        <v>378</v>
      </c>
      <c r="E33" s="462">
        <f>+IF(D33=0,"",'Ark1'!R91)</f>
        <v>634</v>
      </c>
      <c r="F33" s="137">
        <f t="shared" si="0"/>
        <v>-198</v>
      </c>
      <c r="G33" s="114">
        <f>+IF(D33=0,"",'Ark1'!AE91)</f>
        <v>1.4012288379083238</v>
      </c>
      <c r="H33" s="114">
        <f>+IF(D33=0,"",'Ark1'!AF91)</f>
        <v>1.4230817353065091</v>
      </c>
      <c r="I33" s="93"/>
      <c r="J33" s="5">
        <f>+IF(D33=0,"",'Ark1'!S91)</f>
        <v>4.0618066561014254</v>
      </c>
      <c r="K33" s="113">
        <f t="shared" si="1"/>
        <v>0.26493165610142544</v>
      </c>
      <c r="L33" s="428"/>
      <c r="M33" s="19">
        <f>+IF(D33=0,"",'Ark1'!U91)</f>
        <v>269.43990536277596</v>
      </c>
      <c r="N33" s="115">
        <f t="shared" si="2"/>
        <v>5.1842563243144468</v>
      </c>
      <c r="O33" s="129"/>
      <c r="P33" s="424">
        <f>+IF(E33=0,"",'Ark1'!AR91)</f>
        <v>214.89713322091063</v>
      </c>
      <c r="Q33" s="425">
        <f>+IF(E33=0,"",'Ark1'!AS91)</f>
        <v>27.289786278868192</v>
      </c>
      <c r="R33" s="421"/>
      <c r="S33" s="113">
        <f>+IF(D33=0,"",'Ark1'!T91)</f>
        <v>7.3753943217665618</v>
      </c>
      <c r="T33" s="113">
        <f t="shared" si="3"/>
        <v>-2.9653755156513029E-2</v>
      </c>
      <c r="U33" s="115">
        <f>+IF(D33=0,"",'Ark1'!W91)</f>
        <v>64.037854889589909</v>
      </c>
      <c r="V33" s="115">
        <f t="shared" si="4"/>
        <v>0.45612412035914929</v>
      </c>
      <c r="W33" s="115">
        <f>+IF(D33=0,"",'Ark1'!AG91)</f>
        <v>1075.4873524451939</v>
      </c>
      <c r="X33" s="115">
        <f t="shared" si="5"/>
        <v>-6.9151632780763066</v>
      </c>
      <c r="Y33" s="115">
        <f>+IF(D33=0,"",'Ark1'!AH91)</f>
        <v>93.533123028391117</v>
      </c>
      <c r="Z33" s="390">
        <f>+IF(D33=0,"",'Ark1'!AI91)</f>
        <v>26.02523659305993</v>
      </c>
      <c r="AA33" s="115">
        <f>+IF(D33=0,"",'Ark1'!X91)</f>
        <v>10.094637223974765</v>
      </c>
      <c r="AB33" s="422">
        <f>+IF(D33=0,"",'Ark1'!Y91)</f>
        <v>58.026743540557717</v>
      </c>
      <c r="AC33" s="377">
        <f>+IF(D33=0,"",'Ark1'!Z91)</f>
        <v>1.9980648052685064</v>
      </c>
      <c r="AD33" s="377">
        <f>+IF(D33=0,"",'Ark1'!AA91)</f>
        <v>2.381135161059929</v>
      </c>
      <c r="AE33" s="115">
        <f t="shared" si="6"/>
        <v>250.52819519465845</v>
      </c>
      <c r="AF33" s="26"/>
      <c r="AK33"/>
      <c r="AM33"/>
      <c r="AO33" s="11">
        <f t="shared" si="7"/>
        <v>265.30237590063166</v>
      </c>
      <c r="AR33"/>
      <c r="AW33"/>
      <c r="AY33"/>
      <c r="BC33"/>
      <c r="BE33"/>
      <c r="BF33"/>
      <c r="BH33"/>
    </row>
    <row r="34" spans="1:69" ht="15.6">
      <c r="A34" s="26"/>
      <c r="B34" s="403">
        <f>+'Ark1'!C92</f>
        <v>2024</v>
      </c>
      <c r="C34" s="91">
        <f>+'Ark1'!E92</f>
        <v>26</v>
      </c>
      <c r="D34" s="91">
        <f>+'Ark1'!Q92</f>
        <v>355</v>
      </c>
      <c r="E34" s="462">
        <f>+IF(D34=0,"",'Ark1'!R92)</f>
        <v>614</v>
      </c>
      <c r="F34" s="137">
        <f t="shared" si="0"/>
        <v>-266</v>
      </c>
      <c r="G34" s="114">
        <f>+IF(D34=0,"",'Ark1'!AE92)</f>
        <v>1.3570260354506478</v>
      </c>
      <c r="H34" s="114">
        <f>+IF(D34=0,"",'Ark1'!AF92)</f>
        <v>1.364476475185133</v>
      </c>
      <c r="I34" s="93"/>
      <c r="J34" s="5">
        <f>+IF(D34=0,"",'Ark1'!S92)</f>
        <v>3.7368421052631593</v>
      </c>
      <c r="K34" s="113">
        <f t="shared" si="1"/>
        <v>4.6637093873639124E-2</v>
      </c>
      <c r="L34" s="428"/>
      <c r="M34" s="19">
        <f>+IF(D34=0,"",'Ark1'!U92)</f>
        <v>266.75895765472296</v>
      </c>
      <c r="N34" s="115">
        <f t="shared" si="2"/>
        <v>5.7829349274501851</v>
      </c>
      <c r="O34" s="129"/>
      <c r="P34" s="424">
        <f>+IF(E34=0,"",'Ark1'!AR92)</f>
        <v>216.34931506849321</v>
      </c>
      <c r="Q34" s="425">
        <f>+IF(E34=0,"",'Ark1'!AS92)</f>
        <v>26.413401055072608</v>
      </c>
      <c r="R34" s="421"/>
      <c r="S34" s="113">
        <f>+IF(D34=0,"",'Ark1'!T92)</f>
        <v>7.3745928338762212</v>
      </c>
      <c r="T34" s="113">
        <f t="shared" si="3"/>
        <v>8.7092833876221576E-2</v>
      </c>
      <c r="U34" s="115">
        <f>+IF(D34=0,"",'Ark1'!W92)</f>
        <v>63.192182410423449</v>
      </c>
      <c r="V34" s="115">
        <f t="shared" si="4"/>
        <v>1.0330915013325495</v>
      </c>
      <c r="W34" s="115">
        <f>+IF(D34=0,"",'Ark1'!AG92)</f>
        <v>1089.1472602739725</v>
      </c>
      <c r="X34" s="115">
        <f t="shared" si="5"/>
        <v>-7.1892781875662877</v>
      </c>
      <c r="Y34" s="115">
        <f>+IF(D34=0,"",'Ark1'!AH92)</f>
        <v>95.114006514657987</v>
      </c>
      <c r="Z34" s="390">
        <f>+IF(D34=0,"",'Ark1'!AI92)</f>
        <v>14.820846905537461</v>
      </c>
      <c r="AA34" s="115">
        <f>+IF(D34=0,"",'Ark1'!X92)</f>
        <v>6.1889250814332266</v>
      </c>
      <c r="AB34" s="422">
        <f>+IF(D34=0,"",'Ark1'!Y92)</f>
        <v>53.521840738591614</v>
      </c>
      <c r="AC34" s="377">
        <f>+IF(D34=0,"",'Ark1'!Z92)</f>
        <v>1.6786214695359802</v>
      </c>
      <c r="AD34" s="377">
        <f>+IF(D34=0,"",'Ark1'!AA92)</f>
        <v>2.295670634384932</v>
      </c>
      <c r="AE34" s="115">
        <f t="shared" si="6"/>
        <v>244.9246005426487</v>
      </c>
      <c r="AF34" s="26"/>
      <c r="AK34"/>
      <c r="AM34"/>
      <c r="AO34" s="11">
        <f t="shared" si="7"/>
        <v>265.30237590063166</v>
      </c>
      <c r="AR34"/>
      <c r="AW34"/>
      <c r="AY34"/>
      <c r="BC34"/>
      <c r="BE34"/>
      <c r="BF34"/>
      <c r="BH34"/>
    </row>
    <row r="35" spans="1:69" ht="15.6">
      <c r="A35" s="26"/>
      <c r="B35" s="403">
        <f>+'Ark1'!C93</f>
        <v>2024</v>
      </c>
      <c r="C35" s="91">
        <f>+'Ark1'!E93</f>
        <v>27</v>
      </c>
      <c r="D35" s="91">
        <f>+'Ark1'!Q93</f>
        <v>380</v>
      </c>
      <c r="E35" s="462">
        <f>+IF(D35=0,"",'Ark1'!R93)</f>
        <v>647</v>
      </c>
      <c r="F35" s="137">
        <f t="shared" si="0"/>
        <v>-144</v>
      </c>
      <c r="G35" s="114">
        <f>+IF(D35=0,"",'Ark1'!AE93)</f>
        <v>1.4299606595058127</v>
      </c>
      <c r="H35" s="114">
        <f>+IF(D35=0,"",'Ark1'!AF93)</f>
        <v>1.4034772265510704</v>
      </c>
      <c r="I35" s="93"/>
      <c r="J35" s="5">
        <f>+IF(D35=0,"",'Ark1'!S93)</f>
        <v>3.6775193798449615</v>
      </c>
      <c r="K35" s="113">
        <f t="shared" si="1"/>
        <v>-2.7170100509919415E-2</v>
      </c>
      <c r="L35" s="428"/>
      <c r="M35" s="19">
        <f>+IF(D35=0,"",'Ark1'!U93)</f>
        <v>260.38887171561043</v>
      </c>
      <c r="N35" s="115">
        <f t="shared" si="2"/>
        <v>-1.5335050226952376</v>
      </c>
      <c r="O35" s="129"/>
      <c r="P35" s="424">
        <f>+IF(E35=0,"",'Ark1'!AR93)</f>
        <v>215.17875210792576</v>
      </c>
      <c r="Q35" s="425">
        <f>+IF(E35=0,"",'Ark1'!AS93)</f>
        <v>26.160365615763208</v>
      </c>
      <c r="R35" s="421"/>
      <c r="S35" s="113">
        <f>+IF(D35=0,"",'Ark1'!T93)</f>
        <v>7.1221020092735721</v>
      </c>
      <c r="T35" s="113">
        <f t="shared" si="3"/>
        <v>-0.28877030425360584</v>
      </c>
      <c r="U35" s="115">
        <f>+IF(D35=0,"",'Ark1'!W93)</f>
        <v>60.278207109737266</v>
      </c>
      <c r="V35" s="115">
        <f t="shared" si="4"/>
        <v>-3.4386070495547827</v>
      </c>
      <c r="W35" s="115">
        <f>+IF(D35=0,"",'Ark1'!AG93)</f>
        <v>1071.424957841484</v>
      </c>
      <c r="X35" s="115">
        <f t="shared" si="5"/>
        <v>-6.062392358249781</v>
      </c>
      <c r="Y35" s="115">
        <f>+IF(D35=0,"",'Ark1'!AH93)</f>
        <v>91.653786707882531</v>
      </c>
      <c r="Z35" s="390">
        <f>+IF(D35=0,"",'Ark1'!AI93)</f>
        <v>19.319938176197841</v>
      </c>
      <c r="AA35" s="115">
        <f>+IF(D35=0,"",'Ark1'!X93)</f>
        <v>5.2550231839258119</v>
      </c>
      <c r="AB35" s="422">
        <f>+IF(D35=0,"",'Ark1'!Y93)</f>
        <v>52.869043540417181</v>
      </c>
      <c r="AC35" s="377">
        <f>+IF(D35=0,"",'Ark1'!Z93)</f>
        <v>1.5606619555362533</v>
      </c>
      <c r="AD35" s="377">
        <f>+IF(D35=0,"",'Ark1'!AA93)</f>
        <v>2.2806741123853671</v>
      </c>
      <c r="AE35" s="115">
        <f t="shared" si="6"/>
        <v>243.03043326542954</v>
      </c>
      <c r="AF35" s="26"/>
      <c r="AK35"/>
      <c r="AM35"/>
      <c r="AO35" s="11">
        <f t="shared" si="7"/>
        <v>265.30237590063166</v>
      </c>
      <c r="AR35"/>
      <c r="AW35"/>
      <c r="AY35"/>
      <c r="BC35"/>
      <c r="BE35"/>
      <c r="BF35"/>
      <c r="BH35"/>
    </row>
    <row r="36" spans="1:69" ht="15.6">
      <c r="A36" s="26"/>
      <c r="B36" s="403">
        <f>+'Ark1'!C94</f>
        <v>2024</v>
      </c>
      <c r="C36" s="91">
        <f>+'Ark1'!E94</f>
        <v>28</v>
      </c>
      <c r="D36" s="91">
        <f>+'Ark1'!Q94</f>
        <v>293</v>
      </c>
      <c r="E36" s="462">
        <f>+IF(D36=0,"",'Ark1'!R94)</f>
        <v>491</v>
      </c>
      <c r="F36" s="137">
        <f t="shared" si="0"/>
        <v>-84</v>
      </c>
      <c r="G36" s="114">
        <f>+IF(D36=0,"",'Ark1'!AE94)</f>
        <v>1.0851788003359415</v>
      </c>
      <c r="H36" s="114">
        <f>+IF(D36=0,"",'Ark1'!AF94)</f>
        <v>1.1064222256364915</v>
      </c>
      <c r="I36" s="93"/>
      <c r="J36" s="5">
        <f>+IF(D36=0,"",'Ark1'!S94)</f>
        <v>3.9754601226993871</v>
      </c>
      <c r="K36" s="113">
        <f t="shared" si="1"/>
        <v>-4.2022394783132189E-2</v>
      </c>
      <c r="L36" s="428"/>
      <c r="M36" s="19">
        <f>+IF(D36=0,"",'Ark1'!U94)</f>
        <v>270.49592668024445</v>
      </c>
      <c r="N36" s="115">
        <f t="shared" si="2"/>
        <v>2.0620136367663804</v>
      </c>
      <c r="O36" s="129"/>
      <c r="P36" s="424">
        <f>+IF(E36=0,"",'Ark1'!AR94)</f>
        <v>215.79458239277656</v>
      </c>
      <c r="Q36" s="425">
        <f>+IF(E36=0,"",'Ark1'!AS94)</f>
        <v>27.187627793620273</v>
      </c>
      <c r="R36" s="421"/>
      <c r="S36" s="113">
        <f>+IF(D36=0,"",'Ark1'!T94)</f>
        <v>7.6130346232179216</v>
      </c>
      <c r="T36" s="113">
        <f t="shared" si="3"/>
        <v>0.1973824493048788</v>
      </c>
      <c r="U36" s="115">
        <f>+IF(D36=0,"",'Ark1'!W94)</f>
        <v>67.617107942973519</v>
      </c>
      <c r="V36" s="115">
        <f t="shared" si="4"/>
        <v>2.3997166386256907</v>
      </c>
      <c r="W36" s="115">
        <f>+IF(D36=0,"",'Ark1'!AG94)</f>
        <v>1069.9954853273141</v>
      </c>
      <c r="X36" s="115">
        <f t="shared" si="5"/>
        <v>10.067574051898191</v>
      </c>
      <c r="Y36" s="115">
        <f>+IF(D36=0,"",'Ark1'!AH94)</f>
        <v>90.224032586558053</v>
      </c>
      <c r="Z36" s="390">
        <f>+IF(D36=0,"",'Ark1'!AI94)</f>
        <v>24.032586558044805</v>
      </c>
      <c r="AA36" s="115">
        <f>+IF(D36=0,"",'Ark1'!X94)</f>
        <v>8.1466395112016308</v>
      </c>
      <c r="AB36" s="422">
        <f>+IF(D36=0,"",'Ark1'!Y94)</f>
        <v>55.238079265334086</v>
      </c>
      <c r="AC36" s="377">
        <f>+IF(D36=0,"",'Ark1'!Z94)</f>
        <v>1.8175972563663272</v>
      </c>
      <c r="AD36" s="377">
        <f>+IF(D36=0,"",'Ark1'!AA94)</f>
        <v>2.2710775941653263</v>
      </c>
      <c r="AE36" s="115">
        <f t="shared" si="6"/>
        <v>252.80099812523892</v>
      </c>
      <c r="AF36" s="26"/>
      <c r="AK36"/>
      <c r="AM36"/>
      <c r="AO36" s="11">
        <f t="shared" si="7"/>
        <v>265.30237590063166</v>
      </c>
      <c r="AR36"/>
      <c r="AW36"/>
      <c r="AY36"/>
      <c r="BC36"/>
      <c r="BE36"/>
      <c r="BF36"/>
      <c r="BH36"/>
    </row>
    <row r="37" spans="1:69" ht="15.6">
      <c r="A37" s="26"/>
      <c r="B37" s="403">
        <f>+'Ark1'!C95</f>
        <v>2024</v>
      </c>
      <c r="C37" s="91">
        <f>+'Ark1'!E95</f>
        <v>29</v>
      </c>
      <c r="D37" s="91">
        <f>+'Ark1'!Q95</f>
        <v>234</v>
      </c>
      <c r="E37" s="462">
        <f>+IF(D37=0,"",'Ark1'!R95)</f>
        <v>429</v>
      </c>
      <c r="F37" s="137">
        <f t="shared" si="0"/>
        <v>-1</v>
      </c>
      <c r="G37" s="114">
        <f>+IF(D37=0,"",'Ark1'!AE95)</f>
        <v>0.94815011271714622</v>
      </c>
      <c r="H37" s="114">
        <f>+IF(D37=0,"",'Ark1'!AF95)</f>
        <v>0.93230256475675488</v>
      </c>
      <c r="I37" s="93"/>
      <c r="J37" s="5">
        <f>+IF(D37=0,"",'Ark1'!S95)</f>
        <v>3.641025641025641</v>
      </c>
      <c r="K37" s="113">
        <f t="shared" si="1"/>
        <v>-0.36829836829836848</v>
      </c>
      <c r="L37" s="428"/>
      <c r="M37" s="19">
        <f>+IF(D37=0,"",'Ark1'!U95)</f>
        <v>260.86806526806527</v>
      </c>
      <c r="N37" s="115">
        <f t="shared" si="2"/>
        <v>-10.807283569144147</v>
      </c>
      <c r="O37" s="129"/>
      <c r="P37" s="424">
        <f>+IF(E37=0,"",'Ark1'!AR95)</f>
        <v>215.57760814249369</v>
      </c>
      <c r="Q37" s="425">
        <f>+IF(E37=0,"",'Ark1'!AS95)</f>
        <v>26.181037944706439</v>
      </c>
      <c r="R37" s="421"/>
      <c r="S37" s="113">
        <f>+IF(D37=0,"",'Ark1'!T95)</f>
        <v>7.3076923076923102</v>
      </c>
      <c r="T37" s="113">
        <f t="shared" si="3"/>
        <v>-0.25742397137745421</v>
      </c>
      <c r="U37" s="115">
        <f>+IF(D37=0,"",'Ark1'!W95)</f>
        <v>64.801864801864809</v>
      </c>
      <c r="V37" s="115">
        <f t="shared" si="4"/>
        <v>-2.8725538027863706</v>
      </c>
      <c r="W37" s="115">
        <f>+IF(D37=0,"",'Ark1'!AG95)</f>
        <v>1069.3409669211196</v>
      </c>
      <c r="X37" s="115">
        <f t="shared" si="5"/>
        <v>-6.6515517821221692</v>
      </c>
      <c r="Y37" s="115">
        <f>+IF(D37=0,"",'Ark1'!AH95)</f>
        <v>91.375291375291383</v>
      </c>
      <c r="Z37" s="390">
        <f>+IF(D37=0,"",'Ark1'!AI95)</f>
        <v>16.317016317016314</v>
      </c>
      <c r="AA37" s="115">
        <f>+IF(D37=0,"",'Ark1'!X95)</f>
        <v>5.5944055944055933</v>
      </c>
      <c r="AB37" s="422">
        <f>+IF(D37=0,"",'Ark1'!Y95)</f>
        <v>52.576888141588405</v>
      </c>
      <c r="AC37" s="377">
        <f>+IF(D37=0,"",'Ark1'!Z95)</f>
        <v>1.7115526482916052</v>
      </c>
      <c r="AD37" s="377">
        <f>+IF(D37=0,"",'Ark1'!AA95)</f>
        <v>2.0491539077124687</v>
      </c>
      <c r="AE37" s="115">
        <f t="shared" si="6"/>
        <v>243.95218488557944</v>
      </c>
      <c r="AF37" s="26"/>
      <c r="AK37"/>
      <c r="AM37"/>
      <c r="AO37" s="11">
        <f t="shared" si="7"/>
        <v>265.30237590063166</v>
      </c>
      <c r="AR37"/>
      <c r="AW37"/>
      <c r="AY37"/>
      <c r="BC37"/>
      <c r="BE37"/>
      <c r="BF37"/>
      <c r="BH37"/>
    </row>
    <row r="38" spans="1:69" ht="15.6">
      <c r="A38" s="26"/>
      <c r="B38" s="403">
        <f>+'Ark1'!C96</f>
        <v>2024</v>
      </c>
      <c r="C38" s="91">
        <f>+'Ark1'!E96</f>
        <v>30</v>
      </c>
      <c r="D38" s="91">
        <f>+'Ark1'!Q96</f>
        <v>264</v>
      </c>
      <c r="E38" s="462">
        <f>+IF(D38=0,"",'Ark1'!R96)</f>
        <v>504</v>
      </c>
      <c r="F38" s="137">
        <f t="shared" si="0"/>
        <v>-121</v>
      </c>
      <c r="G38" s="114">
        <f>+IF(D38=0,"",'Ark1'!AE96)</f>
        <v>1.1139106219334305</v>
      </c>
      <c r="H38" s="114">
        <f>+IF(D38=0,"",'Ark1'!AF96)</f>
        <v>1.12929318060916</v>
      </c>
      <c r="I38" s="93"/>
      <c r="J38" s="5">
        <f>+IF(D38=0,"",'Ark1'!S96)</f>
        <v>3.8326693227091648</v>
      </c>
      <c r="K38" s="113">
        <f t="shared" si="1"/>
        <v>0.31824624578608729</v>
      </c>
      <c r="L38" s="428"/>
      <c r="M38" s="19">
        <f>+IF(D38=0,"",'Ark1'!U96)</f>
        <v>268.96607142857158</v>
      </c>
      <c r="N38" s="115">
        <f t="shared" si="2"/>
        <v>10.494711428571634</v>
      </c>
      <c r="O38" s="129"/>
      <c r="P38" s="424">
        <f>+IF(E38=0,"",'Ark1'!AR96)</f>
        <v>215.98701298701295</v>
      </c>
      <c r="Q38" s="425">
        <f>+IF(E38=0,"",'Ark1'!AS96)</f>
        <v>26.692844442395288</v>
      </c>
      <c r="R38" s="421"/>
      <c r="S38" s="113">
        <f>+IF(D38=0,"",'Ark1'!T96)</f>
        <v>7.4583333333333313</v>
      </c>
      <c r="T38" s="113">
        <f t="shared" si="3"/>
        <v>0.26793333333333091</v>
      </c>
      <c r="U38" s="115">
        <f>+IF(D38=0,"",'Ark1'!W96)</f>
        <v>64.682539682539684</v>
      </c>
      <c r="V38" s="115">
        <f t="shared" si="4"/>
        <v>2.2825396825396851</v>
      </c>
      <c r="W38" s="115">
        <f>+IF(D38=0,"",'Ark1'!AG96)</f>
        <v>1088.5259740259737</v>
      </c>
      <c r="X38" s="115">
        <f t="shared" si="5"/>
        <v>-11.923941084383387</v>
      </c>
      <c r="Y38" s="115">
        <f>+IF(D38=0,"",'Ark1'!AH96)</f>
        <v>91.666666666666686</v>
      </c>
      <c r="Z38" s="390">
        <f>+IF(D38=0,"",'Ark1'!AI96)</f>
        <v>19.246031746031743</v>
      </c>
      <c r="AA38" s="115">
        <f>+IF(D38=0,"",'Ark1'!X96)</f>
        <v>9.325396825396826</v>
      </c>
      <c r="AB38" s="422">
        <f>+IF(D38=0,"",'Ark1'!Y96)</f>
        <v>54.778867685300945</v>
      </c>
      <c r="AC38" s="377">
        <f>+IF(D38=0,"",'Ark1'!Z96)</f>
        <v>1.6454395338600196</v>
      </c>
      <c r="AD38" s="377">
        <f>+IF(D38=0,"",'Ark1'!AA96)</f>
        <v>2.3380585658068678</v>
      </c>
      <c r="AE38" s="115">
        <f t="shared" si="6"/>
        <v>247.09201052298795</v>
      </c>
      <c r="AF38" s="26"/>
      <c r="AK38"/>
      <c r="AM38"/>
      <c r="AO38" s="11">
        <f t="shared" si="7"/>
        <v>265.30237590063166</v>
      </c>
      <c r="AR38"/>
      <c r="AW38"/>
      <c r="AY38"/>
      <c r="BC38"/>
      <c r="BE38"/>
      <c r="BF38"/>
      <c r="BH38"/>
    </row>
    <row r="39" spans="1:69" ht="15.6">
      <c r="A39" s="26"/>
      <c r="B39" s="403">
        <f>+'Ark1'!C97</f>
        <v>2024</v>
      </c>
      <c r="C39" s="91">
        <f>+'Ark1'!E97</f>
        <v>31</v>
      </c>
      <c r="D39" s="91">
        <f>+'Ark1'!Q97</f>
        <v>292</v>
      </c>
      <c r="E39" s="462">
        <f>+IF(D39=0,"",'Ark1'!R97)</f>
        <v>511</v>
      </c>
      <c r="F39" s="137">
        <f t="shared" si="0"/>
        <v>-52</v>
      </c>
      <c r="G39" s="114">
        <f>+IF(D39=0,"",'Ark1'!AE97)</f>
        <v>1.1293816027936172</v>
      </c>
      <c r="H39" s="114">
        <f>+IF(D39=0,"",'Ark1'!AF97)</f>
        <v>1.0965745692391755</v>
      </c>
      <c r="I39" s="93"/>
      <c r="J39" s="5">
        <f>+IF(D39=0,"",'Ark1'!S97)</f>
        <v>3.5627450980392159</v>
      </c>
      <c r="K39" s="113">
        <f t="shared" si="1"/>
        <v>-0.16631016042780811</v>
      </c>
      <c r="L39" s="26"/>
      <c r="M39" s="19">
        <f>+IF(D39=0,"",'Ark1'!U97)</f>
        <v>257.59569471624263</v>
      </c>
      <c r="N39" s="115">
        <f t="shared" si="2"/>
        <v>-2.0355663850006636</v>
      </c>
      <c r="O39" s="129"/>
      <c r="P39" s="424">
        <f>+IF(E39=0,"",'Ark1'!AR97)</f>
        <v>214.98516949152545</v>
      </c>
      <c r="Q39" s="425">
        <f>+IF(E39=0,"",'Ark1'!AS97)</f>
        <v>26.049733689694104</v>
      </c>
      <c r="R39" s="421"/>
      <c r="S39" s="113">
        <f>+IF(D39=0,"",'Ark1'!T97)</f>
        <v>7.1135029354207422</v>
      </c>
      <c r="T39" s="113">
        <f t="shared" si="3"/>
        <v>-0.29857521733236858</v>
      </c>
      <c r="U39" s="115">
        <f>+IF(D39=0,"",'Ark1'!W97)</f>
        <v>58.121330724070447</v>
      </c>
      <c r="V39" s="115">
        <f t="shared" si="4"/>
        <v>-7.2427900574570856</v>
      </c>
      <c r="W39" s="115">
        <f>+IF(D39=0,"",'Ark1'!AG97)</f>
        <v>1067.125</v>
      </c>
      <c r="X39" s="115">
        <f t="shared" si="5"/>
        <v>4.2954980842914665</v>
      </c>
      <c r="Y39" s="115">
        <f>+IF(D39=0,"",'Ark1'!AH97)</f>
        <v>92.172211350293523</v>
      </c>
      <c r="Z39" s="390">
        <f>+IF(D39=0,"",'Ark1'!AI97)</f>
        <v>16.046966731898237</v>
      </c>
      <c r="AA39" s="115">
        <f>+IF(D39=0,"",'Ark1'!X97)</f>
        <v>4.8923679060665375</v>
      </c>
      <c r="AB39" s="422">
        <f>+IF(D39=0,"",'Ark1'!Y97)</f>
        <v>51.677094869065485</v>
      </c>
      <c r="AC39" s="377">
        <f>+IF(D39=0,"",'Ark1'!Z97)</f>
        <v>1.5682758829577188</v>
      </c>
      <c r="AD39" s="377">
        <f>+IF(D39=0,"",'Ark1'!AA97)</f>
        <v>2.1974085563441119</v>
      </c>
      <c r="AE39" s="115">
        <f t="shared" si="6"/>
        <v>241.39224056810835</v>
      </c>
      <c r="AF39" s="26"/>
      <c r="AK39"/>
      <c r="AM39"/>
      <c r="AO39" s="11">
        <f t="shared" si="7"/>
        <v>265.30237590063166</v>
      </c>
      <c r="AR39"/>
      <c r="AW39"/>
      <c r="AY39"/>
      <c r="BC39"/>
      <c r="BE39"/>
      <c r="BF39"/>
      <c r="BH39"/>
    </row>
    <row r="40" spans="1:69" ht="15.6">
      <c r="A40" s="26"/>
      <c r="B40" s="403">
        <f>+'Ark1'!C98</f>
        <v>2024</v>
      </c>
      <c r="C40" s="91">
        <f>+'Ark1'!E98</f>
        <v>32</v>
      </c>
      <c r="D40" s="91">
        <f>+'Ark1'!Q98</f>
        <v>320</v>
      </c>
      <c r="E40" s="462">
        <f>+IF(D40=0,"",'Ark1'!R98)</f>
        <v>568</v>
      </c>
      <c r="F40" s="137">
        <f t="shared" si="0"/>
        <v>-120</v>
      </c>
      <c r="G40" s="114">
        <f>+IF(D40=0,"",'Ark1'!AE98)</f>
        <v>1.255359589797993</v>
      </c>
      <c r="H40" s="114">
        <f>+IF(D40=0,"",'Ark1'!AF98)</f>
        <v>1.2242033951163751</v>
      </c>
      <c r="I40" s="93"/>
      <c r="J40" s="5">
        <f>+IF(D40=0,"",'Ark1'!S98)</f>
        <v>3.6077738515901054</v>
      </c>
      <c r="K40" s="113">
        <f t="shared" si="1"/>
        <v>9.0936369891716939E-2</v>
      </c>
      <c r="L40" s="26"/>
      <c r="M40" s="19">
        <f>+IF(D40=0,"",'Ark1'!U98)</f>
        <v>258.7179577464791</v>
      </c>
      <c r="N40" s="115">
        <f t="shared" si="2"/>
        <v>0.22246356043240212</v>
      </c>
      <c r="O40" s="129"/>
      <c r="P40" s="424">
        <f>+IF(E40=0,"",'Ark1'!AR98)</f>
        <v>215.32412523020247</v>
      </c>
      <c r="Q40" s="425">
        <f>+IF(E40=0,"",'Ark1'!AS98)</f>
        <v>25.868977133182391</v>
      </c>
      <c r="R40" s="421"/>
      <c r="S40" s="113">
        <f>+IF(D40=0,"",'Ark1'!T98)</f>
        <v>7.0492957746478861</v>
      </c>
      <c r="T40" s="113">
        <f t="shared" si="3"/>
        <v>-0.321343760235834</v>
      </c>
      <c r="U40" s="115">
        <f>+IF(D40=0,"",'Ark1'!W98)</f>
        <v>59.330985915492974</v>
      </c>
      <c r="V40" s="115">
        <f t="shared" si="4"/>
        <v>-6.8027350147395822</v>
      </c>
      <c r="W40" s="115">
        <f>+IF(D40=0,"",'Ark1'!AG98)</f>
        <v>1057.2891344383061</v>
      </c>
      <c r="X40" s="115">
        <f t="shared" si="5"/>
        <v>-27.660312639103267</v>
      </c>
      <c r="Y40" s="115">
        <f>+IF(D40=0,"",'Ark1'!AH98)</f>
        <v>95.598591549295776</v>
      </c>
      <c r="Z40" s="390">
        <f>+IF(D40=0,"",'Ark1'!AI98)</f>
        <v>19.366197183098592</v>
      </c>
      <c r="AA40" s="115">
        <f>+IF(D40=0,"",'Ark1'!X98)</f>
        <v>4.577464788732394</v>
      </c>
      <c r="AB40" s="422">
        <f>+IF(D40=0,"",'Ark1'!Y98)</f>
        <v>53.685761758099858</v>
      </c>
      <c r="AC40" s="377">
        <f>+IF(D40=0,"",'Ark1'!Z98)</f>
        <v>1.6587867462653276</v>
      </c>
      <c r="AD40" s="377">
        <f>+IF(D40=0,"",'Ark1'!AA98)</f>
        <v>2.315220504172312</v>
      </c>
      <c r="AE40" s="115">
        <f t="shared" si="6"/>
        <v>244.69934412399428</v>
      </c>
      <c r="AF40" s="26"/>
      <c r="AK40"/>
      <c r="AM40"/>
      <c r="AO40" s="11">
        <f t="shared" si="7"/>
        <v>265.30237590063166</v>
      </c>
      <c r="AR40"/>
      <c r="AW40"/>
      <c r="AY40"/>
      <c r="BC40"/>
      <c r="BE40"/>
      <c r="BF40"/>
      <c r="BH40"/>
    </row>
    <row r="41" spans="1:69" ht="15.6">
      <c r="A41" s="26"/>
      <c r="B41" s="403">
        <f>+'Ark1'!C99</f>
        <v>2024</v>
      </c>
      <c r="C41" s="91">
        <f>+'Ark1'!E99</f>
        <v>33</v>
      </c>
      <c r="D41" s="91">
        <f>+'Ark1'!Q99</f>
        <v>320</v>
      </c>
      <c r="E41" s="462">
        <f>+IF(D41=0,"",'Ark1'!R99)</f>
        <v>580</v>
      </c>
      <c r="F41" s="137">
        <f t="shared" ref="F41:F60" si="8">+IF(D41=0,"",E41-E95)</f>
        <v>-133</v>
      </c>
      <c r="G41" s="114">
        <f>+IF(D41=0,"",'Ark1'!AE99)</f>
        <v>1.2818812712725984</v>
      </c>
      <c r="H41" s="114">
        <f>+IF(D41=0,"",'Ark1'!AF99)</f>
        <v>1.2641854965572656</v>
      </c>
      <c r="I41" s="93"/>
      <c r="J41" s="5">
        <f>+IF(D41=0,"",'Ark1'!S99)</f>
        <v>3.6343154246100511</v>
      </c>
      <c r="K41" s="113">
        <f t="shared" ref="K41:K58" si="9">+IF(D41=0,"",J41-J95)</f>
        <v>-3.7072677372949503E-2</v>
      </c>
      <c r="L41" s="26"/>
      <c r="M41" s="19">
        <f>+IF(D41=0,"",'Ark1'!U99)</f>
        <v>261.64000000000004</v>
      </c>
      <c r="N41" s="115">
        <f t="shared" ref="N41:N60" si="10">+IF(D41=0,"",M41-M95)</f>
        <v>0.97281907433358583</v>
      </c>
      <c r="O41" s="129"/>
      <c r="P41" s="424">
        <f>+IF(E41=0,"",'Ark1'!AR99)</f>
        <v>215.70588235294119</v>
      </c>
      <c r="Q41" s="425">
        <f>+IF(E41=0,"",'Ark1'!AS99)</f>
        <v>26.178271966205244</v>
      </c>
      <c r="R41" s="421"/>
      <c r="S41" s="113">
        <f>+IF(D41=0,"",'Ark1'!T99)</f>
        <v>7.1672413793103447</v>
      </c>
      <c r="T41" s="113">
        <f t="shared" ref="T41:T60" si="11">+IF(D41=0,"",S41-S95)</f>
        <v>-5.1552449581657278E-2</v>
      </c>
      <c r="U41" s="115">
        <f>+IF(D41=0,"",'Ark1'!W99)</f>
        <v>62.931034482758641</v>
      </c>
      <c r="V41" s="115">
        <f t="shared" ref="V41:V60" si="12">+IF(D41=0,"",U41-U95)</f>
        <v>1.7809643565314417</v>
      </c>
      <c r="W41" s="115">
        <f>+IF(D41=0,"",'Ark1'!AG99)</f>
        <v>1079.5900735294117</v>
      </c>
      <c r="X41" s="115">
        <f t="shared" ref="X41:X60" si="13">+IF(D41=0,"",W41-W95)</f>
        <v>11.38799329167</v>
      </c>
      <c r="Y41" s="115">
        <f>+IF(D41=0,"",'Ark1'!AH99)</f>
        <v>93.620689655172441</v>
      </c>
      <c r="Z41" s="390">
        <f>+IF(D41=0,"",'Ark1'!AI99)</f>
        <v>19.482758620689651</v>
      </c>
      <c r="AA41" s="115">
        <f>+IF(D41=0,"",'Ark1'!X99)</f>
        <v>5.1724137931034484</v>
      </c>
      <c r="AB41" s="422">
        <f>+IF(D41=0,"",'Ark1'!Y99)</f>
        <v>52.038031715539915</v>
      </c>
      <c r="AC41" s="377">
        <f>+IF(D41=0,"",'Ark1'!Z99)</f>
        <v>1.7241768694655659</v>
      </c>
      <c r="AD41" s="377">
        <f>+IF(D41=0,"",'Ark1'!AA99)</f>
        <v>2.2540299489362496</v>
      </c>
      <c r="AE41" s="115">
        <f t="shared" ref="AE41:AE60" si="14">IF(D41=0,"",1000*M41/W41)</f>
        <v>242.35124647324952</v>
      </c>
      <c r="AF41" s="26"/>
      <c r="AK41"/>
      <c r="AM41"/>
      <c r="AO41" s="11">
        <f t="shared" si="7"/>
        <v>265.30237590063166</v>
      </c>
      <c r="AR41"/>
      <c r="AW41"/>
      <c r="AY41"/>
      <c r="BC41"/>
      <c r="BE41"/>
      <c r="BF41"/>
      <c r="BH41"/>
    </row>
    <row r="42" spans="1:69" ht="15.6">
      <c r="A42" s="26"/>
      <c r="B42" s="403">
        <f>+'Ark1'!C100</f>
        <v>2024</v>
      </c>
      <c r="C42" s="91">
        <f>+'Ark1'!E100</f>
        <v>34</v>
      </c>
      <c r="D42" s="91">
        <f>+'Ark1'!Q100</f>
        <v>374</v>
      </c>
      <c r="E42" s="462">
        <f>+IF(D42=0,"",'Ark1'!R100)</f>
        <v>656</v>
      </c>
      <c r="F42" s="137">
        <f t="shared" si="8"/>
        <v>-8</v>
      </c>
      <c r="G42" s="114">
        <f>+IF(D42=0,"",'Ark1'!AE100)</f>
        <v>1.4498519206117677</v>
      </c>
      <c r="H42" s="114">
        <f>+IF(D42=0,"",'Ark1'!AF100)</f>
        <v>1.4147185999903211</v>
      </c>
      <c r="I42" s="93"/>
      <c r="J42" s="5">
        <f>+IF(D42=0,"",'Ark1'!S100)</f>
        <v>3.5015337423312896</v>
      </c>
      <c r="K42" s="113">
        <f t="shared" si="9"/>
        <v>-8.003725464756295E-2</v>
      </c>
      <c r="L42" s="26"/>
      <c r="M42" s="19">
        <f>+IF(D42=0,"",'Ark1'!U100)</f>
        <v>258.87347560975593</v>
      </c>
      <c r="N42" s="115">
        <f t="shared" si="10"/>
        <v>-3.0012231854248057</v>
      </c>
      <c r="O42" s="129"/>
      <c r="P42" s="424">
        <f>+IF(E42=0,"",'Ark1'!AR100)</f>
        <v>215.99671052631575</v>
      </c>
      <c r="Q42" s="425">
        <f>+IF(E42=0,"",'Ark1'!AS100)</f>
        <v>25.635494370660556</v>
      </c>
      <c r="R42" s="421"/>
      <c r="S42" s="113">
        <f>+IF(D42=0,"",'Ark1'!T100)</f>
        <v>7.0426829268292686</v>
      </c>
      <c r="T42" s="113">
        <f t="shared" si="11"/>
        <v>-8.8341169556276355E-2</v>
      </c>
      <c r="U42" s="115">
        <f>+IF(D42=0,"",'Ark1'!W100)</f>
        <v>58.384146341463421</v>
      </c>
      <c r="V42" s="115">
        <f t="shared" si="12"/>
        <v>-2.7604319717895862</v>
      </c>
      <c r="W42" s="115">
        <f>+IF(D42=0,"",'Ark1'!AG100)</f>
        <v>1085.3388157894738</v>
      </c>
      <c r="X42" s="115">
        <f t="shared" si="13"/>
        <v>19.561038011695928</v>
      </c>
      <c r="Y42" s="115">
        <f>+IF(D42=0,"",'Ark1'!AH100)</f>
        <v>92.530487804878064</v>
      </c>
      <c r="Z42" s="390">
        <f>+IF(D42=0,"",'Ark1'!AI100)</f>
        <v>15.24390243902439</v>
      </c>
      <c r="AA42" s="115">
        <f>+IF(D42=0,"",'Ark1'!X100)</f>
        <v>5.7926829268292686</v>
      </c>
      <c r="AB42" s="422">
        <f>+IF(D42=0,"",'Ark1'!Y100)</f>
        <v>51.657561167027318</v>
      </c>
      <c r="AC42" s="377">
        <f>+IF(D42=0,"",'Ark1'!Z100)</f>
        <v>1.5201670279212285</v>
      </c>
      <c r="AD42" s="377">
        <f>+IF(D42=0,"",'Ark1'!AA100)</f>
        <v>2.278881330604293</v>
      </c>
      <c r="AE42" s="115">
        <f t="shared" si="14"/>
        <v>238.51858225622547</v>
      </c>
      <c r="AF42" s="26"/>
      <c r="AK42"/>
      <c r="AM42"/>
      <c r="AO42" s="11">
        <f t="shared" si="7"/>
        <v>265.30237590063166</v>
      </c>
      <c r="AR42"/>
      <c r="AW42"/>
      <c r="AY42"/>
      <c r="BC42"/>
      <c r="BE42"/>
      <c r="BF42"/>
      <c r="BH42"/>
    </row>
    <row r="43" spans="1:69" s="3" customFormat="1" ht="15.6">
      <c r="A43" s="26"/>
      <c r="B43" s="403">
        <f>+'Ark1'!C101</f>
        <v>2024</v>
      </c>
      <c r="C43" s="91">
        <f>+'Ark1'!E101</f>
        <v>35</v>
      </c>
      <c r="D43" s="91">
        <f>+'Ark1'!Q101</f>
        <v>368</v>
      </c>
      <c r="E43" s="462">
        <f>+IF(D43=0,"",'Ark1'!R101)</f>
        <v>668</v>
      </c>
      <c r="F43" s="137">
        <f t="shared" si="8"/>
        <v>-135</v>
      </c>
      <c r="G43" s="114">
        <f>+IF(D43=0,"",'Ark1'!AE101)</f>
        <v>1.4763736020863722</v>
      </c>
      <c r="H43" s="114">
        <f>+IF(D43=0,"",'Ark1'!AF101)</f>
        <v>1.472733217324647</v>
      </c>
      <c r="I43" s="93"/>
      <c r="J43" s="5">
        <f>+IF(D43=0,"",'Ark1'!S101)</f>
        <v>3.7526236881559223</v>
      </c>
      <c r="K43" s="113">
        <f t="shared" si="9"/>
        <v>8.7623688155922252E-2</v>
      </c>
      <c r="L43" s="26"/>
      <c r="M43" s="19">
        <f>+IF(D43=0,"",'Ark1'!U101)</f>
        <v>264.64820359281418</v>
      </c>
      <c r="N43" s="115">
        <f t="shared" si="10"/>
        <v>4.112462621456757</v>
      </c>
      <c r="O43" s="129"/>
      <c r="P43" s="424">
        <f>+IF(E43=0,"",'Ark1'!AR101)</f>
        <v>215.80254777070064</v>
      </c>
      <c r="Q43" s="425">
        <f>+IF(E43=0,"",'Ark1'!AS101)</f>
        <v>26.347750367142559</v>
      </c>
      <c r="R43" s="421"/>
      <c r="S43" s="113">
        <f>+IF(D43=0,"",'Ark1'!T101)</f>
        <v>7.2125748502994016</v>
      </c>
      <c r="T43" s="113">
        <f t="shared" si="11"/>
        <v>-4.3963132265977478E-2</v>
      </c>
      <c r="U43" s="115">
        <f>+IF(D43=0,"",'Ark1'!W101)</f>
        <v>60.778443113772482</v>
      </c>
      <c r="V43" s="115">
        <f t="shared" si="12"/>
        <v>-4.6013825400257673</v>
      </c>
      <c r="W43" s="115">
        <f>+IF(D43=0,"",'Ark1'!AG101)</f>
        <v>1068.2531847133757</v>
      </c>
      <c r="X43" s="115">
        <f t="shared" si="13"/>
        <v>-6.7176375677913711</v>
      </c>
      <c r="Y43" s="115">
        <f>+IF(D43=0,"",'Ark1'!AH101)</f>
        <v>94.011976047904199</v>
      </c>
      <c r="Z43" s="390">
        <f>+IF(D43=0,"",'Ark1'!AI101)</f>
        <v>18.113772455089812</v>
      </c>
      <c r="AA43" s="115">
        <f>+IF(D43=0,"",'Ark1'!X101)</f>
        <v>6.4371257485029911</v>
      </c>
      <c r="AB43" s="422">
        <f>+IF(D43=0,"",'Ark1'!Y101)</f>
        <v>50.542761699832155</v>
      </c>
      <c r="AC43" s="377">
        <f>+IF(D43=0,"",'Ark1'!Z101)</f>
        <v>1.6424845737027558</v>
      </c>
      <c r="AD43" s="377">
        <f>+IF(D43=0,"",'Ark1'!AA101)</f>
        <v>2.2453592764467718</v>
      </c>
      <c r="AE43" s="115">
        <f t="shared" si="14"/>
        <v>247.73921330627459</v>
      </c>
      <c r="AF43" s="26"/>
      <c r="AG43"/>
      <c r="AH43"/>
      <c r="AI43"/>
      <c r="AJ43"/>
      <c r="AK43"/>
      <c r="AL43"/>
      <c r="AM43"/>
      <c r="AN43"/>
      <c r="AO43" s="11">
        <f t="shared" si="7"/>
        <v>265.30237590063166</v>
      </c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</row>
    <row r="44" spans="1:69" s="3" customFormat="1" ht="15.6">
      <c r="A44" s="26"/>
      <c r="B44" s="403">
        <f>+'Ark1'!C102</f>
        <v>2024</v>
      </c>
      <c r="C44" s="91">
        <f>+'Ark1'!E102</f>
        <v>36</v>
      </c>
      <c r="D44" s="91">
        <f>+'Ark1'!Q102</f>
        <v>396</v>
      </c>
      <c r="E44" s="462">
        <f>+IF(D44=0,"",'Ark1'!R102)</f>
        <v>735</v>
      </c>
      <c r="F44" s="137">
        <f t="shared" si="8"/>
        <v>11</v>
      </c>
      <c r="G44" s="114">
        <f>+IF(D44=0,"",'Ark1'!AE102)</f>
        <v>1.6244529903195868</v>
      </c>
      <c r="H44" s="114">
        <f>+IF(D44=0,"",'Ark1'!AF102)</f>
        <v>1.6567563499285447</v>
      </c>
      <c r="I44" s="93"/>
      <c r="J44" s="5">
        <f>+IF(D44=0,"",'Ark1'!S102)</f>
        <v>3.8281036834924951</v>
      </c>
      <c r="K44" s="113">
        <f t="shared" si="9"/>
        <v>0.4790077168721889</v>
      </c>
      <c r="L44" s="26"/>
      <c r="M44" s="19">
        <f>+IF(D44=0,"",'Ark1'!U102)</f>
        <v>270.57809523809539</v>
      </c>
      <c r="N44" s="115">
        <f t="shared" si="10"/>
        <v>15.617321757432279</v>
      </c>
      <c r="O44" s="129"/>
      <c r="P44" s="424">
        <f>+IF(E44=0,"",'Ark1'!AR102)</f>
        <v>217.01013024602028</v>
      </c>
      <c r="Q44" s="425">
        <f>+IF(E44=0,"",'Ark1'!AS102)</f>
        <v>26.805015089531391</v>
      </c>
      <c r="R44" s="421"/>
      <c r="S44" s="113">
        <f>+IF(D44=0,"",'Ark1'!T102)</f>
        <v>7.3863945578231327</v>
      </c>
      <c r="T44" s="113">
        <f t="shared" si="11"/>
        <v>0.32423986169053531</v>
      </c>
      <c r="U44" s="115">
        <f>+IF(D44=0,"",'Ark1'!W102)</f>
        <v>63.945578231292494</v>
      </c>
      <c r="V44" s="115">
        <f t="shared" si="12"/>
        <v>4.1389483970383338</v>
      </c>
      <c r="W44" s="115">
        <f>+IF(D44=0,"",'Ark1'!AG102)</f>
        <v>1087.4037626628076</v>
      </c>
      <c r="X44" s="115">
        <f t="shared" si="13"/>
        <v>-6.8176555716354414</v>
      </c>
      <c r="Y44" s="115">
        <f>+IF(D44=0,"",'Ark1'!AH102)</f>
        <v>93.877551020408163</v>
      </c>
      <c r="Z44" s="390">
        <f>+IF(D44=0,"",'Ark1'!AI102)</f>
        <v>17.959183673469379</v>
      </c>
      <c r="AA44" s="115">
        <f>+IF(D44=0,"",'Ark1'!X102)</f>
        <v>6.2585034013605423</v>
      </c>
      <c r="AB44" s="422">
        <f>+IF(D44=0,"",'Ark1'!Y102)</f>
        <v>48.331082903273689</v>
      </c>
      <c r="AC44" s="377">
        <f>+IF(D44=0,"",'Ark1'!Z102)</f>
        <v>1.6704850037084598</v>
      </c>
      <c r="AD44" s="377">
        <f>+IF(D44=0,"",'Ark1'!AA102)</f>
        <v>2.232189963869633</v>
      </c>
      <c r="AE44" s="115">
        <f t="shared" si="14"/>
        <v>248.82946383734262</v>
      </c>
      <c r="AF44" s="26"/>
      <c r="AG44"/>
      <c r="AH44"/>
      <c r="AI44"/>
      <c r="AJ44"/>
      <c r="AK44"/>
      <c r="AL44"/>
      <c r="AM44"/>
      <c r="AN44"/>
      <c r="AO44" s="11">
        <f t="shared" si="7"/>
        <v>265.30237590063166</v>
      </c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</row>
    <row r="45" spans="1:69" s="3" customFormat="1" ht="15.6">
      <c r="A45" s="26"/>
      <c r="B45" s="403">
        <f>+'Ark1'!C103</f>
        <v>2024</v>
      </c>
      <c r="C45" s="91">
        <f>+'Ark1'!E103</f>
        <v>37</v>
      </c>
      <c r="D45" s="91">
        <f>+'Ark1'!Q103</f>
        <v>383</v>
      </c>
      <c r="E45" s="462">
        <f>+IF(D45=0,"",'Ark1'!R103)</f>
        <v>688</v>
      </c>
      <c r="F45" s="137">
        <f t="shared" si="8"/>
        <v>-125</v>
      </c>
      <c r="G45" s="114">
        <f>+IF(D45=0,"",'Ark1'!AE103)</f>
        <v>1.520576404544048</v>
      </c>
      <c r="H45" s="114">
        <f>+IF(D45=0,"",'Ark1'!AF103)</f>
        <v>1.4940655020185036</v>
      </c>
      <c r="I45" s="93"/>
      <c r="J45" s="5">
        <f>+IF(D45=0,"",'Ark1'!S103)</f>
        <v>3.5807860262008746</v>
      </c>
      <c r="K45" s="113">
        <f t="shared" si="9"/>
        <v>-2.7372193823846924E-2</v>
      </c>
      <c r="L45" s="26"/>
      <c r="M45" s="19">
        <f>+IF(D45=0,"",'Ark1'!U103)</f>
        <v>260.67688953488391</v>
      </c>
      <c r="N45" s="115">
        <f t="shared" si="10"/>
        <v>2.1333470994595132</v>
      </c>
      <c r="O45" s="129"/>
      <c r="P45" s="424">
        <f>+IF(E45=0,"",'Ark1'!AR103)</f>
        <v>215.49230769230775</v>
      </c>
      <c r="Q45" s="425">
        <f>+IF(E45=0,"",'Ark1'!AS103)</f>
        <v>26.085005981207459</v>
      </c>
      <c r="R45" s="421"/>
      <c r="S45" s="113">
        <f>+IF(D45=0,"",'Ark1'!T103)</f>
        <v>7.1642441860465107</v>
      </c>
      <c r="T45" s="113">
        <f t="shared" si="11"/>
        <v>9.2903472639376261E-2</v>
      </c>
      <c r="U45" s="115">
        <f>+IF(D45=0,"",'Ark1'!W103)</f>
        <v>63.226744186046488</v>
      </c>
      <c r="V45" s="115">
        <f t="shared" si="12"/>
        <v>5.6621685402900397</v>
      </c>
      <c r="W45" s="115">
        <f>+IF(D45=0,"",'Ark1'!AG103)</f>
        <v>1084.1030769230767</v>
      </c>
      <c r="X45" s="115">
        <f t="shared" si="13"/>
        <v>-9.5336418269232581</v>
      </c>
      <c r="Y45" s="115">
        <f>+IF(D45=0,"",'Ark1'!AH103)</f>
        <v>94.476744186046531</v>
      </c>
      <c r="Z45" s="390">
        <f>+IF(D45=0,"",'Ark1'!AI103)</f>
        <v>16.860465116279066</v>
      </c>
      <c r="AA45" s="115">
        <f>+IF(D45=0,"",'Ark1'!X103)</f>
        <v>4.7965116279069777</v>
      </c>
      <c r="AB45" s="422">
        <f>+IF(D45=0,"",'Ark1'!Y103)</f>
        <v>51.322838236278159</v>
      </c>
      <c r="AC45" s="377">
        <f>+IF(D45=0,"",'Ark1'!Z103)</f>
        <v>1.5309046701160605</v>
      </c>
      <c r="AD45" s="377">
        <f>+IF(D45=0,"",'Ark1'!AA103)</f>
        <v>2.0333128280351351</v>
      </c>
      <c r="AE45" s="115">
        <f t="shared" si="14"/>
        <v>240.45397073748958</v>
      </c>
      <c r="AF45" s="26"/>
      <c r="AG45"/>
      <c r="AH45"/>
      <c r="AI45"/>
      <c r="AJ45"/>
      <c r="AK45"/>
      <c r="AL45"/>
      <c r="AM45"/>
      <c r="AN45"/>
      <c r="AO45" s="11">
        <f t="shared" si="7"/>
        <v>265.30237590063166</v>
      </c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</row>
    <row r="46" spans="1:69" s="3" customFormat="1" ht="15.6">
      <c r="A46" s="26"/>
      <c r="B46" s="403">
        <f>+'Ark1'!C104</f>
        <v>2024</v>
      </c>
      <c r="C46" s="91">
        <f>+'Ark1'!E104</f>
        <v>38</v>
      </c>
      <c r="D46" s="91">
        <f>+'Ark1'!Q104</f>
        <v>398</v>
      </c>
      <c r="E46" s="462">
        <f>+IF(D46=0,"",'Ark1'!R104)</f>
        <v>728</v>
      </c>
      <c r="F46" s="137">
        <f t="shared" si="8"/>
        <v>-141</v>
      </c>
      <c r="G46" s="114">
        <f>+IF(D46=0,"",'Ark1'!AE104)</f>
        <v>1.6089820094593996</v>
      </c>
      <c r="H46" s="114">
        <f>+IF(D46=0,"",'Ark1'!AF104)</f>
        <v>1.595510275089338</v>
      </c>
      <c r="I46" s="93"/>
      <c r="J46" s="5">
        <f>+IF(D46=0,"",'Ark1'!S104)</f>
        <v>3.5584594222833559</v>
      </c>
      <c r="K46" s="113">
        <f t="shared" si="9"/>
        <v>-3.2476134721215466E-3</v>
      </c>
      <c r="L46" s="26"/>
      <c r="M46" s="19">
        <f>+IF(D46=0,"",'Ark1'!U104)</f>
        <v>263.08104395604408</v>
      </c>
      <c r="N46" s="115">
        <f t="shared" si="10"/>
        <v>3.1148759468380263</v>
      </c>
      <c r="O46" s="129"/>
      <c r="P46" s="424">
        <f>+IF(E46=0,"",'Ark1'!AR104)</f>
        <v>216.72794117647061</v>
      </c>
      <c r="Q46" s="425">
        <f>+IF(E46=0,"",'Ark1'!AS104)</f>
        <v>25.883144525385504</v>
      </c>
      <c r="R46" s="421"/>
      <c r="S46" s="113">
        <f>+IF(D46=0,"",'Ark1'!T104)</f>
        <v>7.0700549450549479</v>
      </c>
      <c r="T46" s="113">
        <f t="shared" si="11"/>
        <v>-0.10716024481847164</v>
      </c>
      <c r="U46" s="115">
        <f>+IF(D46=0,"",'Ark1'!W104)</f>
        <v>59.890109890109869</v>
      </c>
      <c r="V46" s="115">
        <f t="shared" si="12"/>
        <v>-1.5598325724908335</v>
      </c>
      <c r="W46" s="115">
        <f>+IF(D46=0,"",'Ark1'!AG104)</f>
        <v>1089.7661764705881</v>
      </c>
      <c r="X46" s="115">
        <f t="shared" si="13"/>
        <v>13.150424680611877</v>
      </c>
      <c r="Y46" s="115">
        <f>+IF(D46=0,"",'Ark1'!AH104)</f>
        <v>93.406593406593402</v>
      </c>
      <c r="Z46" s="390">
        <f>+IF(D46=0,"",'Ark1'!AI104)</f>
        <v>18.131868131868135</v>
      </c>
      <c r="AA46" s="115">
        <f>+IF(D46=0,"",'Ark1'!X104)</f>
        <v>6.8681318681318659</v>
      </c>
      <c r="AB46" s="422">
        <f>+IF(D46=0,"",'Ark1'!Y104)</f>
        <v>54.314840705723753</v>
      </c>
      <c r="AC46" s="377">
        <f>+IF(D46=0,"",'Ark1'!Z104)</f>
        <v>1.5744364250252603</v>
      </c>
      <c r="AD46" s="377">
        <f>+IF(D46=0,"",'Ark1'!AA104)</f>
        <v>2.2554656440979781</v>
      </c>
      <c r="AE46" s="115">
        <f t="shared" si="14"/>
        <v>241.41054258821035</v>
      </c>
      <c r="AF46" s="26"/>
      <c r="AG46"/>
      <c r="AH46"/>
      <c r="AI46"/>
      <c r="AJ46"/>
      <c r="AK46"/>
      <c r="AL46"/>
      <c r="AM46"/>
      <c r="AN46"/>
      <c r="AO46" s="11">
        <f t="shared" si="7"/>
        <v>265.30237590063166</v>
      </c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</row>
    <row r="47" spans="1:69" s="3" customFormat="1" ht="15.6">
      <c r="A47" s="26"/>
      <c r="B47" s="403">
        <f>+'Ark1'!C105</f>
        <v>2024</v>
      </c>
      <c r="C47" s="91">
        <f>+'Ark1'!E105</f>
        <v>39</v>
      </c>
      <c r="D47" s="91">
        <f>+'Ark1'!Q105</f>
        <v>320</v>
      </c>
      <c r="E47" s="462">
        <f>+IF(D47=0,"",'Ark1'!R105)</f>
        <v>611</v>
      </c>
      <c r="F47" s="137">
        <f t="shared" si="8"/>
        <v>-245</v>
      </c>
      <c r="G47" s="114">
        <f>+IF(D47=0,"",'Ark1'!AE105)</f>
        <v>1.350395615081996</v>
      </c>
      <c r="H47" s="114">
        <f>+IF(D47=0,"",'Ark1'!AF105)</f>
        <v>1.3483700046001001</v>
      </c>
      <c r="I47" s="93"/>
      <c r="J47" s="5">
        <f>+IF(D47=0,"",'Ark1'!S105)</f>
        <v>3.7689768976897695</v>
      </c>
      <c r="K47" s="113">
        <f t="shared" si="9"/>
        <v>0.14573746107005103</v>
      </c>
      <c r="L47" s="26"/>
      <c r="M47" s="19">
        <f>+IF(D47=0,"",'Ark1'!U105)</f>
        <v>264.90441898527024</v>
      </c>
      <c r="N47" s="115">
        <f t="shared" si="10"/>
        <v>4.3173862749900991</v>
      </c>
      <c r="O47" s="129"/>
      <c r="P47" s="424">
        <f>+IF(E47=0,"",'Ark1'!AR105)</f>
        <v>215.77758318739049</v>
      </c>
      <c r="Q47" s="425">
        <f>+IF(E47=0,"",'Ark1'!AS105)</f>
        <v>26.542106256656567</v>
      </c>
      <c r="R47" s="421"/>
      <c r="S47" s="113">
        <f>+IF(D47=0,"",'Ark1'!T105)</f>
        <v>7.2635024549918192</v>
      </c>
      <c r="T47" s="113">
        <f t="shared" si="11"/>
        <v>0.15368937087967005</v>
      </c>
      <c r="U47" s="115">
        <f>+IF(D47=0,"",'Ark1'!W105)</f>
        <v>64.320785597381359</v>
      </c>
      <c r="V47" s="115">
        <f t="shared" si="12"/>
        <v>2.9890098964467526</v>
      </c>
      <c r="W47" s="115">
        <f>+IF(D47=0,"",'Ark1'!AG105)</f>
        <v>1062.3432574430824</v>
      </c>
      <c r="X47" s="115">
        <f t="shared" si="13"/>
        <v>-3.1430609648778045</v>
      </c>
      <c r="Y47" s="115">
        <f>+IF(D47=0,"",'Ark1'!AH105)</f>
        <v>93.453355155482811</v>
      </c>
      <c r="Z47" s="390">
        <f>+IF(D47=0,"",'Ark1'!AI105)</f>
        <v>23.404255319148941</v>
      </c>
      <c r="AA47" s="115">
        <f>+IF(D47=0,"",'Ark1'!X105)</f>
        <v>5.0736497545008179</v>
      </c>
      <c r="AB47" s="422">
        <f>+IF(D47=0,"",'Ark1'!Y105)</f>
        <v>47.640289136912926</v>
      </c>
      <c r="AC47" s="377">
        <f>+IF(D47=0,"",'Ark1'!Z105)</f>
        <v>1.5858575212098005</v>
      </c>
      <c r="AD47" s="377">
        <f>+IF(D47=0,"",'Ark1'!AA105)</f>
        <v>2.1062513550030624</v>
      </c>
      <c r="AE47" s="115">
        <f t="shared" si="14"/>
        <v>249.35859208337203</v>
      </c>
      <c r="AF47" s="26"/>
      <c r="AG47"/>
      <c r="AH47"/>
      <c r="AI47"/>
      <c r="AJ47"/>
      <c r="AK47"/>
      <c r="AL47"/>
      <c r="AM47"/>
      <c r="AN47"/>
      <c r="AO47" s="11">
        <f t="shared" si="7"/>
        <v>265.30237590063166</v>
      </c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</row>
    <row r="48" spans="1:69" s="3" customFormat="1" ht="15.6">
      <c r="A48" s="26"/>
      <c r="B48" s="403">
        <f>+'Ark1'!C106</f>
        <v>2024</v>
      </c>
      <c r="C48" s="91">
        <f>+'Ark1'!E106</f>
        <v>40</v>
      </c>
      <c r="D48" s="91">
        <f>+'Ark1'!Q106</f>
        <v>574</v>
      </c>
      <c r="E48" s="462">
        <f>+IF(D48=0,"",'Ark1'!R106)</f>
        <v>1223</v>
      </c>
      <c r="F48" s="137">
        <f t="shared" si="8"/>
        <v>-393</v>
      </c>
      <c r="G48" s="114">
        <f>+IF(D48=0,"",'Ark1'!AE106)</f>
        <v>2.7030013702868767</v>
      </c>
      <c r="H48" s="114">
        <f>+IF(D48=0,"",'Ark1'!AF106)</f>
        <v>2.6273515611584433</v>
      </c>
      <c r="I48" s="93"/>
      <c r="J48" s="5">
        <f>+IF(D48=0,"",'Ark1'!S106)</f>
        <v>3.7264537264537254</v>
      </c>
      <c r="K48" s="113">
        <f t="shared" si="9"/>
        <v>8.3374893430756547E-2</v>
      </c>
      <c r="L48" s="26"/>
      <c r="M48" s="19">
        <f>+IF(D48=0,"",'Ark1'!U106)</f>
        <v>257.87726901062985</v>
      </c>
      <c r="N48" s="115">
        <f t="shared" si="10"/>
        <v>2.7192244561741745</v>
      </c>
      <c r="O48" s="129"/>
      <c r="P48" s="424">
        <f>+IF(E48=0,"",'Ark1'!AR106)</f>
        <v>214.0870307167236</v>
      </c>
      <c r="Q48" s="425">
        <f>+IF(E48=0,"",'Ark1'!AS106)</f>
        <v>26.239162197404859</v>
      </c>
      <c r="R48" s="421"/>
      <c r="S48" s="113">
        <f>+IF(D48=0,"",'Ark1'!T106)</f>
        <v>6.8618152085036801</v>
      </c>
      <c r="T48" s="113">
        <f t="shared" si="11"/>
        <v>3.6320158998731422E-2</v>
      </c>
      <c r="U48" s="115">
        <f>+IF(D48=0,"",'Ark1'!W106)</f>
        <v>57.236304170073595</v>
      </c>
      <c r="V48" s="115">
        <f t="shared" si="12"/>
        <v>2.9046210017567518</v>
      </c>
      <c r="W48" s="115">
        <f>+IF(D48=0,"",'Ark1'!AG106)</f>
        <v>1092.6015358361774</v>
      </c>
      <c r="X48" s="115">
        <f t="shared" si="13"/>
        <v>-5.2622451950130653</v>
      </c>
      <c r="Y48" s="115">
        <f>+IF(D48=0,"",'Ark1'!AH106)</f>
        <v>95.829926410466086</v>
      </c>
      <c r="Z48" s="390">
        <f>+IF(D48=0,"",'Ark1'!AI106)</f>
        <v>28.618152085036797</v>
      </c>
      <c r="AA48" s="115">
        <f>+IF(D48=0,"",'Ark1'!X106)</f>
        <v>4.4971381847914964</v>
      </c>
      <c r="AB48" s="422">
        <f>+IF(D48=0,"",'Ark1'!Y106)</f>
        <v>50.057377120185933</v>
      </c>
      <c r="AC48" s="377">
        <f>+IF(D48=0,"",'Ark1'!Z106)</f>
        <v>1.5648590462844061</v>
      </c>
      <c r="AD48" s="377">
        <f>+IF(D48=0,"",'Ark1'!AA106)</f>
        <v>2.1066508337338594</v>
      </c>
      <c r="AE48" s="115">
        <f t="shared" si="14"/>
        <v>236.02133124705352</v>
      </c>
      <c r="AF48" s="26"/>
      <c r="AG48"/>
      <c r="AH48"/>
      <c r="AI48"/>
      <c r="AJ48"/>
      <c r="AK48"/>
      <c r="AL48"/>
      <c r="AM48"/>
      <c r="AN48"/>
      <c r="AO48" s="11">
        <f t="shared" si="7"/>
        <v>265.30237590063166</v>
      </c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</row>
    <row r="49" spans="1:69" s="2" customFormat="1" ht="15.6">
      <c r="A49" s="26"/>
      <c r="B49" s="403">
        <f>+'Ark1'!C107</f>
        <v>2024</v>
      </c>
      <c r="C49" s="91">
        <f>+'Ark1'!E107</f>
        <v>41</v>
      </c>
      <c r="D49" s="91">
        <f>+'Ark1'!Q107</f>
        <v>760</v>
      </c>
      <c r="E49" s="462">
        <f>+IF(D49=0,"",'Ark1'!R107)</f>
        <v>1538</v>
      </c>
      <c r="F49" s="137">
        <f t="shared" si="8"/>
        <v>-247</v>
      </c>
      <c r="G49" s="114">
        <f>+IF(D49=0,"",'Ark1'!AE107)</f>
        <v>3.3991955089952697</v>
      </c>
      <c r="H49" s="114">
        <f>+IF(D49=0,"",'Ark1'!AF107)</f>
        <v>3.3163442863636794</v>
      </c>
      <c r="I49" s="93"/>
      <c r="J49" s="5">
        <f>+IF(D49=0,"",'Ark1'!S107)</f>
        <v>3.7473958333333344</v>
      </c>
      <c r="K49" s="113">
        <f t="shared" si="9"/>
        <v>-3.4310115039281719E-2</v>
      </c>
      <c r="L49" s="26"/>
      <c r="M49" s="19">
        <f>+IF(D49=0,"",'Ark1'!U107)</f>
        <v>258.83595578673561</v>
      </c>
      <c r="N49" s="115">
        <f t="shared" si="10"/>
        <v>0.12984934415902671</v>
      </c>
      <c r="O49" s="129"/>
      <c r="P49" s="424">
        <f>+IF(E49=0,"",'Ark1'!AR107)</f>
        <v>213.99660556687036</v>
      </c>
      <c r="Q49" s="425">
        <f>+IF(E49=0,"",'Ark1'!AS107)</f>
        <v>26.38649649719672</v>
      </c>
      <c r="R49" s="421"/>
      <c r="S49" s="113">
        <f>+IF(D49=0,"",'Ark1'!T107)</f>
        <v>6.9609882964889458</v>
      </c>
      <c r="T49" s="113">
        <f t="shared" si="11"/>
        <v>-2.1644756732342785E-2</v>
      </c>
      <c r="U49" s="115">
        <f>+IF(D49=0,"",'Ark1'!W107)</f>
        <v>56.566970091027294</v>
      </c>
      <c r="V49" s="115">
        <f t="shared" si="12"/>
        <v>-0.74395427872059372</v>
      </c>
      <c r="W49" s="115">
        <f>+IF(D49=0,"",'Ark1'!AG107)</f>
        <v>1096.9246435845212</v>
      </c>
      <c r="X49" s="115">
        <f t="shared" si="13"/>
        <v>7.9205879645899131</v>
      </c>
      <c r="Y49" s="115">
        <f>+IF(D49=0,"",'Ark1'!AH107)</f>
        <v>95.773732119635923</v>
      </c>
      <c r="Z49" s="390">
        <f>+IF(D49=0,"",'Ark1'!AI107)</f>
        <v>27.30819245773732</v>
      </c>
      <c r="AA49" s="115">
        <f>+IF(D49=0,"",'Ark1'!X107)</f>
        <v>4.8764629388816649</v>
      </c>
      <c r="AB49" s="422">
        <f>+IF(D49=0,"",'Ark1'!Y107)</f>
        <v>51.33783235566866</v>
      </c>
      <c r="AC49" s="377">
        <f>+IF(D49=0,"",'Ark1'!Z107)</f>
        <v>1.5589632679818828</v>
      </c>
      <c r="AD49" s="377">
        <f>+IF(D49=0,"",'Ark1'!AA107)</f>
        <v>2.230778217349175</v>
      </c>
      <c r="AE49" s="115">
        <f t="shared" si="14"/>
        <v>235.96512057648158</v>
      </c>
      <c r="AF49" s="26"/>
      <c r="AG49"/>
      <c r="AH49"/>
      <c r="AI49"/>
      <c r="AJ49"/>
      <c r="AK49"/>
      <c r="AL49"/>
      <c r="AM49"/>
      <c r="AN49"/>
      <c r="AO49" s="11">
        <f t="shared" si="7"/>
        <v>265.30237590063166</v>
      </c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</row>
    <row r="50" spans="1:69" s="3" customFormat="1" ht="15.6">
      <c r="A50" s="26"/>
      <c r="B50" s="403">
        <f>+'Ark1'!C108</f>
        <v>2024</v>
      </c>
      <c r="C50" s="91">
        <f>+'Ark1'!E108</f>
        <v>42</v>
      </c>
      <c r="D50" s="91">
        <f>+'Ark1'!Q108</f>
        <v>709</v>
      </c>
      <c r="E50" s="462">
        <f>+IF(D50=0,"",'Ark1'!R108)</f>
        <v>1570</v>
      </c>
      <c r="F50" s="137">
        <f t="shared" si="8"/>
        <v>24</v>
      </c>
      <c r="G50" s="114">
        <f>+IF(D50=0,"",'Ark1'!AE108)</f>
        <v>3.4699199929275513</v>
      </c>
      <c r="H50" s="114">
        <f>+IF(D50=0,"",'Ark1'!AF108)</f>
        <v>3.3876021313224198</v>
      </c>
      <c r="I50" s="93"/>
      <c r="J50" s="5">
        <f>+IF(D50=0,"",'Ark1'!S108)</f>
        <v>3.8498402555910554</v>
      </c>
      <c r="K50" s="113">
        <f t="shared" si="9"/>
        <v>0.21017726142384907</v>
      </c>
      <c r="L50" s="26"/>
      <c r="M50" s="19">
        <f>+IF(D50=0,"",'Ark1'!U108)</f>
        <v>259.0085350318472</v>
      </c>
      <c r="N50" s="115">
        <f t="shared" si="10"/>
        <v>3.8041365842408936</v>
      </c>
      <c r="O50" s="129"/>
      <c r="P50" s="424">
        <f>+IF(E50=0,"",'Ark1'!AR108)</f>
        <v>213.55220883534128</v>
      </c>
      <c r="Q50" s="425">
        <f>+IF(E50=0,"",'Ark1'!AS108)</f>
        <v>26.570989151501919</v>
      </c>
      <c r="R50" s="421"/>
      <c r="S50" s="113">
        <f>+IF(D50=0,"",'Ark1'!T108)</f>
        <v>6.9885350318471318</v>
      </c>
      <c r="T50" s="113">
        <f t="shared" si="11"/>
        <v>3.8340982688010783E-2</v>
      </c>
      <c r="U50" s="115">
        <f>+IF(D50=0,"",'Ark1'!W108)</f>
        <v>58.216560509554149</v>
      </c>
      <c r="V50" s="115">
        <f t="shared" si="12"/>
        <v>2.1363535237844289</v>
      </c>
      <c r="W50" s="115">
        <f>+IF(D50=0,"",'Ark1'!AG108)</f>
        <v>1075.0736278447123</v>
      </c>
      <c r="X50" s="115">
        <f t="shared" si="13"/>
        <v>-9.2527796619901892</v>
      </c>
      <c r="Y50" s="115">
        <f>+IF(D50=0,"",'Ark1'!AH108)</f>
        <v>95.159235668789819</v>
      </c>
      <c r="Z50" s="390">
        <f>+IF(D50=0,"",'Ark1'!AI108)</f>
        <v>34.968152866242043</v>
      </c>
      <c r="AA50" s="115">
        <f>+IF(D50=0,"",'Ark1'!X108)</f>
        <v>4.8407643312101936</v>
      </c>
      <c r="AB50" s="422">
        <f>+IF(D50=0,"",'Ark1'!Y108)</f>
        <v>51.744593647445157</v>
      </c>
      <c r="AC50" s="377">
        <f>+IF(D50=0,"",'Ark1'!Z108)</f>
        <v>1.59808924722601</v>
      </c>
      <c r="AD50" s="377">
        <f>+IF(D50=0,"",'Ark1'!AA108)</f>
        <v>2.3275959592269686</v>
      </c>
      <c r="AE50" s="115">
        <f t="shared" si="14"/>
        <v>240.92167115205189</v>
      </c>
      <c r="AF50" s="26"/>
      <c r="AG50"/>
      <c r="AH50"/>
      <c r="AI50"/>
      <c r="AJ50"/>
      <c r="AK50"/>
      <c r="AL50"/>
      <c r="AM50"/>
      <c r="AN50"/>
      <c r="AO50" s="11">
        <f t="shared" si="7"/>
        <v>265.30237590063166</v>
      </c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</row>
    <row r="51" spans="1:69" s="3" customFormat="1" ht="15.6">
      <c r="A51" s="26"/>
      <c r="B51" s="403">
        <f>+'Ark1'!C109</f>
        <v>2024</v>
      </c>
      <c r="C51" s="91">
        <f>+'Ark1'!E109</f>
        <v>43</v>
      </c>
      <c r="D51" s="91">
        <f>+'Ark1'!Q109</f>
        <v>743</v>
      </c>
      <c r="E51" s="462">
        <f>+IF(D51=0,"",'Ark1'!R109)</f>
        <v>1499</v>
      </c>
      <c r="F51" s="137">
        <f t="shared" si="8"/>
        <v>-62</v>
      </c>
      <c r="G51" s="114">
        <f>+IF(D51=0,"",'Ark1'!AE109)</f>
        <v>3.3130000442028038</v>
      </c>
      <c r="H51" s="114">
        <f>+IF(D51=0,"",'Ark1'!AF109)</f>
        <v>3.2570367528015782</v>
      </c>
      <c r="I51" s="93"/>
      <c r="J51" s="5">
        <f>+IF(D51=0,"",'Ark1'!S109)</f>
        <v>3.8729096989966552</v>
      </c>
      <c r="K51" s="113">
        <f t="shared" si="9"/>
        <v>3.0379041248598249E-3</v>
      </c>
      <c r="L51" s="26"/>
      <c r="M51" s="19">
        <f>+IF(D51=0,"",'Ark1'!U109)</f>
        <v>260.82088058705847</v>
      </c>
      <c r="N51" s="115">
        <f t="shared" si="10"/>
        <v>0.55797219500237816</v>
      </c>
      <c r="O51" s="129"/>
      <c r="P51" s="424">
        <f>+IF(E51=0,"",'Ark1'!AR109)</f>
        <v>213.76694915254237</v>
      </c>
      <c r="Q51" s="425">
        <f>+IF(E51=0,"",'Ark1'!AS109)</f>
        <v>26.647695469898419</v>
      </c>
      <c r="R51" s="421"/>
      <c r="S51" s="113">
        <f>+IF(D51=0,"",'Ark1'!T109)</f>
        <v>7.00533689126084</v>
      </c>
      <c r="T51" s="113">
        <f t="shared" si="11"/>
        <v>-0.22720635025100933</v>
      </c>
      <c r="U51" s="115">
        <f>+IF(D51=0,"",'Ark1'!W109)</f>
        <v>57.038025350233504</v>
      </c>
      <c r="V51" s="115">
        <f t="shared" si="12"/>
        <v>-4.5891367253590758</v>
      </c>
      <c r="W51" s="115">
        <f>+IF(D51=0,"",'Ark1'!AG109)</f>
        <v>1098.6560734463276</v>
      </c>
      <c r="X51" s="115">
        <f t="shared" si="13"/>
        <v>23.919404585234815</v>
      </c>
      <c r="Y51" s="115">
        <f>+IF(D51=0,"",'Ark1'!AH109)</f>
        <v>94.46297531687793</v>
      </c>
      <c r="Z51" s="390">
        <f>+IF(D51=0,"",'Ark1'!AI109)</f>
        <v>32.755170113408937</v>
      </c>
      <c r="AA51" s="115">
        <f>+IF(D51=0,"",'Ark1'!X109)</f>
        <v>4.6030687124749825</v>
      </c>
      <c r="AB51" s="422">
        <f>+IF(D51=0,"",'Ark1'!Y109)</f>
        <v>51.198845287734954</v>
      </c>
      <c r="AC51" s="377">
        <f>+IF(D51=0,"",'Ark1'!Z109)</f>
        <v>1.5414779226117019</v>
      </c>
      <c r="AD51" s="377">
        <f>+IF(D51=0,"",'Ark1'!AA109)</f>
        <v>2.2699647640289986</v>
      </c>
      <c r="AE51" s="115">
        <f t="shared" si="14"/>
        <v>237.39993514885921</v>
      </c>
      <c r="AF51" s="26"/>
      <c r="AG51"/>
      <c r="AH51"/>
      <c r="AI51"/>
      <c r="AJ51"/>
      <c r="AK51"/>
      <c r="AL51"/>
      <c r="AM51"/>
      <c r="AN51"/>
      <c r="AO51" s="11">
        <f t="shared" si="7"/>
        <v>265.30237590063166</v>
      </c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</row>
    <row r="52" spans="1:69" s="3" customFormat="1" ht="15.6">
      <c r="A52" s="26"/>
      <c r="B52" s="403">
        <f>+'Ark1'!C110</f>
        <v>2024</v>
      </c>
      <c r="C52" s="91">
        <f>+'Ark1'!E110</f>
        <v>44</v>
      </c>
      <c r="D52" s="91">
        <f>+'Ark1'!Q110</f>
        <v>675</v>
      </c>
      <c r="E52" s="462">
        <f>+IF(D52=0,"",'Ark1'!R110)</f>
        <v>1523</v>
      </c>
      <c r="F52" s="137">
        <f t="shared" si="8"/>
        <v>-56</v>
      </c>
      <c r="G52" s="114">
        <f>+IF(D52=0,"",'Ark1'!AE110)</f>
        <v>3.3660434071520142</v>
      </c>
      <c r="H52" s="114">
        <f>+IF(D52=0,"",'Ark1'!AF110)</f>
        <v>3.2745827589804302</v>
      </c>
      <c r="I52" s="93"/>
      <c r="J52" s="5">
        <f>+IF(D52=0,"",'Ark1'!S110)</f>
        <v>3.865308804204993</v>
      </c>
      <c r="K52" s="113">
        <f t="shared" si="9"/>
        <v>-8.7647330569323056E-2</v>
      </c>
      <c r="L52" s="26"/>
      <c r="M52" s="19">
        <f>+IF(D52=0,"",'Ark1'!U110)</f>
        <v>258.09369665134602</v>
      </c>
      <c r="N52" s="115">
        <f t="shared" si="10"/>
        <v>-2.132839130794423</v>
      </c>
      <c r="O52" s="129"/>
      <c r="P52" s="424">
        <f>+IF(E52=0,"",'Ark1'!AR110)</f>
        <v>213.07896528250504</v>
      </c>
      <c r="Q52" s="425">
        <f>+IF(E52=0,"",'Ark1'!AS110)</f>
        <v>26.580826246819225</v>
      </c>
      <c r="R52" s="421"/>
      <c r="S52" s="113">
        <f>+IF(D52=0,"",'Ark1'!T110)</f>
        <v>6.7623112278397901</v>
      </c>
      <c r="T52" s="113">
        <f t="shared" si="11"/>
        <v>-0.53977870249586424</v>
      </c>
      <c r="U52" s="115">
        <f>+IF(D52=0,"",'Ark1'!W110)</f>
        <v>54.760341431385434</v>
      </c>
      <c r="V52" s="115">
        <f t="shared" si="12"/>
        <v>-8.8875369726677675</v>
      </c>
      <c r="W52" s="115">
        <f>+IF(D52=0,"",'Ark1'!AG110)</f>
        <v>1068.8869979577939</v>
      </c>
      <c r="X52" s="115">
        <f t="shared" si="13"/>
        <v>-7.2810969663985361</v>
      </c>
      <c r="Y52" s="115">
        <f>+IF(D52=0,"",'Ark1'!AH110)</f>
        <v>96.388706500328297</v>
      </c>
      <c r="Z52" s="390">
        <f>+IF(D52=0,"",'Ark1'!AI110)</f>
        <v>34.274458305975045</v>
      </c>
      <c r="AA52" s="115">
        <f>+IF(D52=0,"",'Ark1'!X110)</f>
        <v>4.3992120814182556</v>
      </c>
      <c r="AB52" s="422">
        <f>+IF(D52=0,"",'Ark1'!Y110)</f>
        <v>53.130074402047278</v>
      </c>
      <c r="AC52" s="377">
        <f>+IF(D52=0,"",'Ark1'!Z110)</f>
        <v>1.5486099697103799</v>
      </c>
      <c r="AD52" s="377">
        <f>+IF(D52=0,"",'Ark1'!AA110)</f>
        <v>2.1983036294666678</v>
      </c>
      <c r="AE52" s="115">
        <f t="shared" si="14"/>
        <v>241.46022652016308</v>
      </c>
      <c r="AF52" s="26"/>
      <c r="AG52"/>
      <c r="AH52"/>
      <c r="AI52"/>
      <c r="AJ52"/>
      <c r="AK52"/>
      <c r="AL52"/>
      <c r="AM52"/>
      <c r="AN52"/>
      <c r="AO52" s="11">
        <f t="shared" si="7"/>
        <v>265.30237590063166</v>
      </c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</row>
    <row r="53" spans="1:69" s="3" customFormat="1" ht="15.6">
      <c r="A53" s="26"/>
      <c r="B53" s="403">
        <f>+'Ark1'!C111</f>
        <v>2024</v>
      </c>
      <c r="C53" s="91">
        <f>+'Ark1'!E111</f>
        <v>45</v>
      </c>
      <c r="D53" s="91">
        <f>+'Ark1'!Q111</f>
        <v>687</v>
      </c>
      <c r="E53" s="462">
        <f>+IF(D53=0,"",'Ark1'!R111)</f>
        <v>1495</v>
      </c>
      <c r="F53" s="137">
        <f t="shared" si="8"/>
        <v>27</v>
      </c>
      <c r="G53" s="114">
        <f>+IF(D53=0,"",'Ark1'!AE111)</f>
        <v>3.3041594837112682</v>
      </c>
      <c r="H53" s="114">
        <f>+IF(D53=0,"",'Ark1'!AF111)</f>
        <v>3.244974810751255</v>
      </c>
      <c r="I53" s="93"/>
      <c r="J53" s="5">
        <f>+IF(D53=0,"",'Ark1'!S111)</f>
        <v>3.8881446751507038</v>
      </c>
      <c r="K53" s="113">
        <f t="shared" si="9"/>
        <v>-6.8791830633383455E-3</v>
      </c>
      <c r="L53" s="26"/>
      <c r="M53" s="19">
        <f>+IF(D53=0,"",'Ark1'!U111)</f>
        <v>260.55023411371178</v>
      </c>
      <c r="N53" s="115">
        <f t="shared" si="10"/>
        <v>4.2809045591923223E-2</v>
      </c>
      <c r="O53" s="129"/>
      <c r="P53" s="424">
        <f>+IF(E53=0,"",'Ark1'!AR111)</f>
        <v>213.41765114662965</v>
      </c>
      <c r="Q53" s="425">
        <f>+IF(E53=0,"",'Ark1'!AS111)</f>
        <v>26.643053432975101</v>
      </c>
      <c r="R53" s="421"/>
      <c r="S53" s="113">
        <f>+IF(D53=0,"",'Ark1'!T111)</f>
        <v>7.1424749163879575</v>
      </c>
      <c r="T53" s="113">
        <f t="shared" si="11"/>
        <v>-3.5999198053458414E-2</v>
      </c>
      <c r="U53" s="115">
        <f>+IF(D53=0,"",'Ark1'!W111)</f>
        <v>60.802675585284291</v>
      </c>
      <c r="V53" s="115">
        <f t="shared" si="12"/>
        <v>3.9732805992748865E-2</v>
      </c>
      <c r="W53" s="115">
        <f>+IF(D53=0,"",'Ark1'!AG111)</f>
        <v>1084.353022932592</v>
      </c>
      <c r="X53" s="115">
        <f t="shared" si="13"/>
        <v>3.8891632834693155</v>
      </c>
      <c r="Y53" s="115">
        <f>+IF(D53=0,"",'Ark1'!AH111)</f>
        <v>96.254180602006684</v>
      </c>
      <c r="Z53" s="390">
        <f>+IF(D53=0,"",'Ark1'!AI111)</f>
        <v>35.785953177257525</v>
      </c>
      <c r="AA53" s="115">
        <f>+IF(D53=0,"",'Ark1'!X111)</f>
        <v>5.4849498327759196</v>
      </c>
      <c r="AB53" s="422">
        <f>+IF(D53=0,"",'Ark1'!Y111)</f>
        <v>54.583579295499504</v>
      </c>
      <c r="AC53" s="377">
        <f>+IF(D53=0,"",'Ark1'!Z111)</f>
        <v>1.5548144718754773</v>
      </c>
      <c r="AD53" s="377">
        <f>+IF(D53=0,"",'Ark1'!AA111)</f>
        <v>2.2291250653705177</v>
      </c>
      <c r="AE53" s="115">
        <f t="shared" si="14"/>
        <v>240.28174275667482</v>
      </c>
      <c r="AF53" s="26"/>
      <c r="AG53"/>
      <c r="AH53"/>
      <c r="AI53"/>
      <c r="AJ53"/>
      <c r="AK53"/>
      <c r="AL53"/>
      <c r="AM53"/>
      <c r="AN53"/>
      <c r="AO53" s="11">
        <f t="shared" si="7"/>
        <v>265.30237590063166</v>
      </c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</row>
    <row r="54" spans="1:69" s="3" customFormat="1" ht="15.6">
      <c r="A54" s="26"/>
      <c r="B54" s="403">
        <f>+'Ark1'!C112</f>
        <v>2024</v>
      </c>
      <c r="C54" s="91">
        <f>+'Ark1'!E112</f>
        <v>46</v>
      </c>
      <c r="D54" s="91">
        <f>+'Ark1'!Q112</f>
        <v>682</v>
      </c>
      <c r="E54" s="462">
        <f>+IF(D54=0,"",'Ark1'!R112)</f>
        <v>1464</v>
      </c>
      <c r="F54" s="137">
        <f t="shared" si="8"/>
        <v>-73</v>
      </c>
      <c r="G54" s="114">
        <f>+IF(D54=0,"",'Ark1'!AE112)</f>
        <v>3.23564513990187</v>
      </c>
      <c r="H54" s="114">
        <f>+IF(D54=0,"",'Ark1'!AF112)</f>
        <v>3.213035947827934</v>
      </c>
      <c r="I54" s="93"/>
      <c r="J54" s="5">
        <f>+IF(D54=0,"",'Ark1'!S112)</f>
        <v>3.9904175222450382</v>
      </c>
      <c r="K54" s="113">
        <f t="shared" si="9"/>
        <v>-5.6609091275090506E-3</v>
      </c>
      <c r="L54" s="26"/>
      <c r="M54" s="19">
        <f>+IF(D54=0,"",'Ark1'!U112)</f>
        <v>263.44856557377062</v>
      </c>
      <c r="N54" s="115">
        <f t="shared" si="10"/>
        <v>2.4211094904914034</v>
      </c>
      <c r="O54" s="129"/>
      <c r="P54" s="424">
        <f>+IF(E54=0,"",'Ark1'!AR112)</f>
        <v>213.80287769784175</v>
      </c>
      <c r="Q54" s="425">
        <f>+IF(E54=0,"",'Ark1'!AS112)</f>
        <v>26.869572242292111</v>
      </c>
      <c r="R54" s="421"/>
      <c r="S54" s="113">
        <f>+IF(D54=0,"",'Ark1'!T112)</f>
        <v>7.0532786885245908</v>
      </c>
      <c r="T54" s="113">
        <f t="shared" si="11"/>
        <v>-0.2206315261793792</v>
      </c>
      <c r="U54" s="115">
        <f>+IF(D54=0,"",'Ark1'!W112)</f>
        <v>59.357923497267755</v>
      </c>
      <c r="V54" s="115">
        <f t="shared" si="12"/>
        <v>-4.0773400030575431</v>
      </c>
      <c r="W54" s="115">
        <f>+IF(D54=0,"",'Ark1'!AG112)</f>
        <v>1091.1935251798557</v>
      </c>
      <c r="X54" s="115">
        <f t="shared" si="13"/>
        <v>11.975550666106756</v>
      </c>
      <c r="Y54" s="115">
        <f>+IF(D54=0,"",'Ark1'!AH112)</f>
        <v>94.877049180327873</v>
      </c>
      <c r="Z54" s="390">
        <f>+IF(D54=0,"",'Ark1'!AI112)</f>
        <v>36.680327868852473</v>
      </c>
      <c r="AA54" s="115">
        <f>+IF(D54=0,"",'Ark1'!X112)</f>
        <v>6.4207650273224051</v>
      </c>
      <c r="AB54" s="422">
        <f>+IF(D54=0,"",'Ark1'!Y112)</f>
        <v>55.576297166016623</v>
      </c>
      <c r="AC54" s="377">
        <f>+IF(D54=0,"",'Ark1'!Z112)</f>
        <v>1.5629101755184169</v>
      </c>
      <c r="AD54" s="377">
        <f>+IF(D54=0,"",'Ark1'!AA112)</f>
        <v>2.3264698424430934</v>
      </c>
      <c r="AE54" s="115">
        <f t="shared" si="14"/>
        <v>241.43156964787505</v>
      </c>
      <c r="AF54" s="26"/>
      <c r="AG54"/>
      <c r="AH54"/>
      <c r="AI54"/>
      <c r="AJ54"/>
      <c r="AK54"/>
      <c r="AL54"/>
      <c r="AM54"/>
      <c r="AN54"/>
      <c r="AO54" s="11">
        <f t="shared" si="7"/>
        <v>265.30237590063166</v>
      </c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</row>
    <row r="55" spans="1:69" s="3" customFormat="1" ht="15.6">
      <c r="A55" s="26"/>
      <c r="B55" s="403">
        <f>+'Ark1'!C113</f>
        <v>2024</v>
      </c>
      <c r="C55" s="91">
        <f>+'Ark1'!E113</f>
        <v>47</v>
      </c>
      <c r="D55" s="91">
        <f>+'Ark1'!Q113</f>
        <v>703</v>
      </c>
      <c r="E55" s="462">
        <f>+IF(D55=0,"",'Ark1'!R113)</f>
        <v>1476</v>
      </c>
      <c r="F55" s="137">
        <f t="shared" si="8"/>
        <v>113</v>
      </c>
      <c r="G55" s="114">
        <f>+IF(D55=0,"",'Ark1'!AE113)</f>
        <v>3.2621668213764758</v>
      </c>
      <c r="H55" s="114">
        <f>+IF(D55=0,"",'Ark1'!AF113)</f>
        <v>3.2499307119362495</v>
      </c>
      <c r="I55" s="93"/>
      <c r="J55" s="5">
        <f>+IF(D55=0,"",'Ark1'!S113)</f>
        <v>3.9667345553292601</v>
      </c>
      <c r="K55" s="113">
        <f t="shared" si="9"/>
        <v>9.4444227813959003E-3</v>
      </c>
      <c r="L55" s="26"/>
      <c r="M55" s="19">
        <f>+IF(D55=0,"",'Ark1'!U113)</f>
        <v>264.30724932249399</v>
      </c>
      <c r="N55" s="115">
        <f t="shared" si="10"/>
        <v>4.7230967179452819</v>
      </c>
      <c r="O55" s="129"/>
      <c r="P55" s="424">
        <f>+IF(E55=0,"",'Ark1'!AR113)</f>
        <v>214.26765536723167</v>
      </c>
      <c r="Q55" s="425">
        <f>+IF(E55=0,"",'Ark1'!AS113)</f>
        <v>26.894462025736175</v>
      </c>
      <c r="R55" s="421"/>
      <c r="S55" s="113">
        <f>+IF(D55=0,"",'Ark1'!T113)</f>
        <v>7.2676151761517618</v>
      </c>
      <c r="T55" s="113">
        <f t="shared" si="11"/>
        <v>-0.11609722296782898</v>
      </c>
      <c r="U55" s="115">
        <f>+IF(D55=0,"",'Ark1'!W113)</f>
        <v>65.040650406504042</v>
      </c>
      <c r="V55" s="115">
        <f t="shared" si="12"/>
        <v>-0.69669368740646576</v>
      </c>
      <c r="W55" s="115">
        <f>+IF(D55=0,"",'Ark1'!AG113)</f>
        <v>1088.2514124293784</v>
      </c>
      <c r="X55" s="115">
        <f t="shared" si="13"/>
        <v>24.979863993070239</v>
      </c>
      <c r="Y55" s="115">
        <f>+IF(D55=0,"",'Ark1'!AH113)</f>
        <v>95.867208672086718</v>
      </c>
      <c r="Z55" s="390">
        <f>+IF(D55=0,"",'Ark1'!AI113)</f>
        <v>32.452574525745256</v>
      </c>
      <c r="AA55" s="115">
        <f>+IF(D55=0,"",'Ark1'!X113)</f>
        <v>5.2845528455284549</v>
      </c>
      <c r="AB55" s="422">
        <f>+IF(D55=0,"",'Ark1'!Y113)</f>
        <v>49.804833139831359</v>
      </c>
      <c r="AC55" s="377">
        <f>+IF(D55=0,"",'Ark1'!Z113)</f>
        <v>1.5346417720891052</v>
      </c>
      <c r="AD55" s="377">
        <f>+IF(D55=0,"",'Ark1'!AA113)</f>
        <v>2.1447124123260437</v>
      </c>
      <c r="AE55" s="115">
        <f t="shared" si="14"/>
        <v>242.87333451050867</v>
      </c>
      <c r="AF55" s="26"/>
      <c r="AG55"/>
      <c r="AH55"/>
      <c r="AI55"/>
      <c r="AJ55"/>
      <c r="AK55"/>
      <c r="AL55"/>
      <c r="AM55"/>
      <c r="AN55"/>
      <c r="AO55" s="11">
        <f t="shared" si="7"/>
        <v>265.30237590063166</v>
      </c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</row>
    <row r="56" spans="1:69" s="3" customFormat="1" ht="15.6">
      <c r="A56" s="26"/>
      <c r="B56" s="403">
        <f>+'Ark1'!C114</f>
        <v>2024</v>
      </c>
      <c r="C56" s="91">
        <f>+'Ark1'!E114</f>
        <v>48</v>
      </c>
      <c r="D56" s="91">
        <f>+'Ark1'!Q114</f>
        <v>594</v>
      </c>
      <c r="E56" s="462">
        <f>+IF(D56=0,"",'Ark1'!R114)</f>
        <v>1216</v>
      </c>
      <c r="F56" s="137">
        <f t="shared" si="8"/>
        <v>-158</v>
      </c>
      <c r="G56" s="114">
        <f>+IF(D56=0,"",'Ark1'!AE114)</f>
        <v>2.6875303894266898</v>
      </c>
      <c r="H56" s="114">
        <f>+IF(D56=0,"",'Ark1'!AF114)</f>
        <v>2.7206639578016798</v>
      </c>
      <c r="I56" s="93"/>
      <c r="J56" s="5">
        <f>+IF(D56=0,"",'Ark1'!S114)</f>
        <v>4.009884678747941</v>
      </c>
      <c r="K56" s="113">
        <f t="shared" si="9"/>
        <v>5.0030664149400383E-2</v>
      </c>
      <c r="L56" s="26"/>
      <c r="M56" s="19">
        <f>+IF(D56=0,"",'Ark1'!U114)</f>
        <v>268.57319078947353</v>
      </c>
      <c r="N56" s="115">
        <f t="shared" si="10"/>
        <v>4.3048501781198638</v>
      </c>
      <c r="O56" s="129"/>
      <c r="P56" s="424">
        <f>+IF(E56=0,"",'Ark1'!AR114)</f>
        <v>215.04381443298968</v>
      </c>
      <c r="Q56" s="425">
        <f>+IF(E56=0,"",'Ark1'!AS114)</f>
        <v>27.027607744220699</v>
      </c>
      <c r="R56" s="421"/>
      <c r="S56" s="113">
        <f>+IF(D56=0,"",'Ark1'!T114)</f>
        <v>7.2154605263157903</v>
      </c>
      <c r="T56" s="113">
        <f t="shared" si="11"/>
        <v>-0.23213772695932011</v>
      </c>
      <c r="U56" s="115">
        <f>+IF(D56=0,"",'Ark1'!W114)</f>
        <v>63.322368421052623</v>
      </c>
      <c r="V56" s="115">
        <f t="shared" si="12"/>
        <v>-3.4170784493985948</v>
      </c>
      <c r="W56" s="115">
        <f>+IF(D56=0,"",'Ark1'!AG114)</f>
        <v>1077.6864261168382</v>
      </c>
      <c r="X56" s="115">
        <f t="shared" si="13"/>
        <v>-6.8359954078255214</v>
      </c>
      <c r="Y56" s="115">
        <f>+IF(D56=0,"",'Ark1'!AH114)</f>
        <v>95.641447368421055</v>
      </c>
      <c r="Z56" s="390">
        <f>+IF(D56=0,"",'Ark1'!AI114)</f>
        <v>31.907894736842099</v>
      </c>
      <c r="AA56" s="115">
        <f>+IF(D56=0,"",'Ark1'!X114)</f>
        <v>7.1546052631578956</v>
      </c>
      <c r="AB56" s="422">
        <f>+IF(D56=0,"",'Ark1'!Y114)</f>
        <v>53.184210703068757</v>
      </c>
      <c r="AC56" s="377">
        <f>+IF(D56=0,"",'Ark1'!Z114)</f>
        <v>1.5627560404906096</v>
      </c>
      <c r="AD56" s="377">
        <f>+IF(D56=0,"",'Ark1'!AA114)</f>
        <v>2.2411282223398441</v>
      </c>
      <c r="AE56" s="115">
        <f t="shared" si="14"/>
        <v>249.2127434110931</v>
      </c>
      <c r="AF56" s="26"/>
      <c r="AG56"/>
      <c r="AH56"/>
      <c r="AI56"/>
      <c r="AJ56"/>
      <c r="AK56"/>
      <c r="AL56"/>
      <c r="AM56"/>
      <c r="AN56"/>
      <c r="AO56" s="11">
        <f t="shared" si="7"/>
        <v>265.30237590063166</v>
      </c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</row>
    <row r="57" spans="1:69" s="3" customFormat="1" ht="15.6">
      <c r="A57" s="26"/>
      <c r="B57" s="403">
        <f>+'Ark1'!C115</f>
        <v>2024</v>
      </c>
      <c r="C57" s="91">
        <f>+'Ark1'!E115</f>
        <v>49</v>
      </c>
      <c r="D57" s="91">
        <f>+'Ark1'!Q115</f>
        <v>647</v>
      </c>
      <c r="E57" s="462">
        <f>+IF(D57=0,"",'Ark1'!R115)</f>
        <v>1349</v>
      </c>
      <c r="F57" s="137">
        <f t="shared" si="8"/>
        <v>16</v>
      </c>
      <c r="G57" s="114">
        <f>+IF(D57=0,"",'Ark1'!AE115)</f>
        <v>2.9814790257702346</v>
      </c>
      <c r="H57" s="114">
        <f>+IF(D57=0,"",'Ark1'!AF115)</f>
        <v>3.0008452356532622</v>
      </c>
      <c r="I57" s="93"/>
      <c r="J57" s="5">
        <f>+IF(D57=0,"",'Ark1'!S115)</f>
        <v>4.1108630952380949</v>
      </c>
      <c r="K57" s="113">
        <f t="shared" si="9"/>
        <v>0.15816039253539271</v>
      </c>
      <c r="L57" s="26"/>
      <c r="M57" s="19">
        <f>+IF(D57=0,"",'Ark1'!U115)</f>
        <v>267.02564862861345</v>
      </c>
      <c r="N57" s="115">
        <f t="shared" si="10"/>
        <v>2.3928654328146308</v>
      </c>
      <c r="O57" s="129"/>
      <c r="P57" s="424">
        <f>+IF(E57=0,"",'Ark1'!AR115)</f>
        <v>213.8343701399688</v>
      </c>
      <c r="Q57" s="425">
        <f>+IF(E57=0,"",'Ark1'!AS115)</f>
        <v>27.276088653852419</v>
      </c>
      <c r="R57" s="421"/>
      <c r="S57" s="113">
        <f>+IF(D57=0,"",'Ark1'!T115)</f>
        <v>7.3217197924388415</v>
      </c>
      <c r="T57" s="113">
        <f t="shared" si="11"/>
        <v>-0.13289386097451406</v>
      </c>
      <c r="U57" s="115">
        <f>+IF(D57=0,"",'Ark1'!W115)</f>
        <v>64.714603409933289</v>
      </c>
      <c r="V57" s="115">
        <f t="shared" si="12"/>
        <v>-1.9770695082962959</v>
      </c>
      <c r="W57" s="115">
        <f>+IF(D57=0,"",'Ark1'!AG115)</f>
        <v>1063.8748055987562</v>
      </c>
      <c r="X57" s="115">
        <f t="shared" si="13"/>
        <v>-10.649594091406243</v>
      </c>
      <c r="Y57" s="115">
        <f>+IF(D57=0,"",'Ark1'!AH115)</f>
        <v>95.255744996293586</v>
      </c>
      <c r="Z57" s="390">
        <f>+IF(D57=0,"",'Ark1'!AI115)</f>
        <v>34.395848776871759</v>
      </c>
      <c r="AA57" s="115">
        <f>+IF(D57=0,"",'Ark1'!X115)</f>
        <v>6.893995552260936</v>
      </c>
      <c r="AB57" s="422">
        <f>+IF(D57=0,"",'Ark1'!Y115)</f>
        <v>53.609590634274525</v>
      </c>
      <c r="AC57" s="377">
        <f>+IF(D57=0,"",'Ark1'!Z115)</f>
        <v>1.6619371688938951</v>
      </c>
      <c r="AD57" s="377">
        <f>+IF(D57=0,"",'Ark1'!AA115)</f>
        <v>2.2652781850813479</v>
      </c>
      <c r="AE57" s="115">
        <f t="shared" si="14"/>
        <v>250.99348835348115</v>
      </c>
      <c r="AF57" s="26"/>
      <c r="AG57"/>
      <c r="AH57"/>
      <c r="AI57"/>
      <c r="AJ57"/>
      <c r="AK57"/>
      <c r="AL57"/>
      <c r="AM57"/>
      <c r="AN57"/>
      <c r="AO57" s="11">
        <f t="shared" si="7"/>
        <v>265.30237590063166</v>
      </c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</row>
    <row r="58" spans="1:69" s="3" customFormat="1" ht="15.6">
      <c r="A58" s="26"/>
      <c r="B58" s="403">
        <f>+'Ark1'!C116</f>
        <v>2024</v>
      </c>
      <c r="C58" s="91">
        <f>+'Ark1'!E116</f>
        <v>50</v>
      </c>
      <c r="D58" s="91">
        <f>+'Ark1'!Q116</f>
        <v>702</v>
      </c>
      <c r="E58" s="462">
        <f>+IF(D58=0,"",'Ark1'!R116)</f>
        <v>1412</v>
      </c>
      <c r="F58" s="137">
        <f t="shared" si="8"/>
        <v>52</v>
      </c>
      <c r="G58" s="114">
        <f>+IF(D58=0,"",'Ark1'!AE116)</f>
        <v>3.1207178535119127</v>
      </c>
      <c r="H58" s="114">
        <f>+IF(D58=0,"",'Ark1'!AF116)</f>
        <v>3.0795381819863361</v>
      </c>
      <c r="I58" s="93"/>
      <c r="J58" s="5">
        <f>+IF(D58=0,"",'Ark1'!S116)</f>
        <v>3.8474095102909858</v>
      </c>
      <c r="K58" s="113">
        <f t="shared" si="9"/>
        <v>4.3125906155091265E-2</v>
      </c>
      <c r="L58" s="26"/>
      <c r="M58" s="19">
        <f>+IF(D58=0,"",'Ark1'!U116)</f>
        <v>261.80155807365401</v>
      </c>
      <c r="N58" s="115">
        <f t="shared" si="10"/>
        <v>1.3001610148306213</v>
      </c>
      <c r="O58" s="129"/>
      <c r="P58" s="424">
        <f>+IF(E58=0,"",'Ark1'!AR116)</f>
        <v>214.03761061946904</v>
      </c>
      <c r="Q58" s="425">
        <f>+IF(E58=0,"",'Ark1'!AS116)</f>
        <v>26.62672055674734</v>
      </c>
      <c r="R58" s="421"/>
      <c r="S58" s="113">
        <f>+IF(D58=0,"",'Ark1'!T116)</f>
        <v>7.2747875354107645</v>
      </c>
      <c r="T58" s="113">
        <f t="shared" si="11"/>
        <v>5.6698883519405996E-3</v>
      </c>
      <c r="U58" s="115">
        <f>+IF(D58=0,"",'Ark1'!W116)</f>
        <v>63.81019830028329</v>
      </c>
      <c r="V58" s="115">
        <f t="shared" si="12"/>
        <v>6.0198300283289541E-2</v>
      </c>
      <c r="W58" s="115">
        <f>+IF(D58=0,"",'Ark1'!AG116)</f>
        <v>1074.7640117994101</v>
      </c>
      <c r="X58" s="115">
        <f t="shared" si="13"/>
        <v>-3.2926497626110631</v>
      </c>
      <c r="Y58" s="115">
        <f>+IF(D58=0,"",'Ark1'!AH116)</f>
        <v>96.033994334277637</v>
      </c>
      <c r="Z58" s="390">
        <f>+IF(D58=0,"",'Ark1'!AI116)</f>
        <v>28.682719546742202</v>
      </c>
      <c r="AA58" s="115">
        <f>+IF(D58=0,"",'Ark1'!X116)</f>
        <v>6.9405099150141609</v>
      </c>
      <c r="AB58" s="422">
        <f>+IF(D58=0,"",'Ark1'!Y116)</f>
        <v>56.623580387764079</v>
      </c>
      <c r="AC58" s="377">
        <f>+IF(D58=0,"",'Ark1'!Z116)</f>
        <v>1.649058741932329</v>
      </c>
      <c r="AD58" s="377">
        <f>+IF(D58=0,"",'Ark1'!AA116)</f>
        <v>2.2261296645682411</v>
      </c>
      <c r="AE58" s="115">
        <f t="shared" si="14"/>
        <v>243.58980687801042</v>
      </c>
      <c r="AF58" s="26"/>
      <c r="AG58"/>
      <c r="AH58"/>
      <c r="AI58"/>
      <c r="AJ58"/>
      <c r="AK58"/>
      <c r="AL58"/>
      <c r="AM58"/>
      <c r="AN58"/>
      <c r="AO58" s="11">
        <f t="shared" si="7"/>
        <v>265.30237590063166</v>
      </c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</row>
    <row r="59" spans="1:69" s="3" customFormat="1" ht="15.6">
      <c r="A59" s="26"/>
      <c r="B59" s="403">
        <f>+'Ark1'!C117</f>
        <v>2024</v>
      </c>
      <c r="C59" s="91">
        <f>+'Ark1'!E117</f>
        <v>51</v>
      </c>
      <c r="D59" s="91">
        <f>+'Ark1'!Q117</f>
        <v>551</v>
      </c>
      <c r="E59" s="462">
        <f>+IF(D59=0,"",'Ark1'!R117)</f>
        <v>1020</v>
      </c>
      <c r="F59" s="137">
        <f t="shared" si="8"/>
        <v>77</v>
      </c>
      <c r="G59" s="114">
        <f>+IF(D59=0,"",'Ark1'!AE117)</f>
        <v>2.2543429253414673</v>
      </c>
      <c r="H59" s="114">
        <f>+IF(D59=0,"",'Ark1'!AF117)</f>
        <v>2.2584589023376123</v>
      </c>
      <c r="I59" s="93"/>
      <c r="J59" s="5">
        <f>+IF(D59=0,"",'Ark1'!S117)</f>
        <v>3.8015717092337913</v>
      </c>
      <c r="K59" s="113">
        <f t="shared" ref="K59:K60" si="15">+IF(D59=0,"",J59-J113)</f>
        <v>2.1083904355741812E-2</v>
      </c>
      <c r="L59" s="26"/>
      <c r="M59" s="19">
        <f>+IF(D59=0,"",'Ark1'!U117)</f>
        <v>265.78676470588204</v>
      </c>
      <c r="N59" s="115">
        <f t="shared" si="10"/>
        <v>5.1643893082148224</v>
      </c>
      <c r="O59" s="129"/>
      <c r="P59" s="424">
        <f>+IF(E59=0,"",'Ark1'!AR117)</f>
        <v>215.73743589743592</v>
      </c>
      <c r="Q59" s="425">
        <f>+IF(E59=0,"",'Ark1'!AS117)</f>
        <v>26.410564517758555</v>
      </c>
      <c r="R59" s="421"/>
      <c r="S59" s="113">
        <f>+IF(D59=0,"",'Ark1'!T117)</f>
        <v>7.3039215686274481</v>
      </c>
      <c r="T59" s="113">
        <f t="shared" si="11"/>
        <v>-0.38536793296322092</v>
      </c>
      <c r="U59" s="115">
        <f>+IF(D59=0,"",'Ark1'!W117)</f>
        <v>65.784313725490193</v>
      </c>
      <c r="V59" s="115">
        <f t="shared" si="12"/>
        <v>-7.2803734431206237</v>
      </c>
      <c r="W59" s="115">
        <f>+IF(D59=0,"",'Ark1'!AG117)</f>
        <v>1091.7661538461541</v>
      </c>
      <c r="X59" s="115">
        <f t="shared" si="13"/>
        <v>20.061181470462998</v>
      </c>
      <c r="Y59" s="115">
        <f>+IF(D59=0,"",'Ark1'!AH117)</f>
        <v>95.588235294117638</v>
      </c>
      <c r="Z59" s="390">
        <f>+IF(D59=0,"",'Ark1'!AI117)</f>
        <v>25.490196078431367</v>
      </c>
      <c r="AA59" s="115">
        <f>+IF(D59=0,"",'Ark1'!X117)</f>
        <v>6.7647058823529393</v>
      </c>
      <c r="AB59" s="422">
        <f>+IF(D59=0,"",'Ark1'!Y117)</f>
        <v>51.557306887138814</v>
      </c>
      <c r="AC59" s="377">
        <f>+IF(D59=0,"",'Ark1'!Z117)</f>
        <v>1.4895102466406149</v>
      </c>
      <c r="AD59" s="377">
        <f>+IF(D59=0,"",'Ark1'!AA117)</f>
        <v>2.0655399317211938</v>
      </c>
      <c r="AE59" s="115">
        <f t="shared" si="14"/>
        <v>243.44660600582725</v>
      </c>
      <c r="AF59" s="26"/>
      <c r="AG59"/>
      <c r="AH59"/>
      <c r="AI59"/>
      <c r="AJ59"/>
      <c r="AK59"/>
      <c r="AL59"/>
      <c r="AM59"/>
      <c r="AN59"/>
      <c r="AO59" s="11">
        <f t="shared" si="7"/>
        <v>265.30237590063166</v>
      </c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</row>
    <row r="60" spans="1:69" s="2" customFormat="1" ht="15.6">
      <c r="A60" s="26"/>
      <c r="B60" s="403">
        <f>+'Ark1'!C118</f>
        <v>2024</v>
      </c>
      <c r="C60" s="91">
        <f>+'Ark1'!E118</f>
        <v>52</v>
      </c>
      <c r="D60" s="91">
        <f>+'Ark1'!Q118</f>
        <v>162</v>
      </c>
      <c r="E60" s="462">
        <f>+IF(D60=0,"",'Ark1'!R118)</f>
        <v>312</v>
      </c>
      <c r="F60" s="137">
        <f t="shared" si="8"/>
        <v>-25</v>
      </c>
      <c r="G60" s="114">
        <f>+IF(D60=0,"",'Ark1'!AE118)</f>
        <v>0.68956371833974262</v>
      </c>
      <c r="H60" s="114">
        <f>+IF(D60=0,"",'Ark1'!AF118)</f>
        <v>0.68961918976922043</v>
      </c>
      <c r="I60" s="93"/>
      <c r="J60" s="5">
        <f>+IF(D60=0,"",'Ark1'!S118)</f>
        <v>3.7041800643086806</v>
      </c>
      <c r="K60" s="113">
        <f t="shared" si="15"/>
        <v>9.1596935319193662E-4</v>
      </c>
      <c r="L60" s="26"/>
      <c r="M60" s="19">
        <f>+IF(D60=0,"",'Ark1'!U118)</f>
        <v>265.32371794871779</v>
      </c>
      <c r="N60" s="115">
        <f t="shared" si="10"/>
        <v>4.5444894620707714</v>
      </c>
      <c r="O60" s="129"/>
      <c r="P60" s="424">
        <f>+IF(E60=0,"",'Ark1'!AR118)</f>
        <v>217.38345864661648</v>
      </c>
      <c r="Q60" s="425">
        <f>+IF(E60=0,"",'Ark1'!AS118)</f>
        <v>26.132505762324001</v>
      </c>
      <c r="R60" s="421"/>
      <c r="S60" s="113">
        <f>+IF(D60=0,"",'Ark1'!T118)</f>
        <v>7.067307692307689</v>
      </c>
      <c r="T60" s="113">
        <f t="shared" si="11"/>
        <v>-0.57957658068934315</v>
      </c>
      <c r="U60" s="115">
        <f>+IF(D60=0,"",'Ark1'!W118)</f>
        <v>62.5</v>
      </c>
      <c r="V60" s="115">
        <f t="shared" si="12"/>
        <v>-9.9035608308605134</v>
      </c>
      <c r="W60" s="115">
        <f>+IF(D60=0,"",'Ark1'!AG118)</f>
        <v>1081.8872180451128</v>
      </c>
      <c r="X60" s="115">
        <f t="shared" si="13"/>
        <v>6.0146690255053272</v>
      </c>
      <c r="Y60" s="115">
        <f>+IF(D60=0,"",'Ark1'!AH118)</f>
        <v>84.935897435897459</v>
      </c>
      <c r="Z60" s="390">
        <f>+IF(D60=0,"",'Ark1'!AI118)</f>
        <v>16.34615384615385</v>
      </c>
      <c r="AA60" s="115">
        <f>+IF(D60=0,"",'Ark1'!X118)</f>
        <v>6.7307692307692308</v>
      </c>
      <c r="AB60" s="422">
        <f>+IF(D60=0,"",'Ark1'!Y118)</f>
        <v>50.284875781200526</v>
      </c>
      <c r="AC60" s="377">
        <f>+IF(D60=0,"",'Ark1'!Z118)</f>
        <v>1.6651245583342631</v>
      </c>
      <c r="AD60" s="377">
        <f>+IF(D60=0,"",'Ark1'!AA118)</f>
        <v>1.9344933565021825</v>
      </c>
      <c r="AE60" s="115">
        <f t="shared" si="14"/>
        <v>245.24156818132795</v>
      </c>
      <c r="AF60" s="26"/>
      <c r="AG60"/>
      <c r="AH60"/>
      <c r="AI60"/>
      <c r="AJ60"/>
      <c r="AK60"/>
      <c r="AL60"/>
      <c r="AM60"/>
      <c r="AN60"/>
      <c r="AO60" s="11">
        <f t="shared" si="7"/>
        <v>265.30237590063166</v>
      </c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</row>
    <row r="61" spans="1:69" s="2" customFormat="1" ht="15.6">
      <c r="A61" s="26"/>
      <c r="B61" s="401"/>
      <c r="C61" s="26"/>
      <c r="D61" s="26"/>
      <c r="E61" s="458"/>
      <c r="F61" s="427"/>
      <c r="G61" s="26"/>
      <c r="H61" s="26"/>
      <c r="I61" s="26"/>
      <c r="J61" s="26"/>
      <c r="K61" s="26"/>
      <c r="L61" s="26"/>
      <c r="M61" s="128"/>
      <c r="N61" s="26"/>
      <c r="O61" s="129"/>
      <c r="P61" s="26"/>
      <c r="Q61" s="26"/>
      <c r="R61" s="421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</row>
    <row r="62" spans="1:69" s="2" customFormat="1" ht="15.6">
      <c r="A62" s="26"/>
      <c r="B62" s="401"/>
      <c r="C62" s="26"/>
      <c r="D62" s="26"/>
      <c r="E62" s="458"/>
      <c r="F62" s="26"/>
      <c r="G62" s="26"/>
      <c r="H62" s="26"/>
      <c r="I62" s="26"/>
      <c r="J62" s="26"/>
      <c r="K62" s="26"/>
      <c r="L62" s="26"/>
      <c r="M62" s="128"/>
      <c r="N62" s="128"/>
      <c r="O62" s="128"/>
      <c r="P62" s="26"/>
      <c r="Q62" s="26"/>
      <c r="R62" s="421"/>
      <c r="S62" s="26"/>
      <c r="T62" s="26"/>
      <c r="U62" s="26"/>
      <c r="V62" s="128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</row>
    <row r="63" spans="1:69" s="2" customFormat="1" ht="15.6">
      <c r="A63" s="26"/>
      <c r="B63" s="403">
        <f>+'Ark1'!C119</f>
        <v>2023</v>
      </c>
      <c r="C63" s="91">
        <f>+'Ark1'!E119</f>
        <v>1</v>
      </c>
      <c r="D63" s="91">
        <f>+'Ark1'!Q119</f>
        <v>576</v>
      </c>
      <c r="E63" s="462">
        <f>+IF(D63=0,"",'Ark1'!R119)</f>
        <v>1210</v>
      </c>
      <c r="F63" s="26"/>
      <c r="G63" s="114">
        <f>+IF(D63=0,"",'Ark1'!AE119)</f>
        <v>2.3948066342081304</v>
      </c>
      <c r="H63" s="114">
        <f>+IF(D63=0,"",'Ark1'!AF119)</f>
        <v>2.4510522631298497</v>
      </c>
      <c r="I63" s="114"/>
      <c r="J63" s="113">
        <f>+IF(D63=0,"",'Ark1'!S119)</f>
        <v>3.9095435684647306</v>
      </c>
      <c r="K63" s="26"/>
      <c r="L63" s="26"/>
      <c r="M63" s="115">
        <f>+IF(D63=0,"",'Ark1'!U119)</f>
        <v>268.61140495867818</v>
      </c>
      <c r="N63" s="128"/>
      <c r="O63" s="115"/>
      <c r="P63" s="424">
        <f>+IF(E63=0,"",'Ark1'!AR119)</f>
        <v>215.40431034482756</v>
      </c>
      <c r="Q63" s="425">
        <f>+IF(E63=0,"",'Ark1'!AS119)</f>
        <v>26.907887551440041</v>
      </c>
      <c r="R63" s="421"/>
      <c r="S63" s="113">
        <f>+IF(D63=0,"",'Ark1'!T119)</f>
        <v>7.5371900826446252</v>
      </c>
      <c r="T63" s="26"/>
      <c r="U63" s="115">
        <f>+IF(D63=0,"",'Ark1'!W119)</f>
        <v>69.256198347107429</v>
      </c>
      <c r="V63" s="128"/>
      <c r="W63" s="115">
        <f>+IF(D63=0,"",'Ark1'!AG119)</f>
        <v>1074.324137931035</v>
      </c>
      <c r="X63" s="26"/>
      <c r="Y63" s="115">
        <f>+IF(D63=0,"",'Ark1'!AH119)</f>
        <v>95.78512396694218</v>
      </c>
      <c r="Z63" s="115">
        <f>+IF(D63=0,"",'Ark1'!AI119)</f>
        <v>22.727272727272723</v>
      </c>
      <c r="AA63" s="115">
        <f>+IF(D63=0,"",'Ark1'!X119)</f>
        <v>8.8429752066115714</v>
      </c>
      <c r="AB63" s="115">
        <f>+IF(D63=0,"",'Ark1'!Y119)</f>
        <v>53.860075698276333</v>
      </c>
      <c r="AC63" s="113">
        <f>+IF(D63=0,"",'Ark1'!Z119)</f>
        <v>1.6789207460151387</v>
      </c>
      <c r="AD63" s="113">
        <f>+IF(D63=0,"",'Ark1'!AA119)</f>
        <v>2.2217606089626347</v>
      </c>
      <c r="AE63" s="115">
        <f t="shared" ref="AE63:AE94" si="16">IF(D63=0,"",1000*M63/W63)</f>
        <v>250.02826937871649</v>
      </c>
      <c r="AF63" s="26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</row>
    <row r="64" spans="1:69" s="2" customFormat="1" ht="15.6">
      <c r="A64" s="26"/>
      <c r="B64" s="403">
        <f>+'Ark1'!C120</f>
        <v>2023</v>
      </c>
      <c r="C64" s="91">
        <f>+'Ark1'!E120</f>
        <v>2</v>
      </c>
      <c r="D64" s="91">
        <f>+'Ark1'!Q120</f>
        <v>582</v>
      </c>
      <c r="E64" s="462">
        <f>+IF(D64=0,"",'Ark1'!R120)</f>
        <v>1126</v>
      </c>
      <c r="F64" s="26"/>
      <c r="G64" s="114">
        <f>+IF(D64=0,"",'Ark1'!AE120)</f>
        <v>2.2285555951391363</v>
      </c>
      <c r="H64" s="114">
        <f>+IF(D64=0,"",'Ark1'!AF120)</f>
        <v>2.2522644269385457</v>
      </c>
      <c r="I64" s="114"/>
      <c r="J64" s="113">
        <f>+IF(D64=0,"",'Ark1'!S120)</f>
        <v>3.6482635796972409</v>
      </c>
      <c r="K64" s="26"/>
      <c r="L64" s="26"/>
      <c r="M64" s="115">
        <f>+IF(D64=0,"",'Ark1'!U120)</f>
        <v>265.2395204262877</v>
      </c>
      <c r="N64" s="128"/>
      <c r="O64" s="115"/>
      <c r="P64" s="424">
        <f>+IF(E64=0,"",'Ark1'!AR120)</f>
        <v>216.57276119402985</v>
      </c>
      <c r="Q64" s="425">
        <f>+IF(E64=0,"",'Ark1'!AS120)</f>
        <v>26.151688693466376</v>
      </c>
      <c r="R64" s="421"/>
      <c r="S64" s="113">
        <f>+IF(D64=0,"",'Ark1'!T120)</f>
        <v>7.341918294849024</v>
      </c>
      <c r="T64" s="26"/>
      <c r="U64" s="115">
        <f>+IF(D64=0,"",'Ark1'!W120)</f>
        <v>65.364120781527532</v>
      </c>
      <c r="V64" s="128"/>
      <c r="W64" s="115">
        <f>+IF(D64=0,"",'Ark1'!AG120)</f>
        <v>1088.3796641791048</v>
      </c>
      <c r="X64" s="26"/>
      <c r="Y64" s="115">
        <f>+IF(D64=0,"",'Ark1'!AH120)</f>
        <v>95.204262877442261</v>
      </c>
      <c r="Z64" s="115">
        <f>+IF(D64=0,"",'Ark1'!AI120)</f>
        <v>18.206039076376559</v>
      </c>
      <c r="AA64" s="115">
        <f>+IF(D64=0,"",'Ark1'!X120)</f>
        <v>5.2397868561278838</v>
      </c>
      <c r="AB64" s="115">
        <f>+IF(D64=0,"",'Ark1'!Y120)</f>
        <v>48.603696722743642</v>
      </c>
      <c r="AC64" s="113">
        <f>+IF(D64=0,"",'Ark1'!Z120)</f>
        <v>1.4835194797037103</v>
      </c>
      <c r="AD64" s="113">
        <f>+IF(D64=0,"",'Ark1'!AA120)</f>
        <v>2.0731218803538942</v>
      </c>
      <c r="AE64" s="115">
        <f t="shared" si="16"/>
        <v>243.70128288490298</v>
      </c>
      <c r="AF64" s="26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</row>
    <row r="65" spans="1:69" s="3" customFormat="1" ht="15.6">
      <c r="A65" s="26"/>
      <c r="B65" s="403">
        <f>+'Ark1'!C121</f>
        <v>2023</v>
      </c>
      <c r="C65" s="91">
        <f>+'Ark1'!E121</f>
        <v>3</v>
      </c>
      <c r="D65" s="91">
        <f>+'Ark1'!Q121</f>
        <v>582</v>
      </c>
      <c r="E65" s="462">
        <f>+IF(D65=0,"",'Ark1'!R121)</f>
        <v>1118</v>
      </c>
      <c r="F65" s="26"/>
      <c r="G65" s="114">
        <f>+IF(D65=0,"",'Ark1'!AE121)</f>
        <v>2.2127221628468514</v>
      </c>
      <c r="H65" s="114">
        <f>+IF(D65=0,"",'Ark1'!AF121)</f>
        <v>2.2239372677439526</v>
      </c>
      <c r="I65" s="114"/>
      <c r="J65" s="113">
        <f>+IF(D65=0,"",'Ark1'!S121)</f>
        <v>3.6349775784753366</v>
      </c>
      <c r="K65" s="26"/>
      <c r="L65" s="26"/>
      <c r="M65" s="115">
        <f>+IF(D65=0,"",'Ark1'!U121)</f>
        <v>263.7776386404293</v>
      </c>
      <c r="N65" s="128"/>
      <c r="O65" s="115"/>
      <c r="P65" s="424">
        <f>+IF(E65=0,"",'Ark1'!AR121)</f>
        <v>216.2698863636364</v>
      </c>
      <c r="Q65" s="425">
        <f>+IF(E65=0,"",'Ark1'!AS121)</f>
        <v>26.094872732852476</v>
      </c>
      <c r="R65" s="421"/>
      <c r="S65" s="113">
        <f>+IF(D65=0,"",'Ark1'!T121)</f>
        <v>7.4203935599284447</v>
      </c>
      <c r="T65" s="26"/>
      <c r="U65" s="115">
        <f>+IF(D65=0,"",'Ark1'!W121)</f>
        <v>67.799642218246888</v>
      </c>
      <c r="V65" s="128"/>
      <c r="W65" s="115">
        <f>+IF(D65=0,"",'Ark1'!AG121)</f>
        <v>1072.9422348484848</v>
      </c>
      <c r="X65" s="26"/>
      <c r="Y65" s="115">
        <f>+IF(D65=0,"",'Ark1'!AH121)</f>
        <v>94.454382826475822</v>
      </c>
      <c r="Z65" s="115">
        <f>+IF(D65=0,"",'Ark1'!AI121)</f>
        <v>14.847942754919501</v>
      </c>
      <c r="AA65" s="115">
        <f>+IF(D65=0,"",'Ark1'!X121)</f>
        <v>4.8300536672629688</v>
      </c>
      <c r="AB65" s="115">
        <f>+IF(D65=0,"",'Ark1'!Y121)</f>
        <v>47.873000417997474</v>
      </c>
      <c r="AC65" s="113">
        <f>+IF(D65=0,"",'Ark1'!Z121)</f>
        <v>1.4264297627379037</v>
      </c>
      <c r="AD65" s="113">
        <f>+IF(D65=0,"",'Ark1'!AA121)</f>
        <v>2.1325518293490862</v>
      </c>
      <c r="AE65" s="115">
        <f t="shared" si="16"/>
        <v>245.84514438251989</v>
      </c>
      <c r="AF65" s="26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</row>
    <row r="66" spans="1:69" ht="15.6">
      <c r="A66" s="26"/>
      <c r="B66" s="403">
        <f>+'Ark1'!C122</f>
        <v>2023</v>
      </c>
      <c r="C66" s="91">
        <f>+'Ark1'!E122</f>
        <v>4</v>
      </c>
      <c r="D66" s="91">
        <f>+'Ark1'!Q122</f>
        <v>518</v>
      </c>
      <c r="E66" s="462">
        <f>+IF(D66=0,"",'Ark1'!R122)</f>
        <v>1039</v>
      </c>
      <c r="F66" s="26"/>
      <c r="G66" s="114">
        <f>+IF(D66=0,"",'Ark1'!AE122)</f>
        <v>2.0563670189605352</v>
      </c>
      <c r="H66" s="114">
        <f>+IF(D66=0,"",'Ark1'!AF122)</f>
        <v>2.0811084476289952</v>
      </c>
      <c r="I66" s="114"/>
      <c r="J66" s="113">
        <f>+IF(D66=0,"",'Ark1'!S122)</f>
        <v>3.8415458937198066</v>
      </c>
      <c r="K66" s="26"/>
      <c r="L66" s="26"/>
      <c r="M66" s="115">
        <f>+IF(D66=0,"",'Ark1'!U122)</f>
        <v>265.6051010587106</v>
      </c>
      <c r="N66" s="128"/>
      <c r="O66" s="115"/>
      <c r="P66" s="424">
        <f>+IF(E66=0,"",'Ark1'!AR122)</f>
        <v>214.7227848101266</v>
      </c>
      <c r="Q66" s="425">
        <f>+IF(E66=0,"",'Ark1'!AS122)</f>
        <v>26.674716633422495</v>
      </c>
      <c r="R66" s="421"/>
      <c r="S66" s="113">
        <f>+IF(D66=0,"",'Ark1'!T122)</f>
        <v>7.4716073147256941</v>
      </c>
      <c r="T66" s="26"/>
      <c r="U66" s="115">
        <f>+IF(D66=0,"",'Ark1'!W122)</f>
        <v>68.5274302213667</v>
      </c>
      <c r="V66" s="128"/>
      <c r="W66" s="115">
        <f>+IF(D66=0,"",'Ark1'!AG122)</f>
        <v>1054.8037974683539</v>
      </c>
      <c r="X66" s="26"/>
      <c r="Y66" s="115">
        <f>+IF(D66=0,"",'Ark1'!AH122)</f>
        <v>75.938402309913357</v>
      </c>
      <c r="Z66" s="115">
        <f>+IF(D66=0,"",'Ark1'!AI122)</f>
        <v>18.190567853705495</v>
      </c>
      <c r="AA66" s="115">
        <f>+IF(D66=0,"",'Ark1'!X122)</f>
        <v>5.8710298363811351</v>
      </c>
      <c r="AB66" s="115">
        <f>+IF(D66=0,"",'Ark1'!Y122)</f>
        <v>51.940276680435119</v>
      </c>
      <c r="AC66" s="113">
        <f>+IF(D66=0,"",'Ark1'!Z122)</f>
        <v>1.6407302615894277</v>
      </c>
      <c r="AD66" s="113">
        <f>+IF(D66=0,"",'Ark1'!AA122)</f>
        <v>2.1545020607381957</v>
      </c>
      <c r="AE66" s="115">
        <f t="shared" si="16"/>
        <v>251.80521884372459</v>
      </c>
      <c r="AF66" s="26"/>
      <c r="AK66"/>
      <c r="AM66"/>
      <c r="AO66"/>
      <c r="AR66"/>
      <c r="AW66"/>
      <c r="AY66"/>
      <c r="BC66"/>
      <c r="BE66"/>
      <c r="BF66"/>
      <c r="BH66"/>
    </row>
    <row r="67" spans="1:69" ht="15.6">
      <c r="A67" s="26"/>
      <c r="B67" s="403">
        <f>+'Ark1'!C123</f>
        <v>2023</v>
      </c>
      <c r="C67" s="91">
        <f>+'Ark1'!E123</f>
        <v>5</v>
      </c>
      <c r="D67" s="91">
        <f>+'Ark1'!Q123</f>
        <v>504</v>
      </c>
      <c r="E67" s="462">
        <f>+IF(D67=0,"",'Ark1'!R123)</f>
        <v>948</v>
      </c>
      <c r="F67" s="26"/>
      <c r="G67" s="114">
        <f>+IF(D67=0,"",'Ark1'!AE123)</f>
        <v>1.8762617266357913</v>
      </c>
      <c r="H67" s="114">
        <f>+IF(D67=0,"",'Ark1'!AF123)</f>
        <v>1.8442924013185396</v>
      </c>
      <c r="I67" s="114"/>
      <c r="J67" s="113">
        <f>+IF(D67=0,"",'Ark1'!S123)</f>
        <v>3.5870967741935487</v>
      </c>
      <c r="K67" s="26"/>
      <c r="L67" s="26"/>
      <c r="M67" s="115">
        <f>+IF(D67=0,"",'Ark1'!U123)</f>
        <v>257.97563291139227</v>
      </c>
      <c r="N67" s="128"/>
      <c r="O67" s="115"/>
      <c r="P67" s="424">
        <f>+IF(E67=0,"",'Ark1'!AR123)</f>
        <v>215.78320090805903</v>
      </c>
      <c r="Q67" s="425">
        <f>+IF(E67=0,"",'Ark1'!AS123)</f>
        <v>26.005806056187257</v>
      </c>
      <c r="R67" s="421"/>
      <c r="S67" s="113">
        <f>+IF(D67=0,"",'Ark1'!T123)</f>
        <v>7.3364978902953597</v>
      </c>
      <c r="T67" s="26"/>
      <c r="U67" s="115">
        <f>+IF(D67=0,"",'Ark1'!W123)</f>
        <v>68.354430379746844</v>
      </c>
      <c r="V67" s="128"/>
      <c r="W67" s="115">
        <f>+IF(D67=0,"",'Ark1'!AG123)</f>
        <v>1061.9228149829737</v>
      </c>
      <c r="X67" s="26"/>
      <c r="Y67" s="115">
        <f>+IF(D67=0,"",'Ark1'!AH123)</f>
        <v>92.932489451476783</v>
      </c>
      <c r="Z67" s="115">
        <f>+IF(D67=0,"",'Ark1'!AI123)</f>
        <v>11.919831223628689</v>
      </c>
      <c r="AA67" s="115">
        <f>+IF(D67=0,"",'Ark1'!X123)</f>
        <v>5.0632911392405058</v>
      </c>
      <c r="AB67" s="115">
        <f>+IF(D67=0,"",'Ark1'!Y123)</f>
        <v>58.770147879450384</v>
      </c>
      <c r="AC67" s="113">
        <f>+IF(D67=0,"",'Ark1'!Z123)</f>
        <v>1.337480794639742</v>
      </c>
      <c r="AD67" s="113">
        <f>+IF(D67=0,"",'Ark1'!AA123)</f>
        <v>2.1645536206289329</v>
      </c>
      <c r="AE67" s="115">
        <f t="shared" si="16"/>
        <v>242.93256465680935</v>
      </c>
      <c r="AF67" s="26"/>
      <c r="AK67"/>
      <c r="AM67"/>
      <c r="AO67"/>
      <c r="AR67"/>
      <c r="AW67"/>
      <c r="AY67"/>
      <c r="BC67"/>
      <c r="BE67"/>
      <c r="BF67"/>
      <c r="BH67"/>
    </row>
    <row r="68" spans="1:69" ht="15.6">
      <c r="A68" s="26"/>
      <c r="B68" s="403">
        <f>+'Ark1'!C124</f>
        <v>2023</v>
      </c>
      <c r="C68" s="91">
        <f>+'Ark1'!E124</f>
        <v>6</v>
      </c>
      <c r="D68" s="91">
        <f>+'Ark1'!Q124</f>
        <v>431</v>
      </c>
      <c r="E68" s="462">
        <f>+IF(D68=0,"",'Ark1'!R124)</f>
        <v>784</v>
      </c>
      <c r="F68" s="26"/>
      <c r="G68" s="114">
        <f>+IF(D68=0,"",'Ark1'!AE124)</f>
        <v>1.5516763646439455</v>
      </c>
      <c r="H68" s="114">
        <f>+IF(D68=0,"",'Ark1'!AF124)</f>
        <v>1.5692188911979343</v>
      </c>
      <c r="I68" s="114"/>
      <c r="J68" s="113">
        <f>+IF(D68=0,"",'Ark1'!S124)</f>
        <v>3.6179487179487184</v>
      </c>
      <c r="K68" s="26"/>
      <c r="L68" s="26"/>
      <c r="M68" s="115">
        <f>+IF(D68=0,"",'Ark1'!U124)</f>
        <v>265.41454081632691</v>
      </c>
      <c r="N68" s="128"/>
      <c r="O68" s="115"/>
      <c r="P68" s="424">
        <f>+IF(E68=0,"",'Ark1'!AR124)</f>
        <v>216.65040650406499</v>
      </c>
      <c r="Q68" s="425">
        <f>+IF(E68=0,"",'Ark1'!AS124)</f>
        <v>26.062405836886139</v>
      </c>
      <c r="R68" s="421"/>
      <c r="S68" s="113">
        <f>+IF(D68=0,"",'Ark1'!T124)</f>
        <v>7.5892857142857117</v>
      </c>
      <c r="T68" s="26"/>
      <c r="U68" s="115">
        <f>+IF(D68=0,"",'Ark1'!W124)</f>
        <v>71.938775510204081</v>
      </c>
      <c r="V68" s="128"/>
      <c r="W68" s="115">
        <f>+IF(D68=0,"",'Ark1'!AG124)</f>
        <v>1069.761517615176</v>
      </c>
      <c r="X68" s="26"/>
      <c r="Y68" s="115">
        <f>+IF(D68=0,"",'Ark1'!AH124)</f>
        <v>94.132653061224502</v>
      </c>
      <c r="Z68" s="115">
        <f>+IF(D68=0,"",'Ark1'!AI124)</f>
        <v>11.479591836734697</v>
      </c>
      <c r="AA68" s="115">
        <f>+IF(D68=0,"",'Ark1'!X124)</f>
        <v>4.9744897959183678</v>
      </c>
      <c r="AB68" s="115">
        <f>+IF(D68=0,"",'Ark1'!Y124)</f>
        <v>46.357846327407344</v>
      </c>
      <c r="AC68" s="113">
        <f>+IF(D68=0,"",'Ark1'!Z124)</f>
        <v>1.3673444144627991</v>
      </c>
      <c r="AD68" s="113">
        <f>+IF(D68=0,"",'Ark1'!AA124)</f>
        <v>2.0738132824852498</v>
      </c>
      <c r="AE68" s="115">
        <f t="shared" si="16"/>
        <v>248.10627083316356</v>
      </c>
      <c r="AF68" s="26"/>
      <c r="AK68"/>
      <c r="AM68"/>
      <c r="AO68"/>
      <c r="AR68"/>
      <c r="AW68"/>
      <c r="AY68"/>
      <c r="BC68"/>
      <c r="BE68"/>
      <c r="BF68"/>
      <c r="BH68"/>
    </row>
    <row r="69" spans="1:69" ht="15.6">
      <c r="A69" s="26"/>
      <c r="B69" s="403">
        <f>+'Ark1'!C125</f>
        <v>2023</v>
      </c>
      <c r="C69" s="91">
        <f>+'Ark1'!E125</f>
        <v>7</v>
      </c>
      <c r="D69" s="91">
        <f>+'Ark1'!Q125</f>
        <v>430</v>
      </c>
      <c r="E69" s="462">
        <f>+IF(D69=0,"",'Ark1'!R125)</f>
        <v>829</v>
      </c>
      <c r="F69" s="26"/>
      <c r="G69" s="114">
        <f>+IF(D69=0,"",'Ark1'!AE125)</f>
        <v>1.6407394212880499</v>
      </c>
      <c r="H69" s="114">
        <f>+IF(D69=0,"",'Ark1'!AF125)</f>
        <v>1.6569363305940772</v>
      </c>
      <c r="I69" s="114"/>
      <c r="J69" s="113">
        <f>+IF(D69=0,"",'Ark1'!S125)</f>
        <v>3.7475728155339807</v>
      </c>
      <c r="K69" s="26"/>
      <c r="L69" s="26"/>
      <c r="M69" s="115">
        <f>+IF(D69=0,"",'Ark1'!U125)</f>
        <v>265.03823884197806</v>
      </c>
      <c r="N69" s="128"/>
      <c r="O69" s="115"/>
      <c r="P69" s="424">
        <f>+IF(E69=0,"",'Ark1'!AR125)</f>
        <v>215.60025380710661</v>
      </c>
      <c r="Q69" s="425">
        <f>+IF(E69=0,"",'Ark1'!AS125)</f>
        <v>26.495955600156833</v>
      </c>
      <c r="R69" s="421"/>
      <c r="S69" s="113">
        <f>+IF(D69=0,"",'Ark1'!T125)</f>
        <v>7.5898673100120622</v>
      </c>
      <c r="T69" s="26"/>
      <c r="U69" s="115">
        <f>+IF(D69=0,"",'Ark1'!W125)</f>
        <v>69.96381182147168</v>
      </c>
      <c r="V69" s="128"/>
      <c r="W69" s="115">
        <f>+IF(D69=0,"",'Ark1'!AG125)</f>
        <v>1054.2728426395936</v>
      </c>
      <c r="X69" s="26"/>
      <c r="Y69" s="115">
        <f>+IF(D69=0,"",'Ark1'!AH125)</f>
        <v>94.933655006031373</v>
      </c>
      <c r="Z69" s="115">
        <f>+IF(D69=0,"",'Ark1'!AI125)</f>
        <v>16.405307599517499</v>
      </c>
      <c r="AA69" s="115">
        <f>+IF(D69=0,"",'Ark1'!X125)</f>
        <v>5.910735826296742</v>
      </c>
      <c r="AB69" s="115">
        <f>+IF(D69=0,"",'Ark1'!Y125)</f>
        <v>50.377752018789238</v>
      </c>
      <c r="AC69" s="113">
        <f>+IF(D69=0,"",'Ark1'!Z125)</f>
        <v>1.5988814076851603</v>
      </c>
      <c r="AD69" s="113">
        <f>+IF(D69=0,"",'Ark1'!AA125)</f>
        <v>2.2354083575973402</v>
      </c>
      <c r="AE69" s="115">
        <f t="shared" si="16"/>
        <v>251.3943526975419</v>
      </c>
      <c r="AF69" s="26"/>
      <c r="AK69"/>
      <c r="AM69"/>
      <c r="AO69"/>
      <c r="AR69"/>
      <c r="AW69"/>
      <c r="AY69"/>
      <c r="BC69"/>
      <c r="BE69"/>
      <c r="BF69"/>
      <c r="BH69"/>
    </row>
    <row r="70" spans="1:69" ht="15.6">
      <c r="A70" s="26"/>
      <c r="B70" s="403">
        <f>+'Ark1'!C126</f>
        <v>2023</v>
      </c>
      <c r="C70" s="91">
        <f>+'Ark1'!E126</f>
        <v>8</v>
      </c>
      <c r="D70" s="91">
        <f>+'Ark1'!Q126</f>
        <v>396</v>
      </c>
      <c r="E70" s="462">
        <f>+IF(D70=0,"",'Ark1'!R126)</f>
        <v>719</v>
      </c>
      <c r="F70" s="26"/>
      <c r="G70" s="114">
        <f>+IF(D70=0,"",'Ark1'!AE126)</f>
        <v>1.4230297272691288</v>
      </c>
      <c r="H70" s="114">
        <f>+IF(D70=0,"",'Ark1'!AF126)</f>
        <v>1.4409310897340404</v>
      </c>
      <c r="I70" s="114"/>
      <c r="J70" s="113">
        <f>+IF(D70=0,"",'Ark1'!S126)</f>
        <v>3.7273991655076495</v>
      </c>
      <c r="K70" s="26"/>
      <c r="L70" s="26"/>
      <c r="M70" s="115">
        <f>+IF(D70=0,"",'Ark1'!U126)</f>
        <v>265.74895688456161</v>
      </c>
      <c r="N70" s="128"/>
      <c r="O70" s="115"/>
      <c r="P70" s="424">
        <f>+IF(E70=0,"",'Ark1'!AR126)</f>
        <v>215.93164933135219</v>
      </c>
      <c r="Q70" s="425">
        <f>+IF(E70=0,"",'Ark1'!AS126)</f>
        <v>26.363610792502961</v>
      </c>
      <c r="R70" s="421"/>
      <c r="S70" s="113">
        <f>+IF(D70=0,"",'Ark1'!T126)</f>
        <v>7.6008344923504865</v>
      </c>
      <c r="T70" s="26"/>
      <c r="U70" s="115">
        <f>+IF(D70=0,"",'Ark1'!W126)</f>
        <v>71.627260083449244</v>
      </c>
      <c r="V70" s="128"/>
      <c r="W70" s="115">
        <f>+IF(D70=0,"",'Ark1'!AG126)</f>
        <v>1051.0757800891531</v>
      </c>
      <c r="X70" s="26"/>
      <c r="Y70" s="115">
        <f>+IF(D70=0,"",'Ark1'!AH126)</f>
        <v>93.602225312934635</v>
      </c>
      <c r="Z70" s="115">
        <f>+IF(D70=0,"",'Ark1'!AI126)</f>
        <v>13.21279554937413</v>
      </c>
      <c r="AA70" s="115">
        <f>+IF(D70=0,"",'Ark1'!X126)</f>
        <v>6.81502086230876</v>
      </c>
      <c r="AB70" s="115">
        <f>+IF(D70=0,"",'Ark1'!Y126)</f>
        <v>50.202676520164687</v>
      </c>
      <c r="AC70" s="113">
        <f>+IF(D70=0,"",'Ark1'!Z126)</f>
        <v>1.541529971910031</v>
      </c>
      <c r="AD70" s="113">
        <f>+IF(D70=0,"",'Ark1'!AA126)</f>
        <v>2.1235940286402406</v>
      </c>
      <c r="AE70" s="115">
        <f t="shared" si="16"/>
        <v>252.83520172258235</v>
      </c>
      <c r="AF70" s="26"/>
      <c r="AK70"/>
      <c r="AM70"/>
      <c r="AO70"/>
      <c r="AR70"/>
      <c r="AW70"/>
      <c r="AY70"/>
      <c r="BC70"/>
      <c r="BE70"/>
      <c r="BF70"/>
      <c r="BH70"/>
    </row>
    <row r="71" spans="1:69" ht="15.6">
      <c r="A71" s="26"/>
      <c r="B71" s="403">
        <f>+'Ark1'!C127</f>
        <v>2023</v>
      </c>
      <c r="C71" s="91">
        <f>+'Ark1'!E127</f>
        <v>9</v>
      </c>
      <c r="D71" s="91">
        <f>+'Ark1'!Q127</f>
        <v>408</v>
      </c>
      <c r="E71" s="462">
        <f>+IF(D71=0,"",'Ark1'!R127)</f>
        <v>745</v>
      </c>
      <c r="F71" s="26"/>
      <c r="G71" s="114">
        <f>+IF(D71=0,"",'Ark1'!AE127)</f>
        <v>1.4744883822190555</v>
      </c>
      <c r="H71" s="114">
        <f>+IF(D71=0,"",'Ark1'!AF127)</f>
        <v>1.4728765358017724</v>
      </c>
      <c r="I71" s="114"/>
      <c r="J71" s="113">
        <f>+IF(D71=0,"",'Ark1'!S127)</f>
        <v>3.7493261455525606</v>
      </c>
      <c r="K71" s="26"/>
      <c r="L71" s="26"/>
      <c r="M71" s="115">
        <f>+IF(D71=0,"",'Ark1'!U127)</f>
        <v>262.16053691275192</v>
      </c>
      <c r="N71" s="128"/>
      <c r="O71" s="115"/>
      <c r="P71" s="424">
        <f>+IF(E71=0,"",'Ark1'!AR127)</f>
        <v>215.09186746987953</v>
      </c>
      <c r="Q71" s="425">
        <f>+IF(E71=0,"",'Ark1'!AS127)</f>
        <v>26.37623146638693</v>
      </c>
      <c r="R71" s="421"/>
      <c r="S71" s="113">
        <f>+IF(D71=0,"",'Ark1'!T127)</f>
        <v>7.4751677852348992</v>
      </c>
      <c r="T71" s="26"/>
      <c r="U71" s="115">
        <f>+IF(D71=0,"",'Ark1'!W127)</f>
        <v>68.590604026845654</v>
      </c>
      <c r="V71" s="128"/>
      <c r="W71" s="115">
        <f>+IF(D71=0,"",'Ark1'!AG127)</f>
        <v>1061.8810240963855</v>
      </c>
      <c r="X71" s="26"/>
      <c r="Y71" s="115">
        <f>+IF(D71=0,"",'Ark1'!AH127)</f>
        <v>89.127516778523486</v>
      </c>
      <c r="Z71" s="115">
        <f>+IF(D71=0,"",'Ark1'!AI127)</f>
        <v>19.328859060402685</v>
      </c>
      <c r="AA71" s="115">
        <f>+IF(D71=0,"",'Ark1'!X127)</f>
        <v>4.1610738255033555</v>
      </c>
      <c r="AB71" s="115">
        <f>+IF(D71=0,"",'Ark1'!Y127)</f>
        <v>49.98251908894445</v>
      </c>
      <c r="AC71" s="113">
        <f>+IF(D71=0,"",'Ark1'!Z127)</f>
        <v>1.60669836272171</v>
      </c>
      <c r="AD71" s="113">
        <f>+IF(D71=0,"",'Ark1'!AA127)</f>
        <v>2.1248894496397699</v>
      </c>
      <c r="AE71" s="115">
        <f t="shared" si="16"/>
        <v>246.88315448130274</v>
      </c>
      <c r="AF71" s="26"/>
      <c r="AK71"/>
      <c r="AM71"/>
      <c r="AO71"/>
      <c r="AR71"/>
      <c r="AW71"/>
      <c r="AY71"/>
      <c r="BC71"/>
      <c r="BE71"/>
      <c r="BF71"/>
      <c r="BH71"/>
    </row>
    <row r="72" spans="1:69" ht="15.6">
      <c r="A72" s="26"/>
      <c r="B72" s="403">
        <f>+'Ark1'!C128</f>
        <v>2023</v>
      </c>
      <c r="C72" s="91">
        <f>+'Ark1'!E128</f>
        <v>10</v>
      </c>
      <c r="D72" s="91">
        <f>+'Ark1'!Q128</f>
        <v>582</v>
      </c>
      <c r="E72" s="462">
        <f>+IF(D72=0,"",'Ark1'!R128)</f>
        <v>1051</v>
      </c>
      <c r="F72" s="26"/>
      <c r="G72" s="114">
        <f>+IF(D72=0,"",'Ark1'!AE128)</f>
        <v>2.0801171673989622</v>
      </c>
      <c r="H72" s="114">
        <f>+IF(D72=0,"",'Ark1'!AF128)</f>
        <v>2.0741591951204588</v>
      </c>
      <c r="I72" s="114"/>
      <c r="J72" s="113">
        <f>+IF(D72=0,"",'Ark1'!S128)</f>
        <v>3.7333333333333343</v>
      </c>
      <c r="K72" s="26"/>
      <c r="L72" s="26"/>
      <c r="M72" s="115">
        <f>+IF(D72=0,"",'Ark1'!U128)</f>
        <v>261.69571836346358</v>
      </c>
      <c r="N72" s="128"/>
      <c r="O72" s="115"/>
      <c r="P72" s="424">
        <f>+IF(E72=0,"",'Ark1'!AR128)</f>
        <v>214.88698284561048</v>
      </c>
      <c r="Q72" s="425">
        <f>+IF(E72=0,"",'Ark1'!AS128)</f>
        <v>26.392545961041328</v>
      </c>
      <c r="R72" s="421"/>
      <c r="S72" s="113">
        <f>+IF(D72=0,"",'Ark1'!T128)</f>
        <v>7.457659372026642</v>
      </c>
      <c r="T72" s="26"/>
      <c r="U72" s="115">
        <f>+IF(D72=0,"",'Ark1'!W128)</f>
        <v>68.125594671741197</v>
      </c>
      <c r="V72" s="128"/>
      <c r="W72" s="115">
        <f>+IF(D72=0,"",'Ark1'!AG128)</f>
        <v>1073.5721493440967</v>
      </c>
      <c r="X72" s="26"/>
      <c r="Y72" s="115">
        <f>+IF(D72=0,"",'Ark1'!AH128)</f>
        <v>94.291151284490979</v>
      </c>
      <c r="Z72" s="115">
        <f>+IF(D72=0,"",'Ark1'!AI128)</f>
        <v>17.88772597526166</v>
      </c>
      <c r="AA72" s="115">
        <f>+IF(D72=0,"",'Ark1'!X128)</f>
        <v>5.2331113225499521</v>
      </c>
      <c r="AB72" s="115">
        <f>+IF(D72=0,"",'Ark1'!Y128)</f>
        <v>49.481252211241298</v>
      </c>
      <c r="AC72" s="113">
        <f>+IF(D72=0,"",'Ark1'!Z128)</f>
        <v>1.5768893356040325</v>
      </c>
      <c r="AD72" s="113">
        <f>+IF(D72=0,"",'Ark1'!AA128)</f>
        <v>2.1377103987357984</v>
      </c>
      <c r="AE72" s="115">
        <f t="shared" si="16"/>
        <v>243.76164985590177</v>
      </c>
      <c r="AF72" s="26"/>
      <c r="AK72"/>
      <c r="AM72"/>
      <c r="AO72"/>
      <c r="AR72"/>
      <c r="AW72"/>
      <c r="AY72"/>
      <c r="BC72"/>
      <c r="BE72"/>
      <c r="BF72"/>
      <c r="BH72"/>
    </row>
    <row r="73" spans="1:69" ht="15.6">
      <c r="A73" s="26"/>
      <c r="B73" s="403">
        <f>+'Ark1'!C129</f>
        <v>2023</v>
      </c>
      <c r="C73" s="91">
        <f>+'Ark1'!E129</f>
        <v>11</v>
      </c>
      <c r="D73" s="91">
        <f>+'Ark1'!Q129</f>
        <v>555</v>
      </c>
      <c r="E73" s="462">
        <f>+IF(D73=0,"",'Ark1'!R129)</f>
        <v>1039</v>
      </c>
      <c r="F73" s="26"/>
      <c r="G73" s="114">
        <f>+IF(D73=0,"",'Ark1'!AE129)</f>
        <v>2.0563670189605352</v>
      </c>
      <c r="H73" s="114">
        <f>+IF(D73=0,"",'Ark1'!AF129)</f>
        <v>2.0570232358419451</v>
      </c>
      <c r="I73" s="114"/>
      <c r="J73" s="113">
        <f>+IF(D73=0,"",'Ark1'!S129)</f>
        <v>3.6718146718146718</v>
      </c>
      <c r="K73" s="26"/>
      <c r="L73" s="26"/>
      <c r="M73" s="115">
        <f>+IF(D73=0,"",'Ark1'!U129)</f>
        <v>262.53118383060649</v>
      </c>
      <c r="N73" s="128"/>
      <c r="O73" s="115"/>
      <c r="P73" s="424">
        <f>+IF(E73=0,"",'Ark1'!AR129)</f>
        <v>215.41812564366631</v>
      </c>
      <c r="Q73" s="425">
        <f>+IF(E73=0,"",'Ark1'!AS129)</f>
        <v>26.216227180295977</v>
      </c>
      <c r="R73" s="421"/>
      <c r="S73" s="113">
        <f>+IF(D73=0,"",'Ark1'!T129)</f>
        <v>7.4812319538017311</v>
      </c>
      <c r="T73" s="26"/>
      <c r="U73" s="115">
        <f>+IF(D73=0,"",'Ark1'!W129)</f>
        <v>68.719923002887398</v>
      </c>
      <c r="V73" s="128"/>
      <c r="W73" s="115">
        <f>+IF(D73=0,"",'Ark1'!AG129)</f>
        <v>1064.8609680741502</v>
      </c>
      <c r="X73" s="26"/>
      <c r="Y73" s="115">
        <f>+IF(D73=0,"",'Ark1'!AH129)</f>
        <v>93.45524542829645</v>
      </c>
      <c r="Z73" s="115">
        <f>+IF(D73=0,"",'Ark1'!AI129)</f>
        <v>16.169393647738211</v>
      </c>
      <c r="AA73" s="115">
        <f>+IF(D73=0,"",'Ark1'!X129)</f>
        <v>5.5822906641000971</v>
      </c>
      <c r="AB73" s="115">
        <f>+IF(D73=0,"",'Ark1'!Y129)</f>
        <v>50.727571741481682</v>
      </c>
      <c r="AC73" s="113">
        <f>+IF(D73=0,"",'Ark1'!Z129)</f>
        <v>1.5343266117596748</v>
      </c>
      <c r="AD73" s="113">
        <f>+IF(D73=0,"",'Ark1'!AA129)</f>
        <v>2.1732878325207672</v>
      </c>
      <c r="AE73" s="115">
        <f t="shared" si="16"/>
        <v>246.54033878751909</v>
      </c>
      <c r="AF73" s="26"/>
      <c r="AK73"/>
      <c r="AM73"/>
      <c r="AO73"/>
      <c r="AR73"/>
      <c r="AW73"/>
      <c r="AY73"/>
      <c r="BC73"/>
      <c r="BE73"/>
      <c r="BF73"/>
      <c r="BH73"/>
    </row>
    <row r="74" spans="1:69" ht="15.6">
      <c r="A74" s="26"/>
      <c r="B74" s="403">
        <f>+'Ark1'!C130</f>
        <v>2023</v>
      </c>
      <c r="C74" s="91">
        <f>+'Ark1'!E130</f>
        <v>12</v>
      </c>
      <c r="D74" s="91">
        <f>+'Ark1'!Q130</f>
        <v>514</v>
      </c>
      <c r="E74" s="462">
        <f>+IF(D74=0,"",'Ark1'!R130)</f>
        <v>1011</v>
      </c>
      <c r="F74" s="26"/>
      <c r="G74" s="114">
        <f>+IF(D74=0,"",'Ark1'!AE130)</f>
        <v>2.0009500059375367</v>
      </c>
      <c r="H74" s="114">
        <f>+IF(D74=0,"",'Ark1'!AF130)</f>
        <v>2.0333897443210511</v>
      </c>
      <c r="I74" s="114"/>
      <c r="J74" s="113">
        <f>+IF(D74=0,"",'Ark1'!S130)</f>
        <v>3.803376365441907</v>
      </c>
      <c r="K74" s="26"/>
      <c r="L74" s="26"/>
      <c r="M74" s="115">
        <f>+IF(D74=0,"",'Ark1'!U130)</f>
        <v>266.70227497527219</v>
      </c>
      <c r="N74" s="128"/>
      <c r="O74" s="115"/>
      <c r="P74" s="424">
        <f>+IF(E74=0,"",'Ark1'!AR130)</f>
        <v>215.63447559709243</v>
      </c>
      <c r="Q74" s="425">
        <f>+IF(E74=0,"",'Ark1'!AS130)</f>
        <v>26.695599027652168</v>
      </c>
      <c r="R74" s="421"/>
      <c r="S74" s="113">
        <f>+IF(D74=0,"",'Ark1'!T130)</f>
        <v>7.7527200791295758</v>
      </c>
      <c r="T74" s="26"/>
      <c r="U74" s="115">
        <f>+IF(D74=0,"",'Ark1'!W130)</f>
        <v>71.711177052423338</v>
      </c>
      <c r="V74" s="128"/>
      <c r="W74" s="115">
        <f>+IF(D74=0,"",'Ark1'!AG130)</f>
        <v>1066.4641744548285</v>
      </c>
      <c r="X74" s="26"/>
      <c r="Y74" s="115">
        <f>+IF(D74=0,"",'Ark1'!AH130)</f>
        <v>94.955489614243362</v>
      </c>
      <c r="Z74" s="115">
        <f>+IF(D74=0,"",'Ark1'!AI130)</f>
        <v>18.298714144411473</v>
      </c>
      <c r="AA74" s="115">
        <f>+IF(D74=0,"",'Ark1'!X130)</f>
        <v>6.7260138476755689</v>
      </c>
      <c r="AB74" s="115">
        <f>+IF(D74=0,"",'Ark1'!Y130)</f>
        <v>53.529578101443505</v>
      </c>
      <c r="AC74" s="113">
        <f>+IF(D74=0,"",'Ark1'!Z130)</f>
        <v>1.6242493003118361</v>
      </c>
      <c r="AD74" s="113">
        <f>+IF(D74=0,"",'Ark1'!AA130)</f>
        <v>2.2818641666317157</v>
      </c>
      <c r="AE74" s="115">
        <f t="shared" si="16"/>
        <v>250.08085725112065</v>
      </c>
      <c r="AF74" s="26"/>
      <c r="AK74"/>
      <c r="AM74"/>
      <c r="AO74"/>
      <c r="AR74"/>
      <c r="AW74"/>
      <c r="AY74"/>
      <c r="BC74"/>
      <c r="BE74"/>
      <c r="BF74"/>
      <c r="BH74"/>
    </row>
    <row r="75" spans="1:69" ht="15.6">
      <c r="A75" s="26"/>
      <c r="B75" s="403">
        <f>+'Ark1'!C131</f>
        <v>2023</v>
      </c>
      <c r="C75" s="91">
        <f>+'Ark1'!E131</f>
        <v>13</v>
      </c>
      <c r="D75" s="91">
        <f>+'Ark1'!Q131</f>
        <v>524</v>
      </c>
      <c r="E75" s="462">
        <f>+IF(D75=0,"",'Ark1'!R131)</f>
        <v>953</v>
      </c>
      <c r="F75" s="26"/>
      <c r="G75" s="114">
        <f>+IF(D75=0,"",'Ark1'!AE131)</f>
        <v>1.8861576218184697</v>
      </c>
      <c r="H75" s="114">
        <f>+IF(D75=0,"",'Ark1'!AF131)</f>
        <v>1.9196625687318036</v>
      </c>
      <c r="I75" s="114"/>
      <c r="J75" s="113">
        <f>+IF(D75=0,"",'Ark1'!S131)</f>
        <v>3.8768421052631594</v>
      </c>
      <c r="K75" s="26"/>
      <c r="L75" s="26"/>
      <c r="M75" s="115">
        <f>+IF(D75=0,"",'Ark1'!U131)</f>
        <v>267.10944386149021</v>
      </c>
      <c r="N75" s="128"/>
      <c r="O75" s="115"/>
      <c r="P75" s="424">
        <f>+IF(E75=0,"",'Ark1'!AR131)</f>
        <v>215.42063492063488</v>
      </c>
      <c r="Q75" s="425">
        <f>+IF(E75=0,"",'Ark1'!AS131)</f>
        <v>26.808627372756124</v>
      </c>
      <c r="R75" s="421"/>
      <c r="S75" s="113">
        <f>+IF(D75=0,"",'Ark1'!T131)</f>
        <v>7.7597061909758684</v>
      </c>
      <c r="T75" s="26"/>
      <c r="U75" s="115">
        <f>+IF(D75=0,"",'Ark1'!W131)</f>
        <v>73.032528856243488</v>
      </c>
      <c r="V75" s="128"/>
      <c r="W75" s="115">
        <f>+IF(D75=0,"",'Ark1'!AG131)</f>
        <v>1057.2653061224489</v>
      </c>
      <c r="X75" s="26"/>
      <c r="Y75" s="115">
        <f>+IF(D75=0,"",'Ark1'!AH131)</f>
        <v>92.549842602308502</v>
      </c>
      <c r="Z75" s="115">
        <f>+IF(D75=0,"",'Ark1'!AI131)</f>
        <v>16.579223504721931</v>
      </c>
      <c r="AA75" s="115">
        <f>+IF(D75=0,"",'Ark1'!X131)</f>
        <v>6.5057712486883519</v>
      </c>
      <c r="AB75" s="115">
        <f>+IF(D75=0,"",'Ark1'!Y131)</f>
        <v>49.047545245953359</v>
      </c>
      <c r="AC75" s="113">
        <f>+IF(D75=0,"",'Ark1'!Z131)</f>
        <v>1.6503046913144761</v>
      </c>
      <c r="AD75" s="113">
        <f>+IF(D75=0,"",'Ark1'!AA131)</f>
        <v>2.2065372485664265</v>
      </c>
      <c r="AE75" s="115">
        <f t="shared" si="16"/>
        <v>252.64183201198745</v>
      </c>
      <c r="AF75" s="26"/>
      <c r="AK75"/>
      <c r="AM75"/>
      <c r="AO75"/>
      <c r="AR75"/>
      <c r="AW75"/>
      <c r="AY75"/>
      <c r="BC75"/>
      <c r="BE75"/>
      <c r="BF75"/>
      <c r="BH75"/>
    </row>
    <row r="76" spans="1:69" ht="15.6">
      <c r="A76" s="26"/>
      <c r="B76" s="403">
        <f>+'Ark1'!C132</f>
        <v>2023</v>
      </c>
      <c r="C76" s="91">
        <f>+'Ark1'!E132</f>
        <v>14</v>
      </c>
      <c r="D76" s="91">
        <f>+'Ark1'!Q132</f>
        <v>165</v>
      </c>
      <c r="E76" s="462">
        <f>+IF(D76=0,"",'Ark1'!R132)</f>
        <v>279</v>
      </c>
      <c r="F76" s="26"/>
      <c r="G76" s="114">
        <f>+IF(D76=0,"",'Ark1'!AE132)</f>
        <v>0.55219095119344486</v>
      </c>
      <c r="H76" s="114">
        <f>+IF(D76=0,"",'Ark1'!AF132)</f>
        <v>0.55682101749575197</v>
      </c>
      <c r="I76" s="114"/>
      <c r="J76" s="113">
        <f>+IF(D76=0,"",'Ark1'!S132)</f>
        <v>3.8273381294964008</v>
      </c>
      <c r="K76" s="26"/>
      <c r="L76" s="26"/>
      <c r="M76" s="115">
        <f>+IF(D76=0,"",'Ark1'!U132)</f>
        <v>264.64802867383503</v>
      </c>
      <c r="N76" s="128"/>
      <c r="O76" s="115"/>
      <c r="P76" s="424">
        <f>+IF(E76=0,"",'Ark1'!AR132)</f>
        <v>216.70135746606337</v>
      </c>
      <c r="Q76" s="425">
        <f>+IF(E76=0,"",'Ark1'!AS132)</f>
        <v>26.313443672002393</v>
      </c>
      <c r="R76" s="421"/>
      <c r="S76" s="113">
        <f>+IF(D76=0,"",'Ark1'!T132)</f>
        <v>7.6594982078853056</v>
      </c>
      <c r="T76" s="26"/>
      <c r="U76" s="115">
        <f>+IF(D76=0,"",'Ark1'!W132)</f>
        <v>69.175627240143399</v>
      </c>
      <c r="V76" s="128"/>
      <c r="W76" s="115">
        <f>+IF(D76=0,"",'Ark1'!AG132)</f>
        <v>1096.8506787330321</v>
      </c>
      <c r="X76" s="26"/>
      <c r="Y76" s="115">
        <f>+IF(D76=0,"",'Ark1'!AH132)</f>
        <v>79.211469534050195</v>
      </c>
      <c r="Z76" s="115">
        <f>+IF(D76=0,"",'Ark1'!AI132)</f>
        <v>17.921146953405017</v>
      </c>
      <c r="AA76" s="115">
        <f>+IF(D76=0,"",'Ark1'!X132)</f>
        <v>6.4516129032258052</v>
      </c>
      <c r="AB76" s="115">
        <f>+IF(D76=0,"",'Ark1'!Y132)</f>
        <v>53.370225023443211</v>
      </c>
      <c r="AC76" s="113">
        <f>+IF(D76=0,"",'Ark1'!Z132)</f>
        <v>1.7770578086843996</v>
      </c>
      <c r="AD76" s="113">
        <f>+IF(D76=0,"",'Ark1'!AA132)</f>
        <v>2.303692166429153</v>
      </c>
      <c r="AE76" s="115">
        <f t="shared" si="16"/>
        <v>241.27990601193679</v>
      </c>
      <c r="AF76" s="26"/>
      <c r="AK76"/>
      <c r="AM76"/>
      <c r="AO76"/>
      <c r="AR76"/>
      <c r="AW76"/>
      <c r="AY76"/>
      <c r="BC76"/>
      <c r="BE76"/>
      <c r="BF76"/>
      <c r="BH76"/>
    </row>
    <row r="77" spans="1:69" ht="15.6">
      <c r="A77" s="26"/>
      <c r="B77" s="403">
        <f>+'Ark1'!C133</f>
        <v>2023</v>
      </c>
      <c r="C77" s="91">
        <f>+'Ark1'!E133</f>
        <v>15</v>
      </c>
      <c r="D77" s="91">
        <f>+'Ark1'!Q133</f>
        <v>451</v>
      </c>
      <c r="E77" s="462">
        <f>+IF(D77=0,"",'Ark1'!R133)</f>
        <v>774</v>
      </c>
      <c r="F77" s="26"/>
      <c r="G77" s="114">
        <f>+IF(D77=0,"",'Ark1'!AE133)</f>
        <v>1.5318845742785887</v>
      </c>
      <c r="H77" s="114">
        <f>+IF(D77=0,"",'Ark1'!AF133)</f>
        <v>1.5690997396085291</v>
      </c>
      <c r="I77" s="114"/>
      <c r="J77" s="113">
        <f>+IF(D77=0,"",'Ark1'!S133)</f>
        <v>3.8626943005181342</v>
      </c>
      <c r="K77" s="26"/>
      <c r="L77" s="26"/>
      <c r="M77" s="115">
        <f>+IF(D77=0,"",'Ark1'!U133)</f>
        <v>268.82325581395344</v>
      </c>
      <c r="N77" s="128"/>
      <c r="O77" s="115"/>
      <c r="P77" s="424">
        <f>+IF(E77=0,"",'Ark1'!AR133)</f>
        <v>215.69123783031995</v>
      </c>
      <c r="Q77" s="425">
        <f>+IF(E77=0,"",'Ark1'!AS133)</f>
        <v>26.976068519022167</v>
      </c>
      <c r="R77" s="421"/>
      <c r="S77" s="113">
        <f>+IF(D77=0,"",'Ark1'!T133)</f>
        <v>7.8901808785529726</v>
      </c>
      <c r="T77" s="26"/>
      <c r="U77" s="115">
        <f>+IF(D77=0,"",'Ark1'!W133)</f>
        <v>74.289405684754541</v>
      </c>
      <c r="V77" s="128"/>
      <c r="W77" s="115">
        <f>+IF(D77=0,"",'Ark1'!AG133)</f>
        <v>1068.7162726008348</v>
      </c>
      <c r="X77" s="26"/>
      <c r="Y77" s="115">
        <f>+IF(D77=0,"",'Ark1'!AH133)</f>
        <v>92.764857881136962</v>
      </c>
      <c r="Z77" s="115">
        <f>+IF(D77=0,"",'Ark1'!AI133)</f>
        <v>15.762273901808788</v>
      </c>
      <c r="AA77" s="115">
        <f>+IF(D77=0,"",'Ark1'!X133)</f>
        <v>5.4263565891472867</v>
      </c>
      <c r="AB77" s="115">
        <f>+IF(D77=0,"",'Ark1'!Y133)</f>
        <v>51.342028376095847</v>
      </c>
      <c r="AC77" s="113">
        <f>+IF(D77=0,"",'Ark1'!Z133)</f>
        <v>1.5256653487080956</v>
      </c>
      <c r="AD77" s="113">
        <f>+IF(D77=0,"",'Ark1'!AA133)</f>
        <v>2.1892577101127495</v>
      </c>
      <c r="AE77" s="115">
        <f t="shared" si="16"/>
        <v>251.53846975656452</v>
      </c>
      <c r="AF77" s="26"/>
      <c r="AK77"/>
      <c r="AM77"/>
      <c r="AO77"/>
      <c r="AR77"/>
      <c r="AW77"/>
      <c r="AY77"/>
      <c r="BC77"/>
      <c r="BE77"/>
      <c r="BF77"/>
      <c r="BH77"/>
    </row>
    <row r="78" spans="1:69" ht="15.6">
      <c r="A78" s="26"/>
      <c r="B78" s="403">
        <f>+'Ark1'!C134</f>
        <v>2023</v>
      </c>
      <c r="C78" s="91">
        <f>+'Ark1'!E134</f>
        <v>16</v>
      </c>
      <c r="D78" s="91">
        <f>+'Ark1'!Q134</f>
        <v>541</v>
      </c>
      <c r="E78" s="462">
        <f>+IF(D78=0,"",'Ark1'!R134)</f>
        <v>993</v>
      </c>
      <c r="F78" s="26"/>
      <c r="G78" s="114">
        <f>+IF(D78=0,"",'Ark1'!AE134)</f>
        <v>1.9653247832798952</v>
      </c>
      <c r="H78" s="114">
        <f>+IF(D78=0,"",'Ark1'!AF134)</f>
        <v>2.0026554213709225</v>
      </c>
      <c r="I78" s="114"/>
      <c r="J78" s="113">
        <f>+IF(D78=0,"",'Ark1'!S134)</f>
        <v>3.8725985844287152</v>
      </c>
      <c r="K78" s="26"/>
      <c r="L78" s="26"/>
      <c r="M78" s="115">
        <f>+IF(D78=0,"",'Ark1'!U134)</f>
        <v>267.43252769385685</v>
      </c>
      <c r="N78" s="128"/>
      <c r="O78" s="115"/>
      <c r="P78" s="424">
        <f>+IF(E78=0,"",'Ark1'!AR134)</f>
        <v>215.80600214362275</v>
      </c>
      <c r="Q78" s="425">
        <f>+IF(E78=0,"",'Ark1'!AS134)</f>
        <v>26.746588265894086</v>
      </c>
      <c r="R78" s="421"/>
      <c r="S78" s="113">
        <f>+IF(D78=0,"",'Ark1'!T134)</f>
        <v>7.7150050352467279</v>
      </c>
      <c r="T78" s="26"/>
      <c r="U78" s="115">
        <f>+IF(D78=0,"",'Ark1'!W134)</f>
        <v>69.587109768378639</v>
      </c>
      <c r="V78" s="128"/>
      <c r="W78" s="115">
        <f>+IF(D78=0,"",'Ark1'!AG134)</f>
        <v>1057.6859592711685</v>
      </c>
      <c r="X78" s="26"/>
      <c r="Y78" s="115">
        <f>+IF(D78=0,"",'Ark1'!AH134)</f>
        <v>93.957703927492418</v>
      </c>
      <c r="Z78" s="115">
        <f>+IF(D78=0,"",'Ark1'!AI134)</f>
        <v>20.443101711983889</v>
      </c>
      <c r="AA78" s="115">
        <f>+IF(D78=0,"",'Ark1'!X134)</f>
        <v>8.358509566968781</v>
      </c>
      <c r="AB78" s="115">
        <f>+IF(D78=0,"",'Ark1'!Y134)</f>
        <v>52.429452714472959</v>
      </c>
      <c r="AC78" s="113">
        <f>+IF(D78=0,"",'Ark1'!Z134)</f>
        <v>1.7083290253536059</v>
      </c>
      <c r="AD78" s="113">
        <f>+IF(D78=0,"",'Ark1'!AA134)</f>
        <v>2.2368214088479195</v>
      </c>
      <c r="AE78" s="115">
        <f t="shared" si="16"/>
        <v>252.84681653346291</v>
      </c>
      <c r="AF78" s="26"/>
      <c r="AK78"/>
      <c r="AM78"/>
      <c r="AO78"/>
      <c r="AR78"/>
      <c r="AW78"/>
      <c r="AY78"/>
      <c r="BC78"/>
      <c r="BE78"/>
      <c r="BF78"/>
      <c r="BH78"/>
    </row>
    <row r="79" spans="1:69" ht="15.6">
      <c r="A79" s="26"/>
      <c r="B79" s="403">
        <f>+'Ark1'!C135</f>
        <v>2023</v>
      </c>
      <c r="C79" s="91">
        <f>+'Ark1'!E135</f>
        <v>17</v>
      </c>
      <c r="D79" s="91">
        <f>+'Ark1'!Q135</f>
        <v>551</v>
      </c>
      <c r="E79" s="462">
        <f>+IF(D79=0,"",'Ark1'!R135)</f>
        <v>1062</v>
      </c>
      <c r="F79" s="26"/>
      <c r="G79" s="114">
        <f>+IF(D79=0,"",'Ark1'!AE135)</f>
        <v>2.1018881368008553</v>
      </c>
      <c r="H79" s="114">
        <f>+IF(D79=0,"",'Ark1'!AF135)</f>
        <v>2.1431132756815594</v>
      </c>
      <c r="I79" s="114"/>
      <c r="J79" s="113">
        <f>+IF(D79=0,"",'Ark1'!S135)</f>
        <v>3.9632075471698118</v>
      </c>
      <c r="K79" s="26"/>
      <c r="L79" s="26"/>
      <c r="M79" s="115">
        <f>+IF(D79=0,"",'Ark1'!U135)</f>
        <v>267.59491525423709</v>
      </c>
      <c r="N79" s="128"/>
      <c r="O79" s="115"/>
      <c r="P79" s="424">
        <f>+IF(E79=0,"",'Ark1'!AR135)</f>
        <v>214.72</v>
      </c>
      <c r="Q79" s="425">
        <f>+IF(E79=0,"",'Ark1'!AS135)</f>
        <v>27.1341515817515</v>
      </c>
      <c r="R79" s="421"/>
      <c r="S79" s="113">
        <f>+IF(D79=0,"",'Ark1'!T135)</f>
        <v>7.7758945386064049</v>
      </c>
      <c r="T79" s="26"/>
      <c r="U79" s="115">
        <f>+IF(D79=0,"",'Ark1'!W135)</f>
        <v>70.244821092278698</v>
      </c>
      <c r="V79" s="128"/>
      <c r="W79" s="115">
        <f>+IF(D79=0,"",'Ark1'!AG135)</f>
        <v>1065.1189999999999</v>
      </c>
      <c r="X79" s="26"/>
      <c r="Y79" s="115">
        <f>+IF(D79=0,"",'Ark1'!AH135)</f>
        <v>94.067796610169509</v>
      </c>
      <c r="Z79" s="115">
        <f>+IF(D79=0,"",'Ark1'!AI135)</f>
        <v>21.845574387947273</v>
      </c>
      <c r="AA79" s="115">
        <f>+IF(D79=0,"",'Ark1'!X135)</f>
        <v>5.8380414312617708</v>
      </c>
      <c r="AB79" s="115">
        <f>+IF(D79=0,"",'Ark1'!Y135)</f>
        <v>50.574046444483194</v>
      </c>
      <c r="AC79" s="113">
        <f>+IF(D79=0,"",'Ark1'!Z135)</f>
        <v>1.6582133267811558</v>
      </c>
      <c r="AD79" s="113">
        <f>+IF(D79=0,"",'Ark1'!AA135)</f>
        <v>2.2679837690832705</v>
      </c>
      <c r="AE79" s="115">
        <f t="shared" si="16"/>
        <v>251.23475898396057</v>
      </c>
      <c r="AF79" s="26"/>
      <c r="AK79"/>
      <c r="AM79"/>
      <c r="AO79"/>
      <c r="AR79"/>
      <c r="AW79"/>
      <c r="AY79"/>
      <c r="BC79"/>
      <c r="BE79"/>
      <c r="BF79"/>
      <c r="BH79"/>
    </row>
    <row r="80" spans="1:69" ht="15.6">
      <c r="A80" s="26"/>
      <c r="B80" s="403">
        <f>+'Ark1'!C136</f>
        <v>2023</v>
      </c>
      <c r="C80" s="91">
        <f>+'Ark1'!E136</f>
        <v>18</v>
      </c>
      <c r="D80" s="91">
        <f>+'Ark1'!Q136</f>
        <v>469</v>
      </c>
      <c r="E80" s="462">
        <f>+IF(D80=0,"",'Ark1'!R136)</f>
        <v>921</v>
      </c>
      <c r="F80" s="26"/>
      <c r="G80" s="114">
        <f>+IF(D80=0,"",'Ark1'!AE136)</f>
        <v>1.8228238926493283</v>
      </c>
      <c r="H80" s="114">
        <f>+IF(D80=0,"",'Ark1'!AF136)</f>
        <v>1.8262793958471439</v>
      </c>
      <c r="I80" s="114"/>
      <c r="J80" s="113">
        <f>+IF(D80=0,"",'Ark1'!S136)</f>
        <v>3.8902173913043474</v>
      </c>
      <c r="K80" s="26"/>
      <c r="L80" s="26"/>
      <c r="M80" s="115">
        <f>+IF(D80=0,"",'Ark1'!U136)</f>
        <v>262.94495114006503</v>
      </c>
      <c r="N80" s="128"/>
      <c r="O80" s="115"/>
      <c r="P80" s="424">
        <f>+IF(E80=0,"",'Ark1'!AR136)</f>
        <v>213.98970251716247</v>
      </c>
      <c r="Q80" s="425">
        <f>+IF(E80=0,"",'Ark1'!AS136)</f>
        <v>26.880766561980128</v>
      </c>
      <c r="R80" s="421"/>
      <c r="S80" s="113">
        <f>+IF(D80=0,"",'Ark1'!T136)</f>
        <v>7.6145494028230196</v>
      </c>
      <c r="T80" s="26"/>
      <c r="U80" s="115">
        <f>+IF(D80=0,"",'Ark1'!W136)</f>
        <v>68.512486427795878</v>
      </c>
      <c r="V80" s="128"/>
      <c r="W80" s="115">
        <f>+IF(D80=0,"",'Ark1'!AG136)</f>
        <v>1048.0675057208239</v>
      </c>
      <c r="X80" s="26"/>
      <c r="Y80" s="115">
        <f>+IF(D80=0,"",'Ark1'!AH136)</f>
        <v>94.896851248642804</v>
      </c>
      <c r="Z80" s="115">
        <f>+IF(D80=0,"",'Ark1'!AI136)</f>
        <v>22.692725298588485</v>
      </c>
      <c r="AA80" s="115">
        <f>+IF(D80=0,"",'Ark1'!X136)</f>
        <v>6.0803474484256244</v>
      </c>
      <c r="AB80" s="115">
        <f>+IF(D80=0,"",'Ark1'!Y136)</f>
        <v>55.757423455384654</v>
      </c>
      <c r="AC80" s="113">
        <f>+IF(D80=0,"",'Ark1'!Z136)</f>
        <v>1.7789876725722684</v>
      </c>
      <c r="AD80" s="113">
        <f>+IF(D80=0,"",'Ark1'!AA136)</f>
        <v>2.2843861837923978</v>
      </c>
      <c r="AE80" s="115">
        <f t="shared" si="16"/>
        <v>250.88551043209833</v>
      </c>
      <c r="AF80" s="26"/>
      <c r="AK80"/>
      <c r="AM80"/>
      <c r="AO80"/>
      <c r="AR80"/>
      <c r="AW80"/>
      <c r="AY80"/>
      <c r="BC80"/>
      <c r="BE80"/>
      <c r="BF80"/>
      <c r="BH80"/>
    </row>
    <row r="81" spans="1:60" ht="15.6">
      <c r="A81" s="26"/>
      <c r="B81" s="403">
        <f>+'Ark1'!C137</f>
        <v>2023</v>
      </c>
      <c r="C81" s="91">
        <f>+'Ark1'!E137</f>
        <v>19</v>
      </c>
      <c r="D81" s="91">
        <f>+'Ark1'!Q137</f>
        <v>530</v>
      </c>
      <c r="E81" s="462">
        <f>+IF(D81=0,"",'Ark1'!R137)</f>
        <v>1003</v>
      </c>
      <c r="F81" s="26"/>
      <c r="G81" s="114">
        <f>+IF(D81=0,"",'Ark1'!AE137)</f>
        <v>1.9851165736452516</v>
      </c>
      <c r="H81" s="114">
        <f>+IF(D81=0,"",'Ark1'!AF137)</f>
        <v>2.030151535935631</v>
      </c>
      <c r="I81" s="114"/>
      <c r="J81" s="113">
        <f>+IF(D81=0,"",'Ark1'!S137)</f>
        <v>4.0250501002004011</v>
      </c>
      <c r="K81" s="26"/>
      <c r="L81" s="26"/>
      <c r="M81" s="115">
        <f>+IF(D81=0,"",'Ark1'!U137)</f>
        <v>268.40139581256255</v>
      </c>
      <c r="N81" s="128"/>
      <c r="O81" s="115"/>
      <c r="P81" s="424">
        <f>+IF(E81=0,"",'Ark1'!AR137)</f>
        <v>214.95846313603323</v>
      </c>
      <c r="Q81" s="425">
        <f>+IF(E81=0,"",'Ark1'!AS137)</f>
        <v>27.213639905139768</v>
      </c>
      <c r="R81" s="421"/>
      <c r="S81" s="113">
        <f>+IF(D81=0,"",'Ark1'!T137)</f>
        <v>7.7856430707876383</v>
      </c>
      <c r="T81" s="26"/>
      <c r="U81" s="115">
        <f>+IF(D81=0,"",'Ark1'!W137)</f>
        <v>70.289132602193419</v>
      </c>
      <c r="V81" s="128"/>
      <c r="W81" s="115">
        <f>+IF(D81=0,"",'Ark1'!AG137)</f>
        <v>1049.2616822429907</v>
      </c>
      <c r="X81" s="26"/>
      <c r="Y81" s="115">
        <f>+IF(D81=0,"",'Ark1'!AH137)</f>
        <v>96.011964107676988</v>
      </c>
      <c r="Z81" s="115">
        <f>+IF(D81=0,"",'Ark1'!AI137)</f>
        <v>21.934197407776672</v>
      </c>
      <c r="AA81" s="115">
        <f>+IF(D81=0,"",'Ark1'!X137)</f>
        <v>6.9790628115653037</v>
      </c>
      <c r="AB81" s="115">
        <f>+IF(D81=0,"",'Ark1'!Y137)</f>
        <v>53.251078729806238</v>
      </c>
      <c r="AC81" s="113">
        <f>+IF(D81=0,"",'Ark1'!Z137)</f>
        <v>1.7635301217949002</v>
      </c>
      <c r="AD81" s="113">
        <f>+IF(D81=0,"",'Ark1'!AA137)</f>
        <v>2.371926464870922</v>
      </c>
      <c r="AE81" s="115">
        <f t="shared" si="16"/>
        <v>255.80024540570756</v>
      </c>
      <c r="AF81" s="26"/>
      <c r="AK81"/>
      <c r="AM81"/>
      <c r="AO81"/>
      <c r="AR81"/>
      <c r="AW81"/>
      <c r="AY81"/>
      <c r="BC81"/>
      <c r="BE81"/>
      <c r="BF81"/>
      <c r="BH81"/>
    </row>
    <row r="82" spans="1:60" ht="15.6">
      <c r="A82" s="26"/>
      <c r="B82" s="403">
        <f>+'Ark1'!C138</f>
        <v>2023</v>
      </c>
      <c r="C82" s="91">
        <f>+'Ark1'!E138</f>
        <v>20</v>
      </c>
      <c r="D82" s="91">
        <f>+'Ark1'!Q138</f>
        <v>287</v>
      </c>
      <c r="E82" s="462">
        <f>+IF(D82=0,"",'Ark1'!R138)</f>
        <v>477</v>
      </c>
      <c r="F82" s="26"/>
      <c r="G82" s="114">
        <f>+IF(D82=0,"",'Ark1'!AE138)</f>
        <v>0.9440684004275024</v>
      </c>
      <c r="H82" s="114">
        <f>+IF(D82=0,"",'Ark1'!AF138)</f>
        <v>0.96718512439162063</v>
      </c>
      <c r="I82" s="114"/>
      <c r="J82" s="113">
        <f>+IF(D82=0,"",'Ark1'!S138)</f>
        <v>4.0105485232067508</v>
      </c>
      <c r="K82" s="26"/>
      <c r="L82" s="26"/>
      <c r="M82" s="115">
        <f>+IF(D82=0,"",'Ark1'!U138)</f>
        <v>268.87379454926639</v>
      </c>
      <c r="N82" s="128"/>
      <c r="O82" s="115"/>
      <c r="P82" s="424">
        <f>+IF(E82=0,"",'Ark1'!AR138)</f>
        <v>215.16046511627903</v>
      </c>
      <c r="Q82" s="425">
        <f>+IF(E82=0,"",'Ark1'!AS138)</f>
        <v>27.261329405325579</v>
      </c>
      <c r="R82" s="421"/>
      <c r="S82" s="113">
        <f>+IF(D82=0,"",'Ark1'!T138)</f>
        <v>7.8888888888888893</v>
      </c>
      <c r="T82" s="26"/>
      <c r="U82" s="115">
        <f>+IF(D82=0,"",'Ark1'!W138)</f>
        <v>72.746331236897277</v>
      </c>
      <c r="V82" s="128"/>
      <c r="W82" s="115">
        <f>+IF(D82=0,"",'Ark1'!AG138)</f>
        <v>1054.3232558139532</v>
      </c>
      <c r="X82" s="26"/>
      <c r="Y82" s="115">
        <f>+IF(D82=0,"",'Ark1'!AH138)</f>
        <v>90.146750524108995</v>
      </c>
      <c r="Z82" s="115">
        <f>+IF(D82=0,"",'Ark1'!AI138)</f>
        <v>20.754716981132077</v>
      </c>
      <c r="AA82" s="115">
        <f>+IF(D82=0,"",'Ark1'!X138)</f>
        <v>7.5471698113207522</v>
      </c>
      <c r="AB82" s="115">
        <f>+IF(D82=0,"",'Ark1'!Y138)</f>
        <v>55.486608247626883</v>
      </c>
      <c r="AC82" s="113">
        <f>+IF(D82=0,"",'Ark1'!Z138)</f>
        <v>1.7233710803336453</v>
      </c>
      <c r="AD82" s="113">
        <f>+IF(D82=0,"",'Ark1'!AA138)</f>
        <v>2.3663925393155094</v>
      </c>
      <c r="AE82" s="115">
        <f t="shared" si="16"/>
        <v>255.02026353548641</v>
      </c>
      <c r="AF82" s="26"/>
      <c r="AK82"/>
      <c r="AM82"/>
      <c r="AO82"/>
      <c r="AR82"/>
      <c r="AW82"/>
      <c r="AY82"/>
      <c r="BC82"/>
      <c r="BE82"/>
      <c r="BF82"/>
      <c r="BH82"/>
    </row>
    <row r="83" spans="1:60" ht="15.6">
      <c r="A83" s="26"/>
      <c r="B83" s="403">
        <f>+'Ark1'!C139</f>
        <v>2023</v>
      </c>
      <c r="C83" s="91">
        <f>+'Ark1'!E139</f>
        <v>21</v>
      </c>
      <c r="D83" s="91">
        <f>+'Ark1'!Q139</f>
        <v>498</v>
      </c>
      <c r="E83" s="462">
        <f>+IF(D83=0,"",'Ark1'!R139)</f>
        <v>946</v>
      </c>
      <c r="F83" s="26"/>
      <c r="G83" s="114">
        <f>+IF(D83=0,"",'Ark1'!AE139)</f>
        <v>1.8723033685627204</v>
      </c>
      <c r="H83" s="114">
        <f>+IF(D83=0,"",'Ark1'!AF139)</f>
        <v>1.9077398685516671</v>
      </c>
      <c r="I83" s="114"/>
      <c r="J83" s="113">
        <f>+IF(D83=0,"",'Ark1'!S139)</f>
        <v>3.8835978835978842</v>
      </c>
      <c r="K83" s="26"/>
      <c r="L83" s="26"/>
      <c r="M83" s="115">
        <f>+IF(D83=0,"",'Ark1'!U139)</f>
        <v>267.41469344608902</v>
      </c>
      <c r="N83" s="128"/>
      <c r="O83" s="115"/>
      <c r="P83" s="424">
        <f>+IF(E83=0,"",'Ark1'!AR139)</f>
        <v>215.8203125</v>
      </c>
      <c r="Q83" s="425">
        <f>+IF(E83=0,"",'Ark1'!AS139)</f>
        <v>26.78595752268204</v>
      </c>
      <c r="R83" s="421"/>
      <c r="S83" s="113">
        <f>+IF(D83=0,"",'Ark1'!T139)</f>
        <v>7.7008456659619453</v>
      </c>
      <c r="T83" s="26"/>
      <c r="U83" s="115">
        <f>+IF(D83=0,"",'Ark1'!W139)</f>
        <v>70.507399577167007</v>
      </c>
      <c r="V83" s="128"/>
      <c r="W83" s="115">
        <f>+IF(D83=0,"",'Ark1'!AG139)</f>
        <v>1045.809151785714</v>
      </c>
      <c r="X83" s="26"/>
      <c r="Y83" s="115">
        <f>+IF(D83=0,"",'Ark1'!AH139)</f>
        <v>94.503171247357315</v>
      </c>
      <c r="Z83" s="115">
        <f>+IF(D83=0,"",'Ark1'!AI139)</f>
        <v>21.775898520084564</v>
      </c>
      <c r="AA83" s="115">
        <f>+IF(D83=0,"",'Ark1'!X139)</f>
        <v>6.4482029598308692</v>
      </c>
      <c r="AB83" s="115">
        <f>+IF(D83=0,"",'Ark1'!Y139)</f>
        <v>51.644900791462256</v>
      </c>
      <c r="AC83" s="113">
        <f>+IF(D83=0,"",'Ark1'!Z139)</f>
        <v>1.7192214653154969</v>
      </c>
      <c r="AD83" s="113">
        <f>+IF(D83=0,"",'Ark1'!AA139)</f>
        <v>2.1902965237647831</v>
      </c>
      <c r="AE83" s="115">
        <f t="shared" si="16"/>
        <v>255.70123668307903</v>
      </c>
      <c r="AF83" s="26"/>
      <c r="AK83"/>
      <c r="AM83"/>
      <c r="AO83"/>
      <c r="AR83"/>
      <c r="AW83"/>
      <c r="AY83"/>
      <c r="BC83"/>
      <c r="BE83"/>
      <c r="BF83"/>
      <c r="BH83"/>
    </row>
    <row r="84" spans="1:60" ht="15.6">
      <c r="A84" s="26"/>
      <c r="B84" s="403">
        <f>+'Ark1'!C140</f>
        <v>2023</v>
      </c>
      <c r="C84" s="91">
        <f>+'Ark1'!E140</f>
        <v>22</v>
      </c>
      <c r="D84" s="91">
        <f>+'Ark1'!Q140</f>
        <v>483</v>
      </c>
      <c r="E84" s="462">
        <f>+IF(D84=0,"",'Ark1'!R140)</f>
        <v>897</v>
      </c>
      <c r="F84" s="26"/>
      <c r="G84" s="114">
        <f>+IF(D84=0,"",'Ark1'!AE140)</f>
        <v>1.7753235957724736</v>
      </c>
      <c r="H84" s="114">
        <f>+IF(D84=0,"",'Ark1'!AF140)</f>
        <v>1.8006112778185961</v>
      </c>
      <c r="I84" s="114"/>
      <c r="J84" s="113">
        <f>+IF(D84=0,"",'Ark1'!S140)</f>
        <v>3.9517937219730945</v>
      </c>
      <c r="K84" s="26"/>
      <c r="L84" s="26"/>
      <c r="M84" s="115">
        <f>+IF(D84=0,"",'Ark1'!U140)</f>
        <v>266.18573021181697</v>
      </c>
      <c r="N84" s="128"/>
      <c r="O84" s="115"/>
      <c r="P84" s="424">
        <f>+IF(E84=0,"",'Ark1'!AR140)</f>
        <v>214.73341232227497</v>
      </c>
      <c r="Q84" s="425">
        <f>+IF(E84=0,"",'Ark1'!AS140)</f>
        <v>26.987954319334634</v>
      </c>
      <c r="R84" s="421"/>
      <c r="S84" s="113">
        <f>+IF(D84=0,"",'Ark1'!T140)</f>
        <v>7.7079152731326639</v>
      </c>
      <c r="T84" s="26"/>
      <c r="U84" s="115">
        <f>+IF(D84=0,"",'Ark1'!W140)</f>
        <v>66.889632107023431</v>
      </c>
      <c r="V84" s="128"/>
      <c r="W84" s="115">
        <f>+IF(D84=0,"",'Ark1'!AG140)</f>
        <v>1056.2642180094788</v>
      </c>
      <c r="X84" s="26"/>
      <c r="Y84" s="115">
        <f>+IF(D84=0,"",'Ark1'!AH140)</f>
        <v>93.979933110367867</v>
      </c>
      <c r="Z84" s="115">
        <f>+IF(D84=0,"",'Ark1'!AI140)</f>
        <v>26.086956521739129</v>
      </c>
      <c r="AA84" s="115">
        <f>+IF(D84=0,"",'Ark1'!X140)</f>
        <v>10.367892976588628</v>
      </c>
      <c r="AB84" s="115">
        <f>+IF(D84=0,"",'Ark1'!Y140)</f>
        <v>61.510640579589747</v>
      </c>
      <c r="AC84" s="113">
        <f>+IF(D84=0,"",'Ark1'!Z140)</f>
        <v>1.907809381302098</v>
      </c>
      <c r="AD84" s="113">
        <f>+IF(D84=0,"",'Ark1'!AA140)</f>
        <v>2.4810258337865232</v>
      </c>
      <c r="AE84" s="115">
        <f t="shared" si="16"/>
        <v>252.00676655831603</v>
      </c>
      <c r="AF84" s="26"/>
      <c r="AK84"/>
      <c r="AM84"/>
      <c r="AO84"/>
      <c r="AR84"/>
      <c r="AW84"/>
      <c r="AY84"/>
      <c r="BC84"/>
      <c r="BE84"/>
      <c r="BF84"/>
      <c r="BH84"/>
    </row>
    <row r="85" spans="1:60" ht="15.6">
      <c r="A85" s="26"/>
      <c r="B85" s="403">
        <f>+'Ark1'!C141</f>
        <v>2023</v>
      </c>
      <c r="C85" s="91">
        <f>+'Ark1'!E141</f>
        <v>23</v>
      </c>
      <c r="D85" s="91">
        <f>+'Ark1'!Q141</f>
        <v>511</v>
      </c>
      <c r="E85" s="462">
        <f>+IF(D85=0,"",'Ark1'!R141)</f>
        <v>953</v>
      </c>
      <c r="F85" s="26"/>
      <c r="G85" s="114">
        <f>+IF(D85=0,"",'Ark1'!AE141)</f>
        <v>1.8861576218184697</v>
      </c>
      <c r="H85" s="114">
        <f>+IF(D85=0,"",'Ark1'!AF141)</f>
        <v>1.8916709947098964</v>
      </c>
      <c r="I85" s="114"/>
      <c r="J85" s="113">
        <f>+IF(D85=0,"",'Ark1'!S141)</f>
        <v>3.8628691983122376</v>
      </c>
      <c r="K85" s="26"/>
      <c r="L85" s="26"/>
      <c r="M85" s="115">
        <f>+IF(D85=0,"",'Ark1'!U141)</f>
        <v>263.21458551941248</v>
      </c>
      <c r="N85" s="128"/>
      <c r="O85" s="115"/>
      <c r="P85" s="424">
        <f>+IF(E85=0,"",'Ark1'!AR141)</f>
        <v>214.50445434298439</v>
      </c>
      <c r="Q85" s="425">
        <f>+IF(E85=0,"",'Ark1'!AS141)</f>
        <v>26.81645986618328</v>
      </c>
      <c r="R85" s="421"/>
      <c r="S85" s="113">
        <f>+IF(D85=0,"",'Ark1'!T141)</f>
        <v>7.50891920251836</v>
      </c>
      <c r="T85" s="26"/>
      <c r="U85" s="115">
        <f>+IF(D85=0,"",'Ark1'!W141)</f>
        <v>65.477439664218252</v>
      </c>
      <c r="V85" s="128"/>
      <c r="W85" s="115">
        <f>+IF(D85=0,"",'Ark1'!AG141)</f>
        <v>1063.9376391982184</v>
      </c>
      <c r="X85" s="26"/>
      <c r="Y85" s="115">
        <f>+IF(D85=0,"",'Ark1'!AH141)</f>
        <v>94.228751311647443</v>
      </c>
      <c r="Z85" s="115">
        <f>+IF(D85=0,"",'Ark1'!AI141)</f>
        <v>22.770199370409237</v>
      </c>
      <c r="AA85" s="115">
        <f>+IF(D85=0,"",'Ark1'!X141)</f>
        <v>8.0797481636936013</v>
      </c>
      <c r="AB85" s="115">
        <f>+IF(D85=0,"",'Ark1'!Y141)</f>
        <v>55.704794981266005</v>
      </c>
      <c r="AC85" s="113">
        <f>+IF(D85=0,"",'Ark1'!Z141)</f>
        <v>1.8612873394182143</v>
      </c>
      <c r="AD85" s="113">
        <f>+IF(D85=0,"",'Ark1'!AA141)</f>
        <v>2.4084875685953366</v>
      </c>
      <c r="AE85" s="115">
        <f t="shared" si="16"/>
        <v>247.39662910861065</v>
      </c>
      <c r="AF85" s="26"/>
      <c r="AK85"/>
      <c r="AM85"/>
      <c r="AO85"/>
      <c r="AR85"/>
      <c r="AW85"/>
      <c r="AY85"/>
      <c r="BC85"/>
      <c r="BE85"/>
      <c r="BF85"/>
      <c r="BH85"/>
    </row>
    <row r="86" spans="1:60" ht="15.6">
      <c r="A86" s="26"/>
      <c r="B86" s="403">
        <f>+'Ark1'!C142</f>
        <v>2023</v>
      </c>
      <c r="C86" s="91">
        <f>+'Ark1'!E142</f>
        <v>24</v>
      </c>
      <c r="D86" s="91">
        <f>+'Ark1'!Q142</f>
        <v>537</v>
      </c>
      <c r="E86" s="462">
        <f>+IF(D86=0,"",'Ark1'!R142)</f>
        <v>1021</v>
      </c>
      <c r="F86" s="26"/>
      <c r="G86" s="114">
        <f>+IF(D86=0,"",'Ark1'!AE142)</f>
        <v>2.0207417963028926</v>
      </c>
      <c r="H86" s="114">
        <f>+IF(D86=0,"",'Ark1'!AF142)</f>
        <v>2.021359958535248</v>
      </c>
      <c r="I86" s="114"/>
      <c r="J86" s="113">
        <f>+IF(D86=0,"",'Ark1'!S142)</f>
        <v>3.8630541871921191</v>
      </c>
      <c r="K86" s="26"/>
      <c r="L86" s="26"/>
      <c r="M86" s="115">
        <f>+IF(D86=0,"",'Ark1'!U142)</f>
        <v>262.52771792360454</v>
      </c>
      <c r="N86" s="128"/>
      <c r="O86" s="115"/>
      <c r="P86" s="424">
        <f>+IF(E86=0,"",'Ark1'!AR142)</f>
        <v>214.09523809523816</v>
      </c>
      <c r="Q86" s="425">
        <f>+IF(E86=0,"",'Ark1'!AS142)</f>
        <v>26.815731904324256</v>
      </c>
      <c r="R86" s="421"/>
      <c r="S86" s="113">
        <f>+IF(D86=0,"",'Ark1'!T142)</f>
        <v>7.590597453476982</v>
      </c>
      <c r="T86" s="26"/>
      <c r="U86" s="115">
        <f>+IF(D86=0,"",'Ark1'!W142)</f>
        <v>69.147894221351621</v>
      </c>
      <c r="V86" s="128"/>
      <c r="W86" s="115">
        <f>+IF(D86=0,"",'Ark1'!AG142)</f>
        <v>1068.1376811594203</v>
      </c>
      <c r="X86" s="26"/>
      <c r="Y86" s="115">
        <f>+IF(D86=0,"",'Ark1'!AH142)</f>
        <v>94.613124387855052</v>
      </c>
      <c r="Z86" s="115">
        <f>+IF(D86=0,"",'Ark1'!AI142)</f>
        <v>23.996082272282077</v>
      </c>
      <c r="AA86" s="115">
        <f>+IF(D86=0,"",'Ark1'!X142)</f>
        <v>6.2683643486777685</v>
      </c>
      <c r="AB86" s="115">
        <f>+IF(D86=0,"",'Ark1'!Y142)</f>
        <v>54.522419667583513</v>
      </c>
      <c r="AC86" s="113">
        <f>+IF(D86=0,"",'Ark1'!Z142)</f>
        <v>1.743723993476791</v>
      </c>
      <c r="AD86" s="113">
        <f>+IF(D86=0,"",'Ark1'!AA142)</f>
        <v>2.2867136870059221</v>
      </c>
      <c r="AE86" s="115">
        <f t="shared" si="16"/>
        <v>245.78078514994556</v>
      </c>
      <c r="AF86" s="26"/>
      <c r="AK86"/>
      <c r="AM86"/>
      <c r="AO86"/>
      <c r="AR86"/>
      <c r="AW86"/>
      <c r="AY86"/>
      <c r="BC86"/>
      <c r="BE86"/>
      <c r="BF86"/>
      <c r="BH86"/>
    </row>
    <row r="87" spans="1:60" ht="15.6">
      <c r="A87" s="26"/>
      <c r="B87" s="403">
        <f>+'Ark1'!C143</f>
        <v>2023</v>
      </c>
      <c r="C87" s="91">
        <f>+'Ark1'!E143</f>
        <v>25</v>
      </c>
      <c r="D87" s="91">
        <f>+'Ark1'!Q143</f>
        <v>474</v>
      </c>
      <c r="E87" s="462">
        <f>+IF(D87=0,"",'Ark1'!R143)</f>
        <v>832</v>
      </c>
      <c r="F87" s="26"/>
      <c r="G87" s="114">
        <f>+IF(D87=0,"",'Ark1'!AE143)</f>
        <v>1.6466769583976564</v>
      </c>
      <c r="H87" s="114">
        <f>+IF(D87=0,"",'Ark1'!AF143)</f>
        <v>1.6580222691304101</v>
      </c>
      <c r="I87" s="114"/>
      <c r="J87" s="113">
        <f>+IF(D87=0,"",'Ark1'!S143)</f>
        <v>3.796875</v>
      </c>
      <c r="K87" s="26"/>
      <c r="L87" s="26"/>
      <c r="M87" s="115">
        <f>+IF(D87=0,"",'Ark1'!U143)</f>
        <v>264.25564903846151</v>
      </c>
      <c r="N87" s="128"/>
      <c r="O87" s="115"/>
      <c r="P87" s="424">
        <f>+IF(E87=0,"",'Ark1'!AR143)</f>
        <v>215.37861635220125</v>
      </c>
      <c r="Q87" s="425">
        <f>+IF(E87=0,"",'Ark1'!AS143)</f>
        <v>26.524326107591445</v>
      </c>
      <c r="R87" s="421"/>
      <c r="S87" s="113">
        <f>+IF(D87=0,"",'Ark1'!T143)</f>
        <v>7.4050480769230749</v>
      </c>
      <c r="T87" s="26"/>
      <c r="U87" s="115">
        <f>+IF(D87=0,"",'Ark1'!W143)</f>
        <v>63.581730769230759</v>
      </c>
      <c r="V87" s="128"/>
      <c r="W87" s="115">
        <f>+IF(D87=0,"",'Ark1'!AG143)</f>
        <v>1082.4025157232702</v>
      </c>
      <c r="X87" s="26"/>
      <c r="Y87" s="115">
        <f>+IF(D87=0,"",'Ark1'!AH143)</f>
        <v>95.432692307692321</v>
      </c>
      <c r="Z87" s="115">
        <f>+IF(D87=0,"",'Ark1'!AI143)</f>
        <v>24.399038461538456</v>
      </c>
      <c r="AA87" s="115">
        <f>+IF(D87=0,"",'Ark1'!X143)</f>
        <v>6.6105769230769242</v>
      </c>
      <c r="AB87" s="115">
        <f>+IF(D87=0,"",'Ark1'!Y143)</f>
        <v>53.16076119271051</v>
      </c>
      <c r="AC87" s="113">
        <f>+IF(D87=0,"",'Ark1'!Z143)</f>
        <v>1.8049983602565527</v>
      </c>
      <c r="AD87" s="113">
        <f>+IF(D87=0,"",'Ark1'!AA143)</f>
        <v>2.3340340403547608</v>
      </c>
      <c r="AE87" s="115">
        <f t="shared" si="16"/>
        <v>244.13805880881912</v>
      </c>
      <c r="AF87" s="26"/>
      <c r="AK87"/>
      <c r="AM87"/>
      <c r="AO87"/>
      <c r="AR87"/>
      <c r="AW87"/>
      <c r="AY87"/>
      <c r="BC87"/>
      <c r="BE87"/>
      <c r="BF87"/>
      <c r="BH87"/>
    </row>
    <row r="88" spans="1:60" ht="15.6">
      <c r="A88" s="26"/>
      <c r="B88" s="403">
        <f>+'Ark1'!C144</f>
        <v>2023</v>
      </c>
      <c r="C88" s="91">
        <f>+'Ark1'!E144</f>
        <v>26</v>
      </c>
      <c r="D88" s="91">
        <f>+'Ark1'!Q144</f>
        <v>492</v>
      </c>
      <c r="E88" s="462">
        <f>+IF(D88=0,"",'Ark1'!R144)</f>
        <v>880</v>
      </c>
      <c r="F88" s="26"/>
      <c r="G88" s="114">
        <f>+IF(D88=0,"",'Ark1'!AE144)</f>
        <v>1.7416775521513677</v>
      </c>
      <c r="H88" s="114">
        <f>+IF(D88=0,"",'Ark1'!AF144)</f>
        <v>1.7319128452879204</v>
      </c>
      <c r="I88" s="114"/>
      <c r="J88" s="113">
        <f>+IF(D88=0,"",'Ark1'!S144)</f>
        <v>3.6902050113895202</v>
      </c>
      <c r="K88" s="26"/>
      <c r="L88" s="26"/>
      <c r="M88" s="115">
        <f>+IF(D88=0,"",'Ark1'!U144)</f>
        <v>260.97602272727278</v>
      </c>
      <c r="N88" s="128"/>
      <c r="O88" s="115"/>
      <c r="P88" s="424">
        <f>+IF(E88=0,"",'Ark1'!AR144)</f>
        <v>215.2307692307692</v>
      </c>
      <c r="Q88" s="425">
        <f>+IF(E88=0,"",'Ark1'!AS144)</f>
        <v>26.354429856108304</v>
      </c>
      <c r="R88" s="421"/>
      <c r="S88" s="113">
        <f>+IF(D88=0,"",'Ark1'!T144)</f>
        <v>7.2874999999999996</v>
      </c>
      <c r="T88" s="26"/>
      <c r="U88" s="115">
        <f>+IF(D88=0,"",'Ark1'!W144)</f>
        <v>62.159090909090899</v>
      </c>
      <c r="V88" s="128"/>
      <c r="W88" s="115">
        <f>+IF(D88=0,"",'Ark1'!AG144)</f>
        <v>1096.3365384615388</v>
      </c>
      <c r="X88" s="26"/>
      <c r="Y88" s="115">
        <f>+IF(D88=0,"",'Ark1'!AH144)</f>
        <v>94.431818181818173</v>
      </c>
      <c r="Z88" s="115">
        <f>+IF(D88=0,"",'Ark1'!AI144)</f>
        <v>21.477272727272723</v>
      </c>
      <c r="AA88" s="115">
        <f>+IF(D88=0,"",'Ark1'!X144)</f>
        <v>4.7727272727272716</v>
      </c>
      <c r="AB88" s="115">
        <f>+IF(D88=0,"",'Ark1'!Y144)</f>
        <v>49.545165850779526</v>
      </c>
      <c r="AC88" s="113">
        <f>+IF(D88=0,"",'Ark1'!Z144)</f>
        <v>1.6977593981232029</v>
      </c>
      <c r="AD88" s="113">
        <f>+IF(D88=0,"",'Ark1'!AA144)</f>
        <v>2.2284989087642924</v>
      </c>
      <c r="AE88" s="115">
        <f t="shared" si="16"/>
        <v>238.0437152021712</v>
      </c>
      <c r="AF88" s="26"/>
      <c r="AK88"/>
      <c r="AM88"/>
      <c r="AO88"/>
      <c r="AR88"/>
      <c r="AW88"/>
      <c r="AY88"/>
      <c r="BC88"/>
      <c r="BE88"/>
      <c r="BF88"/>
      <c r="BH88"/>
    </row>
    <row r="89" spans="1:60" ht="15.6">
      <c r="A89" s="26"/>
      <c r="B89" s="403">
        <f>+'Ark1'!C145</f>
        <v>2023</v>
      </c>
      <c r="C89" s="91">
        <f>+'Ark1'!E145</f>
        <v>27</v>
      </c>
      <c r="D89" s="91">
        <f>+'Ark1'!Q145</f>
        <v>432</v>
      </c>
      <c r="E89" s="462">
        <f>+IF(D89=0,"",'Ark1'!R145)</f>
        <v>791</v>
      </c>
      <c r="F89" s="26"/>
      <c r="G89" s="114">
        <f>+IF(D89=0,"",'Ark1'!AE145)</f>
        <v>1.5655306178996955</v>
      </c>
      <c r="H89" s="114">
        <f>+IF(D89=0,"",'Ark1'!AF145)</f>
        <v>1.562398593890584</v>
      </c>
      <c r="I89" s="114"/>
      <c r="J89" s="113">
        <f>+IF(D89=0,"",'Ark1'!S145)</f>
        <v>3.7046894803548809</v>
      </c>
      <c r="K89" s="26"/>
      <c r="L89" s="26"/>
      <c r="M89" s="115">
        <f>+IF(D89=0,"",'Ark1'!U145)</f>
        <v>261.92237673830567</v>
      </c>
      <c r="N89" s="128"/>
      <c r="O89" s="115"/>
      <c r="P89" s="424">
        <f>+IF(E89=0,"",'Ark1'!AR145)</f>
        <v>215.15312916111847</v>
      </c>
      <c r="Q89" s="425">
        <f>+IF(E89=0,"",'Ark1'!AS145)</f>
        <v>26.380555501577419</v>
      </c>
      <c r="R89" s="421"/>
      <c r="S89" s="113">
        <f>+IF(D89=0,"",'Ark1'!T145)</f>
        <v>7.4108723135271779</v>
      </c>
      <c r="T89" s="26"/>
      <c r="U89" s="115">
        <f>+IF(D89=0,"",'Ark1'!W145)</f>
        <v>63.716814159292049</v>
      </c>
      <c r="V89" s="128"/>
      <c r="W89" s="115">
        <f>+IF(D89=0,"",'Ark1'!AG145)</f>
        <v>1077.4873501997338</v>
      </c>
      <c r="X89" s="26"/>
      <c r="Y89" s="115">
        <f>+IF(D89=0,"",'Ark1'!AH145)</f>
        <v>94.690265486725636</v>
      </c>
      <c r="Z89" s="115">
        <f>+IF(D89=0,"",'Ark1'!AI145)</f>
        <v>17.951959544879902</v>
      </c>
      <c r="AA89" s="115">
        <f>+IF(D89=0,"",'Ark1'!X145)</f>
        <v>5.8154235145385602</v>
      </c>
      <c r="AB89" s="115">
        <f>+IF(D89=0,"",'Ark1'!Y145)</f>
        <v>53.228877910923046</v>
      </c>
      <c r="AC89" s="113">
        <f>+IF(D89=0,"",'Ark1'!Z145)</f>
        <v>1.7399678857750291</v>
      </c>
      <c r="AD89" s="113">
        <f>+IF(D89=0,"",'Ark1'!AA145)</f>
        <v>2.311261524201381</v>
      </c>
      <c r="AE89" s="115">
        <f t="shared" si="16"/>
        <v>243.08626610767462</v>
      </c>
      <c r="AF89" s="26"/>
      <c r="AK89"/>
      <c r="AM89"/>
      <c r="AO89"/>
      <c r="AR89"/>
      <c r="AW89"/>
      <c r="AY89"/>
      <c r="BC89"/>
      <c r="BE89"/>
      <c r="BF89"/>
      <c r="BH89"/>
    </row>
    <row r="90" spans="1:60" ht="15.6">
      <c r="A90" s="26"/>
      <c r="B90" s="403">
        <f>+'Ark1'!C146</f>
        <v>2023</v>
      </c>
      <c r="C90" s="91">
        <f>+'Ark1'!E146</f>
        <v>28</v>
      </c>
      <c r="D90" s="91">
        <f>+'Ark1'!Q146</f>
        <v>316</v>
      </c>
      <c r="E90" s="462">
        <f>+IF(D90=0,"",'Ark1'!R146)</f>
        <v>575</v>
      </c>
      <c r="F90" s="26"/>
      <c r="G90" s="114">
        <f>+IF(D90=0,"",'Ark1'!AE146)</f>
        <v>1.1380279460079961</v>
      </c>
      <c r="H90" s="114">
        <f>+IF(D90=0,"",'Ark1'!AF146)</f>
        <v>1.1639865980102129</v>
      </c>
      <c r="I90" s="114"/>
      <c r="J90" s="113">
        <f>+IF(D90=0,"",'Ark1'!S146)</f>
        <v>4.0174825174825193</v>
      </c>
      <c r="K90" s="26"/>
      <c r="L90" s="26"/>
      <c r="M90" s="115">
        <f>+IF(D90=0,"",'Ark1'!U146)</f>
        <v>268.43391304347807</v>
      </c>
      <c r="N90" s="128"/>
      <c r="O90" s="115"/>
      <c r="P90" s="424">
        <f>+IF(E90=0,"",'Ark1'!AR146)</f>
        <v>215.38077634011097</v>
      </c>
      <c r="Q90" s="425">
        <f>+IF(E90=0,"",'Ark1'!AS146)</f>
        <v>27.112172971929141</v>
      </c>
      <c r="R90" s="421"/>
      <c r="S90" s="113">
        <f>+IF(D90=0,"",'Ark1'!T146)</f>
        <v>7.4156521739130428</v>
      </c>
      <c r="T90" s="26"/>
      <c r="U90" s="115">
        <f>+IF(D90=0,"",'Ark1'!W146)</f>
        <v>65.217391304347828</v>
      </c>
      <c r="V90" s="128"/>
      <c r="W90" s="115">
        <f>+IF(D90=0,"",'Ark1'!AG146)</f>
        <v>1059.9279112754159</v>
      </c>
      <c r="X90" s="26"/>
      <c r="Y90" s="115">
        <f>+IF(D90=0,"",'Ark1'!AH146)</f>
        <v>93.913043478260875</v>
      </c>
      <c r="Z90" s="115">
        <f>+IF(D90=0,"",'Ark1'!AI146)</f>
        <v>28.173913043478262</v>
      </c>
      <c r="AA90" s="115">
        <f>+IF(D90=0,"",'Ark1'!X146)</f>
        <v>6.9565217391304346</v>
      </c>
      <c r="AB90" s="115">
        <f>+IF(D90=0,"",'Ark1'!Y146)</f>
        <v>53.878792935313513</v>
      </c>
      <c r="AC90" s="113">
        <f>+IF(D90=0,"",'Ark1'!Z146)</f>
        <v>1.8915853380927736</v>
      </c>
      <c r="AD90" s="113">
        <f>+IF(D90=0,"",'Ark1'!AA146)</f>
        <v>2.2471853430399409</v>
      </c>
      <c r="AE90" s="115">
        <f t="shared" si="16"/>
        <v>253.25676415150761</v>
      </c>
      <c r="AF90" s="26"/>
      <c r="AK90"/>
      <c r="AM90"/>
      <c r="AO90"/>
      <c r="AR90"/>
      <c r="AW90"/>
      <c r="AY90"/>
      <c r="BC90"/>
      <c r="BE90"/>
      <c r="BF90"/>
      <c r="BH90"/>
    </row>
    <row r="91" spans="1:60" ht="15.6">
      <c r="A91" s="26"/>
      <c r="B91" s="403">
        <f>+'Ark1'!C147</f>
        <v>2023</v>
      </c>
      <c r="C91" s="91">
        <f>+'Ark1'!E147</f>
        <v>29</v>
      </c>
      <c r="D91" s="91">
        <f>+'Ark1'!Q147</f>
        <v>238</v>
      </c>
      <c r="E91" s="462">
        <f>+IF(D91=0,"",'Ark1'!R147)</f>
        <v>430</v>
      </c>
      <c r="F91" s="26"/>
      <c r="G91" s="114">
        <f>+IF(D91=0,"",'Ark1'!AE147)</f>
        <v>0.85104698571032722</v>
      </c>
      <c r="H91" s="114">
        <f>+IF(D91=0,"",'Ark1'!AF147)</f>
        <v>0.8809706540947162</v>
      </c>
      <c r="I91" s="114"/>
      <c r="J91" s="113">
        <f>+IF(D91=0,"",'Ark1'!S147)</f>
        <v>4.0093240093240095</v>
      </c>
      <c r="K91" s="26"/>
      <c r="L91" s="26"/>
      <c r="M91" s="115">
        <f>+IF(D91=0,"",'Ark1'!U147)</f>
        <v>271.67534883720941</v>
      </c>
      <c r="N91" s="128"/>
      <c r="O91" s="115"/>
      <c r="P91" s="424">
        <f>+IF(E91=0,"",'Ark1'!AR147)</f>
        <v>215.82044887780549</v>
      </c>
      <c r="Q91" s="425">
        <f>+IF(E91=0,"",'Ark1'!AS147)</f>
        <v>27.275081323810397</v>
      </c>
      <c r="R91" s="421"/>
      <c r="S91" s="113">
        <f>+IF(D91=0,"",'Ark1'!T147)</f>
        <v>7.5651162790697644</v>
      </c>
      <c r="T91" s="26"/>
      <c r="U91" s="115">
        <f>+IF(D91=0,"",'Ark1'!W147)</f>
        <v>67.67441860465118</v>
      </c>
      <c r="V91" s="128"/>
      <c r="W91" s="115">
        <f>+IF(D91=0,"",'Ark1'!AG147)</f>
        <v>1075.9925187032418</v>
      </c>
      <c r="X91" s="26"/>
      <c r="Y91" s="115">
        <f>+IF(D91=0,"",'Ark1'!AH147)</f>
        <v>93.255813953488385</v>
      </c>
      <c r="Z91" s="115">
        <f>+IF(D91=0,"",'Ark1'!AI147)</f>
        <v>23.255813953488367</v>
      </c>
      <c r="AA91" s="115">
        <f>+IF(D91=0,"",'Ark1'!X147)</f>
        <v>8.6046511627906952</v>
      </c>
      <c r="AB91" s="115">
        <f>+IF(D91=0,"",'Ark1'!Y147)</f>
        <v>60.481215586591183</v>
      </c>
      <c r="AC91" s="113">
        <f>+IF(D91=0,"",'Ark1'!Z147)</f>
        <v>1.9540584034444839</v>
      </c>
      <c r="AD91" s="113">
        <f>+IF(D91=0,"",'Ark1'!AA147)</f>
        <v>2.3603688833631393</v>
      </c>
      <c r="AE91" s="115">
        <f t="shared" si="16"/>
        <v>252.48813919693927</v>
      </c>
      <c r="AF91" s="26"/>
      <c r="AK91"/>
      <c r="AM91"/>
      <c r="AO91"/>
      <c r="AR91"/>
      <c r="AW91"/>
      <c r="AY91"/>
      <c r="BC91"/>
      <c r="BE91"/>
      <c r="BF91"/>
      <c r="BH91"/>
    </row>
    <row r="92" spans="1:60" ht="15.6">
      <c r="A92" s="26"/>
      <c r="B92" s="403">
        <f>+'Ark1'!C148</f>
        <v>2023</v>
      </c>
      <c r="C92" s="91">
        <f>+'Ark1'!E148</f>
        <v>30</v>
      </c>
      <c r="D92" s="91">
        <f>+'Ark1'!Q148</f>
        <v>335</v>
      </c>
      <c r="E92" s="462">
        <f>+IF(D92=0,"",'Ark1'!R148)</f>
        <v>625</v>
      </c>
      <c r="F92" s="26"/>
      <c r="G92" s="114">
        <f>+IF(D92=0,"",'Ark1'!AE148)</f>
        <v>1.236986897834778</v>
      </c>
      <c r="H92" s="114">
        <f>+IF(D92=0,"",'Ark1'!AF148)</f>
        <v>1.218246572751585</v>
      </c>
      <c r="I92" s="114"/>
      <c r="J92" s="113">
        <f>+IF(D92=0,"",'Ark1'!S148)</f>
        <v>3.5144230769230775</v>
      </c>
      <c r="K92" s="26"/>
      <c r="L92" s="26"/>
      <c r="M92" s="115">
        <f>+IF(D92=0,"",'Ark1'!U148)</f>
        <v>258.47135999999995</v>
      </c>
      <c r="N92" s="128"/>
      <c r="O92" s="115"/>
      <c r="P92" s="424">
        <f>+IF(E92=0,"",'Ark1'!AR148)</f>
        <v>215.91341256366724</v>
      </c>
      <c r="Q92" s="425">
        <f>+IF(E92=0,"",'Ark1'!AS148)</f>
        <v>25.795289784467393</v>
      </c>
      <c r="R92" s="421"/>
      <c r="S92" s="113">
        <f>+IF(D92=0,"",'Ark1'!T148)</f>
        <v>7.1904000000000003</v>
      </c>
      <c r="T92" s="26"/>
      <c r="U92" s="115">
        <f>+IF(D92=0,"",'Ark1'!W148)</f>
        <v>62.4</v>
      </c>
      <c r="V92" s="128"/>
      <c r="W92" s="115">
        <f>+IF(D92=0,"",'Ark1'!AG148)</f>
        <v>1100.4499151103571</v>
      </c>
      <c r="X92" s="26"/>
      <c r="Y92" s="115">
        <f>+IF(D92=0,"",'Ark1'!AH148)</f>
        <v>94.08</v>
      </c>
      <c r="Z92" s="115">
        <f>+IF(D92=0,"",'Ark1'!AI148)</f>
        <v>20</v>
      </c>
      <c r="AA92" s="115">
        <f>+IF(D92=0,"",'Ark1'!X148)</f>
        <v>5.12</v>
      </c>
      <c r="AB92" s="115">
        <f>+IF(D92=0,"",'Ark1'!Y148)</f>
        <v>53.072933023815153</v>
      </c>
      <c r="AC92" s="113">
        <f>+IF(D92=0,"",'Ark1'!Z148)</f>
        <v>1.7670400211626589</v>
      </c>
      <c r="AD92" s="113">
        <f>+IF(D92=0,"",'Ark1'!AA148)</f>
        <v>2.3297527422454065</v>
      </c>
      <c r="AE92" s="115">
        <f t="shared" si="16"/>
        <v>234.87789535072073</v>
      </c>
      <c r="AF92" s="26"/>
      <c r="AK92"/>
      <c r="AM92"/>
      <c r="AO92"/>
      <c r="AR92"/>
      <c r="AW92"/>
      <c r="AY92"/>
      <c r="BC92"/>
      <c r="BE92"/>
      <c r="BF92"/>
      <c r="BH92"/>
    </row>
    <row r="93" spans="1:60" ht="15.6">
      <c r="A93" s="26"/>
      <c r="B93" s="403">
        <f>+'Ark1'!C149</f>
        <v>2023</v>
      </c>
      <c r="C93" s="91">
        <f>+'Ark1'!E149</f>
        <v>31</v>
      </c>
      <c r="D93" s="91">
        <f>+'Ark1'!Q149</f>
        <v>328</v>
      </c>
      <c r="E93" s="462">
        <f>+IF(D93=0,"",'Ark1'!R149)</f>
        <v>563</v>
      </c>
      <c r="F93" s="26"/>
      <c r="G93" s="114">
        <f>+IF(D93=0,"",'Ark1'!AE149)</f>
        <v>1.1142777975695681</v>
      </c>
      <c r="H93" s="114">
        <f>+IF(D93=0,"",'Ark1'!AF149)</f>
        <v>1.1023211257502499</v>
      </c>
      <c r="I93" s="114"/>
      <c r="J93" s="113">
        <f>+IF(D93=0,"",'Ark1'!S149)</f>
        <v>3.729055258467024</v>
      </c>
      <c r="K93" s="26"/>
      <c r="L93" s="26"/>
      <c r="M93" s="115">
        <f>+IF(D93=0,"",'Ark1'!U149)</f>
        <v>259.6312611012433</v>
      </c>
      <c r="N93" s="128"/>
      <c r="O93" s="115"/>
      <c r="P93" s="424">
        <f>+IF(E93=0,"",'Ark1'!AR149)</f>
        <v>214.68199233716476</v>
      </c>
      <c r="Q93" s="425">
        <f>+IF(E93=0,"",'Ark1'!AS149)</f>
        <v>26.46596944556914</v>
      </c>
      <c r="R93" s="421"/>
      <c r="S93" s="113">
        <f>+IF(D93=0,"",'Ark1'!T149)</f>
        <v>7.4120781527531108</v>
      </c>
      <c r="T93" s="26"/>
      <c r="U93" s="115">
        <f>+IF(D93=0,"",'Ark1'!W149)</f>
        <v>65.364120781527532</v>
      </c>
      <c r="V93" s="128"/>
      <c r="W93" s="115">
        <f>+IF(D93=0,"",'Ark1'!AG149)</f>
        <v>1062.8295019157085</v>
      </c>
      <c r="X93" s="26"/>
      <c r="Y93" s="115">
        <f>+IF(D93=0,"",'Ark1'!AH149)</f>
        <v>92.717584369449369</v>
      </c>
      <c r="Z93" s="115">
        <f>+IF(D93=0,"",'Ark1'!AI149)</f>
        <v>20.071047957371221</v>
      </c>
      <c r="AA93" s="115">
        <f>+IF(D93=0,"",'Ark1'!X149)</f>
        <v>4.2628774422735356</v>
      </c>
      <c r="AB93" s="115">
        <f>+IF(D93=0,"",'Ark1'!Y149)</f>
        <v>49.774658995929187</v>
      </c>
      <c r="AC93" s="113">
        <f>+IF(D93=0,"",'Ark1'!Z149)</f>
        <v>1.7534562130325229</v>
      </c>
      <c r="AD93" s="113">
        <f>+IF(D93=0,"",'Ark1'!AA149)</f>
        <v>2.3185091478895967</v>
      </c>
      <c r="AE93" s="115">
        <f t="shared" si="16"/>
        <v>244.2830770441243</v>
      </c>
      <c r="AF93" s="26"/>
      <c r="AK93"/>
      <c r="AM93"/>
      <c r="AO93"/>
      <c r="AR93"/>
      <c r="AW93"/>
      <c r="AY93"/>
      <c r="BC93"/>
      <c r="BE93"/>
      <c r="BF93"/>
      <c r="BH93"/>
    </row>
    <row r="94" spans="1:60" ht="15.6">
      <c r="A94" s="26"/>
      <c r="B94" s="403">
        <f>+'Ark1'!C150</f>
        <v>2023</v>
      </c>
      <c r="C94" s="91">
        <f>+'Ark1'!E150</f>
        <v>32</v>
      </c>
      <c r="D94" s="91">
        <f>+'Ark1'!Q150</f>
        <v>373</v>
      </c>
      <c r="E94" s="462">
        <f>+IF(D94=0,"",'Ark1'!R150)</f>
        <v>688</v>
      </c>
      <c r="F94" s="26"/>
      <c r="G94" s="114">
        <f>+IF(D94=0,"",'Ark1'!AE150)</f>
        <v>1.3616751771365236</v>
      </c>
      <c r="H94" s="114">
        <f>+IF(D94=0,"",'Ark1'!AF150)</f>
        <v>1.3411710444443727</v>
      </c>
      <c r="I94" s="114"/>
      <c r="J94" s="113">
        <f>+IF(D94=0,"",'Ark1'!S150)</f>
        <v>3.5168374816983885</v>
      </c>
      <c r="K94" s="26"/>
      <c r="L94" s="26"/>
      <c r="M94" s="115">
        <f>+IF(D94=0,"",'Ark1'!U150)</f>
        <v>258.4954941860467</v>
      </c>
      <c r="N94" s="128"/>
      <c r="O94" s="115"/>
      <c r="P94" s="424">
        <f>+IF(E94=0,"",'Ark1'!AR150)</f>
        <v>215.49921011058456</v>
      </c>
      <c r="Q94" s="425">
        <f>+IF(E94=0,"",'Ark1'!AS150)</f>
        <v>25.914649271226473</v>
      </c>
      <c r="R94" s="421"/>
      <c r="S94" s="113">
        <f>+IF(D94=0,"",'Ark1'!T150)</f>
        <v>7.3706395348837201</v>
      </c>
      <c r="T94" s="26"/>
      <c r="U94" s="115">
        <f>+IF(D94=0,"",'Ark1'!W150)</f>
        <v>66.133720930232556</v>
      </c>
      <c r="V94" s="128"/>
      <c r="W94" s="115">
        <f>+IF(D94=0,"",'Ark1'!AG150)</f>
        <v>1084.9494470774093</v>
      </c>
      <c r="X94" s="26"/>
      <c r="Y94" s="115">
        <f>+IF(D94=0,"",'Ark1'!AH150)</f>
        <v>92.005813953488385</v>
      </c>
      <c r="Z94" s="115">
        <f>+IF(D94=0,"",'Ark1'!AI150)</f>
        <v>15.55232558139534</v>
      </c>
      <c r="AA94" s="115">
        <f>+IF(D94=0,"",'Ark1'!X150)</f>
        <v>5.0872093023255811</v>
      </c>
      <c r="AB94" s="115">
        <f>+IF(D94=0,"",'Ark1'!Y150)</f>
        <v>49.902849455389379</v>
      </c>
      <c r="AC94" s="113">
        <f>+IF(D94=0,"",'Ark1'!Z150)</f>
        <v>1.4778970561973119</v>
      </c>
      <c r="AD94" s="113">
        <f>+IF(D94=0,"",'Ark1'!AA150)</f>
        <v>2.1648912772141515</v>
      </c>
      <c r="AE94" s="115">
        <f t="shared" si="16"/>
        <v>238.25579604871993</v>
      </c>
      <c r="AF94" s="26"/>
      <c r="AK94"/>
      <c r="AM94"/>
      <c r="AO94"/>
      <c r="AR94"/>
      <c r="AW94"/>
      <c r="AY94"/>
      <c r="BC94"/>
      <c r="BE94"/>
      <c r="BF94"/>
      <c r="BH94"/>
    </row>
    <row r="95" spans="1:60" ht="15.6">
      <c r="A95" s="26"/>
      <c r="B95" s="403">
        <f>+'Ark1'!C151</f>
        <v>2023</v>
      </c>
      <c r="C95" s="91">
        <f>+'Ark1'!E151</f>
        <v>33</v>
      </c>
      <c r="D95" s="91">
        <f>+'Ark1'!Q151</f>
        <v>388</v>
      </c>
      <c r="E95" s="462">
        <f>+IF(D95=0,"",'Ark1'!R151)</f>
        <v>713</v>
      </c>
      <c r="F95" s="26"/>
      <c r="G95" s="114">
        <f>+IF(D95=0,"",'Ark1'!AE151)</f>
        <v>1.4111546530499144</v>
      </c>
      <c r="H95" s="114">
        <f>+IF(D95=0,"",'Ark1'!AF151)</f>
        <v>1.4015824085196722</v>
      </c>
      <c r="I95" s="114"/>
      <c r="J95" s="113">
        <f>+IF(D95=0,"",'Ark1'!S151)</f>
        <v>3.6713881019830006</v>
      </c>
      <c r="K95" s="26"/>
      <c r="L95" s="26"/>
      <c r="M95" s="115">
        <f>+IF(D95=0,"",'Ark1'!U151)</f>
        <v>260.66718092566646</v>
      </c>
      <c r="N95" s="128"/>
      <c r="O95" s="115"/>
      <c r="P95" s="424">
        <f>+IF(E95=0,"",'Ark1'!AR151)</f>
        <v>215.23031203566123</v>
      </c>
      <c r="Q95" s="425">
        <f>+IF(E95=0,"",'Ark1'!AS151)</f>
        <v>26.296571055278186</v>
      </c>
      <c r="R95" s="421"/>
      <c r="S95" s="113">
        <f>+IF(D95=0,"",'Ark1'!T151)</f>
        <v>7.2187938288920019</v>
      </c>
      <c r="T95" s="26"/>
      <c r="U95" s="115">
        <f>+IF(D95=0,"",'Ark1'!W151)</f>
        <v>61.150070126227199</v>
      </c>
      <c r="V95" s="128"/>
      <c r="W95" s="115">
        <f>+IF(D95=0,"",'Ark1'!AG151)</f>
        <v>1068.2020802377417</v>
      </c>
      <c r="X95" s="26"/>
      <c r="Y95" s="115">
        <f>+IF(D95=0,"",'Ark1'!AH151)</f>
        <v>94.109396914445981</v>
      </c>
      <c r="Z95" s="115">
        <f>+IF(D95=0,"",'Ark1'!AI151)</f>
        <v>18.65357643758766</v>
      </c>
      <c r="AA95" s="115">
        <f>+IF(D95=0,"",'Ark1'!X151)</f>
        <v>5.0490883590462818</v>
      </c>
      <c r="AB95" s="115">
        <f>+IF(D95=0,"",'Ark1'!Y151)</f>
        <v>50.29105430496088</v>
      </c>
      <c r="AC95" s="113">
        <f>+IF(D95=0,"",'Ark1'!Z151)</f>
        <v>1.6450053630457691</v>
      </c>
      <c r="AD95" s="113">
        <f>+IF(D95=0,"",'Ark1'!AA151)</f>
        <v>2.424705752074146</v>
      </c>
      <c r="AE95" s="115">
        <f t="shared" ref="AE95:AE114" si="17">IF(D95=0,"",1000*M95/W95)</f>
        <v>244.02422139793225</v>
      </c>
      <c r="AF95" s="26"/>
      <c r="AK95"/>
      <c r="AM95"/>
      <c r="AO95"/>
      <c r="AR95"/>
      <c r="AW95"/>
      <c r="AY95"/>
      <c r="BC95"/>
      <c r="BE95"/>
      <c r="BF95"/>
      <c r="BH95"/>
    </row>
    <row r="96" spans="1:60" ht="15.6">
      <c r="A96" s="26"/>
      <c r="B96" s="403">
        <f>+'Ark1'!C152</f>
        <v>2023</v>
      </c>
      <c r="C96" s="91">
        <f>+'Ark1'!E152</f>
        <v>34</v>
      </c>
      <c r="D96" s="91">
        <f>+'Ark1'!Q152</f>
        <v>345</v>
      </c>
      <c r="E96" s="462">
        <f>+IF(D96=0,"",'Ark1'!R152)</f>
        <v>664</v>
      </c>
      <c r="F96" s="26"/>
      <c r="G96" s="114">
        <f>+IF(D96=0,"",'Ark1'!AE152)</f>
        <v>1.314174880259668</v>
      </c>
      <c r="H96" s="114">
        <f>+IF(D96=0,"",'Ark1'!AF152)</f>
        <v>1.3113069805712776</v>
      </c>
      <c r="I96" s="114"/>
      <c r="J96" s="113">
        <f>+IF(D96=0,"",'Ark1'!S152)</f>
        <v>3.5815709969788525</v>
      </c>
      <c r="K96" s="26"/>
      <c r="L96" s="26"/>
      <c r="M96" s="115">
        <f>+IF(D96=0,"",'Ark1'!U152)</f>
        <v>261.87469879518073</v>
      </c>
      <c r="N96" s="128"/>
      <c r="O96" s="115"/>
      <c r="P96" s="424">
        <f>+IF(E96=0,"",'Ark1'!AR152)</f>
        <v>216.48034188034191</v>
      </c>
      <c r="Q96" s="425">
        <f>+IF(E96=0,"",'Ark1'!AS152)</f>
        <v>26.125161437622591</v>
      </c>
      <c r="R96" s="421"/>
      <c r="S96" s="113">
        <f>+IF(D96=0,"",'Ark1'!T152)</f>
        <v>7.1310240963855449</v>
      </c>
      <c r="T96" s="26"/>
      <c r="U96" s="115">
        <f>+IF(D96=0,"",'Ark1'!W152)</f>
        <v>61.144578313253007</v>
      </c>
      <c r="V96" s="128"/>
      <c r="W96" s="115">
        <f>+IF(D96=0,"",'Ark1'!AG152)</f>
        <v>1065.7777777777778</v>
      </c>
      <c r="X96" s="26"/>
      <c r="Y96" s="115">
        <f>+IF(D96=0,"",'Ark1'!AH152)</f>
        <v>88.102409638554221</v>
      </c>
      <c r="Z96" s="115">
        <f>+IF(D96=0,"",'Ark1'!AI152)</f>
        <v>16.1144578313253</v>
      </c>
      <c r="AA96" s="115">
        <f>+IF(D96=0,"",'Ark1'!X152)</f>
        <v>5.2710843373493965</v>
      </c>
      <c r="AB96" s="115">
        <f>+IF(D96=0,"",'Ark1'!Y152)</f>
        <v>48.384180660234946</v>
      </c>
      <c r="AC96" s="113">
        <f>+IF(D96=0,"",'Ark1'!Z152)</f>
        <v>1.6671163440034065</v>
      </c>
      <c r="AD96" s="113">
        <f>+IF(D96=0,"",'Ark1'!AA152)</f>
        <v>2.1848330226286778</v>
      </c>
      <c r="AE96" s="115">
        <f t="shared" si="17"/>
        <v>245.71229036245063</v>
      </c>
      <c r="AF96" s="26"/>
      <c r="AK96"/>
      <c r="AM96"/>
      <c r="AO96"/>
      <c r="AR96"/>
      <c r="AW96"/>
      <c r="AY96"/>
      <c r="BC96"/>
      <c r="BE96"/>
      <c r="BF96"/>
      <c r="BH96"/>
    </row>
    <row r="97" spans="1:60" ht="15.6">
      <c r="A97" s="26"/>
      <c r="B97" s="403">
        <f>+'Ark1'!C153</f>
        <v>2023</v>
      </c>
      <c r="C97" s="91">
        <f>+'Ark1'!E153</f>
        <v>35</v>
      </c>
      <c r="D97" s="91">
        <f>+'Ark1'!Q153</f>
        <v>423</v>
      </c>
      <c r="E97" s="462">
        <f>+IF(D97=0,"",'Ark1'!R153)</f>
        <v>803</v>
      </c>
      <c r="F97" s="26"/>
      <c r="G97" s="114">
        <f>+IF(D97=0,"",'Ark1'!AE153)</f>
        <v>1.5892807663381228</v>
      </c>
      <c r="H97" s="114">
        <f>+IF(D97=0,"",'Ark1'!AF153)</f>
        <v>1.5777042942609882</v>
      </c>
      <c r="I97" s="114"/>
      <c r="J97" s="113">
        <f>+IF(D97=0,"",'Ark1'!S153)</f>
        <v>3.665</v>
      </c>
      <c r="K97" s="26"/>
      <c r="L97" s="26"/>
      <c r="M97" s="115">
        <f>+IF(D97=0,"",'Ark1'!U153)</f>
        <v>260.53574097135743</v>
      </c>
      <c r="N97" s="128"/>
      <c r="O97" s="115"/>
      <c r="P97" s="424">
        <f>+IF(E97=0,"",'Ark1'!AR153)</f>
        <v>215.34615384615395</v>
      </c>
      <c r="Q97" s="425">
        <f>+IF(E97=0,"",'Ark1'!AS153)</f>
        <v>26.174466135980911</v>
      </c>
      <c r="R97" s="421"/>
      <c r="S97" s="113">
        <f>+IF(D97=0,"",'Ark1'!T153)</f>
        <v>7.2565379825653791</v>
      </c>
      <c r="T97" s="26"/>
      <c r="U97" s="115">
        <f>+IF(D97=0,"",'Ark1'!W153)</f>
        <v>65.37982565379825</v>
      </c>
      <c r="V97" s="128"/>
      <c r="W97" s="115">
        <f>+IF(D97=0,"",'Ark1'!AG153)</f>
        <v>1074.9708222811671</v>
      </c>
      <c r="X97" s="26"/>
      <c r="Y97" s="115">
        <f>+IF(D97=0,"",'Ark1'!AH153)</f>
        <v>93.773349937733471</v>
      </c>
      <c r="Z97" s="115">
        <f>+IF(D97=0,"",'Ark1'!AI153)</f>
        <v>21.917808219178081</v>
      </c>
      <c r="AA97" s="115">
        <f>+IF(D97=0,"",'Ark1'!X153)</f>
        <v>4.2341220423412196</v>
      </c>
      <c r="AB97" s="115">
        <f>+IF(D97=0,"",'Ark1'!Y153)</f>
        <v>49.812331044404019</v>
      </c>
      <c r="AC97" s="113">
        <f>+IF(D97=0,"",'Ark1'!Z153)</f>
        <v>1.5079380348877145</v>
      </c>
      <c r="AD97" s="113">
        <f>+IF(D97=0,"",'Ark1'!AA153)</f>
        <v>2.1346787275203569</v>
      </c>
      <c r="AE97" s="115">
        <f t="shared" si="17"/>
        <v>242.36540710796356</v>
      </c>
      <c r="AF97" s="26"/>
      <c r="AK97"/>
      <c r="AM97"/>
      <c r="AO97"/>
      <c r="AR97"/>
      <c r="AW97"/>
      <c r="AY97"/>
      <c r="BC97"/>
      <c r="BE97"/>
      <c r="BF97"/>
      <c r="BH97"/>
    </row>
    <row r="98" spans="1:60" ht="15.6">
      <c r="A98" s="26"/>
      <c r="B98" s="403">
        <f>+'Ark1'!C154</f>
        <v>2023</v>
      </c>
      <c r="C98" s="91">
        <f>+'Ark1'!E154</f>
        <v>36</v>
      </c>
      <c r="D98" s="91">
        <f>+'Ark1'!Q154</f>
        <v>350</v>
      </c>
      <c r="E98" s="462">
        <f>+IF(D98=0,"",'Ark1'!R154)</f>
        <v>724</v>
      </c>
      <c r="F98" s="26"/>
      <c r="G98" s="114">
        <f>+IF(D98=0,"",'Ark1'!AE154)</f>
        <v>1.432925622451807</v>
      </c>
      <c r="H98" s="114">
        <f>+IF(D98=0,"",'Ark1'!AF154)</f>
        <v>1.3920495272434461</v>
      </c>
      <c r="I98" s="114"/>
      <c r="J98" s="113">
        <f>+IF(D98=0,"",'Ark1'!S154)</f>
        <v>3.3490959666203062</v>
      </c>
      <c r="K98" s="26"/>
      <c r="L98" s="26"/>
      <c r="M98" s="115">
        <f>+IF(D98=0,"",'Ark1'!U154)</f>
        <v>254.96077348066311</v>
      </c>
      <c r="N98" s="128"/>
      <c r="O98" s="115"/>
      <c r="P98" s="424">
        <f>+IF(E98=0,"",'Ark1'!AR154)</f>
        <v>215.77424023154848</v>
      </c>
      <c r="Q98" s="425">
        <f>+IF(E98=0,"",'Ark1'!AS154)</f>
        <v>25.363445031348199</v>
      </c>
      <c r="R98" s="421"/>
      <c r="S98" s="113">
        <f>+IF(D98=0,"",'Ark1'!T154)</f>
        <v>7.0621546961325974</v>
      </c>
      <c r="T98" s="26"/>
      <c r="U98" s="115">
        <f>+IF(D98=0,"",'Ark1'!W154)</f>
        <v>59.80662983425416</v>
      </c>
      <c r="V98" s="128"/>
      <c r="W98" s="115">
        <f>+IF(D98=0,"",'Ark1'!AG154)</f>
        <v>1094.221418234443</v>
      </c>
      <c r="X98" s="26"/>
      <c r="Y98" s="115">
        <f>+IF(D98=0,"",'Ark1'!AH154)</f>
        <v>95.303867403314939</v>
      </c>
      <c r="Z98" s="115">
        <f>+IF(D98=0,"",'Ark1'!AI154)</f>
        <v>13.397790055248619</v>
      </c>
      <c r="AA98" s="115">
        <f>+IF(D98=0,"",'Ark1'!X154)</f>
        <v>4.6961325966850813</v>
      </c>
      <c r="AB98" s="115">
        <f>+IF(D98=0,"",'Ark1'!Y154)</f>
        <v>47.928878968536594</v>
      </c>
      <c r="AC98" s="113">
        <f>+IF(D98=0,"",'Ark1'!Z154)</f>
        <v>1.3812550809437016</v>
      </c>
      <c r="AD98" s="113">
        <f>+IF(D98=0,"",'Ark1'!AA154)</f>
        <v>2.2062827912746452</v>
      </c>
      <c r="AE98" s="115">
        <f t="shared" si="17"/>
        <v>233.00656451419994</v>
      </c>
      <c r="AF98" s="26"/>
      <c r="AK98"/>
      <c r="AM98"/>
      <c r="AO98"/>
      <c r="AR98"/>
      <c r="AW98"/>
      <c r="AY98"/>
      <c r="BC98"/>
      <c r="BE98"/>
      <c r="BF98"/>
      <c r="BH98"/>
    </row>
    <row r="99" spans="1:60" ht="15.6">
      <c r="A99" s="26"/>
      <c r="B99" s="403">
        <f>+'Ark1'!C155</f>
        <v>2023</v>
      </c>
      <c r="C99" s="91">
        <f>+'Ark1'!E155</f>
        <v>37</v>
      </c>
      <c r="D99" s="91">
        <f>+'Ark1'!Q155</f>
        <v>394</v>
      </c>
      <c r="E99" s="462">
        <f>+IF(D99=0,"",'Ark1'!R155)</f>
        <v>813</v>
      </c>
      <c r="F99" s="26"/>
      <c r="G99" s="114">
        <f>+IF(D99=0,"",'Ark1'!AE155)</f>
        <v>1.6090725567034796</v>
      </c>
      <c r="H99" s="114">
        <f>+IF(D99=0,"",'Ark1'!AF155)</f>
        <v>1.5851376943669728</v>
      </c>
      <c r="I99" s="114"/>
      <c r="J99" s="113">
        <f>+IF(D99=0,"",'Ark1'!S155)</f>
        <v>3.6081582200247215</v>
      </c>
      <c r="K99" s="26"/>
      <c r="L99" s="26"/>
      <c r="M99" s="115">
        <f>+IF(D99=0,"",'Ark1'!U155)</f>
        <v>258.5435424354244</v>
      </c>
      <c r="N99" s="128"/>
      <c r="O99" s="115"/>
      <c r="P99" s="424">
        <f>+IF(E99=0,"",'Ark1'!AR155)</f>
        <v>215.2838541666666</v>
      </c>
      <c r="Q99" s="425">
        <f>+IF(E99=0,"",'Ark1'!AS155)</f>
        <v>26.014462421741797</v>
      </c>
      <c r="R99" s="421"/>
      <c r="S99" s="113">
        <f>+IF(D99=0,"",'Ark1'!T155)</f>
        <v>7.0713407134071344</v>
      </c>
      <c r="T99" s="26"/>
      <c r="U99" s="115">
        <f>+IF(D99=0,"",'Ark1'!W155)</f>
        <v>57.564575645756449</v>
      </c>
      <c r="V99" s="128"/>
      <c r="W99" s="115">
        <f>+IF(D99=0,"",'Ark1'!AG155)</f>
        <v>1093.63671875</v>
      </c>
      <c r="X99" s="26"/>
      <c r="Y99" s="115">
        <f>+IF(D99=0,"",'Ark1'!AH155)</f>
        <v>94.341943419434202</v>
      </c>
      <c r="Z99" s="115">
        <f>+IF(D99=0,"",'Ark1'!AI155)</f>
        <v>19.311193111931122</v>
      </c>
      <c r="AA99" s="115">
        <f>+IF(D99=0,"",'Ark1'!X155)</f>
        <v>5.4120541205412067</v>
      </c>
      <c r="AB99" s="115">
        <f>+IF(D99=0,"",'Ark1'!Y155)</f>
        <v>50.129186351151425</v>
      </c>
      <c r="AC99" s="113">
        <f>+IF(D99=0,"",'Ark1'!Z155)</f>
        <v>1.5346393708312789</v>
      </c>
      <c r="AD99" s="113">
        <f>+IF(D99=0,"",'Ark1'!AA155)</f>
        <v>2.2075188073713834</v>
      </c>
      <c r="AE99" s="115">
        <f t="shared" si="17"/>
        <v>236.40715239602903</v>
      </c>
      <c r="AF99" s="26"/>
      <c r="AK99"/>
      <c r="AM99"/>
      <c r="AO99"/>
      <c r="AR99"/>
      <c r="AW99"/>
      <c r="AY99"/>
      <c r="BC99"/>
      <c r="BE99"/>
      <c r="BF99"/>
      <c r="BH99"/>
    </row>
    <row r="100" spans="1:60" ht="15.6">
      <c r="A100" s="26"/>
      <c r="B100" s="403">
        <f>+'Ark1'!C156</f>
        <v>2023</v>
      </c>
      <c r="C100" s="91">
        <f>+'Ark1'!E156</f>
        <v>38</v>
      </c>
      <c r="D100" s="91">
        <f>+'Ark1'!Q156</f>
        <v>425</v>
      </c>
      <c r="E100" s="462">
        <f>+IF(D100=0,"",'Ark1'!R156)</f>
        <v>869</v>
      </c>
      <c r="F100" s="26"/>
      <c r="G100" s="114">
        <f>+IF(D100=0,"",'Ark1'!AE156)</f>
        <v>1.7199065827494753</v>
      </c>
      <c r="H100" s="114">
        <f>+IF(D100=0,"",'Ark1'!AF156)</f>
        <v>1.7036460160120133</v>
      </c>
      <c r="I100" s="114"/>
      <c r="J100" s="113">
        <f>+IF(D100=0,"",'Ark1'!S156)</f>
        <v>3.5617070357554774</v>
      </c>
      <c r="K100" s="26"/>
      <c r="L100" s="26"/>
      <c r="M100" s="115">
        <f>+IF(D100=0,"",'Ark1'!U156)</f>
        <v>259.96616800920606</v>
      </c>
      <c r="N100" s="128"/>
      <c r="O100" s="115"/>
      <c r="P100" s="424">
        <f>+IF(E100=0,"",'Ark1'!AR156)</f>
        <v>215.57875894988064</v>
      </c>
      <c r="Q100" s="425">
        <f>+IF(E100=0,"",'Ark1'!AS156)</f>
        <v>25.994506212331061</v>
      </c>
      <c r="R100" s="421"/>
      <c r="S100" s="113">
        <f>+IF(D100=0,"",'Ark1'!T156)</f>
        <v>7.1772151898734196</v>
      </c>
      <c r="T100" s="26"/>
      <c r="U100" s="115">
        <f>+IF(D100=0,"",'Ark1'!W156)</f>
        <v>61.449942462600703</v>
      </c>
      <c r="V100" s="128"/>
      <c r="W100" s="115">
        <f>+IF(D100=0,"",'Ark1'!AG156)</f>
        <v>1076.6157517899762</v>
      </c>
      <c r="X100" s="26"/>
      <c r="Y100" s="115">
        <f>+IF(D100=0,"",'Ark1'!AH156)</f>
        <v>96.432681242807803</v>
      </c>
      <c r="Z100" s="115">
        <f>+IF(D100=0,"",'Ark1'!AI156)</f>
        <v>15.995397008055239</v>
      </c>
      <c r="AA100" s="115">
        <f>+IF(D100=0,"",'Ark1'!X156)</f>
        <v>4.0276179516685851</v>
      </c>
      <c r="AB100" s="115">
        <f>+IF(D100=0,"",'Ark1'!Y156)</f>
        <v>47.734413470675662</v>
      </c>
      <c r="AC100" s="113">
        <f>+IF(D100=0,"",'Ark1'!Z156)</f>
        <v>1.4980144739929151</v>
      </c>
      <c r="AD100" s="113">
        <f>+IF(D100=0,"",'Ark1'!AA156)</f>
        <v>2.2513795440300033</v>
      </c>
      <c r="AE100" s="115">
        <f t="shared" si="17"/>
        <v>241.46606398521251</v>
      </c>
      <c r="AF100" s="26"/>
      <c r="AK100"/>
      <c r="AM100"/>
      <c r="AO100"/>
      <c r="AR100"/>
      <c r="AW100"/>
      <c r="AY100"/>
      <c r="BC100"/>
      <c r="BE100"/>
      <c r="BF100"/>
      <c r="BH100"/>
    </row>
    <row r="101" spans="1:60" ht="15.6">
      <c r="A101" s="26"/>
      <c r="B101" s="403">
        <f>+'Ark1'!C157</f>
        <v>2023</v>
      </c>
      <c r="C101" s="91">
        <f>+'Ark1'!E157</f>
        <v>39</v>
      </c>
      <c r="D101" s="91">
        <f>+'Ark1'!Q157</f>
        <v>432</v>
      </c>
      <c r="E101" s="462">
        <f>+IF(D101=0,"",'Ark1'!R157)</f>
        <v>856</v>
      </c>
      <c r="F101" s="26"/>
      <c r="G101" s="114">
        <f>+IF(D101=0,"",'Ark1'!AE157)</f>
        <v>1.6941772552745125</v>
      </c>
      <c r="H101" s="114">
        <f>+IF(D101=0,"",'Ark1'!AF157)</f>
        <v>1.682167810836142</v>
      </c>
      <c r="I101" s="114"/>
      <c r="J101" s="113">
        <f>+IF(D101=0,"",'Ark1'!S157)</f>
        <v>3.6232394366197185</v>
      </c>
      <c r="K101" s="26"/>
      <c r="L101" s="26"/>
      <c r="M101" s="115">
        <f>+IF(D101=0,"",'Ark1'!U157)</f>
        <v>260.58703271028014</v>
      </c>
      <c r="N101" s="128"/>
      <c r="O101" s="115"/>
      <c r="P101" s="424">
        <f>+IF(E101=0,"",'Ark1'!AR157)</f>
        <v>215.68283582089549</v>
      </c>
      <c r="Q101" s="425">
        <f>+IF(E101=0,"",'Ark1'!AS157)</f>
        <v>26.008347451241896</v>
      </c>
      <c r="R101" s="421"/>
      <c r="S101" s="113">
        <f>+IF(D101=0,"",'Ark1'!T157)</f>
        <v>7.1098130841121492</v>
      </c>
      <c r="T101" s="26"/>
      <c r="U101" s="115">
        <f>+IF(D101=0,"",'Ark1'!W157)</f>
        <v>61.331775700934607</v>
      </c>
      <c r="V101" s="128"/>
      <c r="W101" s="115">
        <f>+IF(D101=0,"",'Ark1'!AG157)</f>
        <v>1065.4863184079602</v>
      </c>
      <c r="X101" s="26"/>
      <c r="Y101" s="115">
        <f>+IF(D101=0,"",'Ark1'!AH157)</f>
        <v>93.808411214953281</v>
      </c>
      <c r="Z101" s="115">
        <f>+IF(D101=0,"",'Ark1'!AI157)</f>
        <v>19.158878504672899</v>
      </c>
      <c r="AA101" s="115">
        <f>+IF(D101=0,"",'Ark1'!X157)</f>
        <v>4.7897196261682247</v>
      </c>
      <c r="AB101" s="115">
        <f>+IF(D101=0,"",'Ark1'!Y157)</f>
        <v>50.525867878148681</v>
      </c>
      <c r="AC101" s="113">
        <f>+IF(D101=0,"",'Ark1'!Z157)</f>
        <v>1.4904479361400671</v>
      </c>
      <c r="AD101" s="113">
        <f>+IF(D101=0,"",'Ark1'!AA157)</f>
        <v>2.1825769221581215</v>
      </c>
      <c r="AE101" s="115">
        <f t="shared" si="17"/>
        <v>244.57097966273926</v>
      </c>
      <c r="AF101" s="26"/>
      <c r="AK101"/>
      <c r="AM101"/>
      <c r="AO101"/>
      <c r="AR101"/>
      <c r="AW101"/>
      <c r="AY101"/>
      <c r="BC101"/>
      <c r="BE101"/>
      <c r="BF101"/>
      <c r="BH101"/>
    </row>
    <row r="102" spans="1:60" ht="15.6">
      <c r="A102" s="26"/>
      <c r="B102" s="403">
        <f>+'Ark1'!C158</f>
        <v>2023</v>
      </c>
      <c r="C102" s="91">
        <f>+'Ark1'!E158</f>
        <v>40</v>
      </c>
      <c r="D102" s="91">
        <f>+'Ark1'!Q158</f>
        <v>757</v>
      </c>
      <c r="E102" s="462">
        <f>+IF(D102=0,"",'Ark1'!R158)</f>
        <v>1616</v>
      </c>
      <c r="F102" s="26"/>
      <c r="G102" s="114">
        <f>+IF(D102=0,"",'Ark1'!AE158)</f>
        <v>3.1983533230416006</v>
      </c>
      <c r="H102" s="114">
        <f>+IF(D102=0,"",'Ark1'!AF158)</f>
        <v>3.1095201441221461</v>
      </c>
      <c r="I102" s="114"/>
      <c r="J102" s="113">
        <f>+IF(D102=0,"",'Ark1'!S158)</f>
        <v>3.6430788330229689</v>
      </c>
      <c r="K102" s="26"/>
      <c r="L102" s="26"/>
      <c r="M102" s="115">
        <f>+IF(D102=0,"",'Ark1'!U158)</f>
        <v>255.15804455445567</v>
      </c>
      <c r="N102" s="128"/>
      <c r="O102" s="115"/>
      <c r="P102" s="424">
        <f>+IF(E102=0,"",'Ark1'!AR158)</f>
        <v>214.23615531508591</v>
      </c>
      <c r="Q102" s="425">
        <f>+IF(E102=0,"",'Ark1'!AS158)</f>
        <v>25.904688736056844</v>
      </c>
      <c r="R102" s="421"/>
      <c r="S102" s="113">
        <f>+IF(D102=0,"",'Ark1'!T158)</f>
        <v>6.8254950495049487</v>
      </c>
      <c r="T102" s="26"/>
      <c r="U102" s="115">
        <f>+IF(D102=0,"",'Ark1'!W158)</f>
        <v>54.331683168316843</v>
      </c>
      <c r="V102" s="128"/>
      <c r="W102" s="115">
        <f>+IF(D102=0,"",'Ark1'!AG158)</f>
        <v>1097.8637810311905</v>
      </c>
      <c r="X102" s="26"/>
      <c r="Y102" s="115">
        <f>+IF(D102=0,"",'Ark1'!AH158)</f>
        <v>97.153465346534645</v>
      </c>
      <c r="Z102" s="115">
        <f>+IF(D102=0,"",'Ark1'!AI158)</f>
        <v>32.054455445544555</v>
      </c>
      <c r="AA102" s="115">
        <f>+IF(D102=0,"",'Ark1'!X158)</f>
        <v>4.7029702970297036</v>
      </c>
      <c r="AB102" s="115">
        <f>+IF(D102=0,"",'Ark1'!Y158)</f>
        <v>51.440365089417043</v>
      </c>
      <c r="AC102" s="113">
        <f>+IF(D102=0,"",'Ark1'!Z158)</f>
        <v>1.6495968251930373</v>
      </c>
      <c r="AD102" s="113">
        <f>+IF(D102=0,"",'Ark1'!AA158)</f>
        <v>2.3131658265382966</v>
      </c>
      <c r="AE102" s="115">
        <f t="shared" si="17"/>
        <v>232.41320914584995</v>
      </c>
      <c r="AF102" s="26"/>
      <c r="AK102"/>
      <c r="AM102"/>
      <c r="AO102"/>
      <c r="AR102"/>
      <c r="AW102"/>
      <c r="AY102"/>
      <c r="BC102"/>
      <c r="BE102"/>
      <c r="BF102"/>
      <c r="BH102"/>
    </row>
    <row r="103" spans="1:60" ht="15.6">
      <c r="A103" s="26"/>
      <c r="B103" s="403">
        <f>+'Ark1'!C159</f>
        <v>2023</v>
      </c>
      <c r="C103" s="91">
        <f>+'Ark1'!E159</f>
        <v>41</v>
      </c>
      <c r="D103" s="91">
        <f>+'Ark1'!Q159</f>
        <v>760</v>
      </c>
      <c r="E103" s="462">
        <f>+IF(D103=0,"",'Ark1'!R159)</f>
        <v>1785</v>
      </c>
      <c r="F103" s="26"/>
      <c r="G103" s="114">
        <f>+IF(D103=0,"",'Ark1'!AE159)</f>
        <v>3.5328345802161256</v>
      </c>
      <c r="H103" s="114">
        <f>+IF(D103=0,"",'Ark1'!AF159)</f>
        <v>3.4824721601934239</v>
      </c>
      <c r="I103" s="114"/>
      <c r="J103" s="113">
        <f>+IF(D103=0,"",'Ark1'!S159)</f>
        <v>3.7817059483726161</v>
      </c>
      <c r="K103" s="26"/>
      <c r="L103" s="26"/>
      <c r="M103" s="115">
        <f>+IF(D103=0,"",'Ark1'!U159)</f>
        <v>258.70610644257658</v>
      </c>
      <c r="N103" s="128"/>
      <c r="O103" s="115"/>
      <c r="P103" s="424">
        <f>+IF(E103=0,"",'Ark1'!AR159)</f>
        <v>214.04171494785629</v>
      </c>
      <c r="Q103" s="425">
        <f>+IF(E103=0,"",'Ark1'!AS159)</f>
        <v>26.398620557157475</v>
      </c>
      <c r="R103" s="421"/>
      <c r="S103" s="113">
        <f>+IF(D103=0,"",'Ark1'!T159)</f>
        <v>6.9826330532212886</v>
      </c>
      <c r="T103" s="26"/>
      <c r="U103" s="115">
        <f>+IF(D103=0,"",'Ark1'!W159)</f>
        <v>57.310924369747887</v>
      </c>
      <c r="V103" s="128"/>
      <c r="W103" s="115">
        <f>+IF(D103=0,"",'Ark1'!AG159)</f>
        <v>1089.0040556199313</v>
      </c>
      <c r="X103" s="26"/>
      <c r="Y103" s="115">
        <f>+IF(D103=0,"",'Ark1'!AH159)</f>
        <v>96.638655462184886</v>
      </c>
      <c r="Z103" s="115">
        <f>+IF(D103=0,"",'Ark1'!AI159)</f>
        <v>32.380952380952372</v>
      </c>
      <c r="AA103" s="115">
        <f>+IF(D103=0,"",'Ark1'!X159)</f>
        <v>4.4257703081232496</v>
      </c>
      <c r="AB103" s="115">
        <f>+IF(D103=0,"",'Ark1'!Y159)</f>
        <v>51.520428862370551</v>
      </c>
      <c r="AC103" s="113">
        <f>+IF(D103=0,"",'Ark1'!Z159)</f>
        <v>1.5620104323055637</v>
      </c>
      <c r="AD103" s="113">
        <f>+IF(D103=0,"",'Ark1'!AA159)</f>
        <v>2.2963204795720209</v>
      </c>
      <c r="AE103" s="115">
        <f t="shared" si="17"/>
        <v>237.56211476669333</v>
      </c>
      <c r="AF103" s="26"/>
      <c r="AK103"/>
      <c r="AM103"/>
      <c r="AO103"/>
      <c r="AR103"/>
      <c r="AW103"/>
      <c r="AY103"/>
      <c r="BC103"/>
      <c r="BE103"/>
      <c r="BF103"/>
      <c r="BH103"/>
    </row>
    <row r="104" spans="1:60" ht="15.6">
      <c r="A104" s="26"/>
      <c r="B104" s="403">
        <f>+'Ark1'!C160</f>
        <v>2023</v>
      </c>
      <c r="C104" s="91">
        <f>+'Ark1'!E160</f>
        <v>42</v>
      </c>
      <c r="D104" s="91">
        <f>+'Ark1'!Q160</f>
        <v>682</v>
      </c>
      <c r="E104" s="462">
        <f>+IF(D104=0,"",'Ark1'!R160)</f>
        <v>1546</v>
      </c>
      <c r="F104" s="26"/>
      <c r="G104" s="114">
        <f>+IF(D104=0,"",'Ark1'!AE160)</f>
        <v>3.0598107904841076</v>
      </c>
      <c r="H104" s="114">
        <f>+IF(D104=0,"",'Ark1'!AF160)</f>
        <v>2.9753660121901087</v>
      </c>
      <c r="I104" s="114"/>
      <c r="J104" s="113">
        <f>+IF(D104=0,"",'Ark1'!S160)</f>
        <v>3.6396629941672063</v>
      </c>
      <c r="K104" s="26"/>
      <c r="L104" s="26"/>
      <c r="M104" s="115">
        <f>+IF(D104=0,"",'Ark1'!U160)</f>
        <v>255.20439844760631</v>
      </c>
      <c r="N104" s="128"/>
      <c r="O104" s="115"/>
      <c r="P104" s="424">
        <f>+IF(E104=0,"",'Ark1'!AR160)</f>
        <v>213.98190348525463</v>
      </c>
      <c r="Q104" s="425">
        <f>+IF(E104=0,"",'Ark1'!AS160)</f>
        <v>26.006149145084809</v>
      </c>
      <c r="R104" s="421"/>
      <c r="S104" s="113">
        <f>+IF(D104=0,"",'Ark1'!T160)</f>
        <v>6.950194049159121</v>
      </c>
      <c r="T104" s="26"/>
      <c r="U104" s="115">
        <f>+IF(D104=0,"",'Ark1'!W160)</f>
        <v>56.080206985769721</v>
      </c>
      <c r="V104" s="128"/>
      <c r="W104" s="115">
        <f>+IF(D104=0,"",'Ark1'!AG160)</f>
        <v>1084.3264075067025</v>
      </c>
      <c r="X104" s="26"/>
      <c r="Y104" s="115">
        <f>+IF(D104=0,"",'Ark1'!AH160)</f>
        <v>96.507115135834383</v>
      </c>
      <c r="Z104" s="115">
        <f>+IF(D104=0,"",'Ark1'!AI160)</f>
        <v>30.853816300129367</v>
      </c>
      <c r="AA104" s="115">
        <f>+IF(D104=0,"",'Ark1'!X160)</f>
        <v>3.5575679172056907</v>
      </c>
      <c r="AB104" s="115">
        <f>+IF(D104=0,"",'Ark1'!Y160)</f>
        <v>50.680302608644332</v>
      </c>
      <c r="AC104" s="113">
        <f>+IF(D104=0,"",'Ark1'!Z160)</f>
        <v>1.5988173152827341</v>
      </c>
      <c r="AD104" s="113">
        <f>+IF(D104=0,"",'Ark1'!AA160)</f>
        <v>2.3172067068437023</v>
      </c>
      <c r="AE104" s="115">
        <f t="shared" si="17"/>
        <v>235.35754241605412</v>
      </c>
      <c r="AF104" s="26"/>
      <c r="AK104"/>
      <c r="AM104"/>
      <c r="AO104"/>
      <c r="AR104"/>
      <c r="AW104"/>
      <c r="AY104"/>
      <c r="BC104"/>
      <c r="BE104"/>
      <c r="BF104"/>
      <c r="BH104"/>
    </row>
    <row r="105" spans="1:60" ht="15.6">
      <c r="A105" s="26"/>
      <c r="B105" s="403">
        <f>+'Ark1'!C161</f>
        <v>2023</v>
      </c>
      <c r="C105" s="91">
        <f>+'Ark1'!E161</f>
        <v>43</v>
      </c>
      <c r="D105" s="91">
        <f>+'Ark1'!Q161</f>
        <v>721</v>
      </c>
      <c r="E105" s="462">
        <f>+IF(D105=0,"",'Ark1'!R161)</f>
        <v>1561</v>
      </c>
      <c r="F105" s="26"/>
      <c r="G105" s="114">
        <f>+IF(D105=0,"",'Ark1'!AE161)</f>
        <v>3.089498476032142</v>
      </c>
      <c r="H105" s="114">
        <f>+IF(D105=0,"",'Ark1'!AF161)</f>
        <v>3.0637825245190196</v>
      </c>
      <c r="I105" s="114"/>
      <c r="J105" s="113">
        <f>+IF(D105=0,"",'Ark1'!S161)</f>
        <v>3.8698717948717953</v>
      </c>
      <c r="K105" s="26"/>
      <c r="L105" s="26"/>
      <c r="M105" s="115">
        <f>+IF(D105=0,"",'Ark1'!U161)</f>
        <v>260.26290839205609</v>
      </c>
      <c r="N105" s="128"/>
      <c r="O105" s="115"/>
      <c r="P105" s="424">
        <f>+IF(E105=0,"",'Ark1'!AR161)</f>
        <v>213.70506912442397</v>
      </c>
      <c r="Q105" s="425">
        <f>+IF(E105=0,"",'Ark1'!AS161)</f>
        <v>26.639920747845039</v>
      </c>
      <c r="R105" s="421"/>
      <c r="S105" s="113">
        <f>+IF(D105=0,"",'Ark1'!T161)</f>
        <v>7.2325432415118494</v>
      </c>
      <c r="T105" s="26"/>
      <c r="U105" s="115">
        <f>+IF(D105=0,"",'Ark1'!W161)</f>
        <v>61.62716207559258</v>
      </c>
      <c r="V105" s="128"/>
      <c r="W105" s="115">
        <f>+IF(D105=0,"",'Ark1'!AG161)</f>
        <v>1074.7366688610928</v>
      </c>
      <c r="X105" s="26"/>
      <c r="Y105" s="115">
        <f>+IF(D105=0,"",'Ark1'!AH161)</f>
        <v>97.181294042280612</v>
      </c>
      <c r="Z105" s="115">
        <f>+IF(D105=0,"",'Ark1'!AI161)</f>
        <v>32.927610506085841</v>
      </c>
      <c r="AA105" s="115">
        <f>+IF(D105=0,"",'Ark1'!X161)</f>
        <v>4.6124279308135803</v>
      </c>
      <c r="AB105" s="115">
        <f>+IF(D105=0,"",'Ark1'!Y161)</f>
        <v>51.590469738495422</v>
      </c>
      <c r="AC105" s="113">
        <f>+IF(D105=0,"",'Ark1'!Z161)</f>
        <v>1.5728331171837899</v>
      </c>
      <c r="AD105" s="113">
        <f>+IF(D105=0,"",'Ark1'!AA161)</f>
        <v>2.2245192965647038</v>
      </c>
      <c r="AE105" s="115">
        <f t="shared" si="17"/>
        <v>242.16435144793081</v>
      </c>
      <c r="AF105" s="26"/>
      <c r="AK105"/>
      <c r="AM105"/>
      <c r="AO105"/>
      <c r="AR105"/>
      <c r="AW105"/>
      <c r="AY105"/>
      <c r="BC105"/>
      <c r="BE105"/>
      <c r="BF105"/>
      <c r="BH105"/>
    </row>
    <row r="106" spans="1:60" ht="15.6">
      <c r="A106" s="26"/>
      <c r="B106" s="403">
        <f>+'Ark1'!C162</f>
        <v>2023</v>
      </c>
      <c r="C106" s="91">
        <f>+'Ark1'!E162</f>
        <v>44</v>
      </c>
      <c r="D106" s="91">
        <f>+'Ark1'!Q162</f>
        <v>706</v>
      </c>
      <c r="E106" s="462">
        <f>+IF(D106=0,"",'Ark1'!R162)</f>
        <v>1579</v>
      </c>
      <c r="F106" s="26"/>
      <c r="G106" s="114">
        <f>+IF(D106=0,"",'Ark1'!AE162)</f>
        <v>3.1251236986897832</v>
      </c>
      <c r="H106" s="114">
        <f>+IF(D106=0,"",'Ark1'!AF162)</f>
        <v>3.09867810361045</v>
      </c>
      <c r="I106" s="114"/>
      <c r="J106" s="113">
        <f>+IF(D106=0,"",'Ark1'!S162)</f>
        <v>3.9529561347743161</v>
      </c>
      <c r="K106" s="26"/>
      <c r="L106" s="26"/>
      <c r="M106" s="115">
        <f>+IF(D106=0,"",'Ark1'!U162)</f>
        <v>260.22653578214045</v>
      </c>
      <c r="N106" s="128"/>
      <c r="O106" s="115"/>
      <c r="P106" s="424">
        <f>+IF(E106=0,"",'Ark1'!AR162)</f>
        <v>212.95385629531967</v>
      </c>
      <c r="Q106" s="425">
        <f>+IF(E106=0,"",'Ark1'!AS162)</f>
        <v>26.85702935177488</v>
      </c>
      <c r="R106" s="421"/>
      <c r="S106" s="113">
        <f>+IF(D106=0,"",'Ark1'!T162)</f>
        <v>7.3020899303356543</v>
      </c>
      <c r="T106" s="26"/>
      <c r="U106" s="115">
        <f>+IF(D106=0,"",'Ark1'!W162)</f>
        <v>63.647878404053202</v>
      </c>
      <c r="V106" s="128"/>
      <c r="W106" s="115">
        <f>+IF(D106=0,"",'Ark1'!AG162)</f>
        <v>1076.1680949241925</v>
      </c>
      <c r="X106" s="26"/>
      <c r="Y106" s="115">
        <f>+IF(D106=0,"",'Ark1'!AH162)</f>
        <v>96.073464217859396</v>
      </c>
      <c r="Z106" s="115">
        <f>+IF(D106=0,"",'Ark1'!AI162)</f>
        <v>35.782140595313486</v>
      </c>
      <c r="AA106" s="115">
        <f>+IF(D106=0,"",'Ark1'!X162)</f>
        <v>5.8264724509183026</v>
      </c>
      <c r="AB106" s="115">
        <f>+IF(D106=0,"",'Ark1'!Y162)</f>
        <v>53.891579392497185</v>
      </c>
      <c r="AC106" s="113">
        <f>+IF(D106=0,"",'Ark1'!Z162)</f>
        <v>1.582992968688959</v>
      </c>
      <c r="AD106" s="113">
        <f>+IF(D106=0,"",'Ark1'!AA162)</f>
        <v>2.2224177511643126</v>
      </c>
      <c r="AE106" s="115">
        <f t="shared" si="17"/>
        <v>241.80844703491357</v>
      </c>
      <c r="AF106" s="26"/>
      <c r="AK106"/>
      <c r="AM106"/>
      <c r="AO106"/>
      <c r="AR106"/>
      <c r="AW106"/>
      <c r="AY106"/>
      <c r="BC106"/>
      <c r="BE106"/>
      <c r="BF106"/>
      <c r="BH106"/>
    </row>
    <row r="107" spans="1:60" ht="15.6">
      <c r="A107" s="26"/>
      <c r="B107" s="403">
        <f>+'Ark1'!C163</f>
        <v>2023</v>
      </c>
      <c r="C107" s="91">
        <f>+'Ark1'!E163</f>
        <v>45</v>
      </c>
      <c r="D107" s="91">
        <f>+'Ark1'!Q163</f>
        <v>674</v>
      </c>
      <c r="E107" s="462">
        <f>+IF(D107=0,"",'Ark1'!R163)</f>
        <v>1468</v>
      </c>
      <c r="F107" s="26"/>
      <c r="G107" s="114">
        <f>+IF(D107=0,"",'Ark1'!AE163)</f>
        <v>2.9054348256343254</v>
      </c>
      <c r="H107" s="114">
        <f>+IF(D107=0,"",'Ark1'!AF163)</f>
        <v>2.8839578900184071</v>
      </c>
      <c r="I107" s="114"/>
      <c r="J107" s="113">
        <f>+IF(D107=0,"",'Ark1'!S163)</f>
        <v>3.8950238582140422</v>
      </c>
      <c r="K107" s="26"/>
      <c r="L107" s="26"/>
      <c r="M107" s="115">
        <f>+IF(D107=0,"",'Ark1'!U163)</f>
        <v>260.50742506811986</v>
      </c>
      <c r="N107" s="128"/>
      <c r="O107" s="115"/>
      <c r="P107" s="424">
        <f>+IF(E107=0,"",'Ark1'!AR163)</f>
        <v>213.44</v>
      </c>
      <c r="Q107" s="425">
        <f>+IF(E107=0,"",'Ark1'!AS163)</f>
        <v>26.718772352770497</v>
      </c>
      <c r="R107" s="421"/>
      <c r="S107" s="113">
        <f>+IF(D107=0,"",'Ark1'!T163)</f>
        <v>7.1784741144414159</v>
      </c>
      <c r="T107" s="26"/>
      <c r="U107" s="115">
        <f>+IF(D107=0,"",'Ark1'!W163)</f>
        <v>60.762942779291542</v>
      </c>
      <c r="V107" s="128"/>
      <c r="W107" s="115">
        <f>+IF(D107=0,"",'Ark1'!AG163)</f>
        <v>1080.4638596491227</v>
      </c>
      <c r="X107" s="26"/>
      <c r="Y107" s="115">
        <f>+IF(D107=0,"",'Ark1'!AH163)</f>
        <v>97.070844686648513</v>
      </c>
      <c r="Z107" s="115">
        <f>+IF(D107=0,"",'Ark1'!AI163)</f>
        <v>32.833787465940041</v>
      </c>
      <c r="AA107" s="115">
        <f>+IF(D107=0,"",'Ark1'!X163)</f>
        <v>5.7220708446866491</v>
      </c>
      <c r="AB107" s="115">
        <f>+IF(D107=0,"",'Ark1'!Y163)</f>
        <v>53.173978938472317</v>
      </c>
      <c r="AC107" s="113">
        <f>+IF(D107=0,"",'Ark1'!Z163)</f>
        <v>1.5765357253364725</v>
      </c>
      <c r="AD107" s="113">
        <f>+IF(D107=0,"",'Ark1'!AA163)</f>
        <v>2.2089796586124861</v>
      </c>
      <c r="AE107" s="115">
        <f t="shared" si="17"/>
        <v>241.10702337856895</v>
      </c>
      <c r="AF107" s="26"/>
      <c r="AK107"/>
      <c r="AM107"/>
      <c r="AO107"/>
      <c r="AR107"/>
      <c r="AW107"/>
      <c r="AY107"/>
      <c r="BC107"/>
      <c r="BE107"/>
      <c r="BF107"/>
      <c r="BH107"/>
    </row>
    <row r="108" spans="1:60" ht="15.6">
      <c r="A108" s="26"/>
      <c r="B108" s="403">
        <f>+'Ark1'!C164</f>
        <v>2023</v>
      </c>
      <c r="C108" s="91">
        <f>+'Ark1'!E164</f>
        <v>46</v>
      </c>
      <c r="D108" s="91">
        <f>+'Ark1'!Q164</f>
        <v>710</v>
      </c>
      <c r="E108" s="462">
        <f>+IF(D108=0,"",'Ark1'!R164)</f>
        <v>1537</v>
      </c>
      <c r="F108" s="26"/>
      <c r="G108" s="114">
        <f>+IF(D108=0,"",'Ark1'!AE164)</f>
        <v>3.0419981791552857</v>
      </c>
      <c r="H108" s="114">
        <f>+IF(D108=0,"",'Ark1'!AF164)</f>
        <v>3.0255393890645554</v>
      </c>
      <c r="I108" s="114"/>
      <c r="J108" s="113">
        <f>+IF(D108=0,"",'Ark1'!S164)</f>
        <v>3.9960784313725473</v>
      </c>
      <c r="K108" s="26"/>
      <c r="L108" s="26"/>
      <c r="M108" s="115">
        <f>+IF(D108=0,"",'Ark1'!U164)</f>
        <v>261.02745608327922</v>
      </c>
      <c r="N108" s="128"/>
      <c r="O108" s="115"/>
      <c r="P108" s="424">
        <f>+IF(E108=0,"",'Ark1'!AR164)</f>
        <v>212.80281690140845</v>
      </c>
      <c r="Q108" s="425">
        <f>+IF(E108=0,"",'Ark1'!AS164)</f>
        <v>26.994064755166168</v>
      </c>
      <c r="R108" s="421"/>
      <c r="S108" s="113">
        <f>+IF(D108=0,"",'Ark1'!T164)</f>
        <v>7.27391021470397</v>
      </c>
      <c r="T108" s="26"/>
      <c r="U108" s="115">
        <f>+IF(D108=0,"",'Ark1'!W164)</f>
        <v>63.435263500325298</v>
      </c>
      <c r="V108" s="128"/>
      <c r="W108" s="115">
        <f>+IF(D108=0,"",'Ark1'!AG164)</f>
        <v>1079.2179745137489</v>
      </c>
      <c r="X108" s="26"/>
      <c r="Y108" s="115">
        <f>+IF(D108=0,"",'Ark1'!AH164)</f>
        <v>96.877033181522478</v>
      </c>
      <c r="Z108" s="115">
        <f>+IF(D108=0,"",'Ark1'!AI164)</f>
        <v>35.653871177618747</v>
      </c>
      <c r="AA108" s="115">
        <f>+IF(D108=0,"",'Ark1'!X164)</f>
        <v>5.8555627846454161</v>
      </c>
      <c r="AB108" s="115">
        <f>+IF(D108=0,"",'Ark1'!Y164)</f>
        <v>53.44619218958605</v>
      </c>
      <c r="AC108" s="113">
        <f>+IF(D108=0,"",'Ark1'!Z164)</f>
        <v>1.5978588411495347</v>
      </c>
      <c r="AD108" s="113">
        <f>+IF(D108=0,"",'Ark1'!AA164)</f>
        <v>2.3187285625501119</v>
      </c>
      <c r="AE108" s="115">
        <f t="shared" si="17"/>
        <v>241.86722446027403</v>
      </c>
      <c r="AF108" s="26"/>
      <c r="AK108"/>
      <c r="AM108"/>
      <c r="AO108"/>
      <c r="AR108"/>
      <c r="AW108"/>
      <c r="AY108"/>
      <c r="BC108"/>
      <c r="BE108"/>
      <c r="BF108"/>
      <c r="BH108"/>
    </row>
    <row r="109" spans="1:60" ht="15.6">
      <c r="A109" s="26"/>
      <c r="B109" s="403">
        <f>+'Ark1'!C165</f>
        <v>2023</v>
      </c>
      <c r="C109" s="91">
        <f>+'Ark1'!E165</f>
        <v>47</v>
      </c>
      <c r="D109" s="91">
        <f>+'Ark1'!Q165</f>
        <v>596</v>
      </c>
      <c r="E109" s="462">
        <f>+IF(D109=0,"",'Ark1'!R165)</f>
        <v>1363</v>
      </c>
      <c r="F109" s="26"/>
      <c r="G109" s="114">
        <f>+IF(D109=0,"",'Ark1'!AE165)</f>
        <v>2.697621026798084</v>
      </c>
      <c r="H109" s="114">
        <f>+IF(D109=0,"",'Ark1'!AF165)</f>
        <v>2.6681901982131926</v>
      </c>
      <c r="I109" s="114"/>
      <c r="J109" s="113">
        <f>+IF(D109=0,"",'Ark1'!S165)</f>
        <v>3.9572901325478642</v>
      </c>
      <c r="K109" s="26"/>
      <c r="L109" s="26"/>
      <c r="M109" s="115">
        <f>+IF(D109=0,"",'Ark1'!U165)</f>
        <v>259.58415260454871</v>
      </c>
      <c r="N109" s="128"/>
      <c r="O109" s="115"/>
      <c r="P109" s="424">
        <f>+IF(E109=0,"",'Ark1'!AR165)</f>
        <v>212.50266971777273</v>
      </c>
      <c r="Q109" s="425">
        <f>+IF(E109=0,"",'Ark1'!AS165)</f>
        <v>26.949019749472406</v>
      </c>
      <c r="R109" s="421"/>
      <c r="S109" s="113">
        <f>+IF(D109=0,"",'Ark1'!T165)</f>
        <v>7.3837123991195908</v>
      </c>
      <c r="T109" s="26"/>
      <c r="U109" s="115">
        <f>+IF(D109=0,"",'Ark1'!W165)</f>
        <v>65.737344093910508</v>
      </c>
      <c r="V109" s="128"/>
      <c r="W109" s="115">
        <f>+IF(D109=0,"",'Ark1'!AG165)</f>
        <v>1063.2715484363082</v>
      </c>
      <c r="X109" s="26"/>
      <c r="Y109" s="115">
        <f>+IF(D109=0,"",'Ark1'!AH165)</f>
        <v>96.184886280264095</v>
      </c>
      <c r="Z109" s="115">
        <f>+IF(D109=0,"",'Ark1'!AI165)</f>
        <v>34.776228906823178</v>
      </c>
      <c r="AA109" s="115">
        <f>+IF(D109=0,"",'Ark1'!X165)</f>
        <v>6.3096111518708753</v>
      </c>
      <c r="AB109" s="115">
        <f>+IF(D109=0,"",'Ark1'!Y165)</f>
        <v>55.000128711223823</v>
      </c>
      <c r="AC109" s="113">
        <f>+IF(D109=0,"",'Ark1'!Z165)</f>
        <v>1.5633415360747971</v>
      </c>
      <c r="AD109" s="113">
        <f>+IF(D109=0,"",'Ark1'!AA165)</f>
        <v>2.2920191393908902</v>
      </c>
      <c r="AE109" s="115">
        <f t="shared" si="17"/>
        <v>244.13721310073993</v>
      </c>
      <c r="AF109" s="26"/>
      <c r="AK109"/>
      <c r="AM109"/>
      <c r="AO109"/>
      <c r="AR109"/>
      <c r="AW109"/>
      <c r="AY109"/>
      <c r="BC109"/>
      <c r="BE109"/>
      <c r="BF109"/>
      <c r="BH109"/>
    </row>
    <row r="110" spans="1:60" ht="15.6">
      <c r="A110" s="26"/>
      <c r="B110" s="403">
        <f>+'Ark1'!C166</f>
        <v>2023</v>
      </c>
      <c r="C110" s="91">
        <f>+'Ark1'!E166</f>
        <v>48</v>
      </c>
      <c r="D110" s="91">
        <f>+'Ark1'!Q166</f>
        <v>639</v>
      </c>
      <c r="E110" s="462">
        <f>+IF(D110=0,"",'Ark1'!R166)</f>
        <v>1374</v>
      </c>
      <c r="F110" s="26"/>
      <c r="G110" s="114">
        <f>+IF(D110=0,"",'Ark1'!AE166)</f>
        <v>2.7193919961999766</v>
      </c>
      <c r="H110" s="114">
        <f>+IF(D110=0,"",'Ark1'!AF166)</f>
        <v>2.7382596281459879</v>
      </c>
      <c r="I110" s="114"/>
      <c r="J110" s="113">
        <f>+IF(D110=0,"",'Ark1'!S166)</f>
        <v>3.9598540145985406</v>
      </c>
      <c r="K110" s="26"/>
      <c r="L110" s="26"/>
      <c r="M110" s="115">
        <f>+IF(D110=0,"",'Ark1'!U166)</f>
        <v>264.26834061135366</v>
      </c>
      <c r="N110" s="128"/>
      <c r="O110" s="115"/>
      <c r="P110" s="424">
        <f>+IF(E110=0,"",'Ark1'!AR166)</f>
        <v>213.89387144992523</v>
      </c>
      <c r="Q110" s="425">
        <f>+IF(E110=0,"",'Ark1'!AS166)</f>
        <v>26.94857247838916</v>
      </c>
      <c r="R110" s="421"/>
      <c r="S110" s="113">
        <f>+IF(D110=0,"",'Ark1'!T166)</f>
        <v>7.4475982532751104</v>
      </c>
      <c r="T110" s="26"/>
      <c r="U110" s="115">
        <f>+IF(D110=0,"",'Ark1'!W166)</f>
        <v>66.739446870451218</v>
      </c>
      <c r="V110" s="128"/>
      <c r="W110" s="115">
        <f>+IF(D110=0,"",'Ark1'!AG166)</f>
        <v>1084.5224215246637</v>
      </c>
      <c r="X110" s="26"/>
      <c r="Y110" s="115">
        <f>+IF(D110=0,"",'Ark1'!AH166)</f>
        <v>97.307132459970873</v>
      </c>
      <c r="Z110" s="115">
        <f>+IF(D110=0,"",'Ark1'!AI166)</f>
        <v>31.513828238719071</v>
      </c>
      <c r="AA110" s="115">
        <f>+IF(D110=0,"",'Ark1'!X166)</f>
        <v>6.0407569141193598</v>
      </c>
      <c r="AB110" s="115">
        <f>+IF(D110=0,"",'Ark1'!Y166)</f>
        <v>53.64987830035016</v>
      </c>
      <c r="AC110" s="113">
        <f>+IF(D110=0,"",'Ark1'!Z166)</f>
        <v>1.6200324802068555</v>
      </c>
      <c r="AD110" s="113">
        <f>+IF(D110=0,"",'Ark1'!AA166)</f>
        <v>2.2795411631051921</v>
      </c>
      <c r="AE110" s="115">
        <f t="shared" si="17"/>
        <v>243.67254688919661</v>
      </c>
      <c r="AF110" s="26"/>
      <c r="AK110"/>
      <c r="AM110"/>
      <c r="AO110"/>
      <c r="AR110"/>
      <c r="AW110"/>
      <c r="AY110"/>
      <c r="BC110"/>
      <c r="BE110"/>
      <c r="BF110"/>
      <c r="BH110"/>
    </row>
    <row r="111" spans="1:60" ht="15.6">
      <c r="A111" s="26"/>
      <c r="B111" s="403">
        <f>+'Ark1'!C167</f>
        <v>2023</v>
      </c>
      <c r="C111" s="91">
        <f>+'Ark1'!E167</f>
        <v>49</v>
      </c>
      <c r="D111" s="91">
        <f>+'Ark1'!Q167</f>
        <v>636</v>
      </c>
      <c r="E111" s="462">
        <f>+IF(D111=0,"",'Ark1'!R167)</f>
        <v>1333</v>
      </c>
      <c r="F111" s="26"/>
      <c r="G111" s="114">
        <f>+IF(D111=0,"",'Ark1'!AE167)</f>
        <v>2.6382456557020153</v>
      </c>
      <c r="H111" s="114">
        <f>+IF(D111=0,"",'Ark1'!AF167)</f>
        <v>2.6602138288390424</v>
      </c>
      <c r="I111" s="114"/>
      <c r="J111" s="113">
        <f>+IF(D111=0,"",'Ark1'!S167)</f>
        <v>3.9527027027027022</v>
      </c>
      <c r="K111" s="26"/>
      <c r="L111" s="26"/>
      <c r="M111" s="115">
        <f>+IF(D111=0,"",'Ark1'!U167)</f>
        <v>264.63278319579882</v>
      </c>
      <c r="N111" s="128"/>
      <c r="O111" s="115"/>
      <c r="P111" s="424">
        <f>+IF(E111=0,"",'Ark1'!AR167)</f>
        <v>214.37645236250972</v>
      </c>
      <c r="Q111" s="425">
        <f>+IF(E111=0,"",'Ark1'!AS167)</f>
        <v>26.776088722567888</v>
      </c>
      <c r="R111" s="421"/>
      <c r="S111" s="113">
        <f>+IF(D111=0,"",'Ark1'!T167)</f>
        <v>7.4546136534133556</v>
      </c>
      <c r="T111" s="26"/>
      <c r="U111" s="115">
        <f>+IF(D111=0,"",'Ark1'!W167)</f>
        <v>66.691672918229585</v>
      </c>
      <c r="V111" s="128"/>
      <c r="W111" s="115">
        <f>+IF(D111=0,"",'Ark1'!AG167)</f>
        <v>1074.5243996901625</v>
      </c>
      <c r="X111" s="26"/>
      <c r="Y111" s="115">
        <f>+IF(D111=0,"",'Ark1'!AH167)</f>
        <v>96.774193548387117</v>
      </c>
      <c r="Z111" s="115">
        <f>+IF(D111=0,"",'Ark1'!AI167)</f>
        <v>31.807951987997001</v>
      </c>
      <c r="AA111" s="115">
        <f>+IF(D111=0,"",'Ark1'!X167)</f>
        <v>7.0517629407351849</v>
      </c>
      <c r="AB111" s="115">
        <f>+IF(D111=0,"",'Ark1'!Y167)</f>
        <v>54.137577359458433</v>
      </c>
      <c r="AC111" s="113">
        <f>+IF(D111=0,"",'Ark1'!Z167)</f>
        <v>1.6484770783605724</v>
      </c>
      <c r="AD111" s="113">
        <f>+IF(D111=0,"",'Ark1'!AA167)</f>
        <v>2.1563952802477586</v>
      </c>
      <c r="AE111" s="115">
        <f t="shared" si="17"/>
        <v>246.27898935762212</v>
      </c>
      <c r="AF111" s="26"/>
      <c r="AK111"/>
      <c r="AM111"/>
      <c r="AO111"/>
      <c r="AR111"/>
      <c r="AW111"/>
      <c r="AY111"/>
      <c r="BC111"/>
      <c r="BE111"/>
      <c r="BF111"/>
      <c r="BH111"/>
    </row>
    <row r="112" spans="1:60" ht="15.6">
      <c r="A112" s="26"/>
      <c r="B112" s="403">
        <f>+'Ark1'!C168</f>
        <v>2023</v>
      </c>
      <c r="C112" s="91">
        <f>+'Ark1'!E168</f>
        <v>50</v>
      </c>
      <c r="D112" s="91">
        <f>+'Ark1'!Q168</f>
        <v>654</v>
      </c>
      <c r="E112" s="462">
        <f>+IF(D112=0,"",'Ark1'!R168)</f>
        <v>1360</v>
      </c>
      <c r="F112" s="26"/>
      <c r="G112" s="114">
        <f>+IF(D112=0,"",'Ark1'!AE168)</f>
        <v>2.6916834896884767</v>
      </c>
      <c r="H112" s="114">
        <f>+IF(D112=0,"",'Ark1'!AF168)</f>
        <v>2.6717247773241546</v>
      </c>
      <c r="I112" s="114"/>
      <c r="J112" s="113">
        <f>+IF(D112=0,"",'Ark1'!S168)</f>
        <v>3.8042836041358945</v>
      </c>
      <c r="K112" s="26"/>
      <c r="L112" s="26"/>
      <c r="M112" s="115">
        <f>+IF(D112=0,"",'Ark1'!U168)</f>
        <v>260.50139705882339</v>
      </c>
      <c r="N112" s="128"/>
      <c r="O112" s="115"/>
      <c r="P112" s="424">
        <f>+IF(E112=0,"",'Ark1'!AR168)</f>
        <v>214.33920367534452</v>
      </c>
      <c r="Q112" s="425">
        <f>+IF(E112=0,"",'Ark1'!AS168)</f>
        <v>26.414592865899944</v>
      </c>
      <c r="R112" s="421"/>
      <c r="S112" s="113">
        <f>+IF(D112=0,"",'Ark1'!T168)</f>
        <v>7.2691176470588239</v>
      </c>
      <c r="T112" s="26"/>
      <c r="U112" s="115">
        <f>+IF(D112=0,"",'Ark1'!W168)</f>
        <v>63.75</v>
      </c>
      <c r="V112" s="128"/>
      <c r="W112" s="115">
        <f>+IF(D112=0,"",'Ark1'!AG168)</f>
        <v>1078.0566615620212</v>
      </c>
      <c r="X112" s="26"/>
      <c r="Y112" s="115">
        <f>+IF(D112=0,"",'Ark1'!AH168)</f>
        <v>95.955882352941188</v>
      </c>
      <c r="Z112" s="115">
        <f>+IF(D112=0,"",'Ark1'!AI168)</f>
        <v>27.794117647058833</v>
      </c>
      <c r="AA112" s="115">
        <f>+IF(D112=0,"",'Ark1'!X168)</f>
        <v>4.4852941176470589</v>
      </c>
      <c r="AB112" s="115">
        <f>+IF(D112=0,"",'Ark1'!Y168)</f>
        <v>51.766640883318686</v>
      </c>
      <c r="AC112" s="113">
        <f>+IF(D112=0,"",'Ark1'!Z168)</f>
        <v>1.5142217260934425</v>
      </c>
      <c r="AD112" s="113">
        <f>+IF(D112=0,"",'Ark1'!AA168)</f>
        <v>2.2747823006984502</v>
      </c>
      <c r="AE112" s="115">
        <f t="shared" si="17"/>
        <v>241.6398009000537</v>
      </c>
      <c r="AF112" s="26"/>
      <c r="AK112"/>
      <c r="AM112"/>
      <c r="AO112"/>
      <c r="AR112"/>
      <c r="AW112"/>
      <c r="AY112"/>
      <c r="BC112"/>
      <c r="BE112"/>
      <c r="BF112"/>
      <c r="BH112"/>
    </row>
    <row r="113" spans="1:60" ht="15.6">
      <c r="A113" s="26"/>
      <c r="B113" s="403">
        <f>+'Ark1'!C169</f>
        <v>2023</v>
      </c>
      <c r="C113" s="91">
        <f>+'Ark1'!E169</f>
        <v>51</v>
      </c>
      <c r="D113" s="91">
        <f>+'Ark1'!Q169</f>
        <v>456</v>
      </c>
      <c r="E113" s="462">
        <f>+IF(D113=0,"",'Ark1'!R169)</f>
        <v>943</v>
      </c>
      <c r="F113" s="26"/>
      <c r="G113" s="114">
        <f>+IF(D113=0,"",'Ark1'!AE169)</f>
        <v>1.8663658314531129</v>
      </c>
      <c r="H113" s="114">
        <f>+IF(D113=0,"",'Ark1'!AF169)</f>
        <v>1.8533871365603172</v>
      </c>
      <c r="I113" s="114"/>
      <c r="J113" s="113">
        <f>+IF(D113=0,"",'Ark1'!S169)</f>
        <v>3.7804878048780495</v>
      </c>
      <c r="K113" s="26"/>
      <c r="L113" s="26"/>
      <c r="M113" s="115">
        <f>+IF(D113=0,"",'Ark1'!U169)</f>
        <v>260.62237539766721</v>
      </c>
      <c r="N113" s="128"/>
      <c r="O113" s="115"/>
      <c r="P113" s="424">
        <f>+IF(E113=0,"",'Ark1'!AR169)</f>
        <v>214.05524861878453</v>
      </c>
      <c r="Q113" s="425">
        <f>+IF(E113=0,"",'Ark1'!AS169)</f>
        <v>26.458657858971169</v>
      </c>
      <c r="R113" s="421"/>
      <c r="S113" s="113">
        <f>+IF(D113=0,"",'Ark1'!T169)</f>
        <v>7.689289501590669</v>
      </c>
      <c r="T113" s="26"/>
      <c r="U113" s="115">
        <f>+IF(D113=0,"",'Ark1'!W169)</f>
        <v>73.064687168610817</v>
      </c>
      <c r="V113" s="128"/>
      <c r="W113" s="115">
        <f>+IF(D113=0,"",'Ark1'!AG169)</f>
        <v>1071.7049723756911</v>
      </c>
      <c r="X113" s="26"/>
      <c r="Y113" s="115">
        <f>+IF(D113=0,"",'Ark1'!AH169)</f>
        <v>95.970307529162227</v>
      </c>
      <c r="Z113" s="115">
        <f>+IF(D113=0,"",'Ark1'!AI169)</f>
        <v>23.541887592788967</v>
      </c>
      <c r="AA113" s="115">
        <f>+IF(D113=0,"",'Ark1'!X169)</f>
        <v>5.6203605514316015</v>
      </c>
      <c r="AB113" s="115">
        <f>+IF(D113=0,"",'Ark1'!Y169)</f>
        <v>53.566296500341743</v>
      </c>
      <c r="AC113" s="113">
        <f>+IF(D113=0,"",'Ark1'!Z169)</f>
        <v>1.5279513018818145</v>
      </c>
      <c r="AD113" s="113">
        <f>+IF(D113=0,"",'Ark1'!AA169)</f>
        <v>2.1820539187453276</v>
      </c>
      <c r="AE113" s="115">
        <f t="shared" si="17"/>
        <v>243.18481495885496</v>
      </c>
      <c r="AF113" s="26"/>
      <c r="AK113"/>
      <c r="AM113"/>
      <c r="AO113"/>
      <c r="AR113"/>
      <c r="AW113"/>
      <c r="AY113"/>
      <c r="BC113"/>
      <c r="BE113"/>
      <c r="BF113"/>
      <c r="BH113"/>
    </row>
    <row r="114" spans="1:60" ht="15.6">
      <c r="A114" s="26"/>
      <c r="B114" s="403">
        <f>+'Ark1'!C170</f>
        <v>2023</v>
      </c>
      <c r="C114" s="91">
        <f>+'Ark1'!E170</f>
        <v>52</v>
      </c>
      <c r="D114" s="91">
        <f>+'Ark1'!Q170</f>
        <v>183</v>
      </c>
      <c r="E114" s="462">
        <f>+IF(D114=0,"",'Ark1'!R170)</f>
        <v>337</v>
      </c>
      <c r="F114" s="26"/>
      <c r="G114" s="114">
        <f>+IF(D114=0,"",'Ark1'!AE170)</f>
        <v>0.66698333531251253</v>
      </c>
      <c r="H114" s="114">
        <f>+IF(D114=0,"",'Ark1'!AF170)</f>
        <v>0.66274376397910251</v>
      </c>
      <c r="I114" s="114"/>
      <c r="J114" s="113">
        <f>+IF(D114=0,"",'Ark1'!S170)</f>
        <v>3.7032640949554887</v>
      </c>
      <c r="K114" s="26"/>
      <c r="L114" s="26"/>
      <c r="M114" s="115">
        <f>+IF(D114=0,"",'Ark1'!U170)</f>
        <v>260.77922848664701</v>
      </c>
      <c r="N114" s="128"/>
      <c r="O114" s="115"/>
      <c r="P114" s="424">
        <f>+IF(E114=0,"",'Ark1'!AR170)</f>
        <v>215.37581699346407</v>
      </c>
      <c r="Q114" s="425">
        <f>+IF(E114=0,"",'Ark1'!AS170)</f>
        <v>26.180237116863601</v>
      </c>
      <c r="R114" s="421"/>
      <c r="S114" s="113">
        <f>+IF(D114=0,"",'Ark1'!T170)</f>
        <v>7.6468842729970321</v>
      </c>
      <c r="T114" s="26"/>
      <c r="U114" s="115">
        <f>+IF(D114=0,"",'Ark1'!W170)</f>
        <v>72.403560830860513</v>
      </c>
      <c r="V114" s="128"/>
      <c r="W114" s="115">
        <f>+IF(D114=0,"",'Ark1'!AG170)</f>
        <v>1075.8725490196075</v>
      </c>
      <c r="X114" s="26"/>
      <c r="Y114" s="115">
        <f>+IF(D114=0,"",'Ark1'!AH170)</f>
        <v>90.504451038575652</v>
      </c>
      <c r="Z114" s="115">
        <f>+IF(D114=0,"",'Ark1'!AI170)</f>
        <v>18.397626112759639</v>
      </c>
      <c r="AA114" s="115">
        <f>+IF(D114=0,"",'Ark1'!X170)</f>
        <v>5.6379821958456988</v>
      </c>
      <c r="AB114" s="115">
        <f>+IF(D114=0,"",'Ark1'!Y170)</f>
        <v>50.995005125724333</v>
      </c>
      <c r="AC114" s="113">
        <f>+IF(D114=0,"",'Ark1'!Z170)</f>
        <v>1.4980961305294362</v>
      </c>
      <c r="AD114" s="113">
        <f>+IF(D114=0,"",'Ark1'!AA170)</f>
        <v>2.0213836290830014</v>
      </c>
      <c r="AE114" s="115">
        <f t="shared" si="17"/>
        <v>242.3885884292549</v>
      </c>
      <c r="AF114" s="26"/>
      <c r="AK114"/>
      <c r="AM114"/>
      <c r="AO114"/>
      <c r="AR114"/>
      <c r="AW114"/>
      <c r="AY114"/>
      <c r="BC114"/>
      <c r="BE114"/>
      <c r="BF114"/>
      <c r="BH114"/>
    </row>
    <row r="115" spans="1:60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128"/>
      <c r="O115" s="128"/>
      <c r="P115" s="26"/>
      <c r="Q115" s="26"/>
      <c r="R115" s="26"/>
      <c r="S115" s="26"/>
      <c r="T115" s="26"/>
      <c r="U115" s="26"/>
      <c r="V115" s="128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K115"/>
      <c r="AM115"/>
      <c r="AO115"/>
      <c r="AR115"/>
      <c r="AW115"/>
      <c r="AY115"/>
      <c r="BC115"/>
      <c r="BE115"/>
      <c r="BF115"/>
      <c r="BH115"/>
    </row>
    <row r="116" spans="1:60">
      <c r="A116" s="26"/>
      <c r="B116" s="401"/>
      <c r="C116" s="26"/>
      <c r="D116" s="26"/>
      <c r="E116" s="458"/>
      <c r="F116" s="427"/>
      <c r="G116" s="26"/>
      <c r="H116" s="26"/>
      <c r="I116" s="26"/>
      <c r="J116" s="26"/>
      <c r="K116" s="26"/>
      <c r="L116" s="26"/>
      <c r="M116" s="128"/>
      <c r="N116" s="128"/>
      <c r="O116" s="128"/>
      <c r="P116" s="26"/>
      <c r="Q116" s="26"/>
      <c r="R116" s="421"/>
      <c r="S116" s="26"/>
      <c r="T116" s="26"/>
      <c r="U116" s="128"/>
      <c r="V116" s="128"/>
      <c r="W116" s="26"/>
      <c r="X116" s="26"/>
      <c r="Y116" s="128"/>
      <c r="Z116" s="128"/>
      <c r="AA116" s="128"/>
      <c r="AB116" s="128"/>
      <c r="AC116" s="26"/>
      <c r="AD116" s="26"/>
      <c r="AE116" s="26"/>
      <c r="AF116" s="26"/>
      <c r="AG116" s="1"/>
      <c r="AI116" s="1"/>
      <c r="AQ116" s="1"/>
      <c r="AS116" s="1"/>
      <c r="AU116" s="1"/>
      <c r="AZ116" s="1"/>
      <c r="BA116" s="1"/>
      <c r="BB116" s="1"/>
      <c r="BD116" s="1"/>
      <c r="BG116" s="1"/>
    </row>
    <row r="117" spans="1:60">
      <c r="A117" s="26"/>
      <c r="B117" s="401"/>
      <c r="C117" s="26"/>
      <c r="D117" s="26"/>
      <c r="E117" s="458"/>
      <c r="F117" s="427"/>
      <c r="G117" s="26"/>
      <c r="H117" s="26"/>
      <c r="I117" s="26"/>
      <c r="J117" s="26"/>
      <c r="K117" s="26"/>
      <c r="L117" s="26"/>
      <c r="M117" s="128"/>
      <c r="N117" s="128"/>
      <c r="O117" s="128"/>
      <c r="P117" s="26"/>
      <c r="Q117" s="26"/>
      <c r="R117" s="421"/>
      <c r="S117" s="26"/>
      <c r="T117" s="26"/>
      <c r="U117" s="128"/>
      <c r="V117" s="128"/>
      <c r="W117" s="26"/>
      <c r="X117" s="26"/>
      <c r="Y117" s="128"/>
      <c r="Z117" s="128"/>
      <c r="AA117" s="128"/>
      <c r="AB117" s="128"/>
      <c r="AC117" s="26"/>
      <c r="AD117" s="26"/>
      <c r="AE117" s="26"/>
      <c r="AF117" s="26"/>
      <c r="AG117" s="1"/>
      <c r="AI117" s="1"/>
      <c r="AQ117" s="1"/>
      <c r="AS117" s="1"/>
      <c r="AU117" s="1"/>
      <c r="AZ117" s="1"/>
      <c r="BA117" s="1"/>
      <c r="BB117" s="1"/>
      <c r="BD117" s="1"/>
      <c r="BG117" s="1"/>
    </row>
    <row r="118" spans="1:60">
      <c r="B118" s="317"/>
      <c r="C118" s="11"/>
      <c r="D118" s="11"/>
      <c r="F118" s="358"/>
      <c r="G118" s="11"/>
      <c r="H118" s="11"/>
      <c r="I118" s="526"/>
      <c r="J118" s="11"/>
      <c r="K118" s="11"/>
      <c r="L118" s="11"/>
      <c r="P118" s="11"/>
      <c r="Q118" s="11"/>
      <c r="R118" s="11"/>
      <c r="S118" s="11"/>
      <c r="T118" s="11"/>
      <c r="W118" s="11"/>
      <c r="X118" s="11"/>
      <c r="AC118" s="11"/>
      <c r="AD118" s="11"/>
      <c r="AE118" s="11"/>
      <c r="AG118" s="1"/>
      <c r="AI118" s="1"/>
      <c r="AQ118" s="1"/>
      <c r="AS118" s="1"/>
      <c r="AU118" s="1"/>
      <c r="AZ118" s="1"/>
      <c r="BA118" s="1"/>
      <c r="BB118" s="1"/>
      <c r="BD118" s="1"/>
      <c r="BG118" s="1"/>
    </row>
    <row r="119" spans="1:60">
      <c r="B119" s="317"/>
      <c r="C119" s="11"/>
      <c r="D119" s="11"/>
      <c r="F119" s="358"/>
      <c r="G119" s="11"/>
      <c r="H119" s="11"/>
      <c r="I119" s="526"/>
      <c r="J119" s="11"/>
      <c r="K119" s="11"/>
      <c r="L119" s="11"/>
      <c r="P119" s="11"/>
      <c r="Q119" s="11"/>
      <c r="R119" s="11"/>
      <c r="S119" s="11"/>
      <c r="T119" s="11"/>
      <c r="W119" s="11"/>
      <c r="X119" s="11"/>
      <c r="AC119" s="11"/>
      <c r="AD119" s="11"/>
      <c r="AE119" s="11"/>
      <c r="AG119" s="1"/>
      <c r="AI119" s="1"/>
      <c r="AQ119" s="1"/>
      <c r="AS119" s="1"/>
      <c r="AU119" s="1"/>
      <c r="AZ119" s="1"/>
      <c r="BA119" s="1"/>
      <c r="BB119" s="1"/>
      <c r="BD119" s="1"/>
      <c r="BG119" s="1"/>
    </row>
    <row r="120" spans="1:60">
      <c r="B120" s="317"/>
      <c r="C120" s="11"/>
      <c r="D120" s="11"/>
      <c r="F120" s="358"/>
      <c r="G120" s="11"/>
      <c r="H120" s="11"/>
      <c r="I120" s="526"/>
      <c r="J120" s="11"/>
      <c r="K120" s="11"/>
      <c r="L120" s="11"/>
      <c r="P120" s="11"/>
      <c r="Q120" s="11"/>
      <c r="R120" s="11"/>
      <c r="S120" s="11"/>
      <c r="T120" s="11"/>
      <c r="W120" s="11"/>
      <c r="X120" s="11"/>
      <c r="AC120" s="11"/>
      <c r="AD120" s="11"/>
      <c r="AE120" s="11"/>
      <c r="AG120" s="1"/>
      <c r="AI120" s="1"/>
      <c r="AQ120" s="1"/>
      <c r="AS120" s="1"/>
      <c r="AU120" s="1"/>
      <c r="AZ120" s="1"/>
      <c r="BA120" s="1"/>
      <c r="BB120" s="1"/>
      <c r="BD120" s="1"/>
      <c r="BG120" s="1"/>
    </row>
    <row r="121" spans="1:60">
      <c r="B121" s="317"/>
      <c r="C121" s="11"/>
      <c r="D121" s="11"/>
      <c r="F121" s="358"/>
      <c r="G121" s="11"/>
      <c r="H121" s="11"/>
      <c r="I121" s="526"/>
      <c r="J121" s="11"/>
      <c r="K121" s="11"/>
      <c r="L121" s="11"/>
      <c r="P121" s="11"/>
      <c r="Q121" s="11"/>
      <c r="R121" s="11"/>
      <c r="S121" s="11"/>
      <c r="T121" s="11"/>
      <c r="W121" s="11"/>
      <c r="X121" s="11"/>
      <c r="AC121" s="11"/>
      <c r="AD121" s="11"/>
      <c r="AE121" s="11"/>
      <c r="AG121" s="1"/>
      <c r="AI121" s="1"/>
      <c r="AQ121" s="1"/>
      <c r="AS121" s="1"/>
      <c r="AU121" s="1"/>
      <c r="AZ121" s="1"/>
      <c r="BA121" s="1"/>
      <c r="BB121" s="1"/>
      <c r="BD121" s="1"/>
      <c r="BG121" s="1"/>
    </row>
    <row r="122" spans="1:60">
      <c r="B122" s="317"/>
      <c r="C122" s="11"/>
      <c r="D122" s="11"/>
      <c r="F122" s="358"/>
      <c r="G122" s="11"/>
      <c r="H122" s="11"/>
      <c r="I122" s="526"/>
      <c r="J122" s="11"/>
      <c r="K122" s="11"/>
      <c r="L122" s="11"/>
      <c r="P122" s="11"/>
      <c r="Q122" s="11"/>
      <c r="R122" s="11"/>
      <c r="S122" s="11"/>
      <c r="T122" s="11"/>
      <c r="W122" s="11"/>
      <c r="X122" s="11"/>
      <c r="AC122" s="11"/>
      <c r="AD122" s="11"/>
      <c r="AE122" s="11"/>
      <c r="AG122" s="1"/>
      <c r="AI122" s="1"/>
      <c r="AQ122" s="1"/>
      <c r="AS122" s="1"/>
      <c r="AU122" s="1"/>
      <c r="AZ122" s="1"/>
      <c r="BA122" s="1"/>
      <c r="BB122" s="1"/>
      <c r="BD122" s="1"/>
      <c r="BG122" s="1"/>
    </row>
    <row r="123" spans="1:60">
      <c r="B123" s="317"/>
      <c r="C123" s="11"/>
      <c r="D123" s="11"/>
      <c r="F123" s="358"/>
      <c r="G123" s="11"/>
      <c r="H123" s="11"/>
      <c r="I123" s="526"/>
      <c r="J123" s="11"/>
      <c r="K123" s="11"/>
      <c r="L123" s="11"/>
      <c r="P123" s="11"/>
      <c r="Q123" s="11"/>
      <c r="R123" s="11"/>
      <c r="S123" s="11"/>
      <c r="T123" s="11"/>
      <c r="W123" s="11"/>
      <c r="X123" s="11"/>
      <c r="AC123" s="11"/>
      <c r="AD123" s="11"/>
      <c r="AE123" s="11"/>
      <c r="AG123" s="1"/>
      <c r="AI123" s="1"/>
      <c r="AQ123" s="1"/>
      <c r="AS123" s="1"/>
      <c r="AU123" s="1"/>
      <c r="AZ123" s="1"/>
      <c r="BA123" s="1"/>
      <c r="BB123" s="1"/>
      <c r="BD123" s="1"/>
      <c r="BG123" s="1"/>
    </row>
    <row r="124" spans="1:60">
      <c r="B124" s="317"/>
      <c r="C124" s="11"/>
      <c r="D124" s="11"/>
      <c r="F124" s="358"/>
      <c r="G124" s="11"/>
      <c r="H124" s="11"/>
      <c r="I124" s="526"/>
      <c r="J124" s="11"/>
      <c r="K124" s="11"/>
      <c r="L124" s="11"/>
      <c r="P124" s="11"/>
      <c r="Q124" s="11"/>
      <c r="R124" s="11"/>
      <c r="S124" s="11"/>
      <c r="T124" s="11"/>
      <c r="W124" s="11"/>
      <c r="X124" s="11"/>
      <c r="AC124" s="11"/>
      <c r="AD124" s="11"/>
      <c r="AE124" s="11"/>
      <c r="AG124" s="1"/>
      <c r="AI124" s="1"/>
      <c r="AQ124" s="1"/>
      <c r="AS124" s="1"/>
      <c r="AU124" s="1"/>
      <c r="AZ124" s="1"/>
      <c r="BA124" s="1"/>
      <c r="BB124" s="1"/>
      <c r="BD124" s="1"/>
      <c r="BG124" s="1"/>
    </row>
    <row r="125" spans="1:60">
      <c r="B125" s="317"/>
      <c r="C125" s="11"/>
      <c r="D125" s="11"/>
      <c r="F125" s="358"/>
      <c r="G125" s="11"/>
      <c r="H125" s="11"/>
      <c r="I125" s="526"/>
      <c r="J125" s="11"/>
      <c r="K125" s="11"/>
      <c r="L125" s="11"/>
      <c r="P125" s="11"/>
      <c r="Q125" s="11"/>
      <c r="R125" s="11"/>
      <c r="S125" s="11"/>
      <c r="T125" s="11"/>
      <c r="W125" s="11"/>
      <c r="X125" s="11"/>
      <c r="AC125" s="11"/>
      <c r="AD125" s="11"/>
      <c r="AE125" s="11"/>
      <c r="AG125" s="1"/>
      <c r="AI125" s="1"/>
      <c r="AQ125" s="1"/>
      <c r="AS125" s="1"/>
      <c r="AU125" s="1"/>
      <c r="AZ125" s="1"/>
      <c r="BA125" s="1"/>
      <c r="BB125" s="1"/>
      <c r="BD125" s="1"/>
      <c r="BG125" s="1"/>
    </row>
    <row r="126" spans="1:60">
      <c r="B126" s="317"/>
      <c r="C126" s="11"/>
      <c r="D126" s="11"/>
      <c r="F126" s="358"/>
      <c r="G126" s="11"/>
      <c r="H126" s="11"/>
      <c r="I126" s="526"/>
      <c r="J126" s="11"/>
      <c r="K126" s="11"/>
      <c r="L126" s="11"/>
      <c r="P126" s="11"/>
      <c r="Q126" s="11"/>
      <c r="R126" s="11"/>
      <c r="S126" s="11"/>
      <c r="T126" s="11"/>
      <c r="W126" s="11"/>
      <c r="X126" s="11"/>
      <c r="AC126" s="11"/>
      <c r="AD126" s="11"/>
      <c r="AE126" s="11"/>
      <c r="AG126" s="1"/>
      <c r="AI126" s="1"/>
      <c r="AQ126" s="1"/>
      <c r="AS126" s="1"/>
      <c r="AU126" s="1"/>
      <c r="AZ126" s="1"/>
      <c r="BA126" s="1"/>
      <c r="BB126" s="1"/>
      <c r="BD126" s="1"/>
      <c r="BG126" s="1"/>
    </row>
    <row r="127" spans="1:60">
      <c r="B127" s="317"/>
      <c r="C127" s="11"/>
      <c r="D127" s="11"/>
      <c r="F127" s="358"/>
      <c r="G127" s="11"/>
      <c r="H127" s="11"/>
      <c r="I127" s="526"/>
      <c r="J127" s="11"/>
      <c r="K127" s="11"/>
      <c r="L127" s="11"/>
      <c r="P127" s="11"/>
      <c r="Q127" s="11"/>
      <c r="R127" s="11"/>
      <c r="S127" s="11"/>
      <c r="T127" s="11"/>
      <c r="W127" s="11"/>
      <c r="X127" s="11"/>
      <c r="AC127" s="11"/>
      <c r="AD127" s="11"/>
      <c r="AE127" s="11"/>
      <c r="AG127" s="1"/>
      <c r="AI127" s="1"/>
      <c r="AQ127" s="1"/>
      <c r="AS127" s="1"/>
      <c r="AU127" s="1"/>
      <c r="AZ127" s="1"/>
      <c r="BA127" s="1"/>
      <c r="BB127" s="1"/>
      <c r="BD127" s="1"/>
      <c r="BG127" s="1"/>
    </row>
    <row r="128" spans="1:60">
      <c r="B128" s="317"/>
      <c r="C128" s="11"/>
      <c r="D128" s="11"/>
      <c r="F128" s="358"/>
      <c r="G128" s="11"/>
      <c r="H128" s="11"/>
      <c r="I128" s="526"/>
      <c r="J128" s="11"/>
      <c r="K128" s="11"/>
      <c r="L128" s="11"/>
      <c r="P128" s="11"/>
      <c r="Q128" s="11"/>
      <c r="R128" s="11"/>
      <c r="S128" s="11"/>
      <c r="T128" s="11"/>
      <c r="W128" s="11"/>
      <c r="X128" s="11"/>
      <c r="AC128" s="11"/>
      <c r="AD128" s="11"/>
      <c r="AE128" s="11"/>
      <c r="AG128" s="1"/>
      <c r="AI128" s="1"/>
      <c r="AQ128" s="1"/>
      <c r="AS128" s="1"/>
      <c r="AU128" s="1"/>
      <c r="AZ128" s="1"/>
      <c r="BA128" s="1"/>
      <c r="BB128" s="1"/>
      <c r="BD128" s="1"/>
      <c r="BG128" s="1"/>
    </row>
    <row r="129" spans="2:59">
      <c r="B129" s="317"/>
      <c r="C129" s="11"/>
      <c r="D129" s="11"/>
      <c r="F129" s="358"/>
      <c r="G129" s="11"/>
      <c r="H129" s="11"/>
      <c r="I129" s="526"/>
      <c r="J129" s="11"/>
      <c r="K129" s="11"/>
      <c r="L129" s="11"/>
      <c r="P129" s="11"/>
      <c r="Q129" s="11"/>
      <c r="R129" s="11"/>
      <c r="S129" s="11"/>
      <c r="T129" s="11"/>
      <c r="W129" s="11"/>
      <c r="X129" s="11"/>
      <c r="AC129" s="11"/>
      <c r="AD129" s="11"/>
      <c r="AE129" s="11"/>
      <c r="AG129" s="1"/>
      <c r="AI129" s="1"/>
      <c r="AQ129" s="1"/>
      <c r="AS129" s="1"/>
      <c r="AU129" s="1"/>
      <c r="AZ129" s="1"/>
      <c r="BA129" s="1"/>
      <c r="BB129" s="1"/>
      <c r="BD129" s="1"/>
      <c r="BG129" s="1"/>
    </row>
    <row r="130" spans="2:59">
      <c r="B130" s="317"/>
      <c r="C130" s="11"/>
      <c r="D130" s="11"/>
      <c r="F130" s="358"/>
      <c r="G130" s="11"/>
      <c r="H130" s="11"/>
      <c r="I130" s="526"/>
      <c r="J130" s="11"/>
      <c r="K130" s="11"/>
      <c r="L130" s="11"/>
      <c r="P130" s="11"/>
      <c r="Q130" s="11"/>
      <c r="R130" s="11"/>
      <c r="S130" s="11"/>
      <c r="T130" s="11"/>
      <c r="W130" s="11"/>
      <c r="X130" s="11"/>
      <c r="AC130" s="11"/>
      <c r="AD130" s="11"/>
      <c r="AE130" s="11"/>
      <c r="AG130" s="1"/>
      <c r="AI130" s="1"/>
      <c r="AQ130" s="1"/>
      <c r="AS130" s="1"/>
      <c r="AU130" s="1"/>
      <c r="AZ130" s="1"/>
      <c r="BA130" s="1"/>
      <c r="BB130" s="1"/>
      <c r="BD130" s="1"/>
      <c r="BG130" s="1"/>
    </row>
    <row r="131" spans="2:59">
      <c r="B131" s="317"/>
      <c r="C131" s="11"/>
      <c r="D131" s="11"/>
      <c r="F131" s="358"/>
      <c r="G131" s="11"/>
      <c r="H131" s="11"/>
      <c r="I131" s="526"/>
      <c r="J131" s="11"/>
      <c r="K131" s="11"/>
      <c r="L131" s="11"/>
      <c r="P131" s="11"/>
      <c r="Q131" s="11"/>
      <c r="R131" s="11"/>
      <c r="S131" s="11"/>
      <c r="T131" s="11"/>
      <c r="W131" s="11"/>
      <c r="X131" s="11"/>
      <c r="AC131" s="11"/>
      <c r="AD131" s="11"/>
      <c r="AE131" s="11"/>
      <c r="AG131" s="1"/>
      <c r="AI131" s="1"/>
      <c r="AQ131" s="1"/>
      <c r="AS131" s="1"/>
      <c r="AU131" s="1"/>
      <c r="AZ131" s="1"/>
      <c r="BA131" s="1"/>
      <c r="BB131" s="1"/>
      <c r="BD131" s="1"/>
      <c r="BG131" s="1"/>
    </row>
    <row r="132" spans="2:59">
      <c r="B132" s="317"/>
      <c r="C132" s="11"/>
      <c r="D132" s="11"/>
      <c r="F132" s="358"/>
      <c r="G132" s="11"/>
      <c r="H132" s="11"/>
      <c r="I132" s="526"/>
      <c r="J132" s="11"/>
      <c r="K132" s="11"/>
      <c r="L132" s="11"/>
      <c r="P132" s="11"/>
      <c r="Q132" s="11"/>
      <c r="R132" s="11"/>
      <c r="S132" s="11"/>
      <c r="T132" s="11"/>
      <c r="W132" s="11"/>
      <c r="X132" s="11"/>
      <c r="AC132" s="11"/>
      <c r="AD132" s="11"/>
      <c r="AE132" s="11"/>
      <c r="AG132" s="1"/>
      <c r="AI132" s="1"/>
      <c r="AQ132" s="1"/>
      <c r="AS132" s="1"/>
      <c r="AU132" s="1"/>
      <c r="AZ132" s="1"/>
      <c r="BA132" s="1"/>
      <c r="BB132" s="1"/>
      <c r="BD132" s="1"/>
      <c r="BG132" s="1"/>
    </row>
    <row r="133" spans="2:59">
      <c r="B133" s="317"/>
      <c r="C133" s="11"/>
      <c r="D133" s="11"/>
      <c r="F133" s="358"/>
      <c r="G133" s="11"/>
      <c r="H133" s="11"/>
      <c r="I133" s="526"/>
      <c r="J133" s="11"/>
      <c r="K133" s="11"/>
      <c r="L133" s="11"/>
      <c r="P133" s="11"/>
      <c r="Q133" s="11"/>
      <c r="R133" s="11"/>
      <c r="S133" s="11"/>
      <c r="T133" s="11"/>
      <c r="W133" s="11"/>
      <c r="X133" s="11"/>
      <c r="AC133" s="11"/>
      <c r="AD133" s="11"/>
      <c r="AE133" s="11"/>
      <c r="AG133" s="1"/>
      <c r="AI133" s="1"/>
      <c r="AQ133" s="1"/>
      <c r="AS133" s="1"/>
      <c r="AU133" s="1"/>
      <c r="AZ133" s="1"/>
      <c r="BA133" s="1"/>
      <c r="BB133" s="1"/>
      <c r="BD133" s="1"/>
      <c r="BG133" s="1"/>
    </row>
    <row r="134" spans="2:59">
      <c r="B134" s="317"/>
      <c r="C134" s="11"/>
      <c r="D134" s="11"/>
      <c r="F134" s="358"/>
      <c r="G134" s="11"/>
      <c r="H134" s="11"/>
      <c r="I134" s="526"/>
      <c r="J134" s="11"/>
      <c r="K134" s="11"/>
      <c r="L134" s="11"/>
      <c r="P134" s="11"/>
      <c r="Q134" s="11"/>
      <c r="R134" s="11"/>
      <c r="S134" s="11"/>
      <c r="T134" s="11"/>
      <c r="W134" s="11"/>
      <c r="X134" s="11"/>
      <c r="AC134" s="11"/>
      <c r="AD134" s="11"/>
      <c r="AE134" s="11"/>
      <c r="AG134" s="1"/>
      <c r="AI134" s="1"/>
      <c r="AQ134" s="1"/>
      <c r="AS134" s="1"/>
      <c r="AU134" s="1"/>
      <c r="AZ134" s="1"/>
      <c r="BA134" s="1"/>
      <c r="BB134" s="1"/>
      <c r="BD134" s="1"/>
      <c r="BG134" s="1"/>
    </row>
    <row r="135" spans="2:59">
      <c r="B135" s="317"/>
      <c r="C135" s="11"/>
      <c r="D135" s="11"/>
      <c r="F135" s="358"/>
      <c r="G135" s="11"/>
      <c r="H135" s="11"/>
      <c r="I135" s="526"/>
      <c r="J135" s="11"/>
      <c r="K135" s="11"/>
      <c r="L135" s="11"/>
      <c r="P135" s="11"/>
      <c r="Q135" s="11"/>
      <c r="R135" s="11"/>
      <c r="S135" s="11"/>
      <c r="T135" s="11"/>
      <c r="W135" s="11"/>
      <c r="X135" s="11"/>
      <c r="AC135" s="11"/>
      <c r="AD135" s="11"/>
      <c r="AE135" s="11"/>
      <c r="AG135" s="1"/>
      <c r="AI135" s="1"/>
      <c r="AQ135" s="1"/>
      <c r="AS135" s="1"/>
      <c r="AU135" s="1"/>
      <c r="AZ135" s="1"/>
      <c r="BA135" s="1"/>
      <c r="BB135" s="1"/>
      <c r="BD135" s="1"/>
      <c r="BG135" s="1"/>
    </row>
    <row r="136" spans="2:59">
      <c r="B136" s="317"/>
      <c r="C136" s="11"/>
      <c r="D136" s="11"/>
      <c r="F136" s="358"/>
      <c r="G136" s="11"/>
      <c r="H136" s="11"/>
      <c r="I136" s="526"/>
      <c r="J136" s="11"/>
      <c r="K136" s="11"/>
      <c r="L136" s="11"/>
      <c r="P136" s="11"/>
      <c r="Q136" s="11"/>
      <c r="R136" s="11"/>
      <c r="S136" s="11"/>
      <c r="T136" s="11"/>
      <c r="W136" s="11"/>
      <c r="X136" s="11"/>
      <c r="AC136" s="11"/>
      <c r="AD136" s="11"/>
      <c r="AE136" s="11"/>
      <c r="AG136" s="1"/>
      <c r="AI136" s="1"/>
      <c r="AQ136" s="1"/>
      <c r="AS136" s="1"/>
      <c r="AU136" s="1"/>
      <c r="AZ136" s="1"/>
      <c r="BA136" s="1"/>
      <c r="BB136" s="1"/>
      <c r="BD136" s="1"/>
      <c r="BG136" s="1"/>
    </row>
    <row r="137" spans="2:59">
      <c r="B137" s="317"/>
      <c r="C137" s="11"/>
      <c r="D137" s="11"/>
      <c r="F137" s="358"/>
      <c r="G137" s="11"/>
      <c r="H137" s="11"/>
      <c r="I137" s="526"/>
      <c r="J137" s="11"/>
      <c r="K137" s="11"/>
      <c r="L137" s="11"/>
      <c r="P137" s="11"/>
      <c r="Q137" s="11"/>
      <c r="R137" s="11"/>
      <c r="S137" s="11"/>
      <c r="T137" s="11"/>
      <c r="W137" s="11"/>
      <c r="X137" s="11"/>
      <c r="AC137" s="11"/>
      <c r="AD137" s="11"/>
      <c r="AE137" s="11"/>
      <c r="AG137" s="1"/>
      <c r="AI137" s="1"/>
      <c r="AQ137" s="1"/>
      <c r="AS137" s="1"/>
      <c r="AU137" s="1"/>
      <c r="AZ137" s="1"/>
      <c r="BA137" s="1"/>
      <c r="BB137" s="1"/>
      <c r="BD137" s="1"/>
      <c r="BG137" s="1"/>
    </row>
    <row r="138" spans="2:59">
      <c r="B138" s="317"/>
      <c r="C138" s="11"/>
      <c r="D138" s="11"/>
      <c r="F138" s="358"/>
      <c r="G138" s="11"/>
      <c r="H138" s="11"/>
      <c r="I138" s="526"/>
      <c r="J138" s="11"/>
      <c r="K138" s="11"/>
      <c r="L138" s="11"/>
      <c r="P138" s="11"/>
      <c r="Q138" s="11"/>
      <c r="R138" s="11"/>
      <c r="S138" s="11"/>
      <c r="T138" s="11"/>
      <c r="W138" s="11"/>
      <c r="X138" s="11"/>
      <c r="AC138" s="11"/>
      <c r="AD138" s="11"/>
      <c r="AE138" s="11"/>
      <c r="AG138" s="1"/>
      <c r="AI138" s="1"/>
      <c r="AQ138" s="1"/>
      <c r="AS138" s="1"/>
      <c r="AU138" s="1"/>
      <c r="AZ138" s="1"/>
      <c r="BA138" s="1"/>
      <c r="BB138" s="1"/>
      <c r="BD138" s="1"/>
      <c r="BG138" s="1"/>
    </row>
    <row r="139" spans="2:59">
      <c r="B139" s="317"/>
      <c r="C139" s="11"/>
      <c r="D139" s="11"/>
      <c r="F139" s="358"/>
      <c r="G139" s="11"/>
      <c r="H139" s="11"/>
      <c r="I139" s="526"/>
      <c r="J139" s="11"/>
      <c r="K139" s="11"/>
      <c r="L139" s="11"/>
      <c r="P139" s="11"/>
      <c r="Q139" s="11"/>
      <c r="R139" s="11"/>
      <c r="S139" s="11"/>
      <c r="T139" s="11"/>
      <c r="W139" s="11"/>
      <c r="X139" s="11"/>
      <c r="AC139" s="11"/>
      <c r="AD139" s="11"/>
      <c r="AE139" s="11"/>
      <c r="AG139" s="1"/>
      <c r="AI139" s="1"/>
      <c r="AQ139" s="1"/>
      <c r="AS139" s="1"/>
      <c r="AU139" s="1"/>
      <c r="AZ139" s="1"/>
      <c r="BA139" s="1"/>
      <c r="BB139" s="1"/>
      <c r="BD139" s="1"/>
      <c r="BG139" s="1"/>
    </row>
    <row r="140" spans="2:59">
      <c r="B140" s="317"/>
      <c r="C140" s="11"/>
      <c r="D140" s="11"/>
      <c r="F140" s="358"/>
      <c r="G140" s="11"/>
      <c r="H140" s="11"/>
      <c r="I140" s="526"/>
      <c r="J140" s="11"/>
      <c r="K140" s="11"/>
      <c r="L140" s="11"/>
      <c r="P140" s="11"/>
      <c r="Q140" s="11"/>
      <c r="R140" s="11"/>
      <c r="S140" s="11"/>
      <c r="T140" s="11"/>
      <c r="W140" s="11"/>
      <c r="X140" s="11"/>
      <c r="AC140" s="11"/>
      <c r="AD140" s="11"/>
      <c r="AE140" s="11"/>
      <c r="AG140" s="1"/>
      <c r="AI140" s="1"/>
      <c r="AQ140" s="1"/>
      <c r="AS140" s="1"/>
      <c r="AU140" s="1"/>
      <c r="AZ140" s="1"/>
      <c r="BA140" s="1"/>
      <c r="BB140" s="1"/>
      <c r="BD140" s="1"/>
      <c r="BG140" s="1"/>
    </row>
    <row r="141" spans="2:59">
      <c r="B141" s="317"/>
      <c r="C141" s="11"/>
      <c r="D141" s="11"/>
      <c r="F141" s="358"/>
      <c r="G141" s="11"/>
      <c r="H141" s="11"/>
      <c r="I141" s="526"/>
      <c r="J141" s="11"/>
      <c r="K141" s="11"/>
      <c r="L141" s="11"/>
      <c r="P141" s="11"/>
      <c r="Q141" s="11"/>
      <c r="R141" s="11"/>
      <c r="S141" s="11"/>
      <c r="T141" s="11"/>
      <c r="W141" s="11"/>
      <c r="X141" s="11"/>
      <c r="AC141" s="11"/>
      <c r="AD141" s="11"/>
      <c r="AE141" s="11"/>
      <c r="AG141" s="1"/>
      <c r="AI141" s="1"/>
      <c r="AQ141" s="1"/>
      <c r="AS141" s="1"/>
      <c r="AU141" s="1"/>
      <c r="AZ141" s="1"/>
      <c r="BA141" s="1"/>
      <c r="BB141" s="1"/>
      <c r="BD141" s="1"/>
      <c r="BG141" s="1"/>
    </row>
    <row r="142" spans="2:59">
      <c r="B142" s="317"/>
      <c r="C142" s="11"/>
      <c r="D142" s="11"/>
      <c r="F142" s="358"/>
      <c r="G142" s="11"/>
      <c r="H142" s="11"/>
      <c r="I142" s="526"/>
      <c r="J142" s="11"/>
      <c r="K142" s="11"/>
      <c r="L142" s="11"/>
      <c r="P142" s="11"/>
      <c r="Q142" s="11"/>
      <c r="R142" s="11"/>
      <c r="S142" s="11"/>
      <c r="T142" s="11"/>
      <c r="W142" s="11"/>
      <c r="X142" s="11"/>
      <c r="AC142" s="11"/>
      <c r="AD142" s="11"/>
      <c r="AE142" s="11"/>
      <c r="AG142" s="1"/>
      <c r="AI142" s="1"/>
      <c r="AQ142" s="1"/>
      <c r="AS142" s="1"/>
      <c r="AU142" s="1"/>
      <c r="AZ142" s="1"/>
      <c r="BA142" s="1"/>
      <c r="BB142" s="1"/>
      <c r="BD142" s="1"/>
      <c r="BG142" s="1"/>
    </row>
    <row r="143" spans="2:59">
      <c r="B143" s="317"/>
      <c r="C143" s="11"/>
      <c r="D143" s="11"/>
      <c r="F143" s="358"/>
      <c r="G143" s="11"/>
      <c r="H143" s="11"/>
      <c r="I143" s="526"/>
      <c r="J143" s="11"/>
      <c r="K143" s="11"/>
      <c r="L143" s="11"/>
      <c r="P143" s="11"/>
      <c r="Q143" s="11"/>
      <c r="R143" s="11"/>
      <c r="S143" s="11"/>
      <c r="T143" s="11"/>
      <c r="W143" s="11"/>
      <c r="X143" s="11"/>
      <c r="AC143" s="11"/>
      <c r="AD143" s="11"/>
      <c r="AE143" s="11"/>
      <c r="AG143" s="1"/>
      <c r="AI143" s="1"/>
      <c r="AQ143" s="1"/>
      <c r="AS143" s="1"/>
      <c r="AU143" s="1"/>
      <c r="AZ143" s="1"/>
      <c r="BA143" s="1"/>
      <c r="BB143" s="1"/>
      <c r="BD143" s="1"/>
      <c r="BG143" s="1"/>
    </row>
    <row r="144" spans="2:59">
      <c r="B144" s="317"/>
      <c r="C144" s="11"/>
      <c r="D144" s="11"/>
      <c r="F144" s="358"/>
      <c r="G144" s="11"/>
      <c r="H144" s="11"/>
      <c r="I144" s="526"/>
      <c r="J144" s="11"/>
      <c r="K144" s="11"/>
      <c r="L144" s="11"/>
      <c r="P144" s="11"/>
      <c r="Q144" s="11"/>
      <c r="R144" s="11"/>
      <c r="S144" s="11"/>
      <c r="T144" s="11"/>
      <c r="W144" s="11"/>
      <c r="X144" s="11"/>
      <c r="AC144" s="11"/>
      <c r="AD144" s="11"/>
      <c r="AE144" s="11"/>
      <c r="AG144" s="1"/>
      <c r="AI144" s="1"/>
      <c r="AQ144" s="1"/>
      <c r="AS144" s="1"/>
      <c r="AU144" s="1"/>
      <c r="AZ144" s="1"/>
      <c r="BA144" s="1"/>
      <c r="BB144" s="1"/>
      <c r="BD144" s="1"/>
      <c r="BG144" s="1"/>
    </row>
    <row r="145" spans="2:59">
      <c r="B145" s="317"/>
      <c r="C145" s="11"/>
      <c r="D145" s="11"/>
      <c r="F145" s="358"/>
      <c r="G145" s="11"/>
      <c r="H145" s="11"/>
      <c r="I145" s="526"/>
      <c r="J145" s="11"/>
      <c r="K145" s="11"/>
      <c r="L145" s="11"/>
      <c r="P145" s="11"/>
      <c r="Q145" s="11"/>
      <c r="R145" s="11"/>
      <c r="S145" s="11"/>
      <c r="T145" s="11"/>
      <c r="W145" s="11"/>
      <c r="X145" s="11"/>
      <c r="AC145" s="11"/>
      <c r="AD145" s="11"/>
      <c r="AE145" s="11"/>
      <c r="AG145" s="1"/>
      <c r="AI145" s="1"/>
      <c r="AQ145" s="1"/>
      <c r="AS145" s="1"/>
      <c r="AU145" s="1"/>
      <c r="AZ145" s="1"/>
      <c r="BA145" s="1"/>
      <c r="BB145" s="1"/>
      <c r="BD145" s="1"/>
      <c r="BG145" s="1"/>
    </row>
    <row r="146" spans="2:59">
      <c r="B146" s="317"/>
      <c r="C146" s="11"/>
      <c r="D146" s="11"/>
      <c r="F146" s="358"/>
      <c r="G146" s="11"/>
      <c r="H146" s="11"/>
      <c r="I146" s="526"/>
      <c r="J146" s="11"/>
      <c r="K146" s="11"/>
      <c r="L146" s="11"/>
      <c r="P146" s="11"/>
      <c r="Q146" s="11"/>
      <c r="R146" s="11"/>
      <c r="S146" s="11"/>
      <c r="T146" s="11"/>
      <c r="W146" s="11"/>
      <c r="X146" s="11"/>
      <c r="AC146" s="11"/>
      <c r="AD146" s="11"/>
      <c r="AE146" s="11"/>
      <c r="AG146" s="1"/>
      <c r="AI146" s="1"/>
      <c r="AQ146" s="1"/>
      <c r="AS146" s="1"/>
      <c r="AU146" s="1"/>
      <c r="AZ146" s="1"/>
      <c r="BA146" s="1"/>
      <c r="BB146" s="1"/>
      <c r="BD146" s="1"/>
      <c r="BG146" s="1"/>
    </row>
    <row r="147" spans="2:59">
      <c r="B147" s="317"/>
      <c r="C147" s="11"/>
      <c r="D147" s="11"/>
      <c r="F147" s="358"/>
      <c r="G147" s="11"/>
      <c r="H147" s="11"/>
      <c r="I147" s="526"/>
      <c r="J147" s="11"/>
      <c r="K147" s="11"/>
      <c r="L147" s="11"/>
      <c r="P147" s="11"/>
      <c r="Q147" s="11"/>
      <c r="R147" s="11"/>
      <c r="S147" s="11"/>
      <c r="T147" s="11"/>
      <c r="W147" s="11"/>
      <c r="X147" s="11"/>
      <c r="AC147" s="11"/>
      <c r="AD147" s="11"/>
      <c r="AE147" s="11"/>
      <c r="AG147" s="1"/>
      <c r="AI147" s="1"/>
      <c r="AQ147" s="1"/>
      <c r="AS147" s="1"/>
      <c r="AU147" s="1"/>
      <c r="AZ147" s="1"/>
      <c r="BA147" s="1"/>
      <c r="BB147" s="1"/>
      <c r="BD147" s="1"/>
      <c r="BG147" s="1"/>
    </row>
    <row r="148" spans="2:59">
      <c r="B148" s="317"/>
      <c r="C148" s="11"/>
      <c r="D148" s="11"/>
      <c r="F148" s="358"/>
      <c r="G148" s="11"/>
      <c r="H148" s="11"/>
      <c r="I148" s="526"/>
      <c r="J148" s="11"/>
      <c r="K148" s="11"/>
      <c r="L148" s="11"/>
      <c r="P148" s="11"/>
      <c r="Q148" s="11"/>
      <c r="R148" s="11"/>
      <c r="S148" s="11"/>
      <c r="T148" s="11"/>
      <c r="W148" s="11"/>
      <c r="X148" s="11"/>
      <c r="AC148" s="11"/>
      <c r="AD148" s="11"/>
      <c r="AE148" s="11"/>
      <c r="AG148" s="1"/>
      <c r="AI148" s="1"/>
      <c r="AQ148" s="1"/>
      <c r="AS148" s="1"/>
      <c r="AU148" s="1"/>
      <c r="AZ148" s="1"/>
      <c r="BA148" s="1"/>
      <c r="BB148" s="1"/>
      <c r="BD148" s="1"/>
      <c r="BG148" s="1"/>
    </row>
    <row r="149" spans="2:59">
      <c r="B149" s="317"/>
      <c r="C149" s="11"/>
      <c r="D149" s="11"/>
      <c r="F149" s="358"/>
      <c r="G149" s="11"/>
      <c r="H149" s="11"/>
      <c r="I149" s="526"/>
      <c r="J149" s="11"/>
      <c r="K149" s="11"/>
      <c r="L149" s="11"/>
      <c r="P149" s="11"/>
      <c r="Q149" s="11"/>
      <c r="R149" s="11"/>
      <c r="S149" s="11"/>
      <c r="T149" s="11"/>
      <c r="W149" s="11"/>
      <c r="X149" s="11"/>
      <c r="AC149" s="11"/>
      <c r="AD149" s="11"/>
      <c r="AE149" s="11"/>
      <c r="AG149" s="1"/>
      <c r="AI149" s="1"/>
      <c r="AQ149" s="1"/>
      <c r="AS149" s="1"/>
      <c r="AU149" s="1"/>
      <c r="AZ149" s="1"/>
      <c r="BA149" s="1"/>
      <c r="BB149" s="1"/>
      <c r="BD149" s="1"/>
      <c r="BG149" s="1"/>
    </row>
    <row r="150" spans="2:59">
      <c r="B150" s="317"/>
      <c r="C150" s="11"/>
      <c r="D150" s="11"/>
      <c r="F150" s="358"/>
      <c r="G150" s="11"/>
      <c r="H150" s="11"/>
      <c r="I150" s="526"/>
      <c r="J150" s="11"/>
      <c r="K150" s="11"/>
      <c r="L150" s="11"/>
      <c r="P150" s="11"/>
      <c r="Q150" s="11"/>
      <c r="R150" s="11"/>
      <c r="S150" s="11"/>
      <c r="T150" s="11"/>
      <c r="W150" s="11"/>
      <c r="X150" s="11"/>
      <c r="AC150" s="11"/>
      <c r="AD150" s="11"/>
      <c r="AE150" s="11"/>
      <c r="AG150" s="1"/>
      <c r="AI150" s="1"/>
      <c r="AQ150" s="1"/>
      <c r="AS150" s="1"/>
      <c r="AU150" s="1"/>
      <c r="AZ150" s="1"/>
      <c r="BA150" s="1"/>
      <c r="BB150" s="1"/>
      <c r="BD150" s="1"/>
      <c r="BG150" s="1"/>
    </row>
    <row r="151" spans="2:59">
      <c r="B151" s="317"/>
      <c r="C151" s="11"/>
      <c r="D151" s="11"/>
      <c r="F151" s="358"/>
      <c r="G151" s="11"/>
      <c r="H151" s="11"/>
      <c r="I151" s="526"/>
      <c r="J151" s="11"/>
      <c r="K151" s="11"/>
      <c r="L151" s="11"/>
      <c r="P151" s="11"/>
      <c r="Q151" s="11"/>
      <c r="R151" s="11"/>
      <c r="S151" s="11"/>
      <c r="T151" s="11"/>
      <c r="W151" s="11"/>
      <c r="X151" s="11"/>
      <c r="AC151" s="11"/>
      <c r="AD151" s="11"/>
      <c r="AE151" s="11"/>
      <c r="AG151" s="1"/>
      <c r="AI151" s="1"/>
      <c r="AQ151" s="1"/>
      <c r="AS151" s="1"/>
      <c r="AU151" s="1"/>
      <c r="AZ151" s="1"/>
      <c r="BA151" s="1"/>
      <c r="BB151" s="1"/>
      <c r="BD151" s="1"/>
      <c r="BG151" s="1"/>
    </row>
    <row r="152" spans="2:59">
      <c r="B152" s="317"/>
      <c r="C152" s="11"/>
      <c r="D152" s="11"/>
      <c r="F152" s="358"/>
      <c r="G152" s="11"/>
      <c r="H152" s="11"/>
      <c r="I152" s="526"/>
      <c r="J152" s="11"/>
      <c r="K152" s="11"/>
      <c r="L152" s="11"/>
      <c r="P152" s="11"/>
      <c r="Q152" s="11"/>
      <c r="R152" s="11"/>
      <c r="S152" s="11"/>
      <c r="T152" s="11"/>
      <c r="W152" s="11"/>
      <c r="X152" s="11"/>
      <c r="AC152" s="11"/>
      <c r="AD152" s="11"/>
      <c r="AE152" s="11"/>
      <c r="AG152" s="1"/>
      <c r="AI152" s="1"/>
      <c r="AQ152" s="1"/>
      <c r="AS152" s="1"/>
      <c r="AU152" s="1"/>
      <c r="AZ152" s="1"/>
      <c r="BA152" s="1"/>
      <c r="BB152" s="1"/>
      <c r="BD152" s="1"/>
      <c r="BG152" s="1"/>
    </row>
    <row r="153" spans="2:59">
      <c r="B153" s="317"/>
      <c r="C153" s="11"/>
      <c r="D153" s="11"/>
      <c r="F153" s="358"/>
      <c r="G153" s="11"/>
      <c r="H153" s="11"/>
      <c r="I153" s="526"/>
      <c r="J153" s="11"/>
      <c r="K153" s="11"/>
      <c r="L153" s="11"/>
      <c r="P153" s="11"/>
      <c r="Q153" s="11"/>
      <c r="R153" s="11"/>
      <c r="S153" s="11"/>
      <c r="T153" s="11"/>
      <c r="W153" s="11"/>
      <c r="X153" s="11"/>
      <c r="AC153" s="11"/>
      <c r="AD153" s="11"/>
      <c r="AE153" s="11"/>
      <c r="AG153" s="1"/>
      <c r="AI153" s="1"/>
      <c r="AQ153" s="1"/>
      <c r="AS153" s="1"/>
      <c r="AU153" s="1"/>
      <c r="AZ153" s="1"/>
      <c r="BA153" s="1"/>
      <c r="BB153" s="1"/>
      <c r="BD153" s="1"/>
      <c r="BG153" s="1"/>
    </row>
    <row r="154" spans="2:59">
      <c r="B154" s="317"/>
      <c r="C154" s="11"/>
      <c r="D154" s="11"/>
      <c r="F154" s="358"/>
      <c r="G154" s="11"/>
      <c r="H154" s="11"/>
      <c r="I154" s="526"/>
      <c r="J154" s="11"/>
      <c r="K154" s="11"/>
      <c r="L154" s="11"/>
      <c r="P154" s="11"/>
      <c r="Q154" s="11"/>
      <c r="R154" s="11"/>
      <c r="S154" s="11"/>
      <c r="T154" s="11"/>
      <c r="W154" s="11"/>
      <c r="X154" s="11"/>
      <c r="AC154" s="11"/>
      <c r="AD154" s="11"/>
      <c r="AE154" s="11"/>
      <c r="AG154" s="1"/>
      <c r="AI154" s="1"/>
      <c r="AQ154" s="1"/>
      <c r="AS154" s="1"/>
      <c r="AU154" s="1"/>
      <c r="AZ154" s="1"/>
      <c r="BA154" s="1"/>
      <c r="BB154" s="1"/>
      <c r="BD154" s="1"/>
      <c r="BG154" s="1"/>
    </row>
    <row r="155" spans="2:59">
      <c r="B155" s="317"/>
      <c r="C155" s="11"/>
      <c r="D155" s="11"/>
      <c r="F155" s="358"/>
      <c r="G155" s="11"/>
      <c r="H155" s="11"/>
      <c r="I155" s="526"/>
      <c r="J155" s="11"/>
      <c r="K155" s="11"/>
      <c r="L155" s="11"/>
      <c r="P155" s="11"/>
      <c r="Q155" s="11"/>
      <c r="R155" s="11"/>
      <c r="S155" s="11"/>
      <c r="T155" s="11"/>
      <c r="W155" s="11"/>
      <c r="X155" s="11"/>
      <c r="AC155" s="11"/>
      <c r="AD155" s="11"/>
      <c r="AE155" s="11"/>
      <c r="AG155" s="1"/>
      <c r="AI155" s="1"/>
      <c r="AQ155" s="1"/>
      <c r="AS155" s="1"/>
      <c r="AU155" s="1"/>
      <c r="AZ155" s="1"/>
      <c r="BA155" s="1"/>
      <c r="BB155" s="1"/>
      <c r="BD155" s="1"/>
      <c r="BG155" s="1"/>
    </row>
    <row r="156" spans="2:59">
      <c r="B156" s="317"/>
      <c r="C156" s="11"/>
      <c r="D156" s="11"/>
      <c r="F156" s="358"/>
      <c r="G156" s="11"/>
      <c r="H156" s="11"/>
      <c r="I156" s="526"/>
      <c r="J156" s="11"/>
      <c r="K156" s="11"/>
      <c r="L156" s="11"/>
      <c r="P156" s="11"/>
      <c r="Q156" s="11"/>
      <c r="R156" s="11"/>
      <c r="S156" s="11"/>
      <c r="T156" s="11"/>
      <c r="W156" s="11"/>
      <c r="X156" s="11"/>
      <c r="AC156" s="11"/>
      <c r="AD156" s="11"/>
      <c r="AE156" s="11"/>
      <c r="AG156" s="1"/>
      <c r="AI156" s="1"/>
      <c r="AQ156" s="1"/>
      <c r="AS156" s="1"/>
      <c r="AU156" s="1"/>
      <c r="AZ156" s="1"/>
      <c r="BA156" s="1"/>
      <c r="BB156" s="1"/>
      <c r="BD156" s="1"/>
      <c r="BG156" s="1"/>
    </row>
    <row r="157" spans="2:59">
      <c r="B157" s="317"/>
      <c r="C157" s="11"/>
      <c r="D157" s="11"/>
      <c r="F157" s="358"/>
      <c r="G157" s="11"/>
      <c r="H157" s="11"/>
      <c r="I157" s="526"/>
      <c r="J157" s="11"/>
      <c r="K157" s="11"/>
      <c r="L157" s="11"/>
      <c r="P157" s="11"/>
      <c r="Q157" s="11"/>
      <c r="R157" s="11"/>
      <c r="S157" s="11"/>
      <c r="T157" s="11"/>
      <c r="W157" s="11"/>
      <c r="X157" s="11"/>
      <c r="AC157" s="11"/>
      <c r="AD157" s="11"/>
      <c r="AE157" s="11"/>
      <c r="AG157" s="1"/>
      <c r="AI157" s="1"/>
      <c r="AQ157" s="1"/>
      <c r="AS157" s="1"/>
      <c r="AU157" s="1"/>
      <c r="AZ157" s="1"/>
      <c r="BA157" s="1"/>
      <c r="BB157" s="1"/>
      <c r="BD157" s="1"/>
      <c r="BG157" s="1"/>
    </row>
    <row r="158" spans="2:59">
      <c r="B158" s="317"/>
      <c r="C158" s="11"/>
      <c r="D158" s="11"/>
      <c r="F158" s="358"/>
      <c r="G158" s="11"/>
      <c r="H158" s="11"/>
      <c r="I158" s="526"/>
      <c r="J158" s="11"/>
      <c r="K158" s="11"/>
      <c r="L158" s="11"/>
      <c r="P158" s="11"/>
      <c r="Q158" s="11"/>
      <c r="R158" s="11"/>
      <c r="S158" s="11"/>
      <c r="T158" s="11"/>
      <c r="W158" s="11"/>
      <c r="X158" s="11"/>
      <c r="AC158" s="11"/>
      <c r="AD158" s="11"/>
      <c r="AE158" s="11"/>
      <c r="AG158" s="1"/>
      <c r="AI158" s="1"/>
      <c r="AQ158" s="1"/>
      <c r="AS158" s="1"/>
      <c r="AU158" s="1"/>
      <c r="AZ158" s="1"/>
      <c r="BA158" s="1"/>
      <c r="BB158" s="1"/>
      <c r="BD158" s="1"/>
      <c r="BG158" s="1"/>
    </row>
    <row r="159" spans="2:59">
      <c r="B159" s="317"/>
      <c r="C159" s="11"/>
      <c r="D159" s="11"/>
      <c r="F159" s="358"/>
      <c r="G159" s="11"/>
      <c r="H159" s="11"/>
      <c r="I159" s="526"/>
      <c r="J159" s="11"/>
      <c r="K159" s="11"/>
      <c r="L159" s="11"/>
      <c r="P159" s="11"/>
      <c r="Q159" s="11"/>
      <c r="R159" s="11"/>
      <c r="S159" s="11"/>
      <c r="T159" s="11"/>
      <c r="W159" s="11"/>
      <c r="X159" s="11"/>
      <c r="AC159" s="11"/>
      <c r="AD159" s="11"/>
      <c r="AE159" s="11"/>
      <c r="AG159" s="1"/>
      <c r="AI159" s="1"/>
      <c r="AQ159" s="1"/>
      <c r="AS159" s="1"/>
      <c r="AU159" s="1"/>
      <c r="AZ159" s="1"/>
      <c r="BA159" s="1"/>
      <c r="BB159" s="1"/>
      <c r="BD159" s="1"/>
      <c r="BG159" s="1"/>
    </row>
    <row r="160" spans="2:59">
      <c r="B160" s="317"/>
      <c r="C160" s="11"/>
      <c r="D160" s="11"/>
      <c r="F160" s="358"/>
      <c r="G160" s="11"/>
      <c r="H160" s="11"/>
      <c r="I160" s="526"/>
      <c r="J160" s="11"/>
      <c r="K160" s="11"/>
      <c r="L160" s="11"/>
      <c r="P160" s="11"/>
      <c r="Q160" s="11"/>
      <c r="R160" s="11"/>
      <c r="S160" s="11"/>
      <c r="T160" s="11"/>
      <c r="W160" s="11"/>
      <c r="X160" s="11"/>
      <c r="AC160" s="11"/>
      <c r="AD160" s="11"/>
      <c r="AE160" s="11"/>
      <c r="AG160" s="1"/>
      <c r="AI160" s="1"/>
      <c r="AQ160" s="1"/>
      <c r="AS160" s="1"/>
      <c r="AU160" s="1"/>
      <c r="AZ160" s="1"/>
      <c r="BA160" s="1"/>
      <c r="BB160" s="1"/>
      <c r="BD160" s="1"/>
      <c r="BG160" s="1"/>
    </row>
    <row r="161" spans="2:59">
      <c r="B161" s="317"/>
      <c r="C161" s="11"/>
      <c r="D161" s="11"/>
      <c r="F161" s="358"/>
      <c r="G161" s="11"/>
      <c r="H161" s="11"/>
      <c r="I161" s="526"/>
      <c r="J161" s="11"/>
      <c r="K161" s="11"/>
      <c r="L161" s="11"/>
      <c r="P161" s="11"/>
      <c r="Q161" s="11"/>
      <c r="R161" s="11"/>
      <c r="S161" s="11"/>
      <c r="T161" s="11"/>
      <c r="W161" s="11"/>
      <c r="X161" s="11"/>
      <c r="AC161" s="11"/>
      <c r="AD161" s="11"/>
      <c r="AE161" s="11"/>
      <c r="AG161" s="1"/>
      <c r="AI161" s="1"/>
      <c r="AQ161" s="1"/>
      <c r="AS161" s="1"/>
      <c r="AU161" s="1"/>
      <c r="AZ161" s="1"/>
      <c r="BA161" s="1"/>
      <c r="BB161" s="1"/>
      <c r="BD161" s="1"/>
      <c r="BG161" s="1"/>
    </row>
    <row r="162" spans="2:59">
      <c r="B162" s="317"/>
      <c r="C162" s="11"/>
      <c r="D162" s="11"/>
      <c r="F162" s="358"/>
      <c r="G162" s="11"/>
      <c r="H162" s="11"/>
      <c r="I162" s="526"/>
      <c r="J162" s="11"/>
      <c r="K162" s="11"/>
      <c r="L162" s="11"/>
      <c r="P162" s="11"/>
      <c r="Q162" s="11"/>
      <c r="R162" s="11"/>
      <c r="S162" s="11"/>
      <c r="T162" s="11"/>
      <c r="W162" s="11"/>
      <c r="X162" s="11"/>
      <c r="AC162" s="11"/>
      <c r="AD162" s="11"/>
      <c r="AE162" s="11"/>
      <c r="AG162" s="1"/>
      <c r="AI162" s="1"/>
      <c r="AQ162" s="1"/>
      <c r="AS162" s="1"/>
      <c r="AU162" s="1"/>
      <c r="AZ162" s="1"/>
      <c r="BA162" s="1"/>
      <c r="BB162" s="1"/>
      <c r="BD162" s="1"/>
      <c r="BG162" s="1"/>
    </row>
    <row r="163" spans="2:59">
      <c r="B163" s="317"/>
      <c r="C163" s="11"/>
      <c r="D163" s="11"/>
      <c r="F163" s="358"/>
      <c r="G163" s="11"/>
      <c r="H163" s="11"/>
      <c r="I163" s="526"/>
      <c r="J163" s="11"/>
      <c r="K163" s="11"/>
      <c r="L163" s="11"/>
      <c r="P163" s="11"/>
      <c r="Q163" s="11"/>
      <c r="R163" s="11"/>
      <c r="S163" s="11"/>
      <c r="T163" s="11"/>
      <c r="W163" s="11"/>
      <c r="X163" s="11"/>
      <c r="AC163" s="11"/>
      <c r="AD163" s="11"/>
      <c r="AE163" s="11"/>
      <c r="AG163" s="1"/>
      <c r="AI163" s="1"/>
      <c r="AQ163" s="1"/>
      <c r="AS163" s="1"/>
      <c r="AU163" s="1"/>
      <c r="AZ163" s="1"/>
      <c r="BA163" s="1"/>
      <c r="BB163" s="1"/>
      <c r="BD163" s="1"/>
      <c r="BG163" s="1"/>
    </row>
    <row r="164" spans="2:59">
      <c r="B164" s="317"/>
      <c r="C164" s="11"/>
      <c r="D164" s="11"/>
      <c r="F164" s="358"/>
      <c r="G164" s="11"/>
      <c r="H164" s="11"/>
      <c r="I164" s="526"/>
      <c r="J164" s="11"/>
      <c r="K164" s="11"/>
      <c r="L164" s="11"/>
      <c r="P164" s="11"/>
      <c r="Q164" s="11"/>
      <c r="R164" s="11"/>
      <c r="S164" s="11"/>
      <c r="T164" s="11"/>
      <c r="W164" s="11"/>
      <c r="X164" s="11"/>
      <c r="AC164" s="11"/>
      <c r="AD164" s="11"/>
      <c r="AE164" s="11"/>
      <c r="AG164" s="1"/>
      <c r="AI164" s="1"/>
      <c r="AQ164" s="1"/>
      <c r="AS164" s="1"/>
      <c r="AU164" s="1"/>
      <c r="AZ164" s="1"/>
      <c r="BA164" s="1"/>
      <c r="BB164" s="1"/>
      <c r="BD164" s="1"/>
      <c r="BG164" s="1"/>
    </row>
    <row r="165" spans="2:59">
      <c r="B165" s="317"/>
      <c r="C165" s="11"/>
      <c r="D165" s="11"/>
      <c r="F165" s="358"/>
      <c r="G165" s="11"/>
      <c r="H165" s="11"/>
      <c r="I165" s="526"/>
      <c r="J165" s="11"/>
      <c r="K165" s="11"/>
      <c r="L165" s="11"/>
      <c r="P165" s="11"/>
      <c r="Q165" s="11"/>
      <c r="R165" s="11"/>
      <c r="S165" s="11"/>
      <c r="T165" s="11"/>
      <c r="W165" s="11"/>
      <c r="X165" s="11"/>
      <c r="AC165" s="11"/>
      <c r="AD165" s="11"/>
      <c r="AE165" s="11"/>
      <c r="AG165" s="1"/>
      <c r="AI165" s="1"/>
      <c r="AQ165" s="1"/>
      <c r="AS165" s="1"/>
      <c r="AU165" s="1"/>
      <c r="AZ165" s="1"/>
      <c r="BA165" s="1"/>
      <c r="BB165" s="1"/>
      <c r="BD165" s="1"/>
      <c r="BG165" s="1"/>
    </row>
    <row r="166" spans="2:59">
      <c r="B166" s="317"/>
      <c r="C166" s="11"/>
      <c r="D166" s="11"/>
      <c r="F166" s="358"/>
      <c r="G166" s="11"/>
      <c r="H166" s="11"/>
      <c r="I166" s="526"/>
      <c r="J166" s="11"/>
      <c r="K166" s="11"/>
      <c r="L166" s="11"/>
      <c r="P166" s="11"/>
      <c r="Q166" s="11"/>
      <c r="R166" s="11"/>
      <c r="S166" s="11"/>
      <c r="T166" s="11"/>
      <c r="W166" s="11"/>
      <c r="X166" s="11"/>
      <c r="AC166" s="11"/>
      <c r="AD166" s="11"/>
      <c r="AE166" s="11"/>
      <c r="AG166" s="1"/>
      <c r="AI166" s="1"/>
      <c r="AQ166" s="1"/>
      <c r="AS166" s="1"/>
      <c r="AU166" s="1"/>
      <c r="AZ166" s="1"/>
      <c r="BA166" s="1"/>
      <c r="BB166" s="1"/>
      <c r="BD166" s="1"/>
      <c r="BG166" s="1"/>
    </row>
    <row r="167" spans="2:59">
      <c r="B167" s="317"/>
      <c r="C167" s="11"/>
      <c r="D167" s="11"/>
      <c r="F167" s="358"/>
      <c r="G167" s="11"/>
      <c r="H167" s="11"/>
      <c r="I167" s="526"/>
      <c r="J167" s="11"/>
      <c r="K167" s="11"/>
      <c r="L167" s="11"/>
      <c r="P167" s="11"/>
      <c r="Q167" s="11"/>
      <c r="R167" s="11"/>
      <c r="S167" s="11"/>
      <c r="T167" s="11"/>
      <c r="W167" s="11"/>
      <c r="X167" s="11"/>
      <c r="AC167" s="11"/>
      <c r="AD167" s="11"/>
      <c r="AE167" s="11"/>
      <c r="AG167" s="1"/>
      <c r="AI167" s="1"/>
      <c r="AQ167" s="1"/>
      <c r="AS167" s="1"/>
      <c r="AU167" s="1"/>
      <c r="AZ167" s="1"/>
      <c r="BA167" s="1"/>
      <c r="BB167" s="1"/>
      <c r="BD167" s="1"/>
      <c r="BG167" s="1"/>
    </row>
    <row r="168" spans="2:59">
      <c r="B168" s="317"/>
      <c r="C168" s="11"/>
      <c r="D168" s="11"/>
      <c r="F168" s="358"/>
      <c r="G168" s="11"/>
      <c r="H168" s="11"/>
      <c r="I168" s="526"/>
      <c r="J168" s="11"/>
      <c r="K168" s="11"/>
      <c r="L168" s="11"/>
      <c r="P168" s="11"/>
      <c r="Q168" s="11"/>
      <c r="R168" s="11"/>
      <c r="S168" s="11"/>
      <c r="T168" s="11"/>
      <c r="W168" s="11"/>
      <c r="X168" s="11"/>
      <c r="AC168" s="11"/>
      <c r="AD168" s="11"/>
      <c r="AE168" s="11"/>
      <c r="AG168" s="1"/>
      <c r="AI168" s="1"/>
      <c r="AQ168" s="1"/>
      <c r="AS168" s="1"/>
      <c r="AU168" s="1"/>
      <c r="AZ168" s="1"/>
      <c r="BA168" s="1"/>
      <c r="BB168" s="1"/>
      <c r="BD168" s="1"/>
      <c r="BG168" s="1"/>
    </row>
    <row r="169" spans="2:59">
      <c r="B169" s="317"/>
      <c r="C169" s="11"/>
      <c r="D169" s="11"/>
      <c r="F169" s="358"/>
      <c r="G169" s="11"/>
      <c r="H169" s="11"/>
      <c r="I169" s="526"/>
      <c r="J169" s="11"/>
      <c r="K169" s="11"/>
      <c r="L169" s="11"/>
      <c r="P169" s="11"/>
      <c r="Q169" s="11"/>
      <c r="R169" s="11"/>
      <c r="S169" s="11"/>
      <c r="T169" s="11"/>
      <c r="W169" s="11"/>
      <c r="X169" s="11"/>
      <c r="AC169" s="11"/>
      <c r="AD169" s="11"/>
      <c r="AE169" s="11"/>
      <c r="AG169" s="1"/>
      <c r="AI169" s="1"/>
      <c r="AQ169" s="1"/>
      <c r="AS169" s="1"/>
      <c r="AU169" s="1"/>
      <c r="AZ169" s="1"/>
      <c r="BA169" s="1"/>
      <c r="BB169" s="1"/>
      <c r="BD169" s="1"/>
      <c r="BG169" s="1"/>
    </row>
    <row r="170" spans="2:59">
      <c r="B170" s="317"/>
      <c r="C170" s="11"/>
      <c r="D170" s="11"/>
      <c r="F170" s="358"/>
      <c r="G170" s="11"/>
      <c r="H170" s="11"/>
      <c r="I170" s="526"/>
      <c r="J170" s="11"/>
      <c r="K170" s="11"/>
      <c r="L170" s="11"/>
      <c r="P170" s="11"/>
      <c r="Q170" s="11"/>
      <c r="R170" s="11"/>
      <c r="S170" s="11"/>
      <c r="T170" s="11"/>
      <c r="W170" s="11"/>
      <c r="X170" s="11"/>
      <c r="AC170" s="11"/>
      <c r="AD170" s="11"/>
      <c r="AE170" s="11"/>
      <c r="AG170" s="1"/>
      <c r="AI170" s="1"/>
      <c r="AQ170" s="1"/>
      <c r="AS170" s="1"/>
      <c r="AU170" s="1"/>
      <c r="AZ170" s="1"/>
      <c r="BA170" s="1"/>
      <c r="BB170" s="1"/>
      <c r="BD170" s="1"/>
      <c r="BG170" s="1"/>
    </row>
    <row r="171" spans="2:59">
      <c r="B171" s="317"/>
      <c r="C171" s="11"/>
      <c r="D171" s="11"/>
      <c r="F171" s="358"/>
      <c r="G171" s="11"/>
      <c r="H171" s="11"/>
      <c r="I171" s="526"/>
      <c r="J171" s="11"/>
      <c r="K171" s="11"/>
      <c r="L171" s="11"/>
      <c r="P171" s="11"/>
      <c r="Q171" s="11"/>
      <c r="R171" s="11"/>
      <c r="S171" s="11"/>
      <c r="T171" s="11"/>
      <c r="W171" s="11"/>
      <c r="X171" s="11"/>
      <c r="AC171" s="11"/>
      <c r="AD171" s="11"/>
      <c r="AE171" s="11"/>
      <c r="AG171" s="1"/>
      <c r="AI171" s="1"/>
      <c r="AQ171" s="1"/>
      <c r="AS171" s="1"/>
      <c r="AU171" s="1"/>
      <c r="AZ171" s="1"/>
      <c r="BA171" s="1"/>
      <c r="BB171" s="1"/>
      <c r="BD171" s="1"/>
      <c r="BG171" s="1"/>
    </row>
    <row r="172" spans="2:59">
      <c r="B172" s="317"/>
      <c r="C172" s="11"/>
      <c r="D172" s="11"/>
      <c r="F172" s="358"/>
      <c r="G172" s="11"/>
      <c r="H172" s="11"/>
      <c r="I172" s="526"/>
      <c r="J172" s="11"/>
      <c r="K172" s="11"/>
      <c r="L172" s="11"/>
      <c r="P172" s="11"/>
      <c r="Q172" s="11"/>
      <c r="R172" s="11"/>
      <c r="S172" s="11"/>
      <c r="T172" s="11"/>
      <c r="W172" s="11"/>
      <c r="X172" s="11"/>
      <c r="AC172" s="11"/>
      <c r="AD172" s="11"/>
      <c r="AE172" s="11"/>
      <c r="AG172" s="1"/>
      <c r="AI172" s="1"/>
      <c r="AQ172" s="1"/>
      <c r="AS172" s="1"/>
      <c r="AU172" s="1"/>
      <c r="AZ172" s="1"/>
      <c r="BA172" s="1"/>
      <c r="BB172" s="1"/>
      <c r="BD172" s="1"/>
      <c r="BG172" s="1"/>
    </row>
    <row r="173" spans="2:59">
      <c r="B173" s="317"/>
      <c r="C173" s="11"/>
      <c r="D173" s="11"/>
      <c r="F173" s="358"/>
      <c r="G173" s="11"/>
      <c r="H173" s="11"/>
      <c r="I173" s="526"/>
      <c r="J173" s="11"/>
      <c r="K173" s="11"/>
      <c r="L173" s="11"/>
      <c r="P173" s="11"/>
      <c r="Q173" s="11"/>
      <c r="R173" s="11"/>
      <c r="S173" s="11"/>
      <c r="T173" s="11"/>
      <c r="W173" s="11"/>
      <c r="X173" s="11"/>
      <c r="AC173" s="11"/>
      <c r="AD173" s="11"/>
      <c r="AE173" s="11"/>
      <c r="AG173" s="1"/>
      <c r="AI173" s="1"/>
      <c r="AQ173" s="1"/>
      <c r="AS173" s="1"/>
      <c r="AU173" s="1"/>
      <c r="AZ173" s="1"/>
      <c r="BA173" s="1"/>
      <c r="BB173" s="1"/>
      <c r="BD173" s="1"/>
      <c r="BG173" s="1"/>
    </row>
    <row r="174" spans="2:59">
      <c r="B174" s="317"/>
      <c r="C174" s="11"/>
      <c r="D174" s="11"/>
      <c r="F174" s="358"/>
      <c r="G174" s="11"/>
      <c r="H174" s="11"/>
      <c r="I174" s="526"/>
      <c r="J174" s="11"/>
      <c r="K174" s="11"/>
      <c r="L174" s="11"/>
      <c r="P174" s="11"/>
      <c r="Q174" s="11"/>
      <c r="R174" s="11"/>
      <c r="S174" s="11"/>
      <c r="T174" s="11"/>
      <c r="W174" s="11"/>
      <c r="X174" s="11"/>
      <c r="AC174" s="11"/>
      <c r="AD174" s="11"/>
      <c r="AE174" s="11"/>
      <c r="AG174" s="1"/>
      <c r="AI174" s="1"/>
      <c r="AQ174" s="1"/>
      <c r="AS174" s="1"/>
      <c r="AU174" s="1"/>
      <c r="AZ174" s="1"/>
      <c r="BA174" s="1"/>
      <c r="BB174" s="1"/>
      <c r="BD174" s="1"/>
      <c r="BG174" s="1"/>
    </row>
    <row r="175" spans="2:59">
      <c r="B175" s="317"/>
      <c r="C175" s="11"/>
      <c r="D175" s="11"/>
      <c r="F175" s="358"/>
      <c r="G175" s="11"/>
      <c r="H175" s="11"/>
      <c r="I175" s="526"/>
      <c r="J175" s="11"/>
      <c r="K175" s="11"/>
      <c r="L175" s="11"/>
      <c r="P175" s="11"/>
      <c r="Q175" s="11"/>
      <c r="R175" s="11"/>
      <c r="S175" s="11"/>
      <c r="T175" s="11"/>
      <c r="W175" s="11"/>
      <c r="X175" s="11"/>
      <c r="AC175" s="11"/>
      <c r="AD175" s="11"/>
      <c r="AE175" s="11"/>
      <c r="AG175" s="1"/>
      <c r="AI175" s="1"/>
      <c r="AQ175" s="1"/>
      <c r="AS175" s="1"/>
      <c r="AU175" s="1"/>
      <c r="AZ175" s="1"/>
      <c r="BA175" s="1"/>
      <c r="BB175" s="1"/>
      <c r="BD175" s="1"/>
      <c r="BG175" s="1"/>
    </row>
    <row r="176" spans="2:59">
      <c r="B176" s="317"/>
      <c r="C176" s="11"/>
      <c r="D176" s="11"/>
      <c r="F176" s="358"/>
      <c r="G176" s="11"/>
      <c r="H176" s="11"/>
      <c r="I176" s="526"/>
      <c r="J176" s="11"/>
      <c r="K176" s="11"/>
      <c r="L176" s="11"/>
      <c r="P176" s="11"/>
      <c r="Q176" s="11"/>
      <c r="R176" s="11"/>
      <c r="S176" s="11"/>
      <c r="T176" s="11"/>
      <c r="W176" s="11"/>
      <c r="X176" s="11"/>
      <c r="AC176" s="11"/>
      <c r="AD176" s="11"/>
      <c r="AE176" s="11"/>
      <c r="AG176" s="1"/>
      <c r="AI176" s="1"/>
      <c r="AQ176" s="1"/>
      <c r="AS176" s="1"/>
      <c r="AU176" s="1"/>
      <c r="AZ176" s="1"/>
      <c r="BA176" s="1"/>
      <c r="BB176" s="1"/>
      <c r="BD176" s="1"/>
      <c r="BG176" s="1"/>
    </row>
    <row r="177" spans="2:59">
      <c r="B177" s="317"/>
      <c r="C177" s="11"/>
      <c r="D177" s="11"/>
      <c r="F177" s="358"/>
      <c r="G177" s="11"/>
      <c r="H177" s="11"/>
      <c r="I177" s="526"/>
      <c r="J177" s="11"/>
      <c r="K177" s="11"/>
      <c r="L177" s="11"/>
      <c r="P177" s="11"/>
      <c r="Q177" s="11"/>
      <c r="R177" s="11"/>
      <c r="S177" s="11"/>
      <c r="T177" s="11"/>
      <c r="W177" s="11"/>
      <c r="X177" s="11"/>
      <c r="AC177" s="11"/>
      <c r="AD177" s="11"/>
      <c r="AE177" s="11"/>
      <c r="AG177" s="1"/>
      <c r="AI177" s="1"/>
      <c r="AQ177" s="1"/>
      <c r="AS177" s="1"/>
      <c r="AU177" s="1"/>
      <c r="AZ177" s="1"/>
      <c r="BA177" s="1"/>
      <c r="BB177" s="1"/>
      <c r="BD177" s="1"/>
      <c r="BG177" s="1"/>
    </row>
    <row r="178" spans="2:59">
      <c r="B178" s="317"/>
      <c r="C178" s="11"/>
      <c r="D178" s="11"/>
      <c r="F178" s="358"/>
      <c r="G178" s="11"/>
      <c r="H178" s="11"/>
      <c r="I178" s="526"/>
      <c r="J178" s="11"/>
      <c r="K178" s="11"/>
      <c r="L178" s="11"/>
      <c r="P178" s="11"/>
      <c r="Q178" s="11"/>
      <c r="R178" s="11"/>
      <c r="S178" s="11"/>
      <c r="T178" s="11"/>
      <c r="W178" s="11"/>
      <c r="X178" s="11"/>
      <c r="AC178" s="11"/>
      <c r="AD178" s="11"/>
      <c r="AE178" s="11"/>
      <c r="AG178" s="1"/>
      <c r="AI178" s="1"/>
      <c r="AQ178" s="1"/>
      <c r="AS178" s="1"/>
      <c r="AU178" s="1"/>
      <c r="AZ178" s="1"/>
      <c r="BA178" s="1"/>
      <c r="BB178" s="1"/>
      <c r="BD178" s="1"/>
      <c r="BG178" s="1"/>
    </row>
    <row r="179" spans="2:59">
      <c r="B179" s="317"/>
      <c r="C179" s="11"/>
      <c r="D179" s="11"/>
      <c r="F179" s="358"/>
      <c r="G179" s="11"/>
      <c r="H179" s="11"/>
      <c r="I179" s="526"/>
      <c r="J179" s="11"/>
      <c r="K179" s="11"/>
      <c r="L179" s="11"/>
      <c r="P179" s="11"/>
      <c r="Q179" s="11"/>
      <c r="R179" s="11"/>
      <c r="S179" s="11"/>
      <c r="T179" s="11"/>
      <c r="W179" s="11"/>
      <c r="X179" s="11"/>
      <c r="AC179" s="11"/>
      <c r="AD179" s="11"/>
      <c r="AE179" s="11"/>
      <c r="AG179" s="1"/>
      <c r="AI179" s="1"/>
      <c r="AQ179" s="1"/>
      <c r="AS179" s="1"/>
      <c r="AU179" s="1"/>
      <c r="AZ179" s="1"/>
      <c r="BA179" s="1"/>
      <c r="BB179" s="1"/>
      <c r="BD179" s="1"/>
      <c r="BG179" s="1"/>
    </row>
    <row r="180" spans="2:59">
      <c r="B180" s="317"/>
      <c r="C180" s="11"/>
      <c r="D180" s="11"/>
      <c r="F180" s="358"/>
      <c r="G180" s="11"/>
      <c r="H180" s="11"/>
      <c r="I180" s="526"/>
      <c r="J180" s="11"/>
      <c r="K180" s="11"/>
      <c r="L180" s="11"/>
      <c r="P180" s="11"/>
      <c r="Q180" s="11"/>
      <c r="R180" s="11"/>
      <c r="S180" s="11"/>
      <c r="T180" s="11"/>
      <c r="W180" s="11"/>
      <c r="X180" s="11"/>
      <c r="AC180" s="11"/>
      <c r="AD180" s="11"/>
      <c r="AE180" s="11"/>
      <c r="AG180" s="1"/>
      <c r="AI180" s="1"/>
      <c r="AQ180" s="1"/>
      <c r="AS180" s="1"/>
      <c r="AU180" s="1"/>
      <c r="AZ180" s="1"/>
      <c r="BA180" s="1"/>
      <c r="BB180" s="1"/>
      <c r="BD180" s="1"/>
      <c r="BG180" s="1"/>
    </row>
    <row r="181" spans="2:59">
      <c r="B181" s="317"/>
      <c r="C181" s="11"/>
      <c r="D181" s="11"/>
      <c r="F181" s="358"/>
      <c r="G181" s="11"/>
      <c r="H181" s="11"/>
      <c r="I181" s="526"/>
      <c r="J181" s="11"/>
      <c r="K181" s="11"/>
      <c r="L181" s="11"/>
      <c r="P181" s="11"/>
      <c r="Q181" s="11"/>
      <c r="R181" s="11"/>
      <c r="S181" s="11"/>
      <c r="T181" s="11"/>
      <c r="W181" s="11"/>
      <c r="X181" s="11"/>
      <c r="AC181" s="11"/>
      <c r="AD181" s="11"/>
      <c r="AE181" s="11"/>
      <c r="AG181" s="1"/>
      <c r="AI181" s="1"/>
      <c r="AQ181" s="1"/>
      <c r="AS181" s="1"/>
      <c r="AU181" s="1"/>
      <c r="AZ181" s="1"/>
      <c r="BA181" s="1"/>
      <c r="BB181" s="1"/>
      <c r="BD181" s="1"/>
      <c r="BG181" s="1"/>
    </row>
    <row r="182" spans="2:59">
      <c r="B182" s="317"/>
      <c r="C182" s="11"/>
      <c r="D182" s="11"/>
      <c r="F182" s="358"/>
      <c r="G182" s="11"/>
      <c r="H182" s="11"/>
      <c r="I182" s="526"/>
      <c r="J182" s="11"/>
      <c r="K182" s="11"/>
      <c r="L182" s="11"/>
      <c r="P182" s="11"/>
      <c r="Q182" s="11"/>
      <c r="R182" s="11"/>
      <c r="S182" s="11"/>
      <c r="T182" s="11"/>
      <c r="W182" s="11"/>
      <c r="X182" s="11"/>
      <c r="AC182" s="11"/>
      <c r="AD182" s="11"/>
      <c r="AE182" s="11"/>
      <c r="AG182" s="1"/>
      <c r="AI182" s="1"/>
      <c r="AQ182" s="1"/>
      <c r="AS182" s="1"/>
      <c r="AU182" s="1"/>
      <c r="AZ182" s="1"/>
      <c r="BA182" s="1"/>
      <c r="BB182" s="1"/>
      <c r="BD182" s="1"/>
      <c r="BG182" s="1"/>
    </row>
    <row r="183" spans="2:59">
      <c r="B183" s="317"/>
      <c r="C183" s="11"/>
      <c r="D183" s="11"/>
      <c r="F183" s="358"/>
      <c r="G183" s="11"/>
      <c r="H183" s="11"/>
      <c r="I183" s="526"/>
      <c r="J183" s="11"/>
      <c r="K183" s="11"/>
      <c r="L183" s="11"/>
      <c r="P183" s="11"/>
      <c r="Q183" s="11"/>
      <c r="R183" s="11"/>
      <c r="S183" s="11"/>
      <c r="T183" s="11"/>
      <c r="W183" s="11"/>
      <c r="X183" s="11"/>
      <c r="AC183" s="11"/>
      <c r="AD183" s="11"/>
      <c r="AE183" s="11"/>
      <c r="AG183" s="1"/>
      <c r="AI183" s="1"/>
      <c r="AQ183" s="1"/>
      <c r="AS183" s="1"/>
      <c r="AU183" s="1"/>
      <c r="AZ183" s="1"/>
      <c r="BA183" s="1"/>
      <c r="BB183" s="1"/>
      <c r="BD183" s="1"/>
      <c r="BG183" s="1"/>
    </row>
    <row r="184" spans="2:59">
      <c r="B184" s="317"/>
      <c r="C184" s="11"/>
      <c r="D184" s="11"/>
      <c r="F184" s="358"/>
      <c r="G184" s="11"/>
      <c r="H184" s="11"/>
      <c r="I184" s="526"/>
      <c r="J184" s="11"/>
      <c r="K184" s="11"/>
      <c r="L184" s="11"/>
      <c r="P184" s="11"/>
      <c r="Q184" s="11"/>
      <c r="R184" s="11"/>
      <c r="S184" s="11"/>
      <c r="T184" s="11"/>
      <c r="W184" s="11"/>
      <c r="X184" s="11"/>
      <c r="AC184" s="11"/>
      <c r="AD184" s="11"/>
      <c r="AE184" s="11"/>
      <c r="AG184" s="1"/>
      <c r="AI184" s="1"/>
      <c r="AQ184" s="1"/>
      <c r="AS184" s="1"/>
      <c r="AU184" s="1"/>
      <c r="AZ184" s="1"/>
      <c r="BA184" s="1"/>
      <c r="BB184" s="1"/>
      <c r="BD184" s="1"/>
      <c r="BG184" s="1"/>
    </row>
    <row r="185" spans="2:59">
      <c r="B185" s="317"/>
      <c r="C185" s="11"/>
      <c r="D185" s="11"/>
      <c r="F185" s="358"/>
      <c r="G185" s="11"/>
      <c r="H185" s="11"/>
      <c r="I185" s="526"/>
      <c r="J185" s="11"/>
      <c r="K185" s="11"/>
      <c r="L185" s="11"/>
      <c r="P185" s="11"/>
      <c r="Q185" s="11"/>
      <c r="R185" s="11"/>
      <c r="S185" s="11"/>
      <c r="T185" s="11"/>
      <c r="W185" s="11"/>
      <c r="X185" s="11"/>
      <c r="AC185" s="11"/>
      <c r="AD185" s="11"/>
      <c r="AE185" s="11"/>
      <c r="AG185" s="1"/>
      <c r="AI185" s="1"/>
      <c r="AQ185" s="1"/>
      <c r="AS185" s="1"/>
      <c r="AU185" s="1"/>
      <c r="AZ185" s="1"/>
      <c r="BA185" s="1"/>
      <c r="BB185" s="1"/>
      <c r="BD185" s="1"/>
      <c r="BG185" s="1"/>
    </row>
    <row r="186" spans="2:59">
      <c r="B186" s="317"/>
      <c r="C186" s="11"/>
      <c r="D186" s="11"/>
      <c r="F186" s="358"/>
      <c r="G186" s="11"/>
      <c r="H186" s="11"/>
      <c r="I186" s="526"/>
      <c r="J186" s="11"/>
      <c r="K186" s="11"/>
      <c r="L186" s="11"/>
      <c r="P186" s="11"/>
      <c r="Q186" s="11"/>
      <c r="R186" s="11"/>
      <c r="S186" s="11"/>
      <c r="T186" s="11"/>
      <c r="W186" s="11"/>
      <c r="X186" s="11"/>
      <c r="AC186" s="11"/>
      <c r="AD186" s="11"/>
      <c r="AE186" s="11"/>
      <c r="AG186" s="1"/>
      <c r="AI186" s="1"/>
      <c r="AQ186" s="1"/>
      <c r="AS186" s="1"/>
      <c r="AU186" s="1"/>
      <c r="AZ186" s="1"/>
      <c r="BA186" s="1"/>
      <c r="BB186" s="1"/>
      <c r="BD186" s="1"/>
      <c r="BG186" s="1"/>
    </row>
    <row r="187" spans="2:59">
      <c r="B187" s="317"/>
      <c r="C187" s="11"/>
      <c r="D187" s="11"/>
      <c r="F187" s="358"/>
      <c r="G187" s="11"/>
      <c r="H187" s="11"/>
      <c r="I187" s="526"/>
      <c r="J187" s="11"/>
      <c r="K187" s="11"/>
      <c r="L187" s="11"/>
      <c r="P187" s="11"/>
      <c r="Q187" s="11"/>
      <c r="R187" s="11"/>
      <c r="S187" s="11"/>
      <c r="T187" s="11"/>
      <c r="W187" s="11"/>
      <c r="X187" s="11"/>
      <c r="AC187" s="11"/>
      <c r="AD187" s="11"/>
      <c r="AE187" s="11"/>
      <c r="AG187" s="1"/>
      <c r="AI187" s="1"/>
      <c r="AQ187" s="1"/>
      <c r="AS187" s="1"/>
      <c r="AU187" s="1"/>
      <c r="AZ187" s="1"/>
      <c r="BA187" s="1"/>
      <c r="BB187" s="1"/>
      <c r="BD187" s="1"/>
      <c r="BG187" s="1"/>
    </row>
    <row r="188" spans="2:59">
      <c r="B188" s="317"/>
      <c r="C188" s="11"/>
      <c r="D188" s="11"/>
      <c r="F188" s="358"/>
      <c r="G188" s="11"/>
      <c r="H188" s="11"/>
      <c r="I188" s="526"/>
      <c r="J188" s="11"/>
      <c r="K188" s="11"/>
      <c r="L188" s="11"/>
      <c r="P188" s="11"/>
      <c r="Q188" s="11"/>
      <c r="R188" s="11"/>
      <c r="S188" s="11"/>
      <c r="T188" s="11"/>
      <c r="W188" s="11"/>
      <c r="X188" s="11"/>
      <c r="AC188" s="11"/>
      <c r="AD188" s="11"/>
      <c r="AE188" s="11"/>
      <c r="AG188" s="1"/>
      <c r="AI188" s="1"/>
      <c r="AQ188" s="1"/>
      <c r="AS188" s="1"/>
      <c r="AU188" s="1"/>
      <c r="AZ188" s="1"/>
      <c r="BA188" s="1"/>
      <c r="BB188" s="1"/>
      <c r="BD188" s="1"/>
      <c r="BG188" s="1"/>
    </row>
    <row r="189" spans="2:59">
      <c r="B189" s="317"/>
      <c r="C189" s="11"/>
      <c r="D189" s="11"/>
      <c r="F189" s="358"/>
      <c r="G189" s="11"/>
      <c r="H189" s="11"/>
      <c r="I189" s="526"/>
      <c r="J189" s="11"/>
      <c r="K189" s="11"/>
      <c r="L189" s="11"/>
      <c r="P189" s="11"/>
      <c r="Q189" s="11"/>
      <c r="R189" s="11"/>
      <c r="S189" s="11"/>
      <c r="T189" s="11"/>
      <c r="W189" s="11"/>
      <c r="X189" s="11"/>
      <c r="AC189" s="11"/>
      <c r="AD189" s="11"/>
      <c r="AE189" s="11"/>
      <c r="AG189" s="1"/>
      <c r="AI189" s="1"/>
      <c r="AQ189" s="1"/>
      <c r="AS189" s="1"/>
      <c r="AU189" s="1"/>
      <c r="AZ189" s="1"/>
      <c r="BA189" s="1"/>
      <c r="BB189" s="1"/>
      <c r="BD189" s="1"/>
      <c r="BG189" s="1"/>
    </row>
    <row r="190" spans="2:59">
      <c r="B190" s="317"/>
      <c r="C190" s="11"/>
      <c r="D190" s="11"/>
      <c r="F190" s="358"/>
      <c r="G190" s="11"/>
      <c r="H190" s="11"/>
      <c r="I190" s="526"/>
      <c r="J190" s="11"/>
      <c r="K190" s="11"/>
      <c r="L190" s="11"/>
      <c r="P190" s="11"/>
      <c r="Q190" s="11"/>
      <c r="R190" s="11"/>
      <c r="S190" s="11"/>
      <c r="T190" s="11"/>
      <c r="W190" s="11"/>
      <c r="X190" s="11"/>
      <c r="AC190" s="11"/>
      <c r="AD190" s="11"/>
      <c r="AE190" s="11"/>
      <c r="AG190" s="1"/>
      <c r="AI190" s="1"/>
      <c r="AQ190" s="1"/>
      <c r="AS190" s="1"/>
      <c r="AU190" s="1"/>
      <c r="AZ190" s="1"/>
      <c r="BA190" s="1"/>
      <c r="BB190" s="1"/>
      <c r="BD190" s="1"/>
      <c r="BG190" s="1"/>
    </row>
    <row r="191" spans="2:59">
      <c r="B191" s="317"/>
      <c r="C191" s="11"/>
      <c r="D191" s="11"/>
      <c r="F191" s="358"/>
      <c r="G191" s="11"/>
      <c r="H191" s="11"/>
      <c r="I191" s="526"/>
      <c r="J191" s="11"/>
      <c r="K191" s="11"/>
      <c r="L191" s="11"/>
      <c r="P191" s="11"/>
      <c r="Q191" s="11"/>
      <c r="R191" s="11"/>
      <c r="S191" s="11"/>
      <c r="T191" s="11"/>
      <c r="W191" s="11"/>
      <c r="X191" s="11"/>
      <c r="AC191" s="11"/>
      <c r="AD191" s="11"/>
      <c r="AE191" s="11"/>
      <c r="AG191" s="1"/>
      <c r="AI191" s="1"/>
      <c r="AQ191" s="1"/>
      <c r="AS191" s="1"/>
      <c r="AU191" s="1"/>
      <c r="AZ191" s="1"/>
      <c r="BA191" s="1"/>
      <c r="BB191" s="1"/>
      <c r="BD191" s="1"/>
      <c r="BG191" s="1"/>
    </row>
    <row r="192" spans="2:59">
      <c r="B192" s="317"/>
      <c r="C192" s="11"/>
      <c r="D192" s="11"/>
      <c r="F192" s="358"/>
      <c r="G192" s="11"/>
      <c r="H192" s="11"/>
      <c r="I192" s="526"/>
      <c r="J192" s="11"/>
      <c r="K192" s="11"/>
      <c r="L192" s="11"/>
      <c r="P192" s="11"/>
      <c r="Q192" s="11"/>
      <c r="R192" s="11"/>
      <c r="S192" s="11"/>
      <c r="T192" s="11"/>
      <c r="W192" s="11"/>
      <c r="X192" s="11"/>
      <c r="AC192" s="11"/>
      <c r="AD192" s="11"/>
      <c r="AE192" s="11"/>
      <c r="AG192" s="1"/>
      <c r="AI192" s="1"/>
      <c r="AQ192" s="1"/>
      <c r="AS192" s="1"/>
      <c r="AU192" s="1"/>
      <c r="AZ192" s="1"/>
      <c r="BA192" s="1"/>
      <c r="BB192" s="1"/>
      <c r="BD192" s="1"/>
      <c r="BG192" s="1"/>
    </row>
    <row r="193" spans="2:59">
      <c r="B193" s="317"/>
      <c r="C193" s="11"/>
      <c r="D193" s="11"/>
      <c r="F193" s="358"/>
      <c r="G193" s="11"/>
      <c r="H193" s="11"/>
      <c r="I193" s="526"/>
      <c r="J193" s="11"/>
      <c r="K193" s="11"/>
      <c r="L193" s="11"/>
      <c r="P193" s="11"/>
      <c r="Q193" s="11"/>
      <c r="R193" s="11"/>
      <c r="S193" s="11"/>
      <c r="T193" s="11"/>
      <c r="W193" s="11"/>
      <c r="X193" s="11"/>
      <c r="AC193" s="11"/>
      <c r="AD193" s="11"/>
      <c r="AE193" s="11"/>
      <c r="AG193" s="1"/>
      <c r="AI193" s="1"/>
      <c r="AQ193" s="1"/>
      <c r="AS193" s="1"/>
      <c r="AU193" s="1"/>
      <c r="AZ193" s="1"/>
      <c r="BA193" s="1"/>
      <c r="BB193" s="1"/>
      <c r="BD193" s="1"/>
      <c r="BG193" s="1"/>
    </row>
    <row r="194" spans="2:59">
      <c r="B194" s="317"/>
      <c r="C194" s="11"/>
      <c r="D194" s="11"/>
      <c r="F194" s="358"/>
      <c r="G194" s="11"/>
      <c r="H194" s="11"/>
      <c r="I194" s="526"/>
      <c r="J194" s="11"/>
      <c r="K194" s="11"/>
      <c r="L194" s="11"/>
      <c r="P194" s="11"/>
      <c r="Q194" s="11"/>
      <c r="R194" s="11"/>
      <c r="S194" s="11"/>
      <c r="T194" s="11"/>
      <c r="W194" s="11"/>
      <c r="X194" s="11"/>
      <c r="AC194" s="11"/>
      <c r="AD194" s="11"/>
      <c r="AE194" s="11"/>
      <c r="AG194" s="1"/>
      <c r="AI194" s="1"/>
      <c r="AQ194" s="1"/>
      <c r="AS194" s="1"/>
      <c r="AU194" s="1"/>
      <c r="AZ194" s="1"/>
      <c r="BA194" s="1"/>
      <c r="BB194" s="1"/>
      <c r="BD194" s="1"/>
      <c r="BG194" s="1"/>
    </row>
    <row r="195" spans="2:59">
      <c r="B195" s="317"/>
      <c r="C195" s="11"/>
      <c r="D195" s="11"/>
      <c r="F195" s="358"/>
      <c r="G195" s="11"/>
      <c r="H195" s="11"/>
      <c r="I195" s="526"/>
      <c r="J195" s="11"/>
      <c r="K195" s="11"/>
      <c r="L195" s="11"/>
      <c r="P195" s="11"/>
      <c r="Q195" s="11"/>
      <c r="R195" s="11"/>
      <c r="S195" s="11"/>
      <c r="T195" s="11"/>
      <c r="W195" s="11"/>
      <c r="X195" s="11"/>
      <c r="AC195" s="11"/>
      <c r="AD195" s="11"/>
      <c r="AE195" s="11"/>
      <c r="AG195" s="1"/>
      <c r="AI195" s="1"/>
      <c r="AQ195" s="1"/>
      <c r="AS195" s="1"/>
      <c r="AU195" s="1"/>
      <c r="AZ195" s="1"/>
      <c r="BA195" s="1"/>
      <c r="BB195" s="1"/>
      <c r="BD195" s="1"/>
      <c r="BG195" s="1"/>
    </row>
    <row r="196" spans="2:59">
      <c r="B196" s="317"/>
      <c r="C196" s="11"/>
      <c r="D196" s="11"/>
      <c r="F196" s="358"/>
      <c r="G196" s="11"/>
      <c r="H196" s="11"/>
      <c r="I196" s="526"/>
      <c r="J196" s="11"/>
      <c r="K196" s="11"/>
      <c r="L196" s="11"/>
      <c r="P196" s="11"/>
      <c r="Q196" s="11"/>
      <c r="R196" s="11"/>
      <c r="S196" s="11"/>
      <c r="T196" s="11"/>
      <c r="W196" s="11"/>
      <c r="X196" s="11"/>
      <c r="AC196" s="11"/>
      <c r="AD196" s="11"/>
      <c r="AE196" s="11"/>
      <c r="AG196" s="1"/>
      <c r="AI196" s="1"/>
      <c r="AQ196" s="1"/>
      <c r="AS196" s="1"/>
      <c r="AU196" s="1"/>
      <c r="AZ196" s="1"/>
      <c r="BA196" s="1"/>
      <c r="BB196" s="1"/>
      <c r="BD196" s="1"/>
      <c r="BG196" s="1"/>
    </row>
    <row r="197" spans="2:59">
      <c r="B197" s="317"/>
      <c r="C197" s="11"/>
      <c r="D197" s="11"/>
      <c r="F197" s="358"/>
      <c r="G197" s="11"/>
      <c r="H197" s="11"/>
      <c r="I197" s="526"/>
      <c r="J197" s="11"/>
      <c r="K197" s="11"/>
      <c r="L197" s="11"/>
      <c r="P197" s="11"/>
      <c r="Q197" s="11"/>
      <c r="R197" s="11"/>
      <c r="S197" s="11"/>
      <c r="T197" s="11"/>
      <c r="W197" s="11"/>
      <c r="X197" s="11"/>
      <c r="AC197" s="11"/>
      <c r="AD197" s="11"/>
      <c r="AE197" s="11"/>
      <c r="AG197" s="1"/>
      <c r="AI197" s="1"/>
      <c r="AQ197" s="1"/>
      <c r="AS197" s="1"/>
      <c r="AU197" s="1"/>
      <c r="AZ197" s="1"/>
      <c r="BA197" s="1"/>
      <c r="BB197" s="1"/>
      <c r="BD197" s="1"/>
      <c r="BG197" s="1"/>
    </row>
    <row r="198" spans="2:59">
      <c r="B198" s="317"/>
      <c r="C198" s="11"/>
      <c r="D198" s="11"/>
      <c r="F198" s="358"/>
      <c r="G198" s="11"/>
      <c r="H198" s="11"/>
      <c r="I198" s="526"/>
      <c r="J198" s="11"/>
      <c r="K198" s="11"/>
      <c r="L198" s="11"/>
      <c r="P198" s="11"/>
      <c r="Q198" s="11"/>
      <c r="R198" s="11"/>
      <c r="S198" s="11"/>
      <c r="T198" s="11"/>
      <c r="W198" s="11"/>
      <c r="X198" s="11"/>
      <c r="AC198" s="11"/>
      <c r="AD198" s="11"/>
      <c r="AE198" s="11"/>
      <c r="AG198" s="1"/>
      <c r="AI198" s="1"/>
      <c r="AQ198" s="1"/>
      <c r="AS198" s="1"/>
      <c r="AU198" s="1"/>
      <c r="AZ198" s="1"/>
      <c r="BA198" s="1"/>
      <c r="BB198" s="1"/>
      <c r="BD198" s="1"/>
      <c r="BG198" s="1"/>
    </row>
    <row r="199" spans="2:59">
      <c r="B199" s="317"/>
      <c r="C199" s="11"/>
      <c r="D199" s="11"/>
      <c r="F199" s="358"/>
      <c r="G199" s="11"/>
      <c r="H199" s="11"/>
      <c r="I199" s="526"/>
      <c r="J199" s="11"/>
      <c r="K199" s="11"/>
      <c r="L199" s="11"/>
      <c r="P199" s="11"/>
      <c r="Q199" s="11"/>
      <c r="R199" s="11"/>
      <c r="S199" s="11"/>
      <c r="T199" s="11"/>
      <c r="W199" s="11"/>
      <c r="X199" s="11"/>
      <c r="AC199" s="11"/>
      <c r="AD199" s="11"/>
      <c r="AE199" s="11"/>
      <c r="AG199" s="1"/>
      <c r="AI199" s="1"/>
      <c r="AQ199" s="1"/>
      <c r="AS199" s="1"/>
      <c r="AU199" s="1"/>
      <c r="AZ199" s="1"/>
      <c r="BA199" s="1"/>
      <c r="BB199" s="1"/>
      <c r="BD199" s="1"/>
      <c r="BG199" s="1"/>
    </row>
    <row r="200" spans="2:59">
      <c r="B200" s="317"/>
      <c r="C200" s="11"/>
      <c r="D200" s="11"/>
      <c r="F200" s="358"/>
      <c r="G200" s="11"/>
      <c r="H200" s="11"/>
      <c r="I200" s="526"/>
      <c r="J200" s="11"/>
      <c r="K200" s="11"/>
      <c r="L200" s="11"/>
      <c r="P200" s="11"/>
      <c r="Q200" s="11"/>
      <c r="R200" s="11"/>
      <c r="S200" s="11"/>
      <c r="T200" s="11"/>
      <c r="W200" s="11"/>
      <c r="X200" s="11"/>
      <c r="AC200" s="11"/>
      <c r="AD200" s="11"/>
      <c r="AE200" s="11"/>
      <c r="AG200" s="1"/>
      <c r="AI200" s="1"/>
      <c r="AQ200" s="1"/>
      <c r="AS200" s="1"/>
      <c r="AU200" s="1"/>
      <c r="AZ200" s="1"/>
      <c r="BA200" s="1"/>
      <c r="BB200" s="1"/>
      <c r="BD200" s="1"/>
      <c r="BG200" s="1"/>
    </row>
    <row r="201" spans="2:59">
      <c r="B201" s="317"/>
      <c r="C201" s="11"/>
      <c r="D201" s="11"/>
      <c r="F201" s="358"/>
      <c r="G201" s="11"/>
      <c r="H201" s="11"/>
      <c r="I201" s="526"/>
      <c r="J201" s="11"/>
      <c r="K201" s="11"/>
      <c r="L201" s="11"/>
      <c r="P201" s="11"/>
      <c r="Q201" s="11"/>
      <c r="R201" s="11"/>
      <c r="S201" s="11"/>
      <c r="T201" s="11"/>
      <c r="W201" s="11"/>
      <c r="X201" s="11"/>
      <c r="AC201" s="11"/>
      <c r="AD201" s="11"/>
      <c r="AE201" s="11"/>
      <c r="AG201" s="1"/>
      <c r="AI201" s="1"/>
      <c r="AQ201" s="1"/>
      <c r="AS201" s="1"/>
      <c r="AU201" s="1"/>
      <c r="AZ201" s="1"/>
      <c r="BA201" s="1"/>
      <c r="BB201" s="1"/>
      <c r="BD201" s="1"/>
      <c r="BG201" s="1"/>
    </row>
    <row r="202" spans="2:59">
      <c r="B202" s="317"/>
      <c r="C202" s="11"/>
      <c r="D202" s="11"/>
      <c r="F202" s="358"/>
      <c r="G202" s="11"/>
      <c r="H202" s="11"/>
      <c r="I202" s="526"/>
      <c r="J202" s="11"/>
      <c r="K202" s="11"/>
      <c r="L202" s="11"/>
      <c r="P202" s="11"/>
      <c r="Q202" s="11"/>
      <c r="R202" s="11"/>
      <c r="S202" s="11"/>
      <c r="T202" s="11"/>
      <c r="W202" s="11"/>
      <c r="X202" s="11"/>
      <c r="AC202" s="11"/>
      <c r="AD202" s="11"/>
      <c r="AE202" s="11"/>
      <c r="AG202" s="1"/>
      <c r="AI202" s="1"/>
      <c r="AQ202" s="1"/>
      <c r="AS202" s="1"/>
      <c r="AU202" s="1"/>
      <c r="AZ202" s="1"/>
      <c r="BA202" s="1"/>
      <c r="BB202" s="1"/>
      <c r="BD202" s="1"/>
      <c r="BG202" s="1"/>
    </row>
    <row r="203" spans="2:59">
      <c r="B203" s="317"/>
      <c r="C203" s="11"/>
      <c r="D203" s="11"/>
      <c r="F203" s="358"/>
      <c r="G203" s="11"/>
      <c r="H203" s="11"/>
      <c r="I203" s="526"/>
      <c r="J203" s="11"/>
      <c r="K203" s="11"/>
      <c r="L203" s="11"/>
      <c r="P203" s="11"/>
      <c r="Q203" s="11"/>
      <c r="R203" s="11"/>
      <c r="S203" s="11"/>
      <c r="T203" s="11"/>
      <c r="W203" s="11"/>
      <c r="X203" s="11"/>
      <c r="AC203" s="11"/>
      <c r="AD203" s="11"/>
      <c r="AE203" s="11"/>
      <c r="AG203" s="1"/>
      <c r="AI203" s="1"/>
      <c r="AQ203" s="1"/>
      <c r="AS203" s="1"/>
      <c r="AU203" s="1"/>
      <c r="AZ203" s="1"/>
      <c r="BA203" s="1"/>
      <c r="BB203" s="1"/>
      <c r="BD203" s="1"/>
      <c r="BG203" s="1"/>
    </row>
    <row r="204" spans="2:59">
      <c r="B204" s="317"/>
      <c r="C204" s="11"/>
      <c r="D204" s="11"/>
      <c r="F204" s="358"/>
      <c r="G204" s="11"/>
      <c r="H204" s="11"/>
      <c r="I204" s="526"/>
      <c r="J204" s="11"/>
      <c r="K204" s="11"/>
      <c r="L204" s="11"/>
      <c r="P204" s="11"/>
      <c r="Q204" s="11"/>
      <c r="R204" s="11"/>
      <c r="S204" s="11"/>
      <c r="T204" s="11"/>
      <c r="W204" s="11"/>
      <c r="X204" s="11"/>
      <c r="AC204" s="11"/>
      <c r="AD204" s="11"/>
      <c r="AE204" s="11"/>
      <c r="AG204" s="1"/>
      <c r="AI204" s="1"/>
      <c r="AQ204" s="1"/>
      <c r="AS204" s="1"/>
      <c r="AU204" s="1"/>
      <c r="AZ204" s="1"/>
      <c r="BA204" s="1"/>
      <c r="BB204" s="1"/>
      <c r="BD204" s="1"/>
      <c r="BG204" s="1"/>
    </row>
    <row r="205" spans="2:59">
      <c r="B205" s="317"/>
      <c r="C205" s="11"/>
      <c r="D205" s="11"/>
      <c r="F205" s="358"/>
      <c r="G205" s="11"/>
      <c r="H205" s="11"/>
      <c r="I205" s="526"/>
      <c r="J205" s="11"/>
      <c r="K205" s="11"/>
      <c r="L205" s="11"/>
      <c r="P205" s="11"/>
      <c r="Q205" s="11"/>
      <c r="R205" s="11"/>
      <c r="S205" s="11"/>
      <c r="T205" s="11"/>
      <c r="W205" s="11"/>
      <c r="X205" s="11"/>
      <c r="AC205" s="11"/>
      <c r="AD205" s="11"/>
      <c r="AE205" s="11"/>
      <c r="AG205" s="1"/>
      <c r="AI205" s="1"/>
      <c r="AQ205" s="1"/>
      <c r="AS205" s="1"/>
      <c r="AU205" s="1"/>
      <c r="AZ205" s="1"/>
      <c r="BA205" s="1"/>
      <c r="BB205" s="1"/>
      <c r="BD205" s="1"/>
      <c r="BG205" s="1"/>
    </row>
    <row r="206" spans="2:59">
      <c r="B206" s="317"/>
      <c r="C206" s="11"/>
      <c r="D206" s="11"/>
      <c r="F206" s="358"/>
      <c r="G206" s="11"/>
      <c r="H206" s="11"/>
      <c r="I206" s="526"/>
      <c r="J206" s="11"/>
      <c r="K206" s="11"/>
      <c r="L206" s="11"/>
      <c r="P206" s="11"/>
      <c r="Q206" s="11"/>
      <c r="R206" s="11"/>
      <c r="S206" s="11"/>
      <c r="T206" s="11"/>
      <c r="W206" s="11"/>
      <c r="X206" s="11"/>
      <c r="AC206" s="11"/>
      <c r="AD206" s="11"/>
      <c r="AE206" s="11"/>
      <c r="AG206" s="1"/>
      <c r="AI206" s="1"/>
      <c r="AQ206" s="1"/>
      <c r="AS206" s="1"/>
      <c r="AU206" s="1"/>
      <c r="AZ206" s="1"/>
      <c r="BA206" s="1"/>
      <c r="BB206" s="1"/>
      <c r="BD206" s="1"/>
      <c r="BG206" s="1"/>
    </row>
    <row r="207" spans="2:59">
      <c r="B207" s="317"/>
      <c r="C207" s="11"/>
      <c r="D207" s="11"/>
      <c r="F207" s="358"/>
      <c r="G207" s="11"/>
      <c r="H207" s="11"/>
      <c r="I207" s="526"/>
      <c r="J207" s="11"/>
      <c r="K207" s="11"/>
      <c r="L207" s="11"/>
      <c r="P207" s="11"/>
      <c r="Q207" s="11"/>
      <c r="R207" s="11"/>
      <c r="S207" s="11"/>
      <c r="T207" s="11"/>
      <c r="W207" s="11"/>
      <c r="X207" s="11"/>
      <c r="AC207" s="11"/>
      <c r="AD207" s="11"/>
      <c r="AE207" s="11"/>
      <c r="AG207" s="1"/>
      <c r="AI207" s="1"/>
      <c r="AQ207" s="1"/>
      <c r="AS207" s="1"/>
      <c r="AU207" s="1"/>
      <c r="AZ207" s="1"/>
      <c r="BA207" s="1"/>
      <c r="BB207" s="1"/>
      <c r="BD207" s="1"/>
      <c r="BG207" s="1"/>
    </row>
    <row r="208" spans="2:59">
      <c r="B208" s="317"/>
      <c r="C208" s="11"/>
      <c r="D208" s="11"/>
      <c r="F208" s="358"/>
      <c r="G208" s="11"/>
      <c r="H208" s="11"/>
      <c r="I208" s="526"/>
      <c r="J208" s="11"/>
      <c r="K208" s="11"/>
      <c r="L208" s="11"/>
      <c r="P208" s="11"/>
      <c r="Q208" s="11"/>
      <c r="R208" s="11"/>
      <c r="S208" s="11"/>
      <c r="T208" s="11"/>
      <c r="W208" s="11"/>
      <c r="X208" s="11"/>
      <c r="AC208" s="11"/>
      <c r="AD208" s="11"/>
      <c r="AE208" s="11"/>
      <c r="AG208" s="1"/>
      <c r="AI208" s="1"/>
      <c r="AQ208" s="1"/>
      <c r="AS208" s="1"/>
      <c r="AU208" s="1"/>
      <c r="AZ208" s="1"/>
      <c r="BA208" s="1"/>
      <c r="BB208" s="1"/>
      <c r="BD208" s="1"/>
      <c r="BG208" s="1"/>
    </row>
    <row r="209" spans="2:59">
      <c r="B209" s="317"/>
      <c r="C209" s="11"/>
      <c r="D209" s="11"/>
      <c r="F209" s="358"/>
      <c r="G209" s="11"/>
      <c r="H209" s="11"/>
      <c r="I209" s="526"/>
      <c r="J209" s="11"/>
      <c r="K209" s="11"/>
      <c r="L209" s="11"/>
      <c r="P209" s="11"/>
      <c r="Q209" s="11"/>
      <c r="R209" s="11"/>
      <c r="S209" s="11"/>
      <c r="T209" s="11"/>
      <c r="W209" s="11"/>
      <c r="X209" s="11"/>
      <c r="AC209" s="11"/>
      <c r="AD209" s="11"/>
      <c r="AE209" s="11"/>
      <c r="AG209" s="1"/>
      <c r="AI209" s="1"/>
      <c r="AQ209" s="1"/>
      <c r="AS209" s="1"/>
      <c r="AU209" s="1"/>
      <c r="AZ209" s="1"/>
      <c r="BA209" s="1"/>
      <c r="BB209" s="1"/>
      <c r="BD209" s="1"/>
      <c r="BG209" s="1"/>
    </row>
    <row r="210" spans="2:59">
      <c r="B210" s="317"/>
      <c r="C210" s="11"/>
      <c r="D210" s="11"/>
      <c r="F210" s="358"/>
      <c r="G210" s="11"/>
      <c r="H210" s="11"/>
      <c r="I210" s="526"/>
      <c r="J210" s="11"/>
      <c r="K210" s="11"/>
      <c r="L210" s="11"/>
      <c r="P210" s="11"/>
      <c r="Q210" s="11"/>
      <c r="R210" s="11"/>
      <c r="S210" s="11"/>
      <c r="T210" s="11"/>
      <c r="W210" s="11"/>
      <c r="X210" s="11"/>
      <c r="AC210" s="11"/>
      <c r="AD210" s="11"/>
      <c r="AE210" s="11"/>
      <c r="AG210" s="1"/>
      <c r="AI210" s="1"/>
      <c r="AQ210" s="1"/>
      <c r="AS210" s="1"/>
      <c r="AU210" s="1"/>
      <c r="AZ210" s="1"/>
      <c r="BA210" s="1"/>
      <c r="BB210" s="1"/>
      <c r="BD210" s="1"/>
      <c r="BG210" s="1"/>
    </row>
    <row r="211" spans="2:59">
      <c r="B211" s="317"/>
      <c r="C211" s="11"/>
      <c r="D211" s="11"/>
      <c r="F211" s="358"/>
      <c r="G211" s="11"/>
      <c r="H211" s="11"/>
      <c r="I211" s="526"/>
      <c r="J211" s="11"/>
      <c r="K211" s="11"/>
      <c r="L211" s="11"/>
      <c r="P211" s="11"/>
      <c r="Q211" s="11"/>
      <c r="R211" s="11"/>
      <c r="S211" s="11"/>
      <c r="T211" s="11"/>
      <c r="W211" s="11"/>
      <c r="X211" s="11"/>
      <c r="AC211" s="11"/>
      <c r="AD211" s="11"/>
      <c r="AE211" s="11"/>
      <c r="AG211" s="1"/>
      <c r="AI211" s="1"/>
      <c r="AQ211" s="1"/>
      <c r="AS211" s="1"/>
      <c r="AU211" s="1"/>
      <c r="AZ211" s="1"/>
      <c r="BA211" s="1"/>
      <c r="BB211" s="1"/>
      <c r="BD211" s="1"/>
      <c r="BG211" s="1"/>
    </row>
    <row r="212" spans="2:59">
      <c r="B212" s="317"/>
      <c r="C212" s="11"/>
      <c r="D212" s="11"/>
      <c r="F212" s="358"/>
      <c r="G212" s="11"/>
      <c r="H212" s="11"/>
      <c r="I212" s="526"/>
      <c r="J212" s="11"/>
      <c r="K212" s="11"/>
      <c r="L212" s="11"/>
      <c r="P212" s="11"/>
      <c r="Q212" s="11"/>
      <c r="R212" s="11"/>
      <c r="S212" s="11"/>
      <c r="T212" s="11"/>
      <c r="W212" s="11"/>
      <c r="X212" s="11"/>
      <c r="AC212" s="11"/>
      <c r="AD212" s="11"/>
      <c r="AE212" s="11"/>
      <c r="AG212" s="1"/>
      <c r="AI212" s="1"/>
      <c r="AQ212" s="1"/>
      <c r="AS212" s="1"/>
      <c r="AU212" s="1"/>
      <c r="AZ212" s="1"/>
      <c r="BA212" s="1"/>
      <c r="BB212" s="1"/>
      <c r="BD212" s="1"/>
      <c r="BG212" s="1"/>
    </row>
    <row r="213" spans="2:59">
      <c r="B213" s="317"/>
      <c r="C213" s="11"/>
      <c r="D213" s="11"/>
      <c r="F213" s="358"/>
      <c r="G213" s="11"/>
      <c r="H213" s="11"/>
      <c r="I213" s="526"/>
      <c r="J213" s="11"/>
      <c r="K213" s="11"/>
      <c r="L213" s="11"/>
      <c r="P213" s="11"/>
      <c r="Q213" s="11"/>
      <c r="R213" s="11"/>
      <c r="S213" s="11"/>
      <c r="T213" s="11"/>
      <c r="W213" s="11"/>
      <c r="X213" s="11"/>
      <c r="AC213" s="11"/>
      <c r="AD213" s="11"/>
      <c r="AE213" s="11"/>
      <c r="AG213" s="1"/>
      <c r="AI213" s="1"/>
      <c r="AQ213" s="1"/>
      <c r="AS213" s="1"/>
      <c r="AU213" s="1"/>
      <c r="AZ213" s="1"/>
      <c r="BA213" s="1"/>
      <c r="BB213" s="1"/>
      <c r="BD213" s="1"/>
      <c r="BG213" s="1"/>
    </row>
    <row r="214" spans="2:59">
      <c r="B214" s="317"/>
      <c r="C214" s="11"/>
      <c r="D214" s="11"/>
      <c r="F214" s="358"/>
      <c r="G214" s="11"/>
      <c r="H214" s="11"/>
      <c r="I214" s="526"/>
      <c r="J214" s="11"/>
      <c r="K214" s="11"/>
      <c r="L214" s="11"/>
      <c r="P214" s="11"/>
      <c r="Q214" s="11"/>
      <c r="R214" s="11"/>
      <c r="S214" s="11"/>
      <c r="T214" s="11"/>
      <c r="W214" s="11"/>
      <c r="X214" s="11"/>
      <c r="AC214" s="11"/>
      <c r="AD214" s="11"/>
      <c r="AE214" s="11"/>
      <c r="AG214" s="1"/>
      <c r="AI214" s="1"/>
      <c r="AQ214" s="1"/>
      <c r="AS214" s="1"/>
      <c r="AU214" s="1"/>
      <c r="AZ214" s="1"/>
      <c r="BA214" s="1"/>
      <c r="BB214" s="1"/>
      <c r="BD214" s="1"/>
      <c r="BG214" s="1"/>
    </row>
    <row r="215" spans="2:59">
      <c r="B215" s="317"/>
      <c r="C215" s="11"/>
      <c r="D215" s="11"/>
      <c r="F215" s="358"/>
      <c r="G215" s="11"/>
      <c r="H215" s="11"/>
      <c r="I215" s="526"/>
      <c r="J215" s="11"/>
      <c r="K215" s="11"/>
      <c r="L215" s="11"/>
      <c r="P215" s="11"/>
      <c r="Q215" s="11"/>
      <c r="R215" s="11"/>
      <c r="S215" s="11"/>
      <c r="T215" s="11"/>
      <c r="W215" s="11"/>
      <c r="X215" s="11"/>
      <c r="AC215" s="11"/>
      <c r="AD215" s="11"/>
      <c r="AE215" s="11"/>
      <c r="AG215" s="1"/>
      <c r="AI215" s="1"/>
      <c r="AQ215" s="1"/>
      <c r="AS215" s="1"/>
      <c r="AU215" s="1"/>
      <c r="AZ215" s="1"/>
      <c r="BA215" s="1"/>
      <c r="BB215" s="1"/>
      <c r="BD215" s="1"/>
      <c r="BG215" s="1"/>
    </row>
    <row r="216" spans="2:59">
      <c r="B216" s="317"/>
      <c r="C216" s="11"/>
      <c r="D216" s="11"/>
      <c r="F216" s="358"/>
      <c r="G216" s="11"/>
      <c r="H216" s="11"/>
      <c r="I216" s="526"/>
      <c r="J216" s="11"/>
      <c r="K216" s="11"/>
      <c r="L216" s="11"/>
      <c r="P216" s="11"/>
      <c r="Q216" s="11"/>
      <c r="R216" s="11"/>
      <c r="S216" s="11"/>
      <c r="T216" s="11"/>
      <c r="W216" s="11"/>
      <c r="X216" s="11"/>
      <c r="AC216" s="11"/>
      <c r="AD216" s="11"/>
      <c r="AE216" s="11"/>
      <c r="AG216" s="1"/>
      <c r="AI216" s="1"/>
      <c r="AQ216" s="1"/>
      <c r="AS216" s="1"/>
      <c r="AU216" s="1"/>
      <c r="AZ216" s="1"/>
      <c r="BA216" s="1"/>
      <c r="BB216" s="1"/>
      <c r="BD216" s="1"/>
      <c r="BG216" s="1"/>
    </row>
    <row r="217" spans="2:59">
      <c r="B217" s="317"/>
      <c r="C217" s="11"/>
      <c r="D217" s="11"/>
      <c r="F217" s="358"/>
      <c r="G217" s="11"/>
      <c r="H217" s="11"/>
      <c r="I217" s="526"/>
      <c r="J217" s="11"/>
      <c r="K217" s="11"/>
      <c r="L217" s="11"/>
      <c r="P217" s="11"/>
      <c r="Q217" s="11"/>
      <c r="R217" s="11"/>
      <c r="S217" s="11"/>
      <c r="T217" s="11"/>
      <c r="W217" s="11"/>
      <c r="X217" s="11"/>
      <c r="AC217" s="11"/>
      <c r="AD217" s="11"/>
      <c r="AE217" s="11"/>
      <c r="AG217" s="1"/>
      <c r="AI217" s="1"/>
      <c r="AQ217" s="1"/>
      <c r="AS217" s="1"/>
      <c r="AU217" s="1"/>
      <c r="AZ217" s="1"/>
      <c r="BA217" s="1"/>
      <c r="BB217" s="1"/>
      <c r="BD217" s="1"/>
      <c r="BG217" s="1"/>
    </row>
    <row r="218" spans="2:59">
      <c r="B218" s="317"/>
      <c r="C218" s="11"/>
      <c r="D218" s="11"/>
      <c r="F218" s="358"/>
      <c r="G218" s="11"/>
      <c r="H218" s="11"/>
      <c r="I218" s="526"/>
      <c r="J218" s="11"/>
      <c r="K218" s="11"/>
      <c r="L218" s="11"/>
      <c r="P218" s="11"/>
      <c r="Q218" s="11"/>
      <c r="R218" s="11"/>
      <c r="S218" s="11"/>
      <c r="T218" s="11"/>
      <c r="W218" s="11"/>
      <c r="X218" s="11"/>
      <c r="AC218" s="11"/>
      <c r="AD218" s="11"/>
      <c r="AE218" s="11"/>
      <c r="AG218" s="1"/>
      <c r="AI218" s="1"/>
      <c r="AQ218" s="1"/>
      <c r="AS218" s="1"/>
      <c r="AU218" s="1"/>
      <c r="AZ218" s="1"/>
      <c r="BA218" s="1"/>
      <c r="BB218" s="1"/>
      <c r="BD218" s="1"/>
      <c r="BG218" s="1"/>
    </row>
    <row r="219" spans="2:59">
      <c r="B219" s="317"/>
      <c r="C219" s="11"/>
      <c r="D219" s="11"/>
      <c r="F219" s="358"/>
      <c r="G219" s="11"/>
      <c r="H219" s="11"/>
      <c r="I219" s="526"/>
      <c r="J219" s="11"/>
      <c r="K219" s="11"/>
      <c r="L219" s="11"/>
      <c r="P219" s="11"/>
      <c r="Q219" s="11"/>
      <c r="R219" s="11"/>
      <c r="S219" s="11"/>
      <c r="T219" s="11"/>
      <c r="W219" s="11"/>
      <c r="X219" s="11"/>
      <c r="AC219" s="11"/>
      <c r="AD219" s="11"/>
      <c r="AE219" s="11"/>
      <c r="AG219" s="1"/>
      <c r="AI219" s="1"/>
      <c r="AQ219" s="1"/>
      <c r="AS219" s="1"/>
      <c r="AU219" s="1"/>
      <c r="AZ219" s="1"/>
      <c r="BA219" s="1"/>
      <c r="BB219" s="1"/>
      <c r="BD219" s="1"/>
      <c r="BG219" s="1"/>
    </row>
    <row r="220" spans="2:59">
      <c r="B220" s="317"/>
      <c r="C220" s="11"/>
      <c r="D220" s="11"/>
      <c r="F220" s="358"/>
      <c r="G220" s="11"/>
      <c r="H220" s="11"/>
      <c r="I220" s="526"/>
      <c r="J220" s="11"/>
      <c r="K220" s="11"/>
      <c r="L220" s="11"/>
      <c r="P220" s="11"/>
      <c r="Q220" s="11"/>
      <c r="R220" s="11"/>
      <c r="S220" s="11"/>
      <c r="T220" s="11"/>
      <c r="W220" s="11"/>
      <c r="X220" s="11"/>
      <c r="AC220" s="11"/>
      <c r="AD220" s="11"/>
      <c r="AE220" s="11"/>
      <c r="AG220" s="1"/>
      <c r="AI220" s="1"/>
      <c r="AQ220" s="1"/>
      <c r="AS220" s="1"/>
      <c r="AU220" s="1"/>
      <c r="AZ220" s="1"/>
      <c r="BA220" s="1"/>
      <c r="BB220" s="1"/>
      <c r="BD220" s="1"/>
      <c r="BG220" s="1"/>
    </row>
    <row r="221" spans="2:59">
      <c r="B221" s="317"/>
      <c r="C221" s="11"/>
      <c r="D221" s="11"/>
      <c r="F221" s="358"/>
      <c r="G221" s="11"/>
      <c r="H221" s="11"/>
      <c r="I221" s="526"/>
      <c r="J221" s="11"/>
      <c r="K221" s="11"/>
      <c r="L221" s="11"/>
      <c r="P221" s="11"/>
      <c r="Q221" s="11"/>
      <c r="R221" s="11"/>
      <c r="S221" s="11"/>
      <c r="T221" s="11"/>
      <c r="W221" s="11"/>
      <c r="X221" s="11"/>
      <c r="AC221" s="11"/>
      <c r="AD221" s="11"/>
      <c r="AE221" s="11"/>
      <c r="AG221" s="1"/>
      <c r="AI221" s="1"/>
      <c r="AQ221" s="1"/>
      <c r="AS221" s="1"/>
      <c r="AU221" s="1"/>
      <c r="AZ221" s="1"/>
      <c r="BA221" s="1"/>
      <c r="BB221" s="1"/>
      <c r="BD221" s="1"/>
      <c r="BG221" s="1"/>
    </row>
    <row r="222" spans="2:59">
      <c r="B222" s="317"/>
      <c r="C222" s="11"/>
      <c r="D222" s="11"/>
      <c r="F222" s="358"/>
      <c r="G222" s="11"/>
      <c r="H222" s="11"/>
      <c r="I222" s="526"/>
      <c r="J222" s="11"/>
      <c r="K222" s="11"/>
      <c r="L222" s="11"/>
      <c r="P222" s="11"/>
      <c r="Q222" s="11"/>
      <c r="R222" s="11"/>
      <c r="S222" s="11"/>
      <c r="T222" s="11"/>
      <c r="W222" s="11"/>
      <c r="X222" s="11"/>
      <c r="AC222" s="11"/>
      <c r="AD222" s="11"/>
      <c r="AE222" s="11"/>
      <c r="AG222" s="1"/>
      <c r="AI222" s="1"/>
      <c r="AQ222" s="1"/>
      <c r="AS222" s="1"/>
      <c r="AU222" s="1"/>
      <c r="AZ222" s="1"/>
      <c r="BA222" s="1"/>
      <c r="BB222" s="1"/>
      <c r="BD222" s="1"/>
      <c r="BG222" s="1"/>
    </row>
    <row r="223" spans="2:59">
      <c r="B223" s="317"/>
      <c r="C223" s="11"/>
      <c r="D223" s="11"/>
      <c r="F223" s="358"/>
      <c r="G223" s="11"/>
      <c r="H223" s="11"/>
      <c r="I223" s="526"/>
      <c r="J223" s="11"/>
      <c r="K223" s="11"/>
      <c r="L223" s="11"/>
      <c r="P223" s="11"/>
      <c r="Q223" s="11"/>
      <c r="R223" s="11"/>
      <c r="S223" s="11"/>
      <c r="T223" s="11"/>
      <c r="W223" s="11"/>
      <c r="X223" s="11"/>
      <c r="AC223" s="11"/>
      <c r="AD223" s="11"/>
      <c r="AE223" s="11"/>
      <c r="AG223" s="1"/>
      <c r="AI223" s="1"/>
      <c r="AQ223" s="1"/>
      <c r="AS223" s="1"/>
      <c r="AU223" s="1"/>
      <c r="AZ223" s="1"/>
      <c r="BA223" s="1"/>
      <c r="BB223" s="1"/>
      <c r="BD223" s="1"/>
      <c r="BG223" s="1"/>
    </row>
    <row r="224" spans="2:59">
      <c r="B224" s="317"/>
      <c r="C224" s="11"/>
      <c r="D224" s="11"/>
      <c r="F224" s="358"/>
      <c r="G224" s="11"/>
      <c r="H224" s="11"/>
      <c r="I224" s="526"/>
      <c r="J224" s="11"/>
      <c r="K224" s="11"/>
      <c r="L224" s="11"/>
      <c r="P224" s="11"/>
      <c r="Q224" s="11"/>
      <c r="R224" s="11"/>
      <c r="S224" s="11"/>
      <c r="T224" s="11"/>
      <c r="W224" s="11"/>
      <c r="X224" s="11"/>
      <c r="AC224" s="11"/>
      <c r="AD224" s="11"/>
      <c r="AE224" s="11"/>
      <c r="AG224" s="1"/>
      <c r="AI224" s="1"/>
      <c r="AQ224" s="1"/>
      <c r="AS224" s="1"/>
      <c r="AU224" s="1"/>
      <c r="AZ224" s="1"/>
      <c r="BA224" s="1"/>
      <c r="BB224" s="1"/>
      <c r="BD224" s="1"/>
      <c r="BG224" s="1"/>
    </row>
    <row r="225" spans="1:59">
      <c r="B225" s="317"/>
      <c r="C225" s="11"/>
      <c r="D225" s="11"/>
      <c r="F225" s="358"/>
      <c r="G225" s="11"/>
      <c r="H225" s="11"/>
      <c r="I225" s="526"/>
      <c r="J225" s="11"/>
      <c r="K225" s="11"/>
      <c r="L225" s="11"/>
      <c r="P225" s="11"/>
      <c r="Q225" s="11"/>
      <c r="R225" s="11"/>
      <c r="S225" s="11"/>
      <c r="T225" s="11"/>
      <c r="W225" s="11"/>
      <c r="X225" s="11"/>
      <c r="AC225" s="11"/>
      <c r="AD225" s="11"/>
      <c r="AE225" s="11"/>
      <c r="AG225" s="1"/>
      <c r="AI225" s="1"/>
      <c r="AQ225" s="1"/>
      <c r="AS225" s="1"/>
      <c r="AU225" s="1"/>
      <c r="AZ225" s="1"/>
      <c r="BA225" s="1"/>
      <c r="BB225" s="1"/>
      <c r="BD225" s="1"/>
      <c r="BG225" s="1"/>
    </row>
    <row r="226" spans="1:59">
      <c r="B226" s="317"/>
      <c r="C226" s="11"/>
      <c r="D226" s="11"/>
      <c r="F226" s="358"/>
      <c r="G226" s="11"/>
      <c r="H226" s="11"/>
      <c r="I226" s="526"/>
      <c r="J226" s="11"/>
      <c r="K226" s="11"/>
      <c r="L226" s="11"/>
      <c r="P226" s="11"/>
      <c r="Q226" s="11"/>
      <c r="R226" s="11"/>
      <c r="S226" s="11"/>
      <c r="T226" s="11"/>
      <c r="W226" s="11"/>
      <c r="X226" s="11"/>
      <c r="AC226" s="11"/>
      <c r="AD226" s="11"/>
      <c r="AE226" s="11"/>
      <c r="AG226" s="1"/>
      <c r="AI226" s="1"/>
      <c r="AQ226" s="1"/>
      <c r="AS226" s="1"/>
      <c r="AU226" s="1"/>
      <c r="AZ226" s="1"/>
      <c r="BA226" s="1"/>
      <c r="BB226" s="1"/>
      <c r="BD226" s="1"/>
      <c r="BG226" s="1"/>
    </row>
    <row r="227" spans="1:59">
      <c r="B227" s="317"/>
      <c r="C227" s="11"/>
      <c r="D227" s="11"/>
      <c r="F227" s="358"/>
      <c r="G227" s="11"/>
      <c r="H227" s="11"/>
      <c r="I227" s="526"/>
      <c r="J227" s="11"/>
      <c r="K227" s="11"/>
      <c r="L227" s="11"/>
      <c r="P227" s="11"/>
      <c r="Q227" s="11"/>
      <c r="R227" s="11"/>
      <c r="S227" s="11"/>
      <c r="T227" s="11"/>
      <c r="W227" s="11"/>
      <c r="X227" s="11"/>
      <c r="AC227" s="11"/>
      <c r="AD227" s="11"/>
      <c r="AE227" s="11"/>
      <c r="AG227" s="1"/>
      <c r="AI227" s="1"/>
      <c r="AQ227" s="1"/>
      <c r="AS227" s="1"/>
      <c r="AU227" s="1"/>
      <c r="AZ227" s="1"/>
      <c r="BA227" s="1"/>
      <c r="BB227" s="1"/>
      <c r="BD227" s="1"/>
      <c r="BG227" s="1"/>
    </row>
    <row r="228" spans="1:59">
      <c r="B228" s="317"/>
      <c r="C228" s="11"/>
      <c r="D228" s="11"/>
      <c r="F228" s="358"/>
      <c r="G228" s="11"/>
      <c r="H228" s="11"/>
      <c r="I228" s="526"/>
      <c r="J228" s="11"/>
      <c r="K228" s="11"/>
      <c r="L228" s="11"/>
      <c r="P228" s="11"/>
      <c r="Q228" s="11"/>
      <c r="R228" s="11"/>
      <c r="S228" s="11"/>
      <c r="T228" s="11"/>
      <c r="W228" s="11"/>
      <c r="X228" s="11"/>
      <c r="AC228" s="11"/>
      <c r="AD228" s="11"/>
      <c r="AE228" s="11"/>
      <c r="AG228" s="1"/>
      <c r="AI228" s="1"/>
      <c r="AQ228" s="1"/>
      <c r="AS228" s="1"/>
      <c r="AU228" s="1"/>
      <c r="AZ228" s="1"/>
      <c r="BA228" s="1"/>
      <c r="BB228" s="1"/>
      <c r="BD228" s="1"/>
      <c r="BG228" s="1"/>
    </row>
    <row r="229" spans="1:59">
      <c r="B229" s="317"/>
      <c r="C229" s="11"/>
      <c r="D229" s="11"/>
      <c r="F229" s="358"/>
      <c r="G229" s="11"/>
      <c r="H229" s="11"/>
      <c r="I229" s="526"/>
      <c r="J229" s="11"/>
      <c r="K229" s="11"/>
      <c r="L229" s="11"/>
      <c r="P229" s="11"/>
      <c r="Q229" s="11"/>
      <c r="R229" s="11"/>
      <c r="S229" s="11"/>
      <c r="T229" s="11"/>
      <c r="W229" s="11"/>
      <c r="X229" s="11"/>
      <c r="AC229" s="11"/>
      <c r="AD229" s="11"/>
      <c r="AE229" s="11"/>
      <c r="AG229" s="1"/>
      <c r="AI229" s="1"/>
      <c r="AQ229" s="1"/>
      <c r="AS229" s="1"/>
      <c r="AU229" s="1"/>
      <c r="AZ229" s="1"/>
      <c r="BA229" s="1"/>
      <c r="BB229" s="1"/>
      <c r="BD229" s="1"/>
      <c r="BG229" s="1"/>
    </row>
    <row r="230" spans="1:59">
      <c r="B230" s="317"/>
      <c r="C230" s="11"/>
      <c r="D230" s="11"/>
      <c r="F230" s="358"/>
      <c r="G230" s="11"/>
      <c r="H230" s="11"/>
      <c r="I230" s="526"/>
      <c r="J230" s="11"/>
      <c r="K230" s="11"/>
      <c r="L230" s="11"/>
      <c r="P230" s="11"/>
      <c r="Q230" s="11"/>
      <c r="R230" s="11"/>
      <c r="S230" s="11"/>
      <c r="T230" s="11"/>
      <c r="W230" s="11"/>
      <c r="X230" s="11"/>
      <c r="AC230" s="11"/>
      <c r="AD230" s="11"/>
      <c r="AE230" s="11"/>
      <c r="AG230" s="1"/>
      <c r="AI230" s="1"/>
      <c r="AQ230" s="1"/>
      <c r="AS230" s="1"/>
      <c r="AU230" s="1"/>
      <c r="AZ230" s="1"/>
      <c r="BA230" s="1"/>
      <c r="BB230" s="1"/>
      <c r="BD230" s="1"/>
      <c r="BG230" s="1"/>
    </row>
    <row r="231" spans="1:59">
      <c r="B231" s="317"/>
      <c r="C231" s="11"/>
      <c r="D231" s="11"/>
      <c r="F231" s="358"/>
      <c r="G231" s="11"/>
      <c r="H231" s="11"/>
      <c r="I231" s="526"/>
      <c r="J231" s="11"/>
      <c r="K231" s="11"/>
      <c r="L231" s="11"/>
      <c r="P231" s="11"/>
      <c r="Q231" s="11"/>
      <c r="R231" s="11"/>
      <c r="S231" s="11"/>
      <c r="T231" s="11"/>
      <c r="W231" s="11"/>
      <c r="X231" s="11"/>
      <c r="AC231" s="11"/>
      <c r="AD231" s="11"/>
      <c r="AE231" s="11"/>
      <c r="AG231" s="1"/>
      <c r="AI231" s="1"/>
      <c r="AQ231" s="1"/>
      <c r="AS231" s="1"/>
      <c r="AU231" s="1"/>
      <c r="AZ231" s="1"/>
      <c r="BA231" s="1"/>
      <c r="BB231" s="1"/>
      <c r="BD231" s="1"/>
      <c r="BG231" s="1"/>
    </row>
    <row r="232" spans="1:59">
      <c r="B232" s="317"/>
      <c r="C232" s="11"/>
      <c r="D232" s="11"/>
      <c r="F232" s="358"/>
      <c r="G232" s="11"/>
      <c r="H232" s="11"/>
      <c r="I232" s="526"/>
      <c r="J232" s="11"/>
      <c r="K232" s="11"/>
      <c r="L232" s="11"/>
      <c r="P232" s="11"/>
      <c r="Q232" s="11"/>
      <c r="R232" s="11"/>
      <c r="S232" s="11"/>
      <c r="T232" s="11"/>
      <c r="W232" s="11"/>
      <c r="X232" s="11"/>
      <c r="AC232" s="11"/>
      <c r="AD232" s="11"/>
      <c r="AE232" s="11"/>
      <c r="AG232" s="1"/>
      <c r="AI232" s="1"/>
      <c r="AQ232" s="1"/>
      <c r="AS232" s="1"/>
      <c r="AU232" s="1"/>
      <c r="AZ232" s="1"/>
      <c r="BA232" s="1"/>
      <c r="BB232" s="1"/>
      <c r="BD232" s="1"/>
      <c r="BG232" s="1"/>
    </row>
    <row r="233" spans="1:59">
      <c r="B233" s="317"/>
      <c r="C233" s="11"/>
      <c r="D233" s="11"/>
      <c r="F233" s="358"/>
      <c r="G233" s="11"/>
      <c r="H233" s="11"/>
      <c r="I233" s="526"/>
      <c r="J233" s="11"/>
      <c r="K233" s="11"/>
      <c r="L233" s="11"/>
      <c r="P233" s="11"/>
      <c r="Q233" s="11"/>
      <c r="R233" s="11"/>
      <c r="S233" s="11"/>
      <c r="T233" s="11"/>
      <c r="W233" s="11"/>
      <c r="X233" s="11"/>
      <c r="AC233" s="11"/>
      <c r="AD233" s="11"/>
      <c r="AE233" s="11"/>
      <c r="AG233" s="1"/>
      <c r="AI233" s="1"/>
      <c r="AQ233" s="1"/>
      <c r="AS233" s="1"/>
      <c r="AU233" s="1"/>
      <c r="AZ233" s="1"/>
      <c r="BA233" s="1"/>
      <c r="BB233" s="1"/>
      <c r="BD233" s="1"/>
      <c r="BG233" s="1"/>
    </row>
    <row r="234" spans="1:59">
      <c r="B234" s="317"/>
      <c r="C234" s="11"/>
      <c r="D234" s="11"/>
      <c r="F234" s="358"/>
      <c r="G234" s="11"/>
      <c r="H234" s="11"/>
      <c r="I234" s="526"/>
      <c r="J234" s="11"/>
      <c r="K234" s="11"/>
      <c r="L234" s="11"/>
      <c r="P234" s="11"/>
      <c r="Q234" s="11"/>
      <c r="R234" s="11"/>
      <c r="S234" s="11"/>
      <c r="T234" s="11"/>
      <c r="W234" s="11"/>
      <c r="X234" s="11"/>
      <c r="AC234" s="11"/>
      <c r="AD234" s="11"/>
      <c r="AE234" s="11"/>
      <c r="AG234" s="1"/>
      <c r="AI234" s="1"/>
      <c r="AQ234" s="1"/>
      <c r="AS234" s="1"/>
      <c r="AU234" s="1"/>
      <c r="AZ234" s="1"/>
      <c r="BA234" s="1"/>
      <c r="BB234" s="1"/>
      <c r="BD234" s="1"/>
      <c r="BG234" s="1"/>
    </row>
    <row r="235" spans="1:59">
      <c r="A235" s="11"/>
      <c r="B235" s="317"/>
      <c r="C235" s="11"/>
      <c r="D235" s="11"/>
      <c r="F235" s="358"/>
      <c r="G235" s="11"/>
      <c r="H235" s="11"/>
      <c r="I235" s="526"/>
      <c r="J235" s="11"/>
      <c r="K235" s="11"/>
      <c r="L235" s="11"/>
      <c r="P235" s="11"/>
      <c r="Q235" s="11"/>
      <c r="R235" s="11"/>
      <c r="S235" s="11"/>
      <c r="T235" s="11"/>
      <c r="W235" s="11"/>
      <c r="X235" s="11"/>
      <c r="AC235" s="11"/>
      <c r="AD235" s="11"/>
      <c r="AE235" s="11"/>
      <c r="AG235" s="1"/>
      <c r="AI235" s="1"/>
      <c r="AQ235" s="1"/>
      <c r="AS235" s="1"/>
      <c r="AU235" s="1"/>
      <c r="AZ235" s="1"/>
      <c r="BA235" s="1"/>
      <c r="BB235" s="1"/>
      <c r="BD235" s="1"/>
      <c r="BG235" s="1"/>
    </row>
    <row r="236" spans="1:59">
      <c r="A236" s="11"/>
      <c r="B236" s="317"/>
      <c r="C236" s="11"/>
      <c r="D236" s="11"/>
      <c r="F236" s="358"/>
      <c r="G236" s="11"/>
      <c r="H236" s="11"/>
      <c r="I236" s="526"/>
      <c r="J236" s="11"/>
      <c r="K236" s="11"/>
      <c r="L236" s="11"/>
      <c r="P236" s="11"/>
      <c r="Q236" s="11"/>
      <c r="R236" s="11"/>
      <c r="S236" s="11"/>
      <c r="T236" s="11"/>
      <c r="W236" s="11"/>
      <c r="X236" s="11"/>
      <c r="AC236" s="11"/>
      <c r="AD236" s="11"/>
      <c r="AE236" s="11"/>
      <c r="AG236" s="1"/>
      <c r="AI236" s="1"/>
      <c r="AQ236" s="1"/>
      <c r="AS236" s="1"/>
      <c r="AU236" s="1"/>
      <c r="AZ236" s="1"/>
      <c r="BA236" s="1"/>
      <c r="BB236" s="1"/>
      <c r="BD236" s="1"/>
      <c r="BG236" s="1"/>
    </row>
    <row r="237" spans="1:59">
      <c r="A237" s="11"/>
      <c r="B237" s="317"/>
      <c r="C237" s="11"/>
      <c r="D237" s="11"/>
      <c r="F237" s="358"/>
      <c r="G237" s="11"/>
      <c r="H237" s="11"/>
      <c r="I237" s="526"/>
      <c r="J237" s="11"/>
      <c r="K237" s="11"/>
      <c r="L237" s="11"/>
      <c r="P237" s="11"/>
      <c r="Q237" s="11"/>
      <c r="R237" s="11"/>
      <c r="S237" s="11"/>
      <c r="T237" s="11"/>
      <c r="W237" s="11"/>
      <c r="X237" s="11"/>
      <c r="AC237" s="11"/>
      <c r="AD237" s="11"/>
      <c r="AE237" s="11"/>
      <c r="AG237" s="1"/>
      <c r="AI237" s="1"/>
      <c r="AQ237" s="1"/>
      <c r="AS237" s="1"/>
      <c r="AU237" s="1"/>
      <c r="AZ237" s="1"/>
      <c r="BA237" s="1"/>
      <c r="BB237" s="1"/>
      <c r="BD237" s="1"/>
      <c r="BG237" s="1"/>
    </row>
    <row r="238" spans="1:59">
      <c r="A238" s="11"/>
      <c r="B238" s="317"/>
      <c r="C238" s="11"/>
      <c r="D238" s="11"/>
      <c r="F238" s="358"/>
      <c r="G238" s="11"/>
      <c r="H238" s="11"/>
      <c r="I238" s="526"/>
      <c r="J238" s="11"/>
      <c r="K238" s="11"/>
      <c r="L238" s="11"/>
      <c r="P238" s="11"/>
      <c r="Q238" s="11"/>
      <c r="R238" s="11"/>
      <c r="S238" s="11"/>
      <c r="T238" s="11"/>
      <c r="W238" s="11"/>
      <c r="X238" s="11"/>
      <c r="AC238" s="11"/>
      <c r="AD238" s="11"/>
      <c r="AE238" s="11"/>
      <c r="AG238" s="1"/>
      <c r="AI238" s="1"/>
      <c r="AQ238" s="1"/>
      <c r="AS238" s="1"/>
      <c r="AU238" s="1"/>
      <c r="AZ238" s="1"/>
      <c r="BA238" s="1"/>
      <c r="BB238" s="1"/>
      <c r="BD238" s="1"/>
      <c r="BG238" s="1"/>
    </row>
    <row r="239" spans="1:59">
      <c r="A239" s="11"/>
      <c r="B239" s="317"/>
      <c r="C239" s="11"/>
      <c r="D239" s="11"/>
      <c r="F239" s="358"/>
      <c r="G239" s="11"/>
      <c r="H239" s="11"/>
      <c r="I239" s="526"/>
      <c r="J239" s="11"/>
      <c r="K239" s="11"/>
      <c r="L239" s="11"/>
      <c r="P239" s="11"/>
      <c r="Q239" s="11"/>
      <c r="R239" s="11"/>
      <c r="S239" s="11"/>
      <c r="T239" s="11"/>
      <c r="W239" s="11"/>
      <c r="X239" s="11"/>
      <c r="AC239" s="11"/>
      <c r="AD239" s="11"/>
      <c r="AE239" s="11"/>
      <c r="AG239" s="1"/>
      <c r="AI239" s="1"/>
      <c r="AQ239" s="1"/>
      <c r="AS239" s="1"/>
      <c r="AU239" s="1"/>
      <c r="AZ239" s="1"/>
      <c r="BA239" s="1"/>
      <c r="BB239" s="1"/>
      <c r="BD239" s="1"/>
      <c r="BG239" s="1"/>
    </row>
    <row r="240" spans="1:59">
      <c r="A240" s="11"/>
      <c r="B240" s="317"/>
      <c r="C240" s="11"/>
      <c r="D240" s="11"/>
      <c r="F240" s="358"/>
      <c r="G240" s="11"/>
      <c r="H240" s="11"/>
      <c r="I240" s="526"/>
      <c r="J240" s="11"/>
      <c r="K240" s="11"/>
      <c r="L240" s="11"/>
      <c r="P240" s="11"/>
      <c r="Q240" s="11"/>
      <c r="R240" s="11"/>
      <c r="S240" s="11"/>
      <c r="T240" s="11"/>
      <c r="W240" s="11"/>
      <c r="X240" s="11"/>
      <c r="AC240" s="11"/>
      <c r="AD240" s="11"/>
      <c r="AE240" s="11"/>
      <c r="AG240" s="1"/>
      <c r="AI240" s="1"/>
      <c r="AQ240" s="1"/>
      <c r="AS240" s="1"/>
      <c r="AU240" s="1"/>
      <c r="AZ240" s="1"/>
      <c r="BA240" s="1"/>
      <c r="BB240" s="1"/>
      <c r="BD240" s="1"/>
      <c r="BG240" s="1"/>
    </row>
    <row r="241" spans="1:59">
      <c r="A241" s="11"/>
      <c r="B241" s="317"/>
      <c r="C241" s="11"/>
      <c r="D241" s="11"/>
      <c r="F241" s="358"/>
      <c r="G241" s="11"/>
      <c r="H241" s="11"/>
      <c r="I241" s="526"/>
      <c r="J241" s="11"/>
      <c r="K241" s="11"/>
      <c r="L241" s="11"/>
      <c r="P241" s="11"/>
      <c r="Q241" s="11"/>
      <c r="R241" s="11"/>
      <c r="S241" s="11"/>
      <c r="T241" s="11"/>
      <c r="W241" s="11"/>
      <c r="X241" s="11"/>
      <c r="AC241" s="11"/>
      <c r="AD241" s="11"/>
      <c r="AE241" s="11"/>
      <c r="AG241" s="1"/>
      <c r="AI241" s="1"/>
      <c r="AQ241" s="1"/>
      <c r="AS241" s="1"/>
      <c r="AU241" s="1"/>
      <c r="AZ241" s="1"/>
      <c r="BA241" s="1"/>
      <c r="BB241" s="1"/>
      <c r="BD241" s="1"/>
      <c r="BG241" s="1"/>
    </row>
    <row r="242" spans="1:59">
      <c r="A242" s="11"/>
      <c r="B242" s="317"/>
      <c r="C242" s="11"/>
      <c r="D242" s="11"/>
      <c r="F242" s="358"/>
      <c r="G242" s="11"/>
      <c r="H242" s="11"/>
      <c r="I242" s="526"/>
      <c r="J242" s="11"/>
      <c r="K242" s="11"/>
      <c r="L242" s="11"/>
      <c r="P242" s="11"/>
      <c r="Q242" s="11"/>
      <c r="R242" s="11"/>
      <c r="S242" s="11"/>
      <c r="T242" s="11"/>
      <c r="W242" s="11"/>
      <c r="X242" s="11"/>
      <c r="AC242" s="11"/>
      <c r="AD242" s="11"/>
      <c r="AE242" s="11"/>
      <c r="AG242" s="1"/>
      <c r="AI242" s="1"/>
      <c r="AQ242" s="1"/>
      <c r="AS242" s="1"/>
      <c r="AU242" s="1"/>
      <c r="AZ242" s="1"/>
      <c r="BA242" s="1"/>
      <c r="BB242" s="1"/>
      <c r="BD242" s="1"/>
      <c r="BG242" s="1"/>
    </row>
    <row r="243" spans="1:59">
      <c r="A243" s="11"/>
      <c r="B243" s="317"/>
      <c r="C243" s="11"/>
      <c r="D243" s="11"/>
      <c r="F243" s="358"/>
      <c r="G243" s="11"/>
      <c r="H243" s="11"/>
      <c r="I243" s="526"/>
      <c r="J243" s="11"/>
      <c r="K243" s="11"/>
      <c r="L243" s="11"/>
      <c r="P243" s="11"/>
      <c r="Q243" s="11"/>
      <c r="R243" s="11"/>
      <c r="S243" s="11"/>
      <c r="T243" s="11"/>
      <c r="W243" s="11"/>
      <c r="X243" s="11"/>
      <c r="AC243" s="11"/>
      <c r="AD243" s="11"/>
      <c r="AE243" s="11"/>
      <c r="AG243" s="1"/>
      <c r="AI243" s="1"/>
      <c r="AQ243" s="1"/>
      <c r="AS243" s="1"/>
      <c r="AU243" s="1"/>
      <c r="AZ243" s="1"/>
      <c r="BA243" s="1"/>
      <c r="BB243" s="1"/>
      <c r="BD243" s="1"/>
      <c r="BG243" s="1"/>
    </row>
    <row r="244" spans="1:59">
      <c r="A244" s="11"/>
      <c r="B244" s="317"/>
      <c r="C244" s="11"/>
      <c r="D244" s="11"/>
      <c r="F244" s="358"/>
      <c r="G244" s="11"/>
      <c r="H244" s="11"/>
      <c r="I244" s="526"/>
      <c r="J244" s="11"/>
      <c r="K244" s="11"/>
      <c r="L244" s="11"/>
      <c r="P244" s="11"/>
      <c r="Q244" s="11"/>
      <c r="R244" s="11"/>
      <c r="S244" s="11"/>
      <c r="T244" s="11"/>
      <c r="W244" s="11"/>
      <c r="X244" s="11"/>
      <c r="AC244" s="11"/>
      <c r="AD244" s="11"/>
      <c r="AE244" s="11"/>
      <c r="AG244" s="1"/>
      <c r="AI244" s="1"/>
      <c r="AQ244" s="1"/>
      <c r="AS244" s="1"/>
      <c r="AU244" s="1"/>
      <c r="AZ244" s="1"/>
      <c r="BA244" s="1"/>
      <c r="BB244" s="1"/>
      <c r="BD244" s="1"/>
      <c r="BG244" s="1"/>
    </row>
    <row r="245" spans="1:59">
      <c r="A245" s="11"/>
      <c r="B245" s="317"/>
      <c r="C245" s="11"/>
      <c r="D245" s="11"/>
      <c r="F245" s="358"/>
      <c r="G245" s="11"/>
      <c r="H245" s="11"/>
      <c r="I245" s="526"/>
      <c r="J245" s="11"/>
      <c r="K245" s="11"/>
      <c r="L245" s="11"/>
      <c r="P245" s="11"/>
      <c r="Q245" s="11"/>
      <c r="R245" s="11"/>
      <c r="S245" s="11"/>
      <c r="T245" s="11"/>
      <c r="W245" s="11"/>
      <c r="X245" s="11"/>
      <c r="AC245" s="11"/>
      <c r="AD245" s="11"/>
      <c r="AE245" s="11"/>
      <c r="AG245" s="1"/>
      <c r="AI245" s="1"/>
      <c r="AQ245" s="1"/>
      <c r="AS245" s="1"/>
      <c r="AU245" s="1"/>
      <c r="AZ245" s="1"/>
      <c r="BA245" s="1"/>
      <c r="BB245" s="1"/>
      <c r="BD245" s="1"/>
      <c r="BG245" s="1"/>
    </row>
    <row r="246" spans="1:59">
      <c r="A246" s="11"/>
      <c r="B246" s="317"/>
      <c r="C246" s="11"/>
      <c r="D246" s="11"/>
      <c r="F246" s="358"/>
      <c r="G246" s="11"/>
      <c r="H246" s="11"/>
      <c r="I246" s="526"/>
      <c r="J246" s="11"/>
      <c r="K246" s="11"/>
      <c r="L246" s="11"/>
      <c r="P246" s="11"/>
      <c r="Q246" s="11"/>
      <c r="R246" s="11"/>
      <c r="S246" s="11"/>
      <c r="T246" s="11"/>
      <c r="W246" s="11"/>
      <c r="X246" s="11"/>
      <c r="AC246" s="11"/>
      <c r="AD246" s="11"/>
      <c r="AE246" s="11"/>
      <c r="AG246" s="1"/>
      <c r="AI246" s="1"/>
      <c r="AQ246" s="1"/>
      <c r="AS246" s="1"/>
      <c r="AU246" s="1"/>
      <c r="AZ246" s="1"/>
      <c r="BA246" s="1"/>
      <c r="BB246" s="1"/>
      <c r="BD246" s="1"/>
      <c r="BG246" s="1"/>
    </row>
    <row r="247" spans="1:59">
      <c r="A247" s="11"/>
      <c r="B247" s="317"/>
      <c r="C247" s="11"/>
      <c r="D247" s="11"/>
      <c r="F247" s="358"/>
      <c r="G247" s="11"/>
      <c r="H247" s="11"/>
      <c r="I247" s="526"/>
      <c r="J247" s="11"/>
      <c r="K247" s="11"/>
      <c r="L247" s="11"/>
      <c r="P247" s="11"/>
      <c r="Q247" s="11"/>
      <c r="R247" s="11"/>
      <c r="S247" s="11"/>
      <c r="T247" s="11"/>
      <c r="W247" s="11"/>
      <c r="X247" s="11"/>
      <c r="AC247" s="11"/>
      <c r="AD247" s="11"/>
      <c r="AE247" s="11"/>
      <c r="AG247" s="1"/>
      <c r="AI247" s="1"/>
      <c r="AQ247" s="1"/>
      <c r="AS247" s="1"/>
      <c r="AU247" s="1"/>
      <c r="AZ247" s="1"/>
      <c r="BA247" s="1"/>
      <c r="BB247" s="1"/>
      <c r="BD247" s="1"/>
      <c r="BG247" s="1"/>
    </row>
    <row r="248" spans="1:59">
      <c r="A248" s="11"/>
      <c r="B248" s="317"/>
      <c r="C248" s="11"/>
      <c r="D248" s="11"/>
      <c r="F248" s="358"/>
      <c r="G248" s="11"/>
      <c r="H248" s="11"/>
      <c r="I248" s="526"/>
      <c r="J248" s="11"/>
      <c r="K248" s="11"/>
      <c r="L248" s="11"/>
      <c r="P248" s="11"/>
      <c r="Q248" s="11"/>
      <c r="R248" s="11"/>
      <c r="S248" s="11"/>
      <c r="T248" s="11"/>
      <c r="W248" s="11"/>
      <c r="X248" s="11"/>
      <c r="AC248" s="11"/>
      <c r="AD248" s="11"/>
      <c r="AE248" s="11"/>
      <c r="AG248" s="1"/>
      <c r="AI248" s="1"/>
      <c r="AQ248" s="1"/>
      <c r="AS248" s="1"/>
      <c r="AU248" s="1"/>
      <c r="AZ248" s="1"/>
      <c r="BA248" s="1"/>
      <c r="BB248" s="1"/>
      <c r="BD248" s="1"/>
      <c r="BG248" s="1"/>
    </row>
    <row r="249" spans="1:59">
      <c r="A249" s="11"/>
      <c r="B249" s="317"/>
      <c r="C249" s="11"/>
      <c r="D249" s="11"/>
      <c r="F249" s="358"/>
      <c r="G249" s="11"/>
      <c r="H249" s="11"/>
      <c r="I249" s="526"/>
      <c r="J249" s="11"/>
      <c r="K249" s="11"/>
      <c r="L249" s="11"/>
      <c r="P249" s="11"/>
      <c r="Q249" s="11"/>
      <c r="R249" s="11"/>
      <c r="S249" s="11"/>
      <c r="T249" s="11"/>
      <c r="W249" s="11"/>
      <c r="X249" s="11"/>
      <c r="AC249" s="11"/>
      <c r="AD249" s="11"/>
      <c r="AE249" s="11"/>
      <c r="AG249" s="1"/>
      <c r="AI249" s="1"/>
      <c r="AQ249" s="1"/>
      <c r="AS249" s="1"/>
      <c r="AU249" s="1"/>
      <c r="AZ249" s="1"/>
      <c r="BA249" s="1"/>
      <c r="BB249" s="1"/>
      <c r="BD249" s="1"/>
      <c r="BG249" s="1"/>
    </row>
    <row r="250" spans="1:59">
      <c r="A250" s="11"/>
      <c r="B250" s="317"/>
      <c r="C250" s="11"/>
      <c r="D250" s="11"/>
      <c r="F250" s="358"/>
      <c r="G250" s="11"/>
      <c r="H250" s="11"/>
      <c r="I250" s="526"/>
      <c r="J250" s="11"/>
      <c r="K250" s="11"/>
      <c r="L250" s="11"/>
      <c r="P250" s="11"/>
      <c r="Q250" s="11"/>
      <c r="R250" s="11"/>
      <c r="S250" s="11"/>
      <c r="T250" s="11"/>
      <c r="W250" s="11"/>
      <c r="X250" s="11"/>
      <c r="AC250" s="11"/>
      <c r="AD250" s="11"/>
      <c r="AE250" s="11"/>
      <c r="AG250" s="1"/>
      <c r="AI250" s="1"/>
      <c r="AQ250" s="1"/>
      <c r="AS250" s="1"/>
      <c r="AU250" s="1"/>
      <c r="AZ250" s="1"/>
      <c r="BA250" s="1"/>
      <c r="BB250" s="1"/>
      <c r="BD250" s="1"/>
      <c r="BG250" s="1"/>
    </row>
    <row r="251" spans="1:59">
      <c r="A251" s="11"/>
      <c r="B251" s="317"/>
      <c r="C251" s="11"/>
      <c r="D251" s="11"/>
      <c r="F251" s="358"/>
      <c r="G251" s="11"/>
      <c r="H251" s="11"/>
      <c r="I251" s="526"/>
      <c r="J251" s="11"/>
      <c r="K251" s="11"/>
      <c r="L251" s="11"/>
      <c r="P251" s="11"/>
      <c r="Q251" s="11"/>
      <c r="R251" s="11"/>
      <c r="S251" s="11"/>
      <c r="T251" s="11"/>
      <c r="W251" s="11"/>
      <c r="X251" s="11"/>
      <c r="AC251" s="11"/>
      <c r="AD251" s="11"/>
      <c r="AE251" s="11"/>
      <c r="AG251" s="1"/>
      <c r="AI251" s="1"/>
      <c r="AQ251" s="1"/>
      <c r="AS251" s="1"/>
      <c r="AU251" s="1"/>
      <c r="AZ251" s="1"/>
      <c r="BA251" s="1"/>
      <c r="BB251" s="1"/>
      <c r="BD251" s="1"/>
      <c r="BG251" s="1"/>
    </row>
    <row r="252" spans="1:59">
      <c r="A252" s="11"/>
      <c r="B252" s="317"/>
      <c r="C252" s="11"/>
      <c r="D252" s="11"/>
      <c r="F252" s="358"/>
      <c r="G252" s="11"/>
      <c r="H252" s="11"/>
      <c r="I252" s="526"/>
      <c r="J252" s="11"/>
      <c r="K252" s="11"/>
      <c r="L252" s="11"/>
      <c r="P252" s="11"/>
      <c r="Q252" s="11"/>
      <c r="R252" s="11"/>
      <c r="S252" s="11"/>
      <c r="T252" s="11"/>
      <c r="W252" s="11"/>
      <c r="X252" s="11"/>
      <c r="AC252" s="11"/>
      <c r="AD252" s="11"/>
      <c r="AE252" s="11"/>
      <c r="AG252" s="1"/>
      <c r="AI252" s="1"/>
      <c r="AQ252" s="1"/>
      <c r="AS252" s="1"/>
      <c r="AU252" s="1"/>
      <c r="AZ252" s="1"/>
      <c r="BA252" s="1"/>
      <c r="BB252" s="1"/>
      <c r="BD252" s="1"/>
      <c r="BG252" s="1"/>
    </row>
    <row r="253" spans="1:59">
      <c r="A253" s="11"/>
      <c r="B253" s="317"/>
      <c r="C253" s="11"/>
      <c r="D253" s="11"/>
      <c r="F253" s="358"/>
      <c r="G253" s="11"/>
      <c r="H253" s="11"/>
      <c r="I253" s="526"/>
      <c r="J253" s="11"/>
      <c r="K253" s="11"/>
      <c r="L253" s="11"/>
      <c r="P253" s="11"/>
      <c r="Q253" s="11"/>
      <c r="R253" s="11"/>
      <c r="S253" s="11"/>
      <c r="T253" s="11"/>
      <c r="W253" s="11"/>
      <c r="X253" s="11"/>
      <c r="AC253" s="11"/>
      <c r="AD253" s="11"/>
      <c r="AE253" s="11"/>
      <c r="AG253" s="1"/>
      <c r="AI253" s="1"/>
      <c r="AQ253" s="1"/>
      <c r="AS253" s="1"/>
      <c r="AU253" s="1"/>
      <c r="AZ253" s="1"/>
      <c r="BA253" s="1"/>
      <c r="BB253" s="1"/>
      <c r="BD253" s="1"/>
      <c r="BG253" s="1"/>
    </row>
    <row r="254" spans="1:59">
      <c r="A254" s="11"/>
      <c r="B254" s="317"/>
      <c r="C254" s="11"/>
      <c r="D254" s="11"/>
      <c r="F254" s="358"/>
      <c r="G254" s="11"/>
      <c r="H254" s="11"/>
      <c r="I254" s="526"/>
      <c r="J254" s="11"/>
      <c r="K254" s="11"/>
      <c r="L254" s="11"/>
      <c r="P254" s="11"/>
      <c r="Q254" s="11"/>
      <c r="R254" s="11"/>
      <c r="S254" s="11"/>
      <c r="T254" s="11"/>
      <c r="W254" s="11"/>
      <c r="X254" s="11"/>
      <c r="AC254" s="11"/>
      <c r="AD254" s="11"/>
      <c r="AE254" s="11"/>
      <c r="AG254" s="1"/>
      <c r="AI254" s="1"/>
      <c r="AQ254" s="1"/>
      <c r="AS254" s="1"/>
      <c r="AU254" s="1"/>
      <c r="AZ254" s="1"/>
      <c r="BA254" s="1"/>
      <c r="BB254" s="1"/>
      <c r="BD254" s="1"/>
      <c r="BG254" s="1"/>
    </row>
    <row r="255" spans="1:59">
      <c r="A255" s="11"/>
      <c r="B255" s="317"/>
      <c r="C255" s="11"/>
      <c r="D255" s="11"/>
      <c r="F255" s="358"/>
      <c r="G255" s="11"/>
      <c r="H255" s="11"/>
      <c r="I255" s="526"/>
      <c r="J255" s="11"/>
      <c r="K255" s="11"/>
      <c r="L255" s="11"/>
      <c r="P255" s="11"/>
      <c r="Q255" s="11"/>
      <c r="R255" s="11"/>
      <c r="S255" s="11"/>
      <c r="T255" s="11"/>
      <c r="W255" s="11"/>
      <c r="X255" s="11"/>
      <c r="AC255" s="11"/>
      <c r="AD255" s="11"/>
      <c r="AE255" s="11"/>
      <c r="AG255" s="1"/>
      <c r="AI255" s="1"/>
      <c r="AQ255" s="1"/>
      <c r="AS255" s="1"/>
      <c r="AU255" s="1"/>
      <c r="AZ255" s="1"/>
      <c r="BA255" s="1"/>
      <c r="BB255" s="1"/>
      <c r="BD255" s="1"/>
      <c r="BG255" s="1"/>
    </row>
    <row r="256" spans="1:59">
      <c r="A256" s="11"/>
      <c r="B256" s="317"/>
      <c r="C256" s="11"/>
      <c r="D256" s="11"/>
      <c r="F256" s="358"/>
      <c r="G256" s="11"/>
      <c r="H256" s="11"/>
      <c r="I256" s="526"/>
      <c r="J256" s="11"/>
      <c r="K256" s="11"/>
      <c r="L256" s="11"/>
      <c r="P256" s="11"/>
      <c r="Q256" s="11"/>
      <c r="R256" s="11"/>
      <c r="S256" s="11"/>
      <c r="T256" s="11"/>
      <c r="W256" s="11"/>
      <c r="X256" s="11"/>
      <c r="AC256" s="11"/>
      <c r="AD256" s="11"/>
      <c r="AE256" s="11"/>
      <c r="AG256" s="1"/>
      <c r="AI256" s="1"/>
      <c r="AQ256" s="1"/>
      <c r="AS256" s="1"/>
      <c r="AU256" s="1"/>
      <c r="AZ256" s="1"/>
      <c r="BA256" s="1"/>
      <c r="BB256" s="1"/>
      <c r="BD256" s="1"/>
      <c r="BG256" s="1"/>
    </row>
    <row r="257" spans="1:59">
      <c r="A257" s="11"/>
      <c r="B257" s="317"/>
      <c r="C257" s="11"/>
      <c r="D257" s="11"/>
      <c r="F257" s="358"/>
      <c r="G257" s="11"/>
      <c r="H257" s="11"/>
      <c r="I257" s="526"/>
      <c r="J257" s="11"/>
      <c r="K257" s="11"/>
      <c r="L257" s="11"/>
      <c r="P257" s="11"/>
      <c r="Q257" s="11"/>
      <c r="R257" s="11"/>
      <c r="S257" s="11"/>
      <c r="T257" s="11"/>
      <c r="W257" s="11"/>
      <c r="X257" s="11"/>
      <c r="AC257" s="11"/>
      <c r="AD257" s="11"/>
      <c r="AE257" s="11"/>
      <c r="AG257" s="1"/>
      <c r="AI257" s="1"/>
      <c r="AQ257" s="1"/>
      <c r="AS257" s="1"/>
      <c r="AU257" s="1"/>
      <c r="AZ257" s="1"/>
      <c r="BA257" s="1"/>
      <c r="BB257" s="1"/>
      <c r="BD257" s="1"/>
      <c r="BG257" s="1"/>
    </row>
    <row r="258" spans="1:59">
      <c r="A258" s="11"/>
      <c r="B258" s="317"/>
      <c r="C258" s="11"/>
      <c r="D258" s="11"/>
      <c r="F258" s="358"/>
      <c r="G258" s="11"/>
      <c r="H258" s="11"/>
      <c r="I258" s="526"/>
      <c r="J258" s="11"/>
      <c r="K258" s="11"/>
      <c r="L258" s="11"/>
      <c r="P258" s="11"/>
      <c r="Q258" s="11"/>
      <c r="R258" s="11"/>
      <c r="S258" s="11"/>
      <c r="T258" s="11"/>
      <c r="W258" s="11"/>
      <c r="X258" s="11"/>
      <c r="AC258" s="11"/>
      <c r="AD258" s="11"/>
      <c r="AE258" s="11"/>
      <c r="AG258" s="1"/>
      <c r="AI258" s="1"/>
      <c r="AQ258" s="1"/>
      <c r="AS258" s="1"/>
      <c r="AU258" s="1"/>
      <c r="AZ258" s="1"/>
      <c r="BA258" s="1"/>
      <c r="BB258" s="1"/>
      <c r="BD258" s="1"/>
      <c r="BG258" s="1"/>
    </row>
    <row r="259" spans="1:59">
      <c r="A259" s="11"/>
      <c r="B259" s="317"/>
      <c r="C259" s="11"/>
      <c r="D259" s="11"/>
      <c r="F259" s="358"/>
      <c r="G259" s="11"/>
      <c r="H259" s="11"/>
      <c r="I259" s="526"/>
      <c r="J259" s="11"/>
      <c r="K259" s="11"/>
      <c r="L259" s="11"/>
      <c r="P259" s="11"/>
      <c r="Q259" s="11"/>
      <c r="R259" s="11"/>
      <c r="S259" s="11"/>
      <c r="T259" s="11"/>
      <c r="W259" s="11"/>
      <c r="X259" s="11"/>
      <c r="AC259" s="11"/>
      <c r="AD259" s="11"/>
      <c r="AE259" s="11"/>
      <c r="AG259" s="1"/>
      <c r="AI259" s="1"/>
      <c r="AQ259" s="1"/>
      <c r="AS259" s="1"/>
      <c r="AU259" s="1"/>
      <c r="AZ259" s="1"/>
      <c r="BA259" s="1"/>
      <c r="BB259" s="1"/>
      <c r="BD259" s="1"/>
      <c r="BG259" s="1"/>
    </row>
    <row r="260" spans="1:59">
      <c r="A260" s="11"/>
      <c r="B260" s="317"/>
      <c r="C260" s="11"/>
      <c r="D260" s="11"/>
      <c r="F260" s="358"/>
      <c r="G260" s="11"/>
      <c r="H260" s="11"/>
      <c r="I260" s="526"/>
      <c r="J260" s="11"/>
      <c r="K260" s="11"/>
      <c r="L260" s="11"/>
      <c r="P260" s="11"/>
      <c r="Q260" s="11"/>
      <c r="R260" s="11"/>
      <c r="S260" s="11"/>
      <c r="T260" s="11"/>
      <c r="W260" s="11"/>
      <c r="X260" s="11"/>
      <c r="AC260" s="11"/>
      <c r="AD260" s="11"/>
      <c r="AE260" s="11"/>
      <c r="AG260" s="1"/>
      <c r="AI260" s="1"/>
      <c r="AQ260" s="1"/>
      <c r="AS260" s="1"/>
      <c r="AU260" s="1"/>
      <c r="AZ260" s="1"/>
      <c r="BA260" s="1"/>
      <c r="BB260" s="1"/>
      <c r="BD260" s="1"/>
      <c r="BG260" s="1"/>
    </row>
    <row r="261" spans="1:59">
      <c r="A261" s="11"/>
      <c r="B261" s="317"/>
      <c r="C261" s="11"/>
      <c r="D261" s="11"/>
      <c r="F261" s="358"/>
      <c r="G261" s="11"/>
      <c r="H261" s="11"/>
      <c r="I261" s="526"/>
      <c r="J261" s="11"/>
      <c r="K261" s="11"/>
      <c r="L261" s="11"/>
      <c r="P261" s="11"/>
      <c r="Q261" s="11"/>
      <c r="R261" s="11"/>
      <c r="S261" s="11"/>
      <c r="T261" s="11"/>
      <c r="W261" s="11"/>
      <c r="X261" s="11"/>
      <c r="AC261" s="11"/>
      <c r="AD261" s="11"/>
      <c r="AE261" s="11"/>
      <c r="AG261" s="1"/>
      <c r="AI261" s="1"/>
      <c r="AQ261" s="1"/>
      <c r="AS261" s="1"/>
      <c r="AU261" s="1"/>
      <c r="AZ261" s="1"/>
      <c r="BA261" s="1"/>
      <c r="BB261" s="1"/>
      <c r="BD261" s="1"/>
      <c r="BG261" s="1"/>
    </row>
    <row r="262" spans="1:59">
      <c r="A262" s="11"/>
      <c r="B262" s="317"/>
      <c r="C262" s="11"/>
      <c r="D262" s="11"/>
      <c r="F262" s="358"/>
      <c r="G262" s="11"/>
      <c r="H262" s="11"/>
      <c r="I262" s="526"/>
      <c r="J262" s="11"/>
      <c r="K262" s="11"/>
      <c r="L262" s="11"/>
      <c r="P262" s="11"/>
      <c r="Q262" s="11"/>
      <c r="R262" s="11"/>
      <c r="S262" s="11"/>
      <c r="T262" s="11"/>
      <c r="W262" s="11"/>
      <c r="X262" s="11"/>
      <c r="AC262" s="11"/>
      <c r="AD262" s="11"/>
      <c r="AE262" s="11"/>
      <c r="AG262" s="1"/>
      <c r="AI262" s="1"/>
      <c r="AQ262" s="1"/>
      <c r="AS262" s="1"/>
      <c r="AU262" s="1"/>
      <c r="AZ262" s="1"/>
      <c r="BA262" s="1"/>
      <c r="BB262" s="1"/>
      <c r="BD262" s="1"/>
      <c r="BG262" s="1"/>
    </row>
    <row r="263" spans="1:59">
      <c r="A263" s="11"/>
      <c r="B263" s="317"/>
      <c r="C263" s="11"/>
      <c r="D263" s="11"/>
      <c r="F263" s="358"/>
      <c r="G263" s="11"/>
      <c r="H263" s="11"/>
      <c r="I263" s="526"/>
      <c r="J263" s="11"/>
      <c r="K263" s="11"/>
      <c r="L263" s="11"/>
      <c r="P263" s="11"/>
      <c r="Q263" s="11"/>
      <c r="R263" s="11"/>
      <c r="S263" s="11"/>
      <c r="T263" s="11"/>
      <c r="W263" s="11"/>
      <c r="X263" s="11"/>
      <c r="AC263" s="11"/>
      <c r="AD263" s="11"/>
      <c r="AE263" s="11"/>
      <c r="AG263" s="1"/>
      <c r="AI263" s="1"/>
      <c r="AQ263" s="1"/>
      <c r="AS263" s="1"/>
      <c r="AU263" s="1"/>
      <c r="AZ263" s="1"/>
      <c r="BA263" s="1"/>
      <c r="BB263" s="1"/>
      <c r="BD263" s="1"/>
      <c r="BG263" s="1"/>
    </row>
    <row r="264" spans="1:59">
      <c r="A264" s="11"/>
      <c r="B264" s="317"/>
      <c r="C264" s="11"/>
      <c r="D264" s="11"/>
      <c r="F264" s="358"/>
      <c r="G264" s="11"/>
      <c r="H264" s="11"/>
      <c r="I264" s="526"/>
      <c r="J264" s="11"/>
      <c r="K264" s="11"/>
      <c r="L264" s="11"/>
      <c r="P264" s="11"/>
      <c r="Q264" s="11"/>
      <c r="R264" s="11"/>
      <c r="S264" s="11"/>
      <c r="T264" s="11"/>
      <c r="W264" s="11"/>
      <c r="X264" s="11"/>
      <c r="AC264" s="11"/>
      <c r="AD264" s="11"/>
      <c r="AE264" s="11"/>
      <c r="AG264" s="1"/>
      <c r="AI264" s="1"/>
      <c r="AQ264" s="1"/>
      <c r="AS264" s="1"/>
      <c r="AU264" s="1"/>
      <c r="AZ264" s="1"/>
      <c r="BA264" s="1"/>
      <c r="BB264" s="1"/>
      <c r="BD264" s="1"/>
      <c r="BG264" s="1"/>
    </row>
    <row r="265" spans="1:59">
      <c r="A265" s="11"/>
      <c r="B265" s="317"/>
      <c r="C265" s="11"/>
      <c r="D265" s="11"/>
      <c r="F265" s="358"/>
      <c r="G265" s="11"/>
      <c r="H265" s="11"/>
      <c r="I265" s="526"/>
      <c r="J265" s="11"/>
      <c r="K265" s="11"/>
      <c r="L265" s="11"/>
      <c r="P265" s="11"/>
      <c r="Q265" s="11"/>
      <c r="R265" s="11"/>
      <c r="S265" s="11"/>
      <c r="T265" s="11"/>
      <c r="W265" s="11"/>
      <c r="X265" s="11"/>
      <c r="AC265" s="11"/>
      <c r="AD265" s="11"/>
      <c r="AE265" s="11"/>
      <c r="AG265" s="1"/>
      <c r="AI265" s="1"/>
      <c r="AQ265" s="1"/>
      <c r="AS265" s="1"/>
      <c r="AU265" s="1"/>
      <c r="AZ265" s="1"/>
      <c r="BA265" s="1"/>
      <c r="BB265" s="1"/>
      <c r="BD265" s="1"/>
      <c r="BG265" s="1"/>
    </row>
    <row r="266" spans="1:59">
      <c r="A266" s="11"/>
      <c r="B266" s="317"/>
      <c r="C266" s="11"/>
      <c r="D266" s="11"/>
      <c r="F266" s="358"/>
      <c r="G266" s="11"/>
      <c r="H266" s="11"/>
      <c r="I266" s="526"/>
      <c r="J266" s="11"/>
      <c r="K266" s="11"/>
      <c r="L266" s="11"/>
      <c r="P266" s="11"/>
      <c r="Q266" s="11"/>
      <c r="R266" s="11"/>
      <c r="S266" s="11"/>
      <c r="T266" s="11"/>
      <c r="W266" s="11"/>
      <c r="X266" s="11"/>
      <c r="AC266" s="11"/>
      <c r="AD266" s="11"/>
      <c r="AE266" s="11"/>
      <c r="AG266" s="1"/>
      <c r="AI266" s="1"/>
      <c r="AQ266" s="1"/>
      <c r="AS266" s="1"/>
      <c r="AU266" s="1"/>
      <c r="AZ266" s="1"/>
      <c r="BA266" s="1"/>
      <c r="BB266" s="1"/>
      <c r="BD266" s="1"/>
      <c r="BG266" s="1"/>
    </row>
    <row r="267" spans="1:59">
      <c r="A267" s="11"/>
      <c r="B267" s="317"/>
      <c r="C267" s="11"/>
      <c r="D267" s="11"/>
      <c r="F267" s="358"/>
      <c r="G267" s="11"/>
      <c r="H267" s="11"/>
      <c r="I267" s="526"/>
      <c r="J267" s="11"/>
      <c r="K267" s="11"/>
      <c r="L267" s="11"/>
      <c r="P267" s="11"/>
      <c r="Q267" s="11"/>
      <c r="R267" s="11"/>
      <c r="S267" s="11"/>
      <c r="T267" s="11"/>
      <c r="W267" s="11"/>
      <c r="X267" s="11"/>
      <c r="AC267" s="11"/>
      <c r="AD267" s="11"/>
      <c r="AE267" s="11"/>
      <c r="AG267" s="1"/>
      <c r="AI267" s="1"/>
      <c r="AQ267" s="1"/>
      <c r="AS267" s="1"/>
      <c r="AU267" s="1"/>
      <c r="AZ267" s="1"/>
      <c r="BA267" s="1"/>
      <c r="BB267" s="1"/>
      <c r="BD267" s="1"/>
      <c r="BG267" s="1"/>
    </row>
    <row r="268" spans="1:59">
      <c r="A268" s="11"/>
      <c r="B268" s="317"/>
      <c r="C268" s="11"/>
      <c r="D268" s="11"/>
      <c r="F268" s="358"/>
      <c r="G268" s="11"/>
      <c r="H268" s="11"/>
      <c r="I268" s="526"/>
      <c r="J268" s="11"/>
      <c r="K268" s="11"/>
      <c r="L268" s="11"/>
      <c r="P268" s="11"/>
      <c r="Q268" s="11"/>
      <c r="R268" s="11"/>
      <c r="S268" s="11"/>
      <c r="T268" s="11"/>
      <c r="W268" s="11"/>
      <c r="X268" s="11"/>
      <c r="AC268" s="11"/>
      <c r="AD268" s="11"/>
      <c r="AE268" s="11"/>
      <c r="AG268" s="1"/>
      <c r="AI268" s="1"/>
      <c r="AQ268" s="1"/>
      <c r="AS268" s="1"/>
      <c r="AU268" s="1"/>
      <c r="AZ268" s="1"/>
      <c r="BA268" s="1"/>
      <c r="BB268" s="1"/>
      <c r="BD268" s="1"/>
      <c r="BG268" s="1"/>
    </row>
    <row r="269" spans="1:59">
      <c r="A269" s="11"/>
      <c r="B269" s="317"/>
      <c r="C269" s="11"/>
      <c r="D269" s="11"/>
      <c r="F269" s="358"/>
      <c r="G269" s="11"/>
      <c r="H269" s="11"/>
      <c r="I269" s="526"/>
      <c r="J269" s="11"/>
      <c r="K269" s="11"/>
      <c r="L269" s="11"/>
      <c r="P269" s="11"/>
      <c r="Q269" s="11"/>
      <c r="R269" s="11"/>
      <c r="S269" s="11"/>
      <c r="T269" s="11"/>
      <c r="W269" s="11"/>
      <c r="X269" s="11"/>
      <c r="AC269" s="11"/>
      <c r="AD269" s="11"/>
      <c r="AE269" s="11"/>
      <c r="AG269" s="1"/>
      <c r="AI269" s="1"/>
      <c r="AQ269" s="1"/>
      <c r="AS269" s="1"/>
      <c r="AU269" s="1"/>
      <c r="AZ269" s="1"/>
      <c r="BA269" s="1"/>
      <c r="BB269" s="1"/>
      <c r="BD269" s="1"/>
      <c r="BG269" s="1"/>
    </row>
    <row r="270" spans="1:59">
      <c r="A270" s="11"/>
      <c r="B270" s="317"/>
      <c r="C270" s="11"/>
      <c r="D270" s="11"/>
      <c r="F270" s="358"/>
      <c r="G270" s="11"/>
      <c r="H270" s="11"/>
      <c r="I270" s="526"/>
      <c r="J270" s="11"/>
      <c r="K270" s="11"/>
      <c r="L270" s="11"/>
      <c r="P270" s="11"/>
      <c r="Q270" s="11"/>
      <c r="R270" s="11"/>
      <c r="S270" s="11"/>
      <c r="T270" s="11"/>
      <c r="W270" s="11"/>
      <c r="X270" s="11"/>
      <c r="AC270" s="11"/>
      <c r="AD270" s="11"/>
      <c r="AE270" s="11"/>
      <c r="AG270" s="1"/>
      <c r="AI270" s="1"/>
      <c r="AQ270" s="1"/>
      <c r="AS270" s="1"/>
      <c r="AU270" s="1"/>
      <c r="AZ270" s="1"/>
      <c r="BA270" s="1"/>
      <c r="BB270" s="1"/>
      <c r="BD270" s="1"/>
      <c r="BG270" s="1"/>
    </row>
    <row r="271" spans="1:59">
      <c r="A271" s="11"/>
      <c r="B271" s="317"/>
      <c r="C271" s="11"/>
      <c r="D271" s="11"/>
      <c r="F271" s="358"/>
      <c r="G271" s="11"/>
      <c r="H271" s="11"/>
      <c r="I271" s="526"/>
      <c r="J271" s="11"/>
      <c r="K271" s="11"/>
      <c r="L271" s="11"/>
      <c r="P271" s="11"/>
      <c r="Q271" s="11"/>
      <c r="R271" s="11"/>
      <c r="S271" s="11"/>
      <c r="T271" s="11"/>
      <c r="W271" s="11"/>
      <c r="X271" s="11"/>
      <c r="AC271" s="11"/>
      <c r="AD271" s="11"/>
      <c r="AE271" s="11"/>
      <c r="AG271" s="1"/>
      <c r="AI271" s="1"/>
      <c r="AQ271" s="1"/>
      <c r="AS271" s="1"/>
      <c r="AU271" s="1"/>
      <c r="AZ271" s="1"/>
      <c r="BA271" s="1"/>
      <c r="BB271" s="1"/>
      <c r="BD271" s="1"/>
      <c r="BG271" s="1"/>
    </row>
    <row r="272" spans="1:59">
      <c r="A272" s="11"/>
      <c r="B272" s="317"/>
      <c r="C272" s="11"/>
      <c r="D272" s="11"/>
      <c r="F272" s="358"/>
      <c r="G272" s="11"/>
      <c r="H272" s="11"/>
      <c r="I272" s="526"/>
      <c r="J272" s="11"/>
      <c r="K272" s="11"/>
      <c r="L272" s="11"/>
      <c r="P272" s="11"/>
      <c r="Q272" s="11"/>
      <c r="R272" s="11"/>
      <c r="S272" s="11"/>
      <c r="T272" s="11"/>
      <c r="W272" s="11"/>
      <c r="X272" s="11"/>
      <c r="AC272" s="11"/>
      <c r="AD272" s="11"/>
      <c r="AE272" s="11"/>
      <c r="AG272" s="1"/>
      <c r="AI272" s="1"/>
      <c r="AQ272" s="1"/>
      <c r="AS272" s="1"/>
      <c r="AU272" s="1"/>
      <c r="AZ272" s="1"/>
      <c r="BA272" s="1"/>
      <c r="BB272" s="1"/>
      <c r="BD272" s="1"/>
      <c r="BG272" s="1"/>
    </row>
    <row r="273" spans="1:59">
      <c r="A273" s="11"/>
      <c r="B273" s="317"/>
      <c r="C273" s="11"/>
      <c r="D273" s="11"/>
      <c r="F273" s="358"/>
      <c r="G273" s="11"/>
      <c r="H273" s="11"/>
      <c r="I273" s="526"/>
      <c r="J273" s="11"/>
      <c r="K273" s="11"/>
      <c r="L273" s="11"/>
      <c r="P273" s="11"/>
      <c r="Q273" s="11"/>
      <c r="R273" s="11"/>
      <c r="S273" s="11"/>
      <c r="T273" s="11"/>
      <c r="W273" s="11"/>
      <c r="X273" s="11"/>
      <c r="AC273" s="11"/>
      <c r="AD273" s="11"/>
      <c r="AE273" s="11"/>
      <c r="AG273" s="1"/>
      <c r="AI273" s="1"/>
      <c r="AQ273" s="1"/>
      <c r="AS273" s="1"/>
      <c r="AU273" s="1"/>
      <c r="AZ273" s="1"/>
      <c r="BA273" s="1"/>
      <c r="BB273" s="1"/>
      <c r="BD273" s="1"/>
      <c r="BG273" s="1"/>
    </row>
    <row r="274" spans="1:59">
      <c r="A274" s="11"/>
      <c r="B274" s="317"/>
      <c r="C274" s="11"/>
      <c r="D274" s="11"/>
      <c r="F274" s="358"/>
      <c r="G274" s="11"/>
      <c r="H274" s="11"/>
      <c r="I274" s="526"/>
      <c r="J274" s="11"/>
      <c r="K274" s="11"/>
      <c r="L274" s="11"/>
      <c r="P274" s="11"/>
      <c r="Q274" s="11"/>
      <c r="R274" s="11"/>
      <c r="S274" s="11"/>
      <c r="T274" s="11"/>
      <c r="W274" s="11"/>
      <c r="X274" s="11"/>
      <c r="AC274" s="11"/>
      <c r="AD274" s="11"/>
      <c r="AE274" s="11"/>
      <c r="AG274" s="1"/>
      <c r="AI274" s="1"/>
      <c r="AQ274" s="1"/>
      <c r="AS274" s="1"/>
      <c r="AU274" s="1"/>
      <c r="AZ274" s="1"/>
      <c r="BA274" s="1"/>
      <c r="BB274" s="1"/>
      <c r="BD274" s="1"/>
      <c r="BG274" s="1"/>
    </row>
    <row r="275" spans="1:59">
      <c r="A275" s="11"/>
      <c r="B275" s="317"/>
      <c r="C275" s="11"/>
      <c r="D275" s="11"/>
      <c r="F275" s="358"/>
      <c r="G275" s="11"/>
      <c r="H275" s="11"/>
      <c r="I275" s="526"/>
      <c r="J275" s="11"/>
      <c r="K275" s="11"/>
      <c r="L275" s="11"/>
      <c r="P275" s="11"/>
      <c r="Q275" s="11"/>
      <c r="R275" s="11"/>
      <c r="S275" s="11"/>
      <c r="T275" s="11"/>
      <c r="W275" s="11"/>
      <c r="X275" s="11"/>
      <c r="AC275" s="11"/>
      <c r="AD275" s="11"/>
      <c r="AE275" s="11"/>
      <c r="AG275" s="1"/>
      <c r="AI275" s="1"/>
      <c r="AQ275" s="1"/>
      <c r="AS275" s="1"/>
      <c r="AU275" s="1"/>
      <c r="AZ275" s="1"/>
      <c r="BA275" s="1"/>
      <c r="BB275" s="1"/>
      <c r="BD275" s="1"/>
      <c r="BG275" s="1"/>
    </row>
    <row r="276" spans="1:59">
      <c r="A276" s="11"/>
      <c r="B276" s="317"/>
      <c r="C276" s="11"/>
      <c r="D276" s="11"/>
      <c r="F276" s="358"/>
      <c r="G276" s="11"/>
      <c r="H276" s="11"/>
      <c r="I276" s="526"/>
      <c r="J276" s="11"/>
      <c r="K276" s="11"/>
      <c r="L276" s="11"/>
      <c r="P276" s="11"/>
      <c r="Q276" s="11"/>
      <c r="R276" s="11"/>
      <c r="S276" s="11"/>
      <c r="T276" s="11"/>
      <c r="W276" s="11"/>
      <c r="X276" s="11"/>
      <c r="AC276" s="11"/>
      <c r="AD276" s="11"/>
      <c r="AE276" s="11"/>
      <c r="AG276" s="1"/>
      <c r="AI276" s="1"/>
      <c r="AQ276" s="1"/>
      <c r="AS276" s="1"/>
      <c r="AU276" s="1"/>
      <c r="AZ276" s="1"/>
      <c r="BA276" s="1"/>
      <c r="BB276" s="1"/>
      <c r="BD276" s="1"/>
      <c r="BG276" s="1"/>
    </row>
    <row r="277" spans="1:59">
      <c r="A277" s="11"/>
      <c r="B277" s="317"/>
      <c r="C277" s="11"/>
      <c r="D277" s="11"/>
      <c r="F277" s="358"/>
      <c r="G277" s="11"/>
      <c r="H277" s="11"/>
      <c r="I277" s="526"/>
      <c r="J277" s="11"/>
      <c r="K277" s="11"/>
      <c r="L277" s="11"/>
      <c r="P277" s="11"/>
      <c r="Q277" s="11"/>
      <c r="R277" s="11"/>
      <c r="S277" s="11"/>
      <c r="T277" s="11"/>
      <c r="W277" s="11"/>
      <c r="X277" s="11"/>
      <c r="AC277" s="11"/>
      <c r="AD277" s="11"/>
      <c r="AE277" s="11"/>
      <c r="AG277" s="1"/>
      <c r="AI277" s="1"/>
      <c r="AQ277" s="1"/>
      <c r="AS277" s="1"/>
      <c r="AU277" s="1"/>
      <c r="AZ277" s="1"/>
      <c r="BA277" s="1"/>
      <c r="BB277" s="1"/>
      <c r="BD277" s="1"/>
      <c r="BG277" s="1"/>
    </row>
    <row r="278" spans="1:59">
      <c r="A278" s="11"/>
      <c r="B278" s="317"/>
      <c r="C278" s="11"/>
      <c r="D278" s="11"/>
      <c r="F278" s="358"/>
      <c r="G278" s="11"/>
      <c r="H278" s="11"/>
      <c r="I278" s="526"/>
      <c r="J278" s="11"/>
      <c r="K278" s="11"/>
      <c r="L278" s="11"/>
      <c r="P278" s="11"/>
      <c r="Q278" s="11"/>
      <c r="R278" s="11"/>
      <c r="S278" s="11"/>
      <c r="T278" s="11"/>
      <c r="W278" s="11"/>
      <c r="X278" s="11"/>
      <c r="AC278" s="11"/>
      <c r="AD278" s="11"/>
      <c r="AE278" s="11"/>
      <c r="AG278" s="1"/>
      <c r="AI278" s="1"/>
      <c r="AQ278" s="1"/>
      <c r="AS278" s="1"/>
      <c r="AU278" s="1"/>
      <c r="AZ278" s="1"/>
      <c r="BA278" s="1"/>
      <c r="BB278" s="1"/>
      <c r="BD278" s="1"/>
      <c r="BG278" s="1"/>
    </row>
    <row r="279" spans="1:59">
      <c r="A279" s="11"/>
      <c r="B279" s="317"/>
      <c r="C279" s="11"/>
      <c r="D279" s="11"/>
      <c r="F279" s="358"/>
      <c r="G279" s="11"/>
      <c r="H279" s="11"/>
      <c r="I279" s="526"/>
      <c r="J279" s="11"/>
      <c r="K279" s="11"/>
      <c r="L279" s="11"/>
      <c r="P279" s="11"/>
      <c r="Q279" s="11"/>
      <c r="R279" s="11"/>
      <c r="S279" s="11"/>
      <c r="T279" s="11"/>
      <c r="W279" s="11"/>
      <c r="X279" s="11"/>
      <c r="AC279" s="11"/>
      <c r="AD279" s="11"/>
      <c r="AE279" s="11"/>
      <c r="AG279" s="1"/>
      <c r="AI279" s="1"/>
      <c r="AQ279" s="1"/>
      <c r="AS279" s="1"/>
      <c r="AU279" s="1"/>
      <c r="AZ279" s="1"/>
      <c r="BA279" s="1"/>
      <c r="BB279" s="1"/>
      <c r="BD279" s="1"/>
      <c r="BG279" s="1"/>
    </row>
    <row r="280" spans="1:59">
      <c r="A280" s="11"/>
      <c r="B280" s="317"/>
      <c r="C280" s="11"/>
      <c r="D280" s="11"/>
      <c r="F280" s="358"/>
      <c r="G280" s="11"/>
      <c r="H280" s="11"/>
      <c r="I280" s="526"/>
      <c r="J280" s="11"/>
      <c r="K280" s="11"/>
      <c r="L280" s="11"/>
      <c r="P280" s="11"/>
      <c r="Q280" s="11"/>
      <c r="R280" s="11"/>
      <c r="S280" s="11"/>
      <c r="T280" s="11"/>
      <c r="W280" s="11"/>
      <c r="X280" s="11"/>
      <c r="AC280" s="11"/>
      <c r="AD280" s="11"/>
      <c r="AE280" s="11"/>
      <c r="AG280" s="1"/>
      <c r="AI280" s="1"/>
      <c r="AQ280" s="1"/>
      <c r="AS280" s="1"/>
      <c r="AU280" s="1"/>
      <c r="AZ280" s="1"/>
      <c r="BA280" s="1"/>
      <c r="BB280" s="1"/>
      <c r="BD280" s="1"/>
      <c r="BG280" s="1"/>
    </row>
    <row r="281" spans="1:59">
      <c r="A281" s="11"/>
      <c r="B281" s="317"/>
      <c r="C281" s="11"/>
      <c r="D281" s="11"/>
      <c r="F281" s="358"/>
      <c r="G281" s="11"/>
      <c r="H281" s="11"/>
      <c r="I281" s="526"/>
      <c r="J281" s="11"/>
      <c r="K281" s="11"/>
      <c r="L281" s="11"/>
      <c r="P281" s="11"/>
      <c r="Q281" s="11"/>
      <c r="R281" s="11"/>
      <c r="S281" s="11"/>
      <c r="T281" s="11"/>
      <c r="W281" s="11"/>
      <c r="X281" s="11"/>
      <c r="AC281" s="11"/>
      <c r="AD281" s="11"/>
      <c r="AE281" s="11"/>
      <c r="AG281" s="1"/>
      <c r="AI281" s="1"/>
      <c r="AQ281" s="1"/>
      <c r="AS281" s="1"/>
      <c r="AU281" s="1"/>
      <c r="AZ281" s="1"/>
      <c r="BA281" s="1"/>
      <c r="BB281" s="1"/>
      <c r="BD281" s="1"/>
      <c r="BG281" s="1"/>
    </row>
    <row r="282" spans="1:59">
      <c r="A282" s="11"/>
      <c r="B282" s="317"/>
      <c r="C282" s="11"/>
      <c r="D282" s="11"/>
      <c r="F282" s="358"/>
      <c r="G282" s="11"/>
      <c r="H282" s="11"/>
      <c r="I282" s="526"/>
      <c r="J282" s="11"/>
      <c r="K282" s="11"/>
      <c r="L282" s="11"/>
      <c r="P282" s="11"/>
      <c r="Q282" s="11"/>
      <c r="R282" s="11"/>
      <c r="S282" s="11"/>
      <c r="T282" s="11"/>
      <c r="W282" s="11"/>
      <c r="X282" s="11"/>
      <c r="AC282" s="11"/>
      <c r="AD282" s="11"/>
      <c r="AE282" s="11"/>
      <c r="AG282" s="1"/>
      <c r="AI282" s="1"/>
      <c r="AQ282" s="1"/>
      <c r="AS282" s="1"/>
      <c r="AU282" s="1"/>
      <c r="AZ282" s="1"/>
      <c r="BA282" s="1"/>
      <c r="BB282" s="1"/>
      <c r="BD282" s="1"/>
      <c r="BG282" s="1"/>
    </row>
    <row r="283" spans="1:59">
      <c r="A283" s="11"/>
      <c r="B283" s="317"/>
      <c r="C283" s="11"/>
      <c r="D283" s="11"/>
      <c r="F283" s="358"/>
      <c r="G283" s="11"/>
      <c r="H283" s="11"/>
      <c r="I283" s="526"/>
      <c r="J283" s="11"/>
      <c r="K283" s="11"/>
      <c r="L283" s="11"/>
      <c r="P283" s="11"/>
      <c r="Q283" s="11"/>
      <c r="R283" s="11"/>
      <c r="S283" s="11"/>
      <c r="T283" s="11"/>
      <c r="W283" s="11"/>
      <c r="X283" s="11"/>
      <c r="AC283" s="11"/>
      <c r="AD283" s="11"/>
      <c r="AE283" s="11"/>
      <c r="AG283" s="1"/>
      <c r="AI283" s="1"/>
      <c r="AQ283" s="1"/>
      <c r="AS283" s="1"/>
      <c r="AU283" s="1"/>
      <c r="AZ283" s="1"/>
      <c r="BA283" s="1"/>
      <c r="BB283" s="1"/>
      <c r="BD283" s="1"/>
      <c r="BG283" s="1"/>
    </row>
    <row r="284" spans="1:59">
      <c r="A284" s="11"/>
      <c r="B284" s="317"/>
      <c r="C284" s="11"/>
      <c r="D284" s="11"/>
      <c r="F284" s="358"/>
      <c r="G284" s="11"/>
      <c r="H284" s="11"/>
      <c r="I284" s="526"/>
      <c r="J284" s="11"/>
      <c r="K284" s="11"/>
      <c r="L284" s="11"/>
      <c r="P284" s="11"/>
      <c r="Q284" s="11"/>
      <c r="R284" s="11"/>
      <c r="S284" s="11"/>
      <c r="T284" s="11"/>
      <c r="W284" s="11"/>
      <c r="X284" s="11"/>
      <c r="AC284" s="11"/>
      <c r="AD284" s="11"/>
      <c r="AE284" s="11"/>
      <c r="AG284" s="1"/>
      <c r="AI284" s="1"/>
      <c r="AQ284" s="1"/>
      <c r="AS284" s="1"/>
      <c r="AU284" s="1"/>
      <c r="AZ284" s="1"/>
      <c r="BA284" s="1"/>
      <c r="BB284" s="1"/>
      <c r="BD284" s="1"/>
      <c r="BG284" s="1"/>
    </row>
    <row r="285" spans="1:59">
      <c r="A285" s="11"/>
      <c r="B285" s="317"/>
      <c r="C285" s="11"/>
      <c r="D285" s="11"/>
      <c r="F285" s="358"/>
      <c r="G285" s="11"/>
      <c r="H285" s="11"/>
      <c r="I285" s="526"/>
      <c r="J285" s="11"/>
      <c r="K285" s="11"/>
      <c r="L285" s="11"/>
      <c r="P285" s="11"/>
      <c r="Q285" s="11"/>
      <c r="R285" s="11"/>
      <c r="S285" s="11"/>
      <c r="T285" s="11"/>
      <c r="W285" s="11"/>
      <c r="X285" s="11"/>
      <c r="AC285" s="11"/>
      <c r="AD285" s="11"/>
      <c r="AE285" s="11"/>
      <c r="AG285" s="1"/>
      <c r="AI285" s="1"/>
      <c r="AQ285" s="1"/>
      <c r="AS285" s="1"/>
      <c r="AU285" s="1"/>
      <c r="AZ285" s="1"/>
      <c r="BA285" s="1"/>
      <c r="BB285" s="1"/>
      <c r="BD285" s="1"/>
      <c r="BG285" s="1"/>
    </row>
    <row r="286" spans="1:59">
      <c r="A286" s="11"/>
      <c r="B286" s="317"/>
      <c r="C286" s="11"/>
      <c r="D286" s="11"/>
      <c r="F286" s="358"/>
      <c r="G286" s="11"/>
      <c r="H286" s="11"/>
      <c r="I286" s="526"/>
      <c r="J286" s="11"/>
      <c r="K286" s="11"/>
      <c r="L286" s="11"/>
      <c r="P286" s="11"/>
      <c r="Q286" s="11"/>
      <c r="R286" s="11"/>
      <c r="S286" s="11"/>
      <c r="T286" s="11"/>
      <c r="W286" s="11"/>
      <c r="X286" s="11"/>
      <c r="AC286" s="11"/>
      <c r="AD286" s="11"/>
      <c r="AE286" s="11"/>
      <c r="AG286" s="1"/>
      <c r="AI286" s="1"/>
      <c r="AQ286" s="1"/>
      <c r="AS286" s="1"/>
      <c r="AU286" s="1"/>
      <c r="AZ286" s="1"/>
      <c r="BA286" s="1"/>
      <c r="BB286" s="1"/>
      <c r="BD286" s="1"/>
      <c r="BG286" s="1"/>
    </row>
    <row r="287" spans="1:59">
      <c r="A287" s="11"/>
      <c r="B287" s="317"/>
      <c r="C287" s="11"/>
      <c r="D287" s="11"/>
      <c r="F287" s="358"/>
      <c r="G287" s="11"/>
      <c r="H287" s="11"/>
      <c r="I287" s="526"/>
      <c r="J287" s="11"/>
      <c r="K287" s="11"/>
      <c r="L287" s="11"/>
      <c r="P287" s="11"/>
      <c r="Q287" s="11"/>
      <c r="R287" s="11"/>
      <c r="S287" s="11"/>
      <c r="T287" s="11"/>
      <c r="W287" s="11"/>
      <c r="X287" s="11"/>
      <c r="AC287" s="11"/>
      <c r="AD287" s="11"/>
      <c r="AE287" s="11"/>
      <c r="AG287" s="1"/>
      <c r="AI287" s="1"/>
      <c r="AQ287" s="1"/>
      <c r="AS287" s="1"/>
      <c r="AU287" s="1"/>
      <c r="AZ287" s="1"/>
      <c r="BA287" s="1"/>
      <c r="BB287" s="1"/>
      <c r="BD287" s="1"/>
      <c r="BG287" s="1"/>
    </row>
    <row r="288" spans="1:59">
      <c r="A288" s="11"/>
      <c r="B288" s="317"/>
      <c r="C288" s="11"/>
      <c r="D288" s="11"/>
      <c r="F288" s="358"/>
      <c r="G288" s="11"/>
      <c r="H288" s="11"/>
      <c r="I288" s="526"/>
      <c r="J288" s="11"/>
      <c r="K288" s="11"/>
      <c r="L288" s="11"/>
      <c r="P288" s="11"/>
      <c r="Q288" s="11"/>
      <c r="R288" s="11"/>
      <c r="S288" s="11"/>
      <c r="T288" s="11"/>
      <c r="W288" s="11"/>
      <c r="X288" s="11"/>
      <c r="AC288" s="11"/>
      <c r="AD288" s="11"/>
      <c r="AE288" s="11"/>
      <c r="AG288" s="1"/>
      <c r="AI288" s="1"/>
      <c r="AQ288" s="1"/>
      <c r="AS288" s="1"/>
      <c r="AU288" s="1"/>
      <c r="AZ288" s="1"/>
      <c r="BA288" s="1"/>
      <c r="BB288" s="1"/>
      <c r="BD288" s="1"/>
      <c r="BG288" s="1"/>
    </row>
    <row r="289" spans="1:59">
      <c r="A289" s="11"/>
      <c r="B289" s="317"/>
      <c r="C289" s="11"/>
      <c r="D289" s="11"/>
      <c r="F289" s="358"/>
      <c r="G289" s="11"/>
      <c r="H289" s="11"/>
      <c r="I289" s="526"/>
      <c r="J289" s="11"/>
      <c r="K289" s="11"/>
      <c r="L289" s="11"/>
      <c r="P289" s="11"/>
      <c r="Q289" s="11"/>
      <c r="R289" s="11"/>
      <c r="S289" s="11"/>
      <c r="T289" s="11"/>
      <c r="W289" s="11"/>
      <c r="X289" s="11"/>
      <c r="AC289" s="11"/>
      <c r="AD289" s="11"/>
      <c r="AE289" s="11"/>
      <c r="AG289" s="1"/>
      <c r="AI289" s="1"/>
      <c r="AQ289" s="1"/>
      <c r="AS289" s="1"/>
      <c r="AU289" s="1"/>
      <c r="AZ289" s="1"/>
      <c r="BA289" s="1"/>
      <c r="BB289" s="1"/>
      <c r="BD289" s="1"/>
      <c r="BG289" s="1"/>
    </row>
    <row r="290" spans="1:59">
      <c r="A290" s="11"/>
      <c r="B290" s="317"/>
      <c r="C290" s="11"/>
      <c r="D290" s="11"/>
      <c r="F290" s="358"/>
      <c r="G290" s="11"/>
      <c r="H290" s="11"/>
      <c r="I290" s="526"/>
      <c r="J290" s="11"/>
      <c r="K290" s="11"/>
      <c r="L290" s="11"/>
      <c r="P290" s="11"/>
      <c r="Q290" s="11"/>
      <c r="R290" s="11"/>
      <c r="S290" s="11"/>
      <c r="T290" s="11"/>
      <c r="W290" s="11"/>
      <c r="X290" s="11"/>
      <c r="AC290" s="11"/>
      <c r="AD290" s="11"/>
      <c r="AE290" s="11"/>
      <c r="AG290" s="1"/>
      <c r="AI290" s="1"/>
      <c r="AQ290" s="1"/>
      <c r="AS290" s="1"/>
      <c r="AU290" s="1"/>
      <c r="AZ290" s="1"/>
      <c r="BA290" s="1"/>
      <c r="BB290" s="1"/>
      <c r="BD290" s="1"/>
      <c r="BG290" s="1"/>
    </row>
    <row r="291" spans="1:59">
      <c r="A291" s="11"/>
      <c r="B291" s="317"/>
      <c r="C291" s="11"/>
      <c r="D291" s="11"/>
      <c r="F291" s="358"/>
      <c r="G291" s="11"/>
      <c r="H291" s="11"/>
      <c r="I291" s="526"/>
      <c r="J291" s="11"/>
      <c r="K291" s="11"/>
      <c r="L291" s="11"/>
      <c r="P291" s="11"/>
      <c r="Q291" s="11"/>
      <c r="R291" s="11"/>
      <c r="S291" s="11"/>
      <c r="T291" s="11"/>
      <c r="W291" s="11"/>
      <c r="X291" s="11"/>
      <c r="AC291" s="11"/>
      <c r="AD291" s="11"/>
      <c r="AE291" s="11"/>
      <c r="AG291" s="1"/>
      <c r="AI291" s="1"/>
      <c r="AQ291" s="1"/>
      <c r="AS291" s="1"/>
      <c r="AU291" s="1"/>
      <c r="AZ291" s="1"/>
      <c r="BA291" s="1"/>
      <c r="BB291" s="1"/>
      <c r="BD291" s="1"/>
      <c r="BG291" s="1"/>
    </row>
    <row r="292" spans="1:59">
      <c r="A292" s="11"/>
      <c r="B292" s="317"/>
      <c r="C292" s="11"/>
      <c r="D292" s="11"/>
      <c r="F292" s="358"/>
      <c r="G292" s="11"/>
      <c r="H292" s="11"/>
      <c r="I292" s="526"/>
      <c r="J292" s="11"/>
      <c r="K292" s="11"/>
      <c r="L292" s="11"/>
      <c r="P292" s="11"/>
      <c r="Q292" s="11"/>
      <c r="R292" s="11"/>
      <c r="S292" s="11"/>
      <c r="T292" s="11"/>
      <c r="W292" s="11"/>
      <c r="X292" s="11"/>
      <c r="AC292" s="11"/>
      <c r="AD292" s="11"/>
      <c r="AE292" s="11"/>
      <c r="AG292" s="1"/>
      <c r="AI292" s="1"/>
      <c r="AQ292" s="1"/>
      <c r="AS292" s="1"/>
      <c r="AU292" s="1"/>
      <c r="AZ292" s="1"/>
      <c r="BA292" s="1"/>
      <c r="BB292" s="1"/>
      <c r="BD292" s="1"/>
      <c r="BG292" s="1"/>
    </row>
    <row r="293" spans="1:59">
      <c r="A293" s="11"/>
      <c r="B293" s="317"/>
      <c r="C293" s="11"/>
      <c r="D293" s="11"/>
      <c r="F293" s="358"/>
      <c r="G293" s="11"/>
      <c r="H293" s="11"/>
      <c r="I293" s="526"/>
      <c r="J293" s="11"/>
      <c r="K293" s="11"/>
      <c r="L293" s="11"/>
      <c r="P293" s="11"/>
      <c r="Q293" s="11"/>
      <c r="R293" s="11"/>
      <c r="S293" s="11"/>
      <c r="T293" s="11"/>
      <c r="W293" s="11"/>
      <c r="X293" s="11"/>
      <c r="AC293" s="11"/>
      <c r="AD293" s="11"/>
      <c r="AE293" s="11"/>
      <c r="AG293" s="1"/>
      <c r="AI293" s="1"/>
      <c r="AQ293" s="1"/>
      <c r="AS293" s="1"/>
      <c r="AU293" s="1"/>
      <c r="AZ293" s="1"/>
      <c r="BA293" s="1"/>
      <c r="BB293" s="1"/>
      <c r="BD293" s="1"/>
      <c r="BG293" s="1"/>
    </row>
    <row r="294" spans="1:59">
      <c r="A294" s="11"/>
      <c r="B294" s="317"/>
      <c r="C294" s="11"/>
      <c r="D294" s="11"/>
      <c r="F294" s="358"/>
      <c r="G294" s="11"/>
      <c r="H294" s="11"/>
      <c r="I294" s="526"/>
      <c r="J294" s="11"/>
      <c r="K294" s="11"/>
      <c r="L294" s="11"/>
      <c r="P294" s="11"/>
      <c r="Q294" s="11"/>
      <c r="R294" s="11"/>
      <c r="S294" s="11"/>
      <c r="T294" s="11"/>
      <c r="W294" s="11"/>
      <c r="X294" s="11"/>
      <c r="AC294" s="11"/>
      <c r="AD294" s="11"/>
      <c r="AE294" s="11"/>
      <c r="AG294" s="1"/>
      <c r="AI294" s="1"/>
      <c r="AQ294" s="1"/>
      <c r="AS294" s="1"/>
      <c r="AU294" s="1"/>
      <c r="AZ294" s="1"/>
      <c r="BA294" s="1"/>
      <c r="BB294" s="1"/>
      <c r="BD294" s="1"/>
      <c r="BG294" s="1"/>
    </row>
    <row r="295" spans="1:59">
      <c r="A295" s="11"/>
      <c r="B295" s="317"/>
      <c r="C295" s="11"/>
      <c r="D295" s="11"/>
      <c r="F295" s="358"/>
      <c r="G295" s="11"/>
      <c r="H295" s="11"/>
      <c r="I295" s="526"/>
      <c r="J295" s="11"/>
      <c r="K295" s="11"/>
      <c r="L295" s="11"/>
      <c r="P295" s="11"/>
      <c r="Q295" s="11"/>
      <c r="R295" s="11"/>
      <c r="S295" s="11"/>
      <c r="T295" s="11"/>
      <c r="W295" s="11"/>
      <c r="X295" s="11"/>
      <c r="AC295" s="11"/>
      <c r="AD295" s="11"/>
      <c r="AE295" s="11"/>
      <c r="AG295" s="1"/>
      <c r="AI295" s="1"/>
      <c r="AQ295" s="1"/>
      <c r="AS295" s="1"/>
      <c r="AU295" s="1"/>
      <c r="AZ295" s="1"/>
      <c r="BA295" s="1"/>
      <c r="BB295" s="1"/>
      <c r="BD295" s="1"/>
      <c r="BG295" s="1"/>
    </row>
    <row r="296" spans="1:59">
      <c r="A296" s="11"/>
      <c r="B296" s="317"/>
      <c r="C296" s="11"/>
      <c r="D296" s="11"/>
      <c r="F296" s="358"/>
      <c r="G296" s="11"/>
      <c r="H296" s="11"/>
      <c r="I296" s="526"/>
      <c r="J296" s="11"/>
      <c r="K296" s="11"/>
      <c r="L296" s="11"/>
      <c r="P296" s="11"/>
      <c r="Q296" s="11"/>
      <c r="R296" s="11"/>
      <c r="S296" s="11"/>
      <c r="T296" s="11"/>
      <c r="W296" s="11"/>
      <c r="X296" s="11"/>
      <c r="AC296" s="11"/>
      <c r="AD296" s="11"/>
      <c r="AE296" s="11"/>
      <c r="AG296" s="1"/>
      <c r="AI296" s="1"/>
      <c r="AQ296" s="1"/>
      <c r="AS296" s="1"/>
      <c r="AU296" s="1"/>
      <c r="AZ296" s="1"/>
      <c r="BA296" s="1"/>
      <c r="BB296" s="1"/>
      <c r="BD296" s="1"/>
      <c r="BG296" s="1"/>
    </row>
    <row r="297" spans="1:59">
      <c r="A297" s="11"/>
      <c r="B297" s="317"/>
      <c r="C297" s="11"/>
      <c r="D297" s="11"/>
      <c r="F297" s="358"/>
      <c r="G297" s="11"/>
      <c r="H297" s="11"/>
      <c r="I297" s="526"/>
      <c r="J297" s="11"/>
      <c r="K297" s="11"/>
      <c r="L297" s="11"/>
      <c r="P297" s="11"/>
      <c r="Q297" s="11"/>
      <c r="R297" s="11"/>
      <c r="S297" s="11"/>
      <c r="T297" s="11"/>
      <c r="W297" s="11"/>
      <c r="X297" s="11"/>
      <c r="AC297" s="11"/>
      <c r="AD297" s="11"/>
      <c r="AE297" s="11"/>
      <c r="AG297" s="1"/>
      <c r="AI297" s="1"/>
      <c r="AQ297" s="1"/>
      <c r="AS297" s="1"/>
      <c r="AU297" s="1"/>
      <c r="AZ297" s="1"/>
      <c r="BA297" s="1"/>
      <c r="BB297" s="1"/>
      <c r="BD297" s="1"/>
      <c r="BG297" s="1"/>
    </row>
    <row r="298" spans="1:59">
      <c r="A298" s="11"/>
      <c r="B298" s="317"/>
      <c r="C298" s="11"/>
      <c r="D298" s="11"/>
      <c r="F298" s="358"/>
      <c r="G298" s="11"/>
      <c r="H298" s="11"/>
      <c r="I298" s="526"/>
      <c r="J298" s="11"/>
      <c r="K298" s="11"/>
      <c r="L298" s="11"/>
      <c r="P298" s="11"/>
      <c r="Q298" s="11"/>
      <c r="R298" s="11"/>
      <c r="S298" s="11"/>
      <c r="T298" s="11"/>
      <c r="W298" s="11"/>
      <c r="X298" s="11"/>
      <c r="AC298" s="11"/>
      <c r="AD298" s="11"/>
      <c r="AE298" s="11"/>
      <c r="AG298" s="1"/>
      <c r="AI298" s="1"/>
      <c r="AQ298" s="1"/>
      <c r="AS298" s="1"/>
      <c r="AU298" s="1"/>
      <c r="AZ298" s="1"/>
      <c r="BA298" s="1"/>
      <c r="BB298" s="1"/>
      <c r="BD298" s="1"/>
      <c r="BG298" s="1"/>
    </row>
    <row r="299" spans="1:59">
      <c r="A299" s="11"/>
      <c r="B299" s="317"/>
      <c r="C299" s="11"/>
      <c r="D299" s="11"/>
      <c r="F299" s="358"/>
      <c r="G299" s="11"/>
      <c r="H299" s="11"/>
      <c r="I299" s="526"/>
      <c r="J299" s="11"/>
      <c r="K299" s="11"/>
      <c r="L299" s="11"/>
      <c r="P299" s="11"/>
      <c r="Q299" s="11"/>
      <c r="R299" s="11"/>
      <c r="S299" s="11"/>
      <c r="T299" s="11"/>
      <c r="W299" s="11"/>
      <c r="X299" s="11"/>
      <c r="AC299" s="11"/>
      <c r="AD299" s="11"/>
      <c r="AE299" s="11"/>
      <c r="AG299" s="1"/>
      <c r="AI299" s="1"/>
      <c r="AQ299" s="1"/>
      <c r="AS299" s="1"/>
      <c r="AU299" s="1"/>
      <c r="AZ299" s="1"/>
      <c r="BA299" s="1"/>
      <c r="BB299" s="1"/>
      <c r="BD299" s="1"/>
      <c r="BG299" s="1"/>
    </row>
    <row r="300" spans="1:59">
      <c r="A300" s="11"/>
      <c r="B300" s="317"/>
      <c r="C300" s="11"/>
      <c r="D300" s="11"/>
      <c r="F300" s="358"/>
      <c r="G300" s="11"/>
      <c r="H300" s="11"/>
      <c r="I300" s="526"/>
      <c r="J300" s="11"/>
      <c r="K300" s="11"/>
      <c r="L300" s="11"/>
      <c r="P300" s="11"/>
      <c r="Q300" s="11"/>
      <c r="R300" s="11"/>
      <c r="S300" s="11"/>
      <c r="T300" s="11"/>
      <c r="W300" s="11"/>
      <c r="X300" s="11"/>
      <c r="AC300" s="11"/>
      <c r="AD300" s="11"/>
      <c r="AE300" s="11"/>
      <c r="AG300" s="1"/>
      <c r="AI300" s="1"/>
      <c r="AQ300" s="1"/>
      <c r="AS300" s="1"/>
      <c r="AU300" s="1"/>
      <c r="AZ300" s="1"/>
      <c r="BA300" s="1"/>
      <c r="BB300" s="1"/>
      <c r="BD300" s="1"/>
      <c r="BG300" s="1"/>
    </row>
    <row r="301" spans="1:59">
      <c r="A301" s="11"/>
      <c r="B301" s="317"/>
      <c r="C301" s="11"/>
      <c r="D301" s="11"/>
      <c r="F301" s="358"/>
      <c r="G301" s="11"/>
      <c r="H301" s="11"/>
      <c r="I301" s="526"/>
      <c r="J301" s="11"/>
      <c r="K301" s="11"/>
      <c r="L301" s="11"/>
      <c r="P301" s="11"/>
      <c r="Q301" s="11"/>
      <c r="R301" s="11"/>
      <c r="S301" s="11"/>
      <c r="T301" s="11"/>
      <c r="W301" s="11"/>
      <c r="X301" s="11"/>
      <c r="AC301" s="11"/>
      <c r="AD301" s="11"/>
      <c r="AE301" s="11"/>
      <c r="AG301" s="1"/>
      <c r="AI301" s="1"/>
      <c r="AQ301" s="1"/>
      <c r="AS301" s="1"/>
      <c r="AU301" s="1"/>
      <c r="AZ301" s="1"/>
      <c r="BA301" s="1"/>
      <c r="BB301" s="1"/>
      <c r="BD301" s="1"/>
      <c r="BG301" s="1"/>
    </row>
    <row r="302" spans="1:59">
      <c r="A302" s="11"/>
      <c r="B302" s="317"/>
      <c r="C302" s="11"/>
      <c r="D302" s="11"/>
      <c r="F302" s="358"/>
      <c r="G302" s="11"/>
      <c r="H302" s="11"/>
      <c r="I302" s="526"/>
      <c r="J302" s="11"/>
      <c r="K302" s="11"/>
      <c r="L302" s="11"/>
      <c r="P302" s="11"/>
      <c r="Q302" s="11"/>
      <c r="R302" s="11"/>
      <c r="S302" s="11"/>
      <c r="T302" s="11"/>
      <c r="W302" s="11"/>
      <c r="X302" s="11"/>
      <c r="AC302" s="11"/>
      <c r="AD302" s="11"/>
      <c r="AE302" s="11"/>
      <c r="AG302" s="1"/>
      <c r="AI302" s="1"/>
      <c r="AQ302" s="1"/>
      <c r="AS302" s="1"/>
      <c r="AU302" s="1"/>
      <c r="AZ302" s="1"/>
      <c r="BA302" s="1"/>
      <c r="BB302" s="1"/>
      <c r="BD302" s="1"/>
      <c r="BG302" s="1"/>
    </row>
    <row r="303" spans="1:59">
      <c r="A303" s="11"/>
      <c r="B303" s="317"/>
      <c r="C303" s="11"/>
      <c r="D303" s="11"/>
      <c r="F303" s="358"/>
      <c r="G303" s="11"/>
      <c r="H303" s="11"/>
      <c r="I303" s="526"/>
      <c r="J303" s="11"/>
      <c r="K303" s="11"/>
      <c r="L303" s="11"/>
      <c r="P303" s="11"/>
      <c r="Q303" s="11"/>
      <c r="R303" s="11"/>
      <c r="S303" s="11"/>
      <c r="T303" s="11"/>
      <c r="W303" s="11"/>
      <c r="X303" s="11"/>
      <c r="AC303" s="11"/>
      <c r="AD303" s="11"/>
      <c r="AE303" s="11"/>
      <c r="AG303" s="1"/>
      <c r="AI303" s="1"/>
      <c r="AQ303" s="1"/>
      <c r="AS303" s="1"/>
      <c r="AU303" s="1"/>
      <c r="AZ303" s="1"/>
      <c r="BA303" s="1"/>
      <c r="BB303" s="1"/>
      <c r="BD303" s="1"/>
      <c r="BG303" s="1"/>
    </row>
    <row r="304" spans="1:59">
      <c r="A304" s="11"/>
      <c r="B304" s="317"/>
      <c r="C304" s="11"/>
      <c r="D304" s="11"/>
      <c r="F304" s="358"/>
      <c r="G304" s="11"/>
      <c r="H304" s="11"/>
      <c r="I304" s="526"/>
      <c r="J304" s="11"/>
      <c r="K304" s="11"/>
      <c r="L304" s="11"/>
      <c r="P304" s="11"/>
      <c r="Q304" s="11"/>
      <c r="R304" s="11"/>
      <c r="S304" s="11"/>
      <c r="T304" s="11"/>
      <c r="W304" s="11"/>
      <c r="X304" s="11"/>
      <c r="AC304" s="11"/>
      <c r="AD304" s="11"/>
      <c r="AE304" s="11"/>
      <c r="AG304" s="1"/>
      <c r="AI304" s="1"/>
      <c r="AQ304" s="1"/>
      <c r="AS304" s="1"/>
      <c r="AU304" s="1"/>
      <c r="AZ304" s="1"/>
      <c r="BA304" s="1"/>
      <c r="BB304" s="1"/>
      <c r="BD304" s="1"/>
      <c r="BG304" s="1"/>
    </row>
    <row r="305" spans="1:59">
      <c r="A305" s="11"/>
      <c r="B305" s="317"/>
      <c r="C305" s="11"/>
      <c r="D305" s="11"/>
      <c r="F305" s="358"/>
      <c r="G305" s="11"/>
      <c r="H305" s="11"/>
      <c r="I305" s="526"/>
      <c r="J305" s="11"/>
      <c r="K305" s="11"/>
      <c r="L305" s="11"/>
      <c r="P305" s="11"/>
      <c r="Q305" s="11"/>
      <c r="R305" s="11"/>
      <c r="S305" s="11"/>
      <c r="T305" s="11"/>
      <c r="W305" s="11"/>
      <c r="X305" s="11"/>
      <c r="AC305" s="11"/>
      <c r="AD305" s="11"/>
      <c r="AE305" s="11"/>
      <c r="AG305" s="1"/>
      <c r="AI305" s="1"/>
      <c r="AQ305" s="1"/>
      <c r="AS305" s="1"/>
      <c r="AU305" s="1"/>
      <c r="AZ305" s="1"/>
      <c r="BA305" s="1"/>
      <c r="BB305" s="1"/>
      <c r="BD305" s="1"/>
      <c r="BG305" s="1"/>
    </row>
    <row r="306" spans="1:59">
      <c r="A306" s="11"/>
      <c r="B306" s="317"/>
      <c r="C306" s="11"/>
      <c r="D306" s="11"/>
      <c r="F306" s="358"/>
      <c r="G306" s="11"/>
      <c r="H306" s="11"/>
      <c r="I306" s="526"/>
      <c r="J306" s="11"/>
      <c r="K306" s="11"/>
      <c r="L306" s="11"/>
      <c r="P306" s="11"/>
      <c r="Q306" s="11"/>
      <c r="R306" s="11"/>
      <c r="S306" s="11"/>
      <c r="T306" s="11"/>
      <c r="W306" s="11"/>
      <c r="X306" s="11"/>
      <c r="AC306" s="11"/>
      <c r="AD306" s="11"/>
      <c r="AE306" s="11"/>
      <c r="AG306" s="1"/>
      <c r="AI306" s="1"/>
      <c r="AQ306" s="1"/>
      <c r="AS306" s="1"/>
      <c r="AU306" s="1"/>
      <c r="AZ306" s="1"/>
      <c r="BA306" s="1"/>
      <c r="BB306" s="1"/>
      <c r="BD306" s="1"/>
      <c r="BG306" s="1"/>
    </row>
    <row r="307" spans="1:59">
      <c r="A307" s="11"/>
      <c r="B307" s="317"/>
      <c r="C307" s="11"/>
      <c r="D307" s="11"/>
      <c r="F307" s="358"/>
      <c r="G307" s="11"/>
      <c r="H307" s="11"/>
      <c r="I307" s="526"/>
      <c r="J307" s="11"/>
      <c r="K307" s="11"/>
      <c r="L307" s="11"/>
      <c r="P307" s="11"/>
      <c r="Q307" s="11"/>
      <c r="R307" s="11"/>
      <c r="S307" s="11"/>
      <c r="T307" s="11"/>
      <c r="W307" s="11"/>
      <c r="X307" s="11"/>
      <c r="AC307" s="11"/>
      <c r="AD307" s="11"/>
      <c r="AE307" s="11"/>
      <c r="AG307" s="1"/>
      <c r="AI307" s="1"/>
      <c r="AQ307" s="1"/>
      <c r="AS307" s="1"/>
      <c r="AU307" s="1"/>
      <c r="AZ307" s="1"/>
      <c r="BA307" s="1"/>
      <c r="BB307" s="1"/>
      <c r="BD307" s="1"/>
      <c r="BG307" s="1"/>
    </row>
    <row r="308" spans="1:59">
      <c r="A308" s="11"/>
      <c r="B308" s="317"/>
      <c r="C308" s="11"/>
      <c r="D308" s="11"/>
      <c r="F308" s="358"/>
      <c r="G308" s="11"/>
      <c r="H308" s="11"/>
      <c r="I308" s="526"/>
      <c r="J308" s="11"/>
      <c r="K308" s="11"/>
      <c r="L308" s="11"/>
      <c r="P308" s="11"/>
      <c r="Q308" s="11"/>
      <c r="R308" s="11"/>
      <c r="S308" s="11"/>
      <c r="T308" s="11"/>
      <c r="W308" s="11"/>
      <c r="X308" s="11"/>
      <c r="AC308" s="11"/>
      <c r="AD308" s="11"/>
      <c r="AE308" s="11"/>
      <c r="AG308" s="1"/>
      <c r="AI308" s="1"/>
      <c r="AQ308" s="1"/>
      <c r="AS308" s="1"/>
      <c r="AU308" s="1"/>
      <c r="AZ308" s="1"/>
      <c r="BA308" s="1"/>
      <c r="BB308" s="1"/>
      <c r="BD308" s="1"/>
      <c r="BG308" s="1"/>
    </row>
    <row r="309" spans="1:59">
      <c r="A309" s="11"/>
      <c r="B309" s="317"/>
      <c r="C309" s="11"/>
      <c r="D309" s="11"/>
      <c r="F309" s="358"/>
      <c r="G309" s="11"/>
      <c r="H309" s="11"/>
      <c r="I309" s="526"/>
      <c r="J309" s="11"/>
      <c r="K309" s="11"/>
      <c r="L309" s="11"/>
      <c r="P309" s="11"/>
      <c r="Q309" s="11"/>
      <c r="R309" s="11"/>
      <c r="S309" s="11"/>
      <c r="T309" s="11"/>
      <c r="W309" s="11"/>
      <c r="X309" s="11"/>
      <c r="AC309" s="11"/>
      <c r="AD309" s="11"/>
      <c r="AE309" s="11"/>
      <c r="AG309" s="1"/>
      <c r="AI309" s="1"/>
      <c r="AQ309" s="1"/>
      <c r="AS309" s="1"/>
      <c r="AU309" s="1"/>
      <c r="AZ309" s="1"/>
      <c r="BA309" s="1"/>
      <c r="BB309" s="1"/>
      <c r="BD309" s="1"/>
      <c r="BG309" s="1"/>
    </row>
    <row r="310" spans="1:59">
      <c r="A310" s="11"/>
      <c r="B310" s="317"/>
      <c r="C310" s="11"/>
      <c r="D310" s="11"/>
      <c r="F310" s="358"/>
      <c r="G310" s="11"/>
      <c r="H310" s="11"/>
      <c r="I310" s="526"/>
      <c r="J310" s="11"/>
      <c r="K310" s="11"/>
      <c r="L310" s="11"/>
      <c r="P310" s="11"/>
      <c r="Q310" s="11"/>
      <c r="R310" s="11"/>
      <c r="S310" s="11"/>
      <c r="T310" s="11"/>
      <c r="W310" s="11"/>
      <c r="X310" s="11"/>
      <c r="AC310" s="11"/>
      <c r="AD310" s="11"/>
      <c r="AE310" s="11"/>
      <c r="AG310" s="1"/>
      <c r="AI310" s="1"/>
      <c r="AQ310" s="1"/>
      <c r="AS310" s="1"/>
      <c r="AU310" s="1"/>
      <c r="AZ310" s="1"/>
      <c r="BA310" s="1"/>
      <c r="BB310" s="1"/>
      <c r="BD310" s="1"/>
      <c r="BG310" s="1"/>
    </row>
    <row r="311" spans="1:59">
      <c r="A311" s="11"/>
      <c r="B311" s="317"/>
      <c r="C311" s="11"/>
      <c r="D311" s="11"/>
      <c r="F311" s="358"/>
      <c r="G311" s="11"/>
      <c r="H311" s="11"/>
      <c r="I311" s="526"/>
      <c r="J311" s="11"/>
      <c r="K311" s="11"/>
      <c r="L311" s="11"/>
      <c r="P311" s="11"/>
      <c r="Q311" s="11"/>
      <c r="R311" s="11"/>
      <c r="S311" s="11"/>
      <c r="T311" s="11"/>
      <c r="W311" s="11"/>
      <c r="X311" s="11"/>
      <c r="AC311" s="11"/>
      <c r="AD311" s="11"/>
      <c r="AE311" s="11"/>
      <c r="AG311" s="1"/>
      <c r="AI311" s="1"/>
      <c r="AQ311" s="1"/>
      <c r="AS311" s="1"/>
      <c r="AU311" s="1"/>
      <c r="AZ311" s="1"/>
      <c r="BA311" s="1"/>
      <c r="BB311" s="1"/>
      <c r="BD311" s="1"/>
      <c r="BG311" s="1"/>
    </row>
    <row r="312" spans="1:59">
      <c r="A312" s="11"/>
      <c r="B312" s="317"/>
      <c r="C312" s="11"/>
      <c r="D312" s="11"/>
      <c r="F312" s="358"/>
      <c r="G312" s="11"/>
      <c r="H312" s="11"/>
      <c r="I312" s="526"/>
      <c r="J312" s="11"/>
      <c r="K312" s="11"/>
      <c r="L312" s="11"/>
      <c r="P312" s="11"/>
      <c r="Q312" s="11"/>
      <c r="R312" s="11"/>
      <c r="S312" s="11"/>
      <c r="T312" s="11"/>
      <c r="W312" s="11"/>
      <c r="X312" s="11"/>
      <c r="AC312" s="11"/>
      <c r="AD312" s="11"/>
      <c r="AE312" s="11"/>
      <c r="AG312" s="1"/>
      <c r="AI312" s="1"/>
      <c r="AQ312" s="1"/>
      <c r="AS312" s="1"/>
      <c r="AU312" s="1"/>
      <c r="AZ312" s="1"/>
      <c r="BA312" s="1"/>
      <c r="BB312" s="1"/>
      <c r="BD312" s="1"/>
      <c r="BG312" s="1"/>
    </row>
    <row r="313" spans="1:59">
      <c r="A313" s="11"/>
      <c r="B313" s="317"/>
      <c r="C313" s="11"/>
      <c r="D313" s="11"/>
      <c r="F313" s="358"/>
      <c r="G313" s="11"/>
      <c r="H313" s="11"/>
      <c r="I313" s="526"/>
      <c r="J313" s="11"/>
      <c r="K313" s="11"/>
      <c r="L313" s="11"/>
      <c r="P313" s="11"/>
      <c r="Q313" s="11"/>
      <c r="R313" s="11"/>
      <c r="S313" s="11"/>
      <c r="T313" s="11"/>
      <c r="W313" s="11"/>
      <c r="X313" s="11"/>
      <c r="AC313" s="11"/>
      <c r="AD313" s="11"/>
      <c r="AE313" s="11"/>
      <c r="AG313" s="1"/>
      <c r="AI313" s="1"/>
      <c r="AQ313" s="1"/>
      <c r="AS313" s="1"/>
      <c r="AU313" s="1"/>
      <c r="AZ313" s="1"/>
      <c r="BA313" s="1"/>
      <c r="BB313" s="1"/>
      <c r="BD313" s="1"/>
      <c r="BG313" s="1"/>
    </row>
    <row r="314" spans="1:59">
      <c r="A314" s="11"/>
      <c r="B314" s="317"/>
      <c r="C314" s="11"/>
      <c r="D314" s="11"/>
      <c r="F314" s="358"/>
      <c r="G314" s="11"/>
      <c r="H314" s="11"/>
      <c r="I314" s="526"/>
      <c r="J314" s="11"/>
      <c r="K314" s="11"/>
      <c r="L314" s="11"/>
      <c r="P314" s="11"/>
      <c r="Q314" s="11"/>
      <c r="R314" s="11"/>
      <c r="S314" s="11"/>
      <c r="T314" s="11"/>
      <c r="W314" s="11"/>
      <c r="X314" s="11"/>
      <c r="AC314" s="11"/>
      <c r="AD314" s="11"/>
      <c r="AE314" s="11"/>
      <c r="AG314" s="1"/>
      <c r="AI314" s="1"/>
      <c r="AQ314" s="1"/>
      <c r="AS314" s="1"/>
      <c r="AU314" s="1"/>
      <c r="AZ314" s="1"/>
      <c r="BA314" s="1"/>
      <c r="BB314" s="1"/>
      <c r="BD314" s="1"/>
      <c r="BG314" s="1"/>
    </row>
    <row r="315" spans="1:59">
      <c r="A315" s="11"/>
      <c r="B315" s="317"/>
      <c r="C315" s="11"/>
      <c r="D315" s="11"/>
      <c r="F315" s="358"/>
      <c r="G315" s="11"/>
      <c r="H315" s="11"/>
      <c r="I315" s="526"/>
      <c r="J315" s="11"/>
      <c r="K315" s="11"/>
      <c r="L315" s="11"/>
      <c r="P315" s="11"/>
      <c r="Q315" s="11"/>
      <c r="R315" s="11"/>
      <c r="S315" s="11"/>
      <c r="T315" s="11"/>
      <c r="W315" s="11"/>
      <c r="X315" s="11"/>
      <c r="AC315" s="11"/>
      <c r="AD315" s="11"/>
      <c r="AE315" s="11"/>
      <c r="AG315" s="1"/>
      <c r="AI315" s="1"/>
      <c r="AQ315" s="1"/>
      <c r="AS315" s="1"/>
      <c r="AU315" s="1"/>
      <c r="AZ315" s="1"/>
      <c r="BA315" s="1"/>
      <c r="BB315" s="1"/>
      <c r="BD315" s="1"/>
      <c r="BG315" s="1"/>
    </row>
    <row r="316" spans="1:59">
      <c r="A316" s="11"/>
      <c r="B316" s="317"/>
      <c r="C316" s="11"/>
      <c r="D316" s="11"/>
      <c r="F316" s="358"/>
      <c r="G316" s="11"/>
      <c r="H316" s="11"/>
      <c r="I316" s="526"/>
      <c r="J316" s="11"/>
      <c r="K316" s="11"/>
      <c r="L316" s="11"/>
      <c r="P316" s="11"/>
      <c r="Q316" s="11"/>
      <c r="R316" s="11"/>
      <c r="S316" s="11"/>
      <c r="T316" s="11"/>
      <c r="W316" s="11"/>
      <c r="X316" s="11"/>
      <c r="AC316" s="11"/>
      <c r="AD316" s="11"/>
      <c r="AE316" s="11"/>
      <c r="AG316" s="1"/>
      <c r="AI316" s="1"/>
      <c r="AQ316" s="1"/>
      <c r="AS316" s="1"/>
      <c r="AU316" s="1"/>
      <c r="AZ316" s="1"/>
      <c r="BA316" s="1"/>
      <c r="BB316" s="1"/>
      <c r="BD316" s="1"/>
      <c r="BG316" s="1"/>
    </row>
    <row r="317" spans="1:59">
      <c r="A317" s="11"/>
      <c r="B317" s="317"/>
      <c r="C317" s="11"/>
      <c r="D317" s="11"/>
      <c r="F317" s="358"/>
      <c r="G317" s="11"/>
      <c r="H317" s="11"/>
      <c r="I317" s="526"/>
      <c r="J317" s="11"/>
      <c r="K317" s="11"/>
      <c r="L317" s="11"/>
      <c r="P317" s="11"/>
      <c r="Q317" s="11"/>
      <c r="R317" s="11"/>
      <c r="S317" s="11"/>
      <c r="T317" s="11"/>
      <c r="W317" s="11"/>
      <c r="X317" s="11"/>
      <c r="AC317" s="11"/>
      <c r="AD317" s="11"/>
      <c r="AE317" s="11"/>
      <c r="AG317" s="1"/>
      <c r="AI317" s="1"/>
      <c r="AQ317" s="1"/>
      <c r="AS317" s="1"/>
      <c r="AU317" s="1"/>
      <c r="AZ317" s="1"/>
      <c r="BA317" s="1"/>
      <c r="BB317" s="1"/>
      <c r="BD317" s="1"/>
      <c r="BG317" s="1"/>
    </row>
    <row r="318" spans="1:59">
      <c r="A318" s="11"/>
      <c r="B318" s="317"/>
      <c r="C318" s="11"/>
      <c r="D318" s="11"/>
      <c r="F318" s="358"/>
      <c r="G318" s="11"/>
      <c r="H318" s="11"/>
      <c r="I318" s="526"/>
      <c r="J318" s="11"/>
      <c r="K318" s="11"/>
      <c r="L318" s="11"/>
      <c r="P318" s="11"/>
      <c r="Q318" s="11"/>
      <c r="R318" s="11"/>
      <c r="S318" s="11"/>
      <c r="T318" s="11"/>
      <c r="W318" s="11"/>
      <c r="X318" s="11"/>
      <c r="AC318" s="11"/>
      <c r="AD318" s="11"/>
      <c r="AE318" s="11"/>
      <c r="AG318" s="1"/>
      <c r="AI318" s="1"/>
      <c r="AQ318" s="1"/>
      <c r="AS318" s="1"/>
      <c r="AU318" s="1"/>
      <c r="AZ318" s="1"/>
      <c r="BA318" s="1"/>
      <c r="BB318" s="1"/>
      <c r="BD318" s="1"/>
      <c r="BG318" s="1"/>
    </row>
    <row r="319" spans="1:59">
      <c r="A319" s="11"/>
      <c r="B319" s="317"/>
      <c r="C319" s="11"/>
      <c r="D319" s="11"/>
      <c r="F319" s="358"/>
      <c r="G319" s="11"/>
      <c r="H319" s="11"/>
      <c r="I319" s="526"/>
      <c r="J319" s="11"/>
      <c r="K319" s="11"/>
      <c r="L319" s="11"/>
      <c r="P319" s="11"/>
      <c r="Q319" s="11"/>
      <c r="R319" s="11"/>
      <c r="S319" s="11"/>
      <c r="T319" s="11"/>
      <c r="W319" s="11"/>
      <c r="X319" s="11"/>
      <c r="AC319" s="11"/>
      <c r="AD319" s="11"/>
      <c r="AE319" s="11"/>
      <c r="AG319" s="1"/>
      <c r="AI319" s="1"/>
      <c r="AQ319" s="1"/>
      <c r="AS319" s="1"/>
      <c r="AU319" s="1"/>
      <c r="AZ319" s="1"/>
      <c r="BA319" s="1"/>
      <c r="BB319" s="1"/>
      <c r="BD319" s="1"/>
      <c r="BG319" s="1"/>
    </row>
    <row r="320" spans="1:59">
      <c r="A320" s="11"/>
      <c r="B320" s="317"/>
      <c r="C320" s="11"/>
      <c r="D320" s="11"/>
      <c r="F320" s="358"/>
      <c r="G320" s="11"/>
      <c r="H320" s="11"/>
      <c r="I320" s="526"/>
      <c r="J320" s="11"/>
      <c r="K320" s="11"/>
      <c r="L320" s="11"/>
      <c r="P320" s="11"/>
      <c r="Q320" s="11"/>
      <c r="R320" s="11"/>
      <c r="S320" s="11"/>
      <c r="T320" s="11"/>
      <c r="W320" s="11"/>
      <c r="X320" s="11"/>
      <c r="AC320" s="11"/>
      <c r="AD320" s="11"/>
      <c r="AE320" s="11"/>
      <c r="AG320" s="1"/>
      <c r="AI320" s="1"/>
      <c r="AQ320" s="1"/>
      <c r="AS320" s="1"/>
      <c r="AU320" s="1"/>
      <c r="AZ320" s="1"/>
      <c r="BA320" s="1"/>
      <c r="BB320" s="1"/>
      <c r="BD320" s="1"/>
      <c r="BG320" s="1"/>
    </row>
    <row r="321" spans="1:59">
      <c r="A321" s="11"/>
      <c r="B321" s="317"/>
      <c r="C321" s="11"/>
      <c r="D321" s="11"/>
      <c r="F321" s="358"/>
      <c r="G321" s="11"/>
      <c r="H321" s="11"/>
      <c r="I321" s="526"/>
      <c r="J321" s="11"/>
      <c r="K321" s="11"/>
      <c r="L321" s="11"/>
      <c r="P321" s="11"/>
      <c r="Q321" s="11"/>
      <c r="R321" s="11"/>
      <c r="S321" s="11"/>
      <c r="T321" s="11"/>
      <c r="W321" s="11"/>
      <c r="X321" s="11"/>
      <c r="AC321" s="11"/>
      <c r="AD321" s="11"/>
      <c r="AE321" s="11"/>
      <c r="AG321" s="1"/>
      <c r="AI321" s="1"/>
      <c r="AQ321" s="1"/>
      <c r="AS321" s="1"/>
      <c r="AU321" s="1"/>
      <c r="AZ321" s="1"/>
      <c r="BA321" s="1"/>
      <c r="BB321" s="1"/>
      <c r="BD321" s="1"/>
      <c r="BG321" s="1"/>
    </row>
    <row r="322" spans="1:59">
      <c r="A322" s="11"/>
      <c r="B322" s="317"/>
      <c r="C322" s="11"/>
      <c r="D322" s="11"/>
      <c r="F322" s="358"/>
      <c r="G322" s="11"/>
      <c r="H322" s="11"/>
      <c r="I322" s="526"/>
      <c r="J322" s="11"/>
      <c r="K322" s="11"/>
      <c r="L322" s="11"/>
      <c r="P322" s="11"/>
      <c r="Q322" s="11"/>
      <c r="R322" s="11"/>
      <c r="S322" s="11"/>
      <c r="T322" s="11"/>
      <c r="W322" s="11"/>
      <c r="X322" s="11"/>
      <c r="AC322" s="11"/>
      <c r="AD322" s="11"/>
      <c r="AE322" s="11"/>
      <c r="AG322" s="1"/>
      <c r="AI322" s="1"/>
      <c r="AQ322" s="1"/>
      <c r="AS322" s="1"/>
      <c r="AU322" s="1"/>
      <c r="AZ322" s="1"/>
      <c r="BA322" s="1"/>
      <c r="BB322" s="1"/>
      <c r="BD322" s="1"/>
      <c r="BG322" s="1"/>
    </row>
    <row r="323" spans="1:59">
      <c r="A323" s="11"/>
      <c r="B323" s="317"/>
      <c r="C323" s="11"/>
      <c r="D323" s="11"/>
      <c r="F323" s="358"/>
      <c r="G323" s="11"/>
      <c r="H323" s="11"/>
      <c r="I323" s="526"/>
      <c r="J323" s="11"/>
      <c r="K323" s="11"/>
      <c r="L323" s="11"/>
      <c r="P323" s="11"/>
      <c r="Q323" s="11"/>
      <c r="R323" s="11"/>
      <c r="S323" s="11"/>
      <c r="T323" s="11"/>
      <c r="W323" s="11"/>
      <c r="X323" s="11"/>
      <c r="AC323" s="11"/>
      <c r="AD323" s="11"/>
      <c r="AE323" s="11"/>
      <c r="AG323" s="1"/>
      <c r="AI323" s="1"/>
      <c r="AQ323" s="1"/>
      <c r="AS323" s="1"/>
      <c r="AU323" s="1"/>
      <c r="AZ323" s="1"/>
      <c r="BA323" s="1"/>
      <c r="BB323" s="1"/>
      <c r="BD323" s="1"/>
      <c r="BG323" s="1"/>
    </row>
    <row r="324" spans="1:59">
      <c r="A324" s="11"/>
      <c r="B324" s="317"/>
      <c r="C324" s="11"/>
      <c r="D324" s="11"/>
      <c r="F324" s="358"/>
      <c r="G324" s="11"/>
      <c r="H324" s="11"/>
      <c r="I324" s="526"/>
      <c r="J324" s="11"/>
      <c r="K324" s="11"/>
      <c r="L324" s="11"/>
      <c r="P324" s="11"/>
      <c r="Q324" s="11"/>
      <c r="R324" s="11"/>
      <c r="S324" s="11"/>
      <c r="T324" s="11"/>
      <c r="W324" s="11"/>
      <c r="X324" s="11"/>
      <c r="AC324" s="11"/>
      <c r="AD324" s="11"/>
      <c r="AE324" s="11"/>
      <c r="AG324" s="1"/>
      <c r="AI324" s="1"/>
      <c r="AQ324" s="1"/>
      <c r="AS324" s="1"/>
      <c r="AU324" s="1"/>
      <c r="AZ324" s="1"/>
      <c r="BA324" s="1"/>
      <c r="BB324" s="1"/>
      <c r="BD324" s="1"/>
      <c r="BG324" s="1"/>
    </row>
    <row r="325" spans="1:59">
      <c r="A325" s="11"/>
      <c r="B325" s="317"/>
      <c r="C325" s="11"/>
      <c r="D325" s="11"/>
      <c r="F325" s="358"/>
      <c r="G325" s="11"/>
      <c r="H325" s="11"/>
      <c r="I325" s="526"/>
      <c r="J325" s="11"/>
      <c r="K325" s="11"/>
      <c r="L325" s="11"/>
      <c r="P325" s="11"/>
      <c r="Q325" s="11"/>
      <c r="R325" s="11"/>
      <c r="S325" s="11"/>
      <c r="T325" s="11"/>
      <c r="W325" s="11"/>
      <c r="X325" s="11"/>
      <c r="AC325" s="11"/>
      <c r="AD325" s="11"/>
      <c r="AE325" s="11"/>
      <c r="AG325" s="1"/>
      <c r="AI325" s="1"/>
      <c r="AQ325" s="1"/>
      <c r="AS325" s="1"/>
      <c r="AU325" s="1"/>
      <c r="AZ325" s="1"/>
      <c r="BA325" s="1"/>
      <c r="BB325" s="1"/>
      <c r="BD325" s="1"/>
      <c r="BG325" s="1"/>
    </row>
    <row r="326" spans="1:59">
      <c r="A326" s="11"/>
      <c r="B326" s="317"/>
      <c r="C326" s="11"/>
      <c r="D326" s="11"/>
      <c r="F326" s="358"/>
      <c r="G326" s="11"/>
      <c r="H326" s="11"/>
      <c r="I326" s="526"/>
      <c r="J326" s="11"/>
      <c r="K326" s="11"/>
      <c r="L326" s="11"/>
      <c r="P326" s="11"/>
      <c r="Q326" s="11"/>
      <c r="R326" s="11"/>
      <c r="S326" s="11"/>
      <c r="T326" s="11"/>
      <c r="W326" s="11"/>
      <c r="X326" s="11"/>
      <c r="AC326" s="11"/>
      <c r="AD326" s="11"/>
      <c r="AE326" s="11"/>
      <c r="AG326" s="1"/>
      <c r="AI326" s="1"/>
      <c r="AQ326" s="1"/>
      <c r="AS326" s="1"/>
      <c r="AU326" s="1"/>
      <c r="AZ326" s="1"/>
      <c r="BA326" s="1"/>
      <c r="BB326" s="1"/>
      <c r="BD326" s="1"/>
      <c r="BG326" s="1"/>
    </row>
    <row r="327" spans="1:59">
      <c r="A327" s="11"/>
      <c r="B327" s="317"/>
      <c r="C327" s="11"/>
      <c r="D327" s="11"/>
      <c r="F327" s="358"/>
      <c r="G327" s="11"/>
      <c r="H327" s="11"/>
      <c r="I327" s="526"/>
      <c r="J327" s="11"/>
      <c r="K327" s="11"/>
      <c r="L327" s="11"/>
      <c r="P327" s="11"/>
      <c r="Q327" s="11"/>
      <c r="R327" s="11"/>
      <c r="S327" s="11"/>
      <c r="T327" s="11"/>
      <c r="W327" s="11"/>
      <c r="X327" s="11"/>
      <c r="AC327" s="11"/>
      <c r="AD327" s="11"/>
      <c r="AE327" s="11"/>
      <c r="AG327" s="1"/>
      <c r="AI327" s="1"/>
      <c r="AQ327" s="1"/>
      <c r="AS327" s="1"/>
      <c r="AU327" s="1"/>
      <c r="AZ327" s="1"/>
      <c r="BA327" s="1"/>
      <c r="BB327" s="1"/>
      <c r="BD327" s="1"/>
      <c r="BG327" s="1"/>
    </row>
    <row r="328" spans="1:59">
      <c r="A328" s="11"/>
      <c r="B328" s="317"/>
      <c r="C328" s="11"/>
      <c r="D328" s="11"/>
      <c r="F328" s="358"/>
      <c r="G328" s="11"/>
      <c r="H328" s="11"/>
      <c r="I328" s="526"/>
      <c r="J328" s="11"/>
      <c r="K328" s="11"/>
      <c r="L328" s="11"/>
      <c r="P328" s="11"/>
      <c r="Q328" s="11"/>
      <c r="R328" s="11"/>
      <c r="S328" s="11"/>
      <c r="T328" s="11"/>
      <c r="W328" s="11"/>
      <c r="X328" s="11"/>
      <c r="AC328" s="11"/>
      <c r="AD328" s="11"/>
      <c r="AE328" s="11"/>
      <c r="AG328" s="1"/>
      <c r="AI328" s="1"/>
      <c r="AQ328" s="1"/>
      <c r="AS328" s="1"/>
      <c r="AU328" s="1"/>
      <c r="AZ328" s="1"/>
      <c r="BA328" s="1"/>
      <c r="BB328" s="1"/>
      <c r="BD328" s="1"/>
      <c r="BG328" s="1"/>
    </row>
    <row r="329" spans="1:59">
      <c r="A329" s="11"/>
      <c r="B329" s="317"/>
      <c r="C329" s="11"/>
      <c r="D329" s="11"/>
      <c r="F329" s="358"/>
      <c r="G329" s="11"/>
      <c r="H329" s="11"/>
      <c r="I329" s="526"/>
      <c r="J329" s="11"/>
      <c r="K329" s="11"/>
      <c r="L329" s="11"/>
      <c r="P329" s="11"/>
      <c r="Q329" s="11"/>
      <c r="R329" s="11"/>
      <c r="S329" s="11"/>
      <c r="T329" s="11"/>
      <c r="W329" s="11"/>
      <c r="X329" s="11"/>
      <c r="AC329" s="11"/>
      <c r="AD329" s="11"/>
      <c r="AE329" s="11"/>
      <c r="AG329" s="1"/>
      <c r="AI329" s="1"/>
      <c r="AQ329" s="1"/>
      <c r="AS329" s="1"/>
      <c r="AU329" s="1"/>
      <c r="AZ329" s="1"/>
      <c r="BA329" s="1"/>
      <c r="BB329" s="1"/>
      <c r="BD329" s="1"/>
      <c r="BG329" s="1"/>
    </row>
    <row r="330" spans="1:59">
      <c r="A330" s="11"/>
      <c r="B330" s="317"/>
      <c r="C330" s="11"/>
      <c r="D330" s="11"/>
      <c r="F330" s="358"/>
      <c r="G330" s="11"/>
      <c r="H330" s="11"/>
      <c r="I330" s="526"/>
      <c r="J330" s="11"/>
      <c r="K330" s="11"/>
      <c r="L330" s="11"/>
      <c r="P330" s="11"/>
      <c r="Q330" s="11"/>
      <c r="R330" s="11"/>
      <c r="S330" s="11"/>
      <c r="T330" s="11"/>
      <c r="W330" s="11"/>
      <c r="X330" s="11"/>
      <c r="AC330" s="11"/>
      <c r="AD330" s="11"/>
      <c r="AE330" s="11"/>
      <c r="AG330" s="1"/>
      <c r="AI330" s="1"/>
      <c r="AQ330" s="1"/>
      <c r="AS330" s="1"/>
      <c r="AU330" s="1"/>
      <c r="AZ330" s="1"/>
      <c r="BA330" s="1"/>
      <c r="BB330" s="1"/>
      <c r="BD330" s="1"/>
      <c r="BG330" s="1"/>
    </row>
    <row r="331" spans="1:59">
      <c r="A331" s="11"/>
      <c r="B331" s="317"/>
      <c r="C331" s="11"/>
      <c r="D331" s="11"/>
      <c r="F331" s="358"/>
      <c r="G331" s="11"/>
      <c r="H331" s="11"/>
      <c r="I331" s="526"/>
      <c r="J331" s="11"/>
      <c r="K331" s="11"/>
      <c r="L331" s="11"/>
      <c r="P331" s="11"/>
      <c r="Q331" s="11"/>
      <c r="R331" s="11"/>
      <c r="S331" s="11"/>
      <c r="T331" s="11"/>
      <c r="W331" s="11"/>
      <c r="X331" s="11"/>
      <c r="AC331" s="11"/>
      <c r="AD331" s="11"/>
      <c r="AE331" s="11"/>
      <c r="AG331" s="1"/>
      <c r="AI331" s="1"/>
      <c r="AQ331" s="1"/>
      <c r="AS331" s="1"/>
      <c r="AU331" s="1"/>
      <c r="AZ331" s="1"/>
      <c r="BA331" s="1"/>
      <c r="BB331" s="1"/>
      <c r="BD331" s="1"/>
      <c r="BG331" s="1"/>
    </row>
    <row r="332" spans="1:59">
      <c r="A332" s="11"/>
      <c r="B332" s="317"/>
      <c r="C332" s="11"/>
      <c r="D332" s="11"/>
      <c r="F332" s="358"/>
      <c r="G332" s="11"/>
      <c r="H332" s="11"/>
      <c r="I332" s="526"/>
      <c r="J332" s="11"/>
      <c r="K332" s="11"/>
      <c r="L332" s="11"/>
      <c r="P332" s="11"/>
      <c r="Q332" s="11"/>
      <c r="R332" s="11"/>
      <c r="S332" s="11"/>
      <c r="T332" s="11"/>
      <c r="W332" s="11"/>
      <c r="X332" s="11"/>
      <c r="AC332" s="11"/>
      <c r="AD332" s="11"/>
      <c r="AE332" s="11"/>
      <c r="AG332" s="1"/>
      <c r="AI332" s="1"/>
      <c r="AQ332" s="1"/>
      <c r="AS332" s="1"/>
      <c r="AU332" s="1"/>
      <c r="AZ332" s="1"/>
      <c r="BA332" s="1"/>
      <c r="BB332" s="1"/>
      <c r="BD332" s="1"/>
      <c r="BG332" s="1"/>
    </row>
    <row r="333" spans="1:59">
      <c r="A333" s="11"/>
      <c r="B333" s="317"/>
      <c r="C333" s="11"/>
      <c r="D333" s="11"/>
      <c r="F333" s="358"/>
      <c r="G333" s="11"/>
      <c r="H333" s="11"/>
      <c r="I333" s="526"/>
      <c r="J333" s="11"/>
      <c r="K333" s="11"/>
      <c r="L333" s="11"/>
      <c r="P333" s="11"/>
      <c r="Q333" s="11"/>
      <c r="R333" s="11"/>
      <c r="S333" s="11"/>
      <c r="T333" s="11"/>
      <c r="W333" s="11"/>
      <c r="X333" s="11"/>
      <c r="AC333" s="11"/>
      <c r="AD333" s="11"/>
      <c r="AE333" s="11"/>
      <c r="AG333" s="1"/>
      <c r="AI333" s="1"/>
      <c r="AQ333" s="1"/>
      <c r="AS333" s="1"/>
      <c r="AU333" s="1"/>
      <c r="AZ333" s="1"/>
      <c r="BA333" s="1"/>
      <c r="BB333" s="1"/>
      <c r="BD333" s="1"/>
      <c r="BG333" s="1"/>
    </row>
    <row r="334" spans="1:59">
      <c r="A334" s="11"/>
      <c r="B334" s="317"/>
      <c r="C334" s="11"/>
      <c r="D334" s="11"/>
      <c r="F334" s="358"/>
      <c r="G334" s="11"/>
      <c r="H334" s="11"/>
      <c r="I334" s="526"/>
      <c r="J334" s="11"/>
      <c r="K334" s="11"/>
      <c r="L334" s="11"/>
      <c r="P334" s="11"/>
      <c r="Q334" s="11"/>
      <c r="R334" s="11"/>
      <c r="S334" s="11"/>
      <c r="T334" s="11"/>
      <c r="W334" s="11"/>
      <c r="X334" s="11"/>
      <c r="AC334" s="11"/>
      <c r="AD334" s="11"/>
      <c r="AE334" s="11"/>
      <c r="AG334" s="1"/>
      <c r="AI334" s="1"/>
      <c r="AQ334" s="1"/>
      <c r="AS334" s="1"/>
      <c r="AU334" s="1"/>
      <c r="AZ334" s="1"/>
      <c r="BA334" s="1"/>
      <c r="BB334" s="1"/>
      <c r="BD334" s="1"/>
      <c r="BG334" s="1"/>
    </row>
    <row r="335" spans="1:59">
      <c r="A335" s="11"/>
      <c r="B335" s="317"/>
      <c r="C335" s="11"/>
      <c r="D335" s="11"/>
      <c r="F335" s="358"/>
      <c r="G335" s="11"/>
      <c r="H335" s="11"/>
      <c r="I335" s="526"/>
      <c r="J335" s="11"/>
      <c r="K335" s="11"/>
      <c r="L335" s="11"/>
      <c r="P335" s="11"/>
      <c r="Q335" s="11"/>
      <c r="R335" s="11"/>
      <c r="S335" s="11"/>
      <c r="T335" s="11"/>
      <c r="W335" s="11"/>
      <c r="X335" s="11"/>
      <c r="AC335" s="11"/>
      <c r="AD335" s="11"/>
      <c r="AE335" s="11"/>
      <c r="AG335" s="1"/>
      <c r="AI335" s="1"/>
      <c r="AQ335" s="1"/>
      <c r="AS335" s="1"/>
      <c r="AU335" s="1"/>
      <c r="AZ335" s="1"/>
      <c r="BA335" s="1"/>
      <c r="BB335" s="1"/>
      <c r="BD335" s="1"/>
      <c r="BG335" s="1"/>
    </row>
    <row r="336" spans="1:59">
      <c r="A336" s="11"/>
      <c r="B336" s="317"/>
      <c r="C336" s="11"/>
      <c r="D336" s="11"/>
      <c r="F336" s="358"/>
      <c r="G336" s="11"/>
      <c r="H336" s="11"/>
      <c r="I336" s="526"/>
      <c r="J336" s="11"/>
      <c r="K336" s="11"/>
      <c r="L336" s="11"/>
      <c r="P336" s="11"/>
      <c r="Q336" s="11"/>
      <c r="R336" s="11"/>
      <c r="S336" s="11"/>
      <c r="T336" s="11"/>
      <c r="W336" s="11"/>
      <c r="X336" s="11"/>
      <c r="AC336" s="11"/>
      <c r="AD336" s="11"/>
      <c r="AE336" s="11"/>
      <c r="AG336" s="1"/>
      <c r="AI336" s="1"/>
      <c r="AQ336" s="1"/>
      <c r="AS336" s="1"/>
      <c r="AU336" s="1"/>
      <c r="AZ336" s="1"/>
      <c r="BA336" s="1"/>
      <c r="BB336" s="1"/>
      <c r="BD336" s="1"/>
      <c r="BG336" s="1"/>
    </row>
    <row r="337" spans="1:59">
      <c r="A337" s="11"/>
      <c r="B337" s="317"/>
      <c r="C337" s="11"/>
      <c r="D337" s="11"/>
      <c r="F337" s="358"/>
      <c r="G337" s="11"/>
      <c r="H337" s="11"/>
      <c r="I337" s="526"/>
      <c r="J337" s="11"/>
      <c r="K337" s="11"/>
      <c r="L337" s="11"/>
      <c r="P337" s="11"/>
      <c r="Q337" s="11"/>
      <c r="R337" s="11"/>
      <c r="S337" s="11"/>
      <c r="T337" s="11"/>
      <c r="W337" s="11"/>
      <c r="X337" s="11"/>
      <c r="AC337" s="11"/>
      <c r="AD337" s="11"/>
      <c r="AE337" s="11"/>
      <c r="AG337" s="1"/>
      <c r="AI337" s="1"/>
      <c r="AQ337" s="1"/>
      <c r="AS337" s="1"/>
      <c r="AU337" s="1"/>
      <c r="AZ337" s="1"/>
      <c r="BA337" s="1"/>
      <c r="BB337" s="1"/>
      <c r="BD337" s="1"/>
      <c r="BG337" s="1"/>
    </row>
    <row r="338" spans="1:59">
      <c r="A338" s="11"/>
      <c r="B338" s="317"/>
      <c r="C338" s="11"/>
      <c r="D338" s="11"/>
      <c r="F338" s="358"/>
      <c r="G338" s="11"/>
      <c r="H338" s="11"/>
      <c r="I338" s="526"/>
      <c r="J338" s="11"/>
      <c r="K338" s="11"/>
      <c r="L338" s="11"/>
      <c r="P338" s="11"/>
      <c r="Q338" s="11"/>
      <c r="R338" s="11"/>
      <c r="S338" s="11"/>
      <c r="T338" s="11"/>
      <c r="W338" s="11"/>
      <c r="X338" s="11"/>
      <c r="AC338" s="11"/>
      <c r="AD338" s="11"/>
      <c r="AE338" s="11"/>
      <c r="AG338" s="1"/>
      <c r="AI338" s="1"/>
      <c r="AQ338" s="1"/>
      <c r="AS338" s="1"/>
      <c r="AU338" s="1"/>
      <c r="AZ338" s="1"/>
      <c r="BA338" s="1"/>
      <c r="BB338" s="1"/>
      <c r="BD338" s="1"/>
      <c r="BG338" s="1"/>
    </row>
    <row r="339" spans="1:59">
      <c r="A339" s="11"/>
      <c r="B339" s="317"/>
      <c r="C339" s="11"/>
      <c r="D339" s="11"/>
      <c r="F339" s="358"/>
      <c r="G339" s="11"/>
      <c r="H339" s="11"/>
      <c r="I339" s="526"/>
      <c r="J339" s="11"/>
      <c r="K339" s="11"/>
      <c r="L339" s="11"/>
      <c r="P339" s="11"/>
      <c r="Q339" s="11"/>
      <c r="R339" s="11"/>
      <c r="S339" s="11"/>
      <c r="T339" s="11"/>
      <c r="W339" s="11"/>
      <c r="X339" s="11"/>
      <c r="AC339" s="11"/>
      <c r="AD339" s="11"/>
      <c r="AE339" s="11"/>
      <c r="AG339" s="1"/>
      <c r="AI339" s="1"/>
      <c r="AQ339" s="1"/>
      <c r="AS339" s="1"/>
      <c r="AU339" s="1"/>
      <c r="AZ339" s="1"/>
      <c r="BA339" s="1"/>
      <c r="BB339" s="1"/>
      <c r="BD339" s="1"/>
      <c r="BG339" s="1"/>
    </row>
    <row r="340" spans="1:59">
      <c r="A340" s="11"/>
      <c r="B340" s="317"/>
      <c r="C340" s="11"/>
      <c r="D340" s="11"/>
      <c r="F340" s="358"/>
      <c r="G340" s="11"/>
      <c r="H340" s="11"/>
      <c r="I340" s="526"/>
      <c r="J340" s="11"/>
      <c r="K340" s="11"/>
      <c r="L340" s="11"/>
      <c r="P340" s="11"/>
      <c r="Q340" s="11"/>
      <c r="R340" s="11"/>
      <c r="S340" s="11"/>
      <c r="T340" s="11"/>
      <c r="W340" s="11"/>
      <c r="X340" s="11"/>
      <c r="AC340" s="11"/>
      <c r="AD340" s="11"/>
      <c r="AE340" s="11"/>
      <c r="AG340" s="1"/>
      <c r="AI340" s="1"/>
      <c r="AQ340" s="1"/>
      <c r="AS340" s="1"/>
      <c r="AU340" s="1"/>
      <c r="AZ340" s="1"/>
      <c r="BA340" s="1"/>
      <c r="BB340" s="1"/>
      <c r="BD340" s="1"/>
      <c r="BG340" s="1"/>
    </row>
    <row r="341" spans="1:59">
      <c r="A341" s="11"/>
      <c r="B341" s="317"/>
      <c r="C341" s="11"/>
      <c r="D341" s="11"/>
      <c r="F341" s="358"/>
      <c r="G341" s="11"/>
      <c r="H341" s="11"/>
      <c r="I341" s="526"/>
      <c r="J341" s="11"/>
      <c r="K341" s="11"/>
      <c r="L341" s="11"/>
      <c r="P341" s="11"/>
      <c r="Q341" s="11"/>
      <c r="R341" s="11"/>
      <c r="S341" s="11"/>
      <c r="T341" s="11"/>
      <c r="W341" s="11"/>
      <c r="X341" s="11"/>
      <c r="AC341" s="11"/>
      <c r="AD341" s="11"/>
      <c r="AE341" s="11"/>
      <c r="AG341" s="1"/>
      <c r="AI341" s="1"/>
      <c r="AQ341" s="1"/>
      <c r="AS341" s="1"/>
      <c r="AU341" s="1"/>
      <c r="AZ341" s="1"/>
      <c r="BA341" s="1"/>
      <c r="BB341" s="1"/>
      <c r="BD341" s="1"/>
      <c r="BG341" s="1"/>
    </row>
    <row r="342" spans="1:59">
      <c r="A342" s="11"/>
      <c r="B342" s="317"/>
      <c r="C342" s="11"/>
      <c r="D342" s="11"/>
      <c r="F342" s="358"/>
      <c r="G342" s="11"/>
      <c r="H342" s="11"/>
      <c r="I342" s="526"/>
      <c r="J342" s="11"/>
      <c r="K342" s="11"/>
      <c r="L342" s="11"/>
      <c r="P342" s="11"/>
      <c r="Q342" s="11"/>
      <c r="R342" s="11"/>
      <c r="S342" s="11"/>
      <c r="T342" s="11"/>
      <c r="W342" s="11"/>
      <c r="X342" s="11"/>
      <c r="AC342" s="11"/>
      <c r="AD342" s="11"/>
      <c r="AE342" s="11"/>
      <c r="AG342" s="1"/>
      <c r="AI342" s="1"/>
      <c r="AQ342" s="1"/>
      <c r="AS342" s="1"/>
      <c r="AU342" s="1"/>
      <c r="AZ342" s="1"/>
      <c r="BA342" s="1"/>
      <c r="BB342" s="1"/>
      <c r="BD342" s="1"/>
      <c r="BG342" s="1"/>
    </row>
    <row r="343" spans="1:59">
      <c r="A343" s="11"/>
      <c r="B343" s="317"/>
      <c r="C343" s="11"/>
      <c r="D343" s="11"/>
      <c r="F343" s="358"/>
      <c r="G343" s="11"/>
      <c r="H343" s="11"/>
      <c r="I343" s="526"/>
      <c r="J343" s="11"/>
      <c r="K343" s="11"/>
      <c r="L343" s="11"/>
      <c r="P343" s="11"/>
      <c r="Q343" s="11"/>
      <c r="R343" s="11"/>
      <c r="S343" s="11"/>
      <c r="T343" s="11"/>
      <c r="W343" s="11"/>
      <c r="X343" s="11"/>
      <c r="AC343" s="11"/>
      <c r="AD343" s="11"/>
      <c r="AE343" s="11"/>
      <c r="AG343" s="1"/>
      <c r="AI343" s="1"/>
      <c r="AQ343" s="1"/>
      <c r="AS343" s="1"/>
      <c r="AU343" s="1"/>
      <c r="AZ343" s="1"/>
      <c r="BA343" s="1"/>
      <c r="BB343" s="1"/>
      <c r="BD343" s="1"/>
      <c r="BG343" s="1"/>
    </row>
    <row r="344" spans="1:59">
      <c r="A344" s="11"/>
      <c r="B344" s="317"/>
      <c r="C344" s="11"/>
      <c r="D344" s="11"/>
      <c r="F344" s="358"/>
      <c r="G344" s="11"/>
      <c r="H344" s="11"/>
      <c r="I344" s="526"/>
      <c r="J344" s="11"/>
      <c r="K344" s="11"/>
      <c r="L344" s="11"/>
      <c r="P344" s="11"/>
      <c r="Q344" s="11"/>
      <c r="R344" s="11"/>
      <c r="S344" s="11"/>
      <c r="T344" s="11"/>
      <c r="W344" s="11"/>
      <c r="X344" s="11"/>
      <c r="AC344" s="11"/>
      <c r="AD344" s="11"/>
      <c r="AE344" s="11"/>
      <c r="AG344" s="1"/>
      <c r="AI344" s="1"/>
      <c r="AQ344" s="1"/>
      <c r="AS344" s="1"/>
      <c r="AU344" s="1"/>
      <c r="AZ344" s="1"/>
      <c r="BA344" s="1"/>
      <c r="BB344" s="1"/>
      <c r="BD344" s="1"/>
      <c r="BG344" s="1"/>
    </row>
    <row r="345" spans="1:59">
      <c r="A345" s="11"/>
      <c r="B345" s="317"/>
      <c r="C345" s="11"/>
      <c r="D345" s="11"/>
      <c r="F345" s="358"/>
      <c r="G345" s="11"/>
      <c r="H345" s="11"/>
      <c r="I345" s="526"/>
      <c r="J345" s="11"/>
      <c r="K345" s="11"/>
      <c r="L345" s="11"/>
      <c r="P345" s="11"/>
      <c r="Q345" s="11"/>
      <c r="R345" s="11"/>
      <c r="S345" s="11"/>
      <c r="T345" s="11"/>
      <c r="W345" s="11"/>
      <c r="X345" s="11"/>
      <c r="AC345" s="11"/>
      <c r="AD345" s="11"/>
      <c r="AE345" s="11"/>
      <c r="AG345" s="1"/>
      <c r="AI345" s="1"/>
      <c r="AQ345" s="1"/>
      <c r="AS345" s="1"/>
      <c r="AU345" s="1"/>
      <c r="AZ345" s="1"/>
      <c r="BA345" s="1"/>
      <c r="BB345" s="1"/>
      <c r="BD345" s="1"/>
      <c r="BG345" s="1"/>
    </row>
    <row r="346" spans="1:59">
      <c r="A346" s="11"/>
      <c r="B346" s="317"/>
      <c r="C346" s="11"/>
      <c r="D346" s="11"/>
      <c r="F346" s="358"/>
      <c r="G346" s="11"/>
      <c r="H346" s="11"/>
      <c r="I346" s="526"/>
      <c r="J346" s="11"/>
      <c r="K346" s="11"/>
      <c r="L346" s="11"/>
      <c r="P346" s="11"/>
      <c r="Q346" s="11"/>
      <c r="R346" s="11"/>
      <c r="S346" s="11"/>
      <c r="T346" s="11"/>
      <c r="W346" s="11"/>
      <c r="X346" s="11"/>
      <c r="AC346" s="11"/>
      <c r="AD346" s="11"/>
      <c r="AE346" s="11"/>
      <c r="AG346" s="1"/>
      <c r="AI346" s="1"/>
      <c r="AQ346" s="1"/>
      <c r="AS346" s="1"/>
      <c r="AU346" s="1"/>
      <c r="AZ346" s="1"/>
      <c r="BA346" s="1"/>
      <c r="BB346" s="1"/>
      <c r="BD346" s="1"/>
      <c r="BG346" s="1"/>
    </row>
    <row r="347" spans="1:59">
      <c r="A347" s="11"/>
      <c r="B347" s="317"/>
      <c r="C347" s="11"/>
      <c r="D347" s="11"/>
      <c r="F347" s="358"/>
      <c r="G347" s="11"/>
      <c r="H347" s="11"/>
      <c r="I347" s="526"/>
      <c r="J347" s="11"/>
      <c r="K347" s="11"/>
      <c r="L347" s="11"/>
      <c r="P347" s="11"/>
      <c r="Q347" s="11"/>
      <c r="R347" s="11"/>
      <c r="S347" s="11"/>
      <c r="T347" s="11"/>
      <c r="W347" s="11"/>
      <c r="X347" s="11"/>
      <c r="AC347" s="11"/>
      <c r="AD347" s="11"/>
      <c r="AE347" s="11"/>
      <c r="AG347" s="1"/>
      <c r="AI347" s="1"/>
      <c r="AQ347" s="1"/>
      <c r="AS347" s="1"/>
      <c r="AU347" s="1"/>
      <c r="AZ347" s="1"/>
      <c r="BA347" s="1"/>
      <c r="BB347" s="1"/>
      <c r="BD347" s="1"/>
      <c r="BG347" s="1"/>
    </row>
    <row r="348" spans="1:59">
      <c r="A348" s="11"/>
      <c r="B348" s="317"/>
      <c r="C348" s="11"/>
      <c r="D348" s="11"/>
      <c r="F348" s="358"/>
      <c r="G348" s="11"/>
      <c r="H348" s="11"/>
      <c r="I348" s="526"/>
      <c r="J348" s="11"/>
      <c r="K348" s="11"/>
      <c r="L348" s="11"/>
      <c r="P348" s="11"/>
      <c r="Q348" s="11"/>
      <c r="R348" s="11"/>
      <c r="S348" s="11"/>
      <c r="T348" s="11"/>
      <c r="W348" s="11"/>
      <c r="X348" s="11"/>
      <c r="AC348" s="11"/>
      <c r="AD348" s="11"/>
      <c r="AE348" s="11"/>
      <c r="AG348" s="1"/>
      <c r="AI348" s="1"/>
      <c r="AQ348" s="1"/>
      <c r="AS348" s="1"/>
      <c r="AU348" s="1"/>
      <c r="AZ348" s="1"/>
      <c r="BA348" s="1"/>
      <c r="BB348" s="1"/>
      <c r="BD348" s="1"/>
      <c r="BG348" s="1"/>
    </row>
    <row r="349" spans="1:59">
      <c r="A349" s="11"/>
      <c r="B349" s="317"/>
      <c r="C349" s="11"/>
      <c r="D349" s="11"/>
      <c r="F349" s="358"/>
      <c r="G349" s="11"/>
      <c r="H349" s="11"/>
      <c r="I349" s="526"/>
      <c r="J349" s="11"/>
      <c r="K349" s="11"/>
      <c r="L349" s="11"/>
      <c r="P349" s="11"/>
      <c r="Q349" s="11"/>
      <c r="R349" s="11"/>
      <c r="S349" s="11"/>
      <c r="T349" s="11"/>
      <c r="W349" s="11"/>
      <c r="X349" s="11"/>
      <c r="AC349" s="11"/>
      <c r="AD349" s="11"/>
      <c r="AE349" s="11"/>
      <c r="AG349" s="1"/>
      <c r="AI349" s="1"/>
      <c r="AQ349" s="1"/>
      <c r="AS349" s="1"/>
      <c r="AU349" s="1"/>
      <c r="AZ349" s="1"/>
      <c r="BA349" s="1"/>
      <c r="BB349" s="1"/>
      <c r="BD349" s="1"/>
      <c r="BG349" s="1"/>
    </row>
    <row r="350" spans="1:59">
      <c r="A350" s="11"/>
      <c r="B350" s="317"/>
      <c r="C350" s="11"/>
      <c r="D350" s="11"/>
      <c r="F350" s="358"/>
      <c r="G350" s="11"/>
      <c r="H350" s="11"/>
      <c r="I350" s="526"/>
      <c r="J350" s="11"/>
      <c r="K350" s="11"/>
      <c r="L350" s="11"/>
      <c r="P350" s="11"/>
      <c r="Q350" s="11"/>
      <c r="R350" s="11"/>
      <c r="S350" s="11"/>
      <c r="T350" s="11"/>
      <c r="W350" s="11"/>
      <c r="X350" s="11"/>
      <c r="AC350" s="11"/>
      <c r="AD350" s="11"/>
      <c r="AE350" s="11"/>
      <c r="AG350" s="1"/>
      <c r="AI350" s="1"/>
      <c r="AQ350" s="1"/>
      <c r="AS350" s="1"/>
      <c r="AU350" s="1"/>
      <c r="AZ350" s="1"/>
      <c r="BA350" s="1"/>
      <c r="BB350" s="1"/>
      <c r="BD350" s="1"/>
      <c r="BG350" s="1"/>
    </row>
    <row r="351" spans="1:59">
      <c r="A351" s="11"/>
      <c r="B351" s="317"/>
      <c r="C351" s="11"/>
      <c r="D351" s="11"/>
      <c r="F351" s="358"/>
      <c r="G351" s="11"/>
      <c r="H351" s="11"/>
      <c r="I351" s="526"/>
      <c r="J351" s="11"/>
      <c r="K351" s="11"/>
      <c r="L351" s="11"/>
      <c r="P351" s="11"/>
      <c r="Q351" s="11"/>
      <c r="R351" s="11"/>
      <c r="S351" s="11"/>
      <c r="T351" s="11"/>
      <c r="W351" s="11"/>
      <c r="X351" s="11"/>
      <c r="AC351" s="11"/>
      <c r="AD351" s="11"/>
      <c r="AE351" s="11"/>
      <c r="AG351" s="1"/>
      <c r="AI351" s="1"/>
      <c r="AQ351" s="1"/>
      <c r="AS351" s="1"/>
      <c r="AU351" s="1"/>
      <c r="AZ351" s="1"/>
      <c r="BA351" s="1"/>
      <c r="BB351" s="1"/>
      <c r="BD351" s="1"/>
      <c r="BG351" s="1"/>
    </row>
    <row r="352" spans="1:59">
      <c r="A352" s="11"/>
      <c r="B352" s="317"/>
      <c r="C352" s="11"/>
      <c r="D352" s="11"/>
      <c r="F352" s="358"/>
      <c r="G352" s="11"/>
      <c r="H352" s="11"/>
      <c r="I352" s="526"/>
      <c r="J352" s="11"/>
      <c r="K352" s="11"/>
      <c r="L352" s="11"/>
      <c r="P352" s="11"/>
      <c r="Q352" s="11"/>
      <c r="R352" s="11"/>
      <c r="S352" s="11"/>
      <c r="T352" s="11"/>
      <c r="W352" s="11"/>
      <c r="X352" s="11"/>
      <c r="AC352" s="11"/>
      <c r="AD352" s="11"/>
      <c r="AE352" s="11"/>
      <c r="AG352" s="1"/>
      <c r="AI352" s="1"/>
      <c r="AQ352" s="1"/>
      <c r="AS352" s="1"/>
      <c r="AU352" s="1"/>
      <c r="AZ352" s="1"/>
      <c r="BA352" s="1"/>
      <c r="BB352" s="1"/>
      <c r="BD352" s="1"/>
      <c r="BG352" s="1"/>
    </row>
    <row r="353" spans="1:59">
      <c r="A353" s="11"/>
      <c r="B353" s="317"/>
      <c r="C353" s="11"/>
      <c r="D353" s="11"/>
      <c r="F353" s="358"/>
      <c r="G353" s="11"/>
      <c r="H353" s="11"/>
      <c r="I353" s="526"/>
      <c r="J353" s="11"/>
      <c r="K353" s="11"/>
      <c r="L353" s="11"/>
      <c r="P353" s="11"/>
      <c r="Q353" s="11"/>
      <c r="R353" s="11"/>
      <c r="S353" s="11"/>
      <c r="T353" s="11"/>
      <c r="W353" s="11"/>
      <c r="X353" s="11"/>
      <c r="AC353" s="11"/>
      <c r="AD353" s="11"/>
      <c r="AE353" s="11"/>
      <c r="AG353" s="1"/>
      <c r="AI353" s="1"/>
      <c r="AQ353" s="1"/>
      <c r="AS353" s="1"/>
      <c r="AU353" s="1"/>
      <c r="AZ353" s="1"/>
      <c r="BA353" s="1"/>
      <c r="BB353" s="1"/>
      <c r="BD353" s="1"/>
      <c r="BG353" s="1"/>
    </row>
    <row r="354" spans="1:59">
      <c r="A354" s="11"/>
      <c r="B354" s="317"/>
      <c r="C354" s="11"/>
      <c r="D354" s="11"/>
      <c r="F354" s="358"/>
      <c r="G354" s="11"/>
      <c r="H354" s="11"/>
      <c r="I354" s="526"/>
      <c r="J354" s="11"/>
      <c r="K354" s="11"/>
      <c r="L354" s="11"/>
      <c r="P354" s="11"/>
      <c r="Q354" s="11"/>
      <c r="R354" s="11"/>
      <c r="S354" s="11"/>
      <c r="T354" s="11"/>
      <c r="W354" s="11"/>
      <c r="X354" s="11"/>
      <c r="AC354" s="11"/>
      <c r="AD354" s="11"/>
      <c r="AE354" s="11"/>
      <c r="AG354" s="1"/>
      <c r="AI354" s="1"/>
      <c r="AQ354" s="1"/>
      <c r="AS354" s="1"/>
      <c r="AU354" s="1"/>
      <c r="AZ354" s="1"/>
      <c r="BA354" s="1"/>
      <c r="BB354" s="1"/>
      <c r="BD354" s="1"/>
      <c r="BG354" s="1"/>
    </row>
    <row r="355" spans="1:59">
      <c r="A355" s="11"/>
      <c r="B355" s="317"/>
      <c r="C355" s="11"/>
      <c r="D355" s="11"/>
      <c r="F355" s="358"/>
      <c r="G355" s="11"/>
      <c r="H355" s="11"/>
      <c r="I355" s="526"/>
      <c r="J355" s="11"/>
      <c r="K355" s="11"/>
      <c r="L355" s="11"/>
      <c r="P355" s="11"/>
      <c r="Q355" s="11"/>
      <c r="R355" s="11"/>
      <c r="S355" s="11"/>
      <c r="T355" s="11"/>
      <c r="W355" s="11"/>
      <c r="X355" s="11"/>
      <c r="AC355" s="11"/>
      <c r="AD355" s="11"/>
      <c r="AE355" s="11"/>
      <c r="AG355" s="1"/>
      <c r="AI355" s="1"/>
      <c r="AQ355" s="1"/>
      <c r="AS355" s="1"/>
      <c r="AU355" s="1"/>
      <c r="AZ355" s="1"/>
      <c r="BA355" s="1"/>
      <c r="BB355" s="1"/>
      <c r="BD355" s="1"/>
      <c r="BG355" s="1"/>
    </row>
    <row r="356" spans="1:59">
      <c r="A356" s="11"/>
      <c r="B356" s="317"/>
      <c r="C356" s="11"/>
      <c r="D356" s="11"/>
      <c r="F356" s="358"/>
      <c r="G356" s="11"/>
      <c r="H356" s="11"/>
      <c r="I356" s="526"/>
      <c r="J356" s="11"/>
      <c r="K356" s="11"/>
      <c r="L356" s="11"/>
      <c r="P356" s="11"/>
      <c r="Q356" s="11"/>
      <c r="R356" s="11"/>
      <c r="S356" s="11"/>
      <c r="T356" s="11"/>
      <c r="W356" s="11"/>
      <c r="X356" s="11"/>
      <c r="AC356" s="11"/>
      <c r="AD356" s="11"/>
      <c r="AE356" s="11"/>
      <c r="AG356" s="1"/>
      <c r="AI356" s="1"/>
      <c r="AQ356" s="1"/>
      <c r="AS356" s="1"/>
      <c r="AU356" s="1"/>
      <c r="AZ356" s="1"/>
      <c r="BA356" s="1"/>
      <c r="BB356" s="1"/>
      <c r="BD356" s="1"/>
      <c r="BG356" s="1"/>
    </row>
    <row r="357" spans="1:59">
      <c r="A357" s="11"/>
      <c r="B357" s="317"/>
      <c r="C357" s="11"/>
      <c r="D357" s="11"/>
      <c r="F357" s="358"/>
      <c r="G357" s="11"/>
      <c r="H357" s="11"/>
      <c r="I357" s="526"/>
      <c r="J357" s="11"/>
      <c r="K357" s="11"/>
      <c r="L357" s="11"/>
      <c r="P357" s="11"/>
      <c r="Q357" s="11"/>
      <c r="R357" s="11"/>
      <c r="S357" s="11"/>
      <c r="T357" s="11"/>
      <c r="W357" s="11"/>
      <c r="X357" s="11"/>
      <c r="AC357" s="11"/>
      <c r="AD357" s="11"/>
      <c r="AE357" s="11"/>
      <c r="AG357" s="1"/>
      <c r="AI357" s="1"/>
      <c r="AQ357" s="1"/>
      <c r="AS357" s="1"/>
      <c r="AU357" s="1"/>
      <c r="AZ357" s="1"/>
      <c r="BA357" s="1"/>
      <c r="BB357" s="1"/>
      <c r="BD357" s="1"/>
      <c r="BG357" s="1"/>
    </row>
    <row r="358" spans="1:59">
      <c r="A358" s="11"/>
      <c r="B358" s="317"/>
      <c r="C358" s="11"/>
      <c r="D358" s="11"/>
      <c r="F358" s="358"/>
      <c r="G358" s="11"/>
      <c r="H358" s="11"/>
      <c r="I358" s="526"/>
      <c r="J358" s="11"/>
      <c r="K358" s="11"/>
      <c r="L358" s="11"/>
      <c r="P358" s="11"/>
      <c r="Q358" s="11"/>
      <c r="R358" s="11"/>
      <c r="S358" s="11"/>
      <c r="T358" s="11"/>
      <c r="W358" s="11"/>
      <c r="X358" s="11"/>
      <c r="AC358" s="11"/>
      <c r="AD358" s="11"/>
      <c r="AE358" s="11"/>
      <c r="AG358" s="1"/>
      <c r="AI358" s="1"/>
      <c r="AQ358" s="1"/>
      <c r="AS358" s="1"/>
      <c r="AU358" s="1"/>
      <c r="AZ358" s="1"/>
      <c r="BA358" s="1"/>
      <c r="BB358" s="1"/>
      <c r="BD358" s="1"/>
      <c r="BG358" s="1"/>
    </row>
    <row r="359" spans="1:59">
      <c r="A359" s="11"/>
      <c r="B359" s="317"/>
      <c r="C359" s="11"/>
      <c r="D359" s="11"/>
      <c r="F359" s="358"/>
      <c r="G359" s="11"/>
      <c r="H359" s="11"/>
      <c r="I359" s="526"/>
      <c r="J359" s="11"/>
      <c r="K359" s="11"/>
      <c r="L359" s="11"/>
      <c r="P359" s="11"/>
      <c r="Q359" s="11"/>
      <c r="R359" s="11"/>
      <c r="S359" s="11"/>
      <c r="T359" s="11"/>
      <c r="W359" s="11"/>
      <c r="X359" s="11"/>
      <c r="AC359" s="11"/>
      <c r="AD359" s="11"/>
      <c r="AE359" s="11"/>
      <c r="AG359" s="1"/>
      <c r="AI359" s="1"/>
      <c r="AQ359" s="1"/>
      <c r="AS359" s="1"/>
      <c r="AU359" s="1"/>
      <c r="AZ359" s="1"/>
      <c r="BA359" s="1"/>
      <c r="BB359" s="1"/>
      <c r="BD359" s="1"/>
      <c r="BG359" s="1"/>
    </row>
    <row r="360" spans="1:59">
      <c r="A360" s="11"/>
      <c r="B360" s="317"/>
      <c r="C360" s="11"/>
      <c r="D360" s="11"/>
      <c r="F360" s="358"/>
      <c r="G360" s="11"/>
      <c r="H360" s="11"/>
      <c r="I360" s="526"/>
      <c r="J360" s="11"/>
      <c r="K360" s="11"/>
      <c r="L360" s="11"/>
      <c r="P360" s="11"/>
      <c r="Q360" s="11"/>
      <c r="R360" s="11"/>
      <c r="S360" s="11"/>
      <c r="T360" s="11"/>
      <c r="W360" s="11"/>
      <c r="X360" s="11"/>
      <c r="AC360" s="11"/>
      <c r="AD360" s="11"/>
      <c r="AE360" s="11"/>
      <c r="AG360" s="1"/>
      <c r="AI360" s="1"/>
      <c r="AQ360" s="1"/>
      <c r="AS360" s="1"/>
      <c r="AU360" s="1"/>
      <c r="AZ360" s="1"/>
      <c r="BA360" s="1"/>
      <c r="BB360" s="1"/>
      <c r="BD360" s="1"/>
      <c r="BG360" s="1"/>
    </row>
    <row r="361" spans="1:59">
      <c r="A361" s="11"/>
      <c r="B361" s="317"/>
      <c r="C361" s="11"/>
      <c r="D361" s="11"/>
      <c r="F361" s="358"/>
      <c r="G361" s="11"/>
      <c r="H361" s="11"/>
      <c r="I361" s="526"/>
      <c r="J361" s="11"/>
      <c r="K361" s="11"/>
      <c r="L361" s="11"/>
      <c r="P361" s="11"/>
      <c r="Q361" s="11"/>
      <c r="R361" s="11"/>
      <c r="S361" s="11"/>
      <c r="T361" s="11"/>
      <c r="W361" s="11"/>
      <c r="X361" s="11"/>
      <c r="AC361" s="11"/>
      <c r="AD361" s="11"/>
      <c r="AE361" s="11"/>
      <c r="AG361" s="1"/>
      <c r="AI361" s="1"/>
      <c r="AQ361" s="1"/>
      <c r="AS361" s="1"/>
      <c r="AU361" s="1"/>
      <c r="AZ361" s="1"/>
      <c r="BA361" s="1"/>
      <c r="BB361" s="1"/>
      <c r="BD361" s="1"/>
      <c r="BG361" s="1"/>
    </row>
    <row r="362" spans="1:59">
      <c r="A362" s="11"/>
      <c r="B362" s="317"/>
      <c r="C362" s="11"/>
      <c r="D362" s="11"/>
      <c r="F362" s="358"/>
      <c r="G362" s="11"/>
      <c r="H362" s="11"/>
      <c r="I362" s="526"/>
      <c r="J362" s="11"/>
      <c r="K362" s="11"/>
      <c r="L362" s="11"/>
      <c r="P362" s="11"/>
      <c r="Q362" s="11"/>
      <c r="R362" s="11"/>
      <c r="S362" s="11"/>
      <c r="T362" s="11"/>
      <c r="W362" s="11"/>
      <c r="X362" s="11"/>
      <c r="AC362" s="11"/>
      <c r="AD362" s="11"/>
      <c r="AE362" s="11"/>
      <c r="AG362" s="1"/>
      <c r="AI362" s="1"/>
      <c r="AQ362" s="1"/>
      <c r="AS362" s="1"/>
      <c r="AU362" s="1"/>
      <c r="AZ362" s="1"/>
      <c r="BA362" s="1"/>
      <c r="BB362" s="1"/>
      <c r="BD362" s="1"/>
      <c r="BG362" s="1"/>
    </row>
    <row r="363" spans="1:59">
      <c r="A363" s="11"/>
      <c r="B363" s="317"/>
      <c r="C363" s="11"/>
      <c r="D363" s="11"/>
      <c r="F363" s="358"/>
      <c r="G363" s="11"/>
      <c r="H363" s="11"/>
      <c r="I363" s="526"/>
      <c r="J363" s="11"/>
      <c r="K363" s="11"/>
      <c r="L363" s="11"/>
      <c r="P363" s="11"/>
      <c r="Q363" s="11"/>
      <c r="R363" s="11"/>
      <c r="S363" s="11"/>
      <c r="T363" s="11"/>
      <c r="W363" s="11"/>
      <c r="X363" s="11"/>
      <c r="AC363" s="11"/>
      <c r="AD363" s="11"/>
      <c r="AE363" s="11"/>
      <c r="AG363" s="1"/>
      <c r="AI363" s="1"/>
      <c r="AQ363" s="1"/>
      <c r="AS363" s="1"/>
      <c r="AU363" s="1"/>
      <c r="AZ363" s="1"/>
      <c r="BA363" s="1"/>
      <c r="BB363" s="1"/>
      <c r="BD363" s="1"/>
      <c r="BG363" s="1"/>
    </row>
    <row r="364" spans="1:59">
      <c r="A364" s="11"/>
      <c r="B364" s="317"/>
      <c r="C364" s="11"/>
      <c r="D364" s="11"/>
      <c r="F364" s="358"/>
      <c r="G364" s="11"/>
      <c r="H364" s="11"/>
      <c r="I364" s="526"/>
      <c r="J364" s="11"/>
      <c r="K364" s="11"/>
      <c r="L364" s="11"/>
      <c r="P364" s="11"/>
      <c r="Q364" s="11"/>
      <c r="R364" s="11"/>
      <c r="S364" s="11"/>
      <c r="T364" s="11"/>
      <c r="W364" s="11"/>
      <c r="X364" s="11"/>
      <c r="AC364" s="11"/>
      <c r="AD364" s="11"/>
      <c r="AE364" s="11"/>
      <c r="AG364" s="1"/>
      <c r="AI364" s="1"/>
      <c r="AQ364" s="1"/>
      <c r="AS364" s="1"/>
      <c r="AU364" s="1"/>
      <c r="AZ364" s="1"/>
      <c r="BA364" s="1"/>
      <c r="BB364" s="1"/>
      <c r="BD364" s="1"/>
      <c r="BG364" s="1"/>
    </row>
    <row r="365" spans="1:59">
      <c r="A365" s="11"/>
      <c r="B365" s="317"/>
      <c r="C365" s="11"/>
      <c r="D365" s="11"/>
      <c r="F365" s="358"/>
      <c r="G365" s="11"/>
      <c r="H365" s="11"/>
      <c r="I365" s="526"/>
      <c r="J365" s="11"/>
      <c r="K365" s="11"/>
      <c r="L365" s="11"/>
      <c r="P365" s="11"/>
      <c r="Q365" s="11"/>
      <c r="R365" s="11"/>
      <c r="S365" s="11"/>
      <c r="T365" s="11"/>
      <c r="W365" s="11"/>
      <c r="X365" s="11"/>
      <c r="AC365" s="11"/>
      <c r="AD365" s="11"/>
      <c r="AE365" s="11"/>
      <c r="AG365" s="1"/>
      <c r="AI365" s="1"/>
      <c r="AQ365" s="1"/>
      <c r="AS365" s="1"/>
      <c r="AU365" s="1"/>
      <c r="AZ365" s="1"/>
      <c r="BA365" s="1"/>
      <c r="BB365" s="1"/>
      <c r="BD365" s="1"/>
      <c r="BG365" s="1"/>
    </row>
    <row r="366" spans="1:59">
      <c r="A366" s="11"/>
      <c r="B366" s="317"/>
      <c r="C366" s="11"/>
      <c r="D366" s="11"/>
      <c r="F366" s="358"/>
      <c r="G366" s="11"/>
      <c r="H366" s="11"/>
      <c r="I366" s="526"/>
      <c r="J366" s="11"/>
      <c r="K366" s="11"/>
      <c r="L366" s="11"/>
      <c r="P366" s="11"/>
      <c r="Q366" s="11"/>
      <c r="R366" s="11"/>
      <c r="S366" s="11"/>
      <c r="T366" s="11"/>
      <c r="W366" s="11"/>
      <c r="X366" s="11"/>
      <c r="AC366" s="11"/>
      <c r="AD366" s="11"/>
      <c r="AE366" s="11"/>
      <c r="AG366" s="1"/>
      <c r="AI366" s="1"/>
      <c r="AQ366" s="1"/>
      <c r="AS366" s="1"/>
      <c r="AU366" s="1"/>
      <c r="AZ366" s="1"/>
      <c r="BA366" s="1"/>
      <c r="BB366" s="1"/>
      <c r="BD366" s="1"/>
      <c r="BG366" s="1"/>
    </row>
    <row r="367" spans="1:59">
      <c r="A367" s="11"/>
      <c r="B367" s="317"/>
      <c r="C367" s="11"/>
      <c r="D367" s="11"/>
      <c r="F367" s="358"/>
      <c r="G367" s="11"/>
      <c r="H367" s="11"/>
      <c r="I367" s="526"/>
      <c r="J367" s="11"/>
      <c r="K367" s="11"/>
      <c r="L367" s="11"/>
      <c r="P367" s="11"/>
      <c r="Q367" s="11"/>
      <c r="R367" s="11"/>
      <c r="S367" s="11"/>
      <c r="T367" s="11"/>
      <c r="W367" s="11"/>
      <c r="X367" s="11"/>
      <c r="AC367" s="11"/>
      <c r="AD367" s="11"/>
      <c r="AE367" s="11"/>
      <c r="AG367" s="1"/>
      <c r="AI367" s="1"/>
      <c r="AQ367" s="1"/>
      <c r="AS367" s="1"/>
      <c r="AU367" s="1"/>
      <c r="AZ367" s="1"/>
      <c r="BA367" s="1"/>
      <c r="BB367" s="1"/>
      <c r="BD367" s="1"/>
      <c r="BG367" s="1"/>
    </row>
    <row r="368" spans="1:59">
      <c r="A368" s="11"/>
      <c r="B368" s="317"/>
      <c r="C368" s="11"/>
      <c r="D368" s="11"/>
      <c r="F368" s="358"/>
      <c r="G368" s="11"/>
      <c r="H368" s="11"/>
      <c r="I368" s="526"/>
      <c r="J368" s="11"/>
      <c r="K368" s="11"/>
      <c r="L368" s="11"/>
      <c r="P368" s="11"/>
      <c r="Q368" s="11"/>
      <c r="R368" s="11"/>
      <c r="S368" s="11"/>
      <c r="T368" s="11"/>
      <c r="W368" s="11"/>
      <c r="X368" s="11"/>
      <c r="AC368" s="11"/>
      <c r="AD368" s="11"/>
      <c r="AE368" s="11"/>
      <c r="AG368" s="1"/>
      <c r="AI368" s="1"/>
      <c r="AQ368" s="1"/>
      <c r="AS368" s="1"/>
      <c r="AU368" s="1"/>
      <c r="AZ368" s="1"/>
      <c r="BA368" s="1"/>
      <c r="BB368" s="1"/>
      <c r="BD368" s="1"/>
      <c r="BG368" s="1"/>
    </row>
    <row r="369" spans="1:59">
      <c r="A369" s="11"/>
      <c r="B369" s="317"/>
      <c r="C369" s="11"/>
      <c r="D369" s="11"/>
      <c r="F369" s="358"/>
      <c r="G369" s="11"/>
      <c r="H369" s="11"/>
      <c r="I369" s="526"/>
      <c r="J369" s="11"/>
      <c r="K369" s="11"/>
      <c r="L369" s="11"/>
      <c r="P369" s="11"/>
      <c r="Q369" s="11"/>
      <c r="R369" s="11"/>
      <c r="S369" s="11"/>
      <c r="T369" s="11"/>
      <c r="W369" s="11"/>
      <c r="X369" s="11"/>
      <c r="AC369" s="11"/>
      <c r="AD369" s="11"/>
      <c r="AE369" s="11"/>
      <c r="AG369" s="1"/>
      <c r="AI369" s="1"/>
      <c r="AQ369" s="1"/>
      <c r="AS369" s="1"/>
      <c r="AU369" s="1"/>
      <c r="AZ369" s="1"/>
      <c r="BA369" s="1"/>
      <c r="BB369" s="1"/>
      <c r="BD369" s="1"/>
      <c r="BG369" s="1"/>
    </row>
    <row r="370" spans="1:59">
      <c r="A370" s="11"/>
      <c r="B370" s="317"/>
      <c r="C370" s="11"/>
      <c r="D370" s="11"/>
      <c r="F370" s="358"/>
      <c r="G370" s="11"/>
      <c r="H370" s="11"/>
      <c r="I370" s="526"/>
      <c r="J370" s="11"/>
      <c r="K370" s="11"/>
      <c r="L370" s="11"/>
      <c r="P370" s="11"/>
      <c r="Q370" s="11"/>
      <c r="R370" s="11"/>
      <c r="S370" s="11"/>
      <c r="T370" s="11"/>
      <c r="W370" s="11"/>
      <c r="X370" s="11"/>
      <c r="AC370" s="11"/>
      <c r="AD370" s="11"/>
      <c r="AE370" s="11"/>
      <c r="AG370" s="1"/>
      <c r="AI370" s="1"/>
      <c r="AQ370" s="1"/>
      <c r="AS370" s="1"/>
      <c r="AU370" s="1"/>
      <c r="AZ370" s="1"/>
      <c r="BA370" s="1"/>
      <c r="BB370" s="1"/>
      <c r="BD370" s="1"/>
      <c r="BG370" s="1"/>
    </row>
    <row r="371" spans="1:59">
      <c r="A371" s="11"/>
      <c r="B371" s="317"/>
      <c r="C371" s="11"/>
      <c r="D371" s="11"/>
      <c r="F371" s="358"/>
      <c r="G371" s="11"/>
      <c r="H371" s="11"/>
      <c r="I371" s="526"/>
      <c r="J371" s="11"/>
      <c r="K371" s="11"/>
      <c r="L371" s="11"/>
      <c r="P371" s="11"/>
      <c r="Q371" s="11"/>
      <c r="R371" s="11"/>
      <c r="S371" s="11"/>
      <c r="T371" s="11"/>
      <c r="W371" s="11"/>
      <c r="X371" s="11"/>
      <c r="AC371" s="11"/>
      <c r="AD371" s="11"/>
      <c r="AE371" s="11"/>
      <c r="AG371" s="1"/>
      <c r="AI371" s="1"/>
      <c r="AQ371" s="1"/>
      <c r="AS371" s="1"/>
      <c r="AU371" s="1"/>
      <c r="AZ371" s="1"/>
      <c r="BA371" s="1"/>
      <c r="BB371" s="1"/>
      <c r="BD371" s="1"/>
      <c r="BG371" s="1"/>
    </row>
    <row r="372" spans="1:59">
      <c r="A372" s="11"/>
      <c r="B372" s="317"/>
      <c r="C372" s="11"/>
      <c r="D372" s="11"/>
      <c r="F372" s="358"/>
      <c r="G372" s="11"/>
      <c r="H372" s="11"/>
      <c r="I372" s="526"/>
      <c r="J372" s="11"/>
      <c r="K372" s="11"/>
      <c r="L372" s="11"/>
      <c r="P372" s="11"/>
      <c r="Q372" s="11"/>
      <c r="R372" s="11"/>
      <c r="S372" s="11"/>
      <c r="T372" s="11"/>
      <c r="W372" s="11"/>
      <c r="X372" s="11"/>
      <c r="AC372" s="11"/>
      <c r="AD372" s="11"/>
      <c r="AE372" s="11"/>
      <c r="AG372" s="1"/>
      <c r="AI372" s="1"/>
      <c r="AQ372" s="1"/>
      <c r="AS372" s="1"/>
      <c r="AU372" s="1"/>
      <c r="AZ372" s="1"/>
      <c r="BA372" s="1"/>
      <c r="BB372" s="1"/>
      <c r="BD372" s="1"/>
      <c r="BG372" s="1"/>
    </row>
    <row r="373" spans="1:59">
      <c r="A373" s="11"/>
      <c r="B373" s="317"/>
      <c r="C373" s="11"/>
      <c r="D373" s="11"/>
      <c r="F373" s="358"/>
      <c r="G373" s="11"/>
      <c r="H373" s="11"/>
      <c r="I373" s="526"/>
      <c r="J373" s="11"/>
      <c r="K373" s="11"/>
      <c r="L373" s="11"/>
      <c r="P373" s="11"/>
      <c r="Q373" s="11"/>
      <c r="R373" s="11"/>
      <c r="S373" s="11"/>
      <c r="T373" s="11"/>
      <c r="W373" s="11"/>
      <c r="X373" s="11"/>
      <c r="AC373" s="11"/>
      <c r="AD373" s="11"/>
      <c r="AE373" s="11"/>
      <c r="AG373" s="1"/>
      <c r="AI373" s="1"/>
      <c r="AQ373" s="1"/>
      <c r="AS373" s="1"/>
      <c r="AU373" s="1"/>
      <c r="AZ373" s="1"/>
      <c r="BA373" s="1"/>
      <c r="BB373" s="1"/>
      <c r="BD373" s="1"/>
      <c r="BG373" s="1"/>
    </row>
    <row r="374" spans="1:59">
      <c r="A374" s="11"/>
      <c r="B374" s="317"/>
      <c r="C374" s="11"/>
      <c r="D374" s="11"/>
      <c r="F374" s="358"/>
      <c r="G374" s="11"/>
      <c r="H374" s="11"/>
      <c r="I374" s="526"/>
      <c r="J374" s="11"/>
      <c r="K374" s="11"/>
      <c r="L374" s="11"/>
      <c r="P374" s="11"/>
      <c r="Q374" s="11"/>
      <c r="R374" s="11"/>
      <c r="S374" s="11"/>
      <c r="T374" s="11"/>
      <c r="W374" s="11"/>
      <c r="X374" s="11"/>
      <c r="AC374" s="11"/>
      <c r="AD374" s="11"/>
      <c r="AE374" s="11"/>
      <c r="AG374" s="1"/>
      <c r="AI374" s="1"/>
      <c r="AQ374" s="1"/>
      <c r="AS374" s="1"/>
      <c r="AU374" s="1"/>
      <c r="AZ374" s="1"/>
      <c r="BA374" s="1"/>
      <c r="BB374" s="1"/>
      <c r="BD374" s="1"/>
      <c r="BG374" s="1"/>
    </row>
    <row r="375" spans="1:59">
      <c r="A375" s="11"/>
      <c r="B375" s="317"/>
      <c r="C375" s="11"/>
      <c r="D375" s="11"/>
      <c r="F375" s="358"/>
      <c r="G375" s="11"/>
      <c r="H375" s="11"/>
      <c r="I375" s="526"/>
      <c r="J375" s="11"/>
      <c r="K375" s="11"/>
      <c r="L375" s="11"/>
      <c r="P375" s="11"/>
      <c r="Q375" s="11"/>
      <c r="R375" s="11"/>
      <c r="S375" s="11"/>
      <c r="T375" s="11"/>
      <c r="W375" s="11"/>
      <c r="X375" s="11"/>
      <c r="AC375" s="11"/>
      <c r="AD375" s="11"/>
      <c r="AE375" s="11"/>
      <c r="AG375" s="1"/>
      <c r="AI375" s="1"/>
      <c r="AQ375" s="1"/>
      <c r="AS375" s="1"/>
      <c r="AU375" s="1"/>
      <c r="AZ375" s="1"/>
      <c r="BA375" s="1"/>
      <c r="BB375" s="1"/>
      <c r="BD375" s="1"/>
      <c r="BG375" s="1"/>
    </row>
    <row r="376" spans="1:59">
      <c r="A376" s="11"/>
      <c r="B376" s="317"/>
      <c r="C376" s="11"/>
      <c r="D376" s="11"/>
      <c r="F376" s="358"/>
      <c r="G376" s="11"/>
      <c r="H376" s="11"/>
      <c r="I376" s="526"/>
      <c r="J376" s="11"/>
      <c r="K376" s="11"/>
      <c r="L376" s="11"/>
      <c r="P376" s="11"/>
      <c r="Q376" s="11"/>
      <c r="R376" s="11"/>
      <c r="S376" s="11"/>
      <c r="T376" s="11"/>
      <c r="W376" s="11"/>
      <c r="X376" s="11"/>
      <c r="AC376" s="11"/>
      <c r="AD376" s="11"/>
      <c r="AE376" s="11"/>
      <c r="AG376" s="1"/>
      <c r="AI376" s="1"/>
      <c r="AQ376" s="1"/>
      <c r="AS376" s="1"/>
      <c r="AU376" s="1"/>
      <c r="AZ376" s="1"/>
      <c r="BA376" s="1"/>
      <c r="BB376" s="1"/>
      <c r="BD376" s="1"/>
      <c r="BG376" s="1"/>
    </row>
    <row r="377" spans="1:59">
      <c r="A377" s="11"/>
      <c r="B377" s="317"/>
      <c r="C377" s="11"/>
      <c r="D377" s="11"/>
      <c r="F377" s="358"/>
      <c r="G377" s="11"/>
      <c r="H377" s="11"/>
      <c r="I377" s="526"/>
      <c r="J377" s="11"/>
      <c r="K377" s="11"/>
      <c r="L377" s="11"/>
      <c r="P377" s="11"/>
      <c r="Q377" s="11"/>
      <c r="R377" s="11"/>
      <c r="S377" s="11"/>
      <c r="T377" s="11"/>
      <c r="W377" s="11"/>
      <c r="X377" s="11"/>
      <c r="AC377" s="11"/>
      <c r="AD377" s="11"/>
      <c r="AE377" s="11"/>
      <c r="AG377" s="1"/>
      <c r="AI377" s="1"/>
      <c r="AQ377" s="1"/>
      <c r="AS377" s="1"/>
      <c r="AU377" s="1"/>
      <c r="AZ377" s="1"/>
      <c r="BA377" s="1"/>
      <c r="BB377" s="1"/>
      <c r="BD377" s="1"/>
      <c r="BG377" s="1"/>
    </row>
    <row r="378" spans="1:59">
      <c r="A378" s="11"/>
      <c r="B378" s="317"/>
      <c r="C378" s="11"/>
      <c r="D378" s="11"/>
      <c r="F378" s="358"/>
      <c r="G378" s="11"/>
      <c r="H378" s="11"/>
      <c r="I378" s="526"/>
      <c r="J378" s="11"/>
      <c r="K378" s="11"/>
      <c r="L378" s="11"/>
      <c r="P378" s="11"/>
      <c r="Q378" s="11"/>
      <c r="R378" s="11"/>
      <c r="S378" s="11"/>
      <c r="T378" s="11"/>
      <c r="W378" s="11"/>
      <c r="X378" s="11"/>
      <c r="AC378" s="11"/>
      <c r="AD378" s="11"/>
      <c r="AE378" s="11"/>
      <c r="AG378" s="1"/>
      <c r="AI378" s="1"/>
      <c r="AQ378" s="1"/>
      <c r="AS378" s="1"/>
      <c r="AU378" s="1"/>
      <c r="AZ378" s="1"/>
      <c r="BA378" s="1"/>
      <c r="BB378" s="1"/>
      <c r="BD378" s="1"/>
      <c r="BG378" s="1"/>
    </row>
    <row r="379" spans="1:59">
      <c r="A379" s="11"/>
      <c r="B379" s="317"/>
      <c r="C379" s="11"/>
      <c r="D379" s="11"/>
      <c r="F379" s="358"/>
      <c r="G379" s="11"/>
      <c r="H379" s="11"/>
      <c r="I379" s="526"/>
      <c r="J379" s="11"/>
      <c r="K379" s="11"/>
      <c r="L379" s="11"/>
      <c r="P379" s="11"/>
      <c r="Q379" s="11"/>
      <c r="R379" s="11"/>
      <c r="S379" s="11"/>
      <c r="T379" s="11"/>
      <c r="W379" s="11"/>
      <c r="X379" s="11"/>
      <c r="AC379" s="11"/>
      <c r="AD379" s="11"/>
      <c r="AE379" s="11"/>
      <c r="AG379" s="1"/>
      <c r="AI379" s="1"/>
      <c r="AQ379" s="1"/>
      <c r="AS379" s="1"/>
      <c r="AU379" s="1"/>
      <c r="AZ379" s="1"/>
      <c r="BA379" s="1"/>
      <c r="BB379" s="1"/>
      <c r="BD379" s="1"/>
      <c r="BG379" s="1"/>
    </row>
    <row r="380" spans="1:59">
      <c r="A380" s="11"/>
      <c r="B380" s="317"/>
      <c r="C380" s="11"/>
      <c r="D380" s="11"/>
      <c r="F380" s="358"/>
      <c r="G380" s="11"/>
      <c r="H380" s="11"/>
      <c r="I380" s="526"/>
      <c r="J380" s="11"/>
      <c r="K380" s="11"/>
      <c r="L380" s="11"/>
      <c r="P380" s="11"/>
      <c r="Q380" s="11"/>
      <c r="R380" s="11"/>
      <c r="S380" s="11"/>
      <c r="T380" s="11"/>
      <c r="W380" s="11"/>
      <c r="X380" s="11"/>
      <c r="AC380" s="11"/>
      <c r="AD380" s="11"/>
      <c r="AE380" s="11"/>
      <c r="AG380" s="1"/>
      <c r="AI380" s="1"/>
      <c r="AQ380" s="1"/>
      <c r="AS380" s="1"/>
      <c r="AU380" s="1"/>
      <c r="AZ380" s="1"/>
      <c r="BA380" s="1"/>
      <c r="BB380" s="1"/>
      <c r="BD380" s="1"/>
      <c r="BG380" s="1"/>
    </row>
    <row r="381" spans="1:59">
      <c r="A381" s="11"/>
      <c r="B381" s="317"/>
      <c r="C381" s="11"/>
      <c r="D381" s="11"/>
      <c r="F381" s="358"/>
      <c r="G381" s="11"/>
      <c r="H381" s="11"/>
      <c r="I381" s="526"/>
      <c r="J381" s="11"/>
      <c r="K381" s="11"/>
      <c r="L381" s="11"/>
      <c r="P381" s="11"/>
      <c r="Q381" s="11"/>
      <c r="R381" s="11"/>
      <c r="S381" s="11"/>
      <c r="T381" s="11"/>
      <c r="W381" s="11"/>
      <c r="X381" s="11"/>
      <c r="AC381" s="11"/>
      <c r="AD381" s="11"/>
      <c r="AE381" s="11"/>
      <c r="AG381" s="1"/>
      <c r="AI381" s="1"/>
      <c r="AQ381" s="1"/>
      <c r="AS381" s="1"/>
      <c r="AU381" s="1"/>
      <c r="AZ381" s="1"/>
      <c r="BA381" s="1"/>
      <c r="BB381" s="1"/>
      <c r="BD381" s="1"/>
      <c r="BG381" s="1"/>
    </row>
    <row r="382" spans="1:59">
      <c r="A382" s="11"/>
      <c r="B382" s="317"/>
      <c r="C382" s="11"/>
      <c r="D382" s="11"/>
      <c r="F382" s="358"/>
      <c r="G382" s="11"/>
      <c r="H382" s="11"/>
      <c r="I382" s="526"/>
      <c r="J382" s="11"/>
      <c r="K382" s="11"/>
      <c r="L382" s="11"/>
      <c r="P382" s="11"/>
      <c r="Q382" s="11"/>
      <c r="R382" s="11"/>
      <c r="S382" s="11"/>
      <c r="T382" s="11"/>
      <c r="W382" s="11"/>
      <c r="X382" s="11"/>
      <c r="AC382" s="11"/>
      <c r="AD382" s="11"/>
      <c r="AE382" s="11"/>
      <c r="AG382" s="1"/>
      <c r="AI382" s="1"/>
      <c r="AQ382" s="1"/>
      <c r="AS382" s="1"/>
      <c r="AU382" s="1"/>
      <c r="AZ382" s="1"/>
      <c r="BA382" s="1"/>
      <c r="BB382" s="1"/>
      <c r="BD382" s="1"/>
      <c r="BG382" s="1"/>
    </row>
    <row r="383" spans="1:59">
      <c r="A383" s="11"/>
      <c r="B383" s="317"/>
      <c r="C383" s="11"/>
      <c r="D383" s="11"/>
      <c r="F383" s="358"/>
      <c r="G383" s="11"/>
      <c r="H383" s="11"/>
      <c r="I383" s="526"/>
      <c r="J383" s="11"/>
      <c r="K383" s="11"/>
      <c r="L383" s="11"/>
      <c r="P383" s="11"/>
      <c r="Q383" s="11"/>
      <c r="R383" s="11"/>
      <c r="S383" s="11"/>
      <c r="T383" s="11"/>
      <c r="W383" s="11"/>
      <c r="X383" s="11"/>
      <c r="AC383" s="11"/>
      <c r="AD383" s="11"/>
      <c r="AE383" s="11"/>
      <c r="AG383" s="1"/>
      <c r="AI383" s="1"/>
      <c r="AQ383" s="1"/>
      <c r="AS383" s="1"/>
      <c r="AU383" s="1"/>
      <c r="AZ383" s="1"/>
      <c r="BA383" s="1"/>
      <c r="BB383" s="1"/>
      <c r="BD383" s="1"/>
      <c r="BG383" s="1"/>
    </row>
    <row r="384" spans="1:59">
      <c r="A384" s="11"/>
      <c r="B384" s="317"/>
      <c r="C384" s="11"/>
      <c r="D384" s="11"/>
      <c r="F384" s="358"/>
      <c r="G384" s="11"/>
      <c r="H384" s="11"/>
      <c r="I384" s="526"/>
      <c r="J384" s="11"/>
      <c r="K384" s="11"/>
      <c r="L384" s="11"/>
      <c r="P384" s="11"/>
      <c r="Q384" s="11"/>
      <c r="R384" s="11"/>
      <c r="S384" s="11"/>
      <c r="T384" s="11"/>
      <c r="W384" s="11"/>
      <c r="X384" s="11"/>
      <c r="AC384" s="11"/>
      <c r="AD384" s="11"/>
      <c r="AE384" s="11"/>
      <c r="AG384" s="1"/>
      <c r="AI384" s="1"/>
      <c r="AQ384" s="1"/>
      <c r="AS384" s="1"/>
      <c r="AU384" s="1"/>
      <c r="AZ384" s="1"/>
      <c r="BA384" s="1"/>
      <c r="BB384" s="1"/>
      <c r="BD384" s="1"/>
      <c r="BG384" s="1"/>
    </row>
    <row r="385" spans="1:59">
      <c r="A385" s="11"/>
      <c r="B385" s="317"/>
      <c r="C385" s="11"/>
      <c r="D385" s="11"/>
      <c r="F385" s="358"/>
      <c r="G385" s="11"/>
      <c r="H385" s="11"/>
      <c r="I385" s="526"/>
      <c r="J385" s="11"/>
      <c r="K385" s="11"/>
      <c r="L385" s="11"/>
      <c r="P385" s="11"/>
      <c r="Q385" s="11"/>
      <c r="R385" s="11"/>
      <c r="S385" s="11"/>
      <c r="T385" s="11"/>
      <c r="W385" s="11"/>
      <c r="X385" s="11"/>
      <c r="AC385" s="11"/>
      <c r="AD385" s="11"/>
      <c r="AE385" s="11"/>
      <c r="AG385" s="1"/>
      <c r="AI385" s="1"/>
      <c r="AQ385" s="1"/>
      <c r="AS385" s="1"/>
      <c r="AU385" s="1"/>
      <c r="AZ385" s="1"/>
      <c r="BA385" s="1"/>
      <c r="BB385" s="1"/>
      <c r="BD385" s="1"/>
      <c r="BG385" s="1"/>
    </row>
    <row r="386" spans="1:59">
      <c r="A386" s="11"/>
      <c r="B386" s="317"/>
      <c r="C386" s="11"/>
      <c r="D386" s="11"/>
      <c r="F386" s="358"/>
      <c r="G386" s="11"/>
      <c r="H386" s="11"/>
      <c r="I386" s="526"/>
      <c r="J386" s="11"/>
      <c r="K386" s="11"/>
      <c r="L386" s="11"/>
      <c r="P386" s="11"/>
      <c r="Q386" s="11"/>
      <c r="R386" s="11"/>
      <c r="S386" s="11"/>
      <c r="T386" s="11"/>
      <c r="W386" s="11"/>
      <c r="X386" s="11"/>
      <c r="AC386" s="11"/>
      <c r="AD386" s="11"/>
      <c r="AE386" s="11"/>
      <c r="AG386" s="1"/>
      <c r="AI386" s="1"/>
      <c r="AQ386" s="1"/>
      <c r="AS386" s="1"/>
      <c r="AU386" s="1"/>
      <c r="AZ386" s="1"/>
      <c r="BA386" s="1"/>
      <c r="BB386" s="1"/>
      <c r="BD386" s="1"/>
      <c r="BG386" s="1"/>
    </row>
    <row r="387" spans="1:59">
      <c r="A387" s="11"/>
      <c r="B387" s="317"/>
      <c r="C387" s="11"/>
      <c r="D387" s="11"/>
      <c r="F387" s="358"/>
      <c r="G387" s="11"/>
      <c r="H387" s="11"/>
      <c r="I387" s="526"/>
      <c r="J387" s="11"/>
      <c r="K387" s="11"/>
      <c r="L387" s="11"/>
      <c r="P387" s="11"/>
      <c r="Q387" s="11"/>
      <c r="R387" s="11"/>
      <c r="S387" s="11"/>
      <c r="T387" s="11"/>
      <c r="W387" s="11"/>
      <c r="X387" s="11"/>
      <c r="AC387" s="11"/>
      <c r="AD387" s="11"/>
      <c r="AE387" s="11"/>
      <c r="AG387" s="1"/>
      <c r="AI387" s="1"/>
      <c r="AQ387" s="1"/>
      <c r="AS387" s="1"/>
      <c r="AU387" s="1"/>
      <c r="AZ387" s="1"/>
      <c r="BA387" s="1"/>
      <c r="BB387" s="1"/>
      <c r="BD387" s="1"/>
      <c r="BG387" s="1"/>
    </row>
    <row r="388" spans="1:59">
      <c r="A388" s="11"/>
      <c r="B388" s="317"/>
      <c r="C388" s="11"/>
      <c r="D388" s="11"/>
      <c r="F388" s="358"/>
      <c r="G388" s="11"/>
      <c r="H388" s="11"/>
      <c r="I388" s="526"/>
      <c r="J388" s="11"/>
      <c r="K388" s="11"/>
      <c r="L388" s="11"/>
      <c r="P388" s="11"/>
      <c r="Q388" s="11"/>
      <c r="R388" s="11"/>
      <c r="S388" s="11"/>
      <c r="T388" s="11"/>
      <c r="W388" s="11"/>
      <c r="X388" s="11"/>
      <c r="AC388" s="11"/>
      <c r="AD388" s="11"/>
      <c r="AE388" s="11"/>
      <c r="AG388" s="1"/>
      <c r="AI388" s="1"/>
      <c r="AQ388" s="1"/>
      <c r="AS388" s="1"/>
      <c r="AU388" s="1"/>
      <c r="AZ388" s="1"/>
      <c r="BA388" s="1"/>
      <c r="BB388" s="1"/>
      <c r="BD388" s="1"/>
      <c r="BG388" s="1"/>
    </row>
    <row r="389" spans="1:59">
      <c r="A389" s="11"/>
      <c r="B389" s="317"/>
      <c r="C389" s="11"/>
      <c r="D389" s="11"/>
      <c r="F389" s="358"/>
      <c r="G389" s="11"/>
      <c r="H389" s="11"/>
      <c r="I389" s="526"/>
      <c r="J389" s="11"/>
      <c r="K389" s="11"/>
      <c r="L389" s="11"/>
      <c r="P389" s="11"/>
      <c r="Q389" s="11"/>
      <c r="R389" s="11"/>
      <c r="S389" s="11"/>
      <c r="T389" s="11"/>
      <c r="W389" s="11"/>
      <c r="X389" s="11"/>
      <c r="AC389" s="11"/>
      <c r="AD389" s="11"/>
      <c r="AE389" s="11"/>
      <c r="AG389" s="1"/>
      <c r="AI389" s="1"/>
      <c r="AQ389" s="1"/>
      <c r="AS389" s="1"/>
      <c r="AU389" s="1"/>
      <c r="AZ389" s="1"/>
      <c r="BA389" s="1"/>
      <c r="BB389" s="1"/>
      <c r="BD389" s="1"/>
      <c r="BG389" s="1"/>
    </row>
    <row r="390" spans="1:59">
      <c r="A390" s="11"/>
      <c r="B390" s="317"/>
      <c r="C390" s="11"/>
      <c r="D390" s="11"/>
      <c r="F390" s="358"/>
      <c r="G390" s="11"/>
      <c r="H390" s="11"/>
      <c r="I390" s="526"/>
      <c r="J390" s="11"/>
      <c r="K390" s="11"/>
      <c r="L390" s="11"/>
      <c r="P390" s="11"/>
      <c r="Q390" s="11"/>
      <c r="R390" s="11"/>
      <c r="S390" s="11"/>
      <c r="T390" s="11"/>
      <c r="W390" s="11"/>
      <c r="X390" s="11"/>
      <c r="AC390" s="11"/>
      <c r="AD390" s="11"/>
      <c r="AE390" s="11"/>
      <c r="AG390" s="1"/>
      <c r="AI390" s="1"/>
      <c r="AQ390" s="1"/>
      <c r="AS390" s="1"/>
      <c r="AU390" s="1"/>
      <c r="AZ390" s="1"/>
      <c r="BA390" s="1"/>
      <c r="BB390" s="1"/>
      <c r="BD390" s="1"/>
      <c r="BG390" s="1"/>
    </row>
    <row r="391" spans="1:59">
      <c r="A391" s="11"/>
      <c r="B391" s="317"/>
      <c r="C391" s="11"/>
      <c r="D391" s="11"/>
      <c r="F391" s="358"/>
      <c r="G391" s="11"/>
      <c r="H391" s="11"/>
      <c r="I391" s="526"/>
      <c r="J391" s="11"/>
      <c r="K391" s="11"/>
      <c r="L391" s="11"/>
      <c r="P391" s="11"/>
      <c r="Q391" s="11"/>
      <c r="R391" s="11"/>
      <c r="S391" s="11"/>
      <c r="T391" s="11"/>
      <c r="W391" s="11"/>
      <c r="X391" s="11"/>
      <c r="AC391" s="11"/>
      <c r="AD391" s="11"/>
      <c r="AE391" s="11"/>
      <c r="AG391" s="1"/>
      <c r="AI391" s="1"/>
      <c r="AQ391" s="1"/>
      <c r="AS391" s="1"/>
      <c r="AU391" s="1"/>
      <c r="AZ391" s="1"/>
      <c r="BA391" s="1"/>
      <c r="BB391" s="1"/>
      <c r="BD391" s="1"/>
      <c r="BG391" s="1"/>
    </row>
    <row r="392" spans="1:59">
      <c r="A392" s="11"/>
      <c r="B392" s="317"/>
      <c r="C392" s="11"/>
      <c r="D392" s="11"/>
      <c r="F392" s="358"/>
      <c r="G392" s="11"/>
      <c r="H392" s="11"/>
      <c r="I392" s="526"/>
      <c r="J392" s="11"/>
      <c r="K392" s="11"/>
      <c r="L392" s="11"/>
      <c r="P392" s="11"/>
      <c r="Q392" s="11"/>
      <c r="R392" s="11"/>
      <c r="S392" s="11"/>
      <c r="T392" s="11"/>
      <c r="W392" s="11"/>
      <c r="X392" s="11"/>
      <c r="AC392" s="11"/>
      <c r="AD392" s="11"/>
      <c r="AE392" s="11"/>
      <c r="AG392" s="1"/>
      <c r="AI392" s="1"/>
      <c r="AQ392" s="1"/>
      <c r="AS392" s="1"/>
      <c r="AU392" s="1"/>
      <c r="AZ392" s="1"/>
      <c r="BA392" s="1"/>
      <c r="BB392" s="1"/>
      <c r="BD392" s="1"/>
      <c r="BG392" s="1"/>
    </row>
    <row r="393" spans="1:59">
      <c r="A393" s="11"/>
      <c r="B393" s="317"/>
      <c r="C393" s="11"/>
      <c r="D393" s="11"/>
      <c r="F393" s="358"/>
      <c r="G393" s="11"/>
      <c r="H393" s="11"/>
      <c r="I393" s="526"/>
      <c r="J393" s="11"/>
      <c r="K393" s="11"/>
      <c r="L393" s="11"/>
      <c r="P393" s="11"/>
      <c r="Q393" s="11"/>
      <c r="R393" s="11"/>
      <c r="S393" s="11"/>
      <c r="T393" s="11"/>
      <c r="W393" s="11"/>
      <c r="X393" s="11"/>
      <c r="AC393" s="11"/>
      <c r="AD393" s="11"/>
      <c r="AE393" s="11"/>
      <c r="AG393" s="1"/>
      <c r="AI393" s="1"/>
      <c r="AQ393" s="1"/>
      <c r="AS393" s="1"/>
      <c r="AU393" s="1"/>
      <c r="AZ393" s="1"/>
      <c r="BA393" s="1"/>
      <c r="BB393" s="1"/>
      <c r="BD393" s="1"/>
      <c r="BG393" s="1"/>
    </row>
    <row r="394" spans="1:59">
      <c r="A394" s="11"/>
      <c r="B394" s="317"/>
      <c r="C394" s="11"/>
      <c r="D394" s="11"/>
      <c r="F394" s="358"/>
      <c r="G394" s="11"/>
      <c r="H394" s="11"/>
      <c r="I394" s="526"/>
      <c r="J394" s="11"/>
      <c r="K394" s="11"/>
      <c r="L394" s="11"/>
      <c r="P394" s="11"/>
      <c r="Q394" s="11"/>
      <c r="R394" s="11"/>
      <c r="S394" s="11"/>
      <c r="T394" s="11"/>
      <c r="W394" s="11"/>
      <c r="X394" s="11"/>
      <c r="AC394" s="11"/>
      <c r="AD394" s="11"/>
      <c r="AE394" s="11"/>
      <c r="AG394" s="1"/>
      <c r="AI394" s="1"/>
      <c r="AQ394" s="1"/>
      <c r="AS394" s="1"/>
      <c r="AU394" s="1"/>
      <c r="AZ394" s="1"/>
      <c r="BA394" s="1"/>
      <c r="BB394" s="1"/>
      <c r="BD394" s="1"/>
      <c r="BG394" s="1"/>
    </row>
    <row r="395" spans="1:59">
      <c r="A395" s="11"/>
      <c r="B395" s="317"/>
      <c r="C395" s="11"/>
      <c r="D395" s="11"/>
      <c r="F395" s="358"/>
      <c r="G395" s="11"/>
      <c r="H395" s="11"/>
      <c r="I395" s="526"/>
      <c r="J395" s="11"/>
      <c r="K395" s="11"/>
      <c r="L395" s="11"/>
      <c r="P395" s="11"/>
      <c r="Q395" s="11"/>
      <c r="R395" s="11"/>
      <c r="S395" s="11"/>
      <c r="T395" s="11"/>
      <c r="W395" s="11"/>
      <c r="X395" s="11"/>
      <c r="AC395" s="11"/>
      <c r="AD395" s="11"/>
      <c r="AE395" s="11"/>
      <c r="AG395" s="1"/>
      <c r="AI395" s="1"/>
      <c r="AQ395" s="1"/>
      <c r="AS395" s="1"/>
      <c r="AU395" s="1"/>
      <c r="AZ395" s="1"/>
      <c r="BA395" s="1"/>
      <c r="BB395" s="1"/>
      <c r="BD395" s="1"/>
      <c r="BG395" s="1"/>
    </row>
    <row r="396" spans="1:59">
      <c r="A396" s="11"/>
      <c r="B396" s="317"/>
      <c r="C396" s="11"/>
      <c r="D396" s="11"/>
      <c r="F396" s="358"/>
      <c r="G396" s="11"/>
      <c r="H396" s="11"/>
      <c r="I396" s="526"/>
      <c r="J396" s="11"/>
      <c r="K396" s="11"/>
      <c r="L396" s="11"/>
      <c r="P396" s="11"/>
      <c r="Q396" s="11"/>
      <c r="R396" s="11"/>
      <c r="S396" s="11"/>
      <c r="T396" s="11"/>
      <c r="W396" s="11"/>
      <c r="X396" s="11"/>
      <c r="AC396" s="11"/>
      <c r="AD396" s="11"/>
      <c r="AE396" s="11"/>
      <c r="AG396" s="1"/>
      <c r="AI396" s="1"/>
      <c r="AQ396" s="1"/>
      <c r="AS396" s="1"/>
      <c r="AU396" s="1"/>
      <c r="AZ396" s="1"/>
      <c r="BA396" s="1"/>
      <c r="BB396" s="1"/>
      <c r="BD396" s="1"/>
      <c r="BG396" s="1"/>
    </row>
    <row r="397" spans="1:59">
      <c r="A397" s="11"/>
      <c r="B397" s="317"/>
      <c r="C397" s="11"/>
      <c r="D397" s="11"/>
      <c r="F397" s="358"/>
      <c r="G397" s="11"/>
      <c r="H397" s="11"/>
      <c r="I397" s="526"/>
      <c r="J397" s="11"/>
      <c r="K397" s="11"/>
      <c r="L397" s="11"/>
      <c r="P397" s="11"/>
      <c r="Q397" s="11"/>
      <c r="R397" s="11"/>
      <c r="S397" s="11"/>
      <c r="T397" s="11"/>
      <c r="W397" s="11"/>
      <c r="X397" s="11"/>
      <c r="AC397" s="11"/>
      <c r="AD397" s="11"/>
      <c r="AE397" s="11"/>
      <c r="AG397" s="1"/>
      <c r="AI397" s="1"/>
      <c r="AQ397" s="1"/>
      <c r="AS397" s="1"/>
      <c r="AU397" s="1"/>
      <c r="AZ397" s="1"/>
      <c r="BA397" s="1"/>
      <c r="BB397" s="1"/>
      <c r="BD397" s="1"/>
      <c r="BG397" s="1"/>
    </row>
    <row r="398" spans="1:59">
      <c r="A398" s="11"/>
      <c r="B398" s="317"/>
      <c r="C398" s="11"/>
      <c r="D398" s="11"/>
      <c r="F398" s="358"/>
      <c r="G398" s="11"/>
      <c r="H398" s="11"/>
      <c r="I398" s="526"/>
      <c r="J398" s="11"/>
      <c r="K398" s="11"/>
      <c r="L398" s="11"/>
      <c r="P398" s="11"/>
      <c r="Q398" s="11"/>
      <c r="R398" s="11"/>
      <c r="S398" s="11"/>
      <c r="T398" s="11"/>
      <c r="W398" s="11"/>
      <c r="X398" s="11"/>
      <c r="AC398" s="11"/>
      <c r="AD398" s="11"/>
      <c r="AE398" s="11"/>
      <c r="AG398" s="1"/>
      <c r="AI398" s="1"/>
      <c r="AQ398" s="1"/>
      <c r="AS398" s="1"/>
      <c r="AU398" s="1"/>
      <c r="AZ398" s="1"/>
      <c r="BA398" s="1"/>
      <c r="BB398" s="1"/>
      <c r="BD398" s="1"/>
      <c r="BG398" s="1"/>
    </row>
    <row r="399" spans="1:59">
      <c r="A399" s="11"/>
      <c r="B399" s="317"/>
      <c r="C399" s="11"/>
      <c r="D399" s="11"/>
      <c r="F399" s="358"/>
      <c r="G399" s="11"/>
      <c r="H399" s="11"/>
      <c r="I399" s="526"/>
      <c r="J399" s="11"/>
      <c r="K399" s="11"/>
      <c r="L399" s="11"/>
      <c r="P399" s="11"/>
      <c r="Q399" s="11"/>
      <c r="R399" s="11"/>
      <c r="S399" s="11"/>
      <c r="T399" s="11"/>
      <c r="W399" s="11"/>
      <c r="X399" s="11"/>
      <c r="AC399" s="11"/>
      <c r="AD399" s="11"/>
      <c r="AE399" s="11"/>
      <c r="AG399" s="1"/>
      <c r="AI399" s="1"/>
      <c r="AQ399" s="1"/>
      <c r="AS399" s="1"/>
      <c r="AU399" s="1"/>
      <c r="AZ399" s="1"/>
      <c r="BA399" s="1"/>
      <c r="BB399" s="1"/>
      <c r="BD399" s="1"/>
      <c r="BG399" s="1"/>
    </row>
    <row r="400" spans="1:59">
      <c r="A400" s="11"/>
      <c r="B400" s="317"/>
      <c r="C400" s="11"/>
      <c r="D400" s="11"/>
      <c r="F400" s="358"/>
      <c r="G400" s="11"/>
      <c r="H400" s="11"/>
      <c r="I400" s="526"/>
      <c r="J400" s="11"/>
      <c r="K400" s="11"/>
      <c r="L400" s="11"/>
      <c r="P400" s="11"/>
      <c r="Q400" s="11"/>
      <c r="R400" s="11"/>
      <c r="S400" s="11"/>
      <c r="T400" s="11"/>
      <c r="W400" s="11"/>
      <c r="X400" s="11"/>
      <c r="AC400" s="11"/>
      <c r="AD400" s="11"/>
      <c r="AE400" s="11"/>
      <c r="AG400" s="1"/>
      <c r="AI400" s="1"/>
      <c r="AQ400" s="1"/>
      <c r="AS400" s="1"/>
      <c r="AU400" s="1"/>
      <c r="AZ400" s="1"/>
      <c r="BA400" s="1"/>
      <c r="BB400" s="1"/>
      <c r="BD400" s="1"/>
      <c r="BG400" s="1"/>
    </row>
    <row r="401" spans="1:59">
      <c r="A401" s="11"/>
      <c r="B401" s="317"/>
      <c r="C401" s="11"/>
      <c r="D401" s="11"/>
      <c r="F401" s="358"/>
      <c r="G401" s="11"/>
      <c r="H401" s="11"/>
      <c r="I401" s="526"/>
      <c r="J401" s="11"/>
      <c r="K401" s="11"/>
      <c r="L401" s="11"/>
      <c r="P401" s="11"/>
      <c r="Q401" s="11"/>
      <c r="R401" s="11"/>
      <c r="S401" s="11"/>
      <c r="T401" s="11"/>
      <c r="W401" s="11"/>
      <c r="X401" s="11"/>
      <c r="AC401" s="11"/>
      <c r="AD401" s="11"/>
      <c r="AE401" s="11"/>
      <c r="AG401" s="1"/>
      <c r="AI401" s="1"/>
      <c r="AQ401" s="1"/>
      <c r="AS401" s="1"/>
      <c r="AU401" s="1"/>
      <c r="AZ401" s="1"/>
      <c r="BA401" s="1"/>
      <c r="BB401" s="1"/>
      <c r="BD401" s="1"/>
      <c r="BG401" s="1"/>
    </row>
    <row r="402" spans="1:59">
      <c r="A402" s="11"/>
      <c r="B402" s="317"/>
      <c r="C402" s="11"/>
      <c r="D402" s="11"/>
      <c r="F402" s="358"/>
      <c r="G402" s="11"/>
      <c r="H402" s="11"/>
      <c r="I402" s="526"/>
      <c r="J402" s="11"/>
      <c r="K402" s="11"/>
      <c r="L402" s="11"/>
      <c r="P402" s="11"/>
      <c r="Q402" s="11"/>
      <c r="R402" s="11"/>
      <c r="S402" s="11"/>
      <c r="T402" s="11"/>
      <c r="W402" s="11"/>
      <c r="X402" s="11"/>
      <c r="AC402" s="11"/>
      <c r="AD402" s="11"/>
      <c r="AE402" s="11"/>
      <c r="AG402" s="1"/>
      <c r="AI402" s="1"/>
      <c r="AQ402" s="1"/>
      <c r="AS402" s="1"/>
      <c r="AU402" s="1"/>
      <c r="AZ402" s="1"/>
      <c r="BA402" s="1"/>
      <c r="BB402" s="1"/>
      <c r="BD402" s="1"/>
      <c r="BG402" s="1"/>
    </row>
    <row r="403" spans="1:59">
      <c r="A403" s="11"/>
      <c r="B403" s="317"/>
      <c r="C403" s="11"/>
      <c r="D403" s="11"/>
      <c r="F403" s="358"/>
      <c r="G403" s="11"/>
      <c r="H403" s="11"/>
      <c r="I403" s="526"/>
      <c r="J403" s="11"/>
      <c r="K403" s="11"/>
      <c r="L403" s="11"/>
      <c r="P403" s="11"/>
      <c r="Q403" s="11"/>
      <c r="R403" s="11"/>
      <c r="S403" s="11"/>
      <c r="T403" s="11"/>
      <c r="W403" s="11"/>
      <c r="X403" s="11"/>
      <c r="AC403" s="11"/>
      <c r="AD403" s="11"/>
      <c r="AE403" s="11"/>
      <c r="AG403" s="1"/>
      <c r="AI403" s="1"/>
      <c r="AQ403" s="1"/>
      <c r="AS403" s="1"/>
      <c r="AU403" s="1"/>
      <c r="AZ403" s="1"/>
      <c r="BA403" s="1"/>
      <c r="BB403" s="1"/>
      <c r="BD403" s="1"/>
      <c r="BG403" s="1"/>
    </row>
    <row r="404" spans="1:59">
      <c r="A404" s="11"/>
      <c r="B404" s="317"/>
      <c r="C404" s="11"/>
      <c r="D404" s="11"/>
      <c r="F404" s="358"/>
      <c r="G404" s="11"/>
      <c r="H404" s="11"/>
      <c r="I404" s="526"/>
      <c r="J404" s="11"/>
      <c r="K404" s="11"/>
      <c r="L404" s="11"/>
      <c r="P404" s="11"/>
      <c r="Q404" s="11"/>
      <c r="R404" s="11"/>
      <c r="S404" s="11"/>
      <c r="T404" s="11"/>
      <c r="W404" s="11"/>
      <c r="X404" s="11"/>
      <c r="AC404" s="11"/>
      <c r="AD404" s="11"/>
      <c r="AE404" s="11"/>
      <c r="AG404" s="1"/>
      <c r="AI404" s="1"/>
      <c r="AQ404" s="1"/>
      <c r="AS404" s="1"/>
      <c r="AU404" s="1"/>
      <c r="AZ404" s="1"/>
      <c r="BA404" s="1"/>
      <c r="BB404" s="1"/>
      <c r="BD404" s="1"/>
      <c r="BG404" s="1"/>
    </row>
    <row r="405" spans="1:59">
      <c r="A405" s="11"/>
      <c r="B405" s="317"/>
      <c r="C405" s="11"/>
      <c r="D405" s="11"/>
      <c r="F405" s="358"/>
      <c r="G405" s="11"/>
      <c r="H405" s="11"/>
      <c r="I405" s="526"/>
      <c r="J405" s="11"/>
      <c r="K405" s="11"/>
      <c r="L405" s="11"/>
      <c r="P405" s="11"/>
      <c r="Q405" s="11"/>
      <c r="R405" s="11"/>
      <c r="S405" s="11"/>
      <c r="T405" s="11"/>
      <c r="W405" s="11"/>
      <c r="X405" s="11"/>
      <c r="AC405" s="11"/>
      <c r="AD405" s="11"/>
      <c r="AE405" s="11"/>
      <c r="AG405" s="1"/>
      <c r="AI405" s="1"/>
      <c r="AQ405" s="1"/>
      <c r="AS405" s="1"/>
      <c r="AU405" s="1"/>
      <c r="AZ405" s="1"/>
      <c r="BA405" s="1"/>
      <c r="BB405" s="1"/>
      <c r="BD405" s="1"/>
      <c r="BG405" s="1"/>
    </row>
    <row r="406" spans="1:59">
      <c r="A406" s="11"/>
      <c r="B406" s="317"/>
      <c r="C406" s="11"/>
      <c r="D406" s="11"/>
      <c r="F406" s="358"/>
      <c r="G406" s="11"/>
      <c r="H406" s="11"/>
      <c r="I406" s="526"/>
      <c r="J406" s="11"/>
      <c r="K406" s="11"/>
      <c r="L406" s="11"/>
      <c r="P406" s="11"/>
      <c r="Q406" s="11"/>
      <c r="R406" s="11"/>
      <c r="S406" s="11"/>
      <c r="T406" s="11"/>
      <c r="W406" s="11"/>
      <c r="X406" s="11"/>
      <c r="AC406" s="11"/>
      <c r="AD406" s="11"/>
      <c r="AE406" s="11"/>
      <c r="AG406" s="1"/>
      <c r="AI406" s="1"/>
      <c r="AQ406" s="1"/>
      <c r="AS406" s="1"/>
      <c r="AU406" s="1"/>
      <c r="AZ406" s="1"/>
      <c r="BA406" s="1"/>
      <c r="BB406" s="1"/>
      <c r="BD406" s="1"/>
      <c r="BG406" s="1"/>
    </row>
    <row r="407" spans="1:59">
      <c r="A407" s="11"/>
      <c r="B407" s="317"/>
      <c r="C407" s="11"/>
      <c r="D407" s="11"/>
      <c r="F407" s="358"/>
      <c r="G407" s="11"/>
      <c r="H407" s="11"/>
      <c r="I407" s="526"/>
      <c r="J407" s="11"/>
      <c r="K407" s="11"/>
      <c r="L407" s="11"/>
      <c r="P407" s="11"/>
      <c r="Q407" s="11"/>
      <c r="R407" s="11"/>
      <c r="S407" s="11"/>
      <c r="T407" s="11"/>
      <c r="W407" s="11"/>
      <c r="X407" s="11"/>
      <c r="AC407" s="11"/>
      <c r="AD407" s="11"/>
      <c r="AE407" s="11"/>
      <c r="AG407" s="1"/>
      <c r="AI407" s="1"/>
      <c r="AQ407" s="1"/>
      <c r="AS407" s="1"/>
      <c r="AU407" s="1"/>
      <c r="AZ407" s="1"/>
      <c r="BA407" s="1"/>
      <c r="BB407" s="1"/>
      <c r="BD407" s="1"/>
      <c r="BG407" s="1"/>
    </row>
    <row r="408" spans="1:59">
      <c r="A408" s="11"/>
      <c r="B408" s="317"/>
      <c r="C408" s="11"/>
      <c r="D408" s="11"/>
      <c r="F408" s="358"/>
      <c r="G408" s="11"/>
      <c r="H408" s="11"/>
      <c r="I408" s="526"/>
      <c r="J408" s="11"/>
      <c r="K408" s="11"/>
      <c r="L408" s="11"/>
      <c r="P408" s="11"/>
      <c r="Q408" s="11"/>
      <c r="R408" s="11"/>
      <c r="S408" s="11"/>
      <c r="T408" s="11"/>
      <c r="W408" s="11"/>
      <c r="X408" s="11"/>
      <c r="AC408" s="11"/>
      <c r="AD408" s="11"/>
      <c r="AE408" s="11"/>
      <c r="AG408" s="1"/>
      <c r="AI408" s="1"/>
      <c r="AQ408" s="1"/>
      <c r="AS408" s="1"/>
      <c r="AU408" s="1"/>
      <c r="AZ408" s="1"/>
      <c r="BA408" s="1"/>
      <c r="BB408" s="1"/>
      <c r="BD408" s="1"/>
      <c r="BG408" s="1"/>
    </row>
    <row r="409" spans="1:59">
      <c r="A409" s="11"/>
      <c r="B409" s="317"/>
      <c r="C409" s="11"/>
      <c r="D409" s="11"/>
      <c r="F409" s="358"/>
      <c r="G409" s="11"/>
      <c r="H409" s="11"/>
      <c r="I409" s="526"/>
      <c r="J409" s="11"/>
      <c r="K409" s="11"/>
      <c r="L409" s="11"/>
      <c r="P409" s="11"/>
      <c r="Q409" s="11"/>
      <c r="R409" s="11"/>
      <c r="S409" s="11"/>
      <c r="T409" s="11"/>
      <c r="W409" s="11"/>
      <c r="X409" s="11"/>
      <c r="AC409" s="11"/>
      <c r="AD409" s="11"/>
      <c r="AE409" s="11"/>
      <c r="AG409" s="1"/>
      <c r="AI409" s="1"/>
      <c r="AQ409" s="1"/>
      <c r="AS409" s="1"/>
      <c r="AU409" s="1"/>
      <c r="AZ409" s="1"/>
      <c r="BA409" s="1"/>
      <c r="BB409" s="1"/>
      <c r="BD409" s="1"/>
      <c r="BG409" s="1"/>
    </row>
    <row r="410" spans="1:59">
      <c r="A410" s="11"/>
      <c r="B410" s="317"/>
      <c r="C410" s="11"/>
      <c r="D410" s="11"/>
      <c r="F410" s="358"/>
      <c r="G410" s="11"/>
      <c r="H410" s="11"/>
      <c r="I410" s="526"/>
      <c r="J410" s="11"/>
      <c r="K410" s="11"/>
      <c r="L410" s="11"/>
      <c r="P410" s="11"/>
      <c r="Q410" s="11"/>
      <c r="R410" s="11"/>
      <c r="S410" s="11"/>
      <c r="T410" s="11"/>
      <c r="W410" s="11"/>
      <c r="X410" s="11"/>
      <c r="AC410" s="11"/>
      <c r="AD410" s="11"/>
      <c r="AE410" s="11"/>
      <c r="AG410" s="1"/>
      <c r="AI410" s="1"/>
      <c r="AQ410" s="1"/>
      <c r="AS410" s="1"/>
      <c r="AU410" s="1"/>
      <c r="AZ410" s="1"/>
      <c r="BA410" s="1"/>
      <c r="BB410" s="1"/>
      <c r="BD410" s="1"/>
      <c r="BG410" s="1"/>
    </row>
    <row r="411" spans="1:59">
      <c r="A411" s="11"/>
      <c r="B411" s="317"/>
      <c r="C411" s="11"/>
      <c r="D411" s="11"/>
      <c r="F411" s="358"/>
      <c r="G411" s="11"/>
      <c r="H411" s="11"/>
      <c r="I411" s="526"/>
      <c r="J411" s="11"/>
      <c r="K411" s="11"/>
      <c r="L411" s="11"/>
      <c r="P411" s="11"/>
      <c r="Q411" s="11"/>
      <c r="R411" s="11"/>
      <c r="S411" s="11"/>
      <c r="T411" s="11"/>
      <c r="W411" s="11"/>
      <c r="X411" s="11"/>
      <c r="AC411" s="11"/>
      <c r="AD411" s="11"/>
      <c r="AE411" s="11"/>
      <c r="AG411" s="1"/>
      <c r="AI411" s="1"/>
      <c r="AQ411" s="1"/>
      <c r="AS411" s="1"/>
      <c r="AU411" s="1"/>
      <c r="AZ411" s="1"/>
      <c r="BA411" s="1"/>
      <c r="BB411" s="1"/>
      <c r="BD411" s="1"/>
      <c r="BG411" s="1"/>
    </row>
    <row r="412" spans="1:59">
      <c r="A412" s="11"/>
      <c r="B412" s="317"/>
      <c r="C412" s="11"/>
      <c r="D412" s="11"/>
      <c r="F412" s="358"/>
      <c r="G412" s="11"/>
      <c r="H412" s="11"/>
      <c r="I412" s="526"/>
      <c r="J412" s="11"/>
      <c r="K412" s="11"/>
      <c r="L412" s="11"/>
      <c r="P412" s="11"/>
      <c r="Q412" s="11"/>
      <c r="R412" s="11"/>
      <c r="S412" s="11"/>
      <c r="T412" s="11"/>
      <c r="W412" s="11"/>
      <c r="X412" s="11"/>
      <c r="AC412" s="11"/>
      <c r="AD412" s="11"/>
      <c r="AE412" s="11"/>
      <c r="AG412" s="1"/>
      <c r="AI412" s="1"/>
      <c r="AQ412" s="1"/>
      <c r="AS412" s="1"/>
      <c r="AU412" s="1"/>
      <c r="AZ412" s="1"/>
      <c r="BA412" s="1"/>
      <c r="BB412" s="1"/>
      <c r="BD412" s="1"/>
      <c r="BG412" s="1"/>
    </row>
    <row r="413" spans="1:59">
      <c r="A413" s="11"/>
      <c r="B413" s="317"/>
      <c r="C413" s="11"/>
      <c r="D413" s="11"/>
      <c r="F413" s="358"/>
      <c r="G413" s="11"/>
      <c r="H413" s="11"/>
      <c r="I413" s="526"/>
      <c r="J413" s="11"/>
      <c r="K413" s="11"/>
      <c r="L413" s="11"/>
      <c r="P413" s="11"/>
      <c r="Q413" s="11"/>
      <c r="R413" s="11"/>
      <c r="S413" s="11"/>
      <c r="T413" s="11"/>
      <c r="W413" s="11"/>
      <c r="X413" s="11"/>
      <c r="AC413" s="11"/>
      <c r="AD413" s="11"/>
      <c r="AE413" s="11"/>
      <c r="AG413" s="1"/>
      <c r="AI413" s="1"/>
      <c r="AQ413" s="1"/>
      <c r="AS413" s="1"/>
      <c r="AU413" s="1"/>
      <c r="AZ413" s="1"/>
      <c r="BA413" s="1"/>
      <c r="BB413" s="1"/>
      <c r="BD413" s="1"/>
      <c r="BG413" s="1"/>
    </row>
    <row r="414" spans="1:59">
      <c r="A414" s="11"/>
      <c r="B414" s="317"/>
      <c r="C414" s="11"/>
      <c r="D414" s="11"/>
      <c r="F414" s="358"/>
      <c r="G414" s="11"/>
      <c r="H414" s="11"/>
      <c r="I414" s="526"/>
      <c r="J414" s="11"/>
      <c r="K414" s="11"/>
      <c r="L414" s="11"/>
      <c r="P414" s="11"/>
      <c r="Q414" s="11"/>
      <c r="R414" s="11"/>
      <c r="S414" s="11"/>
      <c r="T414" s="11"/>
      <c r="W414" s="11"/>
      <c r="X414" s="11"/>
      <c r="AC414" s="11"/>
      <c r="AD414" s="11"/>
      <c r="AE414" s="11"/>
      <c r="AG414" s="1"/>
      <c r="AI414" s="1"/>
      <c r="AQ414" s="1"/>
      <c r="AS414" s="1"/>
      <c r="AU414" s="1"/>
      <c r="AZ414" s="1"/>
      <c r="BA414" s="1"/>
      <c r="BB414" s="1"/>
      <c r="BD414" s="1"/>
      <c r="BG414" s="1"/>
    </row>
    <row r="415" spans="1:59">
      <c r="A415" s="11"/>
      <c r="B415" s="317"/>
      <c r="C415" s="11"/>
      <c r="D415" s="11"/>
      <c r="F415" s="358"/>
      <c r="G415" s="11"/>
      <c r="H415" s="11"/>
      <c r="I415" s="526"/>
      <c r="J415" s="11"/>
      <c r="K415" s="11"/>
      <c r="L415" s="11"/>
      <c r="P415" s="11"/>
      <c r="Q415" s="11"/>
      <c r="R415" s="11"/>
      <c r="S415" s="11"/>
      <c r="T415" s="11"/>
      <c r="W415" s="11"/>
      <c r="X415" s="11"/>
      <c r="AC415" s="11"/>
      <c r="AD415" s="11"/>
      <c r="AE415" s="11"/>
      <c r="AG415" s="1"/>
      <c r="AI415" s="1"/>
      <c r="AQ415" s="1"/>
      <c r="AS415" s="1"/>
      <c r="AU415" s="1"/>
      <c r="AZ415" s="1"/>
      <c r="BA415" s="1"/>
      <c r="BB415" s="1"/>
      <c r="BD415" s="1"/>
      <c r="BG415" s="1"/>
    </row>
    <row r="416" spans="1:59">
      <c r="A416" s="11"/>
      <c r="B416" s="317"/>
      <c r="C416" s="11"/>
      <c r="D416" s="11"/>
      <c r="F416" s="358"/>
      <c r="G416" s="11"/>
      <c r="H416" s="11"/>
      <c r="I416" s="526"/>
      <c r="J416" s="11"/>
      <c r="K416" s="11"/>
      <c r="L416" s="11"/>
      <c r="P416" s="11"/>
      <c r="Q416" s="11"/>
      <c r="R416" s="11"/>
      <c r="S416" s="11"/>
      <c r="T416" s="11"/>
      <c r="W416" s="11"/>
      <c r="X416" s="11"/>
      <c r="AC416" s="11"/>
      <c r="AD416" s="11"/>
      <c r="AE416" s="11"/>
      <c r="AG416" s="1"/>
      <c r="AI416" s="1"/>
      <c r="AQ416" s="1"/>
      <c r="AS416" s="1"/>
      <c r="AU416" s="1"/>
      <c r="AZ416" s="1"/>
      <c r="BA416" s="1"/>
      <c r="BB416" s="1"/>
      <c r="BD416" s="1"/>
      <c r="BG416" s="1"/>
    </row>
    <row r="417" spans="1:59">
      <c r="A417" s="11"/>
      <c r="B417" s="317"/>
      <c r="C417" s="11"/>
      <c r="D417" s="11"/>
      <c r="F417" s="358"/>
      <c r="G417" s="11"/>
      <c r="H417" s="11"/>
      <c r="I417" s="526"/>
      <c r="J417" s="11"/>
      <c r="K417" s="11"/>
      <c r="L417" s="11"/>
      <c r="P417" s="11"/>
      <c r="Q417" s="11"/>
      <c r="R417" s="11"/>
      <c r="S417" s="11"/>
      <c r="T417" s="11"/>
      <c r="W417" s="11"/>
      <c r="X417" s="11"/>
      <c r="AC417" s="11"/>
      <c r="AD417" s="11"/>
      <c r="AE417" s="11"/>
      <c r="AG417" s="1"/>
      <c r="AI417" s="1"/>
      <c r="AQ417" s="1"/>
      <c r="AS417" s="1"/>
      <c r="AU417" s="1"/>
      <c r="AZ417" s="1"/>
      <c r="BA417" s="1"/>
      <c r="BB417" s="1"/>
      <c r="BD417" s="1"/>
      <c r="BG417" s="1"/>
    </row>
    <row r="418" spans="1:59">
      <c r="A418" s="11"/>
      <c r="B418" s="317"/>
      <c r="C418" s="11"/>
      <c r="D418" s="11"/>
      <c r="F418" s="358"/>
      <c r="G418" s="11"/>
      <c r="H418" s="11"/>
      <c r="I418" s="526"/>
      <c r="J418" s="11"/>
      <c r="K418" s="11"/>
      <c r="L418" s="11"/>
      <c r="P418" s="11"/>
      <c r="Q418" s="11"/>
      <c r="R418" s="11"/>
      <c r="S418" s="11"/>
      <c r="T418" s="11"/>
      <c r="W418" s="11"/>
      <c r="X418" s="11"/>
      <c r="AC418" s="11"/>
      <c r="AD418" s="11"/>
      <c r="AE418" s="11"/>
      <c r="AG418" s="1"/>
      <c r="AI418" s="1"/>
      <c r="AQ418" s="1"/>
      <c r="AS418" s="1"/>
      <c r="AU418" s="1"/>
      <c r="AZ418" s="1"/>
      <c r="BA418" s="1"/>
      <c r="BB418" s="1"/>
      <c r="BD418" s="1"/>
      <c r="BG418" s="1"/>
    </row>
    <row r="419" spans="1:59">
      <c r="A419" s="11"/>
      <c r="B419" s="317"/>
      <c r="C419" s="11"/>
      <c r="D419" s="11"/>
      <c r="F419" s="358"/>
      <c r="G419" s="11"/>
      <c r="H419" s="11"/>
      <c r="I419" s="526"/>
      <c r="J419" s="11"/>
      <c r="K419" s="11"/>
      <c r="L419" s="11"/>
      <c r="P419" s="11"/>
      <c r="Q419" s="11"/>
      <c r="R419" s="11"/>
      <c r="S419" s="11"/>
      <c r="T419" s="11"/>
      <c r="W419" s="11"/>
      <c r="X419" s="11"/>
      <c r="AC419" s="11"/>
      <c r="AD419" s="11"/>
      <c r="AE419" s="11"/>
      <c r="AG419" s="1"/>
      <c r="AI419" s="1"/>
      <c r="AQ419" s="1"/>
      <c r="AS419" s="1"/>
      <c r="AU419" s="1"/>
      <c r="AZ419" s="1"/>
      <c r="BA419" s="1"/>
      <c r="BB419" s="1"/>
      <c r="BD419" s="1"/>
      <c r="BG419" s="1"/>
    </row>
    <row r="420" spans="1:59">
      <c r="A420" s="11"/>
      <c r="B420" s="317"/>
      <c r="C420" s="11"/>
      <c r="D420" s="11"/>
      <c r="F420" s="358"/>
      <c r="G420" s="11"/>
      <c r="H420" s="11"/>
      <c r="I420" s="526"/>
      <c r="J420" s="11"/>
      <c r="K420" s="11"/>
      <c r="L420" s="11"/>
      <c r="P420" s="11"/>
      <c r="Q420" s="11"/>
      <c r="R420" s="11"/>
      <c r="S420" s="11"/>
      <c r="T420" s="11"/>
      <c r="W420" s="11"/>
      <c r="X420" s="11"/>
      <c r="AC420" s="11"/>
      <c r="AD420" s="11"/>
      <c r="AE420" s="11"/>
      <c r="AG420" s="1"/>
      <c r="AI420" s="1"/>
      <c r="AQ420" s="1"/>
      <c r="AS420" s="1"/>
      <c r="AU420" s="1"/>
      <c r="AZ420" s="1"/>
      <c r="BA420" s="1"/>
      <c r="BB420" s="1"/>
      <c r="BD420" s="1"/>
      <c r="BG420" s="1"/>
    </row>
    <row r="421" spans="1:59">
      <c r="A421" s="11"/>
      <c r="B421" s="317"/>
      <c r="C421" s="11"/>
      <c r="D421" s="11"/>
      <c r="F421" s="358"/>
      <c r="G421" s="11"/>
      <c r="H421" s="11"/>
      <c r="I421" s="526"/>
      <c r="J421" s="11"/>
      <c r="K421" s="11"/>
      <c r="L421" s="11"/>
      <c r="P421" s="11"/>
      <c r="Q421" s="11"/>
      <c r="R421" s="11"/>
      <c r="S421" s="11"/>
      <c r="T421" s="11"/>
      <c r="W421" s="11"/>
      <c r="X421" s="11"/>
      <c r="AC421" s="11"/>
      <c r="AD421" s="11"/>
      <c r="AE421" s="11"/>
      <c r="AG421" s="1"/>
      <c r="AI421" s="1"/>
      <c r="AQ421" s="1"/>
      <c r="AS421" s="1"/>
      <c r="AU421" s="1"/>
      <c r="AZ421" s="1"/>
      <c r="BA421" s="1"/>
      <c r="BB421" s="1"/>
      <c r="BD421" s="1"/>
      <c r="BG421" s="1"/>
    </row>
    <row r="422" spans="1:59">
      <c r="A422" s="11"/>
      <c r="B422" s="317"/>
      <c r="C422" s="11"/>
      <c r="D422" s="11"/>
      <c r="F422" s="358"/>
      <c r="G422" s="11"/>
      <c r="H422" s="11"/>
      <c r="I422" s="526"/>
      <c r="J422" s="11"/>
      <c r="K422" s="11"/>
      <c r="L422" s="11"/>
      <c r="P422" s="11"/>
      <c r="Q422" s="11"/>
      <c r="R422" s="11"/>
      <c r="S422" s="11"/>
      <c r="T422" s="11"/>
      <c r="W422" s="11"/>
      <c r="X422" s="11"/>
      <c r="AC422" s="11"/>
      <c r="AD422" s="11"/>
      <c r="AE422" s="11"/>
      <c r="AG422" s="1"/>
      <c r="AI422" s="1"/>
      <c r="AQ422" s="1"/>
      <c r="AS422" s="1"/>
      <c r="AU422" s="1"/>
      <c r="AZ422" s="1"/>
      <c r="BA422" s="1"/>
      <c r="BB422" s="1"/>
      <c r="BD422" s="1"/>
      <c r="BG422" s="1"/>
    </row>
    <row r="423" spans="1:59">
      <c r="A423" s="11"/>
      <c r="B423" s="317"/>
      <c r="C423" s="11"/>
      <c r="D423" s="11"/>
      <c r="F423" s="358"/>
      <c r="G423" s="11"/>
      <c r="H423" s="11"/>
      <c r="I423" s="526"/>
      <c r="J423" s="11"/>
      <c r="K423" s="11"/>
      <c r="L423" s="11"/>
      <c r="P423" s="11"/>
      <c r="Q423" s="11"/>
      <c r="R423" s="11"/>
      <c r="S423" s="11"/>
      <c r="T423" s="11"/>
      <c r="W423" s="11"/>
      <c r="X423" s="11"/>
      <c r="AC423" s="11"/>
      <c r="AD423" s="11"/>
      <c r="AE423" s="11"/>
      <c r="AG423" s="1"/>
      <c r="AI423" s="1"/>
      <c r="AQ423" s="1"/>
      <c r="AS423" s="1"/>
      <c r="AU423" s="1"/>
      <c r="AZ423" s="1"/>
      <c r="BA423" s="1"/>
      <c r="BB423" s="1"/>
      <c r="BD423" s="1"/>
      <c r="BG423" s="1"/>
    </row>
    <row r="424" spans="1:59">
      <c r="A424" s="11"/>
      <c r="B424" s="317"/>
      <c r="C424" s="11"/>
      <c r="D424" s="11"/>
      <c r="F424" s="358"/>
      <c r="G424" s="11"/>
      <c r="H424" s="11"/>
      <c r="I424" s="526"/>
      <c r="J424" s="11"/>
      <c r="K424" s="11"/>
      <c r="L424" s="11"/>
      <c r="P424" s="11"/>
      <c r="Q424" s="11"/>
      <c r="R424" s="11"/>
      <c r="S424" s="11"/>
      <c r="T424" s="11"/>
      <c r="W424" s="11"/>
      <c r="X424" s="11"/>
      <c r="AC424" s="11"/>
      <c r="AD424" s="11"/>
      <c r="AE424" s="11"/>
      <c r="AG424" s="1"/>
      <c r="AI424" s="1"/>
      <c r="AQ424" s="1"/>
      <c r="AS424" s="1"/>
      <c r="AU424" s="1"/>
      <c r="AZ424" s="1"/>
      <c r="BA424" s="1"/>
      <c r="BB424" s="1"/>
      <c r="BD424" s="1"/>
      <c r="BG424" s="1"/>
    </row>
    <row r="425" spans="1:59">
      <c r="A425" s="11"/>
      <c r="B425" s="317"/>
      <c r="C425" s="11"/>
      <c r="D425" s="11"/>
      <c r="F425" s="358"/>
      <c r="G425" s="11"/>
      <c r="H425" s="11"/>
      <c r="I425" s="526"/>
      <c r="J425" s="11"/>
      <c r="K425" s="11"/>
      <c r="L425" s="11"/>
      <c r="P425" s="11"/>
      <c r="Q425" s="11"/>
      <c r="R425" s="11"/>
      <c r="S425" s="11"/>
      <c r="T425" s="11"/>
      <c r="W425" s="11"/>
      <c r="X425" s="11"/>
      <c r="AC425" s="11"/>
      <c r="AD425" s="11"/>
      <c r="AE425" s="11"/>
      <c r="AG425" s="1"/>
      <c r="AI425" s="1"/>
      <c r="AQ425" s="1"/>
      <c r="AS425" s="1"/>
      <c r="AU425" s="1"/>
      <c r="AZ425" s="1"/>
      <c r="BA425" s="1"/>
      <c r="BB425" s="1"/>
      <c r="BD425" s="1"/>
      <c r="BG425" s="1"/>
    </row>
    <row r="426" spans="1:59">
      <c r="A426" s="11"/>
      <c r="B426" s="317"/>
      <c r="C426" s="11"/>
      <c r="D426" s="11"/>
      <c r="F426" s="358"/>
      <c r="G426" s="11"/>
      <c r="H426" s="11"/>
      <c r="I426" s="526"/>
      <c r="J426" s="11"/>
      <c r="K426" s="11"/>
      <c r="L426" s="11"/>
      <c r="P426" s="11"/>
      <c r="Q426" s="11"/>
      <c r="R426" s="11"/>
      <c r="S426" s="11"/>
      <c r="T426" s="11"/>
      <c r="W426" s="11"/>
      <c r="X426" s="11"/>
      <c r="AC426" s="11"/>
      <c r="AD426" s="11"/>
      <c r="AE426" s="11"/>
      <c r="AG426" s="1"/>
      <c r="AI426" s="1"/>
      <c r="AQ426" s="1"/>
      <c r="AS426" s="1"/>
      <c r="AU426" s="1"/>
      <c r="AZ426" s="1"/>
      <c r="BA426" s="1"/>
      <c r="BB426" s="1"/>
      <c r="BD426" s="1"/>
      <c r="BG426" s="1"/>
    </row>
    <row r="427" spans="1:59">
      <c r="A427" s="11"/>
      <c r="B427" s="317"/>
      <c r="C427" s="11"/>
      <c r="D427" s="11"/>
      <c r="F427" s="358"/>
      <c r="G427" s="11"/>
      <c r="H427" s="11"/>
      <c r="I427" s="526"/>
      <c r="J427" s="11"/>
      <c r="K427" s="11"/>
      <c r="L427" s="11"/>
      <c r="P427" s="11"/>
      <c r="Q427" s="11"/>
      <c r="R427" s="11"/>
      <c r="S427" s="11"/>
      <c r="T427" s="11"/>
      <c r="W427" s="11"/>
      <c r="X427" s="11"/>
      <c r="AC427" s="11"/>
      <c r="AD427" s="11"/>
      <c r="AE427" s="11"/>
      <c r="AG427" s="1"/>
      <c r="AI427" s="1"/>
      <c r="AQ427" s="1"/>
      <c r="AS427" s="1"/>
      <c r="AU427" s="1"/>
      <c r="AZ427" s="1"/>
      <c r="BA427" s="1"/>
      <c r="BB427" s="1"/>
      <c r="BD427" s="1"/>
      <c r="BG427" s="1"/>
    </row>
    <row r="428" spans="1:59">
      <c r="A428" s="11"/>
      <c r="B428" s="317"/>
      <c r="C428" s="11"/>
      <c r="D428" s="11"/>
      <c r="F428" s="358"/>
      <c r="G428" s="11"/>
      <c r="H428" s="11"/>
      <c r="I428" s="526"/>
      <c r="J428" s="11"/>
      <c r="K428" s="11"/>
      <c r="L428" s="11"/>
      <c r="P428" s="11"/>
      <c r="Q428" s="11"/>
      <c r="R428" s="11"/>
      <c r="S428" s="11"/>
      <c r="T428" s="11"/>
      <c r="W428" s="11"/>
      <c r="X428" s="11"/>
      <c r="AC428" s="11"/>
      <c r="AD428" s="11"/>
      <c r="AE428" s="11"/>
      <c r="AG428" s="1"/>
      <c r="AI428" s="1"/>
      <c r="AQ428" s="1"/>
      <c r="AS428" s="1"/>
      <c r="AU428" s="1"/>
      <c r="AZ428" s="1"/>
      <c r="BA428" s="1"/>
      <c r="BB428" s="1"/>
      <c r="BD428" s="1"/>
      <c r="BG428" s="1"/>
    </row>
    <row r="429" spans="1:59">
      <c r="A429" s="11"/>
      <c r="B429" s="317"/>
      <c r="C429" s="11"/>
      <c r="D429" s="11"/>
      <c r="F429" s="358"/>
      <c r="G429" s="11"/>
      <c r="H429" s="11"/>
      <c r="I429" s="526"/>
      <c r="J429" s="11"/>
      <c r="K429" s="11"/>
      <c r="L429" s="11"/>
      <c r="P429" s="11"/>
      <c r="Q429" s="11"/>
      <c r="R429" s="11"/>
      <c r="S429" s="11"/>
      <c r="T429" s="11"/>
      <c r="W429" s="11"/>
      <c r="X429" s="11"/>
      <c r="AC429" s="11"/>
      <c r="AD429" s="11"/>
      <c r="AE429" s="11"/>
      <c r="AG429" s="1"/>
      <c r="AI429" s="1"/>
      <c r="AQ429" s="1"/>
      <c r="AS429" s="1"/>
      <c r="AU429" s="1"/>
      <c r="AZ429" s="1"/>
      <c r="BA429" s="1"/>
      <c r="BB429" s="1"/>
      <c r="BD429" s="1"/>
      <c r="BG429" s="1"/>
    </row>
    <row r="430" spans="1:59">
      <c r="A430" s="11"/>
      <c r="B430" s="317"/>
      <c r="C430" s="11"/>
      <c r="D430" s="11"/>
      <c r="F430" s="358"/>
      <c r="G430" s="11"/>
      <c r="H430" s="11"/>
      <c r="I430" s="526"/>
      <c r="J430" s="11"/>
      <c r="K430" s="11"/>
      <c r="L430" s="11"/>
      <c r="P430" s="11"/>
      <c r="Q430" s="11"/>
      <c r="R430" s="11"/>
      <c r="S430" s="11"/>
      <c r="T430" s="11"/>
      <c r="W430" s="11"/>
      <c r="X430" s="11"/>
      <c r="AC430" s="11"/>
      <c r="AD430" s="11"/>
      <c r="AE430" s="11"/>
      <c r="AG430" s="1"/>
      <c r="AI430" s="1"/>
      <c r="AQ430" s="1"/>
      <c r="AS430" s="1"/>
      <c r="AU430" s="1"/>
      <c r="AZ430" s="1"/>
      <c r="BA430" s="1"/>
      <c r="BB430" s="1"/>
      <c r="BD430" s="1"/>
      <c r="BG430" s="1"/>
    </row>
    <row r="431" spans="1:59">
      <c r="A431" s="11"/>
      <c r="B431" s="317"/>
      <c r="C431" s="11"/>
      <c r="D431" s="11"/>
      <c r="F431" s="358"/>
      <c r="G431" s="11"/>
      <c r="H431" s="11"/>
      <c r="I431" s="526"/>
      <c r="J431" s="11"/>
      <c r="K431" s="11"/>
      <c r="L431" s="11"/>
      <c r="P431" s="11"/>
      <c r="Q431" s="11"/>
      <c r="R431" s="11"/>
      <c r="S431" s="11"/>
      <c r="T431" s="11"/>
      <c r="W431" s="11"/>
      <c r="X431" s="11"/>
      <c r="AC431" s="11"/>
      <c r="AD431" s="11"/>
      <c r="AE431" s="11"/>
      <c r="AG431" s="1"/>
      <c r="AI431" s="1"/>
      <c r="AQ431" s="1"/>
      <c r="AS431" s="1"/>
      <c r="AU431" s="1"/>
      <c r="AZ431" s="1"/>
      <c r="BA431" s="1"/>
      <c r="BB431" s="1"/>
      <c r="BD431" s="1"/>
      <c r="BG431" s="1"/>
    </row>
    <row r="432" spans="1:59">
      <c r="A432" s="11"/>
      <c r="B432" s="317"/>
      <c r="C432" s="11"/>
      <c r="D432" s="11"/>
      <c r="F432" s="358"/>
      <c r="G432" s="11"/>
      <c r="H432" s="11"/>
      <c r="I432" s="526"/>
      <c r="J432" s="11"/>
      <c r="K432" s="11"/>
      <c r="L432" s="11"/>
      <c r="P432" s="11"/>
      <c r="Q432" s="11"/>
      <c r="R432" s="11"/>
      <c r="S432" s="11"/>
      <c r="T432" s="11"/>
      <c r="W432" s="11"/>
      <c r="X432" s="11"/>
      <c r="AC432" s="11"/>
      <c r="AD432" s="11"/>
      <c r="AE432" s="11"/>
      <c r="AG432" s="1"/>
      <c r="AI432" s="1"/>
      <c r="AQ432" s="1"/>
      <c r="AS432" s="1"/>
      <c r="AU432" s="1"/>
      <c r="AZ432" s="1"/>
      <c r="BA432" s="1"/>
      <c r="BB432" s="1"/>
      <c r="BD432" s="1"/>
      <c r="BG432" s="1"/>
    </row>
    <row r="433" spans="1:59">
      <c r="A433" s="11"/>
      <c r="B433" s="317"/>
      <c r="C433" s="11"/>
      <c r="D433" s="11"/>
      <c r="F433" s="358"/>
      <c r="G433" s="11"/>
      <c r="H433" s="11"/>
      <c r="I433" s="526"/>
      <c r="J433" s="11"/>
      <c r="K433" s="11"/>
      <c r="L433" s="11"/>
      <c r="P433" s="11"/>
      <c r="Q433" s="11"/>
      <c r="R433" s="11"/>
      <c r="S433" s="11"/>
      <c r="T433" s="11"/>
      <c r="W433" s="11"/>
      <c r="X433" s="11"/>
      <c r="AC433" s="11"/>
      <c r="AD433" s="11"/>
      <c r="AE433" s="11"/>
      <c r="AG433" s="1"/>
      <c r="AI433" s="1"/>
      <c r="AQ433" s="1"/>
      <c r="AS433" s="1"/>
      <c r="AU433" s="1"/>
      <c r="AZ433" s="1"/>
      <c r="BA433" s="1"/>
      <c r="BB433" s="1"/>
      <c r="BD433" s="1"/>
      <c r="BG433" s="1"/>
    </row>
    <row r="434" spans="1:59">
      <c r="A434" s="11"/>
      <c r="B434" s="317"/>
      <c r="C434" s="11"/>
      <c r="D434" s="11"/>
      <c r="F434" s="358"/>
      <c r="G434" s="11"/>
      <c r="H434" s="11"/>
      <c r="I434" s="526"/>
      <c r="J434" s="11"/>
      <c r="K434" s="11"/>
      <c r="L434" s="11"/>
      <c r="P434" s="11"/>
      <c r="Q434" s="11"/>
      <c r="R434" s="11"/>
      <c r="S434" s="11"/>
      <c r="T434" s="11"/>
      <c r="W434" s="11"/>
      <c r="X434" s="11"/>
      <c r="AC434" s="11"/>
      <c r="AD434" s="11"/>
      <c r="AE434" s="11"/>
      <c r="AG434" s="1"/>
      <c r="AI434" s="1"/>
      <c r="AQ434" s="1"/>
      <c r="AS434" s="1"/>
      <c r="AU434" s="1"/>
      <c r="AZ434" s="1"/>
      <c r="BA434" s="1"/>
      <c r="BB434" s="1"/>
      <c r="BD434" s="1"/>
      <c r="BG434" s="1"/>
    </row>
    <row r="435" spans="1:59">
      <c r="A435" s="11"/>
      <c r="B435" s="317"/>
      <c r="C435" s="11"/>
      <c r="D435" s="11"/>
      <c r="F435" s="358"/>
      <c r="G435" s="11"/>
      <c r="H435" s="11"/>
      <c r="I435" s="526"/>
      <c r="J435" s="11"/>
      <c r="K435" s="11"/>
      <c r="L435" s="11"/>
      <c r="P435" s="11"/>
      <c r="Q435" s="11"/>
      <c r="R435" s="11"/>
      <c r="S435" s="11"/>
      <c r="T435" s="11"/>
      <c r="W435" s="11"/>
      <c r="X435" s="11"/>
      <c r="AC435" s="11"/>
      <c r="AD435" s="11"/>
      <c r="AE435" s="11"/>
      <c r="AG435" s="1"/>
      <c r="AI435" s="1"/>
      <c r="AQ435" s="1"/>
      <c r="AS435" s="1"/>
      <c r="AU435" s="1"/>
      <c r="AZ435" s="1"/>
      <c r="BA435" s="1"/>
      <c r="BB435" s="1"/>
      <c r="BD435" s="1"/>
      <c r="BG435" s="1"/>
    </row>
    <row r="436" spans="1:59">
      <c r="A436" s="11"/>
      <c r="B436" s="317"/>
      <c r="C436" s="11"/>
      <c r="D436" s="11"/>
      <c r="F436" s="358"/>
      <c r="G436" s="11"/>
      <c r="H436" s="11"/>
      <c r="I436" s="526"/>
      <c r="J436" s="11"/>
      <c r="K436" s="11"/>
      <c r="L436" s="11"/>
      <c r="P436" s="11"/>
      <c r="Q436" s="11"/>
      <c r="R436" s="11"/>
      <c r="S436" s="11"/>
      <c r="T436" s="11"/>
      <c r="W436" s="11"/>
      <c r="X436" s="11"/>
      <c r="AC436" s="11"/>
      <c r="AD436" s="11"/>
      <c r="AE436" s="11"/>
      <c r="AG436" s="1"/>
      <c r="AI436" s="1"/>
      <c r="AQ436" s="1"/>
      <c r="AS436" s="1"/>
      <c r="AU436" s="1"/>
      <c r="AZ436" s="1"/>
      <c r="BA436" s="1"/>
      <c r="BB436" s="1"/>
      <c r="BD436" s="1"/>
      <c r="BG436" s="1"/>
    </row>
    <row r="437" spans="1:59">
      <c r="A437" s="11"/>
      <c r="B437" s="317"/>
      <c r="C437" s="11"/>
      <c r="D437" s="11"/>
      <c r="F437" s="358"/>
      <c r="G437" s="11"/>
      <c r="H437" s="11"/>
      <c r="I437" s="526"/>
      <c r="J437" s="11"/>
      <c r="K437" s="11"/>
      <c r="L437" s="11"/>
      <c r="P437" s="11"/>
      <c r="Q437" s="11"/>
      <c r="R437" s="11"/>
      <c r="S437" s="11"/>
      <c r="T437" s="11"/>
      <c r="W437" s="11"/>
      <c r="X437" s="11"/>
      <c r="AC437" s="11"/>
      <c r="AD437" s="11"/>
      <c r="AE437" s="11"/>
      <c r="AG437" s="1"/>
      <c r="AI437" s="1"/>
      <c r="AQ437" s="1"/>
      <c r="AS437" s="1"/>
      <c r="AU437" s="1"/>
      <c r="AZ437" s="1"/>
      <c r="BA437" s="1"/>
      <c r="BB437" s="1"/>
      <c r="BD437" s="1"/>
      <c r="BG437" s="1"/>
    </row>
    <row r="438" spans="1:59">
      <c r="A438" s="11"/>
      <c r="B438" s="317"/>
      <c r="C438" s="11"/>
      <c r="D438" s="11"/>
      <c r="F438" s="358"/>
      <c r="G438" s="11"/>
      <c r="H438" s="11"/>
      <c r="I438" s="526"/>
      <c r="J438" s="11"/>
      <c r="K438" s="11"/>
      <c r="L438" s="11"/>
      <c r="P438" s="11"/>
      <c r="Q438" s="11"/>
      <c r="R438" s="11"/>
      <c r="S438" s="11"/>
      <c r="T438" s="11"/>
      <c r="W438" s="11"/>
      <c r="X438" s="11"/>
      <c r="AC438" s="11"/>
      <c r="AD438" s="11"/>
      <c r="AE438" s="11"/>
      <c r="AG438" s="1"/>
      <c r="AI438" s="1"/>
      <c r="AQ438" s="1"/>
      <c r="AS438" s="1"/>
      <c r="AU438" s="1"/>
      <c r="AZ438" s="1"/>
      <c r="BA438" s="1"/>
      <c r="BB438" s="1"/>
      <c r="BD438" s="1"/>
      <c r="BG438" s="1"/>
    </row>
    <row r="439" spans="1:59">
      <c r="A439" s="11"/>
      <c r="B439" s="317"/>
      <c r="C439" s="11"/>
      <c r="D439" s="11"/>
      <c r="F439" s="358"/>
      <c r="G439" s="11"/>
      <c r="H439" s="11"/>
      <c r="I439" s="526"/>
      <c r="J439" s="11"/>
      <c r="K439" s="11"/>
      <c r="L439" s="11"/>
      <c r="P439" s="11"/>
      <c r="Q439" s="11"/>
      <c r="R439" s="11"/>
      <c r="S439" s="11"/>
      <c r="T439" s="11"/>
      <c r="W439" s="11"/>
      <c r="X439" s="11"/>
      <c r="AC439" s="11"/>
      <c r="AD439" s="11"/>
      <c r="AE439" s="11"/>
      <c r="AG439" s="1"/>
      <c r="AI439" s="1"/>
      <c r="AQ439" s="1"/>
      <c r="AS439" s="1"/>
      <c r="AU439" s="1"/>
      <c r="AZ439" s="1"/>
      <c r="BA439" s="1"/>
      <c r="BB439" s="1"/>
      <c r="BD439" s="1"/>
      <c r="BG439" s="1"/>
    </row>
    <row r="440" spans="1:59">
      <c r="A440" s="11"/>
      <c r="B440" s="317"/>
      <c r="C440" s="11"/>
      <c r="D440" s="11"/>
      <c r="F440" s="358"/>
      <c r="G440" s="11"/>
      <c r="H440" s="11"/>
      <c r="I440" s="526"/>
      <c r="J440" s="11"/>
      <c r="K440" s="11"/>
      <c r="L440" s="11"/>
      <c r="P440" s="11"/>
      <c r="Q440" s="11"/>
      <c r="R440" s="11"/>
      <c r="S440" s="11"/>
      <c r="T440" s="11"/>
      <c r="W440" s="11"/>
      <c r="X440" s="11"/>
      <c r="AC440" s="11"/>
      <c r="AD440" s="11"/>
      <c r="AE440" s="11"/>
      <c r="AG440" s="1"/>
      <c r="AI440" s="1"/>
      <c r="AQ440" s="1"/>
      <c r="AS440" s="1"/>
      <c r="AU440" s="1"/>
      <c r="AZ440" s="1"/>
      <c r="BA440" s="1"/>
      <c r="BB440" s="1"/>
      <c r="BD440" s="1"/>
      <c r="BG440" s="1"/>
    </row>
    <row r="441" spans="1:59">
      <c r="A441" s="11"/>
      <c r="B441" s="317"/>
      <c r="C441" s="11"/>
      <c r="D441" s="11"/>
      <c r="F441" s="358"/>
      <c r="G441" s="11"/>
      <c r="H441" s="11"/>
      <c r="I441" s="526"/>
      <c r="J441" s="11"/>
      <c r="K441" s="11"/>
      <c r="L441" s="11"/>
      <c r="P441" s="11"/>
      <c r="Q441" s="11"/>
      <c r="R441" s="11"/>
      <c r="S441" s="11"/>
      <c r="T441" s="11"/>
      <c r="W441" s="11"/>
      <c r="X441" s="11"/>
      <c r="AC441" s="11"/>
      <c r="AD441" s="11"/>
      <c r="AE441" s="11"/>
      <c r="AG441" s="1"/>
      <c r="AI441" s="1"/>
      <c r="AQ441" s="1"/>
      <c r="AS441" s="1"/>
      <c r="AU441" s="1"/>
      <c r="AZ441" s="1"/>
      <c r="BA441" s="1"/>
      <c r="BB441" s="1"/>
      <c r="BD441" s="1"/>
      <c r="BG441" s="1"/>
    </row>
    <row r="442" spans="1:59">
      <c r="A442" s="11"/>
      <c r="B442" s="317"/>
      <c r="C442" s="11"/>
      <c r="D442" s="11"/>
      <c r="F442" s="358"/>
      <c r="G442" s="11"/>
      <c r="H442" s="11"/>
      <c r="I442" s="526"/>
      <c r="J442" s="11"/>
      <c r="K442" s="11"/>
      <c r="L442" s="11"/>
      <c r="P442" s="11"/>
      <c r="Q442" s="11"/>
      <c r="R442" s="11"/>
      <c r="S442" s="11"/>
      <c r="T442" s="11"/>
      <c r="W442" s="11"/>
      <c r="X442" s="11"/>
      <c r="AC442" s="11"/>
      <c r="AD442" s="11"/>
      <c r="AE442" s="11"/>
      <c r="AG442" s="1"/>
      <c r="AI442" s="1"/>
      <c r="AQ442" s="1"/>
      <c r="AS442" s="1"/>
      <c r="AU442" s="1"/>
      <c r="AZ442" s="1"/>
      <c r="BA442" s="1"/>
      <c r="BB442" s="1"/>
      <c r="BD442" s="1"/>
      <c r="BG442" s="1"/>
    </row>
    <row r="443" spans="1:59">
      <c r="A443" s="11"/>
      <c r="B443" s="317"/>
      <c r="C443" s="11"/>
      <c r="D443" s="11"/>
      <c r="F443" s="358"/>
      <c r="G443" s="11"/>
      <c r="H443" s="11"/>
      <c r="I443" s="526"/>
      <c r="J443" s="11"/>
      <c r="K443" s="11"/>
      <c r="L443" s="11"/>
      <c r="P443" s="11"/>
      <c r="Q443" s="11"/>
      <c r="R443" s="11"/>
      <c r="S443" s="11"/>
      <c r="T443" s="11"/>
      <c r="W443" s="11"/>
      <c r="X443" s="11"/>
      <c r="AC443" s="11"/>
      <c r="AD443" s="11"/>
      <c r="AE443" s="11"/>
      <c r="AG443" s="1"/>
      <c r="AI443" s="1"/>
      <c r="AQ443" s="1"/>
      <c r="AS443" s="1"/>
      <c r="AU443" s="1"/>
      <c r="AZ443" s="1"/>
      <c r="BA443" s="1"/>
      <c r="BB443" s="1"/>
      <c r="BD443" s="1"/>
      <c r="BG443" s="1"/>
    </row>
    <row r="444" spans="1:59">
      <c r="A444" s="11"/>
      <c r="B444" s="317"/>
      <c r="C444" s="11"/>
      <c r="D444" s="11"/>
      <c r="F444" s="358"/>
      <c r="G444" s="11"/>
      <c r="H444" s="11"/>
      <c r="I444" s="526"/>
      <c r="J444" s="11"/>
      <c r="K444" s="11"/>
      <c r="L444" s="11"/>
      <c r="P444" s="11"/>
      <c r="Q444" s="11"/>
      <c r="R444" s="11"/>
      <c r="S444" s="11"/>
      <c r="T444" s="11"/>
      <c r="W444" s="11"/>
      <c r="X444" s="11"/>
      <c r="AC444" s="11"/>
      <c r="AD444" s="11"/>
      <c r="AE444" s="11"/>
      <c r="AG444" s="1"/>
      <c r="AI444" s="1"/>
      <c r="AQ444" s="1"/>
      <c r="AS444" s="1"/>
      <c r="AU444" s="1"/>
      <c r="AZ444" s="1"/>
      <c r="BA444" s="1"/>
      <c r="BB444" s="1"/>
      <c r="BD444" s="1"/>
      <c r="BG444" s="1"/>
    </row>
    <row r="445" spans="1:59">
      <c r="A445" s="11"/>
      <c r="B445" s="317"/>
      <c r="C445" s="11"/>
      <c r="D445" s="11"/>
      <c r="F445" s="358"/>
      <c r="G445" s="11"/>
      <c r="H445" s="11"/>
      <c r="I445" s="526"/>
      <c r="J445" s="11"/>
      <c r="K445" s="11"/>
      <c r="L445" s="11"/>
      <c r="P445" s="11"/>
      <c r="Q445" s="11"/>
      <c r="R445" s="11"/>
      <c r="S445" s="11"/>
      <c r="T445" s="11"/>
      <c r="W445" s="11"/>
      <c r="X445" s="11"/>
      <c r="AC445" s="11"/>
      <c r="AD445" s="11"/>
      <c r="AE445" s="11"/>
      <c r="AG445" s="1"/>
      <c r="AI445" s="1"/>
      <c r="AQ445" s="1"/>
      <c r="AS445" s="1"/>
      <c r="AU445" s="1"/>
      <c r="AZ445" s="1"/>
      <c r="BA445" s="1"/>
      <c r="BB445" s="1"/>
      <c r="BD445" s="1"/>
      <c r="BG445" s="1"/>
    </row>
    <row r="446" spans="1:59">
      <c r="A446" s="11"/>
      <c r="B446" s="317"/>
      <c r="C446" s="11"/>
      <c r="D446" s="11"/>
      <c r="F446" s="358"/>
      <c r="G446" s="11"/>
      <c r="H446" s="11"/>
      <c r="I446" s="526"/>
      <c r="J446" s="11"/>
      <c r="K446" s="11"/>
      <c r="L446" s="11"/>
      <c r="P446" s="11"/>
      <c r="Q446" s="11"/>
      <c r="R446" s="11"/>
      <c r="S446" s="11"/>
      <c r="T446" s="11"/>
      <c r="W446" s="11"/>
      <c r="X446" s="11"/>
      <c r="AC446" s="11"/>
      <c r="AD446" s="11"/>
      <c r="AE446" s="11"/>
      <c r="AG446" s="1"/>
      <c r="AI446" s="1"/>
      <c r="AQ446" s="1"/>
      <c r="AS446" s="1"/>
      <c r="AU446" s="1"/>
      <c r="AZ446" s="1"/>
      <c r="BA446" s="1"/>
      <c r="BB446" s="1"/>
      <c r="BD446" s="1"/>
      <c r="BG446" s="1"/>
    </row>
    <row r="447" spans="1:59">
      <c r="A447" s="11"/>
      <c r="B447" s="317"/>
      <c r="C447" s="11"/>
      <c r="D447" s="11"/>
      <c r="F447" s="358"/>
      <c r="G447" s="11"/>
      <c r="H447" s="11"/>
      <c r="I447" s="526"/>
      <c r="J447" s="11"/>
      <c r="K447" s="11"/>
      <c r="L447" s="11"/>
      <c r="P447" s="11"/>
      <c r="Q447" s="11"/>
      <c r="R447" s="11"/>
      <c r="S447" s="11"/>
      <c r="T447" s="11"/>
      <c r="W447" s="11"/>
      <c r="X447" s="11"/>
      <c r="AC447" s="11"/>
      <c r="AD447" s="11"/>
      <c r="AE447" s="11"/>
      <c r="AG447" s="1"/>
      <c r="AI447" s="1"/>
      <c r="AQ447" s="1"/>
      <c r="AS447" s="1"/>
      <c r="AU447" s="1"/>
      <c r="AZ447" s="1"/>
      <c r="BA447" s="1"/>
      <c r="BB447" s="1"/>
      <c r="BD447" s="1"/>
      <c r="BG447" s="1"/>
    </row>
    <row r="448" spans="1:59">
      <c r="A448" s="11"/>
      <c r="B448" s="317"/>
      <c r="C448" s="11"/>
      <c r="D448" s="11"/>
      <c r="F448" s="358"/>
      <c r="G448" s="11"/>
      <c r="H448" s="11"/>
      <c r="I448" s="526"/>
      <c r="J448" s="11"/>
      <c r="K448" s="11"/>
      <c r="L448" s="11"/>
      <c r="P448" s="11"/>
      <c r="Q448" s="11"/>
      <c r="R448" s="11"/>
      <c r="S448" s="11"/>
      <c r="T448" s="11"/>
      <c r="W448" s="11"/>
      <c r="X448" s="11"/>
      <c r="AC448" s="11"/>
      <c r="AD448" s="11"/>
      <c r="AE448" s="11"/>
      <c r="AG448" s="1"/>
      <c r="AI448" s="1"/>
      <c r="AQ448" s="1"/>
      <c r="AS448" s="1"/>
      <c r="AU448" s="1"/>
      <c r="AZ448" s="1"/>
      <c r="BA448" s="1"/>
      <c r="BB448" s="1"/>
      <c r="BD448" s="1"/>
      <c r="BG448" s="1"/>
    </row>
    <row r="449" spans="1:59">
      <c r="A449" s="11"/>
      <c r="B449" s="317"/>
      <c r="C449" s="11"/>
      <c r="D449" s="11"/>
      <c r="F449" s="358"/>
      <c r="G449" s="11"/>
      <c r="H449" s="11"/>
      <c r="I449" s="526"/>
      <c r="J449" s="11"/>
      <c r="K449" s="11"/>
      <c r="L449" s="11"/>
      <c r="P449" s="11"/>
      <c r="Q449" s="11"/>
      <c r="R449" s="11"/>
      <c r="S449" s="11"/>
      <c r="T449" s="11"/>
      <c r="W449" s="11"/>
      <c r="X449" s="11"/>
      <c r="AC449" s="11"/>
      <c r="AD449" s="11"/>
      <c r="AE449" s="11"/>
      <c r="AG449" s="1"/>
      <c r="AI449" s="1"/>
      <c r="AQ449" s="1"/>
      <c r="AS449" s="1"/>
      <c r="AU449" s="1"/>
      <c r="AZ449" s="1"/>
      <c r="BA449" s="1"/>
      <c r="BB449" s="1"/>
      <c r="BD449" s="1"/>
      <c r="BG449" s="1"/>
    </row>
    <row r="450" spans="1:59">
      <c r="A450" s="11"/>
      <c r="B450" s="317"/>
      <c r="C450" s="11"/>
      <c r="D450" s="11"/>
      <c r="F450" s="358"/>
      <c r="G450" s="11"/>
      <c r="H450" s="11"/>
      <c r="I450" s="526"/>
      <c r="J450" s="11"/>
      <c r="K450" s="11"/>
      <c r="L450" s="11"/>
      <c r="P450" s="11"/>
      <c r="Q450" s="11"/>
      <c r="R450" s="11"/>
      <c r="S450" s="11"/>
      <c r="T450" s="11"/>
      <c r="W450" s="11"/>
      <c r="X450" s="11"/>
      <c r="AC450" s="11"/>
      <c r="AD450" s="11"/>
      <c r="AE450" s="11"/>
      <c r="AG450" s="1"/>
      <c r="AI450" s="1"/>
      <c r="AQ450" s="1"/>
      <c r="AS450" s="1"/>
      <c r="AU450" s="1"/>
      <c r="AZ450" s="1"/>
      <c r="BA450" s="1"/>
      <c r="BB450" s="1"/>
      <c r="BD450" s="1"/>
      <c r="BG450" s="1"/>
    </row>
    <row r="451" spans="1:59">
      <c r="A451" s="11"/>
      <c r="B451" s="317"/>
      <c r="C451" s="11"/>
      <c r="D451" s="11"/>
      <c r="F451" s="358"/>
      <c r="G451" s="11"/>
      <c r="H451" s="11"/>
      <c r="I451" s="526"/>
      <c r="J451" s="11"/>
      <c r="K451" s="11"/>
      <c r="L451" s="11"/>
      <c r="P451" s="11"/>
      <c r="Q451" s="11"/>
      <c r="R451" s="11"/>
      <c r="S451" s="11"/>
      <c r="T451" s="11"/>
      <c r="W451" s="11"/>
      <c r="X451" s="11"/>
      <c r="AC451" s="11"/>
      <c r="AD451" s="11"/>
      <c r="AE451" s="11"/>
      <c r="AG451" s="1"/>
      <c r="AI451" s="1"/>
      <c r="AQ451" s="1"/>
      <c r="AS451" s="1"/>
      <c r="AU451" s="1"/>
      <c r="AZ451" s="1"/>
      <c r="BA451" s="1"/>
      <c r="BB451" s="1"/>
      <c r="BD451" s="1"/>
      <c r="BG451" s="1"/>
    </row>
    <row r="452" spans="1:59">
      <c r="A452" s="11"/>
      <c r="B452" s="317"/>
      <c r="C452" s="11"/>
      <c r="D452" s="11"/>
      <c r="F452" s="358"/>
      <c r="G452" s="11"/>
      <c r="H452" s="11"/>
      <c r="I452" s="526"/>
      <c r="J452" s="11"/>
      <c r="K452" s="11"/>
      <c r="L452" s="11"/>
      <c r="P452" s="11"/>
      <c r="Q452" s="11"/>
      <c r="R452" s="11"/>
      <c r="S452" s="11"/>
      <c r="T452" s="11"/>
      <c r="W452" s="11"/>
      <c r="X452" s="11"/>
      <c r="AC452" s="11"/>
      <c r="AD452" s="11"/>
      <c r="AE452" s="11"/>
      <c r="AG452" s="1"/>
      <c r="AI452" s="1"/>
      <c r="AQ452" s="1"/>
      <c r="AS452" s="1"/>
      <c r="AU452" s="1"/>
      <c r="AZ452" s="1"/>
      <c r="BA452" s="1"/>
      <c r="BB452" s="1"/>
      <c r="BD452" s="1"/>
      <c r="BG452" s="1"/>
    </row>
    <row r="453" spans="1:59">
      <c r="A453" s="11"/>
      <c r="B453" s="317"/>
      <c r="C453" s="11"/>
      <c r="D453" s="11"/>
      <c r="F453" s="358"/>
      <c r="G453" s="11"/>
      <c r="H453" s="11"/>
      <c r="I453" s="526"/>
      <c r="J453" s="11"/>
      <c r="K453" s="11"/>
      <c r="L453" s="11"/>
      <c r="P453" s="11"/>
      <c r="Q453" s="11"/>
      <c r="R453" s="11"/>
      <c r="S453" s="11"/>
      <c r="T453" s="11"/>
      <c r="W453" s="11"/>
      <c r="X453" s="11"/>
      <c r="AC453" s="11"/>
      <c r="AD453" s="11"/>
      <c r="AE453" s="11"/>
      <c r="AG453" s="1"/>
      <c r="AI453" s="1"/>
      <c r="AQ453" s="1"/>
      <c r="AS453" s="1"/>
      <c r="AU453" s="1"/>
      <c r="AZ453" s="1"/>
      <c r="BA453" s="1"/>
      <c r="BB453" s="1"/>
      <c r="BD453" s="1"/>
      <c r="BG453" s="1"/>
    </row>
    <row r="454" spans="1:59">
      <c r="A454" s="11"/>
      <c r="B454" s="317"/>
      <c r="C454" s="11"/>
      <c r="D454" s="11"/>
      <c r="F454" s="358"/>
      <c r="G454" s="11"/>
      <c r="H454" s="11"/>
      <c r="I454" s="526"/>
      <c r="J454" s="11"/>
      <c r="K454" s="11"/>
      <c r="L454" s="11"/>
      <c r="P454" s="11"/>
      <c r="Q454" s="11"/>
      <c r="R454" s="11"/>
      <c r="S454" s="11"/>
      <c r="T454" s="11"/>
      <c r="W454" s="11"/>
      <c r="X454" s="11"/>
      <c r="AC454" s="11"/>
      <c r="AD454" s="11"/>
      <c r="AE454" s="11"/>
      <c r="AG454" s="1"/>
      <c r="AI454" s="1"/>
      <c r="AQ454" s="1"/>
      <c r="AS454" s="1"/>
      <c r="AU454" s="1"/>
      <c r="AZ454" s="1"/>
      <c r="BA454" s="1"/>
      <c r="BB454" s="1"/>
      <c r="BD454" s="1"/>
      <c r="BG454" s="1"/>
    </row>
    <row r="455" spans="1:59">
      <c r="A455" s="11"/>
      <c r="B455" s="317"/>
      <c r="C455" s="11"/>
      <c r="D455" s="11"/>
      <c r="F455" s="358"/>
      <c r="G455" s="11"/>
      <c r="H455" s="11"/>
      <c r="I455" s="526"/>
      <c r="J455" s="11"/>
      <c r="K455" s="11"/>
      <c r="L455" s="11"/>
      <c r="P455" s="11"/>
      <c r="Q455" s="11"/>
      <c r="R455" s="11"/>
      <c r="S455" s="11"/>
      <c r="T455" s="11"/>
      <c r="W455" s="11"/>
      <c r="X455" s="11"/>
      <c r="AC455" s="11"/>
      <c r="AD455" s="11"/>
      <c r="AE455" s="11"/>
      <c r="AG455" s="1"/>
      <c r="AI455" s="1"/>
      <c r="AQ455" s="1"/>
      <c r="AS455" s="1"/>
      <c r="AU455" s="1"/>
      <c r="AZ455" s="1"/>
      <c r="BA455" s="1"/>
      <c r="BB455" s="1"/>
      <c r="BD455" s="1"/>
      <c r="BG455" s="1"/>
    </row>
    <row r="456" spans="1:59">
      <c r="A456" s="11"/>
      <c r="B456" s="317"/>
      <c r="C456" s="11"/>
      <c r="D456" s="11"/>
      <c r="F456" s="358"/>
      <c r="G456" s="11"/>
      <c r="H456" s="11"/>
      <c r="I456" s="526"/>
      <c r="J456" s="11"/>
      <c r="K456" s="11"/>
      <c r="L456" s="11"/>
      <c r="P456" s="11"/>
      <c r="Q456" s="11"/>
      <c r="R456" s="11"/>
      <c r="S456" s="11"/>
      <c r="T456" s="11"/>
      <c r="W456" s="11"/>
      <c r="X456" s="11"/>
      <c r="AC456" s="11"/>
      <c r="AD456" s="11"/>
      <c r="AE456" s="11"/>
      <c r="AG456" s="1"/>
      <c r="AI456" s="1"/>
      <c r="AQ456" s="1"/>
      <c r="AS456" s="1"/>
      <c r="AU456" s="1"/>
      <c r="AZ456" s="1"/>
      <c r="BA456" s="1"/>
      <c r="BB456" s="1"/>
      <c r="BD456" s="1"/>
      <c r="BG456" s="1"/>
    </row>
    <row r="457" spans="1:59">
      <c r="A457" s="11"/>
      <c r="B457" s="317"/>
      <c r="C457" s="11"/>
      <c r="D457" s="11"/>
      <c r="F457" s="358"/>
      <c r="G457" s="11"/>
      <c r="H457" s="11"/>
      <c r="I457" s="526"/>
      <c r="J457" s="11"/>
      <c r="K457" s="11"/>
      <c r="L457" s="11"/>
      <c r="P457" s="11"/>
      <c r="Q457" s="11"/>
      <c r="R457" s="11"/>
      <c r="S457" s="11"/>
      <c r="T457" s="11"/>
      <c r="W457" s="11"/>
      <c r="X457" s="11"/>
      <c r="AC457" s="11"/>
      <c r="AD457" s="11"/>
      <c r="AE457" s="11"/>
      <c r="AG457" s="1"/>
      <c r="AI457" s="1"/>
      <c r="AQ457" s="1"/>
      <c r="AS457" s="1"/>
      <c r="AU457" s="1"/>
      <c r="AZ457" s="1"/>
      <c r="BA457" s="1"/>
      <c r="BB457" s="1"/>
      <c r="BD457" s="1"/>
      <c r="BG457" s="1"/>
    </row>
    <row r="458" spans="1:59">
      <c r="A458" s="11"/>
      <c r="B458" s="317"/>
      <c r="C458" s="11"/>
      <c r="D458" s="11"/>
      <c r="F458" s="358"/>
      <c r="G458" s="11"/>
      <c r="H458" s="11"/>
      <c r="I458" s="526"/>
      <c r="J458" s="11"/>
      <c r="K458" s="11"/>
      <c r="L458" s="11"/>
      <c r="P458" s="11"/>
      <c r="Q458" s="11"/>
      <c r="R458" s="11"/>
      <c r="S458" s="11"/>
      <c r="T458" s="11"/>
      <c r="W458" s="11"/>
      <c r="X458" s="11"/>
      <c r="AC458" s="11"/>
      <c r="AD458" s="11"/>
      <c r="AE458" s="11"/>
      <c r="AG458" s="1"/>
      <c r="AI458" s="1"/>
      <c r="AQ458" s="1"/>
      <c r="AS458" s="1"/>
      <c r="AU458" s="1"/>
      <c r="AZ458" s="1"/>
      <c r="BA458" s="1"/>
      <c r="BB458" s="1"/>
      <c r="BD458" s="1"/>
      <c r="BG458" s="1"/>
    </row>
    <row r="459" spans="1:59">
      <c r="A459" s="11"/>
      <c r="B459" s="317"/>
      <c r="C459" s="11"/>
      <c r="D459" s="11"/>
      <c r="F459" s="358"/>
      <c r="G459" s="11"/>
      <c r="H459" s="11"/>
      <c r="I459" s="526"/>
      <c r="J459" s="11"/>
      <c r="K459" s="11"/>
      <c r="L459" s="11"/>
      <c r="P459" s="11"/>
      <c r="Q459" s="11"/>
      <c r="R459" s="11"/>
      <c r="S459" s="11"/>
      <c r="T459" s="11"/>
      <c r="W459" s="11"/>
      <c r="X459" s="11"/>
      <c r="AC459" s="11"/>
      <c r="AD459" s="11"/>
      <c r="AE459" s="11"/>
      <c r="AG459" s="1"/>
      <c r="AI459" s="1"/>
      <c r="AQ459" s="1"/>
      <c r="AS459" s="1"/>
      <c r="AU459" s="1"/>
      <c r="AZ459" s="1"/>
      <c r="BA459" s="1"/>
      <c r="BB459" s="1"/>
      <c r="BD459" s="1"/>
      <c r="BG459" s="1"/>
    </row>
    <row r="460" spans="1:59">
      <c r="A460" s="11"/>
      <c r="B460" s="317"/>
      <c r="C460" s="11"/>
      <c r="D460" s="11"/>
      <c r="F460" s="358"/>
      <c r="G460" s="11"/>
      <c r="H460" s="11"/>
      <c r="I460" s="526"/>
      <c r="J460" s="11"/>
      <c r="K460" s="11"/>
      <c r="L460" s="11"/>
      <c r="P460" s="11"/>
      <c r="Q460" s="11"/>
      <c r="R460" s="11"/>
      <c r="S460" s="11"/>
      <c r="T460" s="11"/>
      <c r="W460" s="11"/>
      <c r="X460" s="11"/>
      <c r="AC460" s="11"/>
      <c r="AD460" s="11"/>
      <c r="AE460" s="11"/>
      <c r="AG460" s="1"/>
      <c r="AI460" s="1"/>
      <c r="AQ460" s="1"/>
      <c r="AS460" s="1"/>
      <c r="AU460" s="1"/>
      <c r="AZ460" s="1"/>
      <c r="BA460" s="1"/>
      <c r="BB460" s="1"/>
      <c r="BD460" s="1"/>
      <c r="BG460" s="1"/>
    </row>
    <row r="461" spans="1:59">
      <c r="A461" s="11"/>
      <c r="B461" s="317"/>
      <c r="C461" s="11"/>
      <c r="D461" s="11"/>
      <c r="F461" s="358"/>
      <c r="G461" s="11"/>
      <c r="H461" s="11"/>
      <c r="I461" s="526"/>
      <c r="J461" s="11"/>
      <c r="K461" s="11"/>
      <c r="L461" s="11"/>
      <c r="P461" s="11"/>
      <c r="Q461" s="11"/>
      <c r="R461" s="11"/>
      <c r="S461" s="11"/>
      <c r="T461" s="11"/>
      <c r="W461" s="11"/>
      <c r="X461" s="11"/>
      <c r="AC461" s="11"/>
      <c r="AD461" s="11"/>
      <c r="AE461" s="11"/>
      <c r="AG461" s="1"/>
      <c r="AI461" s="1"/>
      <c r="AQ461" s="1"/>
      <c r="AS461" s="1"/>
      <c r="AU461" s="1"/>
      <c r="AZ461" s="1"/>
      <c r="BA461" s="1"/>
      <c r="BB461" s="1"/>
      <c r="BD461" s="1"/>
      <c r="BG461" s="1"/>
    </row>
    <row r="462" spans="1:59">
      <c r="A462" s="11"/>
      <c r="B462" s="317"/>
      <c r="C462" s="11"/>
      <c r="D462" s="11"/>
      <c r="F462" s="358"/>
      <c r="G462" s="11"/>
      <c r="H462" s="11"/>
      <c r="I462" s="526"/>
      <c r="J462" s="11"/>
      <c r="K462" s="11"/>
      <c r="L462" s="11"/>
      <c r="P462" s="11"/>
      <c r="Q462" s="11"/>
      <c r="R462" s="11"/>
      <c r="S462" s="11"/>
      <c r="T462" s="11"/>
      <c r="W462" s="11"/>
      <c r="X462" s="11"/>
      <c r="AC462" s="11"/>
      <c r="AD462" s="11"/>
      <c r="AE462" s="11"/>
      <c r="AG462" s="1"/>
      <c r="AI462" s="1"/>
      <c r="AQ462" s="1"/>
      <c r="AS462" s="1"/>
      <c r="AU462" s="1"/>
      <c r="AZ462" s="1"/>
      <c r="BA462" s="1"/>
      <c r="BB462" s="1"/>
      <c r="BD462" s="1"/>
      <c r="BG462" s="1"/>
    </row>
    <row r="463" spans="1:59">
      <c r="A463" s="11"/>
      <c r="B463" s="317"/>
      <c r="C463" s="11"/>
      <c r="D463" s="11"/>
      <c r="F463" s="358"/>
      <c r="G463" s="11"/>
      <c r="H463" s="11"/>
      <c r="I463" s="526"/>
      <c r="J463" s="11"/>
      <c r="K463" s="11"/>
      <c r="L463" s="11"/>
      <c r="P463" s="11"/>
      <c r="Q463" s="11"/>
      <c r="R463" s="11"/>
      <c r="S463" s="11"/>
      <c r="T463" s="11"/>
      <c r="W463" s="11"/>
      <c r="X463" s="11"/>
      <c r="AC463" s="11"/>
      <c r="AD463" s="11"/>
      <c r="AE463" s="11"/>
      <c r="AG463" s="1"/>
      <c r="AI463" s="1"/>
      <c r="AQ463" s="1"/>
      <c r="AS463" s="1"/>
      <c r="AU463" s="1"/>
      <c r="AZ463" s="1"/>
      <c r="BA463" s="1"/>
      <c r="BB463" s="1"/>
      <c r="BD463" s="1"/>
      <c r="BG463" s="1"/>
    </row>
    <row r="464" spans="1:59">
      <c r="A464" s="11"/>
      <c r="B464" s="317"/>
      <c r="C464" s="11"/>
      <c r="D464" s="11"/>
      <c r="F464" s="358"/>
      <c r="G464" s="11"/>
      <c r="H464" s="11"/>
      <c r="I464" s="526"/>
      <c r="J464" s="11"/>
      <c r="K464" s="11"/>
      <c r="L464" s="11"/>
      <c r="P464" s="11"/>
      <c r="Q464" s="11"/>
      <c r="R464" s="11"/>
      <c r="S464" s="11"/>
      <c r="T464" s="11"/>
      <c r="W464" s="11"/>
      <c r="X464" s="11"/>
      <c r="AC464" s="11"/>
      <c r="AD464" s="11"/>
      <c r="AE464" s="11"/>
      <c r="AG464" s="1"/>
      <c r="AI464" s="1"/>
      <c r="AQ464" s="1"/>
      <c r="AS464" s="1"/>
      <c r="AU464" s="1"/>
      <c r="AZ464" s="1"/>
      <c r="BA464" s="1"/>
      <c r="BB464" s="1"/>
      <c r="BD464" s="1"/>
      <c r="BG464" s="1"/>
    </row>
    <row r="465" spans="1:59">
      <c r="A465" s="11"/>
      <c r="B465" s="317"/>
      <c r="C465" s="11"/>
      <c r="D465" s="11"/>
      <c r="F465" s="358"/>
      <c r="G465" s="11"/>
      <c r="H465" s="11"/>
      <c r="I465" s="526"/>
      <c r="J465" s="11"/>
      <c r="K465" s="11"/>
      <c r="L465" s="11"/>
      <c r="P465" s="11"/>
      <c r="Q465" s="11"/>
      <c r="R465" s="11"/>
      <c r="S465" s="11"/>
      <c r="T465" s="11"/>
      <c r="W465" s="11"/>
      <c r="X465" s="11"/>
      <c r="AC465" s="11"/>
      <c r="AD465" s="11"/>
      <c r="AE465" s="11"/>
      <c r="AG465" s="1"/>
      <c r="AI465" s="1"/>
      <c r="AQ465" s="1"/>
      <c r="AS465" s="1"/>
      <c r="AU465" s="1"/>
      <c r="AZ465" s="1"/>
      <c r="BA465" s="1"/>
      <c r="BB465" s="1"/>
      <c r="BD465" s="1"/>
      <c r="BG465" s="1"/>
    </row>
    <row r="466" spans="1:59">
      <c r="A466" s="11"/>
      <c r="B466" s="317"/>
      <c r="C466" s="11"/>
      <c r="D466" s="11"/>
      <c r="F466" s="358"/>
      <c r="G466" s="11"/>
      <c r="H466" s="11"/>
      <c r="I466" s="526"/>
      <c r="J466" s="11"/>
      <c r="K466" s="11"/>
      <c r="L466" s="11"/>
      <c r="P466" s="11"/>
      <c r="Q466" s="11"/>
      <c r="R466" s="11"/>
      <c r="S466" s="11"/>
      <c r="T466" s="11"/>
      <c r="W466" s="11"/>
      <c r="X466" s="11"/>
      <c r="AC466" s="11"/>
      <c r="AD466" s="11"/>
      <c r="AE466" s="11"/>
      <c r="AG466" s="1"/>
      <c r="AI466" s="1"/>
      <c r="AQ466" s="1"/>
      <c r="AS466" s="1"/>
      <c r="AU466" s="1"/>
      <c r="AZ466" s="1"/>
      <c r="BA466" s="1"/>
      <c r="BB466" s="1"/>
      <c r="BD466" s="1"/>
      <c r="BG466" s="1"/>
    </row>
    <row r="467" spans="1:59">
      <c r="A467" s="11"/>
      <c r="B467" s="317"/>
      <c r="C467" s="11"/>
      <c r="D467" s="11"/>
      <c r="F467" s="358"/>
      <c r="G467" s="11"/>
      <c r="H467" s="11"/>
      <c r="I467" s="526"/>
      <c r="J467" s="11"/>
      <c r="K467" s="11"/>
      <c r="L467" s="11"/>
      <c r="P467" s="11"/>
      <c r="Q467" s="11"/>
      <c r="R467" s="11"/>
      <c r="S467" s="11"/>
      <c r="T467" s="11"/>
      <c r="W467" s="11"/>
      <c r="X467" s="11"/>
      <c r="AC467" s="11"/>
      <c r="AD467" s="11"/>
      <c r="AE467" s="11"/>
      <c r="AG467" s="1"/>
      <c r="AI467" s="1"/>
      <c r="AQ467" s="1"/>
      <c r="AS467" s="1"/>
      <c r="AU467" s="1"/>
      <c r="AZ467" s="1"/>
      <c r="BA467" s="1"/>
      <c r="BB467" s="1"/>
      <c r="BD467" s="1"/>
      <c r="BG467" s="1"/>
    </row>
    <row r="468" spans="1:59">
      <c r="A468" s="11"/>
      <c r="B468" s="317"/>
      <c r="C468" s="11"/>
      <c r="D468" s="11"/>
      <c r="F468" s="358"/>
      <c r="G468" s="11"/>
      <c r="H468" s="11"/>
      <c r="I468" s="526"/>
      <c r="J468" s="11"/>
      <c r="K468" s="11"/>
      <c r="L468" s="11"/>
      <c r="P468" s="11"/>
      <c r="Q468" s="11"/>
      <c r="R468" s="11"/>
      <c r="S468" s="11"/>
      <c r="T468" s="11"/>
      <c r="W468" s="11"/>
      <c r="X468" s="11"/>
      <c r="AC468" s="11"/>
      <c r="AD468" s="11"/>
      <c r="AE468" s="11"/>
      <c r="AG468" s="1"/>
      <c r="AI468" s="1"/>
      <c r="AQ468" s="1"/>
      <c r="AS468" s="1"/>
      <c r="AU468" s="1"/>
      <c r="AZ468" s="1"/>
      <c r="BA468" s="1"/>
      <c r="BB468" s="1"/>
      <c r="BD468" s="1"/>
      <c r="BG468" s="1"/>
    </row>
    <row r="469" spans="1:59">
      <c r="A469" s="11"/>
      <c r="B469" s="317"/>
      <c r="C469" s="11"/>
      <c r="D469" s="11"/>
      <c r="F469" s="358"/>
      <c r="G469" s="11"/>
      <c r="H469" s="11"/>
      <c r="I469" s="526"/>
      <c r="J469" s="11"/>
      <c r="K469" s="11"/>
      <c r="L469" s="11"/>
      <c r="P469" s="11"/>
      <c r="Q469" s="11"/>
      <c r="R469" s="11"/>
      <c r="S469" s="11"/>
      <c r="T469" s="11"/>
      <c r="W469" s="11"/>
      <c r="X469" s="11"/>
      <c r="AC469" s="11"/>
      <c r="AD469" s="11"/>
      <c r="AE469" s="11"/>
      <c r="AG469" s="1"/>
      <c r="AI469" s="1"/>
      <c r="AQ469" s="1"/>
      <c r="AS469" s="1"/>
      <c r="AU469" s="1"/>
      <c r="AZ469" s="1"/>
      <c r="BA469" s="1"/>
      <c r="BB469" s="1"/>
      <c r="BD469" s="1"/>
      <c r="BG469" s="1"/>
    </row>
    <row r="470" spans="1:59">
      <c r="A470" s="11"/>
      <c r="B470" s="317"/>
      <c r="C470" s="11"/>
      <c r="D470" s="11"/>
      <c r="F470" s="358"/>
      <c r="G470" s="11"/>
      <c r="H470" s="11"/>
      <c r="I470" s="526"/>
      <c r="J470" s="11"/>
      <c r="K470" s="11"/>
      <c r="L470" s="11"/>
      <c r="P470" s="11"/>
      <c r="Q470" s="11"/>
      <c r="R470" s="11"/>
      <c r="S470" s="11"/>
      <c r="T470" s="11"/>
      <c r="W470" s="11"/>
      <c r="X470" s="11"/>
      <c r="AC470" s="11"/>
      <c r="AD470" s="11"/>
      <c r="AE470" s="11"/>
      <c r="AG470" s="1"/>
      <c r="AI470" s="1"/>
      <c r="AQ470" s="1"/>
      <c r="AS470" s="1"/>
      <c r="AU470" s="1"/>
      <c r="AZ470" s="1"/>
      <c r="BA470" s="1"/>
      <c r="BB470" s="1"/>
      <c r="BD470" s="1"/>
      <c r="BG470" s="1"/>
    </row>
    <row r="471" spans="1:59">
      <c r="A471" s="11"/>
      <c r="B471" s="317"/>
      <c r="C471" s="11"/>
      <c r="D471" s="11"/>
      <c r="F471" s="358"/>
      <c r="G471" s="11"/>
      <c r="H471" s="11"/>
      <c r="I471" s="526"/>
      <c r="J471" s="11"/>
      <c r="K471" s="11"/>
      <c r="L471" s="11"/>
      <c r="P471" s="11"/>
      <c r="Q471" s="11"/>
      <c r="R471" s="11"/>
      <c r="S471" s="11"/>
      <c r="T471" s="11"/>
      <c r="W471" s="11"/>
      <c r="X471" s="11"/>
      <c r="AC471" s="11"/>
      <c r="AD471" s="11"/>
      <c r="AE471" s="11"/>
      <c r="AG471" s="1"/>
      <c r="AI471" s="1"/>
      <c r="AQ471" s="1"/>
      <c r="AS471" s="1"/>
      <c r="AU471" s="1"/>
      <c r="AZ471" s="1"/>
      <c r="BA471" s="1"/>
      <c r="BB471" s="1"/>
      <c r="BD471" s="1"/>
      <c r="BG471" s="1"/>
    </row>
    <row r="472" spans="1:59">
      <c r="A472" s="11"/>
      <c r="B472" s="317"/>
      <c r="C472" s="11"/>
      <c r="D472" s="11"/>
      <c r="F472" s="358"/>
      <c r="G472" s="11"/>
      <c r="H472" s="11"/>
      <c r="I472" s="526"/>
      <c r="J472" s="11"/>
      <c r="K472" s="11"/>
      <c r="L472" s="11"/>
      <c r="P472" s="11"/>
      <c r="Q472" s="11"/>
      <c r="R472" s="11"/>
      <c r="S472" s="11"/>
      <c r="T472" s="11"/>
      <c r="W472" s="11"/>
      <c r="X472" s="11"/>
      <c r="AC472" s="11"/>
      <c r="AD472" s="11"/>
      <c r="AE472" s="11"/>
      <c r="AG472" s="1"/>
      <c r="AI472" s="1"/>
      <c r="AQ472" s="1"/>
      <c r="AS472" s="1"/>
      <c r="AU472" s="1"/>
      <c r="AZ472" s="1"/>
      <c r="BA472" s="1"/>
      <c r="BB472" s="1"/>
      <c r="BD472" s="1"/>
      <c r="BG472" s="1"/>
    </row>
    <row r="473" spans="1:59">
      <c r="A473" s="11"/>
      <c r="B473" s="317"/>
      <c r="C473" s="11"/>
      <c r="D473" s="11"/>
      <c r="F473" s="358"/>
      <c r="G473" s="11"/>
      <c r="H473" s="11"/>
      <c r="I473" s="526"/>
      <c r="J473" s="11"/>
      <c r="K473" s="11"/>
      <c r="L473" s="11"/>
      <c r="P473" s="11"/>
      <c r="Q473" s="11"/>
      <c r="R473" s="11"/>
      <c r="S473" s="11"/>
      <c r="T473" s="11"/>
      <c r="W473" s="11"/>
      <c r="X473" s="11"/>
      <c r="AC473" s="11"/>
      <c r="AD473" s="11"/>
      <c r="AE473" s="11"/>
      <c r="AG473" s="1"/>
      <c r="AI473" s="1"/>
      <c r="AQ473" s="1"/>
      <c r="AS473" s="1"/>
      <c r="AU473" s="1"/>
      <c r="AZ473" s="1"/>
      <c r="BA473" s="1"/>
      <c r="BB473" s="1"/>
      <c r="BD473" s="1"/>
      <c r="BG473" s="1"/>
    </row>
    <row r="474" spans="1:59">
      <c r="A474" s="11"/>
      <c r="B474" s="317"/>
      <c r="C474" s="11"/>
      <c r="D474" s="11"/>
      <c r="F474" s="358"/>
      <c r="G474" s="11"/>
      <c r="H474" s="11"/>
      <c r="I474" s="526"/>
      <c r="J474" s="11"/>
      <c r="K474" s="11"/>
      <c r="L474" s="11"/>
      <c r="P474" s="11"/>
      <c r="Q474" s="11"/>
      <c r="R474" s="11"/>
      <c r="S474" s="11"/>
      <c r="T474" s="11"/>
      <c r="W474" s="11"/>
      <c r="X474" s="11"/>
      <c r="AC474" s="11"/>
      <c r="AD474" s="11"/>
      <c r="AE474" s="11"/>
      <c r="AG474" s="1"/>
      <c r="AI474" s="1"/>
      <c r="AQ474" s="1"/>
      <c r="AS474" s="1"/>
      <c r="AU474" s="1"/>
      <c r="AZ474" s="1"/>
      <c r="BA474" s="1"/>
      <c r="BB474" s="1"/>
      <c r="BD474" s="1"/>
      <c r="BG474" s="1"/>
    </row>
    <row r="475" spans="1:59">
      <c r="A475" s="11"/>
      <c r="B475" s="317"/>
      <c r="C475" s="11"/>
      <c r="D475" s="11"/>
      <c r="F475" s="358"/>
      <c r="G475" s="11"/>
      <c r="H475" s="11"/>
      <c r="I475" s="526"/>
      <c r="J475" s="11"/>
      <c r="K475" s="11"/>
      <c r="L475" s="11"/>
      <c r="P475" s="11"/>
      <c r="Q475" s="11"/>
      <c r="R475" s="11"/>
      <c r="S475" s="11"/>
      <c r="T475" s="11"/>
      <c r="W475" s="11"/>
      <c r="X475" s="11"/>
      <c r="AC475" s="11"/>
      <c r="AD475" s="11"/>
      <c r="AE475" s="11"/>
      <c r="AG475" s="1"/>
      <c r="AI475" s="1"/>
      <c r="AQ475" s="1"/>
      <c r="AS475" s="1"/>
      <c r="AU475" s="1"/>
      <c r="AZ475" s="1"/>
      <c r="BA475" s="1"/>
      <c r="BB475" s="1"/>
      <c r="BD475" s="1"/>
      <c r="BG475" s="1"/>
    </row>
    <row r="476" spans="1:59">
      <c r="A476" s="11"/>
      <c r="B476" s="317"/>
      <c r="C476" s="11"/>
      <c r="D476" s="11"/>
      <c r="F476" s="358"/>
      <c r="G476" s="11"/>
      <c r="H476" s="11"/>
      <c r="I476" s="526"/>
      <c r="J476" s="11"/>
      <c r="K476" s="11"/>
      <c r="L476" s="11"/>
      <c r="P476" s="11"/>
      <c r="Q476" s="11"/>
      <c r="R476" s="11"/>
      <c r="S476" s="11"/>
      <c r="T476" s="11"/>
      <c r="W476" s="11"/>
      <c r="X476" s="11"/>
      <c r="AC476" s="11"/>
      <c r="AD476" s="11"/>
      <c r="AE476" s="11"/>
      <c r="AG476" s="1"/>
      <c r="AI476" s="1"/>
      <c r="AQ476" s="1"/>
      <c r="AS476" s="1"/>
      <c r="AU476" s="1"/>
      <c r="AZ476" s="1"/>
      <c r="BA476" s="1"/>
      <c r="BB476" s="1"/>
      <c r="BD476" s="1"/>
      <c r="BG476" s="1"/>
    </row>
    <row r="477" spans="1:59">
      <c r="A477" s="11"/>
      <c r="B477" s="317"/>
      <c r="C477" s="11"/>
      <c r="D477" s="11"/>
      <c r="F477" s="358"/>
      <c r="G477" s="11"/>
      <c r="H477" s="11"/>
      <c r="I477" s="526"/>
      <c r="J477" s="11"/>
      <c r="K477" s="11"/>
      <c r="L477" s="11"/>
      <c r="P477" s="11"/>
      <c r="Q477" s="11"/>
      <c r="R477" s="11"/>
      <c r="S477" s="11"/>
      <c r="T477" s="11"/>
      <c r="W477" s="11"/>
      <c r="X477" s="11"/>
      <c r="AC477" s="11"/>
      <c r="AD477" s="11"/>
      <c r="AE477" s="11"/>
      <c r="AG477" s="1"/>
      <c r="AI477" s="1"/>
      <c r="AQ477" s="1"/>
      <c r="AS477" s="1"/>
      <c r="AU477" s="1"/>
      <c r="AZ477" s="1"/>
      <c r="BA477" s="1"/>
      <c r="BB477" s="1"/>
      <c r="BD477" s="1"/>
      <c r="BG477" s="1"/>
    </row>
    <row r="478" spans="1:59">
      <c r="A478" s="11"/>
      <c r="B478" s="317"/>
      <c r="C478" s="11"/>
      <c r="D478" s="11"/>
      <c r="F478" s="358"/>
      <c r="G478" s="11"/>
      <c r="H478" s="11"/>
      <c r="I478" s="526"/>
      <c r="J478" s="11"/>
      <c r="K478" s="11"/>
      <c r="L478" s="11"/>
      <c r="P478" s="11"/>
      <c r="Q478" s="11"/>
      <c r="R478" s="11"/>
      <c r="S478" s="11"/>
      <c r="T478" s="11"/>
      <c r="W478" s="11"/>
      <c r="X478" s="11"/>
      <c r="AC478" s="11"/>
      <c r="AD478" s="11"/>
      <c r="AE478" s="11"/>
      <c r="AG478" s="1"/>
      <c r="AI478" s="1"/>
      <c r="AQ478" s="1"/>
      <c r="AS478" s="1"/>
      <c r="AU478" s="1"/>
      <c r="AZ478" s="1"/>
      <c r="BA478" s="1"/>
      <c r="BB478" s="1"/>
      <c r="BD478" s="1"/>
      <c r="BG478" s="1"/>
    </row>
    <row r="479" spans="1:59">
      <c r="A479" s="11"/>
      <c r="B479" s="317"/>
      <c r="C479" s="11"/>
      <c r="D479" s="11"/>
      <c r="F479" s="358"/>
      <c r="G479" s="11"/>
      <c r="H479" s="11"/>
      <c r="I479" s="526"/>
      <c r="J479" s="11"/>
      <c r="K479" s="11"/>
      <c r="L479" s="11"/>
      <c r="P479" s="11"/>
      <c r="Q479" s="11"/>
      <c r="R479" s="11"/>
      <c r="S479" s="11"/>
      <c r="T479" s="11"/>
      <c r="W479" s="11"/>
      <c r="X479" s="11"/>
      <c r="AC479" s="11"/>
      <c r="AD479" s="11"/>
      <c r="AE479" s="11"/>
      <c r="AG479" s="1"/>
      <c r="AI479" s="1"/>
      <c r="AQ479" s="1"/>
      <c r="AS479" s="1"/>
      <c r="AU479" s="1"/>
      <c r="AZ479" s="1"/>
      <c r="BA479" s="1"/>
      <c r="BB479" s="1"/>
      <c r="BD479" s="1"/>
      <c r="BG479" s="1"/>
    </row>
    <row r="480" spans="1:59">
      <c r="A480" s="11"/>
      <c r="B480" s="317"/>
      <c r="C480" s="11"/>
      <c r="D480" s="11"/>
      <c r="F480" s="358"/>
      <c r="G480" s="11"/>
      <c r="H480" s="11"/>
      <c r="I480" s="526"/>
      <c r="J480" s="11"/>
      <c r="K480" s="11"/>
      <c r="L480" s="11"/>
      <c r="P480" s="11"/>
      <c r="Q480" s="11"/>
      <c r="R480" s="11"/>
      <c r="S480" s="11"/>
      <c r="T480" s="11"/>
      <c r="W480" s="11"/>
      <c r="X480" s="11"/>
      <c r="AC480" s="11"/>
      <c r="AD480" s="11"/>
      <c r="AE480" s="11"/>
      <c r="AG480" s="1"/>
      <c r="AI480" s="1"/>
      <c r="AQ480" s="1"/>
      <c r="AS480" s="1"/>
      <c r="AU480" s="1"/>
      <c r="AZ480" s="1"/>
      <c r="BA480" s="1"/>
      <c r="BB480" s="1"/>
      <c r="BD480" s="1"/>
      <c r="BG480" s="1"/>
    </row>
    <row r="481" spans="1:59">
      <c r="A481" s="11"/>
      <c r="B481" s="317"/>
      <c r="C481" s="11"/>
      <c r="D481" s="11"/>
      <c r="F481" s="358"/>
      <c r="G481" s="11"/>
      <c r="H481" s="11"/>
      <c r="I481" s="526"/>
      <c r="J481" s="11"/>
      <c r="K481" s="11"/>
      <c r="L481" s="11"/>
      <c r="P481" s="11"/>
      <c r="Q481" s="11"/>
      <c r="R481" s="11"/>
      <c r="S481" s="11"/>
      <c r="T481" s="11"/>
      <c r="W481" s="11"/>
      <c r="X481" s="11"/>
      <c r="AC481" s="11"/>
      <c r="AD481" s="11"/>
      <c r="AE481" s="11"/>
      <c r="AG481" s="1"/>
      <c r="AI481" s="1"/>
      <c r="AQ481" s="1"/>
      <c r="AS481" s="1"/>
      <c r="AU481" s="1"/>
      <c r="AZ481" s="1"/>
      <c r="BA481" s="1"/>
      <c r="BB481" s="1"/>
      <c r="BD481" s="1"/>
      <c r="BG481" s="1"/>
    </row>
    <row r="482" spans="1:59">
      <c r="A482" s="11"/>
      <c r="B482" s="317"/>
      <c r="C482" s="11"/>
      <c r="D482" s="11"/>
      <c r="F482" s="358"/>
      <c r="G482" s="11"/>
      <c r="H482" s="11"/>
      <c r="I482" s="526"/>
      <c r="J482" s="11"/>
      <c r="K482" s="11"/>
      <c r="L482" s="11"/>
      <c r="P482" s="11"/>
      <c r="Q482" s="11"/>
      <c r="R482" s="11"/>
      <c r="S482" s="11"/>
      <c r="T482" s="11"/>
      <c r="W482" s="11"/>
      <c r="X482" s="11"/>
      <c r="AC482" s="11"/>
      <c r="AD482" s="11"/>
      <c r="AE482" s="11"/>
      <c r="AG482" s="1"/>
      <c r="AI482" s="1"/>
      <c r="AQ482" s="1"/>
      <c r="AS482" s="1"/>
      <c r="AU482" s="1"/>
      <c r="AZ482" s="1"/>
      <c r="BA482" s="1"/>
      <c r="BB482" s="1"/>
      <c r="BD482" s="1"/>
      <c r="BG482" s="1"/>
    </row>
    <row r="483" spans="1:59">
      <c r="A483" s="11"/>
      <c r="B483" s="317"/>
      <c r="C483" s="11"/>
      <c r="D483" s="11"/>
      <c r="F483" s="358"/>
      <c r="G483" s="11"/>
      <c r="H483" s="11"/>
      <c r="I483" s="526"/>
      <c r="J483" s="11"/>
      <c r="K483" s="11"/>
      <c r="L483" s="11"/>
      <c r="P483" s="11"/>
      <c r="Q483" s="11"/>
      <c r="R483" s="11"/>
      <c r="S483" s="11"/>
      <c r="T483" s="11"/>
      <c r="W483" s="11"/>
      <c r="X483" s="11"/>
      <c r="AC483" s="11"/>
      <c r="AD483" s="11"/>
      <c r="AE483" s="11"/>
      <c r="AG483" s="1"/>
      <c r="AI483" s="1"/>
      <c r="AQ483" s="1"/>
      <c r="AS483" s="1"/>
      <c r="AU483" s="1"/>
      <c r="AZ483" s="1"/>
      <c r="BA483" s="1"/>
      <c r="BB483" s="1"/>
      <c r="BD483" s="1"/>
      <c r="BG483" s="1"/>
    </row>
    <row r="484" spans="1:59">
      <c r="A484" s="11"/>
      <c r="B484" s="317"/>
      <c r="C484" s="11"/>
      <c r="D484" s="11"/>
      <c r="F484" s="358"/>
      <c r="G484" s="11"/>
      <c r="H484" s="11"/>
      <c r="I484" s="526"/>
      <c r="J484" s="11"/>
      <c r="K484" s="11"/>
      <c r="L484" s="11"/>
      <c r="P484" s="11"/>
      <c r="Q484" s="11"/>
      <c r="R484" s="11"/>
      <c r="S484" s="11"/>
      <c r="T484" s="11"/>
      <c r="W484" s="11"/>
      <c r="X484" s="11"/>
      <c r="AC484" s="11"/>
      <c r="AD484" s="11"/>
      <c r="AE484" s="11"/>
      <c r="AG484" s="1"/>
      <c r="AI484" s="1"/>
      <c r="AQ484" s="1"/>
      <c r="AS484" s="1"/>
      <c r="AU484" s="1"/>
      <c r="AZ484" s="1"/>
      <c r="BA484" s="1"/>
      <c r="BB484" s="1"/>
      <c r="BD484" s="1"/>
      <c r="BG484" s="1"/>
    </row>
    <row r="485" spans="1:59">
      <c r="A485" s="11"/>
      <c r="B485" s="317"/>
      <c r="C485" s="11"/>
      <c r="D485" s="11"/>
      <c r="F485" s="358"/>
      <c r="G485" s="11"/>
      <c r="H485" s="11"/>
      <c r="I485" s="526"/>
      <c r="J485" s="11"/>
      <c r="K485" s="11"/>
      <c r="L485" s="11"/>
      <c r="P485" s="11"/>
      <c r="Q485" s="11"/>
      <c r="R485" s="11"/>
      <c r="S485" s="11"/>
      <c r="T485" s="11"/>
      <c r="W485" s="11"/>
      <c r="X485" s="11"/>
      <c r="AC485" s="11"/>
      <c r="AD485" s="11"/>
      <c r="AE485" s="11"/>
      <c r="AG485" s="1"/>
      <c r="AI485" s="1"/>
      <c r="AQ485" s="1"/>
      <c r="AS485" s="1"/>
      <c r="AU485" s="1"/>
      <c r="AZ485" s="1"/>
      <c r="BA485" s="1"/>
      <c r="BB485" s="1"/>
      <c r="BD485" s="1"/>
      <c r="BG485" s="1"/>
    </row>
    <row r="486" spans="1:59">
      <c r="A486" s="11"/>
      <c r="B486" s="317"/>
      <c r="C486" s="11"/>
      <c r="D486" s="11"/>
      <c r="F486" s="358"/>
      <c r="G486" s="11"/>
      <c r="H486" s="11"/>
      <c r="I486" s="526"/>
      <c r="J486" s="11"/>
      <c r="K486" s="11"/>
      <c r="L486" s="11"/>
      <c r="P486" s="11"/>
      <c r="Q486" s="11"/>
      <c r="R486" s="11"/>
      <c r="S486" s="11"/>
      <c r="T486" s="11"/>
      <c r="W486" s="11"/>
      <c r="X486" s="11"/>
      <c r="AC486" s="11"/>
      <c r="AD486" s="11"/>
      <c r="AE486" s="11"/>
      <c r="AG486" s="1"/>
      <c r="AI486" s="1"/>
      <c r="AQ486" s="1"/>
      <c r="AS486" s="1"/>
      <c r="AU486" s="1"/>
      <c r="AZ486" s="1"/>
      <c r="BA486" s="1"/>
      <c r="BB486" s="1"/>
      <c r="BD486" s="1"/>
      <c r="BG486" s="1"/>
    </row>
    <row r="487" spans="1:59">
      <c r="A487" s="11"/>
      <c r="B487" s="317"/>
      <c r="C487" s="11"/>
      <c r="D487" s="11"/>
      <c r="F487" s="358"/>
      <c r="G487" s="11"/>
      <c r="H487" s="11"/>
      <c r="I487" s="526"/>
      <c r="J487" s="11"/>
      <c r="K487" s="11"/>
      <c r="L487" s="11"/>
      <c r="P487" s="11"/>
      <c r="Q487" s="11"/>
      <c r="R487" s="11"/>
      <c r="S487" s="11"/>
      <c r="T487" s="11"/>
      <c r="W487" s="11"/>
      <c r="X487" s="11"/>
      <c r="AC487" s="11"/>
      <c r="AD487" s="11"/>
      <c r="AE487" s="11"/>
      <c r="AG487" s="1"/>
      <c r="AI487" s="1"/>
      <c r="AQ487" s="1"/>
      <c r="AS487" s="1"/>
      <c r="AU487" s="1"/>
      <c r="AZ487" s="1"/>
      <c r="BA487" s="1"/>
      <c r="BB487" s="1"/>
      <c r="BD487" s="1"/>
      <c r="BG487" s="1"/>
    </row>
    <row r="488" spans="1:59">
      <c r="A488" s="11"/>
      <c r="B488" s="317"/>
      <c r="C488" s="11"/>
      <c r="D488" s="11"/>
      <c r="F488" s="358"/>
      <c r="G488" s="11"/>
      <c r="H488" s="11"/>
      <c r="I488" s="526"/>
      <c r="J488" s="11"/>
      <c r="K488" s="11"/>
      <c r="L488" s="11"/>
      <c r="P488" s="11"/>
      <c r="Q488" s="11"/>
      <c r="R488" s="11"/>
      <c r="S488" s="11"/>
      <c r="T488" s="11"/>
      <c r="W488" s="11"/>
      <c r="X488" s="11"/>
      <c r="AC488" s="11"/>
      <c r="AD488" s="11"/>
      <c r="AE488" s="11"/>
      <c r="AG488" s="1"/>
      <c r="AI488" s="1"/>
      <c r="AQ488" s="1"/>
      <c r="AS488" s="1"/>
      <c r="AU488" s="1"/>
      <c r="AZ488" s="1"/>
      <c r="BA488" s="1"/>
      <c r="BB488" s="1"/>
      <c r="BD488" s="1"/>
      <c r="BG488" s="1"/>
    </row>
    <row r="489" spans="1:59">
      <c r="A489" s="11"/>
      <c r="B489" s="317"/>
      <c r="C489" s="11"/>
      <c r="D489" s="11"/>
      <c r="F489" s="358"/>
      <c r="G489" s="11"/>
      <c r="H489" s="11"/>
      <c r="I489" s="526"/>
      <c r="J489" s="11"/>
      <c r="K489" s="11"/>
      <c r="L489" s="11"/>
      <c r="P489" s="11"/>
      <c r="Q489" s="11"/>
      <c r="R489" s="11"/>
      <c r="S489" s="11"/>
      <c r="T489" s="11"/>
      <c r="W489" s="11"/>
      <c r="X489" s="11"/>
      <c r="AC489" s="11"/>
      <c r="AD489" s="11"/>
      <c r="AE489" s="11"/>
      <c r="AG489" s="1"/>
      <c r="AI489" s="1"/>
      <c r="AQ489" s="1"/>
      <c r="AS489" s="1"/>
      <c r="AU489" s="1"/>
      <c r="AZ489" s="1"/>
      <c r="BA489" s="1"/>
      <c r="BB489" s="1"/>
      <c r="BD489" s="1"/>
      <c r="BG489" s="1"/>
    </row>
    <row r="490" spans="1:59">
      <c r="A490" s="11"/>
      <c r="B490" s="317"/>
      <c r="C490" s="11"/>
      <c r="D490" s="11"/>
      <c r="F490" s="358"/>
      <c r="G490" s="11"/>
      <c r="H490" s="11"/>
      <c r="I490" s="526"/>
      <c r="J490" s="11"/>
      <c r="K490" s="11"/>
      <c r="L490" s="11"/>
      <c r="P490" s="11"/>
      <c r="Q490" s="11"/>
      <c r="R490" s="11"/>
      <c r="S490" s="11"/>
      <c r="T490" s="11"/>
      <c r="W490" s="11"/>
      <c r="X490" s="11"/>
      <c r="AC490" s="11"/>
      <c r="AD490" s="11"/>
      <c r="AE490" s="11"/>
      <c r="AG490" s="1"/>
      <c r="AI490" s="1"/>
      <c r="AQ490" s="1"/>
      <c r="AS490" s="1"/>
      <c r="AU490" s="1"/>
      <c r="AZ490" s="1"/>
      <c r="BA490" s="1"/>
      <c r="BB490" s="1"/>
      <c r="BD490" s="1"/>
      <c r="BG490" s="1"/>
    </row>
    <row r="491" spans="1:59">
      <c r="A491" s="11"/>
      <c r="B491" s="317"/>
      <c r="C491" s="11"/>
      <c r="D491" s="11"/>
      <c r="F491" s="358"/>
      <c r="G491" s="11"/>
      <c r="H491" s="11"/>
      <c r="I491" s="526"/>
      <c r="J491" s="11"/>
      <c r="K491" s="11"/>
      <c r="L491" s="11"/>
      <c r="P491" s="11"/>
      <c r="Q491" s="11"/>
      <c r="R491" s="11"/>
      <c r="S491" s="11"/>
      <c r="T491" s="11"/>
      <c r="W491" s="11"/>
      <c r="X491" s="11"/>
      <c r="AC491" s="11"/>
      <c r="AD491" s="11"/>
      <c r="AE491" s="11"/>
      <c r="AG491" s="1"/>
      <c r="AI491" s="1"/>
      <c r="AQ491" s="1"/>
      <c r="AS491" s="1"/>
      <c r="AU491" s="1"/>
      <c r="AZ491" s="1"/>
      <c r="BA491" s="1"/>
      <c r="BB491" s="1"/>
      <c r="BD491" s="1"/>
      <c r="BG491" s="1"/>
    </row>
    <row r="492" spans="1:59">
      <c r="A492" s="11"/>
      <c r="B492" s="317"/>
      <c r="C492" s="11"/>
      <c r="D492" s="11"/>
      <c r="F492" s="358"/>
      <c r="G492" s="11"/>
      <c r="H492" s="11"/>
      <c r="I492" s="526"/>
      <c r="J492" s="11"/>
      <c r="K492" s="11"/>
      <c r="L492" s="11"/>
      <c r="P492" s="11"/>
      <c r="Q492" s="11"/>
      <c r="R492" s="11"/>
      <c r="S492" s="11"/>
      <c r="T492" s="11"/>
      <c r="W492" s="11"/>
      <c r="X492" s="11"/>
      <c r="AC492" s="11"/>
      <c r="AD492" s="11"/>
      <c r="AE492" s="11"/>
      <c r="AG492" s="1"/>
      <c r="AI492" s="1"/>
      <c r="AQ492" s="1"/>
      <c r="AS492" s="1"/>
      <c r="AU492" s="1"/>
      <c r="AZ492" s="1"/>
      <c r="BA492" s="1"/>
      <c r="BB492" s="1"/>
      <c r="BD492" s="1"/>
      <c r="BG492" s="1"/>
    </row>
    <row r="493" spans="1:59">
      <c r="A493" s="11"/>
      <c r="B493" s="317"/>
      <c r="C493" s="11"/>
      <c r="D493" s="11"/>
      <c r="F493" s="358"/>
      <c r="G493" s="11"/>
      <c r="H493" s="11"/>
      <c r="I493" s="526"/>
      <c r="J493" s="11"/>
      <c r="K493" s="11"/>
      <c r="L493" s="11"/>
      <c r="P493" s="11"/>
      <c r="Q493" s="11"/>
      <c r="R493" s="11"/>
      <c r="S493" s="11"/>
      <c r="T493" s="11"/>
      <c r="W493" s="11"/>
      <c r="X493" s="11"/>
      <c r="AC493" s="11"/>
      <c r="AD493" s="11"/>
      <c r="AE493" s="11"/>
      <c r="AG493" s="1"/>
      <c r="AI493" s="1"/>
      <c r="AQ493" s="1"/>
      <c r="AS493" s="1"/>
      <c r="AU493" s="1"/>
      <c r="AZ493" s="1"/>
      <c r="BA493" s="1"/>
      <c r="BB493" s="1"/>
      <c r="BD493" s="1"/>
      <c r="BG493" s="1"/>
    </row>
    <row r="494" spans="1:59">
      <c r="A494" s="11"/>
      <c r="B494" s="317"/>
      <c r="C494" s="11"/>
      <c r="D494" s="11"/>
      <c r="F494" s="358"/>
      <c r="G494" s="11"/>
      <c r="H494" s="11"/>
      <c r="I494" s="526"/>
      <c r="J494" s="11"/>
      <c r="K494" s="11"/>
      <c r="L494" s="11"/>
      <c r="P494" s="11"/>
      <c r="Q494" s="11"/>
      <c r="R494" s="11"/>
      <c r="S494" s="11"/>
      <c r="T494" s="11"/>
      <c r="W494" s="11"/>
      <c r="X494" s="11"/>
      <c r="AC494" s="11"/>
      <c r="AD494" s="11"/>
      <c r="AE494" s="11"/>
      <c r="AG494" s="1"/>
      <c r="AI494" s="1"/>
      <c r="AQ494" s="1"/>
      <c r="AS494" s="1"/>
      <c r="AU494" s="1"/>
      <c r="AZ494" s="1"/>
      <c r="BA494" s="1"/>
      <c r="BB494" s="1"/>
      <c r="BD494" s="1"/>
      <c r="BG494" s="1"/>
    </row>
    <row r="495" spans="1:59">
      <c r="A495" s="11"/>
      <c r="B495" s="317"/>
      <c r="C495" s="11"/>
      <c r="D495" s="11"/>
      <c r="F495" s="358"/>
      <c r="G495" s="11"/>
      <c r="H495" s="11"/>
      <c r="I495" s="526"/>
      <c r="J495" s="11"/>
      <c r="K495" s="11"/>
      <c r="L495" s="11"/>
      <c r="P495" s="11"/>
      <c r="Q495" s="11"/>
      <c r="R495" s="11"/>
      <c r="S495" s="11"/>
      <c r="T495" s="11"/>
      <c r="W495" s="11"/>
      <c r="X495" s="11"/>
      <c r="AC495" s="11"/>
      <c r="AD495" s="11"/>
      <c r="AE495" s="11"/>
      <c r="AG495" s="1"/>
      <c r="AI495" s="1"/>
      <c r="AQ495" s="1"/>
      <c r="AS495" s="1"/>
      <c r="AU495" s="1"/>
      <c r="AZ495" s="1"/>
      <c r="BA495" s="1"/>
      <c r="BB495" s="1"/>
      <c r="BD495" s="1"/>
      <c r="BG495" s="1"/>
    </row>
    <row r="496" spans="1:59">
      <c r="A496" s="11"/>
      <c r="B496" s="317"/>
      <c r="C496" s="11"/>
      <c r="D496" s="11"/>
      <c r="F496" s="358"/>
      <c r="G496" s="11"/>
      <c r="H496" s="11"/>
      <c r="I496" s="526"/>
      <c r="J496" s="11"/>
      <c r="K496" s="11"/>
      <c r="L496" s="11"/>
      <c r="P496" s="11"/>
      <c r="Q496" s="11"/>
      <c r="R496" s="11"/>
      <c r="S496" s="11"/>
      <c r="T496" s="11"/>
      <c r="W496" s="11"/>
      <c r="X496" s="11"/>
      <c r="AC496" s="11"/>
      <c r="AD496" s="11"/>
      <c r="AE496" s="11"/>
      <c r="AG496" s="1"/>
      <c r="AI496" s="1"/>
      <c r="AQ496" s="1"/>
      <c r="AS496" s="1"/>
      <c r="AU496" s="1"/>
      <c r="AZ496" s="1"/>
      <c r="BA496" s="1"/>
      <c r="BB496" s="1"/>
      <c r="BD496" s="1"/>
      <c r="BG496" s="1"/>
    </row>
    <row r="497" spans="1:59">
      <c r="A497" s="11"/>
      <c r="B497" s="317"/>
      <c r="C497" s="11"/>
      <c r="D497" s="11"/>
      <c r="F497" s="358"/>
      <c r="G497" s="11"/>
      <c r="H497" s="11"/>
      <c r="I497" s="526"/>
      <c r="J497" s="11"/>
      <c r="K497" s="11"/>
      <c r="L497" s="11"/>
      <c r="P497" s="11"/>
      <c r="Q497" s="11"/>
      <c r="R497" s="11"/>
      <c r="S497" s="11"/>
      <c r="T497" s="11"/>
      <c r="W497" s="11"/>
      <c r="X497" s="11"/>
      <c r="AC497" s="11"/>
      <c r="AD497" s="11"/>
      <c r="AE497" s="11"/>
      <c r="AG497" s="1"/>
      <c r="AI497" s="1"/>
      <c r="AQ497" s="1"/>
      <c r="AS497" s="1"/>
      <c r="AU497" s="1"/>
      <c r="AZ497" s="1"/>
      <c r="BA497" s="1"/>
      <c r="BB497" s="1"/>
      <c r="BD497" s="1"/>
      <c r="BG497" s="1"/>
    </row>
    <row r="498" spans="1:59">
      <c r="A498" s="11"/>
      <c r="B498" s="317"/>
      <c r="C498" s="11"/>
      <c r="D498" s="11"/>
      <c r="F498" s="358"/>
      <c r="G498" s="11"/>
      <c r="H498" s="11"/>
      <c r="I498" s="526"/>
      <c r="J498" s="11"/>
      <c r="K498" s="11"/>
      <c r="L498" s="11"/>
      <c r="P498" s="11"/>
      <c r="Q498" s="11"/>
      <c r="R498" s="11"/>
      <c r="S498" s="11"/>
      <c r="T498" s="11"/>
      <c r="W498" s="11"/>
      <c r="X498" s="11"/>
      <c r="AC498" s="11"/>
      <c r="AD498" s="11"/>
      <c r="AE498" s="11"/>
      <c r="AG498" s="1"/>
      <c r="AI498" s="1"/>
      <c r="AQ498" s="1"/>
      <c r="AS498" s="1"/>
      <c r="AU498" s="1"/>
      <c r="AZ498" s="1"/>
      <c r="BA498" s="1"/>
      <c r="BB498" s="1"/>
      <c r="BD498" s="1"/>
      <c r="BG498" s="1"/>
    </row>
    <row r="499" spans="1:59">
      <c r="A499" s="11"/>
      <c r="B499" s="317"/>
      <c r="C499" s="11"/>
      <c r="D499" s="11"/>
      <c r="F499" s="358"/>
      <c r="G499" s="11"/>
      <c r="H499" s="11"/>
      <c r="I499" s="526"/>
      <c r="J499" s="11"/>
      <c r="K499" s="11"/>
      <c r="L499" s="11"/>
      <c r="P499" s="11"/>
      <c r="Q499" s="11"/>
      <c r="R499" s="11"/>
      <c r="S499" s="11"/>
      <c r="T499" s="11"/>
      <c r="W499" s="11"/>
      <c r="X499" s="11"/>
      <c r="AC499" s="11"/>
      <c r="AD499" s="11"/>
      <c r="AE499" s="11"/>
      <c r="AG499" s="1"/>
      <c r="AI499" s="1"/>
      <c r="AQ499" s="1"/>
      <c r="AS499" s="1"/>
      <c r="AU499" s="1"/>
      <c r="AZ499" s="1"/>
      <c r="BA499" s="1"/>
      <c r="BB499" s="1"/>
      <c r="BD499" s="1"/>
      <c r="BG499" s="1"/>
    </row>
    <row r="500" spans="1:59">
      <c r="A500" s="11"/>
      <c r="B500" s="317"/>
      <c r="C500" s="11"/>
      <c r="D500" s="11"/>
      <c r="F500" s="358"/>
      <c r="G500" s="11"/>
      <c r="H500" s="11"/>
      <c r="I500" s="526"/>
      <c r="J500" s="11"/>
      <c r="K500" s="11"/>
      <c r="L500" s="11"/>
      <c r="P500" s="11"/>
      <c r="Q500" s="11"/>
      <c r="R500" s="11"/>
      <c r="S500" s="11"/>
      <c r="T500" s="11"/>
      <c r="W500" s="11"/>
      <c r="X500" s="11"/>
      <c r="AC500" s="11"/>
      <c r="AD500" s="11"/>
      <c r="AE500" s="11"/>
      <c r="AG500" s="1"/>
      <c r="AI500" s="1"/>
      <c r="AQ500" s="1"/>
      <c r="AS500" s="1"/>
      <c r="AU500" s="1"/>
      <c r="AZ500" s="1"/>
      <c r="BA500" s="1"/>
      <c r="BB500" s="1"/>
      <c r="BD500" s="1"/>
      <c r="BG500" s="1"/>
    </row>
    <row r="501" spans="1:59">
      <c r="A501" s="11"/>
      <c r="B501" s="317"/>
      <c r="C501" s="11"/>
      <c r="D501" s="11"/>
      <c r="F501" s="358"/>
      <c r="G501" s="11"/>
      <c r="H501" s="11"/>
      <c r="I501" s="526"/>
      <c r="J501" s="11"/>
      <c r="K501" s="11"/>
      <c r="L501" s="11"/>
      <c r="P501" s="11"/>
      <c r="Q501" s="11"/>
      <c r="R501" s="11"/>
      <c r="S501" s="11"/>
      <c r="T501" s="11"/>
      <c r="W501" s="11"/>
      <c r="X501" s="11"/>
      <c r="AC501" s="11"/>
      <c r="AD501" s="11"/>
      <c r="AE501" s="11"/>
      <c r="AG501" s="1"/>
      <c r="AI501" s="1"/>
      <c r="AQ501" s="1"/>
      <c r="AS501" s="1"/>
      <c r="AU501" s="1"/>
      <c r="AZ501" s="1"/>
      <c r="BA501" s="1"/>
      <c r="BB501" s="1"/>
      <c r="BD501" s="1"/>
      <c r="BG501" s="1"/>
    </row>
    <row r="502" spans="1:59">
      <c r="A502" s="11"/>
      <c r="B502" s="317"/>
      <c r="C502" s="11"/>
      <c r="D502" s="11"/>
      <c r="F502" s="358"/>
      <c r="G502" s="11"/>
      <c r="H502" s="11"/>
      <c r="I502" s="526"/>
      <c r="J502" s="11"/>
      <c r="K502" s="11"/>
      <c r="L502" s="11"/>
      <c r="P502" s="11"/>
      <c r="Q502" s="11"/>
      <c r="R502" s="11"/>
      <c r="S502" s="11"/>
      <c r="T502" s="11"/>
      <c r="W502" s="11"/>
      <c r="X502" s="11"/>
      <c r="AC502" s="11"/>
      <c r="AD502" s="11"/>
      <c r="AE502" s="11"/>
      <c r="AG502" s="1"/>
      <c r="AI502" s="1"/>
      <c r="AQ502" s="1"/>
      <c r="AS502" s="1"/>
      <c r="AU502" s="1"/>
      <c r="AZ502" s="1"/>
      <c r="BA502" s="1"/>
      <c r="BB502" s="1"/>
      <c r="BD502" s="1"/>
      <c r="BG502" s="1"/>
    </row>
    <row r="503" spans="1:59">
      <c r="A503" s="11"/>
      <c r="B503" s="317"/>
      <c r="C503" s="11"/>
      <c r="D503" s="11"/>
      <c r="F503" s="358"/>
      <c r="G503" s="11"/>
      <c r="H503" s="11"/>
      <c r="I503" s="526"/>
      <c r="J503" s="11"/>
      <c r="K503" s="11"/>
      <c r="L503" s="11"/>
      <c r="P503" s="11"/>
      <c r="Q503" s="11"/>
      <c r="R503" s="11"/>
      <c r="S503" s="11"/>
      <c r="T503" s="11"/>
      <c r="W503" s="11"/>
      <c r="X503" s="11"/>
      <c r="AC503" s="11"/>
      <c r="AD503" s="11"/>
      <c r="AE503" s="11"/>
      <c r="AG503" s="1"/>
      <c r="AI503" s="1"/>
      <c r="AQ503" s="1"/>
      <c r="AS503" s="1"/>
      <c r="AU503" s="1"/>
      <c r="AZ503" s="1"/>
      <c r="BA503" s="1"/>
      <c r="BB503" s="1"/>
      <c r="BD503" s="1"/>
      <c r="BG503" s="1"/>
    </row>
    <row r="504" spans="1:59">
      <c r="A504" s="11"/>
      <c r="B504" s="317"/>
      <c r="C504" s="11"/>
      <c r="D504" s="11"/>
      <c r="F504" s="358"/>
      <c r="G504" s="11"/>
      <c r="H504" s="11"/>
      <c r="I504" s="526"/>
      <c r="J504" s="11"/>
      <c r="K504" s="11"/>
      <c r="L504" s="11"/>
      <c r="P504" s="11"/>
      <c r="Q504" s="11"/>
      <c r="R504" s="11"/>
      <c r="S504" s="11"/>
      <c r="T504" s="11"/>
      <c r="W504" s="11"/>
      <c r="X504" s="11"/>
      <c r="AC504" s="11"/>
      <c r="AD504" s="11"/>
      <c r="AE504" s="11"/>
      <c r="AG504" s="1"/>
      <c r="AI504" s="1"/>
      <c r="AQ504" s="1"/>
      <c r="AS504" s="1"/>
      <c r="AU504" s="1"/>
      <c r="AZ504" s="1"/>
      <c r="BA504" s="1"/>
      <c r="BB504" s="1"/>
      <c r="BD504" s="1"/>
      <c r="BG504" s="1"/>
    </row>
    <row r="505" spans="1:59">
      <c r="A505" s="11"/>
      <c r="B505" s="317"/>
      <c r="C505" s="11"/>
      <c r="D505" s="11"/>
      <c r="F505" s="358"/>
      <c r="G505" s="11"/>
      <c r="H505" s="11"/>
      <c r="I505" s="526"/>
      <c r="J505" s="11"/>
      <c r="K505" s="11"/>
      <c r="L505" s="11"/>
      <c r="P505" s="11"/>
      <c r="Q505" s="11"/>
      <c r="R505" s="11"/>
      <c r="S505" s="11"/>
      <c r="T505" s="11"/>
      <c r="W505" s="11"/>
      <c r="X505" s="11"/>
      <c r="AC505" s="11"/>
      <c r="AD505" s="11"/>
      <c r="AE505" s="11"/>
      <c r="AG505" s="1"/>
      <c r="AI505" s="1"/>
      <c r="AQ505" s="1"/>
      <c r="AS505" s="1"/>
      <c r="AU505" s="1"/>
      <c r="AZ505" s="1"/>
      <c r="BA505" s="1"/>
      <c r="BB505" s="1"/>
      <c r="BD505" s="1"/>
      <c r="BG505" s="1"/>
    </row>
    <row r="506" spans="1:59">
      <c r="A506" s="11"/>
      <c r="B506" s="317"/>
      <c r="C506" s="11"/>
      <c r="D506" s="11"/>
      <c r="F506" s="358"/>
      <c r="G506" s="11"/>
      <c r="H506" s="11"/>
      <c r="I506" s="526"/>
      <c r="J506" s="11"/>
      <c r="K506" s="11"/>
      <c r="L506" s="11"/>
      <c r="P506" s="11"/>
      <c r="Q506" s="11"/>
      <c r="R506" s="11"/>
      <c r="S506" s="11"/>
      <c r="T506" s="11"/>
      <c r="W506" s="11"/>
      <c r="X506" s="11"/>
      <c r="AC506" s="11"/>
      <c r="AD506" s="11"/>
      <c r="AE506" s="11"/>
      <c r="AG506" s="1"/>
      <c r="AI506" s="1"/>
      <c r="AQ506" s="1"/>
      <c r="AS506" s="1"/>
      <c r="AU506" s="1"/>
      <c r="AZ506" s="1"/>
      <c r="BA506" s="1"/>
      <c r="BB506" s="1"/>
      <c r="BD506" s="1"/>
      <c r="BG506" s="1"/>
    </row>
    <row r="507" spans="1:59">
      <c r="A507" s="11"/>
      <c r="B507" s="317"/>
      <c r="C507" s="11"/>
      <c r="D507" s="11"/>
      <c r="F507" s="358"/>
      <c r="G507" s="11"/>
      <c r="H507" s="11"/>
      <c r="I507" s="526"/>
      <c r="J507" s="11"/>
      <c r="K507" s="11"/>
      <c r="L507" s="11"/>
      <c r="P507" s="11"/>
      <c r="Q507" s="11"/>
      <c r="R507" s="11"/>
      <c r="S507" s="11"/>
      <c r="T507" s="11"/>
      <c r="W507" s="11"/>
      <c r="X507" s="11"/>
      <c r="AC507" s="11"/>
      <c r="AD507" s="11"/>
      <c r="AE507" s="11"/>
      <c r="AG507" s="1"/>
      <c r="AI507" s="1"/>
      <c r="AQ507" s="1"/>
      <c r="AS507" s="1"/>
      <c r="AU507" s="1"/>
      <c r="AZ507" s="1"/>
      <c r="BA507" s="1"/>
      <c r="BB507" s="1"/>
      <c r="BD507" s="1"/>
      <c r="BG507" s="1"/>
    </row>
    <row r="508" spans="1:59">
      <c r="A508" s="11"/>
      <c r="B508" s="317"/>
      <c r="C508" s="11"/>
      <c r="D508" s="11"/>
      <c r="F508" s="358"/>
      <c r="G508" s="11"/>
      <c r="H508" s="11"/>
      <c r="I508" s="526"/>
      <c r="J508" s="11"/>
      <c r="K508" s="11"/>
      <c r="L508" s="11"/>
      <c r="P508" s="11"/>
      <c r="Q508" s="11"/>
      <c r="R508" s="11"/>
      <c r="S508" s="11"/>
      <c r="T508" s="11"/>
      <c r="W508" s="11"/>
      <c r="X508" s="11"/>
      <c r="AC508" s="11"/>
      <c r="AD508" s="11"/>
      <c r="AE508" s="11"/>
      <c r="AG508" s="1"/>
      <c r="AI508" s="1"/>
      <c r="AQ508" s="1"/>
      <c r="AS508" s="1"/>
      <c r="AU508" s="1"/>
      <c r="AZ508" s="1"/>
      <c r="BA508" s="1"/>
      <c r="BB508" s="1"/>
      <c r="BD508" s="1"/>
      <c r="BG508" s="1"/>
    </row>
    <row r="509" spans="1:59">
      <c r="A509" s="11"/>
      <c r="B509" s="317"/>
      <c r="C509" s="11"/>
      <c r="D509" s="11"/>
      <c r="F509" s="358"/>
      <c r="G509" s="11"/>
      <c r="H509" s="11"/>
      <c r="I509" s="526"/>
      <c r="J509" s="11"/>
      <c r="K509" s="11"/>
      <c r="L509" s="11"/>
      <c r="P509" s="11"/>
      <c r="Q509" s="11"/>
      <c r="R509" s="11"/>
      <c r="S509" s="11"/>
      <c r="T509" s="11"/>
      <c r="W509" s="11"/>
      <c r="X509" s="11"/>
      <c r="AC509" s="11"/>
      <c r="AD509" s="11"/>
      <c r="AE509" s="11"/>
      <c r="AG509" s="1"/>
      <c r="AI509" s="1"/>
      <c r="AQ509" s="1"/>
      <c r="AS509" s="1"/>
      <c r="AU509" s="1"/>
      <c r="AZ509" s="1"/>
      <c r="BA509" s="1"/>
      <c r="BB509" s="1"/>
      <c r="BD509" s="1"/>
      <c r="BG509" s="1"/>
    </row>
    <row r="510" spans="1:59">
      <c r="A510" s="11"/>
      <c r="B510" s="317"/>
      <c r="C510" s="11"/>
      <c r="D510" s="11"/>
      <c r="F510" s="358"/>
      <c r="G510" s="11"/>
      <c r="H510" s="11"/>
      <c r="I510" s="526"/>
      <c r="J510" s="11"/>
      <c r="K510" s="11"/>
      <c r="L510" s="11"/>
      <c r="P510" s="11"/>
      <c r="Q510" s="11"/>
      <c r="R510" s="11"/>
      <c r="S510" s="11"/>
      <c r="T510" s="11"/>
      <c r="W510" s="11"/>
      <c r="X510" s="11"/>
      <c r="AC510" s="11"/>
      <c r="AD510" s="11"/>
      <c r="AE510" s="11"/>
      <c r="AG510" s="1"/>
      <c r="AI510" s="1"/>
      <c r="AQ510" s="1"/>
      <c r="AS510" s="1"/>
      <c r="AU510" s="1"/>
      <c r="AZ510" s="1"/>
      <c r="BA510" s="1"/>
      <c r="BB510" s="1"/>
      <c r="BD510" s="1"/>
      <c r="BG510" s="1"/>
    </row>
    <row r="511" spans="1:59">
      <c r="A511" s="11"/>
      <c r="B511" s="317"/>
      <c r="C511" s="11"/>
      <c r="D511" s="11"/>
      <c r="F511" s="358"/>
      <c r="G511" s="11"/>
      <c r="H511" s="11"/>
      <c r="I511" s="526"/>
      <c r="J511" s="11"/>
      <c r="K511" s="11"/>
      <c r="L511" s="11"/>
      <c r="P511" s="11"/>
      <c r="Q511" s="11"/>
      <c r="R511" s="11"/>
      <c r="S511" s="11"/>
      <c r="T511" s="11"/>
      <c r="W511" s="11"/>
      <c r="X511" s="11"/>
      <c r="AC511" s="11"/>
      <c r="AD511" s="11"/>
      <c r="AE511" s="11"/>
      <c r="AG511" s="1"/>
      <c r="AI511" s="1"/>
      <c r="AQ511" s="1"/>
      <c r="AS511" s="1"/>
      <c r="AU511" s="1"/>
      <c r="AZ511" s="1"/>
      <c r="BA511" s="1"/>
      <c r="BB511" s="1"/>
      <c r="BD511" s="1"/>
      <c r="BG511" s="1"/>
    </row>
    <row r="512" spans="1:59">
      <c r="A512" s="11"/>
      <c r="B512" s="317"/>
      <c r="C512" s="11"/>
      <c r="D512" s="11"/>
      <c r="F512" s="358"/>
      <c r="G512" s="11"/>
      <c r="H512" s="11"/>
      <c r="I512" s="526"/>
      <c r="J512" s="11"/>
      <c r="K512" s="11"/>
      <c r="L512" s="11"/>
      <c r="P512" s="11"/>
      <c r="Q512" s="11"/>
      <c r="R512" s="11"/>
      <c r="S512" s="11"/>
      <c r="T512" s="11"/>
      <c r="W512" s="11"/>
      <c r="X512" s="11"/>
      <c r="AC512" s="11"/>
      <c r="AD512" s="11"/>
      <c r="AE512" s="11"/>
      <c r="AG512" s="1"/>
      <c r="AI512" s="1"/>
      <c r="AQ512" s="1"/>
      <c r="AS512" s="1"/>
      <c r="AU512" s="1"/>
      <c r="AZ512" s="1"/>
      <c r="BA512" s="1"/>
      <c r="BB512" s="1"/>
      <c r="BD512" s="1"/>
      <c r="BG512" s="1"/>
    </row>
    <row r="513" spans="1:59">
      <c r="A513" s="11"/>
      <c r="B513" s="317"/>
      <c r="C513" s="11"/>
      <c r="D513" s="11"/>
      <c r="F513" s="358"/>
      <c r="G513" s="11"/>
      <c r="H513" s="11"/>
      <c r="I513" s="526"/>
      <c r="J513" s="11"/>
      <c r="K513" s="11"/>
      <c r="L513" s="11"/>
      <c r="P513" s="11"/>
      <c r="Q513" s="11"/>
      <c r="R513" s="11"/>
      <c r="S513" s="11"/>
      <c r="T513" s="11"/>
      <c r="W513" s="11"/>
      <c r="X513" s="11"/>
      <c r="AC513" s="11"/>
      <c r="AD513" s="11"/>
      <c r="AE513" s="11"/>
      <c r="AG513" s="1"/>
      <c r="AI513" s="1"/>
      <c r="AQ513" s="1"/>
      <c r="AS513" s="1"/>
      <c r="AU513" s="1"/>
      <c r="AZ513" s="1"/>
      <c r="BA513" s="1"/>
      <c r="BB513" s="1"/>
      <c r="BD513" s="1"/>
      <c r="BG513" s="1"/>
    </row>
    <row r="514" spans="1:59">
      <c r="A514" s="11"/>
      <c r="B514" s="317"/>
      <c r="C514" s="11"/>
      <c r="D514" s="11"/>
      <c r="F514" s="358"/>
      <c r="G514" s="11"/>
      <c r="H514" s="11"/>
      <c r="I514" s="526"/>
      <c r="J514" s="11"/>
      <c r="K514" s="11"/>
      <c r="L514" s="11"/>
      <c r="P514" s="11"/>
      <c r="Q514" s="11"/>
      <c r="R514" s="11"/>
      <c r="S514" s="11"/>
      <c r="T514" s="11"/>
      <c r="W514" s="11"/>
      <c r="X514" s="11"/>
      <c r="AC514" s="11"/>
      <c r="AD514" s="11"/>
      <c r="AE514" s="11"/>
      <c r="AG514" s="1"/>
      <c r="AI514" s="1"/>
      <c r="AQ514" s="1"/>
      <c r="AS514" s="1"/>
      <c r="AU514" s="1"/>
      <c r="AZ514" s="1"/>
      <c r="BA514" s="1"/>
      <c r="BB514" s="1"/>
      <c r="BD514" s="1"/>
      <c r="BG514" s="1"/>
    </row>
    <row r="515" spans="1:59">
      <c r="A515" s="11"/>
      <c r="B515" s="317"/>
      <c r="C515" s="11"/>
      <c r="D515" s="11"/>
      <c r="F515" s="358"/>
      <c r="G515" s="11"/>
      <c r="H515" s="11"/>
      <c r="I515" s="526"/>
      <c r="J515" s="11"/>
      <c r="K515" s="11"/>
      <c r="L515" s="11"/>
      <c r="P515" s="11"/>
      <c r="Q515" s="11"/>
      <c r="R515" s="11"/>
      <c r="S515" s="11"/>
      <c r="T515" s="11"/>
      <c r="W515" s="11"/>
      <c r="X515" s="11"/>
      <c r="AC515" s="11"/>
      <c r="AD515" s="11"/>
      <c r="AE515" s="11"/>
      <c r="AG515" s="1"/>
      <c r="AI515" s="1"/>
      <c r="AQ515" s="1"/>
      <c r="AS515" s="1"/>
      <c r="AU515" s="1"/>
      <c r="AZ515" s="1"/>
      <c r="BA515" s="1"/>
      <c r="BB515" s="1"/>
      <c r="BD515" s="1"/>
      <c r="BG515" s="1"/>
    </row>
    <row r="516" spans="1:59">
      <c r="A516" s="11"/>
      <c r="B516" s="317"/>
      <c r="C516" s="11"/>
      <c r="D516" s="11"/>
      <c r="F516" s="358"/>
      <c r="G516" s="11"/>
      <c r="H516" s="11"/>
      <c r="I516" s="526"/>
      <c r="J516" s="11"/>
      <c r="K516" s="11"/>
      <c r="L516" s="11"/>
      <c r="P516" s="11"/>
      <c r="Q516" s="11"/>
      <c r="R516" s="11"/>
      <c r="S516" s="11"/>
      <c r="T516" s="11"/>
      <c r="W516" s="11"/>
      <c r="X516" s="11"/>
      <c r="AC516" s="11"/>
      <c r="AD516" s="11"/>
      <c r="AE516" s="11"/>
      <c r="AG516" s="1"/>
      <c r="AI516" s="1"/>
      <c r="AQ516" s="1"/>
      <c r="AS516" s="1"/>
      <c r="AU516" s="1"/>
      <c r="AZ516" s="1"/>
      <c r="BA516" s="1"/>
      <c r="BB516" s="1"/>
      <c r="BD516" s="1"/>
      <c r="BG516" s="1"/>
    </row>
    <row r="517" spans="1:59">
      <c r="A517" s="11"/>
      <c r="B517" s="317"/>
      <c r="C517" s="11"/>
      <c r="D517" s="11"/>
      <c r="F517" s="358"/>
      <c r="G517" s="11"/>
      <c r="H517" s="11"/>
      <c r="I517" s="526"/>
      <c r="J517" s="11"/>
      <c r="K517" s="11"/>
      <c r="L517" s="11"/>
      <c r="P517" s="11"/>
      <c r="Q517" s="11"/>
      <c r="R517" s="11"/>
      <c r="S517" s="11"/>
      <c r="T517" s="11"/>
      <c r="W517" s="11"/>
      <c r="X517" s="11"/>
      <c r="AC517" s="11"/>
      <c r="AD517" s="11"/>
      <c r="AE517" s="11"/>
      <c r="AG517" s="1"/>
      <c r="AI517" s="1"/>
      <c r="AQ517" s="1"/>
      <c r="AS517" s="1"/>
      <c r="AU517" s="1"/>
      <c r="AZ517" s="1"/>
      <c r="BA517" s="1"/>
      <c r="BB517" s="1"/>
      <c r="BD517" s="1"/>
      <c r="BG517" s="1"/>
    </row>
    <row r="518" spans="1:59">
      <c r="A518" s="11"/>
      <c r="B518" s="317"/>
      <c r="C518" s="11"/>
      <c r="D518" s="11"/>
      <c r="F518" s="358"/>
      <c r="G518" s="11"/>
      <c r="H518" s="11"/>
      <c r="I518" s="526"/>
      <c r="J518" s="11"/>
      <c r="K518" s="11"/>
      <c r="L518" s="11"/>
      <c r="P518" s="11"/>
      <c r="Q518" s="11"/>
      <c r="R518" s="11"/>
      <c r="S518" s="11"/>
      <c r="T518" s="11"/>
      <c r="W518" s="11"/>
      <c r="X518" s="11"/>
      <c r="AC518" s="11"/>
      <c r="AD518" s="11"/>
      <c r="AE518" s="11"/>
      <c r="AG518" s="1"/>
      <c r="AI518" s="1"/>
      <c r="AQ518" s="1"/>
      <c r="AS518" s="1"/>
      <c r="AU518" s="1"/>
      <c r="AZ518" s="1"/>
      <c r="BA518" s="1"/>
      <c r="BB518" s="1"/>
      <c r="BD518" s="1"/>
      <c r="BG518" s="1"/>
    </row>
    <row r="519" spans="1:59">
      <c r="A519" s="11"/>
      <c r="B519" s="317"/>
      <c r="C519" s="11"/>
      <c r="D519" s="11"/>
      <c r="F519" s="358"/>
      <c r="G519" s="11"/>
      <c r="H519" s="11"/>
      <c r="I519" s="526"/>
      <c r="J519" s="11"/>
      <c r="K519" s="11"/>
      <c r="L519" s="11"/>
      <c r="P519" s="11"/>
      <c r="Q519" s="11"/>
      <c r="R519" s="11"/>
      <c r="S519" s="11"/>
      <c r="T519" s="11"/>
      <c r="W519" s="11"/>
      <c r="X519" s="11"/>
      <c r="AC519" s="11"/>
      <c r="AD519" s="11"/>
      <c r="AE519" s="11"/>
      <c r="AG519" s="1"/>
      <c r="AI519" s="1"/>
      <c r="AQ519" s="1"/>
      <c r="AS519" s="1"/>
      <c r="AU519" s="1"/>
      <c r="AZ519" s="1"/>
      <c r="BA519" s="1"/>
      <c r="BB519" s="1"/>
      <c r="BD519" s="1"/>
      <c r="BG519" s="1"/>
    </row>
    <row r="520" spans="1:59">
      <c r="A520" s="11"/>
      <c r="B520" s="317"/>
      <c r="C520" s="11"/>
      <c r="D520" s="11"/>
      <c r="F520" s="358"/>
      <c r="G520" s="11"/>
      <c r="H520" s="11"/>
      <c r="I520" s="526"/>
      <c r="J520" s="11"/>
      <c r="K520" s="11"/>
      <c r="L520" s="11"/>
      <c r="P520" s="11"/>
      <c r="Q520" s="11"/>
      <c r="R520" s="11"/>
      <c r="S520" s="11"/>
      <c r="T520" s="11"/>
      <c r="W520" s="11"/>
      <c r="X520" s="11"/>
      <c r="AC520" s="11"/>
      <c r="AD520" s="11"/>
      <c r="AE520" s="11"/>
      <c r="AG520" s="1"/>
      <c r="AI520" s="1"/>
      <c r="AQ520" s="1"/>
      <c r="AS520" s="1"/>
      <c r="AU520" s="1"/>
      <c r="AZ520" s="1"/>
      <c r="BA520" s="1"/>
      <c r="BB520" s="1"/>
      <c r="BD520" s="1"/>
      <c r="BG520" s="1"/>
    </row>
    <row r="521" spans="1:59">
      <c r="A521" s="11"/>
      <c r="B521" s="317"/>
      <c r="C521" s="11"/>
      <c r="D521" s="11"/>
      <c r="F521" s="358"/>
      <c r="G521" s="11"/>
      <c r="H521" s="11"/>
      <c r="I521" s="526"/>
      <c r="J521" s="11"/>
      <c r="K521" s="11"/>
      <c r="L521" s="11"/>
      <c r="P521" s="11"/>
      <c r="Q521" s="11"/>
      <c r="R521" s="11"/>
      <c r="S521" s="11"/>
      <c r="T521" s="11"/>
      <c r="W521" s="11"/>
      <c r="X521" s="11"/>
      <c r="AC521" s="11"/>
      <c r="AD521" s="11"/>
      <c r="AE521" s="11"/>
      <c r="AG521" s="1"/>
      <c r="AI521" s="1"/>
      <c r="AQ521" s="1"/>
      <c r="AS521" s="1"/>
      <c r="AU521" s="1"/>
      <c r="AZ521" s="1"/>
      <c r="BA521" s="1"/>
      <c r="BB521" s="1"/>
      <c r="BD521" s="1"/>
      <c r="BG521" s="1"/>
    </row>
    <row r="522" spans="1:59">
      <c r="A522" s="11"/>
      <c r="B522" s="317"/>
      <c r="C522" s="11"/>
      <c r="D522" s="11"/>
      <c r="F522" s="358"/>
      <c r="G522" s="11"/>
      <c r="H522" s="11"/>
      <c r="I522" s="526"/>
      <c r="J522" s="11"/>
      <c r="K522" s="11"/>
      <c r="L522" s="11"/>
      <c r="P522" s="11"/>
      <c r="Q522" s="11"/>
      <c r="R522" s="11"/>
      <c r="S522" s="11"/>
      <c r="T522" s="11"/>
      <c r="W522" s="11"/>
      <c r="X522" s="11"/>
      <c r="AC522" s="11"/>
      <c r="AD522" s="11"/>
      <c r="AE522" s="11"/>
      <c r="AG522" s="1"/>
      <c r="AI522" s="1"/>
      <c r="AQ522" s="1"/>
      <c r="AS522" s="1"/>
      <c r="AU522" s="1"/>
      <c r="AZ522" s="1"/>
      <c r="BA522" s="1"/>
      <c r="BB522" s="1"/>
      <c r="BD522" s="1"/>
      <c r="BG522" s="1"/>
    </row>
    <row r="523" spans="1:59">
      <c r="A523" s="11"/>
      <c r="B523" s="317"/>
      <c r="C523" s="11"/>
      <c r="D523" s="11"/>
      <c r="F523" s="358"/>
      <c r="G523" s="11"/>
      <c r="H523" s="11"/>
      <c r="I523" s="526"/>
      <c r="J523" s="11"/>
      <c r="K523" s="11"/>
      <c r="L523" s="11"/>
      <c r="P523" s="11"/>
      <c r="Q523" s="11"/>
      <c r="R523" s="11"/>
      <c r="S523" s="11"/>
      <c r="T523" s="11"/>
      <c r="W523" s="11"/>
      <c r="X523" s="11"/>
      <c r="AC523" s="11"/>
      <c r="AD523" s="11"/>
      <c r="AE523" s="11"/>
      <c r="AG523" s="1"/>
      <c r="AI523" s="1"/>
      <c r="AQ523" s="1"/>
      <c r="AS523" s="1"/>
      <c r="AU523" s="1"/>
      <c r="AZ523" s="1"/>
      <c r="BA523" s="1"/>
      <c r="BB523" s="1"/>
      <c r="BD523" s="1"/>
      <c r="BG523" s="1"/>
    </row>
    <row r="524" spans="1:59">
      <c r="A524" s="11"/>
      <c r="B524" s="317"/>
      <c r="C524" s="11"/>
      <c r="D524" s="11"/>
      <c r="F524" s="358"/>
      <c r="G524" s="11"/>
      <c r="H524" s="11"/>
      <c r="I524" s="526"/>
      <c r="J524" s="11"/>
      <c r="K524" s="11"/>
      <c r="L524" s="11"/>
      <c r="P524" s="11"/>
      <c r="Q524" s="11"/>
      <c r="R524" s="11"/>
      <c r="S524" s="11"/>
      <c r="T524" s="11"/>
      <c r="W524" s="11"/>
      <c r="X524" s="11"/>
      <c r="AC524" s="11"/>
      <c r="AD524" s="11"/>
      <c r="AE524" s="11"/>
      <c r="AG524" s="1"/>
      <c r="AI524" s="1"/>
      <c r="AQ524" s="1"/>
      <c r="AS524" s="1"/>
      <c r="AU524" s="1"/>
      <c r="AZ524" s="1"/>
      <c r="BA524" s="1"/>
      <c r="BB524" s="1"/>
      <c r="BD524" s="1"/>
      <c r="BG524" s="1"/>
    </row>
    <row r="525" spans="1:59">
      <c r="A525" s="11"/>
      <c r="B525" s="317"/>
      <c r="C525" s="11"/>
      <c r="D525" s="11"/>
      <c r="F525" s="358"/>
      <c r="G525" s="11"/>
      <c r="H525" s="11"/>
      <c r="I525" s="526"/>
      <c r="J525" s="11"/>
      <c r="K525" s="11"/>
      <c r="L525" s="11"/>
      <c r="P525" s="11"/>
      <c r="Q525" s="11"/>
      <c r="R525" s="11"/>
      <c r="S525" s="11"/>
      <c r="T525" s="11"/>
      <c r="W525" s="11"/>
      <c r="X525" s="11"/>
      <c r="AC525" s="11"/>
      <c r="AD525" s="11"/>
      <c r="AE525" s="11"/>
      <c r="AG525" s="1"/>
      <c r="AI525" s="1"/>
      <c r="AQ525" s="1"/>
      <c r="AS525" s="1"/>
      <c r="AU525" s="1"/>
      <c r="AZ525" s="1"/>
      <c r="BA525" s="1"/>
      <c r="BB525" s="1"/>
      <c r="BD525" s="1"/>
      <c r="BG525" s="1"/>
    </row>
    <row r="526" spans="1:59">
      <c r="A526" s="11"/>
      <c r="B526" s="317"/>
      <c r="C526" s="11"/>
      <c r="D526" s="11"/>
      <c r="F526" s="358"/>
      <c r="G526" s="11"/>
      <c r="H526" s="11"/>
      <c r="I526" s="526"/>
      <c r="J526" s="11"/>
      <c r="K526" s="11"/>
      <c r="L526" s="11"/>
      <c r="P526" s="11"/>
      <c r="Q526" s="11"/>
      <c r="R526" s="11"/>
      <c r="S526" s="11"/>
      <c r="T526" s="11"/>
      <c r="W526" s="11"/>
      <c r="X526" s="11"/>
      <c r="AC526" s="11"/>
      <c r="AD526" s="11"/>
      <c r="AE526" s="11"/>
      <c r="AG526" s="1"/>
      <c r="AI526" s="1"/>
      <c r="AQ526" s="1"/>
      <c r="AS526" s="1"/>
      <c r="AU526" s="1"/>
      <c r="AZ526" s="1"/>
      <c r="BA526" s="1"/>
      <c r="BB526" s="1"/>
      <c r="BD526" s="1"/>
      <c r="BG526" s="1"/>
    </row>
    <row r="527" spans="1:59">
      <c r="A527" s="11"/>
      <c r="B527" s="317"/>
      <c r="C527" s="11"/>
      <c r="D527" s="11"/>
      <c r="F527" s="358"/>
      <c r="G527" s="11"/>
      <c r="H527" s="11"/>
      <c r="I527" s="526"/>
      <c r="J527" s="11"/>
      <c r="K527" s="11"/>
      <c r="L527" s="11"/>
      <c r="P527" s="11"/>
      <c r="Q527" s="11"/>
      <c r="R527" s="11"/>
      <c r="S527" s="11"/>
      <c r="T527" s="11"/>
      <c r="W527" s="11"/>
      <c r="X527" s="11"/>
      <c r="AC527" s="11"/>
      <c r="AD527" s="11"/>
      <c r="AE527" s="11"/>
      <c r="AG527" s="1"/>
      <c r="AI527" s="1"/>
      <c r="AQ527" s="1"/>
      <c r="AS527" s="1"/>
      <c r="AU527" s="1"/>
      <c r="AZ527" s="1"/>
      <c r="BA527" s="1"/>
      <c r="BB527" s="1"/>
      <c r="BD527" s="1"/>
      <c r="BG527" s="1"/>
    </row>
    <row r="528" spans="1:59">
      <c r="A528" s="11"/>
      <c r="B528" s="317"/>
      <c r="C528" s="11"/>
      <c r="D528" s="11"/>
      <c r="F528" s="358"/>
      <c r="G528" s="11"/>
      <c r="H528" s="11"/>
      <c r="I528" s="526"/>
      <c r="J528" s="11"/>
      <c r="K528" s="11"/>
      <c r="L528" s="11"/>
      <c r="P528" s="11"/>
      <c r="Q528" s="11"/>
      <c r="R528" s="11"/>
      <c r="S528" s="11"/>
      <c r="T528" s="11"/>
      <c r="W528" s="11"/>
      <c r="X528" s="11"/>
      <c r="AC528" s="11"/>
      <c r="AD528" s="11"/>
      <c r="AE528" s="11"/>
      <c r="AG528" s="1"/>
      <c r="AI528" s="1"/>
      <c r="AQ528" s="1"/>
      <c r="AS528" s="1"/>
      <c r="AU528" s="1"/>
      <c r="AZ528" s="1"/>
      <c r="BA528" s="1"/>
      <c r="BB528" s="1"/>
      <c r="BD528" s="1"/>
      <c r="BG528" s="1"/>
    </row>
    <row r="529" spans="1:59">
      <c r="A529" s="11"/>
      <c r="B529" s="317"/>
      <c r="C529" s="11"/>
      <c r="D529" s="11"/>
      <c r="F529" s="358"/>
      <c r="G529" s="11"/>
      <c r="H529" s="11"/>
      <c r="I529" s="526"/>
      <c r="J529" s="11"/>
      <c r="K529" s="11"/>
      <c r="L529" s="11"/>
      <c r="P529" s="11"/>
      <c r="Q529" s="11"/>
      <c r="R529" s="11"/>
      <c r="S529" s="11"/>
      <c r="T529" s="11"/>
      <c r="W529" s="11"/>
      <c r="X529" s="11"/>
      <c r="AC529" s="11"/>
      <c r="AD529" s="11"/>
      <c r="AE529" s="11"/>
      <c r="AG529" s="1"/>
      <c r="AI529" s="1"/>
      <c r="AQ529" s="1"/>
      <c r="AS529" s="1"/>
      <c r="AU529" s="1"/>
      <c r="AZ529" s="1"/>
      <c r="BA529" s="1"/>
      <c r="BB529" s="1"/>
      <c r="BD529" s="1"/>
      <c r="BG529" s="1"/>
    </row>
    <row r="530" spans="1:59">
      <c r="A530" s="11"/>
      <c r="B530" s="317"/>
      <c r="C530" s="11"/>
      <c r="D530" s="11"/>
      <c r="F530" s="358"/>
      <c r="G530" s="11"/>
      <c r="H530" s="11"/>
      <c r="I530" s="526"/>
      <c r="J530" s="11"/>
      <c r="K530" s="11"/>
      <c r="L530" s="11"/>
      <c r="P530" s="11"/>
      <c r="Q530" s="11"/>
      <c r="R530" s="11"/>
      <c r="S530" s="11"/>
      <c r="T530" s="11"/>
      <c r="W530" s="11"/>
      <c r="X530" s="11"/>
      <c r="AC530" s="11"/>
      <c r="AD530" s="11"/>
      <c r="AE530" s="11"/>
      <c r="AG530" s="1"/>
      <c r="AI530" s="1"/>
      <c r="AQ530" s="1"/>
      <c r="AS530" s="1"/>
      <c r="AU530" s="1"/>
      <c r="AZ530" s="1"/>
      <c r="BA530" s="1"/>
      <c r="BB530" s="1"/>
      <c r="BD530" s="1"/>
      <c r="BG530" s="1"/>
    </row>
    <row r="531" spans="1:59">
      <c r="A531" s="11"/>
      <c r="B531" s="317"/>
      <c r="C531" s="11"/>
      <c r="D531" s="11"/>
      <c r="F531" s="358"/>
      <c r="G531" s="11"/>
      <c r="H531" s="11"/>
      <c r="I531" s="526"/>
      <c r="J531" s="11"/>
      <c r="K531" s="11"/>
      <c r="L531" s="11"/>
      <c r="P531" s="11"/>
      <c r="Q531" s="11"/>
      <c r="R531" s="11"/>
      <c r="S531" s="11"/>
      <c r="T531" s="11"/>
      <c r="W531" s="11"/>
      <c r="X531" s="11"/>
      <c r="AC531" s="11"/>
      <c r="AD531" s="11"/>
      <c r="AE531" s="11"/>
      <c r="AG531" s="1"/>
      <c r="AI531" s="1"/>
      <c r="AQ531" s="1"/>
      <c r="AS531" s="1"/>
      <c r="AU531" s="1"/>
      <c r="AZ531" s="1"/>
      <c r="BA531" s="1"/>
      <c r="BB531" s="1"/>
      <c r="BD531" s="1"/>
      <c r="BG531" s="1"/>
    </row>
    <row r="532" spans="1:59">
      <c r="A532" s="11"/>
      <c r="B532" s="317"/>
      <c r="C532" s="11"/>
      <c r="D532" s="11"/>
      <c r="F532" s="358"/>
      <c r="G532" s="11"/>
      <c r="H532" s="11"/>
      <c r="I532" s="526"/>
      <c r="J532" s="11"/>
      <c r="K532" s="11"/>
      <c r="L532" s="11"/>
      <c r="P532" s="11"/>
      <c r="Q532" s="11"/>
      <c r="R532" s="11"/>
      <c r="S532" s="11"/>
      <c r="T532" s="11"/>
      <c r="W532" s="11"/>
      <c r="X532" s="11"/>
      <c r="AC532" s="11"/>
      <c r="AD532" s="11"/>
      <c r="AE532" s="11"/>
      <c r="AG532" s="1"/>
      <c r="AI532" s="1"/>
      <c r="AQ532" s="1"/>
      <c r="AS532" s="1"/>
      <c r="AU532" s="1"/>
      <c r="AZ532" s="1"/>
      <c r="BA532" s="1"/>
      <c r="BB532" s="1"/>
      <c r="BD532" s="1"/>
      <c r="BG532" s="1"/>
    </row>
    <row r="533" spans="1:59">
      <c r="A533" s="11"/>
      <c r="B533" s="317"/>
      <c r="C533" s="11"/>
      <c r="D533" s="11"/>
      <c r="F533" s="358"/>
      <c r="G533" s="11"/>
      <c r="H533" s="11"/>
      <c r="I533" s="526"/>
      <c r="J533" s="11"/>
      <c r="K533" s="11"/>
      <c r="L533" s="11"/>
      <c r="P533" s="11"/>
      <c r="Q533" s="11"/>
      <c r="R533" s="11"/>
      <c r="S533" s="11"/>
      <c r="T533" s="11"/>
      <c r="W533" s="11"/>
      <c r="X533" s="11"/>
      <c r="AC533" s="11"/>
      <c r="AD533" s="11"/>
      <c r="AE533" s="11"/>
      <c r="AG533" s="1"/>
      <c r="AI533" s="1"/>
      <c r="AQ533" s="1"/>
      <c r="AS533" s="1"/>
      <c r="AU533" s="1"/>
      <c r="AZ533" s="1"/>
      <c r="BA533" s="1"/>
      <c r="BB533" s="1"/>
      <c r="BD533" s="1"/>
      <c r="BG533" s="1"/>
    </row>
    <row r="534" spans="1:59">
      <c r="A534" s="11"/>
      <c r="B534" s="317"/>
      <c r="C534" s="11"/>
      <c r="D534" s="11"/>
      <c r="F534" s="358"/>
      <c r="G534" s="11"/>
      <c r="H534" s="11"/>
      <c r="I534" s="526"/>
      <c r="J534" s="11"/>
      <c r="K534" s="11"/>
      <c r="L534" s="11"/>
      <c r="P534" s="11"/>
      <c r="Q534" s="11"/>
      <c r="R534" s="11"/>
      <c r="S534" s="11"/>
      <c r="T534" s="11"/>
      <c r="W534" s="11"/>
      <c r="X534" s="11"/>
      <c r="AC534" s="11"/>
      <c r="AD534" s="11"/>
      <c r="AE534" s="11"/>
      <c r="AG534" s="1"/>
      <c r="AI534" s="1"/>
      <c r="AQ534" s="1"/>
      <c r="AS534" s="1"/>
      <c r="AU534" s="1"/>
      <c r="AZ534" s="1"/>
      <c r="BA534" s="1"/>
      <c r="BB534" s="1"/>
      <c r="BD534" s="1"/>
      <c r="BG534" s="1"/>
    </row>
    <row r="535" spans="1:59">
      <c r="A535" s="11"/>
      <c r="B535" s="317"/>
      <c r="C535" s="11"/>
      <c r="D535" s="11"/>
      <c r="F535" s="358"/>
      <c r="G535" s="11"/>
      <c r="H535" s="11"/>
      <c r="I535" s="526"/>
      <c r="J535" s="11"/>
      <c r="K535" s="11"/>
      <c r="L535" s="11"/>
      <c r="P535" s="11"/>
      <c r="Q535" s="11"/>
      <c r="R535" s="11"/>
      <c r="S535" s="11"/>
      <c r="T535" s="11"/>
      <c r="W535" s="11"/>
      <c r="X535" s="11"/>
      <c r="AC535" s="11"/>
      <c r="AD535" s="11"/>
      <c r="AE535" s="11"/>
      <c r="AG535" s="1"/>
      <c r="AI535" s="1"/>
      <c r="AQ535" s="1"/>
      <c r="AS535" s="1"/>
      <c r="AU535" s="1"/>
      <c r="AZ535" s="1"/>
      <c r="BA535" s="1"/>
      <c r="BB535" s="1"/>
      <c r="BD535" s="1"/>
      <c r="BG535" s="1"/>
    </row>
    <row r="536" spans="1:59">
      <c r="A536" s="11"/>
      <c r="B536" s="317"/>
      <c r="C536" s="11"/>
      <c r="D536" s="11"/>
      <c r="F536" s="358"/>
      <c r="G536" s="11"/>
      <c r="H536" s="11"/>
      <c r="I536" s="526"/>
      <c r="J536" s="11"/>
      <c r="K536" s="11"/>
      <c r="L536" s="11"/>
      <c r="P536" s="11"/>
      <c r="Q536" s="11"/>
      <c r="R536" s="11"/>
      <c r="S536" s="11"/>
      <c r="T536" s="11"/>
      <c r="W536" s="11"/>
      <c r="X536" s="11"/>
      <c r="AC536" s="11"/>
      <c r="AD536" s="11"/>
      <c r="AE536" s="11"/>
      <c r="AG536" s="1"/>
      <c r="AI536" s="1"/>
      <c r="AQ536" s="1"/>
      <c r="AS536" s="1"/>
      <c r="AU536" s="1"/>
      <c r="AZ536" s="1"/>
      <c r="BA536" s="1"/>
      <c r="BB536" s="1"/>
      <c r="BD536" s="1"/>
      <c r="BG536" s="1"/>
    </row>
    <row r="537" spans="1:59">
      <c r="A537" s="11"/>
      <c r="B537" s="317"/>
      <c r="C537" s="11"/>
      <c r="D537" s="11"/>
      <c r="F537" s="358"/>
      <c r="G537" s="11"/>
      <c r="H537" s="11"/>
      <c r="I537" s="526"/>
      <c r="J537" s="11"/>
      <c r="K537" s="11"/>
      <c r="L537" s="11"/>
      <c r="P537" s="11"/>
      <c r="Q537" s="11"/>
      <c r="R537" s="11"/>
      <c r="S537" s="11"/>
      <c r="T537" s="11"/>
      <c r="W537" s="11"/>
      <c r="X537" s="11"/>
      <c r="AC537" s="11"/>
      <c r="AD537" s="11"/>
      <c r="AE537" s="11"/>
      <c r="AG537" s="1"/>
      <c r="AI537" s="1"/>
      <c r="AQ537" s="1"/>
      <c r="AS537" s="1"/>
      <c r="AU537" s="1"/>
      <c r="AZ537" s="1"/>
      <c r="BA537" s="1"/>
      <c r="BB537" s="1"/>
      <c r="BD537" s="1"/>
      <c r="BG537" s="1"/>
    </row>
    <row r="538" spans="1:59">
      <c r="A538" s="11"/>
      <c r="B538" s="317"/>
      <c r="C538" s="11"/>
      <c r="D538" s="11"/>
      <c r="F538" s="358"/>
      <c r="G538" s="11"/>
      <c r="H538" s="11"/>
      <c r="I538" s="526"/>
      <c r="J538" s="11"/>
      <c r="K538" s="11"/>
      <c r="L538" s="11"/>
      <c r="P538" s="11"/>
      <c r="Q538" s="11"/>
      <c r="R538" s="11"/>
      <c r="S538" s="11"/>
      <c r="T538" s="11"/>
      <c r="W538" s="11"/>
      <c r="X538" s="11"/>
      <c r="AC538" s="11"/>
      <c r="AD538" s="11"/>
      <c r="AE538" s="11"/>
      <c r="AG538" s="1"/>
      <c r="AI538" s="1"/>
      <c r="AQ538" s="1"/>
      <c r="AS538" s="1"/>
      <c r="AU538" s="1"/>
      <c r="AZ538" s="1"/>
      <c r="BA538" s="1"/>
      <c r="BB538" s="1"/>
      <c r="BD538" s="1"/>
      <c r="BG538" s="1"/>
    </row>
    <row r="539" spans="1:59">
      <c r="A539" s="11"/>
      <c r="B539" s="317"/>
      <c r="C539" s="11"/>
      <c r="D539" s="11"/>
      <c r="F539" s="358"/>
      <c r="G539" s="11"/>
      <c r="H539" s="11"/>
      <c r="I539" s="526"/>
      <c r="J539" s="11"/>
      <c r="K539" s="11"/>
      <c r="L539" s="11"/>
      <c r="P539" s="11"/>
      <c r="Q539" s="11"/>
      <c r="R539" s="11"/>
      <c r="S539" s="11"/>
      <c r="T539" s="11"/>
      <c r="W539" s="11"/>
      <c r="X539" s="11"/>
      <c r="AC539" s="11"/>
      <c r="AD539" s="11"/>
      <c r="AE539" s="11"/>
      <c r="AG539" s="1"/>
      <c r="AI539" s="1"/>
      <c r="AQ539" s="1"/>
      <c r="AS539" s="1"/>
      <c r="AU539" s="1"/>
      <c r="AZ539" s="1"/>
      <c r="BA539" s="1"/>
      <c r="BB539" s="1"/>
      <c r="BD539" s="1"/>
      <c r="BG539" s="1"/>
    </row>
    <row r="540" spans="1:59">
      <c r="A540" s="11"/>
      <c r="B540" s="317"/>
      <c r="C540" s="11"/>
      <c r="D540" s="11"/>
      <c r="F540" s="358"/>
      <c r="G540" s="11"/>
      <c r="H540" s="11"/>
      <c r="I540" s="526"/>
      <c r="J540" s="11"/>
      <c r="K540" s="11"/>
      <c r="L540" s="11"/>
      <c r="P540" s="11"/>
      <c r="Q540" s="11"/>
      <c r="R540" s="11"/>
      <c r="S540" s="11"/>
      <c r="T540" s="11"/>
      <c r="W540" s="11"/>
      <c r="X540" s="11"/>
      <c r="AC540" s="11"/>
      <c r="AD540" s="11"/>
      <c r="AE540" s="11"/>
      <c r="AG540" s="1"/>
      <c r="AI540" s="1"/>
      <c r="AQ540" s="1"/>
      <c r="AS540" s="1"/>
      <c r="AU540" s="1"/>
      <c r="AZ540" s="1"/>
      <c r="BA540" s="1"/>
      <c r="BB540" s="1"/>
      <c r="BD540" s="1"/>
      <c r="BG540" s="1"/>
    </row>
    <row r="541" spans="1:59">
      <c r="A541" s="11"/>
      <c r="B541" s="317"/>
      <c r="C541" s="11"/>
      <c r="D541" s="11"/>
      <c r="F541" s="358"/>
      <c r="G541" s="11"/>
      <c r="H541" s="11"/>
      <c r="I541" s="526"/>
      <c r="J541" s="11"/>
      <c r="K541" s="11"/>
      <c r="L541" s="11"/>
      <c r="P541" s="11"/>
      <c r="Q541" s="11"/>
      <c r="R541" s="11"/>
      <c r="S541" s="11"/>
      <c r="T541" s="11"/>
      <c r="W541" s="11"/>
      <c r="X541" s="11"/>
      <c r="AC541" s="11"/>
      <c r="AD541" s="11"/>
      <c r="AE541" s="11"/>
      <c r="AG541" s="1"/>
      <c r="AI541" s="1"/>
      <c r="AQ541" s="1"/>
      <c r="AS541" s="1"/>
      <c r="AU541" s="1"/>
      <c r="AZ541" s="1"/>
      <c r="BA541" s="1"/>
      <c r="BB541" s="1"/>
      <c r="BD541" s="1"/>
      <c r="BG541" s="1"/>
    </row>
    <row r="542" spans="1:59">
      <c r="A542" s="11"/>
      <c r="B542" s="317"/>
      <c r="C542" s="11"/>
      <c r="D542" s="11"/>
      <c r="F542" s="358"/>
      <c r="G542" s="11"/>
      <c r="H542" s="11"/>
      <c r="I542" s="526"/>
      <c r="J542" s="11"/>
      <c r="K542" s="11"/>
      <c r="L542" s="11"/>
      <c r="P542" s="11"/>
      <c r="Q542" s="11"/>
      <c r="R542" s="11"/>
      <c r="S542" s="11"/>
      <c r="T542" s="11"/>
      <c r="W542" s="11"/>
      <c r="X542" s="11"/>
      <c r="AC542" s="11"/>
      <c r="AD542" s="11"/>
      <c r="AE542" s="11"/>
      <c r="AG542" s="1"/>
      <c r="AI542" s="1"/>
      <c r="AQ542" s="1"/>
      <c r="AS542" s="1"/>
      <c r="AU542" s="1"/>
      <c r="AZ542" s="1"/>
      <c r="BA542" s="1"/>
      <c r="BB542" s="1"/>
      <c r="BD542" s="1"/>
      <c r="BG542" s="1"/>
    </row>
    <row r="543" spans="1:59">
      <c r="A543" s="11"/>
      <c r="B543" s="317"/>
      <c r="C543" s="11"/>
      <c r="D543" s="11"/>
      <c r="F543" s="358"/>
      <c r="G543" s="11"/>
      <c r="H543" s="11"/>
      <c r="I543" s="526"/>
      <c r="J543" s="11"/>
      <c r="K543" s="11"/>
      <c r="L543" s="11"/>
      <c r="P543" s="11"/>
      <c r="Q543" s="11"/>
      <c r="R543" s="11"/>
      <c r="S543" s="11"/>
      <c r="T543" s="11"/>
      <c r="W543" s="11"/>
      <c r="X543" s="11"/>
      <c r="AC543" s="11"/>
      <c r="AD543" s="11"/>
      <c r="AE543" s="11"/>
      <c r="AG543" s="1"/>
      <c r="AI543" s="1"/>
      <c r="AQ543" s="1"/>
      <c r="AS543" s="1"/>
      <c r="AU543" s="1"/>
      <c r="AZ543" s="1"/>
      <c r="BA543" s="1"/>
      <c r="BB543" s="1"/>
      <c r="BD543" s="1"/>
      <c r="BG543" s="1"/>
    </row>
    <row r="544" spans="1:59">
      <c r="A544" s="11"/>
      <c r="B544" s="317"/>
      <c r="C544" s="11"/>
      <c r="D544" s="11"/>
      <c r="F544" s="358"/>
      <c r="G544" s="11"/>
      <c r="H544" s="11"/>
      <c r="I544" s="526"/>
      <c r="J544" s="11"/>
      <c r="K544" s="11"/>
      <c r="L544" s="11"/>
      <c r="P544" s="11"/>
      <c r="Q544" s="11"/>
      <c r="R544" s="11"/>
      <c r="S544" s="11"/>
      <c r="T544" s="11"/>
      <c r="W544" s="11"/>
      <c r="X544" s="11"/>
      <c r="AC544" s="11"/>
      <c r="AD544" s="11"/>
      <c r="AE544" s="11"/>
      <c r="AG544" s="1"/>
      <c r="AI544" s="1"/>
      <c r="AQ544" s="1"/>
      <c r="AS544" s="1"/>
      <c r="AU544" s="1"/>
      <c r="AZ544" s="1"/>
      <c r="BA544" s="1"/>
      <c r="BB544" s="1"/>
      <c r="BD544" s="1"/>
      <c r="BG544" s="1"/>
    </row>
    <row r="545" spans="1:59">
      <c r="A545" s="11"/>
      <c r="B545" s="317"/>
      <c r="C545" s="11"/>
      <c r="D545" s="11"/>
      <c r="F545" s="358"/>
      <c r="G545" s="11"/>
      <c r="H545" s="11"/>
      <c r="I545" s="526"/>
      <c r="J545" s="11"/>
      <c r="K545" s="11"/>
      <c r="L545" s="11"/>
      <c r="P545" s="11"/>
      <c r="Q545" s="11"/>
      <c r="R545" s="11"/>
      <c r="S545" s="11"/>
      <c r="T545" s="11"/>
      <c r="W545" s="11"/>
      <c r="X545" s="11"/>
      <c r="AC545" s="11"/>
      <c r="AD545" s="11"/>
      <c r="AE545" s="11"/>
      <c r="AG545" s="1"/>
      <c r="AI545" s="1"/>
      <c r="AQ545" s="1"/>
      <c r="AS545" s="1"/>
      <c r="AU545" s="1"/>
      <c r="AZ545" s="1"/>
      <c r="BA545" s="1"/>
      <c r="BB545" s="1"/>
      <c r="BD545" s="1"/>
      <c r="BG545" s="1"/>
    </row>
    <row r="546" spans="1:59">
      <c r="A546" s="11"/>
      <c r="B546" s="317"/>
      <c r="C546" s="11"/>
      <c r="D546" s="11"/>
      <c r="F546" s="358"/>
      <c r="G546" s="11"/>
      <c r="H546" s="11"/>
      <c r="I546" s="526"/>
      <c r="J546" s="11"/>
      <c r="K546" s="11"/>
      <c r="L546" s="11"/>
      <c r="P546" s="11"/>
      <c r="Q546" s="11"/>
      <c r="R546" s="11"/>
      <c r="S546" s="11"/>
      <c r="T546" s="11"/>
      <c r="W546" s="11"/>
      <c r="X546" s="11"/>
      <c r="AC546" s="11"/>
      <c r="AD546" s="11"/>
      <c r="AE546" s="11"/>
      <c r="AG546" s="1"/>
      <c r="AI546" s="1"/>
      <c r="AQ546" s="1"/>
      <c r="AS546" s="1"/>
      <c r="AU546" s="1"/>
      <c r="AZ546" s="1"/>
      <c r="BA546" s="1"/>
      <c r="BB546" s="1"/>
      <c r="BD546" s="1"/>
      <c r="BG546" s="1"/>
    </row>
    <row r="547" spans="1:59">
      <c r="A547" s="11"/>
      <c r="B547" s="317"/>
      <c r="C547" s="11"/>
      <c r="D547" s="11"/>
      <c r="F547" s="358"/>
      <c r="G547" s="11"/>
      <c r="H547" s="11"/>
      <c r="I547" s="526"/>
      <c r="J547" s="11"/>
      <c r="K547" s="11"/>
      <c r="L547" s="11"/>
      <c r="P547" s="11"/>
      <c r="Q547" s="11"/>
      <c r="R547" s="11"/>
      <c r="S547" s="11"/>
      <c r="T547" s="11"/>
      <c r="W547" s="11"/>
      <c r="X547" s="11"/>
      <c r="AC547" s="11"/>
      <c r="AD547" s="11"/>
      <c r="AE547" s="11"/>
      <c r="AG547" s="1"/>
      <c r="AI547" s="1"/>
      <c r="AQ547" s="1"/>
      <c r="AS547" s="1"/>
      <c r="AU547" s="1"/>
      <c r="AZ547" s="1"/>
      <c r="BA547" s="1"/>
      <c r="BB547" s="1"/>
      <c r="BD547" s="1"/>
      <c r="BG547" s="1"/>
    </row>
    <row r="548" spans="1:59">
      <c r="A548" s="11"/>
      <c r="B548" s="317"/>
      <c r="C548" s="11"/>
      <c r="D548" s="11"/>
      <c r="F548" s="358"/>
      <c r="G548" s="11"/>
      <c r="H548" s="11"/>
      <c r="I548" s="526"/>
      <c r="J548" s="11"/>
      <c r="K548" s="11"/>
      <c r="L548" s="11"/>
      <c r="P548" s="11"/>
      <c r="Q548" s="11"/>
      <c r="R548" s="11"/>
      <c r="S548" s="11"/>
      <c r="T548" s="11"/>
      <c r="W548" s="11"/>
      <c r="X548" s="11"/>
      <c r="AC548" s="11"/>
      <c r="AD548" s="11"/>
      <c r="AE548" s="11"/>
      <c r="AG548" s="1"/>
      <c r="AI548" s="1"/>
      <c r="AQ548" s="1"/>
      <c r="AS548" s="1"/>
      <c r="AU548" s="1"/>
      <c r="AZ548" s="1"/>
      <c r="BA548" s="1"/>
      <c r="BB548" s="1"/>
      <c r="BD548" s="1"/>
      <c r="BG548" s="1"/>
    </row>
    <row r="549" spans="1:59">
      <c r="A549" s="11"/>
      <c r="B549" s="317"/>
      <c r="C549" s="11"/>
      <c r="D549" s="11"/>
      <c r="F549" s="358"/>
      <c r="G549" s="11"/>
      <c r="H549" s="11"/>
      <c r="I549" s="526"/>
      <c r="J549" s="11"/>
      <c r="K549" s="11"/>
      <c r="L549" s="11"/>
      <c r="P549" s="11"/>
      <c r="Q549" s="11"/>
      <c r="R549" s="11"/>
      <c r="S549" s="11"/>
      <c r="T549" s="11"/>
      <c r="W549" s="11"/>
      <c r="X549" s="11"/>
      <c r="AC549" s="11"/>
      <c r="AD549" s="11"/>
      <c r="AE549" s="11"/>
      <c r="AG549" s="1"/>
      <c r="AI549" s="1"/>
      <c r="AQ549" s="1"/>
      <c r="AS549" s="1"/>
      <c r="AU549" s="1"/>
      <c r="AZ549" s="1"/>
      <c r="BA549" s="1"/>
      <c r="BB549" s="1"/>
      <c r="BD549" s="1"/>
      <c r="BG549" s="1"/>
    </row>
    <row r="550" spans="1:59">
      <c r="A550" s="11"/>
      <c r="B550" s="317"/>
      <c r="C550" s="11"/>
      <c r="D550" s="11"/>
      <c r="F550" s="358"/>
      <c r="G550" s="11"/>
      <c r="H550" s="11"/>
      <c r="I550" s="526"/>
      <c r="J550" s="11"/>
      <c r="K550" s="11"/>
      <c r="L550" s="11"/>
      <c r="P550" s="11"/>
      <c r="Q550" s="11"/>
      <c r="R550" s="11"/>
      <c r="S550" s="11"/>
      <c r="T550" s="11"/>
      <c r="W550" s="11"/>
      <c r="X550" s="11"/>
      <c r="AC550" s="11"/>
      <c r="AD550" s="11"/>
      <c r="AE550" s="11"/>
      <c r="AG550" s="1"/>
      <c r="AI550" s="1"/>
      <c r="AQ550" s="1"/>
      <c r="AS550" s="1"/>
      <c r="AU550" s="1"/>
      <c r="AZ550" s="1"/>
      <c r="BA550" s="1"/>
      <c r="BB550" s="1"/>
      <c r="BD550" s="1"/>
      <c r="BG550" s="1"/>
    </row>
    <row r="551" spans="1:59">
      <c r="A551" s="11"/>
      <c r="B551" s="317"/>
      <c r="C551" s="11"/>
      <c r="D551" s="11"/>
      <c r="F551" s="358"/>
      <c r="G551" s="11"/>
      <c r="H551" s="11"/>
      <c r="I551" s="526"/>
      <c r="J551" s="11"/>
      <c r="K551" s="11"/>
      <c r="L551" s="11"/>
      <c r="P551" s="11"/>
      <c r="Q551" s="11"/>
      <c r="R551" s="11"/>
      <c r="S551" s="11"/>
      <c r="T551" s="11"/>
      <c r="W551" s="11"/>
      <c r="X551" s="11"/>
      <c r="AC551" s="11"/>
      <c r="AD551" s="11"/>
      <c r="AE551" s="11"/>
      <c r="AG551" s="1"/>
      <c r="AI551" s="1"/>
      <c r="AQ551" s="1"/>
      <c r="AS551" s="1"/>
      <c r="AU551" s="1"/>
      <c r="AZ551" s="1"/>
      <c r="BA551" s="1"/>
      <c r="BB551" s="1"/>
      <c r="BD551" s="1"/>
      <c r="BG551" s="1"/>
    </row>
    <row r="552" spans="1:59">
      <c r="A552" s="11"/>
      <c r="B552" s="317"/>
      <c r="C552" s="11"/>
      <c r="D552" s="11"/>
      <c r="F552" s="358"/>
      <c r="G552" s="11"/>
      <c r="H552" s="11"/>
      <c r="I552" s="526"/>
      <c r="J552" s="11"/>
      <c r="K552" s="11"/>
      <c r="L552" s="11"/>
      <c r="P552" s="11"/>
      <c r="Q552" s="11"/>
      <c r="R552" s="11"/>
      <c r="S552" s="11"/>
      <c r="T552" s="11"/>
      <c r="W552" s="11"/>
      <c r="X552" s="11"/>
      <c r="AC552" s="11"/>
      <c r="AD552" s="11"/>
      <c r="AE552" s="11"/>
      <c r="AG552" s="1"/>
      <c r="AI552" s="1"/>
      <c r="AQ552" s="1"/>
      <c r="AS552" s="1"/>
      <c r="AU552" s="1"/>
      <c r="AZ552" s="1"/>
      <c r="BA552" s="1"/>
      <c r="BB552" s="1"/>
      <c r="BD552" s="1"/>
      <c r="BG552" s="1"/>
    </row>
    <row r="553" spans="1:59">
      <c r="A553" s="11"/>
      <c r="B553" s="317"/>
      <c r="C553" s="11"/>
      <c r="D553" s="11"/>
      <c r="F553" s="358"/>
      <c r="G553" s="11"/>
      <c r="H553" s="11"/>
      <c r="I553" s="526"/>
      <c r="J553" s="11"/>
      <c r="K553" s="11"/>
      <c r="L553" s="11"/>
      <c r="P553" s="11"/>
      <c r="Q553" s="11"/>
      <c r="R553" s="11"/>
      <c r="S553" s="11"/>
      <c r="T553" s="11"/>
      <c r="W553" s="11"/>
      <c r="X553" s="11"/>
      <c r="AC553" s="11"/>
      <c r="AD553" s="11"/>
      <c r="AE553" s="11"/>
      <c r="AG553" s="1"/>
      <c r="AI553" s="1"/>
      <c r="AQ553" s="1"/>
      <c r="AS553" s="1"/>
      <c r="AU553" s="1"/>
      <c r="AZ553" s="1"/>
      <c r="BA553" s="1"/>
      <c r="BB553" s="1"/>
      <c r="BD553" s="1"/>
      <c r="BG553" s="1"/>
    </row>
    <row r="554" spans="1:59">
      <c r="A554" s="11"/>
      <c r="B554" s="317"/>
      <c r="C554" s="11"/>
      <c r="D554" s="11"/>
      <c r="F554" s="358"/>
      <c r="G554" s="11"/>
      <c r="H554" s="11"/>
      <c r="I554" s="526"/>
      <c r="J554" s="11"/>
      <c r="K554" s="11"/>
      <c r="L554" s="11"/>
      <c r="P554" s="11"/>
      <c r="Q554" s="11"/>
      <c r="R554" s="11"/>
      <c r="S554" s="11"/>
      <c r="T554" s="11"/>
      <c r="W554" s="11"/>
      <c r="X554" s="11"/>
      <c r="AC554" s="11"/>
      <c r="AD554" s="11"/>
      <c r="AE554" s="11"/>
      <c r="AG554" s="1"/>
      <c r="AI554" s="1"/>
      <c r="AQ554" s="1"/>
      <c r="AS554" s="1"/>
      <c r="AU554" s="1"/>
      <c r="AZ554" s="1"/>
      <c r="BA554" s="1"/>
      <c r="BB554" s="1"/>
      <c r="BD554" s="1"/>
      <c r="BG554" s="1"/>
    </row>
    <row r="555" spans="1:59">
      <c r="A555" s="11"/>
      <c r="B555" s="317"/>
      <c r="C555" s="11"/>
      <c r="D555" s="11"/>
      <c r="F555" s="358"/>
      <c r="G555" s="11"/>
      <c r="H555" s="11"/>
      <c r="I555" s="526"/>
      <c r="J555" s="11"/>
      <c r="K555" s="11"/>
      <c r="L555" s="11"/>
      <c r="P555" s="11"/>
      <c r="Q555" s="11"/>
      <c r="R555" s="11"/>
      <c r="S555" s="11"/>
      <c r="T555" s="11"/>
      <c r="W555" s="11"/>
      <c r="X555" s="11"/>
      <c r="AC555" s="11"/>
      <c r="AD555" s="11"/>
      <c r="AE555" s="11"/>
      <c r="AG555" s="1"/>
      <c r="AI555" s="1"/>
      <c r="AQ555" s="1"/>
      <c r="AS555" s="1"/>
      <c r="AU555" s="1"/>
      <c r="AZ555" s="1"/>
      <c r="BA555" s="1"/>
      <c r="BB555" s="1"/>
      <c r="BD555" s="1"/>
      <c r="BG555" s="1"/>
    </row>
    <row r="556" spans="1:59">
      <c r="A556" s="11"/>
      <c r="B556" s="317"/>
      <c r="C556" s="11"/>
      <c r="D556" s="11"/>
      <c r="F556" s="358"/>
      <c r="G556" s="11"/>
      <c r="H556" s="11"/>
      <c r="I556" s="526"/>
      <c r="J556" s="11"/>
      <c r="K556" s="11"/>
      <c r="L556" s="11"/>
      <c r="P556" s="11"/>
      <c r="Q556" s="11"/>
      <c r="R556" s="11"/>
      <c r="S556" s="11"/>
      <c r="T556" s="11"/>
      <c r="W556" s="11"/>
      <c r="X556" s="11"/>
      <c r="AC556" s="11"/>
      <c r="AD556" s="11"/>
      <c r="AE556" s="11"/>
      <c r="AG556" s="1"/>
      <c r="AI556" s="1"/>
      <c r="AQ556" s="1"/>
      <c r="AS556" s="1"/>
      <c r="AU556" s="1"/>
      <c r="AZ556" s="1"/>
      <c r="BA556" s="1"/>
      <c r="BB556" s="1"/>
      <c r="BD556" s="1"/>
      <c r="BG556" s="1"/>
    </row>
    <row r="557" spans="1:59">
      <c r="A557" s="11"/>
      <c r="B557" s="317"/>
      <c r="C557" s="11"/>
      <c r="D557" s="11"/>
      <c r="F557" s="358"/>
      <c r="G557" s="11"/>
      <c r="H557" s="11"/>
      <c r="I557" s="526"/>
      <c r="J557" s="11"/>
      <c r="K557" s="11"/>
      <c r="L557" s="11"/>
      <c r="P557" s="11"/>
      <c r="Q557" s="11"/>
      <c r="R557" s="11"/>
      <c r="S557" s="11"/>
      <c r="T557" s="11"/>
      <c r="W557" s="11"/>
      <c r="X557" s="11"/>
      <c r="AC557" s="11"/>
      <c r="AD557" s="11"/>
      <c r="AE557" s="11"/>
      <c r="AG557" s="1"/>
      <c r="AI557" s="1"/>
      <c r="AQ557" s="1"/>
      <c r="AS557" s="1"/>
      <c r="AU557" s="1"/>
      <c r="AZ557" s="1"/>
      <c r="BA557" s="1"/>
      <c r="BB557" s="1"/>
      <c r="BD557" s="1"/>
      <c r="BG557" s="1"/>
    </row>
    <row r="558" spans="1:59">
      <c r="A558" s="11"/>
      <c r="B558" s="317"/>
      <c r="C558" s="11"/>
      <c r="D558" s="11"/>
      <c r="F558" s="358"/>
      <c r="G558" s="11"/>
      <c r="H558" s="11"/>
      <c r="I558" s="526"/>
      <c r="J558" s="11"/>
      <c r="K558" s="11"/>
      <c r="L558" s="11"/>
      <c r="P558" s="11"/>
      <c r="Q558" s="11"/>
      <c r="R558" s="11"/>
      <c r="S558" s="11"/>
      <c r="T558" s="11"/>
      <c r="W558" s="11"/>
      <c r="X558" s="11"/>
      <c r="AC558" s="11"/>
      <c r="AD558" s="11"/>
      <c r="AE558" s="11"/>
      <c r="AG558" s="1"/>
      <c r="AI558" s="1"/>
      <c r="AQ558" s="1"/>
      <c r="AS558" s="1"/>
      <c r="AU558" s="1"/>
      <c r="AZ558" s="1"/>
      <c r="BA558" s="1"/>
      <c r="BB558" s="1"/>
      <c r="BD558" s="1"/>
      <c r="BG558" s="1"/>
    </row>
    <row r="559" spans="1:59">
      <c r="A559" s="11"/>
      <c r="B559" s="317"/>
      <c r="C559" s="11"/>
      <c r="D559" s="11"/>
      <c r="F559" s="358"/>
      <c r="G559" s="11"/>
      <c r="H559" s="11"/>
      <c r="I559" s="526"/>
      <c r="J559" s="11"/>
      <c r="K559" s="11"/>
      <c r="L559" s="11"/>
      <c r="P559" s="11"/>
      <c r="Q559" s="11"/>
      <c r="R559" s="11"/>
      <c r="S559" s="11"/>
      <c r="T559" s="11"/>
      <c r="W559" s="11"/>
      <c r="X559" s="11"/>
      <c r="AC559" s="11"/>
      <c r="AD559" s="11"/>
      <c r="AE559" s="11"/>
      <c r="AG559" s="1"/>
      <c r="AI559" s="1"/>
      <c r="AQ559" s="1"/>
      <c r="AS559" s="1"/>
      <c r="AU559" s="1"/>
      <c r="AZ559" s="1"/>
      <c r="BA559" s="1"/>
      <c r="BB559" s="1"/>
      <c r="BD559" s="1"/>
      <c r="BG559" s="1"/>
    </row>
    <row r="560" spans="1:59">
      <c r="A560" s="11"/>
      <c r="B560" s="317"/>
      <c r="C560" s="11"/>
      <c r="D560" s="11"/>
      <c r="F560" s="358"/>
      <c r="G560" s="11"/>
      <c r="H560" s="11"/>
      <c r="I560" s="526"/>
      <c r="J560" s="11"/>
      <c r="K560" s="11"/>
      <c r="L560" s="11"/>
      <c r="P560" s="11"/>
      <c r="Q560" s="11"/>
      <c r="R560" s="11"/>
      <c r="S560" s="11"/>
      <c r="T560" s="11"/>
      <c r="W560" s="11"/>
      <c r="X560" s="11"/>
      <c r="AC560" s="11"/>
      <c r="AD560" s="11"/>
      <c r="AE560" s="11"/>
      <c r="AG560" s="1"/>
      <c r="AI560" s="1"/>
      <c r="AQ560" s="1"/>
      <c r="AS560" s="1"/>
      <c r="AU560" s="1"/>
      <c r="AZ560" s="1"/>
      <c r="BA560" s="1"/>
      <c r="BB560" s="1"/>
      <c r="BD560" s="1"/>
      <c r="BG560" s="1"/>
    </row>
    <row r="561" spans="1:59">
      <c r="A561" s="11"/>
      <c r="B561" s="317"/>
      <c r="C561" s="11"/>
      <c r="D561" s="11"/>
      <c r="F561" s="358"/>
      <c r="G561" s="11"/>
      <c r="H561" s="11"/>
      <c r="I561" s="526"/>
      <c r="J561" s="11"/>
      <c r="K561" s="11"/>
      <c r="L561" s="11"/>
      <c r="P561" s="11"/>
      <c r="Q561" s="11"/>
      <c r="R561" s="11"/>
      <c r="S561" s="11"/>
      <c r="T561" s="11"/>
      <c r="W561" s="11"/>
      <c r="X561" s="11"/>
      <c r="AC561" s="11"/>
      <c r="AD561" s="11"/>
      <c r="AE561" s="11"/>
      <c r="AG561" s="1"/>
      <c r="AI561" s="1"/>
      <c r="AQ561" s="1"/>
      <c r="AS561" s="1"/>
      <c r="AU561" s="1"/>
      <c r="AZ561" s="1"/>
      <c r="BA561" s="1"/>
      <c r="BB561" s="1"/>
      <c r="BD561" s="1"/>
      <c r="BG561" s="1"/>
    </row>
    <row r="562" spans="1:59">
      <c r="A562" s="11"/>
      <c r="B562" s="317"/>
      <c r="C562" s="11"/>
      <c r="D562" s="11"/>
      <c r="F562" s="358"/>
      <c r="G562" s="11"/>
      <c r="H562" s="11"/>
      <c r="I562" s="526"/>
      <c r="J562" s="11"/>
      <c r="K562" s="11"/>
      <c r="L562" s="11"/>
      <c r="P562" s="11"/>
      <c r="Q562" s="11"/>
      <c r="R562" s="11"/>
      <c r="S562" s="11"/>
      <c r="T562" s="11"/>
      <c r="W562" s="11"/>
      <c r="X562" s="11"/>
      <c r="AC562" s="11"/>
      <c r="AD562" s="11"/>
      <c r="AE562" s="11"/>
      <c r="AG562" s="1"/>
      <c r="AI562" s="1"/>
      <c r="AQ562" s="1"/>
      <c r="AS562" s="1"/>
      <c r="AU562" s="1"/>
      <c r="AZ562" s="1"/>
      <c r="BA562" s="1"/>
      <c r="BB562" s="1"/>
      <c r="BD562" s="1"/>
      <c r="BG562" s="1"/>
    </row>
    <row r="563" spans="1:59">
      <c r="A563" s="11"/>
      <c r="B563" s="317"/>
      <c r="C563" s="11"/>
      <c r="D563" s="11"/>
      <c r="F563" s="358"/>
      <c r="G563" s="11"/>
      <c r="H563" s="11"/>
      <c r="I563" s="526"/>
      <c r="J563" s="11"/>
      <c r="K563" s="11"/>
      <c r="L563" s="11"/>
      <c r="P563" s="11"/>
      <c r="Q563" s="11"/>
      <c r="R563" s="11"/>
      <c r="S563" s="11"/>
      <c r="T563" s="11"/>
      <c r="W563" s="11"/>
      <c r="X563" s="11"/>
      <c r="AC563" s="11"/>
      <c r="AD563" s="11"/>
      <c r="AE563" s="11"/>
      <c r="AG563" s="1"/>
      <c r="AI563" s="1"/>
      <c r="AQ563" s="1"/>
      <c r="AS563" s="1"/>
      <c r="AU563" s="1"/>
      <c r="AZ563" s="1"/>
      <c r="BA563" s="1"/>
      <c r="BB563" s="1"/>
      <c r="BD563" s="1"/>
      <c r="BG563" s="1"/>
    </row>
    <row r="564" spans="1:59">
      <c r="A564" s="11"/>
      <c r="B564" s="317"/>
      <c r="C564" s="11"/>
      <c r="D564" s="11"/>
      <c r="F564" s="358"/>
      <c r="G564" s="11"/>
      <c r="H564" s="11"/>
      <c r="I564" s="526"/>
      <c r="J564" s="11"/>
      <c r="K564" s="11"/>
      <c r="L564" s="11"/>
      <c r="P564" s="11"/>
      <c r="Q564" s="11"/>
      <c r="R564" s="11"/>
      <c r="S564" s="11"/>
      <c r="T564" s="11"/>
      <c r="W564" s="11"/>
      <c r="X564" s="11"/>
      <c r="AC564" s="11"/>
      <c r="AD564" s="11"/>
      <c r="AE564" s="11"/>
      <c r="AG564" s="1"/>
      <c r="AI564" s="1"/>
      <c r="AQ564" s="1"/>
      <c r="AS564" s="1"/>
      <c r="AU564" s="1"/>
      <c r="AZ564" s="1"/>
      <c r="BA564" s="1"/>
      <c r="BB564" s="1"/>
      <c r="BD564" s="1"/>
      <c r="BG564" s="1"/>
    </row>
    <row r="565" spans="1:59">
      <c r="A565" s="11"/>
      <c r="B565" s="317"/>
      <c r="C565" s="11"/>
      <c r="D565" s="11"/>
      <c r="F565" s="358"/>
      <c r="G565" s="11"/>
      <c r="H565" s="11"/>
      <c r="I565" s="526"/>
      <c r="J565" s="11"/>
      <c r="K565" s="11"/>
      <c r="L565" s="11"/>
      <c r="P565" s="11"/>
      <c r="Q565" s="11"/>
      <c r="R565" s="11"/>
      <c r="S565" s="11"/>
      <c r="T565" s="11"/>
      <c r="W565" s="11"/>
      <c r="X565" s="11"/>
      <c r="AC565" s="11"/>
      <c r="AD565" s="11"/>
      <c r="AE565" s="11"/>
      <c r="AG565" s="1"/>
      <c r="AI565" s="1"/>
      <c r="AQ565" s="1"/>
      <c r="AS565" s="1"/>
      <c r="AU565" s="1"/>
      <c r="AZ565" s="1"/>
      <c r="BA565" s="1"/>
      <c r="BB565" s="1"/>
      <c r="BD565" s="1"/>
      <c r="BG565" s="1"/>
    </row>
    <row r="566" spans="1:59">
      <c r="A566" s="11"/>
      <c r="B566" s="317"/>
      <c r="C566" s="11"/>
      <c r="D566" s="11"/>
      <c r="F566" s="358"/>
      <c r="G566" s="11"/>
      <c r="H566" s="11"/>
      <c r="I566" s="526"/>
      <c r="J566" s="11"/>
      <c r="K566" s="11"/>
      <c r="L566" s="11"/>
      <c r="P566" s="11"/>
      <c r="Q566" s="11"/>
      <c r="R566" s="11"/>
      <c r="S566" s="11"/>
      <c r="T566" s="11"/>
      <c r="W566" s="11"/>
      <c r="X566" s="11"/>
      <c r="AC566" s="11"/>
      <c r="AD566" s="11"/>
      <c r="AE566" s="11"/>
      <c r="AG566" s="1"/>
      <c r="AI566" s="1"/>
      <c r="AQ566" s="1"/>
      <c r="AS566" s="1"/>
      <c r="AU566" s="1"/>
      <c r="AZ566" s="1"/>
      <c r="BA566" s="1"/>
      <c r="BB566" s="1"/>
      <c r="BD566" s="1"/>
      <c r="BG566" s="1"/>
    </row>
    <row r="567" spans="1:59">
      <c r="A567" s="11"/>
      <c r="B567" s="317"/>
      <c r="C567" s="11"/>
      <c r="D567" s="11"/>
      <c r="F567" s="358"/>
      <c r="G567" s="11"/>
      <c r="H567" s="11"/>
      <c r="I567" s="526"/>
      <c r="J567" s="11"/>
      <c r="K567" s="11"/>
      <c r="L567" s="11"/>
      <c r="P567" s="11"/>
      <c r="Q567" s="11"/>
      <c r="R567" s="11"/>
      <c r="S567" s="11"/>
      <c r="T567" s="11"/>
      <c r="W567" s="11"/>
      <c r="X567" s="11"/>
      <c r="AC567" s="11"/>
      <c r="AD567" s="11"/>
      <c r="AE567" s="11"/>
      <c r="AG567" s="1"/>
      <c r="AI567" s="1"/>
      <c r="AQ567" s="1"/>
      <c r="AS567" s="1"/>
      <c r="AU567" s="1"/>
      <c r="AZ567" s="1"/>
      <c r="BA567" s="1"/>
      <c r="BB567" s="1"/>
      <c r="BD567" s="1"/>
      <c r="BG567" s="1"/>
    </row>
    <row r="568" spans="1:59">
      <c r="A568" s="11"/>
      <c r="B568" s="317"/>
      <c r="C568" s="11"/>
      <c r="D568" s="11"/>
      <c r="F568" s="358"/>
      <c r="G568" s="11"/>
      <c r="H568" s="11"/>
      <c r="I568" s="526"/>
      <c r="J568" s="11"/>
      <c r="K568" s="11"/>
      <c r="L568" s="11"/>
      <c r="P568" s="11"/>
      <c r="Q568" s="11"/>
      <c r="R568" s="11"/>
      <c r="S568" s="11"/>
      <c r="T568" s="11"/>
      <c r="W568" s="11"/>
      <c r="X568" s="11"/>
      <c r="AC568" s="11"/>
      <c r="AD568" s="11"/>
      <c r="AE568" s="11"/>
      <c r="AG568" s="1"/>
      <c r="AI568" s="1"/>
      <c r="AQ568" s="1"/>
      <c r="AS568" s="1"/>
      <c r="AU568" s="1"/>
      <c r="AZ568" s="1"/>
      <c r="BA568" s="1"/>
      <c r="BB568" s="1"/>
      <c r="BD568" s="1"/>
      <c r="BG568" s="1"/>
    </row>
    <row r="569" spans="1:59">
      <c r="A569" s="11"/>
      <c r="B569" s="317"/>
      <c r="C569" s="11"/>
      <c r="D569" s="11"/>
      <c r="F569" s="358"/>
      <c r="G569" s="11"/>
      <c r="H569" s="11"/>
      <c r="I569" s="526"/>
      <c r="J569" s="11"/>
      <c r="K569" s="11"/>
      <c r="L569" s="11"/>
      <c r="P569" s="11"/>
      <c r="Q569" s="11"/>
      <c r="R569" s="11"/>
      <c r="S569" s="11"/>
      <c r="T569" s="11"/>
      <c r="W569" s="11"/>
      <c r="X569" s="11"/>
      <c r="AC569" s="11"/>
      <c r="AD569" s="11"/>
      <c r="AE569" s="11"/>
      <c r="AG569" s="1"/>
      <c r="AI569" s="1"/>
      <c r="AQ569" s="1"/>
      <c r="AS569" s="1"/>
      <c r="AU569" s="1"/>
      <c r="AZ569" s="1"/>
      <c r="BA569" s="1"/>
      <c r="BB569" s="1"/>
      <c r="BD569" s="1"/>
      <c r="BG569" s="1"/>
    </row>
    <row r="570" spans="1:59">
      <c r="A570" s="11"/>
      <c r="B570" s="317"/>
      <c r="C570" s="11"/>
      <c r="D570" s="11"/>
      <c r="F570" s="358"/>
      <c r="G570" s="11"/>
      <c r="H570" s="11"/>
      <c r="I570" s="526"/>
      <c r="J570" s="11"/>
      <c r="K570" s="11"/>
      <c r="L570" s="11"/>
      <c r="P570" s="11"/>
      <c r="Q570" s="11"/>
      <c r="R570" s="11"/>
      <c r="S570" s="11"/>
      <c r="T570" s="11"/>
      <c r="W570" s="11"/>
      <c r="X570" s="11"/>
      <c r="AC570" s="11"/>
      <c r="AD570" s="11"/>
      <c r="AE570" s="11"/>
      <c r="AG570" s="1"/>
      <c r="AI570" s="1"/>
      <c r="AQ570" s="1"/>
      <c r="AS570" s="1"/>
      <c r="AU570" s="1"/>
      <c r="AZ570" s="1"/>
      <c r="BA570" s="1"/>
      <c r="BB570" s="1"/>
      <c r="BD570" s="1"/>
      <c r="BG570" s="1"/>
    </row>
    <row r="571" spans="1:59">
      <c r="A571" s="11"/>
      <c r="B571" s="317"/>
      <c r="C571" s="11"/>
      <c r="D571" s="11"/>
      <c r="F571" s="358"/>
      <c r="G571" s="11"/>
      <c r="H571" s="11"/>
      <c r="I571" s="526"/>
      <c r="J571" s="11"/>
      <c r="K571" s="11"/>
      <c r="L571" s="11"/>
      <c r="P571" s="11"/>
      <c r="Q571" s="11"/>
      <c r="R571" s="11"/>
      <c r="S571" s="11"/>
      <c r="T571" s="11"/>
      <c r="W571" s="11"/>
      <c r="X571" s="11"/>
      <c r="AC571" s="11"/>
      <c r="AD571" s="11"/>
      <c r="AE571" s="11"/>
      <c r="AG571" s="1"/>
      <c r="AI571" s="1"/>
      <c r="AQ571" s="1"/>
      <c r="AS571" s="1"/>
      <c r="AU571" s="1"/>
      <c r="AZ571" s="1"/>
      <c r="BA571" s="1"/>
      <c r="BB571" s="1"/>
      <c r="BD571" s="1"/>
      <c r="BG571" s="1"/>
    </row>
    <row r="572" spans="1:59">
      <c r="A572" s="11"/>
      <c r="B572" s="317"/>
      <c r="C572" s="11"/>
      <c r="D572" s="11"/>
      <c r="F572" s="358"/>
      <c r="G572" s="11"/>
      <c r="H572" s="11"/>
      <c r="I572" s="526"/>
      <c r="J572" s="11"/>
      <c r="K572" s="11"/>
      <c r="L572" s="11"/>
      <c r="P572" s="11"/>
      <c r="Q572" s="11"/>
      <c r="R572" s="11"/>
      <c r="S572" s="11"/>
      <c r="T572" s="11"/>
      <c r="W572" s="11"/>
      <c r="X572" s="11"/>
      <c r="AC572" s="11"/>
      <c r="AD572" s="11"/>
      <c r="AE572" s="11"/>
      <c r="AG572" s="1"/>
      <c r="AI572" s="1"/>
      <c r="AQ572" s="1"/>
      <c r="AS572" s="1"/>
      <c r="AU572" s="1"/>
      <c r="AZ572" s="1"/>
      <c r="BA572" s="1"/>
      <c r="BB572" s="1"/>
      <c r="BD572" s="1"/>
      <c r="BG572" s="1"/>
    </row>
    <row r="573" spans="1:59">
      <c r="A573" s="11"/>
      <c r="B573" s="317"/>
      <c r="C573" s="11"/>
      <c r="D573" s="11"/>
      <c r="F573" s="358"/>
      <c r="G573" s="11"/>
      <c r="H573" s="11"/>
      <c r="I573" s="526"/>
      <c r="J573" s="11"/>
      <c r="K573" s="11"/>
      <c r="L573" s="11"/>
      <c r="P573" s="11"/>
      <c r="Q573" s="11"/>
      <c r="R573" s="11"/>
      <c r="S573" s="11"/>
      <c r="T573" s="11"/>
      <c r="W573" s="11"/>
      <c r="X573" s="11"/>
      <c r="AC573" s="11"/>
      <c r="AD573" s="11"/>
      <c r="AE573" s="11"/>
      <c r="AG573" s="1"/>
      <c r="AI573" s="1"/>
      <c r="AQ573" s="1"/>
      <c r="AS573" s="1"/>
      <c r="AU573" s="1"/>
      <c r="AZ573" s="1"/>
      <c r="BA573" s="1"/>
      <c r="BB573" s="1"/>
      <c r="BD573" s="1"/>
      <c r="BG573" s="1"/>
    </row>
    <row r="574" spans="1:59">
      <c r="A574" s="11"/>
      <c r="B574" s="317"/>
      <c r="C574" s="11"/>
      <c r="D574" s="11"/>
      <c r="F574" s="358"/>
      <c r="G574" s="11"/>
      <c r="H574" s="11"/>
      <c r="I574" s="526"/>
      <c r="J574" s="11"/>
      <c r="K574" s="11"/>
      <c r="L574" s="11"/>
      <c r="P574" s="11"/>
      <c r="Q574" s="11"/>
      <c r="R574" s="11"/>
      <c r="S574" s="11"/>
      <c r="T574" s="11"/>
      <c r="W574" s="11"/>
      <c r="X574" s="11"/>
      <c r="AC574" s="11"/>
      <c r="AD574" s="11"/>
      <c r="AE574" s="11"/>
      <c r="AG574" s="1"/>
      <c r="AI574" s="1"/>
      <c r="AQ574" s="1"/>
      <c r="AS574" s="1"/>
      <c r="AU574" s="1"/>
      <c r="AZ574" s="1"/>
      <c r="BA574" s="1"/>
      <c r="BB574" s="1"/>
      <c r="BD574" s="1"/>
      <c r="BG574" s="1"/>
    </row>
    <row r="575" spans="1:59">
      <c r="A575" s="11"/>
      <c r="B575" s="317"/>
      <c r="C575" s="11"/>
      <c r="D575" s="11"/>
      <c r="F575" s="358"/>
      <c r="G575" s="11"/>
      <c r="H575" s="11"/>
      <c r="I575" s="526"/>
      <c r="J575" s="11"/>
      <c r="K575" s="11"/>
      <c r="L575" s="11"/>
      <c r="P575" s="11"/>
      <c r="Q575" s="11"/>
      <c r="R575" s="11"/>
      <c r="S575" s="11"/>
      <c r="T575" s="11"/>
      <c r="W575" s="11"/>
      <c r="X575" s="11"/>
      <c r="AC575" s="11"/>
      <c r="AD575" s="11"/>
      <c r="AE575" s="11"/>
      <c r="AG575" s="1"/>
      <c r="AI575" s="1"/>
      <c r="AQ575" s="1"/>
      <c r="AS575" s="1"/>
      <c r="AU575" s="1"/>
      <c r="AZ575" s="1"/>
      <c r="BA575" s="1"/>
      <c r="BB575" s="1"/>
      <c r="BD575" s="1"/>
      <c r="BG575" s="1"/>
    </row>
    <row r="576" spans="1:59">
      <c r="A576" s="11"/>
      <c r="B576" s="317"/>
      <c r="C576" s="11"/>
      <c r="D576" s="11"/>
      <c r="F576" s="358"/>
      <c r="G576" s="11"/>
      <c r="H576" s="11"/>
      <c r="I576" s="526"/>
      <c r="J576" s="11"/>
      <c r="K576" s="11"/>
      <c r="L576" s="11"/>
      <c r="P576" s="11"/>
      <c r="Q576" s="11"/>
      <c r="R576" s="11"/>
      <c r="S576" s="11"/>
      <c r="T576" s="11"/>
      <c r="W576" s="11"/>
      <c r="X576" s="11"/>
      <c r="AC576" s="11"/>
      <c r="AD576" s="11"/>
      <c r="AE576" s="11"/>
      <c r="AG576" s="1"/>
      <c r="AI576" s="1"/>
      <c r="AQ576" s="1"/>
      <c r="AS576" s="1"/>
      <c r="AU576" s="1"/>
      <c r="AZ576" s="1"/>
      <c r="BA576" s="1"/>
      <c r="BB576" s="1"/>
      <c r="BD576" s="1"/>
      <c r="BG576" s="1"/>
    </row>
    <row r="577" spans="1:59">
      <c r="A577" s="11"/>
      <c r="B577" s="317"/>
      <c r="C577" s="11"/>
      <c r="D577" s="11"/>
      <c r="F577" s="358"/>
      <c r="G577" s="11"/>
      <c r="H577" s="11"/>
      <c r="I577" s="526"/>
      <c r="J577" s="11"/>
      <c r="K577" s="11"/>
      <c r="L577" s="11"/>
      <c r="P577" s="11"/>
      <c r="Q577" s="11"/>
      <c r="R577" s="11"/>
      <c r="S577" s="11"/>
      <c r="T577" s="11"/>
      <c r="W577" s="11"/>
      <c r="X577" s="11"/>
      <c r="AC577" s="11"/>
      <c r="AD577" s="11"/>
      <c r="AE577" s="11"/>
      <c r="AG577" s="1"/>
      <c r="AI577" s="1"/>
      <c r="AQ577" s="1"/>
      <c r="AS577" s="1"/>
      <c r="AU577" s="1"/>
      <c r="AZ577" s="1"/>
      <c r="BA577" s="1"/>
      <c r="BB577" s="1"/>
      <c r="BD577" s="1"/>
      <c r="BG577" s="1"/>
    </row>
    <row r="578" spans="1:59">
      <c r="A578" s="11"/>
      <c r="B578" s="317"/>
      <c r="C578" s="11"/>
      <c r="D578" s="11"/>
      <c r="F578" s="358"/>
      <c r="G578" s="11"/>
      <c r="H578" s="11"/>
      <c r="I578" s="526"/>
      <c r="J578" s="11"/>
      <c r="K578" s="11"/>
      <c r="L578" s="11"/>
      <c r="P578" s="11"/>
      <c r="Q578" s="11"/>
      <c r="R578" s="11"/>
      <c r="S578" s="11"/>
      <c r="T578" s="11"/>
      <c r="W578" s="11"/>
      <c r="X578" s="11"/>
      <c r="AC578" s="11"/>
      <c r="AD578" s="11"/>
      <c r="AE578" s="11"/>
      <c r="AG578" s="1"/>
      <c r="AI578" s="1"/>
      <c r="AQ578" s="1"/>
      <c r="AS578" s="1"/>
      <c r="AU578" s="1"/>
      <c r="AZ578" s="1"/>
      <c r="BA578" s="1"/>
      <c r="BB578" s="1"/>
      <c r="BD578" s="1"/>
      <c r="BG578" s="1"/>
    </row>
    <row r="579" spans="1:59">
      <c r="A579" s="11"/>
      <c r="B579" s="317"/>
      <c r="C579" s="11"/>
      <c r="D579" s="11"/>
      <c r="F579" s="358"/>
      <c r="G579" s="11"/>
      <c r="H579" s="11"/>
      <c r="I579" s="526"/>
      <c r="J579" s="11"/>
      <c r="K579" s="11"/>
      <c r="L579" s="11"/>
      <c r="P579" s="11"/>
      <c r="Q579" s="11"/>
      <c r="R579" s="11"/>
      <c r="S579" s="11"/>
      <c r="T579" s="11"/>
      <c r="W579" s="11"/>
      <c r="X579" s="11"/>
      <c r="AC579" s="11"/>
      <c r="AD579" s="11"/>
      <c r="AE579" s="11"/>
      <c r="AG579" s="1"/>
      <c r="AI579" s="1"/>
      <c r="AQ579" s="1"/>
      <c r="AS579" s="1"/>
      <c r="AU579" s="1"/>
      <c r="AZ579" s="1"/>
      <c r="BA579" s="1"/>
      <c r="BB579" s="1"/>
      <c r="BD579" s="1"/>
      <c r="BG579" s="1"/>
    </row>
    <row r="580" spans="1:59">
      <c r="A580" s="11"/>
      <c r="B580" s="317"/>
      <c r="C580" s="11"/>
      <c r="D580" s="11"/>
      <c r="F580" s="358"/>
      <c r="G580" s="11"/>
      <c r="H580" s="11"/>
      <c r="I580" s="526"/>
      <c r="J580" s="11"/>
      <c r="K580" s="11"/>
      <c r="L580" s="11"/>
      <c r="P580" s="11"/>
      <c r="Q580" s="11"/>
      <c r="R580" s="11"/>
      <c r="S580" s="11"/>
      <c r="T580" s="11"/>
      <c r="W580" s="11"/>
      <c r="X580" s="11"/>
      <c r="AC580" s="11"/>
      <c r="AD580" s="11"/>
      <c r="AE580" s="11"/>
      <c r="AG580" s="1"/>
      <c r="AI580" s="1"/>
      <c r="AQ580" s="1"/>
      <c r="AS580" s="1"/>
      <c r="AU580" s="1"/>
      <c r="AZ580" s="1"/>
      <c r="BA580" s="1"/>
      <c r="BB580" s="1"/>
      <c r="BD580" s="1"/>
      <c r="BG580" s="1"/>
    </row>
    <row r="581" spans="1:59">
      <c r="A581" s="11"/>
      <c r="B581" s="317"/>
      <c r="C581" s="11"/>
      <c r="D581" s="11"/>
      <c r="F581" s="358"/>
      <c r="G581" s="11"/>
      <c r="H581" s="11"/>
      <c r="I581" s="526"/>
      <c r="J581" s="11"/>
      <c r="K581" s="11"/>
      <c r="L581" s="11"/>
      <c r="P581" s="11"/>
      <c r="Q581" s="11"/>
      <c r="R581" s="11"/>
      <c r="S581" s="11"/>
      <c r="T581" s="11"/>
      <c r="W581" s="11"/>
      <c r="X581" s="11"/>
      <c r="AC581" s="11"/>
      <c r="AD581" s="11"/>
      <c r="AE581" s="11"/>
      <c r="AG581" s="1"/>
      <c r="AI581" s="1"/>
      <c r="AQ581" s="1"/>
      <c r="AS581" s="1"/>
      <c r="AU581" s="1"/>
      <c r="AZ581" s="1"/>
      <c r="BA581" s="1"/>
      <c r="BB581" s="1"/>
      <c r="BD581" s="1"/>
      <c r="BG581" s="1"/>
    </row>
    <row r="582" spans="1:59">
      <c r="A582" s="11"/>
      <c r="B582" s="317"/>
      <c r="C582" s="11"/>
      <c r="D582" s="11"/>
      <c r="F582" s="358"/>
      <c r="G582" s="11"/>
      <c r="H582" s="11"/>
      <c r="I582" s="526"/>
      <c r="J582" s="11"/>
      <c r="K582" s="11"/>
      <c r="L582" s="11"/>
      <c r="P582" s="11"/>
      <c r="Q582" s="11"/>
      <c r="R582" s="11"/>
      <c r="S582" s="11"/>
      <c r="T582" s="11"/>
      <c r="W582" s="11"/>
      <c r="X582" s="11"/>
      <c r="AC582" s="11"/>
      <c r="AD582" s="11"/>
      <c r="AE582" s="11"/>
      <c r="AG582" s="1"/>
      <c r="AI582" s="1"/>
      <c r="AQ582" s="1"/>
      <c r="AS582" s="1"/>
      <c r="AU582" s="1"/>
      <c r="AZ582" s="1"/>
      <c r="BA582" s="1"/>
      <c r="BB582" s="1"/>
      <c r="BD582" s="1"/>
      <c r="BG582" s="1"/>
    </row>
    <row r="583" spans="1:59">
      <c r="A583" s="11"/>
      <c r="B583" s="317"/>
      <c r="C583" s="11"/>
      <c r="D583" s="11"/>
      <c r="F583" s="358"/>
      <c r="G583" s="11"/>
      <c r="H583" s="11"/>
      <c r="I583" s="526"/>
      <c r="J583" s="11"/>
      <c r="K583" s="11"/>
      <c r="L583" s="11"/>
      <c r="P583" s="11"/>
      <c r="Q583" s="11"/>
      <c r="R583" s="11"/>
      <c r="S583" s="11"/>
      <c r="T583" s="11"/>
      <c r="W583" s="11"/>
      <c r="X583" s="11"/>
      <c r="AC583" s="11"/>
      <c r="AD583" s="11"/>
      <c r="AE583" s="11"/>
      <c r="AG583" s="1"/>
      <c r="AI583" s="1"/>
      <c r="AQ583" s="1"/>
      <c r="AS583" s="1"/>
      <c r="AU583" s="1"/>
      <c r="AZ583" s="1"/>
      <c r="BA583" s="1"/>
      <c r="BB583" s="1"/>
      <c r="BD583" s="1"/>
      <c r="BG583" s="1"/>
    </row>
    <row r="584" spans="1:59">
      <c r="A584" s="11"/>
      <c r="B584" s="317"/>
      <c r="C584" s="11"/>
      <c r="D584" s="11"/>
      <c r="F584" s="358"/>
      <c r="G584" s="11"/>
      <c r="H584" s="11"/>
      <c r="I584" s="526"/>
      <c r="J584" s="11"/>
      <c r="K584" s="11"/>
      <c r="L584" s="11"/>
      <c r="P584" s="11"/>
      <c r="Q584" s="11"/>
      <c r="R584" s="11"/>
      <c r="S584" s="11"/>
      <c r="T584" s="11"/>
      <c r="W584" s="11"/>
      <c r="X584" s="11"/>
      <c r="AC584" s="11"/>
      <c r="AD584" s="11"/>
      <c r="AE584" s="11"/>
      <c r="AG584" s="1"/>
      <c r="AI584" s="1"/>
      <c r="AQ584" s="1"/>
      <c r="AS584" s="1"/>
      <c r="AU584" s="1"/>
      <c r="AZ584" s="1"/>
      <c r="BA584" s="1"/>
      <c r="BB584" s="1"/>
      <c r="BD584" s="1"/>
      <c r="BG584" s="1"/>
    </row>
    <row r="585" spans="1:59">
      <c r="A585" s="11"/>
      <c r="B585" s="317"/>
      <c r="C585" s="11"/>
      <c r="D585" s="11"/>
      <c r="F585" s="358"/>
      <c r="G585" s="11"/>
      <c r="H585" s="11"/>
      <c r="I585" s="526"/>
      <c r="J585" s="11"/>
      <c r="K585" s="11"/>
      <c r="L585" s="11"/>
      <c r="P585" s="11"/>
      <c r="Q585" s="11"/>
      <c r="R585" s="11"/>
      <c r="S585" s="11"/>
      <c r="T585" s="11"/>
      <c r="W585" s="11"/>
      <c r="X585" s="11"/>
      <c r="AC585" s="11"/>
      <c r="AD585" s="11"/>
      <c r="AE585" s="11"/>
      <c r="AG585" s="1"/>
      <c r="AI585" s="1"/>
      <c r="AQ585" s="1"/>
      <c r="AS585" s="1"/>
      <c r="AU585" s="1"/>
      <c r="AZ585" s="1"/>
      <c r="BA585" s="1"/>
      <c r="BB585" s="1"/>
      <c r="BD585" s="1"/>
      <c r="BG585" s="1"/>
    </row>
    <row r="586" spans="1:59">
      <c r="A586" s="11"/>
      <c r="B586" s="317"/>
      <c r="C586" s="11"/>
      <c r="D586" s="11"/>
      <c r="F586" s="358"/>
      <c r="G586" s="11"/>
      <c r="H586" s="11"/>
      <c r="I586" s="526"/>
      <c r="J586" s="11"/>
      <c r="K586" s="11"/>
      <c r="L586" s="11"/>
      <c r="P586" s="11"/>
      <c r="Q586" s="11"/>
      <c r="R586" s="11"/>
      <c r="S586" s="11"/>
      <c r="T586" s="11"/>
      <c r="W586" s="11"/>
      <c r="X586" s="11"/>
      <c r="AC586" s="11"/>
      <c r="AD586" s="11"/>
      <c r="AE586" s="11"/>
      <c r="AG586" s="1"/>
      <c r="AI586" s="1"/>
      <c r="AQ586" s="1"/>
      <c r="AS586" s="1"/>
      <c r="AU586" s="1"/>
      <c r="AZ586" s="1"/>
      <c r="BA586" s="1"/>
      <c r="BB586" s="1"/>
      <c r="BD586" s="1"/>
      <c r="BG586" s="1"/>
    </row>
    <row r="587" spans="1:59">
      <c r="A587" s="11"/>
      <c r="B587" s="317"/>
      <c r="C587" s="11"/>
      <c r="D587" s="11"/>
      <c r="F587" s="358"/>
      <c r="G587" s="11"/>
      <c r="H587" s="11"/>
      <c r="I587" s="526"/>
      <c r="J587" s="11"/>
      <c r="K587" s="11"/>
      <c r="L587" s="11"/>
      <c r="P587" s="11"/>
      <c r="Q587" s="11"/>
      <c r="R587" s="11"/>
      <c r="S587" s="11"/>
      <c r="T587" s="11"/>
      <c r="W587" s="11"/>
      <c r="X587" s="11"/>
      <c r="AC587" s="11"/>
      <c r="AD587" s="11"/>
      <c r="AE587" s="11"/>
      <c r="AG587" s="1"/>
      <c r="AI587" s="1"/>
      <c r="AQ587" s="1"/>
      <c r="AS587" s="1"/>
      <c r="AU587" s="1"/>
      <c r="AZ587" s="1"/>
      <c r="BA587" s="1"/>
      <c r="BB587" s="1"/>
      <c r="BD587" s="1"/>
      <c r="BG587" s="1"/>
    </row>
    <row r="588" spans="1:59">
      <c r="A588" s="11"/>
      <c r="B588" s="317"/>
      <c r="C588" s="11"/>
      <c r="D588" s="11"/>
      <c r="F588" s="358"/>
      <c r="G588" s="11"/>
      <c r="H588" s="11"/>
      <c r="I588" s="526"/>
      <c r="J588" s="11"/>
      <c r="K588" s="11"/>
      <c r="L588" s="11"/>
      <c r="P588" s="11"/>
      <c r="Q588" s="11"/>
      <c r="R588" s="11"/>
      <c r="S588" s="11"/>
      <c r="T588" s="11"/>
      <c r="W588" s="11"/>
      <c r="X588" s="11"/>
      <c r="AC588" s="11"/>
      <c r="AD588" s="11"/>
      <c r="AE588" s="11"/>
      <c r="AG588" s="1"/>
      <c r="AI588" s="1"/>
      <c r="AQ588" s="1"/>
      <c r="AS588" s="1"/>
      <c r="AU588" s="1"/>
      <c r="AZ588" s="1"/>
      <c r="BA588" s="1"/>
      <c r="BB588" s="1"/>
      <c r="BD588" s="1"/>
      <c r="BG588" s="1"/>
    </row>
    <row r="589" spans="1:59">
      <c r="A589" s="11"/>
      <c r="B589" s="317"/>
      <c r="C589" s="11"/>
      <c r="D589" s="11"/>
      <c r="F589" s="358"/>
      <c r="G589" s="11"/>
      <c r="H589" s="11"/>
      <c r="I589" s="526"/>
      <c r="J589" s="11"/>
      <c r="K589" s="11"/>
      <c r="L589" s="11"/>
      <c r="P589" s="11"/>
      <c r="Q589" s="11"/>
      <c r="R589" s="11"/>
      <c r="S589" s="11"/>
      <c r="T589" s="11"/>
      <c r="W589" s="11"/>
      <c r="X589" s="11"/>
      <c r="AC589" s="11"/>
      <c r="AD589" s="11"/>
      <c r="AE589" s="11"/>
      <c r="AG589" s="1"/>
      <c r="AI589" s="1"/>
      <c r="AQ589" s="1"/>
      <c r="AS589" s="1"/>
      <c r="AU589" s="1"/>
      <c r="AZ589" s="1"/>
      <c r="BA589" s="1"/>
      <c r="BB589" s="1"/>
      <c r="BD589" s="1"/>
      <c r="BG589" s="1"/>
    </row>
    <row r="590" spans="1:59">
      <c r="A590" s="11"/>
      <c r="B590" s="317"/>
      <c r="C590" s="11"/>
      <c r="D590" s="11"/>
      <c r="F590" s="358"/>
      <c r="G590" s="11"/>
      <c r="H590" s="11"/>
      <c r="I590" s="526"/>
      <c r="J590" s="11"/>
      <c r="K590" s="11"/>
      <c r="L590" s="11"/>
      <c r="P590" s="11"/>
      <c r="Q590" s="11"/>
      <c r="R590" s="11"/>
      <c r="S590" s="11"/>
      <c r="T590" s="11"/>
      <c r="W590" s="11"/>
      <c r="X590" s="11"/>
      <c r="AC590" s="11"/>
      <c r="AD590" s="11"/>
      <c r="AE590" s="11"/>
      <c r="AG590" s="1"/>
      <c r="AI590" s="1"/>
      <c r="AQ590" s="1"/>
      <c r="AS590" s="1"/>
      <c r="AU590" s="1"/>
      <c r="AZ590" s="1"/>
      <c r="BA590" s="1"/>
      <c r="BB590" s="1"/>
      <c r="BD590" s="1"/>
      <c r="BG590" s="1"/>
    </row>
    <row r="591" spans="1:59">
      <c r="A591" s="11"/>
      <c r="B591" s="317"/>
      <c r="C591" s="11"/>
      <c r="D591" s="11"/>
      <c r="F591" s="358"/>
      <c r="G591" s="11"/>
      <c r="H591" s="11"/>
      <c r="I591" s="526"/>
      <c r="J591" s="11"/>
      <c r="K591" s="11"/>
      <c r="L591" s="11"/>
      <c r="P591" s="11"/>
      <c r="Q591" s="11"/>
      <c r="R591" s="11"/>
      <c r="S591" s="11"/>
      <c r="T591" s="11"/>
      <c r="W591" s="11"/>
      <c r="X591" s="11"/>
      <c r="AC591" s="11"/>
      <c r="AD591" s="11"/>
      <c r="AE591" s="11"/>
      <c r="AG591" s="1"/>
      <c r="AI591" s="1"/>
      <c r="AQ591" s="1"/>
      <c r="AS591" s="1"/>
      <c r="AU591" s="1"/>
      <c r="AZ591" s="1"/>
      <c r="BA591" s="1"/>
      <c r="BB591" s="1"/>
      <c r="BD591" s="1"/>
      <c r="BG591" s="1"/>
    </row>
    <row r="592" spans="1:59">
      <c r="A592" s="11"/>
      <c r="B592" s="317"/>
      <c r="C592" s="11"/>
      <c r="D592" s="11"/>
      <c r="F592" s="358"/>
      <c r="G592" s="11"/>
      <c r="H592" s="11"/>
      <c r="I592" s="526"/>
      <c r="J592" s="11"/>
      <c r="K592" s="11"/>
      <c r="L592" s="11"/>
      <c r="P592" s="11"/>
      <c r="Q592" s="11"/>
      <c r="R592" s="11"/>
      <c r="S592" s="11"/>
      <c r="T592" s="11"/>
      <c r="W592" s="11"/>
      <c r="X592" s="11"/>
      <c r="AC592" s="11"/>
      <c r="AD592" s="11"/>
      <c r="AE592" s="11"/>
      <c r="AG592" s="1"/>
      <c r="AI592" s="1"/>
      <c r="AQ592" s="1"/>
      <c r="AS592" s="1"/>
      <c r="AU592" s="1"/>
      <c r="AZ592" s="1"/>
      <c r="BA592" s="1"/>
      <c r="BB592" s="1"/>
      <c r="BD592" s="1"/>
      <c r="BG592" s="1"/>
    </row>
    <row r="593" spans="1:59">
      <c r="A593" s="11"/>
      <c r="B593" s="317"/>
      <c r="C593" s="11"/>
      <c r="D593" s="11"/>
      <c r="F593" s="358"/>
      <c r="G593" s="11"/>
      <c r="H593" s="11"/>
      <c r="I593" s="526"/>
      <c r="J593" s="11"/>
      <c r="K593" s="11"/>
      <c r="L593" s="11"/>
      <c r="P593" s="11"/>
      <c r="Q593" s="11"/>
      <c r="R593" s="11"/>
      <c r="S593" s="11"/>
      <c r="T593" s="11"/>
      <c r="W593" s="11"/>
      <c r="X593" s="11"/>
      <c r="AC593" s="11"/>
      <c r="AD593" s="11"/>
      <c r="AE593" s="11"/>
      <c r="AG593" s="1"/>
      <c r="AI593" s="1"/>
      <c r="AQ593" s="1"/>
      <c r="AS593" s="1"/>
      <c r="AU593" s="1"/>
      <c r="AZ593" s="1"/>
      <c r="BA593" s="1"/>
      <c r="BB593" s="1"/>
      <c r="BD593" s="1"/>
      <c r="BG593" s="1"/>
    </row>
    <row r="594" spans="1:59">
      <c r="A594" s="11"/>
      <c r="B594" s="317"/>
      <c r="C594" s="11"/>
      <c r="D594" s="11"/>
      <c r="F594" s="358"/>
      <c r="G594" s="11"/>
      <c r="H594" s="11"/>
      <c r="I594" s="526"/>
      <c r="J594" s="11"/>
      <c r="K594" s="11"/>
      <c r="L594" s="11"/>
      <c r="P594" s="11"/>
      <c r="Q594" s="11"/>
      <c r="R594" s="11"/>
      <c r="S594" s="11"/>
      <c r="T594" s="11"/>
      <c r="W594" s="11"/>
      <c r="X594" s="11"/>
      <c r="AC594" s="11"/>
      <c r="AD594" s="11"/>
      <c r="AE594" s="11"/>
      <c r="AG594" s="1"/>
      <c r="AI594" s="1"/>
      <c r="AQ594" s="1"/>
      <c r="AS594" s="1"/>
      <c r="AU594" s="1"/>
      <c r="AZ594" s="1"/>
      <c r="BA594" s="1"/>
      <c r="BB594" s="1"/>
      <c r="BD594" s="1"/>
      <c r="BG594" s="1"/>
    </row>
    <row r="595" spans="1:59">
      <c r="A595" s="11"/>
      <c r="B595" s="317"/>
      <c r="C595" s="11"/>
      <c r="D595" s="11"/>
      <c r="F595" s="358"/>
      <c r="G595" s="11"/>
      <c r="H595" s="11"/>
      <c r="I595" s="526"/>
      <c r="J595" s="11"/>
      <c r="K595" s="11"/>
      <c r="L595" s="11"/>
      <c r="P595" s="11"/>
      <c r="Q595" s="11"/>
      <c r="R595" s="11"/>
      <c r="S595" s="11"/>
      <c r="T595" s="11"/>
      <c r="W595" s="11"/>
      <c r="X595" s="11"/>
      <c r="AC595" s="11"/>
      <c r="AD595" s="11"/>
      <c r="AE595" s="11"/>
      <c r="AG595" s="1"/>
      <c r="AI595" s="1"/>
      <c r="AQ595" s="1"/>
      <c r="AS595" s="1"/>
      <c r="AU595" s="1"/>
      <c r="AZ595" s="1"/>
      <c r="BA595" s="1"/>
      <c r="BB595" s="1"/>
      <c r="BD595" s="1"/>
      <c r="BG595" s="1"/>
    </row>
    <row r="596" spans="1:59">
      <c r="A596" s="11"/>
      <c r="B596" s="317"/>
      <c r="C596" s="11"/>
      <c r="D596" s="11"/>
      <c r="F596" s="358"/>
      <c r="G596" s="11"/>
      <c r="H596" s="11"/>
      <c r="I596" s="526"/>
      <c r="J596" s="11"/>
      <c r="K596" s="11"/>
      <c r="L596" s="11"/>
      <c r="P596" s="11"/>
      <c r="Q596" s="11"/>
      <c r="R596" s="11"/>
      <c r="S596" s="11"/>
      <c r="T596" s="11"/>
      <c r="W596" s="11"/>
      <c r="X596" s="11"/>
      <c r="AC596" s="11"/>
      <c r="AD596" s="11"/>
      <c r="AE596" s="11"/>
      <c r="AG596" s="1"/>
      <c r="AI596" s="1"/>
      <c r="AQ596" s="1"/>
      <c r="AS596" s="1"/>
      <c r="AU596" s="1"/>
      <c r="AZ596" s="1"/>
      <c r="BA596" s="1"/>
      <c r="BB596" s="1"/>
      <c r="BD596" s="1"/>
      <c r="BG596" s="1"/>
    </row>
    <row r="597" spans="1:59">
      <c r="A597" s="11"/>
      <c r="B597" s="317"/>
      <c r="C597" s="11"/>
      <c r="D597" s="11"/>
      <c r="F597" s="358"/>
      <c r="G597" s="11"/>
      <c r="H597" s="11"/>
      <c r="I597" s="526"/>
      <c r="J597" s="11"/>
      <c r="K597" s="11"/>
      <c r="L597" s="11"/>
      <c r="P597" s="11"/>
      <c r="Q597" s="11"/>
      <c r="R597" s="11"/>
      <c r="S597" s="11"/>
      <c r="T597" s="11"/>
      <c r="W597" s="11"/>
      <c r="X597" s="11"/>
      <c r="AC597" s="11"/>
      <c r="AD597" s="11"/>
      <c r="AE597" s="11"/>
      <c r="AG597" s="1"/>
      <c r="AI597" s="1"/>
      <c r="AQ597" s="1"/>
      <c r="AS597" s="1"/>
      <c r="AU597" s="1"/>
      <c r="AZ597" s="1"/>
      <c r="BA597" s="1"/>
      <c r="BB597" s="1"/>
      <c r="BD597" s="1"/>
      <c r="BG597" s="1"/>
    </row>
    <row r="598" spans="1:59">
      <c r="A598" s="11"/>
      <c r="B598" s="317"/>
      <c r="C598" s="11"/>
      <c r="D598" s="11"/>
      <c r="F598" s="358"/>
      <c r="G598" s="11"/>
      <c r="H598" s="11"/>
      <c r="I598" s="526"/>
      <c r="J598" s="11"/>
      <c r="K598" s="11"/>
      <c r="L598" s="11"/>
      <c r="P598" s="11"/>
      <c r="Q598" s="11"/>
      <c r="R598" s="11"/>
      <c r="S598" s="11"/>
      <c r="T598" s="11"/>
      <c r="W598" s="11"/>
      <c r="X598" s="11"/>
      <c r="AC598" s="11"/>
      <c r="AD598" s="11"/>
      <c r="AE598" s="11"/>
      <c r="AG598" s="1"/>
      <c r="AI598" s="1"/>
      <c r="AQ598" s="1"/>
      <c r="AS598" s="1"/>
      <c r="AU598" s="1"/>
      <c r="AZ598" s="1"/>
      <c r="BA598" s="1"/>
      <c r="BB598" s="1"/>
      <c r="BD598" s="1"/>
      <c r="BG598" s="1"/>
    </row>
    <row r="599" spans="1:59">
      <c r="A599" s="11"/>
      <c r="B599" s="317"/>
      <c r="C599" s="11"/>
      <c r="D599" s="11"/>
      <c r="F599" s="358"/>
      <c r="G599" s="11"/>
      <c r="H599" s="11"/>
      <c r="I599" s="526"/>
      <c r="J599" s="11"/>
      <c r="K599" s="11"/>
      <c r="L599" s="11"/>
      <c r="P599" s="11"/>
      <c r="Q599" s="11"/>
      <c r="R599" s="11"/>
      <c r="S599" s="11"/>
      <c r="T599" s="11"/>
      <c r="W599" s="11"/>
      <c r="X599" s="11"/>
      <c r="AC599" s="11"/>
      <c r="AD599" s="11"/>
      <c r="AE599" s="11"/>
      <c r="AG599" s="1"/>
      <c r="AI599" s="1"/>
      <c r="AQ599" s="1"/>
      <c r="AS599" s="1"/>
      <c r="AU599" s="1"/>
      <c r="AZ599" s="1"/>
      <c r="BA599" s="1"/>
      <c r="BB599" s="1"/>
      <c r="BD599" s="1"/>
      <c r="BG599" s="1"/>
    </row>
    <row r="600" spans="1:59">
      <c r="A600" s="11"/>
      <c r="B600" s="317"/>
      <c r="C600" s="11"/>
      <c r="D600" s="11"/>
      <c r="F600" s="358"/>
      <c r="G600" s="11"/>
      <c r="H600" s="11"/>
      <c r="I600" s="526"/>
      <c r="J600" s="11"/>
      <c r="K600" s="11"/>
      <c r="L600" s="11"/>
      <c r="P600" s="11"/>
      <c r="Q600" s="11"/>
      <c r="R600" s="11"/>
      <c r="S600" s="11"/>
      <c r="T600" s="11"/>
      <c r="W600" s="11"/>
      <c r="X600" s="11"/>
      <c r="AC600" s="11"/>
      <c r="AD600" s="11"/>
      <c r="AE600" s="11"/>
      <c r="AG600" s="1"/>
      <c r="AI600" s="1"/>
      <c r="AQ600" s="1"/>
      <c r="AS600" s="1"/>
      <c r="AU600" s="1"/>
      <c r="AZ600" s="1"/>
      <c r="BA600" s="1"/>
      <c r="BB600" s="1"/>
      <c r="BD600" s="1"/>
      <c r="BG600" s="1"/>
    </row>
    <row r="601" spans="1:59">
      <c r="A601" s="11"/>
      <c r="B601" s="317"/>
      <c r="C601" s="11"/>
      <c r="D601" s="11"/>
      <c r="F601" s="358"/>
      <c r="G601" s="11"/>
      <c r="H601" s="11"/>
      <c r="I601" s="526"/>
      <c r="J601" s="11"/>
      <c r="K601" s="11"/>
      <c r="L601" s="11"/>
      <c r="P601" s="11"/>
      <c r="Q601" s="11"/>
      <c r="R601" s="11"/>
      <c r="S601" s="11"/>
      <c r="T601" s="11"/>
      <c r="W601" s="11"/>
      <c r="X601" s="11"/>
      <c r="AC601" s="11"/>
      <c r="AD601" s="11"/>
      <c r="AE601" s="11"/>
      <c r="AG601" s="1"/>
      <c r="AI601" s="1"/>
      <c r="AQ601" s="1"/>
      <c r="AS601" s="1"/>
      <c r="AU601" s="1"/>
      <c r="AZ601" s="1"/>
      <c r="BA601" s="1"/>
      <c r="BB601" s="1"/>
      <c r="BD601" s="1"/>
      <c r="BG601" s="1"/>
    </row>
    <row r="602" spans="1:59">
      <c r="A602" s="11"/>
      <c r="B602" s="317"/>
      <c r="C602" s="11"/>
      <c r="D602" s="11"/>
      <c r="F602" s="358"/>
      <c r="G602" s="11"/>
      <c r="H602" s="11"/>
      <c r="I602" s="526"/>
      <c r="J602" s="11"/>
      <c r="K602" s="11"/>
      <c r="L602" s="11"/>
      <c r="P602" s="11"/>
      <c r="Q602" s="11"/>
      <c r="R602" s="11"/>
      <c r="S602" s="11"/>
      <c r="T602" s="11"/>
      <c r="W602" s="11"/>
      <c r="X602" s="11"/>
      <c r="AC602" s="11"/>
      <c r="AD602" s="11"/>
      <c r="AE602" s="11"/>
      <c r="AG602" s="1"/>
      <c r="AI602" s="1"/>
      <c r="AQ602" s="1"/>
      <c r="AS602" s="1"/>
      <c r="AU602" s="1"/>
      <c r="AZ602" s="1"/>
      <c r="BA602" s="1"/>
      <c r="BB602" s="1"/>
      <c r="BD602" s="1"/>
      <c r="BG602" s="1"/>
    </row>
    <row r="603" spans="1:59">
      <c r="A603" s="11"/>
      <c r="B603" s="317"/>
      <c r="C603" s="11"/>
      <c r="D603" s="11"/>
      <c r="F603" s="358"/>
      <c r="G603" s="11"/>
      <c r="H603" s="11"/>
      <c r="I603" s="526"/>
      <c r="J603" s="11"/>
      <c r="K603" s="11"/>
      <c r="L603" s="11"/>
      <c r="P603" s="11"/>
      <c r="Q603" s="11"/>
      <c r="R603" s="11"/>
      <c r="S603" s="11"/>
      <c r="T603" s="11"/>
      <c r="W603" s="11"/>
      <c r="X603" s="11"/>
      <c r="AC603" s="11"/>
      <c r="AD603" s="11"/>
      <c r="AE603" s="11"/>
      <c r="AG603" s="1"/>
      <c r="AI603" s="1"/>
      <c r="AQ603" s="1"/>
      <c r="AS603" s="1"/>
      <c r="AU603" s="1"/>
      <c r="AZ603" s="1"/>
      <c r="BA603" s="1"/>
      <c r="BB603" s="1"/>
      <c r="BD603" s="1"/>
      <c r="BG603" s="1"/>
    </row>
    <row r="604" spans="1:59">
      <c r="A604" s="11"/>
      <c r="B604" s="317"/>
      <c r="C604" s="11"/>
      <c r="D604" s="11"/>
      <c r="F604" s="358"/>
      <c r="G604" s="11"/>
      <c r="H604" s="11"/>
      <c r="I604" s="526"/>
      <c r="J604" s="11"/>
      <c r="K604" s="11"/>
      <c r="L604" s="11"/>
      <c r="P604" s="11"/>
      <c r="Q604" s="11"/>
      <c r="R604" s="11"/>
      <c r="S604" s="11"/>
      <c r="T604" s="11"/>
      <c r="W604" s="11"/>
      <c r="X604" s="11"/>
      <c r="AC604" s="11"/>
      <c r="AD604" s="11"/>
      <c r="AE604" s="11"/>
      <c r="AG604" s="1"/>
      <c r="AI604" s="1"/>
      <c r="AQ604" s="1"/>
      <c r="AS604" s="1"/>
      <c r="AU604" s="1"/>
      <c r="AZ604" s="1"/>
      <c r="BA604" s="1"/>
      <c r="BB604" s="1"/>
      <c r="BD604" s="1"/>
      <c r="BG604" s="1"/>
    </row>
    <row r="605" spans="1:59">
      <c r="A605" s="11"/>
      <c r="B605" s="317"/>
      <c r="C605" s="11"/>
      <c r="D605" s="11"/>
      <c r="F605" s="358"/>
      <c r="G605" s="11"/>
      <c r="H605" s="11"/>
      <c r="I605" s="526"/>
      <c r="J605" s="11"/>
      <c r="K605" s="11"/>
      <c r="L605" s="11"/>
      <c r="P605" s="11"/>
      <c r="Q605" s="11"/>
      <c r="R605" s="11"/>
      <c r="S605" s="11"/>
      <c r="T605" s="11"/>
      <c r="W605" s="11"/>
      <c r="X605" s="11"/>
      <c r="AC605" s="11"/>
      <c r="AD605" s="11"/>
      <c r="AE605" s="11"/>
      <c r="AG605" s="1"/>
      <c r="AI605" s="1"/>
      <c r="AQ605" s="1"/>
      <c r="AS605" s="1"/>
      <c r="AU605" s="1"/>
      <c r="AZ605" s="1"/>
      <c r="BA605" s="1"/>
      <c r="BB605" s="1"/>
      <c r="BD605" s="1"/>
      <c r="BG605" s="1"/>
    </row>
    <row r="606" spans="1:59">
      <c r="A606" s="11"/>
      <c r="B606" s="317"/>
      <c r="C606" s="11"/>
      <c r="D606" s="11"/>
      <c r="F606" s="358"/>
      <c r="G606" s="11"/>
      <c r="H606" s="11"/>
      <c r="I606" s="526"/>
      <c r="J606" s="11"/>
      <c r="K606" s="11"/>
      <c r="L606" s="11"/>
      <c r="P606" s="11"/>
      <c r="Q606" s="11"/>
      <c r="R606" s="11"/>
      <c r="S606" s="11"/>
      <c r="T606" s="11"/>
      <c r="W606" s="11"/>
      <c r="X606" s="11"/>
      <c r="AC606" s="11"/>
      <c r="AD606" s="11"/>
      <c r="AE606" s="11"/>
      <c r="AG606" s="1"/>
      <c r="AI606" s="1"/>
      <c r="AQ606" s="1"/>
      <c r="AS606" s="1"/>
      <c r="AU606" s="1"/>
      <c r="AZ606" s="1"/>
      <c r="BA606" s="1"/>
      <c r="BB606" s="1"/>
      <c r="BD606" s="1"/>
      <c r="BG606" s="1"/>
    </row>
    <row r="607" spans="1:59">
      <c r="A607" s="11"/>
      <c r="B607" s="317"/>
      <c r="C607" s="11"/>
      <c r="D607" s="11"/>
      <c r="F607" s="358"/>
      <c r="G607" s="11"/>
      <c r="H607" s="11"/>
      <c r="I607" s="526"/>
      <c r="J607" s="11"/>
      <c r="K607" s="11"/>
      <c r="L607" s="11"/>
      <c r="P607" s="11"/>
      <c r="Q607" s="11"/>
      <c r="R607" s="11"/>
      <c r="S607" s="11"/>
      <c r="T607" s="11"/>
      <c r="W607" s="11"/>
      <c r="X607" s="11"/>
      <c r="AC607" s="11"/>
      <c r="AD607" s="11"/>
      <c r="AE607" s="11"/>
      <c r="AG607" s="1"/>
      <c r="AI607" s="1"/>
      <c r="AQ607" s="1"/>
      <c r="AS607" s="1"/>
      <c r="AU607" s="1"/>
      <c r="AZ607" s="1"/>
      <c r="BA607" s="1"/>
      <c r="BB607" s="1"/>
      <c r="BD607" s="1"/>
      <c r="BG607" s="1"/>
    </row>
    <row r="608" spans="1:59">
      <c r="A608" s="11"/>
      <c r="B608" s="317"/>
      <c r="C608" s="11"/>
      <c r="D608" s="11"/>
      <c r="F608" s="358"/>
      <c r="G608" s="11"/>
      <c r="H608" s="11"/>
      <c r="I608" s="526"/>
      <c r="J608" s="11"/>
      <c r="K608" s="11"/>
      <c r="L608" s="11"/>
      <c r="P608" s="11"/>
      <c r="Q608" s="11"/>
      <c r="R608" s="11"/>
      <c r="S608" s="11"/>
      <c r="T608" s="11"/>
      <c r="W608" s="11"/>
      <c r="X608" s="11"/>
      <c r="AC608" s="11"/>
      <c r="AD608" s="11"/>
      <c r="AE608" s="11"/>
      <c r="AG608" s="1"/>
      <c r="AI608" s="1"/>
      <c r="AQ608" s="1"/>
      <c r="AS608" s="1"/>
      <c r="AU608" s="1"/>
      <c r="AZ608" s="1"/>
      <c r="BA608" s="1"/>
      <c r="BB608" s="1"/>
      <c r="BD608" s="1"/>
      <c r="BG608" s="1"/>
    </row>
    <row r="609" spans="1:59">
      <c r="A609" s="11"/>
      <c r="B609" s="317"/>
      <c r="C609" s="11"/>
      <c r="D609" s="11"/>
      <c r="F609" s="358"/>
      <c r="G609" s="11"/>
      <c r="H609" s="11"/>
      <c r="I609" s="526"/>
      <c r="J609" s="11"/>
      <c r="K609" s="11"/>
      <c r="L609" s="11"/>
      <c r="P609" s="11"/>
      <c r="Q609" s="11"/>
      <c r="R609" s="11"/>
      <c r="S609" s="11"/>
      <c r="T609" s="11"/>
      <c r="W609" s="11"/>
      <c r="X609" s="11"/>
      <c r="AC609" s="11"/>
      <c r="AD609" s="11"/>
      <c r="AE609" s="11"/>
      <c r="AG609" s="1"/>
      <c r="AI609" s="1"/>
      <c r="AQ609" s="1"/>
      <c r="AS609" s="1"/>
      <c r="AU609" s="1"/>
      <c r="AZ609" s="1"/>
      <c r="BA609" s="1"/>
      <c r="BB609" s="1"/>
      <c r="BD609" s="1"/>
      <c r="BG609" s="1"/>
    </row>
    <row r="610" spans="1:59">
      <c r="A610" s="11"/>
      <c r="B610" s="317"/>
      <c r="C610" s="11"/>
      <c r="D610" s="11"/>
      <c r="F610" s="358"/>
      <c r="G610" s="11"/>
      <c r="H610" s="11"/>
      <c r="I610" s="526"/>
      <c r="J610" s="11"/>
      <c r="K610" s="11"/>
      <c r="L610" s="11"/>
      <c r="P610" s="11"/>
      <c r="Q610" s="11"/>
      <c r="R610" s="11"/>
      <c r="S610" s="11"/>
      <c r="T610" s="11"/>
      <c r="W610" s="11"/>
      <c r="X610" s="11"/>
      <c r="AC610" s="11"/>
      <c r="AD610" s="11"/>
      <c r="AE610" s="11"/>
      <c r="AG610" s="1"/>
      <c r="AI610" s="1"/>
      <c r="AQ610" s="1"/>
      <c r="AS610" s="1"/>
      <c r="AU610" s="1"/>
      <c r="AZ610" s="1"/>
      <c r="BA610" s="1"/>
      <c r="BB610" s="1"/>
      <c r="BD610" s="1"/>
      <c r="BG610" s="1"/>
    </row>
    <row r="611" spans="1:59">
      <c r="A611" s="11"/>
      <c r="B611" s="317"/>
      <c r="C611" s="11"/>
      <c r="D611" s="11"/>
      <c r="F611" s="358"/>
      <c r="G611" s="11"/>
      <c r="H611" s="11"/>
      <c r="I611" s="526"/>
      <c r="J611" s="11"/>
      <c r="K611" s="11"/>
      <c r="L611" s="11"/>
      <c r="P611" s="11"/>
      <c r="Q611" s="11"/>
      <c r="R611" s="11"/>
      <c r="S611" s="11"/>
      <c r="T611" s="11"/>
      <c r="W611" s="11"/>
      <c r="X611" s="11"/>
      <c r="AC611" s="11"/>
      <c r="AD611" s="11"/>
      <c r="AE611" s="11"/>
      <c r="AG611" s="1"/>
      <c r="AI611" s="1"/>
      <c r="AQ611" s="1"/>
      <c r="AS611" s="1"/>
      <c r="AU611" s="1"/>
      <c r="AZ611" s="1"/>
      <c r="BA611" s="1"/>
      <c r="BB611" s="1"/>
      <c r="BD611" s="1"/>
      <c r="BG611" s="1"/>
    </row>
    <row r="612" spans="1:59">
      <c r="A612" s="11"/>
      <c r="B612" s="317"/>
      <c r="C612" s="11"/>
      <c r="D612" s="11"/>
      <c r="F612" s="358"/>
      <c r="G612" s="11"/>
      <c r="H612" s="11"/>
      <c r="I612" s="526"/>
      <c r="J612" s="11"/>
      <c r="K612" s="11"/>
      <c r="L612" s="11"/>
      <c r="P612" s="11"/>
      <c r="Q612" s="11"/>
      <c r="R612" s="11"/>
      <c r="S612" s="11"/>
      <c r="T612" s="11"/>
      <c r="W612" s="11"/>
      <c r="X612" s="11"/>
      <c r="AC612" s="11"/>
      <c r="AD612" s="11"/>
      <c r="AE612" s="11"/>
      <c r="AG612" s="1"/>
      <c r="AI612" s="1"/>
      <c r="AQ612" s="1"/>
      <c r="AS612" s="1"/>
      <c r="AU612" s="1"/>
      <c r="AZ612" s="1"/>
      <c r="BA612" s="1"/>
      <c r="BB612" s="1"/>
      <c r="BD612" s="1"/>
      <c r="BG612" s="1"/>
    </row>
    <row r="613" spans="1:59">
      <c r="A613" s="11"/>
      <c r="B613" s="317"/>
      <c r="C613" s="11"/>
      <c r="D613" s="11"/>
      <c r="F613" s="358"/>
      <c r="G613" s="11"/>
      <c r="H613" s="11"/>
      <c r="I613" s="526"/>
      <c r="J613" s="11"/>
      <c r="K613" s="11"/>
      <c r="L613" s="11"/>
      <c r="P613" s="11"/>
      <c r="Q613" s="11"/>
      <c r="R613" s="11"/>
      <c r="S613" s="11"/>
      <c r="T613" s="11"/>
      <c r="W613" s="11"/>
      <c r="X613" s="11"/>
      <c r="AC613" s="11"/>
      <c r="AD613" s="11"/>
      <c r="AE613" s="11"/>
      <c r="AG613" s="1"/>
      <c r="AI613" s="1"/>
      <c r="AQ613" s="1"/>
      <c r="AS613" s="1"/>
      <c r="AU613" s="1"/>
      <c r="AZ613" s="1"/>
      <c r="BA613" s="1"/>
      <c r="BB613" s="1"/>
      <c r="BD613" s="1"/>
      <c r="BG613" s="1"/>
    </row>
    <row r="614" spans="1:59">
      <c r="A614" s="11"/>
      <c r="B614" s="317"/>
      <c r="C614" s="11"/>
      <c r="D614" s="11"/>
      <c r="F614" s="358"/>
      <c r="G614" s="11"/>
      <c r="H614" s="11"/>
      <c r="I614" s="526"/>
      <c r="J614" s="11"/>
      <c r="K614" s="11"/>
      <c r="L614" s="11"/>
      <c r="P614" s="11"/>
      <c r="Q614" s="11"/>
      <c r="R614" s="11"/>
      <c r="S614" s="11"/>
      <c r="T614" s="11"/>
      <c r="W614" s="11"/>
      <c r="X614" s="11"/>
      <c r="AC614" s="11"/>
      <c r="AD614" s="11"/>
      <c r="AE614" s="11"/>
      <c r="AG614" s="1"/>
      <c r="AI614" s="1"/>
      <c r="AQ614" s="1"/>
      <c r="AS614" s="1"/>
      <c r="AU614" s="1"/>
      <c r="AZ614" s="1"/>
      <c r="BA614" s="1"/>
      <c r="BB614" s="1"/>
      <c r="BD614" s="1"/>
      <c r="BG614" s="1"/>
    </row>
    <row r="615" spans="1:59">
      <c r="A615" s="11"/>
      <c r="B615" s="317"/>
      <c r="C615" s="11"/>
      <c r="D615" s="11"/>
      <c r="F615" s="358"/>
      <c r="G615" s="11"/>
      <c r="H615" s="11"/>
      <c r="I615" s="526"/>
      <c r="J615" s="11"/>
      <c r="K615" s="11"/>
      <c r="L615" s="11"/>
      <c r="P615" s="11"/>
      <c r="Q615" s="11"/>
      <c r="R615" s="11"/>
      <c r="S615" s="11"/>
      <c r="T615" s="11"/>
      <c r="W615" s="11"/>
      <c r="X615" s="11"/>
      <c r="AC615" s="11"/>
      <c r="AD615" s="11"/>
      <c r="AE615" s="11"/>
      <c r="AG615" s="1"/>
      <c r="AI615" s="1"/>
      <c r="AQ615" s="1"/>
      <c r="AS615" s="1"/>
      <c r="AU615" s="1"/>
      <c r="AZ615" s="1"/>
      <c r="BA615" s="1"/>
      <c r="BB615" s="1"/>
      <c r="BD615" s="1"/>
      <c r="BG615" s="1"/>
    </row>
    <row r="616" spans="1:59">
      <c r="A616" s="11"/>
      <c r="B616" s="317"/>
      <c r="C616" s="11"/>
      <c r="D616" s="11"/>
      <c r="F616" s="358"/>
      <c r="G616" s="11"/>
      <c r="H616" s="11"/>
      <c r="I616" s="526"/>
      <c r="J616" s="11"/>
      <c r="K616" s="11"/>
      <c r="L616" s="11"/>
      <c r="P616" s="11"/>
      <c r="Q616" s="11"/>
      <c r="R616" s="11"/>
      <c r="S616" s="11"/>
      <c r="T616" s="11"/>
      <c r="W616" s="11"/>
      <c r="X616" s="11"/>
      <c r="AC616" s="11"/>
      <c r="AD616" s="11"/>
      <c r="AE616" s="11"/>
      <c r="AG616" s="1"/>
      <c r="AI616" s="1"/>
      <c r="AQ616" s="1"/>
      <c r="AS616" s="1"/>
      <c r="AU616" s="1"/>
      <c r="AZ616" s="1"/>
      <c r="BA616" s="1"/>
      <c r="BB616" s="1"/>
      <c r="BD616" s="1"/>
      <c r="BG616" s="1"/>
    </row>
    <row r="617" spans="1:59">
      <c r="A617" s="11"/>
      <c r="B617" s="317"/>
      <c r="C617" s="11"/>
      <c r="D617" s="11"/>
      <c r="F617" s="358"/>
      <c r="G617" s="11"/>
      <c r="H617" s="11"/>
      <c r="I617" s="526"/>
      <c r="J617" s="11"/>
      <c r="K617" s="11"/>
      <c r="L617" s="11"/>
      <c r="P617" s="11"/>
      <c r="Q617" s="11"/>
      <c r="R617" s="11"/>
      <c r="S617" s="11"/>
      <c r="T617" s="11"/>
      <c r="W617" s="11"/>
      <c r="X617" s="11"/>
      <c r="AC617" s="11"/>
      <c r="AD617" s="11"/>
      <c r="AE617" s="11"/>
      <c r="AG617" s="1"/>
      <c r="AI617" s="1"/>
      <c r="AQ617" s="1"/>
      <c r="AS617" s="1"/>
      <c r="AU617" s="1"/>
      <c r="AZ617" s="1"/>
      <c r="BA617" s="1"/>
      <c r="BB617" s="1"/>
      <c r="BD617" s="1"/>
      <c r="BG617" s="1"/>
    </row>
    <row r="618" spans="1:59">
      <c r="A618" s="11"/>
      <c r="B618" s="317"/>
      <c r="C618" s="11"/>
      <c r="D618" s="11"/>
      <c r="F618" s="358"/>
      <c r="G618" s="11"/>
      <c r="H618" s="11"/>
      <c r="I618" s="526"/>
      <c r="J618" s="11"/>
      <c r="K618" s="11"/>
      <c r="L618" s="11"/>
      <c r="P618" s="11"/>
      <c r="Q618" s="11"/>
      <c r="R618" s="11"/>
      <c r="S618" s="11"/>
      <c r="T618" s="11"/>
      <c r="W618" s="11"/>
      <c r="X618" s="11"/>
      <c r="AC618" s="11"/>
      <c r="AD618" s="11"/>
      <c r="AE618" s="11"/>
      <c r="AG618" s="1"/>
      <c r="AI618" s="1"/>
      <c r="AQ618" s="1"/>
      <c r="AS618" s="1"/>
      <c r="AU618" s="1"/>
      <c r="AZ618" s="1"/>
      <c r="BA618" s="1"/>
      <c r="BB618" s="1"/>
      <c r="BD618" s="1"/>
      <c r="BG618" s="1"/>
    </row>
    <row r="619" spans="1:59">
      <c r="A619" s="11"/>
      <c r="B619" s="317"/>
      <c r="C619" s="11"/>
      <c r="D619" s="11"/>
      <c r="F619" s="358"/>
      <c r="G619" s="11"/>
      <c r="H619" s="11"/>
      <c r="I619" s="526"/>
      <c r="J619" s="11"/>
      <c r="K619" s="11"/>
      <c r="L619" s="11"/>
      <c r="P619" s="11"/>
      <c r="Q619" s="11"/>
      <c r="R619" s="11"/>
      <c r="S619" s="11"/>
      <c r="T619" s="11"/>
      <c r="W619" s="11"/>
      <c r="X619" s="11"/>
      <c r="AC619" s="11"/>
      <c r="AD619" s="11"/>
      <c r="AE619" s="11"/>
      <c r="AG619" s="1"/>
      <c r="AI619" s="1"/>
      <c r="AQ619" s="1"/>
      <c r="AS619" s="1"/>
      <c r="AU619" s="1"/>
      <c r="AZ619" s="1"/>
      <c r="BA619" s="1"/>
      <c r="BB619" s="1"/>
      <c r="BD619" s="1"/>
      <c r="BG619" s="1"/>
    </row>
    <row r="620" spans="1:59">
      <c r="A620" s="11"/>
      <c r="B620" s="317"/>
      <c r="C620" s="11"/>
      <c r="D620" s="11"/>
      <c r="F620" s="358"/>
      <c r="G620" s="11"/>
      <c r="H620" s="11"/>
      <c r="I620" s="526"/>
      <c r="J620" s="11"/>
      <c r="K620" s="11"/>
      <c r="L620" s="11"/>
      <c r="P620" s="11"/>
      <c r="Q620" s="11"/>
      <c r="R620" s="11"/>
      <c r="S620" s="11"/>
      <c r="T620" s="11"/>
      <c r="W620" s="11"/>
      <c r="X620" s="11"/>
      <c r="AC620" s="11"/>
      <c r="AD620" s="11"/>
      <c r="AE620" s="11"/>
      <c r="AG620" s="1"/>
      <c r="AI620" s="1"/>
      <c r="AQ620" s="1"/>
      <c r="AS620" s="1"/>
      <c r="AU620" s="1"/>
      <c r="AZ620" s="1"/>
      <c r="BA620" s="1"/>
      <c r="BB620" s="1"/>
      <c r="BD620" s="1"/>
      <c r="BG620" s="1"/>
    </row>
    <row r="621" spans="1:59">
      <c r="A621" s="11"/>
      <c r="B621" s="317"/>
      <c r="C621" s="11"/>
      <c r="D621" s="11"/>
      <c r="F621" s="358"/>
      <c r="G621" s="11"/>
      <c r="H621" s="11"/>
      <c r="I621" s="526"/>
      <c r="J621" s="11"/>
      <c r="K621" s="11"/>
      <c r="L621" s="11"/>
      <c r="P621" s="11"/>
      <c r="Q621" s="11"/>
      <c r="R621" s="11"/>
      <c r="S621" s="11"/>
      <c r="T621" s="11"/>
      <c r="W621" s="11"/>
      <c r="X621" s="11"/>
      <c r="AC621" s="11"/>
      <c r="AD621" s="11"/>
      <c r="AE621" s="11"/>
      <c r="AG621" s="1"/>
      <c r="AI621" s="1"/>
      <c r="AQ621" s="1"/>
      <c r="AS621" s="1"/>
      <c r="AU621" s="1"/>
      <c r="AZ621" s="1"/>
      <c r="BA621" s="1"/>
      <c r="BB621" s="1"/>
      <c r="BD621" s="1"/>
      <c r="BG621" s="1"/>
    </row>
    <row r="622" spans="1:59">
      <c r="A622" s="11"/>
      <c r="B622" s="317"/>
      <c r="C622" s="11"/>
      <c r="D622" s="11"/>
      <c r="F622" s="358"/>
      <c r="G622" s="11"/>
      <c r="H622" s="11"/>
      <c r="I622" s="526"/>
      <c r="J622" s="11"/>
      <c r="K622" s="11"/>
      <c r="L622" s="11"/>
      <c r="P622" s="11"/>
      <c r="Q622" s="11"/>
      <c r="R622" s="11"/>
      <c r="S622" s="11"/>
      <c r="T622" s="11"/>
      <c r="W622" s="11"/>
      <c r="X622" s="11"/>
      <c r="AC622" s="11"/>
      <c r="AD622" s="11"/>
      <c r="AE622" s="11"/>
      <c r="AG622" s="1"/>
      <c r="AI622" s="1"/>
      <c r="AQ622" s="1"/>
      <c r="AS622" s="1"/>
      <c r="AU622" s="1"/>
      <c r="AZ622" s="1"/>
      <c r="BA622" s="1"/>
      <c r="BB622" s="1"/>
      <c r="BD622" s="1"/>
      <c r="BG622" s="1"/>
    </row>
    <row r="623" spans="1:59">
      <c r="A623" s="11"/>
      <c r="B623" s="317"/>
      <c r="C623" s="11"/>
      <c r="D623" s="11"/>
      <c r="F623" s="358"/>
      <c r="G623" s="11"/>
      <c r="H623" s="11"/>
      <c r="I623" s="526"/>
      <c r="J623" s="11"/>
      <c r="K623" s="11"/>
      <c r="L623" s="11"/>
      <c r="P623" s="11"/>
      <c r="Q623" s="11"/>
      <c r="R623" s="11"/>
      <c r="S623" s="11"/>
      <c r="T623" s="11"/>
      <c r="W623" s="11"/>
      <c r="X623" s="11"/>
      <c r="AC623" s="11"/>
      <c r="AD623" s="11"/>
      <c r="AE623" s="11"/>
      <c r="AG623" s="1"/>
      <c r="AI623" s="1"/>
      <c r="AQ623" s="1"/>
      <c r="AS623" s="1"/>
      <c r="AU623" s="1"/>
      <c r="AZ623" s="1"/>
      <c r="BA623" s="1"/>
      <c r="BB623" s="1"/>
      <c r="BD623" s="1"/>
      <c r="BG623" s="1"/>
    </row>
    <row r="624" spans="1:59">
      <c r="A624" s="11"/>
      <c r="B624" s="317"/>
      <c r="C624" s="11"/>
      <c r="D624" s="11"/>
      <c r="F624" s="358"/>
      <c r="G624" s="11"/>
      <c r="H624" s="11"/>
      <c r="I624" s="526"/>
      <c r="J624" s="11"/>
      <c r="K624" s="11"/>
      <c r="L624" s="11"/>
      <c r="P624" s="11"/>
      <c r="Q624" s="11"/>
      <c r="R624" s="11"/>
      <c r="S624" s="11"/>
      <c r="T624" s="11"/>
      <c r="W624" s="11"/>
      <c r="X624" s="11"/>
      <c r="AC624" s="11"/>
      <c r="AD624" s="11"/>
      <c r="AE624" s="11"/>
      <c r="AG624" s="1"/>
      <c r="AI624" s="1"/>
      <c r="AQ624" s="1"/>
      <c r="AS624" s="1"/>
      <c r="AU624" s="1"/>
      <c r="AZ624" s="1"/>
      <c r="BA624" s="1"/>
      <c r="BB624" s="1"/>
      <c r="BD624" s="1"/>
      <c r="BG624" s="1"/>
    </row>
    <row r="625" spans="1:59">
      <c r="A625" s="11"/>
      <c r="B625" s="317"/>
      <c r="C625" s="11"/>
      <c r="D625" s="11"/>
      <c r="F625" s="358"/>
      <c r="G625" s="11"/>
      <c r="H625" s="11"/>
      <c r="I625" s="526"/>
      <c r="J625" s="11"/>
      <c r="K625" s="11"/>
      <c r="L625" s="11"/>
      <c r="P625" s="11"/>
      <c r="Q625" s="11"/>
      <c r="R625" s="11"/>
      <c r="S625" s="11"/>
      <c r="T625" s="11"/>
      <c r="W625" s="11"/>
      <c r="X625" s="11"/>
      <c r="AC625" s="11"/>
      <c r="AD625" s="11"/>
      <c r="AE625" s="11"/>
      <c r="AG625" s="1"/>
      <c r="AI625" s="1"/>
      <c r="AQ625" s="1"/>
      <c r="AS625" s="1"/>
      <c r="AU625" s="1"/>
      <c r="AZ625" s="1"/>
      <c r="BA625" s="1"/>
      <c r="BB625" s="1"/>
      <c r="BD625" s="1"/>
      <c r="BG625" s="1"/>
    </row>
    <row r="626" spans="1:59">
      <c r="A626" s="11"/>
      <c r="B626" s="317"/>
      <c r="C626" s="11"/>
      <c r="D626" s="11"/>
      <c r="F626" s="358"/>
      <c r="G626" s="11"/>
      <c r="H626" s="11"/>
      <c r="I626" s="526"/>
      <c r="J626" s="11"/>
      <c r="K626" s="11"/>
      <c r="L626" s="11"/>
      <c r="P626" s="11"/>
      <c r="Q626" s="11"/>
      <c r="R626" s="11"/>
      <c r="S626" s="11"/>
      <c r="T626" s="11"/>
      <c r="W626" s="11"/>
      <c r="X626" s="11"/>
      <c r="AC626" s="11"/>
      <c r="AD626" s="11"/>
      <c r="AE626" s="11"/>
      <c r="AG626" s="1"/>
      <c r="AI626" s="1"/>
      <c r="AQ626" s="1"/>
      <c r="AS626" s="1"/>
      <c r="AU626" s="1"/>
      <c r="AZ626" s="1"/>
      <c r="BA626" s="1"/>
      <c r="BB626" s="1"/>
      <c r="BD626" s="1"/>
      <c r="BG626" s="1"/>
    </row>
    <row r="627" spans="1:59">
      <c r="A627" s="11"/>
      <c r="B627" s="317"/>
      <c r="C627" s="11"/>
      <c r="D627" s="11"/>
      <c r="F627" s="358"/>
      <c r="G627" s="11"/>
      <c r="H627" s="11"/>
      <c r="I627" s="526"/>
      <c r="J627" s="11"/>
      <c r="K627" s="11"/>
      <c r="L627" s="11"/>
      <c r="P627" s="11"/>
      <c r="Q627" s="11"/>
      <c r="R627" s="11"/>
      <c r="S627" s="11"/>
      <c r="T627" s="11"/>
      <c r="W627" s="11"/>
      <c r="X627" s="11"/>
      <c r="AC627" s="11"/>
      <c r="AD627" s="11"/>
      <c r="AE627" s="11"/>
      <c r="AG627" s="1"/>
      <c r="AI627" s="1"/>
      <c r="AQ627" s="1"/>
      <c r="AS627" s="1"/>
      <c r="AU627" s="1"/>
      <c r="AZ627" s="1"/>
      <c r="BA627" s="1"/>
      <c r="BB627" s="1"/>
      <c r="BD627" s="1"/>
      <c r="BG627" s="1"/>
    </row>
    <row r="628" spans="1:59">
      <c r="A628" s="11"/>
      <c r="B628" s="317"/>
      <c r="C628" s="11"/>
      <c r="D628" s="11"/>
      <c r="F628" s="358"/>
      <c r="G628" s="11"/>
      <c r="H628" s="11"/>
      <c r="I628" s="526"/>
      <c r="J628" s="11"/>
      <c r="K628" s="11"/>
      <c r="L628" s="11"/>
      <c r="P628" s="11"/>
      <c r="Q628" s="11"/>
      <c r="R628" s="11"/>
      <c r="S628" s="11"/>
      <c r="T628" s="11"/>
      <c r="W628" s="11"/>
      <c r="X628" s="11"/>
      <c r="AC628" s="11"/>
      <c r="AD628" s="11"/>
      <c r="AE628" s="11"/>
      <c r="AG628" s="1"/>
      <c r="AI628" s="1"/>
      <c r="AQ628" s="1"/>
      <c r="AS628" s="1"/>
      <c r="AU628" s="1"/>
      <c r="AZ628" s="1"/>
      <c r="BA628" s="1"/>
      <c r="BB628" s="1"/>
      <c r="BD628" s="1"/>
      <c r="BG628" s="1"/>
    </row>
    <row r="629" spans="1:59">
      <c r="A629" s="11"/>
      <c r="B629" s="317"/>
      <c r="C629" s="11"/>
      <c r="D629" s="11"/>
      <c r="F629" s="358"/>
      <c r="G629" s="11"/>
      <c r="H629" s="11"/>
      <c r="I629" s="526"/>
      <c r="J629" s="11"/>
      <c r="K629" s="11"/>
      <c r="L629" s="11"/>
      <c r="P629" s="11"/>
      <c r="Q629" s="11"/>
      <c r="R629" s="11"/>
      <c r="S629" s="11"/>
      <c r="T629" s="11"/>
      <c r="W629" s="11"/>
      <c r="X629" s="11"/>
      <c r="AC629" s="11"/>
      <c r="AD629" s="11"/>
      <c r="AE629" s="11"/>
      <c r="AG629" s="1"/>
      <c r="AI629" s="1"/>
      <c r="AQ629" s="1"/>
      <c r="AS629" s="1"/>
      <c r="AU629" s="1"/>
      <c r="AZ629" s="1"/>
      <c r="BA629" s="1"/>
      <c r="BB629" s="1"/>
      <c r="BD629" s="1"/>
      <c r="BG629" s="1"/>
    </row>
    <row r="630" spans="1:59">
      <c r="A630" s="11"/>
      <c r="B630" s="317"/>
      <c r="C630" s="11"/>
      <c r="D630" s="11"/>
      <c r="F630" s="358"/>
      <c r="G630" s="11"/>
      <c r="H630" s="11"/>
      <c r="I630" s="526"/>
      <c r="J630" s="11"/>
      <c r="K630" s="11"/>
      <c r="L630" s="11"/>
      <c r="P630" s="11"/>
      <c r="Q630" s="11"/>
      <c r="R630" s="11"/>
      <c r="S630" s="11"/>
      <c r="T630" s="11"/>
      <c r="W630" s="11"/>
      <c r="X630" s="11"/>
      <c r="AC630" s="11"/>
      <c r="AD630" s="11"/>
      <c r="AE630" s="11"/>
      <c r="AG630" s="1"/>
      <c r="AI630" s="1"/>
      <c r="AQ630" s="1"/>
      <c r="AS630" s="1"/>
      <c r="AU630" s="1"/>
      <c r="AZ630" s="1"/>
      <c r="BA630" s="1"/>
      <c r="BB630" s="1"/>
      <c r="BD630" s="1"/>
      <c r="BG630" s="1"/>
    </row>
    <row r="631" spans="1:59">
      <c r="A631" s="11"/>
      <c r="B631" s="317"/>
      <c r="C631" s="11"/>
      <c r="D631" s="11"/>
      <c r="F631" s="358"/>
      <c r="G631" s="11"/>
      <c r="H631" s="11"/>
      <c r="I631" s="526"/>
      <c r="J631" s="11"/>
      <c r="K631" s="11"/>
      <c r="L631" s="11"/>
      <c r="P631" s="11"/>
      <c r="Q631" s="11"/>
      <c r="R631" s="11"/>
      <c r="S631" s="11"/>
      <c r="T631" s="11"/>
      <c r="W631" s="11"/>
      <c r="X631" s="11"/>
      <c r="AC631" s="11"/>
      <c r="AD631" s="11"/>
      <c r="AE631" s="11"/>
      <c r="AG631" s="1"/>
      <c r="AI631" s="1"/>
      <c r="AQ631" s="1"/>
      <c r="AS631" s="1"/>
      <c r="AU631" s="1"/>
      <c r="AZ631" s="1"/>
      <c r="BA631" s="1"/>
      <c r="BB631" s="1"/>
      <c r="BD631" s="1"/>
      <c r="BG631" s="1"/>
    </row>
    <row r="632" spans="1:59">
      <c r="A632" s="11"/>
      <c r="B632" s="317"/>
      <c r="C632" s="11"/>
      <c r="D632" s="11"/>
      <c r="F632" s="358"/>
      <c r="G632" s="11"/>
      <c r="H632" s="11"/>
      <c r="I632" s="526"/>
      <c r="J632" s="11"/>
      <c r="K632" s="11"/>
      <c r="L632" s="11"/>
      <c r="P632" s="11"/>
      <c r="Q632" s="11"/>
      <c r="R632" s="11"/>
      <c r="S632" s="11"/>
      <c r="T632" s="11"/>
      <c r="W632" s="11"/>
      <c r="X632" s="11"/>
      <c r="AC632" s="11"/>
      <c r="AD632" s="11"/>
      <c r="AE632" s="11"/>
      <c r="AG632" s="1"/>
      <c r="AI632" s="1"/>
      <c r="AQ632" s="1"/>
      <c r="AS632" s="1"/>
      <c r="AU632" s="1"/>
      <c r="AZ632" s="1"/>
      <c r="BA632" s="1"/>
      <c r="BB632" s="1"/>
      <c r="BD632" s="1"/>
      <c r="BG632" s="1"/>
    </row>
    <row r="633" spans="1:59">
      <c r="A633" s="11"/>
      <c r="B633" s="317"/>
      <c r="C633" s="11"/>
      <c r="D633" s="11"/>
      <c r="F633" s="358"/>
      <c r="G633" s="11"/>
      <c r="H633" s="11"/>
      <c r="I633" s="526"/>
      <c r="J633" s="11"/>
      <c r="K633" s="11"/>
      <c r="L633" s="11"/>
      <c r="P633" s="11"/>
      <c r="Q633" s="11"/>
      <c r="R633" s="11"/>
      <c r="S633" s="11"/>
      <c r="T633" s="11"/>
      <c r="W633" s="11"/>
      <c r="X633" s="11"/>
      <c r="AC633" s="11"/>
      <c r="AD633" s="11"/>
      <c r="AE633" s="11"/>
      <c r="AG633" s="1"/>
      <c r="AI633" s="1"/>
      <c r="AQ633" s="1"/>
      <c r="AS633" s="1"/>
      <c r="AU633" s="1"/>
      <c r="AZ633" s="1"/>
      <c r="BA633" s="1"/>
      <c r="BB633" s="1"/>
      <c r="BD633" s="1"/>
      <c r="BG633" s="1"/>
    </row>
    <row r="634" spans="1:59">
      <c r="A634" s="11"/>
      <c r="B634" s="317"/>
      <c r="C634" s="11"/>
      <c r="D634" s="11"/>
      <c r="F634" s="358"/>
      <c r="G634" s="11"/>
      <c r="H634" s="11"/>
      <c r="I634" s="526"/>
      <c r="J634" s="11"/>
      <c r="K634" s="11"/>
      <c r="L634" s="11"/>
      <c r="P634" s="11"/>
      <c r="Q634" s="11"/>
      <c r="R634" s="11"/>
      <c r="S634" s="11"/>
      <c r="T634" s="11"/>
      <c r="W634" s="11"/>
      <c r="X634" s="11"/>
      <c r="AC634" s="11"/>
      <c r="AD634" s="11"/>
      <c r="AE634" s="11"/>
      <c r="AG634" s="1"/>
      <c r="AI634" s="1"/>
      <c r="AQ634" s="1"/>
      <c r="AS634" s="1"/>
      <c r="AU634" s="1"/>
      <c r="AZ634" s="1"/>
      <c r="BA634" s="1"/>
      <c r="BB634" s="1"/>
      <c r="BD634" s="1"/>
      <c r="BG634" s="1"/>
    </row>
    <row r="635" spans="1:59">
      <c r="A635" s="11"/>
      <c r="B635" s="317"/>
      <c r="C635" s="11"/>
      <c r="D635" s="11"/>
      <c r="F635" s="358"/>
      <c r="G635" s="11"/>
      <c r="H635" s="11"/>
      <c r="I635" s="526"/>
      <c r="J635" s="11"/>
      <c r="K635" s="11"/>
      <c r="L635" s="11"/>
      <c r="P635" s="11"/>
      <c r="Q635" s="11"/>
      <c r="R635" s="11"/>
      <c r="S635" s="11"/>
      <c r="T635" s="11"/>
      <c r="W635" s="11"/>
      <c r="X635" s="11"/>
      <c r="AC635" s="11"/>
      <c r="AD635" s="11"/>
      <c r="AE635" s="11"/>
      <c r="AG635" s="1"/>
      <c r="AI635" s="1"/>
      <c r="AQ635" s="1"/>
      <c r="AS635" s="1"/>
      <c r="AU635" s="1"/>
      <c r="AZ635" s="1"/>
      <c r="BA635" s="1"/>
      <c r="BB635" s="1"/>
      <c r="BD635" s="1"/>
      <c r="BG635" s="1"/>
    </row>
    <row r="636" spans="1:59">
      <c r="A636" s="11"/>
      <c r="B636" s="317"/>
      <c r="C636" s="11"/>
      <c r="D636" s="11"/>
      <c r="F636" s="358"/>
      <c r="G636" s="11"/>
      <c r="H636" s="11"/>
      <c r="I636" s="526"/>
      <c r="J636" s="11"/>
      <c r="K636" s="11"/>
      <c r="L636" s="11"/>
      <c r="P636" s="11"/>
      <c r="Q636" s="11"/>
      <c r="R636" s="11"/>
      <c r="S636" s="11"/>
      <c r="T636" s="11"/>
      <c r="W636" s="11"/>
      <c r="X636" s="11"/>
      <c r="AC636" s="11"/>
      <c r="AD636" s="11"/>
      <c r="AE636" s="11"/>
      <c r="AG636" s="1"/>
      <c r="AI636" s="1"/>
      <c r="AQ636" s="1"/>
      <c r="AS636" s="1"/>
      <c r="AU636" s="1"/>
      <c r="AZ636" s="1"/>
      <c r="BA636" s="1"/>
      <c r="BB636" s="1"/>
      <c r="BD636" s="1"/>
      <c r="BG636" s="1"/>
    </row>
    <row r="637" spans="1:59">
      <c r="A637" s="11"/>
      <c r="B637" s="317"/>
      <c r="C637" s="11"/>
      <c r="D637" s="11"/>
      <c r="F637" s="358"/>
      <c r="G637" s="11"/>
      <c r="H637" s="11"/>
      <c r="I637" s="526"/>
      <c r="J637" s="11"/>
      <c r="K637" s="11"/>
      <c r="L637" s="11"/>
      <c r="P637" s="11"/>
      <c r="Q637" s="11"/>
      <c r="R637" s="11"/>
      <c r="S637" s="11"/>
      <c r="T637" s="11"/>
      <c r="W637" s="11"/>
      <c r="X637" s="11"/>
      <c r="AC637" s="11"/>
      <c r="AD637" s="11"/>
      <c r="AE637" s="11"/>
      <c r="AG637" s="1"/>
      <c r="AI637" s="1"/>
      <c r="AQ637" s="1"/>
      <c r="AS637" s="1"/>
      <c r="AU637" s="1"/>
      <c r="AZ637" s="1"/>
      <c r="BA637" s="1"/>
      <c r="BB637" s="1"/>
      <c r="BD637" s="1"/>
      <c r="BG637" s="1"/>
    </row>
    <row r="638" spans="1:59">
      <c r="A638" s="11"/>
      <c r="B638" s="317"/>
      <c r="C638" s="11"/>
      <c r="D638" s="11"/>
      <c r="F638" s="358"/>
      <c r="G638" s="11"/>
      <c r="H638" s="11"/>
      <c r="I638" s="526"/>
      <c r="J638" s="11"/>
      <c r="K638" s="11"/>
      <c r="L638" s="11"/>
      <c r="P638" s="11"/>
      <c r="Q638" s="11"/>
      <c r="R638" s="11"/>
      <c r="S638" s="11"/>
      <c r="T638" s="11"/>
      <c r="W638" s="11"/>
      <c r="X638" s="11"/>
      <c r="AC638" s="11"/>
      <c r="AD638" s="11"/>
      <c r="AE638" s="11"/>
      <c r="AG638" s="1"/>
      <c r="AI638" s="1"/>
      <c r="AQ638" s="1"/>
      <c r="AS638" s="1"/>
      <c r="AU638" s="1"/>
      <c r="AZ638" s="1"/>
      <c r="BA638" s="1"/>
      <c r="BB638" s="1"/>
      <c r="BD638" s="1"/>
      <c r="BG638" s="1"/>
    </row>
    <row r="639" spans="1:59">
      <c r="A639" s="11"/>
      <c r="B639" s="317"/>
      <c r="C639" s="11"/>
      <c r="D639" s="11"/>
      <c r="F639" s="358"/>
      <c r="G639" s="11"/>
      <c r="H639" s="11"/>
      <c r="I639" s="526"/>
      <c r="J639" s="11"/>
      <c r="K639" s="11"/>
      <c r="L639" s="11"/>
      <c r="P639" s="11"/>
      <c r="Q639" s="11"/>
      <c r="R639" s="11"/>
      <c r="S639" s="11"/>
      <c r="T639" s="11"/>
      <c r="W639" s="11"/>
      <c r="X639" s="11"/>
      <c r="AC639" s="11"/>
      <c r="AD639" s="11"/>
      <c r="AE639" s="11"/>
      <c r="AG639" s="1"/>
      <c r="AI639" s="1"/>
      <c r="AQ639" s="1"/>
      <c r="AS639" s="1"/>
      <c r="AU639" s="1"/>
      <c r="AZ639" s="1"/>
      <c r="BA639" s="1"/>
      <c r="BB639" s="1"/>
      <c r="BD639" s="1"/>
      <c r="BG639" s="1"/>
    </row>
    <row r="640" spans="1:59">
      <c r="A640" s="11"/>
      <c r="B640" s="317"/>
      <c r="C640" s="11"/>
      <c r="D640" s="11"/>
      <c r="F640" s="358"/>
      <c r="G640" s="11"/>
      <c r="H640" s="11"/>
      <c r="I640" s="526"/>
      <c r="J640" s="11"/>
      <c r="K640" s="11"/>
      <c r="L640" s="11"/>
      <c r="P640" s="11"/>
      <c r="Q640" s="11"/>
      <c r="R640" s="11"/>
      <c r="S640" s="11"/>
      <c r="T640" s="11"/>
      <c r="W640" s="11"/>
      <c r="X640" s="11"/>
      <c r="AC640" s="11"/>
      <c r="AD640" s="11"/>
      <c r="AE640" s="11"/>
      <c r="AG640" s="1"/>
      <c r="AI640" s="1"/>
      <c r="AQ640" s="1"/>
      <c r="AS640" s="1"/>
      <c r="AU640" s="1"/>
      <c r="AZ640" s="1"/>
      <c r="BA640" s="1"/>
      <c r="BB640" s="1"/>
      <c r="BD640" s="1"/>
      <c r="BG640" s="1"/>
    </row>
    <row r="641" spans="1:59">
      <c r="A641" s="11"/>
      <c r="B641" s="317"/>
      <c r="C641" s="11"/>
      <c r="D641" s="11"/>
      <c r="F641" s="358"/>
      <c r="G641" s="11"/>
      <c r="H641" s="11"/>
      <c r="I641" s="526"/>
      <c r="J641" s="11"/>
      <c r="K641" s="11"/>
      <c r="L641" s="11"/>
      <c r="P641" s="11"/>
      <c r="Q641" s="11"/>
      <c r="R641" s="11"/>
      <c r="S641" s="11"/>
      <c r="T641" s="11"/>
      <c r="W641" s="11"/>
      <c r="X641" s="11"/>
      <c r="AC641" s="11"/>
      <c r="AD641" s="11"/>
      <c r="AE641" s="11"/>
      <c r="AG641" s="1"/>
      <c r="AI641" s="1"/>
      <c r="AQ641" s="1"/>
      <c r="AS641" s="1"/>
      <c r="AU641" s="1"/>
      <c r="AZ641" s="1"/>
      <c r="BA641" s="1"/>
      <c r="BB641" s="1"/>
      <c r="BD641" s="1"/>
      <c r="BG641" s="1"/>
    </row>
    <row r="642" spans="1:59">
      <c r="A642" s="11"/>
      <c r="B642" s="317"/>
      <c r="C642" s="11"/>
      <c r="D642" s="11"/>
      <c r="F642" s="358"/>
      <c r="G642" s="11"/>
      <c r="H642" s="11"/>
      <c r="I642" s="526"/>
      <c r="J642" s="11"/>
      <c r="K642" s="11"/>
      <c r="L642" s="11"/>
      <c r="P642" s="11"/>
      <c r="Q642" s="11"/>
      <c r="R642" s="11"/>
      <c r="S642" s="11"/>
      <c r="T642" s="11"/>
      <c r="W642" s="11"/>
      <c r="X642" s="11"/>
      <c r="AC642" s="11"/>
      <c r="AD642" s="11"/>
      <c r="AE642" s="11"/>
      <c r="AG642" s="1"/>
      <c r="AI642" s="1"/>
      <c r="AQ642" s="1"/>
      <c r="AS642" s="1"/>
      <c r="AU642" s="1"/>
      <c r="AZ642" s="1"/>
      <c r="BA642" s="1"/>
      <c r="BB642" s="1"/>
      <c r="BD642" s="1"/>
      <c r="BG642" s="1"/>
    </row>
    <row r="643" spans="1:59">
      <c r="A643" s="11"/>
      <c r="B643" s="317"/>
      <c r="C643" s="11"/>
      <c r="D643" s="11"/>
      <c r="F643" s="358"/>
      <c r="G643" s="11"/>
      <c r="H643" s="11"/>
      <c r="I643" s="526"/>
      <c r="J643" s="11"/>
      <c r="K643" s="11"/>
      <c r="L643" s="11"/>
      <c r="P643" s="11"/>
      <c r="Q643" s="11"/>
      <c r="R643" s="11"/>
      <c r="S643" s="11"/>
      <c r="T643" s="11"/>
      <c r="W643" s="11"/>
      <c r="X643" s="11"/>
      <c r="AC643" s="11"/>
      <c r="AD643" s="11"/>
      <c r="AE643" s="11"/>
      <c r="AG643" s="1"/>
      <c r="AI643" s="1"/>
      <c r="AQ643" s="1"/>
      <c r="AS643" s="1"/>
      <c r="AU643" s="1"/>
      <c r="AZ643" s="1"/>
      <c r="BA643" s="1"/>
      <c r="BB643" s="1"/>
      <c r="BD643" s="1"/>
      <c r="BG643" s="1"/>
    </row>
    <row r="644" spans="1:59">
      <c r="A644" s="11"/>
      <c r="B644" s="317"/>
      <c r="C644" s="11"/>
      <c r="D644" s="11"/>
      <c r="F644" s="358"/>
      <c r="G644" s="11"/>
      <c r="H644" s="11"/>
      <c r="I644" s="526"/>
      <c r="J644" s="11"/>
      <c r="K644" s="11"/>
      <c r="L644" s="11"/>
      <c r="P644" s="11"/>
      <c r="Q644" s="11"/>
      <c r="R644" s="11"/>
      <c r="S644" s="11"/>
      <c r="T644" s="11"/>
      <c r="W644" s="11"/>
      <c r="X644" s="11"/>
      <c r="AC644" s="11"/>
      <c r="AD644" s="11"/>
      <c r="AE644" s="11"/>
      <c r="AG644" s="1"/>
      <c r="AI644" s="1"/>
      <c r="AQ644" s="1"/>
      <c r="AS644" s="1"/>
      <c r="AU644" s="1"/>
      <c r="AZ644" s="1"/>
      <c r="BA644" s="1"/>
      <c r="BB644" s="1"/>
      <c r="BD644" s="1"/>
      <c r="BG644" s="1"/>
    </row>
    <row r="645" spans="1:59">
      <c r="A645" s="11"/>
      <c r="B645" s="317"/>
      <c r="C645" s="11"/>
      <c r="D645" s="11"/>
      <c r="F645" s="358"/>
      <c r="G645" s="11"/>
      <c r="H645" s="11"/>
      <c r="I645" s="526"/>
      <c r="J645" s="11"/>
      <c r="K645" s="11"/>
      <c r="L645" s="11"/>
      <c r="P645" s="11"/>
      <c r="Q645" s="11"/>
      <c r="R645" s="11"/>
      <c r="S645" s="11"/>
      <c r="T645" s="11"/>
      <c r="W645" s="11"/>
      <c r="X645" s="11"/>
      <c r="AC645" s="11"/>
      <c r="AD645" s="11"/>
      <c r="AE645" s="11"/>
      <c r="AG645" s="1"/>
      <c r="AI645" s="1"/>
      <c r="AQ645" s="1"/>
      <c r="AS645" s="1"/>
      <c r="AU645" s="1"/>
      <c r="AZ645" s="1"/>
      <c r="BA645" s="1"/>
      <c r="BB645" s="1"/>
      <c r="BD645" s="1"/>
      <c r="BG645" s="1"/>
    </row>
    <row r="646" spans="1:59">
      <c r="A646" s="11"/>
      <c r="B646" s="317"/>
      <c r="C646" s="11"/>
      <c r="D646" s="11"/>
      <c r="F646" s="358"/>
      <c r="G646" s="11"/>
      <c r="H646" s="11"/>
      <c r="I646" s="526"/>
      <c r="J646" s="11"/>
      <c r="K646" s="11"/>
      <c r="L646" s="11"/>
      <c r="P646" s="11"/>
      <c r="Q646" s="11"/>
      <c r="R646" s="11"/>
      <c r="S646" s="11"/>
      <c r="T646" s="11"/>
      <c r="W646" s="11"/>
      <c r="X646" s="11"/>
      <c r="AC646" s="11"/>
      <c r="AD646" s="11"/>
      <c r="AE646" s="11"/>
      <c r="AG646" s="1"/>
      <c r="AI646" s="1"/>
      <c r="AQ646" s="1"/>
      <c r="AS646" s="1"/>
      <c r="AU646" s="1"/>
      <c r="AZ646" s="1"/>
      <c r="BA646" s="1"/>
      <c r="BB646" s="1"/>
      <c r="BD646" s="1"/>
      <c r="BG646" s="1"/>
    </row>
    <row r="647" spans="1:59">
      <c r="A647" s="11"/>
      <c r="B647" s="317"/>
      <c r="C647" s="11"/>
      <c r="D647" s="11"/>
      <c r="F647" s="358"/>
      <c r="G647" s="11"/>
      <c r="H647" s="11"/>
      <c r="I647" s="526"/>
      <c r="J647" s="11"/>
      <c r="K647" s="11"/>
      <c r="L647" s="11"/>
      <c r="P647" s="11"/>
      <c r="Q647" s="11"/>
      <c r="R647" s="11"/>
      <c r="S647" s="11"/>
      <c r="T647" s="11"/>
      <c r="W647" s="11"/>
      <c r="X647" s="11"/>
      <c r="AC647" s="11"/>
      <c r="AD647" s="11"/>
      <c r="AE647" s="11"/>
      <c r="AG647" s="1"/>
      <c r="AI647" s="1"/>
      <c r="AQ647" s="1"/>
      <c r="AS647" s="1"/>
      <c r="AU647" s="1"/>
      <c r="AZ647" s="1"/>
      <c r="BA647" s="1"/>
      <c r="BB647" s="1"/>
      <c r="BD647" s="1"/>
      <c r="BG647" s="1"/>
    </row>
    <row r="648" spans="1:59">
      <c r="A648" s="11"/>
      <c r="B648" s="317"/>
      <c r="C648" s="11"/>
      <c r="D648" s="11"/>
      <c r="F648" s="358"/>
      <c r="G648" s="11"/>
      <c r="H648" s="11"/>
      <c r="I648" s="526"/>
      <c r="J648" s="11"/>
      <c r="K648" s="11"/>
      <c r="L648" s="11"/>
      <c r="P648" s="11"/>
      <c r="Q648" s="11"/>
      <c r="R648" s="11"/>
      <c r="S648" s="11"/>
      <c r="T648" s="11"/>
      <c r="W648" s="11"/>
      <c r="X648" s="11"/>
      <c r="AC648" s="11"/>
      <c r="AD648" s="11"/>
      <c r="AE648" s="11"/>
      <c r="AG648" s="1"/>
      <c r="AI648" s="1"/>
      <c r="AQ648" s="1"/>
      <c r="AS648" s="1"/>
      <c r="AU648" s="1"/>
      <c r="AZ648" s="1"/>
      <c r="BA648" s="1"/>
      <c r="BB648" s="1"/>
      <c r="BD648" s="1"/>
      <c r="BG648" s="1"/>
    </row>
    <row r="649" spans="1:59">
      <c r="A649" s="11"/>
      <c r="B649" s="317"/>
      <c r="C649" s="11"/>
      <c r="D649" s="11"/>
      <c r="F649" s="358"/>
      <c r="G649" s="11"/>
      <c r="H649" s="11"/>
      <c r="I649" s="526"/>
      <c r="J649" s="11"/>
      <c r="K649" s="11"/>
      <c r="L649" s="11"/>
      <c r="P649" s="11"/>
      <c r="Q649" s="11"/>
      <c r="R649" s="11"/>
      <c r="S649" s="11"/>
      <c r="T649" s="11"/>
      <c r="W649" s="11"/>
      <c r="X649" s="11"/>
      <c r="AC649" s="11"/>
      <c r="AD649" s="11"/>
      <c r="AE649" s="11"/>
      <c r="AG649" s="1"/>
      <c r="AI649" s="1"/>
      <c r="AQ649" s="1"/>
      <c r="AS649" s="1"/>
      <c r="AU649" s="1"/>
      <c r="AZ649" s="1"/>
      <c r="BA649" s="1"/>
      <c r="BB649" s="1"/>
      <c r="BD649" s="1"/>
      <c r="BG649" s="1"/>
    </row>
    <row r="650" spans="1:59">
      <c r="A650" s="11"/>
      <c r="B650" s="317"/>
      <c r="C650" s="11"/>
      <c r="D650" s="11"/>
      <c r="F650" s="358"/>
      <c r="G650" s="11"/>
      <c r="H650" s="11"/>
      <c r="I650" s="526"/>
      <c r="J650" s="11"/>
      <c r="K650" s="11"/>
      <c r="L650" s="11"/>
      <c r="P650" s="11"/>
      <c r="Q650" s="11"/>
      <c r="R650" s="11"/>
      <c r="S650" s="11"/>
      <c r="T650" s="11"/>
      <c r="W650" s="11"/>
      <c r="X650" s="11"/>
      <c r="AC650" s="11"/>
      <c r="AD650" s="11"/>
      <c r="AE650" s="11"/>
      <c r="AG650" s="1"/>
      <c r="AI650" s="1"/>
      <c r="AQ650" s="1"/>
      <c r="AS650" s="1"/>
      <c r="AU650" s="1"/>
      <c r="AZ650" s="1"/>
      <c r="BA650" s="1"/>
      <c r="BB650" s="1"/>
      <c r="BD650" s="1"/>
      <c r="BG650" s="1"/>
    </row>
    <row r="651" spans="1:59">
      <c r="A651" s="11"/>
      <c r="B651" s="317"/>
      <c r="C651" s="11"/>
      <c r="D651" s="11"/>
      <c r="F651" s="358"/>
      <c r="G651" s="11"/>
      <c r="H651" s="11"/>
      <c r="I651" s="526"/>
      <c r="J651" s="11"/>
      <c r="K651" s="11"/>
      <c r="L651" s="11"/>
      <c r="P651" s="11"/>
      <c r="Q651" s="11"/>
      <c r="R651" s="11"/>
      <c r="S651" s="11"/>
      <c r="T651" s="11"/>
      <c r="W651" s="11"/>
      <c r="X651" s="11"/>
      <c r="AC651" s="11"/>
      <c r="AD651" s="11"/>
      <c r="AE651" s="11"/>
      <c r="AG651" s="1"/>
      <c r="AI651" s="1"/>
      <c r="AQ651" s="1"/>
      <c r="AS651" s="1"/>
      <c r="AU651" s="1"/>
      <c r="AZ651" s="1"/>
      <c r="BA651" s="1"/>
      <c r="BB651" s="1"/>
      <c r="BD651" s="1"/>
      <c r="BG651" s="1"/>
    </row>
    <row r="652" spans="1:59">
      <c r="A652" s="11"/>
      <c r="B652" s="317"/>
      <c r="C652" s="11"/>
      <c r="D652" s="11"/>
      <c r="F652" s="358"/>
      <c r="G652" s="11"/>
      <c r="H652" s="11"/>
      <c r="I652" s="526"/>
      <c r="J652" s="11"/>
      <c r="K652" s="11"/>
      <c r="L652" s="11"/>
      <c r="P652" s="11"/>
      <c r="Q652" s="11"/>
      <c r="R652" s="11"/>
      <c r="S652" s="11"/>
      <c r="T652" s="11"/>
      <c r="W652" s="11"/>
      <c r="X652" s="11"/>
      <c r="AC652" s="11"/>
      <c r="AD652" s="11"/>
      <c r="AE652" s="11"/>
      <c r="AG652" s="1"/>
      <c r="AI652" s="1"/>
      <c r="AQ652" s="1"/>
      <c r="AS652" s="1"/>
      <c r="AU652" s="1"/>
      <c r="AZ652" s="1"/>
      <c r="BA652" s="1"/>
      <c r="BB652" s="1"/>
      <c r="BD652" s="1"/>
      <c r="BG652" s="1"/>
    </row>
    <row r="653" spans="1:59">
      <c r="A653" s="11"/>
      <c r="B653" s="317"/>
      <c r="C653" s="11"/>
      <c r="D653" s="11"/>
      <c r="F653" s="358"/>
      <c r="G653" s="11"/>
      <c r="H653" s="11"/>
      <c r="I653" s="526"/>
      <c r="J653" s="11"/>
      <c r="K653" s="11"/>
      <c r="L653" s="11"/>
      <c r="P653" s="11"/>
      <c r="Q653" s="11"/>
      <c r="R653" s="11"/>
      <c r="S653" s="11"/>
      <c r="T653" s="11"/>
      <c r="W653" s="11"/>
      <c r="X653" s="11"/>
      <c r="AC653" s="11"/>
      <c r="AD653" s="11"/>
      <c r="AE653" s="11"/>
      <c r="AG653" s="1"/>
      <c r="AI653" s="1"/>
      <c r="AQ653" s="1"/>
      <c r="AS653" s="1"/>
      <c r="AU653" s="1"/>
      <c r="AZ653" s="1"/>
      <c r="BA653" s="1"/>
      <c r="BB653" s="1"/>
      <c r="BD653" s="1"/>
      <c r="BG653" s="1"/>
    </row>
    <row r="654" spans="1:59">
      <c r="A654" s="11"/>
      <c r="B654" s="317"/>
      <c r="C654" s="11"/>
      <c r="D654" s="11"/>
      <c r="F654" s="358"/>
      <c r="G654" s="11"/>
      <c r="H654" s="11"/>
      <c r="I654" s="526"/>
      <c r="J654" s="11"/>
      <c r="K654" s="11"/>
      <c r="L654" s="11"/>
      <c r="P654" s="11"/>
      <c r="Q654" s="11"/>
      <c r="R654" s="11"/>
      <c r="S654" s="11"/>
      <c r="T654" s="11"/>
      <c r="W654" s="11"/>
      <c r="X654" s="11"/>
      <c r="AC654" s="11"/>
      <c r="AD654" s="11"/>
      <c r="AE654" s="11"/>
      <c r="AG654" s="1"/>
      <c r="AI654" s="1"/>
      <c r="AQ654" s="1"/>
      <c r="AS654" s="1"/>
      <c r="AU654" s="1"/>
      <c r="AZ654" s="1"/>
      <c r="BA654" s="1"/>
      <c r="BB654" s="1"/>
      <c r="BD654" s="1"/>
      <c r="BG654" s="1"/>
    </row>
    <row r="655" spans="1:59">
      <c r="A655" s="11"/>
      <c r="B655" s="317"/>
      <c r="C655" s="11"/>
      <c r="D655" s="11"/>
      <c r="F655" s="358"/>
      <c r="G655" s="11"/>
      <c r="H655" s="11"/>
      <c r="I655" s="526"/>
      <c r="J655" s="11"/>
      <c r="K655" s="11"/>
      <c r="L655" s="11"/>
      <c r="P655" s="11"/>
      <c r="Q655" s="11"/>
      <c r="R655" s="11"/>
      <c r="S655" s="11"/>
      <c r="T655" s="11"/>
      <c r="W655" s="11"/>
      <c r="X655" s="11"/>
      <c r="AC655" s="11"/>
      <c r="AD655" s="11"/>
      <c r="AE655" s="11"/>
      <c r="AG655" s="1"/>
      <c r="AI655" s="1"/>
      <c r="AQ655" s="1"/>
      <c r="AS655" s="1"/>
      <c r="AU655" s="1"/>
      <c r="AZ655" s="1"/>
      <c r="BA655" s="1"/>
      <c r="BB655" s="1"/>
      <c r="BD655" s="1"/>
      <c r="BG655" s="1"/>
    </row>
    <row r="656" spans="1:59">
      <c r="A656" s="11"/>
      <c r="B656" s="317"/>
      <c r="C656" s="11"/>
      <c r="D656" s="11"/>
      <c r="F656" s="358"/>
      <c r="G656" s="11"/>
      <c r="H656" s="11"/>
      <c r="I656" s="526"/>
      <c r="J656" s="11"/>
      <c r="K656" s="11"/>
      <c r="L656" s="11"/>
      <c r="P656" s="11"/>
      <c r="Q656" s="11"/>
      <c r="R656" s="11"/>
      <c r="S656" s="11"/>
      <c r="T656" s="11"/>
      <c r="W656" s="11"/>
      <c r="X656" s="11"/>
      <c r="AC656" s="11"/>
      <c r="AD656" s="11"/>
      <c r="AE656" s="11"/>
      <c r="AG656" s="1"/>
      <c r="AI656" s="1"/>
      <c r="AQ656" s="1"/>
      <c r="AS656" s="1"/>
      <c r="AU656" s="1"/>
      <c r="AZ656" s="1"/>
      <c r="BA656" s="1"/>
      <c r="BB656" s="1"/>
      <c r="BD656" s="1"/>
      <c r="BG656" s="1"/>
    </row>
    <row r="657" spans="1:59">
      <c r="A657" s="11"/>
      <c r="B657" s="317"/>
      <c r="C657" s="11"/>
      <c r="D657" s="11"/>
      <c r="F657" s="358"/>
      <c r="G657" s="11"/>
      <c r="H657" s="11"/>
      <c r="I657" s="526"/>
      <c r="J657" s="11"/>
      <c r="K657" s="11"/>
      <c r="L657" s="11"/>
      <c r="P657" s="11"/>
      <c r="Q657" s="11"/>
      <c r="R657" s="11"/>
      <c r="S657" s="11"/>
      <c r="T657" s="11"/>
      <c r="W657" s="11"/>
      <c r="X657" s="11"/>
      <c r="AC657" s="11"/>
      <c r="AD657" s="11"/>
      <c r="AE657" s="11"/>
      <c r="AG657" s="1"/>
      <c r="AI657" s="1"/>
      <c r="AQ657" s="1"/>
      <c r="AS657" s="1"/>
      <c r="AU657" s="1"/>
      <c r="AZ657" s="1"/>
      <c r="BA657" s="1"/>
      <c r="BB657" s="1"/>
      <c r="BD657" s="1"/>
      <c r="BG657" s="1"/>
    </row>
    <row r="658" spans="1:59">
      <c r="A658" s="11"/>
      <c r="B658" s="317"/>
      <c r="C658" s="11"/>
      <c r="D658" s="11"/>
      <c r="F658" s="358"/>
      <c r="G658" s="11"/>
      <c r="H658" s="11"/>
      <c r="I658" s="526"/>
      <c r="J658" s="11"/>
      <c r="K658" s="11"/>
      <c r="L658" s="11"/>
      <c r="P658" s="11"/>
      <c r="Q658" s="11"/>
      <c r="R658" s="11"/>
      <c r="S658" s="11"/>
      <c r="T658" s="11"/>
      <c r="W658" s="11"/>
      <c r="X658" s="11"/>
      <c r="AC658" s="11"/>
      <c r="AD658" s="11"/>
      <c r="AE658" s="11"/>
      <c r="AG658" s="1"/>
      <c r="AI658" s="1"/>
      <c r="AQ658" s="1"/>
      <c r="AS658" s="1"/>
      <c r="AU658" s="1"/>
      <c r="AZ658" s="1"/>
      <c r="BA658" s="1"/>
      <c r="BB658" s="1"/>
      <c r="BD658" s="1"/>
      <c r="BG658" s="1"/>
    </row>
    <row r="659" spans="1:59">
      <c r="A659" s="11"/>
      <c r="B659" s="317"/>
      <c r="C659" s="11"/>
      <c r="D659" s="11"/>
      <c r="F659" s="358"/>
      <c r="G659" s="11"/>
      <c r="H659" s="11"/>
      <c r="I659" s="526"/>
      <c r="J659" s="11"/>
      <c r="K659" s="11"/>
      <c r="L659" s="11"/>
      <c r="P659" s="11"/>
      <c r="Q659" s="11"/>
      <c r="R659" s="11"/>
      <c r="S659" s="11"/>
      <c r="T659" s="11"/>
      <c r="W659" s="11"/>
      <c r="X659" s="11"/>
      <c r="AC659" s="11"/>
      <c r="AD659" s="11"/>
      <c r="AE659" s="11"/>
      <c r="AG659" s="1"/>
      <c r="AI659" s="1"/>
      <c r="AQ659" s="1"/>
      <c r="AS659" s="1"/>
      <c r="AU659" s="1"/>
      <c r="AZ659" s="1"/>
      <c r="BA659" s="1"/>
      <c r="BB659" s="1"/>
      <c r="BD659" s="1"/>
      <c r="BG659" s="1"/>
    </row>
    <row r="660" spans="1:59">
      <c r="A660" s="11"/>
      <c r="B660" s="317"/>
      <c r="C660" s="11"/>
      <c r="D660" s="11"/>
      <c r="F660" s="358"/>
      <c r="G660" s="11"/>
      <c r="H660" s="11"/>
      <c r="I660" s="526"/>
      <c r="J660" s="11"/>
      <c r="K660" s="11"/>
      <c r="L660" s="11"/>
      <c r="P660" s="11"/>
      <c r="Q660" s="11"/>
      <c r="R660" s="11"/>
      <c r="S660" s="11"/>
      <c r="T660" s="11"/>
      <c r="W660" s="11"/>
      <c r="X660" s="11"/>
      <c r="AC660" s="11"/>
      <c r="AD660" s="11"/>
      <c r="AE660" s="11"/>
      <c r="AG660" s="1"/>
      <c r="AI660" s="1"/>
      <c r="AQ660" s="1"/>
      <c r="AS660" s="1"/>
      <c r="AU660" s="1"/>
      <c r="AZ660" s="1"/>
      <c r="BA660" s="1"/>
      <c r="BB660" s="1"/>
      <c r="BD660" s="1"/>
      <c r="BG660" s="1"/>
    </row>
    <row r="661" spans="1:59">
      <c r="A661" s="11"/>
      <c r="B661" s="317"/>
      <c r="C661" s="11"/>
      <c r="D661" s="11"/>
      <c r="F661" s="358"/>
      <c r="G661" s="11"/>
      <c r="H661" s="11"/>
      <c r="I661" s="526"/>
      <c r="J661" s="11"/>
      <c r="K661" s="11"/>
      <c r="L661" s="11"/>
      <c r="P661" s="11"/>
      <c r="Q661" s="11"/>
      <c r="R661" s="11"/>
      <c r="S661" s="11"/>
      <c r="T661" s="11"/>
      <c r="W661" s="11"/>
      <c r="X661" s="11"/>
      <c r="AC661" s="11"/>
      <c r="AD661" s="11"/>
      <c r="AE661" s="11"/>
      <c r="AG661" s="1"/>
      <c r="AI661" s="1"/>
      <c r="AQ661" s="1"/>
      <c r="AS661" s="1"/>
      <c r="AU661" s="1"/>
      <c r="AZ661" s="1"/>
      <c r="BA661" s="1"/>
      <c r="BB661" s="1"/>
      <c r="BD661" s="1"/>
      <c r="BG661" s="1"/>
    </row>
    <row r="662" spans="1:59">
      <c r="A662" s="11"/>
      <c r="B662" s="317"/>
      <c r="C662" s="11"/>
      <c r="D662" s="11"/>
      <c r="F662" s="358"/>
      <c r="G662" s="11"/>
      <c r="H662" s="11"/>
      <c r="I662" s="526"/>
      <c r="J662" s="11"/>
      <c r="K662" s="11"/>
      <c r="L662" s="11"/>
      <c r="P662" s="11"/>
      <c r="Q662" s="11"/>
      <c r="R662" s="11"/>
      <c r="S662" s="11"/>
      <c r="T662" s="11"/>
      <c r="W662" s="11"/>
      <c r="X662" s="11"/>
      <c r="AC662" s="11"/>
      <c r="AD662" s="11"/>
      <c r="AE662" s="11"/>
      <c r="AG662" s="1"/>
      <c r="AI662" s="1"/>
      <c r="AQ662" s="1"/>
      <c r="AS662" s="1"/>
      <c r="AU662" s="1"/>
      <c r="AZ662" s="1"/>
      <c r="BA662" s="1"/>
      <c r="BB662" s="1"/>
      <c r="BD662" s="1"/>
      <c r="BG662" s="1"/>
    </row>
    <row r="663" spans="1:59">
      <c r="A663" s="11"/>
      <c r="B663" s="317"/>
      <c r="C663" s="11"/>
      <c r="D663" s="11"/>
      <c r="F663" s="358"/>
      <c r="G663" s="11"/>
      <c r="H663" s="11"/>
      <c r="I663" s="526"/>
      <c r="J663" s="11"/>
      <c r="K663" s="11"/>
      <c r="L663" s="11"/>
      <c r="P663" s="11"/>
      <c r="Q663" s="11"/>
      <c r="R663" s="11"/>
      <c r="S663" s="11"/>
      <c r="T663" s="11"/>
      <c r="W663" s="11"/>
      <c r="X663" s="11"/>
      <c r="AC663" s="11"/>
      <c r="AD663" s="11"/>
      <c r="AE663" s="11"/>
      <c r="AG663" s="1"/>
      <c r="AI663" s="1"/>
      <c r="AQ663" s="1"/>
      <c r="AS663" s="1"/>
      <c r="AU663" s="1"/>
      <c r="AZ663" s="1"/>
      <c r="BA663" s="1"/>
      <c r="BB663" s="1"/>
      <c r="BD663" s="1"/>
      <c r="BG663" s="1"/>
    </row>
    <row r="664" spans="1:59">
      <c r="A664" s="11"/>
      <c r="B664" s="317"/>
      <c r="C664" s="11"/>
      <c r="D664" s="11"/>
      <c r="F664" s="358"/>
      <c r="G664" s="11"/>
      <c r="H664" s="11"/>
      <c r="I664" s="526"/>
      <c r="J664" s="11"/>
      <c r="K664" s="11"/>
      <c r="L664" s="11"/>
      <c r="P664" s="11"/>
      <c r="Q664" s="11"/>
      <c r="R664" s="11"/>
      <c r="S664" s="11"/>
      <c r="T664" s="11"/>
      <c r="W664" s="11"/>
      <c r="X664" s="11"/>
      <c r="AC664" s="11"/>
      <c r="AD664" s="11"/>
      <c r="AE664" s="11"/>
      <c r="AG664" s="1"/>
      <c r="AI664" s="1"/>
      <c r="AQ664" s="1"/>
      <c r="AS664" s="1"/>
      <c r="AU664" s="1"/>
      <c r="AZ664" s="1"/>
      <c r="BA664" s="1"/>
      <c r="BB664" s="1"/>
      <c r="BD664" s="1"/>
      <c r="BG664" s="1"/>
    </row>
    <row r="665" spans="1:59">
      <c r="A665" s="11"/>
      <c r="B665" s="317"/>
      <c r="C665" s="11"/>
      <c r="D665" s="11"/>
      <c r="F665" s="358"/>
      <c r="G665" s="11"/>
      <c r="H665" s="11"/>
      <c r="I665" s="526"/>
      <c r="J665" s="11"/>
      <c r="K665" s="11"/>
      <c r="L665" s="11"/>
      <c r="P665" s="11"/>
      <c r="Q665" s="11"/>
      <c r="R665" s="11"/>
      <c r="S665" s="11"/>
      <c r="T665" s="11"/>
      <c r="W665" s="11"/>
      <c r="X665" s="11"/>
      <c r="AC665" s="11"/>
      <c r="AD665" s="11"/>
      <c r="AE665" s="11"/>
      <c r="AG665" s="1"/>
      <c r="AI665" s="1"/>
      <c r="AQ665" s="1"/>
      <c r="AS665" s="1"/>
      <c r="AU665" s="1"/>
      <c r="AZ665" s="1"/>
      <c r="BA665" s="1"/>
      <c r="BB665" s="1"/>
      <c r="BD665" s="1"/>
      <c r="BG665" s="1"/>
    </row>
    <row r="666" spans="1:59">
      <c r="A666" s="11"/>
      <c r="B666" s="317"/>
      <c r="C666" s="11"/>
      <c r="D666" s="11"/>
      <c r="F666" s="358"/>
      <c r="G666" s="11"/>
      <c r="H666" s="11"/>
      <c r="I666" s="526"/>
      <c r="J666" s="11"/>
      <c r="K666" s="11"/>
      <c r="L666" s="11"/>
      <c r="P666" s="11"/>
      <c r="Q666" s="11"/>
      <c r="R666" s="11"/>
      <c r="S666" s="11"/>
      <c r="T666" s="11"/>
      <c r="W666" s="11"/>
      <c r="X666" s="11"/>
      <c r="AC666" s="11"/>
      <c r="AD666" s="11"/>
      <c r="AE666" s="11"/>
      <c r="AG666" s="1"/>
      <c r="AI666" s="1"/>
      <c r="AQ666" s="1"/>
      <c r="AS666" s="1"/>
      <c r="AU666" s="1"/>
      <c r="AZ666" s="1"/>
      <c r="BA666" s="1"/>
      <c r="BB666" s="1"/>
      <c r="BD666" s="1"/>
      <c r="BG666" s="1"/>
    </row>
    <row r="667" spans="1:59">
      <c r="A667" s="11"/>
      <c r="B667" s="317"/>
      <c r="C667" s="11"/>
      <c r="D667" s="11"/>
      <c r="F667" s="358"/>
      <c r="G667" s="11"/>
      <c r="H667" s="11"/>
      <c r="I667" s="526"/>
      <c r="J667" s="11"/>
      <c r="K667" s="11"/>
      <c r="L667" s="11"/>
      <c r="P667" s="11"/>
      <c r="Q667" s="11"/>
      <c r="R667" s="11"/>
      <c r="S667" s="11"/>
      <c r="T667" s="11"/>
      <c r="W667" s="11"/>
      <c r="X667" s="11"/>
      <c r="AC667" s="11"/>
      <c r="AD667" s="11"/>
      <c r="AE667" s="11"/>
      <c r="AG667" s="1"/>
      <c r="AI667" s="1"/>
      <c r="AQ667" s="1"/>
      <c r="AS667" s="1"/>
      <c r="AU667" s="1"/>
      <c r="AZ667" s="1"/>
      <c r="BA667" s="1"/>
      <c r="BB667" s="1"/>
      <c r="BD667" s="1"/>
      <c r="BG667" s="1"/>
    </row>
    <row r="668" spans="1:59">
      <c r="A668" s="11"/>
      <c r="B668" s="317"/>
      <c r="C668" s="11"/>
      <c r="D668" s="11"/>
      <c r="F668" s="358"/>
      <c r="G668" s="11"/>
      <c r="H668" s="11"/>
      <c r="I668" s="526"/>
      <c r="J668" s="11"/>
      <c r="K668" s="11"/>
      <c r="L668" s="11"/>
      <c r="P668" s="11"/>
      <c r="Q668" s="11"/>
      <c r="R668" s="11"/>
      <c r="S668" s="11"/>
      <c r="T668" s="11"/>
      <c r="W668" s="11"/>
      <c r="X668" s="11"/>
      <c r="AC668" s="11"/>
      <c r="AD668" s="11"/>
      <c r="AE668" s="11"/>
      <c r="AG668" s="1"/>
      <c r="AI668" s="1"/>
      <c r="AQ668" s="1"/>
      <c r="AS668" s="1"/>
      <c r="AU668" s="1"/>
      <c r="AZ668" s="1"/>
      <c r="BA668" s="1"/>
      <c r="BB668" s="1"/>
      <c r="BD668" s="1"/>
      <c r="BG668" s="1"/>
    </row>
    <row r="669" spans="1:59">
      <c r="A669" s="11"/>
      <c r="B669" s="317"/>
      <c r="C669" s="11"/>
      <c r="D669" s="11"/>
      <c r="F669" s="358"/>
      <c r="G669" s="11"/>
      <c r="H669" s="11"/>
      <c r="I669" s="526"/>
      <c r="J669" s="11"/>
      <c r="K669" s="11"/>
      <c r="L669" s="11"/>
      <c r="P669" s="11"/>
      <c r="Q669" s="11"/>
      <c r="R669" s="11"/>
      <c r="S669" s="11"/>
      <c r="T669" s="11"/>
      <c r="W669" s="11"/>
      <c r="X669" s="11"/>
      <c r="AC669" s="11"/>
      <c r="AD669" s="11"/>
      <c r="AE669" s="11"/>
      <c r="AG669" s="1"/>
      <c r="AI669" s="1"/>
      <c r="AQ669" s="1"/>
      <c r="AS669" s="1"/>
      <c r="AU669" s="1"/>
      <c r="AZ669" s="1"/>
      <c r="BA669" s="1"/>
      <c r="BB669" s="1"/>
      <c r="BD669" s="1"/>
      <c r="BG669" s="1"/>
    </row>
    <row r="670" spans="1:59">
      <c r="A670" s="11"/>
      <c r="B670" s="317"/>
      <c r="C670" s="11"/>
      <c r="D670" s="11"/>
      <c r="F670" s="358"/>
      <c r="G670" s="11"/>
      <c r="H670" s="11"/>
      <c r="I670" s="526"/>
      <c r="J670" s="11"/>
      <c r="K670" s="11"/>
      <c r="L670" s="11"/>
      <c r="P670" s="11"/>
      <c r="Q670" s="11"/>
      <c r="R670" s="11"/>
      <c r="S670" s="11"/>
      <c r="T670" s="11"/>
      <c r="W670" s="11"/>
      <c r="X670" s="11"/>
      <c r="AC670" s="11"/>
      <c r="AD670" s="11"/>
      <c r="AE670" s="11"/>
      <c r="AG670" s="1"/>
      <c r="AI670" s="1"/>
      <c r="AQ670" s="1"/>
      <c r="AS670" s="1"/>
      <c r="AU670" s="1"/>
      <c r="AZ670" s="1"/>
      <c r="BA670" s="1"/>
      <c r="BB670" s="1"/>
      <c r="BD670" s="1"/>
      <c r="BG670" s="1"/>
    </row>
    <row r="671" spans="1:59">
      <c r="A671" s="11"/>
      <c r="B671" s="317"/>
      <c r="C671" s="11"/>
      <c r="D671" s="11"/>
      <c r="F671" s="358"/>
      <c r="G671" s="11"/>
      <c r="H671" s="11"/>
      <c r="I671" s="526"/>
      <c r="J671" s="11"/>
      <c r="K671" s="11"/>
      <c r="L671" s="11"/>
      <c r="P671" s="11"/>
      <c r="Q671" s="11"/>
      <c r="R671" s="11"/>
      <c r="S671" s="11"/>
      <c r="T671" s="11"/>
      <c r="W671" s="11"/>
      <c r="X671" s="11"/>
      <c r="AC671" s="11"/>
      <c r="AD671" s="11"/>
      <c r="AE671" s="11"/>
      <c r="AG671" s="1"/>
      <c r="AI671" s="1"/>
      <c r="AQ671" s="1"/>
      <c r="AS671" s="1"/>
      <c r="AU671" s="1"/>
      <c r="AZ671" s="1"/>
      <c r="BA671" s="1"/>
      <c r="BB671" s="1"/>
      <c r="BD671" s="1"/>
      <c r="BG671" s="1"/>
    </row>
    <row r="672" spans="1:59">
      <c r="A672" s="11"/>
      <c r="B672" s="317"/>
      <c r="C672" s="11"/>
      <c r="D672" s="11"/>
      <c r="F672" s="358"/>
      <c r="G672" s="11"/>
      <c r="H672" s="11"/>
      <c r="I672" s="526"/>
      <c r="J672" s="11"/>
      <c r="K672" s="11"/>
      <c r="L672" s="11"/>
      <c r="P672" s="11"/>
      <c r="Q672" s="11"/>
      <c r="R672" s="11"/>
      <c r="S672" s="11"/>
      <c r="T672" s="11"/>
      <c r="W672" s="11"/>
      <c r="X672" s="11"/>
      <c r="AC672" s="11"/>
      <c r="AD672" s="11"/>
      <c r="AE672" s="11"/>
      <c r="AG672" s="1"/>
      <c r="AI672" s="1"/>
      <c r="AQ672" s="1"/>
      <c r="AS672" s="1"/>
      <c r="AU672" s="1"/>
      <c r="AZ672" s="1"/>
      <c r="BA672" s="1"/>
      <c r="BB672" s="1"/>
      <c r="BD672" s="1"/>
      <c r="BG672" s="1"/>
    </row>
    <row r="673" spans="1:59">
      <c r="A673" s="11"/>
      <c r="B673" s="317"/>
      <c r="C673" s="11"/>
      <c r="D673" s="11"/>
      <c r="F673" s="358"/>
      <c r="G673" s="11"/>
      <c r="H673" s="11"/>
      <c r="I673" s="526"/>
      <c r="J673" s="11"/>
      <c r="K673" s="11"/>
      <c r="L673" s="11"/>
      <c r="P673" s="11"/>
      <c r="Q673" s="11"/>
      <c r="R673" s="11"/>
      <c r="S673" s="11"/>
      <c r="T673" s="11"/>
      <c r="W673" s="11"/>
      <c r="X673" s="11"/>
      <c r="AC673" s="11"/>
      <c r="AD673" s="11"/>
      <c r="AE673" s="11"/>
      <c r="AG673" s="1"/>
      <c r="AI673" s="1"/>
      <c r="AQ673" s="1"/>
      <c r="AS673" s="1"/>
      <c r="AU673" s="1"/>
      <c r="AZ673" s="1"/>
      <c r="BA673" s="1"/>
      <c r="BB673" s="1"/>
      <c r="BD673" s="1"/>
      <c r="BG673" s="1"/>
    </row>
    <row r="674" spans="1:59">
      <c r="A674" s="11"/>
      <c r="B674" s="317"/>
      <c r="C674" s="11"/>
      <c r="D674" s="11"/>
      <c r="F674" s="358"/>
      <c r="G674" s="11"/>
      <c r="H674" s="11"/>
      <c r="I674" s="526"/>
      <c r="J674" s="11"/>
      <c r="K674" s="11"/>
      <c r="L674" s="11"/>
      <c r="P674" s="11"/>
      <c r="Q674" s="11"/>
      <c r="R674" s="11"/>
      <c r="S674" s="11"/>
      <c r="T674" s="11"/>
      <c r="W674" s="11"/>
      <c r="X674" s="11"/>
      <c r="AC674" s="11"/>
      <c r="AD674" s="11"/>
      <c r="AE674" s="11"/>
      <c r="AG674" s="1"/>
      <c r="AI674" s="1"/>
      <c r="AQ674" s="1"/>
      <c r="AS674" s="1"/>
      <c r="AU674" s="1"/>
      <c r="AZ674" s="1"/>
      <c r="BA674" s="1"/>
      <c r="BB674" s="1"/>
      <c r="BD674" s="1"/>
      <c r="BG674" s="1"/>
    </row>
    <row r="675" spans="1:59">
      <c r="A675" s="11"/>
      <c r="B675" s="317"/>
      <c r="C675" s="11"/>
      <c r="D675" s="11"/>
      <c r="F675" s="358"/>
      <c r="G675" s="11"/>
      <c r="H675" s="11"/>
      <c r="I675" s="526"/>
      <c r="J675" s="11"/>
      <c r="K675" s="11"/>
      <c r="L675" s="11"/>
      <c r="P675" s="11"/>
      <c r="Q675" s="11"/>
      <c r="R675" s="11"/>
      <c r="S675" s="11"/>
      <c r="T675" s="11"/>
      <c r="W675" s="11"/>
      <c r="X675" s="11"/>
      <c r="AC675" s="11"/>
      <c r="AD675" s="11"/>
      <c r="AE675" s="11"/>
      <c r="AG675" s="1"/>
      <c r="AI675" s="1"/>
      <c r="AQ675" s="1"/>
      <c r="AS675" s="1"/>
      <c r="AU675" s="1"/>
      <c r="AZ675" s="1"/>
      <c r="BA675" s="1"/>
      <c r="BB675" s="1"/>
      <c r="BD675" s="1"/>
      <c r="BG675" s="1"/>
    </row>
    <row r="676" spans="1:59">
      <c r="A676" s="11"/>
      <c r="B676" s="317"/>
      <c r="C676" s="11"/>
      <c r="D676" s="11"/>
      <c r="F676" s="358"/>
      <c r="G676" s="11"/>
      <c r="H676" s="11"/>
      <c r="I676" s="526"/>
      <c r="J676" s="11"/>
      <c r="K676" s="11"/>
      <c r="L676" s="11"/>
      <c r="P676" s="11"/>
      <c r="Q676" s="11"/>
      <c r="R676" s="11"/>
      <c r="S676" s="11"/>
      <c r="T676" s="11"/>
      <c r="W676" s="11"/>
      <c r="X676" s="11"/>
      <c r="AC676" s="11"/>
      <c r="AD676" s="11"/>
      <c r="AE676" s="11"/>
      <c r="AG676" s="1"/>
      <c r="AI676" s="1"/>
      <c r="AQ676" s="1"/>
      <c r="AS676" s="1"/>
      <c r="AU676" s="1"/>
      <c r="AZ676" s="1"/>
      <c r="BA676" s="1"/>
      <c r="BB676" s="1"/>
      <c r="BD676" s="1"/>
      <c r="BG676" s="1"/>
    </row>
    <row r="677" spans="1:59">
      <c r="A677" s="11"/>
      <c r="B677" s="317"/>
      <c r="C677" s="11"/>
      <c r="D677" s="11"/>
      <c r="F677" s="358"/>
      <c r="G677" s="11"/>
      <c r="H677" s="11"/>
      <c r="I677" s="526"/>
      <c r="J677" s="11"/>
      <c r="K677" s="11"/>
      <c r="L677" s="11"/>
      <c r="P677" s="11"/>
      <c r="Q677" s="11"/>
      <c r="R677" s="11"/>
      <c r="S677" s="11"/>
      <c r="T677" s="11"/>
      <c r="W677" s="11"/>
      <c r="X677" s="11"/>
      <c r="AC677" s="11"/>
      <c r="AD677" s="11"/>
      <c r="AE677" s="11"/>
      <c r="AG677" s="1"/>
      <c r="AI677" s="1"/>
      <c r="AQ677" s="1"/>
      <c r="AS677" s="1"/>
      <c r="AU677" s="1"/>
      <c r="AZ677" s="1"/>
      <c r="BA677" s="1"/>
      <c r="BB677" s="1"/>
      <c r="BD677" s="1"/>
      <c r="BG677" s="1"/>
    </row>
    <row r="678" spans="1:59">
      <c r="A678" s="11"/>
      <c r="B678" s="317"/>
      <c r="C678" s="11"/>
      <c r="D678" s="11"/>
      <c r="F678" s="358"/>
      <c r="G678" s="11"/>
      <c r="H678" s="11"/>
      <c r="I678" s="526"/>
      <c r="J678" s="11"/>
      <c r="K678" s="11"/>
      <c r="L678" s="11"/>
      <c r="P678" s="11"/>
      <c r="Q678" s="11"/>
      <c r="R678" s="11"/>
      <c r="S678" s="11"/>
      <c r="T678" s="11"/>
      <c r="W678" s="11"/>
      <c r="X678" s="11"/>
      <c r="AC678" s="11"/>
      <c r="AD678" s="11"/>
      <c r="AE678" s="11"/>
      <c r="AG678" s="1"/>
      <c r="AI678" s="1"/>
      <c r="AQ678" s="1"/>
      <c r="AS678" s="1"/>
      <c r="AU678" s="1"/>
      <c r="AZ678" s="1"/>
      <c r="BA678" s="1"/>
      <c r="BB678" s="1"/>
      <c r="BD678" s="1"/>
      <c r="BG678" s="1"/>
    </row>
    <row r="679" spans="1:59">
      <c r="A679" s="11"/>
      <c r="B679" s="317"/>
      <c r="C679" s="11"/>
      <c r="D679" s="11"/>
      <c r="F679" s="358"/>
      <c r="G679" s="11"/>
      <c r="H679" s="11"/>
      <c r="I679" s="526"/>
      <c r="J679" s="11"/>
      <c r="K679" s="11"/>
      <c r="L679" s="11"/>
      <c r="P679" s="11"/>
      <c r="Q679" s="11"/>
      <c r="R679" s="11"/>
      <c r="S679" s="11"/>
      <c r="T679" s="11"/>
      <c r="W679" s="11"/>
      <c r="X679" s="11"/>
      <c r="AC679" s="11"/>
      <c r="AD679" s="11"/>
      <c r="AE679" s="11"/>
      <c r="AG679" s="1"/>
      <c r="AI679" s="1"/>
      <c r="AQ679" s="1"/>
      <c r="AS679" s="1"/>
      <c r="AU679" s="1"/>
      <c r="AZ679" s="1"/>
      <c r="BA679" s="1"/>
      <c r="BB679" s="1"/>
      <c r="BD679" s="1"/>
      <c r="BG679" s="1"/>
    </row>
    <row r="680" spans="1:59">
      <c r="A680" s="11"/>
      <c r="B680" s="317"/>
      <c r="C680" s="11"/>
      <c r="D680" s="11"/>
      <c r="F680" s="358"/>
      <c r="G680" s="11"/>
      <c r="H680" s="11"/>
      <c r="I680" s="526"/>
      <c r="J680" s="11"/>
      <c r="K680" s="11"/>
      <c r="L680" s="11"/>
      <c r="P680" s="11"/>
      <c r="Q680" s="11"/>
      <c r="R680" s="11"/>
      <c r="S680" s="11"/>
      <c r="T680" s="11"/>
      <c r="W680" s="11"/>
      <c r="X680" s="11"/>
      <c r="AC680" s="11"/>
      <c r="AD680" s="11"/>
      <c r="AE680" s="11"/>
      <c r="AG680" s="1"/>
      <c r="AI680" s="1"/>
      <c r="AQ680" s="1"/>
      <c r="AS680" s="1"/>
      <c r="AU680" s="1"/>
      <c r="AZ680" s="1"/>
      <c r="BA680" s="1"/>
      <c r="BB680" s="1"/>
      <c r="BD680" s="1"/>
      <c r="BG680" s="1"/>
    </row>
    <row r="681" spans="1:59">
      <c r="A681" s="11"/>
      <c r="B681" s="317"/>
      <c r="C681" s="11"/>
      <c r="D681" s="11"/>
      <c r="F681" s="358"/>
      <c r="G681" s="11"/>
      <c r="H681" s="11"/>
      <c r="I681" s="526"/>
      <c r="J681" s="11"/>
      <c r="K681" s="11"/>
      <c r="L681" s="11"/>
      <c r="P681" s="11"/>
      <c r="Q681" s="11"/>
      <c r="R681" s="11"/>
      <c r="S681" s="11"/>
      <c r="T681" s="11"/>
      <c r="W681" s="11"/>
      <c r="X681" s="11"/>
      <c r="AC681" s="11"/>
      <c r="AD681" s="11"/>
      <c r="AE681" s="11"/>
      <c r="AG681" s="1"/>
      <c r="AI681" s="1"/>
      <c r="AQ681" s="1"/>
      <c r="AS681" s="1"/>
      <c r="AU681" s="1"/>
      <c r="AZ681" s="1"/>
      <c r="BA681" s="1"/>
      <c r="BB681" s="1"/>
      <c r="BD681" s="1"/>
      <c r="BG681" s="1"/>
    </row>
    <row r="682" spans="1:59">
      <c r="A682" s="11"/>
      <c r="B682" s="317"/>
      <c r="C682" s="11"/>
      <c r="D682" s="11"/>
      <c r="F682" s="358"/>
      <c r="G682" s="11"/>
      <c r="H682" s="11"/>
      <c r="I682" s="526"/>
      <c r="J682" s="11"/>
      <c r="K682" s="11"/>
      <c r="L682" s="11"/>
      <c r="P682" s="11"/>
      <c r="Q682" s="11"/>
      <c r="R682" s="11"/>
      <c r="S682" s="11"/>
      <c r="T682" s="11"/>
      <c r="W682" s="11"/>
      <c r="X682" s="11"/>
      <c r="AC682" s="11"/>
      <c r="AD682" s="11"/>
      <c r="AE682" s="11"/>
      <c r="AG682" s="1"/>
      <c r="AI682" s="1"/>
      <c r="AQ682" s="1"/>
      <c r="AS682" s="1"/>
      <c r="AU682" s="1"/>
      <c r="AZ682" s="1"/>
      <c r="BA682" s="1"/>
      <c r="BB682" s="1"/>
      <c r="BD682" s="1"/>
      <c r="BG682" s="1"/>
    </row>
    <row r="683" spans="1:59">
      <c r="A683" s="11"/>
      <c r="B683" s="317"/>
      <c r="C683" s="11"/>
      <c r="D683" s="11"/>
      <c r="F683" s="358"/>
      <c r="G683" s="11"/>
      <c r="H683" s="11"/>
      <c r="I683" s="526"/>
      <c r="J683" s="11"/>
      <c r="K683" s="11"/>
      <c r="L683" s="11"/>
      <c r="P683" s="11"/>
      <c r="Q683" s="11"/>
      <c r="R683" s="11"/>
      <c r="S683" s="11"/>
      <c r="T683" s="11"/>
      <c r="W683" s="11"/>
      <c r="X683" s="11"/>
      <c r="AC683" s="11"/>
      <c r="AD683" s="11"/>
      <c r="AE683" s="11"/>
      <c r="AG683" s="1"/>
      <c r="AI683" s="1"/>
      <c r="AQ683" s="1"/>
      <c r="AS683" s="1"/>
      <c r="AU683" s="1"/>
      <c r="AZ683" s="1"/>
      <c r="BA683" s="1"/>
      <c r="BB683" s="1"/>
      <c r="BD683" s="1"/>
      <c r="BG683" s="1"/>
    </row>
    <row r="684" spans="1:59">
      <c r="A684" s="11"/>
      <c r="B684" s="317"/>
      <c r="C684" s="11"/>
      <c r="D684" s="11"/>
      <c r="F684" s="358"/>
      <c r="G684" s="11"/>
      <c r="H684" s="11"/>
      <c r="I684" s="526"/>
      <c r="J684" s="11"/>
      <c r="K684" s="11"/>
      <c r="L684" s="11"/>
      <c r="P684" s="11"/>
      <c r="Q684" s="11"/>
      <c r="R684" s="11"/>
      <c r="S684" s="11"/>
      <c r="T684" s="11"/>
      <c r="W684" s="11"/>
      <c r="X684" s="11"/>
      <c r="AC684" s="11"/>
      <c r="AD684" s="11"/>
      <c r="AE684" s="11"/>
      <c r="AG684" s="1"/>
      <c r="AI684" s="1"/>
      <c r="AQ684" s="1"/>
      <c r="AS684" s="1"/>
      <c r="AU684" s="1"/>
      <c r="AZ684" s="1"/>
      <c r="BA684" s="1"/>
      <c r="BB684" s="1"/>
      <c r="BD684" s="1"/>
      <c r="BG684" s="1"/>
    </row>
    <row r="685" spans="1:59">
      <c r="A685" s="11"/>
      <c r="B685" s="317"/>
      <c r="C685" s="11"/>
      <c r="D685" s="11"/>
      <c r="F685" s="358"/>
      <c r="G685" s="11"/>
      <c r="H685" s="11"/>
      <c r="I685" s="526"/>
      <c r="J685" s="11"/>
      <c r="K685" s="11"/>
      <c r="L685" s="11"/>
      <c r="P685" s="11"/>
      <c r="Q685" s="11"/>
      <c r="R685" s="11"/>
      <c r="S685" s="11"/>
      <c r="T685" s="11"/>
      <c r="W685" s="11"/>
      <c r="X685" s="11"/>
      <c r="AC685" s="11"/>
      <c r="AD685" s="11"/>
      <c r="AE685" s="11"/>
      <c r="AG685" s="1"/>
      <c r="AI685" s="1"/>
      <c r="AQ685" s="1"/>
      <c r="AS685" s="1"/>
      <c r="AU685" s="1"/>
      <c r="AZ685" s="1"/>
      <c r="BA685" s="1"/>
      <c r="BB685" s="1"/>
      <c r="BD685" s="1"/>
      <c r="BG685" s="1"/>
    </row>
    <row r="686" spans="1:59">
      <c r="A686" s="11"/>
      <c r="B686" s="317"/>
      <c r="C686" s="11"/>
      <c r="D686" s="11"/>
      <c r="F686" s="358"/>
      <c r="G686" s="11"/>
      <c r="H686" s="11"/>
      <c r="I686" s="526"/>
      <c r="J686" s="11"/>
      <c r="K686" s="11"/>
      <c r="L686" s="11"/>
      <c r="P686" s="11"/>
      <c r="Q686" s="11"/>
      <c r="R686" s="11"/>
      <c r="S686" s="11"/>
      <c r="T686" s="11"/>
      <c r="W686" s="11"/>
      <c r="X686" s="11"/>
      <c r="AC686" s="11"/>
      <c r="AD686" s="11"/>
      <c r="AE686" s="11"/>
      <c r="AG686" s="1"/>
      <c r="AI686" s="1"/>
      <c r="AQ686" s="1"/>
      <c r="AS686" s="1"/>
      <c r="AU686" s="1"/>
      <c r="AZ686" s="1"/>
      <c r="BA686" s="1"/>
      <c r="BB686" s="1"/>
      <c r="BD686" s="1"/>
      <c r="BG686" s="1"/>
    </row>
    <row r="687" spans="1:59">
      <c r="A687" s="11"/>
      <c r="B687" s="317"/>
      <c r="C687" s="11"/>
      <c r="D687" s="11"/>
      <c r="F687" s="358"/>
      <c r="G687" s="11"/>
      <c r="H687" s="11"/>
      <c r="I687" s="526"/>
      <c r="J687" s="11"/>
      <c r="K687" s="11"/>
      <c r="L687" s="11"/>
      <c r="P687" s="11"/>
      <c r="Q687" s="11"/>
      <c r="R687" s="11"/>
      <c r="S687" s="11"/>
      <c r="T687" s="11"/>
      <c r="W687" s="11"/>
      <c r="X687" s="11"/>
      <c r="AC687" s="11"/>
      <c r="AD687" s="11"/>
      <c r="AE687" s="11"/>
      <c r="AG687" s="1"/>
      <c r="AI687" s="1"/>
      <c r="AQ687" s="1"/>
      <c r="AS687" s="1"/>
      <c r="AU687" s="1"/>
      <c r="AZ687" s="1"/>
      <c r="BA687" s="1"/>
      <c r="BB687" s="1"/>
      <c r="BD687" s="1"/>
      <c r="BG687" s="1"/>
    </row>
    <row r="688" spans="1:59">
      <c r="A688" s="11"/>
      <c r="B688" s="317"/>
      <c r="C688" s="11"/>
      <c r="D688" s="11"/>
      <c r="F688" s="358"/>
      <c r="G688" s="11"/>
      <c r="H688" s="11"/>
      <c r="I688" s="526"/>
      <c r="J688" s="11"/>
      <c r="K688" s="11"/>
      <c r="L688" s="11"/>
      <c r="P688" s="11"/>
      <c r="Q688" s="11"/>
      <c r="R688" s="11"/>
      <c r="S688" s="11"/>
      <c r="T688" s="11"/>
      <c r="W688" s="11"/>
      <c r="X688" s="11"/>
      <c r="AC688" s="11"/>
      <c r="AD688" s="11"/>
      <c r="AE688" s="11"/>
      <c r="AG688" s="1"/>
      <c r="AI688" s="1"/>
      <c r="AQ688" s="1"/>
      <c r="AS688" s="1"/>
      <c r="AU688" s="1"/>
      <c r="AZ688" s="1"/>
      <c r="BA688" s="1"/>
      <c r="BB688" s="1"/>
      <c r="BD688" s="1"/>
      <c r="BG688" s="1"/>
    </row>
    <row r="689" spans="1:59">
      <c r="A689" s="11"/>
      <c r="B689" s="317"/>
      <c r="C689" s="11"/>
      <c r="D689" s="11"/>
      <c r="F689" s="358"/>
      <c r="G689" s="11"/>
      <c r="H689" s="11"/>
      <c r="I689" s="526"/>
      <c r="J689" s="11"/>
      <c r="K689" s="11"/>
      <c r="L689" s="11"/>
      <c r="P689" s="11"/>
      <c r="Q689" s="11"/>
      <c r="R689" s="11"/>
      <c r="S689" s="11"/>
      <c r="T689" s="11"/>
      <c r="W689" s="11"/>
      <c r="X689" s="11"/>
      <c r="AC689" s="11"/>
      <c r="AD689" s="11"/>
      <c r="AE689" s="11"/>
      <c r="AG689" s="1"/>
      <c r="AI689" s="1"/>
      <c r="AQ689" s="1"/>
      <c r="AS689" s="1"/>
      <c r="AU689" s="1"/>
      <c r="AZ689" s="1"/>
      <c r="BA689" s="1"/>
      <c r="BB689" s="1"/>
      <c r="BD689" s="1"/>
      <c r="BG689" s="1"/>
    </row>
    <row r="690" spans="1:59">
      <c r="A690" s="11"/>
      <c r="B690" s="317"/>
      <c r="C690" s="11"/>
      <c r="D690" s="11"/>
      <c r="F690" s="358"/>
      <c r="G690" s="11"/>
      <c r="H690" s="11"/>
      <c r="I690" s="526"/>
      <c r="J690" s="11"/>
      <c r="K690" s="11"/>
      <c r="L690" s="11"/>
      <c r="P690" s="11"/>
      <c r="Q690" s="11"/>
      <c r="R690" s="11"/>
      <c r="S690" s="11"/>
      <c r="T690" s="11"/>
      <c r="W690" s="11"/>
      <c r="X690" s="11"/>
      <c r="AC690" s="11"/>
      <c r="AD690" s="11"/>
      <c r="AE690" s="11"/>
      <c r="AG690" s="1"/>
      <c r="AI690" s="1"/>
      <c r="AQ690" s="1"/>
      <c r="AS690" s="1"/>
      <c r="AU690" s="1"/>
      <c r="AZ690" s="1"/>
      <c r="BA690" s="1"/>
      <c r="BB690" s="1"/>
      <c r="BD690" s="1"/>
      <c r="BG690" s="1"/>
    </row>
    <row r="691" spans="1:59">
      <c r="A691" s="11"/>
      <c r="B691" s="317"/>
      <c r="C691" s="11"/>
      <c r="D691" s="11"/>
      <c r="F691" s="358"/>
      <c r="G691" s="11"/>
      <c r="H691" s="11"/>
      <c r="I691" s="526"/>
      <c r="J691" s="11"/>
      <c r="K691" s="11"/>
      <c r="L691" s="11"/>
      <c r="P691" s="11"/>
      <c r="Q691" s="11"/>
      <c r="R691" s="11"/>
      <c r="S691" s="11"/>
      <c r="T691" s="11"/>
      <c r="W691" s="11"/>
      <c r="X691" s="11"/>
      <c r="AC691" s="11"/>
      <c r="AD691" s="11"/>
      <c r="AE691" s="11"/>
      <c r="AG691" s="1"/>
      <c r="AI691" s="1"/>
      <c r="AQ691" s="1"/>
      <c r="AS691" s="1"/>
      <c r="AU691" s="1"/>
      <c r="AZ691" s="1"/>
      <c r="BA691" s="1"/>
      <c r="BB691" s="1"/>
      <c r="BD691" s="1"/>
      <c r="BG691" s="1"/>
    </row>
    <row r="692" spans="1:59">
      <c r="A692" s="11"/>
      <c r="B692" s="317"/>
      <c r="C692" s="11"/>
      <c r="D692" s="11"/>
      <c r="F692" s="358"/>
      <c r="G692" s="11"/>
      <c r="H692" s="11"/>
      <c r="I692" s="526"/>
      <c r="J692" s="11"/>
      <c r="K692" s="11"/>
      <c r="L692" s="11"/>
      <c r="P692" s="11"/>
      <c r="Q692" s="11"/>
      <c r="R692" s="11"/>
      <c r="S692" s="11"/>
      <c r="T692" s="11"/>
      <c r="W692" s="11"/>
      <c r="X692" s="11"/>
      <c r="AC692" s="11"/>
      <c r="AD692" s="11"/>
      <c r="AE692" s="11"/>
      <c r="AG692" s="1"/>
      <c r="AI692" s="1"/>
      <c r="AQ692" s="1"/>
      <c r="AS692" s="1"/>
      <c r="AU692" s="1"/>
      <c r="AZ692" s="1"/>
      <c r="BA692" s="1"/>
      <c r="BB692" s="1"/>
      <c r="BD692" s="1"/>
      <c r="BG692" s="1"/>
    </row>
    <row r="693" spans="1:59">
      <c r="A693" s="11"/>
      <c r="B693" s="317"/>
      <c r="C693" s="11"/>
      <c r="D693" s="11"/>
      <c r="F693" s="358"/>
      <c r="G693" s="11"/>
      <c r="H693" s="11"/>
      <c r="I693" s="526"/>
      <c r="J693" s="11"/>
      <c r="K693" s="11"/>
      <c r="L693" s="11"/>
      <c r="P693" s="11"/>
      <c r="Q693" s="11"/>
      <c r="R693" s="11"/>
      <c r="S693" s="11"/>
      <c r="T693" s="11"/>
      <c r="W693" s="11"/>
      <c r="X693" s="11"/>
      <c r="AC693" s="11"/>
      <c r="AD693" s="11"/>
      <c r="AE693" s="11"/>
      <c r="AG693" s="1"/>
      <c r="AI693" s="1"/>
      <c r="AQ693" s="1"/>
      <c r="AS693" s="1"/>
      <c r="AU693" s="1"/>
      <c r="AZ693" s="1"/>
      <c r="BA693" s="1"/>
      <c r="BB693" s="1"/>
      <c r="BD693" s="1"/>
      <c r="BG693" s="1"/>
    </row>
    <row r="694" spans="1:59">
      <c r="A694" s="11"/>
      <c r="B694" s="317"/>
      <c r="C694" s="11"/>
      <c r="D694" s="11"/>
      <c r="F694" s="358"/>
      <c r="G694" s="11"/>
      <c r="H694" s="11"/>
      <c r="I694" s="526"/>
      <c r="J694" s="11"/>
      <c r="K694" s="11"/>
      <c r="L694" s="11"/>
      <c r="P694" s="11"/>
      <c r="Q694" s="11"/>
      <c r="R694" s="11"/>
      <c r="S694" s="11"/>
      <c r="T694" s="11"/>
      <c r="W694" s="11"/>
      <c r="X694" s="11"/>
      <c r="AC694" s="11"/>
      <c r="AD694" s="11"/>
      <c r="AE694" s="11"/>
      <c r="AG694" s="1"/>
      <c r="AI694" s="1"/>
      <c r="AQ694" s="1"/>
      <c r="AS694" s="1"/>
      <c r="AU694" s="1"/>
      <c r="AZ694" s="1"/>
      <c r="BA694" s="1"/>
      <c r="BB694" s="1"/>
      <c r="BD694" s="1"/>
      <c r="BG694" s="1"/>
    </row>
    <row r="695" spans="1:59">
      <c r="A695" s="11"/>
      <c r="B695" s="317"/>
      <c r="C695" s="11"/>
      <c r="D695" s="11"/>
      <c r="F695" s="358"/>
      <c r="G695" s="11"/>
      <c r="H695" s="11"/>
      <c r="I695" s="526"/>
      <c r="J695" s="11"/>
      <c r="K695" s="11"/>
      <c r="L695" s="11"/>
      <c r="P695" s="11"/>
      <c r="Q695" s="11"/>
      <c r="R695" s="11"/>
      <c r="S695" s="11"/>
      <c r="T695" s="11"/>
      <c r="W695" s="11"/>
      <c r="X695" s="11"/>
      <c r="AC695" s="11"/>
      <c r="AD695" s="11"/>
      <c r="AE695" s="11"/>
      <c r="AG695" s="1"/>
      <c r="AI695" s="1"/>
      <c r="AQ695" s="1"/>
      <c r="AS695" s="1"/>
      <c r="AU695" s="1"/>
      <c r="AZ695" s="1"/>
      <c r="BA695" s="1"/>
      <c r="BB695" s="1"/>
      <c r="BD695" s="1"/>
      <c r="BG695" s="1"/>
    </row>
    <row r="696" spans="1:59">
      <c r="A696" s="11"/>
      <c r="B696" s="317"/>
      <c r="C696" s="11"/>
      <c r="D696" s="11"/>
      <c r="F696" s="358"/>
      <c r="G696" s="11"/>
      <c r="H696" s="11"/>
      <c r="I696" s="526"/>
      <c r="J696" s="11"/>
      <c r="K696" s="11"/>
      <c r="L696" s="11"/>
      <c r="P696" s="11"/>
      <c r="Q696" s="11"/>
      <c r="R696" s="11"/>
      <c r="S696" s="11"/>
      <c r="T696" s="11"/>
      <c r="W696" s="11"/>
      <c r="X696" s="11"/>
      <c r="AC696" s="11"/>
      <c r="AD696" s="11"/>
      <c r="AE696" s="11"/>
      <c r="AG696" s="1"/>
      <c r="AI696" s="1"/>
      <c r="AQ696" s="1"/>
      <c r="AS696" s="1"/>
      <c r="AU696" s="1"/>
      <c r="AZ696" s="1"/>
      <c r="BA696" s="1"/>
      <c r="BB696" s="1"/>
      <c r="BD696" s="1"/>
      <c r="BG696" s="1"/>
    </row>
    <row r="697" spans="1:59">
      <c r="A697" s="11"/>
      <c r="B697" s="317"/>
      <c r="C697" s="11"/>
      <c r="D697" s="11"/>
      <c r="F697" s="358"/>
      <c r="G697" s="11"/>
      <c r="H697" s="11"/>
      <c r="I697" s="526"/>
      <c r="J697" s="11"/>
      <c r="K697" s="11"/>
      <c r="L697" s="11"/>
      <c r="P697" s="11"/>
      <c r="Q697" s="11"/>
      <c r="R697" s="11"/>
      <c r="S697" s="11"/>
      <c r="T697" s="11"/>
      <c r="W697" s="11"/>
      <c r="X697" s="11"/>
      <c r="AC697" s="11"/>
      <c r="AD697" s="11"/>
      <c r="AE697" s="11"/>
      <c r="AG697" s="1"/>
      <c r="AI697" s="1"/>
      <c r="AQ697" s="1"/>
      <c r="AS697" s="1"/>
      <c r="AU697" s="1"/>
      <c r="AZ697" s="1"/>
      <c r="BA697" s="1"/>
      <c r="BB697" s="1"/>
      <c r="BD697" s="1"/>
      <c r="BG697" s="1"/>
    </row>
    <row r="698" spans="1:59">
      <c r="A698" s="11"/>
      <c r="B698" s="317"/>
      <c r="C698" s="11"/>
      <c r="D698" s="11"/>
      <c r="F698" s="358"/>
      <c r="G698" s="11"/>
      <c r="H698" s="11"/>
      <c r="I698" s="526"/>
      <c r="J698" s="11"/>
      <c r="K698" s="11"/>
      <c r="L698" s="11"/>
      <c r="P698" s="11"/>
      <c r="Q698" s="11"/>
      <c r="R698" s="11"/>
      <c r="S698" s="11"/>
      <c r="T698" s="11"/>
      <c r="W698" s="11"/>
      <c r="X698" s="11"/>
      <c r="AC698" s="11"/>
      <c r="AD698" s="11"/>
      <c r="AE698" s="11"/>
      <c r="AG698" s="1"/>
      <c r="AI698" s="1"/>
      <c r="AQ698" s="1"/>
      <c r="AS698" s="1"/>
      <c r="AU698" s="1"/>
      <c r="AZ698" s="1"/>
      <c r="BA698" s="1"/>
      <c r="BB698" s="1"/>
      <c r="BD698" s="1"/>
      <c r="BG698" s="1"/>
    </row>
    <row r="699" spans="1:59">
      <c r="A699" s="11"/>
      <c r="B699" s="317"/>
      <c r="C699" s="11"/>
      <c r="D699" s="11"/>
      <c r="F699" s="358"/>
      <c r="G699" s="11"/>
      <c r="H699" s="11"/>
      <c r="I699" s="526"/>
      <c r="J699" s="11"/>
      <c r="K699" s="11"/>
      <c r="L699" s="11"/>
      <c r="P699" s="11"/>
      <c r="Q699" s="11"/>
      <c r="R699" s="11"/>
      <c r="S699" s="11"/>
      <c r="T699" s="11"/>
      <c r="W699" s="11"/>
      <c r="X699" s="11"/>
      <c r="AC699" s="11"/>
      <c r="AD699" s="11"/>
      <c r="AE699" s="11"/>
      <c r="AG699" s="1"/>
      <c r="AI699" s="1"/>
      <c r="AQ699" s="1"/>
      <c r="AS699" s="1"/>
      <c r="AU699" s="1"/>
      <c r="AZ699" s="1"/>
      <c r="BA699" s="1"/>
      <c r="BB699" s="1"/>
      <c r="BD699" s="1"/>
      <c r="BG699" s="1"/>
    </row>
    <row r="700" spans="1:59">
      <c r="A700" s="11"/>
      <c r="B700" s="317"/>
      <c r="C700" s="11"/>
      <c r="D700" s="11"/>
      <c r="F700" s="358"/>
      <c r="G700" s="11"/>
      <c r="H700" s="11"/>
      <c r="I700" s="526"/>
      <c r="J700" s="11"/>
      <c r="K700" s="11"/>
      <c r="L700" s="11"/>
      <c r="P700" s="11"/>
      <c r="Q700" s="11"/>
      <c r="R700" s="11"/>
      <c r="S700" s="11"/>
      <c r="T700" s="11"/>
      <c r="W700" s="11"/>
      <c r="X700" s="11"/>
      <c r="AC700" s="11"/>
      <c r="AD700" s="11"/>
      <c r="AE700" s="11"/>
      <c r="AG700" s="1"/>
      <c r="AI700" s="1"/>
      <c r="AQ700" s="1"/>
      <c r="AS700" s="1"/>
      <c r="AU700" s="1"/>
      <c r="AZ700" s="1"/>
      <c r="BA700" s="1"/>
      <c r="BB700" s="1"/>
      <c r="BD700" s="1"/>
      <c r="BG700" s="1"/>
    </row>
    <row r="701" spans="1:59">
      <c r="A701" s="11"/>
      <c r="B701" s="317"/>
      <c r="C701" s="11"/>
      <c r="D701" s="11"/>
      <c r="F701" s="358"/>
      <c r="G701" s="11"/>
      <c r="H701" s="11"/>
      <c r="I701" s="526"/>
      <c r="J701" s="11"/>
      <c r="K701" s="11"/>
      <c r="L701" s="11"/>
      <c r="P701" s="11"/>
      <c r="Q701" s="11"/>
      <c r="R701" s="11"/>
      <c r="S701" s="11"/>
      <c r="T701" s="11"/>
      <c r="W701" s="11"/>
      <c r="X701" s="11"/>
      <c r="AC701" s="11"/>
      <c r="AD701" s="11"/>
      <c r="AE701" s="11"/>
      <c r="AG701" s="1"/>
      <c r="AI701" s="1"/>
      <c r="AQ701" s="1"/>
      <c r="AS701" s="1"/>
      <c r="AU701" s="1"/>
      <c r="AZ701" s="1"/>
      <c r="BA701" s="1"/>
      <c r="BB701" s="1"/>
      <c r="BD701" s="1"/>
      <c r="BG701" s="1"/>
    </row>
    <row r="702" spans="1:59">
      <c r="A702" s="11"/>
      <c r="B702" s="317"/>
      <c r="C702" s="11"/>
      <c r="D702" s="11"/>
      <c r="F702" s="358"/>
      <c r="G702" s="11"/>
      <c r="H702" s="11"/>
      <c r="I702" s="526"/>
      <c r="J702" s="11"/>
      <c r="K702" s="11"/>
      <c r="L702" s="11"/>
      <c r="P702" s="11"/>
      <c r="Q702" s="11"/>
      <c r="R702" s="11"/>
      <c r="S702" s="11"/>
      <c r="T702" s="11"/>
      <c r="W702" s="11"/>
      <c r="X702" s="11"/>
      <c r="AC702" s="11"/>
      <c r="AD702" s="11"/>
      <c r="AE702" s="11"/>
      <c r="AG702" s="1"/>
      <c r="AI702" s="1"/>
      <c r="AQ702" s="1"/>
      <c r="AS702" s="1"/>
      <c r="AU702" s="1"/>
      <c r="AZ702" s="1"/>
      <c r="BA702" s="1"/>
      <c r="BB702" s="1"/>
      <c r="BD702" s="1"/>
      <c r="BG702" s="1"/>
    </row>
    <row r="703" spans="1:59">
      <c r="A703" s="11"/>
      <c r="B703" s="317"/>
      <c r="C703" s="11"/>
      <c r="D703" s="11"/>
      <c r="F703" s="358"/>
      <c r="G703" s="11"/>
      <c r="H703" s="11"/>
      <c r="I703" s="526"/>
      <c r="J703" s="11"/>
      <c r="K703" s="11"/>
      <c r="L703" s="11"/>
      <c r="P703" s="11"/>
      <c r="Q703" s="11"/>
      <c r="R703" s="11"/>
      <c r="S703" s="11"/>
      <c r="T703" s="11"/>
      <c r="W703" s="11"/>
      <c r="X703" s="11"/>
      <c r="AC703" s="11"/>
      <c r="AD703" s="11"/>
      <c r="AE703" s="11"/>
      <c r="AG703" s="1"/>
      <c r="AI703" s="1"/>
      <c r="AQ703" s="1"/>
      <c r="AS703" s="1"/>
      <c r="AU703" s="1"/>
      <c r="AZ703" s="1"/>
      <c r="BA703" s="1"/>
      <c r="BB703" s="1"/>
      <c r="BD703" s="1"/>
      <c r="BG703" s="1"/>
    </row>
    <row r="704" spans="1:59">
      <c r="A704" s="11"/>
      <c r="B704" s="317"/>
      <c r="C704" s="11"/>
      <c r="D704" s="11"/>
      <c r="F704" s="358"/>
      <c r="G704" s="11"/>
      <c r="H704" s="11"/>
      <c r="I704" s="526"/>
      <c r="J704" s="11"/>
      <c r="K704" s="11"/>
      <c r="L704" s="11"/>
      <c r="P704" s="11"/>
      <c r="Q704" s="11"/>
      <c r="R704" s="11"/>
      <c r="S704" s="11"/>
      <c r="T704" s="11"/>
      <c r="W704" s="11"/>
      <c r="X704" s="11"/>
      <c r="AC704" s="11"/>
      <c r="AD704" s="11"/>
      <c r="AE704" s="11"/>
      <c r="AG704" s="1"/>
      <c r="AI704" s="1"/>
      <c r="AQ704" s="1"/>
      <c r="AS704" s="1"/>
      <c r="AU704" s="1"/>
      <c r="AZ704" s="1"/>
      <c r="BA704" s="1"/>
      <c r="BB704" s="1"/>
      <c r="BD704" s="1"/>
      <c r="BG704" s="1"/>
    </row>
    <row r="705" spans="1:59">
      <c r="A705" s="11"/>
      <c r="B705" s="317"/>
      <c r="C705" s="11"/>
      <c r="D705" s="11"/>
      <c r="F705" s="358"/>
      <c r="G705" s="11"/>
      <c r="H705" s="11"/>
      <c r="I705" s="526"/>
      <c r="J705" s="11"/>
      <c r="K705" s="11"/>
      <c r="L705" s="11"/>
      <c r="P705" s="11"/>
      <c r="Q705" s="11"/>
      <c r="R705" s="11"/>
      <c r="S705" s="11"/>
      <c r="T705" s="11"/>
      <c r="W705" s="11"/>
      <c r="X705" s="11"/>
      <c r="AC705" s="11"/>
      <c r="AD705" s="11"/>
      <c r="AE705" s="11"/>
      <c r="AG705" s="1"/>
      <c r="AI705" s="1"/>
      <c r="AQ705" s="1"/>
      <c r="AS705" s="1"/>
      <c r="AU705" s="1"/>
      <c r="AZ705" s="1"/>
      <c r="BA705" s="1"/>
      <c r="BB705" s="1"/>
      <c r="BD705" s="1"/>
      <c r="BG705" s="1"/>
    </row>
    <row r="706" spans="1:59">
      <c r="A706" s="11"/>
      <c r="B706" s="317"/>
      <c r="C706" s="11"/>
      <c r="D706" s="11"/>
      <c r="F706" s="358"/>
      <c r="G706" s="11"/>
      <c r="H706" s="11"/>
      <c r="I706" s="526"/>
      <c r="J706" s="11"/>
      <c r="K706" s="11"/>
      <c r="L706" s="11"/>
      <c r="P706" s="11"/>
      <c r="Q706" s="11"/>
      <c r="R706" s="11"/>
      <c r="S706" s="11"/>
      <c r="T706" s="11"/>
      <c r="W706" s="11"/>
      <c r="X706" s="11"/>
      <c r="AC706" s="11"/>
      <c r="AD706" s="11"/>
      <c r="AE706" s="11"/>
      <c r="AG706" s="1"/>
      <c r="AI706" s="1"/>
      <c r="AQ706" s="1"/>
      <c r="AS706" s="1"/>
      <c r="AU706" s="1"/>
      <c r="AZ706" s="1"/>
      <c r="BA706" s="1"/>
      <c r="BB706" s="1"/>
      <c r="BD706" s="1"/>
      <c r="BG706" s="1"/>
    </row>
    <row r="707" spans="1:59">
      <c r="A707" s="11"/>
      <c r="B707" s="317"/>
      <c r="C707" s="11"/>
      <c r="D707" s="11"/>
      <c r="F707" s="358"/>
      <c r="G707" s="11"/>
      <c r="H707" s="11"/>
      <c r="I707" s="526"/>
      <c r="J707" s="11"/>
      <c r="K707" s="11"/>
      <c r="L707" s="11"/>
      <c r="P707" s="11"/>
      <c r="Q707" s="11"/>
      <c r="R707" s="11"/>
      <c r="S707" s="11"/>
      <c r="T707" s="11"/>
      <c r="W707" s="11"/>
      <c r="X707" s="11"/>
      <c r="AC707" s="11"/>
      <c r="AD707" s="11"/>
      <c r="AE707" s="11"/>
      <c r="AG707" s="1"/>
      <c r="AI707" s="1"/>
      <c r="AQ707" s="1"/>
      <c r="AS707" s="1"/>
      <c r="AU707" s="1"/>
      <c r="AZ707" s="1"/>
      <c r="BA707" s="1"/>
      <c r="BB707" s="1"/>
      <c r="BD707" s="1"/>
      <c r="BG707" s="1"/>
    </row>
    <row r="708" spans="1:59">
      <c r="A708" s="11"/>
      <c r="B708" s="317"/>
      <c r="C708" s="11"/>
      <c r="D708" s="11"/>
      <c r="F708" s="358"/>
      <c r="G708" s="11"/>
      <c r="H708" s="11"/>
      <c r="I708" s="526"/>
      <c r="J708" s="11"/>
      <c r="K708" s="11"/>
      <c r="L708" s="11"/>
      <c r="P708" s="11"/>
      <c r="Q708" s="11"/>
      <c r="R708" s="11"/>
      <c r="S708" s="11"/>
      <c r="T708" s="11"/>
      <c r="W708" s="11"/>
      <c r="X708" s="11"/>
      <c r="AC708" s="11"/>
      <c r="AD708" s="11"/>
      <c r="AE708" s="11"/>
      <c r="AG708" s="1"/>
      <c r="AI708" s="1"/>
      <c r="AQ708" s="1"/>
      <c r="AS708" s="1"/>
      <c r="AU708" s="1"/>
      <c r="AZ708" s="1"/>
      <c r="BA708" s="1"/>
      <c r="BB708" s="1"/>
      <c r="BD708" s="1"/>
      <c r="BG708" s="1"/>
    </row>
    <row r="709" spans="1:59">
      <c r="A709" s="11"/>
      <c r="B709" s="317"/>
      <c r="C709" s="11"/>
      <c r="D709" s="11"/>
      <c r="F709" s="358"/>
      <c r="G709" s="11"/>
      <c r="H709" s="11"/>
      <c r="I709" s="526"/>
      <c r="J709" s="11"/>
      <c r="K709" s="11"/>
      <c r="L709" s="11"/>
      <c r="P709" s="11"/>
      <c r="Q709" s="11"/>
      <c r="R709" s="11"/>
      <c r="S709" s="11"/>
      <c r="T709" s="11"/>
      <c r="W709" s="11"/>
      <c r="X709" s="11"/>
      <c r="AC709" s="11"/>
      <c r="AD709" s="11"/>
      <c r="AE709" s="11"/>
      <c r="AG709" s="1"/>
      <c r="AI709" s="1"/>
      <c r="AQ709" s="1"/>
      <c r="AS709" s="1"/>
      <c r="AU709" s="1"/>
      <c r="AZ709" s="1"/>
      <c r="BA709" s="1"/>
      <c r="BB709" s="1"/>
      <c r="BD709" s="1"/>
      <c r="BG709" s="1"/>
    </row>
    <row r="710" spans="1:59">
      <c r="A710" s="11"/>
      <c r="B710" s="317"/>
      <c r="C710" s="11"/>
      <c r="D710" s="11"/>
      <c r="F710" s="358"/>
      <c r="G710" s="11"/>
      <c r="H710" s="11"/>
      <c r="I710" s="526"/>
      <c r="J710" s="11"/>
      <c r="K710" s="11"/>
      <c r="L710" s="11"/>
      <c r="P710" s="11"/>
      <c r="Q710" s="11"/>
      <c r="R710" s="11"/>
      <c r="S710" s="11"/>
      <c r="T710" s="11"/>
      <c r="W710" s="11"/>
      <c r="X710" s="11"/>
      <c r="AC710" s="11"/>
      <c r="AD710" s="11"/>
      <c r="AE710" s="11"/>
      <c r="AG710" s="1"/>
      <c r="AI710" s="1"/>
      <c r="AQ710" s="1"/>
      <c r="AS710" s="1"/>
      <c r="AU710" s="1"/>
      <c r="AZ710" s="1"/>
      <c r="BA710" s="1"/>
      <c r="BB710" s="1"/>
      <c r="BD710" s="1"/>
      <c r="BG710" s="1"/>
    </row>
    <row r="711" spans="1:59">
      <c r="A711" s="11"/>
      <c r="B711" s="317"/>
      <c r="C711" s="11"/>
      <c r="D711" s="11"/>
      <c r="F711" s="358"/>
      <c r="G711" s="11"/>
      <c r="H711" s="11"/>
      <c r="I711" s="526"/>
      <c r="J711" s="11"/>
      <c r="K711" s="11"/>
      <c r="L711" s="11"/>
      <c r="P711" s="11"/>
      <c r="Q711" s="11"/>
      <c r="R711" s="11"/>
      <c r="S711" s="11"/>
      <c r="T711" s="11"/>
      <c r="W711" s="11"/>
      <c r="X711" s="11"/>
      <c r="AC711" s="11"/>
      <c r="AD711" s="11"/>
      <c r="AE711" s="11"/>
      <c r="AG711" s="1"/>
      <c r="AI711" s="1"/>
      <c r="AQ711" s="1"/>
      <c r="AS711" s="1"/>
      <c r="AU711" s="1"/>
      <c r="AZ711" s="1"/>
      <c r="BA711" s="1"/>
      <c r="BB711" s="1"/>
      <c r="BD711" s="1"/>
      <c r="BG711" s="1"/>
    </row>
    <row r="712" spans="1:59">
      <c r="A712" s="11"/>
      <c r="B712" s="317"/>
      <c r="C712" s="11"/>
      <c r="D712" s="11"/>
      <c r="F712" s="358"/>
      <c r="G712" s="11"/>
      <c r="H712" s="11"/>
      <c r="I712" s="526"/>
      <c r="J712" s="11"/>
      <c r="K712" s="11"/>
      <c r="L712" s="11"/>
      <c r="P712" s="11"/>
      <c r="Q712" s="11"/>
      <c r="R712" s="11"/>
      <c r="S712" s="11"/>
      <c r="T712" s="11"/>
      <c r="W712" s="11"/>
      <c r="X712" s="11"/>
      <c r="AC712" s="11"/>
      <c r="AD712" s="11"/>
      <c r="AE712" s="11"/>
      <c r="AG712" s="1"/>
      <c r="AI712" s="1"/>
      <c r="AQ712" s="1"/>
      <c r="AS712" s="1"/>
      <c r="AU712" s="1"/>
      <c r="AZ712" s="1"/>
      <c r="BA712" s="1"/>
      <c r="BB712" s="1"/>
      <c r="BD712" s="1"/>
      <c r="BG712" s="1"/>
    </row>
    <row r="713" spans="1:59">
      <c r="A713" s="11"/>
      <c r="B713" s="317"/>
      <c r="C713" s="11"/>
      <c r="D713" s="11"/>
      <c r="F713" s="358"/>
      <c r="G713" s="11"/>
      <c r="H713" s="11"/>
      <c r="I713" s="526"/>
      <c r="J713" s="11"/>
      <c r="K713" s="11"/>
      <c r="L713" s="11"/>
      <c r="P713" s="11"/>
      <c r="Q713" s="11"/>
      <c r="R713" s="11"/>
      <c r="S713" s="11"/>
      <c r="T713" s="11"/>
      <c r="W713" s="11"/>
      <c r="X713" s="11"/>
      <c r="AC713" s="11"/>
      <c r="AD713" s="11"/>
      <c r="AE713" s="11"/>
      <c r="AG713" s="1"/>
      <c r="AI713" s="1"/>
      <c r="AQ713" s="1"/>
      <c r="AS713" s="1"/>
      <c r="AU713" s="1"/>
      <c r="AZ713" s="1"/>
      <c r="BA713" s="1"/>
      <c r="BB713" s="1"/>
      <c r="BD713" s="1"/>
      <c r="BG713" s="1"/>
    </row>
    <row r="714" spans="1:59">
      <c r="A714" s="11"/>
      <c r="B714" s="317"/>
      <c r="C714" s="11"/>
      <c r="D714" s="11"/>
      <c r="F714" s="358"/>
      <c r="G714" s="11"/>
      <c r="H714" s="11"/>
      <c r="I714" s="526"/>
      <c r="J714" s="11"/>
      <c r="K714" s="11"/>
      <c r="L714" s="11"/>
      <c r="P714" s="11"/>
      <c r="Q714" s="11"/>
      <c r="R714" s="11"/>
      <c r="S714" s="11"/>
      <c r="T714" s="11"/>
      <c r="W714" s="11"/>
      <c r="X714" s="11"/>
      <c r="AC714" s="11"/>
      <c r="AD714" s="11"/>
      <c r="AE714" s="11"/>
      <c r="AG714" s="1"/>
      <c r="AI714" s="1"/>
      <c r="AQ714" s="1"/>
      <c r="AS714" s="1"/>
      <c r="AU714" s="1"/>
      <c r="AZ714" s="1"/>
      <c r="BA714" s="1"/>
      <c r="BB714" s="1"/>
      <c r="BD714" s="1"/>
      <c r="BG714" s="1"/>
    </row>
    <row r="715" spans="1:59">
      <c r="A715" s="11"/>
      <c r="B715" s="317"/>
      <c r="C715" s="11"/>
      <c r="D715" s="11"/>
      <c r="F715" s="358"/>
      <c r="G715" s="11"/>
      <c r="H715" s="11"/>
      <c r="I715" s="526"/>
      <c r="J715" s="11"/>
      <c r="K715" s="11"/>
      <c r="L715" s="11"/>
      <c r="P715" s="11"/>
      <c r="Q715" s="11"/>
      <c r="R715" s="11"/>
      <c r="S715" s="11"/>
      <c r="T715" s="11"/>
      <c r="W715" s="11"/>
      <c r="X715" s="11"/>
      <c r="AC715" s="11"/>
      <c r="AD715" s="11"/>
      <c r="AE715" s="11"/>
      <c r="AG715" s="1"/>
      <c r="AI715" s="1"/>
      <c r="AQ715" s="1"/>
      <c r="AS715" s="1"/>
      <c r="AU715" s="1"/>
      <c r="AZ715" s="1"/>
      <c r="BA715" s="1"/>
      <c r="BB715" s="1"/>
      <c r="BD715" s="1"/>
      <c r="BG715" s="1"/>
    </row>
    <row r="716" spans="1:59">
      <c r="A716" s="11"/>
      <c r="B716" s="317"/>
      <c r="C716" s="11"/>
      <c r="D716" s="11"/>
      <c r="F716" s="358"/>
      <c r="G716" s="11"/>
      <c r="H716" s="11"/>
      <c r="I716" s="526"/>
      <c r="J716" s="11"/>
      <c r="K716" s="11"/>
      <c r="L716" s="11"/>
      <c r="P716" s="11"/>
      <c r="Q716" s="11"/>
      <c r="R716" s="11"/>
      <c r="S716" s="11"/>
      <c r="T716" s="11"/>
      <c r="W716" s="11"/>
      <c r="X716" s="11"/>
      <c r="AC716" s="11"/>
      <c r="AD716" s="11"/>
      <c r="AE716" s="11"/>
      <c r="AG716" s="1"/>
      <c r="AI716" s="1"/>
      <c r="AQ716" s="1"/>
      <c r="AS716" s="1"/>
      <c r="AU716" s="1"/>
      <c r="AZ716" s="1"/>
      <c r="BA716" s="1"/>
      <c r="BB716" s="1"/>
      <c r="BD716" s="1"/>
      <c r="BG716" s="1"/>
    </row>
    <row r="717" spans="1:59">
      <c r="A717" s="11"/>
      <c r="B717" s="317"/>
      <c r="C717" s="11"/>
      <c r="D717" s="11"/>
      <c r="F717" s="358"/>
      <c r="G717" s="11"/>
      <c r="H717" s="11"/>
      <c r="I717" s="526"/>
      <c r="J717" s="11"/>
      <c r="K717" s="11"/>
      <c r="L717" s="11"/>
      <c r="P717" s="11"/>
      <c r="Q717" s="11"/>
      <c r="R717" s="11"/>
      <c r="S717" s="11"/>
      <c r="T717" s="11"/>
      <c r="W717" s="11"/>
      <c r="X717" s="11"/>
      <c r="AC717" s="11"/>
      <c r="AD717" s="11"/>
      <c r="AE717" s="11"/>
      <c r="AG717" s="1"/>
      <c r="AI717" s="1"/>
      <c r="AQ717" s="1"/>
      <c r="AS717" s="1"/>
      <c r="AU717" s="1"/>
      <c r="AZ717" s="1"/>
      <c r="BA717" s="1"/>
      <c r="BB717" s="1"/>
      <c r="BD717" s="1"/>
      <c r="BG717" s="1"/>
    </row>
    <row r="718" spans="1:59">
      <c r="A718" s="11"/>
      <c r="B718" s="317"/>
      <c r="C718" s="11"/>
      <c r="D718" s="11"/>
      <c r="F718" s="358"/>
      <c r="G718" s="11"/>
      <c r="H718" s="11"/>
      <c r="I718" s="526"/>
      <c r="J718" s="11"/>
      <c r="K718" s="11"/>
      <c r="L718" s="11"/>
      <c r="P718" s="11"/>
      <c r="Q718" s="11"/>
      <c r="R718" s="11"/>
      <c r="S718" s="11"/>
      <c r="T718" s="11"/>
      <c r="W718" s="11"/>
      <c r="X718" s="11"/>
      <c r="AC718" s="11"/>
      <c r="AD718" s="11"/>
      <c r="AE718" s="11"/>
      <c r="AG718" s="1"/>
      <c r="AI718" s="1"/>
      <c r="AQ718" s="1"/>
      <c r="AS718" s="1"/>
      <c r="AU718" s="1"/>
      <c r="AZ718" s="1"/>
      <c r="BA718" s="1"/>
      <c r="BB718" s="1"/>
      <c r="BD718" s="1"/>
      <c r="BG718" s="1"/>
    </row>
    <row r="719" spans="1:59">
      <c r="A719" s="11"/>
      <c r="B719" s="317"/>
      <c r="C719" s="11"/>
      <c r="D719" s="11"/>
      <c r="F719" s="358"/>
      <c r="G719" s="11"/>
      <c r="H719" s="11"/>
      <c r="I719" s="526"/>
      <c r="J719" s="11"/>
      <c r="K719" s="11"/>
      <c r="L719" s="11"/>
      <c r="P719" s="11"/>
      <c r="Q719" s="11"/>
      <c r="R719" s="11"/>
      <c r="S719" s="11"/>
      <c r="T719" s="11"/>
      <c r="W719" s="11"/>
      <c r="X719" s="11"/>
      <c r="AC719" s="11"/>
      <c r="AD719" s="11"/>
      <c r="AE719" s="11"/>
      <c r="AG719" s="1"/>
      <c r="AI719" s="1"/>
      <c r="AQ719" s="1"/>
      <c r="AS719" s="1"/>
      <c r="AU719" s="1"/>
      <c r="AZ719" s="1"/>
      <c r="BA719" s="1"/>
      <c r="BB719" s="1"/>
      <c r="BD719" s="1"/>
      <c r="BG719" s="1"/>
    </row>
    <row r="720" spans="1:59">
      <c r="A720" s="11"/>
      <c r="B720" s="317"/>
      <c r="C720" s="11"/>
      <c r="D720" s="11"/>
      <c r="F720" s="358"/>
      <c r="G720" s="11"/>
      <c r="H720" s="11"/>
      <c r="I720" s="526"/>
      <c r="J720" s="11"/>
      <c r="K720" s="11"/>
      <c r="L720" s="11"/>
      <c r="P720" s="11"/>
      <c r="Q720" s="11"/>
      <c r="R720" s="11"/>
      <c r="S720" s="11"/>
      <c r="T720" s="11"/>
      <c r="W720" s="11"/>
      <c r="X720" s="11"/>
      <c r="AC720" s="11"/>
      <c r="AD720" s="11"/>
      <c r="AE720" s="11"/>
      <c r="AG720" s="1"/>
      <c r="AI720" s="1"/>
      <c r="AQ720" s="1"/>
      <c r="AS720" s="1"/>
      <c r="AU720" s="1"/>
      <c r="AZ720" s="1"/>
      <c r="BA720" s="1"/>
      <c r="BB720" s="1"/>
      <c r="BD720" s="1"/>
      <c r="BG720" s="1"/>
    </row>
    <row r="721" spans="1:59">
      <c r="A721" s="11"/>
      <c r="B721" s="317"/>
      <c r="C721" s="11"/>
      <c r="D721" s="11"/>
      <c r="F721" s="358"/>
      <c r="G721" s="11"/>
      <c r="H721" s="11"/>
      <c r="I721" s="526"/>
      <c r="J721" s="11"/>
      <c r="K721" s="11"/>
      <c r="L721" s="11"/>
      <c r="P721" s="11"/>
      <c r="Q721" s="11"/>
      <c r="R721" s="11"/>
      <c r="S721" s="11"/>
      <c r="T721" s="11"/>
      <c r="W721" s="11"/>
      <c r="X721" s="11"/>
      <c r="AC721" s="11"/>
      <c r="AD721" s="11"/>
      <c r="AE721" s="11"/>
      <c r="AG721" s="1"/>
      <c r="AI721" s="1"/>
      <c r="AQ721" s="1"/>
      <c r="AS721" s="1"/>
      <c r="AU721" s="1"/>
      <c r="AZ721" s="1"/>
      <c r="BA721" s="1"/>
      <c r="BB721" s="1"/>
      <c r="BD721" s="1"/>
      <c r="BG721" s="1"/>
    </row>
    <row r="722" spans="1:59">
      <c r="A722" s="11"/>
      <c r="B722" s="317"/>
      <c r="C722" s="11"/>
      <c r="D722" s="11"/>
      <c r="F722" s="358"/>
      <c r="G722" s="11"/>
      <c r="H722" s="11"/>
      <c r="I722" s="526"/>
      <c r="J722" s="11"/>
      <c r="K722" s="11"/>
      <c r="L722" s="11"/>
      <c r="P722" s="11"/>
      <c r="Q722" s="11"/>
      <c r="R722" s="11"/>
      <c r="S722" s="11"/>
      <c r="T722" s="11"/>
      <c r="W722" s="11"/>
      <c r="X722" s="11"/>
      <c r="AC722" s="11"/>
      <c r="AD722" s="11"/>
      <c r="AE722" s="11"/>
      <c r="AG722" s="1"/>
      <c r="AI722" s="1"/>
      <c r="AQ722" s="1"/>
      <c r="AS722" s="1"/>
      <c r="AU722" s="1"/>
      <c r="AZ722" s="1"/>
      <c r="BA722" s="1"/>
      <c r="BB722" s="1"/>
      <c r="BD722" s="1"/>
      <c r="BG722" s="1"/>
    </row>
    <row r="723" spans="1:59">
      <c r="A723" s="11"/>
      <c r="B723" s="317"/>
      <c r="C723" s="11"/>
      <c r="D723" s="11"/>
      <c r="F723" s="358"/>
      <c r="G723" s="11"/>
      <c r="H723" s="11"/>
      <c r="I723" s="526"/>
      <c r="J723" s="11"/>
      <c r="K723" s="11"/>
      <c r="L723" s="11"/>
      <c r="P723" s="11"/>
      <c r="Q723" s="11"/>
      <c r="R723" s="11"/>
      <c r="S723" s="11"/>
      <c r="T723" s="11"/>
      <c r="W723" s="11"/>
      <c r="X723" s="11"/>
      <c r="AC723" s="11"/>
      <c r="AD723" s="11"/>
      <c r="AE723" s="11"/>
      <c r="AG723" s="1"/>
      <c r="AI723" s="1"/>
      <c r="AQ723" s="1"/>
      <c r="AS723" s="1"/>
      <c r="AU723" s="1"/>
      <c r="AZ723" s="1"/>
      <c r="BA723" s="1"/>
      <c r="BB723" s="1"/>
      <c r="BD723" s="1"/>
      <c r="BG723" s="1"/>
    </row>
    <row r="724" spans="1:59">
      <c r="A724" s="11"/>
      <c r="B724" s="317"/>
      <c r="C724" s="11"/>
      <c r="D724" s="11"/>
      <c r="F724" s="358"/>
      <c r="G724" s="11"/>
      <c r="H724" s="11"/>
      <c r="I724" s="526"/>
      <c r="J724" s="11"/>
      <c r="K724" s="11"/>
      <c r="L724" s="11"/>
      <c r="P724" s="11"/>
      <c r="Q724" s="11"/>
      <c r="R724" s="11"/>
      <c r="S724" s="11"/>
      <c r="T724" s="11"/>
      <c r="W724" s="11"/>
      <c r="X724" s="11"/>
      <c r="AC724" s="11"/>
      <c r="AD724" s="11"/>
      <c r="AE724" s="11"/>
      <c r="AG724" s="1"/>
      <c r="AI724" s="1"/>
      <c r="AQ724" s="1"/>
      <c r="AS724" s="1"/>
      <c r="AU724" s="1"/>
      <c r="AZ724" s="1"/>
      <c r="BA724" s="1"/>
      <c r="BB724" s="1"/>
      <c r="BD724" s="1"/>
      <c r="BG724" s="1"/>
    </row>
    <row r="725" spans="1:59">
      <c r="A725" s="11"/>
      <c r="B725" s="317"/>
      <c r="C725" s="11"/>
      <c r="D725" s="11"/>
      <c r="F725" s="358"/>
      <c r="G725" s="11"/>
      <c r="H725" s="11"/>
      <c r="I725" s="526"/>
      <c r="J725" s="11"/>
      <c r="K725" s="11"/>
      <c r="L725" s="11"/>
      <c r="P725" s="11"/>
      <c r="Q725" s="11"/>
      <c r="R725" s="11"/>
      <c r="S725" s="11"/>
      <c r="T725" s="11"/>
      <c r="W725" s="11"/>
      <c r="X725" s="11"/>
      <c r="AC725" s="11"/>
      <c r="AD725" s="11"/>
      <c r="AE725" s="11"/>
      <c r="AG725" s="1"/>
      <c r="AI725" s="1"/>
      <c r="AQ725" s="1"/>
      <c r="AS725" s="1"/>
      <c r="AU725" s="1"/>
      <c r="AZ725" s="1"/>
      <c r="BA725" s="1"/>
      <c r="BB725" s="1"/>
      <c r="BD725" s="1"/>
      <c r="BG725" s="1"/>
    </row>
    <row r="726" spans="1:59">
      <c r="A726" s="11"/>
      <c r="B726" s="317"/>
      <c r="C726" s="11"/>
      <c r="D726" s="11"/>
      <c r="F726" s="358"/>
      <c r="G726" s="11"/>
      <c r="H726" s="11"/>
      <c r="I726" s="526"/>
      <c r="J726" s="11"/>
      <c r="K726" s="11"/>
      <c r="L726" s="11"/>
      <c r="P726" s="11"/>
      <c r="Q726" s="11"/>
      <c r="R726" s="11"/>
      <c r="S726" s="11"/>
      <c r="T726" s="11"/>
      <c r="W726" s="11"/>
      <c r="X726" s="11"/>
      <c r="AC726" s="11"/>
      <c r="AD726" s="11"/>
      <c r="AE726" s="11"/>
      <c r="AG726" s="1"/>
      <c r="AI726" s="1"/>
      <c r="AQ726" s="1"/>
      <c r="AS726" s="1"/>
      <c r="AU726" s="1"/>
      <c r="AZ726" s="1"/>
      <c r="BA726" s="1"/>
      <c r="BB726" s="1"/>
      <c r="BD726" s="1"/>
      <c r="BG726" s="1"/>
    </row>
    <row r="727" spans="1:59">
      <c r="A727" s="11"/>
      <c r="B727" s="317"/>
      <c r="C727" s="11"/>
      <c r="D727" s="11"/>
      <c r="F727" s="358"/>
      <c r="G727" s="11"/>
      <c r="H727" s="11"/>
      <c r="I727" s="526"/>
      <c r="J727" s="11"/>
      <c r="K727" s="11"/>
      <c r="L727" s="11"/>
      <c r="P727" s="11"/>
      <c r="Q727" s="11"/>
      <c r="R727" s="11"/>
      <c r="S727" s="11"/>
      <c r="T727" s="11"/>
      <c r="W727" s="11"/>
      <c r="X727" s="11"/>
      <c r="AC727" s="11"/>
      <c r="AD727" s="11"/>
      <c r="AE727" s="11"/>
      <c r="AG727" s="1"/>
      <c r="AI727" s="1"/>
      <c r="AQ727" s="1"/>
      <c r="AS727" s="1"/>
      <c r="AU727" s="1"/>
      <c r="AZ727" s="1"/>
      <c r="BA727" s="1"/>
      <c r="BB727" s="1"/>
      <c r="BD727" s="1"/>
      <c r="BG727" s="1"/>
    </row>
    <row r="728" spans="1:59">
      <c r="A728" s="11"/>
      <c r="B728" s="317"/>
      <c r="C728" s="11"/>
      <c r="D728" s="11"/>
      <c r="F728" s="358"/>
      <c r="G728" s="11"/>
      <c r="H728" s="11"/>
      <c r="I728" s="526"/>
      <c r="J728" s="11"/>
      <c r="K728" s="11"/>
      <c r="L728" s="11"/>
      <c r="P728" s="11"/>
      <c r="Q728" s="11"/>
      <c r="R728" s="11"/>
      <c r="S728" s="11"/>
      <c r="T728" s="11"/>
      <c r="W728" s="11"/>
      <c r="X728" s="11"/>
      <c r="AC728" s="11"/>
      <c r="AD728" s="11"/>
      <c r="AE728" s="11"/>
      <c r="AG728" s="1"/>
      <c r="AI728" s="1"/>
      <c r="AQ728" s="1"/>
      <c r="AS728" s="1"/>
      <c r="AU728" s="1"/>
      <c r="AZ728" s="1"/>
      <c r="BA728" s="1"/>
      <c r="BB728" s="1"/>
      <c r="BD728" s="1"/>
      <c r="BG728" s="1"/>
    </row>
    <row r="729" spans="1:59">
      <c r="A729" s="11"/>
      <c r="B729" s="317"/>
      <c r="C729" s="11"/>
      <c r="D729" s="11"/>
      <c r="F729" s="358"/>
      <c r="G729" s="11"/>
      <c r="H729" s="11"/>
      <c r="I729" s="526"/>
      <c r="J729" s="11"/>
      <c r="K729" s="11"/>
      <c r="L729" s="11"/>
      <c r="P729" s="11"/>
      <c r="Q729" s="11"/>
      <c r="R729" s="11"/>
      <c r="S729" s="11"/>
      <c r="T729" s="11"/>
      <c r="W729" s="11"/>
      <c r="X729" s="11"/>
      <c r="AC729" s="11"/>
      <c r="AD729" s="11"/>
      <c r="AE729" s="11"/>
      <c r="AG729" s="1"/>
      <c r="AI729" s="1"/>
      <c r="AQ729" s="1"/>
      <c r="AS729" s="1"/>
      <c r="AU729" s="1"/>
      <c r="AZ729" s="1"/>
      <c r="BA729" s="1"/>
      <c r="BB729" s="1"/>
      <c r="BD729" s="1"/>
      <c r="BG729" s="1"/>
    </row>
    <row r="730" spans="1:59">
      <c r="A730" s="11"/>
      <c r="B730" s="317"/>
      <c r="C730" s="11"/>
      <c r="D730" s="11"/>
      <c r="F730" s="358"/>
      <c r="G730" s="11"/>
      <c r="H730" s="11"/>
      <c r="I730" s="526"/>
      <c r="J730" s="11"/>
      <c r="K730" s="11"/>
      <c r="L730" s="11"/>
      <c r="P730" s="11"/>
      <c r="Q730" s="11"/>
      <c r="R730" s="11"/>
      <c r="S730" s="11"/>
      <c r="T730" s="11"/>
      <c r="W730" s="11"/>
      <c r="X730" s="11"/>
      <c r="AC730" s="11"/>
      <c r="AD730" s="11"/>
      <c r="AE730" s="11"/>
      <c r="AG730" s="1"/>
      <c r="AI730" s="1"/>
      <c r="AQ730" s="1"/>
      <c r="AS730" s="1"/>
      <c r="AU730" s="1"/>
      <c r="AZ730" s="1"/>
      <c r="BA730" s="1"/>
      <c r="BB730" s="1"/>
      <c r="BD730" s="1"/>
      <c r="BG730" s="1"/>
    </row>
    <row r="731" spans="1:59">
      <c r="A731" s="11"/>
      <c r="B731" s="317"/>
      <c r="C731" s="11"/>
      <c r="D731" s="11"/>
      <c r="F731" s="358"/>
      <c r="G731" s="11"/>
      <c r="H731" s="11"/>
      <c r="I731" s="526"/>
      <c r="J731" s="11"/>
      <c r="K731" s="11"/>
      <c r="L731" s="11"/>
      <c r="P731" s="11"/>
      <c r="Q731" s="11"/>
      <c r="R731" s="11"/>
      <c r="S731" s="11"/>
      <c r="T731" s="11"/>
      <c r="W731" s="11"/>
      <c r="X731" s="11"/>
      <c r="AC731" s="11"/>
      <c r="AD731" s="11"/>
      <c r="AE731" s="11"/>
      <c r="AG731" s="1"/>
      <c r="AI731" s="1"/>
      <c r="AQ731" s="1"/>
      <c r="AS731" s="1"/>
      <c r="AU731" s="1"/>
      <c r="AZ731" s="1"/>
      <c r="BA731" s="1"/>
      <c r="BB731" s="1"/>
      <c r="BD731" s="1"/>
      <c r="BG731" s="1"/>
    </row>
    <row r="732" spans="1:59">
      <c r="A732" s="11"/>
      <c r="B732" s="317"/>
      <c r="C732" s="11"/>
      <c r="D732" s="11"/>
      <c r="F732" s="358"/>
      <c r="G732" s="11"/>
      <c r="H732" s="11"/>
      <c r="I732" s="526"/>
      <c r="J732" s="11"/>
      <c r="K732" s="11"/>
      <c r="L732" s="11"/>
      <c r="P732" s="11"/>
      <c r="Q732" s="11"/>
      <c r="R732" s="11"/>
      <c r="S732" s="11"/>
      <c r="T732" s="11"/>
      <c r="W732" s="11"/>
      <c r="X732" s="11"/>
      <c r="AC732" s="11"/>
      <c r="AD732" s="11"/>
      <c r="AE732" s="11"/>
      <c r="AG732" s="1"/>
      <c r="AI732" s="1"/>
      <c r="AQ732" s="1"/>
      <c r="AS732" s="1"/>
      <c r="AU732" s="1"/>
      <c r="AZ732" s="1"/>
      <c r="BA732" s="1"/>
      <c r="BB732" s="1"/>
      <c r="BD732" s="1"/>
      <c r="BG732" s="1"/>
    </row>
    <row r="733" spans="1:59">
      <c r="A733" s="11"/>
      <c r="B733" s="317"/>
      <c r="C733" s="11"/>
      <c r="D733" s="11"/>
      <c r="F733" s="358"/>
      <c r="G733" s="11"/>
      <c r="H733" s="11"/>
      <c r="I733" s="526"/>
      <c r="J733" s="11"/>
      <c r="K733" s="11"/>
      <c r="L733" s="11"/>
      <c r="P733" s="11"/>
      <c r="Q733" s="11"/>
      <c r="R733" s="11"/>
      <c r="S733" s="11"/>
      <c r="T733" s="11"/>
      <c r="W733" s="11"/>
      <c r="X733" s="11"/>
      <c r="AC733" s="11"/>
      <c r="AD733" s="11"/>
      <c r="AE733" s="11"/>
      <c r="AG733" s="1"/>
      <c r="AI733" s="1"/>
      <c r="AQ733" s="1"/>
      <c r="AS733" s="1"/>
      <c r="AU733" s="1"/>
      <c r="AZ733" s="1"/>
      <c r="BA733" s="1"/>
      <c r="BB733" s="1"/>
      <c r="BD733" s="1"/>
      <c r="BG733" s="1"/>
    </row>
    <row r="734" spans="1:59">
      <c r="A734" s="11"/>
      <c r="B734" s="317"/>
      <c r="C734" s="11"/>
      <c r="D734" s="11"/>
      <c r="F734" s="358"/>
      <c r="G734" s="11"/>
      <c r="H734" s="11"/>
      <c r="I734" s="526"/>
      <c r="J734" s="11"/>
      <c r="K734" s="11"/>
      <c r="L734" s="11"/>
      <c r="P734" s="11"/>
      <c r="Q734" s="11"/>
      <c r="R734" s="11"/>
      <c r="S734" s="11"/>
      <c r="T734" s="11"/>
      <c r="W734" s="11"/>
      <c r="X734" s="11"/>
      <c r="AC734" s="11"/>
      <c r="AD734" s="11"/>
      <c r="AE734" s="11"/>
      <c r="AG734" s="1"/>
      <c r="AI734" s="1"/>
      <c r="AQ734" s="1"/>
      <c r="AS734" s="1"/>
      <c r="AU734" s="1"/>
      <c r="AZ734" s="1"/>
      <c r="BA734" s="1"/>
      <c r="BB734" s="1"/>
      <c r="BD734" s="1"/>
      <c r="BG734" s="1"/>
    </row>
    <row r="735" spans="1:59">
      <c r="A735" s="11"/>
      <c r="B735" s="317"/>
      <c r="C735" s="11"/>
      <c r="D735" s="11"/>
      <c r="F735" s="358"/>
      <c r="G735" s="11"/>
      <c r="H735" s="11"/>
      <c r="I735" s="526"/>
      <c r="J735" s="11"/>
      <c r="K735" s="11"/>
      <c r="L735" s="11"/>
      <c r="P735" s="11"/>
      <c r="Q735" s="11"/>
      <c r="R735" s="11"/>
      <c r="S735" s="11"/>
      <c r="T735" s="11"/>
      <c r="W735" s="11"/>
      <c r="X735" s="11"/>
      <c r="AC735" s="11"/>
      <c r="AD735" s="11"/>
      <c r="AE735" s="11"/>
      <c r="AG735" s="1"/>
      <c r="AI735" s="1"/>
      <c r="AQ735" s="1"/>
      <c r="AS735" s="1"/>
      <c r="AU735" s="1"/>
      <c r="AZ735" s="1"/>
      <c r="BA735" s="1"/>
      <c r="BB735" s="1"/>
      <c r="BD735" s="1"/>
      <c r="BG735" s="1"/>
    </row>
    <row r="736" spans="1:59">
      <c r="A736" s="11"/>
      <c r="B736" s="317"/>
      <c r="C736" s="11"/>
      <c r="D736" s="11"/>
      <c r="F736" s="358"/>
      <c r="G736" s="11"/>
      <c r="H736" s="11"/>
      <c r="I736" s="526"/>
      <c r="J736" s="11"/>
      <c r="K736" s="11"/>
      <c r="L736" s="11"/>
      <c r="P736" s="11"/>
      <c r="Q736" s="11"/>
      <c r="R736" s="11"/>
      <c r="S736" s="11"/>
      <c r="T736" s="11"/>
      <c r="W736" s="11"/>
      <c r="X736" s="11"/>
      <c r="AC736" s="11"/>
      <c r="AD736" s="11"/>
      <c r="AE736" s="11"/>
      <c r="AG736" s="1"/>
      <c r="AI736" s="1"/>
      <c r="AQ736" s="1"/>
      <c r="AS736" s="1"/>
      <c r="AU736" s="1"/>
      <c r="AZ736" s="1"/>
      <c r="BA736" s="1"/>
      <c r="BB736" s="1"/>
      <c r="BD736" s="1"/>
      <c r="BG736" s="1"/>
    </row>
    <row r="737" spans="1:59">
      <c r="A737" s="11"/>
      <c r="B737" s="317"/>
      <c r="C737" s="11"/>
      <c r="D737" s="11"/>
      <c r="F737" s="358"/>
      <c r="G737" s="11"/>
      <c r="H737" s="11"/>
      <c r="I737" s="526"/>
      <c r="J737" s="11"/>
      <c r="K737" s="11"/>
      <c r="L737" s="11"/>
      <c r="P737" s="11"/>
      <c r="Q737" s="11"/>
      <c r="R737" s="11"/>
      <c r="S737" s="11"/>
      <c r="T737" s="11"/>
      <c r="W737" s="11"/>
      <c r="X737" s="11"/>
      <c r="AC737" s="11"/>
      <c r="AD737" s="11"/>
      <c r="AE737" s="11"/>
      <c r="AG737" s="1"/>
      <c r="AI737" s="1"/>
      <c r="AQ737" s="1"/>
      <c r="AS737" s="1"/>
      <c r="AU737" s="1"/>
      <c r="AZ737" s="1"/>
      <c r="BA737" s="1"/>
      <c r="BB737" s="1"/>
      <c r="BD737" s="1"/>
      <c r="BG737" s="1"/>
    </row>
    <row r="738" spans="1:59">
      <c r="A738" s="11"/>
      <c r="B738" s="317"/>
      <c r="C738" s="11"/>
      <c r="D738" s="11"/>
      <c r="F738" s="358"/>
      <c r="G738" s="11"/>
      <c r="H738" s="11"/>
      <c r="I738" s="526"/>
      <c r="J738" s="11"/>
      <c r="K738" s="11"/>
      <c r="L738" s="11"/>
      <c r="P738" s="11"/>
      <c r="Q738" s="11"/>
      <c r="R738" s="11"/>
      <c r="S738" s="11"/>
      <c r="T738" s="11"/>
      <c r="W738" s="11"/>
      <c r="X738" s="11"/>
      <c r="AC738" s="11"/>
      <c r="AD738" s="11"/>
      <c r="AE738" s="11"/>
      <c r="AG738" s="1"/>
      <c r="AI738" s="1"/>
      <c r="AQ738" s="1"/>
      <c r="AS738" s="1"/>
      <c r="AU738" s="1"/>
      <c r="AZ738" s="1"/>
      <c r="BA738" s="1"/>
      <c r="BB738" s="1"/>
      <c r="BD738" s="1"/>
      <c r="BG738" s="1"/>
    </row>
    <row r="739" spans="1:59">
      <c r="A739" s="11"/>
      <c r="B739" s="317"/>
      <c r="C739" s="11"/>
      <c r="D739" s="11"/>
      <c r="F739" s="358"/>
      <c r="G739" s="11"/>
      <c r="H739" s="11"/>
      <c r="I739" s="526"/>
      <c r="J739" s="11"/>
      <c r="K739" s="11"/>
      <c r="L739" s="11"/>
      <c r="P739" s="11"/>
      <c r="Q739" s="11"/>
      <c r="R739" s="11"/>
      <c r="S739" s="11"/>
      <c r="T739" s="11"/>
      <c r="W739" s="11"/>
      <c r="X739" s="11"/>
      <c r="AC739" s="11"/>
      <c r="AD739" s="11"/>
      <c r="AE739" s="11"/>
      <c r="AG739" s="1"/>
      <c r="AI739" s="1"/>
      <c r="AQ739" s="1"/>
      <c r="AS739" s="1"/>
      <c r="AU739" s="1"/>
      <c r="AZ739" s="1"/>
      <c r="BA739" s="1"/>
      <c r="BB739" s="1"/>
      <c r="BD739" s="1"/>
      <c r="BG739" s="1"/>
    </row>
    <row r="740" spans="1:59">
      <c r="A740" s="11"/>
      <c r="B740" s="317"/>
      <c r="C740" s="11"/>
      <c r="D740" s="11"/>
      <c r="F740" s="358"/>
      <c r="G740" s="11"/>
      <c r="H740" s="11"/>
      <c r="I740" s="526"/>
      <c r="J740" s="11"/>
      <c r="K740" s="11"/>
      <c r="L740" s="11"/>
      <c r="P740" s="11"/>
      <c r="Q740" s="11"/>
      <c r="R740" s="11"/>
      <c r="S740" s="11"/>
      <c r="T740" s="11"/>
      <c r="W740" s="11"/>
      <c r="X740" s="11"/>
      <c r="AC740" s="11"/>
      <c r="AD740" s="11"/>
      <c r="AE740" s="11"/>
      <c r="AG740" s="1"/>
      <c r="AI740" s="1"/>
      <c r="AQ740" s="1"/>
      <c r="AS740" s="1"/>
      <c r="AU740" s="1"/>
      <c r="AZ740" s="1"/>
      <c r="BA740" s="1"/>
      <c r="BB740" s="1"/>
      <c r="BD740" s="1"/>
      <c r="BG740" s="1"/>
    </row>
    <row r="741" spans="1:59">
      <c r="A741" s="11"/>
      <c r="B741" s="317"/>
      <c r="C741" s="11"/>
      <c r="D741" s="11"/>
      <c r="F741" s="358"/>
      <c r="G741" s="11"/>
      <c r="H741" s="11"/>
      <c r="I741" s="526"/>
      <c r="J741" s="11"/>
      <c r="K741" s="11"/>
      <c r="L741" s="11"/>
      <c r="P741" s="11"/>
      <c r="Q741" s="11"/>
      <c r="R741" s="11"/>
      <c r="S741" s="11"/>
      <c r="T741" s="11"/>
      <c r="W741" s="11"/>
      <c r="X741" s="11"/>
      <c r="AC741" s="11"/>
      <c r="AD741" s="11"/>
      <c r="AE741" s="11"/>
      <c r="AG741" s="1"/>
      <c r="AI741" s="1"/>
      <c r="AQ741" s="1"/>
      <c r="AS741" s="1"/>
      <c r="AU741" s="1"/>
      <c r="AZ741" s="1"/>
      <c r="BA741" s="1"/>
      <c r="BB741" s="1"/>
      <c r="BD741" s="1"/>
      <c r="BG741" s="1"/>
    </row>
    <row r="742" spans="1:59">
      <c r="A742" s="11"/>
      <c r="B742" s="317"/>
      <c r="C742" s="11"/>
      <c r="D742" s="11"/>
      <c r="F742" s="358"/>
      <c r="G742" s="11"/>
      <c r="H742" s="11"/>
      <c r="I742" s="526"/>
      <c r="J742" s="11"/>
      <c r="K742" s="11"/>
      <c r="L742" s="11"/>
      <c r="P742" s="11"/>
      <c r="Q742" s="11"/>
      <c r="R742" s="11"/>
      <c r="S742" s="11"/>
      <c r="T742" s="11"/>
      <c r="W742" s="11"/>
      <c r="X742" s="11"/>
      <c r="AC742" s="11"/>
      <c r="AD742" s="11"/>
      <c r="AE742" s="11"/>
      <c r="AG742" s="1"/>
      <c r="AI742" s="1"/>
      <c r="AQ742" s="1"/>
      <c r="AS742" s="1"/>
      <c r="AU742" s="1"/>
      <c r="AZ742" s="1"/>
      <c r="BA742" s="1"/>
      <c r="BB742" s="1"/>
      <c r="BD742" s="1"/>
      <c r="BG742" s="1"/>
    </row>
    <row r="743" spans="1:59">
      <c r="A743" s="11"/>
      <c r="B743" s="317"/>
      <c r="C743" s="11"/>
      <c r="D743" s="11"/>
      <c r="F743" s="358"/>
      <c r="G743" s="11"/>
      <c r="H743" s="11"/>
      <c r="I743" s="526"/>
      <c r="J743" s="11"/>
      <c r="K743" s="11"/>
      <c r="L743" s="11"/>
      <c r="P743" s="11"/>
      <c r="Q743" s="11"/>
      <c r="R743" s="11"/>
      <c r="S743" s="11"/>
      <c r="T743" s="11"/>
      <c r="W743" s="11"/>
      <c r="X743" s="11"/>
      <c r="AC743" s="11"/>
      <c r="AD743" s="11"/>
      <c r="AE743" s="11"/>
      <c r="AG743" s="1"/>
      <c r="AI743" s="1"/>
      <c r="AQ743" s="1"/>
      <c r="AS743" s="1"/>
      <c r="AU743" s="1"/>
      <c r="AZ743" s="1"/>
      <c r="BA743" s="1"/>
      <c r="BB743" s="1"/>
      <c r="BD743" s="1"/>
      <c r="BG743" s="1"/>
    </row>
    <row r="744" spans="1:59">
      <c r="A744" s="11"/>
      <c r="B744" s="317"/>
      <c r="C744" s="11"/>
      <c r="D744" s="11"/>
      <c r="F744" s="358"/>
      <c r="G744" s="11"/>
      <c r="H744" s="11"/>
      <c r="I744" s="526"/>
      <c r="J744" s="11"/>
      <c r="K744" s="11"/>
      <c r="L744" s="11"/>
      <c r="P744" s="11"/>
      <c r="Q744" s="11"/>
      <c r="R744" s="11"/>
      <c r="S744" s="11"/>
      <c r="T744" s="11"/>
      <c r="W744" s="11"/>
      <c r="X744" s="11"/>
      <c r="AC744" s="11"/>
      <c r="AD744" s="11"/>
      <c r="AE744" s="11"/>
      <c r="AG744" s="1"/>
      <c r="AI744" s="1"/>
      <c r="AQ744" s="1"/>
      <c r="AS744" s="1"/>
      <c r="AU744" s="1"/>
      <c r="AZ744" s="1"/>
      <c r="BA744" s="1"/>
      <c r="BB744" s="1"/>
      <c r="BD744" s="1"/>
      <c r="BG744" s="1"/>
    </row>
    <row r="745" spans="1:59">
      <c r="A745" s="11"/>
      <c r="B745" s="317"/>
      <c r="C745" s="11"/>
      <c r="D745" s="11"/>
      <c r="F745" s="358"/>
      <c r="G745" s="11"/>
      <c r="H745" s="11"/>
      <c r="I745" s="526"/>
      <c r="J745" s="11"/>
      <c r="K745" s="11"/>
      <c r="L745" s="11"/>
      <c r="P745" s="11"/>
      <c r="Q745" s="11"/>
      <c r="R745" s="11"/>
      <c r="S745" s="11"/>
      <c r="T745" s="11"/>
      <c r="W745" s="11"/>
      <c r="X745" s="11"/>
      <c r="AC745" s="11"/>
      <c r="AD745" s="11"/>
      <c r="AE745" s="11"/>
      <c r="AG745" s="1"/>
      <c r="AI745" s="1"/>
      <c r="AQ745" s="1"/>
      <c r="AS745" s="1"/>
      <c r="AU745" s="1"/>
      <c r="AZ745" s="1"/>
      <c r="BA745" s="1"/>
      <c r="BB745" s="1"/>
      <c r="BD745" s="1"/>
      <c r="BG745" s="1"/>
    </row>
    <row r="746" spans="1:59">
      <c r="A746" s="11"/>
      <c r="B746" s="317"/>
      <c r="C746" s="11"/>
      <c r="D746" s="11"/>
      <c r="F746" s="358"/>
      <c r="G746" s="11"/>
      <c r="H746" s="11"/>
      <c r="I746" s="526"/>
      <c r="J746" s="11"/>
      <c r="K746" s="11"/>
      <c r="L746" s="11"/>
      <c r="P746" s="11"/>
      <c r="Q746" s="11"/>
      <c r="R746" s="11"/>
      <c r="S746" s="11"/>
      <c r="T746" s="11"/>
      <c r="W746" s="11"/>
      <c r="X746" s="11"/>
      <c r="AC746" s="11"/>
      <c r="AD746" s="11"/>
      <c r="AE746" s="11"/>
      <c r="AG746" s="1"/>
      <c r="AI746" s="1"/>
      <c r="AQ746" s="1"/>
      <c r="AS746" s="1"/>
      <c r="AU746" s="1"/>
      <c r="AZ746" s="1"/>
      <c r="BA746" s="1"/>
      <c r="BB746" s="1"/>
      <c r="BD746" s="1"/>
      <c r="BG746" s="1"/>
    </row>
    <row r="747" spans="1:59">
      <c r="A747" s="11"/>
      <c r="B747" s="317"/>
      <c r="C747" s="11"/>
      <c r="D747" s="11"/>
      <c r="F747" s="358"/>
      <c r="G747" s="11"/>
      <c r="H747" s="11"/>
      <c r="I747" s="526"/>
      <c r="J747" s="11"/>
      <c r="K747" s="11"/>
      <c r="L747" s="11"/>
      <c r="P747" s="11"/>
      <c r="Q747" s="11"/>
      <c r="R747" s="11"/>
      <c r="S747" s="11"/>
      <c r="T747" s="11"/>
      <c r="W747" s="11"/>
      <c r="X747" s="11"/>
      <c r="AC747" s="11"/>
      <c r="AD747" s="11"/>
      <c r="AE747" s="11"/>
      <c r="AG747" s="1"/>
      <c r="AI747" s="1"/>
      <c r="AQ747" s="1"/>
      <c r="AS747" s="1"/>
      <c r="AU747" s="1"/>
      <c r="AZ747" s="1"/>
      <c r="BA747" s="1"/>
      <c r="BB747" s="1"/>
      <c r="BD747" s="1"/>
      <c r="BG747" s="1"/>
    </row>
    <row r="748" spans="1:59">
      <c r="A748" s="11"/>
      <c r="B748" s="317"/>
      <c r="C748" s="11"/>
      <c r="D748" s="11"/>
      <c r="F748" s="358"/>
      <c r="G748" s="11"/>
      <c r="H748" s="11"/>
      <c r="I748" s="526"/>
      <c r="J748" s="11"/>
      <c r="K748" s="11"/>
      <c r="L748" s="11"/>
      <c r="P748" s="11"/>
      <c r="Q748" s="11"/>
      <c r="R748" s="11"/>
      <c r="S748" s="11"/>
      <c r="T748" s="11"/>
      <c r="W748" s="11"/>
      <c r="X748" s="11"/>
      <c r="AC748" s="11"/>
      <c r="AD748" s="11"/>
      <c r="AE748" s="11"/>
      <c r="AG748" s="1"/>
      <c r="AI748" s="1"/>
      <c r="AQ748" s="1"/>
      <c r="AS748" s="1"/>
      <c r="AU748" s="1"/>
      <c r="AZ748" s="1"/>
      <c r="BA748" s="1"/>
      <c r="BB748" s="1"/>
      <c r="BD748" s="1"/>
      <c r="BG748" s="1"/>
    </row>
    <row r="749" spans="1:59">
      <c r="A749" s="11"/>
      <c r="B749" s="317"/>
      <c r="C749" s="11"/>
      <c r="D749" s="11"/>
      <c r="F749" s="358"/>
      <c r="G749" s="11"/>
      <c r="H749" s="11"/>
      <c r="I749" s="526"/>
      <c r="J749" s="11"/>
      <c r="K749" s="11"/>
      <c r="L749" s="11"/>
      <c r="P749" s="11"/>
      <c r="Q749" s="11"/>
      <c r="R749" s="11"/>
      <c r="S749" s="11"/>
      <c r="T749" s="11"/>
      <c r="W749" s="11"/>
      <c r="X749" s="11"/>
      <c r="AC749" s="11"/>
      <c r="AD749" s="11"/>
      <c r="AE749" s="11"/>
      <c r="AG749" s="1"/>
      <c r="AI749" s="1"/>
      <c r="AQ749" s="1"/>
      <c r="AS749" s="1"/>
      <c r="AU749" s="1"/>
      <c r="AZ749" s="1"/>
      <c r="BA749" s="1"/>
      <c r="BB749" s="1"/>
      <c r="BD749" s="1"/>
      <c r="BG749" s="1"/>
    </row>
    <row r="750" spans="1:59">
      <c r="A750" s="11"/>
      <c r="B750" s="317"/>
      <c r="C750" s="11"/>
      <c r="D750" s="11"/>
      <c r="F750" s="358"/>
      <c r="G750" s="11"/>
      <c r="H750" s="11"/>
      <c r="I750" s="526"/>
      <c r="J750" s="11"/>
      <c r="K750" s="11"/>
      <c r="L750" s="11"/>
      <c r="P750" s="11"/>
      <c r="Q750" s="11"/>
      <c r="R750" s="11"/>
      <c r="S750" s="11"/>
      <c r="T750" s="11"/>
      <c r="W750" s="11"/>
      <c r="X750" s="11"/>
      <c r="AC750" s="11"/>
      <c r="AD750" s="11"/>
      <c r="AE750" s="11"/>
      <c r="AG750" s="1"/>
      <c r="AI750" s="1"/>
      <c r="AQ750" s="1"/>
      <c r="AS750" s="1"/>
      <c r="AU750" s="1"/>
      <c r="AZ750" s="1"/>
      <c r="BA750" s="1"/>
      <c r="BB750" s="1"/>
      <c r="BD750" s="1"/>
      <c r="BG750" s="1"/>
    </row>
    <row r="751" spans="1:59">
      <c r="A751" s="11"/>
      <c r="B751" s="317"/>
      <c r="C751" s="11"/>
      <c r="D751" s="11"/>
      <c r="F751" s="358"/>
      <c r="G751" s="11"/>
      <c r="H751" s="11"/>
      <c r="I751" s="526"/>
      <c r="J751" s="11"/>
      <c r="K751" s="11"/>
      <c r="L751" s="11"/>
      <c r="P751" s="11"/>
      <c r="Q751" s="11"/>
      <c r="R751" s="11"/>
      <c r="S751" s="11"/>
      <c r="T751" s="11"/>
      <c r="W751" s="11"/>
      <c r="X751" s="11"/>
      <c r="AC751" s="11"/>
      <c r="AD751" s="11"/>
      <c r="AE751" s="11"/>
      <c r="AG751" s="1"/>
      <c r="AI751" s="1"/>
      <c r="AQ751" s="1"/>
      <c r="AS751" s="1"/>
      <c r="AU751" s="1"/>
      <c r="AZ751" s="1"/>
      <c r="BA751" s="1"/>
      <c r="BB751" s="1"/>
      <c r="BD751" s="1"/>
      <c r="BG751" s="1"/>
    </row>
    <row r="752" spans="1:59">
      <c r="A752" s="11"/>
      <c r="B752" s="317"/>
      <c r="C752" s="11"/>
      <c r="D752" s="11"/>
      <c r="F752" s="358"/>
      <c r="G752" s="11"/>
      <c r="H752" s="11"/>
      <c r="I752" s="526"/>
      <c r="J752" s="11"/>
      <c r="K752" s="11"/>
      <c r="L752" s="11"/>
      <c r="P752" s="11"/>
      <c r="Q752" s="11"/>
      <c r="R752" s="11"/>
      <c r="S752" s="11"/>
      <c r="T752" s="11"/>
      <c r="W752" s="11"/>
      <c r="X752" s="11"/>
      <c r="AC752" s="11"/>
      <c r="AD752" s="11"/>
      <c r="AE752" s="11"/>
    </row>
    <row r="753" spans="1:31">
      <c r="A753" s="11"/>
      <c r="B753" s="317"/>
      <c r="C753" s="11"/>
      <c r="D753" s="11"/>
      <c r="F753" s="358"/>
      <c r="G753" s="11"/>
      <c r="H753" s="11"/>
      <c r="I753" s="526"/>
      <c r="J753" s="11"/>
      <c r="K753" s="11"/>
      <c r="L753" s="11"/>
      <c r="P753" s="11"/>
      <c r="Q753" s="11"/>
      <c r="R753" s="11"/>
      <c r="S753" s="11"/>
      <c r="T753" s="11"/>
      <c r="W753" s="11"/>
      <c r="X753" s="11"/>
      <c r="AC753" s="11"/>
      <c r="AD753" s="11"/>
      <c r="AE753" s="11"/>
    </row>
    <row r="754" spans="1:31">
      <c r="A754" s="11"/>
      <c r="B754" s="317"/>
      <c r="C754" s="11"/>
      <c r="D754" s="11"/>
      <c r="F754" s="358"/>
      <c r="G754" s="11"/>
      <c r="H754" s="11"/>
      <c r="I754" s="526"/>
      <c r="J754" s="11"/>
      <c r="K754" s="11"/>
      <c r="L754" s="11"/>
      <c r="P754" s="11"/>
      <c r="Q754" s="11"/>
      <c r="R754" s="11"/>
      <c r="S754" s="11"/>
      <c r="T754" s="11"/>
      <c r="W754" s="11"/>
      <c r="X754" s="11"/>
      <c r="AC754" s="11"/>
      <c r="AD754" s="11"/>
      <c r="AE754" s="11"/>
    </row>
    <row r="755" spans="1:31">
      <c r="A755" s="11"/>
      <c r="B755" s="317"/>
      <c r="C755" s="11"/>
      <c r="D755" s="11"/>
      <c r="F755" s="358"/>
      <c r="G755" s="11"/>
      <c r="H755" s="11"/>
      <c r="I755" s="526"/>
      <c r="J755" s="11"/>
      <c r="K755" s="11"/>
      <c r="L755" s="11"/>
      <c r="P755" s="11"/>
      <c r="Q755" s="11"/>
      <c r="R755" s="11"/>
      <c r="S755" s="11"/>
      <c r="T755" s="11"/>
      <c r="W755" s="11"/>
      <c r="X755" s="11"/>
      <c r="AC755" s="11"/>
      <c r="AD755" s="11"/>
      <c r="AE755" s="11"/>
    </row>
    <row r="756" spans="1:31">
      <c r="A756" s="11"/>
      <c r="B756" s="317"/>
      <c r="C756" s="11"/>
      <c r="D756" s="11"/>
      <c r="F756" s="358"/>
      <c r="G756" s="11"/>
      <c r="H756" s="11"/>
      <c r="I756" s="526"/>
      <c r="J756" s="11"/>
      <c r="K756" s="11"/>
      <c r="L756" s="11"/>
      <c r="P756" s="11"/>
      <c r="Q756" s="11"/>
      <c r="R756" s="11"/>
      <c r="S756" s="11"/>
      <c r="T756" s="11"/>
      <c r="W756" s="11"/>
      <c r="X756" s="11"/>
      <c r="AC756" s="11"/>
      <c r="AD756" s="11"/>
      <c r="AE756" s="11"/>
    </row>
    <row r="757" spans="1:31">
      <c r="A757" s="11"/>
      <c r="B757" s="317"/>
      <c r="C757" s="11"/>
      <c r="D757" s="11"/>
      <c r="F757" s="358"/>
      <c r="G757" s="11"/>
      <c r="H757" s="11"/>
      <c r="I757" s="526"/>
      <c r="J757" s="11"/>
      <c r="K757" s="11"/>
      <c r="L757" s="11"/>
      <c r="P757" s="11"/>
      <c r="Q757" s="11"/>
      <c r="R757" s="11"/>
      <c r="S757" s="11"/>
      <c r="T757" s="11"/>
      <c r="W757" s="11"/>
      <c r="X757" s="11"/>
      <c r="AC757" s="11"/>
      <c r="AD757" s="11"/>
      <c r="AE757" s="11"/>
    </row>
    <row r="758" spans="1:31">
      <c r="A758" s="11"/>
      <c r="B758" s="317"/>
      <c r="C758" s="11"/>
      <c r="D758" s="11"/>
      <c r="F758" s="358"/>
      <c r="G758" s="11"/>
      <c r="H758" s="11"/>
      <c r="I758" s="526"/>
      <c r="J758" s="11"/>
      <c r="K758" s="11"/>
      <c r="L758" s="11"/>
      <c r="P758" s="11"/>
      <c r="Q758" s="11"/>
      <c r="R758" s="11"/>
      <c r="S758" s="11"/>
      <c r="T758" s="11"/>
      <c r="W758" s="11"/>
      <c r="X758" s="11"/>
      <c r="AC758" s="11"/>
      <c r="AD758" s="11"/>
      <c r="AE758" s="11"/>
    </row>
    <row r="759" spans="1:31">
      <c r="A759" s="11"/>
      <c r="B759" s="317"/>
      <c r="C759" s="11"/>
      <c r="D759" s="11"/>
      <c r="F759" s="358"/>
      <c r="G759" s="11"/>
      <c r="H759" s="11"/>
      <c r="I759" s="526"/>
      <c r="J759" s="11"/>
      <c r="K759" s="11"/>
      <c r="L759" s="11"/>
      <c r="P759" s="11"/>
      <c r="Q759" s="11"/>
      <c r="R759" s="11"/>
      <c r="S759" s="11"/>
      <c r="T759" s="11"/>
      <c r="W759" s="11"/>
      <c r="X759" s="11"/>
      <c r="AC759" s="11"/>
      <c r="AD759" s="11"/>
      <c r="AE759" s="11"/>
    </row>
    <row r="760" spans="1:31">
      <c r="A760" s="11"/>
      <c r="B760" s="317"/>
      <c r="C760" s="11"/>
      <c r="D760" s="11"/>
      <c r="F760" s="358"/>
      <c r="G760" s="11"/>
      <c r="H760" s="11"/>
      <c r="I760" s="526"/>
      <c r="J760" s="11"/>
      <c r="K760" s="11"/>
      <c r="L760" s="11"/>
      <c r="P760" s="11"/>
      <c r="Q760" s="11"/>
      <c r="R760" s="11"/>
      <c r="S760" s="11"/>
      <c r="T760" s="11"/>
      <c r="W760" s="11"/>
      <c r="X760" s="11"/>
      <c r="AC760" s="11"/>
      <c r="AD760" s="11"/>
      <c r="AE760" s="11"/>
    </row>
    <row r="761" spans="1:31">
      <c r="A761" s="11"/>
      <c r="B761" s="317"/>
      <c r="C761" s="11"/>
      <c r="D761" s="11"/>
      <c r="F761" s="358"/>
      <c r="G761" s="11"/>
      <c r="H761" s="11"/>
      <c r="I761" s="526"/>
      <c r="J761" s="11"/>
      <c r="K761" s="11"/>
      <c r="L761" s="11"/>
      <c r="P761" s="11"/>
      <c r="Q761" s="11"/>
      <c r="R761" s="11"/>
      <c r="S761" s="11"/>
      <c r="T761" s="11"/>
      <c r="W761" s="11"/>
      <c r="X761" s="11"/>
      <c r="AC761" s="11"/>
      <c r="AD761" s="11"/>
      <c r="AE761" s="11"/>
    </row>
    <row r="762" spans="1:31">
      <c r="A762" s="11"/>
      <c r="B762" s="317"/>
      <c r="C762" s="11"/>
      <c r="D762" s="11"/>
      <c r="F762" s="358"/>
      <c r="G762" s="11"/>
      <c r="H762" s="11"/>
      <c r="I762" s="526"/>
      <c r="J762" s="11"/>
      <c r="K762" s="11"/>
      <c r="L762" s="11"/>
      <c r="P762" s="11"/>
      <c r="Q762" s="11"/>
      <c r="R762" s="11"/>
      <c r="S762" s="11"/>
      <c r="T762" s="11"/>
      <c r="W762" s="11"/>
      <c r="X762" s="11"/>
      <c r="AC762" s="11"/>
      <c r="AD762" s="11"/>
      <c r="AE762" s="11"/>
    </row>
    <row r="763" spans="1:31">
      <c r="A763" s="11"/>
      <c r="B763" s="317"/>
      <c r="C763" s="11"/>
      <c r="D763" s="11"/>
      <c r="F763" s="358"/>
      <c r="G763" s="11"/>
      <c r="H763" s="11"/>
      <c r="I763" s="526"/>
      <c r="J763" s="11"/>
      <c r="K763" s="11"/>
      <c r="L763" s="11"/>
      <c r="P763" s="11"/>
      <c r="Q763" s="11"/>
      <c r="R763" s="11"/>
      <c r="S763" s="11"/>
      <c r="T763" s="11"/>
      <c r="W763" s="11"/>
      <c r="X763" s="11"/>
      <c r="AC763" s="11"/>
      <c r="AD763" s="11"/>
      <c r="AE763" s="11"/>
    </row>
    <row r="764" spans="1:31">
      <c r="A764" s="11"/>
      <c r="B764" s="317"/>
      <c r="C764" s="11"/>
      <c r="D764" s="11"/>
      <c r="F764" s="358"/>
      <c r="G764" s="11"/>
      <c r="H764" s="11"/>
      <c r="I764" s="526"/>
      <c r="J764" s="11"/>
      <c r="K764" s="11"/>
      <c r="L764" s="11"/>
      <c r="P764" s="11"/>
      <c r="Q764" s="11"/>
      <c r="R764" s="11"/>
      <c r="S764" s="11"/>
      <c r="T764" s="11"/>
      <c r="W764" s="11"/>
      <c r="X764" s="11"/>
      <c r="AC764" s="11"/>
      <c r="AD764" s="11"/>
      <c r="AE764" s="11"/>
    </row>
    <row r="765" spans="1:31">
      <c r="A765" s="11"/>
      <c r="B765" s="317"/>
      <c r="C765" s="11"/>
      <c r="D765" s="11"/>
      <c r="F765" s="358"/>
      <c r="G765" s="11"/>
      <c r="H765" s="11"/>
      <c r="I765" s="526"/>
      <c r="J765" s="11"/>
      <c r="K765" s="11"/>
      <c r="L765" s="11"/>
      <c r="P765" s="11"/>
      <c r="Q765" s="11"/>
      <c r="R765" s="11"/>
      <c r="S765" s="11"/>
      <c r="T765" s="11"/>
      <c r="W765" s="11"/>
      <c r="X765" s="11"/>
      <c r="AC765" s="11"/>
      <c r="AD765" s="11"/>
      <c r="AE765" s="11"/>
    </row>
    <row r="766" spans="1:31">
      <c r="A766" s="11"/>
      <c r="B766" s="317"/>
      <c r="C766" s="11"/>
      <c r="D766" s="11"/>
      <c r="F766" s="358"/>
      <c r="G766" s="11"/>
      <c r="H766" s="11"/>
      <c r="I766" s="526"/>
      <c r="J766" s="11"/>
      <c r="K766" s="11"/>
      <c r="L766" s="11"/>
      <c r="P766" s="11"/>
      <c r="Q766" s="11"/>
      <c r="R766" s="11"/>
      <c r="S766" s="11"/>
      <c r="T766" s="11"/>
      <c r="W766" s="11"/>
      <c r="X766" s="11"/>
      <c r="AC766" s="11"/>
      <c r="AD766" s="11"/>
      <c r="AE766" s="11"/>
    </row>
    <row r="767" spans="1:31">
      <c r="A767" s="11"/>
      <c r="B767" s="317"/>
      <c r="C767" s="11"/>
      <c r="D767" s="11"/>
      <c r="F767" s="358"/>
      <c r="G767" s="11"/>
      <c r="H767" s="11"/>
      <c r="I767" s="526"/>
      <c r="J767" s="11"/>
      <c r="K767" s="11"/>
      <c r="L767" s="11"/>
      <c r="P767" s="11"/>
      <c r="Q767" s="11"/>
      <c r="R767" s="11"/>
      <c r="S767" s="11"/>
      <c r="T767" s="11"/>
      <c r="W767" s="11"/>
      <c r="X767" s="11"/>
      <c r="AC767" s="11"/>
      <c r="AD767" s="11"/>
      <c r="AE767" s="11"/>
    </row>
    <row r="768" spans="1:31">
      <c r="A768" s="11"/>
      <c r="B768" s="317"/>
      <c r="C768" s="11"/>
      <c r="D768" s="11"/>
      <c r="F768" s="358"/>
      <c r="G768" s="11"/>
      <c r="H768" s="11"/>
      <c r="I768" s="526"/>
      <c r="J768" s="11"/>
      <c r="K768" s="11"/>
      <c r="L768" s="11"/>
      <c r="P768" s="11"/>
      <c r="Q768" s="11"/>
      <c r="R768" s="11"/>
      <c r="S768" s="11"/>
      <c r="T768" s="11"/>
      <c r="W768" s="11"/>
      <c r="X768" s="11"/>
      <c r="AC768" s="11"/>
      <c r="AD768" s="11"/>
      <c r="AE768" s="11"/>
    </row>
    <row r="769" spans="1:31">
      <c r="A769" s="11"/>
      <c r="B769" s="317"/>
      <c r="C769" s="11"/>
      <c r="D769" s="11"/>
      <c r="F769" s="358"/>
      <c r="G769" s="11"/>
      <c r="H769" s="11"/>
      <c r="I769" s="526"/>
      <c r="J769" s="11"/>
      <c r="K769" s="11"/>
      <c r="L769" s="11"/>
      <c r="P769" s="11"/>
      <c r="Q769" s="11"/>
      <c r="R769" s="11"/>
      <c r="S769" s="11"/>
      <c r="T769" s="11"/>
      <c r="W769" s="11"/>
      <c r="X769" s="11"/>
      <c r="AC769" s="11"/>
      <c r="AD769" s="11"/>
      <c r="AE769" s="11"/>
    </row>
    <row r="770" spans="1:31">
      <c r="A770" s="11"/>
      <c r="B770" s="317"/>
      <c r="C770" s="11"/>
      <c r="D770" s="11"/>
      <c r="F770" s="358"/>
      <c r="G770" s="11"/>
      <c r="H770" s="11"/>
      <c r="I770" s="526"/>
      <c r="J770" s="11"/>
      <c r="K770" s="11"/>
      <c r="L770" s="11"/>
      <c r="P770" s="11"/>
      <c r="Q770" s="11"/>
      <c r="R770" s="11"/>
      <c r="S770" s="11"/>
      <c r="T770" s="11"/>
      <c r="W770" s="11"/>
      <c r="X770" s="11"/>
      <c r="AC770" s="11"/>
      <c r="AD770" s="11"/>
      <c r="AE770" s="11"/>
    </row>
    <row r="771" spans="1:31">
      <c r="A771" s="11"/>
      <c r="B771" s="317"/>
      <c r="C771" s="11"/>
      <c r="D771" s="11"/>
      <c r="F771" s="358"/>
      <c r="G771" s="11"/>
      <c r="H771" s="11"/>
      <c r="I771" s="526"/>
      <c r="J771" s="11"/>
      <c r="K771" s="11"/>
      <c r="L771" s="11"/>
      <c r="P771" s="11"/>
      <c r="Q771" s="11"/>
      <c r="R771" s="11"/>
      <c r="S771" s="11"/>
      <c r="T771" s="11"/>
      <c r="W771" s="11"/>
      <c r="X771" s="11"/>
      <c r="AC771" s="11"/>
      <c r="AD771" s="11"/>
      <c r="AE771" s="11"/>
    </row>
    <row r="772" spans="1:31">
      <c r="A772" s="11"/>
      <c r="B772" s="317"/>
      <c r="C772" s="11"/>
      <c r="D772" s="11"/>
      <c r="F772" s="358"/>
      <c r="G772" s="11"/>
      <c r="H772" s="11"/>
      <c r="I772" s="526"/>
      <c r="J772" s="11"/>
      <c r="K772" s="11"/>
      <c r="L772" s="11"/>
      <c r="P772" s="11"/>
      <c r="Q772" s="11"/>
      <c r="R772" s="11"/>
      <c r="S772" s="11"/>
      <c r="T772" s="11"/>
      <c r="W772" s="11"/>
      <c r="X772" s="11"/>
      <c r="AC772" s="11"/>
      <c r="AD772" s="11"/>
      <c r="AE772" s="11"/>
    </row>
    <row r="773" spans="1:31">
      <c r="A773" s="11"/>
      <c r="B773" s="317"/>
      <c r="C773" s="11"/>
      <c r="D773" s="11"/>
      <c r="F773" s="358"/>
      <c r="G773" s="11"/>
      <c r="H773" s="11"/>
      <c r="I773" s="526"/>
      <c r="J773" s="11"/>
      <c r="K773" s="11"/>
      <c r="L773" s="11"/>
      <c r="P773" s="11"/>
      <c r="Q773" s="11"/>
      <c r="R773" s="11"/>
      <c r="S773" s="11"/>
      <c r="T773" s="11"/>
      <c r="W773" s="11"/>
      <c r="X773" s="11"/>
      <c r="AC773" s="11"/>
      <c r="AD773" s="11"/>
      <c r="AE773" s="11"/>
    </row>
    <row r="774" spans="1:31">
      <c r="A774" s="11"/>
      <c r="B774" s="317"/>
      <c r="C774" s="11"/>
      <c r="D774" s="11"/>
      <c r="F774" s="358"/>
      <c r="G774" s="11"/>
      <c r="H774" s="11"/>
      <c r="I774" s="526"/>
      <c r="J774" s="11"/>
      <c r="K774" s="11"/>
      <c r="L774" s="11"/>
      <c r="P774" s="11"/>
      <c r="Q774" s="11"/>
      <c r="R774" s="11"/>
      <c r="S774" s="11"/>
      <c r="T774" s="11"/>
      <c r="W774" s="11"/>
      <c r="X774" s="11"/>
      <c r="AC774" s="11"/>
      <c r="AD774" s="11"/>
      <c r="AE774" s="11"/>
    </row>
    <row r="775" spans="1:31">
      <c r="A775" s="11"/>
      <c r="B775" s="317"/>
      <c r="C775" s="11"/>
      <c r="D775" s="11"/>
      <c r="F775" s="358"/>
      <c r="G775" s="11"/>
      <c r="H775" s="11"/>
      <c r="I775" s="526"/>
      <c r="J775" s="11"/>
      <c r="K775" s="11"/>
      <c r="L775" s="11"/>
      <c r="P775" s="11"/>
      <c r="Q775" s="11"/>
      <c r="R775" s="11"/>
      <c r="S775" s="11"/>
      <c r="T775" s="11"/>
      <c r="W775" s="11"/>
      <c r="X775" s="11"/>
      <c r="AC775" s="11"/>
      <c r="AD775" s="11"/>
      <c r="AE775" s="11"/>
    </row>
    <row r="776" spans="1:31">
      <c r="A776" s="11"/>
      <c r="B776" s="317"/>
      <c r="C776" s="11"/>
      <c r="D776" s="11"/>
      <c r="F776" s="358"/>
      <c r="G776" s="11"/>
      <c r="H776" s="11"/>
      <c r="I776" s="526"/>
      <c r="J776" s="11"/>
      <c r="K776" s="11"/>
      <c r="L776" s="11"/>
      <c r="P776" s="11"/>
      <c r="Q776" s="11"/>
      <c r="R776" s="11"/>
      <c r="S776" s="11"/>
      <c r="T776" s="11"/>
      <c r="W776" s="11"/>
      <c r="X776" s="11"/>
      <c r="AC776" s="11"/>
      <c r="AD776" s="11"/>
      <c r="AE776" s="11"/>
    </row>
    <row r="777" spans="1:31">
      <c r="A777" s="11"/>
      <c r="B777" s="317"/>
      <c r="C777" s="11"/>
      <c r="D777" s="11"/>
      <c r="F777" s="358"/>
      <c r="G777" s="11"/>
      <c r="H777" s="11"/>
      <c r="I777" s="526"/>
      <c r="J777" s="11"/>
      <c r="K777" s="11"/>
      <c r="L777" s="11"/>
      <c r="P777" s="11"/>
      <c r="Q777" s="11"/>
      <c r="R777" s="11"/>
      <c r="S777" s="11"/>
      <c r="T777" s="11"/>
      <c r="W777" s="11"/>
      <c r="X777" s="11"/>
      <c r="AC777" s="11"/>
      <c r="AD777" s="11"/>
      <c r="AE777" s="11"/>
    </row>
    <row r="778" spans="1:31">
      <c r="A778" s="11"/>
      <c r="B778" s="317"/>
      <c r="C778" s="11"/>
      <c r="D778" s="11"/>
      <c r="F778" s="358"/>
      <c r="G778" s="11"/>
      <c r="H778" s="11"/>
      <c r="I778" s="526"/>
      <c r="J778" s="11"/>
      <c r="K778" s="11"/>
      <c r="L778" s="11"/>
      <c r="P778" s="11"/>
      <c r="Q778" s="11"/>
      <c r="R778" s="11"/>
      <c r="S778" s="11"/>
      <c r="T778" s="11"/>
      <c r="W778" s="11"/>
      <c r="X778" s="11"/>
      <c r="AC778" s="11"/>
      <c r="AD778" s="11"/>
      <c r="AE778" s="11"/>
    </row>
    <row r="779" spans="1:31">
      <c r="A779" s="11"/>
      <c r="B779" s="317"/>
      <c r="C779" s="11"/>
      <c r="D779" s="11"/>
      <c r="F779" s="358"/>
      <c r="G779" s="11"/>
      <c r="H779" s="11"/>
      <c r="I779" s="526"/>
      <c r="J779" s="11"/>
      <c r="K779" s="11"/>
      <c r="L779" s="11"/>
      <c r="P779" s="11"/>
      <c r="Q779" s="11"/>
      <c r="R779" s="11"/>
      <c r="S779" s="11"/>
      <c r="T779" s="11"/>
      <c r="W779" s="11"/>
      <c r="X779" s="11"/>
      <c r="AC779" s="11"/>
      <c r="AD779" s="11"/>
      <c r="AE779" s="11"/>
    </row>
    <row r="780" spans="1:31">
      <c r="A780" s="11"/>
      <c r="B780" s="317"/>
      <c r="C780" s="11"/>
      <c r="D780" s="11"/>
      <c r="F780" s="358"/>
      <c r="G780" s="11"/>
      <c r="H780" s="11"/>
      <c r="I780" s="526"/>
      <c r="J780" s="11"/>
      <c r="K780" s="11"/>
      <c r="L780" s="11"/>
      <c r="P780" s="11"/>
      <c r="Q780" s="11"/>
      <c r="R780" s="11"/>
      <c r="S780" s="11"/>
      <c r="T780" s="11"/>
      <c r="W780" s="11"/>
      <c r="X780" s="11"/>
      <c r="AC780" s="11"/>
      <c r="AD780" s="11"/>
      <c r="AE780" s="11"/>
    </row>
    <row r="781" spans="1:31">
      <c r="A781" s="11"/>
      <c r="B781" s="317"/>
      <c r="C781" s="11"/>
      <c r="D781" s="11"/>
      <c r="F781" s="358"/>
      <c r="G781" s="11"/>
      <c r="H781" s="11"/>
      <c r="I781" s="526"/>
      <c r="J781" s="11"/>
      <c r="K781" s="11"/>
      <c r="L781" s="11"/>
      <c r="P781" s="11"/>
      <c r="Q781" s="11"/>
      <c r="R781" s="11"/>
      <c r="S781" s="11"/>
      <c r="T781" s="11"/>
      <c r="W781" s="11"/>
      <c r="X781" s="11"/>
      <c r="AC781" s="11"/>
      <c r="AD781" s="11"/>
      <c r="AE781" s="11"/>
    </row>
    <row r="782" spans="1:31">
      <c r="A782" s="11"/>
      <c r="B782" s="317"/>
      <c r="C782" s="11"/>
      <c r="D782" s="11"/>
      <c r="F782" s="358"/>
      <c r="G782" s="11"/>
      <c r="H782" s="11"/>
      <c r="I782" s="526"/>
      <c r="J782" s="11"/>
      <c r="K782" s="11"/>
      <c r="L782" s="11"/>
      <c r="P782" s="11"/>
      <c r="Q782" s="11"/>
      <c r="R782" s="11"/>
      <c r="S782" s="11"/>
      <c r="T782" s="11"/>
      <c r="W782" s="11"/>
      <c r="X782" s="11"/>
      <c r="AC782" s="11"/>
      <c r="AD782" s="11"/>
      <c r="AE782" s="11"/>
    </row>
    <row r="783" spans="1:31">
      <c r="A783" s="11"/>
      <c r="B783" s="317"/>
      <c r="C783" s="11"/>
      <c r="D783" s="11"/>
      <c r="F783" s="358"/>
      <c r="G783" s="11"/>
      <c r="H783" s="11"/>
      <c r="I783" s="526"/>
      <c r="J783" s="11"/>
      <c r="K783" s="11"/>
      <c r="L783" s="11"/>
      <c r="P783" s="11"/>
      <c r="Q783" s="11"/>
      <c r="R783" s="11"/>
      <c r="S783" s="11"/>
      <c r="T783" s="11"/>
      <c r="W783" s="11"/>
      <c r="X783" s="11"/>
      <c r="AC783" s="11"/>
      <c r="AD783" s="11"/>
      <c r="AE783" s="11"/>
    </row>
    <row r="784" spans="1:31">
      <c r="A784" s="11"/>
      <c r="B784" s="317"/>
      <c r="C784" s="11"/>
      <c r="D784" s="11"/>
      <c r="F784" s="358"/>
      <c r="G784" s="11"/>
      <c r="H784" s="11"/>
      <c r="I784" s="526"/>
      <c r="J784" s="11"/>
      <c r="K784" s="11"/>
      <c r="L784" s="11"/>
      <c r="P784" s="11"/>
      <c r="Q784" s="11"/>
      <c r="R784" s="11"/>
      <c r="S784" s="11"/>
      <c r="T784" s="11"/>
      <c r="W784" s="11"/>
      <c r="X784" s="11"/>
      <c r="AC784" s="11"/>
      <c r="AD784" s="11"/>
      <c r="AE784" s="11"/>
    </row>
    <row r="785" spans="1:31">
      <c r="A785" s="11"/>
      <c r="B785" s="317"/>
      <c r="C785" s="11"/>
      <c r="D785" s="11"/>
      <c r="F785" s="358"/>
      <c r="G785" s="11"/>
      <c r="H785" s="11"/>
      <c r="I785" s="526"/>
      <c r="J785" s="11"/>
      <c r="K785" s="11"/>
      <c r="L785" s="11"/>
      <c r="P785" s="11"/>
      <c r="Q785" s="11"/>
      <c r="R785" s="11"/>
      <c r="S785" s="11"/>
      <c r="T785" s="11"/>
      <c r="W785" s="11"/>
      <c r="X785" s="11"/>
      <c r="AC785" s="11"/>
      <c r="AD785" s="11"/>
      <c r="AE785" s="11"/>
    </row>
    <row r="786" spans="1:31">
      <c r="A786" s="11"/>
      <c r="B786" s="317"/>
      <c r="C786" s="11"/>
      <c r="D786" s="11"/>
      <c r="F786" s="358"/>
      <c r="G786" s="11"/>
      <c r="H786" s="11"/>
      <c r="I786" s="526"/>
      <c r="J786" s="11"/>
      <c r="K786" s="11"/>
      <c r="L786" s="11"/>
      <c r="P786" s="11"/>
      <c r="Q786" s="11"/>
      <c r="R786" s="11"/>
      <c r="S786" s="11"/>
      <c r="T786" s="11"/>
      <c r="W786" s="11"/>
      <c r="X786" s="11"/>
      <c r="AC786" s="11"/>
      <c r="AD786" s="11"/>
      <c r="AE786" s="11"/>
    </row>
    <row r="787" spans="1:31">
      <c r="A787" s="11"/>
      <c r="B787" s="317"/>
      <c r="C787" s="11"/>
      <c r="D787" s="11"/>
      <c r="F787" s="358"/>
      <c r="G787" s="11"/>
      <c r="H787" s="11"/>
      <c r="I787" s="526"/>
      <c r="J787" s="11"/>
      <c r="K787" s="11"/>
      <c r="L787" s="11"/>
      <c r="P787" s="11"/>
      <c r="Q787" s="11"/>
      <c r="R787" s="11"/>
      <c r="S787" s="11"/>
      <c r="T787" s="11"/>
      <c r="W787" s="11"/>
      <c r="X787" s="11"/>
      <c r="AC787" s="11"/>
      <c r="AD787" s="11"/>
      <c r="AE787" s="11"/>
    </row>
    <row r="788" spans="1:31">
      <c r="A788" s="11"/>
      <c r="B788" s="317"/>
      <c r="C788" s="11"/>
      <c r="D788" s="11"/>
      <c r="F788" s="358"/>
      <c r="G788" s="11"/>
      <c r="H788" s="11"/>
      <c r="I788" s="526"/>
      <c r="J788" s="11"/>
      <c r="K788" s="11"/>
      <c r="L788" s="11"/>
      <c r="P788" s="11"/>
      <c r="Q788" s="11"/>
      <c r="R788" s="11"/>
      <c r="S788" s="11"/>
      <c r="T788" s="11"/>
      <c r="W788" s="11"/>
      <c r="X788" s="11"/>
      <c r="AC788" s="11"/>
      <c r="AD788" s="11"/>
      <c r="AE788" s="11"/>
    </row>
    <row r="789" spans="1:31">
      <c r="A789" s="11"/>
      <c r="B789" s="317"/>
      <c r="C789" s="11"/>
      <c r="D789" s="11"/>
      <c r="F789" s="358"/>
      <c r="G789" s="11"/>
      <c r="H789" s="11"/>
      <c r="I789" s="526"/>
      <c r="J789" s="11"/>
      <c r="K789" s="11"/>
      <c r="L789" s="11"/>
      <c r="P789" s="11"/>
      <c r="Q789" s="11"/>
      <c r="R789" s="11"/>
      <c r="S789" s="11"/>
      <c r="T789" s="11"/>
      <c r="W789" s="11"/>
      <c r="X789" s="11"/>
      <c r="AC789" s="11"/>
      <c r="AD789" s="11"/>
      <c r="AE789" s="11"/>
    </row>
    <row r="790" spans="1:31">
      <c r="A790" s="11"/>
      <c r="B790" s="317"/>
      <c r="C790" s="11"/>
      <c r="D790" s="11"/>
      <c r="F790" s="358"/>
      <c r="G790" s="11"/>
      <c r="H790" s="11"/>
      <c r="I790" s="526"/>
      <c r="J790" s="11"/>
      <c r="K790" s="11"/>
      <c r="L790" s="11"/>
      <c r="P790" s="11"/>
      <c r="Q790" s="11"/>
      <c r="R790" s="11"/>
      <c r="S790" s="11"/>
      <c r="T790" s="11"/>
      <c r="W790" s="11"/>
      <c r="X790" s="11"/>
      <c r="AC790" s="11"/>
      <c r="AD790" s="11"/>
      <c r="AE790" s="11"/>
    </row>
    <row r="791" spans="1:31">
      <c r="A791" s="11"/>
      <c r="B791" s="317"/>
      <c r="C791" s="11"/>
      <c r="D791" s="11"/>
      <c r="F791" s="358"/>
      <c r="G791" s="11"/>
      <c r="H791" s="11"/>
      <c r="I791" s="526"/>
      <c r="J791" s="11"/>
      <c r="K791" s="11"/>
      <c r="L791" s="11"/>
      <c r="P791" s="11"/>
      <c r="Q791" s="11"/>
      <c r="R791" s="11"/>
      <c r="S791" s="11"/>
      <c r="T791" s="11"/>
      <c r="W791" s="11"/>
      <c r="X791" s="11"/>
      <c r="AC791" s="11"/>
      <c r="AD791" s="11"/>
      <c r="AE791" s="11"/>
    </row>
    <row r="792" spans="1:31">
      <c r="A792" s="11"/>
      <c r="B792" s="317"/>
      <c r="C792" s="11"/>
      <c r="D792" s="11"/>
      <c r="F792" s="358"/>
      <c r="G792" s="11"/>
      <c r="H792" s="11"/>
      <c r="I792" s="526"/>
      <c r="J792" s="11"/>
      <c r="K792" s="11"/>
      <c r="L792" s="11"/>
      <c r="P792" s="11"/>
      <c r="Q792" s="11"/>
      <c r="R792" s="11"/>
      <c r="S792" s="11"/>
      <c r="T792" s="11"/>
      <c r="W792" s="11"/>
      <c r="X792" s="11"/>
      <c r="AC792" s="11"/>
      <c r="AD792" s="11"/>
      <c r="AE792" s="11"/>
    </row>
    <row r="793" spans="1:31">
      <c r="A793" s="11"/>
      <c r="B793" s="317"/>
      <c r="C793" s="11"/>
      <c r="D793" s="11"/>
      <c r="F793" s="358"/>
      <c r="G793" s="11"/>
      <c r="H793" s="11"/>
      <c r="I793" s="526"/>
      <c r="J793" s="11"/>
      <c r="K793" s="11"/>
      <c r="L793" s="11"/>
      <c r="P793" s="11"/>
      <c r="Q793" s="11"/>
      <c r="R793" s="11"/>
      <c r="S793" s="11"/>
      <c r="T793" s="11"/>
      <c r="W793" s="11"/>
      <c r="X793" s="11"/>
      <c r="AC793" s="11"/>
      <c r="AD793" s="11"/>
      <c r="AE793" s="11"/>
    </row>
    <row r="794" spans="1:31">
      <c r="A794" s="11"/>
      <c r="B794" s="317"/>
      <c r="C794" s="11"/>
      <c r="D794" s="11"/>
      <c r="F794" s="358"/>
      <c r="G794" s="11"/>
      <c r="H794" s="11"/>
      <c r="I794" s="526"/>
      <c r="J794" s="11"/>
      <c r="K794" s="11"/>
      <c r="L794" s="11"/>
      <c r="P794" s="11"/>
      <c r="Q794" s="11"/>
      <c r="R794" s="11"/>
      <c r="S794" s="11"/>
      <c r="T794" s="11"/>
      <c r="W794" s="11"/>
      <c r="X794" s="11"/>
      <c r="AC794" s="11"/>
      <c r="AD794" s="11"/>
      <c r="AE794" s="11"/>
    </row>
    <row r="795" spans="1:31">
      <c r="A795" s="11"/>
      <c r="B795" s="317"/>
      <c r="C795" s="11"/>
      <c r="D795" s="11"/>
      <c r="F795" s="358"/>
      <c r="G795" s="11"/>
      <c r="H795" s="11"/>
      <c r="I795" s="526"/>
      <c r="J795" s="11"/>
      <c r="K795" s="11"/>
      <c r="L795" s="11"/>
      <c r="P795" s="11"/>
      <c r="Q795" s="11"/>
      <c r="R795" s="11"/>
      <c r="S795" s="11"/>
      <c r="T795" s="11"/>
      <c r="W795" s="11"/>
      <c r="X795" s="11"/>
      <c r="AC795" s="11"/>
      <c r="AD795" s="11"/>
      <c r="AE795" s="11"/>
    </row>
    <row r="796" spans="1:31">
      <c r="A796" s="11"/>
      <c r="B796" s="317"/>
      <c r="C796" s="11"/>
      <c r="D796" s="11"/>
      <c r="F796" s="358"/>
      <c r="G796" s="11"/>
      <c r="H796" s="11"/>
      <c r="I796" s="526"/>
      <c r="J796" s="11"/>
      <c r="K796" s="11"/>
      <c r="L796" s="11"/>
      <c r="P796" s="11"/>
      <c r="Q796" s="11"/>
      <c r="R796" s="11"/>
      <c r="S796" s="11"/>
      <c r="T796" s="11"/>
      <c r="W796" s="11"/>
      <c r="X796" s="11"/>
      <c r="AC796" s="11"/>
      <c r="AD796" s="11"/>
      <c r="AE796" s="11"/>
    </row>
    <row r="797" spans="1:31">
      <c r="A797" s="11"/>
      <c r="B797" s="317"/>
      <c r="C797" s="11"/>
      <c r="D797" s="11"/>
      <c r="F797" s="358"/>
      <c r="G797" s="11"/>
      <c r="H797" s="11"/>
      <c r="I797" s="526"/>
      <c r="J797" s="11"/>
      <c r="K797" s="11"/>
      <c r="L797" s="11"/>
      <c r="P797" s="11"/>
      <c r="Q797" s="11"/>
      <c r="R797" s="11"/>
      <c r="S797" s="11"/>
      <c r="T797" s="11"/>
      <c r="W797" s="11"/>
      <c r="X797" s="11"/>
      <c r="AC797" s="11"/>
      <c r="AD797" s="11"/>
      <c r="AE797" s="11"/>
    </row>
    <row r="798" spans="1:31">
      <c r="A798" s="11"/>
      <c r="B798" s="317"/>
      <c r="C798" s="11"/>
      <c r="D798" s="11"/>
      <c r="F798" s="358"/>
      <c r="G798" s="11"/>
      <c r="H798" s="11"/>
      <c r="I798" s="526"/>
      <c r="J798" s="11"/>
      <c r="K798" s="11"/>
      <c r="L798" s="11"/>
      <c r="P798" s="11"/>
      <c r="Q798" s="11"/>
      <c r="R798" s="11"/>
      <c r="S798" s="11"/>
      <c r="T798" s="11"/>
      <c r="W798" s="11"/>
      <c r="X798" s="11"/>
      <c r="AC798" s="11"/>
      <c r="AD798" s="11"/>
      <c r="AE798" s="11"/>
    </row>
    <row r="799" spans="1:31">
      <c r="A799" s="11"/>
      <c r="B799" s="317"/>
      <c r="C799" s="11"/>
      <c r="D799" s="11"/>
      <c r="F799" s="358"/>
      <c r="G799" s="11"/>
      <c r="H799" s="11"/>
      <c r="I799" s="526"/>
      <c r="J799" s="11"/>
      <c r="K799" s="11"/>
      <c r="L799" s="11"/>
      <c r="P799" s="11"/>
      <c r="Q799" s="11"/>
      <c r="R799" s="11"/>
      <c r="S799" s="11"/>
      <c r="T799" s="11"/>
      <c r="W799" s="11"/>
      <c r="X799" s="11"/>
      <c r="AC799" s="11"/>
      <c r="AD799" s="11"/>
      <c r="AE799" s="11"/>
    </row>
    <row r="800" spans="1:31">
      <c r="A800" s="11"/>
      <c r="B800" s="317"/>
      <c r="C800" s="11"/>
      <c r="D800" s="11"/>
      <c r="F800" s="358"/>
      <c r="G800" s="11"/>
      <c r="H800" s="11"/>
      <c r="I800" s="526"/>
      <c r="J800" s="11"/>
      <c r="K800" s="11"/>
      <c r="L800" s="11"/>
      <c r="P800" s="11"/>
      <c r="Q800" s="11"/>
      <c r="R800" s="11"/>
      <c r="S800" s="11"/>
      <c r="T800" s="11"/>
      <c r="W800" s="11"/>
      <c r="X800" s="11"/>
      <c r="AC800" s="11"/>
      <c r="AD800" s="11"/>
      <c r="AE800" s="11"/>
    </row>
    <row r="801" spans="1:31">
      <c r="A801" s="11"/>
      <c r="B801" s="317"/>
      <c r="C801" s="11"/>
      <c r="D801" s="11"/>
      <c r="F801" s="358"/>
      <c r="G801" s="11"/>
      <c r="H801" s="11"/>
      <c r="I801" s="526"/>
      <c r="J801" s="11"/>
      <c r="K801" s="11"/>
      <c r="L801" s="11"/>
      <c r="P801" s="11"/>
      <c r="Q801" s="11"/>
      <c r="R801" s="11"/>
      <c r="S801" s="11"/>
      <c r="T801" s="11"/>
      <c r="W801" s="11"/>
      <c r="X801" s="11"/>
      <c r="AC801" s="11"/>
      <c r="AD801" s="11"/>
      <c r="AE801" s="11"/>
    </row>
    <row r="802" spans="1:31">
      <c r="A802" s="11"/>
      <c r="B802" s="317"/>
      <c r="C802" s="11"/>
      <c r="D802" s="11"/>
      <c r="F802" s="358"/>
      <c r="G802" s="11"/>
      <c r="H802" s="11"/>
      <c r="I802" s="526"/>
      <c r="J802" s="11"/>
      <c r="K802" s="11"/>
      <c r="L802" s="11"/>
      <c r="P802" s="11"/>
      <c r="Q802" s="11"/>
      <c r="R802" s="11"/>
      <c r="S802" s="11"/>
      <c r="T802" s="11"/>
      <c r="W802" s="11"/>
      <c r="X802" s="11"/>
      <c r="AC802" s="11"/>
      <c r="AD802" s="11"/>
      <c r="AE802" s="11"/>
    </row>
    <row r="803" spans="1:31">
      <c r="A803" s="11"/>
      <c r="B803" s="317"/>
      <c r="C803" s="11"/>
      <c r="D803" s="11"/>
      <c r="F803" s="358"/>
      <c r="G803" s="11"/>
      <c r="H803" s="11"/>
      <c r="I803" s="526"/>
      <c r="J803" s="11"/>
      <c r="K803" s="11"/>
      <c r="L803" s="11"/>
      <c r="P803" s="11"/>
      <c r="Q803" s="11"/>
      <c r="R803" s="11"/>
      <c r="S803" s="11"/>
      <c r="T803" s="11"/>
      <c r="W803" s="11"/>
      <c r="X803" s="11"/>
      <c r="AC803" s="11"/>
      <c r="AD803" s="11"/>
      <c r="AE803" s="11"/>
    </row>
    <row r="804" spans="1:31">
      <c r="A804" s="11"/>
      <c r="B804" s="317"/>
      <c r="C804" s="11"/>
      <c r="D804" s="11"/>
      <c r="F804" s="358"/>
      <c r="G804" s="11"/>
      <c r="H804" s="11"/>
      <c r="I804" s="526"/>
      <c r="J804" s="11"/>
      <c r="K804" s="11"/>
      <c r="L804" s="11"/>
      <c r="P804" s="11"/>
      <c r="Q804" s="11"/>
      <c r="R804" s="11"/>
      <c r="S804" s="11"/>
      <c r="T804" s="11"/>
      <c r="W804" s="11"/>
      <c r="X804" s="11"/>
      <c r="AC804" s="11"/>
      <c r="AD804" s="11"/>
      <c r="AE804" s="11"/>
    </row>
    <row r="805" spans="1:31">
      <c r="A805" s="11"/>
      <c r="B805" s="317"/>
      <c r="C805" s="11"/>
      <c r="D805" s="11"/>
      <c r="F805" s="358"/>
      <c r="G805" s="11"/>
      <c r="H805" s="11"/>
      <c r="I805" s="526"/>
      <c r="J805" s="11"/>
      <c r="K805" s="11"/>
      <c r="L805" s="11"/>
      <c r="P805" s="11"/>
      <c r="Q805" s="11"/>
      <c r="R805" s="11"/>
      <c r="S805" s="11"/>
      <c r="T805" s="11"/>
      <c r="W805" s="11"/>
      <c r="X805" s="11"/>
      <c r="AC805" s="11"/>
      <c r="AD805" s="11"/>
      <c r="AE805" s="11"/>
    </row>
    <row r="806" spans="1:31">
      <c r="A806" s="11"/>
      <c r="B806" s="317"/>
      <c r="C806" s="11"/>
      <c r="D806" s="11"/>
      <c r="F806" s="358"/>
      <c r="G806" s="11"/>
      <c r="H806" s="11"/>
      <c r="I806" s="526"/>
      <c r="J806" s="11"/>
      <c r="K806" s="11"/>
      <c r="L806" s="11"/>
      <c r="P806" s="11"/>
      <c r="Q806" s="11"/>
      <c r="R806" s="11"/>
      <c r="S806" s="11"/>
      <c r="T806" s="11"/>
      <c r="W806" s="11"/>
      <c r="X806" s="11"/>
      <c r="AC806" s="11"/>
      <c r="AD806" s="11"/>
      <c r="AE806" s="11"/>
    </row>
    <row r="807" spans="1:31">
      <c r="A807" s="11"/>
      <c r="B807" s="317"/>
      <c r="C807" s="11"/>
      <c r="D807" s="11"/>
      <c r="F807" s="358"/>
      <c r="G807" s="11"/>
      <c r="H807" s="11"/>
      <c r="I807" s="526"/>
      <c r="J807" s="11"/>
      <c r="K807" s="11"/>
      <c r="L807" s="11"/>
      <c r="P807" s="11"/>
      <c r="Q807" s="11"/>
      <c r="R807" s="11"/>
      <c r="S807" s="11"/>
      <c r="T807" s="11"/>
      <c r="W807" s="11"/>
      <c r="X807" s="11"/>
      <c r="AC807" s="11"/>
      <c r="AD807" s="11"/>
      <c r="AE807" s="11"/>
    </row>
    <row r="808" spans="1:31">
      <c r="A808" s="11"/>
      <c r="B808" s="317"/>
      <c r="C808" s="11"/>
      <c r="D808" s="11"/>
      <c r="F808" s="358"/>
      <c r="G808" s="11"/>
      <c r="H808" s="11"/>
      <c r="I808" s="526"/>
      <c r="J808" s="11"/>
      <c r="K808" s="11"/>
      <c r="L808" s="11"/>
      <c r="P808" s="11"/>
      <c r="Q808" s="11"/>
      <c r="R808" s="11"/>
      <c r="S808" s="11"/>
      <c r="T808" s="11"/>
      <c r="W808" s="11"/>
      <c r="X808" s="11"/>
      <c r="AC808" s="11"/>
      <c r="AD808" s="11"/>
      <c r="AE808" s="11"/>
    </row>
    <row r="809" spans="1:31">
      <c r="A809" s="11"/>
      <c r="B809" s="317"/>
      <c r="C809" s="11"/>
      <c r="D809" s="11"/>
      <c r="F809" s="358"/>
      <c r="G809" s="11"/>
      <c r="H809" s="11"/>
      <c r="I809" s="526"/>
      <c r="J809" s="11"/>
      <c r="K809" s="11"/>
      <c r="L809" s="11"/>
      <c r="P809" s="11"/>
      <c r="Q809" s="11"/>
      <c r="R809" s="11"/>
      <c r="S809" s="11"/>
      <c r="T809" s="11"/>
      <c r="W809" s="11"/>
      <c r="X809" s="11"/>
      <c r="AC809" s="11"/>
      <c r="AD809" s="11"/>
      <c r="AE809" s="11"/>
    </row>
    <row r="810" spans="1:31">
      <c r="A810" s="11"/>
      <c r="B810" s="317"/>
      <c r="C810" s="11"/>
      <c r="D810" s="11"/>
      <c r="F810" s="358"/>
      <c r="G810" s="11"/>
      <c r="H810" s="11"/>
      <c r="I810" s="526"/>
      <c r="J810" s="11"/>
      <c r="K810" s="11"/>
      <c r="L810" s="11"/>
      <c r="P810" s="11"/>
      <c r="Q810" s="11"/>
      <c r="R810" s="11"/>
      <c r="S810" s="11"/>
      <c r="T810" s="11"/>
      <c r="W810" s="11"/>
      <c r="X810" s="11"/>
      <c r="AC810" s="11"/>
      <c r="AD810" s="11"/>
      <c r="AE810" s="11"/>
    </row>
    <row r="811" spans="1:31">
      <c r="A811" s="11"/>
      <c r="B811" s="317"/>
      <c r="C811" s="11"/>
      <c r="D811" s="11"/>
      <c r="F811" s="358"/>
      <c r="G811" s="11"/>
      <c r="H811" s="11"/>
      <c r="I811" s="526"/>
      <c r="J811" s="11"/>
      <c r="K811" s="11"/>
      <c r="L811" s="11"/>
      <c r="P811" s="11"/>
      <c r="Q811" s="11"/>
      <c r="R811" s="11"/>
      <c r="S811" s="11"/>
      <c r="T811" s="11"/>
      <c r="W811" s="11"/>
      <c r="X811" s="11"/>
      <c r="AC811" s="11"/>
      <c r="AD811" s="11"/>
      <c r="AE811" s="11"/>
    </row>
    <row r="812" spans="1:31">
      <c r="A812" s="11"/>
      <c r="B812" s="317"/>
      <c r="C812" s="11"/>
      <c r="D812" s="11"/>
      <c r="F812" s="358"/>
      <c r="G812" s="11"/>
      <c r="H812" s="11"/>
      <c r="I812" s="526"/>
      <c r="J812" s="11"/>
      <c r="K812" s="11"/>
      <c r="L812" s="11"/>
      <c r="P812" s="11"/>
      <c r="Q812" s="11"/>
      <c r="R812" s="11"/>
      <c r="S812" s="11"/>
      <c r="T812" s="11"/>
      <c r="W812" s="11"/>
      <c r="X812" s="11"/>
      <c r="AC812" s="11"/>
      <c r="AD812" s="11"/>
      <c r="AE812" s="11"/>
    </row>
    <row r="813" spans="1:31">
      <c r="A813" s="11"/>
      <c r="B813" s="317"/>
      <c r="C813" s="11"/>
      <c r="D813" s="11"/>
      <c r="F813" s="358"/>
      <c r="G813" s="11"/>
      <c r="H813" s="11"/>
      <c r="I813" s="526"/>
      <c r="J813" s="11"/>
      <c r="K813" s="11"/>
      <c r="L813" s="11"/>
      <c r="P813" s="11"/>
      <c r="Q813" s="11"/>
      <c r="R813" s="11"/>
      <c r="S813" s="11"/>
      <c r="T813" s="11"/>
      <c r="W813" s="11"/>
      <c r="X813" s="11"/>
      <c r="AC813" s="11"/>
      <c r="AD813" s="11"/>
      <c r="AE813" s="11"/>
    </row>
    <row r="814" spans="1:31">
      <c r="A814" s="11"/>
      <c r="B814" s="317"/>
      <c r="C814" s="11"/>
      <c r="D814" s="11"/>
      <c r="F814" s="358"/>
      <c r="G814" s="11"/>
      <c r="H814" s="11"/>
      <c r="I814" s="526"/>
      <c r="J814" s="11"/>
      <c r="K814" s="11"/>
      <c r="L814" s="11"/>
      <c r="P814" s="11"/>
      <c r="Q814" s="11"/>
      <c r="R814" s="11"/>
      <c r="S814" s="11"/>
      <c r="T814" s="11"/>
      <c r="W814" s="11"/>
      <c r="X814" s="11"/>
      <c r="AC814" s="11"/>
      <c r="AD814" s="11"/>
      <c r="AE814" s="11"/>
    </row>
    <row r="815" spans="1:31">
      <c r="A815" s="11"/>
      <c r="B815" s="317"/>
      <c r="C815" s="11"/>
      <c r="D815" s="11"/>
      <c r="F815" s="358"/>
      <c r="G815" s="11"/>
      <c r="H815" s="11"/>
      <c r="I815" s="526"/>
      <c r="J815" s="11"/>
      <c r="K815" s="11"/>
      <c r="L815" s="11"/>
      <c r="P815" s="11"/>
      <c r="Q815" s="11"/>
      <c r="R815" s="11"/>
      <c r="S815" s="11"/>
      <c r="T815" s="11"/>
      <c r="W815" s="11"/>
      <c r="X815" s="11"/>
      <c r="AC815" s="11"/>
      <c r="AD815" s="11"/>
      <c r="AE815" s="11"/>
    </row>
    <row r="816" spans="1:31">
      <c r="A816" s="11"/>
      <c r="B816" s="317"/>
      <c r="C816" s="11"/>
      <c r="D816" s="11"/>
      <c r="F816" s="358"/>
      <c r="G816" s="11"/>
      <c r="H816" s="11"/>
      <c r="I816" s="526"/>
      <c r="J816" s="11"/>
      <c r="K816" s="11"/>
      <c r="L816" s="11"/>
      <c r="P816" s="11"/>
      <c r="Q816" s="11"/>
      <c r="R816" s="11"/>
      <c r="S816" s="11"/>
      <c r="T816" s="11"/>
      <c r="W816" s="11"/>
      <c r="X816" s="11"/>
      <c r="AC816" s="11"/>
      <c r="AD816" s="11"/>
      <c r="AE816" s="11"/>
    </row>
    <row r="817" spans="1:31">
      <c r="A817" s="11"/>
      <c r="B817" s="317"/>
      <c r="C817" s="11"/>
      <c r="D817" s="11"/>
      <c r="F817" s="358"/>
      <c r="G817" s="11"/>
      <c r="H817" s="11"/>
      <c r="I817" s="526"/>
      <c r="J817" s="11"/>
      <c r="K817" s="11"/>
      <c r="L817" s="11"/>
      <c r="P817" s="11"/>
      <c r="Q817" s="11"/>
      <c r="R817" s="11"/>
      <c r="S817" s="11"/>
      <c r="T817" s="11"/>
      <c r="W817" s="11"/>
      <c r="X817" s="11"/>
      <c r="AC817" s="11"/>
      <c r="AD817" s="11"/>
      <c r="AE817" s="11"/>
    </row>
    <row r="818" spans="1:31">
      <c r="A818" s="11"/>
      <c r="B818" s="317"/>
      <c r="C818" s="11"/>
      <c r="D818" s="11"/>
      <c r="F818" s="358"/>
      <c r="G818" s="11"/>
      <c r="H818" s="11"/>
      <c r="I818" s="526"/>
      <c r="J818" s="11"/>
      <c r="K818" s="11"/>
      <c r="L818" s="11"/>
      <c r="P818" s="11"/>
      <c r="Q818" s="11"/>
      <c r="R818" s="11"/>
      <c r="S818" s="11"/>
      <c r="T818" s="11"/>
      <c r="W818" s="11"/>
      <c r="X818" s="11"/>
      <c r="AC818" s="11"/>
      <c r="AD818" s="11"/>
      <c r="AE818" s="11"/>
    </row>
    <row r="819" spans="1:31">
      <c r="A819" s="11"/>
      <c r="B819" s="317"/>
      <c r="C819" s="11"/>
      <c r="D819" s="11"/>
      <c r="F819" s="358"/>
      <c r="G819" s="11"/>
      <c r="H819" s="11"/>
      <c r="I819" s="526"/>
      <c r="J819" s="11"/>
      <c r="K819" s="11"/>
      <c r="L819" s="11"/>
      <c r="P819" s="11"/>
      <c r="Q819" s="11"/>
      <c r="R819" s="11"/>
      <c r="S819" s="11"/>
      <c r="T819" s="11"/>
      <c r="W819" s="11"/>
      <c r="X819" s="11"/>
      <c r="AC819" s="11"/>
      <c r="AD819" s="11"/>
      <c r="AE819" s="11"/>
    </row>
    <row r="820" spans="1:31">
      <c r="A820" s="11"/>
      <c r="B820" s="317"/>
      <c r="C820" s="11"/>
      <c r="D820" s="11"/>
      <c r="F820" s="358"/>
      <c r="G820" s="11"/>
      <c r="H820" s="11"/>
      <c r="I820" s="526"/>
      <c r="J820" s="11"/>
      <c r="K820" s="11"/>
      <c r="L820" s="11"/>
      <c r="P820" s="11"/>
      <c r="Q820" s="11"/>
      <c r="R820" s="11"/>
      <c r="S820" s="11"/>
      <c r="T820" s="11"/>
      <c r="W820" s="11"/>
      <c r="X820" s="11"/>
      <c r="AC820" s="11"/>
      <c r="AD820" s="11"/>
      <c r="AE820" s="11"/>
    </row>
    <row r="821" spans="1:31">
      <c r="A821" s="11"/>
      <c r="B821" s="317"/>
      <c r="C821" s="11"/>
      <c r="D821" s="11"/>
      <c r="F821" s="358"/>
      <c r="G821" s="11"/>
      <c r="H821" s="11"/>
      <c r="I821" s="526"/>
      <c r="J821" s="11"/>
      <c r="K821" s="11"/>
      <c r="L821" s="11"/>
      <c r="P821" s="11"/>
      <c r="Q821" s="11"/>
      <c r="R821" s="11"/>
      <c r="S821" s="11"/>
      <c r="T821" s="11"/>
      <c r="W821" s="11"/>
      <c r="X821" s="11"/>
      <c r="AC821" s="11"/>
      <c r="AD821" s="11"/>
      <c r="AE821" s="11"/>
    </row>
    <row r="822" spans="1:31">
      <c r="A822" s="11"/>
      <c r="B822" s="317"/>
      <c r="C822" s="11"/>
      <c r="D822" s="11"/>
      <c r="F822" s="358"/>
      <c r="G822" s="11"/>
      <c r="H822" s="11"/>
      <c r="I822" s="526"/>
      <c r="J822" s="11"/>
      <c r="K822" s="11"/>
      <c r="L822" s="11"/>
      <c r="P822" s="11"/>
      <c r="Q822" s="11"/>
      <c r="R822" s="11"/>
      <c r="S822" s="11"/>
      <c r="T822" s="11"/>
      <c r="W822" s="11"/>
      <c r="X822" s="11"/>
      <c r="AC822" s="11"/>
      <c r="AD822" s="11"/>
      <c r="AE822" s="11"/>
    </row>
    <row r="823" spans="1:31">
      <c r="A823" s="11"/>
      <c r="B823" s="317"/>
      <c r="C823" s="11"/>
      <c r="D823" s="11"/>
      <c r="F823" s="358"/>
      <c r="G823" s="11"/>
      <c r="H823" s="11"/>
      <c r="I823" s="526"/>
      <c r="J823" s="11"/>
      <c r="K823" s="11"/>
      <c r="L823" s="11"/>
      <c r="P823" s="11"/>
      <c r="Q823" s="11"/>
      <c r="R823" s="11"/>
      <c r="S823" s="11"/>
      <c r="T823" s="11"/>
      <c r="W823" s="11"/>
      <c r="X823" s="11"/>
      <c r="AC823" s="11"/>
      <c r="AD823" s="11"/>
      <c r="AE823" s="11"/>
    </row>
    <row r="824" spans="1:31">
      <c r="A824" s="11"/>
      <c r="B824" s="317"/>
      <c r="C824" s="11"/>
      <c r="D824" s="11"/>
      <c r="F824" s="358"/>
      <c r="G824" s="11"/>
      <c r="H824" s="11"/>
      <c r="I824" s="526"/>
      <c r="J824" s="11"/>
      <c r="K824" s="11"/>
      <c r="L824" s="11"/>
      <c r="P824" s="11"/>
      <c r="Q824" s="11"/>
      <c r="R824" s="11"/>
      <c r="S824" s="11"/>
      <c r="T824" s="11"/>
      <c r="W824" s="11"/>
      <c r="X824" s="11"/>
      <c r="AC824" s="11"/>
      <c r="AD824" s="11"/>
      <c r="AE824" s="11"/>
    </row>
    <row r="825" spans="1:31">
      <c r="A825" s="11"/>
      <c r="B825" s="317"/>
      <c r="C825" s="11"/>
      <c r="D825" s="11"/>
      <c r="F825" s="358"/>
      <c r="G825" s="11"/>
      <c r="H825" s="11"/>
      <c r="I825" s="526"/>
      <c r="J825" s="11"/>
      <c r="K825" s="11"/>
      <c r="L825" s="11"/>
      <c r="P825" s="11"/>
      <c r="Q825" s="11"/>
      <c r="R825" s="11"/>
      <c r="S825" s="11"/>
      <c r="T825" s="11"/>
      <c r="W825" s="11"/>
      <c r="X825" s="11"/>
      <c r="AC825" s="11"/>
      <c r="AD825" s="11"/>
      <c r="AE825" s="11"/>
    </row>
    <row r="826" spans="1:31">
      <c r="A826" s="11"/>
      <c r="B826" s="317"/>
      <c r="C826" s="11"/>
      <c r="D826" s="11"/>
      <c r="F826" s="358"/>
      <c r="G826" s="11"/>
      <c r="H826" s="11"/>
      <c r="I826" s="526"/>
      <c r="J826" s="11"/>
      <c r="K826" s="11"/>
      <c r="L826" s="11"/>
      <c r="P826" s="11"/>
      <c r="Q826" s="11"/>
      <c r="R826" s="11"/>
      <c r="S826" s="11"/>
      <c r="T826" s="11"/>
      <c r="W826" s="11"/>
      <c r="X826" s="11"/>
      <c r="AC826" s="11"/>
      <c r="AD826" s="11"/>
      <c r="AE826" s="11"/>
    </row>
    <row r="827" spans="1:31">
      <c r="A827" s="11"/>
      <c r="B827" s="317"/>
      <c r="C827" s="11"/>
      <c r="D827" s="11"/>
      <c r="F827" s="358"/>
      <c r="G827" s="11"/>
      <c r="H827" s="11"/>
      <c r="I827" s="526"/>
      <c r="J827" s="11"/>
      <c r="K827" s="11"/>
      <c r="L827" s="11"/>
      <c r="P827" s="11"/>
      <c r="Q827" s="11"/>
      <c r="R827" s="11"/>
      <c r="S827" s="11"/>
      <c r="T827" s="11"/>
      <c r="W827" s="11"/>
      <c r="X827" s="11"/>
      <c r="AC827" s="11"/>
      <c r="AD827" s="11"/>
      <c r="AE827" s="11"/>
    </row>
    <row r="828" spans="1:31">
      <c r="A828" s="11"/>
      <c r="B828" s="317"/>
      <c r="C828" s="11"/>
      <c r="D828" s="11"/>
      <c r="F828" s="358"/>
      <c r="G828" s="11"/>
      <c r="H828" s="11"/>
      <c r="I828" s="526"/>
      <c r="J828" s="11"/>
      <c r="K828" s="11"/>
      <c r="L828" s="11"/>
      <c r="P828" s="11"/>
      <c r="Q828" s="11"/>
      <c r="R828" s="11"/>
      <c r="S828" s="11"/>
      <c r="T828" s="11"/>
      <c r="W828" s="11"/>
      <c r="X828" s="11"/>
      <c r="AC828" s="11"/>
      <c r="AD828" s="11"/>
      <c r="AE828" s="11"/>
    </row>
    <row r="829" spans="1:31">
      <c r="A829" s="11"/>
      <c r="B829" s="317"/>
      <c r="C829" s="11"/>
      <c r="D829" s="11"/>
      <c r="F829" s="358"/>
      <c r="G829" s="11"/>
      <c r="H829" s="11"/>
      <c r="I829" s="526"/>
      <c r="J829" s="11"/>
      <c r="K829" s="11"/>
      <c r="L829" s="11"/>
      <c r="P829" s="11"/>
      <c r="Q829" s="11"/>
      <c r="R829" s="11"/>
      <c r="S829" s="11"/>
      <c r="T829" s="11"/>
      <c r="W829" s="11"/>
      <c r="X829" s="11"/>
      <c r="AC829" s="11"/>
      <c r="AD829" s="11"/>
      <c r="AE829" s="11"/>
    </row>
    <row r="830" spans="1:31">
      <c r="A830" s="11"/>
      <c r="B830" s="317"/>
      <c r="C830" s="11"/>
      <c r="D830" s="11"/>
      <c r="F830" s="358"/>
      <c r="G830" s="11"/>
      <c r="H830" s="11"/>
      <c r="I830" s="526"/>
      <c r="J830" s="11"/>
      <c r="K830" s="11"/>
      <c r="L830" s="11"/>
      <c r="P830" s="11"/>
      <c r="Q830" s="11"/>
      <c r="R830" s="11"/>
      <c r="S830" s="11"/>
      <c r="T830" s="11"/>
      <c r="W830" s="11"/>
      <c r="X830" s="11"/>
      <c r="AC830" s="11"/>
      <c r="AD830" s="11"/>
      <c r="AE830" s="11"/>
    </row>
    <row r="831" spans="1:31">
      <c r="A831" s="11"/>
      <c r="B831" s="317"/>
      <c r="C831" s="11"/>
      <c r="D831" s="11"/>
      <c r="F831" s="358"/>
      <c r="G831" s="11"/>
      <c r="H831" s="11"/>
      <c r="I831" s="526"/>
      <c r="J831" s="11"/>
      <c r="K831" s="11"/>
      <c r="L831" s="11"/>
      <c r="P831" s="11"/>
      <c r="Q831" s="11"/>
      <c r="R831" s="11"/>
      <c r="S831" s="11"/>
      <c r="T831" s="11"/>
      <c r="W831" s="11"/>
      <c r="X831" s="11"/>
      <c r="AC831" s="11"/>
      <c r="AD831" s="11"/>
      <c r="AE831" s="11"/>
    </row>
    <row r="832" spans="1:31">
      <c r="A832" s="11"/>
      <c r="B832" s="317"/>
      <c r="C832" s="11"/>
      <c r="D832" s="11"/>
      <c r="F832" s="358"/>
      <c r="G832" s="11"/>
      <c r="H832" s="11"/>
      <c r="I832" s="526"/>
      <c r="J832" s="11"/>
      <c r="K832" s="11"/>
      <c r="L832" s="11"/>
      <c r="P832" s="11"/>
      <c r="Q832" s="11"/>
      <c r="R832" s="11"/>
      <c r="S832" s="11"/>
      <c r="T832" s="11"/>
      <c r="W832" s="11"/>
      <c r="X832" s="11"/>
      <c r="AC832" s="11"/>
      <c r="AD832" s="11"/>
      <c r="AE832" s="11"/>
    </row>
    <row r="833" spans="1:31">
      <c r="A833" s="11"/>
      <c r="B833" s="317"/>
      <c r="C833" s="11"/>
      <c r="D833" s="11"/>
      <c r="F833" s="358"/>
      <c r="G833" s="11"/>
      <c r="H833" s="11"/>
      <c r="I833" s="526"/>
      <c r="J833" s="11"/>
      <c r="K833" s="11"/>
      <c r="L833" s="11"/>
      <c r="P833" s="11"/>
      <c r="Q833" s="11"/>
      <c r="R833" s="11"/>
      <c r="S833" s="11"/>
      <c r="T833" s="11"/>
      <c r="W833" s="11"/>
      <c r="X833" s="11"/>
      <c r="AC833" s="11"/>
      <c r="AD833" s="11"/>
      <c r="AE833" s="11"/>
    </row>
    <row r="834" spans="1:31">
      <c r="A834" s="11"/>
      <c r="B834" s="317"/>
      <c r="C834" s="11"/>
      <c r="D834" s="11"/>
      <c r="F834" s="358"/>
      <c r="G834" s="11"/>
      <c r="H834" s="11"/>
      <c r="I834" s="526"/>
      <c r="J834" s="11"/>
      <c r="K834" s="11"/>
      <c r="L834" s="11"/>
      <c r="P834" s="11"/>
      <c r="Q834" s="11"/>
      <c r="R834" s="11"/>
      <c r="S834" s="11"/>
      <c r="T834" s="11"/>
      <c r="W834" s="11"/>
      <c r="X834" s="11"/>
      <c r="AC834" s="11"/>
      <c r="AD834" s="11"/>
      <c r="AE834" s="11"/>
    </row>
    <row r="835" spans="1:31">
      <c r="A835" s="11"/>
      <c r="B835" s="317"/>
      <c r="C835" s="11"/>
      <c r="D835" s="11"/>
      <c r="F835" s="358"/>
      <c r="G835" s="11"/>
      <c r="H835" s="11"/>
      <c r="I835" s="526"/>
      <c r="J835" s="11"/>
      <c r="K835" s="11"/>
      <c r="L835" s="11"/>
      <c r="P835" s="11"/>
      <c r="Q835" s="11"/>
      <c r="R835" s="11"/>
      <c r="S835" s="11"/>
      <c r="T835" s="11"/>
      <c r="W835" s="11"/>
      <c r="X835" s="11"/>
      <c r="AC835" s="11"/>
      <c r="AD835" s="11"/>
      <c r="AE835" s="11"/>
    </row>
    <row r="836" spans="1:31">
      <c r="A836" s="11"/>
      <c r="B836" s="317"/>
      <c r="C836" s="11"/>
      <c r="D836" s="11"/>
      <c r="F836" s="358"/>
      <c r="G836" s="11"/>
      <c r="H836" s="11"/>
      <c r="I836" s="526"/>
      <c r="J836" s="11"/>
      <c r="K836" s="11"/>
      <c r="L836" s="11"/>
      <c r="P836" s="11"/>
      <c r="Q836" s="11"/>
      <c r="R836" s="11"/>
      <c r="S836" s="11"/>
      <c r="T836" s="11"/>
      <c r="W836" s="11"/>
      <c r="X836" s="11"/>
      <c r="AC836" s="11"/>
      <c r="AD836" s="11"/>
      <c r="AE836" s="11"/>
    </row>
    <row r="837" spans="1:31">
      <c r="A837" s="11"/>
      <c r="B837" s="317"/>
      <c r="C837" s="11"/>
      <c r="D837" s="11"/>
      <c r="F837" s="358"/>
      <c r="G837" s="11"/>
      <c r="H837" s="11"/>
      <c r="I837" s="526"/>
      <c r="J837" s="11"/>
      <c r="K837" s="11"/>
      <c r="L837" s="11"/>
      <c r="P837" s="11"/>
      <c r="Q837" s="11"/>
      <c r="R837" s="11"/>
      <c r="S837" s="11"/>
      <c r="T837" s="11"/>
      <c r="W837" s="11"/>
      <c r="X837" s="11"/>
      <c r="AC837" s="11"/>
      <c r="AD837" s="11"/>
      <c r="AE837" s="11"/>
    </row>
    <row r="838" spans="1:31">
      <c r="A838" s="11"/>
      <c r="B838" s="317"/>
      <c r="C838" s="11"/>
      <c r="D838" s="11"/>
      <c r="F838" s="358"/>
      <c r="G838" s="11"/>
      <c r="H838" s="11"/>
      <c r="I838" s="526"/>
      <c r="J838" s="11"/>
      <c r="K838" s="11"/>
      <c r="L838" s="11"/>
      <c r="P838" s="11"/>
      <c r="Q838" s="11"/>
      <c r="R838" s="11"/>
      <c r="S838" s="11"/>
      <c r="T838" s="11"/>
      <c r="W838" s="11"/>
      <c r="X838" s="11"/>
      <c r="AC838" s="11"/>
      <c r="AD838" s="11"/>
      <c r="AE838" s="11"/>
    </row>
    <row r="839" spans="1:31">
      <c r="A839" s="11"/>
      <c r="B839" s="317"/>
      <c r="C839" s="11"/>
      <c r="D839" s="11"/>
      <c r="F839" s="358"/>
      <c r="G839" s="11"/>
      <c r="H839" s="11"/>
      <c r="I839" s="526"/>
      <c r="J839" s="11"/>
      <c r="K839" s="11"/>
      <c r="L839" s="11"/>
      <c r="P839" s="11"/>
      <c r="Q839" s="11"/>
      <c r="R839" s="11"/>
      <c r="S839" s="11"/>
      <c r="T839" s="11"/>
      <c r="W839" s="11"/>
      <c r="X839" s="11"/>
      <c r="AC839" s="11"/>
      <c r="AD839" s="11"/>
      <c r="AE839" s="11"/>
    </row>
    <row r="840" spans="1:31">
      <c r="A840" s="11"/>
      <c r="B840" s="317"/>
      <c r="C840" s="11"/>
      <c r="D840" s="11"/>
      <c r="F840" s="358"/>
      <c r="G840" s="11"/>
      <c r="H840" s="11"/>
      <c r="I840" s="526"/>
      <c r="J840" s="11"/>
      <c r="K840" s="11"/>
      <c r="L840" s="11"/>
      <c r="P840" s="11"/>
      <c r="Q840" s="11"/>
      <c r="R840" s="11"/>
      <c r="S840" s="11"/>
      <c r="T840" s="11"/>
      <c r="W840" s="11"/>
      <c r="X840" s="11"/>
      <c r="AC840" s="11"/>
      <c r="AD840" s="11"/>
      <c r="AE840" s="11"/>
    </row>
    <row r="841" spans="1:31">
      <c r="A841" s="11"/>
      <c r="B841" s="317"/>
      <c r="C841" s="11"/>
      <c r="D841" s="11"/>
      <c r="F841" s="358"/>
      <c r="G841" s="11"/>
      <c r="H841" s="11"/>
      <c r="I841" s="526"/>
      <c r="J841" s="11"/>
      <c r="K841" s="11"/>
      <c r="L841" s="11"/>
      <c r="P841" s="11"/>
      <c r="Q841" s="11"/>
      <c r="R841" s="11"/>
      <c r="S841" s="11"/>
      <c r="T841" s="11"/>
      <c r="W841" s="11"/>
      <c r="X841" s="11"/>
      <c r="AC841" s="11"/>
      <c r="AD841" s="11"/>
      <c r="AE841" s="11"/>
    </row>
    <row r="842" spans="1:31">
      <c r="A842" s="11"/>
      <c r="B842" s="317"/>
      <c r="C842" s="11"/>
      <c r="D842" s="11"/>
      <c r="F842" s="358"/>
      <c r="G842" s="11"/>
      <c r="H842" s="11"/>
      <c r="I842" s="526"/>
      <c r="J842" s="11"/>
      <c r="K842" s="11"/>
      <c r="L842" s="11"/>
      <c r="P842" s="11"/>
      <c r="Q842" s="11"/>
      <c r="R842" s="11"/>
      <c r="S842" s="11"/>
      <c r="T842" s="11"/>
      <c r="W842" s="11"/>
      <c r="X842" s="11"/>
      <c r="AC842" s="11"/>
      <c r="AD842" s="11"/>
      <c r="AE842" s="11"/>
    </row>
    <row r="843" spans="1:31">
      <c r="A843" s="11"/>
      <c r="B843" s="317"/>
      <c r="C843" s="11"/>
      <c r="D843" s="11"/>
      <c r="F843" s="358"/>
      <c r="G843" s="11"/>
      <c r="H843" s="11"/>
      <c r="I843" s="526"/>
      <c r="J843" s="11"/>
      <c r="K843" s="11"/>
      <c r="L843" s="11"/>
      <c r="P843" s="11"/>
      <c r="Q843" s="11"/>
      <c r="R843" s="11"/>
      <c r="S843" s="11"/>
      <c r="T843" s="11"/>
      <c r="W843" s="11"/>
      <c r="X843" s="11"/>
      <c r="AC843" s="11"/>
      <c r="AD843" s="11"/>
      <c r="AE843" s="11"/>
    </row>
    <row r="844" spans="1:31">
      <c r="A844" s="11"/>
      <c r="B844" s="317"/>
      <c r="C844" s="11"/>
      <c r="D844" s="11"/>
      <c r="F844" s="358"/>
      <c r="G844" s="11"/>
      <c r="H844" s="11"/>
      <c r="I844" s="526"/>
      <c r="J844" s="11"/>
      <c r="K844" s="11"/>
      <c r="L844" s="11"/>
      <c r="P844" s="11"/>
      <c r="Q844" s="11"/>
      <c r="R844" s="11"/>
      <c r="S844" s="11"/>
      <c r="T844" s="11"/>
      <c r="W844" s="11"/>
      <c r="X844" s="11"/>
      <c r="AC844" s="11"/>
      <c r="AD844" s="11"/>
      <c r="AE844" s="11"/>
    </row>
    <row r="845" spans="1:31">
      <c r="A845" s="11"/>
      <c r="B845" s="317"/>
      <c r="C845" s="11"/>
      <c r="D845" s="11"/>
      <c r="F845" s="358"/>
      <c r="G845" s="11"/>
      <c r="H845" s="11"/>
      <c r="I845" s="526"/>
      <c r="J845" s="11"/>
      <c r="K845" s="11"/>
      <c r="L845" s="11"/>
      <c r="P845" s="11"/>
      <c r="Q845" s="11"/>
      <c r="R845" s="11"/>
      <c r="S845" s="11"/>
      <c r="T845" s="11"/>
      <c r="W845" s="11"/>
      <c r="X845" s="11"/>
      <c r="AC845" s="11"/>
      <c r="AD845" s="11"/>
      <c r="AE845" s="11"/>
    </row>
    <row r="846" spans="1:31">
      <c r="A846" s="11"/>
      <c r="B846" s="317"/>
      <c r="C846" s="11"/>
      <c r="D846" s="11"/>
      <c r="F846" s="358"/>
      <c r="G846" s="11"/>
      <c r="H846" s="11"/>
      <c r="I846" s="526"/>
      <c r="J846" s="11"/>
      <c r="K846" s="11"/>
      <c r="L846" s="11"/>
      <c r="P846" s="11"/>
      <c r="Q846" s="11"/>
      <c r="R846" s="11"/>
      <c r="S846" s="11"/>
      <c r="T846" s="11"/>
      <c r="W846" s="11"/>
      <c r="X846" s="11"/>
      <c r="AC846" s="11"/>
      <c r="AD846" s="11"/>
      <c r="AE846" s="11"/>
    </row>
    <row r="847" spans="1:31">
      <c r="A847" s="11"/>
      <c r="B847" s="317"/>
      <c r="C847" s="11"/>
      <c r="D847" s="11"/>
      <c r="F847" s="358"/>
      <c r="G847" s="11"/>
      <c r="H847" s="11"/>
      <c r="I847" s="526"/>
      <c r="J847" s="11"/>
      <c r="K847" s="11"/>
      <c r="L847" s="11"/>
      <c r="P847" s="11"/>
      <c r="Q847" s="11"/>
      <c r="R847" s="11"/>
      <c r="S847" s="11"/>
      <c r="T847" s="11"/>
      <c r="W847" s="11"/>
      <c r="X847" s="11"/>
      <c r="AC847" s="11"/>
      <c r="AD847" s="11"/>
      <c r="AE847" s="11"/>
    </row>
    <row r="848" spans="1:31">
      <c r="A848" s="11"/>
      <c r="B848" s="317"/>
      <c r="C848" s="11"/>
      <c r="D848" s="11"/>
      <c r="F848" s="358"/>
      <c r="G848" s="11"/>
      <c r="H848" s="11"/>
      <c r="I848" s="526"/>
      <c r="J848" s="11"/>
      <c r="K848" s="11"/>
      <c r="L848" s="11"/>
      <c r="P848" s="11"/>
      <c r="Q848" s="11"/>
      <c r="R848" s="11"/>
      <c r="S848" s="11"/>
      <c r="T848" s="11"/>
      <c r="W848" s="11"/>
      <c r="X848" s="11"/>
      <c r="AC848" s="11"/>
      <c r="AD848" s="11"/>
      <c r="AE848" s="11"/>
    </row>
    <row r="849" spans="1:31">
      <c r="A849" s="11"/>
      <c r="B849" s="317"/>
      <c r="C849" s="11"/>
      <c r="D849" s="11"/>
      <c r="F849" s="358"/>
      <c r="G849" s="11"/>
      <c r="H849" s="11"/>
      <c r="I849" s="526"/>
      <c r="J849" s="11"/>
      <c r="K849" s="11"/>
      <c r="L849" s="11"/>
      <c r="P849" s="11"/>
      <c r="Q849" s="11"/>
      <c r="R849" s="11"/>
      <c r="S849" s="11"/>
      <c r="T849" s="11"/>
      <c r="W849" s="11"/>
      <c r="X849" s="11"/>
      <c r="AC849" s="11"/>
      <c r="AD849" s="11"/>
      <c r="AE849" s="11"/>
    </row>
    <row r="850" spans="1:31">
      <c r="A850" s="11"/>
      <c r="B850" s="317"/>
      <c r="C850" s="11"/>
      <c r="D850" s="11"/>
      <c r="F850" s="358"/>
      <c r="G850" s="11"/>
      <c r="H850" s="11"/>
      <c r="I850" s="526"/>
      <c r="J850" s="11"/>
      <c r="K850" s="11"/>
      <c r="L850" s="11"/>
      <c r="P850" s="11"/>
      <c r="Q850" s="11"/>
      <c r="R850" s="11"/>
      <c r="S850" s="11"/>
      <c r="T850" s="11"/>
      <c r="W850" s="11"/>
      <c r="X850" s="11"/>
      <c r="AC850" s="11"/>
      <c r="AD850" s="11"/>
      <c r="AE850" s="11"/>
    </row>
    <row r="851" spans="1:31">
      <c r="A851" s="11"/>
      <c r="B851" s="317"/>
      <c r="C851" s="11"/>
      <c r="D851" s="11"/>
      <c r="F851" s="358"/>
      <c r="G851" s="11"/>
      <c r="H851" s="11"/>
      <c r="I851" s="526"/>
      <c r="J851" s="11"/>
      <c r="K851" s="11"/>
      <c r="L851" s="11"/>
      <c r="P851" s="11"/>
      <c r="Q851" s="11"/>
      <c r="R851" s="11"/>
      <c r="S851" s="11"/>
      <c r="T851" s="11"/>
      <c r="W851" s="11"/>
      <c r="X851" s="11"/>
      <c r="AC851" s="11"/>
      <c r="AD851" s="11"/>
      <c r="AE851" s="11"/>
    </row>
    <row r="852" spans="1:31">
      <c r="A852" s="11"/>
      <c r="B852" s="317"/>
      <c r="C852" s="11"/>
      <c r="D852" s="11"/>
      <c r="F852" s="358"/>
      <c r="G852" s="11"/>
      <c r="H852" s="11"/>
      <c r="I852" s="526"/>
      <c r="J852" s="11"/>
      <c r="K852" s="11"/>
      <c r="L852" s="11"/>
      <c r="P852" s="11"/>
      <c r="Q852" s="11"/>
      <c r="R852" s="11"/>
      <c r="S852" s="11"/>
      <c r="T852" s="11"/>
      <c r="W852" s="11"/>
      <c r="X852" s="11"/>
      <c r="AC852" s="11"/>
      <c r="AD852" s="11"/>
      <c r="AE852" s="11"/>
    </row>
    <row r="853" spans="1:31">
      <c r="A853" s="11"/>
      <c r="B853" s="317"/>
      <c r="C853" s="11"/>
      <c r="D853" s="11"/>
      <c r="F853" s="358"/>
      <c r="G853" s="11"/>
      <c r="H853" s="11"/>
      <c r="I853" s="526"/>
      <c r="J853" s="11"/>
      <c r="K853" s="11"/>
      <c r="L853" s="11"/>
      <c r="P853" s="11"/>
      <c r="Q853" s="11"/>
      <c r="R853" s="11"/>
      <c r="S853" s="11"/>
      <c r="T853" s="11"/>
      <c r="W853" s="11"/>
      <c r="X853" s="11"/>
      <c r="AC853" s="11"/>
      <c r="AD853" s="11"/>
      <c r="AE853" s="11"/>
    </row>
    <row r="854" spans="1:31">
      <c r="A854" s="11"/>
      <c r="B854" s="317"/>
      <c r="C854" s="11"/>
      <c r="D854" s="11"/>
      <c r="F854" s="358"/>
      <c r="G854" s="11"/>
      <c r="H854" s="11"/>
      <c r="I854" s="526"/>
      <c r="J854" s="11"/>
      <c r="K854" s="11"/>
      <c r="L854" s="11"/>
      <c r="P854" s="11"/>
      <c r="Q854" s="11"/>
      <c r="R854" s="11"/>
      <c r="S854" s="11"/>
      <c r="T854" s="11"/>
      <c r="W854" s="11"/>
      <c r="X854" s="11"/>
      <c r="AC854" s="11"/>
      <c r="AD854" s="11"/>
      <c r="AE854" s="11"/>
    </row>
    <row r="855" spans="1:31">
      <c r="A855" s="11"/>
      <c r="B855" s="317"/>
      <c r="C855" s="11"/>
      <c r="D855" s="11"/>
      <c r="F855" s="358"/>
      <c r="G855" s="11"/>
      <c r="H855" s="11"/>
      <c r="I855" s="526"/>
      <c r="J855" s="11"/>
      <c r="K855" s="11"/>
      <c r="L855" s="11"/>
      <c r="P855" s="11"/>
      <c r="Q855" s="11"/>
      <c r="R855" s="11"/>
      <c r="S855" s="11"/>
      <c r="T855" s="11"/>
      <c r="W855" s="11"/>
      <c r="X855" s="11"/>
      <c r="AC855" s="11"/>
      <c r="AD855" s="11"/>
      <c r="AE855" s="11"/>
    </row>
    <row r="856" spans="1:31">
      <c r="A856" s="11"/>
      <c r="B856" s="317"/>
      <c r="C856" s="11"/>
      <c r="D856" s="11"/>
      <c r="F856" s="358"/>
      <c r="G856" s="11"/>
      <c r="H856" s="11"/>
      <c r="I856" s="526"/>
      <c r="J856" s="11"/>
      <c r="K856" s="11"/>
      <c r="L856" s="11"/>
      <c r="P856" s="11"/>
      <c r="Q856" s="11"/>
      <c r="R856" s="11"/>
      <c r="S856" s="11"/>
      <c r="T856" s="11"/>
      <c r="W856" s="11"/>
      <c r="X856" s="11"/>
      <c r="AC856" s="11"/>
      <c r="AD856" s="11"/>
      <c r="AE856" s="11"/>
    </row>
    <row r="857" spans="1:31">
      <c r="A857" s="11"/>
      <c r="B857" s="317"/>
      <c r="C857" s="11"/>
      <c r="D857" s="11"/>
      <c r="F857" s="358"/>
      <c r="G857" s="11"/>
      <c r="H857" s="11"/>
      <c r="I857" s="526"/>
      <c r="J857" s="11"/>
      <c r="K857" s="11"/>
      <c r="L857" s="11"/>
      <c r="P857" s="11"/>
      <c r="Q857" s="11"/>
      <c r="R857" s="11"/>
      <c r="S857" s="11"/>
      <c r="T857" s="11"/>
      <c r="W857" s="11"/>
      <c r="X857" s="11"/>
      <c r="AC857" s="11"/>
      <c r="AD857" s="11"/>
      <c r="AE857" s="11"/>
    </row>
    <row r="858" spans="1:31">
      <c r="A858" s="11"/>
      <c r="B858" s="317"/>
      <c r="C858" s="11"/>
      <c r="D858" s="11"/>
      <c r="F858" s="358"/>
      <c r="G858" s="11"/>
      <c r="H858" s="11"/>
      <c r="I858" s="526"/>
      <c r="J858" s="11"/>
      <c r="K858" s="11"/>
      <c r="L858" s="11"/>
      <c r="P858" s="11"/>
      <c r="Q858" s="11"/>
      <c r="R858" s="11"/>
      <c r="S858" s="11"/>
      <c r="T858" s="11"/>
      <c r="W858" s="11"/>
      <c r="X858" s="11"/>
      <c r="AC858" s="11"/>
      <c r="AD858" s="11"/>
      <c r="AE858" s="11"/>
    </row>
    <row r="859" spans="1:31">
      <c r="A859" s="11"/>
      <c r="B859" s="317"/>
      <c r="C859" s="11"/>
      <c r="D859" s="11"/>
      <c r="F859" s="358"/>
      <c r="G859" s="11"/>
      <c r="H859" s="11"/>
      <c r="I859" s="526"/>
      <c r="J859" s="11"/>
      <c r="K859" s="11"/>
      <c r="L859" s="11"/>
      <c r="P859" s="11"/>
      <c r="Q859" s="11"/>
      <c r="R859" s="11"/>
      <c r="S859" s="11"/>
      <c r="T859" s="11"/>
      <c r="W859" s="11"/>
      <c r="X859" s="11"/>
      <c r="AC859" s="11"/>
      <c r="AD859" s="11"/>
      <c r="AE859" s="11"/>
    </row>
    <row r="860" spans="1:31">
      <c r="A860" s="11"/>
      <c r="B860" s="317"/>
      <c r="C860" s="11"/>
      <c r="D860" s="11"/>
      <c r="F860" s="358"/>
      <c r="G860" s="11"/>
      <c r="H860" s="11"/>
      <c r="I860" s="526"/>
      <c r="J860" s="11"/>
      <c r="K860" s="11"/>
      <c r="L860" s="11"/>
      <c r="P860" s="11"/>
      <c r="Q860" s="11"/>
      <c r="R860" s="11"/>
      <c r="S860" s="11"/>
      <c r="T860" s="11"/>
      <c r="W860" s="11"/>
      <c r="X860" s="11"/>
      <c r="AC860" s="11"/>
      <c r="AD860" s="11"/>
      <c r="AE860" s="11"/>
    </row>
    <row r="861" spans="1:31">
      <c r="A861" s="11"/>
      <c r="B861" s="317"/>
      <c r="C861" s="11"/>
      <c r="D861" s="11"/>
      <c r="F861" s="358"/>
      <c r="G861" s="11"/>
      <c r="H861" s="11"/>
      <c r="I861" s="526"/>
      <c r="J861" s="11"/>
      <c r="K861" s="11"/>
      <c r="L861" s="11"/>
      <c r="P861" s="11"/>
      <c r="Q861" s="11"/>
      <c r="R861" s="11"/>
      <c r="S861" s="11"/>
      <c r="T861" s="11"/>
      <c r="W861" s="11"/>
      <c r="X861" s="11"/>
      <c r="AC861" s="11"/>
      <c r="AD861" s="11"/>
      <c r="AE861" s="11"/>
    </row>
    <row r="862" spans="1:31">
      <c r="A862" s="11"/>
      <c r="B862" s="317"/>
      <c r="C862" s="11"/>
      <c r="D862" s="11"/>
      <c r="F862" s="358"/>
      <c r="G862" s="11"/>
      <c r="H862" s="11"/>
      <c r="I862" s="526"/>
      <c r="J862" s="11"/>
      <c r="K862" s="11"/>
      <c r="L862" s="11"/>
      <c r="P862" s="11"/>
      <c r="Q862" s="11"/>
      <c r="R862" s="11"/>
      <c r="S862" s="11"/>
      <c r="T862" s="11"/>
      <c r="W862" s="11"/>
      <c r="X862" s="11"/>
      <c r="AC862" s="11"/>
      <c r="AD862" s="11"/>
      <c r="AE862" s="11"/>
    </row>
    <row r="863" spans="1:31">
      <c r="A863" s="11"/>
      <c r="B863" s="317"/>
      <c r="C863" s="11"/>
      <c r="D863" s="11"/>
      <c r="F863" s="358"/>
      <c r="G863" s="11"/>
      <c r="H863" s="11"/>
      <c r="I863" s="526"/>
      <c r="J863" s="11"/>
      <c r="K863" s="11"/>
      <c r="L863" s="11"/>
      <c r="P863" s="11"/>
      <c r="Q863" s="11"/>
      <c r="R863" s="11"/>
      <c r="S863" s="11"/>
      <c r="T863" s="11"/>
      <c r="W863" s="11"/>
      <c r="X863" s="11"/>
      <c r="AC863" s="11"/>
      <c r="AD863" s="11"/>
      <c r="AE863" s="11"/>
    </row>
    <row r="864" spans="1:31">
      <c r="A864" s="11"/>
      <c r="B864" s="317"/>
      <c r="C864" s="11"/>
      <c r="D864" s="11"/>
      <c r="F864" s="358"/>
      <c r="G864" s="11"/>
      <c r="H864" s="11"/>
      <c r="I864" s="526"/>
      <c r="J864" s="11"/>
      <c r="K864" s="11"/>
      <c r="L864" s="11"/>
      <c r="P864" s="11"/>
      <c r="Q864" s="11"/>
      <c r="R864" s="11"/>
      <c r="S864" s="11"/>
      <c r="T864" s="11"/>
      <c r="W864" s="11"/>
      <c r="X864" s="11"/>
      <c r="AC864" s="11"/>
      <c r="AD864" s="11"/>
      <c r="AE864" s="11"/>
    </row>
    <row r="865" spans="1:31">
      <c r="A865" s="11"/>
      <c r="B865" s="317"/>
      <c r="C865" s="11"/>
      <c r="D865" s="11"/>
      <c r="F865" s="358"/>
      <c r="G865" s="11"/>
      <c r="H865" s="11"/>
      <c r="I865" s="526"/>
      <c r="J865" s="11"/>
      <c r="K865" s="11"/>
      <c r="L865" s="11"/>
      <c r="P865" s="11"/>
      <c r="Q865" s="11"/>
      <c r="R865" s="11"/>
      <c r="S865" s="11"/>
      <c r="T865" s="11"/>
      <c r="W865" s="11"/>
      <c r="X865" s="11"/>
      <c r="AC865" s="11"/>
      <c r="AD865" s="11"/>
      <c r="AE865" s="11"/>
    </row>
    <row r="866" spans="1:31">
      <c r="A866" s="11"/>
      <c r="B866" s="317"/>
      <c r="C866" s="11"/>
      <c r="D866" s="11"/>
      <c r="F866" s="358"/>
      <c r="G866" s="11"/>
      <c r="H866" s="11"/>
      <c r="I866" s="526"/>
      <c r="J866" s="11"/>
      <c r="K866" s="11"/>
      <c r="L866" s="11"/>
      <c r="P866" s="11"/>
      <c r="Q866" s="11"/>
      <c r="R866" s="11"/>
      <c r="S866" s="11"/>
      <c r="T866" s="11"/>
      <c r="W866" s="11"/>
      <c r="X866" s="11"/>
      <c r="AC866" s="11"/>
      <c r="AD866" s="11"/>
      <c r="AE866" s="11"/>
    </row>
    <row r="867" spans="1:31">
      <c r="A867" s="11"/>
      <c r="B867" s="317"/>
      <c r="C867" s="11"/>
      <c r="D867" s="11"/>
      <c r="F867" s="358"/>
      <c r="G867" s="11"/>
      <c r="H867" s="11"/>
      <c r="I867" s="526"/>
      <c r="J867" s="11"/>
      <c r="K867" s="11"/>
      <c r="L867" s="11"/>
      <c r="P867" s="11"/>
      <c r="Q867" s="11"/>
      <c r="R867" s="11"/>
      <c r="S867" s="11"/>
      <c r="T867" s="11"/>
      <c r="W867" s="11"/>
      <c r="X867" s="11"/>
      <c r="AC867" s="11"/>
      <c r="AD867" s="11"/>
      <c r="AE867" s="11"/>
    </row>
    <row r="868" spans="1:31">
      <c r="A868" s="11"/>
      <c r="B868" s="317"/>
      <c r="C868" s="11"/>
      <c r="D868" s="11"/>
      <c r="F868" s="358"/>
      <c r="G868" s="11"/>
      <c r="H868" s="11"/>
      <c r="I868" s="526"/>
      <c r="J868" s="11"/>
      <c r="K868" s="11"/>
      <c r="L868" s="11"/>
      <c r="P868" s="11"/>
      <c r="Q868" s="11"/>
      <c r="R868" s="11"/>
      <c r="S868" s="11"/>
      <c r="T868" s="11"/>
      <c r="W868" s="11"/>
      <c r="X868" s="11"/>
      <c r="AC868" s="11"/>
      <c r="AD868" s="11"/>
      <c r="AE868" s="11"/>
    </row>
    <row r="869" spans="1:31">
      <c r="A869" s="11"/>
      <c r="B869" s="317"/>
      <c r="C869" s="11"/>
      <c r="D869" s="11"/>
      <c r="F869" s="358"/>
      <c r="G869" s="11"/>
      <c r="H869" s="11"/>
      <c r="I869" s="526"/>
      <c r="J869" s="11"/>
      <c r="K869" s="11"/>
      <c r="L869" s="11"/>
      <c r="P869" s="11"/>
      <c r="Q869" s="11"/>
      <c r="R869" s="11"/>
      <c r="S869" s="11"/>
      <c r="T869" s="11"/>
      <c r="W869" s="11"/>
      <c r="X869" s="11"/>
      <c r="AC869" s="11"/>
      <c r="AD869" s="11"/>
      <c r="AE869" s="11"/>
    </row>
    <row r="870" spans="1:31">
      <c r="A870" s="11"/>
      <c r="B870" s="317"/>
      <c r="C870" s="11"/>
      <c r="D870" s="11"/>
      <c r="F870" s="358"/>
      <c r="G870" s="11"/>
      <c r="H870" s="11"/>
      <c r="I870" s="526"/>
      <c r="J870" s="11"/>
      <c r="K870" s="11"/>
      <c r="L870" s="11"/>
      <c r="P870" s="11"/>
      <c r="Q870" s="11"/>
      <c r="R870" s="11"/>
      <c r="S870" s="11"/>
      <c r="T870" s="11"/>
      <c r="W870" s="11"/>
      <c r="X870" s="11"/>
      <c r="AC870" s="11"/>
      <c r="AD870" s="11"/>
      <c r="AE870" s="11"/>
    </row>
    <row r="871" spans="1:31">
      <c r="A871" s="11"/>
      <c r="B871" s="317"/>
      <c r="C871" s="11"/>
      <c r="D871" s="11"/>
      <c r="F871" s="358"/>
      <c r="G871" s="11"/>
      <c r="H871" s="11"/>
      <c r="I871" s="526"/>
      <c r="J871" s="11"/>
      <c r="K871" s="11"/>
      <c r="L871" s="11"/>
      <c r="P871" s="11"/>
      <c r="Q871" s="11"/>
      <c r="R871" s="11"/>
      <c r="S871" s="11"/>
      <c r="T871" s="11"/>
      <c r="W871" s="11"/>
      <c r="X871" s="11"/>
      <c r="AC871" s="11"/>
      <c r="AD871" s="11"/>
      <c r="AE871" s="11"/>
    </row>
    <row r="872" spans="1:31">
      <c r="A872" s="11"/>
      <c r="B872" s="317"/>
      <c r="C872" s="11"/>
      <c r="D872" s="11"/>
      <c r="F872" s="358"/>
      <c r="G872" s="11"/>
      <c r="H872" s="11"/>
      <c r="I872" s="526"/>
      <c r="J872" s="11"/>
      <c r="K872" s="11"/>
      <c r="L872" s="11"/>
      <c r="P872" s="11"/>
      <c r="Q872" s="11"/>
      <c r="R872" s="11"/>
      <c r="S872" s="11"/>
      <c r="T872" s="11"/>
      <c r="W872" s="11"/>
      <c r="X872" s="11"/>
      <c r="AC872" s="11"/>
      <c r="AD872" s="11"/>
      <c r="AE872" s="11"/>
    </row>
    <row r="873" spans="1:31">
      <c r="A873" s="11"/>
      <c r="B873" s="317"/>
      <c r="C873" s="11"/>
      <c r="D873" s="11"/>
      <c r="F873" s="358"/>
      <c r="G873" s="11"/>
      <c r="H873" s="11"/>
      <c r="I873" s="526"/>
      <c r="J873" s="11"/>
      <c r="K873" s="11"/>
      <c r="L873" s="11"/>
      <c r="P873" s="11"/>
      <c r="Q873" s="11"/>
      <c r="R873" s="11"/>
      <c r="S873" s="11"/>
      <c r="T873" s="11"/>
      <c r="W873" s="11"/>
      <c r="X873" s="11"/>
      <c r="AC873" s="11"/>
      <c r="AD873" s="11"/>
      <c r="AE873" s="11"/>
    </row>
    <row r="874" spans="1:31">
      <c r="A874" s="11"/>
      <c r="B874" s="317"/>
      <c r="C874" s="11"/>
      <c r="D874" s="11"/>
      <c r="F874" s="358"/>
      <c r="G874" s="11"/>
      <c r="H874" s="11"/>
      <c r="I874" s="526"/>
      <c r="J874" s="11"/>
      <c r="K874" s="11"/>
      <c r="L874" s="11"/>
      <c r="P874" s="11"/>
      <c r="Q874" s="11"/>
      <c r="R874" s="11"/>
      <c r="S874" s="11"/>
      <c r="T874" s="11"/>
      <c r="W874" s="11"/>
      <c r="X874" s="11"/>
      <c r="AC874" s="11"/>
      <c r="AD874" s="11"/>
      <c r="AE874" s="11"/>
    </row>
    <row r="875" spans="1:31">
      <c r="A875" s="11"/>
      <c r="B875" s="317"/>
      <c r="C875" s="11"/>
      <c r="D875" s="11"/>
      <c r="F875" s="358"/>
      <c r="G875" s="11"/>
      <c r="H875" s="11"/>
      <c r="I875" s="526"/>
      <c r="J875" s="11"/>
      <c r="K875" s="11"/>
      <c r="L875" s="11"/>
      <c r="P875" s="11"/>
      <c r="Q875" s="11"/>
      <c r="R875" s="11"/>
      <c r="S875" s="11"/>
      <c r="T875" s="11"/>
      <c r="W875" s="11"/>
      <c r="X875" s="11"/>
      <c r="AC875" s="11"/>
      <c r="AD875" s="11"/>
      <c r="AE875" s="11"/>
    </row>
    <row r="876" spans="1:31">
      <c r="A876" s="11"/>
      <c r="B876" s="317"/>
      <c r="C876" s="11"/>
      <c r="D876" s="11"/>
      <c r="F876" s="358"/>
      <c r="G876" s="11"/>
      <c r="H876" s="11"/>
      <c r="I876" s="526"/>
      <c r="J876" s="11"/>
      <c r="K876" s="11"/>
      <c r="L876" s="11"/>
      <c r="P876" s="11"/>
      <c r="Q876" s="11"/>
      <c r="R876" s="11"/>
      <c r="S876" s="11"/>
      <c r="T876" s="11"/>
      <c r="W876" s="11"/>
      <c r="X876" s="11"/>
      <c r="AC876" s="11"/>
      <c r="AD876" s="11"/>
      <c r="AE876" s="11"/>
    </row>
    <row r="877" spans="1:31">
      <c r="A877" s="11"/>
      <c r="B877" s="317"/>
      <c r="C877" s="11"/>
      <c r="D877" s="11"/>
      <c r="F877" s="358"/>
      <c r="G877" s="11"/>
      <c r="H877" s="11"/>
      <c r="I877" s="526"/>
      <c r="J877" s="11"/>
      <c r="K877" s="11"/>
      <c r="L877" s="11"/>
      <c r="P877" s="11"/>
      <c r="Q877" s="11"/>
      <c r="R877" s="11"/>
      <c r="S877" s="11"/>
      <c r="T877" s="11"/>
      <c r="W877" s="11"/>
      <c r="X877" s="11"/>
      <c r="AC877" s="11"/>
      <c r="AD877" s="11"/>
      <c r="AE877" s="11"/>
    </row>
    <row r="878" spans="1:31">
      <c r="A878" s="11"/>
      <c r="B878" s="317"/>
      <c r="C878" s="11"/>
      <c r="D878" s="11"/>
      <c r="F878" s="358"/>
      <c r="G878" s="11"/>
      <c r="H878" s="11"/>
      <c r="I878" s="526"/>
      <c r="J878" s="11"/>
      <c r="K878" s="11"/>
      <c r="L878" s="11"/>
      <c r="P878" s="11"/>
      <c r="Q878" s="11"/>
      <c r="R878" s="11"/>
      <c r="S878" s="11"/>
      <c r="T878" s="11"/>
      <c r="W878" s="11"/>
      <c r="X878" s="11"/>
      <c r="AC878" s="11"/>
      <c r="AD878" s="11"/>
      <c r="AE878" s="11"/>
    </row>
    <row r="879" spans="1:31">
      <c r="A879" s="11"/>
      <c r="B879" s="317"/>
      <c r="C879" s="11"/>
      <c r="D879" s="11"/>
      <c r="F879" s="358"/>
      <c r="G879" s="11"/>
      <c r="H879" s="11"/>
      <c r="I879" s="526"/>
      <c r="J879" s="11"/>
      <c r="K879" s="11"/>
      <c r="L879" s="11"/>
      <c r="P879" s="11"/>
      <c r="Q879" s="11"/>
      <c r="R879" s="11"/>
      <c r="S879" s="11"/>
      <c r="T879" s="11"/>
      <c r="W879" s="11"/>
      <c r="X879" s="11"/>
      <c r="AC879" s="11"/>
      <c r="AD879" s="11"/>
      <c r="AE879" s="11"/>
    </row>
    <row r="880" spans="1:31">
      <c r="A880" s="11"/>
      <c r="B880" s="317"/>
      <c r="C880" s="11"/>
      <c r="D880" s="11"/>
      <c r="F880" s="358"/>
      <c r="G880" s="11"/>
      <c r="H880" s="11"/>
      <c r="I880" s="526"/>
      <c r="J880" s="11"/>
      <c r="K880" s="11"/>
      <c r="L880" s="11"/>
      <c r="P880" s="11"/>
      <c r="Q880" s="11"/>
      <c r="R880" s="11"/>
      <c r="S880" s="11"/>
      <c r="T880" s="11"/>
      <c r="W880" s="11"/>
      <c r="X880" s="11"/>
      <c r="AC880" s="11"/>
      <c r="AD880" s="11"/>
      <c r="AE880" s="11"/>
    </row>
    <row r="881" spans="1:31">
      <c r="A881" s="11"/>
      <c r="B881" s="317"/>
      <c r="C881" s="11"/>
      <c r="D881" s="11"/>
      <c r="F881" s="358"/>
      <c r="G881" s="11"/>
      <c r="H881" s="11"/>
      <c r="I881" s="526"/>
      <c r="J881" s="11"/>
      <c r="K881" s="11"/>
      <c r="L881" s="11"/>
      <c r="P881" s="11"/>
      <c r="Q881" s="11"/>
      <c r="R881" s="11"/>
      <c r="S881" s="11"/>
      <c r="T881" s="11"/>
      <c r="W881" s="11"/>
      <c r="X881" s="11"/>
      <c r="AC881" s="11"/>
      <c r="AD881" s="11"/>
      <c r="AE881" s="11"/>
    </row>
    <row r="882" spans="1:31">
      <c r="A882" s="11"/>
      <c r="B882" s="317"/>
      <c r="C882" s="11"/>
      <c r="D882" s="11"/>
      <c r="F882" s="358"/>
      <c r="G882" s="11"/>
      <c r="H882" s="11"/>
      <c r="I882" s="526"/>
      <c r="J882" s="11"/>
      <c r="K882" s="11"/>
      <c r="L882" s="11"/>
      <c r="P882" s="11"/>
      <c r="Q882" s="11"/>
      <c r="R882" s="11"/>
      <c r="S882" s="11"/>
      <c r="T882" s="11"/>
      <c r="W882" s="11"/>
      <c r="X882" s="11"/>
      <c r="AC882" s="11"/>
      <c r="AD882" s="11"/>
      <c r="AE882" s="11"/>
    </row>
    <row r="883" spans="1:31">
      <c r="A883" s="11"/>
      <c r="B883" s="317"/>
      <c r="C883" s="11"/>
      <c r="D883" s="11"/>
      <c r="F883" s="358"/>
      <c r="G883" s="11"/>
      <c r="H883" s="11"/>
      <c r="I883" s="526"/>
      <c r="J883" s="11"/>
      <c r="K883" s="11"/>
      <c r="L883" s="11"/>
      <c r="P883" s="11"/>
      <c r="Q883" s="11"/>
      <c r="R883" s="11"/>
      <c r="S883" s="11"/>
      <c r="T883" s="11"/>
      <c r="W883" s="11"/>
      <c r="X883" s="11"/>
      <c r="AC883" s="11"/>
      <c r="AD883" s="11"/>
      <c r="AE883" s="11"/>
    </row>
    <row r="884" spans="1:31">
      <c r="A884" s="11"/>
      <c r="B884" s="317"/>
      <c r="C884" s="11"/>
      <c r="D884" s="11"/>
      <c r="F884" s="358"/>
      <c r="G884" s="11"/>
      <c r="H884" s="11"/>
      <c r="I884" s="526"/>
      <c r="J884" s="11"/>
      <c r="K884" s="11"/>
      <c r="L884" s="11"/>
      <c r="P884" s="11"/>
      <c r="Q884" s="11"/>
      <c r="R884" s="11"/>
      <c r="S884" s="11"/>
      <c r="T884" s="11"/>
      <c r="W884" s="11"/>
      <c r="X884" s="11"/>
      <c r="AC884" s="11"/>
      <c r="AD884" s="11"/>
      <c r="AE884" s="11"/>
    </row>
    <row r="885" spans="1:31">
      <c r="A885" s="11"/>
      <c r="B885" s="317"/>
      <c r="C885" s="11"/>
      <c r="D885" s="11"/>
      <c r="F885" s="358"/>
      <c r="G885" s="11"/>
      <c r="H885" s="11"/>
      <c r="I885" s="526"/>
      <c r="J885" s="11"/>
      <c r="K885" s="11"/>
      <c r="L885" s="11"/>
      <c r="P885" s="11"/>
      <c r="Q885" s="11"/>
      <c r="R885" s="11"/>
      <c r="S885" s="11"/>
      <c r="T885" s="11"/>
      <c r="W885" s="11"/>
      <c r="X885" s="11"/>
      <c r="AC885" s="11"/>
      <c r="AD885" s="11"/>
      <c r="AE885" s="11"/>
    </row>
    <row r="886" spans="1:31">
      <c r="A886" s="11"/>
      <c r="B886" s="317"/>
      <c r="C886" s="11"/>
      <c r="D886" s="11"/>
      <c r="F886" s="358"/>
      <c r="G886" s="11"/>
      <c r="H886" s="11"/>
      <c r="I886" s="526"/>
      <c r="J886" s="11"/>
      <c r="K886" s="11"/>
      <c r="L886" s="11"/>
      <c r="P886" s="11"/>
      <c r="Q886" s="11"/>
      <c r="R886" s="11"/>
      <c r="S886" s="11"/>
      <c r="T886" s="11"/>
      <c r="W886" s="11"/>
      <c r="X886" s="11"/>
      <c r="AC886" s="11"/>
      <c r="AD886" s="11"/>
      <c r="AE886" s="11"/>
    </row>
    <row r="887" spans="1:31">
      <c r="A887" s="11"/>
      <c r="B887" s="317"/>
      <c r="C887" s="11"/>
      <c r="D887" s="11"/>
      <c r="F887" s="358"/>
      <c r="G887" s="11"/>
      <c r="H887" s="11"/>
      <c r="I887" s="526"/>
      <c r="J887" s="11"/>
      <c r="K887" s="11"/>
      <c r="L887" s="11"/>
      <c r="P887" s="11"/>
      <c r="Q887" s="11"/>
      <c r="R887" s="11"/>
      <c r="S887" s="11"/>
      <c r="T887" s="11"/>
      <c r="W887" s="11"/>
      <c r="X887" s="11"/>
      <c r="AC887" s="11"/>
      <c r="AD887" s="11"/>
      <c r="AE887" s="11"/>
    </row>
    <row r="888" spans="1:31">
      <c r="A888" s="11"/>
      <c r="B888" s="317"/>
      <c r="C888" s="11"/>
      <c r="D888" s="11"/>
      <c r="F888" s="358"/>
      <c r="G888" s="11"/>
      <c r="H888" s="11"/>
      <c r="I888" s="526"/>
      <c r="J888" s="11"/>
      <c r="K888" s="11"/>
      <c r="L888" s="11"/>
      <c r="P888" s="11"/>
      <c r="Q888" s="11"/>
      <c r="R888" s="11"/>
      <c r="S888" s="11"/>
      <c r="T888" s="11"/>
      <c r="W888" s="11"/>
      <c r="X888" s="11"/>
      <c r="AC888" s="11"/>
      <c r="AD888" s="11"/>
      <c r="AE888" s="11"/>
    </row>
    <row r="889" spans="1:31">
      <c r="A889" s="11"/>
      <c r="B889" s="317"/>
      <c r="C889" s="11"/>
      <c r="D889" s="11"/>
      <c r="F889" s="358"/>
      <c r="G889" s="11"/>
      <c r="H889" s="11"/>
      <c r="I889" s="526"/>
      <c r="J889" s="11"/>
      <c r="K889" s="11"/>
      <c r="L889" s="11"/>
      <c r="P889" s="11"/>
      <c r="Q889" s="11"/>
      <c r="R889" s="11"/>
      <c r="S889" s="11"/>
      <c r="T889" s="11"/>
      <c r="W889" s="11"/>
      <c r="X889" s="11"/>
      <c r="AC889" s="11"/>
      <c r="AD889" s="11"/>
      <c r="AE889" s="11"/>
    </row>
    <row r="890" spans="1:31">
      <c r="A890" s="11"/>
      <c r="B890" s="317"/>
      <c r="C890" s="11"/>
      <c r="D890" s="11"/>
      <c r="F890" s="358"/>
      <c r="G890" s="11"/>
      <c r="H890" s="11"/>
      <c r="I890" s="526"/>
      <c r="J890" s="11"/>
      <c r="K890" s="11"/>
      <c r="L890" s="11"/>
      <c r="P890" s="11"/>
      <c r="Q890" s="11"/>
      <c r="R890" s="11"/>
      <c r="S890" s="11"/>
      <c r="T890" s="11"/>
      <c r="W890" s="11"/>
      <c r="X890" s="11"/>
      <c r="AC890" s="11"/>
      <c r="AD890" s="11"/>
      <c r="AE890" s="11"/>
    </row>
    <row r="891" spans="1:31">
      <c r="A891" s="11"/>
      <c r="B891" s="317"/>
      <c r="C891" s="11"/>
      <c r="D891" s="11"/>
      <c r="F891" s="358"/>
      <c r="G891" s="11"/>
      <c r="H891" s="11"/>
      <c r="I891" s="526"/>
      <c r="J891" s="11"/>
      <c r="K891" s="11"/>
      <c r="L891" s="11"/>
      <c r="P891" s="11"/>
      <c r="Q891" s="11"/>
      <c r="R891" s="11"/>
      <c r="S891" s="11"/>
      <c r="T891" s="11"/>
      <c r="W891" s="11"/>
      <c r="X891" s="11"/>
      <c r="AC891" s="11"/>
      <c r="AD891" s="11"/>
      <c r="AE891" s="11"/>
    </row>
    <row r="892" spans="1:31">
      <c r="A892" s="11"/>
      <c r="B892" s="317"/>
      <c r="C892" s="11"/>
      <c r="D892" s="11"/>
      <c r="F892" s="358"/>
      <c r="G892" s="11"/>
      <c r="H892" s="11"/>
      <c r="I892" s="526"/>
      <c r="J892" s="11"/>
      <c r="K892" s="11"/>
      <c r="L892" s="11"/>
      <c r="P892" s="11"/>
      <c r="Q892" s="11"/>
      <c r="R892" s="11"/>
      <c r="S892" s="11"/>
      <c r="T892" s="11"/>
      <c r="W892" s="11"/>
      <c r="X892" s="11"/>
      <c r="AC892" s="11"/>
      <c r="AD892" s="11"/>
      <c r="AE892" s="11"/>
    </row>
    <row r="893" spans="1:31">
      <c r="A893" s="11"/>
      <c r="B893" s="317"/>
      <c r="C893" s="11"/>
      <c r="D893" s="11"/>
      <c r="F893" s="358"/>
      <c r="G893" s="11"/>
      <c r="H893" s="11"/>
      <c r="I893" s="526"/>
      <c r="J893" s="11"/>
      <c r="K893" s="11"/>
      <c r="L893" s="11"/>
      <c r="P893" s="11"/>
      <c r="Q893" s="11"/>
      <c r="R893" s="11"/>
      <c r="S893" s="11"/>
      <c r="T893" s="11"/>
      <c r="W893" s="11"/>
      <c r="X893" s="11"/>
      <c r="AC893" s="11"/>
      <c r="AD893" s="11"/>
      <c r="AE893" s="11"/>
    </row>
    <row r="894" spans="1:31">
      <c r="A894" s="11"/>
      <c r="B894" s="317"/>
      <c r="C894" s="11"/>
      <c r="D894" s="11"/>
      <c r="F894" s="358"/>
      <c r="G894" s="11"/>
      <c r="H894" s="11"/>
      <c r="I894" s="526"/>
      <c r="J894" s="11"/>
      <c r="K894" s="11"/>
      <c r="L894" s="11"/>
      <c r="P894" s="11"/>
      <c r="Q894" s="11"/>
      <c r="R894" s="11"/>
      <c r="S894" s="11"/>
      <c r="T894" s="11"/>
      <c r="W894" s="11"/>
      <c r="X894" s="11"/>
      <c r="AC894" s="11"/>
      <c r="AD894" s="11"/>
      <c r="AE894" s="11"/>
    </row>
    <row r="895" spans="1:31">
      <c r="A895" s="11"/>
      <c r="B895" s="317"/>
      <c r="C895" s="11"/>
      <c r="D895" s="11"/>
      <c r="F895" s="358"/>
      <c r="G895" s="11"/>
      <c r="H895" s="11"/>
      <c r="I895" s="526"/>
      <c r="J895" s="11"/>
      <c r="K895" s="11"/>
      <c r="L895" s="11"/>
      <c r="P895" s="11"/>
      <c r="Q895" s="11"/>
      <c r="R895" s="11"/>
      <c r="S895" s="11"/>
      <c r="T895" s="11"/>
      <c r="W895" s="11"/>
      <c r="X895" s="11"/>
      <c r="AC895" s="11"/>
      <c r="AD895" s="11"/>
      <c r="AE895" s="11"/>
    </row>
    <row r="896" spans="1:31">
      <c r="A896" s="11"/>
      <c r="B896" s="317"/>
      <c r="C896" s="11"/>
      <c r="D896" s="11"/>
      <c r="F896" s="358"/>
      <c r="G896" s="11"/>
      <c r="H896" s="11"/>
      <c r="I896" s="526"/>
      <c r="J896" s="11"/>
      <c r="K896" s="11"/>
      <c r="L896" s="11"/>
      <c r="P896" s="11"/>
      <c r="Q896" s="11"/>
      <c r="R896" s="11"/>
      <c r="S896" s="11"/>
      <c r="T896" s="11"/>
      <c r="W896" s="11"/>
      <c r="X896" s="11"/>
      <c r="AC896" s="11"/>
      <c r="AD896" s="11"/>
      <c r="AE896" s="11"/>
    </row>
    <row r="897" spans="1:31">
      <c r="A897" s="11"/>
      <c r="B897" s="317"/>
      <c r="C897" s="11"/>
      <c r="D897" s="11"/>
      <c r="F897" s="358"/>
      <c r="G897" s="11"/>
      <c r="H897" s="11"/>
      <c r="I897" s="526"/>
      <c r="J897" s="11"/>
      <c r="K897" s="11"/>
      <c r="L897" s="11"/>
      <c r="P897" s="11"/>
      <c r="Q897" s="11"/>
      <c r="R897" s="11"/>
      <c r="S897" s="11"/>
      <c r="T897" s="11"/>
      <c r="W897" s="11"/>
      <c r="X897" s="11"/>
      <c r="AC897" s="11"/>
      <c r="AD897" s="11"/>
      <c r="AE897" s="11"/>
    </row>
    <row r="898" spans="1:31">
      <c r="A898" s="11"/>
      <c r="B898" s="317"/>
      <c r="C898" s="11"/>
      <c r="D898" s="11"/>
      <c r="F898" s="358"/>
      <c r="G898" s="11"/>
      <c r="H898" s="11"/>
      <c r="I898" s="526"/>
      <c r="J898" s="11"/>
      <c r="K898" s="11"/>
      <c r="L898" s="11"/>
      <c r="P898" s="11"/>
      <c r="Q898" s="11"/>
      <c r="R898" s="11"/>
      <c r="S898" s="11"/>
      <c r="T898" s="11"/>
      <c r="W898" s="11"/>
      <c r="X898" s="11"/>
      <c r="AC898" s="11"/>
      <c r="AD898" s="11"/>
      <c r="AE898" s="11"/>
    </row>
    <row r="899" spans="1:31">
      <c r="A899" s="11"/>
      <c r="B899" s="317"/>
      <c r="C899" s="11"/>
      <c r="D899" s="11"/>
      <c r="F899" s="358"/>
      <c r="G899" s="11"/>
      <c r="H899" s="11"/>
      <c r="I899" s="526"/>
      <c r="J899" s="11"/>
      <c r="K899" s="11"/>
      <c r="L899" s="11"/>
      <c r="P899" s="11"/>
      <c r="Q899" s="11"/>
      <c r="R899" s="11"/>
      <c r="S899" s="11"/>
      <c r="T899" s="11"/>
      <c r="W899" s="11"/>
      <c r="X899" s="11"/>
      <c r="AC899" s="11"/>
      <c r="AD899" s="11"/>
      <c r="AE899" s="11"/>
    </row>
    <row r="900" spans="1:31">
      <c r="A900" s="11"/>
      <c r="B900" s="317"/>
      <c r="C900" s="11"/>
      <c r="D900" s="11"/>
      <c r="F900" s="358"/>
      <c r="G900" s="11"/>
      <c r="H900" s="11"/>
      <c r="I900" s="526"/>
      <c r="J900" s="11"/>
      <c r="K900" s="11"/>
      <c r="L900" s="11"/>
      <c r="P900" s="11"/>
      <c r="Q900" s="11"/>
      <c r="R900" s="11"/>
      <c r="S900" s="11"/>
      <c r="T900" s="11"/>
      <c r="W900" s="11"/>
      <c r="X900" s="11"/>
      <c r="AC900" s="11"/>
      <c r="AD900" s="11"/>
      <c r="AE900" s="11"/>
    </row>
    <row r="901" spans="1:31">
      <c r="A901" s="11"/>
      <c r="B901" s="317"/>
      <c r="C901" s="11"/>
      <c r="D901" s="11"/>
      <c r="F901" s="358"/>
      <c r="G901" s="11"/>
      <c r="H901" s="11"/>
      <c r="I901" s="526"/>
      <c r="J901" s="11"/>
      <c r="K901" s="11"/>
      <c r="L901" s="11"/>
      <c r="P901" s="11"/>
      <c r="Q901" s="11"/>
      <c r="R901" s="11"/>
      <c r="S901" s="11"/>
      <c r="T901" s="11"/>
      <c r="W901" s="11"/>
      <c r="X901" s="11"/>
      <c r="AC901" s="11"/>
      <c r="AD901" s="11"/>
      <c r="AE901" s="11"/>
    </row>
    <row r="902" spans="1:31">
      <c r="A902" s="11"/>
      <c r="B902" s="317"/>
      <c r="C902" s="11"/>
      <c r="D902" s="11"/>
      <c r="F902" s="358"/>
      <c r="G902" s="11"/>
      <c r="H902" s="11"/>
      <c r="I902" s="526"/>
      <c r="J902" s="11"/>
      <c r="K902" s="11"/>
      <c r="L902" s="11"/>
      <c r="P902" s="11"/>
      <c r="Q902" s="11"/>
      <c r="R902" s="11"/>
      <c r="S902" s="11"/>
      <c r="T902" s="11"/>
      <c r="W902" s="11"/>
      <c r="X902" s="11"/>
      <c r="AC902" s="11"/>
      <c r="AD902" s="11"/>
      <c r="AE902" s="11"/>
    </row>
    <row r="903" spans="1:31">
      <c r="A903" s="11"/>
      <c r="B903" s="317"/>
      <c r="C903" s="11"/>
      <c r="D903" s="11"/>
      <c r="F903" s="358"/>
      <c r="G903" s="11"/>
      <c r="H903" s="11"/>
      <c r="I903" s="526"/>
      <c r="J903" s="11"/>
      <c r="K903" s="11"/>
      <c r="L903" s="11"/>
      <c r="P903" s="11"/>
      <c r="Q903" s="11"/>
      <c r="R903" s="11"/>
      <c r="S903" s="11"/>
      <c r="T903" s="11"/>
      <c r="W903" s="11"/>
      <c r="X903" s="11"/>
      <c r="AC903" s="11"/>
      <c r="AD903" s="11"/>
      <c r="AE903" s="11"/>
    </row>
    <row r="904" spans="1:31">
      <c r="A904" s="11"/>
      <c r="B904" s="317"/>
      <c r="C904" s="11"/>
      <c r="D904" s="11"/>
      <c r="F904" s="358"/>
      <c r="G904" s="11"/>
      <c r="H904" s="11"/>
      <c r="I904" s="526"/>
      <c r="J904" s="11"/>
      <c r="K904" s="11"/>
      <c r="L904" s="11"/>
      <c r="P904" s="11"/>
      <c r="Q904" s="11"/>
      <c r="R904" s="11"/>
      <c r="S904" s="11"/>
      <c r="T904" s="11"/>
      <c r="W904" s="11"/>
      <c r="X904" s="11"/>
      <c r="AC904" s="11"/>
      <c r="AD904" s="11"/>
      <c r="AE904" s="11"/>
    </row>
    <row r="905" spans="1:31">
      <c r="A905" s="11"/>
      <c r="B905" s="317"/>
      <c r="C905" s="11"/>
      <c r="D905" s="11"/>
      <c r="F905" s="358"/>
      <c r="G905" s="11"/>
      <c r="H905" s="11"/>
      <c r="I905" s="526"/>
      <c r="J905" s="11"/>
      <c r="K905" s="11"/>
      <c r="L905" s="11"/>
      <c r="P905" s="11"/>
      <c r="Q905" s="11"/>
      <c r="R905" s="11"/>
      <c r="S905" s="11"/>
      <c r="T905" s="11"/>
      <c r="W905" s="11"/>
      <c r="X905" s="11"/>
      <c r="AC905" s="11"/>
      <c r="AD905" s="11"/>
      <c r="AE905" s="11"/>
    </row>
    <row r="906" spans="1:31">
      <c r="A906" s="11"/>
      <c r="B906" s="317"/>
      <c r="C906" s="11"/>
      <c r="D906" s="11"/>
      <c r="F906" s="358"/>
      <c r="G906" s="11"/>
      <c r="H906" s="11"/>
      <c r="I906" s="526"/>
      <c r="J906" s="11"/>
      <c r="K906" s="11"/>
      <c r="L906" s="11"/>
      <c r="P906" s="11"/>
      <c r="Q906" s="11"/>
      <c r="R906" s="11"/>
      <c r="S906" s="11"/>
      <c r="T906" s="11"/>
      <c r="W906" s="11"/>
      <c r="X906" s="11"/>
      <c r="AC906" s="11"/>
      <c r="AD906" s="11"/>
      <c r="AE906" s="11"/>
    </row>
    <row r="907" spans="1:31">
      <c r="A907" s="11"/>
      <c r="B907" s="317"/>
      <c r="C907" s="11"/>
      <c r="D907" s="11"/>
      <c r="F907" s="358"/>
      <c r="G907" s="11"/>
      <c r="H907" s="11"/>
      <c r="I907" s="526"/>
      <c r="J907" s="11"/>
      <c r="K907" s="11"/>
      <c r="L907" s="11"/>
      <c r="P907" s="11"/>
      <c r="Q907" s="11"/>
      <c r="R907" s="11"/>
      <c r="S907" s="11"/>
      <c r="T907" s="11"/>
      <c r="W907" s="11"/>
      <c r="X907" s="11"/>
      <c r="AC907" s="11"/>
      <c r="AD907" s="11"/>
      <c r="AE907" s="11"/>
    </row>
    <row r="908" spans="1:31">
      <c r="A908" s="11"/>
      <c r="B908" s="317"/>
      <c r="C908" s="11"/>
      <c r="D908" s="11"/>
      <c r="F908" s="358"/>
      <c r="G908" s="11"/>
      <c r="H908" s="11"/>
      <c r="I908" s="526"/>
      <c r="J908" s="11"/>
      <c r="K908" s="11"/>
      <c r="L908" s="11"/>
      <c r="P908" s="11"/>
      <c r="Q908" s="11"/>
      <c r="R908" s="11"/>
      <c r="S908" s="11"/>
      <c r="T908" s="11"/>
      <c r="W908" s="11"/>
      <c r="X908" s="11"/>
      <c r="AC908" s="11"/>
      <c r="AD908" s="11"/>
      <c r="AE908" s="11"/>
    </row>
    <row r="909" spans="1:31">
      <c r="A909" s="11"/>
      <c r="B909" s="317"/>
      <c r="C909" s="11"/>
      <c r="D909" s="11"/>
      <c r="F909" s="358"/>
      <c r="G909" s="11"/>
      <c r="H909" s="11"/>
      <c r="I909" s="526"/>
      <c r="J909" s="11"/>
      <c r="K909" s="11"/>
      <c r="L909" s="11"/>
      <c r="P909" s="11"/>
      <c r="Q909" s="11"/>
      <c r="R909" s="11"/>
      <c r="S909" s="11"/>
      <c r="T909" s="11"/>
      <c r="W909" s="11"/>
      <c r="X909" s="11"/>
      <c r="AC909" s="11"/>
      <c r="AD909" s="11"/>
      <c r="AE909" s="11"/>
    </row>
    <row r="910" spans="1:31">
      <c r="A910" s="11"/>
      <c r="B910" s="317"/>
      <c r="C910" s="11"/>
      <c r="D910" s="11"/>
      <c r="F910" s="358"/>
      <c r="G910" s="11"/>
      <c r="H910" s="11"/>
      <c r="I910" s="526"/>
      <c r="J910" s="11"/>
      <c r="K910" s="11"/>
      <c r="L910" s="11"/>
      <c r="P910" s="11"/>
      <c r="Q910" s="11"/>
      <c r="R910" s="11"/>
      <c r="S910" s="11"/>
      <c r="T910" s="11"/>
      <c r="W910" s="11"/>
      <c r="X910" s="11"/>
      <c r="AC910" s="11"/>
      <c r="AD910" s="11"/>
      <c r="AE910" s="11"/>
    </row>
    <row r="911" spans="1:31">
      <c r="A911" s="11"/>
      <c r="B911" s="317"/>
      <c r="C911" s="11"/>
      <c r="D911" s="11"/>
      <c r="F911" s="358"/>
      <c r="G911" s="11"/>
      <c r="H911" s="11"/>
      <c r="I911" s="526"/>
      <c r="J911" s="11"/>
      <c r="K911" s="11"/>
      <c r="L911" s="11"/>
      <c r="P911" s="11"/>
      <c r="Q911" s="11"/>
      <c r="R911" s="11"/>
      <c r="S911" s="11"/>
      <c r="T911" s="11"/>
      <c r="W911" s="11"/>
      <c r="X911" s="11"/>
      <c r="AC911" s="11"/>
      <c r="AD911" s="11"/>
      <c r="AE911" s="11"/>
    </row>
    <row r="912" spans="1:31">
      <c r="A912" s="11"/>
      <c r="B912" s="317"/>
      <c r="C912" s="11"/>
      <c r="D912" s="11"/>
      <c r="F912" s="358"/>
      <c r="G912" s="11"/>
      <c r="H912" s="11"/>
      <c r="I912" s="526"/>
      <c r="J912" s="11"/>
      <c r="K912" s="11"/>
      <c r="L912" s="11"/>
      <c r="P912" s="11"/>
      <c r="Q912" s="11"/>
      <c r="R912" s="11"/>
      <c r="S912" s="11"/>
      <c r="T912" s="11"/>
      <c r="W912" s="11"/>
      <c r="X912" s="11"/>
      <c r="AC912" s="11"/>
      <c r="AD912" s="11"/>
      <c r="AE912" s="11"/>
    </row>
    <row r="913" spans="1:31">
      <c r="A913" s="11"/>
      <c r="B913" s="317"/>
      <c r="C913" s="11"/>
      <c r="D913" s="11"/>
      <c r="F913" s="358"/>
      <c r="G913" s="11"/>
      <c r="H913" s="11"/>
      <c r="I913" s="526"/>
      <c r="J913" s="11"/>
      <c r="K913" s="11"/>
      <c r="L913" s="11"/>
      <c r="P913" s="11"/>
      <c r="Q913" s="11"/>
      <c r="R913" s="11"/>
      <c r="S913" s="11"/>
      <c r="T913" s="11"/>
      <c r="W913" s="11"/>
      <c r="X913" s="11"/>
      <c r="AC913" s="11"/>
      <c r="AD913" s="11"/>
      <c r="AE913" s="11"/>
    </row>
    <row r="914" spans="1:31">
      <c r="A914" s="11"/>
      <c r="B914" s="317"/>
      <c r="C914" s="11"/>
      <c r="D914" s="11"/>
      <c r="F914" s="358"/>
      <c r="G914" s="11"/>
      <c r="H914" s="11"/>
      <c r="I914" s="526"/>
      <c r="J914" s="11"/>
      <c r="K914" s="11"/>
      <c r="L914" s="11"/>
      <c r="P914" s="11"/>
      <c r="Q914" s="11"/>
      <c r="R914" s="11"/>
      <c r="S914" s="11"/>
      <c r="T914" s="11"/>
      <c r="W914" s="11"/>
      <c r="X914" s="11"/>
      <c r="AC914" s="11"/>
      <c r="AD914" s="11"/>
      <c r="AE914" s="11"/>
    </row>
    <row r="915" spans="1:31">
      <c r="A915" s="11"/>
      <c r="B915" s="317"/>
      <c r="C915" s="11"/>
      <c r="D915" s="11"/>
      <c r="F915" s="358"/>
      <c r="G915" s="11"/>
      <c r="H915" s="11"/>
      <c r="I915" s="526"/>
      <c r="J915" s="11"/>
      <c r="K915" s="11"/>
      <c r="L915" s="11"/>
      <c r="P915" s="11"/>
      <c r="Q915" s="11"/>
      <c r="R915" s="11"/>
      <c r="S915" s="11"/>
      <c r="T915" s="11"/>
      <c r="W915" s="11"/>
      <c r="X915" s="11"/>
      <c r="AC915" s="11"/>
      <c r="AD915" s="11"/>
      <c r="AE915" s="11"/>
    </row>
    <row r="916" spans="1:31">
      <c r="A916" s="11"/>
      <c r="B916" s="317"/>
      <c r="C916" s="11"/>
      <c r="D916" s="11"/>
      <c r="F916" s="358"/>
      <c r="G916" s="11"/>
      <c r="H916" s="11"/>
      <c r="I916" s="526"/>
      <c r="J916" s="11"/>
      <c r="K916" s="11"/>
      <c r="L916" s="11"/>
      <c r="P916" s="11"/>
      <c r="Q916" s="11"/>
      <c r="R916" s="11"/>
      <c r="S916" s="11"/>
      <c r="T916" s="11"/>
      <c r="W916" s="11"/>
      <c r="X916" s="11"/>
      <c r="AC916" s="11"/>
      <c r="AD916" s="11"/>
      <c r="AE916" s="11"/>
    </row>
    <row r="917" spans="1:31">
      <c r="A917" s="11"/>
      <c r="B917" s="317"/>
      <c r="C917" s="11"/>
      <c r="D917" s="11"/>
      <c r="F917" s="358"/>
      <c r="G917" s="11"/>
      <c r="H917" s="11"/>
      <c r="I917" s="526"/>
      <c r="J917" s="11"/>
      <c r="K917" s="11"/>
      <c r="L917" s="11"/>
      <c r="P917" s="11"/>
      <c r="Q917" s="11"/>
      <c r="R917" s="11"/>
      <c r="S917" s="11"/>
      <c r="T917" s="11"/>
      <c r="W917" s="11"/>
      <c r="X917" s="11"/>
      <c r="AC917" s="11"/>
      <c r="AD917" s="11"/>
      <c r="AE917" s="11"/>
    </row>
    <row r="918" spans="1:31">
      <c r="A918" s="11"/>
      <c r="B918" s="317"/>
      <c r="C918" s="11"/>
      <c r="D918" s="11"/>
      <c r="F918" s="358"/>
      <c r="G918" s="11"/>
      <c r="H918" s="11"/>
      <c r="I918" s="526"/>
      <c r="J918" s="11"/>
      <c r="K918" s="11"/>
      <c r="L918" s="11"/>
      <c r="P918" s="11"/>
      <c r="Q918" s="11"/>
      <c r="R918" s="11"/>
      <c r="S918" s="11"/>
      <c r="T918" s="11"/>
      <c r="W918" s="11"/>
      <c r="X918" s="11"/>
      <c r="AC918" s="11"/>
      <c r="AD918" s="11"/>
      <c r="AE918" s="11"/>
    </row>
    <row r="919" spans="1:31">
      <c r="A919" s="11"/>
      <c r="B919" s="317"/>
      <c r="C919" s="11"/>
      <c r="D919" s="11"/>
      <c r="F919" s="358"/>
      <c r="G919" s="11"/>
      <c r="H919" s="11"/>
      <c r="I919" s="526"/>
      <c r="J919" s="11"/>
      <c r="K919" s="11"/>
      <c r="L919" s="11"/>
      <c r="P919" s="11"/>
      <c r="Q919" s="11"/>
      <c r="R919" s="11"/>
      <c r="S919" s="11"/>
      <c r="T919" s="11"/>
      <c r="W919" s="11"/>
      <c r="X919" s="11"/>
      <c r="AC919" s="11"/>
      <c r="AD919" s="11"/>
      <c r="AE919" s="11"/>
    </row>
    <row r="920" spans="1:31">
      <c r="A920" s="11"/>
      <c r="B920" s="317"/>
      <c r="C920" s="11"/>
      <c r="D920" s="11"/>
      <c r="F920" s="358"/>
      <c r="G920" s="11"/>
      <c r="H920" s="11"/>
      <c r="I920" s="526"/>
      <c r="J920" s="11"/>
      <c r="K920" s="11"/>
      <c r="L920" s="11"/>
      <c r="P920" s="11"/>
      <c r="Q920" s="11"/>
      <c r="R920" s="11"/>
      <c r="S920" s="11"/>
      <c r="T920" s="11"/>
      <c r="W920" s="11"/>
      <c r="X920" s="11"/>
      <c r="AC920" s="11"/>
      <c r="AD920" s="11"/>
      <c r="AE920" s="11"/>
    </row>
    <row r="921" spans="1:31">
      <c r="A921" s="11"/>
      <c r="B921" s="317"/>
      <c r="C921" s="11"/>
      <c r="D921" s="11"/>
      <c r="F921" s="358"/>
      <c r="G921" s="11"/>
      <c r="H921" s="11"/>
      <c r="I921" s="526"/>
      <c r="J921" s="11"/>
      <c r="K921" s="11"/>
      <c r="L921" s="11"/>
      <c r="P921" s="11"/>
      <c r="Q921" s="11"/>
      <c r="R921" s="11"/>
      <c r="S921" s="11"/>
      <c r="T921" s="11"/>
      <c r="W921" s="11"/>
      <c r="X921" s="11"/>
      <c r="AC921" s="11"/>
      <c r="AD921" s="11"/>
      <c r="AE921" s="11"/>
    </row>
    <row r="922" spans="1:31">
      <c r="A922" s="11"/>
      <c r="B922" s="317"/>
      <c r="C922" s="11"/>
      <c r="D922" s="11"/>
      <c r="F922" s="358"/>
      <c r="G922" s="11"/>
      <c r="H922" s="11"/>
      <c r="I922" s="526"/>
      <c r="J922" s="11"/>
      <c r="K922" s="11"/>
      <c r="L922" s="11"/>
      <c r="P922" s="11"/>
      <c r="Q922" s="11"/>
      <c r="R922" s="11"/>
      <c r="S922" s="11"/>
      <c r="T922" s="11"/>
      <c r="W922" s="11"/>
      <c r="X922" s="11"/>
      <c r="AC922" s="11"/>
      <c r="AD922" s="11"/>
      <c r="AE922" s="11"/>
    </row>
    <row r="923" spans="1:31">
      <c r="A923" s="11"/>
      <c r="B923" s="317"/>
      <c r="C923" s="11"/>
      <c r="D923" s="11"/>
      <c r="F923" s="358"/>
      <c r="G923" s="11"/>
      <c r="H923" s="11"/>
      <c r="I923" s="526"/>
      <c r="J923" s="11"/>
      <c r="K923" s="11"/>
      <c r="L923" s="11"/>
      <c r="P923" s="11"/>
      <c r="Q923" s="11"/>
      <c r="R923" s="11"/>
      <c r="S923" s="11"/>
      <c r="T923" s="11"/>
      <c r="W923" s="11"/>
      <c r="X923" s="11"/>
      <c r="AC923" s="11"/>
      <c r="AD923" s="11"/>
      <c r="AE923" s="11"/>
    </row>
    <row r="924" spans="1:31">
      <c r="A924" s="11"/>
      <c r="B924" s="317"/>
      <c r="C924" s="11"/>
      <c r="D924" s="11"/>
      <c r="F924" s="358"/>
      <c r="G924" s="11"/>
      <c r="H924" s="11"/>
      <c r="I924" s="526"/>
      <c r="J924" s="11"/>
      <c r="K924" s="11"/>
      <c r="L924" s="11"/>
      <c r="P924" s="11"/>
      <c r="Q924" s="11"/>
      <c r="R924" s="11"/>
      <c r="S924" s="11"/>
      <c r="T924" s="11"/>
      <c r="W924" s="11"/>
      <c r="X924" s="11"/>
      <c r="AC924" s="11"/>
      <c r="AD924" s="11"/>
      <c r="AE924" s="11"/>
    </row>
    <row r="925" spans="1:31">
      <c r="A925" s="11"/>
      <c r="B925" s="317"/>
      <c r="C925" s="11"/>
      <c r="D925" s="11"/>
      <c r="F925" s="358"/>
      <c r="G925" s="11"/>
      <c r="H925" s="11"/>
      <c r="I925" s="526"/>
      <c r="J925" s="11"/>
      <c r="K925" s="11"/>
      <c r="L925" s="11"/>
      <c r="P925" s="11"/>
      <c r="Q925" s="11"/>
      <c r="R925" s="11"/>
      <c r="S925" s="11"/>
      <c r="T925" s="11"/>
      <c r="W925" s="11"/>
      <c r="X925" s="11"/>
      <c r="AC925" s="11"/>
      <c r="AD925" s="11"/>
      <c r="AE925" s="11"/>
    </row>
    <row r="926" spans="1:31">
      <c r="A926" s="11"/>
      <c r="B926" s="317"/>
      <c r="C926" s="11"/>
      <c r="D926" s="11"/>
      <c r="F926" s="358"/>
      <c r="G926" s="11"/>
      <c r="H926" s="11"/>
      <c r="I926" s="526"/>
      <c r="J926" s="11"/>
      <c r="K926" s="11"/>
      <c r="L926" s="11"/>
      <c r="P926" s="11"/>
      <c r="Q926" s="11"/>
      <c r="R926" s="11"/>
      <c r="S926" s="11"/>
      <c r="T926" s="11"/>
      <c r="W926" s="11"/>
      <c r="X926" s="11"/>
      <c r="AC926" s="11"/>
      <c r="AD926" s="11"/>
      <c r="AE926" s="11"/>
    </row>
    <row r="927" spans="1:31">
      <c r="A927" s="11"/>
      <c r="B927" s="317"/>
      <c r="C927" s="11"/>
      <c r="D927" s="11"/>
      <c r="F927" s="358"/>
      <c r="G927" s="11"/>
      <c r="H927" s="11"/>
      <c r="I927" s="526"/>
      <c r="J927" s="11"/>
      <c r="K927" s="11"/>
      <c r="L927" s="11"/>
      <c r="P927" s="11"/>
      <c r="Q927" s="11"/>
      <c r="R927" s="11"/>
      <c r="S927" s="11"/>
      <c r="T927" s="11"/>
      <c r="W927" s="11"/>
      <c r="X927" s="11"/>
      <c r="AC927" s="11"/>
      <c r="AD927" s="11"/>
      <c r="AE927" s="11"/>
    </row>
    <row r="928" spans="1:31">
      <c r="A928" s="11"/>
      <c r="B928" s="317"/>
      <c r="C928" s="11"/>
      <c r="D928" s="11"/>
      <c r="F928" s="358"/>
      <c r="G928" s="11"/>
      <c r="H928" s="11"/>
      <c r="I928" s="526"/>
      <c r="J928" s="11"/>
      <c r="K928" s="11"/>
      <c r="L928" s="11"/>
      <c r="P928" s="11"/>
      <c r="Q928" s="11"/>
      <c r="R928" s="11"/>
      <c r="S928" s="11"/>
      <c r="T928" s="11"/>
      <c r="W928" s="11"/>
      <c r="X928" s="11"/>
      <c r="AC928" s="11"/>
      <c r="AD928" s="11"/>
      <c r="AE928" s="11"/>
    </row>
    <row r="929" spans="1:31">
      <c r="A929" s="11"/>
      <c r="B929" s="317"/>
      <c r="C929" s="11"/>
      <c r="D929" s="11"/>
      <c r="F929" s="358"/>
      <c r="G929" s="11"/>
      <c r="H929" s="11"/>
      <c r="I929" s="526"/>
      <c r="J929" s="11"/>
      <c r="K929" s="11"/>
      <c r="L929" s="11"/>
      <c r="P929" s="11"/>
      <c r="Q929" s="11"/>
      <c r="R929" s="11"/>
      <c r="S929" s="11"/>
      <c r="T929" s="11"/>
      <c r="W929" s="11"/>
      <c r="X929" s="11"/>
      <c r="AC929" s="11"/>
      <c r="AD929" s="11"/>
      <c r="AE929" s="11"/>
    </row>
    <row r="930" spans="1:31">
      <c r="A930" s="11"/>
      <c r="B930" s="317"/>
      <c r="C930" s="11"/>
      <c r="D930" s="11"/>
      <c r="F930" s="358"/>
      <c r="G930" s="11"/>
      <c r="H930" s="11"/>
      <c r="I930" s="526"/>
      <c r="J930" s="11"/>
      <c r="K930" s="11"/>
      <c r="L930" s="11"/>
      <c r="P930" s="11"/>
      <c r="Q930" s="11"/>
      <c r="R930" s="11"/>
      <c r="S930" s="11"/>
      <c r="T930" s="11"/>
      <c r="W930" s="11"/>
      <c r="X930" s="11"/>
      <c r="AC930" s="11"/>
      <c r="AD930" s="11"/>
      <c r="AE930" s="11"/>
    </row>
    <row r="931" spans="1:31">
      <c r="A931" s="11"/>
      <c r="B931" s="317"/>
      <c r="C931" s="11"/>
      <c r="D931" s="11"/>
      <c r="F931" s="358"/>
      <c r="G931" s="11"/>
      <c r="H931" s="11"/>
      <c r="I931" s="526"/>
      <c r="J931" s="11"/>
      <c r="K931" s="11"/>
      <c r="L931" s="11"/>
      <c r="P931" s="11"/>
      <c r="Q931" s="11"/>
      <c r="R931" s="11"/>
      <c r="S931" s="11"/>
      <c r="T931" s="11"/>
      <c r="W931" s="11"/>
      <c r="X931" s="11"/>
      <c r="AC931" s="11"/>
      <c r="AD931" s="11"/>
      <c r="AE931" s="11"/>
    </row>
    <row r="932" spans="1:31">
      <c r="A932" s="11"/>
      <c r="B932" s="317"/>
      <c r="C932" s="11"/>
      <c r="D932" s="11"/>
      <c r="F932" s="358"/>
      <c r="G932" s="11"/>
      <c r="H932" s="11"/>
      <c r="I932" s="526"/>
      <c r="J932" s="11"/>
      <c r="K932" s="11"/>
      <c r="L932" s="11"/>
      <c r="P932" s="11"/>
      <c r="Q932" s="11"/>
      <c r="R932" s="11"/>
      <c r="S932" s="11"/>
      <c r="T932" s="11"/>
      <c r="W932" s="11"/>
      <c r="X932" s="11"/>
      <c r="AC932" s="11"/>
      <c r="AD932" s="11"/>
      <c r="AE932" s="11"/>
    </row>
    <row r="933" spans="1:31">
      <c r="A933" s="11"/>
      <c r="B933" s="317"/>
      <c r="C933" s="11"/>
      <c r="D933" s="11"/>
      <c r="F933" s="358"/>
      <c r="G933" s="11"/>
      <c r="H933" s="11"/>
      <c r="I933" s="526"/>
      <c r="J933" s="11"/>
      <c r="K933" s="11"/>
      <c r="L933" s="11"/>
      <c r="P933" s="11"/>
      <c r="Q933" s="11"/>
      <c r="R933" s="11"/>
      <c r="S933" s="11"/>
      <c r="T933" s="11"/>
      <c r="W933" s="11"/>
      <c r="X933" s="11"/>
      <c r="AC933" s="11"/>
      <c r="AD933" s="11"/>
      <c r="AE933" s="11"/>
    </row>
    <row r="934" spans="1:31">
      <c r="A934" s="11"/>
      <c r="B934" s="317"/>
      <c r="C934" s="11"/>
      <c r="D934" s="11"/>
      <c r="F934" s="358"/>
      <c r="G934" s="11"/>
      <c r="H934" s="11"/>
      <c r="I934" s="526"/>
      <c r="J934" s="11"/>
      <c r="K934" s="11"/>
      <c r="L934" s="11"/>
      <c r="P934" s="11"/>
      <c r="Q934" s="11"/>
      <c r="R934" s="11"/>
      <c r="S934" s="11"/>
      <c r="T934" s="11"/>
      <c r="W934" s="11"/>
      <c r="X934" s="11"/>
      <c r="AC934" s="11"/>
      <c r="AD934" s="11"/>
      <c r="AE934" s="11"/>
    </row>
    <row r="935" spans="1:31">
      <c r="A935" s="11"/>
      <c r="B935" s="317"/>
      <c r="C935" s="11"/>
      <c r="D935" s="11"/>
      <c r="F935" s="358"/>
      <c r="G935" s="11"/>
      <c r="H935" s="11"/>
      <c r="I935" s="526"/>
      <c r="J935" s="11"/>
      <c r="K935" s="11"/>
      <c r="L935" s="11"/>
      <c r="P935" s="11"/>
      <c r="Q935" s="11"/>
      <c r="R935" s="11"/>
      <c r="S935" s="11"/>
      <c r="T935" s="11"/>
      <c r="W935" s="11"/>
      <c r="X935" s="11"/>
      <c r="AC935" s="11"/>
      <c r="AD935" s="11"/>
      <c r="AE935" s="11"/>
    </row>
    <row r="936" spans="1:31">
      <c r="A936" s="11"/>
      <c r="B936" s="317"/>
      <c r="C936" s="11"/>
      <c r="D936" s="11"/>
      <c r="F936" s="358"/>
      <c r="G936" s="11"/>
      <c r="H936" s="11"/>
      <c r="I936" s="526"/>
      <c r="J936" s="11"/>
      <c r="K936" s="11"/>
      <c r="L936" s="11"/>
      <c r="P936" s="11"/>
      <c r="Q936" s="11"/>
      <c r="R936" s="11"/>
      <c r="S936" s="11"/>
      <c r="T936" s="11"/>
      <c r="W936" s="11"/>
      <c r="X936" s="11"/>
      <c r="AC936" s="11"/>
      <c r="AD936" s="11"/>
      <c r="AE936" s="11"/>
    </row>
    <row r="937" spans="1:31">
      <c r="A937" s="11"/>
      <c r="B937" s="317"/>
      <c r="C937" s="11"/>
      <c r="D937" s="11"/>
      <c r="F937" s="358"/>
      <c r="G937" s="11"/>
      <c r="H937" s="11"/>
      <c r="I937" s="526"/>
      <c r="J937" s="11"/>
      <c r="K937" s="11"/>
      <c r="L937" s="11"/>
      <c r="P937" s="11"/>
      <c r="Q937" s="11"/>
      <c r="R937" s="11"/>
      <c r="S937" s="11"/>
      <c r="T937" s="11"/>
      <c r="W937" s="11"/>
      <c r="X937" s="11"/>
      <c r="AC937" s="11"/>
      <c r="AD937" s="11"/>
      <c r="AE937" s="11"/>
    </row>
    <row r="938" spans="1:31">
      <c r="A938" s="11"/>
      <c r="B938" s="317"/>
      <c r="C938" s="11"/>
      <c r="D938" s="11"/>
      <c r="F938" s="358"/>
      <c r="G938" s="11"/>
      <c r="H938" s="11"/>
      <c r="I938" s="526"/>
      <c r="J938" s="11"/>
      <c r="K938" s="11"/>
      <c r="L938" s="11"/>
      <c r="P938" s="11"/>
      <c r="Q938" s="11"/>
      <c r="R938" s="11"/>
      <c r="S938" s="11"/>
      <c r="T938" s="11"/>
      <c r="W938" s="11"/>
      <c r="X938" s="11"/>
      <c r="AC938" s="11"/>
      <c r="AD938" s="11"/>
      <c r="AE938" s="11"/>
    </row>
    <row r="939" spans="1:31">
      <c r="A939" s="11"/>
      <c r="B939" s="317"/>
      <c r="C939" s="11"/>
      <c r="D939" s="11"/>
      <c r="F939" s="358"/>
      <c r="G939" s="11"/>
      <c r="H939" s="11"/>
      <c r="I939" s="526"/>
      <c r="J939" s="11"/>
      <c r="K939" s="11"/>
      <c r="L939" s="11"/>
      <c r="P939" s="11"/>
      <c r="Q939" s="11"/>
      <c r="R939" s="11"/>
      <c r="S939" s="11"/>
      <c r="T939" s="11"/>
      <c r="W939" s="11"/>
      <c r="X939" s="11"/>
      <c r="AC939" s="11"/>
      <c r="AD939" s="11"/>
      <c r="AE939" s="11"/>
    </row>
    <row r="940" spans="1:31">
      <c r="A940" s="11"/>
      <c r="B940" s="317"/>
      <c r="C940" s="11"/>
      <c r="D940" s="11"/>
      <c r="F940" s="358"/>
      <c r="G940" s="11"/>
      <c r="H940" s="11"/>
      <c r="I940" s="526"/>
      <c r="J940" s="11"/>
      <c r="K940" s="11"/>
      <c r="L940" s="11"/>
      <c r="P940" s="11"/>
      <c r="Q940" s="11"/>
      <c r="R940" s="11"/>
      <c r="S940" s="11"/>
      <c r="T940" s="11"/>
      <c r="W940" s="11"/>
      <c r="X940" s="11"/>
      <c r="AC940" s="11"/>
      <c r="AD940" s="11"/>
      <c r="AE940" s="11"/>
    </row>
    <row r="941" spans="1:31">
      <c r="A941" s="11"/>
      <c r="B941" s="317"/>
      <c r="C941" s="11"/>
      <c r="D941" s="11"/>
      <c r="F941" s="358"/>
      <c r="G941" s="11"/>
      <c r="H941" s="11"/>
      <c r="I941" s="526"/>
      <c r="J941" s="11"/>
      <c r="K941" s="11"/>
      <c r="L941" s="11"/>
      <c r="P941" s="11"/>
      <c r="Q941" s="11"/>
      <c r="R941" s="11"/>
      <c r="S941" s="11"/>
      <c r="T941" s="11"/>
      <c r="W941" s="11"/>
      <c r="X941" s="11"/>
      <c r="AC941" s="11"/>
      <c r="AD941" s="11"/>
      <c r="AE941" s="11"/>
    </row>
    <row r="942" spans="1:31">
      <c r="A942" s="11"/>
      <c r="B942" s="317"/>
      <c r="C942" s="11"/>
      <c r="D942" s="11"/>
      <c r="F942" s="358"/>
      <c r="G942" s="11"/>
      <c r="H942" s="11"/>
      <c r="I942" s="526"/>
      <c r="J942" s="11"/>
      <c r="K942" s="11"/>
      <c r="L942" s="11"/>
      <c r="P942" s="11"/>
      <c r="Q942" s="11"/>
      <c r="R942" s="11"/>
      <c r="S942" s="11"/>
      <c r="T942" s="11"/>
      <c r="W942" s="11"/>
      <c r="X942" s="11"/>
      <c r="AC942" s="11"/>
      <c r="AD942" s="11"/>
      <c r="AE942" s="11"/>
    </row>
    <row r="943" spans="1:31">
      <c r="A943" s="11"/>
      <c r="B943" s="317"/>
      <c r="C943" s="11"/>
      <c r="D943" s="11"/>
      <c r="F943" s="358"/>
      <c r="G943" s="11"/>
      <c r="H943" s="11"/>
      <c r="I943" s="526"/>
      <c r="J943" s="11"/>
      <c r="K943" s="11"/>
      <c r="L943" s="11"/>
      <c r="P943" s="11"/>
      <c r="Q943" s="11"/>
      <c r="R943" s="11"/>
      <c r="S943" s="11"/>
      <c r="T943" s="11"/>
      <c r="W943" s="11"/>
      <c r="X943" s="11"/>
      <c r="AC943" s="11"/>
      <c r="AD943" s="11"/>
      <c r="AE943" s="11"/>
    </row>
    <row r="944" spans="1:31">
      <c r="A944" s="11"/>
      <c r="B944" s="317"/>
      <c r="C944" s="11"/>
      <c r="D944" s="11"/>
      <c r="F944" s="358"/>
      <c r="G944" s="11"/>
      <c r="H944" s="11"/>
      <c r="I944" s="526"/>
      <c r="J944" s="11"/>
      <c r="K944" s="11"/>
      <c r="L944" s="11"/>
      <c r="P944" s="11"/>
      <c r="Q944" s="11"/>
      <c r="R944" s="11"/>
      <c r="S944" s="11"/>
      <c r="T944" s="11"/>
      <c r="W944" s="11"/>
      <c r="X944" s="11"/>
      <c r="AC944" s="11"/>
      <c r="AD944" s="11"/>
      <c r="AE944" s="11"/>
    </row>
    <row r="945" spans="1:31">
      <c r="A945" s="11"/>
      <c r="B945" s="317"/>
      <c r="C945" s="11"/>
      <c r="D945" s="11"/>
      <c r="F945" s="358"/>
      <c r="G945" s="11"/>
      <c r="H945" s="11"/>
      <c r="I945" s="526"/>
      <c r="J945" s="11"/>
      <c r="K945" s="11"/>
      <c r="L945" s="11"/>
      <c r="P945" s="11"/>
      <c r="Q945" s="11"/>
      <c r="R945" s="11"/>
      <c r="S945" s="11"/>
      <c r="T945" s="11"/>
      <c r="W945" s="11"/>
      <c r="X945" s="11"/>
      <c r="AC945" s="11"/>
      <c r="AD945" s="11"/>
      <c r="AE945" s="11"/>
    </row>
    <row r="946" spans="1:31">
      <c r="A946" s="11"/>
      <c r="B946" s="317"/>
      <c r="C946" s="11"/>
      <c r="D946" s="11"/>
      <c r="F946" s="358"/>
      <c r="G946" s="11"/>
      <c r="H946" s="11"/>
      <c r="I946" s="526"/>
      <c r="J946" s="11"/>
      <c r="K946" s="11"/>
      <c r="L946" s="11"/>
      <c r="P946" s="11"/>
      <c r="Q946" s="11"/>
      <c r="R946" s="11"/>
      <c r="S946" s="11"/>
      <c r="T946" s="11"/>
      <c r="W946" s="11"/>
      <c r="X946" s="11"/>
      <c r="AC946" s="11"/>
      <c r="AD946" s="11"/>
      <c r="AE946" s="11"/>
    </row>
    <row r="947" spans="1:31">
      <c r="A947" s="11"/>
      <c r="B947" s="317"/>
      <c r="C947" s="11"/>
      <c r="D947" s="11"/>
      <c r="F947" s="358"/>
      <c r="G947" s="11"/>
      <c r="H947" s="11"/>
      <c r="I947" s="526"/>
      <c r="J947" s="11"/>
      <c r="K947" s="11"/>
      <c r="L947" s="11"/>
      <c r="P947" s="11"/>
      <c r="Q947" s="11"/>
      <c r="R947" s="11"/>
      <c r="S947" s="11"/>
      <c r="T947" s="11"/>
      <c r="W947" s="11"/>
      <c r="X947" s="11"/>
      <c r="AC947" s="11"/>
      <c r="AD947" s="11"/>
      <c r="AE947" s="11"/>
    </row>
    <row r="948" spans="1:31">
      <c r="A948" s="11"/>
      <c r="B948" s="317"/>
      <c r="C948" s="11"/>
      <c r="D948" s="11"/>
      <c r="F948" s="358"/>
      <c r="G948" s="11"/>
      <c r="H948" s="11"/>
      <c r="I948" s="526"/>
      <c r="J948" s="11"/>
      <c r="K948" s="11"/>
      <c r="L948" s="11"/>
      <c r="P948" s="11"/>
      <c r="Q948" s="11"/>
      <c r="R948" s="11"/>
      <c r="S948" s="11"/>
      <c r="T948" s="11"/>
      <c r="W948" s="11"/>
      <c r="X948" s="11"/>
      <c r="AC948" s="11"/>
      <c r="AD948" s="11"/>
      <c r="AE948" s="11"/>
    </row>
    <row r="949" spans="1:31">
      <c r="A949" s="11"/>
      <c r="B949" s="317"/>
      <c r="C949" s="11"/>
      <c r="D949" s="11"/>
      <c r="F949" s="358"/>
      <c r="G949" s="11"/>
      <c r="H949" s="11"/>
      <c r="I949" s="526"/>
      <c r="J949" s="11"/>
      <c r="K949" s="11"/>
      <c r="L949" s="11"/>
      <c r="P949" s="11"/>
      <c r="Q949" s="11"/>
      <c r="R949" s="11"/>
      <c r="S949" s="11"/>
      <c r="T949" s="11"/>
      <c r="W949" s="11"/>
      <c r="X949" s="11"/>
      <c r="AC949" s="11"/>
      <c r="AD949" s="11"/>
      <c r="AE949" s="11"/>
    </row>
    <row r="950" spans="1:31">
      <c r="A950" s="11"/>
      <c r="B950" s="317"/>
      <c r="C950" s="11"/>
      <c r="D950" s="11"/>
      <c r="F950" s="358"/>
      <c r="G950" s="11"/>
      <c r="H950" s="11"/>
      <c r="I950" s="526"/>
      <c r="J950" s="11"/>
      <c r="K950" s="11"/>
      <c r="L950" s="11"/>
      <c r="P950" s="11"/>
      <c r="Q950" s="11"/>
      <c r="R950" s="11"/>
      <c r="S950" s="11"/>
      <c r="T950" s="11"/>
      <c r="W950" s="11"/>
      <c r="X950" s="11"/>
      <c r="AC950" s="11"/>
      <c r="AD950" s="11"/>
      <c r="AE950" s="11"/>
    </row>
    <row r="951" spans="1:31">
      <c r="A951" s="11"/>
      <c r="B951" s="317"/>
      <c r="C951" s="11"/>
      <c r="D951" s="11"/>
      <c r="F951" s="358"/>
      <c r="G951" s="11"/>
      <c r="H951" s="11"/>
      <c r="I951" s="526"/>
      <c r="J951" s="11"/>
      <c r="K951" s="11"/>
      <c r="L951" s="11"/>
      <c r="P951" s="11"/>
      <c r="Q951" s="11"/>
      <c r="R951" s="11"/>
      <c r="S951" s="11"/>
      <c r="T951" s="11"/>
      <c r="W951" s="11"/>
      <c r="X951" s="11"/>
      <c r="AC951" s="11"/>
      <c r="AD951" s="11"/>
      <c r="AE951" s="11"/>
    </row>
    <row r="952" spans="1:31">
      <c r="A952" s="11"/>
      <c r="B952" s="317"/>
      <c r="C952" s="11"/>
      <c r="D952" s="11"/>
      <c r="F952" s="358"/>
      <c r="G952" s="11"/>
      <c r="H952" s="11"/>
      <c r="I952" s="526"/>
      <c r="J952" s="11"/>
      <c r="K952" s="11"/>
      <c r="L952" s="11"/>
      <c r="P952" s="11"/>
      <c r="Q952" s="11"/>
      <c r="R952" s="11"/>
      <c r="S952" s="11"/>
      <c r="T952" s="11"/>
      <c r="W952" s="11"/>
      <c r="X952" s="11"/>
      <c r="AC952" s="11"/>
      <c r="AD952" s="11"/>
      <c r="AE952" s="11"/>
    </row>
    <row r="953" spans="1:31">
      <c r="A953" s="11"/>
      <c r="B953" s="317"/>
      <c r="C953" s="11"/>
      <c r="D953" s="11"/>
      <c r="F953" s="358"/>
      <c r="G953" s="11"/>
      <c r="H953" s="11"/>
      <c r="I953" s="526"/>
      <c r="J953" s="11"/>
      <c r="K953" s="11"/>
      <c r="L953" s="11"/>
      <c r="P953" s="11"/>
      <c r="Q953" s="11"/>
      <c r="R953" s="11"/>
      <c r="S953" s="11"/>
      <c r="T953" s="11"/>
      <c r="W953" s="11"/>
      <c r="X953" s="11"/>
      <c r="AC953" s="11"/>
      <c r="AD953" s="11"/>
      <c r="AE953" s="11"/>
    </row>
    <row r="954" spans="1:31">
      <c r="A954" s="11"/>
      <c r="B954" s="317"/>
      <c r="C954" s="11"/>
      <c r="D954" s="11"/>
      <c r="F954" s="358"/>
      <c r="G954" s="11"/>
      <c r="H954" s="11"/>
      <c r="I954" s="526"/>
      <c r="J954" s="11"/>
      <c r="K954" s="11"/>
      <c r="L954" s="11"/>
      <c r="P954" s="11"/>
      <c r="Q954" s="11"/>
      <c r="R954" s="11"/>
      <c r="S954" s="11"/>
      <c r="T954" s="11"/>
      <c r="W954" s="11"/>
      <c r="X954" s="11"/>
      <c r="AC954" s="11"/>
      <c r="AD954" s="11"/>
      <c r="AE954" s="11"/>
    </row>
    <row r="955" spans="1:31">
      <c r="A955" s="11"/>
      <c r="B955" s="317"/>
      <c r="C955" s="11"/>
      <c r="D955" s="11"/>
      <c r="F955" s="358"/>
      <c r="G955" s="11"/>
      <c r="H955" s="11"/>
      <c r="I955" s="526"/>
      <c r="J955" s="11"/>
      <c r="K955" s="11"/>
      <c r="L955" s="11"/>
      <c r="P955" s="11"/>
      <c r="Q955" s="11"/>
      <c r="R955" s="11"/>
      <c r="S955" s="11"/>
      <c r="T955" s="11"/>
      <c r="W955" s="11"/>
      <c r="X955" s="11"/>
      <c r="AC955" s="11"/>
      <c r="AD955" s="11"/>
      <c r="AE955" s="11"/>
    </row>
    <row r="956" spans="1:31">
      <c r="A956" s="11"/>
      <c r="B956" s="317"/>
      <c r="C956" s="11"/>
      <c r="D956" s="11"/>
      <c r="F956" s="358"/>
      <c r="G956" s="11"/>
      <c r="H956" s="11"/>
      <c r="I956" s="526"/>
      <c r="J956" s="11"/>
      <c r="K956" s="11"/>
      <c r="L956" s="11"/>
      <c r="P956" s="11"/>
      <c r="Q956" s="11"/>
      <c r="R956" s="11"/>
      <c r="S956" s="11"/>
      <c r="T956" s="11"/>
      <c r="W956" s="11"/>
      <c r="X956" s="11"/>
      <c r="AC956" s="11"/>
      <c r="AD956" s="11"/>
      <c r="AE956" s="11"/>
    </row>
    <row r="957" spans="1:31">
      <c r="A957" s="11"/>
      <c r="B957" s="317"/>
      <c r="C957" s="11"/>
      <c r="D957" s="11"/>
      <c r="F957" s="358"/>
      <c r="G957" s="11"/>
      <c r="H957" s="11"/>
      <c r="I957" s="526"/>
      <c r="J957" s="11"/>
      <c r="K957" s="11"/>
      <c r="L957" s="11"/>
      <c r="P957" s="11"/>
      <c r="Q957" s="11"/>
      <c r="R957" s="11"/>
      <c r="S957" s="11"/>
      <c r="T957" s="11"/>
      <c r="W957" s="11"/>
      <c r="X957" s="11"/>
      <c r="AC957" s="11"/>
      <c r="AD957" s="11"/>
      <c r="AE957" s="11"/>
    </row>
    <row r="958" spans="1:31">
      <c r="A958" s="11"/>
      <c r="B958" s="317"/>
      <c r="C958" s="11"/>
      <c r="D958" s="11"/>
      <c r="F958" s="358"/>
      <c r="G958" s="11"/>
      <c r="H958" s="11"/>
      <c r="I958" s="526"/>
      <c r="J958" s="11"/>
      <c r="K958" s="11"/>
      <c r="L958" s="11"/>
      <c r="P958" s="11"/>
      <c r="Q958" s="11"/>
      <c r="R958" s="11"/>
      <c r="S958" s="11"/>
      <c r="T958" s="11"/>
      <c r="W958" s="11"/>
      <c r="X958" s="11"/>
      <c r="AC958" s="11"/>
      <c r="AD958" s="11"/>
      <c r="AE958" s="11"/>
    </row>
    <row r="959" spans="1:31">
      <c r="A959" s="11"/>
      <c r="B959" s="317"/>
      <c r="C959" s="11"/>
      <c r="D959" s="11"/>
      <c r="F959" s="358"/>
      <c r="G959" s="11"/>
      <c r="H959" s="11"/>
      <c r="I959" s="526"/>
      <c r="J959" s="11"/>
      <c r="K959" s="11"/>
      <c r="L959" s="11"/>
      <c r="P959" s="11"/>
      <c r="Q959" s="11"/>
      <c r="R959" s="11"/>
      <c r="S959" s="11"/>
      <c r="T959" s="11"/>
      <c r="W959" s="11"/>
      <c r="X959" s="11"/>
      <c r="AC959" s="11"/>
      <c r="AD959" s="11"/>
      <c r="AE959" s="11"/>
    </row>
    <row r="960" spans="1:31">
      <c r="A960" s="11"/>
      <c r="B960" s="317"/>
      <c r="C960" s="11"/>
      <c r="D960" s="11"/>
      <c r="F960" s="358"/>
      <c r="G960" s="11"/>
      <c r="H960" s="11"/>
      <c r="I960" s="526"/>
      <c r="J960" s="11"/>
      <c r="K960" s="11"/>
      <c r="L960" s="11"/>
      <c r="P960" s="11"/>
      <c r="Q960" s="11"/>
      <c r="R960" s="11"/>
      <c r="S960" s="11"/>
      <c r="T960" s="11"/>
      <c r="W960" s="11"/>
      <c r="X960" s="11"/>
      <c r="AC960" s="11"/>
      <c r="AD960" s="11"/>
      <c r="AE960" s="11"/>
    </row>
    <row r="961" spans="1:31">
      <c r="A961" s="11"/>
      <c r="B961" s="317"/>
      <c r="C961" s="11"/>
      <c r="D961" s="11"/>
      <c r="F961" s="358"/>
      <c r="G961" s="11"/>
      <c r="H961" s="11"/>
      <c r="I961" s="526"/>
      <c r="J961" s="11"/>
      <c r="K961" s="11"/>
      <c r="L961" s="11"/>
      <c r="P961" s="11"/>
      <c r="Q961" s="11"/>
      <c r="R961" s="11"/>
      <c r="S961" s="11"/>
      <c r="T961" s="11"/>
      <c r="W961" s="11"/>
      <c r="X961" s="11"/>
      <c r="AC961" s="11"/>
      <c r="AD961" s="11"/>
      <c r="AE961" s="11"/>
    </row>
    <row r="962" spans="1:31">
      <c r="A962" s="11"/>
      <c r="B962" s="317"/>
      <c r="C962" s="11"/>
      <c r="D962" s="11"/>
      <c r="F962" s="358"/>
      <c r="G962" s="11"/>
      <c r="H962" s="11"/>
      <c r="I962" s="526"/>
      <c r="J962" s="11"/>
      <c r="K962" s="11"/>
      <c r="L962" s="11"/>
      <c r="P962" s="11"/>
      <c r="Q962" s="11"/>
      <c r="R962" s="11"/>
      <c r="S962" s="11"/>
      <c r="T962" s="11"/>
      <c r="W962" s="11"/>
      <c r="X962" s="11"/>
      <c r="AC962" s="11"/>
      <c r="AD962" s="11"/>
      <c r="AE962" s="11"/>
    </row>
    <row r="963" spans="1:31">
      <c r="A963" s="11"/>
      <c r="B963" s="317"/>
      <c r="C963" s="11"/>
      <c r="D963" s="11"/>
      <c r="F963" s="358"/>
      <c r="G963" s="11"/>
      <c r="H963" s="11"/>
      <c r="I963" s="526"/>
      <c r="J963" s="11"/>
      <c r="K963" s="11"/>
      <c r="L963" s="11"/>
      <c r="P963" s="11"/>
      <c r="Q963" s="11"/>
      <c r="R963" s="11"/>
      <c r="S963" s="11"/>
      <c r="T963" s="11"/>
      <c r="W963" s="11"/>
      <c r="X963" s="11"/>
      <c r="AC963" s="11"/>
      <c r="AD963" s="11"/>
      <c r="AE963" s="11"/>
    </row>
    <row r="964" spans="1:31">
      <c r="A964" s="11"/>
      <c r="B964" s="317"/>
      <c r="C964" s="11"/>
      <c r="D964" s="11"/>
      <c r="F964" s="358"/>
      <c r="G964" s="11"/>
      <c r="H964" s="11"/>
      <c r="I964" s="526"/>
      <c r="J964" s="11"/>
      <c r="K964" s="11"/>
      <c r="L964" s="11"/>
      <c r="P964" s="11"/>
      <c r="Q964" s="11"/>
      <c r="R964" s="11"/>
      <c r="S964" s="11"/>
      <c r="T964" s="11"/>
      <c r="W964" s="11"/>
      <c r="X964" s="11"/>
      <c r="AC964" s="11"/>
      <c r="AD964" s="11"/>
      <c r="AE964" s="11"/>
    </row>
    <row r="965" spans="1:31">
      <c r="A965" s="11"/>
      <c r="B965" s="317"/>
      <c r="C965" s="11"/>
      <c r="D965" s="11"/>
      <c r="F965" s="358"/>
      <c r="G965" s="11"/>
      <c r="H965" s="11"/>
      <c r="I965" s="526"/>
      <c r="J965" s="11"/>
      <c r="K965" s="11"/>
      <c r="L965" s="11"/>
      <c r="P965" s="11"/>
      <c r="Q965" s="11"/>
      <c r="R965" s="11"/>
      <c r="S965" s="11"/>
      <c r="T965" s="11"/>
      <c r="W965" s="11"/>
      <c r="X965" s="11"/>
      <c r="AC965" s="11"/>
      <c r="AD965" s="11"/>
      <c r="AE965" s="11"/>
    </row>
    <row r="966" spans="1:31">
      <c r="A966" s="11"/>
      <c r="B966" s="317"/>
      <c r="C966" s="11"/>
      <c r="D966" s="11"/>
      <c r="F966" s="358"/>
      <c r="G966" s="11"/>
      <c r="H966" s="11"/>
      <c r="I966" s="526"/>
      <c r="J966" s="11"/>
      <c r="K966" s="11"/>
      <c r="L966" s="11"/>
      <c r="P966" s="11"/>
      <c r="Q966" s="11"/>
      <c r="R966" s="11"/>
      <c r="S966" s="11"/>
      <c r="T966" s="11"/>
      <c r="W966" s="11"/>
      <c r="X966" s="11"/>
      <c r="AC966" s="11"/>
      <c r="AD966" s="11"/>
      <c r="AE966" s="11"/>
    </row>
    <row r="967" spans="1:31">
      <c r="A967" s="11"/>
      <c r="B967" s="317"/>
      <c r="C967" s="11"/>
      <c r="D967" s="11"/>
      <c r="F967" s="358"/>
      <c r="G967" s="11"/>
      <c r="H967" s="11"/>
      <c r="I967" s="526"/>
      <c r="J967" s="11"/>
      <c r="K967" s="11"/>
      <c r="L967" s="11"/>
      <c r="P967" s="11"/>
      <c r="Q967" s="11"/>
      <c r="R967" s="11"/>
      <c r="S967" s="11"/>
      <c r="T967" s="11"/>
      <c r="W967" s="11"/>
      <c r="X967" s="11"/>
      <c r="AC967" s="11"/>
      <c r="AD967" s="11"/>
      <c r="AE967" s="11"/>
    </row>
    <row r="968" spans="1:31">
      <c r="A968" s="11"/>
      <c r="B968" s="317"/>
      <c r="C968" s="11"/>
      <c r="D968" s="11"/>
      <c r="F968" s="358"/>
      <c r="G968" s="11"/>
      <c r="H968" s="11"/>
      <c r="I968" s="526"/>
      <c r="J968" s="11"/>
      <c r="K968" s="11"/>
      <c r="L968" s="11"/>
      <c r="P968" s="11"/>
      <c r="Q968" s="11"/>
      <c r="R968" s="11"/>
      <c r="S968" s="11"/>
      <c r="T968" s="11"/>
      <c r="W968" s="11"/>
      <c r="X968" s="11"/>
      <c r="AC968" s="11"/>
      <c r="AD968" s="11"/>
      <c r="AE968" s="11"/>
    </row>
    <row r="969" spans="1:31">
      <c r="A969" s="11"/>
      <c r="B969" s="317"/>
      <c r="C969" s="11"/>
      <c r="D969" s="11"/>
      <c r="F969" s="358"/>
      <c r="G969" s="11"/>
      <c r="H969" s="11"/>
      <c r="I969" s="526"/>
      <c r="J969" s="11"/>
      <c r="K969" s="11"/>
      <c r="L969" s="11"/>
      <c r="P969" s="11"/>
      <c r="Q969" s="11"/>
      <c r="R969" s="11"/>
      <c r="S969" s="11"/>
      <c r="T969" s="11"/>
      <c r="W969" s="11"/>
      <c r="X969" s="11"/>
      <c r="AC969" s="11"/>
      <c r="AD969" s="11"/>
      <c r="AE969" s="11"/>
    </row>
    <row r="970" spans="1:31">
      <c r="A970" s="11"/>
      <c r="B970" s="317"/>
      <c r="C970" s="11"/>
      <c r="D970" s="11"/>
      <c r="F970" s="358"/>
      <c r="G970" s="11"/>
      <c r="H970" s="11"/>
      <c r="I970" s="526"/>
      <c r="J970" s="11"/>
      <c r="K970" s="11"/>
      <c r="L970" s="11"/>
      <c r="P970" s="11"/>
      <c r="Q970" s="11"/>
      <c r="R970" s="11"/>
      <c r="S970" s="11"/>
      <c r="T970" s="11"/>
      <c r="W970" s="11"/>
      <c r="X970" s="11"/>
      <c r="AC970" s="11"/>
      <c r="AD970" s="11"/>
      <c r="AE970" s="11"/>
    </row>
    <row r="971" spans="1:31">
      <c r="A971" s="11"/>
      <c r="B971" s="317"/>
      <c r="C971" s="11"/>
      <c r="D971" s="11"/>
      <c r="F971" s="358"/>
      <c r="G971" s="11"/>
      <c r="H971" s="11"/>
      <c r="I971" s="526"/>
      <c r="J971" s="11"/>
      <c r="K971" s="11"/>
      <c r="L971" s="11"/>
      <c r="P971" s="11"/>
      <c r="Q971" s="11"/>
      <c r="R971" s="11"/>
      <c r="S971" s="11"/>
      <c r="T971" s="11"/>
      <c r="W971" s="11"/>
      <c r="X971" s="11"/>
      <c r="AC971" s="11"/>
      <c r="AD971" s="11"/>
      <c r="AE971" s="11"/>
    </row>
    <row r="972" spans="1:31">
      <c r="A972" s="11"/>
      <c r="B972" s="317"/>
      <c r="C972" s="11"/>
      <c r="D972" s="11"/>
      <c r="F972" s="358"/>
      <c r="G972" s="11"/>
      <c r="H972" s="11"/>
      <c r="I972" s="526"/>
      <c r="J972" s="11"/>
      <c r="K972" s="11"/>
      <c r="L972" s="11"/>
      <c r="P972" s="11"/>
      <c r="Q972" s="11"/>
      <c r="R972" s="11"/>
      <c r="S972" s="11"/>
      <c r="T972" s="11"/>
      <c r="W972" s="11"/>
      <c r="X972" s="11"/>
      <c r="AC972" s="11"/>
      <c r="AD972" s="11"/>
      <c r="AE972" s="11"/>
    </row>
    <row r="973" spans="1:31">
      <c r="A973" s="11"/>
      <c r="B973" s="317"/>
      <c r="C973" s="11"/>
      <c r="D973" s="11"/>
      <c r="F973" s="358"/>
      <c r="G973" s="11"/>
      <c r="H973" s="11"/>
      <c r="I973" s="526"/>
      <c r="J973" s="11"/>
      <c r="K973" s="11"/>
      <c r="L973" s="11"/>
      <c r="P973" s="11"/>
      <c r="Q973" s="11"/>
      <c r="R973" s="11"/>
      <c r="S973" s="11"/>
      <c r="T973" s="11"/>
      <c r="W973" s="11"/>
      <c r="X973" s="11"/>
      <c r="AC973" s="11"/>
      <c r="AD973" s="11"/>
      <c r="AE973" s="11"/>
    </row>
    <row r="974" spans="1:31">
      <c r="A974" s="11"/>
      <c r="B974" s="317"/>
      <c r="C974" s="11"/>
      <c r="D974" s="11"/>
      <c r="F974" s="358"/>
      <c r="G974" s="11"/>
      <c r="H974" s="11"/>
      <c r="I974" s="526"/>
      <c r="J974" s="11"/>
      <c r="K974" s="11"/>
      <c r="L974" s="11"/>
      <c r="P974" s="11"/>
      <c r="Q974" s="11"/>
      <c r="R974" s="11"/>
      <c r="S974" s="11"/>
      <c r="T974" s="11"/>
      <c r="W974" s="11"/>
      <c r="X974" s="11"/>
      <c r="AC974" s="11"/>
      <c r="AD974" s="11"/>
      <c r="AE974" s="11"/>
    </row>
    <row r="975" spans="1:31">
      <c r="A975" s="11"/>
      <c r="B975" s="317"/>
      <c r="C975" s="11"/>
      <c r="D975" s="11"/>
      <c r="F975" s="358"/>
      <c r="G975" s="11"/>
      <c r="H975" s="11"/>
      <c r="I975" s="526"/>
      <c r="J975" s="11"/>
      <c r="K975" s="11"/>
      <c r="L975" s="11"/>
      <c r="P975" s="11"/>
      <c r="Q975" s="11"/>
      <c r="R975" s="11"/>
      <c r="S975" s="11"/>
      <c r="T975" s="11"/>
      <c r="W975" s="11"/>
      <c r="X975" s="11"/>
      <c r="AC975" s="11"/>
      <c r="AD975" s="11"/>
      <c r="AE975" s="11"/>
    </row>
    <row r="976" spans="1:31">
      <c r="A976" s="11"/>
      <c r="B976" s="317"/>
      <c r="C976" s="11"/>
      <c r="D976" s="11"/>
      <c r="F976" s="358"/>
      <c r="G976" s="11"/>
      <c r="H976" s="11"/>
      <c r="I976" s="526"/>
      <c r="J976" s="11"/>
      <c r="K976" s="11"/>
      <c r="L976" s="11"/>
      <c r="P976" s="11"/>
      <c r="Q976" s="11"/>
      <c r="R976" s="11"/>
      <c r="S976" s="11"/>
      <c r="T976" s="11"/>
      <c r="W976" s="11"/>
      <c r="X976" s="11"/>
      <c r="AC976" s="11"/>
      <c r="AD976" s="11"/>
      <c r="AE976" s="11"/>
    </row>
    <row r="977" spans="1:31">
      <c r="A977" s="11"/>
      <c r="B977" s="317"/>
      <c r="C977" s="11"/>
      <c r="D977" s="11"/>
      <c r="F977" s="358"/>
      <c r="G977" s="11"/>
      <c r="H977" s="11"/>
      <c r="I977" s="526"/>
      <c r="J977" s="11"/>
      <c r="K977" s="11"/>
      <c r="L977" s="11"/>
      <c r="P977" s="11"/>
      <c r="Q977" s="11"/>
      <c r="R977" s="11"/>
      <c r="S977" s="11"/>
      <c r="T977" s="11"/>
      <c r="W977" s="11"/>
      <c r="X977" s="11"/>
      <c r="AC977" s="11"/>
      <c r="AD977" s="11"/>
      <c r="AE977" s="11"/>
    </row>
    <row r="978" spans="1:31">
      <c r="A978" s="11"/>
      <c r="B978" s="317"/>
      <c r="C978" s="11"/>
      <c r="D978" s="11"/>
      <c r="F978" s="358"/>
      <c r="G978" s="11"/>
      <c r="H978" s="11"/>
      <c r="I978" s="526"/>
      <c r="J978" s="11"/>
      <c r="K978" s="11"/>
      <c r="L978" s="11"/>
      <c r="P978" s="11"/>
      <c r="Q978" s="11"/>
      <c r="R978" s="11"/>
      <c r="S978" s="11"/>
      <c r="T978" s="11"/>
      <c r="W978" s="11"/>
      <c r="X978" s="11"/>
      <c r="AC978" s="11"/>
      <c r="AD978" s="11"/>
      <c r="AE978" s="11"/>
    </row>
    <row r="979" spans="1:31">
      <c r="A979" s="11"/>
      <c r="B979" s="317"/>
      <c r="C979" s="11"/>
      <c r="D979" s="11"/>
      <c r="F979" s="358"/>
      <c r="G979" s="11"/>
      <c r="H979" s="11"/>
      <c r="I979" s="526"/>
      <c r="J979" s="11"/>
      <c r="K979" s="11"/>
      <c r="L979" s="11"/>
      <c r="P979" s="11"/>
      <c r="Q979" s="11"/>
      <c r="R979" s="11"/>
      <c r="S979" s="11"/>
      <c r="T979" s="11"/>
      <c r="W979" s="11"/>
      <c r="X979" s="11"/>
      <c r="AC979" s="11"/>
      <c r="AD979" s="11"/>
      <c r="AE979" s="11"/>
    </row>
    <row r="980" spans="1:31">
      <c r="A980" s="11"/>
      <c r="B980" s="317"/>
      <c r="C980" s="11"/>
      <c r="D980" s="11"/>
      <c r="F980" s="358"/>
      <c r="G980" s="11"/>
      <c r="H980" s="11"/>
      <c r="I980" s="526"/>
      <c r="J980" s="11"/>
      <c r="K980" s="11"/>
      <c r="L980" s="11"/>
      <c r="P980" s="11"/>
      <c r="Q980" s="11"/>
      <c r="R980" s="11"/>
      <c r="S980" s="11"/>
      <c r="T980" s="11"/>
      <c r="W980" s="11"/>
      <c r="X980" s="11"/>
      <c r="AC980" s="11"/>
      <c r="AD980" s="11"/>
      <c r="AE980" s="11"/>
    </row>
    <row r="981" spans="1:31">
      <c r="A981" s="11"/>
      <c r="B981" s="317"/>
      <c r="C981" s="11"/>
      <c r="D981" s="11"/>
      <c r="F981" s="358"/>
      <c r="G981" s="11"/>
      <c r="H981" s="11"/>
      <c r="I981" s="526"/>
      <c r="J981" s="11"/>
      <c r="K981" s="11"/>
      <c r="L981" s="11"/>
      <c r="P981" s="11"/>
      <c r="Q981" s="11"/>
      <c r="R981" s="11"/>
      <c r="S981" s="11"/>
      <c r="T981" s="11"/>
      <c r="W981" s="11"/>
      <c r="X981" s="11"/>
      <c r="AC981" s="11"/>
      <c r="AD981" s="11"/>
      <c r="AE981" s="11"/>
    </row>
    <row r="982" spans="1:31">
      <c r="A982" s="11"/>
      <c r="B982" s="317"/>
      <c r="C982" s="11"/>
      <c r="D982" s="11"/>
      <c r="F982" s="358"/>
      <c r="G982" s="11"/>
      <c r="H982" s="11"/>
      <c r="I982" s="526"/>
      <c r="J982" s="11"/>
      <c r="K982" s="11"/>
      <c r="L982" s="11"/>
      <c r="P982" s="11"/>
      <c r="Q982" s="11"/>
      <c r="R982" s="11"/>
      <c r="S982" s="11"/>
      <c r="T982" s="11"/>
      <c r="W982" s="11"/>
      <c r="X982" s="11"/>
      <c r="AC982" s="11"/>
      <c r="AD982" s="11"/>
      <c r="AE982" s="11"/>
    </row>
    <row r="983" spans="1:31">
      <c r="A983" s="11"/>
      <c r="B983" s="317"/>
      <c r="C983" s="11"/>
      <c r="D983" s="11"/>
      <c r="F983" s="358"/>
      <c r="G983" s="11"/>
      <c r="H983" s="11"/>
      <c r="I983" s="526"/>
      <c r="J983" s="11"/>
      <c r="K983" s="11"/>
      <c r="L983" s="11"/>
      <c r="P983" s="11"/>
      <c r="Q983" s="11"/>
      <c r="R983" s="11"/>
      <c r="S983" s="11"/>
      <c r="T983" s="11"/>
      <c r="W983" s="11"/>
      <c r="X983" s="11"/>
      <c r="AC983" s="11"/>
      <c r="AD983" s="11"/>
      <c r="AE983" s="11"/>
    </row>
    <row r="984" spans="1:31">
      <c r="A984" s="11"/>
      <c r="B984" s="317"/>
      <c r="C984" s="11"/>
      <c r="D984" s="11"/>
      <c r="F984" s="358"/>
      <c r="G984" s="11"/>
      <c r="H984" s="11"/>
      <c r="I984" s="526"/>
      <c r="J984" s="11"/>
      <c r="K984" s="11"/>
      <c r="L984" s="11"/>
      <c r="P984" s="11"/>
      <c r="Q984" s="11"/>
      <c r="R984" s="11"/>
      <c r="S984" s="11"/>
      <c r="T984" s="11"/>
      <c r="W984" s="11"/>
      <c r="X984" s="11"/>
      <c r="AC984" s="11"/>
      <c r="AD984" s="11"/>
      <c r="AE984" s="11"/>
    </row>
    <row r="985" spans="1:31">
      <c r="A985" s="11"/>
      <c r="B985" s="317"/>
      <c r="C985" s="11"/>
      <c r="D985" s="11"/>
      <c r="F985" s="358"/>
      <c r="G985" s="11"/>
      <c r="H985" s="11"/>
      <c r="I985" s="526"/>
      <c r="J985" s="11"/>
      <c r="K985" s="11"/>
      <c r="L985" s="11"/>
      <c r="P985" s="11"/>
      <c r="Q985" s="11"/>
      <c r="R985" s="11"/>
      <c r="S985" s="11"/>
      <c r="T985" s="11"/>
      <c r="W985" s="11"/>
      <c r="X985" s="11"/>
      <c r="AC985" s="11"/>
      <c r="AD985" s="11"/>
      <c r="AE985" s="11"/>
    </row>
    <row r="986" spans="1:31">
      <c r="A986" s="11"/>
      <c r="B986" s="317"/>
      <c r="C986" s="11"/>
      <c r="D986" s="11"/>
      <c r="F986" s="358"/>
      <c r="G986" s="11"/>
      <c r="H986" s="11"/>
      <c r="I986" s="526"/>
      <c r="J986" s="11"/>
      <c r="K986" s="11"/>
      <c r="L986" s="11"/>
      <c r="P986" s="11"/>
      <c r="Q986" s="11"/>
      <c r="R986" s="11"/>
      <c r="S986" s="11"/>
      <c r="T986" s="11"/>
      <c r="W986" s="11"/>
      <c r="X986" s="11"/>
      <c r="AC986" s="11"/>
      <c r="AD986" s="11"/>
      <c r="AE986" s="11"/>
    </row>
    <row r="987" spans="1:31">
      <c r="A987" s="11"/>
      <c r="B987" s="317"/>
      <c r="C987" s="11"/>
      <c r="D987" s="11"/>
      <c r="F987" s="358"/>
      <c r="G987" s="11"/>
      <c r="H987" s="11"/>
      <c r="I987" s="526"/>
      <c r="J987" s="11"/>
      <c r="K987" s="11"/>
      <c r="L987" s="11"/>
      <c r="P987" s="11"/>
      <c r="Q987" s="11"/>
      <c r="R987" s="11"/>
      <c r="S987" s="11"/>
      <c r="T987" s="11"/>
      <c r="W987" s="11"/>
      <c r="X987" s="11"/>
      <c r="AC987" s="11"/>
      <c r="AD987" s="11"/>
      <c r="AE987" s="11"/>
    </row>
    <row r="988" spans="1:31">
      <c r="A988" s="11"/>
      <c r="B988" s="317"/>
      <c r="C988" s="11"/>
      <c r="D988" s="11"/>
      <c r="F988" s="358"/>
      <c r="G988" s="11"/>
      <c r="H988" s="11"/>
      <c r="I988" s="526"/>
      <c r="J988" s="11"/>
      <c r="K988" s="11"/>
      <c r="L988" s="11"/>
      <c r="P988" s="11"/>
      <c r="Q988" s="11"/>
      <c r="R988" s="11"/>
      <c r="S988" s="11"/>
      <c r="T988" s="11"/>
      <c r="W988" s="11"/>
      <c r="X988" s="11"/>
      <c r="AC988" s="11"/>
      <c r="AD988" s="11"/>
      <c r="AE988" s="11"/>
    </row>
    <row r="989" spans="1:31">
      <c r="A989" s="11"/>
      <c r="B989" s="317"/>
      <c r="C989" s="11"/>
      <c r="D989" s="11"/>
      <c r="F989" s="358"/>
      <c r="G989" s="11"/>
      <c r="H989" s="11"/>
      <c r="I989" s="526"/>
      <c r="J989" s="11"/>
      <c r="K989" s="11"/>
      <c r="L989" s="11"/>
      <c r="P989" s="11"/>
      <c r="Q989" s="11"/>
      <c r="R989" s="11"/>
      <c r="S989" s="11"/>
      <c r="T989" s="11"/>
      <c r="W989" s="11"/>
      <c r="X989" s="11"/>
      <c r="AC989" s="11"/>
      <c r="AD989" s="11"/>
      <c r="AE989" s="11"/>
    </row>
    <row r="990" spans="1:31">
      <c r="A990" s="11"/>
      <c r="B990" s="317"/>
      <c r="C990" s="11"/>
      <c r="D990" s="11"/>
      <c r="F990" s="358"/>
      <c r="G990" s="11"/>
      <c r="H990" s="11"/>
      <c r="I990" s="526"/>
      <c r="J990" s="11"/>
      <c r="K990" s="11"/>
      <c r="L990" s="11"/>
      <c r="P990" s="11"/>
      <c r="Q990" s="11"/>
      <c r="R990" s="11"/>
      <c r="S990" s="11"/>
      <c r="T990" s="11"/>
      <c r="W990" s="11"/>
      <c r="X990" s="11"/>
      <c r="AC990" s="11"/>
      <c r="AD990" s="11"/>
      <c r="AE990" s="11"/>
    </row>
    <row r="991" spans="1:31">
      <c r="A991" s="11"/>
      <c r="B991" s="317"/>
      <c r="C991" s="11"/>
      <c r="D991" s="11"/>
      <c r="F991" s="358"/>
      <c r="G991" s="11"/>
      <c r="H991" s="11"/>
      <c r="I991" s="526"/>
      <c r="J991" s="11"/>
      <c r="K991" s="11"/>
      <c r="L991" s="11"/>
      <c r="P991" s="11"/>
      <c r="Q991" s="11"/>
      <c r="R991" s="11"/>
      <c r="S991" s="11"/>
      <c r="T991" s="11"/>
      <c r="W991" s="11"/>
      <c r="X991" s="11"/>
      <c r="AC991" s="11"/>
      <c r="AD991" s="11"/>
      <c r="AE991" s="11"/>
    </row>
    <row r="992" spans="1:31">
      <c r="A992" s="11"/>
      <c r="B992" s="317"/>
      <c r="C992" s="11"/>
      <c r="D992" s="11"/>
      <c r="F992" s="358"/>
      <c r="G992" s="11"/>
      <c r="H992" s="11"/>
      <c r="I992" s="526"/>
      <c r="J992" s="11"/>
      <c r="K992" s="11"/>
      <c r="L992" s="11"/>
      <c r="P992" s="11"/>
      <c r="Q992" s="11"/>
      <c r="R992" s="11"/>
      <c r="S992" s="11"/>
      <c r="T992" s="11"/>
      <c r="W992" s="11"/>
      <c r="X992" s="11"/>
      <c r="AC992" s="11"/>
      <c r="AD992" s="11"/>
      <c r="AE992" s="11"/>
    </row>
    <row r="993" spans="1:31">
      <c r="A993" s="11"/>
      <c r="B993" s="317"/>
      <c r="C993" s="11"/>
      <c r="D993" s="11"/>
      <c r="F993" s="358"/>
      <c r="G993" s="11"/>
      <c r="H993" s="11"/>
      <c r="I993" s="526"/>
      <c r="J993" s="11"/>
      <c r="K993" s="11"/>
      <c r="L993" s="11"/>
      <c r="P993" s="11"/>
      <c r="Q993" s="11"/>
      <c r="R993" s="11"/>
      <c r="S993" s="11"/>
      <c r="T993" s="11"/>
      <c r="W993" s="11"/>
      <c r="X993" s="11"/>
      <c r="AC993" s="11"/>
      <c r="AD993" s="11"/>
      <c r="AE993" s="11"/>
    </row>
    <row r="994" spans="1:31">
      <c r="A994" s="11"/>
      <c r="B994" s="317"/>
      <c r="C994" s="11"/>
      <c r="D994" s="11"/>
      <c r="F994" s="358"/>
      <c r="G994" s="11"/>
      <c r="H994" s="11"/>
      <c r="I994" s="526"/>
      <c r="J994" s="11"/>
      <c r="K994" s="11"/>
      <c r="L994" s="11"/>
      <c r="P994" s="11"/>
      <c r="Q994" s="11"/>
      <c r="R994" s="11"/>
      <c r="S994" s="11"/>
      <c r="T994" s="11"/>
      <c r="W994" s="11"/>
      <c r="X994" s="11"/>
      <c r="AC994" s="11"/>
      <c r="AD994" s="11"/>
      <c r="AE994" s="11"/>
    </row>
    <row r="995" spans="1:31">
      <c r="A995" s="11"/>
      <c r="B995" s="317"/>
      <c r="C995" s="11"/>
      <c r="D995" s="11"/>
      <c r="F995" s="358"/>
      <c r="G995" s="11"/>
      <c r="H995" s="11"/>
      <c r="I995" s="526"/>
      <c r="J995" s="11"/>
      <c r="K995" s="11"/>
      <c r="L995" s="11"/>
      <c r="P995" s="11"/>
      <c r="Q995" s="11"/>
      <c r="R995" s="11"/>
      <c r="S995" s="11"/>
      <c r="T995" s="11"/>
      <c r="W995" s="11"/>
      <c r="X995" s="11"/>
      <c r="AC995" s="11"/>
      <c r="AD995" s="11"/>
      <c r="AE995" s="11"/>
    </row>
    <row r="996" spans="1:31">
      <c r="A996" s="11"/>
      <c r="B996" s="317"/>
      <c r="C996" s="11"/>
      <c r="D996" s="11"/>
      <c r="F996" s="358"/>
      <c r="G996" s="11"/>
      <c r="H996" s="11"/>
      <c r="I996" s="526"/>
      <c r="J996" s="11"/>
      <c r="K996" s="11"/>
      <c r="L996" s="11"/>
      <c r="P996" s="11"/>
      <c r="Q996" s="11"/>
      <c r="R996" s="11"/>
      <c r="S996" s="11"/>
      <c r="T996" s="11"/>
      <c r="W996" s="11"/>
      <c r="X996" s="11"/>
      <c r="AC996" s="11"/>
      <c r="AD996" s="11"/>
      <c r="AE996" s="11"/>
    </row>
    <row r="997" spans="1:31">
      <c r="A997" s="11"/>
      <c r="B997" s="317"/>
      <c r="C997" s="11"/>
      <c r="D997" s="11"/>
      <c r="F997" s="358"/>
      <c r="G997" s="11"/>
      <c r="H997" s="11"/>
      <c r="I997" s="526"/>
      <c r="J997" s="11"/>
      <c r="K997" s="11"/>
      <c r="L997" s="11"/>
      <c r="P997" s="11"/>
      <c r="Q997" s="11"/>
      <c r="R997" s="11"/>
      <c r="S997" s="11"/>
      <c r="T997" s="11"/>
      <c r="W997" s="11"/>
      <c r="X997" s="11"/>
      <c r="AC997" s="11"/>
      <c r="AD997" s="11"/>
      <c r="AE997" s="11"/>
    </row>
    <row r="998" spans="1:31">
      <c r="A998" s="11"/>
      <c r="B998" s="317"/>
      <c r="C998" s="11"/>
      <c r="D998" s="11"/>
      <c r="F998" s="358"/>
      <c r="G998" s="11"/>
      <c r="H998" s="11"/>
      <c r="I998" s="526"/>
      <c r="J998" s="11"/>
      <c r="K998" s="11"/>
      <c r="L998" s="11"/>
      <c r="P998" s="11"/>
      <c r="Q998" s="11"/>
      <c r="R998" s="11"/>
      <c r="S998" s="11"/>
      <c r="T998" s="11"/>
      <c r="W998" s="11"/>
      <c r="X998" s="11"/>
      <c r="AC998" s="11"/>
      <c r="AD998" s="11"/>
      <c r="AE998" s="11"/>
    </row>
    <row r="999" spans="1:31">
      <c r="A999" s="11"/>
      <c r="B999" s="317"/>
      <c r="C999" s="11"/>
      <c r="D999" s="11"/>
      <c r="F999" s="358"/>
      <c r="G999" s="11"/>
      <c r="H999" s="11"/>
      <c r="I999" s="526"/>
      <c r="J999" s="11"/>
      <c r="K999" s="11"/>
      <c r="L999" s="11"/>
      <c r="P999" s="11"/>
      <c r="Q999" s="11"/>
      <c r="R999" s="11"/>
      <c r="S999" s="11"/>
      <c r="T999" s="11"/>
      <c r="W999" s="11"/>
      <c r="X999" s="11"/>
      <c r="AC999" s="11"/>
      <c r="AD999" s="11"/>
      <c r="AE999" s="11"/>
    </row>
    <row r="1000" spans="1:31">
      <c r="A1000" s="11"/>
      <c r="B1000" s="317"/>
      <c r="C1000" s="11"/>
      <c r="D1000" s="11"/>
      <c r="F1000" s="358"/>
      <c r="G1000" s="11"/>
      <c r="H1000" s="11"/>
      <c r="I1000" s="526"/>
      <c r="J1000" s="11"/>
      <c r="K1000" s="11"/>
      <c r="L1000" s="11"/>
      <c r="P1000" s="11"/>
      <c r="Q1000" s="11"/>
      <c r="R1000" s="11"/>
      <c r="S1000" s="11"/>
      <c r="T1000" s="11"/>
      <c r="W1000" s="11"/>
      <c r="X1000" s="11"/>
      <c r="AC1000" s="11"/>
      <c r="AD1000" s="11"/>
      <c r="AE1000" s="11"/>
    </row>
    <row r="1001" spans="1:31">
      <c r="A1001" s="11"/>
      <c r="B1001" s="317"/>
      <c r="C1001" s="11"/>
      <c r="D1001" s="11"/>
      <c r="F1001" s="358"/>
      <c r="G1001" s="11"/>
      <c r="H1001" s="11"/>
      <c r="I1001" s="526"/>
      <c r="J1001" s="11"/>
      <c r="K1001" s="11"/>
      <c r="L1001" s="11"/>
      <c r="P1001" s="11"/>
      <c r="Q1001" s="11"/>
      <c r="R1001" s="11"/>
      <c r="S1001" s="11"/>
      <c r="T1001" s="11"/>
      <c r="W1001" s="11"/>
      <c r="X1001" s="11"/>
      <c r="AC1001" s="11"/>
      <c r="AD1001" s="11"/>
      <c r="AE1001" s="11"/>
    </row>
    <row r="1002" spans="1:31">
      <c r="A1002" s="11"/>
      <c r="B1002" s="317"/>
      <c r="C1002" s="11"/>
      <c r="D1002" s="11"/>
      <c r="F1002" s="358"/>
      <c r="G1002" s="11"/>
      <c r="H1002" s="11"/>
      <c r="I1002" s="526"/>
      <c r="J1002" s="11"/>
      <c r="K1002" s="11"/>
      <c r="L1002" s="11"/>
      <c r="P1002" s="11"/>
      <c r="Q1002" s="11"/>
      <c r="R1002" s="11"/>
      <c r="S1002" s="11"/>
      <c r="T1002" s="11"/>
      <c r="W1002" s="11"/>
      <c r="X1002" s="11"/>
      <c r="AC1002" s="11"/>
      <c r="AD1002" s="11"/>
      <c r="AE1002" s="11"/>
    </row>
    <row r="1003" spans="1:31">
      <c r="A1003" s="11"/>
      <c r="B1003" s="317"/>
      <c r="C1003" s="11"/>
      <c r="D1003" s="11"/>
      <c r="F1003" s="358"/>
      <c r="G1003" s="11"/>
      <c r="H1003" s="11"/>
      <c r="I1003" s="526"/>
      <c r="J1003" s="11"/>
      <c r="K1003" s="11"/>
      <c r="L1003" s="11"/>
      <c r="P1003" s="11"/>
      <c r="Q1003" s="11"/>
      <c r="R1003" s="11"/>
      <c r="S1003" s="11"/>
      <c r="T1003" s="11"/>
      <c r="W1003" s="11"/>
      <c r="X1003" s="11"/>
      <c r="AC1003" s="11"/>
      <c r="AD1003" s="11"/>
      <c r="AE1003" s="11"/>
    </row>
    <row r="1004" spans="1:31">
      <c r="A1004" s="11"/>
      <c r="B1004" s="317"/>
      <c r="C1004" s="11"/>
      <c r="D1004" s="11"/>
      <c r="F1004" s="358"/>
      <c r="G1004" s="11"/>
      <c r="H1004" s="11"/>
      <c r="I1004" s="526"/>
      <c r="J1004" s="11"/>
      <c r="K1004" s="11"/>
      <c r="L1004" s="11"/>
      <c r="P1004" s="11"/>
      <c r="Q1004" s="11"/>
      <c r="R1004" s="11"/>
      <c r="S1004" s="11"/>
      <c r="T1004" s="11"/>
      <c r="W1004" s="11"/>
      <c r="X1004" s="11"/>
      <c r="AC1004" s="11"/>
      <c r="AD1004" s="11"/>
      <c r="AE1004" s="11"/>
    </row>
    <row r="1005" spans="1:31">
      <c r="A1005" s="11"/>
      <c r="B1005" s="317"/>
      <c r="C1005" s="11"/>
      <c r="D1005" s="11"/>
      <c r="F1005" s="358"/>
      <c r="G1005" s="11"/>
      <c r="H1005" s="11"/>
      <c r="I1005" s="526"/>
      <c r="J1005" s="11"/>
      <c r="K1005" s="11"/>
      <c r="L1005" s="11"/>
      <c r="P1005" s="11"/>
      <c r="Q1005" s="11"/>
      <c r="R1005" s="11"/>
      <c r="S1005" s="11"/>
      <c r="T1005" s="11"/>
      <c r="W1005" s="11"/>
      <c r="X1005" s="11"/>
      <c r="AC1005" s="11"/>
      <c r="AD1005" s="11"/>
      <c r="AE1005" s="11"/>
    </row>
    <row r="1006" spans="1:31">
      <c r="A1006" s="11"/>
      <c r="B1006" s="317"/>
      <c r="C1006" s="11"/>
      <c r="D1006" s="11"/>
      <c r="F1006" s="358"/>
      <c r="G1006" s="11"/>
      <c r="H1006" s="11"/>
      <c r="I1006" s="526"/>
      <c r="J1006" s="11"/>
      <c r="K1006" s="11"/>
      <c r="L1006" s="11"/>
      <c r="P1006" s="11"/>
      <c r="Q1006" s="11"/>
      <c r="R1006" s="11"/>
      <c r="S1006" s="11"/>
      <c r="T1006" s="11"/>
      <c r="W1006" s="11"/>
      <c r="X1006" s="11"/>
      <c r="AC1006" s="11"/>
      <c r="AD1006" s="11"/>
      <c r="AE1006" s="11"/>
    </row>
    <row r="1007" spans="1:31">
      <c r="A1007" s="11"/>
      <c r="B1007" s="317"/>
      <c r="C1007" s="11"/>
      <c r="D1007" s="11"/>
      <c r="F1007" s="358"/>
      <c r="G1007" s="11"/>
      <c r="H1007" s="11"/>
      <c r="I1007" s="526"/>
      <c r="J1007" s="11"/>
      <c r="K1007" s="11"/>
      <c r="L1007" s="11"/>
      <c r="P1007" s="11"/>
      <c r="Q1007" s="11"/>
      <c r="R1007" s="11"/>
      <c r="S1007" s="11"/>
      <c r="T1007" s="11"/>
      <c r="W1007" s="11"/>
      <c r="X1007" s="11"/>
      <c r="AC1007" s="11"/>
      <c r="AD1007" s="11"/>
      <c r="AE1007" s="11"/>
    </row>
    <row r="1008" spans="1:31">
      <c r="A1008" s="11"/>
      <c r="B1008" s="317"/>
      <c r="C1008" s="11"/>
      <c r="D1008" s="11"/>
      <c r="F1008" s="358"/>
      <c r="G1008" s="11"/>
      <c r="H1008" s="11"/>
      <c r="I1008" s="526"/>
      <c r="J1008" s="11"/>
      <c r="K1008" s="11"/>
      <c r="L1008" s="11"/>
      <c r="P1008" s="11"/>
      <c r="Q1008" s="11"/>
      <c r="R1008" s="11"/>
      <c r="S1008" s="11"/>
      <c r="T1008" s="11"/>
      <c r="W1008" s="11"/>
      <c r="X1008" s="11"/>
      <c r="AC1008" s="11"/>
      <c r="AD1008" s="11"/>
      <c r="AE1008" s="11"/>
    </row>
    <row r="1009" spans="1:31">
      <c r="A1009" s="11"/>
      <c r="B1009" s="317"/>
      <c r="C1009" s="11"/>
      <c r="D1009" s="11"/>
      <c r="F1009" s="358"/>
      <c r="G1009" s="11"/>
      <c r="H1009" s="11"/>
      <c r="I1009" s="526"/>
      <c r="J1009" s="11"/>
      <c r="K1009" s="11"/>
      <c r="L1009" s="11"/>
      <c r="P1009" s="11"/>
      <c r="Q1009" s="11"/>
      <c r="R1009" s="11"/>
      <c r="S1009" s="11"/>
      <c r="T1009" s="11"/>
      <c r="W1009" s="11"/>
      <c r="X1009" s="11"/>
      <c r="AC1009" s="11"/>
      <c r="AD1009" s="11"/>
      <c r="AE1009" s="11"/>
    </row>
    <row r="1010" spans="1:31">
      <c r="A1010" s="11"/>
      <c r="B1010" s="317"/>
      <c r="C1010" s="11"/>
      <c r="D1010" s="11"/>
      <c r="F1010" s="358"/>
      <c r="G1010" s="11"/>
      <c r="H1010" s="11"/>
      <c r="I1010" s="526"/>
      <c r="J1010" s="11"/>
      <c r="K1010" s="11"/>
      <c r="L1010" s="11"/>
      <c r="P1010" s="11"/>
      <c r="Q1010" s="11"/>
      <c r="R1010" s="11"/>
      <c r="S1010" s="11"/>
      <c r="T1010" s="11"/>
      <c r="W1010" s="11"/>
      <c r="X1010" s="11"/>
      <c r="AC1010" s="11"/>
      <c r="AD1010" s="11"/>
      <c r="AE1010" s="11"/>
    </row>
    <row r="1011" spans="1:31">
      <c r="A1011" s="11"/>
      <c r="B1011" s="317"/>
      <c r="C1011" s="11"/>
      <c r="D1011" s="11"/>
      <c r="F1011" s="358"/>
      <c r="G1011" s="11"/>
      <c r="H1011" s="11"/>
      <c r="I1011" s="526"/>
      <c r="J1011" s="11"/>
      <c r="K1011" s="11"/>
      <c r="L1011" s="11"/>
      <c r="P1011" s="11"/>
      <c r="Q1011" s="11"/>
      <c r="R1011" s="11"/>
      <c r="S1011" s="11"/>
      <c r="T1011" s="11"/>
      <c r="W1011" s="11"/>
      <c r="X1011" s="11"/>
      <c r="AC1011" s="11"/>
      <c r="AD1011" s="11"/>
      <c r="AE1011" s="11"/>
    </row>
    <row r="1012" spans="1:31">
      <c r="A1012" s="11"/>
      <c r="B1012" s="317"/>
      <c r="C1012" s="11"/>
      <c r="D1012" s="11"/>
      <c r="F1012" s="358"/>
      <c r="G1012" s="11"/>
      <c r="H1012" s="11"/>
      <c r="I1012" s="526"/>
      <c r="J1012" s="11"/>
      <c r="K1012" s="11"/>
      <c r="L1012" s="11"/>
      <c r="P1012" s="11"/>
      <c r="Q1012" s="11"/>
      <c r="R1012" s="11"/>
      <c r="S1012" s="11"/>
      <c r="T1012" s="11"/>
      <c r="W1012" s="11"/>
      <c r="X1012" s="11"/>
      <c r="AC1012" s="11"/>
      <c r="AD1012" s="11"/>
      <c r="AE1012" s="11"/>
    </row>
    <row r="1013" spans="1:31">
      <c r="A1013" s="11"/>
      <c r="B1013" s="317"/>
      <c r="C1013" s="11"/>
      <c r="D1013" s="11"/>
      <c r="F1013" s="358"/>
      <c r="G1013" s="11"/>
      <c r="H1013" s="11"/>
      <c r="I1013" s="526"/>
      <c r="J1013" s="11"/>
      <c r="K1013" s="11"/>
      <c r="L1013" s="11"/>
      <c r="P1013" s="11"/>
      <c r="Q1013" s="11"/>
      <c r="R1013" s="11"/>
      <c r="S1013" s="11"/>
      <c r="T1013" s="11"/>
      <c r="W1013" s="11"/>
      <c r="X1013" s="11"/>
      <c r="AC1013" s="11"/>
      <c r="AD1013" s="11"/>
      <c r="AE1013" s="11"/>
    </row>
    <row r="1014" spans="1:31">
      <c r="A1014" s="11"/>
      <c r="B1014" s="317"/>
      <c r="C1014" s="11"/>
      <c r="D1014" s="11"/>
      <c r="F1014" s="358"/>
      <c r="G1014" s="11"/>
      <c r="H1014" s="11"/>
      <c r="I1014" s="526"/>
      <c r="J1014" s="11"/>
      <c r="K1014" s="11"/>
      <c r="L1014" s="11"/>
      <c r="P1014" s="11"/>
      <c r="Q1014" s="11"/>
      <c r="R1014" s="11"/>
      <c r="S1014" s="11"/>
      <c r="T1014" s="11"/>
      <c r="W1014" s="11"/>
      <c r="X1014" s="11"/>
      <c r="AC1014" s="11"/>
      <c r="AD1014" s="11"/>
      <c r="AE1014" s="11"/>
    </row>
    <row r="1015" spans="1:31">
      <c r="A1015" s="11"/>
      <c r="B1015" s="317"/>
      <c r="C1015" s="11"/>
      <c r="D1015" s="11"/>
      <c r="F1015" s="358"/>
      <c r="G1015" s="11"/>
      <c r="H1015" s="11"/>
      <c r="I1015" s="526"/>
      <c r="J1015" s="11"/>
      <c r="K1015" s="11"/>
      <c r="L1015" s="11"/>
      <c r="P1015" s="11"/>
      <c r="Q1015" s="11"/>
      <c r="R1015" s="11"/>
      <c r="S1015" s="11"/>
      <c r="T1015" s="11"/>
      <c r="W1015" s="11"/>
      <c r="X1015" s="11"/>
      <c r="AC1015" s="11"/>
      <c r="AD1015" s="11"/>
      <c r="AE1015" s="11"/>
    </row>
    <row r="1016" spans="1:31">
      <c r="A1016" s="11"/>
      <c r="B1016" s="317"/>
      <c r="C1016" s="11"/>
      <c r="D1016" s="11"/>
      <c r="F1016" s="358"/>
      <c r="G1016" s="11"/>
      <c r="H1016" s="11"/>
      <c r="I1016" s="526"/>
      <c r="J1016" s="11"/>
      <c r="K1016" s="11"/>
      <c r="L1016" s="11"/>
      <c r="P1016" s="11"/>
      <c r="Q1016" s="11"/>
      <c r="R1016" s="11"/>
      <c r="S1016" s="11"/>
      <c r="T1016" s="11"/>
      <c r="W1016" s="11"/>
      <c r="X1016" s="11"/>
      <c r="AC1016" s="11"/>
      <c r="AD1016" s="11"/>
      <c r="AE1016" s="11"/>
    </row>
    <row r="1017" spans="1:31">
      <c r="A1017" s="11"/>
      <c r="B1017" s="317"/>
      <c r="C1017" s="11"/>
      <c r="D1017" s="11"/>
      <c r="F1017" s="358"/>
      <c r="G1017" s="11"/>
      <c r="H1017" s="11"/>
      <c r="I1017" s="526"/>
      <c r="J1017" s="11"/>
      <c r="K1017" s="11"/>
      <c r="L1017" s="11"/>
      <c r="P1017" s="11"/>
      <c r="Q1017" s="11"/>
      <c r="R1017" s="11"/>
      <c r="S1017" s="11"/>
      <c r="T1017" s="11"/>
      <c r="W1017" s="11"/>
      <c r="X1017" s="11"/>
      <c r="AC1017" s="11"/>
      <c r="AD1017" s="11"/>
      <c r="AE1017" s="11"/>
    </row>
    <row r="1018" spans="1:31">
      <c r="A1018" s="11"/>
      <c r="B1018" s="317"/>
      <c r="C1018" s="11"/>
      <c r="D1018" s="11"/>
      <c r="F1018" s="358"/>
      <c r="G1018" s="11"/>
      <c r="H1018" s="11"/>
      <c r="I1018" s="526"/>
      <c r="J1018" s="11"/>
      <c r="K1018" s="11"/>
      <c r="L1018" s="11"/>
      <c r="P1018" s="11"/>
      <c r="Q1018" s="11"/>
      <c r="R1018" s="11"/>
      <c r="S1018" s="11"/>
      <c r="T1018" s="11"/>
      <c r="W1018" s="11"/>
      <c r="X1018" s="11"/>
      <c r="AC1018" s="11"/>
      <c r="AD1018" s="11"/>
      <c r="AE1018" s="11"/>
    </row>
    <row r="1019" spans="1:31">
      <c r="A1019" s="11"/>
      <c r="B1019" s="317"/>
      <c r="C1019" s="11"/>
      <c r="D1019" s="11"/>
      <c r="F1019" s="358"/>
      <c r="G1019" s="11"/>
      <c r="H1019" s="11"/>
      <c r="I1019" s="526"/>
      <c r="J1019" s="11"/>
      <c r="K1019" s="11"/>
      <c r="L1019" s="11"/>
      <c r="P1019" s="11"/>
      <c r="Q1019" s="11"/>
      <c r="R1019" s="11"/>
      <c r="S1019" s="11"/>
      <c r="T1019" s="11"/>
      <c r="W1019" s="11"/>
      <c r="X1019" s="11"/>
      <c r="AC1019" s="11"/>
      <c r="AD1019" s="11"/>
      <c r="AE1019" s="11"/>
    </row>
    <row r="1020" spans="1:31">
      <c r="A1020" s="11"/>
      <c r="B1020" s="317"/>
      <c r="C1020" s="11"/>
      <c r="D1020" s="11"/>
      <c r="F1020" s="358"/>
      <c r="G1020" s="11"/>
      <c r="H1020" s="11"/>
      <c r="I1020" s="526"/>
      <c r="J1020" s="11"/>
      <c r="K1020" s="11"/>
      <c r="L1020" s="11"/>
      <c r="P1020" s="11"/>
      <c r="Q1020" s="11"/>
      <c r="R1020" s="11"/>
      <c r="S1020" s="11"/>
      <c r="T1020" s="11"/>
      <c r="W1020" s="11"/>
      <c r="X1020" s="11"/>
      <c r="AC1020" s="11"/>
      <c r="AD1020" s="11"/>
      <c r="AE1020" s="11"/>
    </row>
    <row r="1021" spans="1:31">
      <c r="A1021" s="11"/>
      <c r="B1021" s="317"/>
      <c r="C1021" s="11"/>
      <c r="D1021" s="11"/>
      <c r="F1021" s="358"/>
      <c r="G1021" s="11"/>
      <c r="H1021" s="11"/>
      <c r="I1021" s="526"/>
      <c r="J1021" s="11"/>
      <c r="K1021" s="11"/>
      <c r="L1021" s="11"/>
      <c r="P1021" s="11"/>
      <c r="Q1021" s="11"/>
      <c r="R1021" s="11"/>
      <c r="S1021" s="11"/>
      <c r="T1021" s="11"/>
      <c r="W1021" s="11"/>
      <c r="X1021" s="11"/>
      <c r="AC1021" s="11"/>
      <c r="AD1021" s="11"/>
      <c r="AE1021" s="11"/>
    </row>
    <row r="1022" spans="1:31">
      <c r="A1022" s="11"/>
      <c r="B1022" s="317"/>
      <c r="C1022" s="11"/>
      <c r="D1022" s="11"/>
      <c r="F1022" s="358"/>
      <c r="G1022" s="11"/>
      <c r="H1022" s="11"/>
      <c r="I1022" s="526"/>
      <c r="J1022" s="11"/>
      <c r="K1022" s="11"/>
      <c r="L1022" s="11"/>
      <c r="P1022" s="11"/>
      <c r="Q1022" s="11"/>
      <c r="R1022" s="11"/>
      <c r="S1022" s="11"/>
      <c r="T1022" s="11"/>
      <c r="W1022" s="11"/>
      <c r="X1022" s="11"/>
      <c r="AC1022" s="11"/>
      <c r="AD1022" s="11"/>
      <c r="AE1022" s="11"/>
    </row>
    <row r="1023" spans="1:31">
      <c r="A1023" s="11"/>
      <c r="B1023" s="317"/>
      <c r="C1023" s="11"/>
      <c r="D1023" s="11"/>
      <c r="F1023" s="358"/>
      <c r="G1023" s="11"/>
      <c r="H1023" s="11"/>
      <c r="I1023" s="526"/>
      <c r="J1023" s="11"/>
      <c r="K1023" s="11"/>
      <c r="L1023" s="11"/>
      <c r="P1023" s="11"/>
      <c r="Q1023" s="11"/>
      <c r="R1023" s="11"/>
      <c r="S1023" s="11"/>
      <c r="T1023" s="11"/>
      <c r="W1023" s="11"/>
      <c r="X1023" s="11"/>
      <c r="AC1023" s="11"/>
      <c r="AD1023" s="11"/>
      <c r="AE1023" s="11"/>
    </row>
    <row r="1024" spans="1:31">
      <c r="A1024" s="11"/>
      <c r="B1024" s="317"/>
      <c r="C1024" s="11"/>
      <c r="D1024" s="11"/>
      <c r="F1024" s="358"/>
      <c r="G1024" s="11"/>
      <c r="H1024" s="11"/>
      <c r="I1024" s="526"/>
      <c r="J1024" s="11"/>
      <c r="K1024" s="11"/>
      <c r="L1024" s="11"/>
      <c r="P1024" s="11"/>
      <c r="Q1024" s="11"/>
      <c r="R1024" s="11"/>
      <c r="S1024" s="11"/>
      <c r="T1024" s="11"/>
      <c r="W1024" s="11"/>
      <c r="X1024" s="11"/>
      <c r="AC1024" s="11"/>
      <c r="AD1024" s="11"/>
      <c r="AE1024" s="11"/>
    </row>
    <row r="1025" spans="1:31">
      <c r="A1025" s="11"/>
      <c r="B1025" s="317"/>
      <c r="C1025" s="11"/>
      <c r="D1025" s="11"/>
      <c r="F1025" s="358"/>
      <c r="G1025" s="11"/>
      <c r="H1025" s="11"/>
      <c r="I1025" s="526"/>
      <c r="J1025" s="11"/>
      <c r="K1025" s="11"/>
      <c r="L1025" s="11"/>
      <c r="P1025" s="11"/>
      <c r="Q1025" s="11"/>
      <c r="R1025" s="11"/>
      <c r="S1025" s="11"/>
      <c r="T1025" s="11"/>
      <c r="W1025" s="11"/>
      <c r="X1025" s="11"/>
      <c r="AC1025" s="11"/>
      <c r="AD1025" s="11"/>
      <c r="AE1025" s="11"/>
    </row>
    <row r="1026" spans="1:31">
      <c r="A1026" s="11"/>
      <c r="B1026" s="317"/>
      <c r="C1026" s="11"/>
      <c r="D1026" s="11"/>
      <c r="F1026" s="358"/>
      <c r="G1026" s="11"/>
      <c r="H1026" s="11"/>
      <c r="I1026" s="526"/>
      <c r="J1026" s="11"/>
      <c r="K1026" s="11"/>
      <c r="L1026" s="11"/>
      <c r="P1026" s="11"/>
      <c r="Q1026" s="11"/>
      <c r="R1026" s="11"/>
      <c r="S1026" s="11"/>
      <c r="T1026" s="11"/>
      <c r="W1026" s="11"/>
      <c r="X1026" s="11"/>
      <c r="AC1026" s="11"/>
      <c r="AD1026" s="11"/>
      <c r="AE1026" s="11"/>
    </row>
    <row r="1027" spans="1:31">
      <c r="A1027" s="11"/>
      <c r="B1027" s="317"/>
      <c r="C1027" s="11"/>
      <c r="D1027" s="11"/>
      <c r="F1027" s="358"/>
      <c r="G1027" s="11"/>
      <c r="H1027" s="11"/>
      <c r="I1027" s="526"/>
      <c r="J1027" s="11"/>
      <c r="K1027" s="11"/>
      <c r="L1027" s="11"/>
      <c r="P1027" s="11"/>
      <c r="Q1027" s="11"/>
      <c r="R1027" s="11"/>
      <c r="S1027" s="11"/>
      <c r="T1027" s="11"/>
      <c r="W1027" s="11"/>
      <c r="X1027" s="11"/>
      <c r="AC1027" s="11"/>
      <c r="AD1027" s="11"/>
      <c r="AE1027" s="11"/>
    </row>
    <row r="1028" spans="1:31">
      <c r="A1028" s="11"/>
      <c r="B1028" s="317"/>
      <c r="C1028" s="11"/>
      <c r="D1028" s="11"/>
      <c r="F1028" s="358"/>
      <c r="G1028" s="11"/>
      <c r="H1028" s="11"/>
      <c r="I1028" s="526"/>
      <c r="J1028" s="11"/>
      <c r="K1028" s="11"/>
      <c r="L1028" s="11"/>
      <c r="P1028" s="11"/>
      <c r="Q1028" s="11"/>
      <c r="R1028" s="11"/>
      <c r="S1028" s="11"/>
      <c r="T1028" s="11"/>
      <c r="W1028" s="11"/>
      <c r="X1028" s="11"/>
      <c r="AC1028" s="11"/>
      <c r="AD1028" s="11"/>
      <c r="AE1028" s="11"/>
    </row>
    <row r="1029" spans="1:31">
      <c r="A1029" s="11"/>
      <c r="B1029" s="317"/>
      <c r="C1029" s="11"/>
      <c r="D1029" s="11"/>
      <c r="F1029" s="358"/>
      <c r="G1029" s="11"/>
      <c r="H1029" s="11"/>
      <c r="I1029" s="526"/>
      <c r="J1029" s="11"/>
      <c r="K1029" s="11"/>
      <c r="L1029" s="11"/>
      <c r="P1029" s="11"/>
      <c r="Q1029" s="11"/>
      <c r="R1029" s="11"/>
      <c r="S1029" s="11"/>
      <c r="T1029" s="11"/>
      <c r="W1029" s="11"/>
      <c r="X1029" s="11"/>
      <c r="AC1029" s="11"/>
      <c r="AD1029" s="11"/>
      <c r="AE1029" s="11"/>
    </row>
    <row r="1030" spans="1:31">
      <c r="A1030" s="11"/>
      <c r="B1030" s="317"/>
      <c r="C1030" s="11"/>
      <c r="D1030" s="11"/>
      <c r="F1030" s="358"/>
      <c r="G1030" s="11"/>
      <c r="H1030" s="11"/>
      <c r="I1030" s="526"/>
      <c r="J1030" s="11"/>
      <c r="K1030" s="11"/>
      <c r="L1030" s="11"/>
      <c r="P1030" s="11"/>
      <c r="Q1030" s="11"/>
      <c r="R1030" s="11"/>
      <c r="S1030" s="11"/>
      <c r="T1030" s="11"/>
      <c r="W1030" s="11"/>
      <c r="X1030" s="11"/>
      <c r="AC1030" s="11"/>
      <c r="AD1030" s="11"/>
      <c r="AE1030" s="11"/>
    </row>
    <row r="1031" spans="1:31">
      <c r="A1031" s="11"/>
      <c r="B1031" s="317"/>
      <c r="C1031" s="11"/>
      <c r="D1031" s="11"/>
      <c r="F1031" s="358"/>
      <c r="G1031" s="11"/>
      <c r="H1031" s="11"/>
      <c r="I1031" s="526"/>
      <c r="J1031" s="11"/>
      <c r="K1031" s="11"/>
      <c r="L1031" s="11"/>
      <c r="P1031" s="11"/>
      <c r="Q1031" s="11"/>
      <c r="R1031" s="11"/>
      <c r="S1031" s="11"/>
      <c r="T1031" s="11"/>
      <c r="W1031" s="11"/>
      <c r="X1031" s="11"/>
      <c r="AC1031" s="11"/>
      <c r="AD1031" s="11"/>
      <c r="AE1031" s="11"/>
    </row>
    <row r="1032" spans="1:31">
      <c r="A1032" s="11"/>
      <c r="B1032" s="317"/>
      <c r="C1032" s="11"/>
      <c r="D1032" s="11"/>
      <c r="F1032" s="358"/>
      <c r="G1032" s="11"/>
      <c r="H1032" s="11"/>
      <c r="I1032" s="526"/>
      <c r="J1032" s="11"/>
      <c r="K1032" s="11"/>
      <c r="L1032" s="11"/>
      <c r="P1032" s="11"/>
      <c r="Q1032" s="11"/>
      <c r="R1032" s="11"/>
      <c r="S1032" s="11"/>
      <c r="T1032" s="11"/>
      <c r="W1032" s="11"/>
      <c r="X1032" s="11"/>
      <c r="AC1032" s="11"/>
      <c r="AD1032" s="11"/>
      <c r="AE1032" s="11"/>
    </row>
    <row r="1033" spans="1:31">
      <c r="A1033" s="11"/>
      <c r="B1033" s="317"/>
      <c r="C1033" s="11"/>
      <c r="D1033" s="11"/>
      <c r="F1033" s="358"/>
      <c r="G1033" s="11"/>
      <c r="H1033" s="11"/>
      <c r="I1033" s="526"/>
      <c r="J1033" s="11"/>
      <c r="K1033" s="11"/>
      <c r="L1033" s="11"/>
      <c r="P1033" s="11"/>
      <c r="Q1033" s="11"/>
      <c r="R1033" s="11"/>
      <c r="S1033" s="11"/>
      <c r="T1033" s="11"/>
      <c r="W1033" s="11"/>
      <c r="X1033" s="11"/>
      <c r="AC1033" s="11"/>
      <c r="AD1033" s="11"/>
      <c r="AE1033" s="11"/>
    </row>
    <row r="1034" spans="1:31">
      <c r="A1034" s="11"/>
      <c r="B1034" s="317"/>
      <c r="C1034" s="11"/>
      <c r="D1034" s="11"/>
      <c r="F1034" s="358"/>
      <c r="G1034" s="11"/>
      <c r="H1034" s="11"/>
      <c r="I1034" s="526"/>
      <c r="J1034" s="11"/>
      <c r="K1034" s="11"/>
      <c r="L1034" s="11"/>
      <c r="P1034" s="11"/>
      <c r="Q1034" s="11"/>
      <c r="R1034" s="11"/>
      <c r="S1034" s="11"/>
      <c r="T1034" s="11"/>
      <c r="W1034" s="11"/>
      <c r="X1034" s="11"/>
      <c r="AC1034" s="11"/>
      <c r="AD1034" s="11"/>
      <c r="AE1034" s="11"/>
    </row>
    <row r="1035" spans="1:31">
      <c r="A1035" s="11"/>
      <c r="B1035" s="317"/>
      <c r="C1035" s="11"/>
      <c r="D1035" s="11"/>
      <c r="F1035" s="358"/>
      <c r="G1035" s="11"/>
      <c r="H1035" s="11"/>
      <c r="I1035" s="526"/>
      <c r="J1035" s="11"/>
      <c r="K1035" s="11"/>
      <c r="L1035" s="11"/>
      <c r="P1035" s="11"/>
      <c r="Q1035" s="11"/>
      <c r="R1035" s="11"/>
      <c r="S1035" s="11"/>
      <c r="T1035" s="11"/>
      <c r="W1035" s="11"/>
      <c r="X1035" s="11"/>
      <c r="AC1035" s="11"/>
      <c r="AD1035" s="11"/>
      <c r="AE1035" s="11"/>
    </row>
    <row r="1036" spans="1:31">
      <c r="A1036" s="11"/>
      <c r="B1036" s="317"/>
      <c r="C1036" s="11"/>
      <c r="D1036" s="11"/>
      <c r="F1036" s="358"/>
      <c r="G1036" s="11"/>
      <c r="H1036" s="11"/>
      <c r="I1036" s="526"/>
      <c r="J1036" s="11"/>
      <c r="K1036" s="11"/>
      <c r="L1036" s="11"/>
      <c r="P1036" s="11"/>
      <c r="Q1036" s="11"/>
      <c r="R1036" s="11"/>
      <c r="S1036" s="11"/>
      <c r="T1036" s="11"/>
      <c r="W1036" s="11"/>
      <c r="X1036" s="11"/>
      <c r="AC1036" s="11"/>
      <c r="AD1036" s="11"/>
      <c r="AE1036" s="11"/>
    </row>
    <row r="1037" spans="1:31">
      <c r="A1037" s="11"/>
      <c r="B1037" s="317"/>
      <c r="C1037" s="11"/>
      <c r="D1037" s="11"/>
      <c r="F1037" s="358"/>
      <c r="G1037" s="11"/>
      <c r="H1037" s="11"/>
      <c r="I1037" s="526"/>
      <c r="J1037" s="11"/>
      <c r="K1037" s="11"/>
      <c r="L1037" s="11"/>
      <c r="P1037" s="11"/>
      <c r="Q1037" s="11"/>
      <c r="R1037" s="11"/>
      <c r="S1037" s="11"/>
      <c r="T1037" s="11"/>
      <c r="W1037" s="11"/>
      <c r="X1037" s="11"/>
      <c r="AC1037" s="11"/>
      <c r="AD1037" s="11"/>
      <c r="AE1037" s="11"/>
    </row>
    <row r="1038" spans="1:31">
      <c r="A1038" s="11"/>
      <c r="B1038" s="317"/>
      <c r="C1038" s="11"/>
      <c r="D1038" s="11"/>
      <c r="F1038" s="358"/>
      <c r="G1038" s="11"/>
      <c r="H1038" s="11"/>
      <c r="I1038" s="526"/>
      <c r="J1038" s="11"/>
      <c r="K1038" s="11"/>
      <c r="L1038" s="11"/>
      <c r="P1038" s="11"/>
      <c r="Q1038" s="11"/>
      <c r="R1038" s="11"/>
      <c r="S1038" s="11"/>
      <c r="T1038" s="11"/>
      <c r="W1038" s="11"/>
      <c r="X1038" s="11"/>
      <c r="AC1038" s="11"/>
      <c r="AD1038" s="11"/>
      <c r="AE1038" s="11"/>
    </row>
    <row r="1039" spans="1:31">
      <c r="A1039" s="11"/>
      <c r="B1039" s="317"/>
      <c r="C1039" s="11"/>
      <c r="D1039" s="11"/>
      <c r="F1039" s="358"/>
      <c r="G1039" s="11"/>
      <c r="H1039" s="11"/>
      <c r="I1039" s="526"/>
      <c r="J1039" s="11"/>
      <c r="K1039" s="11"/>
      <c r="L1039" s="11"/>
      <c r="P1039" s="11"/>
      <c r="Q1039" s="11"/>
      <c r="R1039" s="11"/>
      <c r="S1039" s="11"/>
      <c r="T1039" s="11"/>
      <c r="W1039" s="11"/>
      <c r="X1039" s="11"/>
      <c r="AC1039" s="11"/>
      <c r="AD1039" s="11"/>
      <c r="AE1039" s="11"/>
    </row>
    <row r="1040" spans="1:31">
      <c r="A1040" s="11"/>
      <c r="B1040" s="317"/>
      <c r="C1040" s="11"/>
      <c r="D1040" s="11"/>
      <c r="F1040" s="358"/>
      <c r="G1040" s="11"/>
      <c r="H1040" s="11"/>
      <c r="I1040" s="526"/>
      <c r="J1040" s="11"/>
      <c r="K1040" s="11"/>
      <c r="L1040" s="11"/>
      <c r="P1040" s="11"/>
      <c r="Q1040" s="11"/>
      <c r="R1040" s="11"/>
      <c r="S1040" s="11"/>
      <c r="T1040" s="11"/>
      <c r="W1040" s="11"/>
      <c r="X1040" s="11"/>
      <c r="AC1040" s="11"/>
      <c r="AD1040" s="11"/>
      <c r="AE1040" s="11"/>
    </row>
    <row r="1041" spans="1:31">
      <c r="A1041" s="11"/>
      <c r="B1041" s="317"/>
      <c r="C1041" s="11"/>
      <c r="D1041" s="11"/>
      <c r="F1041" s="358"/>
      <c r="G1041" s="11"/>
      <c r="H1041" s="11"/>
      <c r="I1041" s="526"/>
      <c r="J1041" s="11"/>
      <c r="K1041" s="11"/>
      <c r="L1041" s="11"/>
      <c r="P1041" s="11"/>
      <c r="Q1041" s="11"/>
      <c r="R1041" s="11"/>
      <c r="S1041" s="11"/>
      <c r="T1041" s="11"/>
      <c r="W1041" s="11"/>
      <c r="X1041" s="11"/>
      <c r="AC1041" s="11"/>
      <c r="AD1041" s="11"/>
      <c r="AE1041" s="11"/>
    </row>
    <row r="1042" spans="1:31">
      <c r="A1042" s="11"/>
      <c r="B1042" s="317"/>
      <c r="C1042" s="11"/>
      <c r="D1042" s="11"/>
      <c r="F1042" s="358"/>
      <c r="G1042" s="11"/>
      <c r="H1042" s="11"/>
      <c r="I1042" s="526"/>
      <c r="J1042" s="11"/>
      <c r="K1042" s="11"/>
      <c r="L1042" s="11"/>
      <c r="P1042" s="11"/>
      <c r="Q1042" s="11"/>
      <c r="R1042" s="11"/>
      <c r="S1042" s="11"/>
      <c r="T1042" s="11"/>
      <c r="W1042" s="11"/>
      <c r="X1042" s="11"/>
      <c r="AC1042" s="11"/>
      <c r="AD1042" s="11"/>
      <c r="AE1042" s="11"/>
    </row>
    <row r="1043" spans="1:31">
      <c r="A1043" s="11"/>
      <c r="B1043" s="317"/>
      <c r="C1043" s="11"/>
      <c r="D1043" s="11"/>
      <c r="F1043" s="358"/>
      <c r="G1043" s="11"/>
      <c r="H1043" s="11"/>
      <c r="I1043" s="526"/>
      <c r="J1043" s="11"/>
      <c r="K1043" s="11"/>
      <c r="L1043" s="11"/>
      <c r="P1043" s="11"/>
      <c r="Q1043" s="11"/>
      <c r="R1043" s="11"/>
      <c r="S1043" s="11"/>
      <c r="T1043" s="11"/>
      <c r="W1043" s="11"/>
      <c r="X1043" s="11"/>
      <c r="AC1043" s="11"/>
      <c r="AD1043" s="11"/>
      <c r="AE1043" s="11"/>
    </row>
    <row r="1044" spans="1:31">
      <c r="A1044" s="11"/>
      <c r="B1044" s="317"/>
      <c r="C1044" s="11"/>
      <c r="D1044" s="11"/>
      <c r="F1044" s="358"/>
      <c r="G1044" s="11"/>
      <c r="H1044" s="11"/>
      <c r="I1044" s="526"/>
      <c r="J1044" s="11"/>
      <c r="K1044" s="11"/>
      <c r="L1044" s="11"/>
      <c r="P1044" s="11"/>
      <c r="Q1044" s="11"/>
      <c r="R1044" s="11"/>
      <c r="S1044" s="11"/>
      <c r="T1044" s="11"/>
      <c r="W1044" s="11"/>
      <c r="X1044" s="11"/>
      <c r="AC1044" s="11"/>
      <c r="AD1044" s="11"/>
      <c r="AE1044" s="11"/>
    </row>
    <row r="1045" spans="1:31">
      <c r="A1045" s="11"/>
      <c r="B1045" s="317"/>
      <c r="C1045" s="11"/>
      <c r="D1045" s="11"/>
      <c r="F1045" s="358"/>
      <c r="G1045" s="11"/>
      <c r="H1045" s="11"/>
      <c r="I1045" s="526"/>
      <c r="J1045" s="11"/>
      <c r="K1045" s="11"/>
      <c r="L1045" s="11"/>
      <c r="P1045" s="11"/>
      <c r="Q1045" s="11"/>
      <c r="R1045" s="11"/>
      <c r="S1045" s="11"/>
      <c r="T1045" s="11"/>
      <c r="W1045" s="11"/>
      <c r="X1045" s="11"/>
      <c r="AC1045" s="11"/>
      <c r="AD1045" s="11"/>
      <c r="AE1045" s="11"/>
    </row>
    <row r="1046" spans="1:31">
      <c r="A1046" s="11"/>
      <c r="B1046" s="317"/>
      <c r="C1046" s="11"/>
      <c r="D1046" s="11"/>
      <c r="F1046" s="358"/>
      <c r="G1046" s="11"/>
      <c r="H1046" s="11"/>
      <c r="I1046" s="526"/>
      <c r="J1046" s="11"/>
      <c r="K1046" s="11"/>
      <c r="L1046" s="11"/>
      <c r="P1046" s="11"/>
      <c r="Q1046" s="11"/>
      <c r="R1046" s="11"/>
      <c r="S1046" s="11"/>
      <c r="T1046" s="11"/>
      <c r="W1046" s="11"/>
      <c r="X1046" s="11"/>
      <c r="AC1046" s="11"/>
      <c r="AD1046" s="11"/>
      <c r="AE1046" s="11"/>
    </row>
    <row r="1047" spans="1:31">
      <c r="A1047" s="11"/>
      <c r="B1047" s="317"/>
      <c r="C1047" s="11"/>
      <c r="D1047" s="11"/>
      <c r="F1047" s="358"/>
      <c r="G1047" s="11"/>
      <c r="H1047" s="11"/>
      <c r="I1047" s="526"/>
      <c r="J1047" s="11"/>
      <c r="K1047" s="11"/>
      <c r="L1047" s="11"/>
      <c r="P1047" s="11"/>
      <c r="Q1047" s="11"/>
      <c r="R1047" s="11"/>
      <c r="S1047" s="11"/>
      <c r="T1047" s="11"/>
      <c r="W1047" s="11"/>
      <c r="X1047" s="11"/>
      <c r="AC1047" s="11"/>
      <c r="AD1047" s="11"/>
      <c r="AE1047" s="11"/>
    </row>
    <row r="1048" spans="1:31">
      <c r="A1048" s="11"/>
      <c r="B1048" s="317"/>
      <c r="C1048" s="11"/>
      <c r="D1048" s="11"/>
      <c r="F1048" s="358"/>
      <c r="G1048" s="11"/>
      <c r="H1048" s="11"/>
      <c r="I1048" s="526"/>
      <c r="J1048" s="11"/>
      <c r="K1048" s="11"/>
      <c r="L1048" s="11"/>
      <c r="P1048" s="11"/>
      <c r="Q1048" s="11"/>
      <c r="R1048" s="11"/>
      <c r="S1048" s="11"/>
      <c r="T1048" s="11"/>
      <c r="W1048" s="11"/>
      <c r="X1048" s="11"/>
      <c r="AC1048" s="11"/>
      <c r="AD1048" s="11"/>
      <c r="AE1048" s="11"/>
    </row>
    <row r="1049" spans="1:31">
      <c r="A1049" s="11"/>
      <c r="B1049" s="317"/>
      <c r="C1049" s="11"/>
      <c r="D1049" s="11"/>
      <c r="F1049" s="358"/>
      <c r="G1049" s="11"/>
      <c r="H1049" s="11"/>
      <c r="I1049" s="526"/>
      <c r="J1049" s="11"/>
      <c r="K1049" s="11"/>
      <c r="L1049" s="11"/>
      <c r="P1049" s="11"/>
      <c r="Q1049" s="11"/>
      <c r="R1049" s="11"/>
      <c r="S1049" s="11"/>
      <c r="T1049" s="11"/>
      <c r="W1049" s="11"/>
      <c r="X1049" s="11"/>
      <c r="AC1049" s="11"/>
      <c r="AD1049" s="11"/>
      <c r="AE1049" s="11"/>
    </row>
    <row r="1050" spans="1:31">
      <c r="A1050" s="11"/>
      <c r="B1050" s="317"/>
      <c r="C1050" s="11"/>
      <c r="D1050" s="11"/>
      <c r="F1050" s="358"/>
      <c r="G1050" s="11"/>
      <c r="H1050" s="11"/>
      <c r="I1050" s="526"/>
      <c r="J1050" s="11"/>
      <c r="K1050" s="11"/>
      <c r="L1050" s="11"/>
      <c r="P1050" s="11"/>
      <c r="Q1050" s="11"/>
      <c r="R1050" s="11"/>
      <c r="S1050" s="11"/>
      <c r="T1050" s="11"/>
      <c r="W1050" s="11"/>
      <c r="X1050" s="11"/>
      <c r="AC1050" s="11"/>
      <c r="AD1050" s="11"/>
      <c r="AE1050" s="11"/>
    </row>
    <row r="1051" spans="1:31">
      <c r="A1051" s="11"/>
      <c r="B1051" s="317"/>
      <c r="C1051" s="11"/>
      <c r="D1051" s="11"/>
      <c r="F1051" s="358"/>
      <c r="G1051" s="11"/>
      <c r="H1051" s="11"/>
      <c r="I1051" s="526"/>
      <c r="J1051" s="11"/>
      <c r="K1051" s="11"/>
      <c r="L1051" s="11"/>
      <c r="P1051" s="11"/>
      <c r="Q1051" s="11"/>
      <c r="R1051" s="11"/>
      <c r="S1051" s="11"/>
      <c r="T1051" s="11"/>
      <c r="W1051" s="11"/>
      <c r="X1051" s="11"/>
      <c r="AC1051" s="11"/>
      <c r="AD1051" s="11"/>
      <c r="AE1051" s="11"/>
    </row>
    <row r="1052" spans="1:31">
      <c r="A1052" s="11"/>
      <c r="B1052" s="317"/>
      <c r="C1052" s="11"/>
      <c r="D1052" s="11"/>
      <c r="F1052" s="358"/>
      <c r="G1052" s="11"/>
      <c r="H1052" s="11"/>
      <c r="I1052" s="526"/>
      <c r="J1052" s="11"/>
      <c r="K1052" s="11"/>
      <c r="L1052" s="11"/>
      <c r="P1052" s="11"/>
      <c r="Q1052" s="11"/>
      <c r="R1052" s="11"/>
      <c r="S1052" s="11"/>
      <c r="T1052" s="11"/>
      <c r="W1052" s="11"/>
      <c r="X1052" s="11"/>
      <c r="AC1052" s="11"/>
      <c r="AD1052" s="11"/>
      <c r="AE1052" s="11"/>
    </row>
    <row r="1053" spans="1:31">
      <c r="A1053" s="11"/>
      <c r="B1053" s="317"/>
      <c r="C1053" s="11"/>
      <c r="D1053" s="11"/>
      <c r="F1053" s="358"/>
      <c r="G1053" s="11"/>
      <c r="H1053" s="11"/>
      <c r="I1053" s="526"/>
      <c r="J1053" s="11"/>
      <c r="K1053" s="11"/>
      <c r="L1053" s="11"/>
      <c r="P1053" s="11"/>
      <c r="Q1053" s="11"/>
      <c r="R1053" s="11"/>
      <c r="S1053" s="11"/>
      <c r="T1053" s="11"/>
      <c r="W1053" s="11"/>
      <c r="X1053" s="11"/>
      <c r="AC1053" s="11"/>
      <c r="AD1053" s="11"/>
      <c r="AE1053" s="11"/>
    </row>
    <row r="1054" spans="1:31">
      <c r="A1054" s="11"/>
      <c r="B1054" s="317"/>
      <c r="C1054" s="11"/>
      <c r="D1054" s="11"/>
      <c r="F1054" s="358"/>
      <c r="G1054" s="11"/>
      <c r="H1054" s="11"/>
      <c r="I1054" s="526"/>
      <c r="J1054" s="11"/>
      <c r="K1054" s="11"/>
      <c r="L1054" s="11"/>
      <c r="P1054" s="11"/>
      <c r="Q1054" s="11"/>
      <c r="R1054" s="11"/>
      <c r="S1054" s="11"/>
      <c r="T1054" s="11"/>
      <c r="W1054" s="11"/>
      <c r="X1054" s="11"/>
      <c r="AC1054" s="11"/>
      <c r="AD1054" s="11"/>
      <c r="AE1054" s="11"/>
    </row>
    <row r="1055" spans="1:31">
      <c r="A1055" s="11"/>
      <c r="B1055" s="317"/>
      <c r="C1055" s="11"/>
      <c r="D1055" s="11"/>
      <c r="F1055" s="358"/>
      <c r="G1055" s="11"/>
      <c r="H1055" s="11"/>
      <c r="I1055" s="526"/>
      <c r="J1055" s="11"/>
      <c r="K1055" s="11"/>
      <c r="L1055" s="11"/>
      <c r="P1055" s="11"/>
      <c r="Q1055" s="11"/>
      <c r="R1055" s="11"/>
      <c r="S1055" s="11"/>
      <c r="T1055" s="11"/>
      <c r="W1055" s="11"/>
      <c r="X1055" s="11"/>
      <c r="AC1055" s="11"/>
      <c r="AD1055" s="11"/>
      <c r="AE1055" s="11"/>
    </row>
  </sheetData>
  <mergeCells count="2">
    <mergeCell ref="G4:H4"/>
    <mergeCell ref="S4:U4"/>
  </mergeCells>
  <phoneticPr fontId="11" type="noConversion"/>
  <conditionalFormatting sqref="F9">
    <cfRule type="cellIs" dxfId="316" priority="71" operator="lessThan">
      <formula>0</formula>
    </cfRule>
    <cfRule type="cellIs" dxfId="315" priority="72" operator="greaterThan">
      <formula>0</formula>
    </cfRule>
  </conditionalFormatting>
  <conditionalFormatting sqref="T9">
    <cfRule type="cellIs" dxfId="314" priority="47" operator="lessThan">
      <formula>0</formula>
    </cfRule>
    <cfRule type="cellIs" dxfId="313" priority="48" operator="greaterThan">
      <formula>0</formula>
    </cfRule>
    <cfRule type="cellIs" dxfId="312" priority="65" operator="lessThan">
      <formula>0</formula>
    </cfRule>
    <cfRule type="cellIs" dxfId="311" priority="66" operator="greaterThan">
      <formula>0</formula>
    </cfRule>
    <cfRule type="cellIs" dxfId="310" priority="67" operator="lessThan">
      <formula>0</formula>
    </cfRule>
    <cfRule type="cellIs" dxfId="309" priority="68" operator="greaterThan">
      <formula>0</formula>
    </cfRule>
  </conditionalFormatting>
  <conditionalFormatting sqref="N9">
    <cfRule type="cellIs" dxfId="308" priority="63" operator="lessThan">
      <formula>0</formula>
    </cfRule>
    <cfRule type="cellIs" dxfId="307" priority="64" operator="greaterThan">
      <formula>0</formula>
    </cfRule>
  </conditionalFormatting>
  <conditionalFormatting sqref="X9">
    <cfRule type="cellIs" dxfId="306" priority="55" operator="lessThan">
      <formula>0</formula>
    </cfRule>
    <cfRule type="cellIs" dxfId="305" priority="56" operator="greaterThan">
      <formula>0</formula>
    </cfRule>
  </conditionalFormatting>
  <conditionalFormatting sqref="V9">
    <cfRule type="cellIs" dxfId="304" priority="41" operator="lessThan">
      <formula>0</formula>
    </cfRule>
    <cfRule type="cellIs" dxfId="303" priority="42" operator="greaterThan">
      <formula>0</formula>
    </cfRule>
    <cfRule type="cellIs" dxfId="302" priority="43" operator="lessThan">
      <formula>0</formula>
    </cfRule>
    <cfRule type="cellIs" dxfId="301" priority="44" operator="greaterThan">
      <formula>0</formula>
    </cfRule>
    <cfRule type="cellIs" dxfId="300" priority="45" operator="lessThan">
      <formula>0</formula>
    </cfRule>
    <cfRule type="cellIs" dxfId="299" priority="46" operator="greaterThan">
      <formula>0</formula>
    </cfRule>
  </conditionalFormatting>
  <conditionalFormatting sqref="F10:F60">
    <cfRule type="cellIs" dxfId="298" priority="37" operator="lessThan">
      <formula>0</formula>
    </cfRule>
    <cfRule type="cellIs" dxfId="297" priority="38" operator="greaterThan">
      <formula>0</formula>
    </cfRule>
  </conditionalFormatting>
  <conditionalFormatting sqref="T10:T60">
    <cfRule type="cellIs" dxfId="296" priority="17" operator="lessThan">
      <formula>0</formula>
    </cfRule>
    <cfRule type="cellIs" dxfId="295" priority="18" operator="greaterThan">
      <formula>0</formula>
    </cfRule>
    <cfRule type="cellIs" dxfId="294" priority="31" operator="lessThan">
      <formula>0</formula>
    </cfRule>
    <cfRule type="cellIs" dxfId="293" priority="32" operator="greaterThan">
      <formula>0</formula>
    </cfRule>
    <cfRule type="cellIs" dxfId="292" priority="33" operator="lessThan">
      <formula>0</formula>
    </cfRule>
    <cfRule type="cellIs" dxfId="291" priority="34" operator="greaterThan">
      <formula>0</formula>
    </cfRule>
  </conditionalFormatting>
  <conditionalFormatting sqref="N10:N60 O63:O114">
    <cfRule type="cellIs" dxfId="290" priority="29" operator="lessThan">
      <formula>0</formula>
    </cfRule>
    <cfRule type="cellIs" dxfId="289" priority="30" operator="greaterThan">
      <formula>0</formula>
    </cfRule>
  </conditionalFormatting>
  <conditionalFormatting sqref="X10:X60">
    <cfRule type="cellIs" dxfId="288" priority="25" operator="lessThan">
      <formula>0</formula>
    </cfRule>
    <cfRule type="cellIs" dxfId="287" priority="26" operator="greaterThan">
      <formula>0</formula>
    </cfRule>
  </conditionalFormatting>
  <conditionalFormatting sqref="V10:V60">
    <cfRule type="cellIs" dxfId="286" priority="11" operator="lessThan">
      <formula>0</formula>
    </cfRule>
    <cfRule type="cellIs" dxfId="285" priority="12" operator="greaterThan">
      <formula>0</formula>
    </cfRule>
    <cfRule type="cellIs" dxfId="284" priority="13" operator="lessThan">
      <formula>0</formula>
    </cfRule>
    <cfRule type="cellIs" dxfId="283" priority="14" operator="greaterThan">
      <formula>0</formula>
    </cfRule>
    <cfRule type="cellIs" dxfId="282" priority="15" operator="lessThan">
      <formula>0</formula>
    </cfRule>
    <cfRule type="cellIs" dxfId="281" priority="16" operator="greaterThan">
      <formula>0</formula>
    </cfRule>
  </conditionalFormatting>
  <conditionalFormatting sqref="K9:K60">
    <cfRule type="cellIs" dxfId="280" priority="1" operator="lessThan">
      <formula>0</formula>
    </cfRule>
    <cfRule type="cellIs" dxfId="279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C1606"/>
  <sheetViews>
    <sheetView defaultGridColor="0" colorId="22" zoomScale="94" zoomScaleNormal="94" workbookViewId="0">
      <selection activeCell="AB8" sqref="AB8"/>
    </sheetView>
  </sheetViews>
  <sheetFormatPr baseColWidth="10" defaultColWidth="9.90625" defaultRowHeight="15"/>
  <cols>
    <col min="1" max="1" width="5.54296875" style="86" customWidth="1"/>
    <col min="2" max="2" width="5.36328125" style="86" customWidth="1"/>
    <col min="3" max="3" width="5.1796875" style="86" customWidth="1"/>
    <col min="4" max="4" width="4.81640625" style="86" customWidth="1"/>
    <col min="5" max="5" width="6" style="28" hidden="1" customWidth="1"/>
    <col min="6" max="6" width="5.36328125" style="86" customWidth="1"/>
    <col min="7" max="7" width="5.36328125" style="28" customWidth="1"/>
    <col min="8" max="8" width="6.36328125" style="86" customWidth="1"/>
    <col min="9" max="9" width="6.81640625" style="28" customWidth="1"/>
    <col min="10" max="10" width="4.453125" style="86" customWidth="1"/>
    <col min="11" max="11" width="7.90625" style="86" customWidth="1"/>
    <col min="12" max="12" width="4.6328125" style="33" customWidth="1"/>
    <col min="13" max="13" width="6.54296875" style="86" customWidth="1"/>
    <col min="14" max="14" width="4.54296875" style="86" customWidth="1"/>
    <col min="15" max="15" width="5.90625" style="86" customWidth="1"/>
    <col min="16" max="16" width="4.453125" style="86" customWidth="1"/>
    <col min="17" max="17" width="7.90625" style="28" customWidth="1"/>
    <col min="18" max="18" width="4" style="86" customWidth="1"/>
    <col min="19" max="19" width="7.81640625" style="28" customWidth="1"/>
    <col min="20" max="20" width="6.36328125" style="86" customWidth="1"/>
    <col min="21" max="22" width="7.90625" style="86" customWidth="1"/>
    <col min="23" max="23" width="8.54296875" style="28" customWidth="1"/>
    <col min="24" max="24" width="8.54296875" style="86" customWidth="1"/>
    <col min="25" max="25" width="8" style="28" customWidth="1"/>
    <col min="26" max="26" width="7.90625" style="28" customWidth="1"/>
    <col min="27" max="27" width="7.90625" style="86" customWidth="1"/>
    <col min="28" max="28" width="6.90625" style="28" customWidth="1"/>
    <col min="29" max="29" width="5.54296875" style="86" customWidth="1"/>
    <col min="30" max="16384" width="9.90625" style="86"/>
  </cols>
  <sheetData>
    <row r="1" s="86" customFormat="1"/>
    <row r="2" s="86" customFormat="1"/>
    <row r="3" s="86" customFormat="1"/>
    <row r="4" s="86" customFormat="1"/>
    <row r="5" s="86" customFormat="1"/>
    <row r="6" s="86" customFormat="1"/>
    <row r="7" s="86" customFormat="1"/>
    <row r="8" s="86" customFormat="1"/>
    <row r="9" s="86" customFormat="1"/>
    <row r="10" s="86" customFormat="1"/>
    <row r="11" s="86" customFormat="1"/>
    <row r="12" s="86" customFormat="1"/>
    <row r="13" s="86" customFormat="1"/>
    <row r="14" s="86" customFormat="1"/>
    <row r="15" s="86" customFormat="1"/>
    <row r="16" s="86" customFormat="1"/>
    <row r="17" s="86" customFormat="1"/>
    <row r="18" s="86" customFormat="1"/>
    <row r="19" s="86" customFormat="1"/>
    <row r="20" s="86" customFormat="1"/>
    <row r="21" s="86" customFormat="1"/>
    <row r="22" s="86" customFormat="1"/>
    <row r="23" s="86" customFormat="1"/>
    <row r="24" s="86" customFormat="1"/>
    <row r="25" s="86" customFormat="1"/>
    <row r="26" s="86" customFormat="1"/>
    <row r="27" s="86" customFormat="1"/>
    <row r="28" s="86" customFormat="1"/>
    <row r="29" s="86" customFormat="1"/>
    <row r="30" s="86" customFormat="1"/>
    <row r="31" s="86" customFormat="1"/>
    <row r="32" s="86" customFormat="1"/>
    <row r="33" s="86" customFormat="1"/>
    <row r="34" s="86" customFormat="1"/>
    <row r="35" s="86" customFormat="1"/>
    <row r="36" s="86" customFormat="1"/>
    <row r="37" s="86" customFormat="1"/>
    <row r="38" s="86" customFormat="1"/>
    <row r="39" s="86" customFormat="1"/>
    <row r="40" s="86" customFormat="1"/>
    <row r="41" s="86" customFormat="1"/>
    <row r="42" s="86" customFormat="1"/>
    <row r="43" s="86" customFormat="1"/>
    <row r="44" s="86" customFormat="1"/>
    <row r="45" s="86" customFormat="1"/>
    <row r="46" s="86" customFormat="1"/>
    <row r="47" s="86" customFormat="1"/>
    <row r="48" s="86" customFormat="1"/>
    <row r="49" s="86" customFormat="1"/>
    <row r="50" s="86" customFormat="1"/>
    <row r="51" s="86" customFormat="1"/>
    <row r="52" s="86" customFormat="1"/>
    <row r="53" s="86" customFormat="1"/>
    <row r="54" s="86" customFormat="1"/>
    <row r="55" s="86" customFormat="1"/>
    <row r="56" s="86" customFormat="1"/>
    <row r="57" s="86" customFormat="1"/>
    <row r="58" s="86" customFormat="1"/>
    <row r="59" s="86" customFormat="1"/>
    <row r="60" s="86" customFormat="1"/>
    <row r="61" s="86" customFormat="1"/>
    <row r="62" s="86" customFormat="1"/>
    <row r="63" s="86" customFormat="1"/>
    <row r="64" s="86" customFormat="1"/>
    <row r="65" s="86" customFormat="1"/>
    <row r="66" s="86" customFormat="1"/>
    <row r="67" s="86" customFormat="1"/>
    <row r="68" s="86" customFormat="1"/>
    <row r="69" s="86" customFormat="1"/>
    <row r="70" s="86" customFormat="1"/>
    <row r="71" s="86" customFormat="1"/>
    <row r="72" s="86" customFormat="1"/>
    <row r="73" s="86" customFormat="1"/>
    <row r="74" s="86" customFormat="1"/>
    <row r="75" s="86" customFormat="1"/>
    <row r="76" s="86" customFormat="1"/>
    <row r="77" s="86" customFormat="1"/>
    <row r="78" s="86" customFormat="1"/>
    <row r="79" s="86" customFormat="1"/>
    <row r="80" s="86" customFormat="1"/>
    <row r="81" s="86" customFormat="1"/>
    <row r="82" s="86" customFormat="1"/>
    <row r="83" s="86" customFormat="1"/>
    <row r="84" s="86" customFormat="1"/>
    <row r="85" s="86" customFormat="1"/>
    <row r="86" s="86" customFormat="1"/>
    <row r="87" s="86" customFormat="1"/>
    <row r="88" s="86" customFormat="1"/>
    <row r="89" s="86" customFormat="1"/>
    <row r="90" s="86" customFormat="1"/>
    <row r="91" s="86" customFormat="1"/>
    <row r="92" s="86" customFormat="1"/>
    <row r="93" s="86" customFormat="1"/>
    <row r="94" s="86" customFormat="1"/>
    <row r="95" s="86" customFormat="1"/>
    <row r="96" s="86" customFormat="1"/>
    <row r="97" s="86" customFormat="1"/>
    <row r="98" s="86" customFormat="1"/>
    <row r="99" s="86" customFormat="1"/>
    <row r="100" s="86" customFormat="1"/>
    <row r="101" s="86" customFormat="1"/>
    <row r="102" s="86" customFormat="1"/>
    <row r="103" s="86" customFormat="1"/>
    <row r="104" s="86" customFormat="1"/>
    <row r="105" s="86" customFormat="1"/>
    <row r="106" s="86" customFormat="1"/>
    <row r="107" s="86" customFormat="1"/>
    <row r="108" s="86" customFormat="1"/>
    <row r="109" s="86" customFormat="1"/>
    <row r="110" s="86" customFormat="1"/>
    <row r="111" s="86" customFormat="1"/>
    <row r="112" s="86" customFormat="1"/>
    <row r="113" s="86" customFormat="1"/>
    <row r="114" s="86" customFormat="1"/>
    <row r="115" s="86" customFormat="1"/>
    <row r="116" s="86" customFormat="1"/>
    <row r="117" s="86" customFormat="1"/>
    <row r="118" s="86" customFormat="1"/>
    <row r="119" s="86" customFormat="1"/>
    <row r="120" s="86" customFormat="1"/>
    <row r="121" s="86" customFormat="1"/>
    <row r="122" s="86" customFormat="1"/>
    <row r="123" s="86" customFormat="1"/>
    <row r="124" s="86" customFormat="1"/>
    <row r="125" s="86" customFormat="1"/>
    <row r="126" s="86" customFormat="1"/>
    <row r="127" s="86" customFormat="1"/>
    <row r="128" s="86" customFormat="1"/>
    <row r="129" s="86" customFormat="1"/>
    <row r="130" s="86" customFormat="1"/>
    <row r="131" s="86" customFormat="1"/>
    <row r="132" s="86" customFormat="1"/>
    <row r="133" s="86" customFormat="1"/>
    <row r="134" s="86" customFormat="1"/>
    <row r="135" s="86" customFormat="1"/>
    <row r="136" s="86" customFormat="1"/>
    <row r="137" s="86" customFormat="1"/>
    <row r="138" s="86" customFormat="1"/>
    <row r="139" s="86" customFormat="1"/>
    <row r="140" s="86" customFormat="1"/>
    <row r="141" s="86" customFormat="1"/>
    <row r="142" s="86" customFormat="1"/>
    <row r="143" s="86" customFormat="1"/>
    <row r="144" s="86" customFormat="1"/>
    <row r="145" s="86" customFormat="1"/>
    <row r="146" s="86" customFormat="1"/>
    <row r="147" s="86" customFormat="1"/>
    <row r="148" s="86" customFormat="1"/>
    <row r="149" s="86" customFormat="1"/>
    <row r="150" s="86" customFormat="1"/>
    <row r="151" s="86" customFormat="1"/>
    <row r="152" s="86" customFormat="1"/>
    <row r="153" s="86" customFormat="1"/>
    <row r="154" s="86" customFormat="1"/>
    <row r="155" s="86" customFormat="1"/>
    <row r="156" s="86" customFormat="1"/>
    <row r="157" s="86" customFormat="1"/>
    <row r="158" s="86" customFormat="1"/>
    <row r="159" s="86" customFormat="1"/>
    <row r="160" s="86" customFormat="1"/>
    <row r="161" s="86" customFormat="1"/>
    <row r="162" s="86" customFormat="1"/>
    <row r="163" s="86" customFormat="1"/>
    <row r="164" s="86" customFormat="1"/>
    <row r="165" s="86" customFormat="1"/>
    <row r="166" s="86" customFormat="1"/>
    <row r="167" s="86" customFormat="1"/>
    <row r="168" s="86" customFormat="1"/>
    <row r="169" s="86" customFormat="1"/>
    <row r="170" s="86" customFormat="1"/>
    <row r="171" s="86" customFormat="1"/>
    <row r="172" s="86" customFormat="1"/>
    <row r="173" s="86" customFormat="1"/>
    <row r="174" s="86" customFormat="1"/>
    <row r="175" s="86" customFormat="1"/>
    <row r="176" s="86" customFormat="1"/>
    <row r="177" spans="5:29">
      <c r="E177" s="86"/>
      <c r="G177" s="86"/>
      <c r="I177" s="86"/>
      <c r="L177" s="86"/>
      <c r="Q177" s="86"/>
      <c r="S177" s="86"/>
      <c r="W177" s="86"/>
      <c r="Y177" s="86"/>
      <c r="Z177" s="86"/>
      <c r="AB177" s="86"/>
    </row>
    <row r="178" spans="5:29">
      <c r="E178" s="86"/>
      <c r="G178" s="86"/>
      <c r="I178" s="86"/>
      <c r="L178" s="86"/>
      <c r="Q178" s="86"/>
      <c r="S178" s="86"/>
      <c r="W178" s="86"/>
      <c r="Y178" s="86"/>
      <c r="Z178" s="86"/>
      <c r="AB178" s="86"/>
    </row>
    <row r="179" spans="5:29">
      <c r="E179" s="86"/>
      <c r="G179" s="86"/>
      <c r="I179" s="86"/>
      <c r="L179" s="86"/>
      <c r="Q179" s="86"/>
      <c r="S179" s="86"/>
      <c r="W179" s="86"/>
      <c r="Y179" s="86"/>
      <c r="Z179" s="86"/>
      <c r="AB179" s="86"/>
      <c r="AC179" s="86" t="s">
        <v>3</v>
      </c>
    </row>
    <row r="180" spans="5:29">
      <c r="E180" s="86"/>
      <c r="G180" s="86"/>
      <c r="I180" s="86"/>
      <c r="L180" s="86"/>
      <c r="Q180" s="86"/>
      <c r="S180" s="86"/>
      <c r="W180" s="86"/>
      <c r="Y180" s="86"/>
      <c r="Z180" s="86"/>
      <c r="AB180" s="86">
        <v>8</v>
      </c>
      <c r="AC180" s="361" t="s">
        <v>99</v>
      </c>
    </row>
    <row r="181" spans="5:29">
      <c r="E181" s="86"/>
      <c r="G181" s="86"/>
      <c r="I181" s="86"/>
      <c r="L181" s="86"/>
      <c r="Q181" s="86"/>
      <c r="S181" s="86"/>
      <c r="W181" s="86"/>
      <c r="Y181" s="86"/>
      <c r="Z181" s="86"/>
      <c r="AB181" s="86">
        <v>7</v>
      </c>
      <c r="AC181" s="86" t="s">
        <v>98</v>
      </c>
    </row>
    <row r="182" spans="5:29">
      <c r="E182" s="86"/>
      <c r="G182" s="86"/>
      <c r="I182" s="86"/>
      <c r="L182" s="86"/>
      <c r="Q182" s="86"/>
      <c r="S182" s="86"/>
      <c r="W182" s="86"/>
      <c r="Y182" s="86"/>
      <c r="Z182" s="86"/>
      <c r="AB182" s="86">
        <v>6</v>
      </c>
      <c r="AC182" s="86" t="s">
        <v>97</v>
      </c>
    </row>
    <row r="183" spans="5:29">
      <c r="E183" s="86"/>
      <c r="G183" s="86"/>
      <c r="I183" s="86"/>
      <c r="L183" s="86"/>
      <c r="Q183" s="86"/>
      <c r="S183" s="86"/>
      <c r="W183" s="86"/>
      <c r="Y183" s="86"/>
      <c r="Z183" s="86"/>
      <c r="AB183" s="86"/>
    </row>
    <row r="184" spans="5:29">
      <c r="E184" s="86"/>
      <c r="G184" s="86"/>
      <c r="I184" s="86"/>
      <c r="L184" s="86"/>
      <c r="Q184" s="86"/>
      <c r="S184" s="86"/>
      <c r="W184" s="86"/>
      <c r="Y184" s="86"/>
      <c r="Z184" s="86"/>
      <c r="AB184" s="86"/>
    </row>
    <row r="185" spans="5:29">
      <c r="E185" s="86"/>
      <c r="G185" s="86"/>
      <c r="I185" s="86"/>
      <c r="L185" s="86"/>
      <c r="Q185" s="86"/>
      <c r="S185" s="86"/>
      <c r="W185" s="86"/>
      <c r="Y185" s="86"/>
      <c r="Z185" s="86"/>
      <c r="AB185" s="86"/>
    </row>
    <row r="186" spans="5:29">
      <c r="E186" s="86"/>
      <c r="G186" s="86"/>
      <c r="I186" s="86"/>
      <c r="L186" s="86"/>
      <c r="Q186" s="86"/>
      <c r="S186" s="86"/>
      <c r="W186" s="86"/>
      <c r="Y186" s="86"/>
      <c r="Z186" s="86"/>
      <c r="AB186" s="86"/>
    </row>
    <row r="187" spans="5:29">
      <c r="E187" s="86"/>
      <c r="G187" s="86"/>
      <c r="I187" s="86"/>
      <c r="L187" s="86"/>
      <c r="Q187" s="86"/>
      <c r="S187" s="86"/>
      <c r="W187" s="86"/>
      <c r="Y187" s="86"/>
      <c r="Z187" s="86"/>
      <c r="AB187" s="86"/>
    </row>
    <row r="188" spans="5:29">
      <c r="E188" s="86"/>
      <c r="G188" s="86"/>
      <c r="I188" s="86"/>
      <c r="L188" s="86"/>
      <c r="Q188" s="86"/>
      <c r="S188" s="86"/>
      <c r="W188" s="86"/>
      <c r="Y188" s="86"/>
      <c r="Z188" s="86"/>
      <c r="AB188" s="86"/>
    </row>
    <row r="189" spans="5:29">
      <c r="E189" s="86"/>
      <c r="G189" s="86"/>
      <c r="I189" s="86"/>
      <c r="L189" s="86"/>
      <c r="Q189" s="86"/>
      <c r="S189" s="86"/>
      <c r="W189" s="86"/>
      <c r="Y189" s="86"/>
      <c r="Z189" s="86"/>
      <c r="AB189" s="86"/>
    </row>
    <row r="190" spans="5:29">
      <c r="E190" s="86"/>
      <c r="G190" s="86"/>
      <c r="I190" s="86"/>
      <c r="L190" s="86"/>
      <c r="Q190" s="86"/>
      <c r="S190" s="86"/>
      <c r="W190" s="86"/>
      <c r="Y190" s="86"/>
      <c r="Z190" s="86"/>
      <c r="AB190" s="86"/>
    </row>
    <row r="191" spans="5:29">
      <c r="E191" s="86"/>
      <c r="G191" s="86"/>
      <c r="I191" s="86"/>
      <c r="L191" s="86"/>
      <c r="Q191" s="86"/>
      <c r="S191" s="86"/>
      <c r="W191" s="86"/>
      <c r="Y191" s="86"/>
      <c r="Z191" s="86"/>
      <c r="AB191" s="86"/>
    </row>
    <row r="192" spans="5:29">
      <c r="E192" s="86"/>
      <c r="G192" s="86"/>
      <c r="I192" s="86"/>
      <c r="L192" s="86"/>
      <c r="Q192" s="86"/>
      <c r="S192" s="86"/>
      <c r="W192" s="86"/>
      <c r="Y192" s="86"/>
      <c r="Z192" s="86"/>
      <c r="AB192" s="86"/>
    </row>
    <row r="193" s="86" customFormat="1"/>
    <row r="194" s="86" customFormat="1"/>
    <row r="195" s="86" customFormat="1"/>
    <row r="196" s="86" customFormat="1"/>
    <row r="197" s="86" customFormat="1"/>
    <row r="198" s="86" customFormat="1"/>
    <row r="199" s="86" customFormat="1"/>
    <row r="200" s="86" customFormat="1"/>
    <row r="201" s="86" customFormat="1"/>
    <row r="202" s="86" customFormat="1"/>
    <row r="203" s="86" customFormat="1"/>
    <row r="204" s="86" customFormat="1"/>
    <row r="205" s="86" customFormat="1"/>
    <row r="206" s="86" customFormat="1"/>
    <row r="207" s="86" customFormat="1"/>
    <row r="208" s="86" customFormat="1"/>
    <row r="209" s="86" customFormat="1"/>
    <row r="210" s="86" customFormat="1"/>
    <row r="211" s="86" customFormat="1"/>
    <row r="212" s="86" customFormat="1"/>
    <row r="213" s="86" customFormat="1"/>
    <row r="214" s="86" customFormat="1"/>
    <row r="215" s="86" customFormat="1"/>
    <row r="216" s="86" customFormat="1"/>
    <row r="217" s="86" customFormat="1"/>
    <row r="218" s="86" customFormat="1"/>
    <row r="219" s="86" customFormat="1"/>
    <row r="220" s="86" customFormat="1"/>
    <row r="221" s="86" customFormat="1"/>
    <row r="222" s="86" customFormat="1"/>
    <row r="223" s="86" customFormat="1"/>
    <row r="224" s="86" customFormat="1"/>
    <row r="225" s="86" customFormat="1"/>
    <row r="226" s="86" customFormat="1"/>
    <row r="227" s="86" customFormat="1"/>
    <row r="228" s="86" customFormat="1"/>
    <row r="229" s="86" customFormat="1"/>
    <row r="230" s="86" customFormat="1"/>
    <row r="231" s="86" customFormat="1"/>
    <row r="232" s="86" customFormat="1"/>
    <row r="233" s="86" customFormat="1"/>
    <row r="234" s="86" customFormat="1"/>
    <row r="235" s="86" customFormat="1"/>
    <row r="236" s="86" customFormat="1"/>
    <row r="237" s="86" customFormat="1"/>
    <row r="238" s="86" customFormat="1"/>
    <row r="239" s="86" customFormat="1"/>
    <row r="240" s="86" customFormat="1"/>
    <row r="241" s="86" customFormat="1"/>
    <row r="242" s="86" customFormat="1"/>
    <row r="243" s="86" customFormat="1"/>
    <row r="244" s="86" customFormat="1"/>
    <row r="245" s="86" customFormat="1"/>
    <row r="246" s="86" customFormat="1"/>
    <row r="247" s="86" customFormat="1"/>
    <row r="248" s="86" customFormat="1"/>
    <row r="249" s="86" customFormat="1"/>
    <row r="250" s="86" customFormat="1"/>
    <row r="251" s="86" customFormat="1"/>
    <row r="252" s="86" customFormat="1"/>
    <row r="253" s="86" customFormat="1"/>
    <row r="254" s="86" customFormat="1"/>
    <row r="255" s="86" customFormat="1"/>
    <row r="256" s="86" customFormat="1"/>
    <row r="257" s="86" customFormat="1"/>
    <row r="258" s="86" customFormat="1"/>
    <row r="259" s="86" customFormat="1"/>
    <row r="260" s="86" customFormat="1"/>
    <row r="261" s="86" customFormat="1"/>
    <row r="262" s="86" customFormat="1"/>
    <row r="263" s="86" customFormat="1"/>
    <row r="264" s="86" customFormat="1"/>
    <row r="265" s="86" customFormat="1"/>
    <row r="266" s="86" customFormat="1"/>
    <row r="267" s="86" customFormat="1"/>
    <row r="268" s="86" customFormat="1"/>
    <row r="269" s="86" customFormat="1"/>
    <row r="270" s="86" customFormat="1"/>
    <row r="271" s="86" customFormat="1"/>
    <row r="272" s="86" customFormat="1"/>
    <row r="273" s="86" customFormat="1"/>
    <row r="274" s="86" customFormat="1"/>
    <row r="275" s="86" customFormat="1"/>
    <row r="276" s="86" customFormat="1"/>
    <row r="277" s="86" customFormat="1"/>
    <row r="278" s="86" customFormat="1"/>
    <row r="279" s="86" customFormat="1"/>
    <row r="280" s="86" customFormat="1"/>
    <row r="281" s="86" customFormat="1"/>
    <row r="282" s="86" customFormat="1"/>
    <row r="283" s="86" customFormat="1"/>
    <row r="284" s="86" customFormat="1"/>
    <row r="285" s="86" customFormat="1"/>
    <row r="286" s="86" customFormat="1"/>
    <row r="287" s="86" customFormat="1"/>
    <row r="288" s="86" customFormat="1"/>
    <row r="289" s="86" customFormat="1"/>
    <row r="290" s="86" customFormat="1"/>
    <row r="291" s="86" customFormat="1"/>
    <row r="292" s="86" customFormat="1"/>
    <row r="293" s="86" customFormat="1"/>
    <row r="294" s="86" customFormat="1"/>
    <row r="295" s="86" customFormat="1"/>
    <row r="296" s="86" customFormat="1"/>
    <row r="297" s="86" customFormat="1"/>
    <row r="298" s="86" customFormat="1"/>
    <row r="299" s="86" customFormat="1"/>
    <row r="300" s="86" customFormat="1"/>
    <row r="301" s="86" customFormat="1"/>
    <row r="302" s="86" customFormat="1"/>
    <row r="303" s="86" customFormat="1"/>
    <row r="304" s="86" customFormat="1"/>
    <row r="305" spans="5:28">
      <c r="E305" s="86"/>
      <c r="G305" s="86"/>
      <c r="I305" s="86"/>
      <c r="L305" s="86"/>
      <c r="Q305" s="86"/>
      <c r="S305" s="86"/>
      <c r="W305" s="86"/>
      <c r="Y305" s="86"/>
      <c r="Z305" s="86"/>
      <c r="AB305" s="86"/>
    </row>
    <row r="306" spans="5:28">
      <c r="E306" s="86"/>
      <c r="G306" s="86"/>
      <c r="I306" s="86"/>
      <c r="L306" s="86"/>
      <c r="Q306" s="86"/>
      <c r="S306" s="86"/>
      <c r="W306" s="86"/>
      <c r="Y306" s="86"/>
      <c r="Z306" s="86"/>
      <c r="AB306" s="86"/>
    </row>
    <row r="307" spans="5:28">
      <c r="E307" s="86"/>
      <c r="G307" s="86"/>
      <c r="I307" s="86"/>
      <c r="L307" s="86"/>
      <c r="Q307" s="86"/>
      <c r="S307" s="86"/>
      <c r="W307" s="86"/>
      <c r="Y307" s="86"/>
      <c r="Z307" s="86"/>
      <c r="AB307" s="86"/>
    </row>
    <row r="308" spans="5:28">
      <c r="E308" s="86"/>
      <c r="G308" s="86"/>
      <c r="I308" s="86"/>
      <c r="L308" s="86"/>
      <c r="Q308" s="86"/>
      <c r="S308" s="86"/>
      <c r="W308" s="86"/>
      <c r="Y308" s="86"/>
      <c r="Z308" s="86"/>
      <c r="AB308" s="86"/>
    </row>
    <row r="309" spans="5:28">
      <c r="E309" s="86"/>
      <c r="G309" s="86"/>
      <c r="I309" s="86"/>
      <c r="L309" s="86"/>
      <c r="Q309" s="86"/>
      <c r="S309" s="86"/>
      <c r="W309" s="86"/>
      <c r="Y309" s="86"/>
      <c r="Z309" s="86"/>
      <c r="AB309" s="86"/>
    </row>
    <row r="310" spans="5:28">
      <c r="E310" s="86"/>
      <c r="G310" s="86"/>
      <c r="I310" s="86"/>
      <c r="L310" s="86"/>
      <c r="Q310" s="86"/>
      <c r="S310" s="86"/>
      <c r="W310" s="86"/>
      <c r="Y310" s="86"/>
      <c r="Z310" s="86"/>
      <c r="AB310" s="86"/>
    </row>
    <row r="311" spans="5:28">
      <c r="E311" s="86"/>
      <c r="G311" s="86"/>
      <c r="I311" s="86"/>
      <c r="L311" s="86"/>
      <c r="Q311" s="86"/>
      <c r="S311" s="86"/>
      <c r="W311" s="86"/>
      <c r="Y311" s="86"/>
      <c r="Z311" s="86"/>
      <c r="AB311" s="86" t="s">
        <v>881</v>
      </c>
    </row>
    <row r="312" spans="5:28">
      <c r="E312" s="86"/>
      <c r="G312" s="86"/>
      <c r="I312" s="86"/>
      <c r="L312" s="86"/>
      <c r="Q312" s="86"/>
      <c r="S312" s="86"/>
      <c r="W312" s="86"/>
      <c r="Y312" s="86"/>
      <c r="Z312" s="86"/>
      <c r="AB312" s="86"/>
    </row>
    <row r="313" spans="5:28">
      <c r="E313" s="86"/>
      <c r="G313" s="86"/>
      <c r="I313" s="86"/>
      <c r="L313" s="86"/>
      <c r="Q313" s="86"/>
      <c r="S313" s="86"/>
      <c r="W313" s="86"/>
      <c r="Y313" s="86"/>
      <c r="Z313" s="86"/>
      <c r="AB313" s="86"/>
    </row>
    <row r="314" spans="5:28">
      <c r="E314" s="86"/>
      <c r="G314" s="86"/>
      <c r="I314" s="86"/>
      <c r="L314" s="86"/>
      <c r="Q314" s="86"/>
      <c r="S314" s="86"/>
      <c r="W314" s="86"/>
      <c r="Y314" s="86"/>
      <c r="Z314" s="86"/>
      <c r="AB314" s="86"/>
    </row>
    <row r="315" spans="5:28">
      <c r="E315" s="86"/>
      <c r="G315" s="86"/>
      <c r="I315" s="86"/>
      <c r="L315" s="86"/>
      <c r="Q315" s="86"/>
      <c r="S315" s="86"/>
      <c r="W315" s="86"/>
      <c r="Y315" s="86"/>
      <c r="Z315" s="86"/>
      <c r="AB315" s="86"/>
    </row>
    <row r="316" spans="5:28">
      <c r="E316" s="86"/>
      <c r="G316" s="86"/>
      <c r="I316" s="86"/>
      <c r="L316" s="86"/>
      <c r="Q316" s="86"/>
      <c r="S316" s="86"/>
      <c r="W316" s="86"/>
      <c r="Y316" s="86"/>
      <c r="Z316" s="86"/>
      <c r="AB316" s="86"/>
    </row>
    <row r="317" spans="5:28">
      <c r="E317" s="86"/>
      <c r="G317" s="86"/>
      <c r="I317" s="86"/>
      <c r="L317" s="86"/>
      <c r="Q317" s="86"/>
      <c r="S317" s="86"/>
      <c r="W317" s="86"/>
      <c r="Y317" s="86"/>
      <c r="Z317" s="86"/>
      <c r="AB317" s="86"/>
    </row>
    <row r="318" spans="5:28">
      <c r="E318" s="86"/>
      <c r="G318" s="86"/>
      <c r="I318" s="86"/>
      <c r="L318" s="86"/>
      <c r="Q318" s="86"/>
      <c r="S318" s="86"/>
      <c r="W318" s="86"/>
      <c r="Y318" s="86"/>
      <c r="Z318" s="86"/>
      <c r="AB318" s="86"/>
    </row>
    <row r="319" spans="5:28">
      <c r="E319" s="86"/>
      <c r="G319" s="86"/>
      <c r="I319" s="86"/>
      <c r="L319" s="86"/>
      <c r="Q319" s="86"/>
      <c r="S319" s="86"/>
      <c r="W319" s="86"/>
      <c r="Y319" s="86"/>
      <c r="Z319" s="86"/>
      <c r="AB319" s="86"/>
    </row>
    <row r="320" spans="5:28">
      <c r="E320" s="86"/>
      <c r="G320" s="86"/>
      <c r="I320" s="86"/>
      <c r="L320" s="86"/>
      <c r="Q320" s="86"/>
      <c r="S320" s="86"/>
      <c r="W320" s="86"/>
      <c r="Y320" s="86"/>
      <c r="Z320" s="86"/>
      <c r="AB320" s="86"/>
    </row>
    <row r="321" s="86" customFormat="1"/>
    <row r="322" s="86" customFormat="1"/>
    <row r="323" s="86" customFormat="1"/>
    <row r="324" s="86" customFormat="1"/>
    <row r="325" s="86" customFormat="1"/>
    <row r="326" s="86" customFormat="1"/>
    <row r="327" s="86" customFormat="1"/>
    <row r="328" s="86" customFormat="1"/>
    <row r="329" s="86" customFormat="1"/>
    <row r="330" s="86" customFormat="1"/>
    <row r="331" s="86" customFormat="1"/>
    <row r="332" s="86" customFormat="1"/>
    <row r="333" s="86" customFormat="1"/>
    <row r="334" s="86" customFormat="1"/>
    <row r="335" s="86" customFormat="1"/>
    <row r="336" s="86" customFormat="1"/>
    <row r="337" s="86" customFormat="1"/>
    <row r="338" s="86" customFormat="1"/>
    <row r="339" s="86" customFormat="1"/>
    <row r="340" s="86" customFormat="1"/>
    <row r="341" s="86" customFormat="1"/>
    <row r="342" s="86" customFormat="1"/>
    <row r="343" s="86" customFormat="1"/>
    <row r="344" s="86" customFormat="1"/>
    <row r="345" s="86" customFormat="1"/>
    <row r="346" s="86" customFormat="1"/>
    <row r="347" s="86" customFormat="1"/>
    <row r="348" s="86" customFormat="1"/>
    <row r="349" s="86" customFormat="1"/>
    <row r="350" s="86" customFormat="1"/>
    <row r="351" s="86" customFormat="1"/>
    <row r="352" s="86" customFormat="1"/>
    <row r="353" s="86" customFormat="1"/>
    <row r="354" s="86" customFormat="1"/>
    <row r="355" s="86" customFormat="1"/>
    <row r="356" s="86" customFormat="1"/>
    <row r="357" s="86" customFormat="1"/>
    <row r="358" s="86" customFormat="1"/>
    <row r="359" s="86" customFormat="1"/>
    <row r="360" s="86" customFormat="1"/>
    <row r="361" s="86" customFormat="1"/>
    <row r="362" s="86" customFormat="1"/>
    <row r="363" s="86" customFormat="1"/>
    <row r="364" s="86" customFormat="1"/>
    <row r="365" s="86" customFormat="1"/>
    <row r="366" s="86" customFormat="1"/>
    <row r="367" s="86" customFormat="1"/>
    <row r="368" s="86" customFormat="1"/>
    <row r="369" s="86" customFormat="1"/>
    <row r="370" s="86" customFormat="1"/>
    <row r="371" s="86" customFormat="1"/>
    <row r="372" s="86" customFormat="1"/>
    <row r="373" s="86" customFormat="1"/>
    <row r="374" s="86" customFormat="1"/>
    <row r="375" s="86" customFormat="1"/>
    <row r="376" s="86" customFormat="1"/>
    <row r="377" s="86" customFormat="1"/>
    <row r="378" s="86" customFormat="1"/>
    <row r="379" s="86" customFormat="1"/>
    <row r="380" s="86" customFormat="1"/>
    <row r="381" s="86" customFormat="1"/>
    <row r="382" s="86" customFormat="1"/>
    <row r="383" s="86" customFormat="1"/>
    <row r="384" s="86" customFormat="1"/>
    <row r="385" s="86" customFormat="1"/>
    <row r="386" s="86" customFormat="1"/>
    <row r="387" s="86" customFormat="1"/>
    <row r="388" s="86" customFormat="1"/>
    <row r="389" s="86" customFormat="1"/>
    <row r="390" s="86" customFormat="1"/>
    <row r="391" s="86" customFormat="1"/>
    <row r="392" s="86" customFormat="1"/>
    <row r="393" s="86" customFormat="1"/>
    <row r="394" s="86" customFormat="1"/>
    <row r="395" s="86" customFormat="1"/>
    <row r="396" s="86" customFormat="1"/>
    <row r="397" s="86" customFormat="1"/>
    <row r="398" s="86" customFormat="1"/>
    <row r="399" s="86" customFormat="1"/>
    <row r="400" s="86" customFormat="1"/>
    <row r="401" s="86" customFormat="1"/>
    <row r="402" s="86" customFormat="1"/>
    <row r="403" s="86" customFormat="1"/>
    <row r="404" s="86" customFormat="1"/>
    <row r="405" s="86" customFormat="1"/>
    <row r="406" s="86" customFormat="1"/>
    <row r="407" s="86" customFormat="1"/>
    <row r="408" s="86" customFormat="1"/>
    <row r="409" s="86" customFormat="1"/>
    <row r="410" s="86" customFormat="1"/>
    <row r="411" s="86" customFormat="1"/>
    <row r="412" s="86" customFormat="1"/>
    <row r="413" s="86" customFormat="1"/>
    <row r="414" s="86" customFormat="1"/>
    <row r="415" s="86" customFormat="1"/>
    <row r="416" s="86" customFormat="1"/>
    <row r="417" s="86" customFormat="1"/>
    <row r="418" s="86" customFormat="1"/>
    <row r="419" s="86" customFormat="1"/>
    <row r="420" s="86" customFormat="1"/>
    <row r="421" s="86" customFormat="1"/>
    <row r="422" s="86" customFormat="1"/>
    <row r="423" s="86" customFormat="1"/>
    <row r="424" s="86" customFormat="1"/>
    <row r="425" s="86" customFormat="1"/>
    <row r="426" s="86" customFormat="1"/>
    <row r="427" s="86" customFormat="1"/>
    <row r="428" s="86" customFormat="1"/>
    <row r="429" s="86" customFormat="1"/>
    <row r="430" s="86" customFormat="1"/>
    <row r="431" s="86" customFormat="1"/>
    <row r="432" s="86" customFormat="1"/>
    <row r="433" s="86" customFormat="1"/>
    <row r="434" s="86" customFormat="1"/>
    <row r="435" s="86" customFormat="1"/>
    <row r="436" s="86" customFormat="1"/>
    <row r="437" s="86" customFormat="1"/>
    <row r="438" s="86" customFormat="1"/>
    <row r="439" s="86" customFormat="1"/>
    <row r="440" s="86" customFormat="1"/>
    <row r="441" s="86" customFormat="1"/>
    <row r="442" s="86" customFormat="1"/>
    <row r="443" s="86" customFormat="1"/>
    <row r="444" s="86" customFormat="1"/>
    <row r="445" s="86" customFormat="1"/>
    <row r="446" s="86" customFormat="1"/>
    <row r="447" s="86" customFormat="1"/>
    <row r="448" s="86" customFormat="1"/>
    <row r="449" s="86" customFormat="1"/>
    <row r="450" s="86" customFormat="1"/>
    <row r="451" s="86" customFormat="1"/>
    <row r="452" s="86" customFormat="1"/>
    <row r="453" s="86" customFormat="1"/>
    <row r="454" s="86" customFormat="1"/>
    <row r="455" s="86" customFormat="1"/>
    <row r="456" s="86" customFormat="1"/>
    <row r="457" s="86" customFormat="1"/>
    <row r="458" s="86" customFormat="1"/>
    <row r="459" s="86" customFormat="1"/>
    <row r="460" s="86" customFormat="1"/>
    <row r="461" s="86" customFormat="1"/>
    <row r="462" s="86" customFormat="1"/>
    <row r="463" s="86" customFormat="1"/>
    <row r="464" s="86" customFormat="1"/>
    <row r="465" s="86" customFormat="1"/>
    <row r="466" s="86" customFormat="1"/>
    <row r="467" s="86" customFormat="1"/>
    <row r="468" s="86" customFormat="1"/>
    <row r="469" s="86" customFormat="1"/>
    <row r="470" s="86" customFormat="1"/>
    <row r="471" s="86" customFormat="1"/>
    <row r="472" s="86" customFormat="1"/>
    <row r="473" s="86" customFormat="1"/>
    <row r="474" s="86" customFormat="1"/>
    <row r="475" s="86" customFormat="1"/>
    <row r="476" s="86" customFormat="1"/>
    <row r="477" s="86" customFormat="1"/>
    <row r="478" s="86" customFormat="1"/>
    <row r="479" s="86" customFormat="1"/>
    <row r="480" s="86" customFormat="1"/>
    <row r="481" s="86" customFormat="1"/>
    <row r="482" s="86" customFormat="1"/>
    <row r="483" s="86" customFormat="1"/>
    <row r="484" s="86" customFormat="1"/>
    <row r="485" s="86" customFormat="1"/>
    <row r="486" s="86" customFormat="1"/>
    <row r="487" s="86" customFormat="1"/>
    <row r="488" s="86" customFormat="1"/>
    <row r="489" s="86" customFormat="1"/>
    <row r="490" s="86" customFormat="1"/>
    <row r="491" s="86" customFormat="1"/>
    <row r="492" s="86" customFormat="1"/>
    <row r="493" s="86" customFormat="1"/>
    <row r="494" s="86" customFormat="1"/>
    <row r="495" s="86" customFormat="1"/>
    <row r="496" s="86" customFormat="1"/>
    <row r="497" s="86" customFormat="1"/>
    <row r="498" s="86" customFormat="1"/>
    <row r="499" s="86" customFormat="1"/>
    <row r="500" s="86" customFormat="1"/>
    <row r="501" s="86" customFormat="1"/>
    <row r="502" s="86" customFormat="1"/>
    <row r="503" s="86" customFormat="1"/>
    <row r="504" s="86" customFormat="1"/>
    <row r="505" s="86" customFormat="1"/>
    <row r="506" s="86" customFormat="1"/>
    <row r="507" s="86" customFormat="1"/>
    <row r="508" s="86" customFormat="1"/>
    <row r="509" s="86" customFormat="1"/>
    <row r="510" s="86" customFormat="1"/>
    <row r="511" s="86" customFormat="1"/>
    <row r="512" s="86" customFormat="1"/>
    <row r="513" s="86" customFormat="1"/>
    <row r="514" s="86" customFormat="1"/>
    <row r="515" s="86" customFormat="1"/>
    <row r="516" s="86" customFormat="1"/>
    <row r="517" s="86" customFormat="1"/>
    <row r="518" s="86" customFormat="1"/>
    <row r="519" s="86" customFormat="1"/>
    <row r="520" s="86" customFormat="1"/>
    <row r="521" s="86" customFormat="1"/>
    <row r="522" s="86" customFormat="1"/>
    <row r="523" s="86" customFormat="1"/>
    <row r="524" s="86" customFormat="1"/>
    <row r="525" s="86" customFormat="1"/>
    <row r="526" s="86" customFormat="1"/>
    <row r="527" s="86" customFormat="1"/>
    <row r="528" s="86" customFormat="1"/>
    <row r="529" s="86" customFormat="1"/>
    <row r="530" s="86" customFormat="1"/>
    <row r="531" s="86" customFormat="1"/>
    <row r="532" s="86" customFormat="1"/>
    <row r="533" s="86" customFormat="1"/>
    <row r="534" s="86" customFormat="1"/>
    <row r="535" s="86" customFormat="1"/>
    <row r="536" s="86" customFormat="1"/>
    <row r="537" s="86" customFormat="1"/>
    <row r="538" s="86" customFormat="1"/>
    <row r="539" s="86" customFormat="1"/>
    <row r="540" s="86" customFormat="1"/>
    <row r="541" s="86" customFormat="1"/>
    <row r="542" s="86" customFormat="1"/>
    <row r="543" s="86" customFormat="1"/>
    <row r="544" s="86" customFormat="1"/>
    <row r="545" s="86" customFormat="1"/>
    <row r="546" s="86" customFormat="1"/>
    <row r="547" s="86" customFormat="1"/>
    <row r="548" s="86" customFormat="1"/>
    <row r="549" s="86" customFormat="1"/>
    <row r="550" s="86" customFormat="1"/>
    <row r="551" s="86" customFormat="1"/>
    <row r="552" s="86" customFormat="1"/>
    <row r="553" s="86" customFormat="1"/>
    <row r="554" s="86" customFormat="1"/>
    <row r="555" s="86" customFormat="1"/>
    <row r="556" s="86" customFormat="1"/>
    <row r="557" s="86" customFormat="1"/>
    <row r="558" s="86" customFormat="1"/>
    <row r="559" s="86" customFormat="1"/>
    <row r="560" s="86" customFormat="1"/>
    <row r="561" s="86" customFormat="1"/>
    <row r="562" s="86" customFormat="1"/>
    <row r="563" s="86" customFormat="1"/>
    <row r="564" s="86" customFormat="1"/>
    <row r="565" s="86" customFormat="1"/>
    <row r="566" s="86" customFormat="1"/>
    <row r="567" s="86" customFormat="1"/>
    <row r="568" s="86" customFormat="1"/>
    <row r="569" s="86" customFormat="1"/>
    <row r="570" s="86" customFormat="1"/>
    <row r="571" s="86" customFormat="1"/>
    <row r="572" s="86" customFormat="1"/>
    <row r="573" s="86" customFormat="1"/>
    <row r="574" s="86" customFormat="1"/>
    <row r="575" s="86" customFormat="1"/>
    <row r="576" s="86" customFormat="1"/>
    <row r="577" s="86" customFormat="1"/>
    <row r="578" s="86" customFormat="1"/>
    <row r="579" s="86" customFormat="1"/>
    <row r="580" s="86" customFormat="1"/>
    <row r="581" s="86" customFormat="1"/>
    <row r="582" s="86" customFormat="1"/>
    <row r="583" s="86" customFormat="1"/>
    <row r="584" s="86" customFormat="1"/>
    <row r="585" s="86" customFormat="1"/>
    <row r="586" s="86" customFormat="1"/>
    <row r="587" s="86" customFormat="1"/>
    <row r="588" s="86" customFormat="1"/>
    <row r="589" s="86" customFormat="1"/>
    <row r="590" s="86" customFormat="1"/>
    <row r="591" s="86" customFormat="1"/>
    <row r="592" s="86" customFormat="1"/>
    <row r="593" s="86" customFormat="1"/>
    <row r="594" s="86" customFormat="1"/>
    <row r="595" s="86" customFormat="1"/>
    <row r="596" s="86" customFormat="1"/>
    <row r="597" s="86" customFormat="1"/>
    <row r="598" s="86" customFormat="1"/>
    <row r="599" s="86" customFormat="1"/>
    <row r="600" s="86" customFormat="1"/>
    <row r="601" s="86" customFormat="1"/>
    <row r="602" s="86" customFormat="1"/>
    <row r="603" s="86" customFormat="1"/>
    <row r="604" s="86" customFormat="1"/>
    <row r="605" s="86" customFormat="1"/>
    <row r="606" s="86" customFormat="1"/>
    <row r="607" s="86" customFormat="1"/>
    <row r="608" s="86" customFormat="1"/>
    <row r="609" s="86" customFormat="1"/>
    <row r="610" s="86" customFormat="1"/>
    <row r="611" s="86" customFormat="1"/>
    <row r="612" s="86" customFormat="1"/>
    <row r="613" s="86" customFormat="1"/>
    <row r="614" s="86" customFormat="1"/>
    <row r="615" s="86" customFormat="1"/>
    <row r="616" s="86" customFormat="1"/>
    <row r="617" s="86" customFormat="1"/>
    <row r="618" s="86" customFormat="1"/>
    <row r="619" s="86" customFormat="1"/>
    <row r="620" s="86" customFormat="1"/>
    <row r="621" s="86" customFormat="1"/>
    <row r="622" s="86" customFormat="1"/>
    <row r="623" s="86" customFormat="1"/>
    <row r="624" s="86" customFormat="1"/>
    <row r="625" s="86" customFormat="1"/>
    <row r="626" s="86" customFormat="1"/>
    <row r="627" s="86" customFormat="1"/>
    <row r="628" s="86" customFormat="1"/>
    <row r="629" s="86" customFormat="1"/>
    <row r="630" s="86" customFormat="1"/>
    <row r="631" s="86" customFormat="1"/>
    <row r="632" s="86" customFormat="1"/>
    <row r="633" s="86" customFormat="1"/>
    <row r="634" s="86" customFormat="1"/>
    <row r="635" s="86" customFormat="1"/>
    <row r="636" s="86" customFormat="1"/>
    <row r="637" s="86" customFormat="1"/>
    <row r="638" s="86" customFormat="1"/>
    <row r="639" s="86" customFormat="1"/>
    <row r="640" s="86" customFormat="1"/>
    <row r="641" s="86" customFormat="1"/>
    <row r="642" s="86" customFormat="1"/>
    <row r="643" s="86" customFormat="1"/>
    <row r="644" s="86" customFormat="1"/>
    <row r="645" s="86" customFormat="1"/>
    <row r="646" s="86" customFormat="1"/>
    <row r="647" s="86" customFormat="1"/>
    <row r="648" s="86" customFormat="1"/>
    <row r="649" s="86" customFormat="1"/>
    <row r="650" s="86" customFormat="1"/>
    <row r="651" s="86" customFormat="1"/>
    <row r="652" s="86" customFormat="1"/>
    <row r="653" s="86" customFormat="1"/>
    <row r="654" s="86" customFormat="1"/>
    <row r="655" s="86" customFormat="1"/>
    <row r="656" s="86" customFormat="1"/>
    <row r="657" s="86" customFormat="1"/>
    <row r="658" s="86" customFormat="1"/>
    <row r="659" s="86" customFormat="1"/>
    <row r="660" s="86" customFormat="1"/>
    <row r="661" s="86" customFormat="1"/>
    <row r="662" s="86" customFormat="1"/>
    <row r="663" s="86" customFormat="1"/>
    <row r="664" s="86" customFormat="1"/>
    <row r="665" s="86" customFormat="1"/>
    <row r="666" s="86" customFormat="1"/>
    <row r="667" s="86" customFormat="1"/>
    <row r="668" s="86" customFormat="1"/>
    <row r="669" s="86" customFormat="1"/>
    <row r="670" s="86" customFormat="1"/>
    <row r="671" s="86" customFormat="1"/>
    <row r="672" s="86" customFormat="1"/>
    <row r="673" s="86" customFormat="1"/>
    <row r="674" s="86" customFormat="1"/>
    <row r="675" s="86" customFormat="1"/>
    <row r="676" s="86" customFormat="1"/>
    <row r="677" s="86" customFormat="1"/>
    <row r="678" s="86" customFormat="1"/>
    <row r="679" s="86" customFormat="1"/>
    <row r="680" s="86" customFormat="1"/>
    <row r="681" s="86" customFormat="1"/>
    <row r="682" s="86" customFormat="1"/>
    <row r="683" s="86" customFormat="1"/>
    <row r="684" s="86" customFormat="1"/>
    <row r="685" s="86" customFormat="1"/>
    <row r="686" s="86" customFormat="1"/>
    <row r="687" s="86" customFormat="1"/>
    <row r="688" s="86" customFormat="1"/>
    <row r="689" s="86" customFormat="1"/>
    <row r="690" s="86" customFormat="1"/>
    <row r="691" s="86" customFormat="1"/>
    <row r="692" s="86" customFormat="1"/>
    <row r="693" s="86" customFormat="1"/>
    <row r="694" s="86" customFormat="1"/>
    <row r="695" s="86" customFormat="1"/>
    <row r="696" s="86" customFormat="1"/>
    <row r="697" s="86" customFormat="1"/>
    <row r="698" s="86" customFormat="1"/>
    <row r="699" s="86" customFormat="1"/>
    <row r="700" s="86" customFormat="1"/>
    <row r="701" s="86" customFormat="1"/>
    <row r="702" s="86" customFormat="1"/>
    <row r="703" s="86" customFormat="1"/>
    <row r="704" s="86" customFormat="1"/>
    <row r="705" s="86" customFormat="1"/>
    <row r="706" s="86" customFormat="1"/>
    <row r="707" s="86" customFormat="1"/>
    <row r="708" s="86" customFormat="1"/>
    <row r="709" s="86" customFormat="1"/>
    <row r="710" s="86" customFormat="1"/>
    <row r="711" s="86" customFormat="1"/>
    <row r="712" s="86" customFormat="1"/>
    <row r="713" s="86" customFormat="1"/>
    <row r="714" s="86" customFormat="1"/>
    <row r="715" s="86" customFormat="1"/>
    <row r="716" s="86" customFormat="1"/>
    <row r="717" s="86" customFormat="1"/>
    <row r="718" s="86" customFormat="1"/>
    <row r="719" s="86" customFormat="1"/>
    <row r="720" s="86" customFormat="1"/>
    <row r="721" s="86" customFormat="1"/>
    <row r="722" s="86" customFormat="1"/>
    <row r="723" s="86" customFormat="1"/>
    <row r="724" s="86" customFormat="1"/>
    <row r="725" s="86" customFormat="1"/>
    <row r="726" s="86" customFormat="1"/>
    <row r="727" s="86" customFormat="1"/>
    <row r="728" s="86" customFormat="1"/>
    <row r="729" s="86" customFormat="1"/>
    <row r="730" s="86" customFormat="1"/>
    <row r="731" s="86" customFormat="1"/>
    <row r="732" s="86" customFormat="1"/>
    <row r="733" s="86" customFormat="1"/>
    <row r="734" s="86" customFormat="1"/>
    <row r="735" s="86" customFormat="1"/>
    <row r="736" s="86" customFormat="1"/>
    <row r="737" s="86" customFormat="1"/>
    <row r="738" s="86" customFormat="1"/>
    <row r="739" s="86" customFormat="1"/>
    <row r="740" s="86" customFormat="1"/>
    <row r="741" s="86" customFormat="1"/>
    <row r="742" s="86" customFormat="1"/>
    <row r="743" s="86" customFormat="1"/>
    <row r="744" s="86" customFormat="1"/>
    <row r="745" s="86" customFormat="1"/>
    <row r="746" s="86" customFormat="1"/>
    <row r="747" s="86" customFormat="1"/>
    <row r="748" s="86" customFormat="1"/>
    <row r="749" s="86" customFormat="1"/>
    <row r="750" s="86" customFormat="1"/>
    <row r="751" s="86" customFormat="1"/>
    <row r="752" s="86" customFormat="1"/>
    <row r="753" s="86" customFormat="1"/>
    <row r="754" s="86" customFormat="1"/>
    <row r="755" s="86" customFormat="1"/>
    <row r="756" s="86" customFormat="1"/>
    <row r="757" s="86" customFormat="1"/>
    <row r="758" s="86" customFormat="1"/>
    <row r="759" s="86" customFormat="1"/>
    <row r="760" s="86" customFormat="1"/>
    <row r="761" s="86" customFormat="1"/>
    <row r="762" s="86" customFormat="1"/>
    <row r="763" s="86" customFormat="1"/>
    <row r="764" s="86" customFormat="1"/>
    <row r="765" s="86" customFormat="1"/>
    <row r="766" s="86" customFormat="1"/>
    <row r="767" s="86" customFormat="1"/>
    <row r="768" s="86" customFormat="1"/>
    <row r="769" s="86" customFormat="1"/>
    <row r="770" s="86" customFormat="1"/>
    <row r="771" s="86" customFormat="1"/>
    <row r="772" s="86" customFormat="1"/>
    <row r="773" s="86" customFormat="1"/>
    <row r="774" s="86" customFormat="1"/>
    <row r="775" s="86" customFormat="1"/>
    <row r="776" s="86" customFormat="1"/>
    <row r="777" s="86" customFormat="1"/>
    <row r="778" s="86" customFormat="1"/>
    <row r="779" s="86" customFormat="1"/>
    <row r="780" s="86" customFormat="1"/>
    <row r="781" s="86" customFormat="1"/>
    <row r="782" s="86" customFormat="1"/>
    <row r="783" s="86" customFormat="1"/>
    <row r="784" s="86" customFormat="1"/>
    <row r="785" s="86" customFormat="1"/>
    <row r="786" s="86" customFormat="1"/>
    <row r="787" s="86" customFormat="1"/>
    <row r="788" s="86" customFormat="1"/>
    <row r="789" s="86" customFormat="1"/>
    <row r="790" s="86" customFormat="1"/>
    <row r="791" s="86" customFormat="1"/>
    <row r="792" s="86" customFormat="1"/>
    <row r="793" s="86" customFormat="1"/>
    <row r="794" s="86" customFormat="1"/>
    <row r="795" s="86" customFormat="1"/>
    <row r="796" s="86" customFormat="1"/>
    <row r="797" s="86" customFormat="1"/>
    <row r="798" s="86" customFormat="1"/>
    <row r="799" s="86" customFormat="1"/>
    <row r="800" s="86" customFormat="1"/>
    <row r="801" s="86" customFormat="1"/>
    <row r="802" s="86" customFormat="1"/>
    <row r="803" s="86" customFormat="1"/>
    <row r="804" s="86" customFormat="1"/>
    <row r="805" s="86" customFormat="1"/>
    <row r="806" s="86" customFormat="1"/>
    <row r="807" s="86" customFormat="1"/>
    <row r="808" s="86" customFormat="1"/>
    <row r="809" s="86" customFormat="1"/>
    <row r="810" s="86" customFormat="1"/>
    <row r="811" s="86" customFormat="1"/>
    <row r="812" s="86" customFormat="1"/>
    <row r="813" s="86" customFormat="1"/>
    <row r="814" s="86" customFormat="1"/>
    <row r="815" s="86" customFormat="1"/>
    <row r="816" s="86" customFormat="1"/>
    <row r="817" s="86" customFormat="1"/>
    <row r="818" s="86" customFormat="1"/>
    <row r="819" s="86" customFormat="1"/>
    <row r="820" s="86" customFormat="1"/>
    <row r="821" s="86" customFormat="1"/>
    <row r="822" s="86" customFormat="1"/>
    <row r="823" s="86" customFormat="1"/>
    <row r="824" s="86" customFormat="1"/>
    <row r="825" s="86" customFormat="1"/>
    <row r="826" s="86" customFormat="1"/>
    <row r="827" s="86" customFormat="1"/>
    <row r="828" s="86" customFormat="1"/>
    <row r="829" s="86" customFormat="1"/>
    <row r="830" s="86" customFormat="1"/>
    <row r="831" s="86" customFormat="1"/>
    <row r="832" s="86" customFormat="1"/>
    <row r="833" s="86" customFormat="1"/>
    <row r="834" s="86" customFormat="1"/>
    <row r="835" s="86" customFormat="1"/>
    <row r="836" s="86" customFormat="1"/>
    <row r="837" s="86" customFormat="1"/>
    <row r="838" s="86" customFormat="1"/>
    <row r="839" s="86" customFormat="1"/>
    <row r="840" s="86" customFormat="1"/>
    <row r="841" s="86" customFormat="1"/>
    <row r="842" s="86" customFormat="1"/>
    <row r="843" s="86" customFormat="1"/>
    <row r="844" s="86" customFormat="1"/>
    <row r="845" s="86" customFormat="1"/>
    <row r="846" s="86" customFormat="1"/>
    <row r="847" s="86" customFormat="1"/>
    <row r="848" s="86" customFormat="1"/>
    <row r="849" s="86" customFormat="1"/>
    <row r="850" s="86" customFormat="1"/>
    <row r="851" s="86" customFormat="1"/>
    <row r="852" s="86" customFormat="1"/>
    <row r="853" s="86" customFormat="1"/>
    <row r="854" s="86" customFormat="1"/>
    <row r="855" s="86" customFormat="1"/>
    <row r="856" s="86" customFormat="1"/>
    <row r="857" s="86" customFormat="1"/>
    <row r="858" s="86" customFormat="1"/>
    <row r="859" s="86" customFormat="1"/>
    <row r="860" s="86" customFormat="1"/>
    <row r="861" s="86" customFormat="1"/>
    <row r="862" s="86" customFormat="1"/>
    <row r="863" s="86" customFormat="1"/>
    <row r="864" s="86" customFormat="1"/>
    <row r="865" spans="1:28">
      <c r="E865" s="86"/>
      <c r="G865" s="86"/>
      <c r="I865" s="86"/>
      <c r="L865" s="86"/>
      <c r="Q865" s="86"/>
      <c r="S865" s="86"/>
      <c r="W865" s="86"/>
      <c r="Y865" s="86"/>
      <c r="Z865" s="86"/>
      <c r="AB865" s="86"/>
    </row>
    <row r="866" spans="1:28">
      <c r="E866" s="86"/>
      <c r="G866" s="86"/>
      <c r="I866" s="86"/>
      <c r="L866" s="86"/>
      <c r="Q866" s="86"/>
      <c r="S866" s="86"/>
      <c r="W866" s="86"/>
      <c r="Y866" s="86"/>
      <c r="Z866" s="86"/>
      <c r="AB866" s="86"/>
    </row>
    <row r="867" spans="1:28">
      <c r="E867" s="86"/>
      <c r="G867" s="86"/>
      <c r="I867" s="86"/>
      <c r="L867" s="86"/>
      <c r="Q867" s="86"/>
      <c r="S867" s="86"/>
      <c r="W867" s="86"/>
      <c r="Y867" s="86"/>
      <c r="Z867" s="86"/>
      <c r="AB867" s="86"/>
    </row>
    <row r="868" spans="1:28">
      <c r="A868" s="27"/>
      <c r="C868" s="27"/>
      <c r="K868" s="27"/>
      <c r="M868" s="27"/>
      <c r="O868" s="27"/>
      <c r="T868" s="27"/>
      <c r="U868" s="27"/>
      <c r="V868" s="27"/>
      <c r="X868" s="27"/>
      <c r="AA868" s="27"/>
    </row>
    <row r="869" spans="1:28">
      <c r="A869" s="27"/>
      <c r="C869" s="27"/>
      <c r="K869" s="27"/>
      <c r="M869" s="27"/>
      <c r="O869" s="27"/>
      <c r="T869" s="27"/>
      <c r="U869" s="27"/>
      <c r="V869" s="27"/>
      <c r="X869" s="27"/>
      <c r="AA869" s="27"/>
    </row>
    <row r="870" spans="1:28">
      <c r="A870" s="27"/>
      <c r="C870" s="27"/>
      <c r="K870" s="27"/>
      <c r="M870" s="27"/>
      <c r="O870" s="27"/>
      <c r="T870" s="27"/>
      <c r="U870" s="27"/>
      <c r="V870" s="27"/>
      <c r="X870" s="27"/>
      <c r="AA870" s="27"/>
    </row>
    <row r="871" spans="1:28">
      <c r="A871" s="27"/>
      <c r="C871" s="27"/>
      <c r="K871" s="27"/>
      <c r="M871" s="27"/>
      <c r="O871" s="27"/>
      <c r="T871" s="27"/>
      <c r="U871" s="27"/>
      <c r="V871" s="27"/>
      <c r="X871" s="27"/>
      <c r="AA871" s="27"/>
    </row>
    <row r="872" spans="1:28">
      <c r="A872" s="27"/>
      <c r="C872" s="27"/>
      <c r="K872" s="27"/>
      <c r="M872" s="27"/>
      <c r="O872" s="27"/>
      <c r="T872" s="27"/>
      <c r="U872" s="27"/>
      <c r="V872" s="27"/>
      <c r="X872" s="27"/>
      <c r="AA872" s="27"/>
    </row>
    <row r="873" spans="1:28">
      <c r="A873" s="27"/>
      <c r="C873" s="27"/>
      <c r="K873" s="27"/>
      <c r="M873" s="27"/>
      <c r="O873" s="27"/>
      <c r="T873" s="27"/>
      <c r="U873" s="27"/>
      <c r="V873" s="27"/>
      <c r="X873" s="27"/>
      <c r="AA873" s="27"/>
    </row>
    <row r="874" spans="1:28">
      <c r="A874" s="27"/>
      <c r="C874" s="27"/>
      <c r="K874" s="27"/>
      <c r="M874" s="27"/>
      <c r="O874" s="27"/>
      <c r="T874" s="27"/>
      <c r="U874" s="27"/>
      <c r="V874" s="27"/>
      <c r="X874" s="27"/>
      <c r="AA874" s="27"/>
    </row>
    <row r="875" spans="1:28">
      <c r="A875" s="27"/>
      <c r="C875" s="27"/>
      <c r="K875" s="27"/>
      <c r="M875" s="27"/>
      <c r="O875" s="27"/>
      <c r="T875" s="27"/>
      <c r="U875" s="27"/>
      <c r="V875" s="27"/>
      <c r="X875" s="27"/>
      <c r="AA875" s="27"/>
    </row>
    <row r="876" spans="1:28">
      <c r="A876" s="27"/>
      <c r="C876" s="27"/>
      <c r="K876" s="27"/>
      <c r="M876" s="27"/>
      <c r="O876" s="27"/>
      <c r="T876" s="27"/>
      <c r="U876" s="27"/>
      <c r="V876" s="27"/>
      <c r="X876" s="27"/>
      <c r="AA876" s="27"/>
    </row>
    <row r="877" spans="1:28">
      <c r="A877" s="27"/>
      <c r="C877" s="27"/>
      <c r="K877" s="27"/>
      <c r="M877" s="27"/>
      <c r="O877" s="27"/>
      <c r="T877" s="27"/>
      <c r="U877" s="27"/>
      <c r="V877" s="27"/>
      <c r="X877" s="27"/>
      <c r="AA877" s="27"/>
    </row>
    <row r="878" spans="1:28">
      <c r="A878" s="27"/>
      <c r="C878" s="27"/>
      <c r="K878" s="27"/>
      <c r="M878" s="27"/>
      <c r="O878" s="27"/>
      <c r="T878" s="27"/>
      <c r="U878" s="27"/>
      <c r="V878" s="27"/>
      <c r="X878" s="27"/>
      <c r="AA878" s="27"/>
    </row>
    <row r="879" spans="1:28">
      <c r="A879" s="27"/>
      <c r="C879" s="27"/>
      <c r="K879" s="27"/>
      <c r="M879" s="27"/>
      <c r="O879" s="27"/>
      <c r="T879" s="27"/>
      <c r="U879" s="27"/>
      <c r="V879" s="27"/>
      <c r="X879" s="27"/>
      <c r="AA879" s="27"/>
    </row>
    <row r="880" spans="1:28">
      <c r="A880" s="27"/>
      <c r="C880" s="27"/>
      <c r="K880" s="27"/>
      <c r="M880" s="27"/>
      <c r="O880" s="27"/>
      <c r="T880" s="27"/>
      <c r="U880" s="27"/>
      <c r="V880" s="27"/>
      <c r="X880" s="27"/>
      <c r="AA880" s="27"/>
    </row>
    <row r="881" spans="1:27">
      <c r="A881" s="27"/>
      <c r="C881" s="27"/>
      <c r="K881" s="27"/>
      <c r="M881" s="27"/>
      <c r="O881" s="27"/>
      <c r="T881" s="27"/>
      <c r="U881" s="27"/>
      <c r="V881" s="27"/>
      <c r="X881" s="27"/>
      <c r="AA881" s="27"/>
    </row>
    <row r="882" spans="1:27">
      <c r="A882" s="27"/>
      <c r="C882" s="27"/>
      <c r="K882" s="27"/>
      <c r="M882" s="27"/>
      <c r="O882" s="27"/>
      <c r="T882" s="27"/>
      <c r="U882" s="27"/>
      <c r="V882" s="27"/>
      <c r="X882" s="27"/>
      <c r="AA882" s="27"/>
    </row>
    <row r="883" spans="1:27">
      <c r="A883" s="27"/>
      <c r="C883" s="27"/>
      <c r="K883" s="27"/>
      <c r="M883" s="27"/>
      <c r="O883" s="27"/>
      <c r="T883" s="27"/>
      <c r="U883" s="27"/>
      <c r="V883" s="27"/>
      <c r="X883" s="27"/>
      <c r="AA883" s="27"/>
    </row>
    <row r="884" spans="1:27">
      <c r="A884" s="27"/>
      <c r="C884" s="27"/>
      <c r="K884" s="27"/>
      <c r="M884" s="27"/>
      <c r="O884" s="27"/>
      <c r="T884" s="27"/>
      <c r="U884" s="27"/>
      <c r="V884" s="27"/>
      <c r="X884" s="27"/>
      <c r="AA884" s="27"/>
    </row>
    <row r="885" spans="1:27">
      <c r="A885" s="27"/>
      <c r="C885" s="27"/>
      <c r="K885" s="27"/>
      <c r="M885" s="27"/>
      <c r="O885" s="27"/>
      <c r="T885" s="27"/>
      <c r="U885" s="27"/>
      <c r="V885" s="27"/>
      <c r="X885" s="27"/>
      <c r="AA885" s="27"/>
    </row>
    <row r="886" spans="1:27">
      <c r="A886" s="27"/>
      <c r="C886" s="27"/>
      <c r="K886" s="27"/>
      <c r="M886" s="27"/>
      <c r="O886" s="27"/>
      <c r="T886" s="27"/>
      <c r="U886" s="27"/>
      <c r="V886" s="27"/>
      <c r="X886" s="27"/>
      <c r="AA886" s="27"/>
    </row>
    <row r="887" spans="1:27">
      <c r="A887" s="27"/>
      <c r="C887" s="27"/>
      <c r="K887" s="27"/>
      <c r="M887" s="27"/>
      <c r="O887" s="27"/>
      <c r="T887" s="27"/>
      <c r="U887" s="27"/>
      <c r="V887" s="27"/>
      <c r="X887" s="27"/>
      <c r="AA887" s="27"/>
    </row>
    <row r="888" spans="1:27">
      <c r="A888" s="27"/>
      <c r="C888" s="27"/>
      <c r="K888" s="27"/>
      <c r="M888" s="27"/>
      <c r="O888" s="27"/>
      <c r="T888" s="27"/>
      <c r="U888" s="27"/>
      <c r="V888" s="27"/>
      <c r="X888" s="27"/>
      <c r="AA888" s="27"/>
    </row>
    <row r="889" spans="1:27">
      <c r="A889" s="27"/>
      <c r="C889" s="27"/>
      <c r="K889" s="27"/>
      <c r="M889" s="27"/>
      <c r="O889" s="27"/>
      <c r="T889" s="27"/>
      <c r="U889" s="27"/>
      <c r="V889" s="27"/>
      <c r="X889" s="27"/>
      <c r="AA889" s="27"/>
    </row>
    <row r="890" spans="1:27">
      <c r="A890" s="27"/>
      <c r="C890" s="27"/>
      <c r="K890" s="27"/>
      <c r="M890" s="27"/>
      <c r="O890" s="27"/>
      <c r="T890" s="27"/>
      <c r="U890" s="27"/>
      <c r="V890" s="27"/>
      <c r="X890" s="27"/>
      <c r="AA890" s="27"/>
    </row>
    <row r="891" spans="1:27">
      <c r="A891" s="27"/>
      <c r="C891" s="27"/>
      <c r="K891" s="27"/>
      <c r="M891" s="27"/>
      <c r="O891" s="27"/>
      <c r="T891" s="27"/>
      <c r="U891" s="27"/>
      <c r="V891" s="27"/>
      <c r="X891" s="27"/>
      <c r="AA891" s="27"/>
    </row>
    <row r="892" spans="1:27">
      <c r="A892" s="27"/>
      <c r="C892" s="27"/>
      <c r="K892" s="27"/>
      <c r="M892" s="27"/>
      <c r="O892" s="27"/>
      <c r="T892" s="27"/>
      <c r="U892" s="27"/>
      <c r="V892" s="27"/>
      <c r="X892" s="27"/>
      <c r="AA892" s="27"/>
    </row>
    <row r="893" spans="1:27">
      <c r="A893" s="27"/>
      <c r="C893" s="27"/>
      <c r="K893" s="27"/>
      <c r="M893" s="27"/>
      <c r="O893" s="27"/>
      <c r="T893" s="27"/>
      <c r="U893" s="27"/>
      <c r="V893" s="27"/>
      <c r="X893" s="27"/>
      <c r="AA893" s="27"/>
    </row>
    <row r="894" spans="1:27">
      <c r="A894" s="27"/>
      <c r="C894" s="27"/>
      <c r="K894" s="27"/>
      <c r="M894" s="27"/>
      <c r="O894" s="27"/>
      <c r="T894" s="27"/>
      <c r="U894" s="27"/>
      <c r="V894" s="27"/>
      <c r="X894" s="27"/>
      <c r="AA894" s="27"/>
    </row>
    <row r="895" spans="1:27">
      <c r="A895" s="27"/>
      <c r="C895" s="27"/>
      <c r="K895" s="27"/>
      <c r="M895" s="27"/>
      <c r="O895" s="27"/>
      <c r="T895" s="27"/>
      <c r="U895" s="27"/>
      <c r="V895" s="27"/>
      <c r="X895" s="27"/>
      <c r="AA895" s="27"/>
    </row>
    <row r="896" spans="1:27">
      <c r="A896" s="27"/>
      <c r="C896" s="27"/>
      <c r="K896" s="27"/>
      <c r="M896" s="27"/>
      <c r="O896" s="27"/>
      <c r="T896" s="27"/>
      <c r="U896" s="27"/>
      <c r="V896" s="27"/>
      <c r="X896" s="27"/>
      <c r="AA896" s="27"/>
    </row>
    <row r="897" spans="1:27">
      <c r="A897" s="27"/>
      <c r="C897" s="27"/>
      <c r="K897" s="27"/>
      <c r="M897" s="27"/>
      <c r="O897" s="27"/>
      <c r="T897" s="27"/>
      <c r="U897" s="27"/>
      <c r="V897" s="27"/>
      <c r="X897" s="27"/>
      <c r="AA897" s="27"/>
    </row>
    <row r="898" spans="1:27">
      <c r="A898" s="27"/>
      <c r="C898" s="27"/>
      <c r="K898" s="27"/>
      <c r="M898" s="27"/>
      <c r="O898" s="27"/>
      <c r="T898" s="27"/>
      <c r="U898" s="27"/>
      <c r="V898" s="27"/>
      <c r="X898" s="27"/>
      <c r="AA898" s="27"/>
    </row>
    <row r="899" spans="1:27">
      <c r="A899" s="27"/>
      <c r="C899" s="27"/>
      <c r="K899" s="27"/>
      <c r="M899" s="27"/>
      <c r="O899" s="27"/>
      <c r="T899" s="27"/>
      <c r="U899" s="27"/>
      <c r="V899" s="27"/>
      <c r="X899" s="27"/>
      <c r="AA899" s="27"/>
    </row>
    <row r="900" spans="1:27">
      <c r="A900" s="27"/>
      <c r="C900" s="27"/>
      <c r="K900" s="27"/>
      <c r="M900" s="27"/>
      <c r="O900" s="27"/>
      <c r="T900" s="27"/>
      <c r="U900" s="27"/>
      <c r="V900" s="27"/>
      <c r="X900" s="27"/>
      <c r="AA900" s="27"/>
    </row>
    <row r="901" spans="1:27">
      <c r="A901" s="27"/>
      <c r="C901" s="27"/>
      <c r="K901" s="27"/>
      <c r="M901" s="27"/>
      <c r="O901" s="27"/>
      <c r="T901" s="27"/>
      <c r="U901" s="27"/>
      <c r="V901" s="27"/>
      <c r="X901" s="27"/>
      <c r="AA901" s="27"/>
    </row>
    <row r="902" spans="1:27">
      <c r="A902" s="27"/>
      <c r="C902" s="27"/>
      <c r="K902" s="27"/>
      <c r="M902" s="27"/>
      <c r="O902" s="27"/>
      <c r="T902" s="27"/>
      <c r="U902" s="27"/>
      <c r="V902" s="27"/>
      <c r="X902" s="27"/>
      <c r="AA902" s="27"/>
    </row>
    <row r="903" spans="1:27">
      <c r="A903" s="27"/>
      <c r="C903" s="27"/>
      <c r="K903" s="27"/>
      <c r="M903" s="27"/>
      <c r="O903" s="27"/>
      <c r="T903" s="27"/>
      <c r="U903" s="27"/>
      <c r="V903" s="27"/>
      <c r="X903" s="27"/>
      <c r="AA903" s="27"/>
    </row>
    <row r="904" spans="1:27">
      <c r="A904" s="27"/>
      <c r="C904" s="27"/>
      <c r="K904" s="27"/>
      <c r="M904" s="27"/>
      <c r="O904" s="27"/>
      <c r="T904" s="27"/>
      <c r="U904" s="27"/>
      <c r="V904" s="27"/>
      <c r="X904" s="27"/>
      <c r="AA904" s="27"/>
    </row>
    <row r="905" spans="1:27">
      <c r="A905" s="27"/>
      <c r="C905" s="27"/>
      <c r="K905" s="27"/>
      <c r="M905" s="27"/>
      <c r="O905" s="27"/>
      <c r="T905" s="27"/>
      <c r="U905" s="27"/>
      <c r="V905" s="27"/>
      <c r="X905" s="27"/>
      <c r="AA905" s="27"/>
    </row>
    <row r="906" spans="1:27">
      <c r="A906" s="27"/>
      <c r="C906" s="27"/>
      <c r="K906" s="27"/>
      <c r="M906" s="27"/>
      <c r="O906" s="27"/>
      <c r="T906" s="27"/>
      <c r="U906" s="27"/>
      <c r="V906" s="27"/>
      <c r="X906" s="27"/>
      <c r="AA906" s="27"/>
    </row>
    <row r="907" spans="1:27">
      <c r="A907" s="27"/>
      <c r="C907" s="27"/>
      <c r="K907" s="27"/>
      <c r="M907" s="27"/>
      <c r="O907" s="27"/>
      <c r="T907" s="27"/>
      <c r="U907" s="27"/>
      <c r="V907" s="27"/>
      <c r="X907" s="27"/>
      <c r="AA907" s="27"/>
    </row>
    <row r="908" spans="1:27">
      <c r="A908" s="27"/>
      <c r="C908" s="27"/>
      <c r="K908" s="27"/>
      <c r="M908" s="27"/>
      <c r="O908" s="27"/>
      <c r="T908" s="27"/>
      <c r="U908" s="27"/>
      <c r="V908" s="27"/>
      <c r="X908" s="27"/>
      <c r="AA908" s="27"/>
    </row>
    <row r="909" spans="1:27">
      <c r="A909" s="27"/>
      <c r="C909" s="27"/>
      <c r="K909" s="27"/>
      <c r="M909" s="27"/>
      <c r="O909" s="27"/>
      <c r="T909" s="27"/>
      <c r="U909" s="27"/>
      <c r="V909" s="27"/>
      <c r="X909" s="27"/>
      <c r="AA909" s="27"/>
    </row>
    <row r="910" spans="1:27">
      <c r="A910" s="27"/>
      <c r="C910" s="27"/>
      <c r="K910" s="27"/>
      <c r="M910" s="27"/>
      <c r="O910" s="27"/>
      <c r="T910" s="27"/>
      <c r="U910" s="27"/>
      <c r="V910" s="27"/>
      <c r="X910" s="27"/>
      <c r="AA910" s="27"/>
    </row>
    <row r="911" spans="1:27">
      <c r="A911" s="27"/>
      <c r="C911" s="27"/>
      <c r="K911" s="27"/>
      <c r="M911" s="27"/>
      <c r="O911" s="27"/>
      <c r="T911" s="27"/>
      <c r="U911" s="27"/>
      <c r="V911" s="27"/>
      <c r="X911" s="27"/>
      <c r="AA911" s="27"/>
    </row>
    <row r="912" spans="1:27">
      <c r="A912" s="27"/>
      <c r="C912" s="27"/>
      <c r="K912" s="27"/>
      <c r="M912" s="27"/>
      <c r="O912" s="27"/>
      <c r="T912" s="27"/>
      <c r="U912" s="27"/>
      <c r="V912" s="27"/>
      <c r="X912" s="27"/>
      <c r="AA912" s="27"/>
    </row>
    <row r="913" spans="1:27">
      <c r="A913" s="27"/>
      <c r="C913" s="27"/>
      <c r="K913" s="27"/>
      <c r="M913" s="27"/>
      <c r="O913" s="27"/>
      <c r="T913" s="27"/>
      <c r="U913" s="27"/>
      <c r="V913" s="27"/>
      <c r="X913" s="27"/>
      <c r="AA913" s="27"/>
    </row>
    <row r="914" spans="1:27">
      <c r="A914" s="27"/>
      <c r="C914" s="27"/>
      <c r="K914" s="27"/>
      <c r="M914" s="27"/>
      <c r="O914" s="27"/>
      <c r="T914" s="27"/>
      <c r="U914" s="27"/>
      <c r="V914" s="27"/>
      <c r="X914" s="27"/>
      <c r="AA914" s="27"/>
    </row>
    <row r="915" spans="1:27">
      <c r="A915" s="27"/>
      <c r="C915" s="27"/>
      <c r="K915" s="27"/>
      <c r="M915" s="27"/>
      <c r="O915" s="27"/>
      <c r="T915" s="27"/>
      <c r="U915" s="27"/>
      <c r="V915" s="27"/>
      <c r="X915" s="27"/>
      <c r="AA915" s="27"/>
    </row>
    <row r="916" spans="1:27">
      <c r="A916" s="27"/>
      <c r="C916" s="27"/>
      <c r="K916" s="27"/>
      <c r="M916" s="27"/>
      <c r="O916" s="27"/>
      <c r="T916" s="27"/>
      <c r="U916" s="27"/>
      <c r="V916" s="27"/>
      <c r="X916" s="27"/>
      <c r="AA916" s="27"/>
    </row>
    <row r="917" spans="1:27">
      <c r="A917" s="27"/>
      <c r="C917" s="27"/>
      <c r="K917" s="27"/>
      <c r="M917" s="27"/>
      <c r="O917" s="27"/>
      <c r="T917" s="27"/>
      <c r="U917" s="27"/>
      <c r="V917" s="27"/>
      <c r="X917" s="27"/>
      <c r="AA917" s="27"/>
    </row>
    <row r="918" spans="1:27">
      <c r="A918" s="27"/>
      <c r="C918" s="27"/>
      <c r="K918" s="27"/>
      <c r="M918" s="27"/>
      <c r="O918" s="27"/>
      <c r="T918" s="27"/>
      <c r="U918" s="27"/>
      <c r="V918" s="27"/>
      <c r="X918" s="27"/>
      <c r="AA918" s="27"/>
    </row>
    <row r="919" spans="1:27">
      <c r="A919" s="27"/>
      <c r="C919" s="27"/>
      <c r="K919" s="27"/>
      <c r="M919" s="27"/>
      <c r="O919" s="27"/>
      <c r="T919" s="27"/>
      <c r="U919" s="27"/>
      <c r="V919" s="27"/>
      <c r="X919" s="27"/>
      <c r="AA919" s="27"/>
    </row>
    <row r="920" spans="1:27">
      <c r="A920" s="27"/>
      <c r="C920" s="27"/>
      <c r="K920" s="27"/>
      <c r="M920" s="27"/>
      <c r="O920" s="27"/>
      <c r="T920" s="27"/>
      <c r="U920" s="27"/>
      <c r="V920" s="27"/>
      <c r="X920" s="27"/>
      <c r="AA920" s="27"/>
    </row>
    <row r="921" spans="1:27">
      <c r="A921" s="27"/>
      <c r="C921" s="27"/>
      <c r="K921" s="27"/>
      <c r="M921" s="27"/>
      <c r="O921" s="27"/>
      <c r="T921" s="27"/>
      <c r="U921" s="27"/>
      <c r="V921" s="27"/>
      <c r="X921" s="27"/>
      <c r="AA921" s="27"/>
    </row>
    <row r="922" spans="1:27">
      <c r="A922" s="27"/>
      <c r="C922" s="27"/>
      <c r="K922" s="27"/>
      <c r="M922" s="27"/>
      <c r="O922" s="27"/>
      <c r="T922" s="27"/>
      <c r="U922" s="27"/>
      <c r="V922" s="27"/>
      <c r="X922" s="27"/>
      <c r="AA922" s="27"/>
    </row>
    <row r="923" spans="1:27">
      <c r="A923" s="27"/>
      <c r="C923" s="27"/>
      <c r="K923" s="27"/>
      <c r="M923" s="27"/>
      <c r="O923" s="27"/>
      <c r="T923" s="27"/>
      <c r="U923" s="27"/>
      <c r="V923" s="27"/>
      <c r="X923" s="27"/>
      <c r="AA923" s="27"/>
    </row>
    <row r="924" spans="1:27">
      <c r="A924" s="27"/>
      <c r="C924" s="27"/>
      <c r="K924" s="27"/>
      <c r="M924" s="27"/>
      <c r="O924" s="27"/>
      <c r="T924" s="27"/>
      <c r="U924" s="27"/>
      <c r="V924" s="27"/>
      <c r="X924" s="27"/>
      <c r="AA924" s="27"/>
    </row>
    <row r="925" spans="1:27">
      <c r="A925" s="27"/>
      <c r="C925" s="27"/>
      <c r="K925" s="27"/>
      <c r="M925" s="27"/>
      <c r="O925" s="27"/>
      <c r="T925" s="27"/>
      <c r="U925" s="27"/>
      <c r="V925" s="27"/>
      <c r="X925" s="27"/>
      <c r="AA925" s="27"/>
    </row>
    <row r="926" spans="1:27">
      <c r="A926" s="27"/>
      <c r="C926" s="27"/>
      <c r="K926" s="27"/>
      <c r="M926" s="27"/>
      <c r="O926" s="27"/>
      <c r="T926" s="27"/>
      <c r="U926" s="27"/>
      <c r="V926" s="27"/>
      <c r="X926" s="27"/>
      <c r="AA926" s="27"/>
    </row>
    <row r="927" spans="1:27">
      <c r="A927" s="27"/>
      <c r="C927" s="27"/>
      <c r="K927" s="27"/>
      <c r="M927" s="27"/>
      <c r="O927" s="27"/>
      <c r="T927" s="27"/>
      <c r="U927" s="27"/>
      <c r="V927" s="27"/>
      <c r="X927" s="27"/>
      <c r="AA927" s="27"/>
    </row>
    <row r="928" spans="1:27">
      <c r="A928" s="27"/>
      <c r="C928" s="27"/>
      <c r="K928" s="27"/>
      <c r="M928" s="27"/>
      <c r="O928" s="27"/>
      <c r="T928" s="27"/>
      <c r="U928" s="27"/>
      <c r="V928" s="27"/>
      <c r="X928" s="27"/>
      <c r="AA928" s="27"/>
    </row>
    <row r="929" spans="1:27">
      <c r="A929" s="27"/>
      <c r="C929" s="27"/>
      <c r="K929" s="27"/>
      <c r="M929" s="27"/>
      <c r="O929" s="27"/>
      <c r="T929" s="27"/>
      <c r="U929" s="27"/>
      <c r="V929" s="27"/>
      <c r="X929" s="27"/>
      <c r="AA929" s="27"/>
    </row>
    <row r="930" spans="1:27">
      <c r="A930" s="27"/>
      <c r="C930" s="27"/>
      <c r="K930" s="27"/>
      <c r="M930" s="27"/>
      <c r="O930" s="27"/>
      <c r="T930" s="27"/>
      <c r="U930" s="27"/>
      <c r="V930" s="27"/>
      <c r="X930" s="27"/>
      <c r="AA930" s="27"/>
    </row>
    <row r="931" spans="1:27">
      <c r="A931" s="27"/>
      <c r="C931" s="27"/>
      <c r="K931" s="27"/>
      <c r="M931" s="27"/>
      <c r="O931" s="27"/>
      <c r="T931" s="27"/>
      <c r="U931" s="27"/>
      <c r="V931" s="27"/>
      <c r="X931" s="27"/>
      <c r="AA931" s="27"/>
    </row>
    <row r="932" spans="1:27">
      <c r="A932" s="27"/>
      <c r="C932" s="27"/>
      <c r="K932" s="27"/>
      <c r="M932" s="27"/>
      <c r="O932" s="27"/>
      <c r="T932" s="27"/>
      <c r="U932" s="27"/>
      <c r="V932" s="27"/>
      <c r="X932" s="27"/>
      <c r="AA932" s="27"/>
    </row>
    <row r="933" spans="1:27">
      <c r="A933" s="27"/>
      <c r="C933" s="27"/>
      <c r="K933" s="27"/>
      <c r="M933" s="27"/>
      <c r="O933" s="27"/>
      <c r="T933" s="27"/>
      <c r="U933" s="27"/>
      <c r="V933" s="27"/>
      <c r="X933" s="27"/>
      <c r="AA933" s="27"/>
    </row>
    <row r="934" spans="1:27">
      <c r="A934" s="27"/>
      <c r="C934" s="27"/>
      <c r="K934" s="27"/>
      <c r="M934" s="27"/>
      <c r="O934" s="27"/>
      <c r="T934" s="27"/>
      <c r="U934" s="27"/>
      <c r="V934" s="27"/>
      <c r="X934" s="27"/>
      <c r="AA934" s="27"/>
    </row>
    <row r="935" spans="1:27">
      <c r="A935" s="27"/>
      <c r="C935" s="27"/>
      <c r="K935" s="27"/>
      <c r="M935" s="27"/>
      <c r="O935" s="27"/>
      <c r="T935" s="27"/>
      <c r="U935" s="27"/>
      <c r="V935" s="27"/>
      <c r="X935" s="27"/>
      <c r="AA935" s="27"/>
    </row>
    <row r="936" spans="1:27">
      <c r="A936" s="27"/>
      <c r="C936" s="27"/>
      <c r="K936" s="27"/>
      <c r="M936" s="27"/>
      <c r="O936" s="27"/>
      <c r="T936" s="27"/>
      <c r="U936" s="27"/>
      <c r="V936" s="27"/>
      <c r="X936" s="27"/>
      <c r="AA936" s="27"/>
    </row>
    <row r="937" spans="1:27">
      <c r="A937" s="27"/>
      <c r="C937" s="27"/>
      <c r="K937" s="27"/>
      <c r="M937" s="27"/>
      <c r="O937" s="27"/>
      <c r="T937" s="27"/>
      <c r="U937" s="27"/>
      <c r="V937" s="27"/>
      <c r="X937" s="27"/>
      <c r="AA937" s="27"/>
    </row>
    <row r="938" spans="1:27">
      <c r="A938" s="27"/>
      <c r="C938" s="27"/>
      <c r="K938" s="27"/>
      <c r="M938" s="27"/>
      <c r="O938" s="27"/>
      <c r="T938" s="27"/>
      <c r="U938" s="27"/>
      <c r="V938" s="27"/>
      <c r="X938" s="27"/>
      <c r="AA938" s="27"/>
    </row>
    <row r="939" spans="1:27">
      <c r="A939" s="27"/>
      <c r="C939" s="27"/>
      <c r="K939" s="27"/>
      <c r="M939" s="27"/>
      <c r="O939" s="27"/>
      <c r="T939" s="27"/>
      <c r="U939" s="27"/>
      <c r="V939" s="27"/>
      <c r="X939" s="27"/>
      <c r="AA939" s="27"/>
    </row>
    <row r="940" spans="1:27">
      <c r="A940" s="27"/>
      <c r="C940" s="27"/>
      <c r="K940" s="27"/>
      <c r="M940" s="27"/>
      <c r="O940" s="27"/>
      <c r="T940" s="27"/>
      <c r="U940" s="27"/>
      <c r="V940" s="27"/>
      <c r="X940" s="27"/>
      <c r="AA940" s="27"/>
    </row>
    <row r="941" spans="1:27">
      <c r="A941" s="27"/>
      <c r="C941" s="27"/>
      <c r="K941" s="27"/>
      <c r="M941" s="27"/>
      <c r="O941" s="27"/>
      <c r="T941" s="27"/>
      <c r="U941" s="27"/>
      <c r="V941" s="27"/>
      <c r="X941" s="27"/>
      <c r="AA941" s="27"/>
    </row>
    <row r="942" spans="1:27">
      <c r="A942" s="27"/>
      <c r="C942" s="27"/>
      <c r="K942" s="27"/>
      <c r="M942" s="27"/>
      <c r="O942" s="27"/>
      <c r="T942" s="27"/>
      <c r="U942" s="27"/>
      <c r="V942" s="27"/>
      <c r="X942" s="27"/>
      <c r="AA942" s="27"/>
    </row>
    <row r="943" spans="1:27">
      <c r="A943" s="27"/>
      <c r="C943" s="27"/>
      <c r="K943" s="27"/>
      <c r="M943" s="27"/>
      <c r="O943" s="27"/>
      <c r="T943" s="27"/>
      <c r="U943" s="27"/>
      <c r="V943" s="27"/>
      <c r="X943" s="27"/>
      <c r="AA943" s="27"/>
    </row>
    <row r="944" spans="1:27">
      <c r="A944" s="27"/>
      <c r="C944" s="27"/>
      <c r="K944" s="27"/>
      <c r="M944" s="27"/>
      <c r="O944" s="27"/>
      <c r="T944" s="27"/>
      <c r="U944" s="27"/>
      <c r="V944" s="27"/>
      <c r="X944" s="27"/>
      <c r="AA944" s="27"/>
    </row>
    <row r="945" spans="1:27">
      <c r="A945" s="27"/>
      <c r="C945" s="27"/>
      <c r="K945" s="27"/>
      <c r="M945" s="27"/>
      <c r="O945" s="27"/>
      <c r="T945" s="27"/>
      <c r="U945" s="27"/>
      <c r="V945" s="27"/>
      <c r="X945" s="27"/>
      <c r="AA945" s="27"/>
    </row>
    <row r="946" spans="1:27">
      <c r="A946" s="27"/>
      <c r="C946" s="27"/>
      <c r="K946" s="27"/>
      <c r="M946" s="27"/>
      <c r="O946" s="27"/>
      <c r="T946" s="27"/>
      <c r="U946" s="27"/>
      <c r="V946" s="27"/>
      <c r="X946" s="27"/>
      <c r="AA946" s="27"/>
    </row>
    <row r="947" spans="1:27">
      <c r="A947" s="27"/>
      <c r="C947" s="27"/>
      <c r="K947" s="27"/>
      <c r="M947" s="27"/>
      <c r="O947" s="27"/>
      <c r="T947" s="27"/>
      <c r="U947" s="27"/>
      <c r="V947" s="27"/>
      <c r="X947" s="27"/>
      <c r="AA947" s="27"/>
    </row>
    <row r="948" spans="1:27">
      <c r="A948" s="27"/>
      <c r="C948" s="27"/>
      <c r="K948" s="27"/>
      <c r="M948" s="27"/>
      <c r="O948" s="27"/>
      <c r="T948" s="27"/>
      <c r="U948" s="27"/>
      <c r="V948" s="27"/>
      <c r="X948" s="27"/>
      <c r="AA948" s="27"/>
    </row>
    <row r="949" spans="1:27">
      <c r="A949" s="27"/>
      <c r="C949" s="27"/>
      <c r="K949" s="27"/>
      <c r="M949" s="27"/>
      <c r="O949" s="27"/>
      <c r="T949" s="27"/>
      <c r="U949" s="27"/>
      <c r="V949" s="27"/>
      <c r="X949" s="27"/>
      <c r="AA949" s="27"/>
    </row>
    <row r="950" spans="1:27">
      <c r="A950" s="27"/>
      <c r="C950" s="27"/>
      <c r="K950" s="27"/>
      <c r="M950" s="27"/>
      <c r="O950" s="27"/>
      <c r="T950" s="27"/>
      <c r="U950" s="27"/>
      <c r="V950" s="27"/>
      <c r="X950" s="27"/>
      <c r="AA950" s="27"/>
    </row>
    <row r="951" spans="1:27">
      <c r="A951" s="27"/>
      <c r="C951" s="27"/>
      <c r="K951" s="27"/>
      <c r="M951" s="27"/>
      <c r="O951" s="27"/>
      <c r="T951" s="27"/>
      <c r="U951" s="27"/>
      <c r="V951" s="27"/>
      <c r="X951" s="27"/>
      <c r="AA951" s="27"/>
    </row>
    <row r="952" spans="1:27">
      <c r="A952" s="27"/>
      <c r="C952" s="27"/>
      <c r="K952" s="27"/>
      <c r="M952" s="27"/>
      <c r="O952" s="27"/>
      <c r="T952" s="27"/>
      <c r="U952" s="27"/>
      <c r="V952" s="27"/>
      <c r="X952" s="27"/>
      <c r="AA952" s="27"/>
    </row>
    <row r="953" spans="1:27">
      <c r="A953" s="27"/>
      <c r="C953" s="27"/>
      <c r="K953" s="27"/>
      <c r="M953" s="27"/>
      <c r="O953" s="27"/>
      <c r="T953" s="27"/>
      <c r="U953" s="27"/>
      <c r="V953" s="27"/>
      <c r="X953" s="27"/>
      <c r="AA953" s="27"/>
    </row>
    <row r="954" spans="1:27">
      <c r="A954" s="27"/>
      <c r="C954" s="27"/>
      <c r="K954" s="27"/>
      <c r="M954" s="27"/>
      <c r="O954" s="27"/>
      <c r="T954" s="27"/>
      <c r="U954" s="27"/>
      <c r="V954" s="27"/>
      <c r="X954" s="27"/>
      <c r="AA954" s="27"/>
    </row>
    <row r="955" spans="1:27">
      <c r="A955" s="27"/>
      <c r="C955" s="27"/>
      <c r="K955" s="27"/>
      <c r="M955" s="27"/>
      <c r="O955" s="27"/>
      <c r="T955" s="27"/>
      <c r="U955" s="27"/>
      <c r="V955" s="27"/>
      <c r="X955" s="27"/>
      <c r="AA955" s="27"/>
    </row>
    <row r="956" spans="1:27">
      <c r="A956" s="27"/>
      <c r="C956" s="27"/>
      <c r="K956" s="27"/>
      <c r="M956" s="27"/>
      <c r="O956" s="27"/>
      <c r="T956" s="27"/>
      <c r="U956" s="27"/>
      <c r="V956" s="27"/>
      <c r="X956" s="27"/>
      <c r="AA956" s="27"/>
    </row>
    <row r="957" spans="1:27">
      <c r="A957" s="27"/>
      <c r="C957" s="27"/>
      <c r="K957" s="27"/>
      <c r="M957" s="27"/>
      <c r="O957" s="27"/>
      <c r="T957" s="27"/>
      <c r="U957" s="27"/>
      <c r="V957" s="27"/>
      <c r="X957" s="27"/>
      <c r="AA957" s="27"/>
    </row>
    <row r="958" spans="1:27">
      <c r="A958" s="27"/>
      <c r="C958" s="27"/>
      <c r="K958" s="27"/>
      <c r="M958" s="27"/>
      <c r="O958" s="27"/>
      <c r="T958" s="27"/>
      <c r="U958" s="27"/>
      <c r="V958" s="27"/>
      <c r="X958" s="27"/>
      <c r="AA958" s="27"/>
    </row>
    <row r="959" spans="1:27">
      <c r="A959" s="27"/>
      <c r="C959" s="27"/>
      <c r="K959" s="27"/>
      <c r="M959" s="27"/>
      <c r="O959" s="27"/>
      <c r="T959" s="27"/>
      <c r="U959" s="27"/>
      <c r="V959" s="27"/>
      <c r="X959" s="27"/>
      <c r="AA959" s="27"/>
    </row>
    <row r="960" spans="1:27">
      <c r="A960" s="27"/>
      <c r="C960" s="27"/>
      <c r="K960" s="27"/>
      <c r="M960" s="27"/>
      <c r="O960" s="27"/>
      <c r="T960" s="27"/>
      <c r="U960" s="27"/>
      <c r="V960" s="27"/>
      <c r="X960" s="27"/>
      <c r="AA960" s="27"/>
    </row>
    <row r="961" spans="1:27">
      <c r="A961" s="27"/>
      <c r="C961" s="27"/>
      <c r="K961" s="27"/>
      <c r="M961" s="27"/>
      <c r="O961" s="27"/>
      <c r="T961" s="27"/>
      <c r="U961" s="27"/>
      <c r="V961" s="27"/>
      <c r="X961" s="27"/>
      <c r="AA961" s="27"/>
    </row>
    <row r="962" spans="1:27">
      <c r="A962" s="27"/>
      <c r="C962" s="27"/>
      <c r="K962" s="27"/>
      <c r="M962" s="27"/>
      <c r="O962" s="27"/>
      <c r="T962" s="27"/>
      <c r="U962" s="27"/>
      <c r="V962" s="27"/>
      <c r="X962" s="27"/>
      <c r="AA962" s="27"/>
    </row>
    <row r="963" spans="1:27">
      <c r="A963" s="27"/>
      <c r="C963" s="27"/>
      <c r="K963" s="27"/>
      <c r="M963" s="27"/>
      <c r="O963" s="27"/>
      <c r="T963" s="27"/>
      <c r="U963" s="27"/>
      <c r="V963" s="27"/>
      <c r="X963" s="27"/>
      <c r="AA963" s="27"/>
    </row>
    <row r="964" spans="1:27">
      <c r="A964" s="27"/>
      <c r="C964" s="27"/>
      <c r="K964" s="27"/>
      <c r="M964" s="27"/>
      <c r="O964" s="27"/>
      <c r="T964" s="27"/>
      <c r="U964" s="27"/>
      <c r="V964" s="27"/>
      <c r="X964" s="27"/>
      <c r="AA964" s="27"/>
    </row>
    <row r="965" spans="1:27">
      <c r="A965" s="27"/>
      <c r="C965" s="27"/>
      <c r="K965" s="27"/>
      <c r="M965" s="27"/>
      <c r="O965" s="27"/>
      <c r="T965" s="27"/>
      <c r="U965" s="27"/>
      <c r="V965" s="27"/>
      <c r="X965" s="27"/>
      <c r="AA965" s="27"/>
    </row>
    <row r="966" spans="1:27">
      <c r="A966" s="27"/>
      <c r="C966" s="27"/>
      <c r="K966" s="27"/>
      <c r="M966" s="27"/>
      <c r="O966" s="27"/>
      <c r="T966" s="27"/>
      <c r="U966" s="27"/>
      <c r="V966" s="27"/>
      <c r="X966" s="27"/>
      <c r="AA966" s="27"/>
    </row>
    <row r="967" spans="1:27">
      <c r="A967" s="27"/>
      <c r="C967" s="27"/>
      <c r="K967" s="27"/>
      <c r="M967" s="27"/>
      <c r="O967" s="27"/>
      <c r="T967" s="27"/>
      <c r="U967" s="27"/>
      <c r="V967" s="27"/>
      <c r="X967" s="27"/>
      <c r="AA967" s="27"/>
    </row>
    <row r="968" spans="1:27">
      <c r="A968" s="27"/>
      <c r="C968" s="27"/>
      <c r="K968" s="27"/>
      <c r="M968" s="27"/>
      <c r="O968" s="27"/>
      <c r="T968" s="27"/>
      <c r="U968" s="27"/>
      <c r="V968" s="27"/>
      <c r="X968" s="27"/>
      <c r="AA968" s="27"/>
    </row>
    <row r="969" spans="1:27">
      <c r="A969" s="27"/>
      <c r="C969" s="27"/>
      <c r="K969" s="27"/>
      <c r="M969" s="27"/>
      <c r="O969" s="27"/>
      <c r="T969" s="27"/>
      <c r="U969" s="27"/>
      <c r="V969" s="27"/>
      <c r="X969" s="27"/>
      <c r="AA969" s="27"/>
    </row>
    <row r="970" spans="1:27">
      <c r="A970" s="27"/>
      <c r="C970" s="27"/>
      <c r="K970" s="27"/>
      <c r="M970" s="27"/>
      <c r="O970" s="27"/>
      <c r="T970" s="27"/>
      <c r="U970" s="27"/>
      <c r="V970" s="27"/>
      <c r="X970" s="27"/>
      <c r="AA970" s="27"/>
    </row>
    <row r="971" spans="1:27">
      <c r="A971" s="27"/>
      <c r="C971" s="27"/>
      <c r="K971" s="27"/>
      <c r="M971" s="27"/>
      <c r="O971" s="27"/>
      <c r="T971" s="27"/>
      <c r="U971" s="27"/>
      <c r="V971" s="27"/>
      <c r="X971" s="27"/>
      <c r="AA971" s="27"/>
    </row>
    <row r="972" spans="1:27">
      <c r="A972" s="27"/>
      <c r="C972" s="27"/>
      <c r="K972" s="27"/>
      <c r="M972" s="27"/>
      <c r="O972" s="27"/>
      <c r="T972" s="27"/>
      <c r="U972" s="27"/>
      <c r="V972" s="27"/>
      <c r="X972" s="27"/>
      <c r="AA972" s="27"/>
    </row>
    <row r="973" spans="1:27">
      <c r="A973" s="27"/>
      <c r="C973" s="27"/>
      <c r="K973" s="27"/>
      <c r="M973" s="27"/>
      <c r="O973" s="27"/>
      <c r="T973" s="27"/>
      <c r="U973" s="27"/>
      <c r="V973" s="27"/>
      <c r="X973" s="27"/>
      <c r="AA973" s="27"/>
    </row>
    <row r="974" spans="1:27">
      <c r="A974" s="27"/>
      <c r="C974" s="27"/>
      <c r="K974" s="27"/>
      <c r="M974" s="27"/>
      <c r="O974" s="27"/>
      <c r="T974" s="27"/>
      <c r="U974" s="27"/>
      <c r="V974" s="27"/>
      <c r="X974" s="27"/>
      <c r="AA974" s="27"/>
    </row>
    <row r="975" spans="1:27">
      <c r="A975" s="27"/>
      <c r="C975" s="27"/>
      <c r="K975" s="27"/>
      <c r="M975" s="27"/>
      <c r="O975" s="27"/>
      <c r="T975" s="27"/>
      <c r="U975" s="27"/>
      <c r="V975" s="27"/>
      <c r="X975" s="27"/>
      <c r="AA975" s="27"/>
    </row>
    <row r="976" spans="1:27">
      <c r="A976" s="27"/>
      <c r="C976" s="27"/>
      <c r="K976" s="27"/>
      <c r="M976" s="27"/>
      <c r="O976" s="27"/>
      <c r="T976" s="27"/>
      <c r="U976" s="27"/>
      <c r="V976" s="27"/>
      <c r="X976" s="27"/>
      <c r="AA976" s="27"/>
    </row>
    <row r="977" spans="1:27">
      <c r="A977" s="27"/>
      <c r="C977" s="27"/>
      <c r="K977" s="27"/>
      <c r="M977" s="27"/>
      <c r="O977" s="27"/>
      <c r="T977" s="27"/>
      <c r="U977" s="27"/>
      <c r="V977" s="27"/>
      <c r="X977" s="27"/>
      <c r="AA977" s="27"/>
    </row>
    <row r="978" spans="1:27">
      <c r="A978" s="27"/>
      <c r="C978" s="27"/>
      <c r="K978" s="27"/>
      <c r="M978" s="27"/>
      <c r="O978" s="27"/>
      <c r="T978" s="27"/>
      <c r="U978" s="27"/>
      <c r="V978" s="27"/>
      <c r="X978" s="27"/>
      <c r="AA978" s="27"/>
    </row>
    <row r="979" spans="1:27">
      <c r="A979" s="27"/>
      <c r="C979" s="27"/>
      <c r="K979" s="27"/>
      <c r="M979" s="27"/>
      <c r="O979" s="27"/>
      <c r="T979" s="27"/>
      <c r="U979" s="27"/>
      <c r="V979" s="27"/>
      <c r="X979" s="27"/>
      <c r="AA979" s="27"/>
    </row>
    <row r="980" spans="1:27">
      <c r="A980" s="27"/>
      <c r="C980" s="27"/>
      <c r="K980" s="27"/>
      <c r="M980" s="27"/>
      <c r="O980" s="27"/>
      <c r="T980" s="27"/>
      <c r="U980" s="27"/>
      <c r="V980" s="27"/>
      <c r="X980" s="27"/>
      <c r="AA980" s="27"/>
    </row>
    <row r="981" spans="1:27">
      <c r="A981" s="27"/>
      <c r="C981" s="27"/>
      <c r="K981" s="27"/>
      <c r="M981" s="27"/>
      <c r="O981" s="27"/>
      <c r="T981" s="27"/>
      <c r="U981" s="27"/>
      <c r="V981" s="27"/>
      <c r="X981" s="27"/>
      <c r="AA981" s="27"/>
    </row>
    <row r="982" spans="1:27">
      <c r="A982" s="27"/>
      <c r="C982" s="27"/>
      <c r="K982" s="27"/>
      <c r="M982" s="27"/>
      <c r="O982" s="27"/>
      <c r="T982" s="27"/>
      <c r="U982" s="27"/>
      <c r="V982" s="27"/>
      <c r="X982" s="27"/>
      <c r="AA982" s="27"/>
    </row>
    <row r="983" spans="1:27">
      <c r="A983" s="27"/>
      <c r="C983" s="27"/>
      <c r="K983" s="27"/>
      <c r="M983" s="27"/>
      <c r="O983" s="27"/>
      <c r="T983" s="27"/>
      <c r="U983" s="27"/>
      <c r="V983" s="27"/>
      <c r="X983" s="27"/>
      <c r="AA983" s="27"/>
    </row>
    <row r="984" spans="1:27">
      <c r="A984" s="27"/>
      <c r="C984" s="27"/>
      <c r="K984" s="27"/>
      <c r="M984" s="27"/>
      <c r="O984" s="27"/>
      <c r="T984" s="27"/>
      <c r="U984" s="27"/>
      <c r="V984" s="27"/>
      <c r="X984" s="27"/>
      <c r="AA984" s="27"/>
    </row>
    <row r="985" spans="1:27">
      <c r="A985" s="27"/>
      <c r="C985" s="27"/>
      <c r="K985" s="27"/>
      <c r="M985" s="27"/>
      <c r="O985" s="27"/>
      <c r="T985" s="27"/>
      <c r="U985" s="27"/>
      <c r="V985" s="27"/>
      <c r="X985" s="27"/>
      <c r="AA985" s="27"/>
    </row>
    <row r="986" spans="1:27">
      <c r="A986" s="27"/>
      <c r="C986" s="27"/>
      <c r="K986" s="27"/>
      <c r="M986" s="27"/>
      <c r="O986" s="27"/>
      <c r="T986" s="27"/>
      <c r="U986" s="27"/>
      <c r="V986" s="27"/>
      <c r="X986" s="27"/>
      <c r="AA986" s="27"/>
    </row>
    <row r="987" spans="1:27">
      <c r="A987" s="27"/>
      <c r="C987" s="27"/>
      <c r="K987" s="27"/>
      <c r="M987" s="27"/>
      <c r="O987" s="27"/>
      <c r="T987" s="27"/>
      <c r="U987" s="27"/>
      <c r="V987" s="27"/>
      <c r="X987" s="27"/>
      <c r="AA987" s="27"/>
    </row>
    <row r="988" spans="1:27">
      <c r="A988" s="27"/>
      <c r="C988" s="27"/>
      <c r="K988" s="27"/>
      <c r="M988" s="27"/>
      <c r="O988" s="27"/>
      <c r="T988" s="27"/>
      <c r="U988" s="27"/>
      <c r="V988" s="27"/>
      <c r="X988" s="27"/>
      <c r="AA988" s="27"/>
    </row>
    <row r="989" spans="1:27">
      <c r="A989" s="27"/>
      <c r="C989" s="27"/>
      <c r="K989" s="27"/>
      <c r="M989" s="27"/>
      <c r="O989" s="27"/>
      <c r="T989" s="27"/>
      <c r="U989" s="27"/>
      <c r="V989" s="27"/>
      <c r="X989" s="27"/>
      <c r="AA989" s="27"/>
    </row>
    <row r="990" spans="1:27">
      <c r="A990" s="27"/>
      <c r="C990" s="27"/>
      <c r="K990" s="27"/>
      <c r="M990" s="27"/>
      <c r="O990" s="27"/>
      <c r="T990" s="27"/>
      <c r="U990" s="27"/>
      <c r="V990" s="27"/>
      <c r="X990" s="27"/>
      <c r="AA990" s="27"/>
    </row>
    <row r="991" spans="1:27">
      <c r="A991" s="27"/>
      <c r="C991" s="27"/>
      <c r="K991" s="27"/>
      <c r="M991" s="27"/>
      <c r="O991" s="27"/>
      <c r="T991" s="27"/>
      <c r="U991" s="27"/>
      <c r="V991" s="27"/>
      <c r="X991" s="27"/>
      <c r="AA991" s="27"/>
    </row>
    <row r="992" spans="1:27">
      <c r="A992" s="27"/>
      <c r="C992" s="27"/>
      <c r="K992" s="27"/>
      <c r="M992" s="27"/>
      <c r="O992" s="27"/>
      <c r="T992" s="27"/>
      <c r="U992" s="27"/>
      <c r="V992" s="27"/>
      <c r="X992" s="27"/>
      <c r="AA992" s="27"/>
    </row>
    <row r="993" spans="1:27">
      <c r="A993" s="27"/>
      <c r="C993" s="27"/>
      <c r="K993" s="27"/>
      <c r="M993" s="27"/>
      <c r="O993" s="27"/>
      <c r="T993" s="27"/>
      <c r="U993" s="27"/>
      <c r="V993" s="27"/>
      <c r="X993" s="27"/>
      <c r="AA993" s="27"/>
    </row>
    <row r="994" spans="1:27">
      <c r="A994" s="27"/>
      <c r="C994" s="27"/>
      <c r="K994" s="27"/>
      <c r="M994" s="27"/>
      <c r="O994" s="27"/>
      <c r="T994" s="27"/>
      <c r="U994" s="27"/>
      <c r="V994" s="27"/>
      <c r="X994" s="27"/>
      <c r="AA994" s="27"/>
    </row>
    <row r="995" spans="1:27">
      <c r="A995" s="27"/>
      <c r="C995" s="27"/>
      <c r="K995" s="27"/>
      <c r="M995" s="27"/>
      <c r="O995" s="27"/>
      <c r="T995" s="27"/>
      <c r="U995" s="27"/>
      <c r="V995" s="27"/>
      <c r="X995" s="27"/>
      <c r="AA995" s="27"/>
    </row>
    <row r="996" spans="1:27">
      <c r="A996" s="27"/>
      <c r="C996" s="27"/>
      <c r="K996" s="27"/>
      <c r="M996" s="27"/>
      <c r="O996" s="27"/>
      <c r="T996" s="27"/>
      <c r="U996" s="27"/>
      <c r="V996" s="27"/>
      <c r="X996" s="27"/>
      <c r="AA996" s="27"/>
    </row>
    <row r="997" spans="1:27">
      <c r="A997" s="27"/>
      <c r="C997" s="27"/>
      <c r="K997" s="27"/>
      <c r="M997" s="27"/>
      <c r="O997" s="27"/>
      <c r="T997" s="27"/>
      <c r="U997" s="27"/>
      <c r="V997" s="27"/>
      <c r="X997" s="27"/>
      <c r="AA997" s="27"/>
    </row>
    <row r="998" spans="1:27">
      <c r="A998" s="27"/>
      <c r="C998" s="27"/>
      <c r="K998" s="27"/>
      <c r="M998" s="27"/>
      <c r="O998" s="27"/>
      <c r="T998" s="27"/>
      <c r="U998" s="27"/>
      <c r="V998" s="27"/>
      <c r="X998" s="27"/>
      <c r="AA998" s="27"/>
    </row>
    <row r="999" spans="1:27">
      <c r="A999" s="27"/>
      <c r="C999" s="27"/>
      <c r="K999" s="27"/>
      <c r="M999" s="27"/>
      <c r="O999" s="27"/>
      <c r="T999" s="27"/>
      <c r="U999" s="27"/>
      <c r="V999" s="27"/>
      <c r="X999" s="27"/>
      <c r="AA999" s="27"/>
    </row>
    <row r="1000" spans="1:27">
      <c r="A1000" s="27"/>
      <c r="C1000" s="27"/>
      <c r="K1000" s="27"/>
      <c r="M1000" s="27"/>
      <c r="O1000" s="27"/>
      <c r="T1000" s="27"/>
      <c r="U1000" s="27"/>
      <c r="V1000" s="27"/>
      <c r="X1000" s="27"/>
      <c r="AA1000" s="27"/>
    </row>
    <row r="1001" spans="1:27">
      <c r="A1001" s="27"/>
      <c r="C1001" s="27"/>
      <c r="K1001" s="27"/>
      <c r="M1001" s="27"/>
      <c r="O1001" s="27"/>
      <c r="T1001" s="27"/>
      <c r="U1001" s="27"/>
      <c r="V1001" s="27"/>
      <c r="X1001" s="27"/>
      <c r="AA1001" s="27"/>
    </row>
    <row r="1002" spans="1:27">
      <c r="A1002" s="27"/>
      <c r="C1002" s="27"/>
      <c r="K1002" s="27"/>
      <c r="M1002" s="27"/>
      <c r="O1002" s="27"/>
      <c r="T1002" s="27"/>
      <c r="U1002" s="27"/>
      <c r="V1002" s="27"/>
      <c r="X1002" s="27"/>
      <c r="AA1002" s="27"/>
    </row>
    <row r="1003" spans="1:27">
      <c r="A1003" s="27"/>
      <c r="C1003" s="27"/>
      <c r="K1003" s="27"/>
      <c r="M1003" s="27"/>
      <c r="O1003" s="27"/>
      <c r="T1003" s="27"/>
      <c r="U1003" s="27"/>
      <c r="V1003" s="27"/>
      <c r="X1003" s="27"/>
      <c r="AA1003" s="27"/>
    </row>
    <row r="1004" spans="1:27">
      <c r="A1004" s="27"/>
      <c r="C1004" s="27"/>
      <c r="K1004" s="27"/>
      <c r="M1004" s="27"/>
      <c r="O1004" s="27"/>
      <c r="T1004" s="27"/>
      <c r="U1004" s="27"/>
      <c r="V1004" s="27"/>
      <c r="X1004" s="27"/>
      <c r="AA1004" s="27"/>
    </row>
    <row r="1005" spans="1:27">
      <c r="A1005" s="27"/>
      <c r="C1005" s="27"/>
      <c r="K1005" s="27"/>
      <c r="M1005" s="27"/>
      <c r="O1005" s="27"/>
      <c r="T1005" s="27"/>
      <c r="U1005" s="27"/>
      <c r="V1005" s="27"/>
      <c r="X1005" s="27"/>
      <c r="AA1005" s="27"/>
    </row>
    <row r="1006" spans="1:27">
      <c r="A1006" s="27"/>
      <c r="C1006" s="27"/>
      <c r="K1006" s="27"/>
      <c r="M1006" s="27"/>
      <c r="O1006" s="27"/>
      <c r="T1006" s="27"/>
      <c r="U1006" s="27"/>
      <c r="V1006" s="27"/>
      <c r="X1006" s="27"/>
      <c r="AA1006" s="27"/>
    </row>
    <row r="1007" spans="1:27">
      <c r="A1007" s="27"/>
      <c r="C1007" s="27"/>
      <c r="K1007" s="27"/>
      <c r="M1007" s="27"/>
      <c r="O1007" s="27"/>
      <c r="T1007" s="27"/>
      <c r="U1007" s="27"/>
      <c r="V1007" s="27"/>
      <c r="X1007" s="27"/>
      <c r="AA1007" s="27"/>
    </row>
    <row r="1008" spans="1:27">
      <c r="A1008" s="27"/>
      <c r="C1008" s="27"/>
      <c r="K1008" s="27"/>
      <c r="M1008" s="27"/>
      <c r="O1008" s="27"/>
      <c r="T1008" s="27"/>
      <c r="U1008" s="27"/>
      <c r="V1008" s="27"/>
      <c r="X1008" s="27"/>
      <c r="AA1008" s="27"/>
    </row>
    <row r="1009" spans="1:27">
      <c r="A1009" s="27"/>
      <c r="C1009" s="27"/>
      <c r="K1009" s="27"/>
      <c r="M1009" s="27"/>
      <c r="O1009" s="27"/>
      <c r="T1009" s="27"/>
      <c r="U1009" s="27"/>
      <c r="V1009" s="27"/>
      <c r="X1009" s="27"/>
      <c r="AA1009" s="27"/>
    </row>
    <row r="1010" spans="1:27">
      <c r="A1010" s="27"/>
      <c r="C1010" s="27"/>
      <c r="K1010" s="27"/>
      <c r="M1010" s="27"/>
      <c r="O1010" s="27"/>
      <c r="T1010" s="27"/>
      <c r="U1010" s="27"/>
      <c r="V1010" s="27"/>
      <c r="X1010" s="27"/>
      <c r="AA1010" s="27"/>
    </row>
    <row r="1011" spans="1:27">
      <c r="A1011" s="27"/>
      <c r="C1011" s="27"/>
      <c r="K1011" s="27"/>
      <c r="M1011" s="27"/>
      <c r="O1011" s="27"/>
      <c r="T1011" s="27"/>
      <c r="U1011" s="27"/>
      <c r="V1011" s="27"/>
      <c r="X1011" s="27"/>
      <c r="AA1011" s="27"/>
    </row>
    <row r="1012" spans="1:27">
      <c r="A1012" s="27"/>
      <c r="C1012" s="27"/>
      <c r="K1012" s="27"/>
      <c r="M1012" s="27"/>
      <c r="O1012" s="27"/>
      <c r="T1012" s="27"/>
      <c r="U1012" s="27"/>
      <c r="V1012" s="27"/>
      <c r="X1012" s="27"/>
      <c r="AA1012" s="27"/>
    </row>
    <row r="1013" spans="1:27">
      <c r="A1013" s="27"/>
      <c r="C1013" s="27"/>
      <c r="K1013" s="27"/>
      <c r="M1013" s="27"/>
      <c r="O1013" s="27"/>
      <c r="T1013" s="27"/>
      <c r="U1013" s="27"/>
      <c r="V1013" s="27"/>
      <c r="X1013" s="27"/>
      <c r="AA1013" s="27"/>
    </row>
    <row r="1014" spans="1:27">
      <c r="A1014" s="27"/>
      <c r="C1014" s="27"/>
      <c r="K1014" s="27"/>
      <c r="M1014" s="27"/>
      <c r="O1014" s="27"/>
      <c r="T1014" s="27"/>
      <c r="U1014" s="27"/>
      <c r="V1014" s="27"/>
      <c r="X1014" s="27"/>
      <c r="AA1014" s="27"/>
    </row>
    <row r="1015" spans="1:27">
      <c r="A1015" s="27"/>
      <c r="C1015" s="27"/>
      <c r="K1015" s="27"/>
      <c r="M1015" s="27"/>
      <c r="O1015" s="27"/>
      <c r="T1015" s="27"/>
      <c r="U1015" s="27"/>
      <c r="V1015" s="27"/>
      <c r="X1015" s="27"/>
      <c r="AA1015" s="27"/>
    </row>
    <row r="1016" spans="1:27">
      <c r="A1016" s="27"/>
      <c r="C1016" s="27"/>
      <c r="K1016" s="27"/>
      <c r="M1016" s="27"/>
      <c r="O1016" s="27"/>
      <c r="T1016" s="27"/>
      <c r="U1016" s="27"/>
      <c r="V1016" s="27"/>
      <c r="X1016" s="27"/>
      <c r="AA1016" s="27"/>
    </row>
    <row r="1017" spans="1:27">
      <c r="A1017" s="27"/>
      <c r="C1017" s="27"/>
      <c r="K1017" s="27"/>
      <c r="M1017" s="27"/>
      <c r="O1017" s="27"/>
      <c r="T1017" s="27"/>
      <c r="U1017" s="27"/>
      <c r="V1017" s="27"/>
      <c r="X1017" s="27"/>
      <c r="AA1017" s="27"/>
    </row>
    <row r="1018" spans="1:27">
      <c r="A1018" s="27"/>
      <c r="C1018" s="27"/>
      <c r="K1018" s="27"/>
      <c r="M1018" s="27"/>
      <c r="O1018" s="27"/>
      <c r="T1018" s="27"/>
      <c r="U1018" s="27"/>
      <c r="V1018" s="27"/>
      <c r="X1018" s="27"/>
      <c r="AA1018" s="27"/>
    </row>
    <row r="1019" spans="1:27">
      <c r="A1019" s="27"/>
      <c r="C1019" s="27"/>
      <c r="K1019" s="27"/>
      <c r="M1019" s="27"/>
      <c r="O1019" s="27"/>
      <c r="T1019" s="27"/>
      <c r="U1019" s="27"/>
      <c r="V1019" s="27"/>
      <c r="X1019" s="27"/>
      <c r="AA1019" s="27"/>
    </row>
    <row r="1020" spans="1:27">
      <c r="A1020" s="27"/>
      <c r="C1020" s="27"/>
      <c r="K1020" s="27"/>
      <c r="M1020" s="27"/>
      <c r="O1020" s="27"/>
      <c r="T1020" s="27"/>
      <c r="U1020" s="27"/>
      <c r="V1020" s="27"/>
      <c r="X1020" s="27"/>
      <c r="AA1020" s="27"/>
    </row>
    <row r="1021" spans="1:27">
      <c r="A1021" s="27"/>
      <c r="C1021" s="27"/>
      <c r="K1021" s="27"/>
      <c r="M1021" s="27"/>
      <c r="O1021" s="27"/>
      <c r="T1021" s="27"/>
      <c r="U1021" s="27"/>
      <c r="V1021" s="27"/>
      <c r="X1021" s="27"/>
      <c r="AA1021" s="27"/>
    </row>
    <row r="1022" spans="1:27">
      <c r="A1022" s="27"/>
      <c r="C1022" s="27"/>
      <c r="K1022" s="27"/>
      <c r="M1022" s="27"/>
      <c r="O1022" s="27"/>
      <c r="T1022" s="27"/>
      <c r="U1022" s="27"/>
      <c r="V1022" s="27"/>
      <c r="X1022" s="27"/>
      <c r="AA1022" s="27"/>
    </row>
    <row r="1023" spans="1:27">
      <c r="A1023" s="27"/>
      <c r="C1023" s="27"/>
      <c r="K1023" s="27"/>
      <c r="M1023" s="27"/>
      <c r="O1023" s="27"/>
      <c r="T1023" s="27"/>
      <c r="U1023" s="27"/>
      <c r="V1023" s="27"/>
      <c r="X1023" s="27"/>
      <c r="AA1023" s="27"/>
    </row>
    <row r="1024" spans="1:27">
      <c r="A1024" s="27"/>
      <c r="C1024" s="27"/>
      <c r="K1024" s="27"/>
      <c r="M1024" s="27"/>
      <c r="O1024" s="27"/>
      <c r="T1024" s="27"/>
      <c r="U1024" s="27"/>
      <c r="V1024" s="27"/>
      <c r="X1024" s="27"/>
      <c r="AA1024" s="27"/>
    </row>
    <row r="1025" spans="1:27">
      <c r="A1025" s="27"/>
      <c r="C1025" s="27"/>
      <c r="K1025" s="27"/>
      <c r="M1025" s="27"/>
      <c r="O1025" s="27"/>
      <c r="T1025" s="27"/>
      <c r="U1025" s="27"/>
      <c r="V1025" s="27"/>
      <c r="X1025" s="27"/>
      <c r="AA1025" s="27"/>
    </row>
    <row r="1026" spans="1:27">
      <c r="A1026" s="27"/>
      <c r="C1026" s="27"/>
      <c r="K1026" s="27"/>
      <c r="M1026" s="27"/>
      <c r="O1026" s="27"/>
      <c r="T1026" s="27"/>
      <c r="U1026" s="27"/>
      <c r="V1026" s="27"/>
      <c r="X1026" s="27"/>
      <c r="AA1026" s="27"/>
    </row>
    <row r="1027" spans="1:27">
      <c r="A1027" s="27"/>
      <c r="C1027" s="27"/>
      <c r="K1027" s="27"/>
      <c r="M1027" s="27"/>
      <c r="O1027" s="27"/>
      <c r="T1027" s="27"/>
      <c r="U1027" s="27"/>
      <c r="V1027" s="27"/>
      <c r="X1027" s="27"/>
      <c r="AA1027" s="27"/>
    </row>
    <row r="1028" spans="1:27">
      <c r="A1028" s="27"/>
      <c r="C1028" s="27"/>
      <c r="K1028" s="27"/>
      <c r="M1028" s="27"/>
      <c r="O1028" s="27"/>
      <c r="T1028" s="27"/>
      <c r="U1028" s="27"/>
      <c r="V1028" s="27"/>
      <c r="X1028" s="27"/>
      <c r="AA1028" s="27"/>
    </row>
    <row r="1029" spans="1:27">
      <c r="A1029" s="27"/>
      <c r="C1029" s="27"/>
      <c r="K1029" s="27"/>
      <c r="M1029" s="27"/>
      <c r="O1029" s="27"/>
      <c r="T1029" s="27"/>
      <c r="U1029" s="27"/>
      <c r="V1029" s="27"/>
      <c r="X1029" s="27"/>
      <c r="AA1029" s="27"/>
    </row>
    <row r="1030" spans="1:27">
      <c r="A1030" s="27"/>
      <c r="C1030" s="27"/>
      <c r="K1030" s="27"/>
      <c r="M1030" s="27"/>
      <c r="O1030" s="27"/>
      <c r="T1030" s="27"/>
      <c r="U1030" s="27"/>
      <c r="V1030" s="27"/>
      <c r="X1030" s="27"/>
      <c r="AA1030" s="27"/>
    </row>
    <row r="1031" spans="1:27">
      <c r="A1031" s="27"/>
      <c r="C1031" s="27"/>
      <c r="K1031" s="27"/>
      <c r="M1031" s="27"/>
      <c r="O1031" s="27"/>
      <c r="T1031" s="27"/>
      <c r="U1031" s="27"/>
      <c r="V1031" s="27"/>
      <c r="X1031" s="27"/>
      <c r="AA1031" s="27"/>
    </row>
    <row r="1032" spans="1:27">
      <c r="A1032" s="27"/>
      <c r="C1032" s="27"/>
      <c r="K1032" s="27"/>
      <c r="M1032" s="27"/>
      <c r="O1032" s="27"/>
      <c r="T1032" s="27"/>
      <c r="U1032" s="27"/>
      <c r="V1032" s="27"/>
      <c r="X1032" s="27"/>
      <c r="AA1032" s="27"/>
    </row>
    <row r="1033" spans="1:27">
      <c r="A1033" s="27"/>
      <c r="C1033" s="27"/>
      <c r="K1033" s="27"/>
      <c r="M1033" s="27"/>
      <c r="O1033" s="27"/>
      <c r="T1033" s="27"/>
      <c r="U1033" s="27"/>
      <c r="V1033" s="27"/>
      <c r="X1033" s="27"/>
      <c r="AA1033" s="27"/>
    </row>
    <row r="1034" spans="1:27">
      <c r="A1034" s="27"/>
      <c r="C1034" s="27"/>
      <c r="K1034" s="27"/>
      <c r="M1034" s="27"/>
      <c r="O1034" s="27"/>
      <c r="T1034" s="27"/>
      <c r="U1034" s="27"/>
      <c r="V1034" s="27"/>
      <c r="X1034" s="27"/>
      <c r="AA1034" s="27"/>
    </row>
    <row r="1035" spans="1:27">
      <c r="A1035" s="27"/>
      <c r="C1035" s="27"/>
      <c r="K1035" s="27"/>
      <c r="M1035" s="27"/>
      <c r="O1035" s="27"/>
      <c r="T1035" s="27"/>
      <c r="U1035" s="27"/>
      <c r="V1035" s="27"/>
      <c r="X1035" s="27"/>
      <c r="AA1035" s="27"/>
    </row>
    <row r="1036" spans="1:27">
      <c r="A1036" s="27"/>
      <c r="C1036" s="27"/>
      <c r="K1036" s="27"/>
      <c r="M1036" s="27"/>
      <c r="O1036" s="27"/>
      <c r="T1036" s="27"/>
      <c r="U1036" s="27"/>
      <c r="V1036" s="27"/>
      <c r="X1036" s="27"/>
      <c r="AA1036" s="27"/>
    </row>
    <row r="1037" spans="1:27">
      <c r="A1037" s="27"/>
      <c r="C1037" s="27"/>
      <c r="K1037" s="27"/>
      <c r="M1037" s="27"/>
      <c r="O1037" s="27"/>
      <c r="T1037" s="27"/>
      <c r="U1037" s="27"/>
      <c r="V1037" s="27"/>
      <c r="X1037" s="27"/>
      <c r="AA1037" s="27"/>
    </row>
    <row r="1038" spans="1:27">
      <c r="A1038" s="27"/>
      <c r="C1038" s="27"/>
      <c r="K1038" s="27"/>
      <c r="M1038" s="27"/>
      <c r="O1038" s="27"/>
      <c r="T1038" s="27"/>
      <c r="U1038" s="27"/>
      <c r="V1038" s="27"/>
      <c r="X1038" s="27"/>
      <c r="AA1038" s="27"/>
    </row>
    <row r="1039" spans="1:27">
      <c r="A1039" s="27"/>
      <c r="C1039" s="27"/>
      <c r="K1039" s="27"/>
      <c r="M1039" s="27"/>
      <c r="O1039" s="27"/>
      <c r="T1039" s="27"/>
      <c r="U1039" s="27"/>
      <c r="V1039" s="27"/>
      <c r="X1039" s="27"/>
      <c r="AA1039" s="27"/>
    </row>
    <row r="1040" spans="1:27">
      <c r="A1040" s="27"/>
      <c r="C1040" s="27"/>
      <c r="K1040" s="27"/>
      <c r="M1040" s="27"/>
      <c r="O1040" s="27"/>
      <c r="T1040" s="27"/>
      <c r="U1040" s="27"/>
      <c r="V1040" s="27"/>
      <c r="X1040" s="27"/>
      <c r="AA1040" s="27"/>
    </row>
    <row r="1041" spans="1:27">
      <c r="A1041" s="27"/>
      <c r="C1041" s="27"/>
      <c r="K1041" s="27"/>
      <c r="M1041" s="27"/>
      <c r="O1041" s="27"/>
      <c r="T1041" s="27"/>
      <c r="U1041" s="27"/>
      <c r="V1041" s="27"/>
      <c r="X1041" s="27"/>
      <c r="AA1041" s="27"/>
    </row>
    <row r="1042" spans="1:27">
      <c r="A1042" s="27"/>
      <c r="C1042" s="27"/>
      <c r="K1042" s="27"/>
      <c r="M1042" s="27"/>
      <c r="O1042" s="27"/>
      <c r="T1042" s="27"/>
      <c r="U1042" s="27"/>
      <c r="V1042" s="27"/>
      <c r="X1042" s="27"/>
      <c r="AA1042" s="27"/>
    </row>
    <row r="1043" spans="1:27">
      <c r="A1043" s="27"/>
      <c r="C1043" s="27"/>
      <c r="K1043" s="27"/>
      <c r="M1043" s="27"/>
      <c r="O1043" s="27"/>
      <c r="T1043" s="27"/>
      <c r="U1043" s="27"/>
      <c r="V1043" s="27"/>
      <c r="X1043" s="27"/>
      <c r="AA1043" s="27"/>
    </row>
    <row r="1044" spans="1:27">
      <c r="A1044" s="27"/>
      <c r="C1044" s="27"/>
      <c r="K1044" s="27"/>
      <c r="M1044" s="27"/>
      <c r="O1044" s="27"/>
      <c r="T1044" s="27"/>
      <c r="U1044" s="27"/>
      <c r="V1044" s="27"/>
      <c r="X1044" s="27"/>
      <c r="AA1044" s="27"/>
    </row>
    <row r="1045" spans="1:27">
      <c r="A1045" s="27"/>
      <c r="C1045" s="27"/>
      <c r="K1045" s="27"/>
      <c r="M1045" s="27"/>
      <c r="O1045" s="27"/>
      <c r="T1045" s="27"/>
      <c r="U1045" s="27"/>
      <c r="V1045" s="27"/>
      <c r="X1045" s="27"/>
      <c r="AA1045" s="27"/>
    </row>
    <row r="1046" spans="1:27">
      <c r="A1046" s="27"/>
      <c r="C1046" s="27"/>
      <c r="K1046" s="27"/>
      <c r="M1046" s="27"/>
      <c r="O1046" s="27"/>
      <c r="T1046" s="27"/>
      <c r="U1046" s="27"/>
      <c r="V1046" s="27"/>
      <c r="X1046" s="27"/>
      <c r="AA1046" s="27"/>
    </row>
    <row r="1047" spans="1:27">
      <c r="A1047" s="27"/>
      <c r="C1047" s="27"/>
      <c r="K1047" s="27"/>
      <c r="M1047" s="27"/>
      <c r="O1047" s="27"/>
      <c r="T1047" s="27"/>
      <c r="U1047" s="27"/>
      <c r="V1047" s="27"/>
      <c r="X1047" s="27"/>
      <c r="AA1047" s="27"/>
    </row>
    <row r="1048" spans="1:27">
      <c r="A1048" s="27"/>
      <c r="C1048" s="27"/>
      <c r="K1048" s="27"/>
      <c r="M1048" s="27"/>
      <c r="O1048" s="27"/>
      <c r="T1048" s="27"/>
      <c r="U1048" s="27"/>
      <c r="V1048" s="27"/>
      <c r="X1048" s="27"/>
      <c r="AA1048" s="27"/>
    </row>
    <row r="1049" spans="1:27">
      <c r="A1049" s="27"/>
      <c r="C1049" s="27"/>
      <c r="K1049" s="27"/>
      <c r="M1049" s="27"/>
      <c r="O1049" s="27"/>
      <c r="T1049" s="27"/>
      <c r="U1049" s="27"/>
      <c r="V1049" s="27"/>
      <c r="X1049" s="27"/>
      <c r="AA1049" s="27"/>
    </row>
    <row r="1050" spans="1:27">
      <c r="A1050" s="27"/>
      <c r="C1050" s="27"/>
      <c r="K1050" s="27"/>
      <c r="M1050" s="27"/>
      <c r="O1050" s="27"/>
      <c r="T1050" s="27"/>
      <c r="U1050" s="27"/>
      <c r="V1050" s="27"/>
      <c r="X1050" s="27"/>
      <c r="AA1050" s="27"/>
    </row>
    <row r="1051" spans="1:27">
      <c r="A1051" s="27"/>
      <c r="C1051" s="27"/>
      <c r="K1051" s="27"/>
      <c r="M1051" s="27"/>
      <c r="O1051" s="27"/>
      <c r="T1051" s="27"/>
      <c r="U1051" s="27"/>
      <c r="V1051" s="27"/>
      <c r="X1051" s="27"/>
      <c r="AA1051" s="27"/>
    </row>
    <row r="1052" spans="1:27">
      <c r="A1052" s="27"/>
      <c r="C1052" s="27"/>
      <c r="K1052" s="27"/>
      <c r="M1052" s="27"/>
      <c r="O1052" s="27"/>
      <c r="T1052" s="27"/>
      <c r="U1052" s="27"/>
      <c r="V1052" s="27"/>
      <c r="X1052" s="27"/>
      <c r="AA1052" s="27"/>
    </row>
    <row r="1053" spans="1:27">
      <c r="A1053" s="27"/>
      <c r="C1053" s="27"/>
      <c r="K1053" s="27"/>
      <c r="M1053" s="27"/>
      <c r="O1053" s="27"/>
      <c r="T1053" s="27"/>
      <c r="U1053" s="27"/>
      <c r="V1053" s="27"/>
      <c r="X1053" s="27"/>
      <c r="AA1053" s="27"/>
    </row>
    <row r="1054" spans="1:27">
      <c r="A1054" s="27"/>
      <c r="C1054" s="27"/>
      <c r="K1054" s="27"/>
      <c r="M1054" s="27"/>
      <c r="O1054" s="27"/>
      <c r="T1054" s="27"/>
      <c r="U1054" s="27"/>
      <c r="V1054" s="27"/>
      <c r="X1054" s="27"/>
      <c r="AA1054" s="27"/>
    </row>
    <row r="1055" spans="1:27">
      <c r="A1055" s="27"/>
      <c r="C1055" s="27"/>
      <c r="K1055" s="27"/>
      <c r="M1055" s="27"/>
      <c r="O1055" s="27"/>
      <c r="T1055" s="27"/>
      <c r="U1055" s="27"/>
      <c r="V1055" s="27"/>
      <c r="X1055" s="27"/>
      <c r="AA1055" s="27"/>
    </row>
    <row r="1056" spans="1:27">
      <c r="A1056" s="27"/>
      <c r="C1056" s="27"/>
      <c r="K1056" s="27"/>
      <c r="M1056" s="27"/>
      <c r="O1056" s="27"/>
      <c r="T1056" s="27"/>
      <c r="U1056" s="27"/>
      <c r="V1056" s="27"/>
      <c r="X1056" s="27"/>
      <c r="AA1056" s="27"/>
    </row>
    <row r="1057" spans="1:27">
      <c r="A1057" s="27"/>
      <c r="C1057" s="27"/>
      <c r="K1057" s="27"/>
      <c r="M1057" s="27"/>
      <c r="O1057" s="27"/>
      <c r="T1057" s="27"/>
      <c r="U1057" s="27"/>
      <c r="V1057" s="27"/>
      <c r="X1057" s="27"/>
      <c r="AA1057" s="27"/>
    </row>
    <row r="1058" spans="1:27">
      <c r="A1058" s="27"/>
      <c r="C1058" s="27"/>
      <c r="K1058" s="27"/>
      <c r="M1058" s="27"/>
      <c r="O1058" s="27"/>
      <c r="T1058" s="27"/>
      <c r="U1058" s="27"/>
      <c r="V1058" s="27"/>
      <c r="X1058" s="27"/>
      <c r="AA1058" s="27"/>
    </row>
    <row r="1059" spans="1:27">
      <c r="A1059" s="27"/>
      <c r="C1059" s="27"/>
      <c r="K1059" s="27"/>
      <c r="M1059" s="27"/>
      <c r="O1059" s="27"/>
      <c r="T1059" s="27"/>
      <c r="U1059" s="27"/>
      <c r="V1059" s="27"/>
      <c r="X1059" s="27"/>
      <c r="AA1059" s="27"/>
    </row>
    <row r="1060" spans="1:27">
      <c r="A1060" s="27"/>
      <c r="C1060" s="27"/>
      <c r="K1060" s="27"/>
      <c r="M1060" s="27"/>
      <c r="O1060" s="27"/>
      <c r="T1060" s="27"/>
      <c r="U1060" s="27"/>
      <c r="V1060" s="27"/>
      <c r="X1060" s="27"/>
      <c r="AA1060" s="27"/>
    </row>
    <row r="1061" spans="1:27">
      <c r="A1061" s="27"/>
      <c r="C1061" s="27"/>
      <c r="K1061" s="27"/>
      <c r="M1061" s="27"/>
      <c r="O1061" s="27"/>
      <c r="T1061" s="27"/>
      <c r="U1061" s="27"/>
      <c r="V1061" s="27"/>
      <c r="X1061" s="27"/>
      <c r="AA1061" s="27"/>
    </row>
    <row r="1062" spans="1:27">
      <c r="A1062" s="27"/>
      <c r="C1062" s="27"/>
      <c r="K1062" s="27"/>
      <c r="M1062" s="27"/>
      <c r="O1062" s="27"/>
      <c r="T1062" s="27"/>
      <c r="U1062" s="27"/>
      <c r="V1062" s="27"/>
      <c r="X1062" s="27"/>
      <c r="AA1062" s="27"/>
    </row>
    <row r="1063" spans="1:27">
      <c r="A1063" s="27"/>
      <c r="C1063" s="27"/>
      <c r="K1063" s="27"/>
      <c r="M1063" s="27"/>
      <c r="O1063" s="27"/>
      <c r="T1063" s="27"/>
      <c r="U1063" s="27"/>
      <c r="V1063" s="27"/>
      <c r="X1063" s="27"/>
      <c r="AA1063" s="27"/>
    </row>
    <row r="1064" spans="1:27">
      <c r="A1064" s="27"/>
      <c r="C1064" s="27"/>
      <c r="K1064" s="27"/>
      <c r="M1064" s="27"/>
      <c r="O1064" s="27"/>
      <c r="T1064" s="27"/>
      <c r="U1064" s="27"/>
      <c r="V1064" s="27"/>
      <c r="X1064" s="27"/>
      <c r="AA1064" s="27"/>
    </row>
    <row r="1065" spans="1:27">
      <c r="A1065" s="27"/>
      <c r="C1065" s="27"/>
      <c r="K1065" s="27"/>
      <c r="M1065" s="27"/>
      <c r="O1065" s="27"/>
      <c r="T1065" s="27"/>
      <c r="U1065" s="27"/>
      <c r="V1065" s="27"/>
      <c r="X1065" s="27"/>
      <c r="AA1065" s="27"/>
    </row>
    <row r="1066" spans="1:27">
      <c r="A1066" s="27"/>
      <c r="C1066" s="27"/>
      <c r="K1066" s="27"/>
      <c r="M1066" s="27"/>
      <c r="O1066" s="27"/>
      <c r="T1066" s="27"/>
      <c r="U1066" s="27"/>
      <c r="V1066" s="27"/>
      <c r="X1066" s="27"/>
      <c r="AA1066" s="27"/>
    </row>
    <row r="1067" spans="1:27">
      <c r="A1067" s="27"/>
      <c r="C1067" s="27"/>
      <c r="K1067" s="27"/>
      <c r="M1067" s="27"/>
      <c r="O1067" s="27"/>
      <c r="T1067" s="27"/>
      <c r="U1067" s="27"/>
      <c r="V1067" s="27"/>
      <c r="X1067" s="27"/>
      <c r="AA1067" s="27"/>
    </row>
    <row r="1068" spans="1:27">
      <c r="A1068" s="27"/>
      <c r="C1068" s="27"/>
      <c r="K1068" s="27"/>
      <c r="M1068" s="27"/>
      <c r="O1068" s="27"/>
      <c r="T1068" s="27"/>
      <c r="U1068" s="27"/>
      <c r="V1068" s="27"/>
      <c r="X1068" s="27"/>
      <c r="AA1068" s="27"/>
    </row>
    <row r="1069" spans="1:27">
      <c r="A1069" s="27"/>
      <c r="C1069" s="27"/>
      <c r="K1069" s="27"/>
      <c r="M1069" s="27"/>
      <c r="O1069" s="27"/>
      <c r="T1069" s="27"/>
      <c r="U1069" s="27"/>
      <c r="V1069" s="27"/>
      <c r="X1069" s="27"/>
      <c r="AA1069" s="27"/>
    </row>
    <row r="1070" spans="1:27">
      <c r="A1070" s="27"/>
      <c r="C1070" s="27"/>
      <c r="K1070" s="27"/>
      <c r="M1070" s="27"/>
      <c r="O1070" s="27"/>
      <c r="T1070" s="27"/>
      <c r="U1070" s="27"/>
      <c r="V1070" s="27"/>
      <c r="X1070" s="27"/>
      <c r="AA1070" s="27"/>
    </row>
    <row r="1071" spans="1:27">
      <c r="A1071" s="27"/>
      <c r="C1071" s="27"/>
      <c r="K1071" s="27"/>
      <c r="M1071" s="27"/>
      <c r="O1071" s="27"/>
      <c r="T1071" s="27"/>
      <c r="U1071" s="27"/>
      <c r="V1071" s="27"/>
      <c r="X1071" s="27"/>
      <c r="AA1071" s="27"/>
    </row>
    <row r="1072" spans="1:27">
      <c r="A1072" s="27"/>
      <c r="C1072" s="27"/>
      <c r="K1072" s="27"/>
      <c r="M1072" s="27"/>
      <c r="O1072" s="27"/>
      <c r="T1072" s="27"/>
      <c r="U1072" s="27"/>
      <c r="V1072" s="27"/>
      <c r="X1072" s="27"/>
      <c r="AA1072" s="27"/>
    </row>
    <row r="1073" spans="1:27">
      <c r="A1073" s="27"/>
      <c r="C1073" s="27"/>
      <c r="K1073" s="27"/>
      <c r="M1073" s="27"/>
      <c r="O1073" s="27"/>
      <c r="T1073" s="27"/>
      <c r="U1073" s="27"/>
      <c r="V1073" s="27"/>
      <c r="X1073" s="27"/>
      <c r="AA1073" s="27"/>
    </row>
    <row r="1074" spans="1:27">
      <c r="A1074" s="27"/>
      <c r="C1074" s="27"/>
      <c r="K1074" s="27"/>
      <c r="M1074" s="27"/>
      <c r="O1074" s="27"/>
      <c r="T1074" s="27"/>
      <c r="U1074" s="27"/>
      <c r="V1074" s="27"/>
      <c r="X1074" s="27"/>
      <c r="AA1074" s="27"/>
    </row>
    <row r="1075" spans="1:27">
      <c r="A1075" s="27"/>
      <c r="C1075" s="27"/>
      <c r="K1075" s="27"/>
      <c r="M1075" s="27"/>
      <c r="O1075" s="27"/>
      <c r="T1075" s="27"/>
      <c r="U1075" s="27"/>
      <c r="V1075" s="27"/>
      <c r="X1075" s="27"/>
      <c r="AA1075" s="27"/>
    </row>
    <row r="1076" spans="1:27">
      <c r="A1076" s="27"/>
      <c r="C1076" s="27"/>
      <c r="K1076" s="27"/>
      <c r="M1076" s="27"/>
      <c r="O1076" s="27"/>
      <c r="T1076" s="27"/>
      <c r="U1076" s="27"/>
      <c r="V1076" s="27"/>
      <c r="X1076" s="27"/>
      <c r="AA1076" s="27"/>
    </row>
    <row r="1077" spans="1:27">
      <c r="A1077" s="27"/>
      <c r="C1077" s="27"/>
      <c r="K1077" s="27"/>
      <c r="M1077" s="27"/>
      <c r="O1077" s="27"/>
      <c r="T1077" s="27"/>
      <c r="U1077" s="27"/>
      <c r="V1077" s="27"/>
      <c r="X1077" s="27"/>
      <c r="AA1077" s="27"/>
    </row>
    <row r="1078" spans="1:27">
      <c r="A1078" s="27"/>
      <c r="C1078" s="27"/>
      <c r="K1078" s="27"/>
      <c r="M1078" s="27"/>
      <c r="O1078" s="27"/>
      <c r="T1078" s="27"/>
      <c r="U1078" s="27"/>
      <c r="V1078" s="27"/>
      <c r="X1078" s="27"/>
      <c r="AA1078" s="27"/>
    </row>
    <row r="1079" spans="1:27">
      <c r="A1079" s="27"/>
      <c r="C1079" s="27"/>
      <c r="K1079" s="27"/>
      <c r="M1079" s="27"/>
      <c r="O1079" s="27"/>
      <c r="T1079" s="27"/>
      <c r="U1079" s="27"/>
      <c r="V1079" s="27"/>
      <c r="X1079" s="27"/>
      <c r="AA1079" s="27"/>
    </row>
    <row r="1080" spans="1:27">
      <c r="A1080" s="27"/>
      <c r="C1080" s="27"/>
      <c r="K1080" s="27"/>
      <c r="M1080" s="27"/>
      <c r="O1080" s="27"/>
      <c r="T1080" s="27"/>
      <c r="U1080" s="27"/>
      <c r="V1080" s="27"/>
      <c r="X1080" s="27"/>
      <c r="AA1080" s="27"/>
    </row>
    <row r="1081" spans="1:27">
      <c r="A1081" s="27"/>
      <c r="C1081" s="27"/>
      <c r="K1081" s="27"/>
      <c r="M1081" s="27"/>
      <c r="O1081" s="27"/>
      <c r="T1081" s="27"/>
      <c r="U1081" s="27"/>
      <c r="V1081" s="27"/>
      <c r="X1081" s="27"/>
      <c r="AA1081" s="27"/>
    </row>
    <row r="1082" spans="1:27">
      <c r="A1082" s="27"/>
      <c r="C1082" s="27"/>
      <c r="K1082" s="27"/>
      <c r="M1082" s="27"/>
      <c r="O1082" s="27"/>
      <c r="T1082" s="27"/>
      <c r="U1082" s="27"/>
      <c r="V1082" s="27"/>
      <c r="X1082" s="27"/>
      <c r="AA1082" s="27"/>
    </row>
    <row r="1083" spans="1:27">
      <c r="A1083" s="27"/>
      <c r="C1083" s="27"/>
      <c r="K1083" s="27"/>
      <c r="M1083" s="27"/>
      <c r="O1083" s="27"/>
      <c r="T1083" s="27"/>
      <c r="U1083" s="27"/>
      <c r="V1083" s="27"/>
      <c r="X1083" s="27"/>
      <c r="AA1083" s="27"/>
    </row>
    <row r="1084" spans="1:27">
      <c r="A1084" s="27"/>
      <c r="C1084" s="27"/>
      <c r="K1084" s="27"/>
      <c r="M1084" s="27"/>
      <c r="O1084" s="27"/>
      <c r="T1084" s="27"/>
      <c r="U1084" s="27"/>
      <c r="V1084" s="27"/>
      <c r="X1084" s="27"/>
      <c r="AA1084" s="27"/>
    </row>
    <row r="1085" spans="1:27">
      <c r="A1085" s="27"/>
      <c r="C1085" s="27"/>
      <c r="K1085" s="27"/>
      <c r="M1085" s="27"/>
      <c r="O1085" s="27"/>
      <c r="T1085" s="27"/>
      <c r="U1085" s="27"/>
      <c r="V1085" s="27"/>
      <c r="X1085" s="27"/>
      <c r="AA1085" s="27"/>
    </row>
    <row r="1086" spans="1:27">
      <c r="A1086" s="27"/>
      <c r="C1086" s="27"/>
      <c r="K1086" s="27"/>
      <c r="M1086" s="27"/>
      <c r="O1086" s="27"/>
      <c r="T1086" s="27"/>
      <c r="U1086" s="27"/>
      <c r="V1086" s="27"/>
      <c r="X1086" s="27"/>
      <c r="AA1086" s="27"/>
    </row>
    <row r="1087" spans="1:27">
      <c r="A1087" s="27"/>
      <c r="C1087" s="27"/>
      <c r="K1087" s="27"/>
      <c r="M1087" s="27"/>
      <c r="O1087" s="27"/>
      <c r="T1087" s="27"/>
      <c r="U1087" s="27"/>
      <c r="V1087" s="27"/>
      <c r="X1087" s="27"/>
      <c r="AA1087" s="27"/>
    </row>
    <row r="1088" spans="1:27">
      <c r="A1088" s="27"/>
      <c r="C1088" s="27"/>
      <c r="K1088" s="27"/>
      <c r="M1088" s="27"/>
      <c r="O1088" s="27"/>
      <c r="T1088" s="27"/>
      <c r="U1088" s="27"/>
      <c r="V1088" s="27"/>
      <c r="X1088" s="27"/>
      <c r="AA1088" s="27"/>
    </row>
    <row r="1089" spans="1:27">
      <c r="A1089" s="27"/>
      <c r="C1089" s="27"/>
      <c r="K1089" s="27"/>
      <c r="M1089" s="27"/>
      <c r="O1089" s="27"/>
      <c r="T1089" s="27"/>
      <c r="U1089" s="27"/>
      <c r="V1089" s="27"/>
      <c r="X1089" s="27"/>
      <c r="AA1089" s="27"/>
    </row>
    <row r="1090" spans="1:27">
      <c r="A1090" s="27"/>
      <c r="C1090" s="27"/>
      <c r="K1090" s="27"/>
      <c r="M1090" s="27"/>
      <c r="O1090" s="27"/>
      <c r="T1090" s="27"/>
      <c r="U1090" s="27"/>
      <c r="V1090" s="27"/>
      <c r="X1090" s="27"/>
      <c r="AA1090" s="27"/>
    </row>
    <row r="1091" spans="1:27">
      <c r="A1091" s="27"/>
      <c r="C1091" s="27"/>
      <c r="K1091" s="27"/>
      <c r="M1091" s="27"/>
      <c r="O1091" s="27"/>
      <c r="T1091" s="27"/>
      <c r="U1091" s="27"/>
      <c r="V1091" s="27"/>
      <c r="X1091" s="27"/>
      <c r="AA1091" s="27"/>
    </row>
    <row r="1092" spans="1:27">
      <c r="A1092" s="27"/>
      <c r="C1092" s="27"/>
      <c r="K1092" s="27"/>
      <c r="M1092" s="27"/>
      <c r="O1092" s="27"/>
      <c r="T1092" s="27"/>
      <c r="U1092" s="27"/>
      <c r="V1092" s="27"/>
      <c r="X1092" s="27"/>
      <c r="AA1092" s="27"/>
    </row>
    <row r="1093" spans="1:27">
      <c r="A1093" s="27"/>
      <c r="C1093" s="27"/>
      <c r="K1093" s="27"/>
      <c r="M1093" s="27"/>
      <c r="O1093" s="27"/>
      <c r="T1093" s="27"/>
      <c r="U1093" s="27"/>
      <c r="V1093" s="27"/>
      <c r="X1093" s="27"/>
      <c r="AA1093" s="27"/>
    </row>
    <row r="1094" spans="1:27">
      <c r="A1094" s="27"/>
      <c r="C1094" s="27"/>
      <c r="K1094" s="27"/>
      <c r="M1094" s="27"/>
      <c r="O1094" s="27"/>
      <c r="T1094" s="27"/>
      <c r="U1094" s="27"/>
      <c r="V1094" s="27"/>
      <c r="X1094" s="27"/>
      <c r="AA1094" s="27"/>
    </row>
    <row r="1095" spans="1:27">
      <c r="A1095" s="27"/>
      <c r="C1095" s="27"/>
      <c r="K1095" s="27"/>
      <c r="M1095" s="27"/>
      <c r="O1095" s="27"/>
      <c r="T1095" s="27"/>
      <c r="U1095" s="27"/>
      <c r="V1095" s="27"/>
      <c r="X1095" s="27"/>
      <c r="AA1095" s="27"/>
    </row>
    <row r="1096" spans="1:27">
      <c r="A1096" s="27"/>
      <c r="C1096" s="27"/>
      <c r="K1096" s="27"/>
      <c r="M1096" s="27"/>
      <c r="O1096" s="27"/>
      <c r="T1096" s="27"/>
      <c r="U1096" s="27"/>
      <c r="V1096" s="27"/>
      <c r="X1096" s="27"/>
      <c r="AA1096" s="27"/>
    </row>
    <row r="1097" spans="1:27">
      <c r="A1097" s="27"/>
      <c r="C1097" s="27"/>
      <c r="K1097" s="27"/>
      <c r="M1097" s="27"/>
      <c r="O1097" s="27"/>
      <c r="T1097" s="27"/>
      <c r="U1097" s="27"/>
      <c r="V1097" s="27"/>
      <c r="X1097" s="27"/>
      <c r="AA1097" s="27"/>
    </row>
    <row r="1098" spans="1:27">
      <c r="A1098" s="27"/>
      <c r="C1098" s="27"/>
      <c r="K1098" s="27"/>
      <c r="M1098" s="27"/>
      <c r="O1098" s="27"/>
      <c r="T1098" s="27"/>
      <c r="U1098" s="27"/>
      <c r="V1098" s="27"/>
      <c r="X1098" s="27"/>
      <c r="AA1098" s="27"/>
    </row>
    <row r="1099" spans="1:27">
      <c r="A1099" s="27"/>
      <c r="C1099" s="27"/>
      <c r="K1099" s="27"/>
      <c r="M1099" s="27"/>
      <c r="O1099" s="27"/>
      <c r="T1099" s="27"/>
      <c r="U1099" s="27"/>
      <c r="V1099" s="27"/>
      <c r="X1099" s="27"/>
      <c r="AA1099" s="27"/>
    </row>
    <row r="1100" spans="1:27">
      <c r="A1100" s="27"/>
      <c r="C1100" s="27"/>
      <c r="K1100" s="27"/>
      <c r="M1100" s="27"/>
      <c r="O1100" s="27"/>
      <c r="T1100" s="27"/>
      <c r="U1100" s="27"/>
      <c r="V1100" s="27"/>
      <c r="X1100" s="27"/>
      <c r="AA1100" s="27"/>
    </row>
    <row r="1101" spans="1:27">
      <c r="A1101" s="27"/>
      <c r="C1101" s="27"/>
      <c r="K1101" s="27"/>
      <c r="M1101" s="27"/>
      <c r="O1101" s="27"/>
      <c r="T1101" s="27"/>
      <c r="U1101" s="27"/>
      <c r="V1101" s="27"/>
      <c r="X1101" s="27"/>
      <c r="AA1101" s="27"/>
    </row>
    <row r="1102" spans="1:27">
      <c r="A1102" s="27"/>
      <c r="C1102" s="27"/>
      <c r="K1102" s="27"/>
      <c r="M1102" s="27"/>
      <c r="O1102" s="27"/>
      <c r="T1102" s="27"/>
      <c r="U1102" s="27"/>
      <c r="V1102" s="27"/>
      <c r="X1102" s="27"/>
      <c r="AA1102" s="27"/>
    </row>
    <row r="1103" spans="1:27">
      <c r="A1103" s="27"/>
      <c r="C1103" s="27"/>
      <c r="K1103" s="27"/>
      <c r="M1103" s="27"/>
      <c r="O1103" s="27"/>
      <c r="T1103" s="27"/>
      <c r="U1103" s="27"/>
      <c r="V1103" s="27"/>
      <c r="X1103" s="27"/>
      <c r="AA1103" s="27"/>
    </row>
    <row r="1104" spans="1:27">
      <c r="A1104" s="27"/>
      <c r="C1104" s="27"/>
      <c r="K1104" s="27"/>
      <c r="M1104" s="27"/>
      <c r="O1104" s="27"/>
      <c r="T1104" s="27"/>
      <c r="U1104" s="27"/>
      <c r="V1104" s="27"/>
      <c r="X1104" s="27"/>
      <c r="AA1104" s="27"/>
    </row>
    <row r="1105" spans="1:27">
      <c r="A1105" s="27"/>
      <c r="C1105" s="27"/>
      <c r="K1105" s="27"/>
      <c r="M1105" s="27"/>
      <c r="O1105" s="27"/>
      <c r="T1105" s="27"/>
      <c r="U1105" s="27"/>
      <c r="V1105" s="27"/>
      <c r="X1105" s="27"/>
      <c r="AA1105" s="27"/>
    </row>
    <row r="1106" spans="1:27">
      <c r="A1106" s="27"/>
      <c r="C1106" s="27"/>
      <c r="K1106" s="27"/>
      <c r="M1106" s="27"/>
      <c r="O1106" s="27"/>
      <c r="T1106" s="27"/>
      <c r="U1106" s="27"/>
      <c r="V1106" s="27"/>
      <c r="X1106" s="27"/>
      <c r="AA1106" s="27"/>
    </row>
    <row r="1107" spans="1:27">
      <c r="A1107" s="27"/>
      <c r="C1107" s="27"/>
      <c r="K1107" s="27"/>
      <c r="M1107" s="27"/>
      <c r="O1107" s="27"/>
      <c r="T1107" s="27"/>
      <c r="U1107" s="27"/>
      <c r="V1107" s="27"/>
      <c r="X1107" s="27"/>
      <c r="AA1107" s="27"/>
    </row>
    <row r="1108" spans="1:27">
      <c r="A1108" s="27"/>
      <c r="C1108" s="27"/>
      <c r="K1108" s="27"/>
      <c r="M1108" s="27"/>
      <c r="O1108" s="27"/>
      <c r="T1108" s="27"/>
      <c r="U1108" s="27"/>
      <c r="V1108" s="27"/>
      <c r="X1108" s="27"/>
      <c r="AA1108" s="27"/>
    </row>
    <row r="1109" spans="1:27">
      <c r="A1109" s="27"/>
      <c r="C1109" s="27"/>
      <c r="K1109" s="27"/>
      <c r="M1109" s="27"/>
      <c r="O1109" s="27"/>
      <c r="T1109" s="27"/>
      <c r="U1109" s="27"/>
      <c r="V1109" s="27"/>
      <c r="X1109" s="27"/>
      <c r="AA1109" s="27"/>
    </row>
    <row r="1110" spans="1:27">
      <c r="A1110" s="27"/>
      <c r="C1110" s="27"/>
      <c r="K1110" s="27"/>
      <c r="M1110" s="27"/>
      <c r="O1110" s="27"/>
      <c r="T1110" s="27"/>
      <c r="U1110" s="27"/>
      <c r="V1110" s="27"/>
      <c r="X1110" s="27"/>
      <c r="AA1110" s="27"/>
    </row>
    <row r="1111" spans="1:27">
      <c r="A1111" s="27"/>
      <c r="C1111" s="27"/>
      <c r="K1111" s="27"/>
      <c r="M1111" s="27"/>
      <c r="O1111" s="27"/>
      <c r="T1111" s="27"/>
      <c r="U1111" s="27"/>
      <c r="V1111" s="27"/>
      <c r="X1111" s="27"/>
      <c r="AA1111" s="27"/>
    </row>
    <row r="1112" spans="1:27">
      <c r="A1112" s="27"/>
      <c r="C1112" s="27"/>
      <c r="K1112" s="27"/>
      <c r="M1112" s="27"/>
      <c r="O1112" s="27"/>
      <c r="T1112" s="27"/>
      <c r="U1112" s="27"/>
      <c r="V1112" s="27"/>
      <c r="X1112" s="27"/>
      <c r="AA1112" s="27"/>
    </row>
    <row r="1113" spans="1:27">
      <c r="A1113" s="27"/>
      <c r="C1113" s="27"/>
      <c r="K1113" s="27"/>
      <c r="M1113" s="27"/>
      <c r="O1113" s="27"/>
      <c r="T1113" s="27"/>
      <c r="U1113" s="27"/>
      <c r="V1113" s="27"/>
      <c r="X1113" s="27"/>
      <c r="AA1113" s="27"/>
    </row>
    <row r="1114" spans="1:27">
      <c r="A1114" s="27"/>
      <c r="C1114" s="27"/>
      <c r="K1114" s="27"/>
      <c r="M1114" s="27"/>
      <c r="O1114" s="27"/>
      <c r="T1114" s="27"/>
      <c r="U1114" s="27"/>
      <c r="V1114" s="27"/>
      <c r="X1114" s="27"/>
      <c r="AA1114" s="27"/>
    </row>
    <row r="1115" spans="1:27">
      <c r="A1115" s="27"/>
      <c r="C1115" s="27"/>
      <c r="K1115" s="27"/>
      <c r="M1115" s="27"/>
      <c r="O1115" s="27"/>
      <c r="T1115" s="27"/>
      <c r="U1115" s="27"/>
      <c r="V1115" s="27"/>
      <c r="X1115" s="27"/>
      <c r="AA1115" s="27"/>
    </row>
    <row r="1116" spans="1:27">
      <c r="A1116" s="27"/>
      <c r="C1116" s="27"/>
      <c r="K1116" s="27"/>
      <c r="M1116" s="27"/>
      <c r="O1116" s="27"/>
      <c r="T1116" s="27"/>
      <c r="U1116" s="27"/>
      <c r="V1116" s="27"/>
      <c r="X1116" s="27"/>
      <c r="AA1116" s="27"/>
    </row>
    <row r="1117" spans="1:27">
      <c r="A1117" s="27"/>
      <c r="C1117" s="27"/>
      <c r="K1117" s="27"/>
      <c r="M1117" s="27"/>
      <c r="O1117" s="27"/>
      <c r="T1117" s="27"/>
      <c r="U1117" s="27"/>
      <c r="V1117" s="27"/>
      <c r="X1117" s="27"/>
      <c r="AA1117" s="27"/>
    </row>
    <row r="1118" spans="1:27">
      <c r="A1118" s="27"/>
      <c r="C1118" s="27"/>
      <c r="K1118" s="27"/>
      <c r="M1118" s="27"/>
      <c r="O1118" s="27"/>
      <c r="T1118" s="27"/>
      <c r="U1118" s="27"/>
      <c r="V1118" s="27"/>
      <c r="X1118" s="27"/>
      <c r="AA1118" s="27"/>
    </row>
    <row r="1119" spans="1:27">
      <c r="A1119" s="27"/>
      <c r="C1119" s="27"/>
      <c r="K1119" s="27"/>
      <c r="M1119" s="27"/>
      <c r="O1119" s="27"/>
      <c r="T1119" s="27"/>
      <c r="U1119" s="27"/>
      <c r="V1119" s="27"/>
      <c r="X1119" s="27"/>
      <c r="AA1119" s="27"/>
    </row>
    <row r="1120" spans="1:27">
      <c r="A1120" s="27"/>
      <c r="C1120" s="27"/>
      <c r="K1120" s="27"/>
      <c r="M1120" s="27"/>
      <c r="O1120" s="27"/>
      <c r="T1120" s="27"/>
      <c r="U1120" s="27"/>
      <c r="V1120" s="27"/>
      <c r="X1120" s="27"/>
      <c r="AA1120" s="27"/>
    </row>
    <row r="1121" spans="1:27">
      <c r="A1121" s="27"/>
      <c r="C1121" s="27"/>
      <c r="K1121" s="27"/>
      <c r="M1121" s="27"/>
      <c r="O1121" s="27"/>
      <c r="T1121" s="27"/>
      <c r="U1121" s="27"/>
      <c r="V1121" s="27"/>
      <c r="X1121" s="27"/>
      <c r="AA1121" s="27"/>
    </row>
    <row r="1122" spans="1:27">
      <c r="A1122" s="27"/>
      <c r="C1122" s="27"/>
      <c r="K1122" s="27"/>
      <c r="M1122" s="27"/>
      <c r="O1122" s="27"/>
      <c r="T1122" s="27"/>
      <c r="U1122" s="27"/>
      <c r="V1122" s="27"/>
      <c r="X1122" s="27"/>
      <c r="AA1122" s="27"/>
    </row>
    <row r="1123" spans="1:27">
      <c r="A1123" s="27"/>
      <c r="C1123" s="27"/>
      <c r="K1123" s="27"/>
      <c r="M1123" s="27"/>
      <c r="O1123" s="27"/>
      <c r="T1123" s="27"/>
      <c r="U1123" s="27"/>
      <c r="V1123" s="27"/>
      <c r="X1123" s="27"/>
      <c r="AA1123" s="27"/>
    </row>
    <row r="1124" spans="1:27">
      <c r="A1124" s="27"/>
      <c r="C1124" s="27"/>
      <c r="K1124" s="27"/>
      <c r="M1124" s="27"/>
      <c r="O1124" s="27"/>
      <c r="T1124" s="27"/>
      <c r="U1124" s="27"/>
      <c r="V1124" s="27"/>
      <c r="X1124" s="27"/>
      <c r="AA1124" s="27"/>
    </row>
    <row r="1125" spans="1:27">
      <c r="A1125" s="27"/>
      <c r="C1125" s="27"/>
      <c r="K1125" s="27"/>
      <c r="M1125" s="27"/>
      <c r="O1125" s="27"/>
      <c r="T1125" s="27"/>
      <c r="U1125" s="27"/>
      <c r="V1125" s="27"/>
      <c r="X1125" s="27"/>
      <c r="AA1125" s="27"/>
    </row>
    <row r="1126" spans="1:27">
      <c r="A1126" s="27"/>
      <c r="C1126" s="27"/>
      <c r="K1126" s="27"/>
      <c r="M1126" s="27"/>
      <c r="O1126" s="27"/>
      <c r="T1126" s="27"/>
      <c r="U1126" s="27"/>
      <c r="V1126" s="27"/>
      <c r="X1126" s="27"/>
      <c r="AA1126" s="27"/>
    </row>
    <row r="1127" spans="1:27">
      <c r="A1127" s="27"/>
      <c r="C1127" s="27"/>
      <c r="K1127" s="27"/>
      <c r="M1127" s="27"/>
      <c r="O1127" s="27"/>
      <c r="T1127" s="27"/>
      <c r="U1127" s="27"/>
      <c r="V1127" s="27"/>
      <c r="X1127" s="27"/>
      <c r="AA1127" s="27"/>
    </row>
    <row r="1128" spans="1:27">
      <c r="A1128" s="27"/>
      <c r="C1128" s="27"/>
      <c r="K1128" s="27"/>
      <c r="M1128" s="27"/>
      <c r="O1128" s="27"/>
      <c r="T1128" s="27"/>
      <c r="U1128" s="27"/>
      <c r="V1128" s="27"/>
      <c r="X1128" s="27"/>
      <c r="AA1128" s="27"/>
    </row>
    <row r="1129" spans="1:27">
      <c r="A1129" s="27"/>
      <c r="C1129" s="27"/>
      <c r="K1129" s="27"/>
      <c r="M1129" s="27"/>
      <c r="O1129" s="27"/>
      <c r="T1129" s="27"/>
      <c r="U1129" s="27"/>
      <c r="V1129" s="27"/>
      <c r="X1129" s="27"/>
      <c r="AA1129" s="27"/>
    </row>
    <row r="1130" spans="1:27">
      <c r="A1130" s="27"/>
      <c r="C1130" s="27"/>
      <c r="K1130" s="27"/>
      <c r="M1130" s="27"/>
      <c r="O1130" s="27"/>
      <c r="T1130" s="27"/>
      <c r="U1130" s="27"/>
      <c r="V1130" s="27"/>
      <c r="X1130" s="27"/>
      <c r="AA1130" s="27"/>
    </row>
    <row r="1131" spans="1:27">
      <c r="A1131" s="27"/>
      <c r="C1131" s="27"/>
      <c r="K1131" s="27"/>
      <c r="M1131" s="27"/>
      <c r="O1131" s="27"/>
      <c r="T1131" s="27"/>
      <c r="U1131" s="27"/>
      <c r="V1131" s="27"/>
      <c r="X1131" s="27"/>
      <c r="AA1131" s="27"/>
    </row>
    <row r="1132" spans="1:27">
      <c r="A1132" s="27"/>
      <c r="C1132" s="27"/>
      <c r="K1132" s="27"/>
      <c r="M1132" s="27"/>
      <c r="O1132" s="27"/>
      <c r="T1132" s="27"/>
      <c r="U1132" s="27"/>
      <c r="V1132" s="27"/>
      <c r="X1132" s="27"/>
      <c r="AA1132" s="27"/>
    </row>
    <row r="1133" spans="1:27">
      <c r="A1133" s="27"/>
      <c r="C1133" s="27"/>
      <c r="K1133" s="27"/>
      <c r="M1133" s="27"/>
      <c r="O1133" s="27"/>
      <c r="T1133" s="27"/>
      <c r="U1133" s="27"/>
      <c r="V1133" s="27"/>
      <c r="X1133" s="27"/>
      <c r="AA1133" s="27"/>
    </row>
    <row r="1134" spans="1:27">
      <c r="A1134" s="27"/>
      <c r="C1134" s="27"/>
      <c r="K1134" s="27"/>
      <c r="M1134" s="27"/>
      <c r="O1134" s="27"/>
      <c r="T1134" s="27"/>
      <c r="U1134" s="27"/>
      <c r="V1134" s="27"/>
      <c r="X1134" s="27"/>
      <c r="AA1134" s="27"/>
    </row>
    <row r="1135" spans="1:27">
      <c r="A1135" s="27"/>
      <c r="C1135" s="27"/>
      <c r="K1135" s="27"/>
      <c r="M1135" s="27"/>
      <c r="O1135" s="27"/>
      <c r="T1135" s="27"/>
      <c r="U1135" s="27"/>
      <c r="V1135" s="27"/>
      <c r="X1135" s="27"/>
      <c r="AA1135" s="27"/>
    </row>
    <row r="1136" spans="1:27">
      <c r="A1136" s="27"/>
      <c r="C1136" s="27"/>
      <c r="K1136" s="27"/>
      <c r="M1136" s="27"/>
      <c r="O1136" s="27"/>
      <c r="T1136" s="27"/>
      <c r="U1136" s="27"/>
      <c r="V1136" s="27"/>
      <c r="X1136" s="27"/>
      <c r="AA1136" s="27"/>
    </row>
    <row r="1137" spans="1:27">
      <c r="A1137" s="27"/>
      <c r="C1137" s="27"/>
      <c r="K1137" s="27"/>
      <c r="M1137" s="27"/>
      <c r="O1137" s="27"/>
      <c r="T1137" s="27"/>
      <c r="U1137" s="27"/>
      <c r="V1137" s="27"/>
      <c r="X1137" s="27"/>
      <c r="AA1137" s="27"/>
    </row>
    <row r="1138" spans="1:27">
      <c r="A1138" s="27"/>
      <c r="C1138" s="27"/>
      <c r="K1138" s="27"/>
      <c r="M1138" s="27"/>
      <c r="O1138" s="27"/>
      <c r="T1138" s="27"/>
      <c r="U1138" s="27"/>
      <c r="V1138" s="27"/>
      <c r="X1138" s="27"/>
      <c r="AA1138" s="27"/>
    </row>
    <row r="1139" spans="1:27">
      <c r="A1139" s="27"/>
      <c r="C1139" s="27"/>
      <c r="K1139" s="27"/>
      <c r="M1139" s="27"/>
      <c r="O1139" s="27"/>
      <c r="T1139" s="27"/>
      <c r="U1139" s="27"/>
      <c r="V1139" s="27"/>
      <c r="X1139" s="27"/>
      <c r="AA1139" s="27"/>
    </row>
    <row r="1140" spans="1:27">
      <c r="A1140" s="27"/>
      <c r="C1140" s="27"/>
      <c r="K1140" s="27"/>
      <c r="M1140" s="27"/>
      <c r="O1140" s="27"/>
      <c r="T1140" s="27"/>
      <c r="U1140" s="27"/>
      <c r="V1140" s="27"/>
      <c r="X1140" s="27"/>
      <c r="AA1140" s="27"/>
    </row>
    <row r="1141" spans="1:27">
      <c r="A1141" s="27"/>
      <c r="C1141" s="27"/>
      <c r="K1141" s="27"/>
      <c r="M1141" s="27"/>
      <c r="O1141" s="27"/>
      <c r="T1141" s="27"/>
      <c r="U1141" s="27"/>
      <c r="V1141" s="27"/>
      <c r="X1141" s="27"/>
      <c r="AA1141" s="27"/>
    </row>
    <row r="1142" spans="1:27">
      <c r="A1142" s="27"/>
      <c r="C1142" s="27"/>
      <c r="K1142" s="27"/>
      <c r="M1142" s="27"/>
      <c r="O1142" s="27"/>
      <c r="T1142" s="27"/>
      <c r="U1142" s="27"/>
      <c r="V1142" s="27"/>
      <c r="X1142" s="27"/>
      <c r="AA1142" s="27"/>
    </row>
    <row r="1143" spans="1:27">
      <c r="A1143" s="27"/>
      <c r="C1143" s="27"/>
      <c r="K1143" s="27"/>
      <c r="M1143" s="27"/>
      <c r="O1143" s="27"/>
      <c r="T1143" s="27"/>
      <c r="U1143" s="27"/>
      <c r="V1143" s="27"/>
      <c r="X1143" s="27"/>
      <c r="AA1143" s="27"/>
    </row>
    <row r="1144" spans="1:27">
      <c r="A1144" s="27"/>
      <c r="C1144" s="27"/>
      <c r="K1144" s="27"/>
      <c r="M1144" s="27"/>
      <c r="O1144" s="27"/>
      <c r="T1144" s="27"/>
      <c r="U1144" s="27"/>
      <c r="V1144" s="27"/>
      <c r="X1144" s="27"/>
      <c r="AA1144" s="27"/>
    </row>
    <row r="1145" spans="1:27">
      <c r="A1145" s="27"/>
      <c r="C1145" s="27"/>
      <c r="K1145" s="27"/>
      <c r="M1145" s="27"/>
      <c r="O1145" s="27"/>
      <c r="T1145" s="27"/>
      <c r="U1145" s="27"/>
      <c r="V1145" s="27"/>
      <c r="X1145" s="27"/>
      <c r="AA1145" s="27"/>
    </row>
    <row r="1146" spans="1:27">
      <c r="A1146" s="27"/>
      <c r="C1146" s="27"/>
      <c r="K1146" s="27"/>
      <c r="M1146" s="27"/>
      <c r="O1146" s="27"/>
      <c r="T1146" s="27"/>
      <c r="U1146" s="27"/>
      <c r="V1146" s="27"/>
      <c r="X1146" s="27"/>
      <c r="AA1146" s="27"/>
    </row>
    <row r="1147" spans="1:27">
      <c r="A1147" s="27"/>
      <c r="C1147" s="27"/>
      <c r="K1147" s="27"/>
      <c r="M1147" s="27"/>
      <c r="O1147" s="27"/>
      <c r="T1147" s="27"/>
      <c r="U1147" s="27"/>
      <c r="V1147" s="27"/>
      <c r="X1147" s="27"/>
      <c r="AA1147" s="27"/>
    </row>
    <row r="1148" spans="1:27">
      <c r="A1148" s="27"/>
      <c r="C1148" s="27"/>
      <c r="K1148" s="27"/>
      <c r="M1148" s="27"/>
      <c r="O1148" s="27"/>
      <c r="T1148" s="27"/>
      <c r="U1148" s="27"/>
      <c r="V1148" s="27"/>
      <c r="X1148" s="27"/>
      <c r="AA1148" s="27"/>
    </row>
    <row r="1149" spans="1:27">
      <c r="A1149" s="27"/>
      <c r="C1149" s="27"/>
      <c r="K1149" s="27"/>
      <c r="M1149" s="27"/>
      <c r="O1149" s="27"/>
      <c r="T1149" s="27"/>
      <c r="U1149" s="27"/>
      <c r="V1149" s="27"/>
      <c r="X1149" s="27"/>
      <c r="AA1149" s="27"/>
    </row>
    <row r="1150" spans="1:27">
      <c r="A1150" s="27"/>
      <c r="C1150" s="27"/>
      <c r="K1150" s="27"/>
      <c r="M1150" s="27"/>
      <c r="O1150" s="27"/>
      <c r="T1150" s="27"/>
      <c r="U1150" s="27"/>
      <c r="V1150" s="27"/>
      <c r="X1150" s="27"/>
      <c r="AA1150" s="27"/>
    </row>
    <row r="1151" spans="1:27">
      <c r="A1151" s="27"/>
      <c r="C1151" s="27"/>
      <c r="K1151" s="27"/>
      <c r="M1151" s="27"/>
      <c r="O1151" s="27"/>
      <c r="T1151" s="27"/>
      <c r="U1151" s="27"/>
      <c r="V1151" s="27"/>
      <c r="X1151" s="27"/>
      <c r="AA1151" s="27"/>
    </row>
    <row r="1152" spans="1:27">
      <c r="A1152" s="27"/>
      <c r="C1152" s="27"/>
      <c r="K1152" s="27"/>
      <c r="M1152" s="27"/>
      <c r="O1152" s="27"/>
      <c r="T1152" s="27"/>
      <c r="U1152" s="27"/>
      <c r="V1152" s="27"/>
      <c r="X1152" s="27"/>
      <c r="AA1152" s="27"/>
    </row>
    <row r="1153" spans="1:27">
      <c r="A1153" s="27"/>
      <c r="C1153" s="27"/>
      <c r="K1153" s="27"/>
      <c r="M1153" s="27"/>
      <c r="O1153" s="27"/>
      <c r="T1153" s="27"/>
      <c r="U1153" s="27"/>
      <c r="V1153" s="27"/>
      <c r="X1153" s="27"/>
      <c r="AA1153" s="27"/>
    </row>
    <row r="1154" spans="1:27">
      <c r="A1154" s="27"/>
      <c r="C1154" s="27"/>
      <c r="K1154" s="27"/>
      <c r="M1154" s="27"/>
      <c r="O1154" s="27"/>
      <c r="T1154" s="27"/>
      <c r="U1154" s="27"/>
      <c r="V1154" s="27"/>
      <c r="X1154" s="27"/>
      <c r="AA1154" s="27"/>
    </row>
    <row r="1155" spans="1:27">
      <c r="A1155" s="27"/>
      <c r="C1155" s="27"/>
      <c r="K1155" s="27"/>
      <c r="M1155" s="27"/>
      <c r="O1155" s="27"/>
      <c r="T1155" s="27"/>
      <c r="U1155" s="27"/>
      <c r="V1155" s="27"/>
      <c r="X1155" s="27"/>
      <c r="AA1155" s="27"/>
    </row>
    <row r="1156" spans="1:27">
      <c r="A1156" s="27"/>
      <c r="C1156" s="27"/>
      <c r="K1156" s="27"/>
      <c r="M1156" s="27"/>
      <c r="O1156" s="27"/>
      <c r="T1156" s="27"/>
      <c r="U1156" s="27"/>
      <c r="V1156" s="27"/>
      <c r="X1156" s="27"/>
      <c r="AA1156" s="27"/>
    </row>
    <row r="1157" spans="1:27">
      <c r="A1157" s="27"/>
      <c r="C1157" s="27"/>
      <c r="K1157" s="27"/>
      <c r="M1157" s="27"/>
      <c r="O1157" s="27"/>
      <c r="T1157" s="27"/>
      <c r="U1157" s="27"/>
      <c r="V1157" s="27"/>
      <c r="X1157" s="27"/>
      <c r="AA1157" s="27"/>
    </row>
    <row r="1158" spans="1:27">
      <c r="A1158" s="27"/>
      <c r="C1158" s="27"/>
      <c r="K1158" s="27"/>
      <c r="M1158" s="27"/>
      <c r="O1158" s="27"/>
      <c r="T1158" s="27"/>
      <c r="U1158" s="27"/>
      <c r="V1158" s="27"/>
      <c r="X1158" s="27"/>
      <c r="AA1158" s="27"/>
    </row>
    <row r="1159" spans="1:27">
      <c r="A1159" s="27"/>
      <c r="C1159" s="27"/>
      <c r="K1159" s="27"/>
      <c r="M1159" s="27"/>
      <c r="O1159" s="27"/>
      <c r="T1159" s="27"/>
      <c r="U1159" s="27"/>
      <c r="V1159" s="27"/>
      <c r="X1159" s="27"/>
      <c r="AA1159" s="27"/>
    </row>
    <row r="1160" spans="1:27">
      <c r="A1160" s="27"/>
      <c r="C1160" s="27"/>
      <c r="K1160" s="27"/>
      <c r="M1160" s="27"/>
      <c r="O1160" s="27"/>
      <c r="T1160" s="27"/>
      <c r="U1160" s="27"/>
      <c r="V1160" s="27"/>
      <c r="X1160" s="27"/>
      <c r="AA1160" s="27"/>
    </row>
    <row r="1161" spans="1:27">
      <c r="A1161" s="27"/>
      <c r="C1161" s="27"/>
      <c r="K1161" s="27"/>
      <c r="M1161" s="27"/>
      <c r="O1161" s="27"/>
      <c r="T1161" s="27"/>
      <c r="U1161" s="27"/>
      <c r="V1161" s="27"/>
      <c r="X1161" s="27"/>
      <c r="AA1161" s="27"/>
    </row>
    <row r="1162" spans="1:27">
      <c r="A1162" s="27"/>
      <c r="C1162" s="27"/>
      <c r="K1162" s="27"/>
      <c r="M1162" s="27"/>
      <c r="O1162" s="27"/>
      <c r="T1162" s="27"/>
      <c r="U1162" s="27"/>
      <c r="V1162" s="27"/>
      <c r="X1162" s="27"/>
      <c r="AA1162" s="27"/>
    </row>
    <row r="1163" spans="1:27">
      <c r="A1163" s="27"/>
      <c r="C1163" s="27"/>
      <c r="K1163" s="27"/>
      <c r="M1163" s="27"/>
      <c r="O1163" s="27"/>
      <c r="T1163" s="27"/>
      <c r="U1163" s="27"/>
      <c r="V1163" s="27"/>
      <c r="X1163" s="27"/>
      <c r="AA1163" s="27"/>
    </row>
    <row r="1164" spans="1:27">
      <c r="A1164" s="27"/>
      <c r="C1164" s="27"/>
      <c r="K1164" s="27"/>
      <c r="M1164" s="27"/>
      <c r="O1164" s="27"/>
      <c r="T1164" s="27"/>
      <c r="U1164" s="27"/>
      <c r="V1164" s="27"/>
      <c r="X1164" s="27"/>
      <c r="AA1164" s="27"/>
    </row>
    <row r="1165" spans="1:27">
      <c r="A1165" s="27"/>
      <c r="C1165" s="27"/>
      <c r="K1165" s="27"/>
      <c r="M1165" s="27"/>
      <c r="O1165" s="27"/>
      <c r="T1165" s="27"/>
      <c r="U1165" s="27"/>
      <c r="V1165" s="27"/>
      <c r="X1165" s="27"/>
      <c r="AA1165" s="27"/>
    </row>
    <row r="1166" spans="1:27">
      <c r="A1166" s="27"/>
      <c r="C1166" s="27"/>
      <c r="K1166" s="27"/>
      <c r="M1166" s="27"/>
      <c r="O1166" s="27"/>
      <c r="T1166" s="27"/>
      <c r="U1166" s="27"/>
      <c r="V1166" s="27"/>
      <c r="X1166" s="27"/>
      <c r="AA1166" s="27"/>
    </row>
    <row r="1167" spans="1:27">
      <c r="A1167" s="27"/>
      <c r="C1167" s="27"/>
      <c r="K1167" s="27"/>
      <c r="M1167" s="27"/>
      <c r="O1167" s="27"/>
      <c r="T1167" s="27"/>
      <c r="U1167" s="27"/>
      <c r="V1167" s="27"/>
      <c r="X1167" s="27"/>
      <c r="AA1167" s="27"/>
    </row>
    <row r="1168" spans="1:27">
      <c r="A1168" s="27"/>
      <c r="C1168" s="27"/>
      <c r="K1168" s="27"/>
      <c r="M1168" s="27"/>
      <c r="O1168" s="27"/>
      <c r="T1168" s="27"/>
      <c r="U1168" s="27"/>
      <c r="V1168" s="27"/>
      <c r="X1168" s="27"/>
      <c r="AA1168" s="27"/>
    </row>
    <row r="1169" spans="1:27">
      <c r="A1169" s="27"/>
      <c r="C1169" s="27"/>
      <c r="K1169" s="27"/>
      <c r="M1169" s="27"/>
      <c r="O1169" s="27"/>
      <c r="T1169" s="27"/>
      <c r="U1169" s="27"/>
      <c r="V1169" s="27"/>
      <c r="X1169" s="27"/>
      <c r="AA1169" s="27"/>
    </row>
    <row r="1170" spans="1:27">
      <c r="A1170" s="27"/>
      <c r="C1170" s="27"/>
      <c r="K1170" s="27"/>
      <c r="M1170" s="27"/>
      <c r="O1170" s="27"/>
      <c r="T1170" s="27"/>
      <c r="U1170" s="27"/>
      <c r="V1170" s="27"/>
      <c r="X1170" s="27"/>
      <c r="AA1170" s="27"/>
    </row>
    <row r="1171" spans="1:27">
      <c r="A1171" s="27"/>
      <c r="C1171" s="27"/>
      <c r="K1171" s="27"/>
      <c r="M1171" s="27"/>
      <c r="O1171" s="27"/>
      <c r="T1171" s="27"/>
      <c r="U1171" s="27"/>
      <c r="V1171" s="27"/>
      <c r="X1171" s="27"/>
      <c r="AA1171" s="27"/>
    </row>
    <row r="1172" spans="1:27">
      <c r="A1172" s="27"/>
      <c r="C1172" s="27"/>
      <c r="K1172" s="27"/>
      <c r="M1172" s="27"/>
      <c r="O1172" s="27"/>
      <c r="T1172" s="27"/>
      <c r="U1172" s="27"/>
      <c r="V1172" s="27"/>
      <c r="X1172" s="27"/>
      <c r="AA1172" s="27"/>
    </row>
    <row r="1173" spans="1:27">
      <c r="A1173" s="27"/>
      <c r="C1173" s="27"/>
      <c r="K1173" s="27"/>
      <c r="M1173" s="27"/>
      <c r="O1173" s="27"/>
      <c r="T1173" s="27"/>
      <c r="U1173" s="27"/>
      <c r="V1173" s="27"/>
      <c r="X1173" s="27"/>
      <c r="AA1173" s="27"/>
    </row>
    <row r="1174" spans="1:27">
      <c r="A1174" s="27"/>
      <c r="C1174" s="27"/>
      <c r="K1174" s="27"/>
      <c r="M1174" s="27"/>
      <c r="O1174" s="27"/>
      <c r="T1174" s="27"/>
      <c r="U1174" s="27"/>
      <c r="V1174" s="27"/>
      <c r="X1174" s="27"/>
      <c r="AA1174" s="27"/>
    </row>
    <row r="1175" spans="1:27">
      <c r="A1175" s="27"/>
      <c r="C1175" s="27"/>
      <c r="K1175" s="27"/>
      <c r="M1175" s="27"/>
      <c r="O1175" s="27"/>
      <c r="T1175" s="27"/>
      <c r="U1175" s="27"/>
      <c r="V1175" s="27"/>
      <c r="X1175" s="27"/>
      <c r="AA1175" s="27"/>
    </row>
    <row r="1176" spans="1:27">
      <c r="A1176" s="27"/>
      <c r="C1176" s="27"/>
      <c r="K1176" s="27"/>
      <c r="M1176" s="27"/>
      <c r="O1176" s="27"/>
      <c r="T1176" s="27"/>
      <c r="U1176" s="27"/>
      <c r="V1176" s="27"/>
      <c r="X1176" s="27"/>
      <c r="AA1176" s="27"/>
    </row>
    <row r="1177" spans="1:27">
      <c r="A1177" s="27"/>
      <c r="C1177" s="27"/>
      <c r="K1177" s="27"/>
      <c r="M1177" s="27"/>
      <c r="O1177" s="27"/>
      <c r="T1177" s="27"/>
      <c r="U1177" s="27"/>
      <c r="V1177" s="27"/>
      <c r="X1177" s="27"/>
      <c r="AA1177" s="27"/>
    </row>
    <row r="1178" spans="1:27">
      <c r="A1178" s="27"/>
      <c r="C1178" s="27"/>
      <c r="K1178" s="27"/>
      <c r="M1178" s="27"/>
      <c r="O1178" s="27"/>
      <c r="T1178" s="27"/>
      <c r="U1178" s="27"/>
      <c r="V1178" s="27"/>
      <c r="X1178" s="27"/>
      <c r="AA1178" s="27"/>
    </row>
    <row r="1179" spans="1:27">
      <c r="A1179" s="27"/>
      <c r="C1179" s="27"/>
      <c r="K1179" s="27"/>
      <c r="M1179" s="27"/>
      <c r="O1179" s="27"/>
      <c r="T1179" s="27"/>
      <c r="U1179" s="27"/>
      <c r="V1179" s="27"/>
      <c r="X1179" s="27"/>
      <c r="AA1179" s="27"/>
    </row>
    <row r="1180" spans="1:27">
      <c r="A1180" s="27"/>
      <c r="C1180" s="27"/>
      <c r="K1180" s="27"/>
      <c r="M1180" s="27"/>
      <c r="O1180" s="27"/>
      <c r="T1180" s="27"/>
      <c r="U1180" s="27"/>
      <c r="V1180" s="27"/>
      <c r="X1180" s="27"/>
      <c r="AA1180" s="27"/>
    </row>
    <row r="1181" spans="1:27">
      <c r="A1181" s="27"/>
      <c r="C1181" s="27"/>
      <c r="K1181" s="27"/>
      <c r="M1181" s="27"/>
      <c r="O1181" s="27"/>
      <c r="T1181" s="27"/>
      <c r="U1181" s="27"/>
      <c r="V1181" s="27"/>
      <c r="X1181" s="27"/>
      <c r="AA1181" s="27"/>
    </row>
    <row r="1182" spans="1:27">
      <c r="A1182" s="27"/>
      <c r="C1182" s="27"/>
      <c r="K1182" s="27"/>
      <c r="M1182" s="27"/>
      <c r="O1182" s="27"/>
      <c r="T1182" s="27"/>
      <c r="U1182" s="27"/>
      <c r="V1182" s="27"/>
      <c r="X1182" s="27"/>
      <c r="AA1182" s="27"/>
    </row>
    <row r="1183" spans="1:27">
      <c r="A1183" s="27"/>
      <c r="C1183" s="27"/>
      <c r="K1183" s="27"/>
      <c r="M1183" s="27"/>
      <c r="O1183" s="27"/>
      <c r="T1183" s="27"/>
      <c r="U1183" s="27"/>
      <c r="V1183" s="27"/>
      <c r="X1183" s="27"/>
      <c r="AA1183" s="27"/>
    </row>
    <row r="1184" spans="1:27">
      <c r="A1184" s="27"/>
      <c r="C1184" s="27"/>
      <c r="K1184" s="27"/>
      <c r="M1184" s="27"/>
      <c r="O1184" s="27"/>
      <c r="T1184" s="27"/>
      <c r="U1184" s="27"/>
      <c r="V1184" s="27"/>
      <c r="X1184" s="27"/>
      <c r="AA1184" s="27"/>
    </row>
    <row r="1185" spans="1:27">
      <c r="A1185" s="27"/>
      <c r="C1185" s="27"/>
      <c r="K1185" s="27"/>
      <c r="M1185" s="27"/>
      <c r="O1185" s="27"/>
      <c r="T1185" s="27"/>
      <c r="U1185" s="27"/>
      <c r="V1185" s="27"/>
      <c r="X1185" s="27"/>
      <c r="AA1185" s="27"/>
    </row>
    <row r="1186" spans="1:27">
      <c r="A1186" s="27"/>
      <c r="C1186" s="27"/>
      <c r="K1186" s="27"/>
      <c r="M1186" s="27"/>
      <c r="O1186" s="27"/>
      <c r="T1186" s="27"/>
      <c r="U1186" s="27"/>
      <c r="V1186" s="27"/>
      <c r="X1186" s="27"/>
      <c r="AA1186" s="27"/>
    </row>
    <row r="1187" spans="1:27">
      <c r="A1187" s="27"/>
      <c r="C1187" s="27"/>
      <c r="K1187" s="27"/>
      <c r="M1187" s="27"/>
      <c r="O1187" s="27"/>
      <c r="T1187" s="27"/>
      <c r="U1187" s="27"/>
      <c r="V1187" s="27"/>
      <c r="X1187" s="27"/>
      <c r="AA1187" s="27"/>
    </row>
    <row r="1188" spans="1:27">
      <c r="A1188" s="27"/>
      <c r="C1188" s="27"/>
      <c r="K1188" s="27"/>
      <c r="M1188" s="27"/>
      <c r="O1188" s="27"/>
      <c r="T1188" s="27"/>
      <c r="U1188" s="27"/>
      <c r="V1188" s="27"/>
      <c r="X1188" s="27"/>
      <c r="AA1188" s="27"/>
    </row>
    <row r="1189" spans="1:27">
      <c r="A1189" s="27"/>
      <c r="C1189" s="27"/>
      <c r="K1189" s="27"/>
      <c r="M1189" s="27"/>
      <c r="O1189" s="27"/>
      <c r="T1189" s="27"/>
      <c r="U1189" s="27"/>
      <c r="V1189" s="27"/>
      <c r="X1189" s="27"/>
      <c r="AA1189" s="27"/>
    </row>
    <row r="1190" spans="1:27">
      <c r="A1190" s="27"/>
      <c r="C1190" s="27"/>
      <c r="K1190" s="27"/>
      <c r="M1190" s="27"/>
      <c r="O1190" s="27"/>
      <c r="T1190" s="27"/>
      <c r="U1190" s="27"/>
      <c r="V1190" s="27"/>
      <c r="X1190" s="27"/>
      <c r="AA1190" s="27"/>
    </row>
    <row r="1191" spans="1:27">
      <c r="A1191" s="27"/>
      <c r="C1191" s="27"/>
      <c r="K1191" s="27"/>
      <c r="M1191" s="27"/>
      <c r="O1191" s="27"/>
      <c r="T1191" s="27"/>
      <c r="U1191" s="27"/>
      <c r="V1191" s="27"/>
      <c r="X1191" s="27"/>
      <c r="AA1191" s="27"/>
    </row>
    <row r="1192" spans="1:27">
      <c r="A1192" s="27"/>
      <c r="C1192" s="27"/>
      <c r="K1192" s="27"/>
      <c r="M1192" s="27"/>
      <c r="O1192" s="27"/>
      <c r="T1192" s="27"/>
      <c r="U1192" s="27"/>
      <c r="V1192" s="27"/>
      <c r="X1192" s="27"/>
      <c r="AA1192" s="27"/>
    </row>
    <row r="1193" spans="1:27">
      <c r="A1193" s="27"/>
      <c r="C1193" s="27"/>
      <c r="K1193" s="27"/>
      <c r="M1193" s="27"/>
      <c r="O1193" s="27"/>
      <c r="T1193" s="27"/>
      <c r="U1193" s="27"/>
      <c r="V1193" s="27"/>
      <c r="X1193" s="27"/>
      <c r="AA1193" s="27"/>
    </row>
    <row r="1194" spans="1:27">
      <c r="A1194" s="27"/>
      <c r="C1194" s="27"/>
      <c r="K1194" s="27"/>
      <c r="M1194" s="27"/>
      <c r="O1194" s="27"/>
      <c r="T1194" s="27"/>
      <c r="U1194" s="27"/>
      <c r="V1194" s="27"/>
      <c r="X1194" s="27"/>
      <c r="AA1194" s="27"/>
    </row>
    <row r="1195" spans="1:27">
      <c r="A1195" s="27"/>
      <c r="C1195" s="27"/>
      <c r="K1195" s="27"/>
      <c r="M1195" s="27"/>
      <c r="O1195" s="27"/>
      <c r="T1195" s="27"/>
      <c r="U1195" s="27"/>
      <c r="V1195" s="27"/>
      <c r="X1195" s="27"/>
      <c r="AA1195" s="27"/>
    </row>
    <row r="1196" spans="1:27">
      <c r="A1196" s="27"/>
      <c r="C1196" s="27"/>
      <c r="K1196" s="27"/>
      <c r="M1196" s="27"/>
      <c r="O1196" s="27"/>
      <c r="T1196" s="27"/>
      <c r="U1196" s="27"/>
      <c r="V1196" s="27"/>
      <c r="X1196" s="27"/>
      <c r="AA1196" s="27"/>
    </row>
    <row r="1197" spans="1:27">
      <c r="A1197" s="27"/>
      <c r="C1197" s="27"/>
      <c r="K1197" s="27"/>
      <c r="M1197" s="27"/>
      <c r="O1197" s="27"/>
      <c r="T1197" s="27"/>
      <c r="U1197" s="27"/>
      <c r="V1197" s="27"/>
      <c r="X1197" s="27"/>
      <c r="AA1197" s="27"/>
    </row>
    <row r="1198" spans="1:27">
      <c r="A1198" s="27"/>
      <c r="C1198" s="27"/>
      <c r="K1198" s="27"/>
      <c r="M1198" s="27"/>
      <c r="O1198" s="27"/>
      <c r="T1198" s="27"/>
      <c r="U1198" s="27"/>
      <c r="V1198" s="27"/>
      <c r="X1198" s="27"/>
      <c r="AA1198" s="27"/>
    </row>
    <row r="1199" spans="1:27">
      <c r="A1199" s="27"/>
      <c r="C1199" s="27"/>
      <c r="K1199" s="27"/>
      <c r="M1199" s="27"/>
      <c r="O1199" s="27"/>
      <c r="T1199" s="27"/>
      <c r="U1199" s="27"/>
      <c r="V1199" s="27"/>
      <c r="X1199" s="27"/>
      <c r="AA1199" s="27"/>
    </row>
    <row r="1200" spans="1:27">
      <c r="A1200" s="27"/>
      <c r="C1200" s="27"/>
      <c r="K1200" s="27"/>
      <c r="M1200" s="27"/>
      <c r="O1200" s="27"/>
      <c r="T1200" s="27"/>
      <c r="U1200" s="27"/>
      <c r="V1200" s="27"/>
      <c r="X1200" s="27"/>
      <c r="AA1200" s="27"/>
    </row>
    <row r="1201" spans="1:27">
      <c r="A1201" s="27"/>
      <c r="C1201" s="27"/>
      <c r="K1201" s="27"/>
      <c r="M1201" s="27"/>
      <c r="O1201" s="27"/>
      <c r="T1201" s="27"/>
      <c r="U1201" s="27"/>
      <c r="V1201" s="27"/>
      <c r="X1201" s="27"/>
      <c r="AA1201" s="27"/>
    </row>
    <row r="1202" spans="1:27">
      <c r="A1202" s="27"/>
      <c r="C1202" s="27"/>
      <c r="K1202" s="27"/>
      <c r="M1202" s="27"/>
      <c r="O1202" s="27"/>
      <c r="T1202" s="27"/>
      <c r="U1202" s="27"/>
      <c r="V1202" s="27"/>
      <c r="X1202" s="27"/>
      <c r="AA1202" s="27"/>
    </row>
    <row r="1203" spans="1:27">
      <c r="A1203" s="27"/>
      <c r="C1203" s="27"/>
      <c r="K1203" s="27"/>
      <c r="M1203" s="27"/>
      <c r="O1203" s="27"/>
      <c r="T1203" s="27"/>
      <c r="U1203" s="27"/>
      <c r="V1203" s="27"/>
      <c r="X1203" s="27"/>
      <c r="AA1203" s="27"/>
    </row>
    <row r="1204" spans="1:27">
      <c r="A1204" s="27"/>
      <c r="C1204" s="27"/>
      <c r="K1204" s="27"/>
      <c r="M1204" s="27"/>
      <c r="O1204" s="27"/>
      <c r="T1204" s="27"/>
      <c r="U1204" s="27"/>
      <c r="V1204" s="27"/>
      <c r="X1204" s="27"/>
      <c r="AA1204" s="27"/>
    </row>
    <row r="1205" spans="1:27">
      <c r="A1205" s="27"/>
      <c r="C1205" s="27"/>
      <c r="K1205" s="27"/>
      <c r="M1205" s="27"/>
      <c r="O1205" s="27"/>
      <c r="T1205" s="27"/>
      <c r="U1205" s="27"/>
      <c r="V1205" s="27"/>
      <c r="X1205" s="27"/>
      <c r="AA1205" s="27"/>
    </row>
    <row r="1206" spans="1:27">
      <c r="A1206" s="27"/>
      <c r="C1206" s="27"/>
      <c r="K1206" s="27"/>
      <c r="M1206" s="27"/>
      <c r="O1206" s="27"/>
      <c r="T1206" s="27"/>
      <c r="U1206" s="27"/>
      <c r="V1206" s="27"/>
      <c r="X1206" s="27"/>
      <c r="AA1206" s="27"/>
    </row>
    <row r="1207" spans="1:27">
      <c r="A1207" s="27"/>
      <c r="C1207" s="27"/>
      <c r="K1207" s="27"/>
      <c r="M1207" s="27"/>
      <c r="O1207" s="27"/>
      <c r="T1207" s="27"/>
      <c r="U1207" s="27"/>
      <c r="V1207" s="27"/>
      <c r="X1207" s="27"/>
      <c r="AA1207" s="27"/>
    </row>
    <row r="1208" spans="1:27">
      <c r="A1208" s="27"/>
      <c r="C1208" s="27"/>
      <c r="K1208" s="27"/>
      <c r="M1208" s="27"/>
      <c r="O1208" s="27"/>
      <c r="T1208" s="27"/>
      <c r="U1208" s="27"/>
      <c r="V1208" s="27"/>
      <c r="X1208" s="27"/>
      <c r="AA1208" s="27"/>
    </row>
    <row r="1209" spans="1:27">
      <c r="A1209" s="27"/>
      <c r="C1209" s="27"/>
      <c r="K1209" s="27"/>
      <c r="M1209" s="27"/>
      <c r="O1209" s="27"/>
      <c r="T1209" s="27"/>
      <c r="U1209" s="27"/>
      <c r="V1209" s="27"/>
      <c r="X1209" s="27"/>
      <c r="AA1209" s="27"/>
    </row>
    <row r="1210" spans="1:27">
      <c r="A1210" s="27"/>
      <c r="C1210" s="27"/>
      <c r="K1210" s="27"/>
      <c r="M1210" s="27"/>
      <c r="O1210" s="27"/>
      <c r="T1210" s="27"/>
      <c r="U1210" s="27"/>
      <c r="V1210" s="27"/>
      <c r="X1210" s="27"/>
      <c r="AA1210" s="27"/>
    </row>
    <row r="1211" spans="1:27">
      <c r="A1211" s="27"/>
      <c r="C1211" s="27"/>
      <c r="K1211" s="27"/>
      <c r="M1211" s="27"/>
      <c r="O1211" s="27"/>
      <c r="T1211" s="27"/>
      <c r="U1211" s="27"/>
      <c r="V1211" s="27"/>
      <c r="X1211" s="27"/>
      <c r="AA1211" s="27"/>
    </row>
    <row r="1212" spans="1:27">
      <c r="A1212" s="27"/>
      <c r="C1212" s="27"/>
      <c r="K1212" s="27"/>
      <c r="M1212" s="27"/>
      <c r="O1212" s="27"/>
      <c r="T1212" s="27"/>
      <c r="U1212" s="27"/>
      <c r="V1212" s="27"/>
      <c r="X1212" s="27"/>
      <c r="AA1212" s="27"/>
    </row>
    <row r="1213" spans="1:27">
      <c r="A1213" s="27"/>
      <c r="C1213" s="27"/>
      <c r="K1213" s="27"/>
      <c r="M1213" s="27"/>
      <c r="O1213" s="27"/>
      <c r="T1213" s="27"/>
      <c r="U1213" s="27"/>
      <c r="V1213" s="27"/>
      <c r="X1213" s="27"/>
      <c r="AA1213" s="27"/>
    </row>
    <row r="1214" spans="1:27">
      <c r="A1214" s="27"/>
      <c r="C1214" s="27"/>
      <c r="K1214" s="27"/>
      <c r="M1214" s="27"/>
      <c r="O1214" s="27"/>
      <c r="T1214" s="27"/>
      <c r="U1214" s="27"/>
      <c r="V1214" s="27"/>
      <c r="X1214" s="27"/>
      <c r="AA1214" s="27"/>
    </row>
    <row r="1215" spans="1:27">
      <c r="A1215" s="27"/>
      <c r="C1215" s="27"/>
      <c r="K1215" s="27"/>
      <c r="M1215" s="27"/>
      <c r="O1215" s="27"/>
      <c r="T1215" s="27"/>
      <c r="U1215" s="27"/>
      <c r="V1215" s="27"/>
      <c r="X1215" s="27"/>
      <c r="AA1215" s="27"/>
    </row>
    <row r="1216" spans="1:27">
      <c r="A1216" s="27"/>
      <c r="C1216" s="27"/>
      <c r="K1216" s="27"/>
      <c r="M1216" s="27"/>
      <c r="O1216" s="27"/>
      <c r="T1216" s="27"/>
      <c r="U1216" s="27"/>
      <c r="V1216" s="27"/>
      <c r="X1216" s="27"/>
      <c r="AA1216" s="27"/>
    </row>
    <row r="1217" spans="1:27">
      <c r="A1217" s="27"/>
      <c r="C1217" s="27"/>
      <c r="K1217" s="27"/>
      <c r="M1217" s="27"/>
      <c r="O1217" s="27"/>
      <c r="T1217" s="27"/>
      <c r="U1217" s="27"/>
      <c r="V1217" s="27"/>
      <c r="X1217" s="27"/>
      <c r="AA1217" s="27"/>
    </row>
    <row r="1218" spans="1:27">
      <c r="A1218" s="27"/>
      <c r="C1218" s="27"/>
      <c r="K1218" s="27"/>
      <c r="M1218" s="27"/>
      <c r="O1218" s="27"/>
      <c r="T1218" s="27"/>
      <c r="U1218" s="27"/>
      <c r="V1218" s="27"/>
      <c r="X1218" s="27"/>
      <c r="AA1218" s="27"/>
    </row>
    <row r="1219" spans="1:27">
      <c r="A1219" s="27"/>
      <c r="C1219" s="27"/>
      <c r="K1219" s="27"/>
      <c r="M1219" s="27"/>
      <c r="O1219" s="27"/>
      <c r="T1219" s="27"/>
      <c r="U1219" s="27"/>
      <c r="V1219" s="27"/>
      <c r="X1219" s="27"/>
      <c r="AA1219" s="27"/>
    </row>
    <row r="1220" spans="1:27">
      <c r="A1220" s="27"/>
      <c r="C1220" s="27"/>
      <c r="K1220" s="27"/>
      <c r="M1220" s="27"/>
      <c r="O1220" s="27"/>
      <c r="T1220" s="27"/>
      <c r="U1220" s="27"/>
      <c r="V1220" s="27"/>
      <c r="X1220" s="27"/>
      <c r="AA1220" s="27"/>
    </row>
    <row r="1221" spans="1:27">
      <c r="A1221" s="27"/>
      <c r="C1221" s="27"/>
      <c r="K1221" s="27"/>
      <c r="M1221" s="27"/>
      <c r="O1221" s="27"/>
      <c r="T1221" s="27"/>
      <c r="U1221" s="27"/>
      <c r="V1221" s="27"/>
      <c r="X1221" s="27"/>
      <c r="AA1221" s="27"/>
    </row>
    <row r="1222" spans="1:27">
      <c r="A1222" s="27"/>
      <c r="C1222" s="27"/>
      <c r="K1222" s="27"/>
      <c r="M1222" s="27"/>
      <c r="O1222" s="27"/>
      <c r="T1222" s="27"/>
      <c r="U1222" s="27"/>
      <c r="V1222" s="27"/>
      <c r="X1222" s="27"/>
      <c r="AA1222" s="27"/>
    </row>
    <row r="1223" spans="1:27">
      <c r="A1223" s="27"/>
      <c r="C1223" s="27"/>
      <c r="K1223" s="27"/>
      <c r="M1223" s="27"/>
      <c r="O1223" s="27"/>
      <c r="T1223" s="27"/>
      <c r="U1223" s="27"/>
      <c r="V1223" s="27"/>
      <c r="X1223" s="27"/>
      <c r="AA1223" s="27"/>
    </row>
    <row r="1224" spans="1:27">
      <c r="A1224" s="27"/>
      <c r="C1224" s="27"/>
      <c r="K1224" s="27"/>
      <c r="M1224" s="27"/>
      <c r="O1224" s="27"/>
      <c r="T1224" s="27"/>
      <c r="U1224" s="27"/>
      <c r="V1224" s="27"/>
      <c r="X1224" s="27"/>
      <c r="AA1224" s="27"/>
    </row>
    <row r="1225" spans="1:27">
      <c r="A1225" s="27"/>
      <c r="C1225" s="27"/>
      <c r="K1225" s="27"/>
      <c r="M1225" s="27"/>
      <c r="O1225" s="27"/>
      <c r="T1225" s="27"/>
      <c r="U1225" s="27"/>
      <c r="V1225" s="27"/>
      <c r="X1225" s="27"/>
      <c r="AA1225" s="27"/>
    </row>
    <row r="1226" spans="1:27">
      <c r="A1226" s="27"/>
      <c r="C1226" s="27"/>
      <c r="K1226" s="27"/>
      <c r="M1226" s="27"/>
      <c r="O1226" s="27"/>
      <c r="T1226" s="27"/>
      <c r="U1226" s="27"/>
      <c r="V1226" s="27"/>
      <c r="X1226" s="27"/>
      <c r="AA1226" s="27"/>
    </row>
    <row r="1227" spans="1:27">
      <c r="A1227" s="27"/>
      <c r="C1227" s="27"/>
      <c r="K1227" s="27"/>
      <c r="M1227" s="27"/>
      <c r="O1227" s="27"/>
      <c r="T1227" s="27"/>
      <c r="U1227" s="27"/>
      <c r="V1227" s="27"/>
      <c r="X1227" s="27"/>
      <c r="AA1227" s="27"/>
    </row>
    <row r="1228" spans="1:27">
      <c r="A1228" s="27"/>
      <c r="C1228" s="27"/>
      <c r="K1228" s="27"/>
      <c r="M1228" s="27"/>
      <c r="O1228" s="27"/>
      <c r="T1228" s="27"/>
      <c r="U1228" s="27"/>
      <c r="V1228" s="27"/>
      <c r="X1228" s="27"/>
      <c r="AA1228" s="27"/>
    </row>
    <row r="1229" spans="1:27">
      <c r="A1229" s="27"/>
      <c r="C1229" s="27"/>
      <c r="K1229" s="27"/>
      <c r="M1229" s="27"/>
      <c r="O1229" s="27"/>
      <c r="T1229" s="27"/>
      <c r="U1229" s="27"/>
      <c r="V1229" s="27"/>
      <c r="X1229" s="27"/>
      <c r="AA1229" s="27"/>
    </row>
    <row r="1230" spans="1:27">
      <c r="A1230" s="27"/>
      <c r="C1230" s="27"/>
      <c r="K1230" s="27"/>
      <c r="M1230" s="27"/>
      <c r="O1230" s="27"/>
      <c r="T1230" s="27"/>
      <c r="U1230" s="27"/>
      <c r="V1230" s="27"/>
      <c r="X1230" s="27"/>
      <c r="AA1230" s="27"/>
    </row>
    <row r="1231" spans="1:27">
      <c r="A1231" s="27"/>
      <c r="C1231" s="27"/>
      <c r="K1231" s="27"/>
      <c r="M1231" s="27"/>
      <c r="O1231" s="27"/>
      <c r="T1231" s="27"/>
      <c r="U1231" s="27"/>
      <c r="V1231" s="27"/>
      <c r="X1231" s="27"/>
      <c r="AA1231" s="27"/>
    </row>
    <row r="1232" spans="1:27">
      <c r="A1232" s="27"/>
      <c r="C1232" s="27"/>
      <c r="K1232" s="27"/>
      <c r="M1232" s="27"/>
      <c r="O1232" s="27"/>
      <c r="T1232" s="27"/>
      <c r="U1232" s="27"/>
      <c r="V1232" s="27"/>
      <c r="X1232" s="27"/>
      <c r="AA1232" s="27"/>
    </row>
    <row r="1233" spans="1:27">
      <c r="A1233" s="27"/>
      <c r="C1233" s="27"/>
      <c r="K1233" s="27"/>
      <c r="M1233" s="27"/>
      <c r="O1233" s="27"/>
      <c r="T1233" s="27"/>
      <c r="U1233" s="27"/>
      <c r="V1233" s="27"/>
      <c r="X1233" s="27"/>
      <c r="AA1233" s="27"/>
    </row>
    <row r="1234" spans="1:27">
      <c r="A1234" s="27"/>
      <c r="C1234" s="27"/>
      <c r="K1234" s="27"/>
      <c r="M1234" s="27"/>
      <c r="O1234" s="27"/>
      <c r="T1234" s="27"/>
      <c r="U1234" s="27"/>
      <c r="V1234" s="27"/>
      <c r="X1234" s="27"/>
      <c r="AA1234" s="27"/>
    </row>
    <row r="1235" spans="1:27">
      <c r="A1235" s="27"/>
      <c r="C1235" s="27"/>
      <c r="K1235" s="27"/>
      <c r="M1235" s="27"/>
      <c r="O1235" s="27"/>
      <c r="T1235" s="27"/>
      <c r="U1235" s="27"/>
      <c r="V1235" s="27"/>
      <c r="X1235" s="27"/>
      <c r="AA1235" s="27"/>
    </row>
    <row r="1236" spans="1:27">
      <c r="A1236" s="27"/>
      <c r="C1236" s="27"/>
      <c r="K1236" s="27"/>
      <c r="M1236" s="27"/>
      <c r="O1236" s="27"/>
      <c r="T1236" s="27"/>
      <c r="U1236" s="27"/>
      <c r="V1236" s="27"/>
      <c r="X1236" s="27"/>
      <c r="AA1236" s="27"/>
    </row>
    <row r="1237" spans="1:27">
      <c r="A1237" s="27"/>
      <c r="C1237" s="27"/>
      <c r="K1237" s="27"/>
      <c r="M1237" s="27"/>
      <c r="O1237" s="27"/>
      <c r="T1237" s="27"/>
      <c r="U1237" s="27"/>
      <c r="V1237" s="27"/>
      <c r="X1237" s="27"/>
      <c r="AA1237" s="27"/>
    </row>
    <row r="1238" spans="1:27">
      <c r="A1238" s="27"/>
      <c r="C1238" s="27"/>
      <c r="K1238" s="27"/>
      <c r="M1238" s="27"/>
      <c r="O1238" s="27"/>
      <c r="T1238" s="27"/>
      <c r="U1238" s="27"/>
      <c r="V1238" s="27"/>
      <c r="X1238" s="27"/>
      <c r="AA1238" s="27"/>
    </row>
    <row r="1239" spans="1:27">
      <c r="A1239" s="27"/>
      <c r="C1239" s="27"/>
      <c r="K1239" s="27"/>
      <c r="M1239" s="27"/>
      <c r="O1239" s="27"/>
      <c r="T1239" s="27"/>
      <c r="U1239" s="27"/>
      <c r="V1239" s="27"/>
      <c r="X1239" s="27"/>
      <c r="AA1239" s="27"/>
    </row>
    <row r="1240" spans="1:27">
      <c r="A1240" s="27"/>
      <c r="C1240" s="27"/>
      <c r="K1240" s="27"/>
      <c r="M1240" s="27"/>
      <c r="O1240" s="27"/>
      <c r="T1240" s="27"/>
      <c r="U1240" s="27"/>
      <c r="V1240" s="27"/>
      <c r="X1240" s="27"/>
      <c r="AA1240" s="27"/>
    </row>
    <row r="1241" spans="1:27">
      <c r="A1241" s="27"/>
      <c r="C1241" s="27"/>
      <c r="K1241" s="27"/>
      <c r="M1241" s="27"/>
      <c r="O1241" s="27"/>
      <c r="T1241" s="27"/>
      <c r="U1241" s="27"/>
      <c r="V1241" s="27"/>
      <c r="X1241" s="27"/>
      <c r="AA1241" s="27"/>
    </row>
    <row r="1242" spans="1:27">
      <c r="A1242" s="27"/>
      <c r="C1242" s="27"/>
      <c r="K1242" s="27"/>
      <c r="M1242" s="27"/>
      <c r="O1242" s="27"/>
      <c r="T1242" s="27"/>
      <c r="U1242" s="27"/>
      <c r="V1242" s="27"/>
      <c r="X1242" s="27"/>
      <c r="AA1242" s="27"/>
    </row>
    <row r="1243" spans="1:27">
      <c r="A1243" s="27"/>
      <c r="C1243" s="27"/>
      <c r="K1243" s="27"/>
      <c r="M1243" s="27"/>
      <c r="O1243" s="27"/>
      <c r="T1243" s="27"/>
      <c r="U1243" s="27"/>
      <c r="V1243" s="27"/>
      <c r="X1243" s="27"/>
      <c r="AA1243" s="27"/>
    </row>
    <row r="1244" spans="1:27">
      <c r="A1244" s="27"/>
      <c r="C1244" s="27"/>
      <c r="K1244" s="27"/>
      <c r="M1244" s="27"/>
      <c r="O1244" s="27"/>
      <c r="T1244" s="27"/>
      <c r="U1244" s="27"/>
      <c r="V1244" s="27"/>
      <c r="X1244" s="27"/>
      <c r="AA1244" s="27"/>
    </row>
    <row r="1245" spans="1:27">
      <c r="A1245" s="27"/>
      <c r="C1245" s="27"/>
      <c r="K1245" s="27"/>
      <c r="M1245" s="27"/>
      <c r="O1245" s="27"/>
      <c r="T1245" s="27"/>
      <c r="U1245" s="27"/>
      <c r="V1245" s="27"/>
      <c r="X1245" s="27"/>
      <c r="AA1245" s="27"/>
    </row>
    <row r="1246" spans="1:27">
      <c r="A1246" s="27"/>
      <c r="C1246" s="27"/>
      <c r="K1246" s="27"/>
      <c r="M1246" s="27"/>
      <c r="O1246" s="27"/>
      <c r="T1246" s="27"/>
      <c r="U1246" s="27"/>
      <c r="V1246" s="27"/>
      <c r="X1246" s="27"/>
      <c r="AA1246" s="27"/>
    </row>
    <row r="1247" spans="1:27">
      <c r="A1247" s="27"/>
      <c r="C1247" s="27"/>
      <c r="K1247" s="27"/>
      <c r="M1247" s="27"/>
      <c r="O1247" s="27"/>
      <c r="T1247" s="27"/>
      <c r="U1247" s="27"/>
      <c r="V1247" s="27"/>
      <c r="X1247" s="27"/>
      <c r="AA1247" s="27"/>
    </row>
    <row r="1248" spans="1:27">
      <c r="A1248" s="27"/>
      <c r="C1248" s="27"/>
      <c r="K1248" s="27"/>
      <c r="M1248" s="27"/>
      <c r="O1248" s="27"/>
      <c r="T1248" s="27"/>
      <c r="U1248" s="27"/>
      <c r="V1248" s="27"/>
      <c r="X1248" s="27"/>
      <c r="AA1248" s="27"/>
    </row>
    <row r="1249" spans="1:27">
      <c r="A1249" s="27"/>
      <c r="C1249" s="27"/>
      <c r="K1249" s="27"/>
      <c r="M1249" s="27"/>
      <c r="O1249" s="27"/>
      <c r="T1249" s="27"/>
      <c r="U1249" s="27"/>
      <c r="V1249" s="27"/>
      <c r="X1249" s="27"/>
      <c r="AA1249" s="27"/>
    </row>
    <row r="1250" spans="1:27">
      <c r="A1250" s="27"/>
      <c r="C1250" s="27"/>
      <c r="K1250" s="27"/>
      <c r="M1250" s="27"/>
      <c r="O1250" s="27"/>
      <c r="T1250" s="27"/>
      <c r="U1250" s="27"/>
      <c r="V1250" s="27"/>
      <c r="X1250" s="27"/>
      <c r="AA1250" s="27"/>
    </row>
    <row r="1251" spans="1:27">
      <c r="A1251" s="27"/>
      <c r="C1251" s="27"/>
      <c r="K1251" s="27"/>
      <c r="M1251" s="27"/>
      <c r="O1251" s="27"/>
      <c r="T1251" s="27"/>
      <c r="U1251" s="27"/>
      <c r="V1251" s="27"/>
      <c r="X1251" s="27"/>
      <c r="AA1251" s="27"/>
    </row>
    <row r="1252" spans="1:27">
      <c r="A1252" s="27"/>
      <c r="C1252" s="27"/>
      <c r="K1252" s="27"/>
      <c r="M1252" s="27"/>
      <c r="O1252" s="27"/>
      <c r="T1252" s="27"/>
      <c r="U1252" s="27"/>
      <c r="V1252" s="27"/>
      <c r="X1252" s="27"/>
      <c r="AA1252" s="27"/>
    </row>
    <row r="1253" spans="1:27">
      <c r="A1253" s="27"/>
      <c r="C1253" s="27"/>
      <c r="K1253" s="27"/>
      <c r="M1253" s="27"/>
      <c r="O1253" s="27"/>
      <c r="T1253" s="27"/>
      <c r="U1253" s="27"/>
      <c r="V1253" s="27"/>
      <c r="X1253" s="27"/>
      <c r="AA1253" s="27"/>
    </row>
    <row r="1254" spans="1:27">
      <c r="A1254" s="27"/>
      <c r="C1254" s="27"/>
      <c r="K1254" s="27"/>
      <c r="M1254" s="27"/>
      <c r="O1254" s="27"/>
      <c r="T1254" s="27"/>
      <c r="U1254" s="27"/>
      <c r="V1254" s="27"/>
      <c r="X1254" s="27"/>
      <c r="AA1254" s="27"/>
    </row>
    <row r="1255" spans="1:27">
      <c r="A1255" s="27"/>
      <c r="C1255" s="27"/>
      <c r="K1255" s="27"/>
      <c r="M1255" s="27"/>
      <c r="O1255" s="27"/>
      <c r="T1255" s="27"/>
      <c r="U1255" s="27"/>
      <c r="V1255" s="27"/>
      <c r="X1255" s="27"/>
      <c r="AA1255" s="27"/>
    </row>
    <row r="1256" spans="1:27">
      <c r="A1256" s="27"/>
      <c r="C1256" s="27"/>
      <c r="K1256" s="27"/>
      <c r="M1256" s="27"/>
      <c r="O1256" s="27"/>
      <c r="T1256" s="27"/>
      <c r="U1256" s="27"/>
      <c r="V1256" s="27"/>
      <c r="X1256" s="27"/>
      <c r="AA1256" s="27"/>
    </row>
    <row r="1257" spans="1:27">
      <c r="A1257" s="27"/>
      <c r="C1257" s="27"/>
      <c r="K1257" s="27"/>
      <c r="M1257" s="27"/>
      <c r="O1257" s="27"/>
      <c r="T1257" s="27"/>
      <c r="U1257" s="27"/>
      <c r="V1257" s="27"/>
      <c r="X1257" s="27"/>
      <c r="AA1257" s="27"/>
    </row>
    <row r="1258" spans="1:27">
      <c r="A1258" s="27"/>
      <c r="C1258" s="27"/>
      <c r="K1258" s="27"/>
      <c r="M1258" s="27"/>
      <c r="O1258" s="27"/>
      <c r="T1258" s="27"/>
      <c r="U1258" s="27"/>
      <c r="V1258" s="27"/>
      <c r="X1258" s="27"/>
      <c r="AA1258" s="27"/>
    </row>
    <row r="1259" spans="1:27">
      <c r="A1259" s="27"/>
      <c r="C1259" s="27"/>
      <c r="K1259" s="27"/>
      <c r="M1259" s="27"/>
      <c r="O1259" s="27"/>
      <c r="T1259" s="27"/>
      <c r="U1259" s="27"/>
      <c r="V1259" s="27"/>
      <c r="X1259" s="27"/>
      <c r="AA1259" s="27"/>
    </row>
    <row r="1260" spans="1:27">
      <c r="A1260" s="27"/>
      <c r="C1260" s="27"/>
      <c r="K1260" s="27"/>
      <c r="M1260" s="27"/>
      <c r="O1260" s="27"/>
      <c r="T1260" s="27"/>
      <c r="U1260" s="27"/>
      <c r="V1260" s="27"/>
      <c r="X1260" s="27"/>
      <c r="AA1260" s="27"/>
    </row>
    <row r="1261" spans="1:27">
      <c r="A1261" s="27"/>
      <c r="C1261" s="27"/>
      <c r="K1261" s="27"/>
      <c r="M1261" s="27"/>
      <c r="O1261" s="27"/>
      <c r="T1261" s="27"/>
      <c r="U1261" s="27"/>
      <c r="V1261" s="27"/>
      <c r="X1261" s="27"/>
      <c r="AA1261" s="27"/>
    </row>
    <row r="1262" spans="1:27">
      <c r="A1262" s="27"/>
      <c r="C1262" s="27"/>
      <c r="K1262" s="27"/>
      <c r="M1262" s="27"/>
      <c r="O1262" s="27"/>
      <c r="T1262" s="27"/>
      <c r="U1262" s="27"/>
      <c r="V1262" s="27"/>
      <c r="X1262" s="27"/>
      <c r="AA1262" s="27"/>
    </row>
    <row r="1263" spans="1:27">
      <c r="A1263" s="27"/>
      <c r="C1263" s="27"/>
      <c r="K1263" s="27"/>
      <c r="M1263" s="27"/>
      <c r="O1263" s="27"/>
      <c r="T1263" s="27"/>
      <c r="U1263" s="27"/>
      <c r="V1263" s="27"/>
      <c r="X1263" s="27"/>
      <c r="AA1263" s="27"/>
    </row>
    <row r="1264" spans="1:27">
      <c r="A1264" s="27"/>
      <c r="C1264" s="27"/>
      <c r="K1264" s="27"/>
      <c r="M1264" s="27"/>
      <c r="O1264" s="27"/>
      <c r="T1264" s="27"/>
      <c r="U1264" s="27"/>
      <c r="V1264" s="27"/>
      <c r="X1264" s="27"/>
      <c r="AA1264" s="27"/>
    </row>
    <row r="1265" spans="1:27">
      <c r="A1265" s="27"/>
      <c r="C1265" s="27"/>
      <c r="K1265" s="27"/>
      <c r="M1265" s="27"/>
      <c r="O1265" s="27"/>
      <c r="T1265" s="27"/>
      <c r="U1265" s="27"/>
      <c r="V1265" s="27"/>
      <c r="X1265" s="27"/>
      <c r="AA1265" s="27"/>
    </row>
    <row r="1266" spans="1:27">
      <c r="A1266" s="27"/>
      <c r="C1266" s="27"/>
      <c r="K1266" s="27"/>
      <c r="M1266" s="27"/>
      <c r="O1266" s="27"/>
      <c r="T1266" s="27"/>
      <c r="U1266" s="27"/>
      <c r="V1266" s="27"/>
      <c r="X1266" s="27"/>
      <c r="AA1266" s="27"/>
    </row>
    <row r="1267" spans="1:27">
      <c r="A1267" s="27"/>
      <c r="C1267" s="27"/>
      <c r="K1267" s="27"/>
      <c r="M1267" s="27"/>
      <c r="O1267" s="27"/>
      <c r="T1267" s="27"/>
      <c r="U1267" s="27"/>
      <c r="V1267" s="27"/>
      <c r="X1267" s="27"/>
      <c r="AA1267" s="27"/>
    </row>
    <row r="1268" spans="1:27">
      <c r="A1268" s="27"/>
      <c r="C1268" s="27"/>
      <c r="K1268" s="27"/>
      <c r="M1268" s="27"/>
      <c r="O1268" s="27"/>
      <c r="T1268" s="27"/>
      <c r="U1268" s="27"/>
      <c r="V1268" s="27"/>
      <c r="X1268" s="27"/>
      <c r="AA1268" s="27"/>
    </row>
    <row r="1269" spans="1:27">
      <c r="A1269" s="27"/>
      <c r="C1269" s="27"/>
      <c r="K1269" s="27"/>
      <c r="M1269" s="27"/>
      <c r="O1269" s="27"/>
      <c r="T1269" s="27"/>
      <c r="U1269" s="27"/>
      <c r="V1269" s="27"/>
      <c r="X1269" s="27"/>
      <c r="AA1269" s="27"/>
    </row>
    <row r="1270" spans="1:27">
      <c r="A1270" s="27"/>
      <c r="C1270" s="27"/>
      <c r="K1270" s="27"/>
      <c r="M1270" s="27"/>
      <c r="O1270" s="27"/>
      <c r="T1270" s="27"/>
      <c r="U1270" s="27"/>
      <c r="V1270" s="27"/>
      <c r="X1270" s="27"/>
      <c r="AA1270" s="27"/>
    </row>
    <row r="1271" spans="1:27">
      <c r="A1271" s="27"/>
      <c r="C1271" s="27"/>
      <c r="K1271" s="27"/>
      <c r="M1271" s="27"/>
      <c r="O1271" s="27"/>
      <c r="T1271" s="27"/>
      <c r="U1271" s="27"/>
      <c r="V1271" s="27"/>
      <c r="X1271" s="27"/>
      <c r="AA1271" s="27"/>
    </row>
    <row r="1272" spans="1:27">
      <c r="A1272" s="27"/>
      <c r="C1272" s="27"/>
      <c r="K1272" s="27"/>
      <c r="M1272" s="27"/>
      <c r="O1272" s="27"/>
      <c r="T1272" s="27"/>
      <c r="U1272" s="27"/>
      <c r="V1272" s="27"/>
      <c r="X1272" s="27"/>
      <c r="AA1272" s="27"/>
    </row>
    <row r="1273" spans="1:27">
      <c r="A1273" s="27"/>
      <c r="C1273" s="27"/>
      <c r="K1273" s="27"/>
      <c r="M1273" s="27"/>
      <c r="O1273" s="27"/>
      <c r="T1273" s="27"/>
      <c r="U1273" s="27"/>
      <c r="V1273" s="27"/>
      <c r="X1273" s="27"/>
      <c r="AA1273" s="27"/>
    </row>
    <row r="1274" spans="1:27">
      <c r="A1274" s="27"/>
      <c r="C1274" s="27"/>
      <c r="K1274" s="27"/>
      <c r="M1274" s="27"/>
      <c r="O1274" s="27"/>
      <c r="T1274" s="27"/>
      <c r="U1274" s="27"/>
      <c r="V1274" s="27"/>
      <c r="X1274" s="27"/>
      <c r="AA1274" s="27"/>
    </row>
    <row r="1275" spans="1:27">
      <c r="A1275" s="27"/>
      <c r="C1275" s="27"/>
      <c r="K1275" s="27"/>
      <c r="M1275" s="27"/>
      <c r="O1275" s="27"/>
      <c r="T1275" s="27"/>
      <c r="U1275" s="27"/>
      <c r="V1275" s="27"/>
      <c r="X1275" s="27"/>
      <c r="AA1275" s="27"/>
    </row>
    <row r="1276" spans="1:27">
      <c r="A1276" s="27"/>
      <c r="C1276" s="27"/>
      <c r="K1276" s="27"/>
      <c r="M1276" s="27"/>
      <c r="O1276" s="27"/>
      <c r="T1276" s="27"/>
      <c r="U1276" s="27"/>
      <c r="V1276" s="27"/>
      <c r="X1276" s="27"/>
      <c r="AA1276" s="27"/>
    </row>
    <row r="1277" spans="1:27">
      <c r="A1277" s="27"/>
      <c r="C1277" s="27"/>
      <c r="K1277" s="27"/>
      <c r="M1277" s="27"/>
      <c r="O1277" s="27"/>
      <c r="T1277" s="27"/>
      <c r="U1277" s="27"/>
      <c r="V1277" s="27"/>
      <c r="X1277" s="27"/>
      <c r="AA1277" s="27"/>
    </row>
    <row r="1278" spans="1:27">
      <c r="A1278" s="27"/>
      <c r="C1278" s="27"/>
      <c r="K1278" s="27"/>
      <c r="M1278" s="27"/>
      <c r="O1278" s="27"/>
      <c r="T1278" s="27"/>
      <c r="U1278" s="27"/>
      <c r="V1278" s="27"/>
      <c r="X1278" s="27"/>
      <c r="AA1278" s="27"/>
    </row>
    <row r="1279" spans="1:27">
      <c r="A1279" s="27"/>
      <c r="C1279" s="27"/>
      <c r="K1279" s="27"/>
      <c r="M1279" s="27"/>
      <c r="O1279" s="27"/>
      <c r="T1279" s="27"/>
      <c r="U1279" s="27"/>
      <c r="V1279" s="27"/>
      <c r="X1279" s="27"/>
      <c r="AA1279" s="27"/>
    </row>
    <row r="1280" spans="1:27">
      <c r="A1280" s="27"/>
      <c r="C1280" s="27"/>
      <c r="K1280" s="27"/>
      <c r="M1280" s="27"/>
      <c r="O1280" s="27"/>
      <c r="T1280" s="27"/>
      <c r="U1280" s="27"/>
      <c r="V1280" s="27"/>
      <c r="X1280" s="27"/>
      <c r="AA1280" s="27"/>
    </row>
    <row r="1281" spans="1:27">
      <c r="A1281" s="27"/>
      <c r="C1281" s="27"/>
      <c r="K1281" s="27"/>
      <c r="M1281" s="27"/>
      <c r="O1281" s="27"/>
      <c r="T1281" s="27"/>
      <c r="U1281" s="27"/>
      <c r="V1281" s="27"/>
      <c r="X1281" s="27"/>
      <c r="AA1281" s="27"/>
    </row>
    <row r="1282" spans="1:27">
      <c r="A1282" s="27"/>
      <c r="C1282" s="27"/>
      <c r="K1282" s="27"/>
      <c r="M1282" s="27"/>
      <c r="O1282" s="27"/>
      <c r="T1282" s="27"/>
      <c r="U1282" s="27"/>
      <c r="V1282" s="27"/>
      <c r="X1282" s="27"/>
      <c r="AA1282" s="27"/>
    </row>
    <row r="1283" spans="1:27">
      <c r="A1283" s="27"/>
      <c r="C1283" s="27"/>
      <c r="K1283" s="27"/>
      <c r="M1283" s="27"/>
      <c r="O1283" s="27"/>
      <c r="T1283" s="27"/>
      <c r="U1283" s="27"/>
      <c r="V1283" s="27"/>
      <c r="X1283" s="27"/>
      <c r="AA1283" s="27"/>
    </row>
    <row r="1284" spans="1:27">
      <c r="A1284" s="27"/>
      <c r="C1284" s="27"/>
      <c r="K1284" s="27"/>
      <c r="M1284" s="27"/>
      <c r="O1284" s="27"/>
      <c r="T1284" s="27"/>
      <c r="U1284" s="27"/>
      <c r="V1284" s="27"/>
      <c r="X1284" s="27"/>
      <c r="AA1284" s="27"/>
    </row>
    <row r="1285" spans="1:27">
      <c r="A1285" s="27"/>
      <c r="C1285" s="27"/>
      <c r="K1285" s="27"/>
      <c r="M1285" s="27"/>
      <c r="O1285" s="27"/>
      <c r="T1285" s="27"/>
      <c r="U1285" s="27"/>
      <c r="V1285" s="27"/>
      <c r="X1285" s="27"/>
      <c r="AA1285" s="27"/>
    </row>
    <row r="1286" spans="1:27">
      <c r="A1286" s="27"/>
      <c r="C1286" s="27"/>
      <c r="K1286" s="27"/>
      <c r="M1286" s="27"/>
      <c r="O1286" s="27"/>
      <c r="T1286" s="27"/>
      <c r="U1286" s="27"/>
      <c r="V1286" s="27"/>
      <c r="X1286" s="27"/>
      <c r="AA1286" s="27"/>
    </row>
    <row r="1287" spans="1:27">
      <c r="A1287" s="27"/>
      <c r="C1287" s="27"/>
      <c r="K1287" s="27"/>
      <c r="M1287" s="27"/>
      <c r="O1287" s="27"/>
      <c r="T1287" s="27"/>
      <c r="U1287" s="27"/>
      <c r="V1287" s="27"/>
      <c r="X1287" s="27"/>
      <c r="AA1287" s="27"/>
    </row>
    <row r="1288" spans="1:27">
      <c r="A1288" s="27"/>
      <c r="C1288" s="27"/>
      <c r="K1288" s="27"/>
      <c r="M1288" s="27"/>
      <c r="O1288" s="27"/>
      <c r="T1288" s="27"/>
      <c r="U1288" s="27"/>
      <c r="V1288" s="27"/>
      <c r="X1288" s="27"/>
      <c r="AA1288" s="27"/>
    </row>
    <row r="1289" spans="1:27">
      <c r="A1289" s="27"/>
      <c r="C1289" s="27"/>
      <c r="K1289" s="27"/>
      <c r="M1289" s="27"/>
      <c r="O1289" s="27"/>
      <c r="T1289" s="27"/>
      <c r="U1289" s="27"/>
      <c r="V1289" s="27"/>
      <c r="X1289" s="27"/>
      <c r="AA1289" s="27"/>
    </row>
    <row r="1290" spans="1:27">
      <c r="A1290" s="27"/>
      <c r="C1290" s="27"/>
      <c r="K1290" s="27"/>
      <c r="M1290" s="27"/>
      <c r="O1290" s="27"/>
      <c r="T1290" s="27"/>
      <c r="U1290" s="27"/>
      <c r="V1290" s="27"/>
      <c r="X1290" s="27"/>
      <c r="AA1290" s="27"/>
    </row>
    <row r="1291" spans="1:27">
      <c r="A1291" s="27"/>
      <c r="C1291" s="27"/>
      <c r="K1291" s="27"/>
      <c r="M1291" s="27"/>
      <c r="O1291" s="27"/>
      <c r="T1291" s="27"/>
      <c r="U1291" s="27"/>
      <c r="V1291" s="27"/>
      <c r="X1291" s="27"/>
      <c r="AA1291" s="27"/>
    </row>
    <row r="1292" spans="1:27">
      <c r="A1292" s="27"/>
      <c r="C1292" s="27"/>
      <c r="K1292" s="27"/>
      <c r="M1292" s="27"/>
      <c r="O1292" s="27"/>
      <c r="T1292" s="27"/>
      <c r="U1292" s="27"/>
      <c r="V1292" s="27"/>
      <c r="X1292" s="27"/>
      <c r="AA1292" s="27"/>
    </row>
    <row r="1293" spans="1:27">
      <c r="A1293" s="27"/>
      <c r="C1293" s="27"/>
      <c r="K1293" s="27"/>
      <c r="M1293" s="27"/>
      <c r="O1293" s="27"/>
      <c r="T1293" s="27"/>
      <c r="U1293" s="27"/>
      <c r="V1293" s="27"/>
      <c r="X1293" s="27"/>
      <c r="AA1293" s="27"/>
    </row>
    <row r="1294" spans="1:27">
      <c r="A1294" s="27"/>
      <c r="C1294" s="27"/>
      <c r="K1294" s="27"/>
      <c r="M1294" s="27"/>
      <c r="O1294" s="27"/>
      <c r="T1294" s="27"/>
      <c r="U1294" s="27"/>
      <c r="V1294" s="27"/>
      <c r="X1294" s="27"/>
      <c r="AA1294" s="27"/>
    </row>
    <row r="1295" spans="1:27">
      <c r="A1295" s="27"/>
      <c r="C1295" s="27"/>
      <c r="K1295" s="27"/>
      <c r="M1295" s="27"/>
      <c r="O1295" s="27"/>
      <c r="T1295" s="27"/>
      <c r="U1295" s="27"/>
      <c r="V1295" s="27"/>
      <c r="X1295" s="27"/>
      <c r="AA1295" s="27"/>
    </row>
    <row r="1296" spans="1:27">
      <c r="A1296" s="27"/>
      <c r="C1296" s="27"/>
      <c r="K1296" s="27"/>
      <c r="M1296" s="27"/>
      <c r="O1296" s="27"/>
      <c r="T1296" s="27"/>
      <c r="U1296" s="27"/>
      <c r="V1296" s="27"/>
      <c r="X1296" s="27"/>
      <c r="AA1296" s="27"/>
    </row>
    <row r="1297" spans="1:27">
      <c r="A1297" s="27"/>
      <c r="C1297" s="27"/>
      <c r="K1297" s="27"/>
      <c r="M1297" s="27"/>
      <c r="O1297" s="27"/>
      <c r="T1297" s="27"/>
      <c r="U1297" s="27"/>
      <c r="V1297" s="27"/>
      <c r="X1297" s="27"/>
      <c r="AA1297" s="27"/>
    </row>
    <row r="1298" spans="1:27">
      <c r="A1298" s="27"/>
      <c r="C1298" s="27"/>
      <c r="K1298" s="27"/>
      <c r="M1298" s="27"/>
      <c r="O1298" s="27"/>
      <c r="T1298" s="27"/>
      <c r="U1298" s="27"/>
      <c r="V1298" s="27"/>
      <c r="X1298" s="27"/>
      <c r="AA1298" s="27"/>
    </row>
    <row r="1299" spans="1:27">
      <c r="A1299" s="27"/>
      <c r="C1299" s="27"/>
      <c r="K1299" s="27"/>
      <c r="M1299" s="27"/>
      <c r="O1299" s="27"/>
      <c r="T1299" s="27"/>
      <c r="U1299" s="27"/>
      <c r="V1299" s="27"/>
      <c r="X1299" s="27"/>
      <c r="AA1299" s="27"/>
    </row>
    <row r="1300" spans="1:27">
      <c r="A1300" s="27"/>
      <c r="C1300" s="27"/>
      <c r="K1300" s="27"/>
      <c r="M1300" s="27"/>
      <c r="O1300" s="27"/>
      <c r="T1300" s="27"/>
      <c r="U1300" s="27"/>
      <c r="V1300" s="27"/>
      <c r="X1300" s="27"/>
      <c r="AA1300" s="27"/>
    </row>
    <row r="1301" spans="1:27">
      <c r="A1301" s="27"/>
      <c r="C1301" s="27"/>
      <c r="K1301" s="27"/>
      <c r="M1301" s="27"/>
      <c r="O1301" s="27"/>
      <c r="T1301" s="27"/>
      <c r="U1301" s="27"/>
      <c r="V1301" s="27"/>
      <c r="X1301" s="27"/>
      <c r="AA1301" s="27"/>
    </row>
    <row r="1302" spans="1:27">
      <c r="A1302" s="27"/>
      <c r="C1302" s="27"/>
      <c r="K1302" s="27"/>
      <c r="M1302" s="27"/>
      <c r="O1302" s="27"/>
      <c r="T1302" s="27"/>
      <c r="U1302" s="27"/>
      <c r="V1302" s="27"/>
      <c r="X1302" s="27"/>
      <c r="AA1302" s="27"/>
    </row>
    <row r="1303" spans="1:27">
      <c r="A1303" s="27"/>
      <c r="C1303" s="27"/>
      <c r="K1303" s="27"/>
      <c r="M1303" s="27"/>
      <c r="O1303" s="27"/>
      <c r="T1303" s="27"/>
      <c r="U1303" s="27"/>
      <c r="V1303" s="27"/>
      <c r="X1303" s="27"/>
      <c r="AA1303" s="27"/>
    </row>
    <row r="1304" spans="1:27">
      <c r="A1304" s="27"/>
      <c r="C1304" s="27"/>
      <c r="K1304" s="27"/>
      <c r="M1304" s="27"/>
      <c r="O1304" s="27"/>
      <c r="T1304" s="27"/>
      <c r="U1304" s="27"/>
      <c r="V1304" s="27"/>
      <c r="X1304" s="27"/>
      <c r="AA1304" s="27"/>
    </row>
    <row r="1305" spans="1:27">
      <c r="A1305" s="27"/>
      <c r="C1305" s="27"/>
      <c r="K1305" s="27"/>
      <c r="M1305" s="27"/>
      <c r="O1305" s="27"/>
      <c r="T1305" s="27"/>
      <c r="U1305" s="27"/>
      <c r="V1305" s="27"/>
      <c r="X1305" s="27"/>
      <c r="AA1305" s="27"/>
    </row>
    <row r="1306" spans="1:27">
      <c r="A1306" s="27"/>
      <c r="C1306" s="27"/>
      <c r="K1306" s="27"/>
      <c r="M1306" s="27"/>
      <c r="O1306" s="27"/>
      <c r="T1306" s="27"/>
      <c r="U1306" s="27"/>
      <c r="V1306" s="27"/>
      <c r="X1306" s="27"/>
      <c r="AA1306" s="27"/>
    </row>
    <row r="1307" spans="1:27">
      <c r="A1307" s="27"/>
      <c r="C1307" s="27"/>
      <c r="K1307" s="27"/>
      <c r="M1307" s="27"/>
      <c r="O1307" s="27"/>
      <c r="T1307" s="27"/>
      <c r="U1307" s="27"/>
      <c r="V1307" s="27"/>
      <c r="X1307" s="27"/>
      <c r="AA1307" s="27"/>
    </row>
    <row r="1308" spans="1:27">
      <c r="A1308" s="27"/>
      <c r="C1308" s="27"/>
      <c r="K1308" s="27"/>
      <c r="M1308" s="27"/>
      <c r="O1308" s="27"/>
      <c r="T1308" s="27"/>
      <c r="U1308" s="27"/>
      <c r="V1308" s="27"/>
      <c r="X1308" s="27"/>
      <c r="AA1308" s="27"/>
    </row>
    <row r="1309" spans="1:27">
      <c r="A1309" s="27"/>
      <c r="C1309" s="27"/>
      <c r="K1309" s="27"/>
      <c r="M1309" s="27"/>
      <c r="O1309" s="27"/>
      <c r="T1309" s="27"/>
      <c r="U1309" s="27"/>
      <c r="V1309" s="27"/>
      <c r="X1309" s="27"/>
      <c r="AA1309" s="27"/>
    </row>
    <row r="1310" spans="1:27">
      <c r="A1310" s="27"/>
      <c r="C1310" s="27"/>
      <c r="K1310" s="27"/>
      <c r="M1310" s="27"/>
      <c r="O1310" s="27"/>
      <c r="T1310" s="27"/>
      <c r="U1310" s="27"/>
      <c r="V1310" s="27"/>
      <c r="X1310" s="27"/>
      <c r="AA1310" s="27"/>
    </row>
    <row r="1311" spans="1:27">
      <c r="A1311" s="27"/>
      <c r="C1311" s="27"/>
      <c r="K1311" s="27"/>
      <c r="M1311" s="27"/>
      <c r="O1311" s="27"/>
      <c r="T1311" s="27"/>
      <c r="U1311" s="27"/>
      <c r="V1311" s="27"/>
      <c r="X1311" s="27"/>
      <c r="AA1311" s="27"/>
    </row>
    <row r="1312" spans="1:27">
      <c r="A1312" s="27"/>
      <c r="C1312" s="27"/>
      <c r="K1312" s="27"/>
      <c r="M1312" s="27"/>
      <c r="O1312" s="27"/>
      <c r="T1312" s="27"/>
      <c r="U1312" s="27"/>
      <c r="V1312" s="27"/>
      <c r="X1312" s="27"/>
      <c r="AA1312" s="27"/>
    </row>
    <row r="1313" spans="1:27">
      <c r="A1313" s="27"/>
      <c r="C1313" s="27"/>
      <c r="K1313" s="27"/>
      <c r="M1313" s="27"/>
      <c r="O1313" s="27"/>
      <c r="T1313" s="27"/>
      <c r="U1313" s="27"/>
      <c r="V1313" s="27"/>
      <c r="X1313" s="27"/>
      <c r="AA1313" s="27"/>
    </row>
    <row r="1314" spans="1:27">
      <c r="A1314" s="27"/>
      <c r="C1314" s="27"/>
      <c r="K1314" s="27"/>
      <c r="M1314" s="27"/>
      <c r="O1314" s="27"/>
      <c r="T1314" s="27"/>
      <c r="U1314" s="27"/>
      <c r="V1314" s="27"/>
      <c r="X1314" s="27"/>
      <c r="AA1314" s="27"/>
    </row>
    <row r="1315" spans="1:27">
      <c r="A1315" s="27"/>
      <c r="C1315" s="27"/>
      <c r="K1315" s="27"/>
      <c r="M1315" s="27"/>
      <c r="O1315" s="27"/>
      <c r="T1315" s="27"/>
      <c r="U1315" s="27"/>
      <c r="V1315" s="27"/>
      <c r="X1315" s="27"/>
      <c r="AA1315" s="27"/>
    </row>
    <row r="1316" spans="1:27">
      <c r="A1316" s="27"/>
      <c r="C1316" s="27"/>
      <c r="K1316" s="27"/>
      <c r="M1316" s="27"/>
      <c r="O1316" s="27"/>
      <c r="T1316" s="27"/>
      <c r="U1316" s="27"/>
      <c r="V1316" s="27"/>
      <c r="X1316" s="27"/>
      <c r="AA1316" s="27"/>
    </row>
    <row r="1317" spans="1:27">
      <c r="A1317" s="27"/>
      <c r="C1317" s="27"/>
      <c r="K1317" s="27"/>
      <c r="M1317" s="27"/>
      <c r="O1317" s="27"/>
      <c r="T1317" s="27"/>
      <c r="U1317" s="27"/>
      <c r="V1317" s="27"/>
      <c r="X1317" s="27"/>
      <c r="AA1317" s="27"/>
    </row>
    <row r="1318" spans="1:27">
      <c r="A1318" s="27"/>
      <c r="C1318" s="27"/>
      <c r="K1318" s="27"/>
      <c r="M1318" s="27"/>
      <c r="O1318" s="27"/>
      <c r="T1318" s="27"/>
      <c r="U1318" s="27"/>
      <c r="V1318" s="27"/>
      <c r="X1318" s="27"/>
      <c r="AA1318" s="27"/>
    </row>
    <row r="1319" spans="1:27">
      <c r="A1319" s="27"/>
      <c r="C1319" s="27"/>
      <c r="K1319" s="27"/>
      <c r="M1319" s="27"/>
      <c r="O1319" s="27"/>
      <c r="T1319" s="27"/>
      <c r="U1319" s="27"/>
      <c r="V1319" s="27"/>
      <c r="X1319" s="27"/>
      <c r="AA1319" s="27"/>
    </row>
    <row r="1320" spans="1:27">
      <c r="A1320" s="27"/>
      <c r="C1320" s="27"/>
      <c r="K1320" s="27"/>
      <c r="M1320" s="27"/>
      <c r="O1320" s="27"/>
      <c r="T1320" s="27"/>
      <c r="U1320" s="27"/>
      <c r="V1320" s="27"/>
      <c r="X1320" s="27"/>
      <c r="AA1320" s="27"/>
    </row>
    <row r="1321" spans="1:27">
      <c r="A1321" s="27"/>
      <c r="C1321" s="27"/>
      <c r="K1321" s="27"/>
      <c r="M1321" s="27"/>
      <c r="O1321" s="27"/>
      <c r="T1321" s="27"/>
      <c r="U1321" s="27"/>
      <c r="V1321" s="27"/>
      <c r="X1321" s="27"/>
      <c r="AA1321" s="27"/>
    </row>
    <row r="1322" spans="1:27">
      <c r="A1322" s="27"/>
      <c r="C1322" s="27"/>
      <c r="K1322" s="27"/>
      <c r="M1322" s="27"/>
      <c r="O1322" s="27"/>
      <c r="T1322" s="27"/>
      <c r="U1322" s="27"/>
      <c r="V1322" s="27"/>
      <c r="X1322" s="27"/>
      <c r="AA1322" s="27"/>
    </row>
    <row r="1323" spans="1:27">
      <c r="A1323" s="27"/>
      <c r="C1323" s="27"/>
      <c r="K1323" s="27"/>
      <c r="M1323" s="27"/>
      <c r="O1323" s="27"/>
      <c r="T1323" s="27"/>
      <c r="U1323" s="27"/>
      <c r="V1323" s="27"/>
      <c r="X1323" s="27"/>
      <c r="AA1323" s="27"/>
    </row>
    <row r="1324" spans="1:27">
      <c r="A1324" s="27"/>
      <c r="C1324" s="27"/>
      <c r="K1324" s="27"/>
      <c r="M1324" s="27"/>
      <c r="O1324" s="27"/>
      <c r="T1324" s="27"/>
      <c r="U1324" s="27"/>
      <c r="V1324" s="27"/>
      <c r="X1324" s="27"/>
      <c r="AA1324" s="27"/>
    </row>
    <row r="1325" spans="1:27">
      <c r="A1325" s="27"/>
      <c r="C1325" s="27"/>
      <c r="K1325" s="27"/>
      <c r="M1325" s="27"/>
      <c r="O1325" s="27"/>
      <c r="T1325" s="27"/>
      <c r="U1325" s="27"/>
      <c r="V1325" s="27"/>
      <c r="X1325" s="27"/>
      <c r="AA1325" s="27"/>
    </row>
    <row r="1326" spans="1:27">
      <c r="A1326" s="27"/>
      <c r="C1326" s="27"/>
      <c r="K1326" s="27"/>
      <c r="M1326" s="27"/>
      <c r="O1326" s="27"/>
      <c r="T1326" s="27"/>
      <c r="U1326" s="27"/>
      <c r="V1326" s="27"/>
      <c r="X1326" s="27"/>
      <c r="AA1326" s="27"/>
    </row>
    <row r="1327" spans="1:27">
      <c r="A1327" s="27"/>
      <c r="C1327" s="27"/>
      <c r="K1327" s="27"/>
      <c r="M1327" s="27"/>
      <c r="O1327" s="27"/>
      <c r="T1327" s="27"/>
      <c r="U1327" s="27"/>
      <c r="V1327" s="27"/>
      <c r="X1327" s="27"/>
      <c r="AA1327" s="27"/>
    </row>
    <row r="1328" spans="1:27">
      <c r="A1328" s="27"/>
      <c r="C1328" s="27"/>
      <c r="K1328" s="27"/>
      <c r="M1328" s="27"/>
      <c r="O1328" s="27"/>
      <c r="T1328" s="27"/>
      <c r="U1328" s="27"/>
      <c r="V1328" s="27"/>
      <c r="X1328" s="27"/>
      <c r="AA1328" s="27"/>
    </row>
    <row r="1329" spans="1:27">
      <c r="A1329" s="27"/>
      <c r="C1329" s="27"/>
      <c r="K1329" s="27"/>
      <c r="M1329" s="27"/>
      <c r="O1329" s="27"/>
      <c r="T1329" s="27"/>
      <c r="U1329" s="27"/>
      <c r="V1329" s="27"/>
      <c r="X1329" s="27"/>
      <c r="AA1329" s="27"/>
    </row>
    <row r="1330" spans="1:27">
      <c r="A1330" s="27"/>
      <c r="C1330" s="27"/>
      <c r="K1330" s="27"/>
      <c r="M1330" s="27"/>
      <c r="O1330" s="27"/>
      <c r="T1330" s="27"/>
      <c r="U1330" s="27"/>
      <c r="V1330" s="27"/>
      <c r="X1330" s="27"/>
      <c r="AA1330" s="27"/>
    </row>
    <row r="1331" spans="1:27">
      <c r="A1331" s="27"/>
      <c r="C1331" s="27"/>
      <c r="K1331" s="27"/>
      <c r="M1331" s="27"/>
      <c r="O1331" s="27"/>
      <c r="T1331" s="27"/>
      <c r="U1331" s="27"/>
      <c r="V1331" s="27"/>
      <c r="X1331" s="27"/>
      <c r="AA1331" s="27"/>
    </row>
    <row r="1332" spans="1:27">
      <c r="A1332" s="27"/>
      <c r="C1332" s="27"/>
      <c r="K1332" s="27"/>
      <c r="M1332" s="27"/>
      <c r="O1332" s="27"/>
      <c r="T1332" s="27"/>
      <c r="U1332" s="27"/>
      <c r="V1332" s="27"/>
      <c r="X1332" s="27"/>
      <c r="AA1332" s="27"/>
    </row>
    <row r="1333" spans="1:27">
      <c r="A1333" s="27"/>
      <c r="C1333" s="27"/>
      <c r="K1333" s="27"/>
      <c r="M1333" s="27"/>
      <c r="O1333" s="27"/>
      <c r="T1333" s="27"/>
      <c r="U1333" s="27"/>
      <c r="V1333" s="27"/>
      <c r="X1333" s="27"/>
      <c r="AA1333" s="27"/>
    </row>
    <row r="1334" spans="1:27">
      <c r="A1334" s="27"/>
      <c r="C1334" s="27"/>
      <c r="K1334" s="27"/>
      <c r="M1334" s="27"/>
      <c r="O1334" s="27"/>
      <c r="T1334" s="27"/>
      <c r="U1334" s="27"/>
      <c r="V1334" s="27"/>
      <c r="X1334" s="27"/>
      <c r="AA1334" s="27"/>
    </row>
    <row r="1335" spans="1:27">
      <c r="A1335" s="27"/>
      <c r="C1335" s="27"/>
      <c r="K1335" s="27"/>
      <c r="M1335" s="27"/>
      <c r="O1335" s="27"/>
      <c r="T1335" s="27"/>
      <c r="U1335" s="27"/>
      <c r="V1335" s="27"/>
      <c r="X1335" s="27"/>
      <c r="AA1335" s="27"/>
    </row>
    <row r="1336" spans="1:27">
      <c r="A1336" s="27"/>
      <c r="C1336" s="27"/>
      <c r="K1336" s="27"/>
      <c r="M1336" s="27"/>
      <c r="O1336" s="27"/>
      <c r="T1336" s="27"/>
      <c r="U1336" s="27"/>
      <c r="V1336" s="27"/>
      <c r="X1336" s="27"/>
      <c r="AA1336" s="27"/>
    </row>
    <row r="1337" spans="1:27">
      <c r="A1337" s="27"/>
      <c r="C1337" s="27"/>
      <c r="K1337" s="27"/>
      <c r="M1337" s="27"/>
      <c r="O1337" s="27"/>
      <c r="T1337" s="27"/>
      <c r="U1337" s="27"/>
      <c r="V1337" s="27"/>
      <c r="X1337" s="27"/>
      <c r="AA1337" s="27"/>
    </row>
    <row r="1338" spans="1:27">
      <c r="A1338" s="27"/>
      <c r="C1338" s="27"/>
      <c r="K1338" s="27"/>
      <c r="M1338" s="27"/>
      <c r="O1338" s="27"/>
      <c r="T1338" s="27"/>
      <c r="U1338" s="27"/>
      <c r="V1338" s="27"/>
      <c r="X1338" s="27"/>
      <c r="AA1338" s="27"/>
    </row>
    <row r="1339" spans="1:27">
      <c r="A1339" s="27"/>
      <c r="C1339" s="27"/>
      <c r="K1339" s="27"/>
      <c r="M1339" s="27"/>
      <c r="O1339" s="27"/>
      <c r="T1339" s="27"/>
      <c r="U1339" s="27"/>
      <c r="V1339" s="27"/>
      <c r="X1339" s="27"/>
      <c r="AA1339" s="27"/>
    </row>
    <row r="1340" spans="1:27">
      <c r="A1340" s="27"/>
      <c r="C1340" s="27"/>
      <c r="K1340" s="27"/>
      <c r="M1340" s="27"/>
      <c r="O1340" s="27"/>
      <c r="T1340" s="27"/>
      <c r="U1340" s="27"/>
      <c r="V1340" s="27"/>
      <c r="X1340" s="27"/>
      <c r="AA1340" s="27"/>
    </row>
    <row r="1341" spans="1:27">
      <c r="A1341" s="27"/>
      <c r="C1341" s="27"/>
      <c r="K1341" s="27"/>
      <c r="M1341" s="27"/>
      <c r="O1341" s="27"/>
      <c r="T1341" s="27"/>
      <c r="U1341" s="27"/>
      <c r="V1341" s="27"/>
      <c r="X1341" s="27"/>
      <c r="AA1341" s="27"/>
    </row>
    <row r="1342" spans="1:27">
      <c r="A1342" s="27"/>
      <c r="C1342" s="27"/>
      <c r="K1342" s="27"/>
      <c r="M1342" s="27"/>
      <c r="O1342" s="27"/>
      <c r="T1342" s="27"/>
      <c r="U1342" s="27"/>
      <c r="V1342" s="27"/>
      <c r="X1342" s="27"/>
      <c r="AA1342" s="27"/>
    </row>
    <row r="1343" spans="1:27">
      <c r="A1343" s="27"/>
      <c r="C1343" s="27"/>
      <c r="K1343" s="27"/>
      <c r="M1343" s="27"/>
      <c r="O1343" s="27"/>
      <c r="T1343" s="27"/>
      <c r="U1343" s="27"/>
      <c r="V1343" s="27"/>
      <c r="X1343" s="27"/>
      <c r="AA1343" s="27"/>
    </row>
    <row r="1344" spans="1:27">
      <c r="A1344" s="27"/>
      <c r="C1344" s="27"/>
      <c r="K1344" s="27"/>
      <c r="M1344" s="27"/>
      <c r="O1344" s="27"/>
      <c r="T1344" s="27"/>
      <c r="U1344" s="27"/>
      <c r="V1344" s="27"/>
      <c r="X1344" s="27"/>
      <c r="AA1344" s="27"/>
    </row>
    <row r="1345" spans="1:27">
      <c r="A1345" s="27"/>
      <c r="C1345" s="27"/>
      <c r="K1345" s="27"/>
      <c r="M1345" s="27"/>
      <c r="O1345" s="27"/>
      <c r="T1345" s="27"/>
      <c r="U1345" s="27"/>
      <c r="V1345" s="27"/>
      <c r="X1345" s="27"/>
      <c r="AA1345" s="27"/>
    </row>
    <row r="1346" spans="1:27">
      <c r="A1346" s="27"/>
      <c r="C1346" s="27"/>
      <c r="K1346" s="27"/>
      <c r="M1346" s="27"/>
      <c r="O1346" s="27"/>
      <c r="T1346" s="27"/>
      <c r="U1346" s="27"/>
      <c r="V1346" s="27"/>
      <c r="X1346" s="27"/>
      <c r="AA1346" s="27"/>
    </row>
    <row r="1347" spans="1:27">
      <c r="A1347" s="27"/>
      <c r="C1347" s="27"/>
      <c r="K1347" s="27"/>
      <c r="M1347" s="27"/>
      <c r="O1347" s="27"/>
      <c r="T1347" s="27"/>
      <c r="U1347" s="27"/>
      <c r="V1347" s="27"/>
      <c r="X1347" s="27"/>
      <c r="AA1347" s="27"/>
    </row>
    <row r="1348" spans="1:27">
      <c r="A1348" s="27"/>
      <c r="C1348" s="27"/>
      <c r="K1348" s="27"/>
      <c r="M1348" s="27"/>
      <c r="O1348" s="27"/>
      <c r="T1348" s="27"/>
      <c r="U1348" s="27"/>
      <c r="V1348" s="27"/>
      <c r="X1348" s="27"/>
      <c r="AA1348" s="27"/>
    </row>
    <row r="1349" spans="1:27">
      <c r="A1349" s="27"/>
      <c r="C1349" s="27"/>
      <c r="K1349" s="27"/>
      <c r="M1349" s="27"/>
      <c r="O1349" s="27"/>
      <c r="T1349" s="27"/>
      <c r="U1349" s="27"/>
      <c r="V1349" s="27"/>
      <c r="X1349" s="27"/>
      <c r="AA1349" s="27"/>
    </row>
    <row r="1350" spans="1:27">
      <c r="A1350" s="27"/>
      <c r="C1350" s="27"/>
      <c r="K1350" s="27"/>
      <c r="M1350" s="27"/>
      <c r="O1350" s="27"/>
      <c r="T1350" s="27"/>
      <c r="U1350" s="27"/>
      <c r="V1350" s="27"/>
      <c r="X1350" s="27"/>
      <c r="AA1350" s="27"/>
    </row>
    <row r="1351" spans="1:27">
      <c r="A1351" s="27"/>
      <c r="C1351" s="27"/>
      <c r="K1351" s="27"/>
      <c r="M1351" s="27"/>
      <c r="O1351" s="27"/>
      <c r="T1351" s="27"/>
      <c r="U1351" s="27"/>
      <c r="V1351" s="27"/>
      <c r="X1351" s="27"/>
      <c r="AA1351" s="27"/>
    </row>
    <row r="1352" spans="1:27">
      <c r="A1352" s="27"/>
      <c r="C1352" s="27"/>
      <c r="K1352" s="27"/>
      <c r="M1352" s="27"/>
      <c r="O1352" s="27"/>
      <c r="T1352" s="27"/>
      <c r="U1352" s="27"/>
      <c r="V1352" s="27"/>
      <c r="X1352" s="27"/>
      <c r="AA1352" s="27"/>
    </row>
    <row r="1353" spans="1:27">
      <c r="A1353" s="27"/>
      <c r="C1353" s="27"/>
      <c r="K1353" s="27"/>
      <c r="M1353" s="27"/>
      <c r="O1353" s="27"/>
      <c r="T1353" s="27"/>
      <c r="U1353" s="27"/>
      <c r="V1353" s="27"/>
      <c r="X1353" s="27"/>
      <c r="AA1353" s="27"/>
    </row>
    <row r="1354" spans="1:27">
      <c r="A1354" s="27"/>
      <c r="C1354" s="27"/>
      <c r="K1354" s="27"/>
      <c r="M1354" s="27"/>
      <c r="O1354" s="27"/>
      <c r="T1354" s="27"/>
      <c r="U1354" s="27"/>
      <c r="V1354" s="27"/>
      <c r="X1354" s="27"/>
      <c r="AA1354" s="27"/>
    </row>
    <row r="1355" spans="1:27">
      <c r="A1355" s="27"/>
      <c r="C1355" s="27"/>
      <c r="K1355" s="27"/>
      <c r="M1355" s="27"/>
      <c r="O1355" s="27"/>
      <c r="T1355" s="27"/>
      <c r="U1355" s="27"/>
      <c r="V1355" s="27"/>
      <c r="X1355" s="27"/>
      <c r="AA1355" s="27"/>
    </row>
    <row r="1356" spans="1:27">
      <c r="A1356" s="27"/>
      <c r="C1356" s="27"/>
      <c r="K1356" s="27"/>
      <c r="M1356" s="27"/>
      <c r="O1356" s="27"/>
      <c r="T1356" s="27"/>
      <c r="U1356" s="27"/>
      <c r="V1356" s="27"/>
      <c r="X1356" s="27"/>
      <c r="AA1356" s="27"/>
    </row>
    <row r="1357" spans="1:27">
      <c r="A1357" s="27"/>
      <c r="C1357" s="27"/>
      <c r="K1357" s="27"/>
      <c r="M1357" s="27"/>
      <c r="O1357" s="27"/>
      <c r="T1357" s="27"/>
      <c r="U1357" s="27"/>
      <c r="V1357" s="27"/>
      <c r="X1357" s="27"/>
      <c r="AA1357" s="27"/>
    </row>
    <row r="1358" spans="1:27">
      <c r="A1358" s="27"/>
      <c r="C1358" s="27"/>
      <c r="K1358" s="27"/>
      <c r="M1358" s="27"/>
      <c r="O1358" s="27"/>
      <c r="T1358" s="27"/>
      <c r="U1358" s="27"/>
      <c r="V1358" s="27"/>
      <c r="X1358" s="27"/>
      <c r="AA1358" s="27"/>
    </row>
    <row r="1359" spans="1:27">
      <c r="A1359" s="27"/>
      <c r="C1359" s="27"/>
      <c r="K1359" s="27"/>
      <c r="M1359" s="27"/>
      <c r="O1359" s="27"/>
      <c r="T1359" s="27"/>
      <c r="U1359" s="27"/>
      <c r="V1359" s="27"/>
      <c r="X1359" s="27"/>
      <c r="AA1359" s="27"/>
    </row>
    <row r="1360" spans="1:27">
      <c r="A1360" s="27"/>
      <c r="C1360" s="27"/>
      <c r="K1360" s="27"/>
      <c r="M1360" s="27"/>
      <c r="O1360" s="27"/>
      <c r="T1360" s="27"/>
      <c r="U1360" s="27"/>
      <c r="V1360" s="27"/>
      <c r="X1360" s="27"/>
      <c r="AA1360" s="27"/>
    </row>
    <row r="1361" spans="1:27">
      <c r="A1361" s="27"/>
      <c r="C1361" s="27"/>
      <c r="K1361" s="27"/>
      <c r="M1361" s="27"/>
      <c r="O1361" s="27"/>
      <c r="T1361" s="27"/>
      <c r="U1361" s="27"/>
      <c r="V1361" s="27"/>
      <c r="X1361" s="27"/>
      <c r="AA1361" s="27"/>
    </row>
    <row r="1362" spans="1:27">
      <c r="A1362" s="27"/>
      <c r="C1362" s="27"/>
      <c r="K1362" s="27"/>
      <c r="M1362" s="27"/>
      <c r="O1362" s="27"/>
      <c r="T1362" s="27"/>
      <c r="U1362" s="27"/>
      <c r="V1362" s="27"/>
      <c r="X1362" s="27"/>
      <c r="AA1362" s="27"/>
    </row>
    <row r="1363" spans="1:27">
      <c r="A1363" s="27"/>
      <c r="C1363" s="27"/>
      <c r="K1363" s="27"/>
      <c r="M1363" s="27"/>
      <c r="O1363" s="27"/>
      <c r="T1363" s="27"/>
      <c r="U1363" s="27"/>
      <c r="V1363" s="27"/>
      <c r="X1363" s="27"/>
      <c r="AA1363" s="27"/>
    </row>
    <row r="1364" spans="1:27">
      <c r="A1364" s="27"/>
      <c r="C1364" s="27"/>
      <c r="K1364" s="27"/>
      <c r="M1364" s="27"/>
      <c r="O1364" s="27"/>
      <c r="T1364" s="27"/>
      <c r="U1364" s="27"/>
      <c r="V1364" s="27"/>
      <c r="X1364" s="27"/>
      <c r="AA1364" s="27"/>
    </row>
    <row r="1365" spans="1:27">
      <c r="A1365" s="27"/>
      <c r="C1365" s="27"/>
      <c r="K1365" s="27"/>
      <c r="M1365" s="27"/>
      <c r="O1365" s="27"/>
      <c r="T1365" s="27"/>
      <c r="U1365" s="27"/>
      <c r="V1365" s="27"/>
      <c r="X1365" s="27"/>
      <c r="AA1365" s="27"/>
    </row>
    <row r="1366" spans="1:27">
      <c r="A1366" s="27"/>
      <c r="C1366" s="27"/>
      <c r="K1366" s="27"/>
      <c r="M1366" s="27"/>
      <c r="O1366" s="27"/>
      <c r="T1366" s="27"/>
      <c r="U1366" s="27"/>
      <c r="V1366" s="27"/>
      <c r="X1366" s="27"/>
      <c r="AA1366" s="27"/>
    </row>
    <row r="1367" spans="1:27">
      <c r="A1367" s="27"/>
      <c r="C1367" s="27"/>
      <c r="K1367" s="27"/>
      <c r="M1367" s="27"/>
      <c r="O1367" s="27"/>
      <c r="T1367" s="27"/>
      <c r="U1367" s="27"/>
      <c r="V1367" s="27"/>
      <c r="X1367" s="27"/>
      <c r="AA1367" s="27"/>
    </row>
    <row r="1368" spans="1:27">
      <c r="A1368" s="27"/>
      <c r="C1368" s="27"/>
      <c r="K1368" s="27"/>
      <c r="M1368" s="27"/>
      <c r="O1368" s="27"/>
      <c r="T1368" s="27"/>
      <c r="U1368" s="27"/>
      <c r="V1368" s="27"/>
      <c r="X1368" s="27"/>
      <c r="AA1368" s="27"/>
    </row>
    <row r="1369" spans="1:27">
      <c r="A1369" s="27"/>
      <c r="C1369" s="27"/>
      <c r="K1369" s="27"/>
      <c r="M1369" s="27"/>
      <c r="O1369" s="27"/>
      <c r="T1369" s="27"/>
      <c r="U1369" s="27"/>
      <c r="V1369" s="27"/>
      <c r="X1369" s="27"/>
      <c r="AA1369" s="27"/>
    </row>
    <row r="1370" spans="1:27">
      <c r="A1370" s="27"/>
      <c r="C1370" s="27"/>
      <c r="K1370" s="27"/>
      <c r="M1370" s="27"/>
      <c r="O1370" s="27"/>
      <c r="T1370" s="27"/>
      <c r="U1370" s="27"/>
      <c r="V1370" s="27"/>
      <c r="X1370" s="27"/>
      <c r="AA1370" s="27"/>
    </row>
    <row r="1371" spans="1:27">
      <c r="A1371" s="27"/>
      <c r="C1371" s="27"/>
      <c r="K1371" s="27"/>
      <c r="M1371" s="27"/>
      <c r="O1371" s="27"/>
      <c r="T1371" s="27"/>
      <c r="U1371" s="27"/>
      <c r="V1371" s="27"/>
      <c r="X1371" s="27"/>
      <c r="AA1371" s="27"/>
    </row>
    <row r="1372" spans="1:27">
      <c r="A1372" s="27"/>
      <c r="C1372" s="27"/>
      <c r="K1372" s="27"/>
      <c r="M1372" s="27"/>
      <c r="O1372" s="27"/>
      <c r="T1372" s="27"/>
      <c r="U1372" s="27"/>
      <c r="V1372" s="27"/>
      <c r="X1372" s="27"/>
      <c r="AA1372" s="27"/>
    </row>
    <row r="1373" spans="1:27">
      <c r="A1373" s="27"/>
      <c r="C1373" s="27"/>
      <c r="K1373" s="27"/>
      <c r="M1373" s="27"/>
      <c r="O1373" s="27"/>
      <c r="T1373" s="27"/>
      <c r="U1373" s="27"/>
      <c r="V1373" s="27"/>
      <c r="X1373" s="27"/>
      <c r="AA1373" s="27"/>
    </row>
    <row r="1374" spans="1:27">
      <c r="A1374" s="27"/>
      <c r="C1374" s="27"/>
      <c r="K1374" s="27"/>
      <c r="M1374" s="27"/>
      <c r="O1374" s="27"/>
      <c r="T1374" s="27"/>
      <c r="U1374" s="27"/>
      <c r="V1374" s="27"/>
      <c r="X1374" s="27"/>
      <c r="AA1374" s="27"/>
    </row>
    <row r="1375" spans="1:27">
      <c r="A1375" s="27"/>
      <c r="C1375" s="27"/>
      <c r="K1375" s="27"/>
      <c r="M1375" s="27"/>
      <c r="O1375" s="27"/>
      <c r="T1375" s="27"/>
      <c r="U1375" s="27"/>
      <c r="V1375" s="27"/>
      <c r="X1375" s="27"/>
      <c r="AA1375" s="27"/>
    </row>
    <row r="1376" spans="1:27">
      <c r="A1376" s="27"/>
      <c r="C1376" s="27"/>
      <c r="K1376" s="27"/>
      <c r="M1376" s="27"/>
      <c r="O1376" s="27"/>
      <c r="T1376" s="27"/>
      <c r="U1376" s="27"/>
      <c r="V1376" s="27"/>
      <c r="X1376" s="27"/>
      <c r="AA1376" s="27"/>
    </row>
    <row r="1377" spans="1:27">
      <c r="A1377" s="27"/>
      <c r="C1377" s="27"/>
      <c r="K1377" s="27"/>
      <c r="M1377" s="27"/>
      <c r="O1377" s="27"/>
      <c r="T1377" s="27"/>
      <c r="U1377" s="27"/>
      <c r="V1377" s="27"/>
      <c r="X1377" s="27"/>
      <c r="AA1377" s="27"/>
    </row>
    <row r="1378" spans="1:27">
      <c r="A1378" s="27"/>
      <c r="C1378" s="27"/>
      <c r="K1378" s="27"/>
      <c r="M1378" s="27"/>
      <c r="O1378" s="27"/>
      <c r="T1378" s="27"/>
      <c r="U1378" s="27"/>
      <c r="V1378" s="27"/>
      <c r="X1378" s="27"/>
      <c r="AA1378" s="27"/>
    </row>
    <row r="1379" spans="1:27">
      <c r="A1379" s="27"/>
      <c r="C1379" s="27"/>
      <c r="K1379" s="27"/>
      <c r="M1379" s="27"/>
      <c r="O1379" s="27"/>
      <c r="T1379" s="27"/>
      <c r="U1379" s="27"/>
      <c r="V1379" s="27"/>
      <c r="X1379" s="27"/>
      <c r="AA1379" s="27"/>
    </row>
    <row r="1380" spans="1:27">
      <c r="A1380" s="27"/>
      <c r="C1380" s="27"/>
      <c r="K1380" s="27"/>
      <c r="M1380" s="27"/>
      <c r="O1380" s="27"/>
      <c r="T1380" s="27"/>
      <c r="U1380" s="27"/>
      <c r="V1380" s="27"/>
      <c r="X1380" s="27"/>
      <c r="AA1380" s="27"/>
    </row>
    <row r="1381" spans="1:27">
      <c r="A1381" s="27"/>
      <c r="C1381" s="27"/>
      <c r="K1381" s="27"/>
      <c r="M1381" s="27"/>
      <c r="O1381" s="27"/>
      <c r="T1381" s="27"/>
      <c r="U1381" s="27"/>
      <c r="V1381" s="27"/>
      <c r="X1381" s="27"/>
      <c r="AA1381" s="27"/>
    </row>
    <row r="1382" spans="1:27">
      <c r="A1382" s="27"/>
      <c r="C1382" s="27"/>
      <c r="K1382" s="27"/>
      <c r="M1382" s="27"/>
      <c r="O1382" s="27"/>
      <c r="T1382" s="27"/>
      <c r="U1382" s="27"/>
      <c r="V1382" s="27"/>
      <c r="X1382" s="27"/>
      <c r="AA1382" s="27"/>
    </row>
    <row r="1383" spans="1:27">
      <c r="A1383" s="27"/>
      <c r="C1383" s="27"/>
      <c r="K1383" s="27"/>
      <c r="M1383" s="27"/>
      <c r="O1383" s="27"/>
      <c r="T1383" s="27"/>
      <c r="U1383" s="27"/>
      <c r="V1383" s="27"/>
      <c r="X1383" s="27"/>
      <c r="AA1383" s="27"/>
    </row>
    <row r="1384" spans="1:27">
      <c r="A1384" s="27"/>
      <c r="C1384" s="27"/>
      <c r="K1384" s="27"/>
      <c r="M1384" s="27"/>
      <c r="O1384" s="27"/>
      <c r="T1384" s="27"/>
      <c r="U1384" s="27"/>
      <c r="V1384" s="27"/>
      <c r="X1384" s="27"/>
      <c r="AA1384" s="27"/>
    </row>
    <row r="1385" spans="1:27">
      <c r="A1385" s="27"/>
      <c r="C1385" s="27"/>
      <c r="K1385" s="27"/>
      <c r="M1385" s="27"/>
      <c r="O1385" s="27"/>
      <c r="T1385" s="27"/>
      <c r="U1385" s="27"/>
      <c r="V1385" s="27"/>
      <c r="X1385" s="27"/>
      <c r="AA1385" s="27"/>
    </row>
    <row r="1386" spans="1:27">
      <c r="A1386" s="27"/>
      <c r="C1386" s="27"/>
      <c r="K1386" s="27"/>
      <c r="M1386" s="27"/>
      <c r="O1386" s="27"/>
      <c r="T1386" s="27"/>
      <c r="U1386" s="27"/>
      <c r="V1386" s="27"/>
      <c r="X1386" s="27"/>
      <c r="AA1386" s="27"/>
    </row>
    <row r="1387" spans="1:27">
      <c r="A1387" s="27"/>
      <c r="C1387" s="27"/>
      <c r="K1387" s="27"/>
      <c r="M1387" s="27"/>
      <c r="O1387" s="27"/>
      <c r="T1387" s="27"/>
      <c r="U1387" s="27"/>
      <c r="V1387" s="27"/>
      <c r="X1387" s="27"/>
      <c r="AA1387" s="27"/>
    </row>
    <row r="1388" spans="1:27">
      <c r="A1388" s="27"/>
      <c r="C1388" s="27"/>
      <c r="K1388" s="27"/>
      <c r="M1388" s="27"/>
      <c r="O1388" s="27"/>
      <c r="T1388" s="27"/>
      <c r="U1388" s="27"/>
      <c r="V1388" s="27"/>
      <c r="X1388" s="27"/>
      <c r="AA1388" s="27"/>
    </row>
    <row r="1389" spans="1:27">
      <c r="A1389" s="27"/>
      <c r="C1389" s="27"/>
      <c r="K1389" s="27"/>
      <c r="M1389" s="27"/>
      <c r="O1389" s="27"/>
      <c r="T1389" s="27"/>
      <c r="U1389" s="27"/>
      <c r="V1389" s="27"/>
      <c r="X1389" s="27"/>
      <c r="AA1389" s="27"/>
    </row>
    <row r="1390" spans="1:27">
      <c r="A1390" s="27"/>
      <c r="C1390" s="27"/>
      <c r="K1390" s="27"/>
      <c r="M1390" s="27"/>
      <c r="O1390" s="27"/>
      <c r="T1390" s="27"/>
      <c r="U1390" s="27"/>
      <c r="V1390" s="27"/>
      <c r="X1390" s="27"/>
      <c r="AA1390" s="27"/>
    </row>
    <row r="1391" spans="1:27">
      <c r="A1391" s="27"/>
      <c r="C1391" s="27"/>
      <c r="K1391" s="27"/>
      <c r="M1391" s="27"/>
      <c r="O1391" s="27"/>
      <c r="T1391" s="27"/>
      <c r="U1391" s="27"/>
      <c r="V1391" s="27"/>
      <c r="X1391" s="27"/>
      <c r="AA1391" s="27"/>
    </row>
    <row r="1392" spans="1:27">
      <c r="A1392" s="27"/>
      <c r="C1392" s="27"/>
      <c r="K1392" s="27"/>
      <c r="M1392" s="27"/>
      <c r="O1392" s="27"/>
      <c r="T1392" s="27"/>
      <c r="U1392" s="27"/>
      <c r="V1392" s="27"/>
      <c r="X1392" s="27"/>
      <c r="AA1392" s="27"/>
    </row>
    <row r="1393" spans="1:27">
      <c r="A1393" s="27"/>
      <c r="C1393" s="27"/>
      <c r="K1393" s="27"/>
      <c r="M1393" s="27"/>
      <c r="O1393" s="27"/>
      <c r="T1393" s="27"/>
      <c r="U1393" s="27"/>
      <c r="V1393" s="27"/>
      <c r="X1393" s="27"/>
      <c r="AA1393" s="27"/>
    </row>
    <row r="1394" spans="1:27">
      <c r="A1394" s="27"/>
      <c r="C1394" s="27"/>
      <c r="K1394" s="27"/>
      <c r="M1394" s="27"/>
      <c r="O1394" s="27"/>
      <c r="T1394" s="27"/>
      <c r="U1394" s="27"/>
      <c r="V1394" s="27"/>
      <c r="X1394" s="27"/>
      <c r="AA1394" s="27"/>
    </row>
    <row r="1395" spans="1:27">
      <c r="A1395" s="27"/>
      <c r="C1395" s="27"/>
      <c r="K1395" s="27"/>
      <c r="M1395" s="27"/>
      <c r="O1395" s="27"/>
      <c r="T1395" s="27"/>
      <c r="U1395" s="27"/>
      <c r="V1395" s="27"/>
      <c r="X1395" s="27"/>
      <c r="AA1395" s="27"/>
    </row>
    <row r="1396" spans="1:27">
      <c r="A1396" s="27"/>
      <c r="C1396" s="27"/>
      <c r="K1396" s="27"/>
      <c r="M1396" s="27"/>
      <c r="O1396" s="27"/>
      <c r="T1396" s="27"/>
      <c r="U1396" s="27"/>
      <c r="V1396" s="27"/>
      <c r="X1396" s="27"/>
      <c r="AA1396" s="27"/>
    </row>
    <row r="1397" spans="1:27">
      <c r="A1397" s="27"/>
      <c r="C1397" s="27"/>
      <c r="K1397" s="27"/>
      <c r="M1397" s="27"/>
      <c r="O1397" s="27"/>
      <c r="T1397" s="27"/>
      <c r="U1397" s="27"/>
      <c r="V1397" s="27"/>
      <c r="X1397" s="27"/>
      <c r="AA1397" s="27"/>
    </row>
    <row r="1398" spans="1:27">
      <c r="A1398" s="27"/>
      <c r="C1398" s="27"/>
      <c r="K1398" s="27"/>
      <c r="M1398" s="27"/>
      <c r="O1398" s="27"/>
      <c r="T1398" s="27"/>
      <c r="U1398" s="27"/>
      <c r="V1398" s="27"/>
      <c r="X1398" s="27"/>
      <c r="AA1398" s="27"/>
    </row>
    <row r="1399" spans="1:27">
      <c r="A1399" s="27"/>
      <c r="C1399" s="27"/>
      <c r="K1399" s="27"/>
      <c r="M1399" s="27"/>
      <c r="O1399" s="27"/>
      <c r="T1399" s="27"/>
      <c r="U1399" s="27"/>
      <c r="V1399" s="27"/>
      <c r="X1399" s="27"/>
      <c r="AA1399" s="27"/>
    </row>
    <row r="1400" spans="1:27">
      <c r="A1400" s="27"/>
      <c r="C1400" s="27"/>
      <c r="K1400" s="27"/>
      <c r="M1400" s="27"/>
      <c r="O1400" s="27"/>
      <c r="T1400" s="27"/>
      <c r="U1400" s="27"/>
      <c r="V1400" s="27"/>
      <c r="X1400" s="27"/>
      <c r="AA1400" s="27"/>
    </row>
    <row r="1401" spans="1:27">
      <c r="A1401" s="27"/>
      <c r="C1401" s="27"/>
      <c r="K1401" s="27"/>
      <c r="M1401" s="27"/>
      <c r="O1401" s="27"/>
      <c r="T1401" s="27"/>
      <c r="U1401" s="27"/>
      <c r="V1401" s="27"/>
      <c r="X1401" s="27"/>
      <c r="AA1401" s="27"/>
    </row>
    <row r="1402" spans="1:27">
      <c r="A1402" s="27"/>
      <c r="C1402" s="27"/>
      <c r="K1402" s="27"/>
      <c r="M1402" s="27"/>
      <c r="O1402" s="27"/>
      <c r="T1402" s="27"/>
      <c r="U1402" s="27"/>
      <c r="V1402" s="27"/>
      <c r="X1402" s="27"/>
      <c r="AA1402" s="27"/>
    </row>
    <row r="1403" spans="1:27">
      <c r="A1403" s="27"/>
      <c r="C1403" s="27"/>
      <c r="K1403" s="27"/>
      <c r="M1403" s="27"/>
      <c r="O1403" s="27"/>
      <c r="T1403" s="27"/>
      <c r="U1403" s="27"/>
      <c r="V1403" s="27"/>
      <c r="X1403" s="27"/>
      <c r="AA1403" s="27"/>
    </row>
    <row r="1404" spans="1:27">
      <c r="A1404" s="27"/>
      <c r="C1404" s="27"/>
      <c r="K1404" s="27"/>
      <c r="M1404" s="27"/>
      <c r="O1404" s="27"/>
      <c r="T1404" s="27"/>
      <c r="U1404" s="27"/>
      <c r="V1404" s="27"/>
      <c r="X1404" s="27"/>
      <c r="AA1404" s="27"/>
    </row>
    <row r="1405" spans="1:27">
      <c r="A1405" s="27"/>
      <c r="C1405" s="27"/>
      <c r="K1405" s="27"/>
      <c r="M1405" s="27"/>
      <c r="O1405" s="27"/>
      <c r="T1405" s="27"/>
      <c r="U1405" s="27"/>
      <c r="V1405" s="27"/>
      <c r="X1405" s="27"/>
      <c r="AA1405" s="27"/>
    </row>
    <row r="1406" spans="1:27">
      <c r="A1406" s="27"/>
      <c r="C1406" s="27"/>
      <c r="K1406" s="27"/>
      <c r="M1406" s="27"/>
      <c r="O1406" s="27"/>
      <c r="T1406" s="27"/>
      <c r="U1406" s="27"/>
      <c r="V1406" s="27"/>
      <c r="X1406" s="27"/>
      <c r="AA1406" s="27"/>
    </row>
    <row r="1407" spans="1:27">
      <c r="A1407" s="27"/>
      <c r="C1407" s="27"/>
      <c r="K1407" s="27"/>
      <c r="M1407" s="27"/>
      <c r="O1407" s="27"/>
      <c r="T1407" s="27"/>
      <c r="U1407" s="27"/>
      <c r="V1407" s="27"/>
      <c r="X1407" s="27"/>
      <c r="AA1407" s="27"/>
    </row>
    <row r="1408" spans="1:27">
      <c r="A1408" s="27"/>
      <c r="C1408" s="27"/>
      <c r="K1408" s="27"/>
      <c r="M1408" s="27"/>
      <c r="O1408" s="27"/>
      <c r="T1408" s="27"/>
      <c r="U1408" s="27"/>
      <c r="V1408" s="27"/>
      <c r="X1408" s="27"/>
      <c r="AA1408" s="27"/>
    </row>
    <row r="1409" spans="1:27">
      <c r="A1409" s="27"/>
      <c r="C1409" s="27"/>
      <c r="K1409" s="27"/>
      <c r="M1409" s="27"/>
      <c r="O1409" s="27"/>
      <c r="T1409" s="27"/>
      <c r="U1409" s="27"/>
      <c r="V1409" s="27"/>
      <c r="X1409" s="27"/>
      <c r="AA1409" s="27"/>
    </row>
    <row r="1410" spans="1:27">
      <c r="A1410" s="27"/>
      <c r="C1410" s="27"/>
      <c r="K1410" s="27"/>
      <c r="M1410" s="27"/>
      <c r="O1410" s="27"/>
      <c r="T1410" s="27"/>
      <c r="U1410" s="27"/>
      <c r="V1410" s="27"/>
      <c r="X1410" s="27"/>
      <c r="AA1410" s="27"/>
    </row>
    <row r="1411" spans="1:27">
      <c r="A1411" s="27"/>
      <c r="C1411" s="27"/>
      <c r="K1411" s="27"/>
      <c r="M1411" s="27"/>
      <c r="O1411" s="27"/>
      <c r="T1411" s="27"/>
      <c r="U1411" s="27"/>
      <c r="V1411" s="27"/>
      <c r="X1411" s="27"/>
      <c r="AA1411" s="27"/>
    </row>
    <row r="1412" spans="1:27">
      <c r="A1412" s="27"/>
      <c r="C1412" s="27"/>
      <c r="K1412" s="27"/>
      <c r="M1412" s="27"/>
      <c r="O1412" s="27"/>
      <c r="T1412" s="27"/>
      <c r="U1412" s="27"/>
      <c r="V1412" s="27"/>
      <c r="X1412" s="27"/>
      <c r="AA1412" s="27"/>
    </row>
    <row r="1413" spans="1:27">
      <c r="A1413" s="27"/>
      <c r="C1413" s="27"/>
      <c r="K1413" s="27"/>
      <c r="M1413" s="27"/>
      <c r="O1413" s="27"/>
      <c r="T1413" s="27"/>
      <c r="U1413" s="27"/>
      <c r="V1413" s="27"/>
      <c r="X1413" s="27"/>
      <c r="AA1413" s="27"/>
    </row>
    <row r="1414" spans="1:27">
      <c r="A1414" s="27"/>
      <c r="C1414" s="27"/>
      <c r="K1414" s="27"/>
      <c r="M1414" s="27"/>
      <c r="O1414" s="27"/>
      <c r="T1414" s="27"/>
      <c r="U1414" s="27"/>
      <c r="V1414" s="27"/>
      <c r="X1414" s="27"/>
      <c r="AA1414" s="27"/>
    </row>
    <row r="1415" spans="1:27">
      <c r="A1415" s="27"/>
      <c r="C1415" s="27"/>
      <c r="K1415" s="27"/>
      <c r="M1415" s="27"/>
      <c r="O1415" s="27"/>
      <c r="T1415" s="27"/>
      <c r="U1415" s="27"/>
      <c r="V1415" s="27"/>
      <c r="X1415" s="27"/>
      <c r="AA1415" s="27"/>
    </row>
    <row r="1416" spans="1:27">
      <c r="A1416" s="27"/>
      <c r="C1416" s="27"/>
      <c r="K1416" s="27"/>
      <c r="M1416" s="27"/>
      <c r="O1416" s="27"/>
      <c r="T1416" s="27"/>
      <c r="U1416" s="27"/>
      <c r="V1416" s="27"/>
      <c r="X1416" s="27"/>
      <c r="AA1416" s="27"/>
    </row>
    <row r="1417" spans="1:27">
      <c r="A1417" s="27"/>
      <c r="C1417" s="27"/>
      <c r="K1417" s="27"/>
      <c r="M1417" s="27"/>
      <c r="O1417" s="27"/>
      <c r="T1417" s="27"/>
      <c r="U1417" s="27"/>
      <c r="V1417" s="27"/>
      <c r="X1417" s="27"/>
      <c r="AA1417" s="27"/>
    </row>
    <row r="1418" spans="1:27">
      <c r="A1418" s="27"/>
      <c r="C1418" s="27"/>
      <c r="K1418" s="27"/>
      <c r="M1418" s="27"/>
      <c r="O1418" s="27"/>
      <c r="T1418" s="27"/>
      <c r="U1418" s="27"/>
      <c r="V1418" s="27"/>
      <c r="X1418" s="27"/>
      <c r="AA1418" s="27"/>
    </row>
    <row r="1419" spans="1:27">
      <c r="A1419" s="27"/>
      <c r="C1419" s="27"/>
      <c r="K1419" s="27"/>
      <c r="M1419" s="27"/>
      <c r="O1419" s="27"/>
      <c r="T1419" s="27"/>
      <c r="U1419" s="27"/>
      <c r="V1419" s="27"/>
      <c r="X1419" s="27"/>
      <c r="AA1419" s="27"/>
    </row>
    <row r="1420" spans="1:27">
      <c r="A1420" s="27"/>
      <c r="C1420" s="27"/>
      <c r="K1420" s="27"/>
      <c r="M1420" s="27"/>
      <c r="O1420" s="27"/>
      <c r="T1420" s="27"/>
      <c r="U1420" s="27"/>
      <c r="V1420" s="27"/>
      <c r="X1420" s="27"/>
      <c r="AA1420" s="27"/>
    </row>
    <row r="1421" spans="1:27">
      <c r="A1421" s="27"/>
      <c r="C1421" s="27"/>
      <c r="K1421" s="27"/>
      <c r="M1421" s="27"/>
      <c r="O1421" s="27"/>
      <c r="T1421" s="27"/>
      <c r="U1421" s="27"/>
      <c r="V1421" s="27"/>
      <c r="X1421" s="27"/>
      <c r="AA1421" s="27"/>
    </row>
    <row r="1422" spans="1:27">
      <c r="A1422" s="27"/>
      <c r="C1422" s="27"/>
      <c r="K1422" s="27"/>
      <c r="M1422" s="27"/>
      <c r="O1422" s="27"/>
      <c r="T1422" s="27"/>
      <c r="U1422" s="27"/>
      <c r="V1422" s="27"/>
      <c r="X1422" s="27"/>
      <c r="AA1422" s="27"/>
    </row>
    <row r="1423" spans="1:27">
      <c r="A1423" s="27"/>
      <c r="C1423" s="27"/>
      <c r="K1423" s="27"/>
      <c r="M1423" s="27"/>
      <c r="O1423" s="27"/>
      <c r="T1423" s="27"/>
      <c r="U1423" s="27"/>
      <c r="V1423" s="27"/>
      <c r="X1423" s="27"/>
      <c r="AA1423" s="27"/>
    </row>
    <row r="1424" spans="1:27">
      <c r="A1424" s="27"/>
      <c r="C1424" s="27"/>
      <c r="K1424" s="27"/>
      <c r="M1424" s="27"/>
      <c r="O1424" s="27"/>
      <c r="T1424" s="27"/>
      <c r="U1424" s="27"/>
      <c r="V1424" s="27"/>
      <c r="X1424" s="27"/>
      <c r="AA1424" s="27"/>
    </row>
    <row r="1425" spans="1:27">
      <c r="A1425" s="27"/>
      <c r="C1425" s="27"/>
      <c r="K1425" s="27"/>
      <c r="M1425" s="27"/>
      <c r="O1425" s="27"/>
      <c r="T1425" s="27"/>
      <c r="U1425" s="27"/>
      <c r="V1425" s="27"/>
      <c r="X1425" s="27"/>
      <c r="AA1425" s="27"/>
    </row>
    <row r="1426" spans="1:27">
      <c r="A1426" s="27"/>
      <c r="C1426" s="27"/>
      <c r="K1426" s="27"/>
      <c r="M1426" s="27"/>
      <c r="O1426" s="27"/>
      <c r="T1426" s="27"/>
      <c r="U1426" s="27"/>
      <c r="V1426" s="27"/>
      <c r="X1426" s="27"/>
      <c r="AA1426" s="27"/>
    </row>
    <row r="1427" spans="1:27">
      <c r="A1427" s="27"/>
      <c r="C1427" s="27"/>
      <c r="K1427" s="27"/>
      <c r="M1427" s="27"/>
      <c r="O1427" s="27"/>
      <c r="T1427" s="27"/>
      <c r="U1427" s="27"/>
      <c r="V1427" s="27"/>
      <c r="X1427" s="27"/>
      <c r="AA1427" s="27"/>
    </row>
    <row r="1428" spans="1:27">
      <c r="A1428" s="27"/>
      <c r="C1428" s="27"/>
      <c r="K1428" s="27"/>
      <c r="M1428" s="27"/>
      <c r="O1428" s="27"/>
      <c r="T1428" s="27"/>
      <c r="U1428" s="27"/>
      <c r="V1428" s="27"/>
      <c r="X1428" s="27"/>
      <c r="AA1428" s="27"/>
    </row>
    <row r="1429" spans="1:27">
      <c r="A1429" s="27"/>
      <c r="C1429" s="27"/>
      <c r="K1429" s="27"/>
      <c r="M1429" s="27"/>
      <c r="O1429" s="27"/>
      <c r="T1429" s="27"/>
      <c r="U1429" s="27"/>
      <c r="V1429" s="27"/>
      <c r="X1429" s="27"/>
      <c r="AA1429" s="27"/>
    </row>
    <row r="1430" spans="1:27">
      <c r="A1430" s="27"/>
      <c r="C1430" s="27"/>
      <c r="K1430" s="27"/>
      <c r="M1430" s="27"/>
      <c r="O1430" s="27"/>
      <c r="T1430" s="27"/>
      <c r="U1430" s="27"/>
      <c r="V1430" s="27"/>
      <c r="X1430" s="27"/>
      <c r="AA1430" s="27"/>
    </row>
    <row r="1431" spans="1:27">
      <c r="A1431" s="27"/>
      <c r="C1431" s="27"/>
      <c r="K1431" s="27"/>
      <c r="M1431" s="27"/>
      <c r="O1431" s="27"/>
      <c r="T1431" s="27"/>
      <c r="U1431" s="27"/>
      <c r="V1431" s="27"/>
      <c r="X1431" s="27"/>
      <c r="AA1431" s="27"/>
    </row>
    <row r="1432" spans="1:27">
      <c r="A1432" s="27"/>
      <c r="C1432" s="27"/>
      <c r="K1432" s="27"/>
      <c r="M1432" s="27"/>
      <c r="O1432" s="27"/>
      <c r="T1432" s="27"/>
      <c r="U1432" s="27"/>
      <c r="V1432" s="27"/>
      <c r="X1432" s="27"/>
      <c r="AA1432" s="27"/>
    </row>
    <row r="1433" spans="1:27">
      <c r="A1433" s="27"/>
      <c r="C1433" s="27"/>
      <c r="K1433" s="27"/>
      <c r="M1433" s="27"/>
      <c r="O1433" s="27"/>
      <c r="T1433" s="27"/>
      <c r="U1433" s="27"/>
      <c r="V1433" s="27"/>
      <c r="X1433" s="27"/>
      <c r="AA1433" s="27"/>
    </row>
    <row r="1434" spans="1:27">
      <c r="A1434" s="27"/>
      <c r="C1434" s="27"/>
      <c r="K1434" s="27"/>
      <c r="M1434" s="27"/>
      <c r="O1434" s="27"/>
      <c r="T1434" s="27"/>
      <c r="U1434" s="27"/>
      <c r="V1434" s="27"/>
      <c r="X1434" s="27"/>
      <c r="AA1434" s="27"/>
    </row>
    <row r="1435" spans="1:27">
      <c r="A1435" s="27"/>
      <c r="C1435" s="27"/>
      <c r="K1435" s="27"/>
      <c r="M1435" s="27"/>
      <c r="O1435" s="27"/>
      <c r="T1435" s="27"/>
      <c r="U1435" s="27"/>
      <c r="V1435" s="27"/>
      <c r="X1435" s="27"/>
      <c r="AA1435" s="27"/>
    </row>
    <row r="1436" spans="1:27">
      <c r="A1436" s="27"/>
      <c r="C1436" s="27"/>
      <c r="K1436" s="27"/>
      <c r="M1436" s="27"/>
      <c r="O1436" s="27"/>
      <c r="T1436" s="27"/>
      <c r="U1436" s="27"/>
      <c r="V1436" s="27"/>
      <c r="X1436" s="27"/>
      <c r="AA1436" s="27"/>
    </row>
    <row r="1437" spans="1:27">
      <c r="A1437" s="27"/>
      <c r="C1437" s="27"/>
      <c r="K1437" s="27"/>
      <c r="M1437" s="27"/>
      <c r="O1437" s="27"/>
      <c r="T1437" s="27"/>
      <c r="U1437" s="27"/>
      <c r="V1437" s="27"/>
      <c r="X1437" s="27"/>
      <c r="AA1437" s="27"/>
    </row>
    <row r="1438" spans="1:27">
      <c r="A1438" s="27"/>
      <c r="C1438" s="27"/>
      <c r="K1438" s="27"/>
      <c r="M1438" s="27"/>
      <c r="O1438" s="27"/>
      <c r="T1438" s="27"/>
      <c r="U1438" s="27"/>
      <c r="V1438" s="27"/>
      <c r="X1438" s="27"/>
      <c r="AA1438" s="27"/>
    </row>
    <row r="1439" spans="1:27">
      <c r="A1439" s="27"/>
      <c r="C1439" s="27"/>
      <c r="K1439" s="27"/>
      <c r="M1439" s="27"/>
      <c r="O1439" s="27"/>
      <c r="T1439" s="27"/>
      <c r="U1439" s="27"/>
      <c r="V1439" s="27"/>
      <c r="X1439" s="27"/>
      <c r="AA1439" s="27"/>
    </row>
    <row r="1440" spans="1:27">
      <c r="A1440" s="27"/>
      <c r="C1440" s="27"/>
      <c r="K1440" s="27"/>
      <c r="M1440" s="27"/>
      <c r="O1440" s="27"/>
      <c r="T1440" s="27"/>
      <c r="U1440" s="27"/>
      <c r="V1440" s="27"/>
      <c r="X1440" s="27"/>
      <c r="AA1440" s="27"/>
    </row>
    <row r="1441" spans="1:27">
      <c r="A1441" s="27"/>
      <c r="C1441" s="27"/>
      <c r="K1441" s="27"/>
      <c r="M1441" s="27"/>
      <c r="O1441" s="27"/>
      <c r="T1441" s="27"/>
      <c r="U1441" s="27"/>
      <c r="V1441" s="27"/>
      <c r="X1441" s="27"/>
      <c r="AA1441" s="27"/>
    </row>
    <row r="1442" spans="1:27">
      <c r="A1442" s="27"/>
      <c r="C1442" s="27"/>
      <c r="K1442" s="27"/>
      <c r="M1442" s="27"/>
      <c r="O1442" s="27"/>
      <c r="T1442" s="27"/>
      <c r="U1442" s="27"/>
      <c r="V1442" s="27"/>
      <c r="X1442" s="27"/>
      <c r="AA1442" s="27"/>
    </row>
    <row r="1443" spans="1:27">
      <c r="A1443" s="27"/>
      <c r="C1443" s="27"/>
      <c r="K1443" s="27"/>
      <c r="M1443" s="27"/>
      <c r="O1443" s="27"/>
      <c r="T1443" s="27"/>
      <c r="U1443" s="27"/>
      <c r="V1443" s="27"/>
      <c r="X1443" s="27"/>
      <c r="AA1443" s="27"/>
    </row>
    <row r="1444" spans="1:27">
      <c r="A1444" s="27"/>
      <c r="C1444" s="27"/>
      <c r="K1444" s="27"/>
      <c r="M1444" s="27"/>
      <c r="O1444" s="27"/>
      <c r="T1444" s="27"/>
      <c r="U1444" s="27"/>
      <c r="V1444" s="27"/>
      <c r="X1444" s="27"/>
      <c r="AA1444" s="27"/>
    </row>
    <row r="1445" spans="1:27">
      <c r="A1445" s="27"/>
      <c r="C1445" s="27"/>
      <c r="K1445" s="27"/>
      <c r="M1445" s="27"/>
      <c r="O1445" s="27"/>
      <c r="T1445" s="27"/>
      <c r="U1445" s="27"/>
      <c r="V1445" s="27"/>
      <c r="X1445" s="27"/>
      <c r="AA1445" s="27"/>
    </row>
    <row r="1446" spans="1:27">
      <c r="A1446" s="27"/>
      <c r="C1446" s="27"/>
      <c r="K1446" s="27"/>
      <c r="M1446" s="27"/>
      <c r="O1446" s="27"/>
      <c r="T1446" s="27"/>
      <c r="U1446" s="27"/>
      <c r="V1446" s="27"/>
      <c r="X1446" s="27"/>
      <c r="AA1446" s="27"/>
    </row>
    <row r="1447" spans="1:27">
      <c r="A1447" s="27"/>
      <c r="C1447" s="27"/>
      <c r="K1447" s="27"/>
      <c r="M1447" s="27"/>
      <c r="O1447" s="27"/>
      <c r="T1447" s="27"/>
      <c r="U1447" s="27"/>
      <c r="V1447" s="27"/>
      <c r="X1447" s="27"/>
      <c r="AA1447" s="27"/>
    </row>
    <row r="1448" spans="1:27">
      <c r="A1448" s="27"/>
      <c r="C1448" s="27"/>
      <c r="K1448" s="27"/>
      <c r="M1448" s="27"/>
      <c r="O1448" s="27"/>
      <c r="T1448" s="27"/>
      <c r="U1448" s="27"/>
      <c r="V1448" s="27"/>
      <c r="X1448" s="27"/>
      <c r="AA1448" s="27"/>
    </row>
    <row r="1449" spans="1:27">
      <c r="A1449" s="27"/>
      <c r="C1449" s="27"/>
      <c r="K1449" s="27"/>
      <c r="M1449" s="27"/>
      <c r="O1449" s="27"/>
      <c r="T1449" s="27"/>
      <c r="U1449" s="27"/>
      <c r="V1449" s="27"/>
      <c r="X1449" s="27"/>
      <c r="AA1449" s="27"/>
    </row>
    <row r="1450" spans="1:27">
      <c r="A1450" s="27"/>
      <c r="C1450" s="27"/>
      <c r="K1450" s="27"/>
      <c r="M1450" s="27"/>
      <c r="O1450" s="27"/>
      <c r="T1450" s="27"/>
      <c r="U1450" s="27"/>
      <c r="V1450" s="27"/>
      <c r="X1450" s="27"/>
      <c r="AA1450" s="27"/>
    </row>
    <row r="1451" spans="1:27">
      <c r="A1451" s="27"/>
      <c r="C1451" s="27"/>
      <c r="K1451" s="27"/>
      <c r="M1451" s="27"/>
      <c r="O1451" s="27"/>
      <c r="T1451" s="27"/>
      <c r="U1451" s="27"/>
      <c r="V1451" s="27"/>
      <c r="X1451" s="27"/>
      <c r="AA1451" s="27"/>
    </row>
    <row r="1452" spans="1:27">
      <c r="A1452" s="27"/>
      <c r="C1452" s="27"/>
      <c r="K1452" s="27"/>
      <c r="M1452" s="27"/>
      <c r="O1452" s="27"/>
      <c r="T1452" s="27"/>
      <c r="U1452" s="27"/>
      <c r="V1452" s="27"/>
      <c r="X1452" s="27"/>
      <c r="AA1452" s="27"/>
    </row>
    <row r="1453" spans="1:27">
      <c r="A1453" s="27"/>
      <c r="C1453" s="27"/>
      <c r="K1453" s="27"/>
      <c r="M1453" s="27"/>
      <c r="O1453" s="27"/>
      <c r="T1453" s="27"/>
      <c r="U1453" s="27"/>
      <c r="V1453" s="27"/>
      <c r="X1453" s="27"/>
      <c r="AA1453" s="27"/>
    </row>
    <row r="1454" spans="1:27">
      <c r="A1454" s="27"/>
      <c r="C1454" s="27"/>
      <c r="K1454" s="27"/>
      <c r="M1454" s="27"/>
      <c r="O1454" s="27"/>
      <c r="T1454" s="27"/>
      <c r="U1454" s="27"/>
      <c r="V1454" s="27"/>
      <c r="X1454" s="27"/>
      <c r="AA1454" s="27"/>
    </row>
    <row r="1455" spans="1:27">
      <c r="A1455" s="27"/>
      <c r="C1455" s="27"/>
      <c r="K1455" s="27"/>
      <c r="M1455" s="27"/>
      <c r="O1455" s="27"/>
      <c r="T1455" s="27"/>
      <c r="U1455" s="27"/>
      <c r="V1455" s="27"/>
      <c r="X1455" s="27"/>
      <c r="AA1455" s="27"/>
    </row>
    <row r="1456" spans="1:27">
      <c r="A1456" s="27"/>
      <c r="C1456" s="27"/>
      <c r="K1456" s="27"/>
      <c r="M1456" s="27"/>
      <c r="O1456" s="27"/>
      <c r="T1456" s="27"/>
      <c r="U1456" s="27"/>
      <c r="V1456" s="27"/>
      <c r="X1456" s="27"/>
      <c r="AA1456" s="27"/>
    </row>
    <row r="1457" spans="1:27">
      <c r="A1457" s="27"/>
      <c r="C1457" s="27"/>
      <c r="K1457" s="27"/>
      <c r="M1457" s="27"/>
      <c r="O1457" s="27"/>
      <c r="T1457" s="27"/>
      <c r="U1457" s="27"/>
      <c r="V1457" s="27"/>
      <c r="X1457" s="27"/>
      <c r="AA1457" s="27"/>
    </row>
    <row r="1458" spans="1:27">
      <c r="A1458" s="27"/>
      <c r="C1458" s="27"/>
      <c r="K1458" s="27"/>
      <c r="M1458" s="27"/>
      <c r="O1458" s="27"/>
      <c r="T1458" s="27"/>
      <c r="U1458" s="27"/>
      <c r="V1458" s="27"/>
      <c r="X1458" s="27"/>
      <c r="AA1458" s="27"/>
    </row>
    <row r="1459" spans="1:27">
      <c r="A1459" s="27"/>
      <c r="C1459" s="27"/>
      <c r="K1459" s="27"/>
      <c r="M1459" s="27"/>
      <c r="O1459" s="27"/>
      <c r="T1459" s="27"/>
      <c r="U1459" s="27"/>
      <c r="V1459" s="27"/>
      <c r="X1459" s="27"/>
      <c r="AA1459" s="27"/>
    </row>
    <row r="1460" spans="1:27">
      <c r="A1460" s="27"/>
      <c r="C1460" s="27"/>
      <c r="K1460" s="27"/>
      <c r="M1460" s="27"/>
      <c r="O1460" s="27"/>
      <c r="T1460" s="27"/>
      <c r="U1460" s="27"/>
      <c r="V1460" s="27"/>
      <c r="X1460" s="27"/>
      <c r="AA1460" s="27"/>
    </row>
    <row r="1461" spans="1:27">
      <c r="A1461" s="27"/>
      <c r="C1461" s="27"/>
      <c r="K1461" s="27"/>
      <c r="M1461" s="27"/>
      <c r="O1461" s="27"/>
      <c r="T1461" s="27"/>
      <c r="U1461" s="27"/>
      <c r="V1461" s="27"/>
      <c r="X1461" s="27"/>
      <c r="AA1461" s="27"/>
    </row>
    <row r="1462" spans="1:27">
      <c r="A1462" s="27"/>
      <c r="C1462" s="27"/>
      <c r="K1462" s="27"/>
      <c r="M1462" s="27"/>
      <c r="O1462" s="27"/>
      <c r="T1462" s="27"/>
      <c r="U1462" s="27"/>
      <c r="V1462" s="27"/>
      <c r="X1462" s="27"/>
      <c r="AA1462" s="27"/>
    </row>
    <row r="1463" spans="1:27">
      <c r="A1463" s="27"/>
      <c r="C1463" s="27"/>
      <c r="K1463" s="27"/>
      <c r="M1463" s="27"/>
      <c r="O1463" s="27"/>
      <c r="T1463" s="27"/>
      <c r="U1463" s="27"/>
      <c r="V1463" s="27"/>
      <c r="X1463" s="27"/>
      <c r="AA1463" s="27"/>
    </row>
    <row r="1464" spans="1:27">
      <c r="A1464" s="27"/>
      <c r="C1464" s="27"/>
      <c r="K1464" s="27"/>
      <c r="M1464" s="27"/>
      <c r="O1464" s="27"/>
      <c r="T1464" s="27"/>
      <c r="U1464" s="27"/>
      <c r="V1464" s="27"/>
      <c r="X1464" s="27"/>
      <c r="AA1464" s="27"/>
    </row>
    <row r="1465" spans="1:27">
      <c r="A1465" s="27"/>
      <c r="C1465" s="27"/>
      <c r="K1465" s="27"/>
      <c r="M1465" s="27"/>
      <c r="O1465" s="27"/>
      <c r="T1465" s="27"/>
      <c r="U1465" s="27"/>
      <c r="V1465" s="27"/>
      <c r="X1465" s="27"/>
      <c r="AA1465" s="27"/>
    </row>
    <row r="1466" spans="1:27">
      <c r="A1466" s="27"/>
      <c r="C1466" s="27"/>
      <c r="K1466" s="27"/>
      <c r="M1466" s="27"/>
      <c r="O1466" s="27"/>
      <c r="T1466" s="27"/>
      <c r="U1466" s="27"/>
      <c r="V1466" s="27"/>
      <c r="X1466" s="27"/>
      <c r="AA1466" s="27"/>
    </row>
    <row r="1467" spans="1:27">
      <c r="A1467" s="27"/>
      <c r="C1467" s="27"/>
      <c r="K1467" s="27"/>
      <c r="M1467" s="27"/>
      <c r="O1467" s="27"/>
      <c r="T1467" s="27"/>
      <c r="U1467" s="27"/>
      <c r="V1467" s="27"/>
      <c r="X1467" s="27"/>
      <c r="AA1467" s="27"/>
    </row>
    <row r="1468" spans="1:27">
      <c r="A1468" s="27"/>
      <c r="C1468" s="27"/>
      <c r="K1468" s="27"/>
      <c r="M1468" s="27"/>
      <c r="O1468" s="27"/>
      <c r="T1468" s="27"/>
      <c r="U1468" s="27"/>
      <c r="V1468" s="27"/>
      <c r="X1468" s="27"/>
      <c r="AA1468" s="27"/>
    </row>
    <row r="1469" spans="1:27">
      <c r="A1469" s="27"/>
      <c r="C1469" s="27"/>
      <c r="K1469" s="27"/>
      <c r="M1469" s="27"/>
      <c r="O1469" s="27"/>
      <c r="T1469" s="27"/>
      <c r="U1469" s="27"/>
      <c r="V1469" s="27"/>
      <c r="X1469" s="27"/>
      <c r="AA1469" s="27"/>
    </row>
    <row r="1470" spans="1:27">
      <c r="A1470" s="27"/>
      <c r="C1470" s="27"/>
      <c r="K1470" s="27"/>
      <c r="M1470" s="27"/>
      <c r="O1470" s="27"/>
      <c r="T1470" s="27"/>
      <c r="U1470" s="27"/>
      <c r="V1470" s="27"/>
      <c r="X1470" s="27"/>
      <c r="AA1470" s="27"/>
    </row>
    <row r="1471" spans="1:27">
      <c r="A1471" s="27"/>
      <c r="C1471" s="27"/>
      <c r="K1471" s="27"/>
      <c r="M1471" s="27"/>
      <c r="O1471" s="27"/>
      <c r="T1471" s="27"/>
      <c r="U1471" s="27"/>
      <c r="V1471" s="27"/>
      <c r="X1471" s="27"/>
      <c r="AA1471" s="27"/>
    </row>
    <row r="1472" spans="1:27">
      <c r="A1472" s="27"/>
      <c r="C1472" s="27"/>
      <c r="K1472" s="27"/>
      <c r="M1472" s="27"/>
      <c r="O1472" s="27"/>
      <c r="T1472" s="27"/>
      <c r="U1472" s="27"/>
      <c r="V1472" s="27"/>
      <c r="X1472" s="27"/>
      <c r="AA1472" s="27"/>
    </row>
    <row r="1473" spans="1:27">
      <c r="A1473" s="27"/>
      <c r="C1473" s="27"/>
      <c r="K1473" s="27"/>
      <c r="M1473" s="27"/>
      <c r="O1473" s="27"/>
      <c r="T1473" s="27"/>
      <c r="U1473" s="27"/>
      <c r="V1473" s="27"/>
      <c r="X1473" s="27"/>
      <c r="AA1473" s="27"/>
    </row>
    <row r="1474" spans="1:27">
      <c r="A1474" s="27"/>
      <c r="C1474" s="27"/>
      <c r="K1474" s="27"/>
      <c r="M1474" s="27"/>
      <c r="O1474" s="27"/>
      <c r="T1474" s="27"/>
      <c r="U1474" s="27"/>
      <c r="V1474" s="27"/>
      <c r="X1474" s="27"/>
      <c r="AA1474" s="27"/>
    </row>
    <row r="1475" spans="1:27">
      <c r="A1475" s="27"/>
      <c r="C1475" s="27"/>
      <c r="K1475" s="27"/>
      <c r="M1475" s="27"/>
      <c r="O1475" s="27"/>
      <c r="T1475" s="27"/>
      <c r="U1475" s="27"/>
      <c r="V1475" s="27"/>
      <c r="X1475" s="27"/>
      <c r="AA1475" s="27"/>
    </row>
    <row r="1476" spans="1:27">
      <c r="A1476" s="27"/>
      <c r="C1476" s="27"/>
      <c r="K1476" s="27"/>
      <c r="M1476" s="27"/>
      <c r="O1476" s="27"/>
      <c r="T1476" s="27"/>
      <c r="U1476" s="27"/>
      <c r="V1476" s="27"/>
      <c r="X1476" s="27"/>
      <c r="AA1476" s="27"/>
    </row>
    <row r="1477" spans="1:27">
      <c r="A1477" s="27"/>
      <c r="C1477" s="27"/>
      <c r="K1477" s="27"/>
      <c r="M1477" s="27"/>
      <c r="O1477" s="27"/>
      <c r="T1477" s="27"/>
      <c r="U1477" s="27"/>
      <c r="V1477" s="27"/>
      <c r="X1477" s="27"/>
      <c r="AA1477" s="27"/>
    </row>
    <row r="1478" spans="1:27">
      <c r="A1478" s="27"/>
      <c r="C1478" s="27"/>
      <c r="K1478" s="27"/>
      <c r="M1478" s="27"/>
      <c r="O1478" s="27"/>
      <c r="T1478" s="27"/>
      <c r="U1478" s="27"/>
      <c r="V1478" s="27"/>
      <c r="X1478" s="27"/>
      <c r="AA1478" s="27"/>
    </row>
    <row r="1479" spans="1:27">
      <c r="A1479" s="27"/>
      <c r="C1479" s="27"/>
      <c r="K1479" s="27"/>
      <c r="M1479" s="27"/>
      <c r="O1479" s="27"/>
      <c r="T1479" s="27"/>
      <c r="U1479" s="27"/>
      <c r="V1479" s="27"/>
      <c r="X1479" s="27"/>
      <c r="AA1479" s="27"/>
    </row>
    <row r="1480" spans="1:27">
      <c r="A1480" s="27"/>
      <c r="C1480" s="27"/>
      <c r="K1480" s="27"/>
      <c r="M1480" s="27"/>
      <c r="O1480" s="27"/>
      <c r="T1480" s="27"/>
      <c r="U1480" s="27"/>
      <c r="V1480" s="27"/>
      <c r="X1480" s="27"/>
      <c r="AA1480" s="27"/>
    </row>
    <row r="1481" spans="1:27">
      <c r="A1481" s="27"/>
      <c r="C1481" s="27"/>
      <c r="K1481" s="27"/>
      <c r="M1481" s="27"/>
      <c r="O1481" s="27"/>
      <c r="T1481" s="27"/>
      <c r="U1481" s="27"/>
      <c r="V1481" s="27"/>
      <c r="X1481" s="27"/>
      <c r="AA1481" s="27"/>
    </row>
    <row r="1482" spans="1:27">
      <c r="A1482" s="27"/>
      <c r="C1482" s="27"/>
      <c r="K1482" s="27"/>
      <c r="M1482" s="27"/>
      <c r="O1482" s="27"/>
      <c r="T1482" s="27"/>
      <c r="U1482" s="27"/>
      <c r="V1482" s="27"/>
      <c r="X1482" s="27"/>
      <c r="AA1482" s="27"/>
    </row>
    <row r="1483" spans="1:27">
      <c r="A1483" s="27"/>
      <c r="C1483" s="27"/>
      <c r="K1483" s="27"/>
      <c r="M1483" s="27"/>
      <c r="O1483" s="27"/>
      <c r="T1483" s="27"/>
      <c r="U1483" s="27"/>
      <c r="V1483" s="27"/>
      <c r="X1483" s="27"/>
      <c r="AA1483" s="27"/>
    </row>
    <row r="1484" spans="1:27">
      <c r="A1484" s="27"/>
      <c r="C1484" s="27"/>
      <c r="K1484" s="27"/>
      <c r="M1484" s="27"/>
      <c r="O1484" s="27"/>
      <c r="T1484" s="27"/>
      <c r="U1484" s="27"/>
      <c r="V1484" s="27"/>
      <c r="X1484" s="27"/>
      <c r="AA1484" s="27"/>
    </row>
    <row r="1485" spans="1:27">
      <c r="A1485" s="27"/>
      <c r="C1485" s="27"/>
      <c r="K1485" s="27"/>
      <c r="M1485" s="27"/>
      <c r="O1485" s="27"/>
      <c r="T1485" s="27"/>
      <c r="U1485" s="27"/>
      <c r="V1485" s="27"/>
      <c r="X1485" s="27"/>
      <c r="AA1485" s="27"/>
    </row>
    <row r="1486" spans="1:27">
      <c r="A1486" s="27"/>
      <c r="C1486" s="27"/>
      <c r="K1486" s="27"/>
      <c r="M1486" s="27"/>
      <c r="O1486" s="27"/>
      <c r="T1486" s="27"/>
      <c r="U1486" s="27"/>
      <c r="V1486" s="27"/>
      <c r="X1486" s="27"/>
      <c r="AA1486" s="27"/>
    </row>
    <row r="1487" spans="1:27">
      <c r="A1487" s="27"/>
      <c r="C1487" s="27"/>
      <c r="K1487" s="27"/>
      <c r="M1487" s="27"/>
      <c r="O1487" s="27"/>
      <c r="T1487" s="27"/>
      <c r="U1487" s="27"/>
      <c r="V1487" s="27"/>
      <c r="X1487" s="27"/>
      <c r="AA1487" s="27"/>
    </row>
    <row r="1488" spans="1:27">
      <c r="A1488" s="27"/>
      <c r="C1488" s="27"/>
      <c r="K1488" s="27"/>
      <c r="M1488" s="27"/>
      <c r="O1488" s="27"/>
      <c r="T1488" s="27"/>
      <c r="U1488" s="27"/>
      <c r="V1488" s="27"/>
      <c r="X1488" s="27"/>
      <c r="AA1488" s="27"/>
    </row>
    <row r="1489" spans="1:27">
      <c r="A1489" s="27"/>
      <c r="C1489" s="27"/>
      <c r="K1489" s="27"/>
      <c r="M1489" s="27"/>
      <c r="O1489" s="27"/>
      <c r="T1489" s="27"/>
      <c r="U1489" s="27"/>
      <c r="V1489" s="27"/>
      <c r="X1489" s="27"/>
      <c r="AA1489" s="27"/>
    </row>
    <row r="1490" spans="1:27">
      <c r="A1490" s="27"/>
      <c r="C1490" s="27"/>
      <c r="K1490" s="27"/>
      <c r="M1490" s="27"/>
      <c r="O1490" s="27"/>
      <c r="T1490" s="27"/>
      <c r="U1490" s="27"/>
      <c r="V1490" s="27"/>
      <c r="X1490" s="27"/>
      <c r="AA1490" s="27"/>
    </row>
    <row r="1491" spans="1:27">
      <c r="A1491" s="27"/>
      <c r="C1491" s="27"/>
      <c r="K1491" s="27"/>
      <c r="M1491" s="27"/>
      <c r="O1491" s="27"/>
      <c r="T1491" s="27"/>
      <c r="U1491" s="27"/>
      <c r="V1491" s="27"/>
      <c r="X1491" s="27"/>
      <c r="AA1491" s="27"/>
    </row>
    <row r="1492" spans="1:27">
      <c r="A1492" s="27"/>
      <c r="C1492" s="27"/>
      <c r="K1492" s="27"/>
      <c r="M1492" s="27"/>
      <c r="O1492" s="27"/>
      <c r="T1492" s="27"/>
      <c r="U1492" s="27"/>
      <c r="V1492" s="27"/>
      <c r="X1492" s="27"/>
      <c r="AA1492" s="27"/>
    </row>
    <row r="1493" spans="1:27">
      <c r="A1493" s="27"/>
      <c r="C1493" s="27"/>
      <c r="K1493" s="27"/>
      <c r="M1493" s="27"/>
      <c r="O1493" s="27"/>
      <c r="T1493" s="27"/>
      <c r="U1493" s="27"/>
      <c r="V1493" s="27"/>
      <c r="X1493" s="27"/>
      <c r="AA1493" s="27"/>
    </row>
    <row r="1494" spans="1:27">
      <c r="A1494" s="27"/>
      <c r="C1494" s="27"/>
      <c r="K1494" s="27"/>
      <c r="M1494" s="27"/>
      <c r="O1494" s="27"/>
      <c r="T1494" s="27"/>
      <c r="U1494" s="27"/>
      <c r="V1494" s="27"/>
      <c r="X1494" s="27"/>
      <c r="AA1494" s="27"/>
    </row>
    <row r="1495" spans="1:27">
      <c r="A1495" s="27"/>
      <c r="C1495" s="27"/>
      <c r="K1495" s="27"/>
      <c r="M1495" s="27"/>
      <c r="O1495" s="27"/>
      <c r="T1495" s="27"/>
      <c r="U1495" s="27"/>
      <c r="V1495" s="27"/>
      <c r="X1495" s="27"/>
      <c r="AA1495" s="27"/>
    </row>
    <row r="1496" spans="1:27">
      <c r="A1496" s="27"/>
      <c r="C1496" s="27"/>
      <c r="K1496" s="27"/>
      <c r="M1496" s="27"/>
      <c r="O1496" s="27"/>
      <c r="T1496" s="27"/>
      <c r="U1496" s="27"/>
      <c r="V1496" s="27"/>
      <c r="X1496" s="27"/>
      <c r="AA1496" s="27"/>
    </row>
    <row r="1497" spans="1:27">
      <c r="A1497" s="27"/>
      <c r="C1497" s="27"/>
      <c r="K1497" s="27"/>
      <c r="M1497" s="27"/>
      <c r="O1497" s="27"/>
      <c r="T1497" s="27"/>
      <c r="U1497" s="27"/>
      <c r="V1497" s="27"/>
      <c r="X1497" s="27"/>
      <c r="AA1497" s="27"/>
    </row>
    <row r="1498" spans="1:27">
      <c r="A1498" s="27"/>
      <c r="C1498" s="27"/>
      <c r="K1498" s="27"/>
      <c r="M1498" s="27"/>
      <c r="O1498" s="27"/>
      <c r="T1498" s="27"/>
      <c r="U1498" s="27"/>
      <c r="V1498" s="27"/>
      <c r="X1498" s="27"/>
      <c r="AA1498" s="27"/>
    </row>
    <row r="1499" spans="1:27">
      <c r="A1499" s="27"/>
      <c r="C1499" s="27"/>
      <c r="K1499" s="27"/>
      <c r="M1499" s="27"/>
      <c r="O1499" s="27"/>
      <c r="T1499" s="27"/>
      <c r="U1499" s="27"/>
      <c r="V1499" s="27"/>
      <c r="X1499" s="27"/>
      <c r="AA1499" s="27"/>
    </row>
    <row r="1500" spans="1:27">
      <c r="A1500" s="27"/>
      <c r="C1500" s="27"/>
      <c r="K1500" s="27"/>
      <c r="M1500" s="27"/>
      <c r="O1500" s="27"/>
      <c r="T1500" s="27"/>
      <c r="U1500" s="27"/>
      <c r="V1500" s="27"/>
      <c r="X1500" s="27"/>
      <c r="AA1500" s="27"/>
    </row>
    <row r="1501" spans="1:27">
      <c r="A1501" s="27"/>
      <c r="C1501" s="27"/>
      <c r="K1501" s="27"/>
      <c r="M1501" s="27"/>
      <c r="O1501" s="27"/>
      <c r="T1501" s="27"/>
      <c r="U1501" s="27"/>
      <c r="V1501" s="27"/>
      <c r="X1501" s="27"/>
      <c r="AA1501" s="27"/>
    </row>
    <row r="1502" spans="1:27">
      <c r="A1502" s="27"/>
      <c r="C1502" s="27"/>
      <c r="K1502" s="27"/>
      <c r="M1502" s="27"/>
      <c r="O1502" s="27"/>
      <c r="T1502" s="27"/>
      <c r="U1502" s="27"/>
      <c r="V1502" s="27"/>
      <c r="X1502" s="27"/>
      <c r="AA1502" s="27"/>
    </row>
    <row r="1503" spans="1:27">
      <c r="A1503" s="27"/>
      <c r="C1503" s="27"/>
      <c r="K1503" s="27"/>
      <c r="M1503" s="27"/>
      <c r="O1503" s="27"/>
      <c r="T1503" s="27"/>
      <c r="U1503" s="27"/>
      <c r="V1503" s="27"/>
      <c r="X1503" s="27"/>
      <c r="AA1503" s="27"/>
    </row>
    <row r="1504" spans="1:27">
      <c r="A1504" s="27"/>
      <c r="C1504" s="27"/>
      <c r="K1504" s="27"/>
      <c r="M1504" s="27"/>
      <c r="O1504" s="27"/>
      <c r="T1504" s="27"/>
      <c r="U1504" s="27"/>
      <c r="V1504" s="27"/>
      <c r="X1504" s="27"/>
      <c r="AA1504" s="27"/>
    </row>
    <row r="1505" spans="1:27">
      <c r="A1505" s="27"/>
      <c r="C1505" s="27"/>
      <c r="K1505" s="27"/>
      <c r="M1505" s="27"/>
      <c r="O1505" s="27"/>
      <c r="T1505" s="27"/>
      <c r="U1505" s="27"/>
      <c r="V1505" s="27"/>
      <c r="X1505" s="27"/>
      <c r="AA1505" s="27"/>
    </row>
    <row r="1506" spans="1:27">
      <c r="A1506" s="27"/>
      <c r="C1506" s="27"/>
      <c r="K1506" s="27"/>
      <c r="M1506" s="27"/>
      <c r="O1506" s="27"/>
      <c r="T1506" s="27"/>
      <c r="U1506" s="27"/>
      <c r="V1506" s="27"/>
      <c r="X1506" s="27"/>
      <c r="AA1506" s="27"/>
    </row>
    <row r="1507" spans="1:27">
      <c r="A1507" s="27"/>
      <c r="C1507" s="27"/>
      <c r="K1507" s="27"/>
      <c r="M1507" s="27"/>
      <c r="O1507" s="27"/>
      <c r="T1507" s="27"/>
      <c r="U1507" s="27"/>
      <c r="V1507" s="27"/>
      <c r="X1507" s="27"/>
      <c r="AA1507" s="27"/>
    </row>
    <row r="1508" spans="1:27">
      <c r="A1508" s="27"/>
      <c r="C1508" s="27"/>
      <c r="K1508" s="27"/>
      <c r="M1508" s="27"/>
      <c r="O1508" s="27"/>
      <c r="T1508" s="27"/>
      <c r="U1508" s="27"/>
      <c r="V1508" s="27"/>
      <c r="X1508" s="27"/>
      <c r="AA1508" s="27"/>
    </row>
    <row r="1509" spans="1:27">
      <c r="A1509" s="27"/>
      <c r="C1509" s="27"/>
      <c r="K1509" s="27"/>
      <c r="M1509" s="27"/>
      <c r="O1509" s="27"/>
      <c r="T1509" s="27"/>
      <c r="U1509" s="27"/>
      <c r="V1509" s="27"/>
      <c r="X1509" s="27"/>
      <c r="AA1509" s="27"/>
    </row>
    <row r="1510" spans="1:27">
      <c r="A1510" s="27"/>
      <c r="C1510" s="27"/>
      <c r="K1510" s="27"/>
      <c r="M1510" s="27"/>
      <c r="O1510" s="27"/>
      <c r="T1510" s="27"/>
      <c r="U1510" s="27"/>
      <c r="V1510" s="27"/>
      <c r="X1510" s="27"/>
      <c r="AA1510" s="27"/>
    </row>
    <row r="1511" spans="1:27">
      <c r="A1511" s="27"/>
      <c r="C1511" s="27"/>
      <c r="K1511" s="27"/>
      <c r="M1511" s="27"/>
      <c r="O1511" s="27"/>
      <c r="T1511" s="27"/>
      <c r="U1511" s="27"/>
      <c r="V1511" s="27"/>
      <c r="X1511" s="27"/>
      <c r="AA1511" s="27"/>
    </row>
    <row r="1512" spans="1:27">
      <c r="A1512" s="27"/>
      <c r="C1512" s="27"/>
      <c r="K1512" s="27"/>
      <c r="M1512" s="27"/>
      <c r="O1512" s="27"/>
      <c r="T1512" s="27"/>
      <c r="U1512" s="27"/>
      <c r="V1512" s="27"/>
      <c r="X1512" s="27"/>
      <c r="AA1512" s="27"/>
    </row>
    <row r="1513" spans="1:27">
      <c r="A1513" s="27"/>
      <c r="C1513" s="27"/>
      <c r="K1513" s="27"/>
      <c r="M1513" s="27"/>
      <c r="O1513" s="27"/>
      <c r="T1513" s="27"/>
      <c r="U1513" s="27"/>
      <c r="V1513" s="27"/>
      <c r="X1513" s="27"/>
      <c r="AA1513" s="27"/>
    </row>
    <row r="1514" spans="1:27">
      <c r="A1514" s="27"/>
      <c r="C1514" s="27"/>
      <c r="K1514" s="27"/>
      <c r="M1514" s="27"/>
      <c r="O1514" s="27"/>
      <c r="T1514" s="27"/>
      <c r="U1514" s="27"/>
      <c r="V1514" s="27"/>
      <c r="X1514" s="27"/>
      <c r="AA1514" s="27"/>
    </row>
    <row r="1515" spans="1:27">
      <c r="A1515" s="27"/>
      <c r="C1515" s="27"/>
      <c r="K1515" s="27"/>
      <c r="M1515" s="27"/>
      <c r="O1515" s="27"/>
      <c r="T1515" s="27"/>
      <c r="U1515" s="27"/>
      <c r="V1515" s="27"/>
      <c r="X1515" s="27"/>
      <c r="AA1515" s="27"/>
    </row>
    <row r="1516" spans="1:27">
      <c r="A1516" s="27"/>
      <c r="C1516" s="27"/>
      <c r="K1516" s="27"/>
      <c r="M1516" s="27"/>
      <c r="O1516" s="27"/>
      <c r="T1516" s="27"/>
      <c r="U1516" s="27"/>
      <c r="V1516" s="27"/>
      <c r="X1516" s="27"/>
      <c r="AA1516" s="27"/>
    </row>
    <row r="1517" spans="1:27">
      <c r="A1517" s="27"/>
      <c r="C1517" s="27"/>
      <c r="K1517" s="27"/>
      <c r="M1517" s="27"/>
      <c r="O1517" s="27"/>
      <c r="T1517" s="27"/>
      <c r="U1517" s="27"/>
      <c r="V1517" s="27"/>
      <c r="X1517" s="27"/>
      <c r="AA1517" s="27"/>
    </row>
    <row r="1518" spans="1:27">
      <c r="A1518" s="27"/>
      <c r="C1518" s="27"/>
      <c r="K1518" s="27"/>
      <c r="M1518" s="27"/>
      <c r="O1518" s="27"/>
      <c r="T1518" s="27"/>
      <c r="U1518" s="27"/>
      <c r="V1518" s="27"/>
      <c r="X1518" s="27"/>
      <c r="AA1518" s="27"/>
    </row>
    <row r="1519" spans="1:27">
      <c r="A1519" s="27"/>
      <c r="C1519" s="27"/>
      <c r="K1519" s="27"/>
      <c r="M1519" s="27"/>
      <c r="O1519" s="27"/>
      <c r="T1519" s="27"/>
      <c r="U1519" s="27"/>
      <c r="V1519" s="27"/>
      <c r="X1519" s="27"/>
      <c r="AA1519" s="27"/>
    </row>
    <row r="1520" spans="1:27">
      <c r="A1520" s="27"/>
      <c r="C1520" s="27"/>
      <c r="K1520" s="27"/>
      <c r="M1520" s="27"/>
      <c r="O1520" s="27"/>
      <c r="T1520" s="27"/>
      <c r="U1520" s="27"/>
      <c r="V1520" s="27"/>
      <c r="X1520" s="27"/>
      <c r="AA1520" s="27"/>
    </row>
    <row r="1521" spans="1:27">
      <c r="A1521" s="27"/>
      <c r="C1521" s="27"/>
      <c r="K1521" s="27"/>
      <c r="M1521" s="27"/>
      <c r="O1521" s="27"/>
      <c r="T1521" s="27"/>
      <c r="U1521" s="27"/>
      <c r="V1521" s="27"/>
      <c r="X1521" s="27"/>
      <c r="AA1521" s="27"/>
    </row>
    <row r="1522" spans="1:27">
      <c r="A1522" s="27"/>
      <c r="C1522" s="27"/>
      <c r="K1522" s="27"/>
      <c r="M1522" s="27"/>
      <c r="O1522" s="27"/>
      <c r="T1522" s="27"/>
      <c r="U1522" s="27"/>
      <c r="V1522" s="27"/>
      <c r="X1522" s="27"/>
      <c r="AA1522" s="27"/>
    </row>
    <row r="1523" spans="1:27">
      <c r="A1523" s="27"/>
      <c r="C1523" s="27"/>
      <c r="K1523" s="27"/>
      <c r="M1523" s="27"/>
      <c r="O1523" s="27"/>
      <c r="T1523" s="27"/>
      <c r="U1523" s="27"/>
      <c r="V1523" s="27"/>
      <c r="X1523" s="27"/>
      <c r="AA1523" s="27"/>
    </row>
    <row r="1524" spans="1:27">
      <c r="A1524" s="27"/>
      <c r="C1524" s="27"/>
      <c r="K1524" s="27"/>
      <c r="M1524" s="27"/>
      <c r="O1524" s="27"/>
      <c r="T1524" s="27"/>
      <c r="U1524" s="27"/>
      <c r="V1524" s="27"/>
      <c r="X1524" s="27"/>
      <c r="AA1524" s="27"/>
    </row>
    <row r="1525" spans="1:27">
      <c r="A1525" s="27"/>
      <c r="C1525" s="27"/>
      <c r="K1525" s="27"/>
      <c r="M1525" s="27"/>
      <c r="O1525" s="27"/>
      <c r="T1525" s="27"/>
      <c r="U1525" s="27"/>
      <c r="V1525" s="27"/>
      <c r="X1525" s="27"/>
      <c r="AA1525" s="27"/>
    </row>
    <row r="1526" spans="1:27">
      <c r="A1526" s="27"/>
      <c r="C1526" s="27"/>
      <c r="K1526" s="27"/>
      <c r="M1526" s="27"/>
      <c r="O1526" s="27"/>
      <c r="T1526" s="27"/>
      <c r="U1526" s="27"/>
      <c r="V1526" s="27"/>
      <c r="X1526" s="27"/>
      <c r="AA1526" s="27"/>
    </row>
    <row r="1527" spans="1:27">
      <c r="A1527" s="27"/>
      <c r="C1527" s="27"/>
      <c r="K1527" s="27"/>
      <c r="M1527" s="27"/>
      <c r="O1527" s="27"/>
      <c r="T1527" s="27"/>
      <c r="U1527" s="27"/>
      <c r="V1527" s="27"/>
      <c r="X1527" s="27"/>
      <c r="AA1527" s="27"/>
    </row>
    <row r="1528" spans="1:27">
      <c r="A1528" s="27"/>
      <c r="C1528" s="27"/>
      <c r="K1528" s="27"/>
      <c r="M1528" s="27"/>
      <c r="O1528" s="27"/>
      <c r="T1528" s="27"/>
      <c r="U1528" s="27"/>
      <c r="V1528" s="27"/>
      <c r="X1528" s="27"/>
      <c r="AA1528" s="27"/>
    </row>
    <row r="1529" spans="1:27">
      <c r="A1529" s="27"/>
      <c r="C1529" s="27"/>
      <c r="K1529" s="27"/>
      <c r="M1529" s="27"/>
      <c r="O1529" s="27"/>
      <c r="T1529" s="27"/>
      <c r="U1529" s="27"/>
      <c r="V1529" s="27"/>
      <c r="X1529" s="27"/>
      <c r="AA1529" s="27"/>
    </row>
    <row r="1530" spans="1:27">
      <c r="A1530" s="27"/>
      <c r="C1530" s="27"/>
      <c r="K1530" s="27"/>
      <c r="M1530" s="27"/>
      <c r="O1530" s="27"/>
      <c r="T1530" s="27"/>
      <c r="U1530" s="27"/>
      <c r="V1530" s="27"/>
      <c r="X1530" s="27"/>
      <c r="AA1530" s="27"/>
    </row>
    <row r="1531" spans="1:27">
      <c r="A1531" s="27"/>
      <c r="C1531" s="27"/>
      <c r="K1531" s="27"/>
      <c r="M1531" s="27"/>
      <c r="O1531" s="27"/>
      <c r="T1531" s="27"/>
      <c r="U1531" s="27"/>
      <c r="V1531" s="27"/>
      <c r="X1531" s="27"/>
      <c r="AA1531" s="27"/>
    </row>
    <row r="1532" spans="1:27">
      <c r="A1532" s="27"/>
      <c r="C1532" s="27"/>
      <c r="K1532" s="27"/>
      <c r="M1532" s="27"/>
      <c r="O1532" s="27"/>
      <c r="T1532" s="27"/>
      <c r="U1532" s="27"/>
      <c r="V1532" s="27"/>
      <c r="X1532" s="27"/>
      <c r="AA1532" s="27"/>
    </row>
    <row r="1533" spans="1:27">
      <c r="A1533" s="27"/>
      <c r="C1533" s="27"/>
      <c r="K1533" s="27"/>
      <c r="M1533" s="27"/>
      <c r="O1533" s="27"/>
      <c r="T1533" s="27"/>
      <c r="U1533" s="27"/>
      <c r="V1533" s="27"/>
      <c r="X1533" s="27"/>
      <c r="AA1533" s="27"/>
    </row>
    <row r="1534" spans="1:27">
      <c r="A1534" s="27"/>
      <c r="C1534" s="27"/>
      <c r="K1534" s="27"/>
      <c r="M1534" s="27"/>
      <c r="O1534" s="27"/>
      <c r="T1534" s="27"/>
      <c r="U1534" s="27"/>
      <c r="V1534" s="27"/>
      <c r="X1534" s="27"/>
      <c r="AA1534" s="27"/>
    </row>
    <row r="1535" spans="1:27">
      <c r="A1535" s="27"/>
      <c r="C1535" s="27"/>
      <c r="K1535" s="27"/>
      <c r="M1535" s="27"/>
      <c r="O1535" s="27"/>
      <c r="T1535" s="27"/>
      <c r="U1535" s="27"/>
      <c r="V1535" s="27"/>
      <c r="X1535" s="27"/>
      <c r="AA1535" s="27"/>
    </row>
    <row r="1536" spans="1:27">
      <c r="A1536" s="27"/>
      <c r="C1536" s="27"/>
      <c r="K1536" s="27"/>
      <c r="M1536" s="27"/>
      <c r="O1536" s="27"/>
      <c r="T1536" s="27"/>
      <c r="U1536" s="27"/>
      <c r="V1536" s="27"/>
      <c r="X1536" s="27"/>
      <c r="AA1536" s="27"/>
    </row>
    <row r="1537" spans="1:27">
      <c r="A1537" s="27"/>
      <c r="C1537" s="27"/>
      <c r="K1537" s="27"/>
      <c r="M1537" s="27"/>
      <c r="O1537" s="27"/>
      <c r="T1537" s="27"/>
      <c r="U1537" s="27"/>
      <c r="V1537" s="27"/>
      <c r="X1537" s="27"/>
      <c r="AA1537" s="27"/>
    </row>
    <row r="1538" spans="1:27">
      <c r="A1538" s="27"/>
      <c r="C1538" s="27"/>
      <c r="K1538" s="27"/>
      <c r="M1538" s="27"/>
      <c r="O1538" s="27"/>
      <c r="T1538" s="27"/>
      <c r="U1538" s="27"/>
      <c r="V1538" s="27"/>
      <c r="X1538" s="27"/>
      <c r="AA1538" s="27"/>
    </row>
    <row r="1539" spans="1:27">
      <c r="A1539" s="27"/>
      <c r="C1539" s="27"/>
      <c r="K1539" s="27"/>
      <c r="M1539" s="27"/>
      <c r="O1539" s="27"/>
      <c r="T1539" s="27"/>
      <c r="U1539" s="27"/>
      <c r="V1539" s="27"/>
      <c r="X1539" s="27"/>
      <c r="AA1539" s="27"/>
    </row>
    <row r="1540" spans="1:27">
      <c r="A1540" s="27"/>
      <c r="C1540" s="27"/>
      <c r="K1540" s="27"/>
      <c r="M1540" s="27"/>
      <c r="O1540" s="27"/>
      <c r="T1540" s="27"/>
      <c r="U1540" s="27"/>
      <c r="V1540" s="27"/>
      <c r="X1540" s="27"/>
      <c r="AA1540" s="27"/>
    </row>
    <row r="1541" spans="1:27">
      <c r="A1541" s="27"/>
      <c r="C1541" s="27"/>
      <c r="K1541" s="27"/>
      <c r="M1541" s="27"/>
      <c r="O1541" s="27"/>
      <c r="T1541" s="27"/>
      <c r="U1541" s="27"/>
      <c r="V1541" s="27"/>
      <c r="X1541" s="27"/>
      <c r="AA1541" s="27"/>
    </row>
    <row r="1542" spans="1:27">
      <c r="A1542" s="27"/>
      <c r="C1542" s="27"/>
      <c r="K1542" s="27"/>
      <c r="M1542" s="27"/>
      <c r="O1542" s="27"/>
      <c r="T1542" s="27"/>
      <c r="U1542" s="27"/>
      <c r="V1542" s="27"/>
      <c r="X1542" s="27"/>
      <c r="AA1542" s="27"/>
    </row>
    <row r="1543" spans="1:27">
      <c r="A1543" s="27"/>
      <c r="C1543" s="27"/>
      <c r="K1543" s="27"/>
      <c r="M1543" s="27"/>
      <c r="O1543" s="27"/>
      <c r="T1543" s="27"/>
      <c r="U1543" s="27"/>
      <c r="V1543" s="27"/>
      <c r="X1543" s="27"/>
      <c r="AA1543" s="27"/>
    </row>
    <row r="1544" spans="1:27">
      <c r="A1544" s="27"/>
      <c r="C1544" s="27"/>
      <c r="K1544" s="27"/>
      <c r="M1544" s="27"/>
      <c r="O1544" s="27"/>
      <c r="T1544" s="27"/>
      <c r="U1544" s="27"/>
      <c r="V1544" s="27"/>
      <c r="X1544" s="27"/>
      <c r="AA1544" s="27"/>
    </row>
    <row r="1545" spans="1:27">
      <c r="A1545" s="27"/>
      <c r="C1545" s="27"/>
      <c r="K1545" s="27"/>
      <c r="M1545" s="27"/>
      <c r="O1545" s="27"/>
      <c r="T1545" s="27"/>
      <c r="U1545" s="27"/>
      <c r="V1545" s="27"/>
      <c r="X1545" s="27"/>
      <c r="AA1545" s="27"/>
    </row>
    <row r="1546" spans="1:27">
      <c r="A1546" s="27"/>
      <c r="C1546" s="27"/>
      <c r="K1546" s="27"/>
      <c r="M1546" s="27"/>
      <c r="O1546" s="27"/>
      <c r="T1546" s="27"/>
      <c r="U1546" s="27"/>
      <c r="V1546" s="27"/>
      <c r="X1546" s="27"/>
      <c r="AA1546" s="27"/>
    </row>
    <row r="1547" spans="1:27">
      <c r="A1547" s="27"/>
      <c r="C1547" s="27"/>
      <c r="K1547" s="27"/>
      <c r="M1547" s="27"/>
      <c r="O1547" s="27"/>
      <c r="T1547" s="27"/>
      <c r="U1547" s="27"/>
      <c r="V1547" s="27"/>
      <c r="X1547" s="27"/>
      <c r="AA1547" s="27"/>
    </row>
    <row r="1548" spans="1:27">
      <c r="A1548" s="27"/>
      <c r="C1548" s="27"/>
      <c r="K1548" s="27"/>
      <c r="M1548" s="27"/>
      <c r="O1548" s="27"/>
      <c r="T1548" s="27"/>
      <c r="U1548" s="27"/>
      <c r="V1548" s="27"/>
      <c r="X1548" s="27"/>
      <c r="AA1548" s="27"/>
    </row>
    <row r="1549" spans="1:27">
      <c r="A1549" s="27"/>
      <c r="C1549" s="27"/>
      <c r="K1549" s="27"/>
      <c r="M1549" s="27"/>
      <c r="O1549" s="27"/>
      <c r="T1549" s="27"/>
      <c r="U1549" s="27"/>
      <c r="V1549" s="27"/>
      <c r="X1549" s="27"/>
      <c r="AA1549" s="27"/>
    </row>
    <row r="1550" spans="1:27">
      <c r="A1550" s="27"/>
      <c r="C1550" s="27"/>
      <c r="K1550" s="27"/>
      <c r="M1550" s="27"/>
      <c r="O1550" s="27"/>
      <c r="T1550" s="27"/>
      <c r="U1550" s="27"/>
      <c r="V1550" s="27"/>
      <c r="X1550" s="27"/>
      <c r="AA1550" s="27"/>
    </row>
    <row r="1551" spans="1:27">
      <c r="A1551" s="27"/>
      <c r="C1551" s="27"/>
      <c r="K1551" s="27"/>
      <c r="M1551" s="27"/>
      <c r="O1551" s="27"/>
      <c r="T1551" s="27"/>
      <c r="U1551" s="27"/>
      <c r="V1551" s="27"/>
      <c r="X1551" s="27"/>
      <c r="AA1551" s="27"/>
    </row>
    <row r="1552" spans="1:27">
      <c r="A1552" s="27"/>
      <c r="C1552" s="27"/>
      <c r="K1552" s="27"/>
      <c r="M1552" s="27"/>
      <c r="O1552" s="27"/>
      <c r="T1552" s="27"/>
      <c r="U1552" s="27"/>
      <c r="V1552" s="27"/>
      <c r="X1552" s="27"/>
      <c r="AA1552" s="27"/>
    </row>
    <row r="1553" spans="1:27">
      <c r="A1553" s="27"/>
      <c r="C1553" s="27"/>
      <c r="K1553" s="27"/>
      <c r="M1553" s="27"/>
      <c r="O1553" s="27"/>
      <c r="T1553" s="27"/>
      <c r="U1553" s="27"/>
      <c r="V1553" s="27"/>
      <c r="X1553" s="27"/>
      <c r="AA1553" s="27"/>
    </row>
    <row r="1554" spans="1:27">
      <c r="A1554" s="27"/>
      <c r="C1554" s="27"/>
      <c r="K1554" s="27"/>
      <c r="M1554" s="27"/>
      <c r="O1554" s="27"/>
      <c r="T1554" s="27"/>
      <c r="U1554" s="27"/>
      <c r="V1554" s="27"/>
      <c r="X1554" s="27"/>
      <c r="AA1554" s="27"/>
    </row>
    <row r="1555" spans="1:27">
      <c r="A1555" s="27"/>
      <c r="C1555" s="27"/>
      <c r="K1555" s="27"/>
      <c r="M1555" s="27"/>
      <c r="O1555" s="27"/>
      <c r="T1555" s="27"/>
      <c r="U1555" s="27"/>
      <c r="V1555" s="27"/>
      <c r="X1555" s="27"/>
      <c r="AA1555" s="27"/>
    </row>
    <row r="1556" spans="1:27">
      <c r="A1556" s="27"/>
      <c r="C1556" s="27"/>
      <c r="K1556" s="27"/>
      <c r="M1556" s="27"/>
      <c r="O1556" s="27"/>
      <c r="T1556" s="27"/>
      <c r="U1556" s="27"/>
      <c r="V1556" s="27"/>
      <c r="X1556" s="27"/>
      <c r="AA1556" s="27"/>
    </row>
    <row r="1557" spans="1:27">
      <c r="A1557" s="27"/>
      <c r="C1557" s="27"/>
      <c r="K1557" s="27"/>
      <c r="M1557" s="27"/>
      <c r="O1557" s="27"/>
      <c r="T1557" s="27"/>
      <c r="U1557" s="27"/>
      <c r="V1557" s="27"/>
      <c r="X1557" s="27"/>
      <c r="AA1557" s="27"/>
    </row>
    <row r="1558" spans="1:27">
      <c r="A1558" s="27"/>
      <c r="C1558" s="27"/>
      <c r="K1558" s="27"/>
      <c r="M1558" s="27"/>
      <c r="O1558" s="27"/>
      <c r="T1558" s="27"/>
      <c r="U1558" s="27"/>
      <c r="V1558" s="27"/>
      <c r="X1558" s="27"/>
      <c r="AA1558" s="27"/>
    </row>
    <row r="1559" spans="1:27">
      <c r="A1559" s="27"/>
      <c r="C1559" s="27"/>
      <c r="K1559" s="27"/>
      <c r="M1559" s="27"/>
      <c r="O1559" s="27"/>
      <c r="T1559" s="27"/>
      <c r="U1559" s="27"/>
      <c r="V1559" s="27"/>
      <c r="X1559" s="27"/>
      <c r="AA1559" s="27"/>
    </row>
    <row r="1560" spans="1:27">
      <c r="A1560" s="27"/>
      <c r="C1560" s="27"/>
      <c r="K1560" s="27"/>
      <c r="M1560" s="27"/>
      <c r="O1560" s="27"/>
      <c r="T1560" s="27"/>
      <c r="U1560" s="27"/>
      <c r="V1560" s="27"/>
      <c r="X1560" s="27"/>
      <c r="AA1560" s="27"/>
    </row>
    <row r="1561" spans="1:27">
      <c r="A1561" s="27"/>
      <c r="C1561" s="27"/>
      <c r="K1561" s="27"/>
      <c r="M1561" s="27"/>
      <c r="O1561" s="27"/>
      <c r="T1561" s="27"/>
      <c r="U1561" s="27"/>
      <c r="V1561" s="27"/>
      <c r="X1561" s="27"/>
      <c r="AA1561" s="27"/>
    </row>
    <row r="1562" spans="1:27">
      <c r="A1562" s="27"/>
      <c r="C1562" s="27"/>
      <c r="K1562" s="27"/>
      <c r="M1562" s="27"/>
      <c r="O1562" s="27"/>
      <c r="T1562" s="27"/>
      <c r="U1562" s="27"/>
      <c r="V1562" s="27"/>
      <c r="X1562" s="27"/>
      <c r="AA1562" s="27"/>
    </row>
    <row r="1563" spans="1:27">
      <c r="A1563" s="27"/>
      <c r="C1563" s="27"/>
      <c r="K1563" s="27"/>
      <c r="M1563" s="27"/>
      <c r="O1563" s="27"/>
      <c r="T1563" s="27"/>
      <c r="U1563" s="27"/>
      <c r="V1563" s="27"/>
      <c r="X1563" s="27"/>
      <c r="AA1563" s="27"/>
    </row>
    <row r="1564" spans="1:27">
      <c r="A1564" s="27"/>
      <c r="C1564" s="27"/>
      <c r="K1564" s="27"/>
      <c r="M1564" s="27"/>
      <c r="O1564" s="27"/>
      <c r="T1564" s="27"/>
      <c r="U1564" s="27"/>
      <c r="V1564" s="27"/>
      <c r="X1564" s="27"/>
      <c r="AA1564" s="27"/>
    </row>
    <row r="1565" spans="1:27">
      <c r="A1565" s="27"/>
      <c r="C1565" s="27"/>
      <c r="K1565" s="27"/>
      <c r="M1565" s="27"/>
      <c r="O1565" s="27"/>
      <c r="T1565" s="27"/>
      <c r="U1565" s="27"/>
      <c r="V1565" s="27"/>
      <c r="X1565" s="27"/>
      <c r="AA1565" s="27"/>
    </row>
    <row r="1566" spans="1:27">
      <c r="A1566" s="27"/>
      <c r="C1566" s="27"/>
      <c r="K1566" s="27"/>
      <c r="M1566" s="27"/>
      <c r="O1566" s="27"/>
      <c r="T1566" s="27"/>
      <c r="U1566" s="27"/>
      <c r="V1566" s="27"/>
      <c r="X1566" s="27"/>
      <c r="AA1566" s="27"/>
    </row>
    <row r="1567" spans="1:27">
      <c r="A1567" s="27"/>
      <c r="C1567" s="27"/>
      <c r="K1567" s="27"/>
      <c r="M1567" s="27"/>
      <c r="O1567" s="27"/>
      <c r="T1567" s="27"/>
      <c r="U1567" s="27"/>
      <c r="V1567" s="27"/>
      <c r="X1567" s="27"/>
      <c r="AA1567" s="27"/>
    </row>
    <row r="1568" spans="1:27">
      <c r="A1568" s="27"/>
      <c r="C1568" s="27"/>
      <c r="K1568" s="27"/>
      <c r="M1568" s="27"/>
      <c r="O1568" s="27"/>
      <c r="T1568" s="27"/>
      <c r="U1568" s="27"/>
      <c r="V1568" s="27"/>
      <c r="X1568" s="27"/>
      <c r="AA1568" s="27"/>
    </row>
    <row r="1569" spans="1:27">
      <c r="A1569" s="27"/>
      <c r="C1569" s="27"/>
      <c r="K1569" s="27"/>
      <c r="M1569" s="27"/>
      <c r="O1569" s="27"/>
      <c r="T1569" s="27"/>
      <c r="U1569" s="27"/>
      <c r="V1569" s="27"/>
      <c r="X1569" s="27"/>
      <c r="AA1569" s="27"/>
    </row>
    <row r="1570" spans="1:27">
      <c r="A1570" s="27"/>
      <c r="C1570" s="27"/>
      <c r="K1570" s="27"/>
      <c r="M1570" s="27"/>
      <c r="O1570" s="27"/>
      <c r="T1570" s="27"/>
      <c r="U1570" s="27"/>
      <c r="V1570" s="27"/>
      <c r="X1570" s="27"/>
      <c r="AA1570" s="27"/>
    </row>
    <row r="1571" spans="1:27">
      <c r="A1571" s="27"/>
      <c r="C1571" s="27"/>
      <c r="K1571" s="27"/>
      <c r="M1571" s="27"/>
      <c r="O1571" s="27"/>
      <c r="T1571" s="27"/>
      <c r="U1571" s="27"/>
      <c r="V1571" s="27"/>
      <c r="X1571" s="27"/>
      <c r="AA1571" s="27"/>
    </row>
    <row r="1572" spans="1:27">
      <c r="A1572" s="27"/>
      <c r="C1572" s="27"/>
      <c r="K1572" s="27"/>
      <c r="M1572" s="27"/>
      <c r="O1572" s="27"/>
      <c r="T1572" s="27"/>
      <c r="U1572" s="27"/>
      <c r="V1572" s="27"/>
      <c r="X1572" s="27"/>
      <c r="AA1572" s="27"/>
    </row>
    <row r="1573" spans="1:27">
      <c r="A1573" s="27"/>
      <c r="C1573" s="27"/>
      <c r="K1573" s="27"/>
      <c r="M1573" s="27"/>
      <c r="O1573" s="27"/>
      <c r="T1573" s="27"/>
      <c r="U1573" s="27"/>
      <c r="V1573" s="27"/>
      <c r="X1573" s="27"/>
      <c r="AA1573" s="27"/>
    </row>
    <row r="1574" spans="1:27">
      <c r="A1574" s="27"/>
      <c r="C1574" s="27"/>
      <c r="K1574" s="27"/>
      <c r="M1574" s="27"/>
      <c r="O1574" s="27"/>
      <c r="T1574" s="27"/>
      <c r="U1574" s="27"/>
      <c r="V1574" s="27"/>
      <c r="X1574" s="27"/>
      <c r="AA1574" s="27"/>
    </row>
    <row r="1575" spans="1:27">
      <c r="A1575" s="27"/>
      <c r="C1575" s="27"/>
      <c r="K1575" s="27"/>
      <c r="M1575" s="27"/>
      <c r="O1575" s="27"/>
      <c r="T1575" s="27"/>
      <c r="U1575" s="27"/>
      <c r="V1575" s="27"/>
      <c r="X1575" s="27"/>
      <c r="AA1575" s="27"/>
    </row>
    <row r="1576" spans="1:27">
      <c r="A1576" s="27"/>
      <c r="C1576" s="27"/>
      <c r="K1576" s="27"/>
      <c r="M1576" s="27"/>
      <c r="O1576" s="27"/>
      <c r="T1576" s="27"/>
      <c r="U1576" s="27"/>
      <c r="V1576" s="27"/>
      <c r="X1576" s="27"/>
      <c r="AA1576" s="27"/>
    </row>
    <row r="1577" spans="1:27">
      <c r="A1577" s="27"/>
      <c r="C1577" s="27"/>
      <c r="K1577" s="27"/>
      <c r="M1577" s="27"/>
      <c r="O1577" s="27"/>
      <c r="T1577" s="27"/>
      <c r="U1577" s="27"/>
      <c r="V1577" s="27"/>
      <c r="X1577" s="27"/>
      <c r="AA1577" s="27"/>
    </row>
    <row r="1578" spans="1:27">
      <c r="A1578" s="27"/>
      <c r="C1578" s="27"/>
      <c r="K1578" s="27"/>
      <c r="M1578" s="27"/>
      <c r="O1578" s="27"/>
      <c r="T1578" s="27"/>
      <c r="U1578" s="27"/>
      <c r="V1578" s="27"/>
      <c r="X1578" s="27"/>
      <c r="AA1578" s="27"/>
    </row>
    <row r="1579" spans="1:27">
      <c r="A1579" s="27"/>
      <c r="C1579" s="27"/>
      <c r="K1579" s="27"/>
      <c r="M1579" s="27"/>
      <c r="O1579" s="27"/>
      <c r="T1579" s="27"/>
      <c r="U1579" s="27"/>
      <c r="V1579" s="27"/>
      <c r="X1579" s="27"/>
      <c r="AA1579" s="27"/>
    </row>
    <row r="1580" spans="1:27">
      <c r="A1580" s="27"/>
      <c r="C1580" s="27"/>
      <c r="K1580" s="27"/>
      <c r="M1580" s="27"/>
      <c r="O1580" s="27"/>
      <c r="T1580" s="27"/>
      <c r="U1580" s="27"/>
      <c r="V1580" s="27"/>
      <c r="X1580" s="27"/>
      <c r="AA1580" s="27"/>
    </row>
    <row r="1581" spans="1:27">
      <c r="A1581" s="27"/>
      <c r="C1581" s="27"/>
      <c r="K1581" s="27"/>
      <c r="M1581" s="27"/>
      <c r="O1581" s="27"/>
      <c r="T1581" s="27"/>
      <c r="U1581" s="27"/>
      <c r="V1581" s="27"/>
      <c r="X1581" s="27"/>
      <c r="AA1581" s="27"/>
    </row>
    <row r="1582" spans="1:27">
      <c r="A1582" s="27"/>
      <c r="C1582" s="27"/>
      <c r="K1582" s="27"/>
      <c r="M1582" s="27"/>
      <c r="O1582" s="27"/>
      <c r="T1582" s="27"/>
      <c r="U1582" s="27"/>
      <c r="V1582" s="27"/>
      <c r="X1582" s="27"/>
      <c r="AA1582" s="27"/>
    </row>
    <row r="1583" spans="1:27">
      <c r="A1583" s="27"/>
      <c r="C1583" s="27"/>
      <c r="K1583" s="27"/>
      <c r="M1583" s="27"/>
      <c r="O1583" s="27"/>
      <c r="T1583" s="27"/>
      <c r="U1583" s="27"/>
      <c r="V1583" s="27"/>
      <c r="X1583" s="27"/>
      <c r="AA1583" s="27"/>
    </row>
    <row r="1584" spans="1:27">
      <c r="A1584" s="27"/>
      <c r="C1584" s="27"/>
      <c r="K1584" s="27"/>
      <c r="M1584" s="27"/>
      <c r="O1584" s="27"/>
      <c r="T1584" s="27"/>
      <c r="U1584" s="27"/>
      <c r="V1584" s="27"/>
      <c r="X1584" s="27"/>
      <c r="AA1584" s="27"/>
    </row>
    <row r="1585" spans="1:27">
      <c r="A1585" s="27"/>
      <c r="C1585" s="27"/>
      <c r="K1585" s="27"/>
      <c r="M1585" s="27"/>
      <c r="O1585" s="27"/>
      <c r="T1585" s="27"/>
      <c r="U1585" s="27"/>
      <c r="V1585" s="27"/>
      <c r="X1585" s="27"/>
      <c r="AA1585" s="27"/>
    </row>
    <row r="1586" spans="1:27">
      <c r="A1586" s="27"/>
      <c r="C1586" s="27"/>
      <c r="K1586" s="27"/>
      <c r="M1586" s="27"/>
      <c r="O1586" s="27"/>
      <c r="T1586" s="27"/>
      <c r="U1586" s="27"/>
      <c r="V1586" s="27"/>
      <c r="X1586" s="27"/>
      <c r="AA1586" s="27"/>
    </row>
    <row r="1587" spans="1:27">
      <c r="A1587" s="27"/>
      <c r="C1587" s="27"/>
      <c r="K1587" s="27"/>
      <c r="M1587" s="27"/>
      <c r="O1587" s="27"/>
      <c r="T1587" s="27"/>
      <c r="U1587" s="27"/>
      <c r="V1587" s="27"/>
      <c r="X1587" s="27"/>
      <c r="AA1587" s="27"/>
    </row>
    <row r="1588" spans="1:27">
      <c r="A1588" s="27"/>
      <c r="C1588" s="27"/>
      <c r="K1588" s="27"/>
      <c r="M1588" s="27"/>
      <c r="O1588" s="27"/>
      <c r="T1588" s="27"/>
      <c r="U1588" s="27"/>
      <c r="V1588" s="27"/>
      <c r="X1588" s="27"/>
      <c r="AA1588" s="27"/>
    </row>
    <row r="1589" spans="1:27">
      <c r="A1589" s="27"/>
      <c r="C1589" s="27"/>
      <c r="K1589" s="27"/>
      <c r="M1589" s="27"/>
      <c r="O1589" s="27"/>
      <c r="T1589" s="27"/>
      <c r="U1589" s="27"/>
      <c r="V1589" s="27"/>
      <c r="X1589" s="27"/>
      <c r="AA1589" s="27"/>
    </row>
    <row r="1590" spans="1:27">
      <c r="A1590" s="27"/>
      <c r="C1590" s="27"/>
      <c r="K1590" s="27"/>
      <c r="M1590" s="27"/>
      <c r="O1590" s="27"/>
      <c r="T1590" s="27"/>
      <c r="U1590" s="27"/>
      <c r="V1590" s="27"/>
      <c r="X1590" s="27"/>
      <c r="AA1590" s="27"/>
    </row>
    <row r="1591" spans="1:27">
      <c r="A1591" s="27"/>
      <c r="C1591" s="27"/>
      <c r="K1591" s="27"/>
      <c r="M1591" s="27"/>
      <c r="O1591" s="27"/>
      <c r="T1591" s="27"/>
      <c r="U1591" s="27"/>
      <c r="V1591" s="27"/>
      <c r="X1591" s="27"/>
      <c r="AA1591" s="27"/>
    </row>
    <row r="1592" spans="1:27">
      <c r="A1592" s="27"/>
      <c r="C1592" s="27"/>
      <c r="K1592" s="27"/>
      <c r="M1592" s="27"/>
      <c r="O1592" s="27"/>
      <c r="T1592" s="27"/>
      <c r="U1592" s="27"/>
      <c r="V1592" s="27"/>
      <c r="X1592" s="27"/>
      <c r="AA1592" s="27"/>
    </row>
    <row r="1593" spans="1:27">
      <c r="A1593" s="27"/>
      <c r="C1593" s="27"/>
      <c r="K1593" s="27"/>
      <c r="M1593" s="27"/>
      <c r="O1593" s="27"/>
      <c r="T1593" s="27"/>
      <c r="U1593" s="27"/>
      <c r="V1593" s="27"/>
      <c r="X1593" s="27"/>
      <c r="AA1593" s="27"/>
    </row>
    <row r="1594" spans="1:27">
      <c r="A1594" s="27"/>
      <c r="C1594" s="27"/>
      <c r="K1594" s="27"/>
      <c r="M1594" s="27"/>
      <c r="O1594" s="27"/>
      <c r="T1594" s="27"/>
      <c r="U1594" s="27"/>
      <c r="V1594" s="27"/>
      <c r="X1594" s="27"/>
      <c r="AA1594" s="27"/>
    </row>
    <row r="1595" spans="1:27">
      <c r="A1595" s="27"/>
      <c r="C1595" s="27"/>
      <c r="K1595" s="27"/>
      <c r="M1595" s="27"/>
      <c r="O1595" s="27"/>
      <c r="T1595" s="27"/>
      <c r="U1595" s="27"/>
      <c r="V1595" s="27"/>
      <c r="X1595" s="27"/>
      <c r="AA1595" s="27"/>
    </row>
    <row r="1596" spans="1:27">
      <c r="A1596" s="27"/>
      <c r="C1596" s="27"/>
      <c r="K1596" s="27"/>
      <c r="M1596" s="27"/>
      <c r="O1596" s="27"/>
      <c r="T1596" s="27"/>
      <c r="U1596" s="27"/>
      <c r="V1596" s="27"/>
      <c r="X1596" s="27"/>
      <c r="AA1596" s="27"/>
    </row>
    <row r="1597" spans="1:27">
      <c r="A1597" s="27"/>
      <c r="C1597" s="27"/>
      <c r="K1597" s="27"/>
      <c r="M1597" s="27"/>
      <c r="O1597" s="27"/>
      <c r="T1597" s="27"/>
      <c r="U1597" s="27"/>
      <c r="V1597" s="27"/>
      <c r="X1597" s="27"/>
      <c r="AA1597" s="27"/>
    </row>
    <row r="1598" spans="1:27">
      <c r="A1598" s="27"/>
      <c r="C1598" s="27"/>
      <c r="K1598" s="27"/>
      <c r="M1598" s="27"/>
      <c r="O1598" s="27"/>
      <c r="T1598" s="27"/>
      <c r="U1598" s="27"/>
      <c r="V1598" s="27"/>
      <c r="X1598" s="27"/>
      <c r="AA1598" s="27"/>
    </row>
    <row r="1599" spans="1:27">
      <c r="A1599" s="27"/>
      <c r="C1599" s="27"/>
      <c r="K1599" s="27"/>
      <c r="M1599" s="27"/>
      <c r="O1599" s="27"/>
      <c r="T1599" s="27"/>
      <c r="U1599" s="27"/>
      <c r="V1599" s="27"/>
      <c r="X1599" s="27"/>
      <c r="AA1599" s="27"/>
    </row>
    <row r="1600" spans="1:27">
      <c r="A1600" s="27"/>
      <c r="C1600" s="27"/>
      <c r="K1600" s="27"/>
      <c r="M1600" s="27"/>
      <c r="O1600" s="27"/>
      <c r="T1600" s="27"/>
      <c r="U1600" s="27"/>
      <c r="V1600" s="27"/>
      <c r="X1600" s="27"/>
      <c r="AA1600" s="27"/>
    </row>
    <row r="1601" spans="1:27">
      <c r="A1601" s="27"/>
      <c r="C1601" s="27"/>
      <c r="K1601" s="27"/>
      <c r="M1601" s="27"/>
      <c r="O1601" s="27"/>
      <c r="T1601" s="27"/>
      <c r="U1601" s="27"/>
      <c r="V1601" s="27"/>
      <c r="X1601" s="27"/>
      <c r="AA1601" s="27"/>
    </row>
    <row r="1602" spans="1:27">
      <c r="A1602" s="27"/>
      <c r="C1602" s="27"/>
      <c r="K1602" s="27"/>
      <c r="M1602" s="27"/>
      <c r="O1602" s="27"/>
      <c r="T1602" s="27"/>
      <c r="U1602" s="27"/>
      <c r="V1602" s="27"/>
      <c r="X1602" s="27"/>
      <c r="AA1602" s="27"/>
    </row>
    <row r="1603" spans="1:27">
      <c r="A1603" s="27"/>
      <c r="C1603" s="27"/>
      <c r="K1603" s="27"/>
      <c r="M1603" s="27"/>
      <c r="O1603" s="27"/>
      <c r="T1603" s="27"/>
      <c r="U1603" s="27"/>
      <c r="V1603" s="27"/>
      <c r="X1603" s="27"/>
      <c r="AA1603" s="27"/>
    </row>
    <row r="1604" spans="1:27">
      <c r="A1604" s="27"/>
      <c r="C1604" s="27"/>
      <c r="K1604" s="27"/>
      <c r="M1604" s="27"/>
      <c r="O1604" s="27"/>
      <c r="T1604" s="27"/>
      <c r="U1604" s="27"/>
      <c r="V1604" s="27"/>
      <c r="X1604" s="27"/>
      <c r="AA1604" s="27"/>
    </row>
    <row r="1605" spans="1:27">
      <c r="A1605" s="27"/>
      <c r="C1605" s="27"/>
      <c r="K1605" s="27"/>
      <c r="M1605" s="27"/>
      <c r="O1605" s="27"/>
      <c r="T1605" s="27"/>
      <c r="U1605" s="27"/>
      <c r="V1605" s="27"/>
      <c r="X1605" s="27"/>
      <c r="AA1605" s="27"/>
    </row>
    <row r="1606" spans="1:27">
      <c r="A1606" s="27"/>
      <c r="C1606" s="27"/>
      <c r="K1606" s="27"/>
      <c r="M1606" s="27"/>
      <c r="O1606" s="27"/>
      <c r="T1606" s="27"/>
      <c r="U1606" s="27"/>
      <c r="V1606" s="27"/>
      <c r="X1606" s="27"/>
      <c r="AA1606" s="27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F225"/>
  <sheetViews>
    <sheetView zoomScale="92" zoomScaleNormal="92" workbookViewId="0"/>
  </sheetViews>
  <sheetFormatPr baseColWidth="10" defaultRowHeight="15"/>
  <cols>
    <col min="1" max="1" width="1.81640625" customWidth="1"/>
    <col min="2" max="2" width="4.90625" customWidth="1"/>
    <col min="3" max="3" width="2.08984375" customWidth="1"/>
    <col min="4" max="4" width="5.54296875" customWidth="1"/>
    <col min="5" max="5" width="5.90625" customWidth="1"/>
    <col min="6" max="6" width="4.90625" customWidth="1"/>
    <col min="7" max="7" width="7.1796875" customWidth="1"/>
    <col min="8" max="8" width="5.81640625" customWidth="1"/>
    <col min="9" max="9" width="5.36328125" style="67" customWidth="1"/>
    <col min="10" max="10" width="4.90625" style="67" customWidth="1"/>
    <col min="11" max="11" width="5" style="67" customWidth="1"/>
    <col min="12" max="12" width="3.26953125" style="67" customWidth="1"/>
    <col min="13" max="13" width="6.08984375" customWidth="1"/>
    <col min="14" max="14" width="5.54296875" customWidth="1"/>
    <col min="15" max="15" width="0.7265625" customWidth="1"/>
    <col min="16" max="16" width="6.54296875" style="11" customWidth="1"/>
    <col min="17" max="17" width="7.1796875" customWidth="1"/>
    <col min="18" max="18" width="1.90625" customWidth="1"/>
    <col min="19" max="19" width="7" customWidth="1"/>
    <col min="20" max="20" width="5.1796875" customWidth="1"/>
    <col min="21" max="21" width="5.90625" style="11" customWidth="1"/>
    <col min="22" max="22" width="5.08984375" style="67" customWidth="1"/>
    <col min="23" max="23" width="5.08984375" style="11" customWidth="1"/>
    <col min="24" max="24" width="4.08984375" style="11" customWidth="1"/>
    <col min="25" max="25" width="5.81640625" style="11" customWidth="1"/>
    <col min="26" max="26" width="4.90625" style="11" customWidth="1"/>
    <col min="27" max="27" width="4.6328125" style="11" customWidth="1"/>
    <col min="28" max="28" width="5.453125" style="11" customWidth="1"/>
    <col min="29" max="29" width="4.90625" style="11" customWidth="1"/>
    <col min="30" max="30" width="6.08984375" style="11" customWidth="1"/>
    <col min="31" max="31" width="5" customWidth="1"/>
    <col min="32" max="32" width="5.90625" customWidth="1"/>
    <col min="33" max="33" width="1.36328125" customWidth="1"/>
    <col min="34" max="34" width="5.6328125" style="11" customWidth="1"/>
    <col min="35" max="35" width="5.90625" style="11" customWidth="1"/>
    <col min="36" max="36" width="9" customWidth="1"/>
    <col min="37" max="37" width="6.6328125" customWidth="1"/>
    <col min="38" max="38" width="8" style="67" customWidth="1"/>
    <col min="39" max="39" width="7.6328125" customWidth="1"/>
    <col min="40" max="40" width="8.90625" customWidth="1"/>
    <col min="41" max="41" width="12.453125" customWidth="1"/>
    <col min="42" max="42" width="13.36328125" customWidth="1"/>
    <col min="44" max="44" width="9.54296875" customWidth="1"/>
    <col min="45" max="45" width="10.08984375" customWidth="1"/>
    <col min="46" max="46" width="10.36328125" customWidth="1"/>
  </cols>
  <sheetData>
    <row r="1" spans="1:50">
      <c r="A1" s="46"/>
      <c r="B1" s="46"/>
      <c r="C1" s="46"/>
      <c r="D1" s="46"/>
      <c r="E1" s="46"/>
      <c r="F1" s="46"/>
      <c r="G1" s="46"/>
      <c r="H1" s="46"/>
      <c r="I1" s="95"/>
      <c r="J1" s="95"/>
      <c r="K1" s="95"/>
      <c r="L1" s="95"/>
      <c r="M1" s="46"/>
      <c r="N1" s="46"/>
      <c r="O1" s="46"/>
      <c r="P1" s="171"/>
      <c r="Q1" s="46"/>
      <c r="R1" s="46"/>
      <c r="S1" s="46"/>
      <c r="T1" s="46"/>
      <c r="U1" s="171"/>
      <c r="V1" s="95"/>
      <c r="W1" s="171"/>
      <c r="X1" s="171"/>
      <c r="Y1" s="171"/>
      <c r="Z1" s="171"/>
      <c r="AA1" s="171"/>
      <c r="AB1" s="171"/>
      <c r="AC1" s="171"/>
      <c r="AD1" s="171"/>
      <c r="AE1" s="46"/>
      <c r="AF1" s="46"/>
      <c r="AG1" s="46"/>
      <c r="AH1" s="171"/>
      <c r="AI1" s="171"/>
      <c r="AJ1" s="46"/>
    </row>
    <row r="2" spans="1:50" ht="31.8">
      <c r="A2" s="46"/>
      <c r="B2" s="46"/>
      <c r="C2" s="150" t="s">
        <v>552</v>
      </c>
      <c r="D2" s="46"/>
      <c r="E2" s="46"/>
      <c r="F2" s="46"/>
      <c r="G2" s="46"/>
      <c r="H2" s="46"/>
      <c r="I2" s="95"/>
      <c r="J2" s="95"/>
      <c r="K2" s="95"/>
      <c r="L2" s="95"/>
      <c r="M2" s="46"/>
      <c r="N2" s="46"/>
      <c r="O2" s="46"/>
      <c r="P2" s="171"/>
      <c r="Q2" s="46"/>
      <c r="R2" s="46"/>
      <c r="S2" s="46"/>
      <c r="T2" s="46"/>
      <c r="U2" s="171"/>
      <c r="V2" s="95"/>
      <c r="W2" s="171"/>
      <c r="X2" s="171"/>
      <c r="Y2" s="171"/>
      <c r="Z2" s="194" t="str">
        <f>+År!B2</f>
        <v>UNG KU</v>
      </c>
      <c r="AA2" s="171"/>
      <c r="AB2" s="171"/>
      <c r="AC2" s="171"/>
      <c r="AD2" s="171"/>
      <c r="AE2" s="46"/>
      <c r="AF2" s="46"/>
      <c r="AG2" s="46"/>
      <c r="AH2" s="171"/>
      <c r="AI2" s="171"/>
      <c r="AJ2" s="95"/>
      <c r="AL2"/>
      <c r="AM2" s="67"/>
    </row>
    <row r="3" spans="1:50">
      <c r="A3" s="46"/>
      <c r="B3" s="46"/>
      <c r="C3" s="46"/>
      <c r="D3" s="46"/>
      <c r="E3" s="46"/>
      <c r="F3" s="46"/>
      <c r="G3" s="46"/>
      <c r="H3" s="46"/>
      <c r="I3" s="95"/>
      <c r="J3" s="95"/>
      <c r="K3" s="95"/>
      <c r="L3" s="95"/>
      <c r="M3" s="46"/>
      <c r="N3" s="46"/>
      <c r="O3" s="46"/>
      <c r="P3" s="171"/>
      <c r="Q3" s="46"/>
      <c r="R3" s="46"/>
      <c r="S3" s="46"/>
      <c r="T3" s="46"/>
      <c r="U3" s="171"/>
      <c r="V3" s="95"/>
      <c r="W3" s="171"/>
      <c r="X3" s="171"/>
      <c r="Y3" s="171"/>
      <c r="Z3" s="171"/>
      <c r="AA3" s="171"/>
      <c r="AB3" s="171"/>
      <c r="AC3" s="171"/>
      <c r="AD3" s="171"/>
      <c r="AE3" s="46"/>
      <c r="AF3" s="46"/>
      <c r="AG3" s="46"/>
      <c r="AH3" s="171"/>
      <c r="AI3" s="171"/>
      <c r="AJ3" s="46"/>
    </row>
    <row r="4" spans="1:50" s="175" customFormat="1" ht="19.8">
      <c r="A4" s="152"/>
      <c r="B4" s="152"/>
      <c r="C4" s="152"/>
      <c r="D4" s="152"/>
      <c r="E4" s="152"/>
      <c r="F4" s="152"/>
      <c r="G4" s="152"/>
      <c r="H4" s="152"/>
      <c r="I4" s="174"/>
      <c r="J4" s="174"/>
      <c r="K4" s="174" t="s">
        <v>7</v>
      </c>
      <c r="L4" s="174"/>
      <c r="M4" s="175">
        <f>+År!P2</f>
        <v>52</v>
      </c>
      <c r="N4" s="152"/>
      <c r="O4" s="152"/>
      <c r="P4" s="171"/>
      <c r="Q4" s="152"/>
      <c r="R4" s="152"/>
      <c r="S4" s="152"/>
      <c r="T4" s="174"/>
      <c r="U4" s="176" t="s">
        <v>422</v>
      </c>
      <c r="V4" s="176"/>
      <c r="W4" s="176"/>
      <c r="X4" s="176"/>
      <c r="Y4" s="176"/>
      <c r="Z4" s="176"/>
      <c r="AA4" s="577">
        <f>SUM(G9:G12)</f>
        <v>45246</v>
      </c>
      <c r="AB4" s="577"/>
      <c r="AC4" s="577"/>
      <c r="AD4" s="176"/>
      <c r="AE4" s="152"/>
      <c r="AF4" s="152"/>
      <c r="AG4" s="152"/>
      <c r="AH4" s="176"/>
      <c r="AI4" s="152"/>
      <c r="AJ4" s="152"/>
      <c r="AK4" s="177"/>
      <c r="AL4" s="177"/>
      <c r="AM4" s="177"/>
      <c r="AN4" s="177"/>
      <c r="AO4" s="177"/>
      <c r="AP4" s="177"/>
      <c r="AQ4" s="177"/>
      <c r="AR4" s="177"/>
      <c r="AS4" s="177"/>
    </row>
    <row r="5" spans="1:50" ht="17.25" customHeight="1">
      <c r="A5" s="46"/>
      <c r="B5" s="46"/>
      <c r="C5" s="46"/>
      <c r="D5" s="46"/>
      <c r="E5" s="46"/>
      <c r="F5" s="46"/>
      <c r="G5" s="46"/>
      <c r="H5" s="46"/>
      <c r="I5" s="95"/>
      <c r="J5" s="95"/>
      <c r="K5" s="95"/>
      <c r="L5" s="95"/>
      <c r="M5" s="46"/>
      <c r="N5" s="46"/>
      <c r="O5" s="46"/>
      <c r="P5" s="73"/>
      <c r="Q5" s="46"/>
      <c r="R5" s="46"/>
      <c r="S5" s="43"/>
      <c r="T5" s="46"/>
      <c r="U5" s="391"/>
      <c r="V5" s="95"/>
      <c r="W5" s="73"/>
      <c r="X5" s="171"/>
      <c r="Y5" s="73"/>
      <c r="Z5" s="73"/>
      <c r="AA5" s="171"/>
      <c r="AB5" s="73"/>
      <c r="AC5" s="73"/>
      <c r="AD5" s="74"/>
      <c r="AE5" s="43"/>
      <c r="AF5" s="43"/>
      <c r="AG5" s="43"/>
      <c r="AH5" s="171"/>
      <c r="AI5" s="74" t="s">
        <v>4</v>
      </c>
      <c r="AJ5" s="46"/>
      <c r="AL5"/>
    </row>
    <row r="6" spans="1:50" ht="19.5" customHeight="1">
      <c r="A6" s="46"/>
      <c r="B6" s="46"/>
      <c r="C6" s="46"/>
      <c r="D6" s="46"/>
      <c r="E6" s="38" t="s">
        <v>4</v>
      </c>
      <c r="F6" s="46"/>
      <c r="G6" s="46"/>
      <c r="H6" s="46"/>
      <c r="I6" s="95"/>
      <c r="J6" s="95"/>
      <c r="K6" s="95"/>
      <c r="L6" s="95"/>
      <c r="M6" s="46"/>
      <c r="N6" s="46"/>
      <c r="O6" s="46"/>
      <c r="P6" s="46"/>
      <c r="Q6" s="46"/>
      <c r="R6" s="46"/>
      <c r="S6" s="38" t="s">
        <v>24</v>
      </c>
      <c r="T6" s="46"/>
      <c r="U6" s="391"/>
      <c r="V6" s="95"/>
      <c r="W6" s="130" t="s">
        <v>560</v>
      </c>
      <c r="X6" s="130"/>
      <c r="Y6" s="128"/>
      <c r="Z6" s="130" t="s">
        <v>482</v>
      </c>
      <c r="AA6" s="130"/>
      <c r="AB6" s="170" t="s">
        <v>403</v>
      </c>
      <c r="AC6" s="170" t="s">
        <v>403</v>
      </c>
      <c r="AD6" s="130" t="s">
        <v>423</v>
      </c>
      <c r="AE6" s="26"/>
      <c r="AF6" s="26"/>
      <c r="AG6" s="26"/>
      <c r="AH6" s="130" t="s">
        <v>477</v>
      </c>
      <c r="AI6" s="130" t="s">
        <v>10</v>
      </c>
      <c r="AJ6" s="43"/>
      <c r="AL6"/>
      <c r="AV6" s="23"/>
      <c r="AW6" s="23"/>
      <c r="AX6" s="23"/>
    </row>
    <row r="7" spans="1:50" ht="15.6">
      <c r="A7" s="46"/>
      <c r="B7" s="46"/>
      <c r="C7" s="46"/>
      <c r="D7" s="46"/>
      <c r="E7" s="38" t="s">
        <v>475</v>
      </c>
      <c r="F7" s="38"/>
      <c r="G7" s="130" t="s">
        <v>4</v>
      </c>
      <c r="H7" s="46"/>
      <c r="I7" s="93" t="s">
        <v>4</v>
      </c>
      <c r="J7" s="95"/>
      <c r="K7" s="93" t="s">
        <v>1</v>
      </c>
      <c r="L7" s="95"/>
      <c r="M7" s="38" t="s">
        <v>24</v>
      </c>
      <c r="N7" s="46"/>
      <c r="O7" s="46"/>
      <c r="P7" s="421" t="s">
        <v>24</v>
      </c>
      <c r="Q7" s="421" t="s">
        <v>24</v>
      </c>
      <c r="R7" s="46"/>
      <c r="S7" s="38" t="s">
        <v>481</v>
      </c>
      <c r="T7" s="46"/>
      <c r="U7" s="130" t="s">
        <v>24</v>
      </c>
      <c r="V7" s="95"/>
      <c r="W7" s="130" t="s">
        <v>534</v>
      </c>
      <c r="X7" s="130"/>
      <c r="Y7" s="130" t="s">
        <v>564</v>
      </c>
      <c r="Z7" s="130" t="s">
        <v>561</v>
      </c>
      <c r="AA7" s="130"/>
      <c r="AB7" s="130" t="s">
        <v>489</v>
      </c>
      <c r="AC7" s="130" t="s">
        <v>558</v>
      </c>
      <c r="AD7" s="130" t="s">
        <v>416</v>
      </c>
      <c r="AE7" s="38" t="s">
        <v>539</v>
      </c>
      <c r="AF7" s="38" t="s">
        <v>414</v>
      </c>
      <c r="AG7" s="38"/>
      <c r="AH7" s="130" t="s">
        <v>566</v>
      </c>
      <c r="AI7" s="130" t="s">
        <v>70</v>
      </c>
      <c r="AJ7" s="43"/>
      <c r="AK7" s="23"/>
      <c r="AL7" s="23"/>
      <c r="AM7" s="23"/>
    </row>
    <row r="8" spans="1:50" ht="15.6">
      <c r="A8" s="43"/>
      <c r="B8" s="38" t="s">
        <v>89</v>
      </c>
      <c r="C8" s="38" t="s">
        <v>421</v>
      </c>
      <c r="D8" s="84"/>
      <c r="E8" s="140" t="s">
        <v>476</v>
      </c>
      <c r="F8" s="165" t="s">
        <v>533</v>
      </c>
      <c r="G8" s="141" t="s">
        <v>10</v>
      </c>
      <c r="H8" s="165" t="s">
        <v>533</v>
      </c>
      <c r="I8" s="142" t="s">
        <v>403</v>
      </c>
      <c r="J8" s="196" t="s">
        <v>533</v>
      </c>
      <c r="K8" s="142" t="s">
        <v>403</v>
      </c>
      <c r="L8" s="95"/>
      <c r="M8" s="140" t="s">
        <v>0</v>
      </c>
      <c r="N8" s="165" t="s">
        <v>533</v>
      </c>
      <c r="O8" s="46"/>
      <c r="P8" s="421" t="s">
        <v>717</v>
      </c>
      <c r="Q8" s="421" t="s">
        <v>718</v>
      </c>
      <c r="R8" s="46"/>
      <c r="S8" s="140" t="s">
        <v>415</v>
      </c>
      <c r="T8" s="165" t="s">
        <v>533</v>
      </c>
      <c r="U8" s="141" t="s">
        <v>45</v>
      </c>
      <c r="V8" s="196" t="s">
        <v>533</v>
      </c>
      <c r="W8" s="141" t="s">
        <v>548</v>
      </c>
      <c r="X8" s="195" t="s">
        <v>533</v>
      </c>
      <c r="Y8" s="141" t="s">
        <v>565</v>
      </c>
      <c r="Z8" s="141" t="s">
        <v>562</v>
      </c>
      <c r="AA8" s="195" t="s">
        <v>533</v>
      </c>
      <c r="AB8" s="141" t="s">
        <v>470</v>
      </c>
      <c r="AC8" s="141" t="s">
        <v>529</v>
      </c>
      <c r="AD8" s="141" t="s">
        <v>45</v>
      </c>
      <c r="AE8" s="140" t="s">
        <v>540</v>
      </c>
      <c r="AF8" s="140" t="s">
        <v>559</v>
      </c>
      <c r="AG8" s="140"/>
      <c r="AH8" s="141" t="s">
        <v>486</v>
      </c>
      <c r="AI8" s="141" t="s">
        <v>553</v>
      </c>
      <c r="AJ8" s="43"/>
      <c r="AK8" s="23"/>
      <c r="AL8" s="23"/>
      <c r="AM8" s="23"/>
      <c r="AT8" s="4"/>
    </row>
    <row r="9" spans="1:50" s="2" customFormat="1" ht="15.6">
      <c r="A9" s="49"/>
      <c r="B9" s="166">
        <f>+'Ark1'!C171</f>
        <v>2024</v>
      </c>
      <c r="C9" s="166">
        <f>+'Ark1'!G171</f>
        <v>1</v>
      </c>
      <c r="D9" s="167" t="s">
        <v>431</v>
      </c>
      <c r="E9" s="166">
        <f>+'Ark1'!Q171</f>
        <v>3006</v>
      </c>
      <c r="F9" s="166">
        <f>+E9-E14</f>
        <v>-174</v>
      </c>
      <c r="G9" s="168">
        <f>+'Ark1'!R171</f>
        <v>14578</v>
      </c>
      <c r="H9" s="398">
        <f>+G9-G14</f>
        <v>-2216</v>
      </c>
      <c r="I9" s="169">
        <f>+'Ark1'!AE171</f>
        <v>32.219422711399893</v>
      </c>
      <c r="J9" s="169">
        <f>+I9-I14</f>
        <v>-1.0189100281797394</v>
      </c>
      <c r="K9" s="169">
        <f>+'Ark1'!AF171</f>
        <v>32.702541554240042</v>
      </c>
      <c r="L9" s="95"/>
      <c r="M9" s="357">
        <f>+'Ark1'!S171</f>
        <v>4.1460983155723623</v>
      </c>
      <c r="N9" s="167">
        <f>+M9-M14</f>
        <v>9.376299086874873E-3</v>
      </c>
      <c r="O9" s="46"/>
      <c r="P9" s="422">
        <f>+'Ark1'!AR171</f>
        <v>214.30922047074063</v>
      </c>
      <c r="Q9" s="114">
        <f>+'Ark1'!AS171</f>
        <v>27.362075959340618</v>
      </c>
      <c r="R9" s="46"/>
      <c r="S9" s="357">
        <f>+'Ark1'!T171</f>
        <v>7.3537522293867488</v>
      </c>
      <c r="T9" s="167">
        <f>+S9-S14</f>
        <v>-0.17107806714772611</v>
      </c>
      <c r="U9" s="305">
        <f>+'Ark1'!U171</f>
        <v>269.2804911510492</v>
      </c>
      <c r="V9" s="169">
        <f>+U9-U14</f>
        <v>0.13698156429262554</v>
      </c>
      <c r="W9" s="168">
        <f>+'Ark1'!W171</f>
        <v>65.434215941830175</v>
      </c>
      <c r="X9" s="168">
        <f>+W9-W14</f>
        <v>-3.5011181060440464</v>
      </c>
      <c r="Y9" s="168">
        <f>+'Ark1'!X171</f>
        <v>8.0189326382219779</v>
      </c>
      <c r="Z9" s="168">
        <f>+'Ark1'!AG171</f>
        <v>1072.5170229612031</v>
      </c>
      <c r="AA9" s="168">
        <f>+Z9-Z14</f>
        <v>-0.63741186504216785</v>
      </c>
      <c r="AB9" s="168">
        <f>+'Ark1'!AH171</f>
        <v>95.253121141446002</v>
      </c>
      <c r="AC9" s="305">
        <f>+'Ark1'!AI171</f>
        <v>35.217450953491557</v>
      </c>
      <c r="AD9" s="168">
        <f>+'Ark1'!Y171</f>
        <v>55.641710252813056</v>
      </c>
      <c r="AE9" s="167">
        <f>+'Ark1'!Z171</f>
        <v>1.7163211979147228</v>
      </c>
      <c r="AF9" s="167">
        <f>+'Ark1'!AA171</f>
        <v>2.2954783219726758</v>
      </c>
      <c r="AG9" s="140"/>
      <c r="AH9" s="305">
        <f>1000*U9/Z9</f>
        <v>251.07339593321316</v>
      </c>
      <c r="AI9" s="168">
        <f>+'Ark1'!AF171</f>
        <v>32.702541554240042</v>
      </c>
      <c r="AJ9" s="49"/>
      <c r="AK9" s="23"/>
      <c r="AL9" s="23"/>
      <c r="AM9" s="23"/>
      <c r="AT9" s="48"/>
    </row>
    <row r="10" spans="1:50" s="2" customFormat="1" ht="15.6">
      <c r="A10" s="49"/>
      <c r="B10" s="166">
        <f>+'Ark1'!C172</f>
        <v>2024</v>
      </c>
      <c r="C10" s="166">
        <f>+'Ark1'!G172</f>
        <v>2</v>
      </c>
      <c r="D10" s="167" t="s">
        <v>108</v>
      </c>
      <c r="E10" s="166">
        <f>+'Ark1'!Q172</f>
        <v>2481</v>
      </c>
      <c r="F10" s="166">
        <f>+E10-E15</f>
        <v>-100</v>
      </c>
      <c r="G10" s="168">
        <f>+'Ark1'!R172</f>
        <v>12912</v>
      </c>
      <c r="H10" s="398">
        <f>+G10-G15</f>
        <v>-1173</v>
      </c>
      <c r="I10" s="169">
        <f>+'Ark1'!AE172</f>
        <v>28.537329266675513</v>
      </c>
      <c r="J10" s="169">
        <f>+I10-I15</f>
        <v>0.66059253707096133</v>
      </c>
      <c r="K10" s="169">
        <f>+'Ark1'!AF172</f>
        <v>28.519486042806793</v>
      </c>
      <c r="L10" s="95"/>
      <c r="M10" s="357">
        <f>+'Ark1'!S172</f>
        <v>3.8063112078346024</v>
      </c>
      <c r="N10" s="167">
        <f>+M10-M15</f>
        <v>0.13800355943277687</v>
      </c>
      <c r="O10" s="46"/>
      <c r="P10" s="422">
        <f>+'Ark1'!AR172</f>
        <v>215.15052787858801</v>
      </c>
      <c r="Q10" s="114">
        <f>+'Ark1'!AS172</f>
        <v>26.61300504616171</v>
      </c>
      <c r="R10" s="46"/>
      <c r="S10" s="357">
        <f>+'Ark1'!T172</f>
        <v>7.5149473358116499</v>
      </c>
      <c r="T10" s="167">
        <f>+S10-S15</f>
        <v>0.1791290894502735</v>
      </c>
      <c r="U10" s="305">
        <f>+'Ark1'!U172</f>
        <v>265.13649318463376</v>
      </c>
      <c r="V10" s="169">
        <f>+U10-U15</f>
        <v>3.9650270859479519</v>
      </c>
      <c r="W10" s="168">
        <f>+'Ark1'!W172</f>
        <v>67.069392812887187</v>
      </c>
      <c r="X10" s="168">
        <f>+W10-W15</f>
        <v>2.3267588050774322</v>
      </c>
      <c r="Y10" s="168">
        <f>+'Ark1'!X172</f>
        <v>6.3584262701363086</v>
      </c>
      <c r="Z10" s="168">
        <f>+'Ark1'!AG172</f>
        <v>1073.2140382711975</v>
      </c>
      <c r="AA10" s="168">
        <f>+Z10-Z15</f>
        <v>1.0781565331055845</v>
      </c>
      <c r="AB10" s="168">
        <f>+'Ark1'!AH172</f>
        <v>93.827447335811684</v>
      </c>
      <c r="AC10" s="305">
        <f>+'Ark1'!AI172</f>
        <v>23.110285006195792</v>
      </c>
      <c r="AD10" s="168">
        <f>+'Ark1'!Y172</f>
        <v>53.94649318293132</v>
      </c>
      <c r="AE10" s="167">
        <f>+'Ark1'!Z172</f>
        <v>1.6204451773373301</v>
      </c>
      <c r="AF10" s="167">
        <f>+'Ark1'!AA172</f>
        <v>2.3002127205551952</v>
      </c>
      <c r="AG10" s="140"/>
      <c r="AH10" s="305">
        <f>1000*U10/Z10</f>
        <v>247.04903563480474</v>
      </c>
      <c r="AI10" s="168">
        <f>+'Ark1'!AF172</f>
        <v>28.519486042806793</v>
      </c>
      <c r="AJ10" s="49"/>
      <c r="AK10" s="23"/>
      <c r="AL10" s="23"/>
      <c r="AM10" s="23"/>
      <c r="AT10" s="48"/>
    </row>
    <row r="11" spans="1:50" s="2" customFormat="1" ht="15.6">
      <c r="A11" s="49"/>
      <c r="B11" s="166">
        <f>+'Ark1'!C173</f>
        <v>2024</v>
      </c>
      <c r="C11" s="166">
        <f>+'Ark1'!G173</f>
        <v>3</v>
      </c>
      <c r="D11" s="167" t="s">
        <v>657</v>
      </c>
      <c r="E11" s="166">
        <f>+'Ark1'!Q173</f>
        <v>2330</v>
      </c>
      <c r="F11" s="166">
        <f>+E11-E16</f>
        <v>-127</v>
      </c>
      <c r="G11" s="168">
        <f>+'Ark1'!R173</f>
        <v>13325</v>
      </c>
      <c r="H11" s="398">
        <f>+G11-G16</f>
        <v>-1460</v>
      </c>
      <c r="I11" s="169">
        <f>+'Ark1'!AE173</f>
        <v>29.450117137426506</v>
      </c>
      <c r="J11" s="169">
        <f>+I11-I16</f>
        <v>0.18795508224699375</v>
      </c>
      <c r="K11" s="169">
        <f>+'Ark1'!AF173</f>
        <v>29.192599724057459</v>
      </c>
      <c r="L11" s="95"/>
      <c r="M11" s="357">
        <f>+'Ark1'!S173</f>
        <v>3.7217620481927729</v>
      </c>
      <c r="N11" s="167">
        <f>+M11-M16</f>
        <v>0.11162361171068813</v>
      </c>
      <c r="O11" s="46"/>
      <c r="P11" s="422">
        <f>+'Ark1'!AR173</f>
        <v>215.54794744144289</v>
      </c>
      <c r="Q11" s="114">
        <f>+'Ark1'!AS173</f>
        <v>26.338854489932803</v>
      </c>
      <c r="R11" s="46"/>
      <c r="S11" s="357">
        <f>+'Ark1'!T173</f>
        <v>7.5541463414634116</v>
      </c>
      <c r="T11" s="167">
        <f>+S11-S16</f>
        <v>0.15286125522736338</v>
      </c>
      <c r="U11" s="305">
        <f>+'Ark1'!U173</f>
        <v>262.98252157598603</v>
      </c>
      <c r="V11" s="169">
        <f>+U11-U16</f>
        <v>4.3589030436891676</v>
      </c>
      <c r="W11" s="168">
        <f>+'Ark1'!W173</f>
        <v>68.232645403377106</v>
      </c>
      <c r="X11" s="168">
        <f>+W11-W16</f>
        <v>3.1734638004011231</v>
      </c>
      <c r="Y11" s="168">
        <f>+'Ark1'!X173</f>
        <v>5.4934333958724206</v>
      </c>
      <c r="Z11" s="168">
        <f>+'Ark1'!AG173</f>
        <v>1071.4624173671752</v>
      </c>
      <c r="AA11" s="168">
        <f>+Z11-Z16</f>
        <v>6.5510902853020525E-2</v>
      </c>
      <c r="AB11" s="168">
        <f>+'Ark1'!AH173</f>
        <v>91.902439024390233</v>
      </c>
      <c r="AC11" s="305">
        <f>+'Ark1'!AI173</f>
        <v>16.863039399624771</v>
      </c>
      <c r="AD11" s="168">
        <f>+'Ark1'!Y173</f>
        <v>51.045731237964723</v>
      </c>
      <c r="AE11" s="167">
        <f>+'Ark1'!Z173</f>
        <v>1.5326733611133423</v>
      </c>
      <c r="AF11" s="167">
        <f>+'Ark1'!AA173</f>
        <v>2.238268283554453</v>
      </c>
      <c r="AG11" s="140"/>
      <c r="AH11" s="305">
        <f>1000*U11/Z11</f>
        <v>245.4426000514263</v>
      </c>
      <c r="AI11" s="168">
        <f>+'Ark1'!AF173</f>
        <v>29.192599724057459</v>
      </c>
      <c r="AJ11" s="49"/>
      <c r="AK11" s="23"/>
      <c r="AL11" s="23"/>
      <c r="AM11" s="23"/>
      <c r="AT11" s="48"/>
    </row>
    <row r="12" spans="1:50" s="2" customFormat="1" ht="15.6">
      <c r="A12" s="49"/>
      <c r="B12" s="166">
        <f>+'Ark1'!C174</f>
        <v>2024</v>
      </c>
      <c r="C12" s="166">
        <f>+'Ark1'!G174</f>
        <v>4</v>
      </c>
      <c r="D12" s="167" t="s">
        <v>109</v>
      </c>
      <c r="E12" s="166">
        <f>+'Ark1'!Q174</f>
        <v>807</v>
      </c>
      <c r="F12" s="166">
        <f>+E12-E17</f>
        <v>-37</v>
      </c>
      <c r="G12" s="168">
        <f>+'Ark1'!R174</f>
        <v>4431</v>
      </c>
      <c r="H12" s="398">
        <f>+G12-G17</f>
        <v>-431</v>
      </c>
      <c r="I12" s="169">
        <f>+'Ark1'!AE174</f>
        <v>9.793130884498078</v>
      </c>
      <c r="J12" s="169">
        <f>+I12-I17</f>
        <v>0.17036240886177367</v>
      </c>
      <c r="K12" s="169">
        <f>+'Ark1'!AF174</f>
        <v>9.5853726788957125</v>
      </c>
      <c r="L12" s="95"/>
      <c r="M12" s="357">
        <f>+'Ark1'!S174</f>
        <v>3.6540112994350289</v>
      </c>
      <c r="N12" s="167">
        <f>+M12-M17</f>
        <v>0.14865709844656072</v>
      </c>
      <c r="O12" s="46"/>
      <c r="P12" s="422">
        <f>+'Ark1'!AR174</f>
        <v>214.63753746829605</v>
      </c>
      <c r="Q12" s="114">
        <f>+'Ark1'!AS174</f>
        <v>26.21766277964322</v>
      </c>
      <c r="R12" s="46"/>
      <c r="S12" s="357">
        <f>+'Ark1'!T174</f>
        <v>7.2773640261791908</v>
      </c>
      <c r="T12" s="167">
        <f>+S12-S17</f>
        <v>0.16938377114011516</v>
      </c>
      <c r="U12" s="305">
        <f>+'Ark1'!U174</f>
        <v>259.67406905890402</v>
      </c>
      <c r="V12" s="169">
        <f>+U12-U17</f>
        <v>5.0314117162469927</v>
      </c>
      <c r="W12" s="168">
        <f>+'Ark1'!W174</f>
        <v>61.137440758293842</v>
      </c>
      <c r="X12" s="168">
        <f>+W12-W17</f>
        <v>4.1032984300338526</v>
      </c>
      <c r="Y12" s="168">
        <f>+'Ark1'!X174</f>
        <v>4.5136538027533284</v>
      </c>
      <c r="Z12" s="168">
        <f>+'Ark1'!AG174</f>
        <v>1075.9266774267924</v>
      </c>
      <c r="AA12" s="168">
        <f>+Z12-Z17</f>
        <v>-1.3992894240363967</v>
      </c>
      <c r="AB12" s="168">
        <f>+'Ark1'!AH174</f>
        <v>97.833446174678372</v>
      </c>
      <c r="AC12" s="305">
        <f>+'Ark1'!AI174</f>
        <v>17.467840216655379</v>
      </c>
      <c r="AD12" s="168">
        <f>+'Ark1'!Y174</f>
        <v>49.557258919887353</v>
      </c>
      <c r="AE12" s="167">
        <f>+'Ark1'!Z174</f>
        <v>1.5235442906563812</v>
      </c>
      <c r="AF12" s="167">
        <f>+'Ark1'!AA174</f>
        <v>2.2086042332102278</v>
      </c>
      <c r="AG12" s="140"/>
      <c r="AH12" s="305">
        <f>1000*U12/Z12</f>
        <v>241.34922435415922</v>
      </c>
      <c r="AI12" s="168">
        <f>+'Ark1'!AF174</f>
        <v>9.5853726788957125</v>
      </c>
      <c r="AJ12" s="49"/>
      <c r="AK12" s="23"/>
      <c r="AL12" s="23"/>
      <c r="AM12" s="23"/>
      <c r="AT12" s="48"/>
    </row>
    <row r="13" spans="1:50" s="560" customFormat="1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95"/>
      <c r="M13" s="43"/>
      <c r="N13" s="43"/>
      <c r="O13" s="46"/>
      <c r="P13" s="43"/>
      <c r="Q13" s="43"/>
      <c r="R13" s="46"/>
      <c r="S13" s="43"/>
      <c r="T13" s="43"/>
      <c r="U13" s="7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23"/>
      <c r="AL13" s="23"/>
      <c r="AM13" s="23"/>
      <c r="AT13" s="47"/>
    </row>
    <row r="14" spans="1:50" ht="15.6">
      <c r="A14" s="43"/>
      <c r="B14" s="3">
        <f>+'Ark1'!C175</f>
        <v>2023</v>
      </c>
      <c r="C14" s="3">
        <f>+'Ark1'!G175</f>
        <v>1</v>
      </c>
      <c r="D14" s="13" t="str">
        <f>+D9</f>
        <v>Øst</v>
      </c>
      <c r="E14" s="3">
        <f>+'Ark1'!Q175</f>
        <v>3180</v>
      </c>
      <c r="F14" s="3"/>
      <c r="G14" s="16">
        <f>+'Ark1'!R175</f>
        <v>16794</v>
      </c>
      <c r="H14" s="3"/>
      <c r="I14" s="56">
        <f>+'Ark1'!AE175</f>
        <v>33.238332739579633</v>
      </c>
      <c r="J14" s="56"/>
      <c r="K14" s="56">
        <f>+'Ark1'!AF175</f>
        <v>34.086374646230986</v>
      </c>
      <c r="L14" s="95"/>
      <c r="M14" s="13">
        <f>+'Ark1'!S175</f>
        <v>4.1367220164854874</v>
      </c>
      <c r="N14" s="3"/>
      <c r="O14" s="46"/>
      <c r="P14" s="422">
        <f>+'Ark1'!AR175</f>
        <v>214.32643332078788</v>
      </c>
      <c r="Q14" s="114">
        <f>+'Ark1'!AS175</f>
        <v>27.368994504326658</v>
      </c>
      <c r="R14" s="46"/>
      <c r="S14" s="13">
        <f>+'Ark1'!T175</f>
        <v>7.5248302965344749</v>
      </c>
      <c r="T14" s="3"/>
      <c r="U14" s="16">
        <f>+'Ark1'!U175</f>
        <v>269.14350958675658</v>
      </c>
      <c r="V14" s="56"/>
      <c r="W14" s="16">
        <f>+'Ark1'!W175</f>
        <v>68.935334047874221</v>
      </c>
      <c r="X14" s="16"/>
      <c r="Y14" s="16">
        <f>+'Ark1'!X175</f>
        <v>8.2886745266166493</v>
      </c>
      <c r="Z14" s="16">
        <f>+'Ark1'!AG175</f>
        <v>1073.1544348262453</v>
      </c>
      <c r="AA14" s="16"/>
      <c r="AB14" s="16">
        <f>+'Ark1'!AH175</f>
        <v>94.885078004049049</v>
      </c>
      <c r="AC14" s="16">
        <f>+'Ark1'!AI175</f>
        <v>34.083601286173632</v>
      </c>
      <c r="AD14" s="16">
        <f>+'Ark1'!Y175</f>
        <v>55.842130056039501</v>
      </c>
      <c r="AE14" s="13">
        <f>+'Ark1'!Z175</f>
        <v>1.7568355233140589</v>
      </c>
      <c r="AF14" s="13">
        <f>+'Ark1'!AA175</f>
        <v>2.2210269977011521</v>
      </c>
      <c r="AG14" s="140"/>
      <c r="AH14" s="16">
        <f t="shared" ref="AH14:AH27" si="0">1000*U14/Z14</f>
        <v>250.79662428113963</v>
      </c>
      <c r="AI14" s="16">
        <f>+'Ark1'!AF175</f>
        <v>34.086374646230986</v>
      </c>
      <c r="AJ14" s="43"/>
      <c r="AK14" s="23"/>
      <c r="AL14" s="23"/>
      <c r="AM14" s="23"/>
      <c r="AT14" s="47"/>
    </row>
    <row r="15" spans="1:50" ht="15.6">
      <c r="A15" s="43"/>
      <c r="B15" s="3">
        <f>+'Ark1'!C176</f>
        <v>2023</v>
      </c>
      <c r="C15" s="3">
        <f>+'Ark1'!G176</f>
        <v>2</v>
      </c>
      <c r="D15" s="13" t="str">
        <f>+D10</f>
        <v>Vest</v>
      </c>
      <c r="E15" s="3">
        <f>+'Ark1'!Q176</f>
        <v>2581</v>
      </c>
      <c r="F15" s="3"/>
      <c r="G15" s="16">
        <f>+'Ark1'!R176</f>
        <v>14085</v>
      </c>
      <c r="H15" s="3"/>
      <c r="I15" s="56">
        <f>+'Ark1'!AE176</f>
        <v>27.876736729604552</v>
      </c>
      <c r="J15" s="56"/>
      <c r="K15" s="56">
        <f>+'Ark1'!AF176</f>
        <v>27.741205613487725</v>
      </c>
      <c r="L15" s="95"/>
      <c r="M15" s="13">
        <f>+'Ark1'!S176</f>
        <v>3.6683076484018255</v>
      </c>
      <c r="N15" s="3"/>
      <c r="O15" s="46"/>
      <c r="P15" s="422">
        <f>+'Ark1'!AR176</f>
        <v>215.22308496341648</v>
      </c>
      <c r="Q15" s="114">
        <f>+'Ark1'!AS176</f>
        <v>26.224316383500433</v>
      </c>
      <c r="R15" s="46"/>
      <c r="S15" s="13">
        <f>+'Ark1'!T176</f>
        <v>7.3358182463613764</v>
      </c>
      <c r="T15" s="3"/>
      <c r="U15" s="16">
        <f>+'Ark1'!U176</f>
        <v>261.17146609868581</v>
      </c>
      <c r="V15" s="56"/>
      <c r="W15" s="16">
        <f>+'Ark1'!W176</f>
        <v>64.742634007809755</v>
      </c>
      <c r="X15" s="16"/>
      <c r="Y15" s="16">
        <f>+'Ark1'!X176</f>
        <v>5.3816116435924748</v>
      </c>
      <c r="Z15" s="16">
        <f>+'Ark1'!AG176</f>
        <v>1072.1358817380919</v>
      </c>
      <c r="AA15" s="16"/>
      <c r="AB15" s="16">
        <f>+'Ark1'!AH176</f>
        <v>95.023074192403257</v>
      </c>
      <c r="AC15" s="16">
        <f>+'Ark1'!AI176</f>
        <v>20.759673411430601</v>
      </c>
      <c r="AD15" s="16">
        <f>+'Ark1'!Y176</f>
        <v>52.286727259543909</v>
      </c>
      <c r="AE15" s="13">
        <f>+'Ark1'!Z176</f>
        <v>1.5840092177318543</v>
      </c>
      <c r="AF15" s="13">
        <f>+'Ark1'!AA176</f>
        <v>2.2247451373454097</v>
      </c>
      <c r="AG15" s="140"/>
      <c r="AH15" s="16">
        <f t="shared" si="0"/>
        <v>243.59922146742068</v>
      </c>
      <c r="AI15" s="16">
        <f>+'Ark1'!AF176</f>
        <v>27.741205613487725</v>
      </c>
      <c r="AJ15" s="43"/>
      <c r="AK15" s="23"/>
      <c r="AL15" s="23"/>
      <c r="AM15" s="23"/>
      <c r="AT15" s="47"/>
    </row>
    <row r="16" spans="1:50" ht="15.6">
      <c r="A16" s="43"/>
      <c r="B16" s="3">
        <f>+'Ark1'!C177</f>
        <v>2023</v>
      </c>
      <c r="C16" s="3">
        <f>+'Ark1'!G177</f>
        <v>3</v>
      </c>
      <c r="D16" s="13" t="str">
        <f>+D11</f>
        <v>Midt</v>
      </c>
      <c r="E16" s="3">
        <f>+'Ark1'!Q177</f>
        <v>2457</v>
      </c>
      <c r="F16" s="3"/>
      <c r="G16" s="16">
        <f>+'Ark1'!R177</f>
        <v>14785</v>
      </c>
      <c r="H16" s="3"/>
      <c r="I16" s="56">
        <f>+'Ark1'!AE177</f>
        <v>29.262162055179513</v>
      </c>
      <c r="J16" s="56"/>
      <c r="K16" s="56">
        <f>+'Ark1'!AF177</f>
        <v>28.835817329754153</v>
      </c>
      <c r="L16" s="95"/>
      <c r="M16" s="13">
        <f>+'Ark1'!S177</f>
        <v>3.6101384364820848</v>
      </c>
      <c r="N16" s="3"/>
      <c r="O16" s="46"/>
      <c r="P16" s="422">
        <f>+'Ark1'!AR177</f>
        <v>215.07237706114111</v>
      </c>
      <c r="Q16" s="114">
        <f>+'Ark1'!AS177</f>
        <v>26.065594108350957</v>
      </c>
      <c r="R16" s="46"/>
      <c r="S16" s="13">
        <f>+'Ark1'!T177</f>
        <v>7.4012850862360482</v>
      </c>
      <c r="T16" s="3"/>
      <c r="U16" s="16">
        <f>+'Ark1'!U177</f>
        <v>258.62361853229686</v>
      </c>
      <c r="V16" s="56"/>
      <c r="W16" s="16">
        <f>+'Ark1'!W177</f>
        <v>65.059181602975983</v>
      </c>
      <c r="X16" s="16"/>
      <c r="Y16" s="16">
        <f>+'Ark1'!X177</f>
        <v>4.1731484612783243</v>
      </c>
      <c r="Z16" s="16">
        <f>+'Ark1'!AG177</f>
        <v>1071.3969064643222</v>
      </c>
      <c r="AA16" s="16"/>
      <c r="AB16" s="16">
        <f>+'Ark1'!AH177</f>
        <v>92.620899560365217</v>
      </c>
      <c r="AC16" s="16">
        <f>+'Ark1'!AI177</f>
        <v>16.597903280351712</v>
      </c>
      <c r="AD16" s="16">
        <f>+'Ark1'!Y177</f>
        <v>48.936412422289457</v>
      </c>
      <c r="AE16" s="13">
        <f>+'Ark1'!Z177</f>
        <v>1.4930936360656175</v>
      </c>
      <c r="AF16" s="13">
        <f>+'Ark1'!AA177</f>
        <v>2.3260762554683674</v>
      </c>
      <c r="AG16" s="140"/>
      <c r="AH16" s="16">
        <f t="shared" si="0"/>
        <v>241.3891779711883</v>
      </c>
      <c r="AI16" s="16">
        <f>+'Ark1'!AF177</f>
        <v>28.835817329754153</v>
      </c>
      <c r="AJ16" s="43"/>
      <c r="AK16" s="23"/>
      <c r="AL16" s="23"/>
      <c r="AM16" s="23"/>
      <c r="AT16" s="47"/>
    </row>
    <row r="17" spans="1:58" ht="15.6">
      <c r="A17" s="43"/>
      <c r="B17" s="3">
        <f>+'Ark1'!C178</f>
        <v>2023</v>
      </c>
      <c r="C17" s="3">
        <f>+'Ark1'!G178</f>
        <v>4</v>
      </c>
      <c r="D17" s="13" t="str">
        <f>+D12</f>
        <v>Nord</v>
      </c>
      <c r="E17" s="3">
        <f>+'Ark1'!Q178</f>
        <v>844</v>
      </c>
      <c r="F17" s="3"/>
      <c r="G17" s="16">
        <f>+'Ark1'!R178</f>
        <v>4862</v>
      </c>
      <c r="H17" s="3"/>
      <c r="I17" s="56">
        <f>+'Ark1'!AE178</f>
        <v>9.6227684756363043</v>
      </c>
      <c r="J17" s="56"/>
      <c r="K17" s="56">
        <f>+'Ark1'!AF178</f>
        <v>9.3366024105271439</v>
      </c>
      <c r="L17" s="95"/>
      <c r="M17" s="13">
        <f>+'Ark1'!S178</f>
        <v>3.5053542009884682</v>
      </c>
      <c r="N17" s="3"/>
      <c r="O17" s="46"/>
      <c r="P17" s="422">
        <f>+'Ark1'!AR178</f>
        <v>214.33212919677004</v>
      </c>
      <c r="Q17" s="114">
        <f>+'Ark1'!AS178</f>
        <v>25.828146170266464</v>
      </c>
      <c r="R17" s="46"/>
      <c r="S17" s="13">
        <f>+'Ark1'!T178</f>
        <v>7.1079802550390756</v>
      </c>
      <c r="T17" s="3"/>
      <c r="U17" s="16">
        <f>+'Ark1'!U178</f>
        <v>254.64265734265703</v>
      </c>
      <c r="V17" s="56"/>
      <c r="W17" s="16">
        <f>+'Ark1'!W178</f>
        <v>57.034142328259989</v>
      </c>
      <c r="X17" s="16"/>
      <c r="Y17" s="16">
        <f>+'Ark1'!X178</f>
        <v>3.0645824763471818</v>
      </c>
      <c r="Z17" s="16">
        <f>+'Ark1'!AG178</f>
        <v>1077.3259668508288</v>
      </c>
      <c r="AA17" s="16"/>
      <c r="AB17" s="16">
        <f>+'Ark1'!AH178</f>
        <v>96.709173179761407</v>
      </c>
      <c r="AC17" s="16">
        <f>+'Ark1'!AI178</f>
        <v>17.194570135746606</v>
      </c>
      <c r="AD17" s="16">
        <f>+'Ark1'!Y178</f>
        <v>47.110769355174078</v>
      </c>
      <c r="AE17" s="13">
        <f>+'Ark1'!Z178</f>
        <v>1.4674681323710137</v>
      </c>
      <c r="AF17" s="13">
        <f>+'Ark1'!AA178</f>
        <v>2.2347941489393124</v>
      </c>
      <c r="AG17" s="140"/>
      <c r="AH17" s="16">
        <f t="shared" si="0"/>
        <v>236.36546892767504</v>
      </c>
      <c r="AI17" s="16">
        <f>+'Ark1'!AF178</f>
        <v>9.3366024105271439</v>
      </c>
      <c r="AJ17" s="43"/>
      <c r="AK17" s="23"/>
      <c r="AL17" s="23"/>
      <c r="AM17" s="23"/>
      <c r="AT17" s="47"/>
    </row>
    <row r="18" spans="1:58" s="560" customForma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95"/>
      <c r="M18" s="43"/>
      <c r="N18" s="43"/>
      <c r="O18" s="46"/>
      <c r="P18" s="43"/>
      <c r="Q18" s="43"/>
      <c r="R18" s="46"/>
      <c r="S18" s="43"/>
      <c r="T18" s="43"/>
      <c r="U18" s="7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23"/>
      <c r="AL18" s="23"/>
      <c r="AM18" s="23"/>
      <c r="AT18" s="47"/>
    </row>
    <row r="19" spans="1:58" ht="15.6">
      <c r="A19" s="43"/>
      <c r="B19" s="44">
        <f>+'Ark1'!C179</f>
        <v>2022</v>
      </c>
      <c r="C19" s="44">
        <f>+'Ark1'!G179</f>
        <v>1</v>
      </c>
      <c r="D19" s="45" t="str">
        <f>+D14</f>
        <v>Øst</v>
      </c>
      <c r="E19" s="44">
        <f>+'Ark1'!Q179</f>
        <v>3262</v>
      </c>
      <c r="F19" s="44"/>
      <c r="G19" s="83">
        <f>+'Ark1'!R179</f>
        <v>17715</v>
      </c>
      <c r="H19" s="44"/>
      <c r="I19" s="96">
        <f>+'Ark1'!AE179</f>
        <v>32.367988306230593</v>
      </c>
      <c r="J19" s="96"/>
      <c r="K19" s="96">
        <f>+'Ark1'!AF179</f>
        <v>33.162193561763381</v>
      </c>
      <c r="L19" s="95"/>
      <c r="M19" s="45">
        <f>+'Ark1'!S179</f>
        <v>4.1479048697621748</v>
      </c>
      <c r="N19" s="44"/>
      <c r="O19" s="46"/>
      <c r="P19" s="422">
        <f>+'Ark1'!AR179</f>
        <v>214.9989143546442</v>
      </c>
      <c r="Q19" s="114">
        <f>+'Ark1'!AS179</f>
        <v>27.403477202900874</v>
      </c>
      <c r="R19" s="46"/>
      <c r="S19" s="45">
        <f>+'Ark1'!T179</f>
        <v>7.4626023144228046</v>
      </c>
      <c r="T19" s="44"/>
      <c r="U19" s="83">
        <f>+'Ark1'!U179</f>
        <v>272.43285915890687</v>
      </c>
      <c r="V19" s="96"/>
      <c r="W19" s="83">
        <f>+'Ark1'!W179</f>
        <v>67.157775896133202</v>
      </c>
      <c r="X19" s="83"/>
      <c r="Y19" s="83">
        <f>+'Ark1'!X179</f>
        <v>8.794806661021731</v>
      </c>
      <c r="Z19" s="83">
        <f>+'Ark1'!AG179</f>
        <v>1076.2314234016887</v>
      </c>
      <c r="AA19" s="83"/>
      <c r="AB19" s="83">
        <f>+'Ark1'!AH179</f>
        <v>92.627716624329679</v>
      </c>
      <c r="AC19" s="83">
        <f>+'Ark1'!AI179</f>
        <v>30.838272650296361</v>
      </c>
      <c r="AD19" s="83">
        <f>+'Ark1'!Y179</f>
        <v>54.992219294798886</v>
      </c>
      <c r="AE19" s="45">
        <f>+'Ark1'!Z179</f>
        <v>1.7627786927140845</v>
      </c>
      <c r="AF19" s="45">
        <f>+'Ark1'!AA179</f>
        <v>2.2707254014746794</v>
      </c>
      <c r="AG19" s="140"/>
      <c r="AH19" s="83">
        <f t="shared" si="0"/>
        <v>253.13594570377546</v>
      </c>
      <c r="AI19" s="83">
        <f>+'Ark1'!AF179</f>
        <v>33.162193561763381</v>
      </c>
      <c r="AJ19" s="43"/>
      <c r="AK19" s="23"/>
      <c r="AL19" s="23"/>
      <c r="AM19" s="23"/>
      <c r="AT19" s="47"/>
    </row>
    <row r="20" spans="1:58" ht="15.6">
      <c r="A20" s="43"/>
      <c r="B20" s="44">
        <f>+'Ark1'!C180</f>
        <v>2022</v>
      </c>
      <c r="C20" s="44">
        <f>+'Ark1'!G180</f>
        <v>2</v>
      </c>
      <c r="D20" s="45" t="str">
        <f t="shared" ref="D20:D22" si="1">+D15</f>
        <v>Vest</v>
      </c>
      <c r="E20" s="44">
        <f>+'Ark1'!Q180</f>
        <v>2613</v>
      </c>
      <c r="F20" s="44"/>
      <c r="G20" s="83">
        <f>+'Ark1'!R180</f>
        <v>15507</v>
      </c>
      <c r="H20" s="44"/>
      <c r="I20" s="96">
        <f>+'Ark1'!AE180</f>
        <v>28.333637858578477</v>
      </c>
      <c r="J20" s="96"/>
      <c r="K20" s="96">
        <f>+'Ark1'!AF180</f>
        <v>28.047617455917901</v>
      </c>
      <c r="L20" s="95"/>
      <c r="M20" s="45">
        <f>+'Ark1'!S180</f>
        <v>3.6458630066036513</v>
      </c>
      <c r="N20" s="44"/>
      <c r="O20" s="46"/>
      <c r="P20" s="422">
        <f>+'Ark1'!AR180</f>
        <v>215.76365367612055</v>
      </c>
      <c r="Q20" s="114">
        <f>+'Ark1'!AS180</f>
        <v>26.227614441566352</v>
      </c>
      <c r="R20" s="46"/>
      <c r="S20" s="45">
        <f>+'Ark1'!T180</f>
        <v>7.2553040562326689</v>
      </c>
      <c r="T20" s="44"/>
      <c r="U20" s="83">
        <f>+'Ark1'!U180</f>
        <v>263.22406010188951</v>
      </c>
      <c r="V20" s="96"/>
      <c r="W20" s="83">
        <f>+'Ark1'!W180</f>
        <v>63.577739085574258</v>
      </c>
      <c r="X20" s="83"/>
      <c r="Y20" s="83">
        <f>+'Ark1'!X180</f>
        <v>5.255690978267876</v>
      </c>
      <c r="Z20" s="83">
        <f>+'Ark1'!AG180</f>
        <v>1072.6929198122837</v>
      </c>
      <c r="AA20" s="83"/>
      <c r="AB20" s="83">
        <f>+'Ark1'!AH180</f>
        <v>93.899529244857177</v>
      </c>
      <c r="AC20" s="83">
        <f>+'Ark1'!AI180</f>
        <v>18.623847294770098</v>
      </c>
      <c r="AD20" s="83">
        <f>+'Ark1'!Y180</f>
        <v>49.842212488793379</v>
      </c>
      <c r="AE20" s="45">
        <f>+'Ark1'!Z180</f>
        <v>1.5382326722574764</v>
      </c>
      <c r="AF20" s="45">
        <f>+'Ark1'!AA180</f>
        <v>2.1562767273496486</v>
      </c>
      <c r="AG20" s="140"/>
      <c r="AH20" s="83">
        <f t="shared" si="0"/>
        <v>245.38621933661358</v>
      </c>
      <c r="AI20" s="83">
        <f>+'Ark1'!AF180</f>
        <v>28.047617455917901</v>
      </c>
      <c r="AJ20" s="43"/>
      <c r="AK20" s="23"/>
      <c r="AL20" s="23"/>
      <c r="AM20" s="23"/>
      <c r="AT20" s="47"/>
    </row>
    <row r="21" spans="1:58" ht="15.6">
      <c r="A21" s="43"/>
      <c r="B21" s="44">
        <f>+'Ark1'!C181</f>
        <v>2022</v>
      </c>
      <c r="C21" s="44">
        <f>+'Ark1'!G181</f>
        <v>3</v>
      </c>
      <c r="D21" s="45" t="str">
        <f t="shared" si="1"/>
        <v>Midt</v>
      </c>
      <c r="E21" s="44">
        <f>+'Ark1'!Q181</f>
        <v>2532</v>
      </c>
      <c r="F21" s="44"/>
      <c r="G21" s="83">
        <f>+'Ark1'!R181</f>
        <v>16187</v>
      </c>
      <c r="H21" s="44"/>
      <c r="I21" s="96">
        <f>+'Ark1'!AE181</f>
        <v>29.576100858761198</v>
      </c>
      <c r="J21" s="96"/>
      <c r="K21" s="96">
        <f>+'Ark1'!AF181</f>
        <v>29.282085931140447</v>
      </c>
      <c r="L21" s="95"/>
      <c r="M21" s="45">
        <f>+'Ark1'!S181</f>
        <v>3.6640024783147456</v>
      </c>
      <c r="N21" s="44"/>
      <c r="O21" s="46"/>
      <c r="P21" s="422">
        <f>+'Ark1'!AR181</f>
        <v>215.92121050526595</v>
      </c>
      <c r="Q21" s="114">
        <f>+'Ark1'!AS181</f>
        <v>26.214278290344964</v>
      </c>
      <c r="R21" s="46"/>
      <c r="S21" s="45">
        <f>+'Ark1'!T181</f>
        <v>7.558225736702294</v>
      </c>
      <c r="T21" s="44"/>
      <c r="U21" s="83">
        <f>+'Ark1'!U181</f>
        <v>263.26494779761464</v>
      </c>
      <c r="V21" s="96"/>
      <c r="W21" s="83">
        <f>+'Ark1'!W181</f>
        <v>68.499413109285229</v>
      </c>
      <c r="X21" s="83"/>
      <c r="Y21" s="83">
        <f>+'Ark1'!X181</f>
        <v>4.9607709890652991</v>
      </c>
      <c r="Z21" s="83">
        <f>+'Ark1'!AG181</f>
        <v>1080.4334755365951</v>
      </c>
      <c r="AA21" s="83"/>
      <c r="AB21" s="83">
        <f>+'Ark1'!AH181</f>
        <v>91.845307963180318</v>
      </c>
      <c r="AC21" s="83">
        <f>+'Ark1'!AI181</f>
        <v>15.376536727003147</v>
      </c>
      <c r="AD21" s="83">
        <f>+'Ark1'!Y181</f>
        <v>49.016750308827184</v>
      </c>
      <c r="AE21" s="45">
        <f>+'Ark1'!Z181</f>
        <v>1.5114299488123024</v>
      </c>
      <c r="AF21" s="45">
        <f>+'Ark1'!AA181</f>
        <v>2.2579099410147778</v>
      </c>
      <c r="AG21" s="140"/>
      <c r="AH21" s="83">
        <f t="shared" si="0"/>
        <v>243.66604123114993</v>
      </c>
      <c r="AI21" s="83">
        <f>+'Ark1'!AF181</f>
        <v>29.282085931140447</v>
      </c>
      <c r="AJ21" s="43"/>
      <c r="AK21" s="23"/>
      <c r="AL21" s="23"/>
      <c r="AM21" s="23"/>
      <c r="AT21" s="47"/>
    </row>
    <row r="22" spans="1:58" ht="15.6">
      <c r="A22" s="43"/>
      <c r="B22" s="44">
        <f>+'Ark1'!C182</f>
        <v>2022</v>
      </c>
      <c r="C22" s="44">
        <f>+'Ark1'!G182</f>
        <v>4</v>
      </c>
      <c r="D22" s="45" t="str">
        <f t="shared" si="1"/>
        <v>Nord</v>
      </c>
      <c r="E22" s="44">
        <f>+'Ark1'!Q182</f>
        <v>897</v>
      </c>
      <c r="F22" s="44"/>
      <c r="G22" s="83">
        <f>+'Ark1'!R182</f>
        <v>5321</v>
      </c>
      <c r="H22" s="44"/>
      <c r="I22" s="96">
        <f>+'Ark1'!AE182</f>
        <v>9.722272976429748</v>
      </c>
      <c r="J22" s="96"/>
      <c r="K22" s="96">
        <f>+'Ark1'!AF182</f>
        <v>9.5081030511782743</v>
      </c>
      <c r="L22" s="95"/>
      <c r="M22" s="45">
        <f>+'Ark1'!S182</f>
        <v>3.6430050837883639</v>
      </c>
      <c r="N22" s="44"/>
      <c r="O22" s="46"/>
      <c r="P22" s="422">
        <f>+'Ark1'!AR182</f>
        <v>214.91673197492165</v>
      </c>
      <c r="Q22" s="114">
        <f>+'Ark1'!AS182</f>
        <v>26.162280143620407</v>
      </c>
      <c r="R22" s="46"/>
      <c r="S22" s="45">
        <f>+'Ark1'!T182</f>
        <v>7.2929900394662637</v>
      </c>
      <c r="T22" s="44"/>
      <c r="U22" s="83">
        <f>+'Ark1'!U182</f>
        <v>260.05069347866959</v>
      </c>
      <c r="V22" s="96"/>
      <c r="W22" s="83">
        <f>+'Ark1'!W182</f>
        <v>60.327006201841755</v>
      </c>
      <c r="X22" s="83"/>
      <c r="Y22" s="83">
        <f>+'Ark1'!X182</f>
        <v>4.4164630708513428</v>
      </c>
      <c r="Z22" s="83">
        <f>+'Ark1'!AG182</f>
        <v>1081.9382836990599</v>
      </c>
      <c r="AA22" s="83"/>
      <c r="AB22" s="83">
        <f>+'Ark1'!AH182</f>
        <v>95.207667731629371</v>
      </c>
      <c r="AC22" s="83">
        <f>+'Ark1'!AI182</f>
        <v>18.417590678443904</v>
      </c>
      <c r="AD22" s="83">
        <f>+'Ark1'!Y182</f>
        <v>48.783678645117661</v>
      </c>
      <c r="AE22" s="45">
        <f>+'Ark1'!Z182</f>
        <v>1.503264803747369</v>
      </c>
      <c r="AF22" s="45">
        <f>+'Ark1'!AA182</f>
        <v>2.3208292804206345</v>
      </c>
      <c r="AG22" s="140"/>
      <c r="AH22" s="83">
        <f t="shared" si="0"/>
        <v>240.35630996398169</v>
      </c>
      <c r="AI22" s="83">
        <f>+'Ark1'!AF182</f>
        <v>9.5081030511782743</v>
      </c>
      <c r="AJ22" s="43"/>
      <c r="AK22" s="23"/>
      <c r="AL22" s="23"/>
      <c r="AM22" s="23"/>
      <c r="AT22" s="21"/>
    </row>
    <row r="23" spans="1:58" s="560" customFormat="1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95"/>
      <c r="M23" s="43"/>
      <c r="N23" s="43"/>
      <c r="O23" s="46"/>
      <c r="P23" s="43"/>
      <c r="Q23" s="43"/>
      <c r="R23" s="46"/>
      <c r="S23" s="43"/>
      <c r="T23" s="43"/>
      <c r="U23" s="7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23"/>
      <c r="AL23" s="23"/>
      <c r="AM23" s="23"/>
      <c r="AT23" s="47"/>
    </row>
    <row r="24" spans="1:58" ht="15.6">
      <c r="A24" s="43"/>
      <c r="B24" s="3">
        <f>+'Ark1'!C183</f>
        <v>2021</v>
      </c>
      <c r="C24" s="3">
        <f>+'Ark1'!G183</f>
        <v>1</v>
      </c>
      <c r="D24" s="13" t="str">
        <f>+D14</f>
        <v>Øst</v>
      </c>
      <c r="E24" s="3">
        <f>+'Ark1'!Q183</f>
        <v>3263</v>
      </c>
      <c r="F24" s="3"/>
      <c r="G24" s="16">
        <f>+'Ark1'!R183</f>
        <v>16072.48</v>
      </c>
      <c r="H24" s="3"/>
      <c r="I24" s="56">
        <f>+'Ark1'!AE183</f>
        <v>31.985340357480041</v>
      </c>
      <c r="J24" s="56"/>
      <c r="K24" s="56">
        <f>+'Ark1'!AF183</f>
        <v>32.826579323031545</v>
      </c>
      <c r="L24" s="95"/>
      <c r="M24" s="13">
        <f>+'Ark1'!S183</f>
        <v>4.337372950534081</v>
      </c>
      <c r="N24" s="3"/>
      <c r="O24" s="46"/>
      <c r="P24" s="422">
        <f>+'Ark1'!AR183</f>
        <v>214.01505653883967</v>
      </c>
      <c r="Q24" s="114">
        <f>+'Ark1'!AS183</f>
        <v>28.026006680112889</v>
      </c>
      <c r="R24" s="46"/>
      <c r="S24" s="13">
        <f>+'Ark1'!T183</f>
        <v>7.6362826396424195</v>
      </c>
      <c r="T24" s="3"/>
      <c r="U24" s="16">
        <f>+'Ark1'!U183</f>
        <v>274.60720934168154</v>
      </c>
      <c r="V24" s="56"/>
      <c r="W24" s="16">
        <f>+'Ark1'!W183</f>
        <v>70.238071535942169</v>
      </c>
      <c r="X24" s="16"/>
      <c r="Y24" s="16">
        <f>+'Ark1'!X183</f>
        <v>8.9656356704130271</v>
      </c>
      <c r="Z24" s="16">
        <f>+'Ark1'!AG183</f>
        <v>1079.6943046509475</v>
      </c>
      <c r="AA24" s="16"/>
      <c r="AB24" s="16">
        <f>+'Ark1'!AH183</f>
        <v>98.957970394114682</v>
      </c>
      <c r="AC24" s="16">
        <f>+'Ark1'!AI183</f>
        <v>36.20443142564185</v>
      </c>
      <c r="AD24" s="16">
        <f>+'Ark1'!Y183</f>
        <v>53.500764745457374</v>
      </c>
      <c r="AE24" s="13">
        <f>+'Ark1'!Z183</f>
        <v>1.7820809338879628</v>
      </c>
      <c r="AF24" s="13">
        <f>+'Ark1'!AA183</f>
        <v>2.3042495029672696</v>
      </c>
      <c r="AG24" s="140"/>
      <c r="AH24" s="16">
        <f t="shared" si="0"/>
        <v>254.3379252430704</v>
      </c>
      <c r="AI24" s="16">
        <f>+'Ark1'!AF183</f>
        <v>32.826579323031545</v>
      </c>
      <c r="AJ24" s="43"/>
      <c r="AK24" s="23"/>
      <c r="AL24" s="23"/>
      <c r="AM24" s="23"/>
      <c r="AT24" s="21"/>
    </row>
    <row r="25" spans="1:58" ht="15.6">
      <c r="A25" s="43"/>
      <c r="B25" s="3">
        <f>+'Ark1'!C184</f>
        <v>2021</v>
      </c>
      <c r="C25" s="3">
        <f>+'Ark1'!G184</f>
        <v>2</v>
      </c>
      <c r="D25" s="13" t="str">
        <f>+D15</f>
        <v>Vest</v>
      </c>
      <c r="E25" s="3">
        <f>+'Ark1'!Q184</f>
        <v>2666</v>
      </c>
      <c r="F25" s="3"/>
      <c r="G25" s="16">
        <f>+'Ark1'!R184</f>
        <v>14434.880000000005</v>
      </c>
      <c r="H25" s="3"/>
      <c r="I25" s="56">
        <f>+'Ark1'!AE184</f>
        <v>28.726403754702527</v>
      </c>
      <c r="J25" s="56"/>
      <c r="K25" s="56">
        <f>+'Ark1'!AF184</f>
        <v>28.364639144623158</v>
      </c>
      <c r="L25" s="95"/>
      <c r="M25" s="13">
        <f>+'Ark1'!S184</f>
        <v>3.7160433616351503</v>
      </c>
      <c r="N25" s="3"/>
      <c r="O25" s="46"/>
      <c r="P25" s="422">
        <f>+'Ark1'!AR184</f>
        <v>215.42311392057164</v>
      </c>
      <c r="Q25" s="114">
        <f>+'Ark1'!AS184</f>
        <v>26.434325367192343</v>
      </c>
      <c r="R25" s="46"/>
      <c r="S25" s="13">
        <f>+'Ark1'!T184</f>
        <v>7.3935495134008766</v>
      </c>
      <c r="T25" s="3"/>
      <c r="U25" s="16">
        <f>+'Ark1'!U184</f>
        <v>264.2002863896347</v>
      </c>
      <c r="V25" s="56"/>
      <c r="W25" s="16">
        <f>+'Ark1'!W184</f>
        <v>66.186902835354346</v>
      </c>
      <c r="X25" s="16"/>
      <c r="Y25" s="16">
        <f>+'Ark1'!X184</f>
        <v>5.1403267640603874</v>
      </c>
      <c r="Z25" s="16">
        <f>+'Ark1'!AG184</f>
        <v>1073.9563123227772</v>
      </c>
      <c r="AA25" s="16"/>
      <c r="AB25" s="16">
        <f>+'Ark1'!AH184</f>
        <v>98.705358132523429</v>
      </c>
      <c r="AC25" s="16">
        <f>+'Ark1'!AI184</f>
        <v>22.078465494690644</v>
      </c>
      <c r="AD25" s="16">
        <f>+'Ark1'!Y184</f>
        <v>49.272521093044311</v>
      </c>
      <c r="AE25" s="13">
        <f>+'Ark1'!Z184</f>
        <v>1.5666968413334288</v>
      </c>
      <c r="AF25" s="13">
        <f>+'Ark1'!AA184</f>
        <v>2.2361416417459496</v>
      </c>
      <c r="AG25" s="140"/>
      <c r="AH25" s="16">
        <f t="shared" si="0"/>
        <v>246.00654920330632</v>
      </c>
      <c r="AI25" s="16">
        <f>+'Ark1'!AF184</f>
        <v>28.364639144623158</v>
      </c>
      <c r="AJ25" s="43"/>
      <c r="AK25" s="23"/>
      <c r="AL25" s="23"/>
      <c r="AM25" s="23"/>
      <c r="AT25" s="21"/>
    </row>
    <row r="26" spans="1:58" ht="15.6">
      <c r="A26" s="43"/>
      <c r="B26" s="3">
        <f>+'Ark1'!C185</f>
        <v>2021</v>
      </c>
      <c r="C26" s="3">
        <f>+'Ark1'!G185</f>
        <v>3</v>
      </c>
      <c r="D26" s="13" t="str">
        <f>+D16</f>
        <v>Midt</v>
      </c>
      <c r="E26" s="3">
        <f>+'Ark1'!Q185</f>
        <v>2547</v>
      </c>
      <c r="F26" s="3"/>
      <c r="G26" s="16">
        <f>+'Ark1'!R185</f>
        <v>15029.8</v>
      </c>
      <c r="H26" s="3"/>
      <c r="I26" s="56">
        <f>+'Ark1'!AE185</f>
        <v>29.910335461910879</v>
      </c>
      <c r="J26" s="56"/>
      <c r="K26" s="56">
        <f>+'Ark1'!AF185</f>
        <v>29.468628074455495</v>
      </c>
      <c r="L26" s="95"/>
      <c r="M26" s="13">
        <f>+'Ark1'!S185</f>
        <v>3.6976806078590543</v>
      </c>
      <c r="N26" s="3"/>
      <c r="O26" s="46"/>
      <c r="P26" s="422">
        <f>+'Ark1'!AR185</f>
        <v>215.34915435523763</v>
      </c>
      <c r="Q26" s="114">
        <f>+'Ark1'!AS185</f>
        <v>26.405077960605379</v>
      </c>
      <c r="R26" s="46"/>
      <c r="S26" s="13">
        <f>+'Ark1'!T185</f>
        <v>7.7058244288014492</v>
      </c>
      <c r="T26" s="3"/>
      <c r="U26" s="16">
        <f>+'Ark1'!U185</f>
        <v>263.61851854316126</v>
      </c>
      <c r="V26" s="56"/>
      <c r="W26" s="16">
        <f>+'Ark1'!W185</f>
        <v>70.9590280642457</v>
      </c>
      <c r="X26" s="16"/>
      <c r="Y26" s="16">
        <f>+'Ark1'!X185</f>
        <v>5.1763829192670592</v>
      </c>
      <c r="Z26" s="16">
        <f>+'Ark1'!AG185</f>
        <v>1075.5401804154621</v>
      </c>
      <c r="AA26" s="16"/>
      <c r="AB26" s="16">
        <f>+'Ark1'!AH185</f>
        <v>98.005296144991974</v>
      </c>
      <c r="AC26" s="16">
        <f>+'Ark1'!AI185</f>
        <v>19.621019574445437</v>
      </c>
      <c r="AD26" s="16">
        <f>+'Ark1'!Y185</f>
        <v>48.408417871203746</v>
      </c>
      <c r="AE26" s="13">
        <f>+'Ark1'!Z185</f>
        <v>1.509926725820671</v>
      </c>
      <c r="AF26" s="13">
        <f>+'Ark1'!AA185</f>
        <v>2.2659034906538524</v>
      </c>
      <c r="AG26" s="140"/>
      <c r="AH26" s="16">
        <f t="shared" si="0"/>
        <v>245.1033660512154</v>
      </c>
      <c r="AI26" s="16">
        <f>+'Ark1'!AF185</f>
        <v>29.468628074455495</v>
      </c>
      <c r="AJ26" s="43"/>
      <c r="AK26" s="23"/>
      <c r="AL26" s="23"/>
      <c r="AM26" s="23"/>
      <c r="AT26" s="21"/>
    </row>
    <row r="27" spans="1:58" ht="15.6">
      <c r="A27" s="43"/>
      <c r="B27" s="3">
        <f>+'Ark1'!C186</f>
        <v>2021</v>
      </c>
      <c r="C27" s="3">
        <f>+'Ark1'!G186</f>
        <v>4</v>
      </c>
      <c r="D27" s="13" t="str">
        <f>+D17</f>
        <v>Nord</v>
      </c>
      <c r="E27" s="3">
        <f>+'Ark1'!Q186</f>
        <v>885</v>
      </c>
      <c r="F27" s="3"/>
      <c r="G27" s="16">
        <f>+'Ark1'!R186</f>
        <v>4712.3600000000006</v>
      </c>
      <c r="H27" s="3"/>
      <c r="I27" s="56">
        <f>+'Ark1'!AE186</f>
        <v>9.3779204259065576</v>
      </c>
      <c r="J27" s="56"/>
      <c r="K27" s="56">
        <f>+'Ark1'!AF186</f>
        <v>9.340153457889798</v>
      </c>
      <c r="L27" s="95"/>
      <c r="M27" s="13">
        <f>+'Ark1'!S186</f>
        <v>3.7663591066896407</v>
      </c>
      <c r="N27" s="3"/>
      <c r="O27" s="46"/>
      <c r="P27" s="422">
        <f>+'Ark1'!AR186</f>
        <v>215.40091116173124</v>
      </c>
      <c r="Q27" s="114">
        <f>+'Ark1'!AS186</f>
        <v>26.630142160351006</v>
      </c>
      <c r="R27" s="46"/>
      <c r="S27" s="13">
        <f>+'Ark1'!T186</f>
        <v>7.6365133393883315</v>
      </c>
      <c r="T27" s="3"/>
      <c r="U27" s="16">
        <f>+'Ark1'!U186</f>
        <v>266.49235202743381</v>
      </c>
      <c r="V27" s="56"/>
      <c r="W27" s="16">
        <f>+'Ark1'!W186</f>
        <v>68.055072193126165</v>
      </c>
      <c r="X27" s="16"/>
      <c r="Y27" s="16">
        <f>+'Ark1'!X186</f>
        <v>5.6871716082811998</v>
      </c>
      <c r="Z27" s="16">
        <f>+'Ark1'!AG186</f>
        <v>1083.1521966438272</v>
      </c>
      <c r="AA27" s="16"/>
      <c r="AB27" s="16">
        <f>+'Ark1'!AH186</f>
        <v>98.952541826176258</v>
      </c>
      <c r="AC27" s="16">
        <f>+'Ark1'!AI186</f>
        <v>18.671960546308004</v>
      </c>
      <c r="AD27" s="16">
        <f>+'Ark1'!Y186</f>
        <v>49.53911339636776</v>
      </c>
      <c r="AE27" s="13">
        <f>+'Ark1'!Z186</f>
        <v>1.5509797127449541</v>
      </c>
      <c r="AF27" s="13">
        <f>+'Ark1'!AA186</f>
        <v>2.2626249187189704</v>
      </c>
      <c r="AG27" s="140"/>
      <c r="AH27" s="16">
        <f t="shared" si="0"/>
        <v>246.03407799307124</v>
      </c>
      <c r="AI27" s="16">
        <f>+'Ark1'!AF186</f>
        <v>9.340153457889798</v>
      </c>
      <c r="AJ27" s="43"/>
      <c r="AK27" s="23"/>
      <c r="AL27" s="23"/>
      <c r="AM27" s="23"/>
      <c r="AT27" s="21"/>
    </row>
    <row r="28" spans="1:58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95"/>
      <c r="M28" s="43"/>
      <c r="N28" s="43"/>
      <c r="O28" s="46"/>
      <c r="P28" s="43"/>
      <c r="Q28" s="43"/>
      <c r="R28" s="46"/>
      <c r="S28" s="43"/>
      <c r="T28" s="43"/>
      <c r="U28" s="7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23"/>
      <c r="AL28" s="23"/>
      <c r="AM28" s="23"/>
      <c r="AT28" s="47"/>
    </row>
    <row r="29" spans="1:58" ht="15.6">
      <c r="A29" s="43"/>
      <c r="B29" s="43"/>
      <c r="C29" s="43"/>
      <c r="D29" s="43"/>
      <c r="E29" s="43"/>
      <c r="F29" s="43"/>
      <c r="G29" s="43"/>
      <c r="H29" s="43"/>
      <c r="I29" s="43"/>
      <c r="J29" s="64"/>
      <c r="K29" s="43"/>
      <c r="L29" s="95"/>
      <c r="M29" s="43"/>
      <c r="N29" s="43"/>
      <c r="O29" s="46"/>
      <c r="P29" s="43"/>
      <c r="Q29" s="43"/>
      <c r="R29" s="46"/>
      <c r="S29" s="43"/>
      <c r="T29" s="43"/>
      <c r="U29" s="73"/>
      <c r="V29" s="64"/>
      <c r="W29" s="43"/>
      <c r="X29" s="73"/>
      <c r="Y29" s="73"/>
      <c r="Z29" s="43"/>
      <c r="AA29" s="43"/>
      <c r="AB29" s="43"/>
      <c r="AC29" s="43"/>
      <c r="AD29" s="73"/>
      <c r="AE29" s="43"/>
      <c r="AF29" s="43"/>
      <c r="AG29" s="140"/>
      <c r="AH29" s="43"/>
      <c r="AI29" s="43"/>
      <c r="AJ29" s="43"/>
      <c r="AK29" s="3"/>
      <c r="AL29" s="56"/>
      <c r="AM29" s="23"/>
      <c r="AN29" s="3"/>
      <c r="AO29" s="3"/>
      <c r="AP29" s="3"/>
      <c r="AQ29" s="3"/>
      <c r="AR29" s="3"/>
      <c r="AS29" s="3"/>
      <c r="BF29" s="1"/>
    </row>
    <row r="30" spans="1:58" ht="15.6">
      <c r="A30" s="43"/>
      <c r="B30" s="43"/>
      <c r="C30" s="43"/>
      <c r="D30" s="43"/>
      <c r="E30" s="43"/>
      <c r="F30" s="43"/>
      <c r="G30" s="43"/>
      <c r="H30" s="43"/>
      <c r="I30" s="43"/>
      <c r="J30" s="64"/>
      <c r="K30" s="43"/>
      <c r="L30" s="64"/>
      <c r="M30" s="43"/>
      <c r="N30" s="43"/>
      <c r="O30" s="43"/>
      <c r="P30" s="43"/>
      <c r="Q30" s="43"/>
      <c r="R30" s="43"/>
      <c r="S30" s="43"/>
      <c r="T30" s="43"/>
      <c r="U30" s="73"/>
      <c r="V30" s="64"/>
      <c r="W30" s="43"/>
      <c r="X30" s="73"/>
      <c r="Y30" s="73"/>
      <c r="Z30" s="43"/>
      <c r="AA30" s="43"/>
      <c r="AB30" s="43"/>
      <c r="AC30" s="43"/>
      <c r="AD30" s="73"/>
      <c r="AE30" s="43"/>
      <c r="AF30" s="43"/>
      <c r="AG30" s="140"/>
      <c r="AH30" s="43"/>
      <c r="AI30" s="43"/>
      <c r="AJ30" s="43"/>
      <c r="AK30" s="3"/>
      <c r="AL30" s="56"/>
      <c r="AM30" s="23"/>
      <c r="AN30" s="3"/>
      <c r="AO30" s="3"/>
      <c r="AP30" s="3"/>
      <c r="AQ30" s="3"/>
      <c r="AR30" s="3"/>
      <c r="AS30" s="3"/>
    </row>
    <row r="31" spans="1:58">
      <c r="D31" s="13"/>
      <c r="P31" s="16"/>
      <c r="W31" s="16"/>
      <c r="Y31" s="16"/>
      <c r="Z31" s="16"/>
      <c r="AB31" s="16"/>
      <c r="AC31" s="16"/>
      <c r="AD31" s="16"/>
      <c r="AE31" s="3"/>
      <c r="AF31" s="3"/>
      <c r="AG31" s="3"/>
      <c r="AH31" s="16"/>
      <c r="AI31" s="16"/>
      <c r="AJ31" s="3"/>
      <c r="AK31" s="3"/>
      <c r="AL31" s="56"/>
      <c r="AM31" s="23"/>
      <c r="AN31" s="3"/>
      <c r="AO31" s="3"/>
      <c r="AP31" s="3"/>
      <c r="AQ31" s="3"/>
      <c r="AR31" s="3"/>
      <c r="AS31" s="3"/>
    </row>
    <row r="32" spans="1:58">
      <c r="D32" s="13"/>
      <c r="P32" s="16"/>
      <c r="W32" s="16"/>
      <c r="Y32" s="16"/>
      <c r="Z32" s="16"/>
      <c r="AB32" s="16"/>
      <c r="AC32" s="16"/>
      <c r="AD32" s="16"/>
      <c r="AE32" s="3"/>
      <c r="AF32" s="3"/>
      <c r="AG32" s="3"/>
      <c r="AH32" s="16"/>
      <c r="AI32" s="16"/>
      <c r="AJ32" s="3"/>
      <c r="AK32" s="3"/>
      <c r="AL32" s="56"/>
      <c r="AM32" s="23"/>
      <c r="AN32" s="3"/>
      <c r="AO32" s="3"/>
      <c r="AP32" s="3"/>
      <c r="AQ32" s="3"/>
      <c r="AR32" s="3"/>
      <c r="AS32" s="3"/>
    </row>
    <row r="33" spans="16:45">
      <c r="P33" s="16"/>
      <c r="W33" s="16"/>
      <c r="Y33" s="16"/>
      <c r="Z33" s="16"/>
      <c r="AB33" s="16"/>
      <c r="AC33" s="16"/>
      <c r="AD33" s="16"/>
      <c r="AE33" s="3"/>
      <c r="AF33" s="3"/>
      <c r="AG33" s="3"/>
      <c r="AH33" s="16"/>
      <c r="AI33" s="16"/>
      <c r="AJ33" s="3"/>
      <c r="AK33" s="3"/>
      <c r="AL33" s="56"/>
      <c r="AM33" s="23"/>
      <c r="AN33" s="3"/>
      <c r="AO33" s="3"/>
      <c r="AP33" s="3"/>
      <c r="AQ33" s="3"/>
      <c r="AR33" s="3"/>
      <c r="AS33" s="3"/>
    </row>
    <row r="34" spans="16:45">
      <c r="P34" s="16"/>
      <c r="W34" s="16"/>
      <c r="Y34" s="16"/>
      <c r="Z34" s="16"/>
      <c r="AB34" s="16"/>
      <c r="AC34" s="16"/>
      <c r="AD34" s="16"/>
      <c r="AE34" s="3"/>
      <c r="AF34" s="3"/>
      <c r="AG34" s="3"/>
      <c r="AH34" s="16"/>
      <c r="AI34" s="16"/>
      <c r="AJ34" s="3"/>
      <c r="AK34" s="3"/>
      <c r="AL34" s="56"/>
      <c r="AM34" s="23"/>
      <c r="AN34" s="3"/>
      <c r="AO34" s="3"/>
      <c r="AP34" s="3"/>
      <c r="AQ34" s="3"/>
      <c r="AR34" s="3"/>
      <c r="AS34" s="3"/>
    </row>
    <row r="35" spans="16:45">
      <c r="P35" s="16"/>
      <c r="W35" s="16"/>
      <c r="Y35" s="16"/>
      <c r="Z35" s="16"/>
      <c r="AB35" s="16"/>
      <c r="AC35" s="16"/>
      <c r="AD35" s="16"/>
      <c r="AE35" s="3"/>
      <c r="AF35" s="3"/>
      <c r="AG35" s="3"/>
      <c r="AH35" s="16"/>
      <c r="AI35" s="16"/>
      <c r="AJ35" s="3"/>
      <c r="AK35" s="3"/>
      <c r="AL35" s="56"/>
      <c r="AM35" s="23"/>
      <c r="AN35" s="3"/>
      <c r="AO35" s="3"/>
      <c r="AP35" s="3"/>
      <c r="AQ35" s="3"/>
      <c r="AR35" s="3"/>
      <c r="AS35" s="3"/>
    </row>
    <row r="36" spans="16:45">
      <c r="P36" s="16"/>
      <c r="W36" s="16"/>
      <c r="Y36" s="16"/>
      <c r="Z36" s="16"/>
      <c r="AB36" s="16"/>
      <c r="AC36" s="16"/>
      <c r="AD36" s="16"/>
      <c r="AE36" s="3"/>
      <c r="AF36" s="3"/>
      <c r="AG36" s="3"/>
      <c r="AH36" s="16"/>
      <c r="AI36" s="16"/>
      <c r="AJ36" s="3"/>
      <c r="AK36" s="3"/>
      <c r="AL36" s="56"/>
      <c r="AM36" s="23"/>
      <c r="AN36" s="3"/>
      <c r="AO36" s="3"/>
      <c r="AP36" s="3"/>
      <c r="AQ36" s="3"/>
      <c r="AR36" s="3"/>
      <c r="AS36" s="3"/>
    </row>
    <row r="37" spans="16:45">
      <c r="P37" s="16"/>
      <c r="W37" s="16"/>
      <c r="Y37" s="16"/>
      <c r="Z37" s="16"/>
      <c r="AB37" s="16"/>
      <c r="AC37" s="16"/>
      <c r="AD37" s="16"/>
      <c r="AE37" s="3"/>
      <c r="AF37" s="3"/>
      <c r="AG37" s="3"/>
      <c r="AH37" s="16"/>
      <c r="AI37" s="16"/>
      <c r="AJ37" s="3"/>
      <c r="AK37" s="3"/>
      <c r="AL37" s="56"/>
      <c r="AM37" s="23"/>
      <c r="AN37" s="3"/>
      <c r="AO37" s="3"/>
      <c r="AP37" s="3"/>
      <c r="AQ37" s="3"/>
      <c r="AR37" s="3"/>
      <c r="AS37" s="3"/>
    </row>
    <row r="38" spans="16:45">
      <c r="P38" s="16"/>
      <c r="W38" s="16"/>
      <c r="Y38" s="16"/>
      <c r="Z38" s="16"/>
      <c r="AB38" s="16"/>
      <c r="AC38" s="16"/>
      <c r="AD38" s="16"/>
      <c r="AE38" s="3"/>
      <c r="AF38" s="3"/>
      <c r="AG38" s="3"/>
      <c r="AH38" s="16"/>
      <c r="AI38" s="16"/>
      <c r="AJ38" s="3"/>
      <c r="AK38" s="3"/>
      <c r="AL38" s="56"/>
      <c r="AM38" s="23"/>
      <c r="AN38" s="3"/>
      <c r="AO38" s="3"/>
      <c r="AP38" s="3"/>
      <c r="AQ38" s="3"/>
      <c r="AR38" s="3"/>
      <c r="AS38" s="3"/>
    </row>
    <row r="39" spans="16:45">
      <c r="P39" s="16"/>
      <c r="W39" s="16"/>
      <c r="Y39" s="16"/>
      <c r="Z39" s="16"/>
      <c r="AB39" s="16"/>
      <c r="AC39" s="16"/>
      <c r="AD39" s="16"/>
      <c r="AE39" s="3"/>
      <c r="AF39" s="3"/>
      <c r="AG39" s="3"/>
      <c r="AH39" s="16"/>
      <c r="AI39" s="16"/>
      <c r="AJ39" s="3"/>
      <c r="AK39" s="3"/>
      <c r="AL39" s="56"/>
      <c r="AM39" s="23"/>
      <c r="AN39" s="3"/>
      <c r="AO39" s="3"/>
      <c r="AP39" s="3"/>
      <c r="AQ39" s="3"/>
      <c r="AR39" s="3"/>
      <c r="AS39" s="3"/>
    </row>
    <row r="40" spans="16:45">
      <c r="P40" s="16"/>
      <c r="W40" s="16"/>
      <c r="Y40" s="16"/>
      <c r="Z40" s="16"/>
      <c r="AB40" s="16"/>
      <c r="AC40" s="16"/>
      <c r="AD40" s="16"/>
      <c r="AE40" s="3"/>
      <c r="AF40" s="3"/>
      <c r="AG40" s="3"/>
      <c r="AH40" s="16"/>
      <c r="AI40" s="16"/>
      <c r="AJ40" s="3"/>
      <c r="AK40" s="3"/>
      <c r="AL40" s="56"/>
      <c r="AM40" s="23"/>
      <c r="AN40" s="3"/>
      <c r="AO40" s="3"/>
      <c r="AP40" s="3"/>
      <c r="AQ40" s="3"/>
      <c r="AR40" s="3"/>
      <c r="AS40" s="3"/>
    </row>
    <row r="41" spans="16:45">
      <c r="P41" s="16"/>
      <c r="W41" s="16"/>
      <c r="Y41" s="16"/>
      <c r="Z41" s="16"/>
      <c r="AB41" s="16"/>
      <c r="AC41" s="16"/>
      <c r="AD41" s="16"/>
      <c r="AE41" s="3"/>
      <c r="AF41" s="3"/>
      <c r="AG41" s="3"/>
      <c r="AH41" s="16"/>
      <c r="AI41" s="16"/>
      <c r="AJ41" s="3"/>
      <c r="AK41" s="3"/>
      <c r="AL41" s="56"/>
      <c r="AM41" s="23"/>
      <c r="AN41" s="3"/>
      <c r="AO41" s="3"/>
      <c r="AP41" s="3"/>
      <c r="AQ41" s="3"/>
      <c r="AR41" s="3"/>
      <c r="AS41" s="3"/>
    </row>
    <row r="42" spans="16:45">
      <c r="P42" s="16"/>
      <c r="W42" s="16"/>
      <c r="Y42" s="16"/>
      <c r="Z42" s="16"/>
      <c r="AB42" s="16"/>
      <c r="AC42" s="16"/>
      <c r="AD42" s="16"/>
      <c r="AE42" s="3"/>
      <c r="AF42" s="3"/>
      <c r="AG42" s="3"/>
      <c r="AH42" s="16"/>
      <c r="AI42" s="16"/>
      <c r="AJ42" s="3"/>
      <c r="AK42" s="3"/>
      <c r="AL42" s="56"/>
      <c r="AM42" s="23"/>
      <c r="AN42" s="3"/>
      <c r="AO42" s="3"/>
      <c r="AP42" s="3"/>
      <c r="AQ42" s="3"/>
      <c r="AR42" s="3"/>
      <c r="AS42" s="3"/>
    </row>
    <row r="43" spans="16:45">
      <c r="P43" s="16"/>
      <c r="W43" s="16"/>
      <c r="Y43" s="16"/>
      <c r="Z43" s="16"/>
      <c r="AB43" s="16"/>
      <c r="AC43" s="16"/>
      <c r="AD43" s="16"/>
      <c r="AE43" s="3"/>
      <c r="AF43" s="3"/>
      <c r="AG43" s="3"/>
      <c r="AH43" s="16"/>
      <c r="AI43" s="16"/>
      <c r="AJ43" s="3"/>
      <c r="AK43" s="3"/>
      <c r="AL43" s="56"/>
      <c r="AM43" s="23"/>
      <c r="AN43" s="3"/>
      <c r="AO43" s="3"/>
      <c r="AP43" s="3"/>
      <c r="AQ43" s="3"/>
      <c r="AR43" s="3"/>
      <c r="AS43" s="3"/>
    </row>
    <row r="44" spans="16:45">
      <c r="P44" s="16"/>
      <c r="W44" s="16"/>
      <c r="Y44" s="16"/>
      <c r="Z44" s="16"/>
      <c r="AB44" s="16"/>
      <c r="AC44" s="16"/>
      <c r="AD44" s="16"/>
      <c r="AE44" s="3"/>
      <c r="AF44" s="3"/>
      <c r="AG44" s="3"/>
      <c r="AH44" s="16"/>
      <c r="AI44" s="16"/>
      <c r="AJ44" s="3"/>
      <c r="AK44" s="3"/>
      <c r="AL44" s="56"/>
      <c r="AM44" s="23"/>
      <c r="AN44" s="3"/>
      <c r="AO44" s="3"/>
      <c r="AP44" s="3"/>
      <c r="AQ44" s="3"/>
      <c r="AR44" s="3"/>
      <c r="AS44" s="3"/>
    </row>
    <row r="45" spans="16:45">
      <c r="P45" s="16"/>
      <c r="W45" s="16"/>
      <c r="Y45" s="16"/>
      <c r="Z45" s="16"/>
      <c r="AB45" s="16"/>
      <c r="AC45" s="16"/>
      <c r="AD45" s="16"/>
      <c r="AE45" s="3"/>
      <c r="AF45" s="3"/>
      <c r="AG45" s="3"/>
      <c r="AH45" s="16"/>
      <c r="AI45" s="16"/>
      <c r="AJ45" s="3"/>
      <c r="AK45" s="3"/>
      <c r="AL45" s="56"/>
      <c r="AM45" s="23"/>
      <c r="AN45" s="3"/>
      <c r="AO45" s="3"/>
      <c r="AP45" s="3"/>
      <c r="AQ45" s="3"/>
      <c r="AR45" s="3"/>
      <c r="AS45" s="3"/>
    </row>
    <row r="46" spans="16:45">
      <c r="P46" s="16"/>
      <c r="W46" s="16"/>
      <c r="Y46" s="16"/>
      <c r="Z46" s="16"/>
      <c r="AB46" s="16"/>
      <c r="AC46" s="16"/>
      <c r="AD46" s="16"/>
      <c r="AE46" s="3"/>
      <c r="AF46" s="3"/>
      <c r="AG46" s="3"/>
      <c r="AH46" s="16"/>
      <c r="AI46" s="16"/>
      <c r="AJ46" s="3"/>
      <c r="AK46" s="3"/>
      <c r="AL46" s="56"/>
      <c r="AM46" s="23"/>
      <c r="AN46" s="3"/>
      <c r="AO46" s="3"/>
      <c r="AP46" s="3"/>
      <c r="AQ46" s="3"/>
      <c r="AR46" s="3"/>
      <c r="AS46" s="3"/>
    </row>
    <row r="47" spans="16:45">
      <c r="P47" s="16"/>
      <c r="W47" s="16"/>
      <c r="Y47" s="16"/>
      <c r="Z47" s="16"/>
      <c r="AB47" s="16"/>
      <c r="AC47" s="16"/>
      <c r="AD47" s="16"/>
      <c r="AE47" s="3"/>
      <c r="AF47" s="3"/>
      <c r="AG47" s="3"/>
      <c r="AH47" s="16"/>
      <c r="AI47" s="16"/>
      <c r="AJ47" s="3"/>
      <c r="AK47" s="3"/>
      <c r="AL47" s="56"/>
      <c r="AM47" s="23"/>
      <c r="AN47" s="3"/>
      <c r="AO47" s="3"/>
      <c r="AP47" s="3"/>
      <c r="AQ47" s="3"/>
      <c r="AR47" s="3"/>
      <c r="AS47" s="3"/>
    </row>
    <row r="48" spans="16:45">
      <c r="P48" s="16"/>
      <c r="W48" s="16"/>
      <c r="Y48" s="16"/>
      <c r="Z48" s="16"/>
      <c r="AB48" s="16"/>
      <c r="AC48" s="16"/>
      <c r="AD48" s="16"/>
      <c r="AE48" s="3"/>
      <c r="AF48" s="3"/>
      <c r="AG48" s="3"/>
      <c r="AH48" s="16"/>
      <c r="AI48" s="16"/>
      <c r="AJ48" s="3"/>
      <c r="AK48" s="3"/>
      <c r="AL48" s="56"/>
      <c r="AM48" s="23"/>
      <c r="AN48" s="3"/>
      <c r="AO48" s="3"/>
      <c r="AP48" s="3"/>
      <c r="AQ48" s="3"/>
      <c r="AR48" s="3"/>
      <c r="AS48" s="3"/>
    </row>
    <row r="49" spans="16:45">
      <c r="P49" s="16"/>
      <c r="W49" s="16"/>
      <c r="Y49" s="16"/>
      <c r="Z49" s="16"/>
      <c r="AB49" s="16"/>
      <c r="AC49" s="16"/>
      <c r="AD49" s="16"/>
      <c r="AE49" s="3"/>
      <c r="AF49" s="3"/>
      <c r="AG49" s="3"/>
      <c r="AH49" s="16"/>
      <c r="AI49" s="16"/>
      <c r="AJ49" s="3"/>
      <c r="AK49" s="3"/>
      <c r="AL49" s="56"/>
      <c r="AM49" s="23"/>
      <c r="AN49" s="3"/>
      <c r="AO49" s="3"/>
      <c r="AP49" s="3"/>
      <c r="AQ49" s="3"/>
      <c r="AR49" s="3"/>
      <c r="AS49" s="3"/>
    </row>
    <row r="50" spans="16:45">
      <c r="P50" s="16"/>
      <c r="W50" s="16"/>
      <c r="Y50" s="16"/>
      <c r="Z50" s="16"/>
      <c r="AB50" s="16"/>
      <c r="AC50" s="16"/>
      <c r="AD50" s="16"/>
      <c r="AE50" s="3"/>
      <c r="AF50" s="3"/>
      <c r="AG50" s="3"/>
      <c r="AH50" s="16"/>
      <c r="AI50" s="16"/>
      <c r="AJ50" s="3"/>
      <c r="AK50" s="3"/>
      <c r="AL50" s="56"/>
      <c r="AM50" s="23"/>
      <c r="AN50" s="3"/>
      <c r="AO50" s="3"/>
      <c r="AP50" s="3"/>
      <c r="AQ50" s="3"/>
      <c r="AR50" s="3"/>
      <c r="AS50" s="3"/>
    </row>
    <row r="51" spans="16:45">
      <c r="P51" s="16"/>
      <c r="W51" s="16"/>
      <c r="Y51" s="16"/>
      <c r="Z51" s="16"/>
      <c r="AB51" s="16"/>
      <c r="AC51" s="16"/>
      <c r="AD51" s="16"/>
      <c r="AE51" s="3"/>
      <c r="AF51" s="3"/>
      <c r="AG51" s="3"/>
      <c r="AH51" s="16"/>
      <c r="AI51" s="16"/>
      <c r="AJ51" s="3"/>
      <c r="AK51" s="3"/>
      <c r="AL51" s="56"/>
      <c r="AM51" s="23"/>
      <c r="AN51" s="3"/>
      <c r="AO51" s="3"/>
      <c r="AP51" s="3"/>
      <c r="AQ51" s="3"/>
      <c r="AR51" s="3"/>
      <c r="AS51" s="3"/>
    </row>
    <row r="52" spans="16:45">
      <c r="P52" s="16"/>
      <c r="W52" s="16"/>
      <c r="Y52" s="16"/>
      <c r="Z52" s="16"/>
      <c r="AB52" s="16"/>
      <c r="AC52" s="16"/>
      <c r="AD52" s="16"/>
      <c r="AE52" s="3"/>
      <c r="AF52" s="3"/>
      <c r="AG52" s="3"/>
      <c r="AH52" s="16"/>
      <c r="AI52" s="16"/>
      <c r="AJ52" s="3"/>
      <c r="AK52" s="3"/>
      <c r="AL52" s="56"/>
      <c r="AM52" s="23"/>
      <c r="AN52" s="3"/>
      <c r="AO52" s="3"/>
      <c r="AP52" s="3"/>
      <c r="AQ52" s="3"/>
      <c r="AR52" s="3"/>
      <c r="AS52" s="3"/>
    </row>
    <row r="53" spans="16:45">
      <c r="P53" s="16"/>
      <c r="W53" s="16"/>
      <c r="Y53" s="16"/>
      <c r="Z53" s="16"/>
      <c r="AB53" s="16"/>
      <c r="AC53" s="16"/>
      <c r="AD53" s="16"/>
      <c r="AE53" s="3"/>
      <c r="AF53" s="3"/>
      <c r="AG53" s="3"/>
      <c r="AH53" s="16"/>
      <c r="AI53" s="16"/>
      <c r="AJ53" s="3"/>
      <c r="AK53" s="3"/>
      <c r="AL53" s="56"/>
      <c r="AM53" s="23"/>
      <c r="AN53" s="3"/>
      <c r="AO53" s="3"/>
      <c r="AP53" s="3"/>
      <c r="AQ53" s="3"/>
      <c r="AR53" s="3"/>
      <c r="AS53" s="3"/>
    </row>
    <row r="54" spans="16:45">
      <c r="P54" s="16"/>
      <c r="W54" s="16"/>
      <c r="Y54" s="16"/>
      <c r="Z54" s="16"/>
      <c r="AB54" s="16"/>
      <c r="AC54" s="16"/>
      <c r="AD54" s="16"/>
      <c r="AE54" s="3"/>
      <c r="AF54" s="3"/>
      <c r="AG54" s="3"/>
      <c r="AH54" s="16"/>
      <c r="AI54" s="16"/>
      <c r="AJ54" s="3"/>
      <c r="AK54" s="3"/>
      <c r="AL54" s="56"/>
      <c r="AM54" s="23"/>
      <c r="AN54" s="3"/>
      <c r="AO54" s="3"/>
      <c r="AP54" s="3"/>
      <c r="AQ54" s="3"/>
      <c r="AR54" s="3"/>
      <c r="AS54" s="3"/>
    </row>
    <row r="55" spans="16:45">
      <c r="P55" s="16"/>
      <c r="W55" s="16"/>
      <c r="Y55" s="16"/>
      <c r="Z55" s="16"/>
      <c r="AB55" s="16"/>
      <c r="AC55" s="16"/>
      <c r="AD55" s="16"/>
      <c r="AE55" s="3"/>
      <c r="AF55" s="3"/>
      <c r="AG55" s="3"/>
      <c r="AH55" s="16"/>
      <c r="AI55" s="16"/>
      <c r="AJ55" s="3"/>
      <c r="AK55" s="3"/>
      <c r="AL55" s="56"/>
      <c r="AM55" s="23"/>
      <c r="AN55" s="3"/>
      <c r="AO55" s="3"/>
      <c r="AP55" s="3"/>
      <c r="AQ55" s="3"/>
      <c r="AR55" s="3"/>
      <c r="AS55" s="3"/>
    </row>
    <row r="56" spans="16:45">
      <c r="P56" s="16"/>
      <c r="W56" s="16"/>
      <c r="Y56" s="16"/>
      <c r="Z56" s="16"/>
      <c r="AB56" s="16"/>
      <c r="AC56" s="16"/>
      <c r="AD56" s="16"/>
      <c r="AE56" s="3"/>
      <c r="AF56" s="3"/>
      <c r="AG56" s="3"/>
      <c r="AH56" s="16"/>
      <c r="AI56" s="16"/>
      <c r="AJ56" s="3"/>
      <c r="AK56" s="3"/>
      <c r="AL56" s="56"/>
      <c r="AM56" s="23"/>
      <c r="AN56" s="3"/>
      <c r="AO56" s="3"/>
      <c r="AP56" s="3"/>
      <c r="AQ56" s="3"/>
      <c r="AR56" s="3"/>
      <c r="AS56" s="3"/>
    </row>
    <row r="57" spans="16:45">
      <c r="P57" s="16"/>
      <c r="W57" s="16"/>
      <c r="Y57" s="16"/>
      <c r="Z57" s="16"/>
      <c r="AB57" s="16"/>
      <c r="AC57" s="16"/>
      <c r="AD57" s="16"/>
      <c r="AE57" s="3"/>
      <c r="AF57" s="3"/>
      <c r="AG57" s="3"/>
      <c r="AH57" s="16"/>
      <c r="AI57" s="16"/>
      <c r="AJ57" s="3"/>
      <c r="AK57" s="3"/>
      <c r="AL57" s="56"/>
      <c r="AM57" s="23"/>
      <c r="AN57" s="3"/>
      <c r="AO57" s="3"/>
      <c r="AP57" s="3"/>
      <c r="AQ57" s="3"/>
      <c r="AR57" s="3"/>
      <c r="AS57" s="3"/>
    </row>
    <row r="58" spans="16:45">
      <c r="P58" s="16"/>
      <c r="W58" s="16"/>
      <c r="Y58" s="16"/>
      <c r="Z58" s="16"/>
      <c r="AB58" s="16"/>
      <c r="AC58" s="16"/>
      <c r="AD58" s="16"/>
      <c r="AE58" s="3"/>
      <c r="AF58" s="3"/>
      <c r="AG58" s="3"/>
      <c r="AH58" s="16"/>
      <c r="AI58" s="16"/>
      <c r="AJ58" s="3"/>
      <c r="AK58" s="3"/>
      <c r="AL58" s="56"/>
      <c r="AM58" s="23"/>
      <c r="AN58" s="3"/>
      <c r="AO58" s="3"/>
      <c r="AP58" s="3"/>
      <c r="AQ58" s="3"/>
      <c r="AR58" s="3"/>
      <c r="AS58" s="3"/>
    </row>
    <row r="59" spans="16:45">
      <c r="P59" s="16"/>
      <c r="W59" s="16"/>
      <c r="Y59" s="16"/>
      <c r="Z59" s="16"/>
      <c r="AB59" s="16"/>
      <c r="AC59" s="16"/>
      <c r="AD59" s="16"/>
      <c r="AE59" s="3"/>
      <c r="AF59" s="3"/>
      <c r="AG59" s="3"/>
      <c r="AH59" s="16"/>
      <c r="AI59" s="16"/>
      <c r="AJ59" s="3"/>
      <c r="AK59" s="3"/>
      <c r="AL59" s="56"/>
      <c r="AM59" s="23"/>
      <c r="AN59" s="3"/>
      <c r="AO59" s="3"/>
      <c r="AP59" s="3"/>
      <c r="AQ59" s="3"/>
      <c r="AR59" s="3"/>
      <c r="AS59" s="3"/>
    </row>
    <row r="60" spans="16:45">
      <c r="P60" s="16"/>
      <c r="W60" s="16"/>
      <c r="Y60" s="16"/>
      <c r="Z60" s="16"/>
      <c r="AB60" s="16"/>
      <c r="AC60" s="16"/>
      <c r="AD60" s="16"/>
      <c r="AE60" s="3"/>
      <c r="AF60" s="3"/>
      <c r="AG60" s="3"/>
      <c r="AH60" s="16"/>
      <c r="AI60" s="16"/>
      <c r="AJ60" s="3"/>
      <c r="AK60" s="3"/>
      <c r="AL60" s="56"/>
      <c r="AM60" s="23"/>
      <c r="AN60" s="3"/>
      <c r="AO60" s="3"/>
      <c r="AP60" s="3"/>
      <c r="AQ60" s="3"/>
      <c r="AR60" s="3"/>
      <c r="AS60" s="3"/>
    </row>
    <row r="61" spans="16:45">
      <c r="P61" s="16"/>
      <c r="W61" s="16"/>
      <c r="Y61" s="16"/>
      <c r="Z61" s="16"/>
      <c r="AB61" s="16"/>
      <c r="AC61" s="16"/>
      <c r="AD61" s="16"/>
      <c r="AE61" s="3"/>
      <c r="AF61" s="3"/>
      <c r="AG61" s="3"/>
      <c r="AH61" s="16"/>
      <c r="AI61" s="16"/>
      <c r="AJ61" s="3"/>
      <c r="AK61" s="3"/>
      <c r="AL61" s="56"/>
      <c r="AM61" s="23"/>
      <c r="AN61" s="3"/>
      <c r="AO61" s="3"/>
      <c r="AP61" s="3"/>
      <c r="AQ61" s="3"/>
      <c r="AR61" s="3"/>
      <c r="AS61" s="3"/>
    </row>
    <row r="62" spans="16:45">
      <c r="P62" s="16"/>
      <c r="W62" s="16"/>
      <c r="Y62" s="16"/>
      <c r="Z62" s="16"/>
      <c r="AB62" s="16"/>
      <c r="AC62" s="16"/>
      <c r="AD62" s="16"/>
      <c r="AE62" s="3"/>
      <c r="AF62" s="3"/>
      <c r="AG62" s="3"/>
      <c r="AH62" s="16"/>
      <c r="AI62" s="16"/>
      <c r="AJ62" s="3"/>
      <c r="AK62" s="3"/>
      <c r="AL62" s="56"/>
      <c r="AM62" s="23"/>
      <c r="AN62" s="3"/>
      <c r="AO62" s="3"/>
      <c r="AP62" s="3"/>
      <c r="AQ62" s="3"/>
      <c r="AR62" s="3"/>
      <c r="AS62" s="3"/>
    </row>
    <row r="63" spans="16:45">
      <c r="P63" s="16"/>
      <c r="W63" s="16"/>
      <c r="Y63" s="16"/>
      <c r="Z63" s="16"/>
      <c r="AB63" s="16"/>
      <c r="AC63" s="16"/>
      <c r="AD63" s="16"/>
      <c r="AE63" s="3"/>
      <c r="AF63" s="3"/>
      <c r="AG63" s="3"/>
      <c r="AH63" s="16"/>
      <c r="AI63" s="16"/>
      <c r="AJ63" s="3"/>
      <c r="AK63" s="3"/>
      <c r="AL63" s="56"/>
      <c r="AM63" s="23"/>
      <c r="AN63" s="3"/>
      <c r="AO63" s="3"/>
      <c r="AP63" s="3"/>
      <c r="AQ63" s="3"/>
      <c r="AR63" s="3"/>
      <c r="AS63" s="3"/>
    </row>
    <row r="64" spans="16:45">
      <c r="P64" s="16"/>
      <c r="W64" s="16"/>
      <c r="Y64" s="16"/>
      <c r="Z64" s="16"/>
      <c r="AB64" s="16"/>
      <c r="AC64" s="16"/>
      <c r="AD64" s="16"/>
      <c r="AE64" s="3"/>
      <c r="AF64" s="3"/>
      <c r="AG64" s="3"/>
      <c r="AH64" s="16"/>
      <c r="AI64" s="16"/>
      <c r="AJ64" s="3"/>
      <c r="AK64" s="3"/>
      <c r="AL64" s="56"/>
      <c r="AM64" s="23"/>
      <c r="AN64" s="3"/>
      <c r="AO64" s="3"/>
      <c r="AP64" s="3"/>
      <c r="AQ64" s="3"/>
      <c r="AR64" s="3"/>
      <c r="AS64" s="3"/>
    </row>
    <row r="65" spans="16:47">
      <c r="P65" s="16"/>
      <c r="W65" s="16"/>
      <c r="Y65" s="16"/>
      <c r="Z65" s="16"/>
      <c r="AB65" s="16"/>
      <c r="AC65" s="16"/>
      <c r="AD65" s="16"/>
      <c r="AE65" s="3"/>
      <c r="AF65" s="3"/>
      <c r="AG65" s="3"/>
      <c r="AH65" s="16"/>
      <c r="AI65" s="16"/>
      <c r="AJ65" s="3"/>
      <c r="AK65" s="3"/>
      <c r="AL65" s="56"/>
      <c r="AM65" s="23"/>
      <c r="AN65" s="3"/>
      <c r="AO65" s="3"/>
      <c r="AP65" s="3"/>
      <c r="AQ65" s="3"/>
      <c r="AR65" s="3"/>
      <c r="AS65" s="3"/>
    </row>
    <row r="66" spans="16:47">
      <c r="P66" s="16"/>
      <c r="W66" s="16"/>
      <c r="Y66" s="16"/>
      <c r="Z66" s="16"/>
      <c r="AB66" s="16"/>
      <c r="AC66" s="16"/>
      <c r="AD66" s="16"/>
      <c r="AE66" s="3"/>
      <c r="AF66" s="3"/>
      <c r="AG66" s="3"/>
      <c r="AH66" s="16"/>
      <c r="AI66" s="16"/>
      <c r="AJ66" s="3"/>
      <c r="AK66" s="3"/>
      <c r="AL66" s="56"/>
      <c r="AM66" s="23"/>
      <c r="AN66" s="3"/>
      <c r="AO66" s="3"/>
      <c r="AP66" s="3"/>
      <c r="AQ66" s="3"/>
      <c r="AR66" s="3"/>
      <c r="AS66" s="3"/>
    </row>
    <row r="67" spans="16:47">
      <c r="P67" s="16"/>
      <c r="W67" s="16"/>
      <c r="Y67" s="16"/>
      <c r="Z67" s="16"/>
      <c r="AB67" s="16"/>
      <c r="AC67" s="16"/>
      <c r="AD67" s="16"/>
      <c r="AE67" s="3"/>
      <c r="AF67" s="3"/>
      <c r="AG67" s="3"/>
      <c r="AH67" s="16"/>
      <c r="AI67" s="16"/>
      <c r="AJ67" s="3"/>
      <c r="AK67" s="3"/>
      <c r="AL67" s="56"/>
      <c r="AM67" s="23"/>
      <c r="AN67" s="3"/>
      <c r="AO67" s="3"/>
      <c r="AP67" s="3"/>
      <c r="AQ67" s="3"/>
      <c r="AR67" s="3"/>
      <c r="AS67" s="3"/>
    </row>
    <row r="68" spans="16:47">
      <c r="P68" s="16"/>
      <c r="W68" s="16"/>
      <c r="Y68" s="16"/>
      <c r="Z68" s="16"/>
      <c r="AB68" s="16"/>
      <c r="AC68" s="16"/>
      <c r="AD68" s="16"/>
      <c r="AE68" s="3"/>
      <c r="AF68" s="3"/>
      <c r="AG68" s="3"/>
      <c r="AH68" s="16"/>
      <c r="AI68" s="16"/>
      <c r="AJ68" s="3"/>
      <c r="AK68" s="3"/>
      <c r="AL68" s="56"/>
      <c r="AM68" s="23"/>
      <c r="AN68" s="3"/>
      <c r="AO68" s="3"/>
      <c r="AP68" s="3"/>
      <c r="AQ68" s="3"/>
      <c r="AR68" s="3"/>
      <c r="AS68" s="3"/>
    </row>
    <row r="69" spans="16:47">
      <c r="P69" s="16"/>
      <c r="W69" s="16"/>
      <c r="Y69" s="16"/>
      <c r="Z69" s="16"/>
      <c r="AB69" s="16"/>
      <c r="AC69" s="16"/>
      <c r="AD69" s="16"/>
      <c r="AE69" s="3"/>
      <c r="AF69" s="3"/>
      <c r="AG69" s="3"/>
      <c r="AH69" s="16"/>
      <c r="AI69" s="16"/>
      <c r="AJ69" s="3"/>
      <c r="AK69" s="3"/>
      <c r="AL69" s="56"/>
      <c r="AM69" s="23"/>
      <c r="AN69" s="3"/>
      <c r="AO69" s="3"/>
      <c r="AP69" s="3"/>
      <c r="AQ69" s="3"/>
      <c r="AR69" s="3"/>
      <c r="AS69" s="3"/>
    </row>
    <row r="70" spans="16:47">
      <c r="P70" s="16"/>
      <c r="W70" s="16"/>
      <c r="Y70" s="16"/>
      <c r="Z70" s="16"/>
      <c r="AB70" s="16"/>
      <c r="AC70" s="16"/>
      <c r="AD70" s="16"/>
      <c r="AE70" s="3"/>
      <c r="AF70" s="3"/>
      <c r="AG70" s="3"/>
      <c r="AH70" s="16"/>
      <c r="AI70" s="16"/>
      <c r="AJ70" s="3"/>
      <c r="AK70" s="3"/>
      <c r="AL70" s="56"/>
      <c r="AM70" s="23"/>
      <c r="AN70" s="3"/>
      <c r="AO70" s="3"/>
      <c r="AP70" s="3"/>
      <c r="AQ70" s="3"/>
      <c r="AR70" s="3"/>
      <c r="AS70" s="3"/>
    </row>
    <row r="71" spans="16:47">
      <c r="P71" s="16"/>
      <c r="W71" s="16"/>
      <c r="Y71" s="16"/>
      <c r="Z71" s="16"/>
      <c r="AB71" s="16"/>
      <c r="AC71" s="16"/>
      <c r="AD71" s="16"/>
      <c r="AE71" s="3"/>
      <c r="AF71" s="3"/>
      <c r="AG71" s="3"/>
      <c r="AH71" s="16"/>
      <c r="AI71" s="16"/>
      <c r="AJ71" s="3"/>
      <c r="AK71" s="3"/>
      <c r="AL71" s="56"/>
      <c r="AM71" s="23"/>
      <c r="AN71" s="3"/>
      <c r="AO71" s="3"/>
      <c r="AP71" s="3"/>
      <c r="AQ71" s="3"/>
      <c r="AR71" s="3"/>
      <c r="AS71" s="3"/>
    </row>
    <row r="72" spans="16:47">
      <c r="P72" s="16"/>
      <c r="W72" s="16"/>
      <c r="Y72" s="16"/>
      <c r="Z72" s="16"/>
      <c r="AB72" s="16"/>
      <c r="AC72" s="16"/>
      <c r="AD72" s="16"/>
      <c r="AE72" s="3"/>
      <c r="AF72" s="3"/>
      <c r="AG72" s="3"/>
      <c r="AH72" s="16"/>
      <c r="AI72" s="16"/>
      <c r="AJ72" s="3"/>
      <c r="AK72" s="3"/>
      <c r="AL72" s="56"/>
      <c r="AM72" s="23"/>
      <c r="AN72" s="3"/>
      <c r="AO72" s="3"/>
      <c r="AP72" s="3"/>
      <c r="AQ72" s="3"/>
      <c r="AR72" s="3"/>
      <c r="AS72" s="3"/>
    </row>
    <row r="73" spans="16:47">
      <c r="P73" s="16"/>
      <c r="W73" s="16"/>
      <c r="Y73" s="16"/>
      <c r="Z73" s="16"/>
      <c r="AB73" s="16"/>
      <c r="AC73" s="16"/>
      <c r="AD73" s="16"/>
      <c r="AE73" s="3"/>
      <c r="AF73" s="3"/>
      <c r="AG73" s="3"/>
      <c r="AH73" s="16"/>
      <c r="AI73" s="16"/>
      <c r="AJ73" s="3"/>
      <c r="AK73" s="3"/>
      <c r="AL73" s="56"/>
      <c r="AM73" s="23"/>
      <c r="AN73" s="3"/>
      <c r="AO73" s="3"/>
      <c r="AP73" s="3"/>
      <c r="AQ73" s="3"/>
      <c r="AR73" s="3"/>
      <c r="AS73" s="3"/>
    </row>
    <row r="74" spans="16:47">
      <c r="P74" s="16"/>
      <c r="W74" s="16"/>
      <c r="Y74" s="16"/>
      <c r="Z74" s="16"/>
      <c r="AB74" s="16"/>
      <c r="AC74" s="16"/>
      <c r="AD74" s="16"/>
      <c r="AE74" s="3"/>
      <c r="AF74" s="3"/>
      <c r="AG74" s="3"/>
      <c r="AH74" s="16"/>
      <c r="AI74" s="16"/>
      <c r="AJ74" s="3"/>
      <c r="AK74" s="3"/>
      <c r="AL74" s="56"/>
      <c r="AM74" s="23"/>
      <c r="AN74" s="3"/>
      <c r="AO74" s="3"/>
      <c r="AP74" s="3"/>
      <c r="AQ74" s="3"/>
      <c r="AR74" s="3"/>
      <c r="AS74" s="3"/>
    </row>
    <row r="75" spans="16:47">
      <c r="P75" s="16"/>
      <c r="W75" s="16"/>
      <c r="Y75" s="16"/>
      <c r="Z75" s="16"/>
      <c r="AB75" s="16"/>
      <c r="AC75" s="16"/>
      <c r="AD75" s="16"/>
      <c r="AE75" s="3"/>
      <c r="AF75" s="3"/>
      <c r="AG75" s="3"/>
      <c r="AH75" s="16"/>
      <c r="AI75" s="16"/>
      <c r="AJ75" s="3"/>
      <c r="AK75" s="3"/>
      <c r="AL75" s="56"/>
      <c r="AM75" s="23"/>
      <c r="AN75" s="3"/>
      <c r="AO75" s="3"/>
      <c r="AP75" s="3"/>
      <c r="AQ75" s="3"/>
      <c r="AR75" s="3"/>
      <c r="AS75" s="3"/>
    </row>
    <row r="76" spans="16:47">
      <c r="P76" s="16"/>
      <c r="W76" s="16"/>
      <c r="Y76" s="16"/>
      <c r="Z76" s="16"/>
      <c r="AB76" s="16"/>
      <c r="AC76" s="16"/>
      <c r="AD76" s="16"/>
      <c r="AE76" s="3"/>
      <c r="AF76" s="3"/>
      <c r="AG76" s="3"/>
      <c r="AH76" s="16"/>
      <c r="AI76" s="16"/>
      <c r="AJ76" s="3"/>
      <c r="AK76" s="3"/>
      <c r="AL76" s="56"/>
      <c r="AM76" s="23"/>
      <c r="AN76" s="3"/>
      <c r="AO76" s="3"/>
      <c r="AP76" s="3"/>
      <c r="AQ76" s="3"/>
      <c r="AR76" s="3"/>
      <c r="AS76" s="3"/>
    </row>
    <row r="77" spans="16:47">
      <c r="P77" s="16"/>
      <c r="W77" s="16"/>
      <c r="Y77" s="16"/>
      <c r="Z77" s="16"/>
      <c r="AB77" s="16"/>
      <c r="AC77" s="16"/>
      <c r="AD77" s="16"/>
      <c r="AE77" s="3"/>
      <c r="AF77" s="3"/>
      <c r="AG77" s="3"/>
      <c r="AH77" s="16"/>
      <c r="AI77" s="16"/>
      <c r="AJ77" s="3"/>
      <c r="AK77" s="3"/>
      <c r="AL77" s="56"/>
      <c r="AM77" s="23"/>
      <c r="AN77" s="3"/>
      <c r="AO77" s="3"/>
      <c r="AP77" s="3"/>
      <c r="AQ77" s="3"/>
      <c r="AR77" s="3"/>
      <c r="AS77" s="3"/>
    </row>
    <row r="78" spans="16:47">
      <c r="P78" s="16"/>
      <c r="W78" s="16"/>
      <c r="Y78" s="16"/>
      <c r="Z78" s="16"/>
      <c r="AB78" s="16"/>
      <c r="AC78" s="16"/>
      <c r="AD78" s="16"/>
      <c r="AE78" s="3"/>
      <c r="AF78" s="3"/>
      <c r="AG78" s="3"/>
      <c r="AH78" s="16"/>
      <c r="AI78" s="16"/>
      <c r="AJ78" s="3"/>
      <c r="AK78" s="3"/>
      <c r="AL78" s="56"/>
      <c r="AM78" s="23"/>
      <c r="AN78" s="3"/>
      <c r="AO78" s="3"/>
      <c r="AP78" s="3"/>
      <c r="AQ78" s="3"/>
      <c r="AR78" s="3"/>
      <c r="AS78" s="3"/>
    </row>
    <row r="79" spans="16:47">
      <c r="P79" s="16"/>
      <c r="W79" s="16"/>
      <c r="Y79" s="16"/>
      <c r="Z79" s="16"/>
      <c r="AB79" s="16"/>
      <c r="AC79" s="16"/>
      <c r="AD79" s="16"/>
      <c r="AE79" s="3"/>
      <c r="AF79" s="3"/>
      <c r="AG79" s="3"/>
      <c r="AH79" s="16"/>
      <c r="AI79" s="16"/>
      <c r="AJ79" s="3"/>
      <c r="AK79" s="3"/>
      <c r="AL79" s="56"/>
      <c r="AM79" s="23"/>
      <c r="AN79" s="3"/>
      <c r="AO79" s="3"/>
      <c r="AP79" s="3"/>
      <c r="AQ79" s="3"/>
      <c r="AR79" s="3"/>
      <c r="AS79" s="3"/>
    </row>
    <row r="80" spans="16:47">
      <c r="P80" s="16"/>
      <c r="W80" s="16"/>
      <c r="Y80" s="16"/>
      <c r="Z80" s="16"/>
      <c r="AB80" s="16"/>
      <c r="AC80" s="16"/>
      <c r="AD80" s="16"/>
      <c r="AE80" s="3"/>
      <c r="AF80" s="3"/>
      <c r="AG80" s="3"/>
      <c r="AH80" s="16"/>
      <c r="AI80" s="16"/>
      <c r="AJ80" s="3"/>
      <c r="AK80" s="3"/>
      <c r="AL80" s="56"/>
      <c r="AM80" s="23"/>
      <c r="AN80" s="3"/>
      <c r="AO80" s="3"/>
      <c r="AP80" s="3"/>
      <c r="AQ80" s="3"/>
      <c r="AR80" s="3"/>
      <c r="AS80" s="3"/>
      <c r="AU80" s="23"/>
    </row>
    <row r="81" spans="16:47">
      <c r="P81" s="16"/>
      <c r="W81" s="16"/>
      <c r="Y81" s="16"/>
      <c r="Z81" s="16"/>
      <c r="AB81" s="16"/>
      <c r="AC81" s="16"/>
      <c r="AD81" s="16"/>
      <c r="AE81" s="3"/>
      <c r="AF81" s="3"/>
      <c r="AG81" s="3"/>
      <c r="AH81" s="16"/>
      <c r="AI81" s="16"/>
      <c r="AJ81" s="3"/>
      <c r="AK81" s="3"/>
      <c r="AL81" s="56"/>
      <c r="AM81" s="23"/>
      <c r="AN81" s="3"/>
      <c r="AO81" s="3"/>
      <c r="AP81" s="3"/>
      <c r="AQ81" s="3"/>
      <c r="AR81" s="3"/>
      <c r="AS81" s="3"/>
      <c r="AU81" s="23"/>
    </row>
    <row r="82" spans="16:47" ht="12.75" customHeight="1">
      <c r="P82" s="16"/>
      <c r="W82" s="16"/>
      <c r="Y82" s="16"/>
      <c r="Z82" s="16"/>
      <c r="AB82" s="16"/>
      <c r="AC82" s="16"/>
      <c r="AD82" s="16"/>
      <c r="AE82" s="3"/>
      <c r="AF82" s="3"/>
      <c r="AG82" s="3"/>
      <c r="AH82" s="16"/>
      <c r="AI82" s="16"/>
      <c r="AJ82" s="3"/>
      <c r="AK82" s="3"/>
      <c r="AL82" s="56"/>
      <c r="AM82" s="23"/>
      <c r="AN82" s="3"/>
      <c r="AO82" s="3"/>
      <c r="AP82" s="3"/>
      <c r="AQ82" s="3"/>
      <c r="AR82" s="3"/>
      <c r="AS82" s="3"/>
      <c r="AU82" s="23"/>
    </row>
    <row r="83" spans="16:47">
      <c r="P83" s="16"/>
      <c r="W83" s="16"/>
      <c r="Y83" s="16"/>
      <c r="Z83" s="16"/>
      <c r="AB83" s="16"/>
      <c r="AC83" s="16"/>
      <c r="AD83" s="16"/>
      <c r="AE83" s="3"/>
      <c r="AF83" s="3"/>
      <c r="AG83" s="3"/>
      <c r="AH83" s="16"/>
      <c r="AI83" s="16"/>
      <c r="AJ83" s="3"/>
      <c r="AK83" s="3"/>
      <c r="AL83" s="56"/>
      <c r="AM83" s="23"/>
      <c r="AN83" s="3"/>
      <c r="AO83" s="3"/>
      <c r="AP83" s="3"/>
      <c r="AQ83" s="3"/>
      <c r="AR83" s="3"/>
      <c r="AS83" s="3"/>
      <c r="AU83" s="23"/>
    </row>
    <row r="84" spans="16:47">
      <c r="P84" s="16"/>
      <c r="W84" s="16"/>
      <c r="Y84" s="16"/>
      <c r="Z84" s="16"/>
      <c r="AB84" s="16"/>
      <c r="AC84" s="16"/>
      <c r="AD84" s="16"/>
      <c r="AE84" s="3"/>
      <c r="AF84" s="3"/>
      <c r="AG84" s="3"/>
      <c r="AH84" s="16"/>
      <c r="AI84" s="16"/>
      <c r="AJ84" s="3"/>
      <c r="AK84" s="3"/>
      <c r="AL84" s="56"/>
      <c r="AM84" s="23"/>
      <c r="AN84" s="3"/>
      <c r="AO84" s="3"/>
      <c r="AP84" s="3"/>
      <c r="AQ84" s="3"/>
      <c r="AR84" s="3"/>
      <c r="AS84" s="3"/>
      <c r="AU84" s="23"/>
    </row>
    <row r="85" spans="16:47">
      <c r="P85" s="16"/>
      <c r="W85" s="16"/>
      <c r="Y85" s="16"/>
      <c r="Z85" s="16"/>
      <c r="AB85" s="16"/>
      <c r="AC85" s="16"/>
      <c r="AD85" s="16"/>
      <c r="AE85" s="3"/>
      <c r="AF85" s="3"/>
      <c r="AG85" s="3"/>
      <c r="AH85" s="16"/>
      <c r="AI85" s="16"/>
      <c r="AJ85" s="3"/>
      <c r="AK85" s="3"/>
      <c r="AL85" s="56"/>
      <c r="AM85" s="23"/>
      <c r="AN85" s="3"/>
      <c r="AO85" s="3"/>
      <c r="AP85" s="3"/>
      <c r="AQ85" s="3"/>
      <c r="AR85" s="3"/>
      <c r="AS85" s="3"/>
      <c r="AU85" s="23"/>
    </row>
    <row r="86" spans="16:47">
      <c r="P86" s="16"/>
      <c r="W86" s="16"/>
      <c r="Y86" s="16"/>
      <c r="Z86" s="16"/>
      <c r="AB86" s="16"/>
      <c r="AC86" s="16"/>
      <c r="AD86" s="16"/>
      <c r="AE86" s="3"/>
      <c r="AF86" s="3"/>
      <c r="AG86" s="3"/>
      <c r="AH86" s="16"/>
      <c r="AI86" s="16"/>
      <c r="AJ86" s="3"/>
      <c r="AK86" s="3"/>
      <c r="AL86" s="56"/>
      <c r="AM86" s="23"/>
      <c r="AN86" s="3"/>
      <c r="AO86" s="3"/>
      <c r="AP86" s="3"/>
      <c r="AQ86" s="3"/>
      <c r="AR86" s="3"/>
      <c r="AS86" s="3"/>
      <c r="AU86" s="23"/>
    </row>
    <row r="87" spans="16:47">
      <c r="P87" s="16"/>
      <c r="W87" s="16"/>
      <c r="Y87" s="16"/>
      <c r="Z87" s="16"/>
      <c r="AB87" s="16"/>
      <c r="AC87" s="16"/>
      <c r="AD87" s="16"/>
      <c r="AE87" s="3"/>
      <c r="AF87" s="3"/>
      <c r="AG87" s="3"/>
      <c r="AH87" s="16"/>
      <c r="AI87" s="16"/>
      <c r="AJ87" s="3"/>
      <c r="AK87" s="3"/>
      <c r="AL87" s="56"/>
      <c r="AM87" s="23"/>
      <c r="AN87" s="3"/>
      <c r="AO87" s="3"/>
      <c r="AP87" s="3"/>
      <c r="AQ87" s="3"/>
      <c r="AR87" s="3"/>
      <c r="AS87" s="3"/>
      <c r="AU87" s="23"/>
    </row>
    <row r="88" spans="16:47">
      <c r="P88" s="16"/>
      <c r="W88" s="16"/>
      <c r="Y88" s="16"/>
      <c r="Z88" s="16"/>
      <c r="AB88" s="16"/>
      <c r="AC88" s="16"/>
      <c r="AD88" s="16"/>
      <c r="AE88" s="3"/>
      <c r="AF88" s="3"/>
      <c r="AG88" s="3"/>
      <c r="AH88" s="16"/>
      <c r="AI88" s="16"/>
      <c r="AJ88" s="3"/>
      <c r="AK88" s="3"/>
      <c r="AL88" s="56"/>
      <c r="AM88" s="23"/>
      <c r="AN88" s="3"/>
      <c r="AO88" s="3"/>
      <c r="AP88" s="3"/>
      <c r="AQ88" s="3"/>
      <c r="AR88" s="3"/>
      <c r="AS88" s="3"/>
      <c r="AU88" s="23"/>
    </row>
    <row r="89" spans="16:47">
      <c r="P89" s="16"/>
      <c r="W89" s="16"/>
      <c r="Y89" s="16"/>
      <c r="Z89" s="16"/>
      <c r="AB89" s="16"/>
      <c r="AC89" s="16"/>
      <c r="AD89" s="16"/>
      <c r="AE89" s="3"/>
      <c r="AF89" s="3"/>
      <c r="AG89" s="3"/>
      <c r="AH89" s="16"/>
      <c r="AI89" s="16"/>
      <c r="AJ89" s="3"/>
      <c r="AK89" s="3"/>
      <c r="AL89" s="56"/>
      <c r="AM89" s="23"/>
      <c r="AN89" s="3"/>
      <c r="AO89" s="3"/>
      <c r="AP89" s="3"/>
      <c r="AQ89" s="3"/>
      <c r="AR89" s="3"/>
      <c r="AS89" s="3"/>
      <c r="AU89" s="23"/>
    </row>
    <row r="90" spans="16:47">
      <c r="P90" s="16"/>
      <c r="W90" s="16"/>
      <c r="Y90" s="16"/>
      <c r="Z90" s="16"/>
      <c r="AB90" s="16"/>
      <c r="AC90" s="16"/>
      <c r="AD90" s="16"/>
      <c r="AE90" s="3"/>
      <c r="AF90" s="3"/>
      <c r="AG90" s="3"/>
      <c r="AH90" s="16"/>
      <c r="AI90" s="16"/>
      <c r="AJ90" s="3"/>
      <c r="AK90" s="3"/>
      <c r="AL90" s="56"/>
      <c r="AM90" s="23"/>
      <c r="AN90" s="3"/>
      <c r="AO90" s="3"/>
      <c r="AP90" s="3"/>
      <c r="AQ90" s="3"/>
      <c r="AR90" s="3"/>
      <c r="AS90" s="3"/>
      <c r="AU90" s="23"/>
    </row>
    <row r="91" spans="16:47">
      <c r="P91" s="16"/>
      <c r="W91" s="16"/>
      <c r="Y91" s="16"/>
      <c r="Z91" s="16"/>
      <c r="AB91" s="16"/>
      <c r="AC91" s="16"/>
      <c r="AD91" s="16"/>
      <c r="AE91" s="3"/>
      <c r="AF91" s="3"/>
      <c r="AG91" s="3"/>
      <c r="AH91" s="16"/>
      <c r="AI91" s="16"/>
      <c r="AJ91" s="3"/>
      <c r="AK91" s="3"/>
      <c r="AL91" s="56"/>
      <c r="AM91" s="23"/>
      <c r="AN91" s="3"/>
      <c r="AO91" s="3"/>
      <c r="AP91" s="3"/>
      <c r="AQ91" s="3"/>
      <c r="AR91" s="3"/>
      <c r="AS91" s="3"/>
      <c r="AU91" s="23"/>
    </row>
    <row r="92" spans="16:47">
      <c r="P92" s="16"/>
      <c r="W92" s="16"/>
      <c r="Y92" s="16"/>
      <c r="Z92" s="16"/>
      <c r="AB92" s="16"/>
      <c r="AC92" s="16"/>
      <c r="AD92" s="16"/>
      <c r="AE92" s="3"/>
      <c r="AF92" s="3"/>
      <c r="AG92" s="3"/>
      <c r="AH92" s="16"/>
      <c r="AI92" s="16"/>
      <c r="AJ92" s="3"/>
      <c r="AK92" s="3"/>
      <c r="AL92" s="56"/>
      <c r="AM92" s="23"/>
      <c r="AN92" s="3"/>
      <c r="AO92" s="3"/>
      <c r="AP92" s="3"/>
      <c r="AQ92" s="3"/>
      <c r="AR92" s="3"/>
      <c r="AS92" s="3"/>
      <c r="AU92" s="23"/>
    </row>
    <row r="93" spans="16:47">
      <c r="P93" s="16"/>
      <c r="W93" s="16"/>
      <c r="Y93" s="16"/>
      <c r="Z93" s="16"/>
      <c r="AB93" s="16"/>
      <c r="AC93" s="16"/>
      <c r="AD93" s="16"/>
      <c r="AE93" s="3"/>
      <c r="AF93" s="3"/>
      <c r="AG93" s="3"/>
      <c r="AH93" s="16"/>
      <c r="AI93" s="16"/>
      <c r="AJ93" s="3"/>
      <c r="AK93" s="3"/>
      <c r="AL93" s="56"/>
      <c r="AM93" s="23"/>
      <c r="AN93" s="3"/>
      <c r="AO93" s="3"/>
      <c r="AP93" s="3"/>
      <c r="AQ93" s="3"/>
      <c r="AR93" s="3"/>
      <c r="AS93" s="3"/>
      <c r="AU93" s="23"/>
    </row>
    <row r="94" spans="16:47">
      <c r="P94" s="16"/>
      <c r="W94" s="16"/>
      <c r="Y94" s="16"/>
      <c r="Z94" s="16"/>
      <c r="AB94" s="16"/>
      <c r="AC94" s="16"/>
      <c r="AD94" s="16"/>
      <c r="AE94" s="3"/>
      <c r="AF94" s="3"/>
      <c r="AG94" s="3"/>
      <c r="AH94" s="16"/>
      <c r="AI94" s="16"/>
      <c r="AJ94" s="3"/>
      <c r="AK94" s="3"/>
      <c r="AL94" s="56"/>
      <c r="AM94" s="23"/>
      <c r="AN94" s="3"/>
      <c r="AO94" s="3"/>
      <c r="AP94" s="3"/>
      <c r="AQ94" s="3"/>
      <c r="AR94" s="3"/>
      <c r="AS94" s="3"/>
      <c r="AU94" s="23"/>
    </row>
    <row r="95" spans="16:47">
      <c r="P95" s="16"/>
      <c r="W95" s="16"/>
      <c r="Y95" s="16"/>
      <c r="Z95" s="16"/>
      <c r="AB95" s="16"/>
      <c r="AC95" s="16"/>
      <c r="AD95" s="16"/>
      <c r="AE95" s="3"/>
      <c r="AF95" s="3"/>
      <c r="AG95" s="3"/>
      <c r="AH95" s="16"/>
      <c r="AI95" s="16"/>
      <c r="AJ95" s="3"/>
      <c r="AK95" s="3"/>
      <c r="AL95" s="56"/>
      <c r="AM95" s="23"/>
      <c r="AN95" s="3"/>
      <c r="AO95" s="3"/>
      <c r="AP95" s="3"/>
      <c r="AQ95" s="3"/>
      <c r="AR95" s="3"/>
      <c r="AS95" s="3"/>
      <c r="AU95" s="23"/>
    </row>
    <row r="96" spans="16:47">
      <c r="P96" s="16"/>
      <c r="W96" s="16"/>
      <c r="Y96" s="16"/>
      <c r="Z96" s="16"/>
      <c r="AB96" s="16"/>
      <c r="AC96" s="16"/>
      <c r="AD96" s="16"/>
      <c r="AE96" s="3"/>
      <c r="AF96" s="3"/>
      <c r="AG96" s="3"/>
      <c r="AH96" s="16"/>
      <c r="AI96" s="16"/>
      <c r="AJ96" s="3"/>
      <c r="AK96" s="3"/>
      <c r="AL96" s="56"/>
      <c r="AM96" s="23"/>
      <c r="AN96" s="3"/>
      <c r="AO96" s="3"/>
      <c r="AP96" s="3"/>
      <c r="AQ96" s="3"/>
      <c r="AR96" s="3"/>
      <c r="AS96" s="3"/>
      <c r="AU96" s="23"/>
    </row>
    <row r="97" spans="16:47">
      <c r="P97" s="16"/>
      <c r="W97" s="16"/>
      <c r="Y97" s="16"/>
      <c r="Z97" s="16"/>
      <c r="AB97" s="16"/>
      <c r="AC97" s="16"/>
      <c r="AD97" s="16"/>
      <c r="AE97" s="3"/>
      <c r="AF97" s="3"/>
      <c r="AG97" s="3"/>
      <c r="AH97" s="16"/>
      <c r="AI97" s="16"/>
      <c r="AJ97" s="3"/>
      <c r="AK97" s="3"/>
      <c r="AL97" s="56"/>
      <c r="AM97" s="23"/>
      <c r="AN97" s="3"/>
      <c r="AO97" s="3"/>
      <c r="AP97" s="3"/>
      <c r="AQ97" s="3"/>
      <c r="AR97" s="3"/>
      <c r="AS97" s="3"/>
      <c r="AU97" s="23"/>
    </row>
    <row r="98" spans="16:47">
      <c r="P98" s="16"/>
      <c r="W98" s="16"/>
      <c r="Y98" s="16"/>
      <c r="Z98" s="16"/>
      <c r="AB98" s="16"/>
      <c r="AC98" s="16"/>
      <c r="AD98" s="16"/>
      <c r="AE98" s="3"/>
      <c r="AF98" s="3"/>
      <c r="AG98" s="3"/>
      <c r="AH98" s="16"/>
      <c r="AI98" s="16"/>
      <c r="AJ98" s="3"/>
      <c r="AK98" s="3"/>
      <c r="AL98" s="56"/>
      <c r="AM98" s="23"/>
      <c r="AN98" s="3"/>
      <c r="AO98" s="3"/>
      <c r="AP98" s="3"/>
      <c r="AQ98" s="3"/>
      <c r="AR98" s="3"/>
      <c r="AS98" s="3"/>
      <c r="AU98" s="23"/>
    </row>
    <row r="99" spans="16:47">
      <c r="P99" s="16"/>
      <c r="W99" s="16"/>
      <c r="Y99" s="16"/>
      <c r="Z99" s="16"/>
      <c r="AB99" s="16"/>
      <c r="AC99" s="16"/>
      <c r="AD99" s="16"/>
      <c r="AE99" s="3"/>
      <c r="AF99" s="3"/>
      <c r="AG99" s="3"/>
      <c r="AH99" s="16"/>
      <c r="AI99" s="16"/>
      <c r="AJ99" s="3"/>
      <c r="AK99" s="3"/>
      <c r="AL99" s="56"/>
      <c r="AM99" s="23"/>
      <c r="AN99" s="3"/>
      <c r="AO99" s="3"/>
      <c r="AP99" s="3"/>
      <c r="AQ99" s="3"/>
      <c r="AR99" s="3"/>
      <c r="AS99" s="3"/>
      <c r="AU99" s="23"/>
    </row>
    <row r="100" spans="16:47">
      <c r="P100" s="16"/>
      <c r="W100" s="16"/>
      <c r="Y100" s="16"/>
      <c r="Z100" s="16"/>
      <c r="AB100" s="16"/>
      <c r="AC100" s="16"/>
      <c r="AD100" s="16"/>
      <c r="AE100" s="3"/>
      <c r="AF100" s="3"/>
      <c r="AG100" s="3"/>
      <c r="AH100" s="16"/>
      <c r="AI100" s="16"/>
      <c r="AJ100" s="3"/>
      <c r="AK100" s="3"/>
      <c r="AL100" s="56"/>
      <c r="AM100" s="23"/>
      <c r="AN100" s="3"/>
      <c r="AO100" s="3"/>
      <c r="AP100" s="3"/>
      <c r="AQ100" s="3"/>
      <c r="AR100" s="3"/>
      <c r="AS100" s="3"/>
      <c r="AU100" s="23"/>
    </row>
    <row r="101" spans="16:47">
      <c r="P101" s="16"/>
      <c r="W101" s="16"/>
      <c r="Y101" s="16"/>
      <c r="Z101" s="16"/>
      <c r="AB101" s="16"/>
      <c r="AC101" s="16"/>
      <c r="AD101" s="16"/>
      <c r="AE101" s="3"/>
      <c r="AF101" s="3"/>
      <c r="AG101" s="3"/>
      <c r="AH101" s="16"/>
      <c r="AI101" s="16"/>
      <c r="AJ101" s="3"/>
      <c r="AK101" s="3"/>
      <c r="AL101" s="56"/>
      <c r="AM101" s="23"/>
      <c r="AN101" s="3"/>
      <c r="AO101" s="3"/>
      <c r="AP101" s="3"/>
      <c r="AQ101" s="3"/>
      <c r="AR101" s="3"/>
      <c r="AS101" s="3"/>
      <c r="AU101" s="23"/>
    </row>
    <row r="102" spans="16:47">
      <c r="P102" s="16"/>
      <c r="W102" s="16"/>
      <c r="Y102" s="16"/>
      <c r="Z102" s="16"/>
      <c r="AB102" s="16"/>
      <c r="AC102" s="16"/>
      <c r="AD102" s="16"/>
      <c r="AE102" s="3"/>
      <c r="AF102" s="3"/>
      <c r="AG102" s="3"/>
      <c r="AH102" s="16"/>
      <c r="AI102" s="16"/>
      <c r="AJ102" s="3"/>
      <c r="AK102" s="3"/>
      <c r="AL102" s="56"/>
      <c r="AM102" s="23"/>
      <c r="AN102" s="3"/>
      <c r="AO102" s="3"/>
      <c r="AP102" s="3"/>
      <c r="AQ102" s="3"/>
      <c r="AR102" s="3"/>
      <c r="AS102" s="3"/>
      <c r="AU102" s="23"/>
    </row>
    <row r="103" spans="16:47">
      <c r="P103" s="16"/>
      <c r="W103" s="16"/>
      <c r="Y103" s="16"/>
      <c r="Z103" s="16"/>
      <c r="AB103" s="16"/>
      <c r="AC103" s="16"/>
      <c r="AD103" s="16"/>
      <c r="AE103" s="3"/>
      <c r="AF103" s="3"/>
      <c r="AG103" s="3"/>
      <c r="AH103" s="16"/>
      <c r="AI103" s="16"/>
      <c r="AJ103" s="3"/>
      <c r="AK103" s="3"/>
      <c r="AL103" s="56"/>
      <c r="AM103" s="23"/>
      <c r="AN103" s="3"/>
      <c r="AO103" s="3"/>
      <c r="AP103" s="3"/>
      <c r="AQ103" s="3"/>
      <c r="AR103" s="3"/>
      <c r="AS103" s="3"/>
      <c r="AU103" s="23"/>
    </row>
    <row r="104" spans="16:47">
      <c r="P104" s="16"/>
      <c r="W104" s="16"/>
      <c r="Y104" s="16"/>
      <c r="Z104" s="16"/>
      <c r="AB104" s="16"/>
      <c r="AC104" s="16"/>
      <c r="AD104" s="16"/>
      <c r="AE104" s="3"/>
      <c r="AF104" s="3"/>
      <c r="AG104" s="3"/>
      <c r="AH104" s="16"/>
      <c r="AI104" s="16"/>
      <c r="AJ104" s="3"/>
      <c r="AK104" s="3"/>
      <c r="AL104" s="56"/>
      <c r="AM104" s="23"/>
      <c r="AN104" s="3"/>
      <c r="AO104" s="3"/>
      <c r="AP104" s="3"/>
      <c r="AQ104" s="3"/>
      <c r="AR104" s="3"/>
      <c r="AS104" s="3"/>
      <c r="AU104" s="23"/>
    </row>
    <row r="105" spans="16:47">
      <c r="P105" s="16"/>
      <c r="W105" s="16"/>
      <c r="Y105" s="16"/>
      <c r="Z105" s="16"/>
      <c r="AB105" s="16"/>
      <c r="AC105" s="16"/>
      <c r="AD105" s="16"/>
      <c r="AE105" s="3"/>
      <c r="AF105" s="3"/>
      <c r="AG105" s="3"/>
      <c r="AH105" s="16"/>
      <c r="AI105" s="16"/>
      <c r="AJ105" s="3"/>
      <c r="AK105" s="3"/>
      <c r="AL105" s="56"/>
      <c r="AM105" s="23"/>
      <c r="AN105" s="3"/>
      <c r="AO105" s="3"/>
      <c r="AP105" s="3"/>
      <c r="AQ105" s="3"/>
      <c r="AR105" s="3"/>
      <c r="AS105" s="3"/>
      <c r="AU105" s="23"/>
    </row>
    <row r="106" spans="16:47">
      <c r="P106" s="16"/>
      <c r="W106" s="16"/>
      <c r="Y106" s="16"/>
      <c r="Z106" s="16"/>
      <c r="AB106" s="16"/>
      <c r="AC106" s="16"/>
      <c r="AD106" s="16"/>
      <c r="AE106" s="3"/>
      <c r="AF106" s="3"/>
      <c r="AG106" s="3"/>
      <c r="AH106" s="16"/>
      <c r="AI106" s="16"/>
      <c r="AJ106" s="3"/>
      <c r="AK106" s="3"/>
      <c r="AL106" s="56"/>
      <c r="AM106" s="23"/>
      <c r="AN106" s="3"/>
      <c r="AO106" s="3"/>
      <c r="AP106" s="3"/>
      <c r="AQ106" s="3"/>
      <c r="AR106" s="3"/>
      <c r="AS106" s="3"/>
      <c r="AU106" s="23"/>
    </row>
    <row r="107" spans="16:47">
      <c r="P107" s="16"/>
      <c r="W107" s="16"/>
      <c r="Y107" s="16"/>
      <c r="Z107" s="16"/>
      <c r="AB107" s="16"/>
      <c r="AC107" s="16"/>
      <c r="AD107" s="16"/>
      <c r="AE107" s="3"/>
      <c r="AF107" s="3"/>
      <c r="AG107" s="3"/>
      <c r="AH107" s="16"/>
      <c r="AI107" s="16"/>
      <c r="AJ107" s="3"/>
      <c r="AK107" s="3"/>
      <c r="AL107" s="56"/>
      <c r="AM107" s="23"/>
      <c r="AN107" s="3"/>
      <c r="AO107" s="3"/>
      <c r="AP107" s="3"/>
      <c r="AQ107" s="3"/>
      <c r="AR107" s="3"/>
      <c r="AS107" s="3"/>
      <c r="AU107" s="23"/>
    </row>
    <row r="108" spans="16:47">
      <c r="P108" s="16"/>
      <c r="W108" s="16"/>
      <c r="Y108" s="16"/>
      <c r="Z108" s="16"/>
      <c r="AB108" s="16"/>
      <c r="AC108" s="16"/>
      <c r="AD108" s="16"/>
      <c r="AE108" s="3"/>
      <c r="AF108" s="3"/>
      <c r="AG108" s="3"/>
      <c r="AH108" s="16"/>
      <c r="AI108" s="16"/>
      <c r="AJ108" s="3"/>
      <c r="AK108" s="3"/>
      <c r="AL108" s="56"/>
      <c r="AM108" s="23"/>
      <c r="AN108" s="3"/>
      <c r="AO108" s="3"/>
      <c r="AP108" s="3"/>
      <c r="AQ108" s="3"/>
      <c r="AR108" s="3"/>
      <c r="AS108" s="3"/>
      <c r="AU108" s="23"/>
    </row>
    <row r="109" spans="16:47">
      <c r="P109" s="16"/>
      <c r="W109" s="16"/>
      <c r="Y109" s="16"/>
      <c r="Z109" s="16"/>
      <c r="AB109" s="16"/>
      <c r="AC109" s="16"/>
      <c r="AD109" s="16"/>
      <c r="AE109" s="3"/>
      <c r="AF109" s="3"/>
      <c r="AG109" s="3"/>
      <c r="AH109" s="16"/>
      <c r="AI109" s="16"/>
      <c r="AJ109" s="3"/>
      <c r="AK109" s="3"/>
      <c r="AL109" s="56"/>
      <c r="AM109" s="23"/>
      <c r="AN109" s="3"/>
      <c r="AO109" s="3"/>
      <c r="AP109" s="3"/>
      <c r="AQ109" s="3"/>
      <c r="AR109" s="3"/>
      <c r="AS109" s="3"/>
      <c r="AU109" s="23"/>
    </row>
    <row r="110" spans="16:47">
      <c r="P110" s="16"/>
      <c r="W110" s="16"/>
      <c r="Y110" s="16"/>
      <c r="Z110" s="16"/>
      <c r="AB110" s="16"/>
      <c r="AC110" s="16"/>
      <c r="AD110" s="16"/>
      <c r="AE110" s="3"/>
      <c r="AF110" s="3"/>
      <c r="AG110" s="3"/>
      <c r="AH110" s="16"/>
      <c r="AI110" s="16"/>
      <c r="AJ110" s="3"/>
      <c r="AK110" s="3"/>
      <c r="AL110" s="56"/>
      <c r="AM110" s="23"/>
      <c r="AN110" s="3"/>
      <c r="AO110" s="3"/>
      <c r="AP110" s="3"/>
      <c r="AQ110" s="3"/>
      <c r="AR110" s="3"/>
      <c r="AS110" s="3"/>
      <c r="AU110" s="23"/>
    </row>
    <row r="111" spans="16:47">
      <c r="P111" s="16"/>
      <c r="W111" s="16"/>
      <c r="Y111" s="16"/>
      <c r="Z111" s="16"/>
      <c r="AB111" s="16"/>
      <c r="AC111" s="16"/>
      <c r="AD111" s="16"/>
      <c r="AE111" s="3"/>
      <c r="AF111" s="3"/>
      <c r="AG111" s="3"/>
      <c r="AH111" s="16"/>
      <c r="AI111" s="16"/>
      <c r="AJ111" s="3"/>
      <c r="AK111" s="3"/>
      <c r="AL111" s="56"/>
      <c r="AM111" s="23"/>
      <c r="AN111" s="3"/>
      <c r="AO111" s="3"/>
      <c r="AP111" s="3"/>
      <c r="AQ111" s="3"/>
      <c r="AR111" s="3"/>
      <c r="AS111" s="3"/>
      <c r="AU111" s="23"/>
    </row>
    <row r="112" spans="16:47">
      <c r="P112" s="16"/>
      <c r="W112" s="16"/>
      <c r="Y112" s="16"/>
      <c r="Z112" s="16"/>
      <c r="AB112" s="16"/>
      <c r="AC112" s="16"/>
      <c r="AD112" s="16"/>
      <c r="AE112" s="3"/>
      <c r="AF112" s="3"/>
      <c r="AG112" s="3"/>
      <c r="AH112" s="16"/>
      <c r="AI112" s="16"/>
      <c r="AJ112" s="3"/>
      <c r="AK112" s="3"/>
      <c r="AL112" s="56"/>
      <c r="AM112" s="23"/>
      <c r="AN112" s="3"/>
      <c r="AO112" s="3"/>
      <c r="AP112" s="3"/>
      <c r="AQ112" s="3"/>
      <c r="AR112" s="3"/>
      <c r="AS112" s="3"/>
      <c r="AU112" s="23"/>
    </row>
    <row r="113" spans="16:47">
      <c r="P113" s="16"/>
      <c r="W113" s="16"/>
      <c r="Y113" s="16"/>
      <c r="Z113" s="16"/>
      <c r="AB113" s="16"/>
      <c r="AC113" s="16"/>
      <c r="AD113" s="16"/>
      <c r="AE113" s="3"/>
      <c r="AF113" s="3"/>
      <c r="AG113" s="3"/>
      <c r="AH113" s="16"/>
      <c r="AI113" s="16"/>
      <c r="AJ113" s="3"/>
      <c r="AK113" s="3"/>
      <c r="AL113" s="56"/>
      <c r="AM113" s="23"/>
      <c r="AN113" s="3"/>
      <c r="AO113" s="3"/>
      <c r="AP113" s="3"/>
      <c r="AQ113" s="3"/>
      <c r="AR113" s="3"/>
      <c r="AS113" s="3"/>
      <c r="AU113" s="23"/>
    </row>
    <row r="114" spans="16:47">
      <c r="P114" s="16"/>
      <c r="W114" s="16"/>
      <c r="Y114" s="16"/>
      <c r="Z114" s="16"/>
      <c r="AB114" s="16"/>
      <c r="AC114" s="16"/>
      <c r="AD114" s="16"/>
      <c r="AE114" s="3"/>
      <c r="AF114" s="3"/>
      <c r="AG114" s="3"/>
      <c r="AH114" s="16"/>
      <c r="AI114" s="16"/>
      <c r="AJ114" s="3"/>
      <c r="AK114" s="3"/>
      <c r="AL114" s="56"/>
      <c r="AM114" s="23"/>
      <c r="AN114" s="3"/>
      <c r="AO114" s="3"/>
      <c r="AP114" s="3"/>
      <c r="AQ114" s="3"/>
      <c r="AR114" s="3"/>
      <c r="AS114" s="3"/>
      <c r="AU114" s="23"/>
    </row>
    <row r="115" spans="16:47">
      <c r="P115" s="16"/>
      <c r="W115" s="16"/>
      <c r="Y115" s="16"/>
      <c r="Z115" s="16"/>
      <c r="AB115" s="16"/>
      <c r="AC115" s="16"/>
      <c r="AD115" s="16"/>
      <c r="AE115" s="3"/>
      <c r="AF115" s="3"/>
      <c r="AG115" s="3"/>
      <c r="AH115" s="16"/>
      <c r="AI115" s="16"/>
      <c r="AJ115" s="3"/>
      <c r="AK115" s="3"/>
      <c r="AL115" s="56"/>
      <c r="AM115" s="23"/>
      <c r="AN115" s="3"/>
      <c r="AO115" s="3"/>
      <c r="AP115" s="3"/>
      <c r="AQ115" s="3"/>
      <c r="AR115" s="3"/>
      <c r="AS115" s="3"/>
      <c r="AU115" s="23"/>
    </row>
    <row r="116" spans="16:47">
      <c r="P116" s="16"/>
      <c r="W116" s="16"/>
      <c r="Y116" s="16"/>
      <c r="Z116" s="16"/>
      <c r="AB116" s="16"/>
      <c r="AC116" s="16"/>
      <c r="AD116" s="16"/>
      <c r="AE116" s="3"/>
      <c r="AF116" s="3"/>
      <c r="AG116" s="3"/>
      <c r="AH116" s="16"/>
      <c r="AI116" s="16"/>
      <c r="AJ116" s="3"/>
      <c r="AK116" s="3"/>
      <c r="AL116" s="56"/>
      <c r="AM116" s="23"/>
      <c r="AN116" s="3"/>
      <c r="AO116" s="3"/>
      <c r="AP116" s="3"/>
      <c r="AQ116" s="3"/>
      <c r="AR116" s="3"/>
      <c r="AS116" s="3"/>
      <c r="AU116" s="23"/>
    </row>
    <row r="117" spans="16:47">
      <c r="P117" s="16"/>
      <c r="W117" s="16"/>
      <c r="Y117" s="16"/>
      <c r="Z117" s="16"/>
      <c r="AB117" s="16"/>
      <c r="AC117" s="16"/>
      <c r="AD117" s="16"/>
      <c r="AE117" s="3"/>
      <c r="AF117" s="3"/>
      <c r="AG117" s="3"/>
      <c r="AH117" s="16"/>
      <c r="AI117" s="16"/>
      <c r="AJ117" s="3"/>
      <c r="AK117" s="3"/>
      <c r="AL117" s="56"/>
      <c r="AM117" s="23"/>
      <c r="AN117" s="3"/>
      <c r="AO117" s="3"/>
      <c r="AP117" s="3"/>
      <c r="AQ117" s="3"/>
      <c r="AR117" s="3"/>
      <c r="AS117" s="3"/>
      <c r="AU117" s="23"/>
    </row>
    <row r="118" spans="16:47">
      <c r="P118" s="16"/>
      <c r="W118" s="16"/>
      <c r="Y118" s="16"/>
      <c r="Z118" s="16"/>
      <c r="AB118" s="16"/>
      <c r="AC118" s="16"/>
      <c r="AD118" s="16"/>
      <c r="AE118" s="3"/>
      <c r="AF118" s="3"/>
      <c r="AG118" s="3"/>
      <c r="AH118" s="16"/>
      <c r="AI118" s="16"/>
      <c r="AJ118" s="3"/>
      <c r="AK118" s="3"/>
      <c r="AL118" s="56"/>
      <c r="AM118" s="23"/>
      <c r="AN118" s="3"/>
      <c r="AO118" s="3"/>
      <c r="AP118" s="3"/>
      <c r="AQ118" s="3"/>
      <c r="AR118" s="3"/>
      <c r="AS118" s="3"/>
      <c r="AU118" s="23"/>
    </row>
    <row r="119" spans="16:47">
      <c r="P119" s="16"/>
      <c r="W119" s="16"/>
      <c r="Y119" s="16"/>
      <c r="Z119" s="16"/>
      <c r="AB119" s="16"/>
      <c r="AC119" s="16"/>
      <c r="AD119" s="16"/>
      <c r="AE119" s="3"/>
      <c r="AF119" s="3"/>
      <c r="AG119" s="3"/>
      <c r="AH119" s="16"/>
      <c r="AI119" s="16"/>
      <c r="AJ119" s="3"/>
      <c r="AK119" s="3"/>
      <c r="AL119" s="56"/>
      <c r="AM119" s="23"/>
      <c r="AN119" s="3"/>
      <c r="AO119" s="3"/>
      <c r="AP119" s="3"/>
      <c r="AQ119" s="3"/>
      <c r="AR119" s="3"/>
      <c r="AS119" s="3"/>
      <c r="AU119" s="23"/>
    </row>
    <row r="120" spans="16:47">
      <c r="P120" s="16"/>
      <c r="W120" s="16"/>
      <c r="Y120" s="16"/>
      <c r="Z120" s="16"/>
      <c r="AB120" s="16"/>
      <c r="AC120" s="16"/>
      <c r="AD120" s="16"/>
      <c r="AE120" s="3"/>
      <c r="AF120" s="3"/>
      <c r="AG120" s="3"/>
      <c r="AH120" s="16"/>
      <c r="AI120" s="16"/>
      <c r="AJ120" s="3"/>
      <c r="AK120" s="3"/>
      <c r="AL120" s="56"/>
      <c r="AM120" s="23"/>
      <c r="AN120" s="3"/>
      <c r="AO120" s="3"/>
      <c r="AP120" s="3"/>
      <c r="AQ120" s="3"/>
      <c r="AR120" s="3"/>
      <c r="AS120" s="3"/>
      <c r="AU120" s="23"/>
    </row>
    <row r="121" spans="16:47">
      <c r="P121" s="16"/>
      <c r="W121" s="16"/>
      <c r="Y121" s="16"/>
      <c r="Z121" s="16"/>
      <c r="AB121" s="16"/>
      <c r="AC121" s="16"/>
      <c r="AD121" s="16"/>
      <c r="AE121" s="3"/>
      <c r="AF121" s="3"/>
      <c r="AG121" s="3"/>
      <c r="AH121" s="16"/>
      <c r="AI121" s="16"/>
      <c r="AJ121" s="3"/>
      <c r="AK121" s="3"/>
      <c r="AL121" s="56"/>
      <c r="AM121" s="23"/>
      <c r="AN121" s="3"/>
      <c r="AO121" s="3"/>
      <c r="AP121" s="3"/>
      <c r="AQ121" s="3"/>
      <c r="AR121" s="3"/>
      <c r="AS121" s="3"/>
      <c r="AU121" s="23"/>
    </row>
    <row r="122" spans="16:47">
      <c r="P122" s="16"/>
      <c r="W122" s="16"/>
      <c r="Y122" s="16"/>
      <c r="Z122" s="16"/>
      <c r="AB122" s="16"/>
      <c r="AC122" s="16"/>
      <c r="AD122" s="16"/>
      <c r="AE122" s="3"/>
      <c r="AF122" s="3"/>
      <c r="AG122" s="3"/>
      <c r="AH122" s="16"/>
      <c r="AI122" s="16"/>
      <c r="AJ122" s="3"/>
      <c r="AK122" s="3"/>
      <c r="AL122" s="56"/>
      <c r="AM122" s="23"/>
      <c r="AN122" s="3"/>
      <c r="AO122" s="3"/>
      <c r="AP122" s="3"/>
      <c r="AQ122" s="3"/>
      <c r="AR122" s="3"/>
      <c r="AS122" s="3"/>
      <c r="AU122" s="23"/>
    </row>
    <row r="123" spans="16:47">
      <c r="P123" s="16"/>
      <c r="W123" s="16"/>
      <c r="Y123" s="16"/>
      <c r="Z123" s="16"/>
      <c r="AB123" s="16"/>
      <c r="AC123" s="16"/>
      <c r="AD123" s="16"/>
      <c r="AE123" s="3"/>
      <c r="AF123" s="3"/>
      <c r="AG123" s="3"/>
      <c r="AH123" s="16"/>
      <c r="AI123" s="16"/>
      <c r="AJ123" s="3"/>
      <c r="AK123" s="3"/>
      <c r="AL123" s="56"/>
      <c r="AM123" s="23"/>
      <c r="AN123" s="3"/>
      <c r="AO123" s="3"/>
      <c r="AP123" s="3"/>
      <c r="AQ123" s="3"/>
      <c r="AR123" s="3"/>
      <c r="AS123" s="3"/>
      <c r="AU123" s="23"/>
    </row>
    <row r="124" spans="16:47">
      <c r="P124" s="16"/>
      <c r="W124" s="16"/>
      <c r="Y124" s="16"/>
      <c r="Z124" s="16"/>
      <c r="AB124" s="16"/>
      <c r="AC124" s="16"/>
      <c r="AD124" s="16"/>
      <c r="AE124" s="3"/>
      <c r="AF124" s="3"/>
      <c r="AG124" s="3"/>
      <c r="AH124" s="16"/>
      <c r="AI124" s="16"/>
      <c r="AJ124" s="3"/>
      <c r="AK124" s="3"/>
      <c r="AL124" s="56"/>
      <c r="AM124" s="23"/>
      <c r="AN124" s="3"/>
      <c r="AO124" s="3"/>
      <c r="AP124" s="3"/>
      <c r="AQ124" s="3"/>
      <c r="AR124" s="3"/>
      <c r="AS124" s="3"/>
      <c r="AU124" s="23"/>
    </row>
    <row r="125" spans="16:47">
      <c r="P125" s="16"/>
      <c r="W125" s="16"/>
      <c r="Y125" s="16"/>
      <c r="Z125" s="16"/>
      <c r="AB125" s="16"/>
      <c r="AC125" s="16"/>
      <c r="AD125" s="16"/>
      <c r="AE125" s="3"/>
      <c r="AF125" s="3"/>
      <c r="AG125" s="3"/>
      <c r="AH125" s="16"/>
      <c r="AI125" s="16"/>
      <c r="AJ125" s="3"/>
      <c r="AK125" s="3"/>
      <c r="AL125" s="56"/>
      <c r="AM125" s="23"/>
      <c r="AN125" s="3"/>
      <c r="AO125" s="3"/>
      <c r="AP125" s="3"/>
      <c r="AQ125" s="3"/>
      <c r="AR125" s="3"/>
      <c r="AS125" s="3"/>
      <c r="AU125" s="23"/>
    </row>
    <row r="126" spans="16:47">
      <c r="P126" s="16"/>
      <c r="W126" s="16"/>
      <c r="Y126" s="16"/>
      <c r="Z126" s="16"/>
      <c r="AB126" s="16"/>
      <c r="AC126" s="16"/>
      <c r="AD126" s="16"/>
      <c r="AE126" s="3"/>
      <c r="AF126" s="3"/>
      <c r="AG126" s="3"/>
      <c r="AH126" s="16"/>
      <c r="AI126" s="16"/>
      <c r="AJ126" s="3"/>
      <c r="AK126" s="3"/>
      <c r="AL126" s="56"/>
      <c r="AM126" s="23"/>
      <c r="AN126" s="3"/>
      <c r="AO126" s="3"/>
      <c r="AP126" s="3"/>
      <c r="AQ126" s="3"/>
      <c r="AR126" s="3"/>
      <c r="AS126" s="3"/>
      <c r="AU126" s="23"/>
    </row>
    <row r="127" spans="16:47">
      <c r="P127" s="16"/>
      <c r="W127" s="16"/>
      <c r="Y127" s="16"/>
      <c r="Z127" s="16"/>
      <c r="AB127" s="16"/>
      <c r="AC127" s="16"/>
      <c r="AD127" s="16"/>
      <c r="AE127" s="3"/>
      <c r="AF127" s="3"/>
      <c r="AG127" s="3"/>
      <c r="AH127" s="16"/>
      <c r="AI127" s="16"/>
      <c r="AJ127" s="3"/>
      <c r="AK127" s="3"/>
      <c r="AL127" s="56"/>
      <c r="AM127" s="23"/>
      <c r="AN127" s="3"/>
      <c r="AO127" s="3"/>
      <c r="AP127" s="3"/>
      <c r="AQ127" s="3"/>
      <c r="AR127" s="3"/>
      <c r="AS127" s="3"/>
      <c r="AU127" s="23"/>
    </row>
    <row r="128" spans="16:47">
      <c r="P128" s="16"/>
      <c r="W128" s="16"/>
      <c r="Y128" s="16"/>
      <c r="Z128" s="16"/>
      <c r="AB128" s="16"/>
      <c r="AC128" s="16"/>
      <c r="AD128" s="16"/>
      <c r="AE128" s="3"/>
      <c r="AF128" s="3"/>
      <c r="AG128" s="3"/>
      <c r="AH128" s="16"/>
      <c r="AI128" s="16"/>
      <c r="AJ128" s="3"/>
      <c r="AK128" s="3"/>
      <c r="AL128" s="56"/>
      <c r="AM128" s="23"/>
      <c r="AN128" s="3"/>
      <c r="AO128" s="3"/>
      <c r="AP128" s="3"/>
      <c r="AQ128" s="3"/>
      <c r="AR128" s="3"/>
      <c r="AS128" s="3"/>
      <c r="AU128" s="23"/>
    </row>
    <row r="129" spans="16:47">
      <c r="P129" s="16"/>
      <c r="W129" s="16"/>
      <c r="Y129" s="16"/>
      <c r="Z129" s="16"/>
      <c r="AB129" s="16"/>
      <c r="AC129" s="16"/>
      <c r="AD129" s="16"/>
      <c r="AE129" s="3"/>
      <c r="AF129" s="3"/>
      <c r="AG129" s="3"/>
      <c r="AH129" s="16"/>
      <c r="AI129" s="16"/>
      <c r="AJ129" s="3"/>
      <c r="AK129" s="3"/>
      <c r="AL129" s="56"/>
      <c r="AM129" s="3"/>
      <c r="AN129" s="3"/>
      <c r="AO129" s="3"/>
      <c r="AP129" s="3"/>
      <c r="AQ129" s="3"/>
      <c r="AR129" s="3"/>
      <c r="AS129" s="3"/>
      <c r="AU129" s="23"/>
    </row>
    <row r="130" spans="16:47">
      <c r="P130" s="16"/>
      <c r="W130" s="16"/>
      <c r="Y130" s="16"/>
      <c r="Z130" s="16"/>
      <c r="AB130" s="16"/>
      <c r="AC130" s="16"/>
      <c r="AD130" s="16"/>
      <c r="AE130" s="3"/>
      <c r="AF130" s="3"/>
      <c r="AG130" s="3"/>
      <c r="AH130" s="16"/>
      <c r="AI130" s="16"/>
      <c r="AJ130" s="3"/>
      <c r="AK130" s="3"/>
      <c r="AL130" s="56"/>
      <c r="AM130" s="3"/>
      <c r="AN130" s="3"/>
      <c r="AO130" s="3"/>
      <c r="AP130" s="3"/>
      <c r="AQ130" s="3"/>
      <c r="AR130" s="3"/>
      <c r="AS130" s="3"/>
      <c r="AU130" s="23"/>
    </row>
    <row r="131" spans="16:47">
      <c r="P131" s="16"/>
      <c r="W131" s="16"/>
      <c r="Y131" s="16"/>
      <c r="Z131" s="16"/>
      <c r="AB131" s="16"/>
      <c r="AC131" s="16"/>
      <c r="AD131" s="16"/>
      <c r="AE131" s="3"/>
      <c r="AF131" s="3"/>
      <c r="AG131" s="3"/>
      <c r="AH131" s="16"/>
      <c r="AI131" s="16"/>
      <c r="AJ131" s="3"/>
      <c r="AK131" s="3"/>
      <c r="AL131" s="56"/>
      <c r="AM131" s="3"/>
      <c r="AN131" s="3"/>
      <c r="AO131" s="3"/>
      <c r="AP131" s="3"/>
      <c r="AQ131" s="3"/>
      <c r="AR131" s="3"/>
      <c r="AS131" s="3"/>
      <c r="AU131" s="23"/>
    </row>
    <row r="132" spans="16:47">
      <c r="P132" s="16"/>
      <c r="S132" s="20"/>
      <c r="U132" s="172"/>
      <c r="W132" s="16"/>
      <c r="Y132" s="16"/>
      <c r="Z132" s="16"/>
      <c r="AB132" s="16"/>
      <c r="AC132" s="16"/>
      <c r="AD132" s="16"/>
      <c r="AE132" s="3"/>
      <c r="AF132" s="3"/>
      <c r="AG132" s="3"/>
      <c r="AH132" s="16"/>
      <c r="AI132" s="16"/>
      <c r="AJ132" s="3"/>
      <c r="AK132" s="3"/>
      <c r="AL132" s="56"/>
      <c r="AM132" s="3"/>
      <c r="AN132" s="3"/>
      <c r="AO132" s="3"/>
      <c r="AP132" s="3"/>
      <c r="AQ132" s="3"/>
      <c r="AR132" s="3"/>
      <c r="AS132" s="3"/>
      <c r="AT132" s="23"/>
      <c r="AU132" s="23"/>
    </row>
    <row r="133" spans="16:47">
      <c r="P133" s="16"/>
      <c r="S133" s="20"/>
      <c r="U133" s="172"/>
      <c r="W133" s="16"/>
      <c r="Y133" s="16"/>
      <c r="Z133" s="16"/>
      <c r="AB133" s="16"/>
      <c r="AC133" s="16"/>
      <c r="AD133" s="16"/>
      <c r="AE133" s="3"/>
      <c r="AF133" s="3"/>
      <c r="AG133" s="3"/>
      <c r="AH133" s="16"/>
      <c r="AI133" s="16"/>
      <c r="AJ133" s="3"/>
      <c r="AK133" s="3"/>
      <c r="AL133" s="56"/>
      <c r="AM133" s="3"/>
      <c r="AN133" s="3"/>
      <c r="AO133" s="3"/>
      <c r="AP133" s="3"/>
      <c r="AQ133" s="3"/>
      <c r="AR133" s="3"/>
      <c r="AS133" s="3"/>
      <c r="AT133" s="23"/>
      <c r="AU133" s="23"/>
    </row>
    <row r="134" spans="16:47">
      <c r="P134" s="16"/>
      <c r="S134" s="20"/>
      <c r="U134" s="172"/>
      <c r="W134" s="16"/>
      <c r="Y134" s="16"/>
      <c r="Z134" s="16"/>
      <c r="AB134" s="16"/>
      <c r="AC134" s="16"/>
      <c r="AD134" s="16"/>
      <c r="AE134" s="3"/>
      <c r="AF134" s="3"/>
      <c r="AG134" s="3"/>
      <c r="AH134" s="16"/>
      <c r="AI134" s="16"/>
      <c r="AJ134" s="3"/>
      <c r="AK134" s="3"/>
      <c r="AL134" s="56"/>
      <c r="AM134" s="3"/>
      <c r="AN134" s="3"/>
      <c r="AO134" s="3"/>
      <c r="AP134" s="3"/>
      <c r="AQ134" s="3"/>
      <c r="AR134" s="3"/>
      <c r="AS134" s="3"/>
      <c r="AT134" s="23"/>
      <c r="AU134" s="23"/>
    </row>
    <row r="135" spans="16:47">
      <c r="P135" s="16"/>
      <c r="S135" s="20"/>
      <c r="U135" s="172"/>
      <c r="W135" s="16"/>
      <c r="Y135" s="16"/>
      <c r="Z135" s="16"/>
      <c r="AB135" s="16"/>
      <c r="AC135" s="16"/>
      <c r="AD135" s="16"/>
      <c r="AE135" s="3"/>
      <c r="AF135" s="3"/>
      <c r="AG135" s="3"/>
      <c r="AH135" s="16"/>
      <c r="AI135" s="16"/>
      <c r="AJ135" s="3"/>
      <c r="AK135" s="3"/>
      <c r="AL135" s="56"/>
      <c r="AM135" s="3"/>
      <c r="AN135" s="3"/>
      <c r="AO135" s="3"/>
      <c r="AP135" s="3"/>
      <c r="AQ135" s="3"/>
      <c r="AR135" s="3"/>
      <c r="AS135" s="3"/>
      <c r="AT135" s="23"/>
      <c r="AU135" s="23"/>
    </row>
    <row r="136" spans="16:47">
      <c r="P136" s="16"/>
      <c r="S136" s="20"/>
      <c r="U136" s="172"/>
      <c r="W136" s="16"/>
      <c r="Y136" s="16"/>
      <c r="Z136" s="16"/>
      <c r="AB136" s="16"/>
      <c r="AC136" s="16"/>
      <c r="AD136" s="16"/>
      <c r="AE136" s="3"/>
      <c r="AF136" s="3"/>
      <c r="AG136" s="3"/>
      <c r="AH136" s="16"/>
      <c r="AI136" s="16"/>
      <c r="AJ136" s="3"/>
      <c r="AK136" s="3"/>
      <c r="AL136" s="56"/>
      <c r="AM136" s="3"/>
      <c r="AN136" s="3"/>
      <c r="AO136" s="3"/>
      <c r="AP136" s="3"/>
      <c r="AQ136" s="3"/>
      <c r="AR136" s="3"/>
      <c r="AS136" s="3"/>
      <c r="AT136" s="23"/>
      <c r="AU136" s="23"/>
    </row>
    <row r="137" spans="16:47">
      <c r="P137" s="16"/>
      <c r="S137" s="20"/>
      <c r="U137" s="172"/>
      <c r="W137" s="16"/>
      <c r="Y137" s="16"/>
      <c r="Z137" s="16"/>
      <c r="AB137" s="16"/>
      <c r="AC137" s="16"/>
      <c r="AD137" s="16"/>
      <c r="AE137" s="3"/>
      <c r="AF137" s="3"/>
      <c r="AG137" s="3"/>
      <c r="AH137" s="16"/>
      <c r="AI137" s="16"/>
      <c r="AJ137" s="3"/>
      <c r="AK137" s="3"/>
      <c r="AL137" s="56"/>
      <c r="AM137" s="3"/>
      <c r="AN137" s="3"/>
      <c r="AO137" s="3"/>
      <c r="AP137" s="3"/>
      <c r="AQ137" s="3"/>
      <c r="AR137" s="3"/>
      <c r="AS137" s="3"/>
      <c r="AT137" s="23"/>
      <c r="AU137" s="23"/>
    </row>
    <row r="138" spans="16:47">
      <c r="P138" s="16"/>
      <c r="S138" s="20"/>
      <c r="U138" s="172"/>
      <c r="W138" s="16"/>
      <c r="Y138" s="16"/>
      <c r="Z138" s="16"/>
      <c r="AB138" s="16"/>
      <c r="AC138" s="16"/>
      <c r="AD138" s="16"/>
      <c r="AE138" s="3"/>
      <c r="AF138" s="3"/>
      <c r="AG138" s="3"/>
      <c r="AH138" s="16"/>
      <c r="AI138" s="16"/>
      <c r="AJ138" s="3"/>
      <c r="AK138" s="3"/>
      <c r="AL138" s="56"/>
      <c r="AM138" s="3"/>
      <c r="AN138" s="3"/>
      <c r="AO138" s="3"/>
      <c r="AP138" s="3"/>
      <c r="AQ138" s="3"/>
      <c r="AR138" s="3"/>
      <c r="AS138" s="3"/>
      <c r="AT138" s="23"/>
      <c r="AU138" s="23"/>
    </row>
    <row r="139" spans="16:47">
      <c r="P139" s="16"/>
      <c r="S139" s="20"/>
      <c r="U139" s="172"/>
      <c r="W139" s="16"/>
      <c r="Y139" s="16"/>
      <c r="Z139" s="16"/>
      <c r="AB139" s="16"/>
      <c r="AC139" s="16"/>
      <c r="AD139" s="16"/>
      <c r="AE139" s="3"/>
      <c r="AF139" s="3"/>
      <c r="AG139" s="3"/>
      <c r="AH139" s="16"/>
      <c r="AI139" s="16"/>
      <c r="AJ139" s="3"/>
      <c r="AK139" s="3"/>
      <c r="AL139" s="56"/>
      <c r="AM139" s="3"/>
      <c r="AN139" s="3"/>
      <c r="AO139" s="3"/>
      <c r="AP139" s="3"/>
      <c r="AQ139" s="3"/>
      <c r="AR139" s="3"/>
      <c r="AS139" s="3"/>
      <c r="AT139" s="23"/>
      <c r="AU139" s="23"/>
    </row>
    <row r="140" spans="16:47">
      <c r="P140" s="16"/>
      <c r="S140" s="20"/>
      <c r="U140" s="172"/>
      <c r="W140" s="16"/>
      <c r="Y140" s="16"/>
      <c r="Z140" s="16"/>
      <c r="AB140" s="16"/>
      <c r="AC140" s="16"/>
      <c r="AD140" s="16"/>
      <c r="AE140" s="3"/>
      <c r="AF140" s="3"/>
      <c r="AG140" s="3"/>
      <c r="AH140" s="16"/>
      <c r="AI140" s="16"/>
      <c r="AJ140" s="3"/>
      <c r="AK140" s="3"/>
      <c r="AL140" s="56"/>
      <c r="AM140" s="3"/>
      <c r="AN140" s="3"/>
      <c r="AO140" s="3"/>
      <c r="AP140" s="3"/>
      <c r="AQ140" s="3"/>
      <c r="AR140" s="3"/>
      <c r="AS140" s="3"/>
      <c r="AT140" s="23"/>
      <c r="AU140" s="23"/>
    </row>
    <row r="141" spans="16:47">
      <c r="P141" s="16"/>
      <c r="S141" s="20"/>
      <c r="U141" s="172"/>
      <c r="W141" s="16"/>
      <c r="Y141" s="16"/>
      <c r="Z141" s="16"/>
      <c r="AB141" s="16"/>
      <c r="AC141" s="16"/>
      <c r="AD141" s="16"/>
      <c r="AE141" s="3"/>
      <c r="AF141" s="3"/>
      <c r="AG141" s="3"/>
      <c r="AH141" s="16"/>
      <c r="AI141" s="16"/>
      <c r="AJ141" s="3"/>
      <c r="AK141" s="3"/>
      <c r="AL141" s="56"/>
      <c r="AM141" s="3"/>
      <c r="AN141" s="3"/>
      <c r="AO141" s="3"/>
      <c r="AP141" s="3"/>
      <c r="AQ141" s="3"/>
      <c r="AR141" s="3"/>
      <c r="AS141" s="3"/>
      <c r="AT141" s="23"/>
      <c r="AU141" s="23"/>
    </row>
    <row r="142" spans="16:47">
      <c r="P142" s="16"/>
      <c r="S142" s="20"/>
      <c r="U142" s="172"/>
      <c r="W142" s="16"/>
      <c r="Y142" s="16"/>
      <c r="Z142" s="16"/>
      <c r="AB142" s="16"/>
      <c r="AC142" s="16"/>
      <c r="AD142" s="16"/>
      <c r="AE142" s="3"/>
      <c r="AF142" s="3"/>
      <c r="AG142" s="3"/>
      <c r="AH142" s="16"/>
      <c r="AI142" s="16"/>
      <c r="AJ142" s="3"/>
      <c r="AK142" s="3"/>
      <c r="AL142" s="56"/>
      <c r="AM142" s="3"/>
      <c r="AN142" s="3"/>
      <c r="AO142" s="3"/>
      <c r="AP142" s="3"/>
      <c r="AQ142" s="3"/>
      <c r="AR142" s="3"/>
      <c r="AS142" s="3"/>
      <c r="AT142" s="23"/>
      <c r="AU142" s="23"/>
    </row>
    <row r="143" spans="16:47">
      <c r="P143" s="16"/>
      <c r="S143" s="20"/>
      <c r="U143" s="172"/>
      <c r="W143" s="16"/>
      <c r="Y143" s="16"/>
      <c r="Z143" s="16"/>
      <c r="AB143" s="16"/>
      <c r="AC143" s="16"/>
      <c r="AD143" s="16"/>
      <c r="AE143" s="3"/>
      <c r="AF143" s="3"/>
      <c r="AG143" s="3"/>
      <c r="AH143" s="16"/>
      <c r="AI143" s="16"/>
      <c r="AJ143" s="3"/>
      <c r="AK143" s="3"/>
      <c r="AL143" s="56"/>
      <c r="AM143" s="3"/>
      <c r="AN143" s="3"/>
      <c r="AO143" s="3"/>
      <c r="AP143" s="3"/>
      <c r="AQ143" s="3"/>
      <c r="AR143" s="3"/>
      <c r="AS143" s="3"/>
      <c r="AT143" s="23"/>
      <c r="AU143" s="23"/>
    </row>
    <row r="144" spans="16:47">
      <c r="P144" s="16"/>
      <c r="S144" s="20"/>
      <c r="U144" s="172"/>
      <c r="W144" s="16"/>
      <c r="Y144" s="16"/>
      <c r="Z144" s="16"/>
      <c r="AB144" s="16"/>
      <c r="AC144" s="16"/>
      <c r="AD144" s="16"/>
      <c r="AE144" s="3"/>
      <c r="AF144" s="3"/>
      <c r="AG144" s="3"/>
      <c r="AH144" s="16"/>
      <c r="AI144" s="16"/>
      <c r="AJ144" s="3"/>
      <c r="AK144" s="3"/>
      <c r="AL144" s="56"/>
      <c r="AM144" s="3"/>
      <c r="AN144" s="3"/>
      <c r="AO144" s="3"/>
      <c r="AP144" s="3"/>
      <c r="AQ144" s="3"/>
      <c r="AR144" s="3"/>
      <c r="AS144" s="3"/>
      <c r="AT144" s="23"/>
      <c r="AU144" s="23"/>
    </row>
    <row r="145" spans="16:47">
      <c r="P145" s="16"/>
      <c r="S145" s="20"/>
      <c r="U145" s="172"/>
      <c r="W145" s="16"/>
      <c r="Y145" s="16"/>
      <c r="Z145" s="16"/>
      <c r="AB145" s="16"/>
      <c r="AC145" s="16"/>
      <c r="AD145" s="16"/>
      <c r="AE145" s="3"/>
      <c r="AF145" s="3"/>
      <c r="AG145" s="3"/>
      <c r="AH145" s="16"/>
      <c r="AI145" s="16"/>
      <c r="AJ145" s="3"/>
      <c r="AK145" s="3"/>
      <c r="AL145" s="56"/>
      <c r="AM145" s="3"/>
      <c r="AN145" s="3"/>
      <c r="AO145" s="3"/>
      <c r="AP145" s="3"/>
      <c r="AQ145" s="3"/>
      <c r="AR145" s="3"/>
      <c r="AS145" s="3"/>
      <c r="AT145" s="23"/>
      <c r="AU145" s="23"/>
    </row>
    <row r="146" spans="16:47">
      <c r="P146" s="16"/>
      <c r="S146" s="20"/>
      <c r="U146" s="172"/>
      <c r="W146" s="16"/>
      <c r="Y146" s="16"/>
      <c r="Z146" s="16"/>
      <c r="AB146" s="16"/>
      <c r="AC146" s="16"/>
      <c r="AD146" s="16"/>
      <c r="AE146" s="3"/>
      <c r="AF146" s="3"/>
      <c r="AG146" s="3"/>
      <c r="AH146" s="16"/>
      <c r="AI146" s="16"/>
      <c r="AJ146" s="3"/>
      <c r="AK146" s="3"/>
      <c r="AL146" s="56"/>
      <c r="AM146" s="3"/>
      <c r="AN146" s="3"/>
      <c r="AO146" s="3"/>
      <c r="AP146" s="3"/>
      <c r="AQ146" s="3"/>
      <c r="AR146" s="3"/>
      <c r="AS146" s="3"/>
      <c r="AT146" s="23"/>
      <c r="AU146" s="23"/>
    </row>
    <row r="147" spans="16:47">
      <c r="P147" s="16"/>
      <c r="S147" s="20"/>
      <c r="U147" s="172"/>
      <c r="W147" s="16"/>
      <c r="Y147" s="16"/>
      <c r="Z147" s="16"/>
      <c r="AB147" s="16"/>
      <c r="AC147" s="16"/>
      <c r="AD147" s="16"/>
      <c r="AE147" s="3"/>
      <c r="AF147" s="3"/>
      <c r="AG147" s="3"/>
      <c r="AH147" s="16"/>
      <c r="AI147" s="16"/>
      <c r="AJ147" s="3"/>
      <c r="AK147" s="3"/>
      <c r="AL147" s="56"/>
      <c r="AM147" s="3"/>
      <c r="AN147" s="3"/>
      <c r="AO147" s="3"/>
      <c r="AP147" s="3"/>
      <c r="AQ147" s="3"/>
      <c r="AR147" s="3"/>
      <c r="AS147" s="3"/>
      <c r="AT147" s="23"/>
      <c r="AU147" s="23"/>
    </row>
    <row r="148" spans="16:47">
      <c r="P148" s="16"/>
      <c r="S148" s="20"/>
      <c r="U148" s="172"/>
      <c r="W148" s="16"/>
      <c r="Y148" s="16"/>
      <c r="Z148" s="16"/>
      <c r="AB148" s="16"/>
      <c r="AC148" s="16"/>
      <c r="AD148" s="16"/>
      <c r="AE148" s="3"/>
      <c r="AF148" s="3"/>
      <c r="AG148" s="3"/>
      <c r="AH148" s="16"/>
      <c r="AI148" s="16"/>
      <c r="AJ148" s="3"/>
      <c r="AK148" s="3"/>
      <c r="AL148" s="56"/>
      <c r="AM148" s="3"/>
      <c r="AN148" s="3"/>
      <c r="AO148" s="3"/>
      <c r="AP148" s="3"/>
      <c r="AQ148" s="3"/>
      <c r="AR148" s="3"/>
      <c r="AS148" s="3"/>
      <c r="AT148" s="23"/>
      <c r="AU148" s="23"/>
    </row>
    <row r="149" spans="16:47">
      <c r="P149" s="16"/>
      <c r="S149" s="20"/>
      <c r="U149" s="172"/>
      <c r="W149" s="16"/>
      <c r="Y149" s="16"/>
      <c r="Z149" s="16"/>
      <c r="AB149" s="16"/>
      <c r="AC149" s="16"/>
      <c r="AD149" s="16"/>
      <c r="AE149" s="3"/>
      <c r="AF149" s="3"/>
      <c r="AG149" s="3"/>
      <c r="AH149" s="16"/>
      <c r="AI149" s="16"/>
      <c r="AJ149" s="3"/>
      <c r="AK149" s="3"/>
      <c r="AL149" s="56"/>
      <c r="AM149" s="3"/>
      <c r="AN149" s="3"/>
      <c r="AO149" s="3"/>
      <c r="AP149" s="3"/>
      <c r="AQ149" s="3"/>
      <c r="AR149" s="3"/>
      <c r="AS149" s="3"/>
      <c r="AT149" s="23"/>
      <c r="AU149" s="23"/>
    </row>
    <row r="150" spans="16:47">
      <c r="P150" s="16"/>
      <c r="S150" s="20"/>
      <c r="U150" s="172"/>
      <c r="W150" s="16"/>
      <c r="Y150" s="16"/>
      <c r="Z150" s="16"/>
      <c r="AB150" s="16"/>
      <c r="AC150" s="16"/>
      <c r="AD150" s="16"/>
      <c r="AE150" s="3"/>
      <c r="AF150" s="3"/>
      <c r="AG150" s="3"/>
      <c r="AH150" s="16"/>
      <c r="AI150" s="16"/>
      <c r="AJ150" s="3"/>
      <c r="AK150" s="3"/>
      <c r="AL150" s="56"/>
      <c r="AM150" s="3"/>
      <c r="AN150" s="3"/>
      <c r="AO150" s="3"/>
      <c r="AP150" s="3"/>
      <c r="AQ150" s="3"/>
      <c r="AR150" s="3"/>
      <c r="AS150" s="3"/>
      <c r="AT150" s="23"/>
      <c r="AU150" s="23"/>
    </row>
    <row r="151" spans="16:47">
      <c r="P151" s="16"/>
      <c r="S151" s="20"/>
      <c r="U151" s="172"/>
      <c r="W151" s="16"/>
      <c r="Y151" s="16"/>
      <c r="Z151" s="16"/>
      <c r="AB151" s="16"/>
      <c r="AC151" s="16"/>
      <c r="AD151" s="16"/>
      <c r="AE151" s="3"/>
      <c r="AF151" s="3"/>
      <c r="AG151" s="3"/>
      <c r="AH151" s="16"/>
      <c r="AI151" s="16"/>
      <c r="AJ151" s="3"/>
      <c r="AK151" s="3"/>
      <c r="AL151" s="56"/>
      <c r="AM151" s="3"/>
      <c r="AN151" s="3"/>
      <c r="AO151" s="3"/>
      <c r="AP151" s="3"/>
      <c r="AQ151" s="3"/>
      <c r="AR151" s="3"/>
      <c r="AS151" s="3"/>
      <c r="AT151" s="23"/>
      <c r="AU151" s="23"/>
    </row>
    <row r="152" spans="16:47">
      <c r="P152" s="16"/>
      <c r="S152" s="20"/>
      <c r="U152" s="172"/>
      <c r="W152" s="16"/>
      <c r="Y152" s="16"/>
      <c r="Z152" s="16"/>
      <c r="AB152" s="16"/>
      <c r="AC152" s="16"/>
      <c r="AD152" s="16"/>
      <c r="AE152" s="3"/>
      <c r="AF152" s="3"/>
      <c r="AG152" s="3"/>
      <c r="AH152" s="16"/>
      <c r="AI152" s="16"/>
      <c r="AJ152" s="3"/>
      <c r="AK152" s="3"/>
      <c r="AL152" s="56"/>
      <c r="AM152" s="3"/>
      <c r="AN152" s="3"/>
      <c r="AO152" s="3"/>
      <c r="AP152" s="3"/>
      <c r="AQ152" s="3"/>
      <c r="AR152" s="3"/>
      <c r="AS152" s="3"/>
      <c r="AT152" s="23"/>
      <c r="AU152" s="23"/>
    </row>
    <row r="153" spans="16:47">
      <c r="P153" s="16"/>
      <c r="S153" s="20"/>
      <c r="U153" s="172"/>
      <c r="W153" s="16"/>
      <c r="Y153" s="16"/>
      <c r="Z153" s="16"/>
      <c r="AB153" s="16"/>
      <c r="AC153" s="16"/>
      <c r="AD153" s="16"/>
      <c r="AE153" s="3"/>
      <c r="AF153" s="3"/>
      <c r="AG153" s="3"/>
      <c r="AH153" s="16"/>
      <c r="AI153" s="16"/>
      <c r="AJ153" s="3"/>
      <c r="AK153" s="3"/>
      <c r="AL153" s="56"/>
      <c r="AM153" s="3"/>
      <c r="AN153" s="3"/>
      <c r="AO153" s="3"/>
      <c r="AP153" s="3"/>
      <c r="AQ153" s="3"/>
      <c r="AR153" s="3"/>
      <c r="AS153" s="3"/>
      <c r="AT153" s="23"/>
      <c r="AU153" s="23"/>
    </row>
    <row r="154" spans="16:47">
      <c r="P154" s="16"/>
      <c r="S154" s="20"/>
      <c r="U154" s="172"/>
      <c r="W154" s="16"/>
      <c r="Y154" s="16"/>
      <c r="Z154" s="16"/>
      <c r="AB154" s="16"/>
      <c r="AC154" s="16"/>
      <c r="AD154" s="16"/>
      <c r="AE154" s="3"/>
      <c r="AF154" s="3"/>
      <c r="AG154" s="3"/>
      <c r="AH154" s="16"/>
      <c r="AI154" s="16"/>
      <c r="AJ154" s="3"/>
      <c r="AK154" s="3"/>
      <c r="AL154" s="56"/>
      <c r="AM154" s="3"/>
      <c r="AN154" s="3"/>
      <c r="AO154" s="3"/>
      <c r="AP154" s="3"/>
      <c r="AQ154" s="3"/>
      <c r="AR154" s="3"/>
      <c r="AS154" s="3"/>
      <c r="AT154" s="23"/>
      <c r="AU154" s="23"/>
    </row>
    <row r="155" spans="16:47">
      <c r="P155" s="16"/>
      <c r="S155" s="20"/>
      <c r="U155" s="172"/>
      <c r="W155" s="16"/>
      <c r="Y155" s="16"/>
      <c r="Z155" s="16"/>
      <c r="AB155" s="16"/>
      <c r="AC155" s="16"/>
      <c r="AD155" s="16"/>
      <c r="AE155" s="3"/>
      <c r="AF155" s="3"/>
      <c r="AG155" s="3"/>
      <c r="AH155" s="16"/>
      <c r="AI155" s="16"/>
      <c r="AJ155" s="3"/>
      <c r="AK155" s="3"/>
      <c r="AL155" s="56"/>
      <c r="AM155" s="3"/>
      <c r="AN155" s="3"/>
      <c r="AO155" s="3"/>
      <c r="AP155" s="3"/>
      <c r="AQ155" s="3"/>
      <c r="AR155" s="3"/>
      <c r="AS155" s="3"/>
      <c r="AT155" s="23"/>
      <c r="AU155" s="23"/>
    </row>
    <row r="156" spans="16:47">
      <c r="P156" s="16"/>
      <c r="S156" s="20"/>
      <c r="U156" s="172"/>
      <c r="W156" s="16"/>
      <c r="Y156" s="16"/>
      <c r="Z156" s="16"/>
      <c r="AB156" s="16"/>
      <c r="AC156" s="16"/>
      <c r="AD156" s="16"/>
      <c r="AE156" s="3"/>
      <c r="AF156" s="3"/>
      <c r="AG156" s="3"/>
      <c r="AH156" s="16"/>
      <c r="AI156" s="16"/>
      <c r="AJ156" s="3"/>
      <c r="AK156" s="3"/>
      <c r="AL156" s="56"/>
      <c r="AM156" s="3"/>
      <c r="AN156" s="3"/>
      <c r="AO156" s="3"/>
      <c r="AP156" s="3"/>
      <c r="AQ156" s="3"/>
      <c r="AR156" s="3"/>
      <c r="AS156" s="3"/>
      <c r="AT156" s="23"/>
      <c r="AU156" s="23"/>
    </row>
    <row r="157" spans="16:47">
      <c r="P157" s="16"/>
      <c r="S157" s="20"/>
      <c r="U157" s="172"/>
      <c r="W157" s="16"/>
      <c r="Y157" s="16"/>
      <c r="Z157" s="16"/>
      <c r="AB157" s="16"/>
      <c r="AC157" s="16"/>
      <c r="AD157" s="16"/>
      <c r="AE157" s="3"/>
      <c r="AF157" s="3"/>
      <c r="AG157" s="3"/>
      <c r="AH157" s="16"/>
      <c r="AI157" s="16"/>
      <c r="AJ157" s="3"/>
      <c r="AK157" s="3"/>
      <c r="AL157" s="56"/>
      <c r="AM157" s="3"/>
      <c r="AN157" s="3"/>
      <c r="AO157" s="3"/>
      <c r="AP157" s="3"/>
      <c r="AQ157" s="3"/>
      <c r="AR157" s="3"/>
      <c r="AS157" s="3"/>
      <c r="AT157" s="23"/>
      <c r="AU157" s="23"/>
    </row>
    <row r="158" spans="16:47">
      <c r="P158" s="16"/>
      <c r="S158" s="20"/>
      <c r="U158" s="172"/>
      <c r="W158" s="16"/>
      <c r="Y158" s="16"/>
      <c r="Z158" s="16"/>
      <c r="AB158" s="16"/>
      <c r="AC158" s="16"/>
      <c r="AD158" s="16"/>
      <c r="AE158" s="3"/>
      <c r="AF158" s="3"/>
      <c r="AG158" s="3"/>
      <c r="AH158" s="16"/>
      <c r="AI158" s="16"/>
      <c r="AJ158" s="3"/>
      <c r="AK158" s="3"/>
      <c r="AL158" s="56"/>
      <c r="AM158" s="3"/>
      <c r="AN158" s="3"/>
      <c r="AO158" s="3"/>
      <c r="AP158" s="3"/>
      <c r="AQ158" s="3"/>
      <c r="AR158" s="3"/>
      <c r="AS158" s="3"/>
      <c r="AT158" s="23"/>
      <c r="AU158" s="23"/>
    </row>
    <row r="159" spans="16:47">
      <c r="P159" s="16"/>
      <c r="S159" s="20"/>
      <c r="U159" s="172"/>
      <c r="W159" s="16"/>
      <c r="Y159" s="16"/>
      <c r="Z159" s="16"/>
      <c r="AB159" s="16"/>
      <c r="AC159" s="16"/>
      <c r="AD159" s="16"/>
      <c r="AE159" s="3"/>
      <c r="AF159" s="3"/>
      <c r="AG159" s="3"/>
      <c r="AH159" s="16"/>
      <c r="AI159" s="16"/>
      <c r="AJ159" s="3"/>
      <c r="AK159" s="3"/>
      <c r="AL159" s="56"/>
      <c r="AM159" s="3"/>
      <c r="AN159" s="3"/>
      <c r="AO159" s="3"/>
      <c r="AP159" s="3"/>
      <c r="AQ159" s="3"/>
      <c r="AR159" s="3"/>
      <c r="AS159" s="3"/>
      <c r="AT159" s="23"/>
      <c r="AU159" s="23"/>
    </row>
    <row r="160" spans="16:47">
      <c r="P160" s="16"/>
      <c r="S160" s="20"/>
      <c r="U160" s="172"/>
      <c r="W160" s="16"/>
      <c r="Y160" s="16"/>
      <c r="Z160" s="16"/>
      <c r="AB160" s="16"/>
      <c r="AC160" s="16"/>
      <c r="AD160" s="16"/>
      <c r="AE160" s="3"/>
      <c r="AF160" s="3"/>
      <c r="AG160" s="3"/>
      <c r="AH160" s="16"/>
      <c r="AI160" s="16"/>
      <c r="AJ160" s="3"/>
      <c r="AK160" s="3"/>
      <c r="AL160" s="56"/>
      <c r="AM160" s="3"/>
      <c r="AN160" s="3"/>
      <c r="AO160" s="3"/>
      <c r="AP160" s="3"/>
      <c r="AQ160" s="3"/>
      <c r="AR160" s="3"/>
      <c r="AS160" s="3"/>
      <c r="AT160" s="23"/>
      <c r="AU160" s="23"/>
    </row>
    <row r="161" spans="16:47">
      <c r="P161" s="16"/>
      <c r="S161" s="20"/>
      <c r="U161" s="172"/>
      <c r="W161" s="16"/>
      <c r="Y161" s="16"/>
      <c r="Z161" s="16"/>
      <c r="AB161" s="16"/>
      <c r="AC161" s="16"/>
      <c r="AD161" s="16"/>
      <c r="AE161" s="3"/>
      <c r="AF161" s="3"/>
      <c r="AG161" s="3"/>
      <c r="AH161" s="16"/>
      <c r="AI161" s="16"/>
      <c r="AJ161" s="3"/>
      <c r="AK161" s="3"/>
      <c r="AL161" s="56"/>
      <c r="AM161" s="3"/>
      <c r="AN161" s="3"/>
      <c r="AO161" s="3"/>
      <c r="AP161" s="3"/>
      <c r="AQ161" s="3"/>
      <c r="AR161" s="3"/>
      <c r="AS161" s="3"/>
      <c r="AT161" s="23"/>
      <c r="AU161" s="23"/>
    </row>
    <row r="162" spans="16:47">
      <c r="P162" s="16"/>
      <c r="S162" s="20"/>
      <c r="U162" s="172"/>
      <c r="W162" s="16"/>
      <c r="Y162" s="16"/>
      <c r="Z162" s="16"/>
      <c r="AB162" s="16"/>
      <c r="AC162" s="16"/>
      <c r="AD162" s="16"/>
      <c r="AE162" s="3"/>
      <c r="AF162" s="3"/>
      <c r="AG162" s="3"/>
      <c r="AH162" s="16"/>
      <c r="AI162" s="16"/>
      <c r="AJ162" s="3"/>
      <c r="AK162" s="3"/>
      <c r="AL162" s="56"/>
      <c r="AM162" s="3"/>
      <c r="AN162" s="3"/>
      <c r="AO162" s="3"/>
      <c r="AP162" s="3"/>
      <c r="AQ162" s="3"/>
      <c r="AR162" s="3"/>
      <c r="AS162" s="3"/>
      <c r="AT162" s="23"/>
      <c r="AU162" s="23"/>
    </row>
    <row r="163" spans="16:47">
      <c r="P163" s="16"/>
      <c r="S163" s="20"/>
      <c r="U163" s="172"/>
      <c r="W163" s="16"/>
      <c r="Y163" s="16"/>
      <c r="Z163" s="16"/>
      <c r="AB163" s="16"/>
      <c r="AC163" s="16"/>
      <c r="AD163" s="16"/>
      <c r="AE163" s="3"/>
      <c r="AF163" s="3"/>
      <c r="AG163" s="3"/>
      <c r="AH163" s="16"/>
      <c r="AI163" s="16"/>
      <c r="AJ163" s="3"/>
      <c r="AK163" s="3"/>
      <c r="AL163" s="56"/>
      <c r="AM163" s="3"/>
      <c r="AN163" s="3"/>
      <c r="AO163" s="3"/>
      <c r="AP163" s="3"/>
      <c r="AQ163" s="3"/>
      <c r="AR163" s="3"/>
      <c r="AS163" s="3"/>
      <c r="AT163" s="23"/>
      <c r="AU163" s="23"/>
    </row>
    <row r="164" spans="16:47">
      <c r="P164" s="16"/>
      <c r="S164" s="20"/>
      <c r="U164" s="172"/>
      <c r="W164" s="16"/>
      <c r="Y164" s="16"/>
      <c r="Z164" s="16"/>
      <c r="AB164" s="16"/>
      <c r="AC164" s="16"/>
      <c r="AD164" s="16"/>
      <c r="AE164" s="3"/>
      <c r="AF164" s="3"/>
      <c r="AG164" s="3"/>
      <c r="AH164" s="16"/>
      <c r="AI164" s="16"/>
      <c r="AJ164" s="3"/>
      <c r="AK164" s="3"/>
      <c r="AL164" s="56"/>
      <c r="AM164" s="3"/>
      <c r="AN164" s="3"/>
      <c r="AO164" s="3"/>
      <c r="AP164" s="3"/>
      <c r="AQ164" s="3"/>
      <c r="AR164" s="3"/>
      <c r="AS164" s="3"/>
      <c r="AT164" s="23"/>
      <c r="AU164" s="23"/>
    </row>
    <row r="165" spans="16:47">
      <c r="P165" s="16"/>
      <c r="S165" s="20"/>
      <c r="U165" s="172"/>
      <c r="W165" s="16"/>
      <c r="Y165" s="16"/>
      <c r="Z165" s="16"/>
      <c r="AB165" s="16"/>
      <c r="AC165" s="16"/>
      <c r="AD165" s="16"/>
      <c r="AE165" s="3"/>
      <c r="AF165" s="3"/>
      <c r="AG165" s="3"/>
      <c r="AH165" s="16"/>
      <c r="AI165" s="16"/>
      <c r="AJ165" s="3"/>
      <c r="AK165" s="3"/>
      <c r="AL165" s="56"/>
      <c r="AM165" s="3"/>
      <c r="AN165" s="3"/>
      <c r="AO165" s="3"/>
      <c r="AP165" s="3"/>
      <c r="AQ165" s="3"/>
      <c r="AR165" s="3"/>
      <c r="AS165" s="3"/>
      <c r="AT165" s="23"/>
      <c r="AU165" s="23"/>
    </row>
    <row r="166" spans="16:47">
      <c r="P166" s="16"/>
      <c r="S166" s="20"/>
      <c r="U166" s="172"/>
      <c r="W166" s="16"/>
      <c r="Y166" s="16"/>
      <c r="Z166" s="16"/>
      <c r="AB166" s="16"/>
      <c r="AC166" s="16"/>
      <c r="AD166" s="16"/>
      <c r="AE166" s="3"/>
      <c r="AF166" s="3"/>
      <c r="AG166" s="3"/>
      <c r="AH166" s="16"/>
      <c r="AI166" s="16"/>
      <c r="AJ166" s="3"/>
      <c r="AK166" s="3"/>
      <c r="AL166" s="56"/>
      <c r="AM166" s="3"/>
      <c r="AN166" s="3"/>
      <c r="AO166" s="3"/>
      <c r="AP166" s="3"/>
      <c r="AQ166" s="3"/>
      <c r="AR166" s="3"/>
      <c r="AS166" s="3"/>
      <c r="AT166" s="23"/>
      <c r="AU166" s="23"/>
    </row>
    <row r="167" spans="16:47">
      <c r="P167" s="16"/>
      <c r="S167" s="20"/>
      <c r="U167" s="172"/>
      <c r="W167" s="16"/>
      <c r="Y167" s="16"/>
      <c r="Z167" s="16"/>
      <c r="AB167" s="16"/>
      <c r="AC167" s="16"/>
      <c r="AD167" s="16"/>
      <c r="AE167" s="3"/>
      <c r="AF167" s="3"/>
      <c r="AG167" s="3"/>
      <c r="AH167" s="16"/>
      <c r="AI167" s="16"/>
      <c r="AJ167" s="3"/>
      <c r="AK167" s="3"/>
      <c r="AL167" s="56"/>
      <c r="AM167" s="3"/>
      <c r="AN167" s="3"/>
      <c r="AO167" s="3"/>
      <c r="AP167" s="3"/>
      <c r="AQ167" s="3"/>
      <c r="AR167" s="3"/>
      <c r="AS167" s="3"/>
      <c r="AT167" s="23"/>
      <c r="AU167" s="23"/>
    </row>
    <row r="168" spans="16:47">
      <c r="P168" s="16"/>
      <c r="S168" s="20"/>
      <c r="U168" s="172"/>
      <c r="W168" s="16"/>
      <c r="Y168" s="16"/>
      <c r="Z168" s="16"/>
      <c r="AB168" s="16"/>
      <c r="AC168" s="16"/>
      <c r="AD168" s="16"/>
      <c r="AE168" s="3"/>
      <c r="AF168" s="3"/>
      <c r="AG168" s="3"/>
      <c r="AH168" s="16"/>
      <c r="AI168" s="16"/>
      <c r="AJ168" s="3"/>
      <c r="AK168" s="3"/>
      <c r="AL168" s="56"/>
      <c r="AM168" s="3"/>
      <c r="AN168" s="3"/>
      <c r="AO168" s="3"/>
      <c r="AP168" s="3"/>
      <c r="AQ168" s="3"/>
      <c r="AR168" s="3"/>
      <c r="AS168" s="3"/>
      <c r="AT168" s="23"/>
      <c r="AU168" s="23"/>
    </row>
    <row r="169" spans="16:47">
      <c r="P169" s="16"/>
      <c r="S169" s="20"/>
      <c r="U169" s="172"/>
      <c r="W169" s="16"/>
      <c r="Y169" s="16"/>
      <c r="Z169" s="16"/>
      <c r="AB169" s="16"/>
      <c r="AC169" s="16"/>
      <c r="AD169" s="16"/>
      <c r="AE169" s="3"/>
      <c r="AF169" s="3"/>
      <c r="AG169" s="3"/>
      <c r="AH169" s="16"/>
      <c r="AI169" s="16"/>
      <c r="AJ169" s="3"/>
      <c r="AK169" s="3"/>
      <c r="AL169" s="56"/>
      <c r="AM169" s="3"/>
      <c r="AN169" s="3"/>
      <c r="AO169" s="3"/>
      <c r="AP169" s="3"/>
      <c r="AQ169" s="3"/>
      <c r="AR169" s="3"/>
      <c r="AS169" s="3"/>
      <c r="AT169" s="23"/>
      <c r="AU169" s="23"/>
    </row>
    <row r="170" spans="16:47">
      <c r="P170" s="16"/>
      <c r="S170" s="20"/>
      <c r="U170" s="172"/>
      <c r="W170" s="16"/>
      <c r="Y170" s="16"/>
      <c r="Z170" s="16"/>
      <c r="AB170" s="16"/>
      <c r="AC170" s="16"/>
      <c r="AD170" s="16"/>
      <c r="AE170" s="3"/>
      <c r="AF170" s="3"/>
      <c r="AG170" s="3"/>
      <c r="AH170" s="16"/>
      <c r="AI170" s="16"/>
      <c r="AJ170" s="3"/>
      <c r="AK170" s="3"/>
      <c r="AL170" s="56"/>
      <c r="AM170" s="3"/>
      <c r="AN170" s="3"/>
      <c r="AO170" s="3"/>
      <c r="AP170" s="3"/>
      <c r="AQ170" s="3"/>
      <c r="AR170" s="3"/>
      <c r="AS170" s="3"/>
      <c r="AT170" s="23"/>
      <c r="AU170" s="23"/>
    </row>
    <row r="171" spans="16:47">
      <c r="P171" s="16"/>
      <c r="S171" s="20"/>
      <c r="U171" s="172"/>
      <c r="W171" s="16"/>
      <c r="Y171" s="16"/>
      <c r="Z171" s="16"/>
      <c r="AB171" s="16"/>
      <c r="AC171" s="16"/>
      <c r="AD171" s="16"/>
      <c r="AE171" s="3"/>
      <c r="AF171" s="3"/>
      <c r="AG171" s="3"/>
      <c r="AH171" s="16"/>
      <c r="AI171" s="16"/>
      <c r="AJ171" s="3"/>
      <c r="AK171" s="3"/>
      <c r="AL171" s="56"/>
      <c r="AM171" s="3"/>
      <c r="AN171" s="3"/>
      <c r="AO171" s="3"/>
      <c r="AP171" s="3"/>
      <c r="AQ171" s="3"/>
      <c r="AR171" s="3"/>
      <c r="AS171" s="3"/>
      <c r="AT171" s="23"/>
      <c r="AU171" s="23"/>
    </row>
    <row r="172" spans="16:47">
      <c r="P172" s="16"/>
      <c r="S172" s="20"/>
      <c r="U172" s="172"/>
      <c r="W172" s="16"/>
      <c r="Y172" s="16"/>
      <c r="Z172" s="16"/>
      <c r="AB172" s="16"/>
      <c r="AC172" s="16"/>
      <c r="AD172" s="16"/>
      <c r="AE172" s="3"/>
      <c r="AF172" s="3"/>
      <c r="AG172" s="3"/>
      <c r="AH172" s="16"/>
      <c r="AI172" s="16"/>
      <c r="AJ172" s="3"/>
      <c r="AK172" s="3"/>
      <c r="AL172" s="56"/>
      <c r="AM172" s="3"/>
      <c r="AN172" s="3"/>
      <c r="AO172" s="3"/>
      <c r="AP172" s="3"/>
      <c r="AQ172" s="3"/>
      <c r="AR172" s="3"/>
      <c r="AS172" s="3"/>
      <c r="AT172" s="23"/>
      <c r="AU172" s="23"/>
    </row>
    <row r="173" spans="16:47">
      <c r="P173" s="16"/>
      <c r="S173" s="20"/>
      <c r="U173" s="172"/>
      <c r="W173" s="16"/>
      <c r="Y173" s="16"/>
      <c r="Z173" s="16"/>
      <c r="AB173" s="16"/>
      <c r="AC173" s="16"/>
      <c r="AD173" s="16"/>
      <c r="AE173" s="3"/>
      <c r="AF173" s="3"/>
      <c r="AG173" s="3"/>
      <c r="AH173" s="16"/>
      <c r="AI173" s="16"/>
      <c r="AJ173" s="3"/>
      <c r="AK173" s="3"/>
      <c r="AL173" s="56"/>
      <c r="AM173" s="3"/>
      <c r="AN173" s="3"/>
      <c r="AO173" s="3"/>
      <c r="AP173" s="3"/>
      <c r="AQ173" s="3"/>
      <c r="AR173" s="3"/>
      <c r="AS173" s="3"/>
      <c r="AT173" s="23"/>
      <c r="AU173" s="23"/>
    </row>
    <row r="174" spans="16:47">
      <c r="P174" s="16"/>
      <c r="S174" s="20"/>
      <c r="U174" s="172"/>
      <c r="W174" s="16"/>
      <c r="Y174" s="16"/>
      <c r="Z174" s="16"/>
      <c r="AB174" s="16"/>
      <c r="AC174" s="16"/>
      <c r="AD174" s="16"/>
      <c r="AE174" s="3"/>
      <c r="AF174" s="3"/>
      <c r="AG174" s="3"/>
      <c r="AH174" s="16"/>
      <c r="AI174" s="16"/>
      <c r="AJ174" s="3"/>
      <c r="AK174" s="3"/>
      <c r="AL174" s="56"/>
      <c r="AM174" s="3"/>
      <c r="AN174" s="3"/>
      <c r="AO174" s="3"/>
      <c r="AP174" s="3"/>
      <c r="AQ174" s="3"/>
      <c r="AR174" s="3"/>
      <c r="AS174" s="3"/>
      <c r="AT174" s="23"/>
      <c r="AU174" s="23"/>
    </row>
    <row r="175" spans="16:47">
      <c r="P175" s="16"/>
      <c r="S175" s="20"/>
      <c r="U175" s="172"/>
      <c r="W175" s="16"/>
      <c r="Y175" s="16"/>
      <c r="Z175" s="16"/>
      <c r="AB175" s="16"/>
      <c r="AC175" s="16"/>
      <c r="AD175" s="16"/>
      <c r="AE175" s="3"/>
      <c r="AF175" s="3"/>
      <c r="AG175" s="3"/>
      <c r="AH175" s="16"/>
      <c r="AI175" s="16"/>
      <c r="AJ175" s="3"/>
      <c r="AK175" s="3"/>
      <c r="AL175" s="56"/>
      <c r="AM175" s="3"/>
      <c r="AN175" s="3"/>
      <c r="AO175" s="3"/>
      <c r="AP175" s="3"/>
      <c r="AQ175" s="3"/>
      <c r="AR175" s="3"/>
      <c r="AS175" s="3"/>
      <c r="AT175" s="23"/>
      <c r="AU175" s="23"/>
    </row>
    <row r="176" spans="16:47">
      <c r="P176" s="16"/>
      <c r="S176" s="20"/>
      <c r="U176" s="172"/>
      <c r="W176" s="16"/>
      <c r="Y176" s="16"/>
      <c r="Z176" s="16"/>
      <c r="AB176" s="16"/>
      <c r="AC176" s="16"/>
      <c r="AD176" s="16"/>
      <c r="AE176" s="3"/>
      <c r="AF176" s="3"/>
      <c r="AG176" s="3"/>
      <c r="AH176" s="16"/>
      <c r="AI176" s="16"/>
      <c r="AJ176" s="3"/>
      <c r="AK176" s="3"/>
      <c r="AL176" s="56"/>
      <c r="AM176" s="3"/>
      <c r="AN176" s="3"/>
      <c r="AO176" s="3"/>
      <c r="AP176" s="3"/>
      <c r="AQ176" s="3"/>
      <c r="AR176" s="3"/>
      <c r="AS176" s="3"/>
      <c r="AT176" s="23"/>
      <c r="AU176" s="23"/>
    </row>
    <row r="177" spans="16:47">
      <c r="P177" s="16"/>
      <c r="S177" s="20"/>
      <c r="U177" s="172"/>
      <c r="W177" s="16"/>
      <c r="Y177" s="16"/>
      <c r="Z177" s="16"/>
      <c r="AB177" s="16"/>
      <c r="AC177" s="16"/>
      <c r="AD177" s="16"/>
      <c r="AE177" s="3"/>
      <c r="AF177" s="3"/>
      <c r="AG177" s="3"/>
      <c r="AH177" s="16"/>
      <c r="AI177" s="16"/>
      <c r="AJ177" s="3"/>
      <c r="AK177" s="3"/>
      <c r="AL177" s="56"/>
      <c r="AM177" s="3"/>
      <c r="AN177" s="3"/>
      <c r="AO177" s="3"/>
      <c r="AP177" s="3"/>
      <c r="AQ177" s="3"/>
      <c r="AR177" s="3"/>
      <c r="AS177" s="3"/>
      <c r="AT177" s="23"/>
      <c r="AU177" s="23"/>
    </row>
    <row r="178" spans="16:47">
      <c r="P178" s="16"/>
      <c r="S178" s="20"/>
      <c r="U178" s="172"/>
      <c r="W178" s="16"/>
      <c r="Y178" s="16"/>
      <c r="Z178" s="16"/>
      <c r="AB178" s="16"/>
      <c r="AC178" s="16"/>
      <c r="AD178" s="16"/>
      <c r="AE178" s="3"/>
      <c r="AF178" s="3"/>
      <c r="AG178" s="3"/>
      <c r="AH178" s="16"/>
      <c r="AI178" s="16"/>
      <c r="AJ178" s="3"/>
      <c r="AK178" s="3"/>
      <c r="AL178" s="56"/>
      <c r="AM178" s="3"/>
      <c r="AN178" s="3"/>
      <c r="AO178" s="3"/>
      <c r="AP178" s="3"/>
      <c r="AQ178" s="3"/>
      <c r="AR178" s="3"/>
      <c r="AS178" s="3"/>
      <c r="AT178" s="23"/>
      <c r="AU178" s="23"/>
    </row>
    <row r="179" spans="16:47">
      <c r="P179" s="16"/>
      <c r="S179" s="20"/>
      <c r="U179" s="172"/>
      <c r="W179" s="16"/>
      <c r="Y179" s="16"/>
      <c r="Z179" s="16"/>
      <c r="AB179" s="16"/>
      <c r="AC179" s="16"/>
      <c r="AD179" s="16"/>
      <c r="AE179" s="3"/>
      <c r="AF179" s="3"/>
      <c r="AG179" s="3"/>
      <c r="AH179" s="16"/>
      <c r="AI179" s="16"/>
      <c r="AJ179" s="3"/>
      <c r="AK179" s="3"/>
      <c r="AL179" s="56"/>
      <c r="AM179" s="3"/>
      <c r="AN179" s="3"/>
      <c r="AO179" s="3"/>
      <c r="AP179" s="3"/>
      <c r="AQ179" s="3"/>
      <c r="AR179" s="3"/>
      <c r="AS179" s="3"/>
      <c r="AT179" s="23"/>
      <c r="AU179" s="23"/>
    </row>
    <row r="180" spans="16:47">
      <c r="P180" s="16"/>
      <c r="S180" s="20"/>
      <c r="U180" s="172"/>
      <c r="W180" s="16"/>
      <c r="Y180" s="16"/>
      <c r="Z180" s="16"/>
      <c r="AB180" s="16"/>
      <c r="AC180" s="16"/>
      <c r="AD180" s="16"/>
      <c r="AE180" s="3"/>
      <c r="AF180" s="3"/>
      <c r="AG180" s="3"/>
      <c r="AH180" s="16"/>
      <c r="AI180" s="16"/>
      <c r="AJ180" s="3"/>
      <c r="AK180" s="3"/>
      <c r="AL180" s="56"/>
      <c r="AM180" s="3"/>
      <c r="AN180" s="3"/>
      <c r="AO180" s="3"/>
      <c r="AP180" s="3"/>
      <c r="AQ180" s="3"/>
      <c r="AR180" s="3"/>
      <c r="AS180" s="3"/>
      <c r="AT180" s="23"/>
    </row>
    <row r="181" spans="16:47">
      <c r="P181" s="16"/>
      <c r="S181" s="20"/>
      <c r="U181" s="172"/>
      <c r="W181" s="16"/>
      <c r="Y181" s="16"/>
      <c r="Z181" s="16"/>
      <c r="AB181" s="16"/>
      <c r="AC181" s="16"/>
      <c r="AD181" s="16"/>
      <c r="AE181" s="3"/>
      <c r="AF181" s="3"/>
      <c r="AG181" s="3"/>
      <c r="AH181" s="16"/>
      <c r="AI181" s="16"/>
      <c r="AJ181" s="3"/>
      <c r="AK181" s="3"/>
      <c r="AL181" s="56"/>
      <c r="AM181" s="3"/>
      <c r="AN181" s="3"/>
      <c r="AO181" s="3"/>
      <c r="AP181" s="3"/>
      <c r="AQ181" s="3"/>
      <c r="AR181" s="3"/>
      <c r="AS181" s="3"/>
      <c r="AT181" s="23"/>
    </row>
    <row r="182" spans="16:47">
      <c r="P182" s="16"/>
      <c r="S182" s="20"/>
      <c r="U182" s="172"/>
      <c r="W182" s="16"/>
      <c r="Y182" s="16"/>
      <c r="Z182" s="16"/>
      <c r="AB182" s="16"/>
      <c r="AC182" s="16"/>
      <c r="AD182" s="16"/>
      <c r="AE182" s="3"/>
      <c r="AF182" s="3"/>
      <c r="AG182" s="3"/>
      <c r="AH182" s="16"/>
      <c r="AI182" s="16"/>
      <c r="AJ182" s="3"/>
      <c r="AK182" s="3"/>
      <c r="AL182" s="56"/>
      <c r="AM182" s="3"/>
      <c r="AN182" s="3"/>
      <c r="AO182" s="3"/>
      <c r="AP182" s="3"/>
      <c r="AQ182" s="3"/>
      <c r="AR182" s="3"/>
      <c r="AS182" s="3"/>
      <c r="AT182" s="23"/>
    </row>
    <row r="183" spans="16:47">
      <c r="P183" s="16"/>
      <c r="S183" s="20"/>
      <c r="U183" s="172"/>
      <c r="W183" s="16"/>
      <c r="Y183" s="16"/>
      <c r="Z183" s="16"/>
      <c r="AB183" s="16"/>
      <c r="AC183" s="16"/>
      <c r="AD183" s="16"/>
      <c r="AE183" s="3"/>
      <c r="AF183" s="3"/>
      <c r="AG183" s="3"/>
      <c r="AH183" s="16"/>
      <c r="AI183" s="16"/>
      <c r="AJ183" s="3"/>
      <c r="AK183" s="3"/>
      <c r="AL183" s="56"/>
      <c r="AM183" s="3"/>
      <c r="AN183" s="3"/>
      <c r="AO183" s="3"/>
      <c r="AP183" s="3"/>
      <c r="AQ183" s="3"/>
      <c r="AR183" s="3"/>
      <c r="AS183" s="3"/>
      <c r="AT183" s="23"/>
    </row>
    <row r="184" spans="16:47">
      <c r="P184" s="16"/>
      <c r="S184" s="20"/>
      <c r="U184" s="172"/>
      <c r="W184" s="16"/>
      <c r="Y184" s="16"/>
      <c r="Z184" s="16"/>
      <c r="AB184" s="16"/>
      <c r="AC184" s="16"/>
      <c r="AD184" s="16"/>
      <c r="AE184" s="3"/>
      <c r="AF184" s="3"/>
      <c r="AG184" s="3"/>
      <c r="AH184" s="16"/>
      <c r="AI184" s="16"/>
      <c r="AJ184" s="3"/>
      <c r="AK184" s="3"/>
      <c r="AL184" s="56"/>
      <c r="AM184" s="3"/>
      <c r="AN184" s="3"/>
      <c r="AO184" s="3"/>
      <c r="AP184" s="3"/>
      <c r="AQ184" s="3"/>
      <c r="AR184" s="3"/>
      <c r="AS184" s="3"/>
      <c r="AT184" s="23"/>
    </row>
    <row r="185" spans="16:47">
      <c r="P185" s="16"/>
      <c r="S185" s="20"/>
      <c r="U185" s="172"/>
      <c r="W185" s="16"/>
      <c r="Y185" s="16"/>
      <c r="Z185" s="16"/>
      <c r="AB185" s="16"/>
      <c r="AC185" s="16"/>
      <c r="AD185" s="16"/>
      <c r="AE185" s="3"/>
      <c r="AF185" s="3"/>
      <c r="AG185" s="3"/>
      <c r="AH185" s="16"/>
      <c r="AI185" s="16"/>
      <c r="AJ185" s="3"/>
      <c r="AK185" s="3"/>
      <c r="AL185" s="56"/>
      <c r="AM185" s="3"/>
      <c r="AN185" s="3"/>
      <c r="AO185" s="3"/>
      <c r="AP185" s="3"/>
      <c r="AQ185" s="3"/>
      <c r="AR185" s="3"/>
      <c r="AS185" s="3"/>
      <c r="AT185" s="23"/>
    </row>
    <row r="186" spans="16:47">
      <c r="P186" s="16"/>
      <c r="S186" s="20"/>
      <c r="U186" s="172"/>
      <c r="W186" s="16"/>
      <c r="Y186" s="16"/>
      <c r="Z186" s="16"/>
      <c r="AB186" s="16"/>
      <c r="AC186" s="16"/>
      <c r="AD186" s="16"/>
      <c r="AE186" s="3"/>
      <c r="AF186" s="3"/>
      <c r="AG186" s="3"/>
      <c r="AH186" s="16"/>
      <c r="AI186" s="16"/>
      <c r="AJ186" s="3"/>
      <c r="AK186" s="3"/>
      <c r="AL186" s="56"/>
      <c r="AM186" s="3"/>
      <c r="AN186" s="3"/>
      <c r="AO186" s="3"/>
      <c r="AP186" s="3"/>
      <c r="AQ186" s="3"/>
      <c r="AR186" s="3"/>
      <c r="AS186" s="3"/>
      <c r="AT186" s="23"/>
    </row>
    <row r="187" spans="16:47">
      <c r="P187" s="16"/>
      <c r="S187" s="20"/>
      <c r="U187" s="172"/>
      <c r="W187" s="16"/>
      <c r="Y187" s="16"/>
      <c r="Z187" s="16"/>
      <c r="AB187" s="16"/>
      <c r="AC187" s="16"/>
      <c r="AD187" s="16"/>
      <c r="AE187" s="3"/>
      <c r="AF187" s="3"/>
      <c r="AG187" s="3"/>
      <c r="AH187" s="16"/>
      <c r="AI187" s="16"/>
      <c r="AJ187" s="3"/>
      <c r="AK187" s="3"/>
      <c r="AL187" s="56"/>
      <c r="AM187" s="3"/>
      <c r="AN187" s="3"/>
      <c r="AO187" s="3"/>
      <c r="AP187" s="3"/>
      <c r="AQ187" s="3"/>
      <c r="AR187" s="3"/>
      <c r="AS187" s="3"/>
      <c r="AT187" s="23"/>
    </row>
    <row r="188" spans="16:47">
      <c r="P188" s="16"/>
      <c r="S188" s="20"/>
      <c r="U188" s="172"/>
      <c r="W188" s="16"/>
      <c r="Y188" s="16"/>
      <c r="Z188" s="16"/>
      <c r="AB188" s="16"/>
      <c r="AC188" s="16"/>
      <c r="AD188" s="16"/>
      <c r="AE188" s="3"/>
      <c r="AF188" s="3"/>
      <c r="AG188" s="3"/>
      <c r="AH188" s="16"/>
      <c r="AI188" s="16"/>
      <c r="AJ188" s="3"/>
      <c r="AK188" s="3"/>
      <c r="AL188" s="56"/>
      <c r="AM188" s="3"/>
      <c r="AN188" s="3"/>
      <c r="AO188" s="3"/>
      <c r="AP188" s="3"/>
      <c r="AQ188" s="3"/>
      <c r="AR188" s="3"/>
      <c r="AS188" s="3"/>
      <c r="AT188" s="23"/>
    </row>
    <row r="189" spans="16:47">
      <c r="P189" s="16"/>
      <c r="S189" s="20"/>
      <c r="U189" s="172"/>
      <c r="W189" s="16"/>
      <c r="Y189" s="16"/>
      <c r="Z189" s="16"/>
      <c r="AB189" s="16"/>
      <c r="AC189" s="16"/>
      <c r="AD189" s="16"/>
      <c r="AE189" s="3"/>
      <c r="AF189" s="3"/>
      <c r="AG189" s="3"/>
      <c r="AH189" s="16"/>
      <c r="AI189" s="16"/>
      <c r="AJ189" s="3"/>
      <c r="AK189" s="3"/>
      <c r="AL189" s="56"/>
      <c r="AM189" s="3"/>
      <c r="AN189" s="3"/>
      <c r="AO189" s="3"/>
      <c r="AP189" s="3"/>
      <c r="AQ189" s="3"/>
      <c r="AR189" s="3"/>
      <c r="AS189" s="3"/>
      <c r="AT189" s="23"/>
    </row>
    <row r="190" spans="16:47">
      <c r="P190" s="16"/>
      <c r="S190" s="20"/>
      <c r="U190" s="172"/>
      <c r="W190" s="16"/>
      <c r="Y190" s="16"/>
      <c r="Z190" s="16"/>
      <c r="AB190" s="16"/>
      <c r="AC190" s="16"/>
      <c r="AD190" s="16"/>
      <c r="AE190" s="3"/>
      <c r="AF190" s="3"/>
      <c r="AG190" s="3"/>
      <c r="AH190" s="16"/>
      <c r="AI190" s="16"/>
      <c r="AJ190" s="3"/>
      <c r="AK190" s="3"/>
      <c r="AL190" s="56"/>
      <c r="AM190" s="3"/>
      <c r="AN190" s="3"/>
      <c r="AO190" s="3"/>
      <c r="AP190" s="3"/>
      <c r="AQ190" s="3"/>
      <c r="AR190" s="3"/>
      <c r="AS190" s="3"/>
      <c r="AT190" s="23"/>
    </row>
    <row r="191" spans="16:47">
      <c r="P191" s="16"/>
      <c r="S191" s="20"/>
      <c r="U191" s="172"/>
      <c r="W191" s="16"/>
      <c r="Y191" s="16"/>
      <c r="Z191" s="16"/>
      <c r="AB191" s="16"/>
      <c r="AC191" s="16"/>
      <c r="AD191" s="16"/>
      <c r="AE191" s="3"/>
      <c r="AF191" s="3"/>
      <c r="AG191" s="3"/>
      <c r="AH191" s="16"/>
      <c r="AI191" s="16"/>
      <c r="AJ191" s="3"/>
      <c r="AK191" s="3"/>
      <c r="AL191" s="56"/>
      <c r="AM191" s="3"/>
      <c r="AN191" s="3"/>
      <c r="AO191" s="3"/>
      <c r="AP191" s="3"/>
      <c r="AQ191" s="3"/>
      <c r="AR191" s="3"/>
      <c r="AS191" s="3"/>
      <c r="AT191" s="23"/>
    </row>
    <row r="192" spans="16:47">
      <c r="P192" s="16"/>
      <c r="S192" s="20"/>
      <c r="U192" s="172"/>
      <c r="W192" s="16"/>
      <c r="Y192" s="16"/>
      <c r="Z192" s="16"/>
      <c r="AB192" s="16"/>
      <c r="AC192" s="16"/>
      <c r="AD192" s="16"/>
      <c r="AE192" s="3"/>
      <c r="AF192" s="3"/>
      <c r="AG192" s="3"/>
      <c r="AH192" s="16"/>
      <c r="AI192" s="16"/>
      <c r="AJ192" s="3"/>
      <c r="AK192" s="3"/>
      <c r="AL192" s="56"/>
      <c r="AM192" s="3"/>
      <c r="AN192" s="3"/>
      <c r="AO192" s="3"/>
      <c r="AP192" s="3"/>
      <c r="AQ192" s="3"/>
      <c r="AR192" s="3"/>
      <c r="AS192" s="3"/>
      <c r="AT192" s="23"/>
    </row>
    <row r="193" spans="16:46">
      <c r="P193" s="16"/>
      <c r="S193" s="20"/>
      <c r="U193" s="172"/>
      <c r="W193" s="16"/>
      <c r="Y193" s="16"/>
      <c r="Z193" s="16"/>
      <c r="AB193" s="16"/>
      <c r="AC193" s="16"/>
      <c r="AD193" s="16"/>
      <c r="AE193" s="3"/>
      <c r="AF193" s="3"/>
      <c r="AG193" s="3"/>
      <c r="AH193" s="16"/>
      <c r="AI193" s="16"/>
      <c r="AJ193" s="3"/>
      <c r="AK193" s="3"/>
      <c r="AL193" s="56"/>
      <c r="AM193" s="3"/>
      <c r="AN193" s="3"/>
      <c r="AO193" s="3"/>
      <c r="AP193" s="3"/>
      <c r="AQ193" s="3"/>
      <c r="AR193" s="3"/>
      <c r="AS193" s="3"/>
      <c r="AT193" s="23"/>
    </row>
    <row r="194" spans="16:46">
      <c r="P194" s="16"/>
      <c r="S194" s="20"/>
      <c r="U194" s="172"/>
      <c r="W194" s="16"/>
      <c r="Y194" s="16"/>
      <c r="Z194" s="16"/>
      <c r="AB194" s="16"/>
      <c r="AC194" s="16"/>
      <c r="AD194" s="16"/>
      <c r="AE194" s="3"/>
      <c r="AF194" s="3"/>
      <c r="AG194" s="3"/>
      <c r="AH194" s="16"/>
      <c r="AI194" s="16"/>
      <c r="AJ194" s="3"/>
      <c r="AK194" s="3"/>
      <c r="AL194" s="56"/>
      <c r="AM194" s="3"/>
      <c r="AN194" s="3"/>
      <c r="AO194" s="3"/>
      <c r="AP194" s="3"/>
      <c r="AQ194" s="3"/>
      <c r="AR194" s="3"/>
      <c r="AS194" s="3"/>
      <c r="AT194" s="23"/>
    </row>
    <row r="195" spans="16:46">
      <c r="P195" s="16"/>
      <c r="S195" s="20"/>
      <c r="U195" s="172"/>
      <c r="W195" s="16"/>
      <c r="Y195" s="16"/>
      <c r="Z195" s="16"/>
      <c r="AB195" s="16"/>
      <c r="AC195" s="16"/>
      <c r="AD195" s="16"/>
      <c r="AE195" s="3"/>
      <c r="AF195" s="3"/>
      <c r="AG195" s="3"/>
      <c r="AH195" s="16"/>
      <c r="AI195" s="16"/>
      <c r="AJ195" s="3"/>
      <c r="AK195" s="3"/>
      <c r="AL195" s="56"/>
      <c r="AM195" s="3"/>
      <c r="AN195" s="3"/>
      <c r="AO195" s="3"/>
      <c r="AP195" s="3"/>
      <c r="AQ195" s="3"/>
      <c r="AR195" s="3"/>
      <c r="AS195" s="3"/>
      <c r="AT195" s="23"/>
    </row>
    <row r="196" spans="16:46">
      <c r="P196" s="16"/>
      <c r="S196" s="20"/>
      <c r="U196" s="172"/>
      <c r="W196" s="16"/>
      <c r="Y196" s="16"/>
      <c r="Z196" s="16"/>
      <c r="AB196" s="16"/>
      <c r="AC196" s="16"/>
      <c r="AD196" s="16"/>
      <c r="AE196" s="3"/>
      <c r="AF196" s="3"/>
      <c r="AG196" s="3"/>
      <c r="AH196" s="16"/>
      <c r="AI196" s="16"/>
      <c r="AJ196" s="3"/>
      <c r="AK196" s="3"/>
      <c r="AL196" s="56"/>
      <c r="AM196" s="3"/>
      <c r="AN196" s="3"/>
      <c r="AO196" s="3"/>
      <c r="AP196" s="3"/>
      <c r="AQ196" s="3"/>
      <c r="AR196" s="3"/>
      <c r="AS196" s="3"/>
      <c r="AT196" s="23"/>
    </row>
    <row r="197" spans="16:46">
      <c r="P197" s="16"/>
      <c r="S197" s="20"/>
      <c r="U197" s="172"/>
      <c r="W197" s="16"/>
      <c r="Y197" s="16"/>
      <c r="Z197" s="16"/>
      <c r="AB197" s="16"/>
      <c r="AC197" s="16"/>
      <c r="AD197" s="16"/>
      <c r="AE197" s="3"/>
      <c r="AF197" s="3"/>
      <c r="AG197" s="3"/>
      <c r="AH197" s="16"/>
      <c r="AI197" s="16"/>
      <c r="AJ197" s="3"/>
      <c r="AK197" s="3"/>
      <c r="AL197" s="56"/>
      <c r="AM197" s="3"/>
      <c r="AN197" s="3"/>
      <c r="AO197" s="3"/>
      <c r="AP197" s="3"/>
      <c r="AQ197" s="3"/>
      <c r="AR197" s="3"/>
      <c r="AS197" s="3"/>
      <c r="AT197" s="23"/>
    </row>
    <row r="198" spans="16:46">
      <c r="P198" s="16"/>
      <c r="S198" s="20"/>
      <c r="U198" s="172"/>
      <c r="W198" s="16"/>
      <c r="Y198" s="16"/>
      <c r="Z198" s="16"/>
      <c r="AB198" s="16"/>
      <c r="AC198" s="16"/>
      <c r="AD198" s="16"/>
      <c r="AE198" s="3"/>
      <c r="AF198" s="3"/>
      <c r="AG198" s="3"/>
      <c r="AH198" s="16"/>
      <c r="AI198" s="16"/>
      <c r="AJ198" s="3"/>
      <c r="AK198" s="3"/>
      <c r="AL198" s="56"/>
      <c r="AM198" s="3"/>
      <c r="AN198" s="3"/>
      <c r="AO198" s="3"/>
      <c r="AP198" s="3"/>
      <c r="AQ198" s="3"/>
      <c r="AR198" s="3"/>
      <c r="AS198" s="3"/>
      <c r="AT198" s="23"/>
    </row>
    <row r="199" spans="16:46">
      <c r="P199" s="16"/>
      <c r="S199" s="20"/>
      <c r="U199" s="172"/>
      <c r="W199" s="16"/>
      <c r="Y199" s="16"/>
      <c r="Z199" s="16"/>
      <c r="AB199" s="16"/>
      <c r="AC199" s="16"/>
      <c r="AD199" s="16"/>
      <c r="AE199" s="3"/>
      <c r="AF199" s="3"/>
      <c r="AG199" s="3"/>
      <c r="AH199" s="16"/>
      <c r="AI199" s="16"/>
      <c r="AJ199" s="3"/>
      <c r="AK199" s="3"/>
      <c r="AL199" s="56"/>
      <c r="AM199" s="3"/>
      <c r="AN199" s="3"/>
      <c r="AO199" s="3"/>
      <c r="AP199" s="3"/>
      <c r="AQ199" s="3"/>
      <c r="AR199" s="3"/>
      <c r="AS199" s="3"/>
      <c r="AT199" s="23"/>
    </row>
    <row r="200" spans="16:46">
      <c r="P200" s="16"/>
      <c r="S200" s="20"/>
      <c r="U200" s="172"/>
      <c r="W200" s="16"/>
      <c r="Y200" s="16"/>
      <c r="Z200" s="16"/>
      <c r="AB200" s="16"/>
      <c r="AC200" s="16"/>
      <c r="AD200" s="16"/>
      <c r="AE200" s="3"/>
      <c r="AF200" s="3"/>
      <c r="AG200" s="3"/>
      <c r="AH200" s="16"/>
      <c r="AI200" s="16"/>
      <c r="AJ200" s="3"/>
      <c r="AK200" s="3"/>
      <c r="AL200" s="56"/>
      <c r="AM200" s="3"/>
      <c r="AN200" s="3"/>
      <c r="AO200" s="3"/>
      <c r="AP200" s="3"/>
      <c r="AQ200" s="3"/>
      <c r="AR200" s="3"/>
      <c r="AS200" s="3"/>
      <c r="AT200" s="23"/>
    </row>
    <row r="201" spans="16:46">
      <c r="P201" s="16"/>
      <c r="S201" s="20"/>
      <c r="U201" s="172"/>
      <c r="W201" s="16"/>
      <c r="Y201" s="16"/>
      <c r="Z201" s="16"/>
      <c r="AB201" s="16"/>
      <c r="AC201" s="16"/>
      <c r="AD201" s="16"/>
      <c r="AE201" s="3"/>
      <c r="AF201" s="3"/>
      <c r="AG201" s="3"/>
      <c r="AH201" s="16"/>
      <c r="AI201" s="16"/>
      <c r="AJ201" s="3"/>
      <c r="AK201" s="3"/>
      <c r="AL201" s="56"/>
      <c r="AM201" s="3"/>
      <c r="AN201" s="3"/>
      <c r="AO201" s="3"/>
      <c r="AP201" s="3"/>
      <c r="AQ201" s="3"/>
      <c r="AR201" s="3"/>
      <c r="AS201" s="3"/>
      <c r="AT201" s="23"/>
    </row>
    <row r="202" spans="16:46">
      <c r="P202" s="16"/>
      <c r="S202" s="20"/>
      <c r="U202" s="172"/>
      <c r="W202" s="16"/>
      <c r="Y202" s="16"/>
      <c r="Z202" s="16"/>
      <c r="AB202" s="16"/>
      <c r="AC202" s="16"/>
      <c r="AD202" s="16"/>
      <c r="AE202" s="3"/>
      <c r="AF202" s="3"/>
      <c r="AG202" s="3"/>
      <c r="AH202" s="16"/>
      <c r="AI202" s="16"/>
      <c r="AJ202" s="3"/>
      <c r="AK202" s="3"/>
      <c r="AL202" s="56"/>
      <c r="AM202" s="3"/>
      <c r="AN202" s="3"/>
      <c r="AO202" s="3"/>
      <c r="AP202" s="3"/>
      <c r="AQ202" s="3"/>
      <c r="AR202" s="3"/>
      <c r="AS202" s="3"/>
      <c r="AT202" s="23"/>
    </row>
    <row r="203" spans="16:46">
      <c r="P203" s="16"/>
      <c r="S203" s="20"/>
      <c r="U203" s="172"/>
      <c r="W203" s="16"/>
      <c r="Y203" s="16"/>
      <c r="Z203" s="16"/>
      <c r="AB203" s="16"/>
      <c r="AC203" s="16"/>
      <c r="AD203" s="16"/>
      <c r="AE203" s="3"/>
      <c r="AF203" s="3"/>
      <c r="AG203" s="3"/>
      <c r="AH203" s="16"/>
      <c r="AI203" s="16"/>
      <c r="AJ203" s="3"/>
      <c r="AK203" s="3"/>
      <c r="AL203" s="56"/>
      <c r="AM203" s="3"/>
      <c r="AN203" s="3"/>
      <c r="AO203" s="3"/>
      <c r="AP203" s="3"/>
      <c r="AQ203" s="3"/>
      <c r="AR203" s="3"/>
      <c r="AS203" s="3"/>
      <c r="AT203" s="23"/>
    </row>
    <row r="204" spans="16:46">
      <c r="P204" s="16"/>
      <c r="S204" s="20"/>
      <c r="U204" s="172"/>
      <c r="W204" s="16"/>
      <c r="Y204" s="16"/>
      <c r="Z204" s="16"/>
      <c r="AB204" s="16"/>
      <c r="AC204" s="16"/>
      <c r="AD204" s="16"/>
      <c r="AE204" s="3"/>
      <c r="AF204" s="3"/>
      <c r="AG204" s="3"/>
      <c r="AH204" s="16"/>
      <c r="AI204" s="16"/>
      <c r="AJ204" s="3"/>
      <c r="AK204" s="3"/>
      <c r="AL204" s="56"/>
      <c r="AM204" s="3"/>
      <c r="AN204" s="3"/>
      <c r="AO204" s="3"/>
      <c r="AP204" s="3"/>
      <c r="AQ204" s="3"/>
      <c r="AR204" s="3"/>
      <c r="AS204" s="3"/>
      <c r="AT204" s="23"/>
    </row>
    <row r="205" spans="16:46">
      <c r="P205" s="16"/>
      <c r="S205" s="20"/>
      <c r="U205" s="172"/>
      <c r="W205" s="16"/>
      <c r="Y205" s="16"/>
      <c r="Z205" s="16"/>
      <c r="AB205" s="16"/>
      <c r="AC205" s="16"/>
      <c r="AD205" s="16"/>
      <c r="AE205" s="3"/>
      <c r="AF205" s="3"/>
      <c r="AG205" s="3"/>
      <c r="AH205" s="16"/>
      <c r="AI205" s="16"/>
      <c r="AJ205" s="3"/>
      <c r="AK205" s="3"/>
      <c r="AL205" s="56"/>
      <c r="AM205" s="3"/>
      <c r="AN205" s="3"/>
      <c r="AO205" s="3"/>
      <c r="AP205" s="3"/>
      <c r="AQ205" s="3"/>
      <c r="AR205" s="3"/>
      <c r="AS205" s="3"/>
      <c r="AT205" s="23"/>
    </row>
    <row r="206" spans="16:46">
      <c r="P206" s="16"/>
      <c r="S206" s="20"/>
      <c r="U206" s="172"/>
      <c r="W206" s="16"/>
      <c r="Y206" s="16"/>
      <c r="Z206" s="16"/>
      <c r="AB206" s="16"/>
      <c r="AC206" s="16"/>
      <c r="AD206" s="16"/>
      <c r="AE206" s="3"/>
      <c r="AF206" s="3"/>
      <c r="AG206" s="3"/>
      <c r="AH206" s="16"/>
      <c r="AI206" s="16"/>
      <c r="AJ206" s="3"/>
      <c r="AK206" s="3"/>
      <c r="AL206" s="56"/>
      <c r="AM206" s="3"/>
      <c r="AN206" s="3"/>
      <c r="AO206" s="3"/>
      <c r="AP206" s="3"/>
      <c r="AQ206" s="3"/>
      <c r="AR206" s="3"/>
      <c r="AS206" s="3"/>
      <c r="AT206" s="23"/>
    </row>
    <row r="207" spans="16:46">
      <c r="P207" s="16"/>
      <c r="S207" s="20"/>
      <c r="U207" s="172"/>
      <c r="W207" s="16"/>
      <c r="Y207" s="16"/>
      <c r="Z207" s="16"/>
      <c r="AB207" s="16"/>
      <c r="AC207" s="16"/>
      <c r="AD207" s="16"/>
      <c r="AE207" s="3"/>
      <c r="AF207" s="3"/>
      <c r="AG207" s="3"/>
      <c r="AH207" s="16"/>
      <c r="AI207" s="16"/>
      <c r="AJ207" s="3"/>
      <c r="AK207" s="3"/>
      <c r="AL207" s="56"/>
      <c r="AM207" s="3"/>
      <c r="AN207" s="3"/>
      <c r="AO207" s="3"/>
      <c r="AP207" s="3"/>
      <c r="AQ207" s="3"/>
      <c r="AR207" s="3"/>
      <c r="AS207" s="3"/>
      <c r="AT207" s="23"/>
    </row>
    <row r="208" spans="16:46">
      <c r="P208" s="16"/>
      <c r="S208" s="20"/>
      <c r="U208" s="172"/>
      <c r="W208" s="16"/>
      <c r="Y208" s="16"/>
      <c r="Z208" s="16"/>
      <c r="AB208" s="16"/>
      <c r="AC208" s="16"/>
      <c r="AD208" s="16"/>
      <c r="AE208" s="3"/>
      <c r="AF208" s="3"/>
      <c r="AG208" s="3"/>
      <c r="AH208" s="16"/>
      <c r="AI208" s="16"/>
      <c r="AJ208" s="3"/>
      <c r="AK208" s="3"/>
      <c r="AL208" s="56"/>
      <c r="AM208" s="3"/>
      <c r="AN208" s="3"/>
      <c r="AO208" s="3"/>
      <c r="AP208" s="3"/>
      <c r="AQ208" s="3"/>
      <c r="AR208" s="3"/>
      <c r="AS208" s="3"/>
      <c r="AT208" s="23"/>
    </row>
    <row r="209" spans="16:46">
      <c r="P209" s="16"/>
      <c r="S209" s="20"/>
      <c r="U209" s="172"/>
      <c r="W209" s="16"/>
      <c r="Y209" s="16"/>
      <c r="Z209" s="16"/>
      <c r="AB209" s="16"/>
      <c r="AC209" s="16"/>
      <c r="AD209" s="16"/>
      <c r="AE209" s="3"/>
      <c r="AF209" s="3"/>
      <c r="AG209" s="3"/>
      <c r="AH209" s="16"/>
      <c r="AI209" s="16"/>
      <c r="AJ209" s="3"/>
      <c r="AK209" s="3"/>
      <c r="AL209" s="56"/>
      <c r="AM209" s="3"/>
      <c r="AN209" s="3"/>
      <c r="AO209" s="3"/>
      <c r="AP209" s="3"/>
      <c r="AQ209" s="3"/>
      <c r="AR209" s="3"/>
      <c r="AS209" s="3"/>
      <c r="AT209" s="23"/>
    </row>
    <row r="210" spans="16:46">
      <c r="P210" s="16"/>
      <c r="S210" s="20"/>
      <c r="U210" s="172"/>
      <c r="W210" s="16"/>
      <c r="Y210" s="16"/>
      <c r="Z210" s="16"/>
      <c r="AB210" s="16"/>
      <c r="AC210" s="16"/>
      <c r="AD210" s="16"/>
      <c r="AE210" s="3"/>
      <c r="AF210" s="3"/>
      <c r="AG210" s="3"/>
      <c r="AH210" s="16"/>
      <c r="AI210" s="16"/>
      <c r="AJ210" s="3"/>
      <c r="AK210" s="3"/>
      <c r="AL210" s="56"/>
      <c r="AM210" s="3"/>
      <c r="AN210" s="3"/>
      <c r="AO210" s="3"/>
      <c r="AP210" s="3"/>
      <c r="AQ210" s="3"/>
      <c r="AR210" s="3"/>
      <c r="AS210" s="3"/>
      <c r="AT210" s="23"/>
    </row>
    <row r="211" spans="16:46">
      <c r="P211" s="16"/>
      <c r="S211" s="20"/>
      <c r="U211" s="172"/>
      <c r="W211" s="16"/>
      <c r="Y211" s="16"/>
      <c r="Z211" s="16"/>
      <c r="AB211" s="16"/>
      <c r="AC211" s="16"/>
      <c r="AD211" s="16"/>
      <c r="AE211" s="3"/>
      <c r="AF211" s="3"/>
      <c r="AG211" s="3"/>
      <c r="AH211" s="16"/>
      <c r="AI211" s="16"/>
      <c r="AJ211" s="3"/>
      <c r="AK211" s="3"/>
      <c r="AL211" s="56"/>
      <c r="AM211" s="3"/>
      <c r="AN211" s="3"/>
      <c r="AO211" s="3"/>
      <c r="AP211" s="3"/>
      <c r="AQ211" s="3"/>
      <c r="AR211" s="3"/>
      <c r="AS211" s="3"/>
      <c r="AT211" s="23"/>
    </row>
    <row r="212" spans="16:46">
      <c r="P212" s="16"/>
      <c r="S212" s="20"/>
      <c r="U212" s="172"/>
      <c r="W212" s="16"/>
      <c r="Y212" s="16"/>
      <c r="Z212" s="16"/>
      <c r="AB212" s="16"/>
      <c r="AC212" s="16"/>
      <c r="AD212" s="16"/>
      <c r="AE212" s="3"/>
      <c r="AF212" s="3"/>
      <c r="AG212" s="3"/>
      <c r="AH212" s="16"/>
      <c r="AI212" s="16"/>
      <c r="AJ212" s="3"/>
      <c r="AK212" s="3"/>
      <c r="AL212" s="56"/>
      <c r="AM212" s="3"/>
      <c r="AN212" s="3"/>
      <c r="AO212" s="3"/>
      <c r="AP212" s="3"/>
      <c r="AQ212" s="3"/>
      <c r="AR212" s="3"/>
      <c r="AS212" s="3"/>
      <c r="AT212" s="23"/>
    </row>
    <row r="213" spans="16:46">
      <c r="P213" s="16"/>
      <c r="S213" s="20"/>
      <c r="U213" s="172"/>
      <c r="W213" s="16"/>
      <c r="Y213" s="16"/>
      <c r="Z213" s="16"/>
      <c r="AB213" s="16"/>
      <c r="AC213" s="16"/>
      <c r="AD213" s="16"/>
      <c r="AE213" s="3"/>
      <c r="AF213" s="3"/>
      <c r="AG213" s="3"/>
      <c r="AH213" s="16"/>
      <c r="AI213" s="16"/>
      <c r="AJ213" s="3"/>
      <c r="AK213" s="3"/>
      <c r="AL213" s="56"/>
      <c r="AM213" s="3"/>
      <c r="AN213" s="3"/>
      <c r="AO213" s="3"/>
      <c r="AP213" s="3"/>
      <c r="AQ213" s="3"/>
      <c r="AR213" s="3"/>
      <c r="AS213" s="3"/>
      <c r="AT213" s="23"/>
    </row>
    <row r="214" spans="16:46">
      <c r="P214" s="16"/>
      <c r="S214" s="20"/>
      <c r="U214" s="172"/>
      <c r="W214" s="16"/>
      <c r="Y214" s="16"/>
      <c r="Z214" s="16"/>
      <c r="AB214" s="16"/>
      <c r="AC214" s="16"/>
      <c r="AD214" s="16"/>
      <c r="AE214" s="3"/>
      <c r="AF214" s="3"/>
      <c r="AG214" s="3"/>
      <c r="AH214" s="16"/>
      <c r="AI214" s="16"/>
      <c r="AJ214" s="3"/>
      <c r="AK214" s="3"/>
      <c r="AL214" s="56"/>
      <c r="AM214" s="3"/>
      <c r="AN214" s="3"/>
      <c r="AO214" s="3"/>
      <c r="AP214" s="3"/>
      <c r="AQ214" s="3"/>
      <c r="AR214" s="3"/>
      <c r="AS214" s="3"/>
      <c r="AT214" s="23"/>
    </row>
    <row r="215" spans="16:46">
      <c r="P215" s="16"/>
      <c r="S215" s="20"/>
      <c r="U215" s="172"/>
      <c r="W215" s="16"/>
      <c r="Y215" s="16"/>
      <c r="Z215" s="16"/>
      <c r="AB215" s="16"/>
      <c r="AC215" s="16"/>
      <c r="AD215" s="16"/>
      <c r="AE215" s="3"/>
      <c r="AF215" s="3"/>
      <c r="AG215" s="3"/>
      <c r="AH215" s="16"/>
      <c r="AI215" s="16"/>
      <c r="AJ215" s="3"/>
      <c r="AK215" s="3"/>
      <c r="AL215" s="56"/>
      <c r="AM215" s="3"/>
      <c r="AN215" s="3"/>
      <c r="AO215" s="3"/>
      <c r="AP215" s="3"/>
      <c r="AQ215" s="3"/>
      <c r="AR215" s="3"/>
      <c r="AS215" s="3"/>
      <c r="AT215" s="23"/>
    </row>
    <row r="216" spans="16:46">
      <c r="P216" s="16"/>
      <c r="S216" s="20"/>
      <c r="U216" s="172"/>
      <c r="W216" s="16"/>
      <c r="Y216" s="16"/>
      <c r="Z216" s="16"/>
      <c r="AB216" s="16"/>
      <c r="AC216" s="16"/>
      <c r="AD216" s="16"/>
      <c r="AE216" s="3"/>
      <c r="AF216" s="3"/>
      <c r="AG216" s="3"/>
      <c r="AH216" s="16"/>
      <c r="AI216" s="16"/>
      <c r="AJ216" s="3"/>
      <c r="AK216" s="3"/>
      <c r="AL216" s="56"/>
      <c r="AM216" s="3"/>
      <c r="AN216" s="3"/>
      <c r="AO216" s="3"/>
      <c r="AP216" s="3"/>
      <c r="AQ216" s="3"/>
      <c r="AR216" s="3"/>
      <c r="AS216" s="3"/>
      <c r="AT216" s="23"/>
    </row>
    <row r="217" spans="16:46">
      <c r="P217" s="16"/>
      <c r="S217" s="20"/>
      <c r="U217" s="172"/>
      <c r="W217" s="16"/>
      <c r="Y217" s="16"/>
      <c r="Z217" s="16"/>
      <c r="AB217" s="16"/>
      <c r="AC217" s="16"/>
      <c r="AD217" s="16"/>
      <c r="AE217" s="3"/>
      <c r="AF217" s="3"/>
      <c r="AG217" s="3"/>
      <c r="AH217" s="16"/>
      <c r="AI217" s="16"/>
      <c r="AJ217" s="3"/>
      <c r="AK217" s="3"/>
      <c r="AL217" s="56"/>
      <c r="AM217" s="3"/>
      <c r="AN217" s="3"/>
      <c r="AO217" s="3"/>
      <c r="AP217" s="3"/>
      <c r="AQ217" s="3"/>
      <c r="AR217" s="3"/>
      <c r="AS217" s="3"/>
      <c r="AT217" s="23"/>
    </row>
    <row r="218" spans="16:46">
      <c r="P218" s="16"/>
      <c r="S218" s="20"/>
      <c r="U218" s="172"/>
      <c r="W218" s="16"/>
      <c r="Y218" s="16"/>
      <c r="Z218" s="16"/>
      <c r="AB218" s="16"/>
      <c r="AC218" s="16"/>
      <c r="AD218" s="16"/>
      <c r="AE218" s="3"/>
      <c r="AF218" s="3"/>
      <c r="AG218" s="3"/>
      <c r="AH218" s="16"/>
      <c r="AI218" s="16"/>
      <c r="AJ218" s="3"/>
      <c r="AK218" s="3"/>
      <c r="AL218" s="56"/>
      <c r="AM218" s="3"/>
      <c r="AN218" s="3"/>
      <c r="AO218" s="3"/>
      <c r="AP218" s="3"/>
      <c r="AQ218" s="3"/>
      <c r="AR218" s="3"/>
      <c r="AS218" s="3"/>
      <c r="AT218" s="23"/>
    </row>
    <row r="219" spans="16:46">
      <c r="P219" s="16"/>
      <c r="S219" s="20"/>
      <c r="U219" s="172"/>
      <c r="W219" s="16"/>
      <c r="Y219" s="16"/>
      <c r="Z219" s="16"/>
      <c r="AB219" s="16"/>
      <c r="AC219" s="16"/>
      <c r="AD219" s="16"/>
      <c r="AE219" s="3"/>
      <c r="AF219" s="3"/>
      <c r="AG219" s="3"/>
      <c r="AH219" s="16"/>
      <c r="AI219" s="16"/>
      <c r="AJ219" s="3"/>
      <c r="AK219" s="3"/>
      <c r="AL219" s="56"/>
      <c r="AM219" s="3"/>
      <c r="AN219" s="3"/>
      <c r="AO219" s="3"/>
      <c r="AP219" s="3"/>
      <c r="AQ219" s="3"/>
      <c r="AR219" s="3"/>
      <c r="AS219" s="3"/>
      <c r="AT219" s="23"/>
    </row>
    <row r="220" spans="16:46">
      <c r="P220" s="16"/>
      <c r="S220" s="20"/>
      <c r="U220" s="172"/>
      <c r="W220" s="16"/>
      <c r="Y220" s="16"/>
      <c r="Z220" s="16"/>
      <c r="AB220" s="16"/>
      <c r="AC220" s="16"/>
      <c r="AD220" s="16"/>
      <c r="AE220" s="3"/>
      <c r="AF220" s="3"/>
      <c r="AG220" s="3"/>
      <c r="AH220" s="16"/>
      <c r="AI220" s="16"/>
      <c r="AJ220" s="3"/>
      <c r="AK220" s="3"/>
      <c r="AL220" s="56"/>
      <c r="AM220" s="3"/>
      <c r="AN220" s="3"/>
      <c r="AO220" s="3"/>
      <c r="AP220" s="3"/>
      <c r="AQ220" s="3"/>
      <c r="AR220" s="3"/>
      <c r="AS220" s="3"/>
      <c r="AT220" s="23"/>
    </row>
    <row r="221" spans="16:46">
      <c r="P221" s="16"/>
      <c r="S221" s="20"/>
      <c r="U221" s="172"/>
      <c r="W221" s="16"/>
      <c r="Y221" s="16"/>
      <c r="Z221" s="16"/>
      <c r="AB221" s="16"/>
      <c r="AC221" s="16"/>
      <c r="AD221" s="16"/>
      <c r="AE221" s="3"/>
      <c r="AF221" s="3"/>
      <c r="AG221" s="3"/>
      <c r="AH221" s="16"/>
      <c r="AI221" s="16"/>
      <c r="AJ221" s="3"/>
      <c r="AK221" s="3"/>
      <c r="AL221" s="56"/>
      <c r="AM221" s="3"/>
      <c r="AN221" s="3"/>
      <c r="AO221" s="3"/>
      <c r="AP221" s="3"/>
      <c r="AQ221" s="3"/>
      <c r="AR221" s="3"/>
      <c r="AS221" s="3"/>
      <c r="AT221" s="23"/>
    </row>
    <row r="222" spans="16:46">
      <c r="P222" s="16"/>
      <c r="S222" s="20"/>
      <c r="U222" s="172"/>
      <c r="W222" s="16"/>
      <c r="Y222" s="16"/>
      <c r="Z222" s="16"/>
      <c r="AB222" s="16"/>
      <c r="AC222" s="16"/>
      <c r="AD222" s="16"/>
      <c r="AE222" s="3"/>
      <c r="AF222" s="3"/>
      <c r="AG222" s="3"/>
      <c r="AH222" s="16"/>
      <c r="AI222" s="16"/>
      <c r="AJ222" s="3"/>
      <c r="AK222" s="3"/>
      <c r="AL222" s="56"/>
      <c r="AM222" s="3"/>
      <c r="AN222" s="3"/>
      <c r="AO222" s="3"/>
      <c r="AP222" s="3"/>
      <c r="AQ222" s="3"/>
      <c r="AR222" s="3"/>
      <c r="AS222" s="3"/>
      <c r="AT222" s="23"/>
    </row>
    <row r="223" spans="16:46">
      <c r="P223" s="16"/>
      <c r="S223" s="20"/>
      <c r="U223" s="172"/>
      <c r="W223" s="16"/>
      <c r="Y223" s="16"/>
      <c r="Z223" s="16"/>
      <c r="AB223" s="16"/>
      <c r="AC223" s="16"/>
      <c r="AD223" s="16"/>
      <c r="AE223" s="3"/>
      <c r="AF223" s="3"/>
      <c r="AG223" s="3"/>
      <c r="AH223" s="16"/>
      <c r="AI223" s="16"/>
      <c r="AJ223" s="3"/>
      <c r="AK223" s="3"/>
      <c r="AL223" s="56"/>
      <c r="AM223" s="3"/>
      <c r="AN223" s="3"/>
      <c r="AO223" s="3"/>
      <c r="AP223" s="3"/>
      <c r="AQ223" s="3"/>
      <c r="AR223" s="3"/>
      <c r="AS223" s="3"/>
      <c r="AT223" s="23"/>
    </row>
    <row r="224" spans="16:46">
      <c r="P224" s="16"/>
      <c r="S224" s="20"/>
      <c r="U224" s="172"/>
      <c r="W224" s="16"/>
      <c r="Y224" s="16"/>
      <c r="Z224" s="16"/>
      <c r="AB224" s="16"/>
      <c r="AC224" s="16"/>
      <c r="AD224" s="16"/>
      <c r="AE224" s="3"/>
      <c r="AF224" s="3"/>
      <c r="AG224" s="3"/>
      <c r="AH224" s="16"/>
      <c r="AI224" s="16"/>
      <c r="AJ224" s="3"/>
      <c r="AK224" s="3"/>
      <c r="AL224" s="56"/>
      <c r="AM224" s="3"/>
      <c r="AN224" s="3"/>
      <c r="AO224" s="3"/>
      <c r="AP224" s="3"/>
      <c r="AQ224" s="3"/>
      <c r="AR224" s="3"/>
      <c r="AS224" s="3"/>
      <c r="AT224" s="23"/>
    </row>
    <row r="225" spans="16:46">
      <c r="P225" s="16"/>
      <c r="S225" s="20"/>
      <c r="U225" s="172"/>
      <c r="W225" s="16"/>
      <c r="Y225" s="16"/>
      <c r="Z225" s="16"/>
      <c r="AB225" s="16"/>
      <c r="AC225" s="16"/>
      <c r="AD225" s="16"/>
      <c r="AE225" s="3"/>
      <c r="AF225" s="3"/>
      <c r="AG225" s="3"/>
      <c r="AH225" s="16"/>
      <c r="AI225" s="16"/>
      <c r="AJ225" s="3"/>
      <c r="AK225" s="3"/>
      <c r="AL225" s="56"/>
      <c r="AM225" s="3"/>
      <c r="AN225" s="3"/>
      <c r="AO225" s="3"/>
      <c r="AP225" s="3"/>
      <c r="AQ225" s="3"/>
      <c r="AR225" s="3"/>
      <c r="AS225" s="3"/>
      <c r="AT225" s="23"/>
    </row>
  </sheetData>
  <mergeCells count="1">
    <mergeCell ref="AA4:AC4"/>
  </mergeCells>
  <phoneticPr fontId="11" type="noConversion"/>
  <conditionalFormatting sqref="F9:F12">
    <cfRule type="cellIs" dxfId="278" priority="27" operator="lessThan">
      <formula>0</formula>
    </cfRule>
    <cfRule type="cellIs" dxfId="277" priority="28" operator="greaterThan">
      <formula>0</formula>
    </cfRule>
  </conditionalFormatting>
  <conditionalFormatting sqref="H9:H12">
    <cfRule type="cellIs" dxfId="276" priority="25" operator="lessThan">
      <formula>0</formula>
    </cfRule>
    <cfRule type="cellIs" dxfId="275" priority="26" operator="greaterThan">
      <formula>0</formula>
    </cfRule>
  </conditionalFormatting>
  <conditionalFormatting sqref="J9:J12">
    <cfRule type="cellIs" dxfId="274" priority="23" operator="lessThan">
      <formula>0</formula>
    </cfRule>
    <cfRule type="cellIs" dxfId="273" priority="24" operator="greaterThan">
      <formula>0</formula>
    </cfRule>
  </conditionalFormatting>
  <conditionalFormatting sqref="N9:N12">
    <cfRule type="cellIs" dxfId="272" priority="19" operator="lessThan">
      <formula>0</formula>
    </cfRule>
    <cfRule type="cellIs" dxfId="271" priority="20" operator="greaterThan">
      <formula>0</formula>
    </cfRule>
  </conditionalFormatting>
  <conditionalFormatting sqref="T9:T12">
    <cfRule type="cellIs" dxfId="270" priority="17" operator="lessThan">
      <formula>0</formula>
    </cfRule>
    <cfRule type="cellIs" dxfId="269" priority="18" operator="greaterThan">
      <formula>0</formula>
    </cfRule>
  </conditionalFormatting>
  <conditionalFormatting sqref="V9:V12">
    <cfRule type="cellIs" dxfId="268" priority="15" operator="lessThan">
      <formula>0</formula>
    </cfRule>
    <cfRule type="cellIs" dxfId="267" priority="16" operator="greaterThan">
      <formula>0</formula>
    </cfRule>
  </conditionalFormatting>
  <conditionalFormatting sqref="X9:X12">
    <cfRule type="cellIs" dxfId="266" priority="13" operator="lessThan">
      <formula>0</formula>
    </cfRule>
    <cfRule type="cellIs" dxfId="265" priority="14" operator="greaterThan">
      <formula>0</formula>
    </cfRule>
  </conditionalFormatting>
  <conditionalFormatting sqref="AA9:AA12">
    <cfRule type="cellIs" dxfId="264" priority="11" operator="lessThan">
      <formula>0</formula>
    </cfRule>
    <cfRule type="cellIs" dxfId="263" priority="1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8B071-9724-451B-9980-9950630DCD80}">
  <dimension ref="P1:CH263"/>
  <sheetViews>
    <sheetView zoomScale="96" zoomScaleNormal="96" workbookViewId="0">
      <selection activeCell="P12" sqref="P12"/>
    </sheetView>
  </sheetViews>
  <sheetFormatPr baseColWidth="10" defaultRowHeight="15"/>
  <cols>
    <col min="38" max="38" width="2.453125" customWidth="1"/>
    <col min="39" max="39" width="4.90625" customWidth="1"/>
    <col min="40" max="40" width="2.08984375" customWidth="1"/>
    <col min="41" max="41" width="10.54296875" customWidth="1"/>
    <col min="42" max="42" width="5.90625" customWidth="1"/>
    <col min="43" max="43" width="4.90625" customWidth="1"/>
    <col min="44" max="44" width="6.6328125" customWidth="1"/>
    <col min="45" max="45" width="5" customWidth="1"/>
    <col min="46" max="46" width="5.36328125" style="67" customWidth="1"/>
    <col min="47" max="47" width="4.90625" style="67" customWidth="1"/>
    <col min="48" max="48" width="5" style="67" customWidth="1"/>
    <col min="49" max="49" width="4.36328125" style="67" customWidth="1"/>
    <col min="50" max="50" width="6.08984375" customWidth="1"/>
    <col min="51" max="51" width="4.81640625" customWidth="1"/>
    <col min="52" max="52" width="7" customWidth="1"/>
    <col min="53" max="53" width="4.81640625" customWidth="1"/>
    <col min="54" max="54" width="5.90625" customWidth="1"/>
    <col min="55" max="55" width="4.453125" style="67" customWidth="1"/>
    <col min="56" max="56" width="5.08984375" style="11" customWidth="1"/>
    <col min="57" max="57" width="4.08984375" style="11" customWidth="1"/>
    <col min="58" max="58" width="5.81640625" style="11" customWidth="1"/>
    <col min="59" max="59" width="4.90625" style="11" customWidth="1"/>
    <col min="60" max="60" width="4" style="11" customWidth="1"/>
    <col min="61" max="61" width="5.453125" style="11" customWidth="1"/>
    <col min="62" max="62" width="3.54296875" style="11" customWidth="1"/>
    <col min="63" max="63" width="2.90625" customWidth="1"/>
    <col min="64" max="64" width="6.08984375" customWidth="1"/>
    <col min="65" max="65" width="5" customWidth="1"/>
    <col min="66" max="66" width="5.90625" customWidth="1"/>
    <col min="67" max="67" width="6.90625" customWidth="1"/>
    <col min="68" max="68" width="6.08984375" style="67" customWidth="1"/>
    <col min="69" max="69" width="6.453125" customWidth="1"/>
    <col min="70" max="70" width="5.6328125" style="11" customWidth="1"/>
    <col min="71" max="71" width="3.36328125" style="11" customWidth="1"/>
    <col min="72" max="72" width="5.08984375" style="11" customWidth="1"/>
    <col min="73" max="73" width="4.08984375" style="11" customWidth="1"/>
    <col min="74" max="74" width="5.90625" style="11" customWidth="1"/>
    <col min="75" max="75" width="9" customWidth="1"/>
    <col min="76" max="76" width="6.6328125" customWidth="1"/>
    <col min="77" max="77" width="8" style="67" customWidth="1"/>
    <col min="78" max="78" width="7.6328125" customWidth="1"/>
    <col min="79" max="79" width="8.90625" customWidth="1"/>
    <col min="80" max="80" width="12.453125" customWidth="1"/>
    <col min="81" max="81" width="13.36328125" customWidth="1"/>
    <col min="83" max="83" width="9.54296875" customWidth="1"/>
    <col min="84" max="84" width="10.08984375" customWidth="1"/>
    <col min="85" max="85" width="10.36328125" customWidth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46:86">
      <c r="AT33"/>
      <c r="AU33"/>
      <c r="AV33"/>
      <c r="AW33"/>
      <c r="BC33"/>
      <c r="BD33"/>
      <c r="BE33"/>
      <c r="BF33"/>
      <c r="BG33"/>
      <c r="BH33"/>
      <c r="BI33"/>
      <c r="BJ33"/>
      <c r="BP33"/>
      <c r="BR33"/>
      <c r="BS33"/>
      <c r="BT33"/>
      <c r="BU33"/>
      <c r="BV33"/>
      <c r="BY33"/>
    </row>
    <row r="34" spans="46:86">
      <c r="BD34" s="16"/>
      <c r="BF34" s="16"/>
      <c r="BG34" s="16"/>
      <c r="BI34" s="16"/>
      <c r="BJ34" s="16"/>
      <c r="BL34" s="3"/>
      <c r="BM34" s="3"/>
      <c r="BN34" s="3"/>
      <c r="BO34" s="3"/>
      <c r="BP34" s="56"/>
      <c r="BQ34" s="3"/>
      <c r="BR34" s="16"/>
      <c r="BT34" s="16"/>
      <c r="BV34" s="16"/>
      <c r="BW34" s="3"/>
      <c r="BX34" s="3"/>
      <c r="BY34" s="56"/>
      <c r="BZ34" s="3"/>
      <c r="CA34" s="3"/>
      <c r="CB34" s="3"/>
      <c r="CC34" s="3"/>
      <c r="CD34" s="3"/>
      <c r="CE34" s="3"/>
      <c r="CF34" s="3"/>
      <c r="CH34" s="23"/>
    </row>
    <row r="35" spans="46:86">
      <c r="BD35" s="16"/>
      <c r="BF35" s="16"/>
      <c r="BG35" s="16"/>
      <c r="BI35" s="16"/>
      <c r="BJ35" s="16"/>
      <c r="BL35" s="3"/>
      <c r="BM35" s="3"/>
      <c r="BN35" s="3"/>
      <c r="BO35" s="3"/>
      <c r="BP35" s="56"/>
      <c r="BQ35" s="3"/>
      <c r="BR35" s="16"/>
      <c r="BT35" s="16"/>
      <c r="BV35" s="16"/>
      <c r="BW35" s="3"/>
      <c r="BX35" s="3"/>
      <c r="BY35" s="56"/>
      <c r="BZ35" s="3"/>
      <c r="CA35" s="3"/>
      <c r="CB35" s="3"/>
      <c r="CC35" s="3"/>
      <c r="CD35" s="3"/>
      <c r="CE35" s="3"/>
      <c r="CF35" s="3"/>
      <c r="CH35" s="23"/>
    </row>
    <row r="36" spans="46:86">
      <c r="BD36" s="16"/>
      <c r="BF36" s="16"/>
      <c r="BG36" s="16"/>
      <c r="BI36" s="16"/>
      <c r="BJ36" s="16"/>
      <c r="BL36" s="3"/>
      <c r="BM36" s="3"/>
      <c r="BN36" s="3"/>
      <c r="BO36" s="3"/>
      <c r="BP36" s="56"/>
      <c r="BQ36" s="3"/>
      <c r="BR36" s="16"/>
      <c r="BT36" s="16"/>
      <c r="BV36" s="16"/>
      <c r="BW36" s="3"/>
      <c r="BX36" s="3"/>
      <c r="BY36" s="56"/>
      <c r="BZ36" s="3"/>
      <c r="CA36" s="3"/>
      <c r="CB36" s="3"/>
      <c r="CC36" s="3"/>
      <c r="CD36" s="3"/>
      <c r="CE36" s="3"/>
      <c r="CF36" s="3"/>
      <c r="CH36" s="23"/>
    </row>
    <row r="37" spans="46:86">
      <c r="BD37" s="16"/>
      <c r="BF37" s="16"/>
      <c r="BG37" s="16"/>
      <c r="BI37" s="16"/>
      <c r="BJ37" s="16"/>
      <c r="BL37" s="3"/>
      <c r="BM37" s="3"/>
      <c r="BN37" s="3"/>
      <c r="BO37" s="3"/>
      <c r="BP37" s="56"/>
      <c r="BQ37" s="3"/>
      <c r="BR37" s="16"/>
      <c r="BT37" s="16"/>
      <c r="BV37" s="16"/>
      <c r="BW37" s="3"/>
      <c r="BX37" s="3"/>
      <c r="BY37" s="56"/>
      <c r="BZ37" s="3"/>
      <c r="CA37" s="3"/>
      <c r="CB37" s="3"/>
      <c r="CC37" s="3"/>
      <c r="CD37" s="3"/>
      <c r="CE37" s="3"/>
      <c r="CF37" s="3"/>
      <c r="CH37" s="23"/>
    </row>
    <row r="38" spans="46:86">
      <c r="BD38" s="16"/>
      <c r="BF38" s="16"/>
      <c r="BG38" s="16"/>
      <c r="BI38" s="16"/>
      <c r="BJ38" s="16"/>
      <c r="BL38" s="3"/>
      <c r="BM38" s="3"/>
      <c r="BN38" s="3"/>
      <c r="BO38" s="3"/>
      <c r="BP38" s="56"/>
      <c r="BQ38" s="3"/>
      <c r="BR38" s="16"/>
      <c r="BT38" s="16"/>
      <c r="BV38" s="16"/>
      <c r="BW38" s="3"/>
      <c r="BX38" s="3"/>
      <c r="BY38" s="56"/>
      <c r="BZ38" s="3"/>
      <c r="CA38" s="3"/>
      <c r="CB38" s="3"/>
      <c r="CC38" s="3"/>
      <c r="CD38" s="3"/>
      <c r="CE38" s="3"/>
      <c r="CF38" s="3"/>
      <c r="CH38" s="23"/>
    </row>
    <row r="39" spans="46:86">
      <c r="BD39" s="16"/>
      <c r="BF39" s="16"/>
      <c r="BG39" s="16"/>
      <c r="BI39" s="16"/>
      <c r="BJ39" s="16"/>
      <c r="BL39" s="3"/>
      <c r="BM39" s="3"/>
      <c r="BN39" s="3"/>
      <c r="BO39" s="3"/>
      <c r="BP39" s="56"/>
      <c r="BQ39" s="3"/>
      <c r="BR39" s="16"/>
      <c r="BT39" s="16"/>
      <c r="BV39" s="16"/>
      <c r="BW39" s="3"/>
      <c r="BX39" s="3"/>
      <c r="BY39" s="56"/>
      <c r="BZ39" s="3"/>
      <c r="CA39" s="3"/>
      <c r="CB39" s="3"/>
      <c r="CC39" s="3"/>
      <c r="CD39" s="3"/>
      <c r="CE39" s="3"/>
      <c r="CF39" s="3"/>
      <c r="CH39" s="23"/>
    </row>
    <row r="40" spans="46:86">
      <c r="BD40" s="16"/>
      <c r="BF40" s="16"/>
      <c r="BG40" s="16"/>
      <c r="BI40" s="16"/>
      <c r="BJ40" s="16"/>
      <c r="BL40" s="3"/>
      <c r="BM40" s="3"/>
      <c r="BN40" s="3"/>
      <c r="BO40" s="3"/>
      <c r="BP40" s="56"/>
      <c r="BQ40" s="3"/>
      <c r="BR40" s="16"/>
      <c r="BT40" s="16"/>
      <c r="BV40" s="16"/>
      <c r="BW40" s="3"/>
      <c r="BX40" s="3"/>
      <c r="BY40" s="56"/>
      <c r="BZ40" s="3"/>
      <c r="CA40" s="3"/>
      <c r="CB40" s="3"/>
      <c r="CC40" s="3"/>
      <c r="CD40" s="3"/>
      <c r="CE40" s="3"/>
      <c r="CF40" s="3"/>
      <c r="CH40" s="23"/>
    </row>
    <row r="41" spans="46:86">
      <c r="BD41" s="16"/>
      <c r="BF41" s="16"/>
      <c r="BG41" s="16"/>
      <c r="BI41" s="16"/>
      <c r="BJ41" s="16"/>
      <c r="BL41" s="3"/>
      <c r="BM41" s="3"/>
      <c r="BN41" s="3"/>
      <c r="BO41" s="3"/>
      <c r="BP41" s="56"/>
      <c r="BQ41" s="3"/>
      <c r="BR41" s="16"/>
      <c r="BT41" s="16"/>
      <c r="BV41" s="16"/>
      <c r="BW41" s="3"/>
      <c r="BX41" s="3"/>
      <c r="BY41" s="56"/>
      <c r="BZ41" s="3"/>
      <c r="CA41" s="3"/>
      <c r="CB41" s="3"/>
      <c r="CC41" s="3"/>
      <c r="CD41" s="3"/>
      <c r="CE41" s="3"/>
      <c r="CF41" s="3"/>
      <c r="CH41" s="23"/>
    </row>
    <row r="42" spans="46:86">
      <c r="BD42" s="16"/>
      <c r="BF42" s="16"/>
      <c r="BG42" s="16"/>
      <c r="BI42" s="16"/>
      <c r="BJ42" s="16"/>
      <c r="BL42" s="3"/>
      <c r="BM42" s="3"/>
      <c r="BN42" s="3"/>
      <c r="BO42" s="3"/>
      <c r="BP42" s="56"/>
      <c r="BQ42" s="3"/>
      <c r="BR42" s="16"/>
      <c r="BT42" s="16"/>
      <c r="BV42" s="16"/>
      <c r="BW42" s="3"/>
      <c r="BX42" s="3"/>
      <c r="BY42" s="56"/>
      <c r="BZ42" s="3"/>
      <c r="CA42" s="3"/>
      <c r="CB42" s="3"/>
      <c r="CC42" s="3"/>
      <c r="CD42" s="3"/>
      <c r="CE42" s="3"/>
      <c r="CF42" s="3"/>
      <c r="CH42" s="23"/>
    </row>
    <row r="43" spans="46:86">
      <c r="BD43" s="16"/>
      <c r="BF43" s="16"/>
      <c r="BG43" s="16"/>
      <c r="BI43" s="16"/>
      <c r="BJ43" s="16"/>
      <c r="BL43" s="3"/>
      <c r="BM43" s="3"/>
      <c r="BN43" s="3"/>
      <c r="BO43" s="3"/>
      <c r="BP43" s="56"/>
      <c r="BQ43" s="3"/>
      <c r="BR43" s="16"/>
      <c r="BT43" s="16"/>
      <c r="BV43" s="16"/>
      <c r="BW43" s="3"/>
      <c r="BX43" s="3"/>
      <c r="BY43" s="56"/>
      <c r="BZ43" s="3"/>
      <c r="CA43" s="3"/>
      <c r="CB43" s="3"/>
      <c r="CC43" s="3"/>
      <c r="CD43" s="3"/>
      <c r="CE43" s="3"/>
      <c r="CF43" s="3"/>
      <c r="CH43" s="23"/>
    </row>
    <row r="44" spans="46:86">
      <c r="BD44" s="16"/>
      <c r="BF44" s="16"/>
      <c r="BG44" s="16"/>
      <c r="BI44" s="16"/>
      <c r="BJ44" s="16"/>
      <c r="BL44" s="3"/>
      <c r="BM44" s="3"/>
      <c r="BN44" s="3"/>
      <c r="BO44" s="3"/>
      <c r="BP44" s="56"/>
      <c r="BQ44" s="3"/>
      <c r="BR44" s="16"/>
      <c r="BT44" s="16"/>
      <c r="BV44" s="16"/>
      <c r="BW44" s="3"/>
      <c r="BX44" s="3"/>
      <c r="BY44" s="56"/>
      <c r="BZ44" s="3"/>
      <c r="CA44" s="3"/>
      <c r="CB44" s="3"/>
      <c r="CC44" s="3"/>
      <c r="CD44" s="3"/>
      <c r="CE44" s="3"/>
      <c r="CF44" s="3"/>
      <c r="CH44" s="23"/>
    </row>
    <row r="45" spans="46:86">
      <c r="BD45" s="16"/>
      <c r="BF45" s="16"/>
      <c r="BG45" s="16"/>
      <c r="BI45" s="16"/>
      <c r="BJ45" s="16"/>
      <c r="BL45" s="3"/>
      <c r="BM45" s="3"/>
      <c r="BN45" s="3"/>
      <c r="BO45" s="3"/>
      <c r="BP45" s="56"/>
      <c r="BQ45" s="3"/>
      <c r="BR45" s="16"/>
      <c r="BT45" s="16"/>
      <c r="BV45" s="16"/>
      <c r="BW45" s="3"/>
      <c r="BX45" s="3"/>
      <c r="BY45" s="56"/>
      <c r="BZ45" s="3"/>
      <c r="CA45" s="3"/>
      <c r="CB45" s="3"/>
      <c r="CC45" s="3"/>
      <c r="CD45" s="3"/>
      <c r="CE45" s="3"/>
      <c r="CF45" s="3"/>
      <c r="CH45" s="23"/>
    </row>
    <row r="46" spans="46:86">
      <c r="BD46" s="16"/>
      <c r="BF46" s="16"/>
      <c r="BG46" s="16"/>
      <c r="BI46" s="16"/>
      <c r="BJ46" s="16"/>
      <c r="BL46" s="3"/>
      <c r="BM46" s="3"/>
      <c r="BN46" s="3"/>
      <c r="BO46" s="3"/>
      <c r="BP46" s="56"/>
      <c r="BQ46" s="3"/>
      <c r="BR46" s="16"/>
      <c r="BT46" s="16"/>
      <c r="BV46" s="16"/>
      <c r="BW46" s="3"/>
      <c r="BX46" s="3"/>
      <c r="BY46" s="56"/>
      <c r="BZ46" s="3"/>
      <c r="CA46" s="3"/>
      <c r="CB46" s="3"/>
      <c r="CC46" s="3"/>
      <c r="CD46" s="3"/>
      <c r="CE46" s="3"/>
      <c r="CF46" s="3"/>
      <c r="CH46" s="23"/>
    </row>
    <row r="47" spans="46:86">
      <c r="BD47" s="16"/>
      <c r="BF47" s="16"/>
      <c r="BG47" s="16"/>
      <c r="BI47" s="16"/>
      <c r="BJ47" s="16"/>
      <c r="BL47" s="3"/>
      <c r="BM47" s="3"/>
      <c r="BN47" s="3"/>
      <c r="BO47" s="3"/>
      <c r="BP47" s="56"/>
      <c r="BQ47" s="3"/>
      <c r="BR47" s="16"/>
      <c r="BT47" s="16"/>
      <c r="BV47" s="16"/>
      <c r="BW47" s="3"/>
      <c r="BX47" s="3"/>
      <c r="BY47" s="56"/>
      <c r="BZ47" s="3"/>
      <c r="CA47" s="3"/>
      <c r="CB47" s="3"/>
      <c r="CC47" s="3"/>
      <c r="CD47" s="3"/>
      <c r="CE47" s="3"/>
      <c r="CF47" s="3"/>
      <c r="CH47" s="23"/>
    </row>
    <row r="48" spans="46:86">
      <c r="BD48" s="16"/>
      <c r="BF48" s="16"/>
      <c r="BG48" s="16"/>
      <c r="BI48" s="16"/>
      <c r="BJ48" s="16"/>
      <c r="BL48" s="3"/>
      <c r="BM48" s="3"/>
      <c r="BN48" s="3"/>
      <c r="BO48" s="3"/>
      <c r="BP48" s="56"/>
      <c r="BQ48" s="3"/>
      <c r="BR48" s="16"/>
      <c r="BT48" s="16"/>
      <c r="BV48" s="16"/>
      <c r="BW48" s="3"/>
      <c r="BX48" s="3"/>
      <c r="BY48" s="56"/>
      <c r="BZ48" s="3"/>
      <c r="CA48" s="3"/>
      <c r="CB48" s="3"/>
      <c r="CC48" s="3"/>
      <c r="CD48" s="3"/>
      <c r="CE48" s="3"/>
      <c r="CF48" s="3"/>
      <c r="CH48" s="23"/>
    </row>
    <row r="49" spans="56:86">
      <c r="BD49" s="16"/>
      <c r="BF49" s="16"/>
      <c r="BG49" s="16"/>
      <c r="BI49" s="16"/>
      <c r="BJ49" s="16"/>
      <c r="BL49" s="3"/>
      <c r="BM49" s="3"/>
      <c r="BN49" s="3"/>
      <c r="BO49" s="3"/>
      <c r="BP49" s="56"/>
      <c r="BQ49" s="3"/>
      <c r="BR49" s="16"/>
      <c r="BT49" s="16"/>
      <c r="BV49" s="16"/>
      <c r="BW49" s="3"/>
      <c r="BX49" s="3"/>
      <c r="BY49" s="56"/>
      <c r="BZ49" s="3"/>
      <c r="CA49" s="3"/>
      <c r="CB49" s="3"/>
      <c r="CC49" s="3"/>
      <c r="CD49" s="3"/>
      <c r="CE49" s="3"/>
      <c r="CF49" s="3"/>
      <c r="CH49" s="23"/>
    </row>
    <row r="50" spans="56:86">
      <c r="BD50" s="16"/>
      <c r="BF50" s="16"/>
      <c r="BG50" s="16"/>
      <c r="BI50" s="16"/>
      <c r="BJ50" s="16"/>
      <c r="BL50" s="3"/>
      <c r="BM50" s="3"/>
      <c r="BN50" s="3"/>
      <c r="BO50" s="3"/>
      <c r="BP50" s="56"/>
      <c r="BQ50" s="3"/>
      <c r="BR50" s="16"/>
      <c r="BT50" s="16"/>
      <c r="BV50" s="16"/>
      <c r="BW50" s="3"/>
      <c r="BX50" s="3"/>
      <c r="BY50" s="56"/>
      <c r="BZ50" s="3"/>
      <c r="CA50" s="3"/>
      <c r="CB50" s="3"/>
      <c r="CC50" s="3"/>
      <c r="CD50" s="3"/>
      <c r="CE50" s="3"/>
      <c r="CF50" s="3"/>
      <c r="CH50" s="23"/>
    </row>
    <row r="51" spans="56:86">
      <c r="BD51" s="16"/>
      <c r="BF51" s="16"/>
      <c r="BG51" s="16"/>
      <c r="BI51" s="16"/>
      <c r="BJ51" s="16"/>
      <c r="BL51" s="3"/>
      <c r="BM51" s="3"/>
      <c r="BN51" s="3"/>
      <c r="BO51" s="3"/>
      <c r="BP51" s="56"/>
      <c r="BQ51" s="3"/>
      <c r="BR51" s="16"/>
      <c r="BT51" s="16"/>
      <c r="BV51" s="16"/>
      <c r="BW51" s="3"/>
      <c r="BX51" s="3"/>
      <c r="BY51" s="56"/>
      <c r="BZ51" s="3"/>
      <c r="CA51" s="3"/>
      <c r="CB51" s="3"/>
      <c r="CC51" s="3"/>
      <c r="CD51" s="3"/>
      <c r="CE51" s="3"/>
      <c r="CF51" s="3"/>
      <c r="CH51" s="23"/>
    </row>
    <row r="52" spans="56:86">
      <c r="BD52" s="16"/>
      <c r="BF52" s="16"/>
      <c r="BG52" s="16"/>
      <c r="BI52" s="16"/>
      <c r="BJ52" s="16"/>
      <c r="BL52" s="3"/>
      <c r="BM52" s="3"/>
      <c r="BN52" s="3"/>
      <c r="BO52" s="3"/>
      <c r="BP52" s="56"/>
      <c r="BQ52" s="3"/>
      <c r="BR52" s="16"/>
      <c r="BT52" s="16"/>
      <c r="BV52" s="16"/>
      <c r="BW52" s="3"/>
      <c r="BX52" s="3"/>
      <c r="BY52" s="56"/>
      <c r="BZ52" s="3"/>
      <c r="CA52" s="3"/>
      <c r="CB52" s="3"/>
      <c r="CC52" s="3"/>
      <c r="CD52" s="3"/>
      <c r="CE52" s="3"/>
      <c r="CF52" s="3"/>
      <c r="CH52" s="23"/>
    </row>
    <row r="53" spans="56:86">
      <c r="BD53" s="16"/>
      <c r="BF53" s="16"/>
      <c r="BG53" s="16"/>
      <c r="BI53" s="16"/>
      <c r="BJ53" s="16"/>
      <c r="BL53" s="3"/>
      <c r="BM53" s="3"/>
      <c r="BN53" s="3"/>
      <c r="BO53" s="3"/>
      <c r="BP53" s="56"/>
      <c r="BQ53" s="3"/>
      <c r="BR53" s="16"/>
      <c r="BT53" s="16"/>
      <c r="BV53" s="16"/>
      <c r="BW53" s="3"/>
      <c r="BX53" s="3"/>
      <c r="BY53" s="56"/>
      <c r="BZ53" s="3"/>
      <c r="CA53" s="3"/>
      <c r="CB53" s="3"/>
      <c r="CC53" s="3"/>
      <c r="CD53" s="3"/>
      <c r="CE53" s="3"/>
      <c r="CF53" s="3"/>
      <c r="CH53" s="23"/>
    </row>
    <row r="54" spans="56:86">
      <c r="BD54" s="16"/>
      <c r="BF54" s="16"/>
      <c r="BG54" s="16"/>
      <c r="BI54" s="16"/>
      <c r="BJ54" s="16"/>
      <c r="BL54" s="3"/>
      <c r="BM54" s="3"/>
      <c r="BN54" s="3"/>
      <c r="BO54" s="3"/>
      <c r="BP54" s="56"/>
      <c r="BQ54" s="3"/>
      <c r="BR54" s="16"/>
      <c r="BT54" s="16"/>
      <c r="BV54" s="16"/>
      <c r="BW54" s="3"/>
      <c r="BX54" s="3"/>
      <c r="BY54" s="56"/>
      <c r="BZ54" s="3"/>
      <c r="CA54" s="3"/>
      <c r="CB54" s="3"/>
      <c r="CC54" s="3"/>
      <c r="CD54" s="3"/>
      <c r="CE54" s="3"/>
      <c r="CF54" s="3"/>
      <c r="CH54" s="23"/>
    </row>
    <row r="55" spans="56:86">
      <c r="BD55" s="16"/>
      <c r="BF55" s="16"/>
      <c r="BG55" s="16"/>
      <c r="BI55" s="16"/>
      <c r="BJ55" s="16"/>
      <c r="BL55" s="3"/>
      <c r="BM55" s="3"/>
      <c r="BN55" s="3"/>
      <c r="BO55" s="3"/>
      <c r="BP55" s="56"/>
      <c r="BQ55" s="3"/>
      <c r="BR55" s="16"/>
      <c r="BT55" s="16"/>
      <c r="BV55" s="16"/>
      <c r="BW55" s="3"/>
      <c r="BX55" s="3"/>
      <c r="BY55" s="56"/>
      <c r="BZ55" s="3"/>
      <c r="CA55" s="3"/>
      <c r="CB55" s="3"/>
      <c r="CC55" s="3"/>
      <c r="CD55" s="3"/>
      <c r="CE55" s="3"/>
      <c r="CF55" s="3"/>
      <c r="CH55" s="23"/>
    </row>
    <row r="56" spans="56:86">
      <c r="BD56" s="16"/>
      <c r="BF56" s="16"/>
      <c r="BG56" s="16"/>
      <c r="BI56" s="16"/>
      <c r="BJ56" s="16"/>
      <c r="BL56" s="3"/>
      <c r="BM56" s="3"/>
      <c r="BN56" s="3"/>
      <c r="BO56" s="3"/>
      <c r="BP56" s="56"/>
      <c r="BQ56" s="3"/>
      <c r="BR56" s="16"/>
      <c r="BT56" s="16"/>
      <c r="BV56" s="16"/>
      <c r="BW56" s="3"/>
      <c r="BX56" s="3"/>
      <c r="BY56" s="56"/>
      <c r="BZ56" s="3"/>
      <c r="CA56" s="3"/>
      <c r="CB56" s="3"/>
      <c r="CC56" s="3"/>
      <c r="CD56" s="3"/>
      <c r="CE56" s="3"/>
      <c r="CF56" s="3"/>
      <c r="CH56" s="23"/>
    </row>
    <row r="57" spans="56:86">
      <c r="BD57" s="16"/>
      <c r="BF57" s="16"/>
      <c r="BG57" s="16"/>
      <c r="BI57" s="16"/>
      <c r="BJ57" s="16"/>
      <c r="BL57" s="3"/>
      <c r="BM57" s="3"/>
      <c r="BN57" s="3"/>
      <c r="BO57" s="3"/>
      <c r="BP57" s="56"/>
      <c r="BQ57" s="3"/>
      <c r="BR57" s="16"/>
      <c r="BT57" s="16"/>
      <c r="BV57" s="16"/>
      <c r="BW57" s="3"/>
      <c r="BX57" s="3"/>
      <c r="BY57" s="56"/>
      <c r="BZ57" s="3"/>
      <c r="CA57" s="3"/>
      <c r="CB57" s="3"/>
      <c r="CC57" s="3"/>
      <c r="CD57" s="3"/>
      <c r="CE57" s="3"/>
      <c r="CF57" s="3"/>
      <c r="CH57" s="23"/>
    </row>
    <row r="58" spans="56:86">
      <c r="BD58" s="16"/>
      <c r="BF58" s="16"/>
      <c r="BG58" s="16"/>
      <c r="BI58" s="16"/>
      <c r="BJ58" s="16"/>
      <c r="BL58" s="3"/>
      <c r="BM58" s="3"/>
      <c r="BN58" s="3"/>
      <c r="BO58" s="3"/>
      <c r="BP58" s="56"/>
      <c r="BQ58" s="3"/>
      <c r="BR58" s="16"/>
      <c r="BT58" s="16"/>
      <c r="BV58" s="16"/>
      <c r="BW58" s="3"/>
      <c r="BX58" s="3"/>
      <c r="BY58" s="56"/>
      <c r="BZ58" s="3"/>
      <c r="CA58" s="3"/>
      <c r="CB58" s="3"/>
      <c r="CC58" s="3"/>
      <c r="CD58" s="3"/>
      <c r="CE58" s="3"/>
      <c r="CF58" s="3"/>
      <c r="CH58" s="23"/>
    </row>
    <row r="59" spans="56:86">
      <c r="BD59" s="16"/>
      <c r="BF59" s="16"/>
      <c r="BG59" s="16"/>
      <c r="BI59" s="16"/>
      <c r="BJ59" s="16"/>
      <c r="BL59" s="3"/>
      <c r="BM59" s="3"/>
      <c r="BN59" s="3"/>
      <c r="BO59" s="3"/>
      <c r="BP59" s="56"/>
      <c r="BQ59" s="3"/>
      <c r="BR59" s="16"/>
      <c r="BT59" s="16"/>
      <c r="BV59" s="16"/>
      <c r="BW59" s="3"/>
      <c r="BX59" s="3"/>
      <c r="BY59" s="56"/>
      <c r="BZ59" s="3"/>
      <c r="CA59" s="3"/>
      <c r="CB59" s="3"/>
      <c r="CC59" s="3"/>
      <c r="CD59" s="3"/>
      <c r="CE59" s="3"/>
      <c r="CF59" s="3"/>
      <c r="CH59" s="23"/>
    </row>
    <row r="60" spans="56:86">
      <c r="BD60" s="16"/>
      <c r="BF60" s="16"/>
      <c r="BG60" s="16"/>
      <c r="BI60" s="16"/>
      <c r="BJ60" s="16"/>
      <c r="BL60" s="3"/>
      <c r="BM60" s="3"/>
      <c r="BN60" s="3"/>
      <c r="BO60" s="3"/>
      <c r="BP60" s="56"/>
      <c r="BQ60" s="3"/>
      <c r="BR60" s="16"/>
      <c r="BT60" s="16"/>
      <c r="BV60" s="16"/>
      <c r="BW60" s="3"/>
      <c r="BX60" s="3"/>
      <c r="BY60" s="56"/>
      <c r="BZ60" s="3"/>
      <c r="CA60" s="3"/>
      <c r="CB60" s="3"/>
      <c r="CC60" s="3"/>
      <c r="CD60" s="3"/>
      <c r="CE60" s="3"/>
      <c r="CF60" s="3"/>
      <c r="CH60" s="23"/>
    </row>
    <row r="61" spans="56:86">
      <c r="BD61" s="16"/>
      <c r="BF61" s="16"/>
      <c r="BG61" s="16"/>
      <c r="BI61" s="16"/>
      <c r="BJ61" s="16"/>
      <c r="BL61" s="3"/>
      <c r="BM61" s="3"/>
      <c r="BN61" s="3"/>
      <c r="BO61" s="3"/>
      <c r="BP61" s="56"/>
      <c r="BQ61" s="3"/>
      <c r="BR61" s="16"/>
      <c r="BT61" s="16"/>
      <c r="BV61" s="16"/>
      <c r="BW61" s="3"/>
      <c r="BX61" s="3"/>
      <c r="BY61" s="56"/>
      <c r="BZ61" s="3"/>
      <c r="CA61" s="3"/>
      <c r="CB61" s="3"/>
      <c r="CC61" s="3"/>
      <c r="CD61" s="3"/>
      <c r="CE61" s="3"/>
      <c r="CF61" s="3"/>
      <c r="CH61" s="23"/>
    </row>
    <row r="62" spans="56:86">
      <c r="BD62" s="16"/>
      <c r="BF62" s="16"/>
      <c r="BG62" s="16"/>
      <c r="BI62" s="16"/>
      <c r="BJ62" s="16"/>
      <c r="BL62" s="3"/>
      <c r="BM62" s="3"/>
      <c r="BN62" s="3"/>
      <c r="BO62" s="3"/>
      <c r="BP62" s="56"/>
      <c r="BQ62" s="3"/>
      <c r="BR62" s="16"/>
      <c r="BT62" s="16"/>
      <c r="BV62" s="16"/>
      <c r="BW62" s="3"/>
      <c r="BX62" s="3"/>
      <c r="BY62" s="56"/>
      <c r="BZ62" s="3"/>
      <c r="CA62" s="3"/>
      <c r="CB62" s="3"/>
      <c r="CC62" s="3"/>
      <c r="CD62" s="3"/>
      <c r="CE62" s="3"/>
      <c r="CF62" s="3"/>
      <c r="CH62" s="23"/>
    </row>
    <row r="63" spans="56:86">
      <c r="BD63" s="16"/>
      <c r="BF63" s="16"/>
      <c r="BG63" s="16"/>
      <c r="BI63" s="16"/>
      <c r="BJ63" s="16"/>
      <c r="BL63" s="3"/>
      <c r="BM63" s="3"/>
      <c r="BN63" s="3"/>
      <c r="BO63" s="3"/>
      <c r="BP63" s="56"/>
      <c r="BQ63" s="3"/>
      <c r="BR63" s="16"/>
      <c r="BT63" s="16"/>
      <c r="BV63" s="16"/>
      <c r="BW63" s="3"/>
      <c r="BX63" s="3"/>
      <c r="BY63" s="56"/>
      <c r="BZ63" s="3"/>
      <c r="CA63" s="3"/>
      <c r="CB63" s="3"/>
      <c r="CC63" s="3"/>
      <c r="CD63" s="3"/>
      <c r="CE63" s="3"/>
      <c r="CF63" s="3"/>
      <c r="CH63" s="23"/>
    </row>
    <row r="64" spans="56:86">
      <c r="BD64" s="16"/>
      <c r="BF64" s="16"/>
      <c r="BG64" s="16"/>
      <c r="BI64" s="16"/>
      <c r="BJ64" s="16"/>
      <c r="BL64" s="3"/>
      <c r="BM64" s="3"/>
      <c r="BN64" s="3"/>
      <c r="BO64" s="3"/>
      <c r="BP64" s="56"/>
      <c r="BQ64" s="3"/>
      <c r="BR64" s="16"/>
      <c r="BT64" s="16"/>
      <c r="BV64" s="16"/>
      <c r="BW64" s="3"/>
      <c r="BX64" s="3"/>
      <c r="BY64" s="56"/>
      <c r="BZ64" s="3"/>
      <c r="CA64" s="3"/>
      <c r="CB64" s="3"/>
      <c r="CC64" s="3"/>
      <c r="CD64" s="3"/>
      <c r="CE64" s="3"/>
      <c r="CF64" s="3"/>
      <c r="CH64" s="23"/>
    </row>
    <row r="65" spans="52:86">
      <c r="BD65" s="16"/>
      <c r="BF65" s="16"/>
      <c r="BG65" s="16"/>
      <c r="BI65" s="16"/>
      <c r="BJ65" s="16"/>
      <c r="BL65" s="3"/>
      <c r="BM65" s="3"/>
      <c r="BN65" s="3"/>
      <c r="BO65" s="3"/>
      <c r="BP65" s="56"/>
      <c r="BQ65" s="3"/>
      <c r="BR65" s="16"/>
      <c r="BT65" s="16"/>
      <c r="BV65" s="16"/>
      <c r="BW65" s="3"/>
      <c r="BX65" s="3"/>
      <c r="BY65" s="56"/>
      <c r="BZ65" s="3"/>
      <c r="CA65" s="3"/>
      <c r="CB65" s="3"/>
      <c r="CC65" s="3"/>
      <c r="CD65" s="3"/>
      <c r="CE65" s="3"/>
      <c r="CF65" s="3"/>
      <c r="CH65" s="23"/>
    </row>
    <row r="66" spans="52:86">
      <c r="BD66" s="16"/>
      <c r="BF66" s="16"/>
      <c r="BG66" s="16"/>
      <c r="BI66" s="16"/>
      <c r="BJ66" s="16"/>
      <c r="BL66" s="3"/>
      <c r="BM66" s="3"/>
      <c r="BN66" s="3"/>
      <c r="BO66" s="3"/>
      <c r="BP66" s="56"/>
      <c r="BQ66" s="3"/>
      <c r="BR66" s="16"/>
      <c r="BT66" s="16"/>
      <c r="BV66" s="16"/>
      <c r="BW66" s="3"/>
      <c r="BX66" s="3"/>
      <c r="BY66" s="56"/>
      <c r="BZ66" s="3"/>
      <c r="CA66" s="3"/>
      <c r="CB66" s="3"/>
      <c r="CC66" s="3"/>
      <c r="CD66" s="3"/>
      <c r="CE66" s="3"/>
      <c r="CF66" s="3"/>
      <c r="CH66" s="23"/>
    </row>
    <row r="67" spans="52:86">
      <c r="AZ67" s="20"/>
      <c r="BB67" s="23"/>
      <c r="BD67" s="16"/>
      <c r="BF67" s="16"/>
      <c r="BG67" s="16"/>
      <c r="BI67" s="16"/>
      <c r="BJ67" s="16"/>
      <c r="BL67" s="3"/>
      <c r="BM67" s="3"/>
      <c r="BN67" s="3"/>
      <c r="BO67" s="3"/>
      <c r="BP67" s="56"/>
      <c r="BQ67" s="3"/>
      <c r="BR67" s="16"/>
      <c r="BT67" s="16"/>
      <c r="BV67" s="16"/>
      <c r="BW67" s="3"/>
      <c r="BX67" s="3"/>
      <c r="BY67" s="56"/>
      <c r="BZ67" s="3"/>
      <c r="CA67" s="3"/>
      <c r="CB67" s="3"/>
      <c r="CC67" s="3"/>
      <c r="CD67" s="3"/>
      <c r="CE67" s="3"/>
      <c r="CF67" s="3"/>
      <c r="CG67" s="23"/>
      <c r="CH67" s="23"/>
    </row>
    <row r="68" spans="52:86">
      <c r="AZ68" s="20"/>
      <c r="BB68" s="23"/>
      <c r="BD68" s="16"/>
      <c r="BF68" s="16"/>
      <c r="BG68" s="16"/>
      <c r="BI68" s="16"/>
      <c r="BJ68" s="16"/>
      <c r="BL68" s="3"/>
      <c r="BM68" s="3"/>
      <c r="BN68" s="3"/>
      <c r="BO68" s="3"/>
      <c r="BP68" s="56"/>
      <c r="BQ68" s="3"/>
      <c r="BR68" s="16"/>
      <c r="BT68" s="16"/>
      <c r="BV68" s="16"/>
      <c r="BW68" s="3"/>
      <c r="BX68" s="3"/>
      <c r="BY68" s="56"/>
      <c r="BZ68" s="3"/>
      <c r="CA68" s="3"/>
      <c r="CB68" s="3"/>
      <c r="CC68" s="3"/>
      <c r="CD68" s="3"/>
      <c r="CE68" s="3"/>
      <c r="CF68" s="3"/>
      <c r="CG68" s="23"/>
      <c r="CH68" s="23"/>
    </row>
    <row r="69" spans="52:86">
      <c r="AZ69" s="20"/>
      <c r="BB69" s="23"/>
      <c r="BD69" s="16"/>
      <c r="BF69" s="16"/>
      <c r="BG69" s="16"/>
      <c r="BI69" s="16"/>
      <c r="BJ69" s="16"/>
      <c r="BL69" s="3"/>
      <c r="BM69" s="3"/>
      <c r="BN69" s="3"/>
      <c r="BO69" s="3"/>
      <c r="BP69" s="56"/>
      <c r="BQ69" s="3"/>
      <c r="BR69" s="16"/>
      <c r="BT69" s="16"/>
      <c r="BV69" s="16"/>
      <c r="BW69" s="3"/>
      <c r="BX69" s="3"/>
      <c r="BY69" s="56"/>
      <c r="BZ69" s="3"/>
      <c r="CA69" s="3"/>
      <c r="CB69" s="3"/>
      <c r="CC69" s="3"/>
      <c r="CD69" s="3"/>
      <c r="CE69" s="3"/>
      <c r="CF69" s="3"/>
      <c r="CG69" s="23"/>
      <c r="CH69" s="23"/>
    </row>
    <row r="70" spans="52:86">
      <c r="AZ70" s="20"/>
      <c r="BB70" s="23"/>
      <c r="BD70" s="16"/>
      <c r="BF70" s="16"/>
      <c r="BG70" s="16"/>
      <c r="BI70" s="16"/>
      <c r="BJ70" s="16"/>
      <c r="BL70" s="3"/>
      <c r="BM70" s="3"/>
      <c r="BN70" s="3"/>
      <c r="BO70" s="3"/>
      <c r="BP70" s="56"/>
      <c r="BQ70" s="3"/>
      <c r="BR70" s="16"/>
      <c r="BT70" s="16"/>
      <c r="BV70" s="16"/>
      <c r="BW70" s="3"/>
      <c r="BX70" s="3"/>
      <c r="BY70" s="56"/>
      <c r="BZ70" s="3"/>
      <c r="CA70" s="3"/>
      <c r="CB70" s="3"/>
      <c r="CC70" s="3"/>
      <c r="CD70" s="3"/>
      <c r="CE70" s="3"/>
      <c r="CF70" s="3"/>
      <c r="CG70" s="23"/>
      <c r="CH70" s="23"/>
    </row>
    <row r="71" spans="52:86">
      <c r="AZ71" s="20"/>
      <c r="BB71" s="23"/>
      <c r="BD71" s="16"/>
      <c r="BF71" s="16"/>
      <c r="BG71" s="16"/>
      <c r="BI71" s="16"/>
      <c r="BJ71" s="16"/>
      <c r="BL71" s="3"/>
      <c r="BM71" s="3"/>
      <c r="BN71" s="3"/>
      <c r="BO71" s="3"/>
      <c r="BP71" s="56"/>
      <c r="BQ71" s="3"/>
      <c r="BR71" s="16"/>
      <c r="BT71" s="16"/>
      <c r="BV71" s="16"/>
      <c r="BW71" s="3"/>
      <c r="BX71" s="3"/>
      <c r="BY71" s="56"/>
      <c r="BZ71" s="3"/>
      <c r="CA71" s="3"/>
      <c r="CB71" s="3"/>
      <c r="CC71" s="3"/>
      <c r="CD71" s="3"/>
      <c r="CE71" s="3"/>
      <c r="CF71" s="3"/>
      <c r="CG71" s="23"/>
      <c r="CH71" s="23"/>
    </row>
    <row r="72" spans="52:86">
      <c r="AZ72" s="20"/>
      <c r="BB72" s="23"/>
      <c r="BD72" s="16"/>
      <c r="BF72" s="16"/>
      <c r="BG72" s="16"/>
      <c r="BI72" s="16"/>
      <c r="BJ72" s="16"/>
      <c r="BL72" s="3"/>
      <c r="BM72" s="3"/>
      <c r="BN72" s="3"/>
      <c r="BO72" s="3"/>
      <c r="BP72" s="56"/>
      <c r="BQ72" s="3"/>
      <c r="BR72" s="16"/>
      <c r="BT72" s="16"/>
      <c r="BV72" s="16"/>
      <c r="BW72" s="3"/>
      <c r="BX72" s="3"/>
      <c r="BY72" s="56"/>
      <c r="BZ72" s="3"/>
      <c r="CA72" s="3"/>
      <c r="CB72" s="3"/>
      <c r="CC72" s="3"/>
      <c r="CD72" s="3"/>
      <c r="CE72" s="3"/>
      <c r="CF72" s="3"/>
      <c r="CG72" s="23"/>
      <c r="CH72" s="23"/>
    </row>
    <row r="73" spans="52:86">
      <c r="AZ73" s="20"/>
      <c r="BB73" s="23"/>
      <c r="BD73" s="16"/>
      <c r="BF73" s="16"/>
      <c r="BG73" s="16"/>
      <c r="BI73" s="16"/>
      <c r="BJ73" s="16"/>
      <c r="BL73" s="3"/>
      <c r="BM73" s="3"/>
      <c r="BN73" s="3"/>
      <c r="BO73" s="3"/>
      <c r="BP73" s="56"/>
      <c r="BQ73" s="3"/>
      <c r="BR73" s="16"/>
      <c r="BT73" s="16"/>
      <c r="BV73" s="16"/>
      <c r="BW73" s="3"/>
      <c r="BX73" s="3"/>
      <c r="BY73" s="56"/>
      <c r="BZ73" s="3"/>
      <c r="CA73" s="3"/>
      <c r="CB73" s="3"/>
      <c r="CC73" s="3"/>
      <c r="CD73" s="3"/>
      <c r="CE73" s="3"/>
      <c r="CF73" s="3"/>
      <c r="CG73" s="23"/>
      <c r="CH73" s="23"/>
    </row>
    <row r="74" spans="52:86">
      <c r="AZ74" s="20"/>
      <c r="BB74" s="23"/>
      <c r="BD74" s="16"/>
      <c r="BF74" s="16"/>
      <c r="BG74" s="16"/>
      <c r="BI74" s="16"/>
      <c r="BJ74" s="16"/>
      <c r="BL74" s="3"/>
      <c r="BM74" s="3"/>
      <c r="BN74" s="3"/>
      <c r="BO74" s="3"/>
      <c r="BP74" s="56"/>
      <c r="BQ74" s="3"/>
      <c r="BR74" s="16"/>
      <c r="BT74" s="16"/>
      <c r="BV74" s="16"/>
      <c r="BW74" s="3"/>
      <c r="BX74" s="3"/>
      <c r="BY74" s="56"/>
      <c r="BZ74" s="3"/>
      <c r="CA74" s="3"/>
      <c r="CB74" s="3"/>
      <c r="CC74" s="3"/>
      <c r="CD74" s="3"/>
      <c r="CE74" s="3"/>
      <c r="CF74" s="3"/>
      <c r="CG74" s="23"/>
      <c r="CH74" s="23"/>
    </row>
    <row r="75" spans="52:86">
      <c r="AZ75" s="20"/>
      <c r="BB75" s="23"/>
      <c r="BD75" s="16"/>
      <c r="BF75" s="16"/>
      <c r="BG75" s="16"/>
      <c r="BI75" s="16"/>
      <c r="BJ75" s="16"/>
      <c r="BL75" s="3"/>
      <c r="BM75" s="3"/>
      <c r="BN75" s="3"/>
      <c r="BO75" s="3"/>
      <c r="BP75" s="56"/>
      <c r="BQ75" s="3"/>
      <c r="BR75" s="16"/>
      <c r="BT75" s="16"/>
      <c r="BV75" s="16"/>
      <c r="BW75" s="3"/>
      <c r="BX75" s="3"/>
      <c r="BY75" s="56"/>
      <c r="BZ75" s="3"/>
      <c r="CA75" s="3"/>
      <c r="CB75" s="3"/>
      <c r="CC75" s="3"/>
      <c r="CD75" s="3"/>
      <c r="CE75" s="3"/>
      <c r="CF75" s="3"/>
      <c r="CG75" s="23"/>
      <c r="CH75" s="23"/>
    </row>
    <row r="76" spans="52:86">
      <c r="AZ76" s="20"/>
      <c r="BB76" s="23"/>
      <c r="BD76" s="16"/>
      <c r="BF76" s="16"/>
      <c r="BG76" s="16"/>
      <c r="BI76" s="16"/>
      <c r="BJ76" s="16"/>
      <c r="BL76" s="3"/>
      <c r="BM76" s="3"/>
      <c r="BN76" s="3"/>
      <c r="BO76" s="3"/>
      <c r="BP76" s="56"/>
      <c r="BQ76" s="3"/>
      <c r="BR76" s="16"/>
      <c r="BT76" s="16"/>
      <c r="BV76" s="16"/>
      <c r="BW76" s="3"/>
      <c r="BX76" s="3"/>
      <c r="BY76" s="56"/>
      <c r="BZ76" s="3"/>
      <c r="CA76" s="3"/>
      <c r="CB76" s="3"/>
      <c r="CC76" s="3"/>
      <c r="CD76" s="3"/>
      <c r="CE76" s="3"/>
      <c r="CF76" s="3"/>
      <c r="CG76" s="23"/>
      <c r="CH76" s="23"/>
    </row>
    <row r="77" spans="52:86">
      <c r="AZ77" s="20"/>
      <c r="BB77" s="23"/>
      <c r="BD77" s="16"/>
      <c r="BF77" s="16"/>
      <c r="BG77" s="16"/>
      <c r="BI77" s="16"/>
      <c r="BJ77" s="16"/>
      <c r="BL77" s="3"/>
      <c r="BM77" s="3"/>
      <c r="BN77" s="3"/>
      <c r="BO77" s="3"/>
      <c r="BP77" s="56"/>
      <c r="BQ77" s="3"/>
      <c r="BR77" s="16"/>
      <c r="BT77" s="16"/>
      <c r="BV77" s="16"/>
      <c r="BW77" s="3"/>
      <c r="BX77" s="3"/>
      <c r="BY77" s="56"/>
      <c r="BZ77" s="3"/>
      <c r="CA77" s="3"/>
      <c r="CB77" s="3"/>
      <c r="CC77" s="3"/>
      <c r="CD77" s="3"/>
      <c r="CE77" s="3"/>
      <c r="CF77" s="3"/>
      <c r="CG77" s="23"/>
      <c r="CH77" s="23"/>
    </row>
    <row r="78" spans="52:86">
      <c r="AZ78" s="20"/>
      <c r="BB78" s="23"/>
      <c r="BD78" s="16"/>
      <c r="BF78" s="16"/>
      <c r="BG78" s="16"/>
      <c r="BI78" s="16"/>
      <c r="BJ78" s="16"/>
      <c r="BL78" s="3"/>
      <c r="BM78" s="3"/>
      <c r="BN78" s="3"/>
      <c r="BO78" s="3"/>
      <c r="BP78" s="56"/>
      <c r="BQ78" s="3"/>
      <c r="BR78" s="16"/>
      <c r="BT78" s="16"/>
      <c r="BV78" s="16"/>
      <c r="BW78" s="3"/>
      <c r="BX78" s="3"/>
      <c r="BY78" s="56"/>
      <c r="BZ78" s="3"/>
      <c r="CA78" s="3"/>
      <c r="CB78" s="3"/>
      <c r="CC78" s="3"/>
      <c r="CD78" s="3"/>
      <c r="CE78" s="3"/>
      <c r="CF78" s="3"/>
      <c r="CG78" s="23"/>
      <c r="CH78" s="23"/>
    </row>
    <row r="79" spans="52:86">
      <c r="AZ79" s="20"/>
      <c r="BB79" s="23"/>
      <c r="BD79" s="16"/>
      <c r="BF79" s="16"/>
      <c r="BG79" s="16"/>
      <c r="BI79" s="16"/>
      <c r="BJ79" s="16"/>
      <c r="BL79" s="3"/>
      <c r="BM79" s="3"/>
      <c r="BN79" s="3"/>
      <c r="BO79" s="3"/>
      <c r="BP79" s="56"/>
      <c r="BQ79" s="3"/>
      <c r="BR79" s="16"/>
      <c r="BT79" s="16"/>
      <c r="BV79" s="16"/>
      <c r="BW79" s="3"/>
      <c r="BX79" s="3"/>
      <c r="BY79" s="56"/>
      <c r="BZ79" s="3"/>
      <c r="CA79" s="3"/>
      <c r="CB79" s="3"/>
      <c r="CC79" s="3"/>
      <c r="CD79" s="3"/>
      <c r="CE79" s="3"/>
      <c r="CF79" s="3"/>
      <c r="CG79" s="23"/>
      <c r="CH79" s="23"/>
    </row>
    <row r="80" spans="52:86">
      <c r="AZ80" s="20"/>
      <c r="BB80" s="23"/>
      <c r="BD80" s="16"/>
      <c r="BF80" s="16"/>
      <c r="BG80" s="16"/>
      <c r="BI80" s="16"/>
      <c r="BJ80" s="16"/>
      <c r="BL80" s="3"/>
      <c r="BM80" s="3"/>
      <c r="BN80" s="3"/>
      <c r="BO80" s="3"/>
      <c r="BP80" s="56"/>
      <c r="BQ80" s="3"/>
      <c r="BR80" s="16"/>
      <c r="BT80" s="16"/>
      <c r="BV80" s="16"/>
      <c r="BW80" s="3"/>
      <c r="BX80" s="3"/>
      <c r="BY80" s="56"/>
      <c r="BZ80" s="3"/>
      <c r="CA80" s="3"/>
      <c r="CB80" s="3"/>
      <c r="CC80" s="3"/>
      <c r="CD80" s="3"/>
      <c r="CE80" s="3"/>
      <c r="CF80" s="3"/>
      <c r="CG80" s="23"/>
      <c r="CH80" s="23"/>
    </row>
    <row r="81" spans="52:85">
      <c r="AZ81" s="20"/>
      <c r="BB81" s="23"/>
      <c r="BD81" s="16"/>
      <c r="BF81" s="16"/>
      <c r="BG81" s="16"/>
      <c r="BI81" s="16"/>
      <c r="BJ81" s="16"/>
      <c r="BL81" s="3"/>
      <c r="BM81" s="3"/>
      <c r="BN81" s="3"/>
      <c r="BO81" s="3"/>
      <c r="BP81" s="56"/>
      <c r="BQ81" s="3"/>
      <c r="BR81" s="16"/>
      <c r="BT81" s="16"/>
      <c r="BV81" s="16"/>
      <c r="BW81" s="3"/>
      <c r="BX81" s="3"/>
      <c r="BY81" s="56"/>
      <c r="BZ81" s="3"/>
      <c r="CA81" s="3"/>
      <c r="CB81" s="3"/>
      <c r="CC81" s="3"/>
      <c r="CD81" s="3"/>
      <c r="CE81" s="3"/>
      <c r="CF81" s="3"/>
      <c r="CG81" s="23"/>
    </row>
    <row r="82" spans="52:85">
      <c r="AZ82" s="20"/>
      <c r="BB82" s="23"/>
      <c r="BD82" s="16"/>
      <c r="BF82" s="16"/>
      <c r="BG82" s="16"/>
      <c r="BI82" s="16"/>
      <c r="BJ82" s="16"/>
      <c r="BL82" s="3"/>
      <c r="BM82" s="3"/>
      <c r="BN82" s="3"/>
      <c r="BO82" s="3"/>
      <c r="BP82" s="56"/>
      <c r="BQ82" s="3"/>
      <c r="BR82" s="16"/>
      <c r="BT82" s="16"/>
      <c r="BV82" s="16"/>
      <c r="BW82" s="3"/>
      <c r="BX82" s="3"/>
      <c r="BY82" s="56"/>
      <c r="BZ82" s="3"/>
      <c r="CA82" s="3"/>
      <c r="CB82" s="3"/>
      <c r="CC82" s="3"/>
      <c r="CD82" s="3"/>
      <c r="CE82" s="3"/>
      <c r="CF82" s="3"/>
      <c r="CG82" s="23"/>
    </row>
    <row r="83" spans="52:85">
      <c r="AZ83" s="20"/>
      <c r="BB83" s="23"/>
      <c r="BD83" s="16"/>
      <c r="BF83" s="16"/>
      <c r="BG83" s="16"/>
      <c r="BI83" s="16"/>
      <c r="BJ83" s="16"/>
      <c r="BL83" s="3"/>
      <c r="BM83" s="3"/>
      <c r="BN83" s="3"/>
      <c r="BO83" s="3"/>
      <c r="BP83" s="56"/>
      <c r="BQ83" s="3"/>
      <c r="BR83" s="16"/>
      <c r="BT83" s="16"/>
      <c r="BV83" s="16"/>
      <c r="BW83" s="3"/>
      <c r="BX83" s="3"/>
      <c r="BY83" s="56"/>
      <c r="BZ83" s="3"/>
      <c r="CA83" s="3"/>
      <c r="CB83" s="3"/>
      <c r="CC83" s="3"/>
      <c r="CD83" s="3"/>
      <c r="CE83" s="3"/>
      <c r="CF83" s="3"/>
      <c r="CG83" s="23"/>
    </row>
    <row r="84" spans="52:85">
      <c r="AZ84" s="20"/>
      <c r="BB84" s="23"/>
      <c r="BD84" s="16"/>
      <c r="BF84" s="16"/>
      <c r="BG84" s="16"/>
      <c r="BI84" s="16"/>
      <c r="BJ84" s="16"/>
      <c r="BL84" s="3"/>
      <c r="BM84" s="3"/>
      <c r="BN84" s="3"/>
      <c r="BO84" s="3"/>
      <c r="BP84" s="56"/>
      <c r="BQ84" s="3"/>
      <c r="BR84" s="16"/>
      <c r="BT84" s="16"/>
      <c r="BV84" s="16"/>
      <c r="BW84" s="3"/>
      <c r="BX84" s="3"/>
      <c r="BY84" s="56"/>
      <c r="BZ84" s="3"/>
      <c r="CA84" s="3"/>
      <c r="CB84" s="3"/>
      <c r="CC84" s="3"/>
      <c r="CD84" s="3"/>
      <c r="CE84" s="3"/>
      <c r="CF84" s="3"/>
      <c r="CG84" s="23"/>
    </row>
    <row r="85" spans="52:85">
      <c r="AZ85" s="20"/>
      <c r="BB85" s="23"/>
      <c r="BD85" s="16"/>
      <c r="BF85" s="16"/>
      <c r="BG85" s="16"/>
      <c r="BI85" s="16"/>
      <c r="BJ85" s="16"/>
      <c r="BL85" s="3"/>
      <c r="BM85" s="3"/>
      <c r="BN85" s="3"/>
      <c r="BO85" s="3"/>
      <c r="BP85" s="56"/>
      <c r="BQ85" s="3"/>
      <c r="BR85" s="16"/>
      <c r="BT85" s="16"/>
      <c r="BV85" s="16"/>
      <c r="BW85" s="3"/>
      <c r="BX85" s="3"/>
      <c r="BY85" s="56"/>
      <c r="BZ85" s="3"/>
      <c r="CA85" s="3"/>
      <c r="CB85" s="3"/>
      <c r="CC85" s="3"/>
      <c r="CD85" s="3"/>
      <c r="CE85" s="3"/>
      <c r="CF85" s="3"/>
      <c r="CG85" s="23"/>
    </row>
    <row r="86" spans="52:85">
      <c r="AZ86" s="20"/>
      <c r="BB86" s="23"/>
      <c r="BD86" s="16"/>
      <c r="BF86" s="16"/>
      <c r="BG86" s="16"/>
      <c r="BI86" s="16"/>
      <c r="BJ86" s="16"/>
      <c r="BL86" s="3"/>
      <c r="BM86" s="3"/>
      <c r="BN86" s="3"/>
      <c r="BO86" s="3"/>
      <c r="BP86" s="56"/>
      <c r="BQ86" s="3"/>
      <c r="BR86" s="16"/>
      <c r="BT86" s="16"/>
      <c r="BV86" s="16"/>
      <c r="BW86" s="3"/>
      <c r="BX86" s="3"/>
      <c r="BY86" s="56"/>
      <c r="BZ86" s="3"/>
      <c r="CA86" s="3"/>
      <c r="CB86" s="3"/>
      <c r="CC86" s="3"/>
      <c r="CD86" s="3"/>
      <c r="CE86" s="3"/>
      <c r="CF86" s="3"/>
      <c r="CG86" s="23"/>
    </row>
    <row r="87" spans="52:85">
      <c r="AZ87" s="20"/>
      <c r="BB87" s="23"/>
      <c r="BD87" s="16"/>
      <c r="BF87" s="16"/>
      <c r="BG87" s="16"/>
      <c r="BI87" s="16"/>
      <c r="BJ87" s="16"/>
      <c r="BL87" s="3"/>
      <c r="BM87" s="3"/>
      <c r="BN87" s="3"/>
      <c r="BO87" s="3"/>
      <c r="BP87" s="56"/>
      <c r="BQ87" s="3"/>
      <c r="BR87" s="16"/>
      <c r="BT87" s="16"/>
      <c r="BV87" s="16"/>
      <c r="BW87" s="3"/>
      <c r="BX87" s="3"/>
      <c r="BY87" s="56"/>
      <c r="BZ87" s="3"/>
      <c r="CA87" s="3"/>
      <c r="CB87" s="3"/>
      <c r="CC87" s="3"/>
      <c r="CD87" s="3"/>
      <c r="CE87" s="3"/>
      <c r="CF87" s="3"/>
      <c r="CG87" s="23"/>
    </row>
    <row r="88" spans="52:85">
      <c r="AZ88" s="20"/>
      <c r="BB88" s="23"/>
      <c r="BD88" s="16"/>
      <c r="BF88" s="16"/>
      <c r="BG88" s="16"/>
      <c r="BI88" s="16"/>
      <c r="BJ88" s="16"/>
      <c r="BL88" s="3"/>
      <c r="BM88" s="3"/>
      <c r="BN88" s="3"/>
      <c r="BO88" s="3"/>
      <c r="BP88" s="56"/>
      <c r="BQ88" s="3"/>
      <c r="BR88" s="16"/>
      <c r="BT88" s="16"/>
      <c r="BV88" s="16"/>
      <c r="BW88" s="3"/>
      <c r="BX88" s="3"/>
      <c r="BY88" s="56"/>
      <c r="BZ88" s="3"/>
      <c r="CA88" s="3"/>
      <c r="CB88" s="3"/>
      <c r="CC88" s="3"/>
      <c r="CD88" s="3"/>
      <c r="CE88" s="3"/>
      <c r="CF88" s="3"/>
      <c r="CG88" s="23"/>
    </row>
    <row r="89" spans="52:85">
      <c r="AZ89" s="20"/>
      <c r="BB89" s="23"/>
      <c r="BD89" s="16"/>
      <c r="BF89" s="16"/>
      <c r="BG89" s="16"/>
      <c r="BI89" s="16"/>
      <c r="BJ89" s="16"/>
      <c r="BL89" s="3"/>
      <c r="BM89" s="3"/>
      <c r="BN89" s="3"/>
      <c r="BO89" s="3"/>
      <c r="BP89" s="56"/>
      <c r="BQ89" s="3"/>
      <c r="BR89" s="16"/>
      <c r="BT89" s="16"/>
      <c r="BV89" s="16"/>
      <c r="BW89" s="3"/>
      <c r="BX89" s="3"/>
      <c r="BY89" s="56"/>
      <c r="BZ89" s="3"/>
      <c r="CA89" s="3"/>
      <c r="CB89" s="3"/>
      <c r="CC89" s="3"/>
      <c r="CD89" s="3"/>
      <c r="CE89" s="3"/>
      <c r="CF89" s="3"/>
      <c r="CG89" s="23"/>
    </row>
    <row r="90" spans="52:85">
      <c r="AZ90" s="20"/>
      <c r="BB90" s="23"/>
      <c r="BD90" s="16"/>
      <c r="BF90" s="16"/>
      <c r="BG90" s="16"/>
      <c r="BI90" s="16"/>
      <c r="BJ90" s="16"/>
      <c r="BL90" s="3"/>
      <c r="BM90" s="3"/>
      <c r="BN90" s="3"/>
      <c r="BO90" s="3"/>
      <c r="BP90" s="56"/>
      <c r="BQ90" s="3"/>
      <c r="BR90" s="16"/>
      <c r="BT90" s="16"/>
      <c r="BV90" s="16"/>
      <c r="BW90" s="3"/>
      <c r="BX90" s="3"/>
      <c r="BY90" s="56"/>
      <c r="BZ90" s="3"/>
      <c r="CA90" s="3"/>
      <c r="CB90" s="3"/>
      <c r="CC90" s="3"/>
      <c r="CD90" s="3"/>
      <c r="CE90" s="3"/>
      <c r="CF90" s="3"/>
      <c r="CG90" s="23"/>
    </row>
    <row r="91" spans="52:85">
      <c r="AZ91" s="20"/>
      <c r="BB91" s="23"/>
      <c r="BD91" s="16"/>
      <c r="BF91" s="16"/>
      <c r="BG91" s="16"/>
      <c r="BI91" s="16"/>
      <c r="BJ91" s="16"/>
      <c r="BL91" s="3"/>
      <c r="BM91" s="3"/>
      <c r="BN91" s="3"/>
      <c r="BO91" s="3"/>
      <c r="BP91" s="56"/>
      <c r="BQ91" s="3"/>
      <c r="BR91" s="16"/>
      <c r="BT91" s="16"/>
      <c r="BV91" s="16"/>
      <c r="BW91" s="3"/>
      <c r="BX91" s="3"/>
      <c r="BY91" s="56"/>
      <c r="BZ91" s="3"/>
      <c r="CA91" s="3"/>
      <c r="CB91" s="3"/>
      <c r="CC91" s="3"/>
      <c r="CD91" s="3"/>
      <c r="CE91" s="3"/>
      <c r="CF91" s="3"/>
      <c r="CG91" s="23"/>
    </row>
    <row r="92" spans="52:85">
      <c r="AZ92" s="20"/>
      <c r="BB92" s="23"/>
      <c r="BD92" s="16"/>
      <c r="BF92" s="16"/>
      <c r="BG92" s="16"/>
      <c r="BI92" s="16"/>
      <c r="BJ92" s="16"/>
      <c r="BL92" s="3"/>
      <c r="BM92" s="3"/>
      <c r="BN92" s="3"/>
      <c r="BO92" s="3"/>
      <c r="BP92" s="56"/>
      <c r="BQ92" s="3"/>
      <c r="BR92" s="16"/>
      <c r="BT92" s="16"/>
      <c r="BV92" s="16"/>
      <c r="BW92" s="3"/>
      <c r="BX92" s="3"/>
      <c r="BY92" s="56"/>
      <c r="BZ92" s="3"/>
      <c r="CA92" s="3"/>
      <c r="CB92" s="3"/>
      <c r="CC92" s="3"/>
      <c r="CD92" s="3"/>
      <c r="CE92" s="3"/>
      <c r="CF92" s="3"/>
      <c r="CG92" s="23"/>
    </row>
    <row r="93" spans="52:85">
      <c r="AZ93" s="20"/>
      <c r="BB93" s="23"/>
      <c r="BD93" s="16"/>
      <c r="BF93" s="16"/>
      <c r="BG93" s="16"/>
      <c r="BI93" s="16"/>
      <c r="BJ93" s="16"/>
      <c r="BL93" s="3"/>
      <c r="BM93" s="3"/>
      <c r="BN93" s="3"/>
      <c r="BO93" s="3"/>
      <c r="BP93" s="56"/>
      <c r="BQ93" s="3"/>
      <c r="BR93" s="16"/>
      <c r="BT93" s="16"/>
      <c r="BV93" s="16"/>
      <c r="BW93" s="3"/>
      <c r="BX93" s="3"/>
      <c r="BY93" s="56"/>
      <c r="BZ93" s="3"/>
      <c r="CA93" s="3"/>
      <c r="CB93" s="3"/>
      <c r="CC93" s="3"/>
      <c r="CD93" s="3"/>
      <c r="CE93" s="3"/>
      <c r="CF93" s="3"/>
      <c r="CG93" s="23"/>
    </row>
    <row r="94" spans="52:85">
      <c r="AZ94" s="20"/>
      <c r="BB94" s="23"/>
      <c r="BD94" s="16"/>
      <c r="BF94" s="16"/>
      <c r="BG94" s="16"/>
      <c r="BI94" s="16"/>
      <c r="BJ94" s="16"/>
      <c r="BL94" s="3"/>
      <c r="BM94" s="3"/>
      <c r="BN94" s="3"/>
      <c r="BO94" s="3"/>
      <c r="BP94" s="56"/>
      <c r="BQ94" s="3"/>
      <c r="BR94" s="16"/>
      <c r="BT94" s="16"/>
      <c r="BV94" s="16"/>
      <c r="BW94" s="3"/>
      <c r="BX94" s="3"/>
      <c r="BY94" s="56"/>
      <c r="BZ94" s="3"/>
      <c r="CA94" s="3"/>
      <c r="CB94" s="3"/>
      <c r="CC94" s="3"/>
      <c r="CD94" s="3"/>
      <c r="CE94" s="3"/>
      <c r="CF94" s="3"/>
      <c r="CG94" s="23"/>
    </row>
    <row r="95" spans="52:85">
      <c r="AZ95" s="20"/>
      <c r="BB95" s="23"/>
      <c r="BD95" s="16"/>
      <c r="BF95" s="16"/>
      <c r="BG95" s="16"/>
      <c r="BI95" s="16"/>
      <c r="BJ95" s="16"/>
      <c r="BL95" s="3"/>
      <c r="BM95" s="3"/>
      <c r="BN95" s="3"/>
      <c r="BO95" s="3"/>
      <c r="BP95" s="56"/>
      <c r="BQ95" s="3"/>
      <c r="BR95" s="16"/>
      <c r="BT95" s="16"/>
      <c r="BV95" s="16"/>
      <c r="BW95" s="3"/>
      <c r="BX95" s="3"/>
      <c r="BY95" s="56"/>
      <c r="BZ95" s="3"/>
      <c r="CA95" s="3"/>
      <c r="CB95" s="3"/>
      <c r="CC95" s="3"/>
      <c r="CD95" s="3"/>
      <c r="CE95" s="3"/>
      <c r="CF95" s="3"/>
      <c r="CG95" s="23"/>
    </row>
    <row r="96" spans="52:85">
      <c r="AZ96" s="20"/>
      <c r="BB96" s="23"/>
      <c r="BD96" s="16"/>
      <c r="BF96" s="16"/>
      <c r="BG96" s="16"/>
      <c r="BI96" s="16"/>
      <c r="BJ96" s="16"/>
      <c r="BL96" s="3"/>
      <c r="BM96" s="3"/>
      <c r="BN96" s="3"/>
      <c r="BO96" s="3"/>
      <c r="BP96" s="56"/>
      <c r="BQ96" s="3"/>
      <c r="BR96" s="16"/>
      <c r="BT96" s="16"/>
      <c r="BV96" s="16"/>
      <c r="BW96" s="3"/>
      <c r="BX96" s="3"/>
      <c r="BY96" s="56"/>
      <c r="BZ96" s="3"/>
      <c r="CA96" s="3"/>
      <c r="CB96" s="3"/>
      <c r="CC96" s="3"/>
      <c r="CD96" s="3"/>
      <c r="CE96" s="3"/>
      <c r="CF96" s="3"/>
      <c r="CG96" s="23"/>
    </row>
    <row r="97" spans="52:85">
      <c r="AZ97" s="20"/>
      <c r="BB97" s="23"/>
      <c r="BD97" s="16"/>
      <c r="BF97" s="16"/>
      <c r="BG97" s="16"/>
      <c r="BI97" s="16"/>
      <c r="BJ97" s="16"/>
      <c r="BL97" s="3"/>
      <c r="BM97" s="3"/>
      <c r="BN97" s="3"/>
      <c r="BO97" s="3"/>
      <c r="BP97" s="56"/>
      <c r="BQ97" s="3"/>
      <c r="BR97" s="16"/>
      <c r="BT97" s="16"/>
      <c r="BV97" s="16"/>
      <c r="BW97" s="3"/>
      <c r="BX97" s="3"/>
      <c r="BY97" s="56"/>
      <c r="BZ97" s="3"/>
      <c r="CA97" s="3"/>
      <c r="CB97" s="3"/>
      <c r="CC97" s="3"/>
      <c r="CD97" s="3"/>
      <c r="CE97" s="3"/>
      <c r="CF97" s="3"/>
      <c r="CG97" s="23"/>
    </row>
    <row r="98" spans="52:85">
      <c r="AZ98" s="20"/>
      <c r="BB98" s="23"/>
      <c r="BD98" s="16"/>
      <c r="BF98" s="16"/>
      <c r="BG98" s="16"/>
      <c r="BI98" s="16"/>
      <c r="BJ98" s="16"/>
      <c r="BL98" s="3"/>
      <c r="BM98" s="3"/>
      <c r="BN98" s="3"/>
      <c r="BO98" s="3"/>
      <c r="BP98" s="56"/>
      <c r="BQ98" s="3"/>
      <c r="BR98" s="16"/>
      <c r="BT98" s="16"/>
      <c r="BV98" s="16"/>
      <c r="BW98" s="3"/>
      <c r="BX98" s="3"/>
      <c r="BY98" s="56"/>
      <c r="BZ98" s="3"/>
      <c r="CA98" s="3"/>
      <c r="CB98" s="3"/>
      <c r="CC98" s="3"/>
      <c r="CD98" s="3"/>
      <c r="CE98" s="3"/>
      <c r="CF98" s="3"/>
      <c r="CG98" s="23"/>
    </row>
    <row r="99" spans="52:85">
      <c r="AZ99" s="20"/>
      <c r="BB99" s="23"/>
      <c r="BD99" s="16"/>
      <c r="BF99" s="16"/>
      <c r="BG99" s="16"/>
      <c r="BI99" s="16"/>
      <c r="BJ99" s="16"/>
      <c r="BL99" s="3"/>
      <c r="BM99" s="3"/>
      <c r="BN99" s="3"/>
      <c r="BO99" s="3"/>
      <c r="BP99" s="56"/>
      <c r="BQ99" s="3"/>
      <c r="BR99" s="16"/>
      <c r="BT99" s="16"/>
      <c r="BV99" s="16"/>
      <c r="BW99" s="3"/>
      <c r="BX99" s="3"/>
      <c r="BY99" s="56"/>
      <c r="BZ99" s="3"/>
      <c r="CA99" s="3"/>
      <c r="CB99" s="3"/>
      <c r="CC99" s="3"/>
      <c r="CD99" s="3"/>
      <c r="CE99" s="3"/>
      <c r="CF99" s="3"/>
      <c r="CG99" s="23"/>
    </row>
    <row r="263" spans="16:16">
      <c r="P263" t="s">
        <v>881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1DA0731-1B08-471E-B28A-5FC8BA220144}"/>
</file>

<file path=customXml/itemProps2.xml><?xml version="1.0" encoding="utf-8"?>
<ds:datastoreItem xmlns:ds="http://schemas.openxmlformats.org/officeDocument/2006/customXml" ds:itemID="{98F9D2C9-8B0B-4A5C-8F26-3EC8414FC419}"/>
</file>

<file path=customXml/itemProps3.xml><?xml version="1.0" encoding="utf-8"?>
<ds:datastoreItem xmlns:ds="http://schemas.openxmlformats.org/officeDocument/2006/customXml" ds:itemID="{24DDA7E9-E26E-4656-A9BF-AC16B665C5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49</vt:i4>
      </vt:variant>
      <vt:variant>
        <vt:lpstr>Navngitte områder</vt:lpstr>
      </vt:variant>
      <vt:variant>
        <vt:i4>4</vt:i4>
      </vt:variant>
    </vt:vector>
  </HeadingPairs>
  <TitlesOfParts>
    <vt:vector size="53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KL</vt:lpstr>
      <vt:lpstr>Klasse_mnd</vt:lpstr>
      <vt:lpstr>KL2</vt:lpstr>
      <vt:lpstr>KLM</vt:lpstr>
      <vt:lpstr>Klasse Rase</vt:lpstr>
      <vt:lpstr>Ark3</vt:lpstr>
      <vt:lpstr>Klasse Rase2</vt:lpstr>
      <vt:lpstr>Ark2</vt:lpstr>
      <vt:lpstr>KR2</vt:lpstr>
      <vt:lpstr>Fettgruppe</vt:lpstr>
      <vt:lpstr>FE</vt:lpstr>
      <vt:lpstr>Fett per mnd</vt:lpstr>
      <vt:lpstr>FEM</vt:lpstr>
      <vt:lpstr>FE2</vt:lpstr>
      <vt:lpstr>Vektgrupper</vt:lpstr>
      <vt:lpstr>VK</vt:lpstr>
      <vt:lpstr>Variant</vt:lpstr>
      <vt:lpstr>V</vt:lpstr>
      <vt:lpstr>Raser</vt:lpstr>
      <vt:lpstr>RA</vt:lpstr>
      <vt:lpstr>Typefe</vt:lpstr>
      <vt:lpstr>TF</vt:lpstr>
      <vt:lpstr>Rasetype</vt:lpstr>
      <vt:lpstr>RT</vt:lpstr>
      <vt:lpstr>Kvalitetstilskudd</vt:lpstr>
      <vt:lpstr>Fylker</vt:lpstr>
      <vt:lpstr>RNR</vt:lpstr>
      <vt:lpstr>FY</vt:lpstr>
      <vt:lpstr>Komm</vt:lpstr>
      <vt:lpstr>Alder</vt:lpstr>
      <vt:lpstr>A</vt:lpstr>
      <vt:lpstr>Ark1</vt:lpstr>
      <vt:lpstr>Typefe!Utskriftsområde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2018-06-23T13:13:02Z</cp:lastPrinted>
  <dcterms:created xsi:type="dcterms:W3CDTF">1998-09-02T15:52:34Z</dcterms:created>
  <dcterms:modified xsi:type="dcterms:W3CDTF">2025-01-11T22:23:47Z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